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cellimages.xml" ContentType="application/vnd.wps-officedocument.cellimag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officeDocument/2006/relationships/extended-properties" Target="docProps/app.xml"/><Relationship Id="rId3" Type="http://schemas.openxmlformats.org/package/2006/relationships/metadata/core-properties" Target="docProps/core.xml"/><Relationship Id="rId4" Type="http://schemas.openxmlformats.org/officeDocument/2006/relationships/custom-properties" Target="docProps/custom.xml"/></Relationships>
</file>

<file path=xl/workbook.xml><?xml version="1.0" encoding="utf-8"?>
<workbook xmlns:r="http://schemas.openxmlformats.org/officeDocument/2006/relationships" xmlns="http://schemas.openxmlformats.org/spreadsheetml/2006/main">
  <fileVersion appName="xl" lastEdited="3" lowestEdited="5" rupBuild="9302"/>
  <workbookPr defaultThemeVersion="153222"/>
  <bookViews>
    <workbookView xWindow="0" yWindow="0" windowWidth="22368" windowHeight="9420" firstSheet="6" activeTab="50"/>
  </bookViews>
  <sheets>
    <sheet name="Contents" sheetId="1" r:id="rId3"/>
    <sheet name="Primary Energy Consumption" sheetId="2" r:id="rId4"/>
    <sheet name="Primary Energy - Cons by fuel" sheetId="3" r:id="rId5"/>
    <sheet name="Primary Energy - Cons capita" sheetId="4" r:id="rId6"/>
    <sheet name="Carbon Dioxide Emissions" sheetId="5" r:id="rId7"/>
    <sheet name="Natural Gas Flaring" sheetId="6" r:id="rId8"/>
    <sheet name="CO2 From Flaring" sheetId="7" r:id="rId9"/>
    <sheet name="CO2 Excluding Flaring" sheetId="8" r:id="rId10"/>
    <sheet name="Oil - Proved reserves" sheetId="9" r:id="rId11"/>
    <sheet name="Oil - Proved reserves history" sheetId="10" r:id="rId12"/>
    <sheet name="Oil Production - Barrels" sheetId="11" r:id="rId13"/>
    <sheet name="Oil Production - Tonnes" sheetId="12" r:id="rId14"/>
    <sheet name="Oil Production - Crude Conds" sheetId="13" r:id="rId15"/>
    <sheet name="Oil Production - NGLs" sheetId="14" r:id="rId16"/>
    <sheet name="Total Liquids - Consumption" sheetId="15" r:id="rId17"/>
    <sheet name="Oil Consumption - Barrels" sheetId="16" r:id="rId18"/>
    <sheet name="Oil Consumption - Tonnes" sheetId="17" r:id="rId19"/>
    <sheet name="Oil Consumption - EJ" sheetId="18" r:id="rId20"/>
    <sheet name="Oil - Regional Consumption " sheetId="19" r:id="rId21"/>
    <sheet name="Oil - Spot crude prices" sheetId="20" r:id="rId22"/>
    <sheet name="Oil - Crude prices since 1861" sheetId="21" r:id="rId23"/>
    <sheet name="Oil - Refinery throughput" sheetId="22" r:id="rId24"/>
    <sheet name="Oil - Refining capacity" sheetId="23" r:id="rId25"/>
    <sheet name="Oil - Regional refining margins" sheetId="24" r:id="rId26"/>
    <sheet name="Oil - Trade movements" sheetId="25" r:id="rId27"/>
    <sheet name="Oil - Inter-area movements " sheetId="26" r:id="rId28"/>
    <sheet name="Oil - Trade 2019 - 2020" sheetId="27" r:id="rId29"/>
    <sheet name="Gas - Proved reserves" sheetId="28" r:id="rId30"/>
    <sheet name="Gas - Proved reserves history " sheetId="29" r:id="rId31"/>
    <sheet name="Gas Production - Bcm" sheetId="30" r:id="rId32"/>
    <sheet name="Gas Production - Bcf" sheetId="31" r:id="rId33"/>
    <sheet name="Gas Production - EJ" sheetId="32" r:id="rId34"/>
    <sheet name="Gas Consumption - Bcm" sheetId="33" r:id="rId35"/>
    <sheet name="Gas Consumption - Bcf" sheetId="34" r:id="rId36"/>
    <sheet name="Gas Consumption - EJ" sheetId="35" r:id="rId37"/>
    <sheet name="Gas - Prices " sheetId="36" r:id="rId38"/>
    <sheet name="Gas - Inter-regional trade" sheetId="37" r:id="rId39"/>
    <sheet name="Gas - LNG imports" sheetId="38" r:id="rId40"/>
    <sheet name="Gas - LNG exports" sheetId="39" r:id="rId41"/>
    <sheet name="Gas - Trade movts LNG" sheetId="40" r:id="rId42"/>
    <sheet name="Gas - Trade movts - pipeline" sheetId="41" r:id="rId43"/>
    <sheet name="Coal - Reserves" sheetId="42" r:id="rId44"/>
    <sheet name="Coal Production - Tonnes" sheetId="43" r:id="rId45"/>
    <sheet name="Coal Production - EJ" sheetId="44" r:id="rId46"/>
    <sheet name="Coal Consumption - EJ" sheetId="45" r:id="rId47"/>
    <sheet name="Coal - Prices" sheetId="46" r:id="rId48"/>
    <sheet name="Coal - Trade movements" sheetId="47" r:id="rId49"/>
    <sheet name="Coal - Inter area movts" sheetId="48" r:id="rId50"/>
    <sheet name="Nuclear Generation - TWh" sheetId="49" r:id="rId51"/>
    <sheet name="Nuclear Consumption - EJ" sheetId="50" r:id="rId52"/>
    <sheet name="Hydro Generation - TWh" sheetId="51" r:id="rId53"/>
    <sheet name="Hydro Consumption - EJ" sheetId="52" r:id="rId54"/>
    <sheet name="Renewables Consumption - EJ" sheetId="53" r:id="rId55"/>
    <sheet name="Renewables Power - EJ" sheetId="54" r:id="rId56"/>
    <sheet name="Renewables power - TWh" sheetId="55" r:id="rId57"/>
    <sheet name="Renewables Generation by source" sheetId="56" r:id="rId58"/>
    <sheet name="Solar Generation - TWh" sheetId="57" r:id="rId59"/>
    <sheet name="Solar Consumption - EJ" sheetId="58" r:id="rId60"/>
    <sheet name="Wind Generation - TWh" sheetId="59" r:id="rId61"/>
    <sheet name="Wind Consumption - EJ" sheetId="60" r:id="rId62"/>
    <sheet name="Geo Biomass Other - TWh" sheetId="61" r:id="rId63"/>
    <sheet name="Geo Biomass Other - EJ" sheetId="62" r:id="rId64"/>
    <sheet name="Biofuels Production - Kboed" sheetId="63" r:id="rId65"/>
    <sheet name="Biofuels Production - PJ" sheetId="64" r:id="rId66"/>
    <sheet name="Biofuels Consumption - Kboed" sheetId="65" r:id="rId67"/>
    <sheet name="Biofuels Consumption - PJ" sheetId="66" r:id="rId68"/>
    <sheet name="Electricity Generation " sheetId="67" r:id="rId69"/>
    <sheet name="Elec Gen by fuel" sheetId="68" r:id="rId70"/>
    <sheet name="Elec Gen from Oil" sheetId="69" r:id="rId71"/>
    <sheet name="Elec Gen from Gas" sheetId="70" r:id="rId72"/>
    <sheet name="Elec Gen from Coal" sheetId="71" r:id="rId73"/>
    <sheet name="Elec Gen from Other" sheetId="72" r:id="rId74"/>
    <sheet name="Cobalt Production-Reserves" sheetId="73" r:id="rId75"/>
    <sheet name="Lithium Production-Reserves" sheetId="74" r:id="rId76"/>
    <sheet name="Graphite Production-Reserves" sheetId="75" r:id="rId77"/>
    <sheet name="Rare Earth Production-Reserves" sheetId="76" r:id="rId78"/>
    <sheet name="Cobalt and Lithium - Prices" sheetId="77" r:id="rId79"/>
    <sheet name="Geothermal Capacity" sheetId="78" r:id="rId80"/>
    <sheet name="Solar Capacity" sheetId="79" r:id="rId81"/>
    <sheet name="Wind Capacity" sheetId="80" r:id="rId82"/>
    <sheet name="Approximate conversion factors" sheetId="81" r:id="rId83"/>
    <sheet name="Definitions" sheetId="82" r:id="rId84"/>
    <sheet name="Methodology" sheetId="83" r:id="rId85"/>
  </sheets>
  <externalReferences>
    <externalReference r:id="rId1"/>
    <externalReference r:id="rId2"/>
  </externalReferences>
  <definedNames>
    <definedName name="\I" localSheetId="80">#REF!</definedName>
    <definedName name="\I" localSheetId="45">#REF!</definedName>
    <definedName name="\I" localSheetId="76">#REF!</definedName>
    <definedName name="\I" localSheetId="81">#REF!</definedName>
    <definedName name="\I" localSheetId="35">#REF!</definedName>
    <definedName name="\I" localSheetId="77">#REF!</definedName>
    <definedName name="\I" localSheetId="82">#REF!</definedName>
    <definedName name="\I" localSheetId="78">#REF!</definedName>
    <definedName name="\I" localSheetId="79">#REF!</definedName>
    <definedName name="\I">#REF!</definedName>
    <definedName name="\P" localSheetId="80">#REF!</definedName>
    <definedName name="\P" localSheetId="45">#REF!</definedName>
    <definedName name="\P" localSheetId="76">#REF!</definedName>
    <definedName name="\P" localSheetId="81">#REF!</definedName>
    <definedName name="\P" localSheetId="35">#REF!</definedName>
    <definedName name="\P" localSheetId="77">#REF!</definedName>
    <definedName name="\P" localSheetId="82">#REF!</definedName>
    <definedName name="\P" localSheetId="78">#REF!</definedName>
    <definedName name="\P" localSheetId="79">#REF!</definedName>
    <definedName name="\P">#REF!</definedName>
    <definedName name="aa" localSheetId="80">'Oil Consumption - Barrels'!#REF!</definedName>
    <definedName name="aa" localSheetId="45">'Oil Consumption - Barrels'!#REF!</definedName>
    <definedName name="aa" localSheetId="76">'Oil Consumption - Barrels'!#REF!</definedName>
    <definedName name="aa" localSheetId="81">'Oil Consumption - Barrels'!#REF!</definedName>
    <definedName name="aa" localSheetId="35">'Oil Consumption - Barrels'!#REF!</definedName>
    <definedName name="aa" localSheetId="77">'Oil Consumption - Barrels'!#REF!</definedName>
    <definedName name="aa" localSheetId="82">'Oil Consumption - Barrels'!#REF!</definedName>
    <definedName name="aa" localSheetId="78">'Oil Consumption - Barrels'!#REF!</definedName>
    <definedName name="aa" localSheetId="79">'Oil Consumption - Barrels'!#REF!</definedName>
    <definedName name="aa">'Oil Consumption - Barrels'!#REF!</definedName>
    <definedName name="INIT" localSheetId="80">#REF!</definedName>
    <definedName name="INIT" localSheetId="45">#REF!</definedName>
    <definedName name="INIT" localSheetId="76">#REF!</definedName>
    <definedName name="INIT" localSheetId="81">#REF!</definedName>
    <definedName name="INIT" localSheetId="35">#REF!</definedName>
    <definedName name="INIT" localSheetId="77">#REF!</definedName>
    <definedName name="INIT" localSheetId="82">#REF!</definedName>
    <definedName name="INIT" localSheetId="78">#REF!</definedName>
    <definedName name="INIT" localSheetId="79">#REF!</definedName>
    <definedName name="INIT">#REF!</definedName>
    <definedName name="LEAP" localSheetId="80">#REF!</definedName>
    <definedName name="LEAP" localSheetId="45">#REF!</definedName>
    <definedName name="LEAP" localSheetId="76">#REF!</definedName>
    <definedName name="LEAP" localSheetId="81">#REF!</definedName>
    <definedName name="LEAP" localSheetId="35">#REF!</definedName>
    <definedName name="LEAP" localSheetId="82">#REF!</definedName>
    <definedName name="LEAP">#REF!</definedName>
    <definedName name="NONLEAP" localSheetId="80">#REF!</definedName>
    <definedName name="NONLEAP" localSheetId="45">#REF!</definedName>
    <definedName name="NONLEAP" localSheetId="76">#REF!</definedName>
    <definedName name="NONLEAP" localSheetId="81">#REF!</definedName>
    <definedName name="NONLEAP" localSheetId="35">#REF!</definedName>
    <definedName name="NONLEAP" localSheetId="82">#REF!</definedName>
    <definedName name="NONLEAP">#REF!</definedName>
    <definedName name="Print1">#REF!</definedName>
  </definedNames>
</workbook>
</file>

<file path=xl/sharedStrings.xml><?xml version="1.0" encoding="utf-8"?>
<sst xmlns="http://schemas.openxmlformats.org/spreadsheetml/2006/main" uniqueCount="1022" count="1022">
  <si>
    <t>bp Statistical Review of World Energy July 2021</t>
  </si>
  <si>
    <t xml:space="preserve"> This workbook contains information presented in the 2021</t>
  </si>
  <si>
    <t xml:space="preserve"> bp Statistical Review of World Energy, which can be found on the</t>
  </si>
  <si>
    <t xml:space="preserve"> internet at:</t>
  </si>
  <si>
    <t>http://www.bp.com/statisticalreview</t>
  </si>
  <si>
    <t>Please use the contents or the tabs at the bottom to navigate between the tables.</t>
  </si>
  <si>
    <t>Primary Energy: Consumption - Exajoules (from 1965)</t>
  </si>
  <si>
    <t>Primary Energy: Consumption by fuel type - Exajoules (2019-2020)</t>
  </si>
  <si>
    <t>Primary Energy: Consumption per capita - Gigajoule per capita (from 1965)</t>
  </si>
  <si>
    <t>Carbon Dioxide Emissions (from 1965)</t>
  </si>
  <si>
    <t>Natural gas flaring (from 1975)</t>
  </si>
  <si>
    <t>Carbon Dioxide Emissions from flaring (from 1975)</t>
  </si>
  <si>
    <t>Carbon Dioxide Emissions excluding flaring (from 1965)</t>
  </si>
  <si>
    <t>Oil: Proved reserves</t>
  </si>
  <si>
    <t>Oil: Proved reserves - Barrels (from 1980)</t>
  </si>
  <si>
    <t>Oil: Production - Barrels (from 1965)</t>
  </si>
  <si>
    <t>Oil: Production - Tonnes (from 1965)</t>
  </si>
  <si>
    <t>Oil: Crude oil and condensate production - Barrels (from 2000)</t>
  </si>
  <si>
    <t>Oil: Natural Gas Liquids production - Barrels (from 2000)</t>
  </si>
  <si>
    <t>Oil: Total liquids consumption - Barrels (from 1965)</t>
  </si>
  <si>
    <t>Oil: Consumption - Barrels (from 1965)</t>
  </si>
  <si>
    <t>Oil: Consumption - Tonnes (from 1965)</t>
  </si>
  <si>
    <t>Oil: Consumption - Exajoules (from 1965)</t>
  </si>
  <si>
    <t>Oil: Regional consumption - by product - Barrels (from 1965)</t>
  </si>
  <si>
    <t xml:space="preserve">Oil: Spot crude prices </t>
  </si>
  <si>
    <t>Oil: Crude prices since 1861</t>
  </si>
  <si>
    <t>Oil: Refinery throughput (from 1980)</t>
  </si>
  <si>
    <t>Oil: Refining capacity (from 1965)</t>
  </si>
  <si>
    <t>Oil: Regional refining margins (from 2000)</t>
  </si>
  <si>
    <t>Oil: Trade movements (from 1980)</t>
  </si>
  <si>
    <t xml:space="preserve">Oil: Inter-area movements </t>
  </si>
  <si>
    <t>Oil: Trade 2019 - 2020</t>
  </si>
  <si>
    <t>Gas: Proved reserves</t>
  </si>
  <si>
    <t>Gas: Proved reserves - Bcm (from 1980)</t>
  </si>
  <si>
    <t>Gas: Production - Bcm (from 1970)</t>
  </si>
  <si>
    <t>Gas: Production - Bcf (from 1970)</t>
  </si>
  <si>
    <t>Gas: Production - Exajoules (from 1970)</t>
  </si>
  <si>
    <t>Gas: Consumption - Bcm (from 1965)</t>
  </si>
  <si>
    <t>Gas: Consumption - Bcf (from 1965)</t>
  </si>
  <si>
    <t>Gas: Consumption - Exajoules (from 1965)</t>
  </si>
  <si>
    <t xml:space="preserve">Gas: Prices </t>
  </si>
  <si>
    <t>Gas: Inter-regional trade</t>
  </si>
  <si>
    <t>Gas: LNG imports</t>
  </si>
  <si>
    <t>Gas: LNG exports</t>
  </si>
  <si>
    <t>Gas: Trade movements LNG</t>
  </si>
  <si>
    <t>Gas: Trade movements pipeline</t>
  </si>
  <si>
    <t>Coal: Reserves</t>
  </si>
  <si>
    <t>Coal: Production - Tonnes (from 1981)</t>
  </si>
  <si>
    <t>Coal: Production - Exajoules (from 1981)</t>
  </si>
  <si>
    <t>Coal: Consumption - Exajoules (from 1965)</t>
  </si>
  <si>
    <t>Coal: Prices</t>
  </si>
  <si>
    <t>Coal: Trade movements</t>
  </si>
  <si>
    <t>Coal: Inter-area movements</t>
  </si>
  <si>
    <t>Nuclear Energy - Generation - TWh (from 1965)</t>
  </si>
  <si>
    <t>Nuclear Energy - Consumption - Exajoules (from 1965)</t>
  </si>
  <si>
    <t>Hydroelectricity - Generation - TWh (from 1965)</t>
  </si>
  <si>
    <t>Hydroelectricity - Consumption - Exajoules (from 1965)</t>
  </si>
  <si>
    <t>Renewables - Consumption - Exajoules (from 1965)</t>
  </si>
  <si>
    <t>Renewables - Renewable Power - Exajoules (from 1965)</t>
  </si>
  <si>
    <t>Renewables - Renewable Power - TWh (from 1965)</t>
  </si>
  <si>
    <t>Renewables - Generation by source - TWh</t>
  </si>
  <si>
    <t>Renewables - Solar generation - TWh (from 1965)</t>
  </si>
  <si>
    <t>Renewables - Solar consumption - Exajoules (from 1965)</t>
  </si>
  <si>
    <t>Renewables - Wind generation - TWh (from 1965)</t>
  </si>
  <si>
    <t>Renewables - Wind consumption - Exajoules (from 1965)</t>
  </si>
  <si>
    <t>Renewables - Geothermal, Biomass and Other generation - TWh  (from 1965)</t>
  </si>
  <si>
    <t>Renewables - Geothermal, Biomass and Other - Exajoules (from 1965)</t>
  </si>
  <si>
    <t>Renewables - Biofuels production - Kboe/d (from 1990)</t>
  </si>
  <si>
    <t>Renewables - Biofuels production - Petajoules (from 1990)</t>
  </si>
  <si>
    <t>Renewables - Biofuels consumption - Kboe/d (from 1990)</t>
  </si>
  <si>
    <t>Renewables - Biofuels consumption - Petajoules (from 1990)</t>
  </si>
  <si>
    <t>Electricity generation - TWh (from 1985)</t>
  </si>
  <si>
    <t>Electricity generation by fuel - TWh (2019 - 2020)</t>
  </si>
  <si>
    <t>Electricity generation from oil -TWh (from 1985)</t>
  </si>
  <si>
    <t>Electricity generation from gas - TWh (from 1985)</t>
  </si>
  <si>
    <t>Electricity generation from coal - TWh (from 1985)</t>
  </si>
  <si>
    <t>Electricity generation from other - TWh (from 1985)</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</si>
  <si>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</si>
  <si>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</si>
  <si>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</si>
  <si>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</si>
  <si>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</si>
  <si>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Renewable Energy - Geothermal (Installed capacity)</t>
  </si>
  <si>
    <t>Renewable Energy - Solar (Installed capacity)</t>
  </si>
  <si>
    <t>Renewable Energy - Wind  (Installed capacity)</t>
  </si>
  <si>
    <t>Approximate conversion factors</t>
  </si>
  <si>
    <t>Definitions</t>
  </si>
  <si>
    <t>Methodology</t>
  </si>
  <si>
    <t>Primary Energy: Consumption*</t>
  </si>
  <si>
    <t>Contents</t>
  </si>
  <si>
    <t>Growth rate per annum</t>
  </si>
  <si>
    <t>Share</t>
  </si>
  <si>
    <t>Exajoules</t>
  </si>
  <si>
    <t>2009-19</t>
  </si>
  <si>
    <t>Canada</t>
  </si>
  <si>
    <t>Mexico</t>
  </si>
  <si>
    <t>US</t>
  </si>
  <si>
    <t>Total North America</t>
  </si>
  <si>
    <t>Argentina</t>
  </si>
  <si>
    <t>Brazil</t>
  </si>
  <si>
    <t>Chile</t>
  </si>
  <si>
    <t>Colombia</t>
  </si>
  <si>
    <t>Ecuador</t>
  </si>
  <si>
    <t>Peru</t>
  </si>
  <si>
    <t>Trinidad &amp; Tobago</t>
  </si>
  <si>
    <t>Venezuela</t>
  </si>
  <si>
    <t>Central America</t>
  </si>
  <si>
    <t>Other Caribbean</t>
  </si>
  <si>
    <t>Other South America</t>
  </si>
  <si>
    <t>Total S. &amp; Cent. America</t>
  </si>
  <si>
    <t>Austria</t>
  </si>
  <si>
    <t>Belgium</t>
  </si>
  <si>
    <t>Bulgaria</t>
  </si>
  <si>
    <t>Croatia</t>
  </si>
  <si>
    <t>n/a</t>
  </si>
  <si>
    <t>Cyprus</t>
  </si>
  <si>
    <t>Czech Republic</t>
  </si>
  <si>
    <t>Denmark</t>
  </si>
  <si>
    <t>Estonia</t>
  </si>
  <si>
    <t>Finland</t>
  </si>
  <si>
    <t>France</t>
  </si>
  <si>
    <t>Germany</t>
  </si>
  <si>
    <t>Greece</t>
  </si>
  <si>
    <t>Hungary</t>
  </si>
  <si>
    <t>Iceland</t>
  </si>
  <si>
    <t>Ireland</t>
  </si>
  <si>
    <t>Italy</t>
  </si>
  <si>
    <t>Latvia</t>
  </si>
  <si>
    <t>Lithuania</t>
  </si>
  <si>
    <t>Luxembourg</t>
  </si>
  <si>
    <t>Netherlands</t>
  </si>
  <si>
    <t>North Macedonia</t>
  </si>
  <si>
    <t>Norway</t>
  </si>
  <si>
    <t>Poland</t>
  </si>
  <si>
    <t>Portugal</t>
  </si>
  <si>
    <t>Romania</t>
  </si>
  <si>
    <t>Slovakia</t>
  </si>
  <si>
    <t>Slovenia</t>
  </si>
  <si>
    <t>Spain</t>
  </si>
  <si>
    <t>Sweden</t>
  </si>
  <si>
    <t>Switzerland</t>
  </si>
  <si>
    <t>Turkey</t>
  </si>
  <si>
    <t>Ukraine</t>
  </si>
  <si>
    <t>United Kingdom</t>
  </si>
  <si>
    <t>Other Europe</t>
  </si>
  <si>
    <t>Total Europe</t>
  </si>
  <si>
    <t>Azerbaijan</t>
  </si>
  <si>
    <t>Belarus</t>
  </si>
  <si>
    <t>Kazakhstan</t>
  </si>
  <si>
    <t>Russian Federation</t>
  </si>
  <si>
    <t>Turkmenistan</t>
  </si>
  <si>
    <t>USSR</t>
  </si>
  <si>
    <t>Uzbekistan</t>
  </si>
  <si>
    <t>Other CIS</t>
  </si>
  <si>
    <t>Total CIS</t>
  </si>
  <si>
    <t>Iran</t>
  </si>
  <si>
    <t>Iraq</t>
  </si>
  <si>
    <t>Israel</t>
  </si>
  <si>
    <t>Kuwait</t>
  </si>
  <si>
    <t>Oman</t>
  </si>
  <si>
    <t>Qatar</t>
  </si>
  <si>
    <t>Saudi Arabia</t>
  </si>
  <si>
    <t>United Arab Emirates</t>
  </si>
  <si>
    <t>Other Middle East</t>
  </si>
  <si>
    <t>Total Middle East</t>
  </si>
  <si>
    <t>Algeria</t>
  </si>
  <si>
    <t>Egypt</t>
  </si>
  <si>
    <t>Morocco</t>
  </si>
  <si>
    <t>South Africa</t>
  </si>
  <si>
    <t>Eastern Africa</t>
  </si>
  <si>
    <t>Middle Africa</t>
  </si>
  <si>
    <t>Western Africa</t>
  </si>
  <si>
    <t>Other Northern Africa</t>
  </si>
  <si>
    <t>Other Southern Africa</t>
  </si>
  <si>
    <t>Total Africa</t>
  </si>
  <si>
    <t>Australia</t>
  </si>
  <si>
    <t>Bangladesh</t>
  </si>
  <si>
    <t>China</t>
  </si>
  <si>
    <t>China Hong Kong SAR</t>
  </si>
  <si>
    <t>India</t>
  </si>
  <si>
    <t>Indonesia</t>
  </si>
  <si>
    <t>Japan</t>
  </si>
  <si>
    <t>Malaysia</t>
  </si>
  <si>
    <t>New Zealand</t>
  </si>
  <si>
    <t>Pakistan</t>
  </si>
  <si>
    <t>Philippines</t>
  </si>
  <si>
    <t>Singapore</t>
  </si>
  <si>
    <t>South Korea</t>
  </si>
  <si>
    <t>Sri Lanka</t>
  </si>
  <si>
    <t>Taiwan</t>
  </si>
  <si>
    <t>Thailand</t>
  </si>
  <si>
    <t>Vietnam</t>
  </si>
  <si>
    <t>Other Asia Pacific</t>
  </si>
  <si>
    <t>Total Asia Pacific</t>
  </si>
  <si>
    <t>Total World</t>
  </si>
  <si>
    <t>of which: OECD</t>
  </si>
  <si>
    <t xml:space="preserve">                 Non-OECD</t>
  </si>
  <si>
    <t xml:space="preserve">                 European Union #</t>
  </si>
  <si>
    <t>Source: statistics are taken from national statistical agencies, international organizations, and other proprietary sources.</t>
  </si>
  <si>
    <t xml:space="preserve">* In this review, primary energy comprises commercially-traded fuels, including modern renewables used to generate electricity. </t>
  </si>
  <si>
    <t>Energy from all sources of non-fossil power generation is accounted for on an input-equivalent basis. See the appendix or bp.com/statisticalreview for more details on this methodology.</t>
  </si>
  <si>
    <t xml:space="preserve"> ^ Less than 0.005.</t>
  </si>
  <si>
    <r>
      <rPr>
        <charset val="2"/>
        <sz val="8"/>
        <rFont val="Wingdings"/>
      </rPr>
      <t>w</t>
    </r>
    <r>
      <rPr>
        <charset val="134"/>
        <sz val="8"/>
        <rFont val="Arial"/>
      </rPr>
      <t xml:space="preserve"> Less than 0.05%.</t>
    </r>
  </si>
  <si>
    <t xml:space="preserve"> n/a not available.</t>
  </si>
  <si>
    <t>USSR includes CIS, Georgia, Ukraine and the Baltic States.</t>
  </si>
  <si>
    <t xml:space="preserve"> # Excludes Estonia, Latvia and Lithuania prior to 1985 and Slovenia prior to 1990.</t>
  </si>
  <si>
    <t>Note: Growth rates are adjusted for leap years.</t>
  </si>
  <si>
    <t>Primary Energy: Consumption by fuel*</t>
  </si>
  <si>
    <t>Oil</t>
  </si>
  <si>
    <t>Natural Gas</t>
  </si>
  <si>
    <t>Coal</t>
  </si>
  <si>
    <t>Nuclear energy</t>
  </si>
  <si>
    <t>Hydro electric</t>
  </si>
  <si>
    <t>Renew- ables</t>
  </si>
  <si>
    <t>Total</t>
  </si>
  <si>
    <t>Other S. &amp; Cent. America</t>
  </si>
  <si>
    <t>Other Africa</t>
  </si>
  <si>
    <t xml:space="preserve">                 European Union </t>
  </si>
  <si>
    <t>Primary energy: Consumption per capita*</t>
  </si>
  <si>
    <t>Gigajoule per capita</t>
  </si>
  <si>
    <t xml:space="preserve"> Energy from all sources of non-fossil power generation is accounted for on an input-equivalent basis. See the appendix or bp.com/statisticalreview for more details on this methodology.</t>
  </si>
  <si>
    <t xml:space="preserve"> ^ Less than 0.05.</t>
  </si>
  <si>
    <t>Carbon Dioxide Emissions</t>
  </si>
  <si>
    <t>Million tonnes of carbon dioxide</t>
  </si>
  <si>
    <r>
      <rPr>
        <charset val="2"/>
        <sz val="8"/>
        <rFont val="Wingdings"/>
      </rPr>
      <t>w</t>
    </r>
    <r>
      <rPr>
        <charset val="134"/>
        <sz val="8"/>
        <rFont val="Arial"/>
      </rPr>
      <t xml:space="preserve"> </t>
    </r>
    <r>
      <rPr>
        <charset val="134"/>
        <sz val="8"/>
        <color rgb="FF000000"/>
        <rFont val="Arial"/>
      </rPr>
      <t>Less than 0.05%.</t>
    </r>
  </si>
  <si>
    <t xml:space="preserve"> # Excludes Estonia, Latvia and Lithuania prior to 1985 and Croatia and Slovenia prior to 1990.</t>
  </si>
  <si>
    <r>
      <rPr>
        <b/>
        <charset val="134"/>
        <sz val="8"/>
        <color rgb="FF000000"/>
        <rFont val="Arial"/>
      </rPr>
      <t xml:space="preserve"> Notes:</t>
    </r>
    <r>
      <rPr>
        <charset val="134"/>
        <sz val="8"/>
        <rFont val="Arial"/>
      </rPr>
      <t xml:space="preserve"> </t>
    </r>
    <r>
      <rPr>
        <charset val="134"/>
        <sz val="8"/>
        <color rgb="FF000000"/>
        <rFont val="Arial"/>
      </rPr>
      <t>The carbon emissions above reflect only those through consumption of oil, gas and coal for combustion related activities and natural gas flaring (from 1975 onwards), and are based on</t>
    </r>
  </si>
  <si>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</si>
  <si>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</si>
  <si>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</si>
  <si>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Growth rates are adjusted for leap years.</t>
  </si>
  <si>
    <t>Natural Gas: Flaring</t>
  </si>
  <si>
    <t>Billion cubic metres</t>
  </si>
  <si>
    <t>Bolivia</t>
  </si>
  <si>
    <t>Bahrain</t>
  </si>
  <si>
    <t>Syria</t>
  </si>
  <si>
    <t>Yemen</t>
  </si>
  <si>
    <t>Libya</t>
  </si>
  <si>
    <t>Nigeria</t>
  </si>
  <si>
    <t>Brunei</t>
  </si>
  <si>
    <t>Myanmar</t>
  </si>
  <si>
    <t>Data from 2013 onward: Made utilizing VIIRS Nightfire (VNF) nightly data produced by the Earth Observation Group, Payne Institute for Public Policy, Colorado School of Mines. These data include flaring from upstream, downstream oil and gas.</t>
  </si>
  <si>
    <t>Data before 2013: Cedigaz. These data include flaring from upstream.</t>
  </si>
  <si>
    <r>
      <rPr>
        <charset val="134"/>
        <sz val="8"/>
        <rFont val="Arial"/>
      </rPr>
      <t>As far as possible, the calculation has used flared volumes based on standard cubic metres (measured at 15</t>
    </r>
    <r>
      <rPr>
        <charset val="134"/>
        <vertAlign val="superscript"/>
        <sz val="8"/>
        <rFont val="Arial"/>
      </rPr>
      <t>o</t>
    </r>
    <r>
      <rPr>
        <charset val="134"/>
        <sz val="8"/>
        <rFont val="Arial"/>
      </rPr>
      <t>C and 1013 mbar); as they are derived directly from measures of energy content using an average conversion factor and have been standardized using a Gross Calorific Value (GCV) of 40 MJ/m3, they do not necessarily equate with gas volumes expressed in the original databases.</t>
    </r>
  </si>
  <si>
    <t>Notes: Annual changes and shares of total are calculated using exajoules figures.</t>
  </si>
  <si>
    <t>Carbon Dioxide Emissions from Flaring</t>
  </si>
  <si>
    <t>Data before 2013: Cedigaz. These data include flaring from upstream only.</t>
  </si>
  <si>
    <t>Emissions have been calculated using flared natural gas volumes based on standard cubic metres (standardized using a Gross Calorific Value (GCV) of 40 MJ/m3) and the standard conversion factor for emissions from the IPCC. Perfect combustion has been assumed.</t>
  </si>
  <si>
    <r>
      <rPr>
        <b/>
        <charset val="134"/>
        <sz val="8"/>
        <rFont val="Arial"/>
      </rPr>
      <t>Notes:</t>
    </r>
    <r>
      <rPr>
        <charset val="134"/>
        <sz val="8"/>
        <color rgb="FF000000"/>
        <rFont val="Arial"/>
      </rPr>
      <t xml:space="preserve"> The carbon emissions above reflect only those through consumption of oil, gas and coal for combustion related activities, and are based on</t>
    </r>
  </si>
  <si>
    <t xml:space="preserve">'Default CO2 Emissions Factors for Combustion' listed by the IPCC in its Guidelines for National Greenhouse Gas Inventories (2006). </t>
  </si>
  <si>
    <t xml:space="preserve">This does not allow for any carbon that is sequestered, for other sources of carbon emissions, or for emissions of other greenhouse gases. </t>
  </si>
  <si>
    <t>Our data is therefore not comparable to official national emissions data.</t>
  </si>
  <si>
    <t xml:space="preserve">Oil:  </t>
  </si>
  <si>
    <t>Total proved reserves</t>
  </si>
  <si>
    <t>at end 2000</t>
  </si>
  <si>
    <t>at end 2010</t>
  </si>
  <si>
    <t>at end 2019</t>
  </si>
  <si>
    <t>at end 2020</t>
  </si>
  <si>
    <t>Thousand</t>
  </si>
  <si>
    <t>million</t>
  </si>
  <si>
    <t>R/P</t>
  </si>
  <si>
    <t>barrels</t>
  </si>
  <si>
    <t>tonnes</t>
  </si>
  <si>
    <t>of total</t>
  </si>
  <si>
    <t>ratio</t>
  </si>
  <si>
    <t xml:space="preserve">Total Europe </t>
  </si>
  <si>
    <t>Angola</t>
  </si>
  <si>
    <t>Chad</t>
  </si>
  <si>
    <t xml:space="preserve">Republic of Congo </t>
  </si>
  <si>
    <t>Equatorial Guinea</t>
  </si>
  <si>
    <t>Gabon</t>
  </si>
  <si>
    <t>South Sudan</t>
  </si>
  <si>
    <t>Sudan</t>
  </si>
  <si>
    <t>Tunisia</t>
  </si>
  <si>
    <t xml:space="preserve">                 OPEC</t>
  </si>
  <si>
    <t xml:space="preserve">                 Non-OPEC </t>
  </si>
  <si>
    <t>Canadian oil sands: Total</t>
  </si>
  <si>
    <t xml:space="preserve"> </t>
  </si>
  <si>
    <t>of which: Under active development</t>
  </si>
  <si>
    <t>Venezuela: Orinoco Belt</t>
  </si>
  <si>
    <r>
      <rPr>
        <b/>
        <charset val="134"/>
        <sz val="8"/>
        <rFont val="Arial"/>
      </rPr>
      <t>Source of data</t>
    </r>
    <r>
      <rPr>
        <charset val="134"/>
        <sz val="8"/>
        <rFont val="Arial"/>
      </rPr>
      <t xml:space="preserve"> - The estimates in this table have been compiled using a combination of primary official sources, third-party data from the OPEC Secretariat, World Oil, Oil &amp;</t>
    </r>
  </si>
  <si>
    <t xml:space="preserve">Gas Journal and Chinese reserves based on official data and information in the public domain. </t>
  </si>
  <si>
    <t>Canadian oil sands 'under active development' are an official estimate. Venezuelan Orinoco Belt reserves are based on the OPEC Secretariat and government announcements.</t>
  </si>
  <si>
    <t>Reserves and R/P ratio for Canada includes Canadian oil sands. Reserves and R/P ratio for Venezuela includes the Orinoco Belt.  Saudi Arabia's oil reserves include NGLs from 2017.</t>
  </si>
  <si>
    <r>
      <rPr>
        <charset val="2"/>
        <sz val="8"/>
        <color rgb="FF000000"/>
        <rFont val="Wingdings"/>
      </rPr>
      <t>w</t>
    </r>
    <r>
      <rPr>
        <charset val="134"/>
        <sz val="8"/>
        <color rgb="FF000000"/>
        <rFont val="Arial"/>
      </rPr>
      <t xml:space="preserve"> Less than 0.05%.</t>
    </r>
  </si>
  <si>
    <t>n/a not available.</t>
  </si>
  <si>
    <t>* More than 500 years.</t>
  </si>
  <si>
    <r>
      <rPr>
        <b/>
        <charset val="134"/>
        <sz val="8"/>
        <rFont val="Arial"/>
      </rPr>
      <t xml:space="preserve">Notes: </t>
    </r>
    <r>
      <rPr>
        <charset val="134"/>
        <sz val="8"/>
        <rFont val="Arial"/>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</si>
  <si>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</si>
  <si>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t xml:space="preserve">meet the definitions, guidelines and practices used for determining proved reserves at company level, for instance as published by the US Securities and Exchange Commission, </t>
  </si>
  <si>
    <t xml:space="preserve">nor does it necessarily represent BP’s view of proved reserves by country. </t>
  </si>
  <si>
    <r>
      <rPr>
        <b/>
        <charset val="134"/>
        <sz val="8"/>
        <rFont val="Arial"/>
      </rPr>
      <t xml:space="preserve">Reserves-to-production (R/P) ratio - </t>
    </r>
    <r>
      <rPr>
        <charset val="134"/>
        <sz val="8"/>
        <rFont val="Arial"/>
      </rPr>
      <t>If the reserves remaining at the end of any year are divided by the production in that year, the result is the length of time</t>
    </r>
  </si>
  <si>
    <t>that those remaining reserves would last if production were to continue at that rate.</t>
  </si>
  <si>
    <t xml:space="preserve">Reserves include gas condensate and natural gas liquids (NGLs) as well as crude oil. </t>
  </si>
  <si>
    <t>Shares of total and R/P ratios are calculated using thousand million barrels figures.</t>
  </si>
  <si>
    <t>Oil: Proved reserves in thousand million barrels</t>
  </si>
  <si>
    <t>Thousand million barrels</t>
  </si>
  <si>
    <t>Republic of Congo</t>
  </si>
  <si>
    <t>Canadian Oil Sands: Total</t>
  </si>
  <si>
    <r>
      <rPr>
        <b/>
        <charset val="134"/>
        <sz val="8"/>
        <rFont val="Arial"/>
      </rPr>
      <t xml:space="preserve">Source of data - </t>
    </r>
    <r>
      <rPr>
        <charset val="134"/>
        <sz val="8"/>
        <rFont val="Arial"/>
      </rPr>
      <t>The estimates in this table have been compiled using a combination of primary official sources, third-party data from the OPEC Secretariat, World Oil, Oil &amp;</t>
    </r>
  </si>
  <si>
    <t>Gas Journal and an independent estimates of Russian reserves based on official data and Chinese reserves based on official data and information in the public domain.</t>
  </si>
  <si>
    <t xml:space="preserve">can be recovered in the future from known reservoirs under existing economic and operating conditions. The data series for total proved oil does not necessarily </t>
  </si>
  <si>
    <t>Please consult the following link for further definitional discussion: https://www.bp.com/content/dam/bp/business-sites/en/global/corporate/pdfs/energy-economics/statistical-review/bp-stats-review-2020-oil-reserve-definitions.pdf</t>
  </si>
  <si>
    <t xml:space="preserve">Reserves-to-production (R/P) ratio - If the reserves remaining at the end of any year are divided by the production in that year, the result is the length of time that those remaining reserves would last if </t>
  </si>
  <si>
    <t>production were to continue at that rate.</t>
  </si>
  <si>
    <t>Reserves include gas condensate and natural gas liquids (NGLs) as well as crude oil.</t>
  </si>
  <si>
    <t>Annual changes and shares of total are calculated using thousand million barrels figures.</t>
  </si>
  <si>
    <t>Oil: Production*</t>
  </si>
  <si>
    <t>Thousand barrels daily</t>
  </si>
  <si>
    <t>Source: statistics are taken from national statistical agencies, international organizations, and other proprietary sources. For Iran, production data is from FGE Iran Service.</t>
  </si>
  <si>
    <t xml:space="preserve">* Includes crude oil, shale oil, oil sands, condensates (lease condensate or gas condensates that require further refining) and NGLs (natural gas liquids - ethane, LPG and naphtha separated from the production of natural gas). </t>
  </si>
  <si>
    <t>Excludes liquid fuels from other sources such as biofuels and synthetic derivatives of coal and natural gas. This also excludes liquid fuel adjustment factors such as refinery processing gain. Excludes oil shales/kerogen extracted in solid form.</t>
  </si>
  <si>
    <t xml:space="preserve">Note: Annual changes and shares of total are calculated using thousand barrels daily figures. </t>
  </si>
  <si>
    <t>Million tonnes</t>
  </si>
  <si>
    <t>n/a not applicable.</t>
  </si>
  <si>
    <t>Notes: Annual changes and shares of total are calculated using million tonnes figures.</t>
  </si>
  <si>
    <t>Oil: Crude oil and condensate production in thousands of barrels per day*</t>
  </si>
  <si>
    <t xml:space="preserve"> * Includes crude oil, shale/tight oil, oil sands, lease condensate or gas condensates that require further refining. Excludes liquid fuels from other sources such as biomass and synthetic derivatives of coal and natural gas.</t>
  </si>
  <si>
    <t>n/a not available</t>
  </si>
  <si>
    <t>Oil: Natural gas liquids production in thousands of barrels per day*</t>
  </si>
  <si>
    <t>Source: statistics are taken from national statistical agencies, international organizations, and other proprietary sources. For Iran, production data is from FGE Iran Service, ICIS</t>
  </si>
  <si>
    <t>* Includes ethane, LPG and naphtha separated from the production of natural gas. Excludes condensates.</t>
  </si>
  <si>
    <t>Oil: Total liquids consumption in thousands of barrels per day*</t>
  </si>
  <si>
    <t xml:space="preserve">Other Europe </t>
  </si>
  <si>
    <t xml:space="preserve"> * Inland demand plus international aviation and marine bunkers and refinery fuel and loss. Consumption of biogasoline (such as ethanol), biodiesel and derivatives of coal and natural gas are also included.</t>
  </si>
  <si>
    <r>
      <rPr>
        <charset val="134"/>
        <sz val="8"/>
        <rFont val="Arial"/>
      </rPr>
      <t xml:space="preserve"> </t>
    </r>
    <r>
      <rPr>
        <charset val="2"/>
        <sz val="8"/>
        <rFont val="Wingdings"/>
      </rPr>
      <t>w</t>
    </r>
    <r>
      <rPr>
        <charset val="134"/>
        <sz val="8"/>
        <rFont val="Arial"/>
      </rPr>
      <t xml:space="preserve"> Less than 0.05%.</t>
    </r>
  </si>
  <si>
    <r>
      <rPr>
        <b/>
        <charset val="134"/>
        <sz val="8"/>
        <rFont val="Arial"/>
      </rPr>
      <t xml:space="preserve">Notes: </t>
    </r>
    <r>
      <rPr>
        <charset val="134"/>
        <sz val="8"/>
        <rFont val="Arial"/>
      </rPr>
      <t>Differences between these world consumption figures and world production statistics are accounted for by stock changes, consumption of non-petroleum additives and substitute fuels</t>
    </r>
  </si>
  <si>
    <t>and unavoidable disparities in the definition, measurement or conversion of oil supply and demand data.</t>
  </si>
  <si>
    <t>Annual changes and shares of total are calculated using thousand barrels daily figures.</t>
  </si>
  <si>
    <t>Oil: Consumption*</t>
  </si>
  <si>
    <t xml:space="preserve"> * Inland demand plus international aviation and marine bunkers and refinery fuel and loss. Consumption of biogasoline (such as ethanol) and biodiesel are excluded while derivatives of coal and natural gas are included.</t>
  </si>
  <si>
    <r>
      <rPr>
        <b/>
        <charset val="134"/>
        <sz val="8"/>
        <rFont val="Arial"/>
      </rPr>
      <t xml:space="preserve">Notes: </t>
    </r>
    <r>
      <rPr>
        <charset val="134"/>
        <sz val="8"/>
        <rFont val="Arial"/>
      </rPr>
      <t>Differences between these world consumption figures and world production statistics are accounted for by stock changes, consumption of non-petroleum additives</t>
    </r>
    <r>
      <rPr>
        <b/>
        <charset val="134"/>
        <sz val="8"/>
        <rFont val="Arial"/>
      </rPr>
      <t xml:space="preserve"> </t>
    </r>
    <r>
      <rPr>
        <charset val="134"/>
        <sz val="8"/>
        <rFont val="Arial"/>
      </rPr>
      <t>and substitute fuels</t>
    </r>
  </si>
  <si>
    <t xml:space="preserve"> ♦ Less than 0.05%.</t>
  </si>
  <si>
    <r>
      <rPr>
        <b/>
        <charset val="134"/>
        <sz val="8"/>
        <rFont val="Arial"/>
      </rPr>
      <t xml:space="preserve">Notes: </t>
    </r>
    <r>
      <rPr>
        <charset val="134"/>
        <sz val="8"/>
        <rFont val="Arial"/>
      </rPr>
      <t>Differences between these world consumption figures and world production statistics are accounted for by stock changes, consumption of non-petroleum additives</t>
    </r>
  </si>
  <si>
    <t>and substitute fuels, and unavoidable disparities in the definition, measurement or conversion of oil supply and demand data.</t>
  </si>
  <si>
    <t>Annual changes and shares of total are calculated using million tonnes figures.</t>
  </si>
  <si>
    <t>Annual changes and shares of total are calculated using exajoules figures.</t>
  </si>
  <si>
    <t>Oil: Regional consumption - by product group</t>
  </si>
  <si>
    <t>North America</t>
  </si>
  <si>
    <t>Light distillates</t>
  </si>
  <si>
    <t xml:space="preserve">    of which: gasoline</t>
  </si>
  <si>
    <t xml:space="preserve">    of which: naphtha</t>
  </si>
  <si>
    <t>Middle distillates</t>
  </si>
  <si>
    <t xml:space="preserve">    of which: diesel/gasoil</t>
  </si>
  <si>
    <t xml:space="preserve">    of which: jet/kerosene</t>
  </si>
  <si>
    <t>Fuel oil</t>
  </si>
  <si>
    <t>Others</t>
  </si>
  <si>
    <t xml:space="preserve">    of which: ethane and LPG</t>
  </si>
  <si>
    <t>of which: US</t>
  </si>
  <si>
    <t>Total US</t>
  </si>
  <si>
    <t>S. &amp; Cent. America</t>
  </si>
  <si>
    <t>of which: Brazil</t>
  </si>
  <si>
    <t>Total Brazil</t>
  </si>
  <si>
    <t>Europe</t>
  </si>
  <si>
    <t>of which: European Union</t>
  </si>
  <si>
    <t>Total European Union *</t>
  </si>
  <si>
    <t>CIS</t>
  </si>
  <si>
    <t>Total USSR</t>
  </si>
  <si>
    <t>Middle East</t>
  </si>
  <si>
    <t>Africa</t>
  </si>
  <si>
    <t>Asia Pacific</t>
  </si>
  <si>
    <t>of which: China</t>
  </si>
  <si>
    <t>Total China</t>
  </si>
  <si>
    <t>of which: India</t>
  </si>
  <si>
    <t>Total India</t>
  </si>
  <si>
    <t>of which: Japan</t>
  </si>
  <si>
    <t>Total Japan</t>
  </si>
  <si>
    <t>World</t>
  </si>
  <si>
    <t>OECD</t>
  </si>
  <si>
    <t>Total OECD</t>
  </si>
  <si>
    <t>Non-OECD</t>
  </si>
  <si>
    <t>Total Non-OECD</t>
  </si>
  <si>
    <t xml:space="preserve"> * Excludes Estonia, Latvia and Lithuania prior to 1985 and Croatia and Slovenia prior to 1990.</t>
  </si>
  <si>
    <r>
      <rPr>
        <b/>
        <charset val="134"/>
        <sz val="8"/>
        <color rgb="FF000000"/>
        <rFont val="Arial"/>
      </rPr>
      <t>Notes:</t>
    </r>
    <r>
      <rPr>
        <charset val="134"/>
        <sz val="8"/>
        <color rgb="FF000000"/>
        <rFont val="Arial"/>
      </rPr>
      <t xml:space="preserve"> ‘Light distillates’ consists of aviation and motor gasolines and light distillate feedstock (LDF).</t>
    </r>
  </si>
  <si>
    <t>‘Middle distillates’ consists of jet and heating kerosenes, and gas and diesel oils (including marine bunkers).</t>
  </si>
  <si>
    <t>‘Fuel oil’ includes marine bunkers and crude oil used directly as fuel.</t>
  </si>
  <si>
    <t>‘Others’ consists of refinery gas, solvents, petroleum coke, lubricants, bitumen, wax, other refined products and refinery fuel and loss.</t>
  </si>
  <si>
    <t>Oil: Spot crude prices</t>
  </si>
  <si>
    <t>Dubai</t>
  </si>
  <si>
    <t>Brent</t>
  </si>
  <si>
    <t>Nigerian</t>
  </si>
  <si>
    <t>West Texas</t>
  </si>
  <si>
    <t>Forcados</t>
  </si>
  <si>
    <t>Intermdiate</t>
  </si>
  <si>
    <t>US dollars per barrel</t>
  </si>
  <si>
    <t>$/bbl *</t>
  </si>
  <si>
    <t>$/bbl †</t>
  </si>
  <si>
    <t>$/bbl</t>
  </si>
  <si>
    <t>$/bbl  ‡</t>
  </si>
  <si>
    <t>-</t>
  </si>
  <si>
    <t xml:space="preserve"> Source: S&amp;P Global Platts ©2020, S&amp;P Global Inc.</t>
  </si>
  <si>
    <t>* 1972 - 1985 Arabian Light, 1986 - 2020 Dubai dated.</t>
  </si>
  <si>
    <t>† 1976 - 1983 Forties, 1984 - 2020 Brent dated.</t>
  </si>
  <si>
    <t>‡ 1976 -1983 Posted WTI prices, 1984 - 2020 Spot WTI (Cushing) prices.</t>
  </si>
  <si>
    <t>Oil: Crude oil prices 1861 - 2020</t>
  </si>
  <si>
    <t>Year</t>
  </si>
  <si>
    <t>$ money of the day</t>
  </si>
  <si>
    <t>$ 2020</t>
  </si>
  <si>
    <t>1861-1944 US Average.</t>
  </si>
  <si>
    <t>1945-1983 Arabian Light posted at Ras Tanura.</t>
  </si>
  <si>
    <t>1984-2020 Brent dated.</t>
  </si>
  <si>
    <t>$2020 (deflated using the Consumer Price Index for the US)</t>
  </si>
  <si>
    <t>Oil: Refinery throughput</t>
  </si>
  <si>
    <t>Thousand barrels daily*</t>
  </si>
  <si>
    <t>Curacao</t>
  </si>
  <si>
    <t>Netherlands Antilles</t>
  </si>
  <si>
    <t>Source: statistics are taken from national statistical agencies, international organizations, and other proprietary sources. Includes data from ICIS.</t>
  </si>
  <si>
    <t xml:space="preserve"> * Atmospheric distillation capacity on a calendar-day basis.</t>
  </si>
  <si>
    <r>
      <rPr>
        <charset val="2"/>
        <sz val="8"/>
        <rFont val="Wingdings"/>
      </rPr>
      <t>w</t>
    </r>
    <r>
      <rPr>
        <charset val="134"/>
        <sz val="8"/>
        <color rgb="FF000000"/>
        <rFont val="Arial"/>
      </rPr>
      <t xml:space="preserve"> Less than 0.05%.</t>
    </r>
  </si>
  <si>
    <t>Oil: Refining Capacity</t>
  </si>
  <si>
    <t xml:space="preserve"> * Atmospheric distillation capacity at year end on a calendar-day basis.</t>
  </si>
  <si>
    <t>Oil: Regional refining margins</t>
  </si>
  <si>
    <t>USGC Medium Sour Coking</t>
  </si>
  <si>
    <t>NWE Light Sweet Cracking</t>
  </si>
  <si>
    <t>Singapore Medium Sour Hydrocracking</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</si>
  <si>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</si>
  <si>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</si>
  <si>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</si>
  <si>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</si>
  <si>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</si>
  <si>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</si>
  <si>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</si>
  <si>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</si>
  <si>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</si>
  <si>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</si>
  <si>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</si>
  <si>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</si>
  <si>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</si>
  <si>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</si>
  <si>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</si>
  <si>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</si>
  <si>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</si>
  <si>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</si>
  <si>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</si>
  <si>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</si>
  <si>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</si>
  <si>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</si>
  <si>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</si>
  <si>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</si>
  <si>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</si>
  <si>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</si>
  <si>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</si>
  <si>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</si>
  <si>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</si>
  <si>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</si>
  <si>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</si>
  <si>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</si>
  <si>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1Q08</t>
  </si>
  <si>
    <t>2Q08</t>
  </si>
  <si>
    <t>3Q08</t>
  </si>
  <si>
    <t>4Q08</t>
  </si>
  <si>
    <t>1Q09</t>
  </si>
  <si>
    <t>2Q09</t>
  </si>
  <si>
    <t>3Q09</t>
  </si>
  <si>
    <t>4Q09</t>
  </si>
  <si>
    <t>1Q10</t>
  </si>
  <si>
    <t>2Q10</t>
  </si>
  <si>
    <t>3Q10</t>
  </si>
  <si>
    <t>4Q10</t>
  </si>
  <si>
    <t>1Q11</t>
  </si>
  <si>
    <t>2Q11</t>
  </si>
  <si>
    <t>3Q11</t>
  </si>
  <si>
    <t>4Q11</t>
  </si>
  <si>
    <t>1Q12</t>
  </si>
  <si>
    <t>2Q12</t>
  </si>
  <si>
    <t>3Q12</t>
  </si>
  <si>
    <t>4Q12</t>
  </si>
  <si>
    <t>1Q13</t>
  </si>
  <si>
    <t>2Q13</t>
  </si>
  <si>
    <t>3Q13</t>
  </si>
  <si>
    <t>4Q13</t>
  </si>
  <si>
    <t>1Q14</t>
  </si>
  <si>
    <t>2Q14</t>
  </si>
  <si>
    <t>3Q14</t>
  </si>
  <si>
    <t>4Q14</t>
  </si>
  <si>
    <t>1Q15</t>
  </si>
  <si>
    <t>2Q15</t>
  </si>
  <si>
    <t>3Q15</t>
  </si>
  <si>
    <t>4Q15</t>
  </si>
  <si>
    <t>1Q16</t>
  </si>
  <si>
    <t>2Q16</t>
  </si>
  <si>
    <t>3Q16</t>
  </si>
  <si>
    <t>4Q16</t>
  </si>
  <si>
    <t>1Q17</t>
  </si>
  <si>
    <t>2Q17</t>
  </si>
  <si>
    <t>3Q17</t>
  </si>
  <si>
    <t>4Q17</t>
  </si>
  <si>
    <t>1Q18</t>
  </si>
  <si>
    <t>2Q18</t>
  </si>
  <si>
    <t>3Q18</t>
  </si>
  <si>
    <t>4Q18</t>
  </si>
  <si>
    <t>1Q19</t>
  </si>
  <si>
    <t>2Q19</t>
  </si>
  <si>
    <t>3Q19</t>
  </si>
  <si>
    <t>4Q19</t>
  </si>
  <si>
    <t>1Q20</t>
  </si>
  <si>
    <t>2Q20</t>
  </si>
  <si>
    <t>3Q20</t>
  </si>
  <si>
    <t>4Q20</t>
  </si>
  <si>
    <r>
      <rPr>
        <b/>
        <charset val="134"/>
        <sz val="8"/>
        <color indexed="8"/>
        <rFont val="Arial"/>
      </rPr>
      <t>Notes:</t>
    </r>
    <r>
      <rPr>
        <charset val="134"/>
        <sz val="8"/>
        <color indexed="8"/>
        <rFont val="Arial"/>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</si>
  <si>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</si>
  <si>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The margins are on a semi-variable basis, i.e. the margin after all variable costs and fixed energy costs.</t>
  </si>
  <si>
    <t>Oil: Trade movements</t>
  </si>
  <si>
    <t>Imports</t>
  </si>
  <si>
    <t xml:space="preserve">Europe </t>
  </si>
  <si>
    <t>Rest of World</t>
  </si>
  <si>
    <t>Exports</t>
  </si>
  <si>
    <r>
      <rPr>
        <charset val="134"/>
        <sz val="8"/>
        <rFont val="Arial"/>
      </rPr>
      <t>Europe</t>
    </r>
    <r>
      <rPr>
        <charset val="134"/>
        <vertAlign val="superscript"/>
        <sz val="8"/>
        <rFont val="Arial"/>
      </rPr>
      <t>1</t>
    </r>
  </si>
  <si>
    <t>Russia</t>
  </si>
  <si>
    <t>USSR &amp; Central Europe</t>
  </si>
  <si>
    <r>
      <rPr>
        <charset val="134"/>
        <sz val="8"/>
        <rFont val="Arial"/>
      </rPr>
      <t>Middle East (ex Saudi Arabia)</t>
    </r>
    <r>
      <rPr>
        <charset val="134"/>
        <vertAlign val="superscript"/>
        <sz val="8"/>
        <rFont val="Arial"/>
      </rPr>
      <t>2</t>
    </r>
  </si>
  <si>
    <r>
      <rPr>
        <charset val="134"/>
        <sz val="8"/>
        <rFont val="Arial"/>
      </rPr>
      <t>North Africa</t>
    </r>
    <r>
      <rPr>
        <charset val="134"/>
        <vertAlign val="superscript"/>
        <sz val="8"/>
        <rFont val="Arial"/>
      </rPr>
      <t>3</t>
    </r>
  </si>
  <si>
    <r>
      <rPr>
        <charset val="134"/>
        <sz val="8"/>
        <rFont val="Arial"/>
      </rPr>
      <t>West Africa</t>
    </r>
    <r>
      <rPr>
        <charset val="134"/>
        <vertAlign val="superscript"/>
        <sz val="8"/>
        <rFont val="Arial"/>
      </rPr>
      <t>3</t>
    </r>
  </si>
  <si>
    <r>
      <rPr>
        <charset val="134"/>
        <sz val="8"/>
        <rFont val="Arial"/>
      </rPr>
      <t>Asia Pacific (ex Japan)</t>
    </r>
    <r>
      <rPr>
        <charset val="134"/>
        <vertAlign val="superscript"/>
        <sz val="8"/>
        <rFont val="Arial"/>
      </rPr>
      <t>4</t>
    </r>
  </si>
  <si>
    <t xml:space="preserve">Rest of World </t>
  </si>
  <si>
    <r>
      <rPr>
        <b/>
        <charset val="134"/>
        <sz val="8"/>
        <color rgb="FF000000"/>
        <rFont val="Arial"/>
      </rPr>
      <t>Notes:</t>
    </r>
    <r>
      <rPr>
        <charset val="134"/>
        <sz val="8"/>
        <color rgb="FF000000"/>
        <rFont val="Arial"/>
      </rPr>
      <t xml:space="preserve"> Unless otherwise stated, this table shows inter-regional trade based on the regional classification in the table `Oil trade in 2019 and 2020’.</t>
    </r>
  </si>
  <si>
    <r>
      <rPr>
        <charset val="134"/>
        <vertAlign val="superscript"/>
        <sz val="8"/>
        <color rgb="FF000000"/>
        <rFont val="Arial"/>
      </rPr>
      <t>1</t>
    </r>
    <r>
      <rPr>
        <charset val="134"/>
        <sz val="8"/>
        <color rgb="FF000000"/>
        <rFont val="Arial"/>
      </rPr>
      <t xml:space="preserve"> Prior to 1993, Europe excludes Central Europe (Albania, Bulgaria, Czech Republic, Former Republic of Yugoslavia, Hungary, Poland, Romania, Slovakia).</t>
    </r>
  </si>
  <si>
    <r>
      <rPr>
        <charset val="134"/>
        <vertAlign val="superscript"/>
        <sz val="8"/>
        <color rgb="FF000000"/>
        <rFont val="Arial"/>
      </rPr>
      <t>2</t>
    </r>
    <r>
      <rPr>
        <charset val="134"/>
        <sz val="8"/>
        <color rgb="FF000000"/>
        <rFont val="Arial"/>
      </rPr>
      <t xml:space="preserve"> Excludes intra-Middle East trade before 1993.</t>
    </r>
  </si>
  <si>
    <r>
      <rPr>
        <charset val="134"/>
        <vertAlign val="superscript"/>
        <sz val="8"/>
        <color rgb="FF000000"/>
        <rFont val="Arial"/>
      </rPr>
      <t>3</t>
    </r>
    <r>
      <rPr>
        <charset val="134"/>
        <sz val="8"/>
        <color rgb="FF000000"/>
        <rFont val="Arial"/>
      </rPr>
      <t xml:space="preserve"> North and West African exports excludes intra-Africa trade prior to 1993.</t>
    </r>
  </si>
  <si>
    <r>
      <rPr>
        <charset val="134"/>
        <vertAlign val="superscript"/>
        <sz val="8"/>
        <color rgb="FF000000"/>
        <rFont val="Arial"/>
      </rPr>
      <t>4</t>
    </r>
    <r>
      <rPr>
        <charset val="134"/>
        <sz val="8"/>
        <color rgb="FF000000"/>
        <rFont val="Arial"/>
      </rPr>
      <t xml:space="preserve"> Excludes Japan. Excludes trade between other Asia Pacific countries and Singapore prior to 1993.</t>
    </r>
  </si>
  <si>
    <t>Bunker fuel use is not included as exports. Intra-area movements (for example, between countries within Europe) are excluded.</t>
  </si>
  <si>
    <t>Oil: Inter-area movements 2020</t>
  </si>
  <si>
    <t>To</t>
  </si>
  <si>
    <t>Crude (million tonnes)</t>
  </si>
  <si>
    <t>Australasia</t>
  </si>
  <si>
    <t>From</t>
  </si>
  <si>
    <t>UAE</t>
  </si>
  <si>
    <t>North Africa</t>
  </si>
  <si>
    <t>West Africa</t>
  </si>
  <si>
    <t>East &amp; S. Africa</t>
  </si>
  <si>
    <t>Total imports</t>
  </si>
  <si>
    <t>Product (million tonnes)</t>
  </si>
  <si>
    <t>†  Less than 0.05.</t>
  </si>
  <si>
    <r>
      <rPr>
        <b/>
        <charset val="134"/>
        <sz val="8"/>
        <rFont val="Arial"/>
      </rPr>
      <t>Notes:</t>
    </r>
    <r>
      <rPr>
        <charset val="134"/>
        <sz val="8"/>
        <rFont val="Arial"/>
      </rPr>
      <t xml:space="preserve"> Does not include biofuels trade. Bunker fuel use is not included as exports. Intra-area movements (for example, between countries within Europe) are excluded. </t>
    </r>
  </si>
  <si>
    <t>Crude imports and exports include condensates.</t>
  </si>
  <si>
    <t>Oil trade in 2019 and 2020</t>
  </si>
  <si>
    <t>Crude</t>
  </si>
  <si>
    <t>Product</t>
  </si>
  <si>
    <t xml:space="preserve">† Less than 0.05.        </t>
  </si>
  <si>
    <t>‡  Less than 0.5.</t>
  </si>
  <si>
    <r>
      <rPr>
        <b/>
        <charset val="134"/>
        <sz val="8"/>
        <rFont val="Arial"/>
      </rPr>
      <t>Notes:</t>
    </r>
    <r>
      <rPr>
        <charset val="134"/>
        <sz val="8"/>
        <rFont val="Arial"/>
      </rPr>
      <t xml:space="preserve"> Does not include biofuels trade. Bunker fuel use is not included as exports. Intra-area movements (for example, between countries within Europe) are excluded.</t>
    </r>
  </si>
  <si>
    <t xml:space="preserve">Natural gas </t>
  </si>
  <si>
    <t>Trillion</t>
  </si>
  <si>
    <t>cubic</t>
  </si>
  <si>
    <t>metres</t>
  </si>
  <si>
    <t>feet</t>
  </si>
  <si>
    <t>Papua New Guinea</t>
  </si>
  <si>
    <t xml:space="preserve">                 European Union</t>
  </si>
  <si>
    <r>
      <rPr>
        <b/>
        <charset val="134"/>
        <sz val="8"/>
        <rFont val="Arial"/>
      </rPr>
      <t xml:space="preserve">Source of data </t>
    </r>
    <r>
      <rPr>
        <charset val="134"/>
        <sz val="8"/>
        <rFont val="Arial"/>
      </rPr>
      <t>- The estimates in this table have been compiled using a combination of primary official sources and third-party data from Cedigaz and the OPEC Secretariat.</t>
    </r>
  </si>
  <si>
    <r>
      <rPr>
        <b/>
        <charset val="134"/>
        <sz val="8"/>
        <rFont val="Arial"/>
      </rPr>
      <t xml:space="preserve">Notes: Total proved reserves of natural gas - </t>
    </r>
    <r>
      <rPr>
        <charset val="134"/>
        <sz val="8"/>
        <rFont val="Arial"/>
      </rPr>
      <t xml:space="preserve">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</si>
  <si>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natural gas does not necessarily </t>
  </si>
  <si>
    <r>
      <rPr>
        <b/>
        <charset val="134"/>
        <sz val="8"/>
        <rFont val="Arial"/>
      </rPr>
      <t>Reserves-to-production (R/P) ratio</t>
    </r>
    <r>
      <rPr>
        <charset val="134"/>
        <sz val="8"/>
        <rFont val="Arial"/>
      </rPr>
      <t xml:space="preserve"> - If the reserves remaining at the end of any year are divided by the production in that year, the result is the length of time</t>
    </r>
  </si>
  <si>
    <r>
      <rPr>
        <charset val="134"/>
        <sz val="8"/>
        <color rgb="FF000000"/>
        <rFont val="Arial"/>
      </rPr>
      <t>As far as possible, the data above represents standard cubic metres (measured at 15ºC and 1013 mbar) and has been standardized using a gross calorific value (GCV) of 40 MJ/m</t>
    </r>
    <r>
      <rPr>
        <charset val="134"/>
        <vertAlign val="superscript"/>
        <sz val="8"/>
        <color rgb="FF000000"/>
        <rFont val="Arial"/>
      </rPr>
      <t>3.</t>
    </r>
  </si>
  <si>
    <t>Natural Gas: Proved reserves</t>
  </si>
  <si>
    <t>Trillion cubic metres</t>
  </si>
  <si>
    <t xml:space="preserve">                 of which: OECD</t>
  </si>
  <si>
    <t>Source of data - The estimates in this table have been compiled using a combination of primary official sources and third-party data from Cedigaz and the OPEC Secretariat.</t>
  </si>
  <si>
    <r>
      <rPr>
        <charset val="134"/>
        <sz val="8"/>
        <rFont val="Arial"/>
      </rPr>
      <t>Notes:</t>
    </r>
    <r>
      <rPr>
        <b/>
        <charset val="134"/>
        <sz val="8"/>
        <rFont val="Arial"/>
      </rPr>
      <t xml:space="preserve"> </t>
    </r>
    <r>
      <rPr>
        <charset val="134"/>
        <sz val="8"/>
        <color rgb="FF000000"/>
        <rFont val="Arial"/>
      </rPr>
      <t xml:space="preserve">Total proved reserves of natural gas - Generally taken to be those quantities that geological and engineering information indicates with reasonable certainty </t>
    </r>
  </si>
  <si>
    <t xml:space="preserve">can be recovered in the future from known reservoirs under existing economic and operating conditions. The data series for natural gas does not necessarily </t>
  </si>
  <si>
    <r>
      <rPr>
        <b/>
        <charset val="134"/>
        <sz val="8"/>
        <rFont val="Arial"/>
      </rPr>
      <t xml:space="preserve">Reserves-to-production (R/P) ratio </t>
    </r>
    <r>
      <rPr>
        <charset val="134"/>
        <sz val="8"/>
        <color rgb="FF000000"/>
        <rFont val="Arial"/>
      </rPr>
      <t xml:space="preserve">- If the reserves remaining at the end of any year are divided by the production in that year, the result is the length of time </t>
    </r>
  </si>
  <si>
    <t xml:space="preserve"> that those remaining reserves would last if production were to continue at that rate.</t>
  </si>
  <si>
    <r>
      <rPr>
        <charset val="134"/>
        <sz val="8"/>
        <color rgb="FF000000"/>
        <rFont val="Arial"/>
      </rPr>
      <t>As far as possible, the data above represents standard cubic metres (measured at 15ºC and 1013 mbar) and has been standardized using a Gross Calorific Value (GCV) of 40 MJ/m</t>
    </r>
    <r>
      <rPr>
        <charset val="134"/>
        <vertAlign val="superscript"/>
        <sz val="8"/>
        <color rgb="FF000000"/>
        <rFont val="Arial"/>
      </rPr>
      <t>3.</t>
    </r>
  </si>
  <si>
    <t>Annual changes and share of total are calculated using trillion cubic metres.</t>
  </si>
  <si>
    <t>Natural Gas: Production*</t>
  </si>
  <si>
    <t>Source: statistics are taken from national statistical agencies, international organizations, and other proprietary sources. Includes data from Cedigaz. FGE MENAgas service.</t>
  </si>
  <si>
    <t xml:space="preserve"> * Excludes gas flared or recycled. Includes natural gas produced for Gas-to-Liquids transformation.</t>
  </si>
  <si>
    <r>
      <rPr>
        <b/>
        <charset val="134"/>
        <sz val="8"/>
        <rFont val="Arial"/>
      </rPr>
      <t>Notes:</t>
    </r>
    <r>
      <rPr>
        <charset val="134"/>
        <sz val="8"/>
        <rFont val="Arial"/>
      </rPr>
      <t xml:space="preserve"> As far as possible, the data above represents standard cubic metres (measured at 15oC and 1013 mbar); as they are derived directly from measures of energy content</t>
    </r>
  </si>
  <si>
    <t>using an average conversion factor and have been standardized using a Gross Calorific Value (GCV) of 40 MJ/m3, they do not necessarily equate with gas volumes expressed in specific national terms.</t>
  </si>
  <si>
    <t>Annual changes and shares of total are calculated using billion cubic metres figures.</t>
  </si>
  <si>
    <t>Billion cubic feet per day</t>
  </si>
  <si>
    <t>Source: statistics are taken from national statistical agencies, international organizations, and other proprietary sources. Includes data from Cedigaz, FGE MENAgas service.</t>
  </si>
  <si>
    <r>
      <rPr>
        <charset val="2"/>
        <sz val="8"/>
        <rFont val="Wingdings"/>
      </rPr>
      <t>w</t>
    </r>
    <r>
      <rPr>
        <charset val="134"/>
        <sz val="8"/>
        <rFont val="Arial"/>
      </rPr>
      <t xml:space="preserve"> Less than 0.05%</t>
    </r>
  </si>
  <si>
    <r>
      <rPr>
        <b/>
        <charset val="134"/>
        <sz val="8"/>
        <rFont val="Arial"/>
      </rPr>
      <t>Notes:</t>
    </r>
    <r>
      <rPr>
        <charset val="134"/>
        <sz val="8"/>
        <rFont val="Arial"/>
      </rPr>
      <t xml:space="preserve"> As the data above are derived directly from measures of energy content, they do not necessarily equate with gas volumes expressed in specific national terms.</t>
    </r>
  </si>
  <si>
    <t>Annual changes and shares of total are calculated using billion cubic feet per day figures.</t>
  </si>
  <si>
    <t>Natural Gas: Consumption*</t>
  </si>
  <si>
    <t xml:space="preserve"> * Excludes natural gas converted to liquid fuels but includes derivatives of coal as well as natural gas consumed in Gas-to-Liquids transformation.</t>
  </si>
  <si>
    <r>
      <rPr>
        <charset val="2"/>
        <sz val="8"/>
        <rFont val="Wingdings"/>
      </rPr>
      <t xml:space="preserve">w </t>
    </r>
    <r>
      <rPr>
        <charset val="134"/>
        <sz val="8"/>
        <rFont val="Arial"/>
      </rPr>
      <t>Less than 0.05%.</t>
    </r>
  </si>
  <si>
    <t xml:space="preserve"> n/a not available. </t>
  </si>
  <si>
    <r>
      <rPr>
        <b/>
        <charset val="134"/>
        <sz val="8"/>
        <rFont val="Arial"/>
      </rPr>
      <t>Notes:</t>
    </r>
    <r>
      <rPr>
        <charset val="134"/>
        <sz val="8"/>
        <rFont val="Arial"/>
      </rPr>
      <t xml:space="preserve"> As far as possible, the data above represent standard cubic metres (measured at 15oC and 1013 mbar); as they are derived directly from measures of energy content</t>
    </r>
  </si>
  <si>
    <t>The difference between these world consumption figures and the world production statistics is due to variations in stocks at storage facilities</t>
  </si>
  <si>
    <t>and liquefaction plants, together with unavoidable disparities in the definition, measurement or conversion of gas supply and demand data.</t>
  </si>
  <si>
    <r>
      <rPr>
        <b/>
        <charset val="134"/>
        <sz val="8"/>
        <rFont val="Arial"/>
      </rPr>
      <t>Notes:</t>
    </r>
    <r>
      <rPr>
        <charset val="134"/>
        <sz val="8"/>
        <rFont val="Arial"/>
      </rPr>
      <t xml:space="preserve"> The difference between these world consumption figures and the world production statistics is due to variations in stocks at storage facilities</t>
    </r>
  </si>
  <si>
    <t>Annual changes and share of total are calculated using exajoules figures.</t>
  </si>
  <si>
    <t>Natural Gas: Prices</t>
  </si>
  <si>
    <t>US dollars per million Btu</t>
  </si>
  <si>
    <t>LNG</t>
  </si>
  <si>
    <t>Natural gas</t>
  </si>
  <si>
    <t>Crude oil</t>
  </si>
  <si>
    <t>Japan Korea Marker</t>
  </si>
  <si>
    <t>Average German</t>
  </si>
  <si>
    <t>UK</t>
  </si>
  <si>
    <t>Netherlands TTF</t>
  </si>
  <si>
    <r>
      <rPr>
        <charset val="134"/>
        <sz val="8"/>
        <rFont val="Arial"/>
      </rPr>
      <t>CIF</t>
    </r>
    <r>
      <rPr>
        <charset val="134"/>
        <vertAlign val="superscript"/>
        <sz val="8"/>
        <rFont val="Arial"/>
      </rPr>
      <t>1</t>
    </r>
  </si>
  <si>
    <r>
      <rPr>
        <charset val="134"/>
        <sz val="8"/>
        <rFont val="Arial"/>
      </rPr>
      <t>(JKM)</t>
    </r>
    <r>
      <rPr>
        <charset val="134"/>
        <vertAlign val="superscript"/>
        <sz val="8"/>
        <rFont val="Arial"/>
      </rPr>
      <t>2</t>
    </r>
  </si>
  <si>
    <r>
      <rPr>
        <charset val="134"/>
        <sz val="8"/>
        <rFont val="Arial"/>
      </rPr>
      <t>Import price</t>
    </r>
    <r>
      <rPr>
        <charset val="134"/>
        <vertAlign val="superscript"/>
        <sz val="8"/>
        <rFont val="Arial"/>
      </rPr>
      <t xml:space="preserve"> 3</t>
    </r>
  </si>
  <si>
    <r>
      <rPr>
        <charset val="134"/>
        <sz val="8"/>
        <rFont val="Arial"/>
      </rPr>
      <t>(Heren NBP Index)</t>
    </r>
    <r>
      <rPr>
        <charset val="134"/>
        <vertAlign val="superscript"/>
        <sz val="8"/>
        <rFont val="Arial"/>
      </rPr>
      <t xml:space="preserve"> 4</t>
    </r>
  </si>
  <si>
    <r>
      <rPr>
        <charset val="134"/>
        <sz val="8"/>
        <rFont val="Arial"/>
      </rPr>
      <t>(DA Heren Index)</t>
    </r>
    <r>
      <rPr>
        <charset val="134"/>
        <vertAlign val="superscript"/>
        <sz val="8"/>
        <rFont val="Arial"/>
      </rPr>
      <t xml:space="preserve"> 4</t>
    </r>
  </si>
  <si>
    <r>
      <rPr>
        <charset val="134"/>
        <sz val="8"/>
        <rFont val="Arial"/>
      </rPr>
      <t xml:space="preserve">Henry Hub </t>
    </r>
    <r>
      <rPr>
        <charset val="134"/>
        <vertAlign val="superscript"/>
        <sz val="8"/>
        <rFont val="Arial"/>
      </rPr>
      <t>5</t>
    </r>
  </si>
  <si>
    <r>
      <rPr>
        <charset val="134"/>
        <sz val="8"/>
        <rFont val="Arial"/>
      </rPr>
      <t>(Alberta)</t>
    </r>
    <r>
      <rPr>
        <charset val="134"/>
        <vertAlign val="superscript"/>
        <sz val="8"/>
        <rFont val="Arial"/>
      </rPr>
      <t xml:space="preserve"> 5</t>
    </r>
  </si>
  <si>
    <r>
      <rPr>
        <charset val="134"/>
        <sz val="8"/>
        <rFont val="Arial"/>
      </rPr>
      <t xml:space="preserve">countries CIF </t>
    </r>
    <r>
      <rPr>
        <charset val="134"/>
        <vertAlign val="superscript"/>
        <sz val="8"/>
        <rFont val="Arial"/>
      </rPr>
      <t>6</t>
    </r>
  </si>
  <si>
    <r>
      <rPr>
        <charset val="134"/>
        <vertAlign val="superscript"/>
        <sz val="8"/>
        <rFont val="Arial"/>
      </rPr>
      <t>1</t>
    </r>
    <r>
      <rPr>
        <charset val="134"/>
        <sz val="8"/>
        <rFont val="Arial"/>
      </rPr>
      <t xml:space="preserve"> Source: EDMC Energy Trend.</t>
    </r>
  </si>
  <si>
    <r>
      <rPr>
        <charset val="134"/>
        <vertAlign val="superscript"/>
        <sz val="8"/>
        <rFont val="Arial"/>
      </rPr>
      <t xml:space="preserve">2  </t>
    </r>
    <r>
      <rPr>
        <charset val="134"/>
        <sz val="8"/>
        <rFont val="Arial"/>
      </rPr>
      <t>Source: S&amp;P Global Platts ©2020, S&amp;P Global Inc.</t>
    </r>
  </si>
  <si>
    <r>
      <rPr>
        <charset val="134"/>
        <vertAlign val="superscript"/>
        <sz val="8"/>
        <rFont val="Arial"/>
      </rPr>
      <t>3</t>
    </r>
    <r>
      <rPr>
        <charset val="134"/>
        <sz val="8"/>
        <rFont val="Arial"/>
      </rPr>
      <t xml:space="preserve"> Source: 1986 -1990 German Federal Statistical Office, 1991- 2020 German Federal Office of Economics and Export Control (BAFA).</t>
    </r>
  </si>
  <si>
    <r>
      <rPr>
        <charset val="134"/>
        <vertAlign val="superscript"/>
        <sz val="8"/>
        <rFont val="Arial"/>
      </rPr>
      <t xml:space="preserve">4 </t>
    </r>
    <r>
      <rPr>
        <charset val="134"/>
        <sz val="8"/>
        <rFont val="Arial"/>
      </rPr>
      <t>Source: ICIS Heren Energy Ltd.</t>
    </r>
  </si>
  <si>
    <r>
      <rPr>
        <charset val="134"/>
        <vertAlign val="superscript"/>
        <sz val="8"/>
        <rFont val="Arial"/>
      </rPr>
      <t>5</t>
    </r>
    <r>
      <rPr>
        <charset val="134"/>
        <sz val="8"/>
        <rFont val="Arial"/>
      </rPr>
      <t xml:space="preserve"> Source: Energy Intelligence Group, </t>
    </r>
    <r>
      <rPr>
        <i/>
        <charset val="134"/>
        <sz val="8"/>
        <rFont val="Arial"/>
      </rPr>
      <t>Natural Gas Week</t>
    </r>
    <r>
      <rPr>
        <charset val="134"/>
        <sz val="8"/>
        <rFont val="Arial"/>
      </rPr>
      <t>.</t>
    </r>
  </si>
  <si>
    <r>
      <rPr>
        <charset val="134"/>
        <vertAlign val="superscript"/>
        <sz val="8"/>
        <rFont val="Arial"/>
      </rPr>
      <t>6</t>
    </r>
    <r>
      <rPr>
        <charset val="134"/>
        <sz val="8"/>
        <rFont val="Arial"/>
      </rPr>
      <t xml:space="preserve"> Source: ©OECD/IEA 2020, Oil, Gas, Coal and Electricity, Quarterly Statistics www.iea.org/statistics.</t>
    </r>
  </si>
  <si>
    <r>
      <rPr>
        <b/>
        <charset val="134"/>
        <sz val="8"/>
        <rFont val="Arial"/>
      </rPr>
      <t xml:space="preserve"> Note:</t>
    </r>
    <r>
      <rPr>
        <charset val="134"/>
        <sz val="8"/>
        <rFont val="Arial"/>
      </rPr>
      <t xml:space="preserve"> cif = cost+insurance+freight (average prices).</t>
    </r>
  </si>
  <si>
    <t>Natural gas: Inter-regional trade</t>
  </si>
  <si>
    <t>Pipeline imports</t>
  </si>
  <si>
    <t>LNG imports</t>
  </si>
  <si>
    <t>Pipeline exports</t>
  </si>
  <si>
    <t>LNG exports*</t>
  </si>
  <si>
    <t>Total exports</t>
  </si>
  <si>
    <t>Other North America</t>
  </si>
  <si>
    <t>na</t>
  </si>
  <si>
    <t>Other S&amp;C America</t>
  </si>
  <si>
    <t xml:space="preserve">  of which: Russia</t>
  </si>
  <si>
    <t xml:space="preserve">    Africa</t>
  </si>
  <si>
    <t xml:space="preserve">    Other CIS</t>
  </si>
  <si>
    <t xml:space="preserve">    Middle East</t>
  </si>
  <si>
    <t xml:space="preserve">  of which: Europe</t>
  </si>
  <si>
    <t xml:space="preserve">                Other CIS</t>
  </si>
  <si>
    <t>LNG exports</t>
  </si>
  <si>
    <t xml:space="preserve">  of which: China</t>
  </si>
  <si>
    <t xml:space="preserve">                Europe</t>
  </si>
  <si>
    <t xml:space="preserve">                Middle East</t>
  </si>
  <si>
    <t xml:space="preserve">                Russia</t>
  </si>
  <si>
    <t xml:space="preserve">  of which: Africa</t>
  </si>
  <si>
    <t xml:space="preserve">  of which: Other Asia</t>
  </si>
  <si>
    <t>OECD Asia</t>
  </si>
  <si>
    <t>Other Asia</t>
  </si>
  <si>
    <t xml:space="preserve">                OECD Asia</t>
  </si>
  <si>
    <t>Inter-regional pipeline trade</t>
  </si>
  <si>
    <t>LNG trade</t>
  </si>
  <si>
    <t>Total trade</t>
  </si>
  <si>
    <t>*LNG exports include re-exports</t>
  </si>
  <si>
    <t xml:space="preserve"> † Less than 0.05.</t>
  </si>
  <si>
    <r>
      <rPr>
        <charset val="2"/>
        <sz val="8"/>
        <color rgb="FF000000"/>
        <rFont val="Wingdings"/>
      </rPr>
      <t xml:space="preserve">w </t>
    </r>
    <r>
      <rPr>
        <charset val="134"/>
        <sz val="8"/>
        <color rgb="FF000000"/>
        <rFont val="Arial"/>
      </rPr>
      <t>Less than 0.05%</t>
    </r>
  </si>
  <si>
    <t>Pipeline trade excludes intra-regional trade</t>
  </si>
  <si>
    <r>
      <rPr>
        <b/>
        <charset val="134"/>
        <sz val="8"/>
        <rFont val="Arial"/>
      </rPr>
      <t xml:space="preserve">Note: </t>
    </r>
    <r>
      <rPr>
        <charset val="134"/>
        <sz val="8"/>
        <rFont val="Arial"/>
      </rPr>
      <t>As far as possible, the data above represents standard cubic metres (measured at 150C and 1013 mbar) and has been standardized using a gross calorific value (GCV) of 40 MJ/m3.</t>
    </r>
  </si>
  <si>
    <t>Natural gas: LNG imports</t>
  </si>
  <si>
    <t>Other EU</t>
  </si>
  <si>
    <t>Rest of Europe</t>
  </si>
  <si>
    <t>Other Middle East &amp; Africa</t>
  </si>
  <si>
    <t>Total Middle East &amp; Africa</t>
  </si>
  <si>
    <t>Source: statistics are taken from national statistical agencies, international organizations, and other proprietary sources. Includes data from GIIGNL, IHS.</t>
  </si>
  <si>
    <t>Gross LNG trade.</t>
  </si>
  <si>
    <t>Natural gas: LNG exports</t>
  </si>
  <si>
    <t xml:space="preserve"> US</t>
  </si>
  <si>
    <t>Other Americas*</t>
  </si>
  <si>
    <t>Total Americas</t>
  </si>
  <si>
    <t>Other Europe*</t>
  </si>
  <si>
    <t>Total Europe &amp; CIS</t>
  </si>
  <si>
    <t>Other Asia Pacific*</t>
  </si>
  <si>
    <t>Total LNG exports</t>
  </si>
  <si>
    <t>*Largely consists of re-exports.</t>
  </si>
  <si>
    <t xml:space="preserve">Natural Gas: Trade movements 2020 as liquefied natural gas* </t>
  </si>
  <si>
    <t xml:space="preserve">Trinidad &amp; </t>
  </si>
  <si>
    <t xml:space="preserve">Other </t>
  </si>
  <si>
    <t xml:space="preserve">Russian </t>
  </si>
  <si>
    <t xml:space="preserve">United </t>
  </si>
  <si>
    <t>Other</t>
  </si>
  <si>
    <t xml:space="preserve">Papua </t>
  </si>
  <si>
    <t xml:space="preserve">To </t>
  </si>
  <si>
    <t xml:space="preserve"> Tobago</t>
  </si>
  <si>
    <t xml:space="preserve"> Americas*</t>
  </si>
  <si>
    <t xml:space="preserve"> Europe*</t>
  </si>
  <si>
    <t>Federation</t>
  </si>
  <si>
    <t>Arab Emirates</t>
  </si>
  <si>
    <t>New Guinea</t>
  </si>
  <si>
    <t>Asia Pacific*</t>
  </si>
  <si>
    <t>Middle East &amp; Africa</t>
  </si>
  <si>
    <t xml:space="preserve"> * Includes re-exports</t>
  </si>
  <si>
    <r>
      <rPr>
        <b/>
        <charset val="134"/>
        <sz val="8"/>
        <color rgb="FF000000"/>
        <rFont val="Arial"/>
      </rPr>
      <t>Note:</t>
    </r>
    <r>
      <rPr>
        <charset val="134"/>
        <sz val="8"/>
        <color rgb="FF000000"/>
        <rFont val="Arial"/>
      </rPr>
      <t xml:space="preserve"> As far as possible, the data above represents standard cubic metres (measured at 15ºC and 1013 mbar) and has been standardized using a gross calorific value (GCV) of 40 MJ/m</t>
    </r>
    <r>
      <rPr>
        <charset val="134"/>
        <vertAlign val="superscript"/>
        <sz val="8"/>
        <color rgb="FF000000"/>
        <rFont val="Arial"/>
      </rPr>
      <t>3.</t>
    </r>
  </si>
  <si>
    <t xml:space="preserve">Natural Gas: Trade movements 2020 by pipeline </t>
  </si>
  <si>
    <t>Source: statistics are taken from national statistical agencies, international organizations, and other proprietary sources. Includes data from FGE MENAgas service, IHS.</t>
  </si>
  <si>
    <t>† Less than 0.05.</t>
  </si>
  <si>
    <r>
      <rPr>
        <b/>
        <charset val="134"/>
        <sz val="8"/>
        <color rgb="FF000000"/>
        <rFont val="Arial"/>
      </rPr>
      <t>Note:</t>
    </r>
    <r>
      <rPr>
        <charset val="134"/>
        <sz val="8"/>
        <color rgb="FF000000"/>
        <rFont val="Arial"/>
      </rPr>
      <t xml:space="preserve"> As far as possible, the data above represents standard cubic metres (measured at 15</t>
    </r>
    <r>
      <rPr>
        <charset val="134"/>
        <vertAlign val="superscript"/>
        <sz val="8"/>
        <color rgb="FF000000"/>
        <rFont val="Arial"/>
      </rPr>
      <t>0</t>
    </r>
    <r>
      <rPr>
        <charset val="134"/>
        <sz val="8"/>
        <color rgb="FF000000"/>
        <rFont val="Arial"/>
      </rPr>
      <t>C and 1013 mbar) and has been standardized using a gross calorific value (GCV) of 40 MJ/m</t>
    </r>
    <r>
      <rPr>
        <charset val="134"/>
        <vertAlign val="superscript"/>
        <sz val="8"/>
        <color rgb="FF000000"/>
        <rFont val="Arial"/>
      </rPr>
      <t>3.</t>
    </r>
  </si>
  <si>
    <t>Coal:</t>
  </si>
  <si>
    <t>Total proved reserves at end 2020</t>
  </si>
  <si>
    <t>Anthracite</t>
  </si>
  <si>
    <t>Sub-bituminous</t>
  </si>
  <si>
    <t>and bituminous</t>
  </si>
  <si>
    <t>and lignite</t>
  </si>
  <si>
    <t>Share of Total</t>
  </si>
  <si>
    <t>R/P ratio</t>
  </si>
  <si>
    <t>Serbia</t>
  </si>
  <si>
    <t>Zimbabwe</t>
  </si>
  <si>
    <t>Mongolia</t>
  </si>
  <si>
    <t>Source: statistics are taken from national statistical agencies, international organizations, and other proprietary sources. Includes data from Federal Institute for Geosciences and Natural Resources (BGR) Energy Study 2021.</t>
  </si>
  <si>
    <t xml:space="preserve"> * More than 500 years.</t>
  </si>
  <si>
    <r>
      <rPr>
        <b/>
        <charset val="134"/>
        <sz val="8"/>
        <rFont val="Arial"/>
      </rPr>
      <t>Notes:</t>
    </r>
    <r>
      <rPr>
        <charset val="134"/>
        <sz val="8"/>
        <rFont val="Arial"/>
      </rPr>
      <t xml:space="preserve"> </t>
    </r>
    <r>
      <rPr>
        <b/>
        <charset val="134"/>
        <sz val="8"/>
        <rFont val="Arial"/>
      </rPr>
      <t>Total proved reserves of coal</t>
    </r>
    <r>
      <rPr>
        <charset val="134"/>
        <sz val="8"/>
        <rFont val="Arial"/>
      </rPr>
      <t xml:space="preserve">-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</si>
  <si>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coal reserves does not necessarily </t>
  </si>
  <si>
    <t>Reserves-to-production (R/P) ratios are calculated excluding other solid fuels in reserves and production.</t>
  </si>
  <si>
    <t>Shares of total and R/P ratios are calculated using million tonnes figures.</t>
  </si>
  <si>
    <t>Coal: Production*</t>
  </si>
  <si>
    <t xml:space="preserve">Million tonnes </t>
  </si>
  <si>
    <t xml:space="preserve"> * Commercial solid fuels only, i.e. bituminous coal and anthracite (hard coal), and lignite and brown (sub-bituminous) coal, and other commercial solid fuels. Includes coal produced for Coal-to-Liquids and Coal-to-Gas transformations.</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</si>
  <si>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</si>
  <si>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</si>
  <si>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</si>
  <si>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 xml:space="preserve"> #  Excludes Estonia, Latvia and Lithuania prior to 1985 and Croatia and Slovenia prior to 1990.</t>
  </si>
  <si>
    <r>
      <rPr>
        <b/>
        <charset val="134"/>
        <sz val="8"/>
        <rFont val="Arial"/>
      </rPr>
      <t>Notes:</t>
    </r>
    <r>
      <rPr>
        <charset val="134"/>
        <sz val="8"/>
        <rFont val="Arial"/>
      </rPr>
      <t xml:space="preserve">  Differences between these consumption figures and the world production statistics are accounted for by stock changes, and unadvoidable disparities in the definition, measurement or conversion of coal supply and demand data.</t>
    </r>
  </si>
  <si>
    <t>US dollars per tonne</t>
  </si>
  <si>
    <t>Northwest Europe marker price †</t>
  </si>
  <si>
    <t>US Central Appalachian coal spot price index ‡</t>
  </si>
  <si>
    <t>Japan steam spot CIF price  †</t>
  </si>
  <si>
    <t>China Qinhuangdao spot price*</t>
  </si>
  <si>
    <t>Japan coking coal import CIF price</t>
  </si>
  <si>
    <t>Japan steam coal import CIF price</t>
  </si>
  <si>
    <t>Asian marker price †</t>
  </si>
  <si>
    <t xml:space="preserve">   </t>
  </si>
  <si>
    <t>† Source: IHS Northwest Europe prices for 1987-2000 are the average of the monthly marker, 2001-2020 the average of weekly prices. IHS Japan prices basis = 6,000 kilocalories per kilogram NAR CIF.</t>
  </si>
  <si>
    <t>The Asian prices are the average of the monthly marker.</t>
  </si>
  <si>
    <t>Chinese prices are the average monthly price for 2000-2005, weekly prices 2006-2020, 5,500 kilocalories per kilogram NAR, including cost and freight (CFR).</t>
  </si>
  <si>
    <t>‡ Source: S&amp;P Global Platts ©2020, S&amp;P Global Inc.  Prices are for CAPP 12,500 Btu, 1.2 SO2 coal, fob. Prices for 1990-2000 are by coal price publication date, 2001-2005 by coal price assessment date. 2006-2020 weekly CAPP 12,500 BTU, 1.6 SO2 coal, fob.</t>
  </si>
  <si>
    <t>Note:  CAPP = Central Appalachian; CIF = cost+insurance+freight (average prices); FOB = free on board.</t>
  </si>
  <si>
    <t>^ Less than 0.005.</t>
  </si>
  <si>
    <r>
      <rPr>
        <b/>
        <charset val="134"/>
        <sz val="8"/>
        <color rgb="FF000000"/>
        <rFont val="Arial"/>
      </rPr>
      <t>Notes:</t>
    </r>
    <r>
      <rPr>
        <charset val="134"/>
        <sz val="8"/>
        <color rgb="FF000000"/>
        <rFont val="Arial"/>
      </rPr>
      <t xml:space="preserve"> Commercial solid fuels only, i.e. bituminous coal and anthracite (hard coal), and lignite and brown (sub-bituminous) coal, and other commercial solid fuels. </t>
    </r>
  </si>
  <si>
    <t>Intra-area movements (for example between countries in Europe) are excluded.</t>
  </si>
  <si>
    <t>Coal: Inter-area movements 2020</t>
  </si>
  <si>
    <r>
      <rPr>
        <b/>
        <charset val="134"/>
        <sz val="8"/>
        <color rgb="FF000000"/>
        <rFont val="Arial"/>
      </rPr>
      <t xml:space="preserve">Notes: </t>
    </r>
    <r>
      <rPr>
        <charset val="134"/>
        <sz val="8"/>
        <color rgb="FF000000"/>
        <rFont val="Arial"/>
      </rPr>
      <t xml:space="preserve">Commercial solid fuels only, i.e. bituminous coal and anthracite (hard coal), and lignite and brown (sub-bituminous) coal, and other commercial solid fuels. Intra-area movements (for example, between countries in Europe) are excluded.  </t>
    </r>
  </si>
  <si>
    <t>Nuclear: Generation*</t>
  </si>
  <si>
    <t>Terawatt-hours</t>
  </si>
  <si>
    <t xml:space="preserve"> * Based on gross generation and not accounting for cross-border electricity supply.</t>
  </si>
  <si>
    <t xml:space="preserve"> ^ Less than 0.05</t>
  </si>
  <si>
    <t>Notes: Annual changes and shares of total are calculated using terawatt-hours figures.</t>
  </si>
  <si>
    <t>Nuclear: Consumption*</t>
  </si>
  <si>
    <t>Exajoules (input-equivalent)</t>
  </si>
  <si>
    <t xml:space="preserve">*Based on gross generation and not accounting for cross-border electricity supply. “Input-equivalent” energy is the amount of fuel that would be required by thermal power stations to generate the reported electricity output. </t>
  </si>
  <si>
    <r>
      <rPr>
        <charset val="134"/>
        <sz val="8"/>
        <rFont val="Arial"/>
      </rPr>
      <t xml:space="preserve">Details on thermal efficiency assumptions are available in the appendices and definitions page and at </t>
    </r>
    <r>
      <rPr>
        <i/>
        <charset val="134"/>
        <sz val="8"/>
        <rFont val="Arial"/>
      </rPr>
      <t>bp.com/statisticalreview</t>
    </r>
    <r>
      <rPr>
        <charset val="134"/>
        <sz val="8"/>
        <rFont val="Arial"/>
      </rPr>
      <t>.</t>
    </r>
  </si>
  <si>
    <t xml:space="preserve"> ^ Less than 0.005</t>
  </si>
  <si>
    <t>Notes: Annual changes and share of total are calculated using exajoules figures.</t>
  </si>
  <si>
    <t>Hydroelectricity: Generation*</t>
  </si>
  <si>
    <t xml:space="preserve"> * Based on gross primary hydroelectric generation and not accounting for cross-border electricity supply. </t>
  </si>
  <si>
    <t>Hydroelectricity: Consumption*</t>
  </si>
  <si>
    <t>Renewables: Consumption*</t>
  </si>
  <si>
    <t>*Includes renewable power (apart from hydro, which is reported seperately) and biofuels</t>
  </si>
  <si>
    <t>Renewable power is based on gross generation and not accounting for cross-border electricity supply. “Input-equivalent” energy is the amount of fuel that would be required by thermal power stations</t>
  </si>
  <si>
    <r>
      <rPr>
        <charset val="134"/>
        <sz val="8"/>
        <rFont val="Arial"/>
      </rPr>
      <t xml:space="preserve"> to generate the reported electricity output. Details on thermal efficiency assumptions are available in the appendices and definitions page and at </t>
    </r>
    <r>
      <rPr>
        <i/>
        <charset val="134"/>
        <sz val="8"/>
        <rFont val="Arial"/>
      </rPr>
      <t>bp.com/statisticalreview</t>
    </r>
    <r>
      <rPr>
        <charset val="134"/>
        <sz val="8"/>
        <rFont val="Arial"/>
      </rPr>
      <t>.</t>
    </r>
  </si>
  <si>
    <t>USSR includes CIS, Georgia, Ukraine and the Baltic states.</t>
  </si>
  <si>
    <t>Notes: Annual changes and share of total are calculated using exajoules figures and incorporate adjustments for assumed changes in thermal efficiency.</t>
  </si>
  <si>
    <t>Renewables: Renewable power generation*</t>
  </si>
  <si>
    <t>Exajoules (input-equivalent)*</t>
  </si>
  <si>
    <t xml:space="preserve"> *  Renewable power is based on gross generation from renewable sources including wind, geothermal, solar, biomass and waste, and not accounting for cross-border electricity supply. </t>
  </si>
  <si>
    <t>USSR includes CIS,Georgia, Ukraine and the Baltic states.</t>
  </si>
  <si>
    <t>Notes: Annual changes and share of total are calculated using terawatt-hours</t>
  </si>
  <si>
    <t>Renewable energy: Generation by source</t>
  </si>
  <si>
    <t xml:space="preserve">2020 Growth rate </t>
  </si>
  <si>
    <t>Wind</t>
  </si>
  <si>
    <t>Solar</t>
  </si>
  <si>
    <t>Other renewables*</t>
  </si>
  <si>
    <t>Based on gross generation and not accounting for cross-border electricity supply.</t>
  </si>
  <si>
    <t>* Includes electricity generated from: geothermal, biomass and other sources of renewable energy (not already itemised).</t>
  </si>
  <si>
    <r>
      <rPr>
        <charset val="134"/>
        <sz val="8"/>
        <rFont val="Arial"/>
      </rPr>
      <t xml:space="preserve">A more extensive time series of renewables by source is available at </t>
    </r>
    <r>
      <rPr>
        <i/>
        <charset val="134"/>
        <sz val="8"/>
        <rFont val="Arial"/>
      </rPr>
      <t>bp.com/statisticalreview</t>
    </r>
    <r>
      <rPr>
        <charset val="134"/>
        <sz val="8"/>
        <rFont val="Arial"/>
      </rPr>
      <t>.</t>
    </r>
  </si>
  <si>
    <t>Renewables: Generation- Solar*</t>
  </si>
  <si>
    <t>Renewables: Consumption - Solar*</t>
  </si>
  <si>
    <t>Renewables: Generation- Wind*</t>
  </si>
  <si>
    <t>Renewables: Consumption - Wind*</t>
  </si>
  <si>
    <t>Renewables: Generation- Geothermal, Biomass and Other*</t>
  </si>
  <si>
    <t>Other North Africa</t>
  </si>
  <si>
    <t>Renewables: Consumption - Geothermal, Biomass and Other*</t>
  </si>
  <si>
    <t>Annual changes and share of total are calculated using exajoules figures and incorporate adjustments for assumed changes in thermal efficiency.</t>
  </si>
  <si>
    <t>Renewable energy -  Biofuels production*</t>
  </si>
  <si>
    <t>Thousand barrels of oil equivalent per day</t>
  </si>
  <si>
    <t xml:space="preserve">                Non-OECD</t>
  </si>
  <si>
    <t xml:space="preserve">                European Union</t>
  </si>
  <si>
    <t>Biofuels production by fuel type</t>
  </si>
  <si>
    <t>Biogasoline</t>
  </si>
  <si>
    <t>Canada &amp; Mexico</t>
  </si>
  <si>
    <r>
      <rPr>
        <b/>
        <charset val="134"/>
        <sz val="8"/>
        <rFont val="Arial"/>
      </rPr>
      <t xml:space="preserve">Biodiesel </t>
    </r>
    <r>
      <rPr>
        <b/>
        <charset val="134"/>
        <sz val="8"/>
        <rFont val="Calibri"/>
      </rPr>
      <t>Δ</t>
    </r>
  </si>
  <si>
    <t>Source: statistics are taken from national statistical agencies, international organizations, and other proprietary sources. Includes data from IHS Markit; US Energy Information Administration (March 2021).</t>
  </si>
  <si>
    <t xml:space="preserve"> * Total biofuels includes biogasoline (such as ethanol), biodiesel and biojet. Volumes have been adjusted for energy content.</t>
  </si>
  <si>
    <t>Δ Biodiesel production includes biojet which is currently &lt;1kboed globally but more than doubled relative to 2019.</t>
  </si>
  <si>
    <t xml:space="preserve"> ^ Less than 0.5.</t>
  </si>
  <si>
    <t>Annual changes and shares of total are calculated using thousand barrels a day oil equivalent figures.</t>
  </si>
  <si>
    <t>Petajoules</t>
  </si>
  <si>
    <t xml:space="preserve"> Source: statistics are taken from national statistical agencies, international organizations, and other proprietary sources. Includes data from IHS Markit; US Energy Information Administration (March 2021).</t>
  </si>
  <si>
    <t>Annual changes and shares of total are calculated using petajoules figures.</t>
  </si>
  <si>
    <t>Renewable energy -  Biofuels consumption*</t>
  </si>
  <si>
    <t>Biofuels consumption by fuel type</t>
  </si>
  <si>
    <t>Biodiesel</t>
  </si>
  <si>
    <t xml:space="preserve"> * Includes biogasoline (such as ethanol) and biodiesel. Volumes have been adjusted for energy content.</t>
  </si>
  <si>
    <t xml:space="preserve"> of which: OECD</t>
  </si>
  <si>
    <t>Annual changes and shares of total are calculated using petajoules.</t>
  </si>
  <si>
    <t>Electricity Generation*</t>
  </si>
  <si>
    <t xml:space="preserve"> * Based on gross output.</t>
  </si>
  <si>
    <t xml:space="preserve"> ♦ Less than 0.05%</t>
  </si>
  <si>
    <t xml:space="preserve"> # Excludes Croatia and Slovenia prior to 1990.</t>
  </si>
  <si>
    <t>Notes: Annual changes and share of total are calculated using terawatt-hours figures.</t>
  </si>
  <si>
    <t>Electricity generation by fuel*</t>
  </si>
  <si>
    <t>Other#</t>
  </si>
  <si>
    <t>*Based on gross output.</t>
  </si>
  <si>
    <t># Includes sources not specified elsewhere e.g. pumped hydro, non renewable waste and statistical discrepancies (which can be positive or negative).</t>
  </si>
  <si>
    <t>Electricity generation from oil*</t>
  </si>
  <si>
    <t># Excludes Croatia and Slovenia prior to 1990.</t>
  </si>
  <si>
    <t>Electricity generation from gas*</t>
  </si>
  <si>
    <t>Electricity generation from coal*</t>
  </si>
  <si>
    <t>Electricity generation from other*</t>
  </si>
  <si>
    <t xml:space="preserve"> * Based on gross output. Includes pumped hydro, other fossil generation and statistical differences.</t>
  </si>
  <si>
    <t>Cobalt: Production and Reserves</t>
  </si>
  <si>
    <t>Reserves</t>
  </si>
  <si>
    <t>Mine production</t>
  </si>
  <si>
    <t>at end</t>
  </si>
  <si>
    <t>Thousand tonnes</t>
  </si>
  <si>
    <t>Cuba</t>
  </si>
  <si>
    <t>Democratic Republic of Congo</t>
  </si>
  <si>
    <t>Madagascar</t>
  </si>
  <si>
    <t>New Caledonia</t>
  </si>
  <si>
    <t>-*</t>
  </si>
  <si>
    <t>Zambia</t>
  </si>
  <si>
    <t>Source: statistics are taken from national statistical agencies, international organizations, and other proprietary sources. Includes data from US Geological Survey, British Geological Survey © UKRI and World Mining Data.</t>
  </si>
  <si>
    <t>♦ less than 0.05%</t>
  </si>
  <si>
    <t>* Zero (not leap year adjusted)</t>
  </si>
  <si>
    <t>Rest of World is the sum of only recorded reserves</t>
  </si>
  <si>
    <t>Note: Other growth rates are adjusted for leap years</t>
  </si>
  <si>
    <t>Lithium: Production and Reserves</t>
  </si>
  <si>
    <t>Thousand tonnes of Lithium content</t>
  </si>
  <si>
    <t>At end of 2020</t>
  </si>
  <si>
    <t>^  less than 0.05</t>
  </si>
  <si>
    <t>*  Zero (not leap year adjusted)</t>
  </si>
  <si>
    <t>Note: Other growth rates are adjusted for leap years.</t>
  </si>
  <si>
    <t>Natural Graphite: Production and Reserves</t>
  </si>
  <si>
    <r>
      <rPr>
        <charset val="134"/>
        <sz val="8"/>
        <rFont val="Arial"/>
      </rPr>
      <t>Brazil</t>
    </r>
    <r>
      <rPr>
        <charset val="134"/>
        <vertAlign val="superscript"/>
        <sz val="8"/>
        <rFont val="Arial"/>
      </rPr>
      <t>1</t>
    </r>
  </si>
  <si>
    <r>
      <rPr>
        <charset val="134"/>
        <sz val="8"/>
        <rFont val="Arial"/>
      </rPr>
      <t>India</t>
    </r>
    <r>
      <rPr>
        <charset val="134"/>
        <vertAlign val="superscript"/>
        <sz val="8"/>
        <rFont val="Arial"/>
      </rPr>
      <t>2</t>
    </r>
  </si>
  <si>
    <r>
      <rPr>
        <charset val="134"/>
        <sz val="8"/>
        <color rgb="FF000000"/>
        <rFont val="Arial"/>
      </rPr>
      <t>-</t>
    </r>
    <r>
      <rPr>
        <charset val="134"/>
        <vertAlign val="superscript"/>
        <sz val="8"/>
        <color rgb="FF000000"/>
        <rFont val="Arial"/>
      </rPr>
      <t>4</t>
    </r>
  </si>
  <si>
    <t>Mozambique</t>
  </si>
  <si>
    <r>
      <rPr>
        <charset val="134"/>
        <sz val="8"/>
        <rFont val="Arial"/>
      </rPr>
      <t>Rest of World</t>
    </r>
    <r>
      <rPr>
        <charset val="134"/>
        <vertAlign val="superscript"/>
        <sz val="8"/>
        <rFont val="Arial"/>
      </rPr>
      <t>3</t>
    </r>
  </si>
  <si>
    <r>
      <rPr>
        <charset val="134"/>
        <vertAlign val="superscript"/>
        <sz val="8"/>
        <rFont val="Arial"/>
      </rPr>
      <t xml:space="preserve">1 </t>
    </r>
    <r>
      <rPr>
        <charset val="134"/>
        <sz val="8"/>
        <rFont val="Arial"/>
      </rPr>
      <t xml:space="preserve"> Including beneficiated and directly shipped material.</t>
    </r>
  </si>
  <si>
    <r>
      <rPr>
        <charset val="134"/>
        <vertAlign val="superscript"/>
        <sz val="8"/>
        <rFont val="Arial"/>
      </rPr>
      <t xml:space="preserve">2 </t>
    </r>
    <r>
      <rPr>
        <charset val="134"/>
        <sz val="8"/>
        <rFont val="Arial"/>
      </rPr>
      <t xml:space="preserve"> Run of the mine.</t>
    </r>
  </si>
  <si>
    <r>
      <rPr>
        <charset val="134"/>
        <vertAlign val="superscript"/>
        <sz val="8"/>
        <rFont val="Arial"/>
      </rPr>
      <t>3</t>
    </r>
    <r>
      <rPr>
        <charset val="134"/>
        <sz val="8"/>
        <rFont val="Arial"/>
      </rPr>
      <t xml:space="preserve">  Rest of World is the sum of only recorded reserves.</t>
    </r>
  </si>
  <si>
    <r>
      <rPr>
        <charset val="134"/>
        <vertAlign val="superscript"/>
        <sz val="8"/>
        <rFont val="Arial"/>
      </rPr>
      <t>4</t>
    </r>
    <r>
      <rPr>
        <charset val="134"/>
        <sz val="8"/>
        <rFont val="Arial"/>
      </rPr>
      <t xml:space="preserve">  Zero (not leap year adjusted)</t>
    </r>
  </si>
  <si>
    <t>Rare Earth metals: Production and Reserves</t>
  </si>
  <si>
    <r>
      <rPr>
        <charset val="134"/>
        <sz val="8"/>
        <rFont val="Arial"/>
      </rPr>
      <t>Thousand tonnes</t>
    </r>
    <r>
      <rPr>
        <charset val="134"/>
        <vertAlign val="superscript"/>
        <sz val="8"/>
        <rFont val="Arial"/>
      </rPr>
      <t>1</t>
    </r>
  </si>
  <si>
    <r>
      <rPr>
        <charset val="134"/>
        <sz val="8"/>
        <color rgb="FF000000"/>
        <rFont val="Arial"/>
      </rPr>
      <t>-</t>
    </r>
    <r>
      <rPr>
        <charset val="134"/>
        <vertAlign val="superscript"/>
        <sz val="8"/>
        <color rgb="FF000000"/>
        <rFont val="Arial"/>
      </rPr>
      <t>3</t>
    </r>
  </si>
  <si>
    <r>
      <rPr>
        <charset val="134"/>
        <sz val="8"/>
        <rFont val="Arial"/>
      </rPr>
      <t>Rest of World</t>
    </r>
    <r>
      <rPr>
        <charset val="134"/>
        <vertAlign val="superscript"/>
        <sz val="8"/>
        <rFont val="Arial"/>
      </rPr>
      <t>2</t>
    </r>
  </si>
  <si>
    <t>^ less than 0.05</t>
  </si>
  <si>
    <r>
      <rPr>
        <charset val="134"/>
        <vertAlign val="superscript"/>
        <sz val="8"/>
        <rFont val="Arial"/>
      </rPr>
      <t>1</t>
    </r>
    <r>
      <rPr>
        <charset val="134"/>
        <sz val="8"/>
        <rFont val="Arial"/>
      </rPr>
      <t xml:space="preserve"> Thousand tonnes of rare earth oxide equivalent</t>
    </r>
  </si>
  <si>
    <r>
      <rPr>
        <charset val="134"/>
        <vertAlign val="superscript"/>
        <sz val="8"/>
        <color rgb="FF000000"/>
        <rFont val="Arial"/>
      </rPr>
      <t xml:space="preserve">2 </t>
    </r>
    <r>
      <rPr>
        <charset val="134"/>
        <sz val="8"/>
        <color rgb="FF000000"/>
        <rFont val="Arial"/>
      </rPr>
      <t>Rest of World is the sum of only recorded reserves</t>
    </r>
  </si>
  <si>
    <r>
      <rPr>
        <charset val="134"/>
        <vertAlign val="superscript"/>
        <sz val="8"/>
        <rFont val="Arial"/>
      </rPr>
      <t>3</t>
    </r>
    <r>
      <rPr>
        <charset val="134"/>
        <sz val="8"/>
        <rFont val="Arial"/>
      </rPr>
      <t xml:space="preserve"> Zero (not leap year adjusted)</t>
    </r>
  </si>
  <si>
    <t>Cobalt and Lithium prices</t>
  </si>
  <si>
    <t>Cobalt</t>
  </si>
  <si>
    <t>Lithium Carbonate</t>
  </si>
  <si>
    <t>$/tonne*</t>
  </si>
  <si>
    <t xml:space="preserve">$/tonne† </t>
  </si>
  <si>
    <t>* 2000-2012 spot grade for cathodes, source US Geological Survey. Data from 2013 onwards: min purity 99.8%, source London Metal Exchange.</t>
  </si>
  <si>
    <t>† 2000-2008 unit value, data series 140, source US Geological Survey. Data from 2009 onwards: FOB South America, source Benchmark Mineral Intelligence.</t>
  </si>
  <si>
    <t xml:space="preserve">Renewable energy - geothemal </t>
  </si>
  <si>
    <t>Installed geothermal power capacity*</t>
  </si>
  <si>
    <t>Megawatts</t>
  </si>
  <si>
    <t>2009-2019</t>
  </si>
  <si>
    <t>Costa Rica</t>
  </si>
  <si>
    <t>El Salvador</t>
  </si>
  <si>
    <t>Guatemala</t>
  </si>
  <si>
    <t>Honduras</t>
  </si>
  <si>
    <t>Nicaragua</t>
  </si>
  <si>
    <t>Other S. and Cent. America</t>
  </si>
  <si>
    <t>Ethiopia</t>
  </si>
  <si>
    <t>Kenya</t>
  </si>
  <si>
    <t>Source: statistics are taken from national statistical agencies, international organizations, and other proprietary sources. Includes data from International Renewable Energy Agency (IRENA 2021, Abu Dhabi), BNEF, IHS.</t>
  </si>
  <si>
    <t>* End of year.</t>
  </si>
  <si>
    <t>^ Less than 0.5.</t>
  </si>
  <si>
    <t>Renewable energy - solar</t>
  </si>
  <si>
    <t xml:space="preserve">Installed photovoltaic (PV) power* </t>
  </si>
  <si>
    <t>Jordan</t>
  </si>
  <si>
    <t>Viet Nam</t>
  </si>
  <si>
    <t>Renewable energy - wind</t>
  </si>
  <si>
    <t xml:space="preserve">Installed wind turbine capacity* </t>
  </si>
  <si>
    <t>Uruguay</t>
  </si>
  <si>
    <t>Units</t>
  </si>
  <si>
    <t>tonnes/</t>
  </si>
  <si>
    <t xml:space="preserve">1 metric tonne = 2204.62 lb. </t>
  </si>
  <si>
    <t>Crude oil*</t>
  </si>
  <si>
    <t>(metric)</t>
  </si>
  <si>
    <t>kilolitres</t>
  </si>
  <si>
    <t>gallons</t>
  </si>
  <si>
    <t>year</t>
  </si>
  <si>
    <t>= 1.1023 short tons</t>
  </si>
  <si>
    <t>1 kilolitre = 6.2898 barrels</t>
  </si>
  <si>
    <t>Multiply by</t>
  </si>
  <si>
    <t>1 kilolitre = 1 cubic metre</t>
  </si>
  <si>
    <t>Tonnes (metric)</t>
  </si>
  <si>
    <t>–</t>
  </si>
  <si>
    <t>1 kilocalorie (kcal) = 4.1868 kJ = 3.968 Btu</t>
  </si>
  <si>
    <t>Kilolitres</t>
  </si>
  <si>
    <t>1 kilojoule (kJ) = 1,000 joules = 0.239 kcal = 0.948 Btu</t>
  </si>
  <si>
    <t>Barrels</t>
  </si>
  <si>
    <r>
      <rPr>
        <charset val="134"/>
        <sz val="8"/>
        <rFont val="Arial"/>
      </rPr>
      <t>1 petajoule (PJ) = 1 quadrillion joules (1 x 10</t>
    </r>
    <r>
      <rPr>
        <charset val="134"/>
        <vertAlign val="superscript"/>
        <sz val="8"/>
        <rFont val="Arial"/>
      </rPr>
      <t>15)</t>
    </r>
  </si>
  <si>
    <t>US gallons</t>
  </si>
  <si>
    <r>
      <rPr>
        <charset val="134"/>
        <sz val="8"/>
        <rFont val="Arial"/>
      </rPr>
      <t>1 exajoule (EJ) = 1 quintillion joules (1 x 10</t>
    </r>
    <r>
      <rPr>
        <charset val="134"/>
        <vertAlign val="superscript"/>
        <sz val="8"/>
        <rFont val="Arial"/>
      </rPr>
      <t>18)</t>
    </r>
  </si>
  <si>
    <t>Barrels/day</t>
  </si>
  <si>
    <t>1 British thermal unit (Btu) = 0.252 kcal = 1.055 kJ</t>
  </si>
  <si>
    <t xml:space="preserve"> *Based on worldwide average gravity.</t>
  </si>
  <si>
    <t>1 barrel of oil equivalent (boe) = 5.8 million Btu = 6.119 million kJ</t>
  </si>
  <si>
    <t>1 kilowatt-hour (kWh) = 860 kcal = 3600 kJ = 3412 Btu</t>
  </si>
  <si>
    <t>To convert</t>
  </si>
  <si>
    <t>Calorific equivalents</t>
  </si>
  <si>
    <t>Oil products</t>
  </si>
  <si>
    <t>to tonnes</t>
  </si>
  <si>
    <t>to barrels</t>
  </si>
  <si>
    <t>to kilolitres</t>
  </si>
  <si>
    <t>to gigajoules</t>
  </si>
  <si>
    <t>to barrels oil equiv.</t>
  </si>
  <si>
    <t>One exajoule equals approximately:</t>
  </si>
  <si>
    <t xml:space="preserve">Heat units </t>
  </si>
  <si>
    <t>239 trillion kilocalories</t>
  </si>
  <si>
    <t>948 trillion Btu</t>
  </si>
  <si>
    <t>Ethane</t>
  </si>
  <si>
    <t>Solid fuels</t>
  </si>
  <si>
    <t>40 million tonnes of hard coal</t>
  </si>
  <si>
    <t>Liquefied petroleum gas (LPG)</t>
  </si>
  <si>
    <t>95 million tonnes of lignite and sub-bituminous coal</t>
  </si>
  <si>
    <t>Gasoline</t>
  </si>
  <si>
    <t>Gaseous fuels</t>
  </si>
  <si>
    <t xml:space="preserve">See Natural gas and LNG table </t>
  </si>
  <si>
    <t>Kerosene</t>
  </si>
  <si>
    <t>Electricity</t>
  </si>
  <si>
    <t>278 terawatt-hours</t>
  </si>
  <si>
    <t>Gas oil/ diesel</t>
  </si>
  <si>
    <t>Residual fuel oil</t>
  </si>
  <si>
    <t>All fuel energy content is net or lower heating value (i.e., net of heat of vaporisation of water generated from combustion).</t>
  </si>
  <si>
    <t xml:space="preserve">Product basket </t>
  </si>
  <si>
    <t>1 barrel of ethanol = 0.58 barrels of oil equivalent </t>
  </si>
  <si>
    <t>1 barrel of biodisel = 0.86 barrels of oil equivalent </t>
  </si>
  <si>
    <t>billion cubic</t>
  </si>
  <si>
    <t>petajoules</t>
  </si>
  <si>
    <t>million tonnes</t>
  </si>
  <si>
    <t>trillion British</t>
  </si>
  <si>
    <t>million barrels</t>
  </si>
  <si>
    <t>Natural gas (NG) and liquefied natural gas (LNG)</t>
  </si>
  <si>
    <t>metres NG</t>
  </si>
  <si>
    <t>feet NG</t>
  </si>
  <si>
    <t>NG</t>
  </si>
  <si>
    <t>oil equivalent</t>
  </si>
  <si>
    <t>thermal units</t>
  </si>
  <si>
    <t>1 tonne of ethanol = 0.68 tonne of oil equivalent </t>
  </si>
  <si>
    <t xml:space="preserve">1 tonne of biodiesel = 0.88 tonne of oil equivalent </t>
  </si>
  <si>
    <t>1 billion cubic metres NG</t>
  </si>
  <si>
    <t>Other terms</t>
  </si>
  <si>
    <t>1 billion cubic feet NG</t>
  </si>
  <si>
    <t>Tonnes: Metric equivalent of tons</t>
  </si>
  <si>
    <t>1 petajoule NG</t>
  </si>
  <si>
    <t>1 million tonnes oil equivalent</t>
  </si>
  <si>
    <t>Percentages</t>
  </si>
  <si>
    <t>1 million tonnes LNG</t>
  </si>
  <si>
    <t xml:space="preserve">Calculated before rounding of actuals. </t>
  </si>
  <si>
    <t>1 trillion British thermal units</t>
  </si>
  <si>
    <t>1 million barrels oil equivalent</t>
  </si>
  <si>
    <t>Rounding differences</t>
  </si>
  <si>
    <t xml:space="preserve">Because of rounding, some totals may not agree exactly with the sum of their component parts. </t>
  </si>
  <si>
    <t>Thermal equivalent efficiency factors used to convert non-fossil electricity to primary energy</t>
  </si>
  <si>
    <t>Year(s)</t>
  </si>
  <si>
    <t>Efficiency factor</t>
  </si>
  <si>
    <t xml:space="preserve"> 1965-2000</t>
  </si>
  <si>
    <t xml:space="preserve">       Definitions              </t>
  </si>
  <si>
    <t xml:space="preserve">         Statistics published in this Review are taken from government sources and published data.</t>
  </si>
  <si>
    <t xml:space="preserve">         No use is made of confidential information obtained by bp in the course of its business </t>
  </si>
  <si>
    <t>Country groupings are made purely for statistical purposes and are not intended to imply any judgement about political or economic standings.</t>
  </si>
  <si>
    <t>Country and geographical groupings</t>
  </si>
  <si>
    <t>North America:</t>
  </si>
  <si>
    <t xml:space="preserve">US (excluding US territories), Canada and Mexico. </t>
  </si>
  <si>
    <t>Caribbean</t>
  </si>
  <si>
    <t xml:space="preserve">          Atlantic islands between the US Gulf Coast and and South America, including Puerto Rico, US Virgin Islands and Bermuda.</t>
  </si>
  <si>
    <t xml:space="preserve">          Belize, Costa Rica, El Salvador, Guatemala,  Honduras, Nicaragua, Panama</t>
  </si>
  <si>
    <t>South and Central America:</t>
  </si>
  <si>
    <t>Caribbean (including Puerto Rico and US Virgin Islands), Bermuda, Central and South America.</t>
  </si>
  <si>
    <t>Europe:</t>
  </si>
  <si>
    <t>European members of the OECD plus Albania, Bosnia-Herzegovina, Bulgaria, Croatia, Cyprus, North Macedonia, Georgia, Gibraltar, Latvia, Lithuania, Malta, Montenegro, North Macedonia, Romania and Serbia.</t>
  </si>
  <si>
    <t>Commonwealth of Independent States (CIS):</t>
  </si>
  <si>
    <t xml:space="preserve">Armenia, Azerbaijan, Belarus, Kazakhstan, Kyrgyzstan, Moldova, Russian Federation, Tajikistan, Turkmenistan, Ukraine, Uzbekistan. </t>
  </si>
  <si>
    <t>Middle East:</t>
  </si>
  <si>
    <t xml:space="preserve">Arabian Peninsula, Iran, Iraq, Israel, Jordan, Lebanon, Syria. </t>
  </si>
  <si>
    <t>Northern Africa:</t>
  </si>
  <si>
    <t xml:space="preserve">Territories on the north coast of Africa from Egypt to Western Sahara. </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</si>
  <si>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</si>
  <si>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</si>
  <si>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</si>
  <si>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</si>
  <si>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</si>
  <si>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 xml:space="preserve">          Territories on the west coast of Africa from Mauritania to Nigeria, including Burkina Faso, Cape Verde, Mali and Niger.</t>
  </si>
  <si>
    <t xml:space="preserve">        Southern Africa:</t>
  </si>
  <si>
    <t xml:space="preserve">          Botswana, Lesotho, Namibia, South Africa, Swaziland.</t>
  </si>
  <si>
    <t>Asia Pacific:</t>
  </si>
  <si>
    <r>
      <rPr>
        <charset val="134"/>
        <sz val="8"/>
        <color indexed="8"/>
        <rFont val="Arial"/>
      </rPr>
      <t>Brunei, Cambodia, China</t>
    </r>
    <r>
      <rPr>
        <charset val="134"/>
        <vertAlign val="superscript"/>
        <sz val="8"/>
        <color indexed="8"/>
        <rFont val="Arial"/>
      </rPr>
      <t>†</t>
    </r>
    <r>
      <rPr>
        <charset val="134"/>
        <sz val="8"/>
        <color indexed="8"/>
        <rFont val="Arial"/>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</si>
  <si>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r>
      <rPr>
        <charset val="134"/>
        <vertAlign val="superscript"/>
        <sz val="10"/>
        <rFont val="Arial"/>
      </rPr>
      <t xml:space="preserve">            † </t>
    </r>
    <r>
      <rPr>
        <charset val="134"/>
        <sz val="8"/>
        <rFont val="Arial"/>
      </rPr>
      <t>Mainland China</t>
    </r>
  </si>
  <si>
    <t>*Special Administrative Region</t>
  </si>
  <si>
    <t>Australasia:</t>
  </si>
  <si>
    <t xml:space="preserve">Australia, New Zealand. </t>
  </si>
  <si>
    <t>OECD members (Organization For Economic Co-operation and Development)</t>
  </si>
  <si>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Colombia, Israel, Japan, Mexico, New Zealand, South Korea, US. </t>
  </si>
  <si>
    <t xml:space="preserve">OPEC members (Organization of the Petroleum Exporting Countries) </t>
  </si>
  <si>
    <t xml:space="preserve">Middle East: Iran, Iraq, Kuwait, Saudi Arabia, United Arab Emirates. North Africa: Algeria, Libya. West Africa: Angola,  Equatorial Guinea, Gabon, Nigeria, Republic of Congo. South America: Venezuela.  </t>
  </si>
  <si>
    <t xml:space="preserve">European Union members </t>
  </si>
  <si>
    <t xml:space="preserve">Austria, Belgium, Bulgaria, Croatia, Cyprus, Czech Republic, Denmark, Estonia, Finland, France, Germany, Greece,  Hungary, Ireland, Italy, Latvia, Lithuania, Luxembourg, Malta, Netherlands, Poland, Portugal, Romania, Slovakia, Slovenia, Spain, Sweden. </t>
  </si>
  <si>
    <t>All countries that are not members of the OECD.</t>
  </si>
  <si>
    <t xml:space="preserve">        This year we have made the following two methodological changes: first, energy units have been changed from million tonnes of oil equivalent to exajoules.</t>
  </si>
  <si>
    <t xml:space="preserve">        Second, the method for estimating primary energy consumption of non-fossil sources of electricity, has been revised. </t>
  </si>
  <si>
    <t xml:space="preserve">        This is still based on an ‘input-equivalence’ method, i.e. on the amount of fuel that would be required by a standard thermal power station to generate the reported electricity output. </t>
  </si>
  <si>
    <t xml:space="preserve">        However the thermal efficiency assumed for that standard power plant is no longer fixed. </t>
  </si>
  <si>
    <t xml:space="preserve">        The efficiency assumption rises each year to better reflect real world improvements in the average power station thermal efficiency.</t>
  </si>
  <si>
    <t xml:space="preserve">        For more details see Methodology</t>
  </si>
  <si>
    <t xml:space="preserve">        As well as the change to reported energy units (from million tonnes of oil</t>
  </si>
  <si>
    <t xml:space="preserve">        equivalent to exajoules) there have been the following changes in the tables:</t>
  </si>
  <si>
    <t xml:space="preserve">        biofuels consumption has been broken out of oil consumption and is now</t>
  </si>
  <si>
    <t xml:space="preserve">        included in renewables consumption (as well as reported separately in its</t>
  </si>
  <si>
    <t xml:space="preserve">        own table). Oil consumption as defined in previous Statistical Reviews (i.e.</t>
  </si>
  <si>
    <t xml:space="preserve">        including biofuels) has been renamed ‘liquids’ consumption and a table is still</t>
  </si>
  <si>
    <t xml:space="preserve">       included on this original basis. In addition, more granularity has been included</t>
  </si>
  <si>
    <t xml:space="preserve">       on the product split of both oil products and biofuels (breaking out ethane</t>
  </si>
  <si>
    <t xml:space="preserve">        &amp; LPG and naphtha in oil products and the ethanol/biodiesel split of biofuels).</t>
  </si>
  <si>
    <t>Updated methodology for converting non-fossil electricity generation to primary energy</t>
  </si>
  <si>
    <t>Traditionally, in bp’s Statistical Review of World Energy, the primary energy of non-fossil based electricity (nuclear, hydro, wind, solar, geothermal, biomass in power and other renewables sources)</t>
  </si>
  <si>
    <t xml:space="preserve"> has been calculated on an ‘input-equivalent’ basis – i.e. based on the equivalent amount of fossil fuel input required to generate that amount of electricity in a standard thermal power plant. </t>
  </si>
  <si>
    <t>For example, if nuclear power output for a country was 100 TWh, and the efficiency of a standard thermal power plant was 38%, the input-equivalent primary energy would be 100/0.38 = 263 TWh or about 0.95 EJ.</t>
  </si>
  <si>
    <t xml:space="preserve">For many years, the efficiency of this standard power plant has been assumed to be 38%. However, in reality, the world average efficiency of fossil fuel-based power changes over time and has risen  from around 36% in 2000 to over 40% today. </t>
  </si>
  <si>
    <t>Moreover, given the much higher efficiency of the most modern power plant (e.g. the thermal efficiency of a modern gas turbine plant is above 55%), the global average is expected to increase in the future.</t>
  </si>
  <si>
    <t xml:space="preserve">Therefore, to better assess primary energy trends, we have decided to move to a time-dependent thermal equivalence model. </t>
  </si>
  <si>
    <t>The conversion factor used each year to calculate the ‘input-equivalent’ consumption for a given level of generation is based on a simplified representation of measured average efficiency levels:</t>
  </si>
  <si>
    <t>1965-2000: assumed constant efficiency of 36%</t>
  </si>
  <si>
    <t>2000-2017: a linear increase from 36% to 40% based on observed data</t>
  </si>
  <si>
    <t xml:space="preserve">2018 onwards: the annual rate of efficiency improvement is based on the simplified assumption that efficiency will increase linearly to 45% by 2050.  </t>
  </si>
  <si>
    <t>The table below quantifies these assumptions:</t>
  </si>
</sst>
</file>

<file path=xl/styles.xml><?xml version="1.0" encoding="utf-8"?>
<styleSheet xmlns="http://schemas.openxmlformats.org/spreadsheetml/2006/main">
  <numFmts count="40">
    <numFmt numFmtId="0" formatCode="General"/>
    <numFmt numFmtId="182" formatCode="[&gt;0.005]0.00;[=0]\-;\^"/>
    <numFmt numFmtId="164" formatCode="[&lt;-0.0005]\-0.0%;[&gt;0.0005]0.0%;#&quot;♦&quot;"/>
    <numFmt numFmtId="179" formatCode="[&gt;0.05]0.0;[=0]\-;\^"/>
    <numFmt numFmtId="180" formatCode="0.000%"/>
    <numFmt numFmtId="194" formatCode="0.0_ ;\-0.0\ "/>
    <numFmt numFmtId="195" formatCode="0.00000%"/>
    <numFmt numFmtId="172" formatCode="[&gt;0.05]0;[=0]\-;\^"/>
    <numFmt numFmtId="9" formatCode="0%"/>
    <numFmt numFmtId="170" formatCode="[&lt;500]0.0;[=0]\-;&quot;*&quot;"/>
    <numFmt numFmtId="184" formatCode="_-* #,##0.0_-;\-* #,##0.0_-;_-* &quot;-&quot;?_-;_-@_-"/>
    <numFmt numFmtId="2" formatCode="0.00"/>
    <numFmt numFmtId="174" formatCode="[&gt;0.5]0;[=0]\-;\^"/>
    <numFmt numFmtId="169" formatCode="0.0"/>
    <numFmt numFmtId="167" formatCode="0.0%"/>
    <numFmt numFmtId="166" formatCode="#,##0.0"/>
    <numFmt numFmtId="189" formatCode="0_)"/>
    <numFmt numFmtId="178" formatCode="0.00_)"/>
    <numFmt numFmtId="1" formatCode="0"/>
    <numFmt numFmtId="10" formatCode="0.00%"/>
    <numFmt numFmtId="185" formatCode="[&gt;0.05]&quot;“&quot;0.0;[=0]\-;&quot;†&quot;"/>
    <numFmt numFmtId="188" formatCode="[&gt;0.05]0.0;[=0]\-;&quot;†&quot;"/>
    <numFmt numFmtId="16" formatCode="d\-mmm"/>
    <numFmt numFmtId="191" formatCode="[&gt;0.5]0;[=0]\-;&quot;‡&quot;\ "/>
    <numFmt numFmtId="183" formatCode="[&gt;0.05]0.00;[=0]\-;\^"/>
    <numFmt numFmtId="193" formatCode="0.0000000%"/>
    <numFmt numFmtId="192" formatCode="[&lt;-0.0005]\-0.000%;[&gt;0.0005]0.000%;#.00&quot;♦&quot;"/>
    <numFmt numFmtId="3" formatCode="#,##0"/>
    <numFmt numFmtId="165" formatCode="_-* #,##0.00_-;\-* #,##0.00_-;_-* &quot;-&quot;??_-;_-@_-"/>
    <numFmt numFmtId="190" formatCode="_(* #,##0.0_);_(* \(#,##0.0\);_(* &quot;-&quot;??_);_(@_)"/>
    <numFmt numFmtId="186" formatCode="[&lt;=500]0;[=0]\-;&quot;*&quot;"/>
    <numFmt numFmtId="173" formatCode="[&gt;=0.05]0;[=0]\-;\^"/>
    <numFmt numFmtId="187" formatCode="[&gt;=0.05]0.0;[=0]\-;\^"/>
    <numFmt numFmtId="168" formatCode="[&gt;0.005]0.00;[=0]\-;&quot;†&quot;"/>
    <numFmt numFmtId="181" formatCode="_-* #,##0_-;\-* #,##0_-;_-* &quot;-&quot;??_-;_-@_-"/>
    <numFmt numFmtId="177" formatCode="[&gt;0.0005]0.0%;[=0]\-;#&quot;♦&quot;"/>
    <numFmt numFmtId="176" formatCode="[&gt;=0.5]0;[=0]\-;\^"/>
    <numFmt numFmtId="171" formatCode="0.000"/>
    <numFmt numFmtId="175" formatCode="[&gt;=0.05]0.000;[=0]\-;\^"/>
    <numFmt numFmtId="49" formatCode="@"/>
  </numFmts>
  <fonts count="81">
    <font>
      <name val="Arial"/>
      <sz val="8"/>
    </font>
    <font>
      <name val="Arial"/>
      <charset val="134"/>
      <sz val="8"/>
    </font>
    <font>
      <name val="Arial"/>
      <charset val="134"/>
      <sz val="10"/>
    </font>
    <font>
      <name val="Arial"/>
      <charset val="134"/>
      <sz val="8"/>
      <color indexed="50"/>
    </font>
    <font>
      <name val="Arial"/>
      <charset val="134"/>
      <sz val="16"/>
      <color indexed="17"/>
    </font>
    <font>
      <name val="Arial"/>
      <charset val="134"/>
      <sz val="8"/>
      <color indexed="17"/>
    </font>
    <font>
      <name val="Arial"/>
      <charset val="134"/>
      <sz val="10"/>
      <color indexed="17"/>
    </font>
    <font>
      <name val="Arial"/>
      <charset val="134"/>
      <sz val="8"/>
      <color indexed="9"/>
    </font>
    <font>
      <name val="Arial"/>
      <charset val="134"/>
      <sz val="10"/>
      <color indexed="9"/>
    </font>
    <font>
      <name val="Arial"/>
      <charset val="134"/>
      <u/>
      <sz val="8"/>
      <color rgb="FF800080"/>
    </font>
    <font>
      <name val="Arial"/>
      <charset val="134"/>
      <sz val="8"/>
      <color indexed="8"/>
    </font>
    <font>
      <name val="Arial"/>
      <charset val="134"/>
      <u/>
      <sz val="8"/>
      <color indexed="12"/>
    </font>
    <font>
      <name val="Arial"/>
      <charset val="134"/>
      <sz val="8"/>
      <color rgb="FFFF0000"/>
    </font>
    <font>
      <name val="Arial"/>
      <charset val="134"/>
      <u/>
      <sz val="8"/>
      <color rgb="FFFF0000"/>
    </font>
    <font>
      <name val="等线"/>
      <charset val="134"/>
      <sz val="11"/>
      <color rgb="FF000000"/>
    </font>
    <font>
      <name val="Arial"/>
      <b/>
      <charset val="134"/>
      <sz val="10"/>
      <color indexed="20"/>
    </font>
    <font>
      <name val="Arial"/>
      <b/>
      <charset val="134"/>
      <sz val="8"/>
    </font>
    <font>
      <name val="Arial"/>
      <charset val="134"/>
      <sz val="8"/>
      <color rgb="FF000000"/>
    </font>
    <font>
      <name val="Arial"/>
      <b/>
      <charset val="134"/>
      <sz val="8"/>
      <color rgb="FF000000"/>
    </font>
    <font>
      <name val="Arial"/>
      <b/>
      <charset val="134"/>
      <sz val="8"/>
      <color rgb="FFFFFFFF"/>
    </font>
    <font>
      <name val="Arial"/>
      <charset val="2"/>
      <sz val="8"/>
    </font>
    <font>
      <name val="Arial"/>
      <b/>
      <charset val="134"/>
      <sz val="10"/>
      <color indexed="16"/>
    </font>
    <font>
      <name val="Arial"/>
      <b/>
      <charset val="134"/>
      <sz val="10"/>
      <color rgb="FF800000"/>
    </font>
    <font>
      <name val="Wingdings"/>
      <charset val="2"/>
      <sz val="8"/>
    </font>
    <font>
      <name val="Arial"/>
      <b/>
      <charset val="134"/>
      <sz val="10"/>
      <color indexed="17"/>
    </font>
    <font>
      <name val="Arial"/>
      <b/>
      <charset val="134"/>
      <sz val="10"/>
      <color rgb="FF008000"/>
    </font>
    <font>
      <name val="Arial"/>
      <b/>
      <charset val="134"/>
      <sz val="8"/>
      <color indexed="8"/>
    </font>
    <font>
      <name val="Arial"/>
      <b/>
      <charset val="134"/>
      <sz val="8"/>
      <color indexed="9"/>
    </font>
    <font>
      <name val="Arial"/>
      <charset val="2"/>
      <sz val="8"/>
      <color rgb="FF000000"/>
    </font>
    <font>
      <name val="Arial"/>
      <b/>
      <charset val="134"/>
      <sz val="8"/>
      <color indexed="10"/>
    </font>
    <font>
      <name val="Arial"/>
      <charset val="134"/>
      <sz val="8"/>
      <color rgb="FF000000"/>
    </font>
    <font>
      <name val="Arial"/>
      <b/>
      <charset val="134"/>
      <sz val="10"/>
    </font>
    <font>
      <name val="等线"/>
      <charset val="134"/>
      <sz val="8"/>
      <color rgb="FF000000"/>
    </font>
    <font>
      <name val="等线"/>
      <b/>
      <charset val="134"/>
      <sz val="8"/>
      <color rgb="FF000000"/>
    </font>
    <font>
      <name val="Geneva"/>
      <b/>
      <charset val="134"/>
      <sz val="10"/>
    </font>
    <font>
      <name val="Geneva"/>
      <charset val="134"/>
      <sz val="10"/>
    </font>
    <font>
      <name val="Arial"/>
      <b/>
      <charset val="134"/>
      <sz val="10"/>
      <color indexed="10"/>
    </font>
    <font>
      <name val="Arial"/>
      <b/>
      <charset val="134"/>
      <sz val="10"/>
      <color rgb="FFFF0000"/>
    </font>
    <font>
      <name val="Arial"/>
      <b/>
      <charset val="134"/>
      <sz val="8"/>
      <color rgb="FFFF0000"/>
    </font>
    <font>
      <name val="Wingdings"/>
      <charset val="2"/>
      <sz val="8"/>
      <color rgb="FF000000"/>
    </font>
    <font>
      <name val="Arial"/>
      <b/>
      <charset val="134"/>
      <sz val="11"/>
    </font>
    <font>
      <name val="Arial"/>
      <b/>
      <charset val="134"/>
      <sz val="10"/>
      <color indexed="23"/>
    </font>
    <font>
      <name val="Arial"/>
      <b/>
      <charset val="134"/>
      <sz val="10"/>
      <color rgb="FF808080"/>
    </font>
    <font>
      <name val="Arial"/>
      <b/>
      <charset val="134"/>
      <sz val="10"/>
      <color rgb="FFFD9900"/>
    </font>
    <font>
      <name val="Arial"/>
      <b/>
      <charset val="134"/>
      <sz val="10"/>
      <color indexed="48"/>
    </font>
    <font>
      <name val="Arial"/>
      <b/>
      <charset val="134"/>
      <sz val="10"/>
      <color indexed="53"/>
    </font>
    <font>
      <name val="Arial"/>
      <b/>
      <charset val="134"/>
      <sz val="10"/>
      <color rgb="FFFF9933"/>
    </font>
    <font>
      <name val="等线"/>
      <b/>
      <charset val="134"/>
      <sz val="11"/>
      <color rgb="FF000000"/>
    </font>
    <font>
      <name val="Arial"/>
      <b/>
      <charset val="134"/>
      <sz val="8"/>
      <color indexed="53"/>
    </font>
    <font>
      <name val="Arial"/>
      <b/>
      <charset val="134"/>
      <sz val="8"/>
      <color rgb="FFFF6600"/>
    </font>
    <font>
      <name val="Arial"/>
      <charset val="134"/>
      <sz val="8"/>
      <color rgb="FF202122"/>
    </font>
    <font>
      <name val="Arial"/>
      <b/>
      <charset val="134"/>
      <sz val="10"/>
      <color rgb="FF000080"/>
    </font>
    <font>
      <name val="Arial"/>
      <b/>
      <charset val="134"/>
      <sz val="10"/>
      <color indexed="18"/>
    </font>
    <font>
      <name val="Arial"/>
      <charset val="134"/>
      <sz val="8"/>
      <color rgb="FFFFFFFF"/>
    </font>
    <font>
      <name val="Arial"/>
      <b/>
      <charset val="134"/>
      <sz val="10"/>
      <color rgb="FFCD9BFF"/>
    </font>
    <font>
      <name val="Arial"/>
      <charset val="134"/>
      <sz val="9"/>
      <color rgb="FFCD9BFF"/>
    </font>
    <font>
      <name val="Arial"/>
      <b/>
      <charset val="134"/>
      <sz val="9"/>
      <color indexed="53"/>
    </font>
    <font>
      <name val="Arial"/>
      <b/>
      <charset val="134"/>
      <sz val="8"/>
      <color indexed="53"/>
    </font>
    <font>
      <name val="Arial"/>
      <charset val="134"/>
      <sz val="6"/>
    </font>
    <font>
      <name val="Arial"/>
      <charset val="134"/>
      <sz val="8"/>
      <color indexed="10"/>
    </font>
    <font>
      <name val="Arial"/>
      <b/>
      <charset val="134"/>
      <sz val="7"/>
    </font>
    <font>
      <name val="Arial"/>
      <b/>
      <charset val="134"/>
      <sz val="7"/>
      <color rgb="FFFF0000"/>
    </font>
    <font>
      <name val="Arial"/>
      <charset val="134"/>
      <sz val="12"/>
      <color rgb="FFFF0000"/>
    </font>
    <font>
      <name val="等线"/>
      <charset val="134"/>
      <u/>
      <sz val="11"/>
      <color rgb="FF0463C1"/>
    </font>
    <font>
      <name val="Arial"/>
      <b/>
      <charset val="134"/>
      <sz val="8"/>
      <color rgb="FF006600"/>
    </font>
    <font>
      <name val="Arial"/>
      <b/>
      <charset val="134"/>
      <sz val="8"/>
      <color rgb="FF008000"/>
    </font>
    <font>
      <name val="Arial"/>
      <b/>
      <charset val="134"/>
      <sz val="8"/>
      <color indexed="17"/>
    </font>
    <font>
      <name val="Arial"/>
      <b/>
      <charset val="134"/>
      <sz val="9"/>
      <color indexed="17"/>
    </font>
    <font>
      <name val="Arial"/>
      <b/>
      <charset val="134"/>
      <sz val="9"/>
      <color indexed="8"/>
    </font>
    <font>
      <name val="Arial"/>
      <b/>
      <charset val="134"/>
      <sz val="8"/>
      <color rgb="FF000000"/>
    </font>
    <font>
      <name val="Arial"/>
      <charset val="134"/>
      <vertAlign val="superscript"/>
      <sz val="10"/>
    </font>
    <font>
      <name val="Arial"/>
      <b/>
      <charset val="134"/>
      <sz val="9"/>
      <color rgb="FF006600"/>
    </font>
    <font>
      <name val="等线"/>
      <charset val="134"/>
      <sz val="12"/>
      <color rgb="FF000000"/>
    </font>
    <font>
      <name val="Calibri"/>
      <charset val="134"/>
      <sz val="11"/>
      <color indexed="8"/>
    </font>
    <font>
      <name val="Arial"/>
      <charset val="134"/>
      <sz val="14"/>
      <color indexed="50"/>
    </font>
    <font>
      <name val="Arial"/>
      <b/>
      <charset val="134"/>
      <sz val="8"/>
      <color indexed="50"/>
    </font>
    <font>
      <name val="Arial"/>
      <charset val="134"/>
      <sz val="7"/>
    </font>
    <font>
      <name val="Arial"/>
      <b/>
      <charset val="134"/>
      <sz val="7"/>
      <color indexed="9"/>
    </font>
    <font>
      <name val="Arial"/>
      <charset val="134"/>
      <sz val="6"/>
    </font>
    <font>
      <name val="Arial"/>
      <charset val="134"/>
      <sz val="7"/>
      <color indexed="8"/>
    </font>
    <font>
      <name val="Geneva"/>
      <charset val="134"/>
      <sz val="9"/>
    </font>
  </fonts>
  <fills count="20">
    <fill>
      <patternFill patternType="none"/>
    </fill>
    <fill>
      <patternFill patternType="gray125"/>
    </fill>
    <fill>
      <patternFill patternType="solid">
        <fgColor rgb="FFFFFFFF"/>
        <bgColor indexed="64"/>
      </patternFill>
    </fill>
    <fill>
      <patternFill patternType="solid">
        <fgColor rgb="FF800080"/>
        <bgColor indexed="64"/>
      </patternFill>
    </fill>
    <fill>
      <patternFill patternType="solid">
        <fgColor rgb="FF800000"/>
        <bgColor indexed="64"/>
      </patternFill>
    </fill>
    <fill>
      <patternFill patternType="solid">
        <fgColor indexed="9"/>
        <bgColor indexed="64"/>
      </patternFill>
    </fill>
    <fill>
      <patternFill patternType="solid">
        <fgColor indexed="17"/>
        <bgColor indexed="64"/>
      </patternFill>
    </fill>
    <fill>
      <patternFill patternType="solid">
        <fgColor rgb="FF008000"/>
        <bgColor indexed="64"/>
      </patternFill>
    </fill>
    <fill>
      <patternFill patternType="solid">
        <fgColor rgb="FFFF0000"/>
        <bgColor indexed="64"/>
      </patternFill>
    </fill>
    <fill>
      <patternFill patternType="solid">
        <fgColor indexed="10"/>
        <bgColor indexed="64"/>
      </patternFill>
    </fill>
    <fill>
      <patternFill patternType="solid">
        <fgColor indexed="23"/>
        <bgColor indexed="64"/>
      </patternFill>
    </fill>
    <fill>
      <patternFill patternType="solid">
        <fgColor rgb="FF808080"/>
        <bgColor indexed="64"/>
      </patternFill>
    </fill>
    <fill>
      <patternFill patternType="solid">
        <fgColor rgb="FF7F7F7F"/>
        <bgColor indexed="64"/>
      </patternFill>
    </fill>
    <fill>
      <patternFill patternType="solid">
        <fgColor rgb="FFFD9900"/>
        <bgColor indexed="64"/>
      </patternFill>
    </fill>
    <fill>
      <patternFill patternType="solid">
        <fgColor rgb="FF3366FF"/>
        <bgColor indexed="64"/>
      </patternFill>
    </fill>
    <fill>
      <patternFill patternType="solid">
        <fgColor rgb="FFFF6600"/>
        <bgColor indexed="64"/>
      </patternFill>
    </fill>
    <fill>
      <patternFill patternType="solid">
        <fgColor rgb="FFFF9933"/>
        <bgColor indexed="64"/>
      </patternFill>
    </fill>
    <fill>
      <patternFill patternType="solid">
        <fgColor indexed="53"/>
        <bgColor indexed="64"/>
      </patternFill>
    </fill>
    <fill>
      <patternFill patternType="solid">
        <fgColor rgb="FF000080"/>
        <bgColor indexed="64"/>
      </patternFill>
    </fill>
    <fill>
      <patternFill patternType="solid">
        <fgColor rgb="FFCD9BFF"/>
        <bgColor indexed="64"/>
      </patternFill>
    </fill>
  </fills>
  <borders count="26">
    <border>
      <left/>
      <right/>
      <top/>
      <bottom/>
      <diagonal/>
    </border>
    <border>
      <left/>
      <right/>
      <top/>
      <bottom style="thin">
        <color indexed="64"/>
      </bottom>
      <diagonal/>
    </border>
    <border>
      <left/>
      <right style="thin">
        <color indexed="64"/>
      </right>
      <top/>
      <bottom/>
      <diagonal/>
    </border>
    <border>
      <left/>
      <right style="thin">
        <color indexed="64"/>
      </right>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top/>
      <bottom style="thin">
        <color rgb="FF000000"/>
      </bottom>
      <diagonal/>
    </border>
    <border>
      <left/>
      <right style="thin">
        <color indexed="64"/>
      </right>
      <top style="thin">
        <color rgb="FF000000"/>
      </top>
      <bottom/>
      <diagonal/>
    </border>
    <border>
      <left/>
      <right style="thin">
        <color indexed="64"/>
      </right>
      <top/>
      <bottom style="thin">
        <color rgb="FF000000"/>
      </bottom>
      <diagonal/>
    </border>
    <border>
      <left/>
      <right style="thin">
        <color indexed="64"/>
      </right>
      <top style="thin">
        <color rgb="FF000000"/>
      </top>
      <bottom style="thin">
        <color rgb="FF000000"/>
      </bottom>
      <diagonal/>
    </border>
    <border>
      <left style="thin">
        <color indexed="64"/>
      </left>
      <right/>
      <top style="thin">
        <color indexed="64"/>
      </top>
      <bottom style="thin">
        <color indexed="64"/>
      </bottom>
      <diagonal/>
    </border>
    <border>
      <left/>
      <right/>
      <top style="thin">
        <color rgb="FF000000"/>
      </top>
      <bottom style="thin">
        <color rgb="FF000000"/>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top/>
      <bottom style="thin">
        <color indexed="50"/>
      </bottom>
      <diagonal/>
    </border>
  </borders>
  <cellStyleXfs count="55">
    <xf numFmtId="0" fontId="0" fillId="0" borderId="0">
      <alignment vertical="center"/>
    </xf>
    <xf numFmtId="0" fontId="11" fillId="0" borderId="0">
      <alignment vertical="top"/>
      <protection locked="0" hidden="0"/>
    </xf>
    <xf numFmtId="0" fontId="14" fillId="0" borderId="0">
      <alignment vertical="bottom"/>
      <protection locked="0" hidden="0"/>
    </xf>
    <xf numFmtId="0" fontId="1" fillId="0" borderId="0">
      <alignment vertical="bottom"/>
      <protection locked="0" hidden="0"/>
    </xf>
    <xf numFmtId="0" fontId="1" fillId="0" borderId="0">
      <alignment vertical="bottom"/>
      <protection locked="0" hidden="0"/>
    </xf>
    <xf numFmtId="0" fontId="72" fillId="0" borderId="0">
      <alignment vertical="bottom"/>
      <protection locked="0" hidden="0"/>
    </xf>
    <xf numFmtId="9" fontId="1" fillId="0" borderId="0">
      <alignment vertical="top"/>
      <protection locked="0" hidden="0"/>
    </xf>
    <xf numFmtId="0" fontId="14" fillId="0" borderId="0">
      <alignment vertical="bottom"/>
      <protection locked="0" hidden="0"/>
    </xf>
    <xf numFmtId="0" fontId="14" fillId="0" borderId="0">
      <alignment vertical="bottom"/>
      <protection locked="0" hidden="0"/>
    </xf>
    <xf numFmtId="0" fontId="31" fillId="0" borderId="0">
      <alignment vertical="bottom"/>
      <protection locked="0" hidden="0"/>
    </xf>
    <xf numFmtId="0" fontId="1" fillId="0" borderId="0">
      <alignment vertical="bottom"/>
      <protection locked="0" hidden="0"/>
    </xf>
    <xf numFmtId="9" fontId="14" fillId="0" borderId="0">
      <alignment vertical="top"/>
      <protection locked="0" hidden="0"/>
    </xf>
    <xf numFmtId="0" fontId="35" fillId="0" borderId="0">
      <alignment vertical="bottom"/>
      <protection locked="0" hidden="0"/>
    </xf>
    <xf numFmtId="0" fontId="1" fillId="0" borderId="0">
      <alignment vertical="bottom"/>
      <protection locked="0" hidden="0"/>
    </xf>
    <xf numFmtId="9" fontId="1" fillId="0" borderId="0">
      <alignment vertical="top"/>
      <protection locked="0" hidden="0"/>
    </xf>
    <xf numFmtId="0" fontId="14" fillId="0" borderId="0">
      <alignment vertical="bottom"/>
      <protection locked="0" hidden="0"/>
    </xf>
    <xf numFmtId="9" fontId="14" fillId="0" borderId="0">
      <alignment vertical="top"/>
      <protection locked="0" hidden="0"/>
    </xf>
    <xf numFmtId="0" fontId="14" fillId="0" borderId="0">
      <alignment vertical="bottom"/>
      <protection locked="0" hidden="0"/>
    </xf>
    <xf numFmtId="9" fontId="14" fillId="0" borderId="0">
      <alignment vertical="top"/>
      <protection locked="0" hidden="0"/>
    </xf>
    <xf numFmtId="165" fontId="14" fillId="0" borderId="0">
      <alignment vertical="top"/>
      <protection locked="0" hidden="0"/>
    </xf>
    <xf numFmtId="0" fontId="1" fillId="0" borderId="0">
      <alignment vertical="bottom"/>
      <protection locked="0" hidden="0"/>
    </xf>
    <xf numFmtId="165" fontId="73" fillId="0" borderId="0">
      <alignment vertical="top"/>
      <protection locked="0" hidden="0"/>
    </xf>
    <xf numFmtId="0" fontId="14" fillId="0" borderId="0">
      <alignment vertical="bottom"/>
      <protection locked="0" hidden="0"/>
    </xf>
    <xf numFmtId="0" fontId="74" fillId="0" borderId="0">
      <alignment vertical="bottom"/>
      <protection locked="0" hidden="0"/>
    </xf>
    <xf numFmtId="0" fontId="58" fillId="0" borderId="0">
      <alignment vertical="bottom"/>
      <protection locked="0" hidden="0"/>
    </xf>
    <xf numFmtId="0" fontId="75" fillId="0" borderId="0">
      <alignment vertical="bottom"/>
      <protection locked="0" hidden="0"/>
    </xf>
    <xf numFmtId="0" fontId="76" fillId="0" borderId="0">
      <alignment vertical="top"/>
      <protection locked="0" hidden="0"/>
    </xf>
    <xf numFmtId="0" fontId="60" fillId="0" borderId="25">
      <alignment vertical="top"/>
      <protection locked="0" hidden="0"/>
    </xf>
    <xf numFmtId="0" fontId="77" fillId="0" borderId="0">
      <alignment vertical="bottom"/>
      <protection locked="0" hidden="0"/>
    </xf>
    <xf numFmtId="165" fontId="14" fillId="0" borderId="0">
      <alignment vertical="top"/>
      <protection locked="0" hidden="0"/>
    </xf>
    <xf numFmtId="9" fontId="14" fillId="0" borderId="0">
      <alignment vertical="top"/>
      <protection locked="0" hidden="0"/>
    </xf>
    <xf numFmtId="0" fontId="78" fillId="0" borderId="0">
      <alignment vertical="bottom"/>
      <protection locked="0" hidden="0"/>
    </xf>
    <xf numFmtId="0" fontId="14" fillId="0" borderId="0">
      <alignment vertical="bottom"/>
      <protection locked="0" hidden="0"/>
    </xf>
    <xf numFmtId="0" fontId="14" fillId="0" borderId="0">
      <alignment vertical="bottom"/>
      <protection locked="0" hidden="0"/>
    </xf>
    <xf numFmtId="165" fontId="14" fillId="0" borderId="0">
      <alignment vertical="top"/>
      <protection locked="0" hidden="0"/>
    </xf>
    <xf numFmtId="9" fontId="14" fillId="0" borderId="0">
      <alignment vertical="top"/>
      <protection locked="0" hidden="0"/>
    </xf>
    <xf numFmtId="0" fontId="14" fillId="0" borderId="0">
      <alignment vertical="bottom"/>
      <protection locked="0" hidden="0"/>
    </xf>
    <xf numFmtId="165" fontId="14" fillId="0" borderId="0">
      <alignment vertical="top"/>
      <protection locked="0" hidden="0"/>
    </xf>
    <xf numFmtId="0" fontId="1" fillId="0" borderId="0">
      <alignment vertical="bottom"/>
      <protection locked="0" hidden="0"/>
    </xf>
    <xf numFmtId="0" fontId="1" fillId="0" borderId="0">
      <alignment vertical="bottom"/>
      <protection locked="0" hidden="0"/>
    </xf>
    <xf numFmtId="0" fontId="1" fillId="0" borderId="0">
      <alignment vertical="bottom"/>
      <protection locked="0" hidden="0"/>
    </xf>
    <xf numFmtId="169" fontId="79" fillId="0" borderId="0">
      <alignment vertical="bottom"/>
      <protection locked="0" hidden="0"/>
    </xf>
    <xf numFmtId="167" fontId="76" fillId="0" borderId="0">
      <alignment vertical="bottom"/>
      <protection locked="0" hidden="0"/>
    </xf>
    <xf numFmtId="0" fontId="76" fillId="0" borderId="0">
      <alignment vertical="bottom"/>
      <protection locked="0" hidden="0"/>
    </xf>
    <xf numFmtId="0" fontId="1" fillId="0" borderId="0">
      <alignment vertical="bottom"/>
      <protection locked="0" hidden="0"/>
    </xf>
    <xf numFmtId="167" fontId="80" fillId="0" borderId="0">
      <alignment vertical="top"/>
      <protection locked="0" hidden="0"/>
    </xf>
    <xf numFmtId="0" fontId="1" fillId="0" borderId="0">
      <alignment vertical="bottom"/>
      <protection locked="0" hidden="0"/>
    </xf>
    <xf numFmtId="0" fontId="74" fillId="0" borderId="0">
      <alignment vertical="bottom"/>
      <protection locked="0" hidden="0"/>
    </xf>
    <xf numFmtId="0" fontId="31" fillId="0" borderId="0">
      <alignment vertical="bottom"/>
      <protection locked="0" hidden="0"/>
    </xf>
    <xf numFmtId="0" fontId="1" fillId="0" borderId="0">
      <alignment vertical="bottom"/>
      <protection locked="0" hidden="0"/>
    </xf>
    <xf numFmtId="49" fontId="6" fillId="0" borderId="0">
      <alignment vertical="bottom"/>
      <protection locked="0" hidden="0"/>
    </xf>
    <xf numFmtId="0" fontId="63" fillId="0" borderId="0">
      <alignment vertical="top"/>
      <protection locked="0" hidden="0"/>
    </xf>
    <xf numFmtId="0" fontId="76" fillId="0" borderId="0">
      <alignment vertical="bottom"/>
      <protection locked="0" hidden="0"/>
    </xf>
    <xf numFmtId="0" fontId="14" fillId="0" borderId="0">
      <alignment vertical="bottom"/>
      <protection locked="0" hidden="0"/>
    </xf>
    <xf numFmtId="0" fontId="1" fillId="0" borderId="7">
      <alignment vertical="top"/>
      <protection locked="0" hidden="0"/>
    </xf>
  </cellStyleXfs>
  <cellXfs count="1222">
    <xf numFmtId="0" fontId="0" fillId="0" borderId="0" xfId="0">
      <alignment vertical="center"/>
    </xf>
    <xf numFmtId="0" fontId="1" fillId="0" borderId="0" xfId="0" applyFill="1" applyAlignment="1">
      <alignment vertical="bottom"/>
    </xf>
    <xf numFmtId="0" fontId="2" fillId="0" borderId="0" xfId="0" applyFont="1" applyFill="1" applyAlignment="1">
      <alignment horizontal="left" vertical="bottom"/>
    </xf>
    <xf numFmtId="0" fontId="1" fillId="0" borderId="0" xfId="0" applyFont="1" applyFill="1" applyAlignment="1">
      <alignment vertical="bottom"/>
    </xf>
    <xf numFmtId="0" fontId="3" fillId="0" borderId="0" xfId="0" applyFont="1" applyFill="1" applyAlignment="1">
      <alignment vertical="bottom"/>
    </xf>
    <xf numFmtId="0" fontId="4" fillId="0" borderId="0" xfId="0" applyFont="1" applyFill="1" applyAlignment="1">
      <alignment horizontal="left" vertical="bottom"/>
    </xf>
    <xf numFmtId="0" fontId="5" fillId="0" borderId="0" xfId="0" applyFont="1" applyFill="1" applyAlignment="1">
      <alignment vertical="bottom"/>
    </xf>
    <xf numFmtId="0" fontId="6" fillId="0" borderId="0" xfId="0" applyFont="1" applyFill="1" applyAlignment="1">
      <alignment horizontal="left" vertical="bottom"/>
    </xf>
    <xf numFmtId="0" fontId="7" fillId="0" borderId="0" xfId="0" applyFont="1" applyFill="1" applyAlignment="1">
      <alignment vertical="bottom"/>
    </xf>
    <xf numFmtId="0" fontId="8" fillId="0" borderId="0" xfId="0" applyFont="1" applyFill="1" applyAlignment="1">
      <alignment horizontal="left" vertical="bottom"/>
    </xf>
    <xf numFmtId="0" fontId="9" fillId="0" borderId="0" xfId="1" applyFont="1" applyFill="1" applyAlignment="1">
      <alignment horizontal="left" vertical="bottom"/>
    </xf>
    <xf numFmtId="0" fontId="10" fillId="0" borderId="0" xfId="0" applyFont="1" applyFill="1" applyAlignment="1">
      <alignment vertical="bottom"/>
    </xf>
    <xf numFmtId="0" fontId="11" fillId="0" borderId="0" xfId="1" applyFill="1" applyAlignment="1">
      <alignment horizontal="left" vertical="bottom"/>
    </xf>
    <xf numFmtId="0" fontId="1" fillId="0" borderId="0" xfId="0" applyFill="1" applyAlignment="1">
      <alignment horizontal="left" vertical="bottom"/>
    </xf>
    <xf numFmtId="0" fontId="12" fillId="0" borderId="0" xfId="0" applyFont="1" applyFill="1" applyAlignment="1">
      <alignment vertical="bottom"/>
    </xf>
    <xf numFmtId="0" fontId="11" fillId="0" borderId="0" xfId="1" applyFill="1" applyAlignment="1">
      <alignment vertical="bottom"/>
    </xf>
    <xf numFmtId="0" fontId="8" fillId="0" borderId="0" xfId="0" applyFont="1" applyFill="1" applyAlignment="1">
      <alignment vertical="bottom"/>
    </xf>
    <xf numFmtId="0" fontId="13" fillId="0" borderId="0" xfId="1" applyFont="1" applyFill="1" applyAlignment="1">
      <alignment horizontal="left" vertical="bottom"/>
    </xf>
    <xf numFmtId="0" fontId="1" fillId="0" borderId="0" xfId="0" applyFont="1" applyFill="1" applyAlignment="1">
      <alignment horizontal="left" vertical="bottom"/>
    </xf>
    <xf numFmtId="0" fontId="14" fillId="0" borderId="0" xfId="2" applyAlignment="1">
      <alignment vertical="bottom"/>
    </xf>
    <xf numFmtId="0" fontId="15" fillId="0" borderId="0" xfId="2" applyFont="1" applyAlignment="1">
      <alignment vertical="bottom"/>
    </xf>
    <xf numFmtId="0" fontId="11" fillId="0" borderId="0" xfId="1" applyAlignment="1">
      <alignment vertical="bottom"/>
    </xf>
    <xf numFmtId="0" fontId="16" fillId="0" borderId="0" xfId="2" applyFont="1" applyAlignment="1">
      <alignment vertical="bottom"/>
    </xf>
    <xf numFmtId="0" fontId="14" fillId="2" borderId="0" xfId="2" applyFill="1" applyAlignment="1">
      <alignment horizontal="right" vertical="bottom"/>
    </xf>
    <xf numFmtId="0" fontId="17" fillId="0" borderId="0" xfId="2" applyFont="1" applyAlignment="1">
      <alignment vertical="bottom"/>
    </xf>
    <xf numFmtId="0" fontId="17" fillId="2" borderId="0" xfId="2" applyFont="1" applyFill="1" applyAlignment="1">
      <alignment horizontal="right" vertical="bottom"/>
    </xf>
    <xf numFmtId="0" fontId="17" fillId="0" borderId="0" xfId="2" applyFont="1" applyAlignment="1">
      <alignment horizontal="right" vertical="bottom"/>
    </xf>
    <xf numFmtId="0" fontId="18" fillId="0" borderId="0" xfId="2" applyFont="1" applyAlignment="1">
      <alignment horizontal="right" vertical="bottom"/>
    </xf>
    <xf numFmtId="182" fontId="1" fillId="0" borderId="0" xfId="2" applyNumberFormat="1" applyFont="1" applyAlignment="1">
      <alignment horizontal="right" vertical="bottom"/>
    </xf>
    <xf numFmtId="182" fontId="16" fillId="0" borderId="0" xfId="2" applyNumberFormat="1" applyFont="1" applyAlignment="1">
      <alignment horizontal="right" vertical="bottom"/>
    </xf>
    <xf numFmtId="164" fontId="17" fillId="0" borderId="0" xfId="2" applyNumberFormat="1" applyFont="1" applyAlignment="1">
      <alignment horizontal="right" vertical="bottom"/>
    </xf>
    <xf numFmtId="0" fontId="16" fillId="0" borderId="1" xfId="2" applyFont="1" applyBorder="1" applyAlignment="1">
      <alignment vertical="bottom"/>
    </xf>
    <xf numFmtId="182" fontId="16" fillId="0" borderId="1" xfId="2" applyNumberFormat="1" applyFont="1" applyBorder="1" applyAlignment="1">
      <alignment horizontal="right" vertical="bottom"/>
    </xf>
    <xf numFmtId="164" fontId="16" fillId="0" borderId="1" xfId="2" applyNumberFormat="1" applyFont="1" applyBorder="1" applyAlignment="1">
      <alignment horizontal="right" vertical="bottom"/>
    </xf>
    <xf numFmtId="0" fontId="18" fillId="0" borderId="1" xfId="2" applyFont="1" applyBorder="1" applyAlignment="1">
      <alignment vertical="bottom"/>
    </xf>
    <xf numFmtId="0" fontId="18" fillId="0" borderId="0" xfId="2" applyFont="1" applyAlignment="1">
      <alignment vertical="bottom"/>
    </xf>
    <xf numFmtId="164" fontId="16" fillId="0" borderId="0" xfId="2" applyNumberFormat="1" applyFont="1" applyAlignment="1">
      <alignment horizontal="right" vertical="bottom"/>
    </xf>
    <xf numFmtId="179" fontId="19" fillId="3" borderId="0" xfId="2" applyNumberFormat="1" applyFont="1" applyFill="1" applyAlignment="1">
      <alignment horizontal="left" vertical="bottom"/>
    </xf>
    <xf numFmtId="182" fontId="19" fillId="3" borderId="0" xfId="2" applyNumberFormat="1" applyFont="1" applyFill="1" applyAlignment="1">
      <alignment horizontal="right" vertical="bottom"/>
    </xf>
    <xf numFmtId="164" fontId="19" fillId="3" borderId="0" xfId="2" applyNumberFormat="1" applyFont="1" applyFill="1" applyAlignment="1">
      <alignment horizontal="right" vertical="bottom"/>
    </xf>
    <xf numFmtId="0" fontId="17" fillId="0" borderId="1" xfId="2" applyFont="1" applyBorder="1" applyAlignment="1">
      <alignment vertical="bottom"/>
    </xf>
    <xf numFmtId="182" fontId="1" fillId="0" borderId="1" xfId="2" applyNumberFormat="1" applyFont="1" applyBorder="1" applyAlignment="1">
      <alignment horizontal="right" vertical="bottom"/>
    </xf>
    <xf numFmtId="164" fontId="17" fillId="0" borderId="1" xfId="2" applyNumberFormat="1" applyFont="1" applyBorder="1" applyAlignment="1">
      <alignment horizontal="right" vertical="bottom"/>
    </xf>
    <xf numFmtId="0" fontId="20" fillId="0" borderId="0" xfId="2" applyFont="1" applyAlignment="1">
      <alignment vertical="bottom"/>
    </xf>
    <xf numFmtId="0" fontId="1" fillId="0" borderId="0" xfId="2" applyFont="1" applyAlignment="1">
      <alignment vertical="bottom"/>
    </xf>
    <xf numFmtId="0" fontId="1" fillId="0" borderId="0" xfId="3" applyAlignment="1">
      <alignment vertical="bottom"/>
    </xf>
    <xf numFmtId="0" fontId="15" fillId="0" borderId="0" xfId="3" applyFont="1" applyAlignment="1">
      <alignment vertical="bottom"/>
    </xf>
    <xf numFmtId="0" fontId="16" fillId="0" borderId="0" xfId="3" applyFont="1" applyAlignment="1">
      <alignment vertical="bottom"/>
    </xf>
    <xf numFmtId="0" fontId="1" fillId="0" borderId="0" xfId="3" applyAlignment="1">
      <alignment horizontal="center" vertical="top" wrapText="1"/>
    </xf>
    <xf numFmtId="0" fontId="16" fillId="0" borderId="0" xfId="3" applyFont="1" applyAlignment="1">
      <alignment horizontal="center" vertical="top" wrapText="1"/>
    </xf>
    <xf numFmtId="0" fontId="1" fillId="0" borderId="0" xfId="3" applyAlignment="1">
      <alignment horizontal="right" vertical="bottom"/>
    </xf>
    <xf numFmtId="0" fontId="16" fillId="0" borderId="0" xfId="3" applyFont="1" applyAlignment="1">
      <alignment horizontal="right" vertical="bottom"/>
    </xf>
    <xf numFmtId="182" fontId="1" fillId="0" borderId="0" xfId="3" applyNumberFormat="1" applyAlignment="1">
      <alignment horizontal="right" vertical="bottom"/>
    </xf>
    <xf numFmtId="182" fontId="16" fillId="0" borderId="0" xfId="3" applyNumberFormat="1" applyFont="1" applyAlignment="1">
      <alignment horizontal="right" vertical="bottom"/>
    </xf>
    <xf numFmtId="0" fontId="16" fillId="0" borderId="1" xfId="3" applyFont="1" applyBorder="1" applyAlignment="1">
      <alignment vertical="bottom"/>
    </xf>
    <xf numFmtId="182" fontId="16" fillId="0" borderId="1" xfId="3" applyNumberFormat="1" applyFont="1" applyBorder="1" applyAlignment="1">
      <alignment horizontal="right" vertical="bottom"/>
    </xf>
    <xf numFmtId="0" fontId="1" fillId="0" borderId="0" xfId="3" applyFill="1" applyAlignment="1">
      <alignment vertical="bottom"/>
    </xf>
    <xf numFmtId="0" fontId="19" fillId="0" borderId="0" xfId="3" applyFont="1" applyAlignment="1">
      <alignment vertical="bottom"/>
    </xf>
    <xf numFmtId="0" fontId="19" fillId="3" borderId="0" xfId="3" applyFont="1" applyFill="1" applyAlignment="1">
      <alignment vertical="bottom"/>
    </xf>
    <xf numFmtId="182" fontId="19" fillId="3" borderId="0" xfId="3" applyNumberFormat="1" applyFont="1" applyFill="1" applyAlignment="1">
      <alignment horizontal="right" vertical="bottom"/>
    </xf>
    <xf numFmtId="0" fontId="1" fillId="0" borderId="1" xfId="3" applyBorder="1" applyAlignment="1">
      <alignment vertical="bottom"/>
    </xf>
    <xf numFmtId="182" fontId="1" fillId="0" borderId="1" xfId="3" applyNumberFormat="1" applyBorder="1" applyAlignment="1">
      <alignment horizontal="right" vertical="bottom"/>
    </xf>
    <xf numFmtId="0" fontId="1" fillId="0" borderId="0" xfId="3" applyBorder="1" applyAlignment="1">
      <alignment vertical="bottom"/>
    </xf>
    <xf numFmtId="179" fontId="17" fillId="0" borderId="0" xfId="2" applyNumberFormat="1" applyFont="1" applyAlignment="1">
      <alignment horizontal="right" vertical="bottom"/>
    </xf>
    <xf numFmtId="179" fontId="16" fillId="0" borderId="0" xfId="2" applyNumberFormat="1" applyFont="1" applyAlignment="1">
      <alignment horizontal="right" vertical="bottom"/>
    </xf>
    <xf numFmtId="179" fontId="16" fillId="0" borderId="1" xfId="2" applyNumberFormat="1" applyFont="1" applyBorder="1" applyAlignment="1">
      <alignment horizontal="right" vertical="bottom"/>
    </xf>
    <xf numFmtId="179" fontId="19" fillId="3" borderId="0" xfId="2" applyNumberFormat="1" applyFont="1" applyFill="1" applyAlignment="1">
      <alignment horizontal="right" vertical="bottom"/>
    </xf>
    <xf numFmtId="179" fontId="19" fillId="3" borderId="1" xfId="2" applyNumberFormat="1" applyFont="1" applyFill="1" applyBorder="1" applyAlignment="1">
      <alignment horizontal="right" vertical="bottom"/>
    </xf>
    <xf numFmtId="179" fontId="17" fillId="0" borderId="1" xfId="2" applyNumberFormat="1" applyFont="1" applyBorder="1" applyAlignment="1">
      <alignment horizontal="right" vertical="bottom"/>
    </xf>
    <xf numFmtId="0" fontId="1" fillId="0" borderId="0" xfId="4" applyAlignment="1">
      <alignment vertical="bottom"/>
    </xf>
    <xf numFmtId="0" fontId="16" fillId="0" borderId="0" xfId="4" applyFont="1" applyAlignment="1">
      <alignment vertical="bottom"/>
    </xf>
    <xf numFmtId="0" fontId="21" fillId="2" borderId="0" xfId="4" applyFont="1" applyFill="1" applyAlignment="1">
      <alignment vertical="bottom"/>
    </xf>
    <xf numFmtId="0" fontId="1" fillId="2" borderId="0" xfId="4" applyFill="1" applyAlignment="1">
      <alignment horizontal="right" vertical="bottom"/>
    </xf>
    <xf numFmtId="0" fontId="17" fillId="0" borderId="0" xfId="4" applyFont="1" applyAlignment="1">
      <alignment vertical="bottom"/>
    </xf>
    <xf numFmtId="0" fontId="1" fillId="0" borderId="0" xfId="4" applyAlignment="1">
      <alignment horizontal="right" vertical="bottom"/>
    </xf>
    <xf numFmtId="0" fontId="16" fillId="0" borderId="0" xfId="4" applyFont="1" applyAlignment="1">
      <alignment horizontal="right" vertical="bottom"/>
    </xf>
    <xf numFmtId="179" fontId="1" fillId="0" borderId="0" xfId="4" applyNumberFormat="1" applyAlignment="1">
      <alignment horizontal="right" vertical="bottom"/>
    </xf>
    <xf numFmtId="180" fontId="1" fillId="0" borderId="0" xfId="4" applyNumberFormat="1" applyFill="1" applyAlignment="1">
      <alignment horizontal="right" vertical="bottom"/>
    </xf>
    <xf numFmtId="164" fontId="1" fillId="0" borderId="0" xfId="4" applyNumberFormat="1" applyFill="1" applyAlignment="1">
      <alignment horizontal="right" vertical="bottom"/>
    </xf>
    <xf numFmtId="164" fontId="1" fillId="0" borderId="0" xfId="4" applyNumberFormat="1" applyAlignment="1">
      <alignment horizontal="right" vertical="bottom"/>
    </xf>
    <xf numFmtId="0" fontId="16" fillId="0" borderId="1" xfId="4" applyFont="1" applyBorder="1" applyAlignment="1">
      <alignment vertical="bottom"/>
    </xf>
    <xf numFmtId="179" fontId="16" fillId="0" borderId="1" xfId="4" applyNumberFormat="1" applyFont="1" applyBorder="1" applyAlignment="1">
      <alignment horizontal="right" vertical="bottom"/>
    </xf>
    <xf numFmtId="164" fontId="16" fillId="0" borderId="1" xfId="4" applyNumberFormat="1" applyFont="1" applyBorder="1" applyAlignment="1">
      <alignment horizontal="right" vertical="bottom"/>
    </xf>
    <xf numFmtId="179" fontId="1" fillId="0" borderId="0" xfId="4" applyNumberFormat="1" applyBorder="1" applyAlignment="1">
      <alignment horizontal="right" vertical="bottom"/>
    </xf>
    <xf numFmtId="164" fontId="1" fillId="0" borderId="0" xfId="4" applyNumberFormat="1" applyBorder="1" applyAlignment="1">
      <alignment horizontal="right" vertical="bottom"/>
    </xf>
    <xf numFmtId="179" fontId="1" fillId="0" borderId="0" xfId="4" applyNumberFormat="1" applyAlignment="1">
      <alignment vertical="bottom"/>
    </xf>
    <xf numFmtId="194" fontId="1" fillId="0" borderId="0" xfId="4" applyNumberFormat="1" applyAlignment="1">
      <alignment vertical="bottom"/>
    </xf>
    <xf numFmtId="0" fontId="18" fillId="0" borderId="0" xfId="4" applyFont="1" applyFill="1" applyAlignment="1">
      <alignment vertical="bottom"/>
    </xf>
    <xf numFmtId="0" fontId="19" fillId="4" borderId="0" xfId="4" applyFont="1" applyFill="1" applyBorder="1" applyAlignment="1">
      <alignment vertical="bottom"/>
    </xf>
    <xf numFmtId="179" fontId="19" fillId="4" borderId="0" xfId="4" applyNumberFormat="1" applyFont="1" applyFill="1" applyBorder="1" applyAlignment="1">
      <alignment horizontal="right" vertical="bottom"/>
    </xf>
    <xf numFmtId="164" fontId="19" fillId="4" borderId="0" xfId="4" applyNumberFormat="1" applyFont="1" applyFill="1" applyBorder="1" applyAlignment="1">
      <alignment horizontal="right" vertical="bottom"/>
    </xf>
    <xf numFmtId="0" fontId="1" fillId="0" borderId="1" xfId="4" applyBorder="1" applyAlignment="1">
      <alignment vertical="bottom"/>
    </xf>
    <xf numFmtId="179" fontId="1" fillId="0" borderId="1" xfId="4" applyNumberFormat="1" applyBorder="1" applyAlignment="1">
      <alignment horizontal="right" vertical="bottom"/>
    </xf>
    <xf numFmtId="164" fontId="1" fillId="0" borderId="1" xfId="4" applyNumberFormat="1" applyBorder="1" applyAlignment="1">
      <alignment horizontal="right" vertical="bottom"/>
    </xf>
    <xf numFmtId="0" fontId="1" fillId="0" borderId="0" xfId="4" applyBorder="1" applyAlignment="1">
      <alignment vertical="bottom"/>
    </xf>
    <xf numFmtId="0" fontId="16" fillId="0" borderId="0" xfId="4" applyFont="1" applyBorder="1" applyAlignment="1">
      <alignment vertical="bottom"/>
    </xf>
    <xf numFmtId="0" fontId="1" fillId="0" borderId="0" xfId="4" applyFill="1" applyBorder="1" applyAlignment="1">
      <alignment vertical="bottom"/>
    </xf>
    <xf numFmtId="0" fontId="20" fillId="0" borderId="0" xfId="4" applyFont="1" applyAlignment="1">
      <alignment vertical="bottom"/>
    </xf>
    <xf numFmtId="195" fontId="1" fillId="0" borderId="0" xfId="4" applyNumberFormat="1" applyFill="1" applyAlignment="1">
      <alignment horizontal="right" vertical="bottom"/>
    </xf>
    <xf numFmtId="0" fontId="17" fillId="0" borderId="0" xfId="4" applyFont="1" applyFill="1" applyBorder="1" applyAlignment="1">
      <alignment vertical="bottom"/>
    </xf>
    <xf numFmtId="0" fontId="1" fillId="5" borderId="0" xfId="4" applyFill="1" applyBorder="1" applyAlignment="1">
      <alignment vertical="bottom"/>
    </xf>
    <xf numFmtId="0" fontId="17" fillId="5" borderId="0" xfId="4" applyFont="1" applyFill="1" applyBorder="1" applyAlignment="1">
      <alignment vertical="bottom"/>
    </xf>
    <xf numFmtId="0" fontId="1" fillId="5" borderId="0" xfId="4" applyFill="1" applyBorder="1" applyAlignment="1" quotePrefix="1">
      <alignment vertical="bottom"/>
    </xf>
    <xf numFmtId="0" fontId="17" fillId="0" borderId="0" xfId="4" applyFont="1" applyBorder="1" applyAlignment="1">
      <alignment vertical="bottom"/>
    </xf>
    <xf numFmtId="0" fontId="22" fillId="2" borderId="0" xfId="4" applyFont="1" applyFill="1" applyAlignment="1">
      <alignment vertical="bottom"/>
    </xf>
    <xf numFmtId="179" fontId="17" fillId="0" borderId="0" xfId="5" applyNumberFormat="1" applyFont="1" applyAlignment="1">
      <alignment horizontal="right" vertical="bottom"/>
    </xf>
    <xf numFmtId="179" fontId="16" fillId="0" borderId="0" xfId="5" applyNumberFormat="1" applyFont="1" applyAlignment="1">
      <alignment horizontal="right" vertical="bottom"/>
    </xf>
    <xf numFmtId="179" fontId="16" fillId="0" borderId="1" xfId="5" applyNumberFormat="1" applyFont="1" applyBorder="1" applyAlignment="1">
      <alignment horizontal="right" vertical="bottom"/>
    </xf>
    <xf numFmtId="164" fontId="16" fillId="0" borderId="1" xfId="4" applyNumberFormat="1" applyFont="1" applyFill="1" applyBorder="1" applyAlignment="1">
      <alignment horizontal="right" vertical="bottom"/>
    </xf>
    <xf numFmtId="179" fontId="18" fillId="0" borderId="0" xfId="5" applyNumberFormat="1" applyFont="1" applyAlignment="1">
      <alignment horizontal="right" vertical="bottom"/>
    </xf>
    <xf numFmtId="164" fontId="16" fillId="0" borderId="0" xfId="4" applyNumberFormat="1" applyFont="1" applyFill="1" applyBorder="1" applyAlignment="1">
      <alignment horizontal="right" vertical="bottom"/>
    </xf>
    <xf numFmtId="172" fontId="17" fillId="0" borderId="0" xfId="5" applyNumberFormat="1" applyFont="1" applyAlignment="1">
      <alignment horizontal="right" vertical="bottom"/>
    </xf>
    <xf numFmtId="179" fontId="17" fillId="0" borderId="1" xfId="5" applyNumberFormat="1" applyFont="1" applyBorder="1" applyAlignment="1">
      <alignment horizontal="right" vertical="bottom"/>
    </xf>
    <xf numFmtId="164" fontId="1" fillId="0" borderId="1" xfId="4" applyNumberFormat="1" applyFill="1" applyBorder="1" applyAlignment="1">
      <alignment horizontal="right" vertical="bottom"/>
    </xf>
    <xf numFmtId="0" fontId="23" fillId="0" borderId="0" xfId="4" applyFont="1" applyAlignment="1">
      <alignment vertical="bottom"/>
    </xf>
    <xf numFmtId="179" fontId="16" fillId="0" borderId="0" xfId="4" applyNumberFormat="1" applyFont="1" applyAlignment="1">
      <alignment horizontal="right" vertical="bottom"/>
    </xf>
    <xf numFmtId="179" fontId="16" fillId="0" borderId="0" xfId="4" applyNumberFormat="1" applyFont="1" applyBorder="1" applyAlignment="1">
      <alignment horizontal="right" vertical="bottom"/>
    </xf>
    <xf numFmtId="9" fontId="1" fillId="0" borderId="0" xfId="6" applyFont="1" applyAlignment="1">
      <alignment horizontal="right" vertical="bottom"/>
    </xf>
    <xf numFmtId="0" fontId="1" fillId="0" borderId="0" xfId="7" applyFont="1" applyAlignment="1">
      <alignment vertical="bottom"/>
    </xf>
    <xf numFmtId="0" fontId="24" fillId="0" borderId="0" xfId="7" applyFont="1" applyAlignment="1">
      <alignment vertical="bottom"/>
    </xf>
    <xf numFmtId="0" fontId="9" fillId="0" borderId="0" xfId="1" applyFont="1" applyAlignment="1">
      <alignment vertical="bottom"/>
    </xf>
    <xf numFmtId="0" fontId="25" fillId="0" borderId="0" xfId="7" applyFont="1" applyAlignment="1">
      <alignment vertical="bottom"/>
    </xf>
    <xf numFmtId="0" fontId="16" fillId="0" borderId="0" xfId="7" applyFont="1" applyAlignment="1">
      <alignment horizontal="right" vertical="bottom"/>
    </xf>
    <xf numFmtId="0" fontId="16" fillId="0" borderId="0" xfId="7" applyFont="1" applyAlignment="1">
      <alignment horizontal="center" vertical="bottom"/>
    </xf>
    <xf numFmtId="0" fontId="17" fillId="0" borderId="0" xfId="7" applyFont="1" applyAlignment="1">
      <alignment vertical="bottom"/>
    </xf>
    <xf numFmtId="0" fontId="17" fillId="0" borderId="0" xfId="7" applyFont="1" applyAlignment="1">
      <alignment horizontal="right" vertical="bottom"/>
    </xf>
    <xf numFmtId="0" fontId="17" fillId="0" borderId="2" xfId="7" applyFont="1" applyBorder="1" applyAlignment="1">
      <alignment horizontal="right" vertical="bottom"/>
    </xf>
    <xf numFmtId="179" fontId="17" fillId="0" borderId="0" xfId="7" applyNumberFormat="1" applyFont="1" applyAlignment="1">
      <alignment horizontal="right" vertical="bottom"/>
    </xf>
    <xf numFmtId="179" fontId="1" fillId="0" borderId="0" xfId="7" applyNumberFormat="1" applyFont="1" applyAlignment="1">
      <alignment horizontal="right" vertical="bottom"/>
    </xf>
    <xf numFmtId="179" fontId="1" fillId="0" borderId="2" xfId="7" applyNumberFormat="1" applyFont="1" applyBorder="1" applyAlignment="1">
      <alignment horizontal="right" vertical="bottom"/>
    </xf>
    <xf numFmtId="179" fontId="16" fillId="0" borderId="0" xfId="7" applyNumberFormat="1" applyFont="1" applyAlignment="1">
      <alignment horizontal="right" vertical="bottom"/>
    </xf>
    <xf numFmtId="164" fontId="1" fillId="0" borderId="0" xfId="7" applyNumberFormat="1" applyFont="1" applyAlignment="1">
      <alignment horizontal="right" vertical="bottom"/>
    </xf>
    <xf numFmtId="170" fontId="1" fillId="0" borderId="0" xfId="7" applyNumberFormat="1" applyFont="1" applyAlignment="1">
      <alignment horizontal="right" vertical="bottom"/>
    </xf>
    <xf numFmtId="0" fontId="16" fillId="0" borderId="0" xfId="7" applyFont="1" applyAlignment="1">
      <alignment vertical="bottom"/>
    </xf>
    <xf numFmtId="0" fontId="16" fillId="0" borderId="1" xfId="7" applyFont="1" applyBorder="1" applyAlignment="1">
      <alignment vertical="bottom"/>
    </xf>
    <xf numFmtId="179" fontId="18" fillId="0" borderId="1" xfId="7" applyNumberFormat="1" applyFont="1" applyBorder="1" applyAlignment="1">
      <alignment horizontal="right" vertical="bottom"/>
    </xf>
    <xf numFmtId="179" fontId="16" fillId="0" borderId="1" xfId="7" applyNumberFormat="1" applyFont="1" applyBorder="1" applyAlignment="1">
      <alignment horizontal="right" vertical="bottom"/>
    </xf>
    <xf numFmtId="179" fontId="16" fillId="0" borderId="3" xfId="7" applyNumberFormat="1" applyFont="1" applyBorder="1" applyAlignment="1">
      <alignment horizontal="right" vertical="bottom"/>
    </xf>
    <xf numFmtId="164" fontId="16" fillId="0" borderId="1" xfId="7" applyNumberFormat="1" applyFont="1" applyBorder="1" applyAlignment="1">
      <alignment horizontal="right" vertical="bottom"/>
    </xf>
    <xf numFmtId="170" fontId="16" fillId="0" borderId="1" xfId="7" applyNumberFormat="1" applyFont="1" applyBorder="1" applyAlignment="1">
      <alignment horizontal="right" vertical="bottom"/>
    </xf>
    <xf numFmtId="0" fontId="26" fillId="0" borderId="0" xfId="7" applyFont="1" applyAlignment="1">
      <alignment vertical="bottom"/>
    </xf>
    <xf numFmtId="179" fontId="26" fillId="0" borderId="1" xfId="7" applyNumberFormat="1" applyFont="1" applyBorder="1" applyAlignment="1">
      <alignment horizontal="right" vertical="bottom"/>
    </xf>
    <xf numFmtId="179" fontId="26" fillId="0" borderId="3" xfId="7" applyNumberFormat="1" applyFont="1" applyBorder="1" applyAlignment="1">
      <alignment horizontal="right" vertical="bottom"/>
    </xf>
    <xf numFmtId="164" fontId="26" fillId="0" borderId="1" xfId="7" applyNumberFormat="1" applyFont="1" applyBorder="1" applyAlignment="1">
      <alignment horizontal="right" vertical="bottom"/>
    </xf>
    <xf numFmtId="170" fontId="26" fillId="0" borderId="1" xfId="7" applyNumberFormat="1" applyFont="1" applyBorder="1" applyAlignment="1">
      <alignment horizontal="right" vertical="bottom"/>
    </xf>
    <xf numFmtId="0" fontId="27" fillId="6" borderId="0" xfId="7" applyFont="1" applyFill="1" applyAlignment="1">
      <alignment vertical="bottom"/>
    </xf>
    <xf numFmtId="179" fontId="19" fillId="7" borderId="0" xfId="7" applyNumberFormat="1" applyFont="1" applyFill="1" applyAlignment="1">
      <alignment horizontal="right" vertical="bottom"/>
    </xf>
    <xf numFmtId="179" fontId="19" fillId="7" borderId="2" xfId="7" applyNumberFormat="1" applyFont="1" applyFill="1" applyBorder="1" applyAlignment="1">
      <alignment horizontal="right" vertical="bottom"/>
    </xf>
    <xf numFmtId="164" fontId="19" fillId="7" borderId="0" xfId="7" applyNumberFormat="1" applyFont="1" applyFill="1" applyAlignment="1">
      <alignment horizontal="right" vertical="bottom"/>
    </xf>
    <xf numFmtId="170" fontId="19" fillId="7" borderId="0" xfId="7" applyNumberFormat="1" applyFont="1" applyFill="1" applyAlignment="1">
      <alignment horizontal="right" vertical="bottom"/>
    </xf>
    <xf numFmtId="179" fontId="17" fillId="0" borderId="1" xfId="7" applyNumberFormat="1" applyFont="1" applyBorder="1" applyAlignment="1">
      <alignment horizontal="right" vertical="bottom"/>
    </xf>
    <xf numFmtId="179" fontId="1" fillId="0" borderId="1" xfId="7" applyNumberFormat="1" applyFont="1" applyBorder="1" applyAlignment="1">
      <alignment horizontal="right" vertical="bottom"/>
    </xf>
    <xf numFmtId="179" fontId="1" fillId="0" borderId="3" xfId="7" applyNumberFormat="1" applyFont="1" applyBorder="1" applyAlignment="1">
      <alignment horizontal="right" vertical="bottom"/>
    </xf>
    <xf numFmtId="0" fontId="1" fillId="0" borderId="4" xfId="7" applyFont="1" applyBorder="1" applyAlignment="1">
      <alignment vertical="bottom"/>
    </xf>
    <xf numFmtId="179" fontId="1" fillId="0" borderId="5" xfId="7" applyNumberFormat="1" applyFont="1" applyBorder="1" applyAlignment="1">
      <alignment horizontal="right" vertical="bottom"/>
    </xf>
    <xf numFmtId="164" fontId="1" fillId="0" borderId="4" xfId="7" applyNumberFormat="1" applyFont="1" applyBorder="1" applyAlignment="1">
      <alignment horizontal="right" vertical="bottom"/>
    </xf>
    <xf numFmtId="170" fontId="1" fillId="0" borderId="4" xfId="7" applyNumberFormat="1" applyFont="1" applyBorder="1" applyAlignment="1">
      <alignment horizontal="right" vertical="bottom"/>
    </xf>
    <xf numFmtId="0" fontId="17" fillId="0" borderId="1" xfId="7" applyFont="1" applyBorder="1" applyAlignment="1">
      <alignment vertical="bottom"/>
    </xf>
    <xf numFmtId="164" fontId="1" fillId="0" borderId="1" xfId="7" applyNumberFormat="1" applyFont="1" applyBorder="1" applyAlignment="1">
      <alignment horizontal="right" vertical="bottom"/>
    </xf>
    <xf numFmtId="170" fontId="1" fillId="0" borderId="1" xfId="7" applyNumberFormat="1" applyFont="1" applyBorder="1" applyAlignment="1">
      <alignment horizontal="right" vertical="bottom"/>
    </xf>
    <xf numFmtId="0" fontId="20" fillId="0" borderId="0" xfId="7" applyFont="1" applyAlignment="1">
      <alignment vertical="bottom"/>
    </xf>
    <xf numFmtId="184" fontId="1" fillId="0" borderId="0" xfId="7" applyNumberFormat="1" applyFont="1" applyAlignment="1">
      <alignment vertical="bottom"/>
    </xf>
    <xf numFmtId="2" fontId="1" fillId="0" borderId="0" xfId="7" applyNumberFormat="1" applyFont="1" applyAlignment="1">
      <alignment vertical="bottom"/>
    </xf>
    <xf numFmtId="0" fontId="28" fillId="0" borderId="0" xfId="7" applyFont="1" applyAlignment="1">
      <alignment vertical="bottom"/>
    </xf>
    <xf numFmtId="184" fontId="16" fillId="0" borderId="0" xfId="7" applyNumberFormat="1" applyFont="1" applyAlignment="1">
      <alignment vertical="bottom"/>
    </xf>
    <xf numFmtId="0" fontId="24" fillId="0" borderId="0" xfId="4" applyFont="1" applyAlignment="1">
      <alignment vertical="bottom"/>
    </xf>
    <xf numFmtId="164" fontId="1" fillId="0" borderId="0" xfId="4" applyNumberFormat="1" applyFill="1" applyBorder="1" applyAlignment="1">
      <alignment horizontal="right" vertical="bottom"/>
    </xf>
    <xf numFmtId="0" fontId="27" fillId="6" borderId="0" xfId="4" applyFont="1" applyFill="1" applyAlignment="1">
      <alignment vertical="bottom"/>
    </xf>
    <xf numFmtId="179" fontId="19" fillId="7" borderId="0" xfId="4" applyNumberFormat="1" applyFont="1" applyFill="1" applyAlignment="1">
      <alignment horizontal="right" vertical="bottom"/>
    </xf>
    <xf numFmtId="164" fontId="19" fillId="7" borderId="0" xfId="4" applyNumberFormat="1" applyFont="1" applyFill="1" applyAlignment="1">
      <alignment horizontal="right" vertical="bottom"/>
    </xf>
    <xf numFmtId="0" fontId="1" fillId="0" borderId="4" xfId="4" applyBorder="1" applyAlignment="1">
      <alignment vertical="bottom"/>
    </xf>
    <xf numFmtId="0" fontId="1" fillId="0" borderId="0" xfId="4" applyFill="1" applyAlignment="1">
      <alignment vertical="bottom"/>
    </xf>
    <xf numFmtId="184" fontId="1" fillId="0" borderId="0" xfId="4" applyNumberFormat="1" applyFill="1" applyAlignment="1">
      <alignment vertical="bottom"/>
    </xf>
    <xf numFmtId="0" fontId="16" fillId="0" borderId="0" xfId="4" applyFont="1" applyFill="1" applyAlignment="1">
      <alignment vertical="bottom"/>
    </xf>
    <xf numFmtId="174" fontId="1" fillId="0" borderId="0" xfId="4" applyNumberFormat="1" applyAlignment="1">
      <alignment horizontal="right" vertical="bottom"/>
    </xf>
    <xf numFmtId="174" fontId="16" fillId="0" borderId="0" xfId="4" applyNumberFormat="1" applyFont="1" applyAlignment="1">
      <alignment horizontal="right" vertical="bottom"/>
    </xf>
    <xf numFmtId="174" fontId="16" fillId="0" borderId="1" xfId="4" applyNumberFormat="1" applyFont="1" applyBorder="1" applyAlignment="1">
      <alignment horizontal="right" vertical="bottom"/>
    </xf>
    <xf numFmtId="0" fontId="27" fillId="7" borderId="0" xfId="4" applyFont="1" applyFill="1" applyAlignment="1">
      <alignment vertical="bottom"/>
    </xf>
    <xf numFmtId="174" fontId="19" fillId="7" borderId="0" xfId="4" applyNumberFormat="1" applyFont="1" applyFill="1" applyAlignment="1">
      <alignment horizontal="right" vertical="bottom"/>
    </xf>
    <xf numFmtId="174" fontId="1" fillId="0" borderId="1" xfId="4" applyNumberFormat="1" applyBorder="1" applyAlignment="1">
      <alignment horizontal="right" vertical="bottom"/>
    </xf>
    <xf numFmtId="0" fontId="18" fillId="0" borderId="0" xfId="4" applyFont="1" applyAlignment="1">
      <alignment vertical="bottom"/>
    </xf>
    <xf numFmtId="174" fontId="1" fillId="0" borderId="0" xfId="4" applyNumberFormat="1" applyBorder="1" applyAlignment="1">
      <alignment horizontal="right" vertical="bottom"/>
    </xf>
    <xf numFmtId="174" fontId="16" fillId="0" borderId="0" xfId="4" applyNumberFormat="1" applyFont="1" applyBorder="1" applyAlignment="1">
      <alignment horizontal="right" vertical="bottom"/>
    </xf>
    <xf numFmtId="174" fontId="1" fillId="2" borderId="0" xfId="4" applyNumberFormat="1" applyFill="1" applyAlignment="1">
      <alignment horizontal="right" vertical="bottom"/>
    </xf>
    <xf numFmtId="174" fontId="16" fillId="2" borderId="0" xfId="4" applyNumberFormat="1" applyFont="1" applyFill="1" applyAlignment="1">
      <alignment horizontal="right" vertical="bottom"/>
    </xf>
    <xf numFmtId="164" fontId="1" fillId="2" borderId="0" xfId="4" applyNumberFormat="1" applyFill="1" applyAlignment="1">
      <alignment horizontal="right" vertical="bottom"/>
    </xf>
    <xf numFmtId="179" fontId="1" fillId="2" borderId="0" xfId="4" applyNumberFormat="1" applyFill="1" applyAlignment="1">
      <alignment horizontal="right" vertical="bottom"/>
    </xf>
    <xf numFmtId="179" fontId="16" fillId="2" borderId="0" xfId="4" applyNumberFormat="1" applyFont="1" applyFill="1" applyAlignment="1">
      <alignment horizontal="right" vertical="bottom"/>
    </xf>
    <xf numFmtId="0" fontId="17" fillId="0" borderId="0" xfId="4" applyFont="1">
      <alignment vertical="center"/>
    </xf>
    <xf numFmtId="0" fontId="18" fillId="0" borderId="0" xfId="7" applyFont="1" applyAlignment="1">
      <alignment vertical="bottom"/>
    </xf>
    <xf numFmtId="0" fontId="17" fillId="2" borderId="0" xfId="7" applyFont="1" applyFill="1" applyAlignment="1">
      <alignment horizontal="right" vertical="bottom"/>
    </xf>
    <xf numFmtId="172" fontId="17" fillId="0" borderId="0" xfId="7" applyNumberFormat="1" applyFont="1" applyAlignment="1">
      <alignment horizontal="right" vertical="bottom"/>
    </xf>
    <xf numFmtId="172" fontId="18" fillId="0" borderId="0" xfId="7" applyNumberFormat="1" applyFont="1" applyAlignment="1">
      <alignment horizontal="right" vertical="bottom"/>
    </xf>
    <xf numFmtId="164" fontId="17" fillId="0" borderId="0" xfId="7" applyNumberFormat="1" applyFont="1" applyAlignment="1">
      <alignment horizontal="right" vertical="bottom"/>
    </xf>
    <xf numFmtId="172" fontId="18" fillId="0" borderId="1" xfId="7" applyNumberFormat="1" applyFont="1" applyBorder="1" applyAlignment="1">
      <alignment horizontal="right" vertical="bottom"/>
    </xf>
    <xf numFmtId="164" fontId="17" fillId="0" borderId="1" xfId="7" applyNumberFormat="1" applyFont="1" applyBorder="1" applyAlignment="1">
      <alignment horizontal="right" vertical="bottom"/>
    </xf>
    <xf numFmtId="164" fontId="18" fillId="0" borderId="1" xfId="7" applyNumberFormat="1" applyFont="1" applyBorder="1" applyAlignment="1">
      <alignment horizontal="right" vertical="bottom"/>
    </xf>
    <xf numFmtId="0" fontId="19" fillId="6" borderId="0" xfId="7" applyFont="1" applyFill="1" applyAlignment="1">
      <alignment vertical="bottom"/>
    </xf>
    <xf numFmtId="172" fontId="19" fillId="7" borderId="0" xfId="7" applyNumberFormat="1" applyFont="1" applyFill="1" applyAlignment="1">
      <alignment horizontal="right" vertical="bottom"/>
    </xf>
    <xf numFmtId="172" fontId="17" fillId="0" borderId="1" xfId="7" applyNumberFormat="1" applyFont="1" applyBorder="1" applyAlignment="1">
      <alignment horizontal="right" vertical="bottom"/>
    </xf>
    <xf numFmtId="169" fontId="17" fillId="0" borderId="0" xfId="7" applyNumberFormat="1" applyFont="1" applyAlignment="1">
      <alignment vertical="bottom"/>
    </xf>
    <xf numFmtId="169" fontId="16" fillId="0" borderId="0" xfId="7" applyNumberFormat="1" applyFont="1" applyAlignment="1">
      <alignment vertical="bottom"/>
    </xf>
    <xf numFmtId="167" fontId="17" fillId="0" borderId="0" xfId="7" applyNumberFormat="1" applyFont="1" applyAlignment="1">
      <alignment vertical="bottom"/>
    </xf>
    <xf numFmtId="169" fontId="16" fillId="0" borderId="0" xfId="7" applyNumberFormat="1" applyFont="1" applyAlignment="1">
      <alignment horizontal="left" vertical="bottom"/>
    </xf>
    <xf numFmtId="166" fontId="29" fillId="0" borderId="0" xfId="7" applyNumberFormat="1" applyFont="1" applyAlignment="1">
      <alignment vertical="bottom"/>
    </xf>
    <xf numFmtId="166" fontId="16" fillId="0" borderId="0" xfId="7" applyNumberFormat="1" applyFont="1" applyAlignment="1">
      <alignment vertical="bottom"/>
    </xf>
    <xf numFmtId="0" fontId="24" fillId="0" borderId="0" xfId="4" applyFont="1" applyFill="1" applyAlignment="1">
      <alignment vertical="bottom"/>
    </xf>
    <xf numFmtId="0" fontId="1" fillId="2" borderId="0" xfId="4" applyFill="1" applyAlignment="1">
      <alignment vertical="bottom"/>
    </xf>
    <xf numFmtId="0" fontId="19" fillId="7" borderId="0" xfId="4" applyFont="1" applyFill="1" applyBorder="1" applyAlignment="1">
      <alignment vertical="bottom"/>
    </xf>
    <xf numFmtId="179" fontId="19" fillId="7" borderId="0" xfId="4" applyNumberFormat="1" applyFont="1" applyFill="1" applyBorder="1" applyAlignment="1">
      <alignment horizontal="right" vertical="bottom"/>
    </xf>
    <xf numFmtId="164" fontId="19" fillId="7" borderId="0" xfId="4" applyNumberFormat="1" applyFont="1" applyFill="1" applyBorder="1" applyAlignment="1">
      <alignment horizontal="right" vertical="bottom"/>
    </xf>
    <xf numFmtId="182" fontId="1" fillId="0" borderId="0" xfId="4" applyNumberFormat="1" applyAlignment="1">
      <alignment horizontal="right" vertical="bottom"/>
    </xf>
    <xf numFmtId="182" fontId="16" fillId="0" borderId="0" xfId="4" applyNumberFormat="1" applyFont="1" applyAlignment="1">
      <alignment horizontal="right" vertical="bottom"/>
    </xf>
    <xf numFmtId="182" fontId="16" fillId="0" borderId="1" xfId="4" applyNumberFormat="1" applyFont="1" applyBorder="1" applyAlignment="1">
      <alignment horizontal="right" vertical="bottom"/>
    </xf>
    <xf numFmtId="182" fontId="19" fillId="7" borderId="0" xfId="4" applyNumberFormat="1" applyFont="1" applyFill="1" applyAlignment="1">
      <alignment horizontal="right" vertical="bottom"/>
    </xf>
    <xf numFmtId="182" fontId="1" fillId="0" borderId="1" xfId="4" applyNumberFormat="1" applyBorder="1" applyAlignment="1">
      <alignment horizontal="right" vertical="bottom"/>
    </xf>
    <xf numFmtId="172" fontId="1" fillId="0" borderId="0" xfId="4" applyNumberFormat="1" applyAlignment="1">
      <alignment horizontal="right" vertical="bottom"/>
    </xf>
    <xf numFmtId="172" fontId="16" fillId="0" borderId="0" xfId="4" applyNumberFormat="1" applyFont="1" applyAlignment="1">
      <alignment horizontal="right" vertical="bottom"/>
    </xf>
    <xf numFmtId="0" fontId="17" fillId="0" borderId="0" xfId="3" applyFont="1" applyAlignment="1">
      <alignment vertical="bottom"/>
    </xf>
    <xf numFmtId="172" fontId="16" fillId="0" borderId="1" xfId="4" applyNumberFormat="1" applyFont="1" applyBorder="1" applyAlignment="1">
      <alignment horizontal="right" vertical="bottom"/>
    </xf>
    <xf numFmtId="0" fontId="18" fillId="0" borderId="1" xfId="3" applyFont="1" applyBorder="1" applyAlignment="1">
      <alignment vertical="bottom"/>
    </xf>
    <xf numFmtId="0" fontId="18" fillId="0" borderId="0" xfId="3" applyFont="1" applyAlignment="1">
      <alignment vertical="bottom"/>
    </xf>
    <xf numFmtId="0" fontId="27" fillId="0" borderId="0" xfId="4" applyFont="1" applyAlignment="1">
      <alignment vertical="bottom"/>
    </xf>
    <xf numFmtId="172" fontId="18" fillId="0" borderId="1" xfId="4" applyNumberFormat="1" applyFont="1" applyBorder="1" applyAlignment="1">
      <alignment horizontal="right" vertical="bottom"/>
    </xf>
    <xf numFmtId="164" fontId="18" fillId="0" borderId="1" xfId="4" applyNumberFormat="1" applyFont="1" applyBorder="1" applyAlignment="1">
      <alignment horizontal="right" vertical="bottom"/>
    </xf>
    <xf numFmtId="0" fontId="19" fillId="7" borderId="1" xfId="3" applyFont="1" applyFill="1" applyBorder="1" applyAlignment="1">
      <alignment vertical="bottom"/>
    </xf>
    <xf numFmtId="172" fontId="19" fillId="7" borderId="1" xfId="4" applyNumberFormat="1" applyFont="1" applyFill="1" applyBorder="1" applyAlignment="1">
      <alignment horizontal="right" vertical="bottom"/>
    </xf>
    <xf numFmtId="164" fontId="19" fillId="7" borderId="1" xfId="4" applyNumberFormat="1" applyFont="1" applyFill="1" applyBorder="1" applyAlignment="1">
      <alignment horizontal="right" vertical="bottom"/>
    </xf>
    <xf numFmtId="0" fontId="18" fillId="2" borderId="1" xfId="3" applyFont="1" applyFill="1" applyBorder="1" applyAlignment="1">
      <alignment vertical="bottom"/>
    </xf>
    <xf numFmtId="0" fontId="18" fillId="2" borderId="0" xfId="4" applyFont="1" applyFill="1" applyAlignment="1">
      <alignment vertical="bottom"/>
    </xf>
    <xf numFmtId="164" fontId="16" fillId="0" borderId="0" xfId="4" applyNumberFormat="1" applyFont="1" applyAlignment="1">
      <alignment horizontal="right" vertical="bottom"/>
    </xf>
    <xf numFmtId="0" fontId="17" fillId="2" borderId="0" xfId="4" applyFont="1" applyFill="1" applyAlignment="1">
      <alignment vertical="bottom"/>
    </xf>
    <xf numFmtId="0" fontId="1" fillId="0" borderId="0" xfId="0" applyFont="1" applyAlignment="1">
      <alignment vertical="bottom"/>
    </xf>
    <xf numFmtId="0" fontId="1" fillId="2" borderId="0" xfId="0" applyFont="1" applyFill="1" applyAlignment="1">
      <alignment vertical="bottom"/>
    </xf>
    <xf numFmtId="0" fontId="24" fillId="2" borderId="0" xfId="0" applyFont="1" applyFill="1" applyAlignment="1">
      <alignment vertical="bottom"/>
    </xf>
    <xf numFmtId="0" fontId="11" fillId="2" borderId="0" xfId="1" applyFill="1" applyAlignment="1">
      <alignment vertical="bottom"/>
    </xf>
    <xf numFmtId="0" fontId="16" fillId="2" borderId="0" xfId="0" applyFont="1" applyFill="1" applyAlignment="1">
      <alignment horizontal="right" vertical="bottom"/>
    </xf>
    <xf numFmtId="189" fontId="16" fillId="2" borderId="0" xfId="0" applyNumberFormat="1" applyFont="1" applyFill="1" applyAlignment="1">
      <alignment horizontal="right" vertical="bottom"/>
    </xf>
    <xf numFmtId="0" fontId="1" fillId="2" borderId="0" xfId="0" applyFont="1" applyFill="1" applyBorder="1" applyAlignment="1">
      <alignment vertical="bottom"/>
    </xf>
    <xf numFmtId="0" fontId="16" fillId="2" borderId="0" xfId="0" applyFont="1" applyFill="1" applyBorder="1" applyAlignment="1">
      <alignment horizontal="right" vertical="bottom"/>
    </xf>
    <xf numFmtId="0" fontId="1" fillId="2" borderId="1" xfId="0" applyFont="1" applyFill="1" applyBorder="1" applyAlignment="1">
      <alignment horizontal="right" vertical="bottom"/>
    </xf>
    <xf numFmtId="0" fontId="1" fillId="2" borderId="0" xfId="0" applyFont="1" applyFill="1" applyBorder="1" applyAlignment="1">
      <alignment horizontal="right" vertical="bottom"/>
    </xf>
    <xf numFmtId="2" fontId="1" fillId="2" borderId="0" xfId="0" applyNumberFormat="1" applyFont="1" applyFill="1" applyAlignment="1">
      <alignment vertical="bottom"/>
    </xf>
    <xf numFmtId="169" fontId="1" fillId="2" borderId="0" xfId="0" applyNumberFormat="1" applyFont="1" applyFill="1" applyAlignment="1">
      <alignment horizontal="right" vertical="bottom"/>
    </xf>
    <xf numFmtId="2" fontId="1" fillId="2" borderId="0" xfId="0" applyNumberFormat="1" applyFont="1" applyFill="1" applyBorder="1" applyAlignment="1">
      <alignment vertical="bottom"/>
    </xf>
    <xf numFmtId="2" fontId="10" fillId="2" borderId="0" xfId="0" applyNumberFormat="1" applyFont="1" applyFill="1" applyBorder="1" applyAlignment="1">
      <alignment vertical="bottom"/>
    </xf>
    <xf numFmtId="178" fontId="1" fillId="2" borderId="0" xfId="0" applyNumberFormat="1" applyFont="1" applyFill="1" applyAlignment="1">
      <alignment vertical="bottom"/>
    </xf>
    <xf numFmtId="2" fontId="1" fillId="0" borderId="0" xfId="0" applyNumberFormat="1" applyFont="1" applyBorder="1" applyAlignment="1">
      <alignment vertical="bottom"/>
    </xf>
    <xf numFmtId="2" fontId="10" fillId="0" borderId="0" xfId="0" applyNumberFormat="1" applyFont="1" applyBorder="1" applyAlignment="1">
      <alignment vertical="bottom"/>
    </xf>
    <xf numFmtId="2" fontId="1" fillId="0" borderId="0" xfId="0" applyNumberFormat="1" applyFont="1" applyAlignment="1">
      <alignment vertical="bottom"/>
    </xf>
    <xf numFmtId="178" fontId="1" fillId="0" borderId="0" xfId="0" applyNumberFormat="1" applyFont="1" applyAlignment="1">
      <alignment vertical="bottom"/>
    </xf>
    <xf numFmtId="0" fontId="1" fillId="0" borderId="0" xfId="0" applyFont="1" applyBorder="1" applyAlignment="1">
      <alignment horizontal="right" vertical="bottom"/>
    </xf>
    <xf numFmtId="0" fontId="1" fillId="0" borderId="0" xfId="0" applyFont="1" applyBorder="1" applyAlignment="1">
      <alignment vertical="bottom"/>
    </xf>
    <xf numFmtId="0" fontId="1" fillId="0" borderId="0" xfId="0" applyFont="1" applyFill="1" applyBorder="1" applyAlignment="1">
      <alignment horizontal="right" vertical="bottom"/>
    </xf>
    <xf numFmtId="2" fontId="1" fillId="0" borderId="0" xfId="0" applyNumberFormat="1" applyFont="1" applyFill="1" applyBorder="1" applyAlignment="1">
      <alignment vertical="bottom"/>
    </xf>
    <xf numFmtId="2" fontId="30" fillId="0" borderId="0" xfId="0" applyNumberFormat="1" applyFont="1" applyBorder="1" applyAlignment="1">
      <alignment vertical="bottom"/>
    </xf>
    <xf numFmtId="0" fontId="1" fillId="0" borderId="1" xfId="0" applyFont="1" applyFill="1" applyBorder="1" applyAlignment="1">
      <alignment horizontal="right" vertical="bottom"/>
    </xf>
    <xf numFmtId="2" fontId="1" fillId="0" borderId="1" xfId="0" applyNumberFormat="1" applyFont="1" applyFill="1" applyBorder="1" applyAlignment="1">
      <alignment vertical="bottom"/>
    </xf>
    <xf numFmtId="2" fontId="30" fillId="0" borderId="1" xfId="0" applyNumberFormat="1" applyFont="1" applyBorder="1" applyAlignment="1">
      <alignment vertical="bottom"/>
    </xf>
    <xf numFmtId="2" fontId="1" fillId="0" borderId="0" xfId="0" applyNumberFormat="1" applyFill="1" applyBorder="1" applyAlignment="1">
      <alignment vertical="bottom"/>
    </xf>
    <xf numFmtId="2" fontId="1" fillId="0" borderId="0" xfId="0" applyNumberFormat="1" applyFont="1" applyFill="1" applyBorder="1" applyAlignment="1">
      <alignment horizontal="right" vertical="bottom"/>
    </xf>
    <xf numFmtId="0" fontId="1" fillId="0" borderId="0" xfId="0" applyFont="1" applyAlignment="1">
      <alignment horizontal="left" vertical="bottom"/>
    </xf>
    <xf numFmtId="0" fontId="1" fillId="0" borderId="0" xfId="0" applyFont="1" applyAlignment="1">
      <alignment horizontal="right" vertical="bottom"/>
    </xf>
    <xf numFmtId="189" fontId="1" fillId="0" borderId="0" xfId="0" applyNumberFormat="1" applyFont="1" applyAlignment="1">
      <alignment vertical="bottom"/>
    </xf>
    <xf numFmtId="0" fontId="31" fillId="2" borderId="0" xfId="0" applyFont="1" applyFill="1" applyAlignment="1">
      <alignment vertical="bottom"/>
    </xf>
    <xf numFmtId="2" fontId="1" fillId="2" borderId="1" xfId="0" applyNumberFormat="1" applyFont="1" applyFill="1" applyBorder="1" applyAlignment="1">
      <alignment horizontal="right" vertical="bottom"/>
    </xf>
    <xf numFmtId="0" fontId="1" fillId="0" borderId="0" xfId="0" applyFont="1" applyFill="1" applyBorder="1" applyAlignment="1">
      <alignment vertical="bottom"/>
    </xf>
    <xf numFmtId="2" fontId="30" fillId="0" borderId="0" xfId="0" applyNumberFormat="1" applyFont="1" applyFill="1" applyBorder="1" applyAlignment="1">
      <alignment vertical="bottom"/>
    </xf>
    <xf numFmtId="2" fontId="30" fillId="0" borderId="0" xfId="0" applyNumberFormat="1" applyFont="1" applyAlignment="1">
      <alignment vertical="bottom"/>
    </xf>
    <xf numFmtId="0" fontId="1" fillId="0" borderId="1" xfId="0" applyFont="1" applyFill="1" applyBorder="1" applyAlignment="1">
      <alignment vertical="bottom"/>
    </xf>
    <xf numFmtId="2" fontId="1" fillId="0" borderId="1" xfId="0" applyNumberFormat="1" applyFont="1" applyBorder="1" applyAlignment="1">
      <alignment vertical="bottom"/>
    </xf>
    <xf numFmtId="0" fontId="32" fillId="0" borderId="0" xfId="7" applyFont="1" applyAlignment="1">
      <alignment vertical="bottom"/>
    </xf>
    <xf numFmtId="0" fontId="33" fillId="0" borderId="0" xfId="7" applyFont="1" applyAlignment="1">
      <alignment vertical="bottom"/>
    </xf>
    <xf numFmtId="0" fontId="14" fillId="0" borderId="0" xfId="7" applyAlignment="1">
      <alignment vertical="bottom"/>
    </xf>
    <xf numFmtId="1" fontId="17" fillId="0" borderId="0" xfId="7" applyNumberFormat="1" applyFont="1" applyAlignment="1">
      <alignment vertical="bottom"/>
    </xf>
    <xf numFmtId="172" fontId="1" fillId="0" borderId="0" xfId="7" applyNumberFormat="1" applyFont="1" applyAlignment="1">
      <alignment horizontal="right" vertical="bottom"/>
    </xf>
    <xf numFmtId="172" fontId="16" fillId="0" borderId="0" xfId="7" applyNumberFormat="1" applyFont="1" applyAlignment="1">
      <alignment horizontal="right" vertical="bottom"/>
    </xf>
    <xf numFmtId="10" fontId="17" fillId="0" borderId="0" xfId="7" applyNumberFormat="1" applyFont="1" applyAlignment="1">
      <alignment horizontal="right" vertical="bottom"/>
    </xf>
    <xf numFmtId="1" fontId="16" fillId="0" borderId="1" xfId="7" applyNumberFormat="1" applyFont="1" applyBorder="1" applyAlignment="1">
      <alignment vertical="bottom"/>
    </xf>
    <xf numFmtId="172" fontId="16" fillId="0" borderId="1" xfId="7" applyNumberFormat="1" applyFont="1" applyBorder="1" applyAlignment="1">
      <alignment horizontal="right" vertical="bottom"/>
    </xf>
    <xf numFmtId="10" fontId="18" fillId="0" borderId="1" xfId="7" applyNumberFormat="1" applyFont="1" applyBorder="1" applyAlignment="1">
      <alignment horizontal="right" vertical="bottom"/>
    </xf>
    <xf numFmtId="1" fontId="18" fillId="0" borderId="1" xfId="7" applyNumberFormat="1" applyFont="1" applyBorder="1" applyAlignment="1">
      <alignment vertical="bottom"/>
    </xf>
    <xf numFmtId="1" fontId="19" fillId="6" borderId="0" xfId="7" applyNumberFormat="1" applyFont="1" applyFill="1" applyAlignment="1">
      <alignment vertical="bottom"/>
    </xf>
    <xf numFmtId="172" fontId="19" fillId="6" borderId="0" xfId="7" applyNumberFormat="1" applyFont="1" applyFill="1" applyAlignment="1">
      <alignment horizontal="right" vertical="bottom"/>
    </xf>
    <xf numFmtId="10" fontId="19" fillId="7" borderId="0" xfId="7" applyNumberFormat="1" applyFont="1" applyFill="1" applyAlignment="1">
      <alignment horizontal="right" vertical="bottom"/>
    </xf>
    <xf numFmtId="1" fontId="17" fillId="0" borderId="1" xfId="7" applyNumberFormat="1" applyFont="1" applyBorder="1" applyAlignment="1">
      <alignment vertical="bottom"/>
    </xf>
    <xf numFmtId="172" fontId="1" fillId="0" borderId="1" xfId="7" applyNumberFormat="1" applyFont="1" applyBorder="1" applyAlignment="1">
      <alignment horizontal="right" vertical="bottom"/>
    </xf>
    <xf numFmtId="10" fontId="17" fillId="0" borderId="1" xfId="7" applyNumberFormat="1" applyFont="1" applyBorder="1" applyAlignment="1">
      <alignment horizontal="right" vertical="bottom"/>
    </xf>
    <xf numFmtId="0" fontId="32" fillId="0" borderId="0" xfId="8" applyFont="1" applyAlignment="1">
      <alignment vertical="bottom"/>
    </xf>
    <xf numFmtId="0" fontId="33" fillId="0" borderId="0" xfId="8" applyFont="1" applyAlignment="1">
      <alignment vertical="bottom"/>
    </xf>
    <xf numFmtId="0" fontId="17" fillId="0" borderId="0" xfId="8" applyFont="1" applyAlignment="1">
      <alignment vertical="bottom"/>
    </xf>
    <xf numFmtId="0" fontId="14" fillId="0" borderId="0" xfId="8" applyAlignment="1">
      <alignment vertical="bottom"/>
    </xf>
    <xf numFmtId="0" fontId="24" fillId="0" borderId="0" xfId="8" applyFont="1" applyAlignment="1">
      <alignment vertical="bottom"/>
    </xf>
    <xf numFmtId="0" fontId="1" fillId="0" borderId="0" xfId="8" applyFont="1" applyAlignment="1">
      <alignment vertical="bottom"/>
    </xf>
    <xf numFmtId="0" fontId="17" fillId="2" borderId="0" xfId="8" applyFont="1" applyFill="1" applyAlignment="1">
      <alignment horizontal="right" vertical="bottom"/>
    </xf>
    <xf numFmtId="0" fontId="18" fillId="0" borderId="0" xfId="8" applyFont="1" applyAlignment="1">
      <alignment vertical="bottom"/>
    </xf>
    <xf numFmtId="0" fontId="16" fillId="0" borderId="0" xfId="8" applyFont="1" applyAlignment="1">
      <alignment vertical="bottom"/>
    </xf>
    <xf numFmtId="1" fontId="17" fillId="0" borderId="0" xfId="8" applyNumberFormat="1" applyFont="1" applyAlignment="1">
      <alignment vertical="bottom"/>
    </xf>
    <xf numFmtId="172" fontId="17" fillId="0" borderId="0" xfId="8" applyNumberFormat="1" applyFont="1" applyAlignment="1">
      <alignment horizontal="right" vertical="bottom"/>
    </xf>
    <xf numFmtId="172" fontId="1" fillId="0" borderId="0" xfId="8" applyNumberFormat="1" applyFont="1" applyAlignment="1">
      <alignment horizontal="right" vertical="bottom"/>
    </xf>
    <xf numFmtId="172" fontId="16" fillId="0" borderId="0" xfId="8" applyNumberFormat="1" applyFont="1" applyAlignment="1">
      <alignment horizontal="right" vertical="bottom"/>
    </xf>
    <xf numFmtId="10" fontId="17" fillId="0" borderId="0" xfId="8" applyNumberFormat="1" applyFont="1" applyAlignment="1">
      <alignment horizontal="right" vertical="bottom"/>
    </xf>
    <xf numFmtId="1" fontId="16" fillId="0" borderId="1" xfId="8" applyNumberFormat="1" applyFont="1" applyBorder="1" applyAlignment="1">
      <alignment vertical="bottom"/>
    </xf>
    <xf numFmtId="172" fontId="18" fillId="0" borderId="1" xfId="8" applyNumberFormat="1" applyFont="1" applyBorder="1" applyAlignment="1">
      <alignment horizontal="right" vertical="bottom"/>
    </xf>
    <xf numFmtId="172" fontId="16" fillId="0" borderId="1" xfId="8" applyNumberFormat="1" applyFont="1" applyBorder="1" applyAlignment="1">
      <alignment horizontal="right" vertical="bottom"/>
    </xf>
    <xf numFmtId="10" fontId="18" fillId="0" borderId="1" xfId="8" applyNumberFormat="1" applyFont="1" applyBorder="1" applyAlignment="1">
      <alignment horizontal="right" vertical="bottom"/>
    </xf>
    <xf numFmtId="1" fontId="18" fillId="0" borderId="1" xfId="8" applyNumberFormat="1" applyFont="1" applyBorder="1" applyAlignment="1">
      <alignment vertical="bottom"/>
    </xf>
    <xf numFmtId="1" fontId="19" fillId="6" borderId="0" xfId="8" applyNumberFormat="1" applyFont="1" applyFill="1" applyAlignment="1">
      <alignment vertical="bottom"/>
    </xf>
    <xf numFmtId="172" fontId="19" fillId="6" borderId="0" xfId="8" applyNumberFormat="1" applyFont="1" applyFill="1" applyAlignment="1">
      <alignment horizontal="right" vertical="bottom"/>
    </xf>
    <xf numFmtId="172" fontId="19" fillId="7" borderId="0" xfId="8" applyNumberFormat="1" applyFont="1" applyFill="1" applyAlignment="1">
      <alignment horizontal="right" vertical="bottom"/>
    </xf>
    <xf numFmtId="10" fontId="19" fillId="7" borderId="0" xfId="8" applyNumberFormat="1" applyFont="1" applyFill="1" applyAlignment="1">
      <alignment horizontal="right" vertical="bottom"/>
    </xf>
    <xf numFmtId="1" fontId="17" fillId="0" borderId="1" xfId="8" applyNumberFormat="1" applyFont="1" applyBorder="1" applyAlignment="1">
      <alignment vertical="bottom"/>
    </xf>
    <xf numFmtId="172" fontId="17" fillId="0" borderId="1" xfId="8" applyNumberFormat="1" applyFont="1" applyBorder="1" applyAlignment="1">
      <alignment horizontal="right" vertical="bottom"/>
    </xf>
    <xf numFmtId="172" fontId="1" fillId="0" borderId="1" xfId="8" applyNumberFormat="1" applyFont="1" applyBorder="1" applyAlignment="1">
      <alignment horizontal="right" vertical="bottom"/>
    </xf>
    <xf numFmtId="10" fontId="17" fillId="0" borderId="1" xfId="8" applyNumberFormat="1" applyFont="1" applyBorder="1" applyAlignment="1">
      <alignment horizontal="right" vertical="bottom"/>
    </xf>
    <xf numFmtId="0" fontId="17" fillId="0" borderId="0" xfId="8" applyFont="1" applyAlignment="1">
      <alignment horizontal="right" vertical="bottom"/>
    </xf>
    <xf numFmtId="0" fontId="1" fillId="2" borderId="0" xfId="0" applyFill="1" applyAlignment="1">
      <alignment vertical="bottom"/>
    </xf>
    <xf numFmtId="0" fontId="1" fillId="2" borderId="1" xfId="0" applyFont="1" applyFill="1" applyBorder="1" applyAlignment="1">
      <alignment vertical="bottom"/>
    </xf>
    <xf numFmtId="0" fontId="1" fillId="2" borderId="0" xfId="0" applyFill="1" applyAlignment="1">
      <alignment horizontal="right" vertical="bottom"/>
    </xf>
    <xf numFmtId="2" fontId="1" fillId="2" borderId="0" xfId="0" applyNumberFormat="1" applyFill="1" applyAlignment="1">
      <alignment vertical="bottom"/>
    </xf>
    <xf numFmtId="0" fontId="1" fillId="0" borderId="0" xfId="0" applyAlignment="1">
      <alignment horizontal="right" vertical="bottom"/>
    </xf>
    <xf numFmtId="0" fontId="1" fillId="0" borderId="0" xfId="9" applyFont="1" applyAlignment="1">
      <alignment vertical="bottom"/>
    </xf>
    <xf numFmtId="0" fontId="1" fillId="0" borderId="0" xfId="0" applyBorder="1" applyAlignment="1">
      <alignment vertical="bottom"/>
    </xf>
    <xf numFmtId="0" fontId="1" fillId="0" borderId="0" xfId="0" applyBorder="1" applyAlignment="1">
      <alignment horizontal="right" vertical="bottom"/>
    </xf>
    <xf numFmtId="2" fontId="1" fillId="0" borderId="0" xfId="9" applyNumberFormat="1" applyFont="1" applyAlignment="1">
      <alignment vertical="bottom"/>
    </xf>
    <xf numFmtId="0" fontId="10" fillId="0" borderId="0" xfId="0" applyFont="1" applyAlignment="1">
      <alignment horizontal="right" vertical="bottom"/>
    </xf>
    <xf numFmtId="0" fontId="10" fillId="0" borderId="0" xfId="0" applyFont="1" applyBorder="1" applyAlignment="1">
      <alignment horizontal="right" vertical="bottom"/>
    </xf>
    <xf numFmtId="2" fontId="1" fillId="0" borderId="0" xfId="0" applyNumberFormat="1" applyAlignment="1">
      <alignment vertical="bottom"/>
    </xf>
    <xf numFmtId="2" fontId="1" fillId="0" borderId="1" xfId="0" applyNumberFormat="1" applyBorder="1" applyAlignment="1">
      <alignment vertical="bottom"/>
    </xf>
    <xf numFmtId="0" fontId="26" fillId="0" borderId="0" xfId="0" applyFont="1" applyAlignment="1">
      <alignment vertical="bottom"/>
    </xf>
    <xf numFmtId="0" fontId="10" fillId="0" borderId="0" xfId="0" applyFont="1" applyAlignment="1">
      <alignment vertical="bottom"/>
    </xf>
    <xf numFmtId="0" fontId="1" fillId="0" borderId="0" xfId="10" applyFill="1" applyAlignment="1">
      <alignment vertical="bottom"/>
    </xf>
    <xf numFmtId="0" fontId="16" fillId="0" borderId="0" xfId="10" applyFont="1" applyFill="1" applyAlignment="1">
      <alignment vertical="bottom"/>
    </xf>
    <xf numFmtId="167" fontId="1" fillId="0" borderId="0" xfId="10" applyNumberFormat="1" applyFill="1" applyAlignment="1">
      <alignment vertical="bottom"/>
    </xf>
    <xf numFmtId="0" fontId="24" fillId="0" borderId="0" xfId="10" applyFont="1" applyFill="1" applyAlignment="1">
      <alignment vertical="bottom"/>
    </xf>
    <xf numFmtId="1" fontId="16" fillId="0" borderId="0" xfId="10" applyNumberFormat="1" applyFont="1" applyFill="1" applyAlignment="1">
      <alignment vertical="bottom"/>
    </xf>
    <xf numFmtId="1" fontId="1" fillId="0" borderId="0" xfId="10" applyNumberFormat="1" applyFill="1" applyAlignment="1">
      <alignment vertical="bottom"/>
    </xf>
    <xf numFmtId="167" fontId="16" fillId="0" borderId="0" xfId="11" applyNumberFormat="1" applyFont="1" applyFill="1" applyAlignment="1">
      <alignment vertical="bottom"/>
    </xf>
    <xf numFmtId="167" fontId="1" fillId="0" borderId="0" xfId="11" applyNumberFormat="1" applyFont="1" applyFill="1" applyAlignment="1">
      <alignment vertical="bottom"/>
    </xf>
    <xf numFmtId="1" fontId="1" fillId="0" borderId="0" xfId="10" applyNumberFormat="1" applyFill="1" applyAlignment="1">
      <alignment horizontal="right" vertical="bottom"/>
    </xf>
    <xf numFmtId="0" fontId="27" fillId="6" borderId="0" xfId="10" applyFont="1" applyFill="1" applyBorder="1" applyAlignment="1">
      <alignment vertical="bottom"/>
    </xf>
    <xf numFmtId="1" fontId="27" fillId="6" borderId="0" xfId="10" applyNumberFormat="1" applyFont="1" applyFill="1" applyBorder="1" applyAlignment="1">
      <alignment vertical="bottom"/>
    </xf>
    <xf numFmtId="167" fontId="27" fillId="6" borderId="0" xfId="11" applyNumberFormat="1" applyFont="1" applyFill="1" applyBorder="1" applyAlignment="1">
      <alignment vertical="bottom"/>
    </xf>
    <xf numFmtId="1" fontId="16" fillId="0" borderId="0" xfId="10" applyNumberFormat="1" applyFont="1" applyFill="1" applyAlignment="1">
      <alignment horizontal="right" vertical="bottom"/>
    </xf>
    <xf numFmtId="167" fontId="1" fillId="0" borderId="0" xfId="11" applyNumberFormat="1" applyFont="1" applyFill="1" applyAlignment="1">
      <alignment horizontal="right" vertical="bottom"/>
    </xf>
    <xf numFmtId="0" fontId="27" fillId="7" borderId="0" xfId="10" applyFont="1" applyFill="1" applyBorder="1" applyAlignment="1">
      <alignment vertical="bottom"/>
    </xf>
    <xf numFmtId="0" fontId="27" fillId="0" borderId="0" xfId="10" applyFont="1" applyFill="1" applyBorder="1" applyAlignment="1">
      <alignment vertical="bottom"/>
    </xf>
    <xf numFmtId="1" fontId="27" fillId="0" borderId="0" xfId="10" applyNumberFormat="1" applyFont="1" applyFill="1" applyBorder="1" applyAlignment="1">
      <alignment vertical="bottom"/>
    </xf>
    <xf numFmtId="167" fontId="27" fillId="0" borderId="0" xfId="10" applyNumberFormat="1" applyFont="1" applyFill="1" applyBorder="1" applyAlignment="1">
      <alignment vertical="bottom"/>
    </xf>
    <xf numFmtId="0" fontId="1" fillId="0" borderId="0" xfId="10" applyFill="1" applyBorder="1" applyAlignment="1">
      <alignment vertical="bottom"/>
    </xf>
    <xf numFmtId="0" fontId="17" fillId="0" borderId="0" xfId="10" applyFont="1" applyFill="1" applyBorder="1" applyAlignment="1">
      <alignment vertical="bottom"/>
    </xf>
    <xf numFmtId="0" fontId="17" fillId="0" borderId="0" xfId="2" applyFont="1">
      <alignment vertical="center"/>
    </xf>
    <xf numFmtId="0" fontId="17" fillId="2" borderId="0" xfId="10" applyFont="1" applyFill="1" applyBorder="1" applyAlignment="1">
      <alignment vertical="bottom"/>
    </xf>
    <xf numFmtId="184" fontId="1" fillId="0" borderId="0" xfId="2" applyNumberFormat="1" applyFont="1" applyAlignment="1">
      <alignment vertical="bottom"/>
    </xf>
    <xf numFmtId="184" fontId="14" fillId="0" borderId="0" xfId="2" applyNumberFormat="1" applyAlignment="1">
      <alignment vertical="bottom"/>
    </xf>
    <xf numFmtId="184" fontId="16" fillId="0" borderId="0" xfId="2" applyNumberFormat="1" applyFont="1" applyAlignment="1">
      <alignment vertical="bottom"/>
    </xf>
    <xf numFmtId="184" fontId="34" fillId="0" borderId="0" xfId="2" applyNumberFormat="1" applyFont="1" applyAlignment="1">
      <alignment vertical="bottom"/>
    </xf>
    <xf numFmtId="184" fontId="35" fillId="0" borderId="0" xfId="12" applyNumberFormat="1" applyAlignment="1">
      <alignment vertical="bottom"/>
    </xf>
    <xf numFmtId="0" fontId="24" fillId="0" borderId="0" xfId="12" applyFont="1" applyAlignment="1">
      <alignment vertical="bottom"/>
    </xf>
    <xf numFmtId="0" fontId="35" fillId="0" borderId="0" xfId="12" applyAlignment="1">
      <alignment vertical="bottom"/>
    </xf>
    <xf numFmtId="0" fontId="34" fillId="0" borderId="0" xfId="12" applyFont="1" applyAlignment="1">
      <alignment vertical="bottom"/>
    </xf>
    <xf numFmtId="184" fontId="34" fillId="0" borderId="0" xfId="12" applyNumberFormat="1" applyFont="1" applyAlignment="1">
      <alignment vertical="bottom"/>
    </xf>
    <xf numFmtId="184" fontId="1" fillId="0" borderId="0" xfId="12" applyNumberFormat="1" applyFont="1" applyAlignment="1">
      <alignment vertical="bottom"/>
    </xf>
    <xf numFmtId="0" fontId="16" fillId="0" borderId="0" xfId="12" applyFont="1" applyAlignment="1">
      <alignment vertical="bottom"/>
    </xf>
    <xf numFmtId="0" fontId="16" fillId="0" borderId="0" xfId="12" applyFont="1" applyAlignment="1">
      <alignment horizontal="center" vertical="bottom"/>
    </xf>
    <xf numFmtId="0" fontId="16" fillId="0" borderId="1" xfId="12" applyFont="1" applyBorder="1" applyAlignment="1">
      <alignment horizontal="center" vertical="bottom"/>
    </xf>
    <xf numFmtId="184" fontId="16" fillId="0" borderId="0" xfId="12" applyNumberFormat="1" applyFont="1" applyAlignment="1">
      <alignment horizontal="centerContinuous" vertical="bottom"/>
    </xf>
    <xf numFmtId="184" fontId="1" fillId="0" borderId="0" xfId="12" applyNumberFormat="1" applyFont="1" applyAlignment="1">
      <alignment vertical="top" wrapText="1"/>
    </xf>
    <xf numFmtId="0" fontId="1" fillId="0" borderId="6" xfId="12" applyFont="1" applyBorder="1" applyAlignment="1">
      <alignment vertical="top" wrapText="1"/>
    </xf>
    <xf numFmtId="0" fontId="1" fillId="0" borderId="7" xfId="12" applyFont="1" applyBorder="1" applyAlignment="1">
      <alignment horizontal="center" vertical="top" wrapText="1"/>
    </xf>
    <xf numFmtId="0" fontId="1" fillId="0" borderId="1" xfId="12" applyFont="1" applyBorder="1" applyAlignment="1">
      <alignment horizontal="center" vertical="top" wrapText="1"/>
    </xf>
    <xf numFmtId="0" fontId="1" fillId="0" borderId="6" xfId="12" applyFont="1" applyBorder="1" applyAlignment="1">
      <alignment horizontal="center" vertical="top" wrapText="1"/>
    </xf>
    <xf numFmtId="0" fontId="1" fillId="0" borderId="8" xfId="12" applyFont="1" applyBorder="1" applyAlignment="1">
      <alignment horizontal="center" vertical="top" wrapText="1"/>
    </xf>
    <xf numFmtId="184" fontId="16" fillId="0" borderId="6" xfId="12" applyNumberFormat="1" applyFont="1" applyBorder="1" applyAlignment="1">
      <alignment horizontal="center" vertical="top" wrapText="1"/>
    </xf>
    <xf numFmtId="184" fontId="16" fillId="0" borderId="3" xfId="12" applyNumberFormat="1" applyFont="1" applyBorder="1" applyAlignment="1">
      <alignment vertical="bottom"/>
    </xf>
    <xf numFmtId="185" fontId="1" fillId="0" borderId="9" xfId="12" applyNumberFormat="1" applyFont="1" applyBorder="1" applyAlignment="1">
      <alignment vertical="bottom"/>
    </xf>
    <xf numFmtId="185" fontId="1" fillId="0" borderId="1" xfId="12" applyNumberFormat="1" applyFont="1" applyBorder="1" applyAlignment="1">
      <alignment vertical="bottom"/>
    </xf>
    <xf numFmtId="185" fontId="1" fillId="0" borderId="3" xfId="12" applyNumberFormat="1" applyFont="1" applyBorder="1" applyAlignment="1">
      <alignment vertical="bottom"/>
    </xf>
    <xf numFmtId="185" fontId="1" fillId="0" borderId="8" xfId="12" applyNumberFormat="1" applyFont="1" applyBorder="1" applyAlignment="1">
      <alignment vertical="bottom"/>
    </xf>
    <xf numFmtId="185" fontId="1" fillId="0" borderId="7" xfId="12" applyNumberFormat="1" applyFont="1" applyBorder="1" applyAlignment="1">
      <alignment vertical="bottom"/>
    </xf>
    <xf numFmtId="185" fontId="1" fillId="0" borderId="6" xfId="12" applyNumberFormat="1" applyFont="1" applyBorder="1" applyAlignment="1">
      <alignment vertical="bottom"/>
    </xf>
    <xf numFmtId="185" fontId="1" fillId="0" borderId="10" xfId="12" applyNumberFormat="1" applyFont="1" applyBorder="1" applyAlignment="1">
      <alignment vertical="bottom"/>
    </xf>
    <xf numFmtId="185" fontId="16" fillId="0" borderId="3" xfId="12" applyNumberFormat="1" applyFont="1" applyBorder="1" applyAlignment="1">
      <alignment vertical="bottom"/>
    </xf>
    <xf numFmtId="184" fontId="17" fillId="2" borderId="2" xfId="12" applyNumberFormat="1" applyFont="1" applyFill="1" applyBorder="1" applyAlignment="1">
      <alignment vertical="bottom"/>
    </xf>
    <xf numFmtId="188" fontId="1" fillId="0" borderId="11" xfId="12" applyNumberFormat="1" applyFont="1" applyBorder="1" applyAlignment="1">
      <alignment vertical="bottom"/>
    </xf>
    <xf numFmtId="188" fontId="1" fillId="0" borderId="0" xfId="12" applyNumberFormat="1" applyFont="1" applyAlignment="1">
      <alignment vertical="bottom"/>
    </xf>
    <xf numFmtId="188" fontId="1" fillId="0" borderId="2" xfId="12" applyNumberFormat="1" applyFont="1" applyBorder="1" applyAlignment="1">
      <alignment vertical="bottom"/>
    </xf>
    <xf numFmtId="188" fontId="1" fillId="0" borderId="12" xfId="12" applyNumberFormat="1" applyFont="1" applyBorder="1" applyAlignment="1">
      <alignment vertical="bottom"/>
    </xf>
    <xf numFmtId="188" fontId="16" fillId="0" borderId="2" xfId="12" applyNumberFormat="1" applyFont="1" applyBorder="1" applyAlignment="1">
      <alignment vertical="bottom"/>
    </xf>
    <xf numFmtId="184" fontId="17" fillId="0" borderId="2" xfId="12" applyNumberFormat="1" applyFont="1" applyBorder="1" applyAlignment="1">
      <alignment vertical="bottom"/>
    </xf>
    <xf numFmtId="184" fontId="16" fillId="0" borderId="0" xfId="12" applyNumberFormat="1" applyFont="1" applyAlignment="1">
      <alignment vertical="bottom"/>
    </xf>
    <xf numFmtId="184" fontId="19" fillId="2" borderId="0" xfId="12" applyNumberFormat="1" applyFont="1" applyFill="1" applyAlignment="1">
      <alignment vertical="bottom"/>
    </xf>
    <xf numFmtId="184" fontId="19" fillId="7" borderId="0" xfId="12" applyNumberFormat="1" applyFont="1" applyFill="1" applyAlignment="1">
      <alignment vertical="bottom"/>
    </xf>
    <xf numFmtId="188" fontId="19" fillId="7" borderId="0" xfId="12" applyNumberFormat="1" applyFont="1" applyFill="1" applyAlignment="1">
      <alignment horizontal="right" vertical="bottom"/>
    </xf>
    <xf numFmtId="188" fontId="19" fillId="6" borderId="0" xfId="12" applyNumberFormat="1" applyFont="1" applyFill="1" applyAlignment="1">
      <alignment horizontal="right" vertical="bottom"/>
    </xf>
    <xf numFmtId="188" fontId="19" fillId="7" borderId="0" xfId="12" applyNumberFormat="1" applyFont="1" applyFill="1" applyAlignment="1">
      <alignment vertical="bottom"/>
    </xf>
    <xf numFmtId="185" fontId="1" fillId="0" borderId="0" xfId="12" applyNumberFormat="1" applyFont="1" applyAlignment="1">
      <alignment vertical="top" wrapText="1"/>
    </xf>
    <xf numFmtId="185" fontId="16" fillId="0" borderId="0" xfId="12" applyNumberFormat="1" applyFont="1" applyAlignment="1">
      <alignment vertical="top" wrapText="1"/>
    </xf>
    <xf numFmtId="184" fontId="1" fillId="0" borderId="0" xfId="12" applyNumberFormat="1" applyFont="1" applyAlignment="1">
      <alignment vertical="bottom" wrapText="1"/>
    </xf>
    <xf numFmtId="185" fontId="1" fillId="0" borderId="0" xfId="12" applyNumberFormat="1" applyFont="1" applyAlignment="1">
      <alignment vertical="bottom"/>
    </xf>
    <xf numFmtId="185" fontId="16" fillId="0" borderId="0" xfId="12" applyNumberFormat="1" applyFont="1" applyAlignment="1">
      <alignment vertical="bottom"/>
    </xf>
    <xf numFmtId="184" fontId="17" fillId="2" borderId="0" xfId="12" applyNumberFormat="1" applyFont="1" applyFill="1" applyAlignment="1">
      <alignment vertical="bottom"/>
    </xf>
    <xf numFmtId="184" fontId="16" fillId="0" borderId="1" xfId="12" applyNumberFormat="1" applyFont="1" applyBorder="1" applyAlignment="1">
      <alignment vertical="bottom"/>
    </xf>
    <xf numFmtId="185" fontId="16" fillId="0" borderId="1" xfId="12" applyNumberFormat="1" applyFont="1" applyBorder="1" applyAlignment="1">
      <alignment vertical="bottom"/>
    </xf>
    <xf numFmtId="188" fontId="1" fillId="0" borderId="13" xfId="12" applyNumberFormat="1" applyFont="1" applyBorder="1" applyAlignment="1">
      <alignment vertical="bottom"/>
    </xf>
    <xf numFmtId="188" fontId="1" fillId="0" borderId="4" xfId="12" applyNumberFormat="1" applyFont="1" applyBorder="1" applyAlignment="1">
      <alignment vertical="bottom"/>
    </xf>
    <xf numFmtId="188" fontId="1" fillId="0" borderId="5" xfId="12" applyNumberFormat="1" applyFont="1" applyBorder="1" applyAlignment="1">
      <alignment vertical="bottom"/>
    </xf>
    <xf numFmtId="188" fontId="1" fillId="0" borderId="14" xfId="12" applyNumberFormat="1" applyFont="1" applyBorder="1" applyAlignment="1">
      <alignment vertical="bottom"/>
    </xf>
    <xf numFmtId="188" fontId="16" fillId="0" borderId="5" xfId="12" applyNumberFormat="1" applyFont="1" applyBorder="1" applyAlignment="1">
      <alignment vertical="bottom"/>
    </xf>
    <xf numFmtId="0" fontId="1" fillId="0" borderId="0" xfId="13" applyFill="1" applyAlignment="1">
      <alignment vertical="bottom"/>
    </xf>
    <xf numFmtId="184" fontId="1" fillId="0" borderId="0" xfId="13" applyNumberFormat="1" applyFill="1" applyAlignment="1">
      <alignment vertical="bottom"/>
    </xf>
    <xf numFmtId="184" fontId="16" fillId="0" borderId="0" xfId="13" applyNumberFormat="1" applyFont="1" applyAlignment="1">
      <alignment vertical="bottom"/>
    </xf>
    <xf numFmtId="184" fontId="1" fillId="0" borderId="0" xfId="13" applyNumberFormat="1" applyAlignment="1">
      <alignment vertical="bottom"/>
    </xf>
    <xf numFmtId="184" fontId="17" fillId="0" borderId="0" xfId="2" applyNumberFormat="1" applyFont="1" applyAlignment="1">
      <alignment vertical="bottom"/>
    </xf>
    <xf numFmtId="16" fontId="1" fillId="0" borderId="0" xfId="10" applyNumberFormat="1" applyFill="1" applyAlignment="1">
      <alignment vertical="bottom"/>
    </xf>
    <xf numFmtId="184" fontId="1" fillId="0" borderId="0" xfId="2" applyNumberFormat="1" applyFont="1" applyAlignment="1">
      <alignment horizontal="right" vertical="bottom"/>
    </xf>
    <xf numFmtId="188" fontId="1" fillId="0" borderId="0" xfId="10" applyNumberFormat="1" applyFill="1" applyAlignment="1">
      <alignment vertical="bottom"/>
    </xf>
    <xf numFmtId="188" fontId="1" fillId="0" borderId="2" xfId="10" applyNumberFormat="1" applyFill="1" applyBorder="1" applyAlignment="1">
      <alignment vertical="bottom"/>
    </xf>
    <xf numFmtId="188" fontId="27" fillId="7" borderId="0" xfId="10" applyNumberFormat="1" applyFont="1" applyFill="1" applyBorder="1" applyAlignment="1">
      <alignment vertical="bottom"/>
    </xf>
    <xf numFmtId="188" fontId="1" fillId="0" borderId="0" xfId="2" applyNumberFormat="1" applyFont="1" applyAlignment="1">
      <alignment horizontal="right" vertical="bottom"/>
    </xf>
    <xf numFmtId="188" fontId="1" fillId="0" borderId="2" xfId="2" applyNumberFormat="1" applyFont="1" applyBorder="1" applyAlignment="1">
      <alignment horizontal="right" vertical="bottom"/>
    </xf>
    <xf numFmtId="188" fontId="1" fillId="0" borderId="1" xfId="2" applyNumberFormat="1" applyFont="1" applyBorder="1" applyAlignment="1">
      <alignment horizontal="right" vertical="bottom"/>
    </xf>
    <xf numFmtId="188" fontId="1" fillId="0" borderId="3" xfId="2" applyNumberFormat="1" applyFont="1" applyBorder="1" applyAlignment="1">
      <alignment horizontal="right" vertical="bottom"/>
    </xf>
    <xf numFmtId="191" fontId="1" fillId="0" borderId="0" xfId="10" applyNumberFormat="1" applyFill="1" applyAlignment="1">
      <alignment vertical="bottom"/>
    </xf>
    <xf numFmtId="191" fontId="1" fillId="0" borderId="2" xfId="10" applyNumberFormat="1" applyFill="1" applyBorder="1" applyAlignment="1">
      <alignment vertical="bottom"/>
    </xf>
    <xf numFmtId="191" fontId="27" fillId="7" borderId="0" xfId="10" applyNumberFormat="1" applyFont="1" applyFill="1" applyBorder="1" applyAlignment="1">
      <alignment vertical="bottom"/>
    </xf>
    <xf numFmtId="0" fontId="36" fillId="0" borderId="0" xfId="3" applyFont="1" applyAlignment="1">
      <alignment vertical="bottom"/>
    </xf>
    <xf numFmtId="0" fontId="37" fillId="0" borderId="0" xfId="3" applyFont="1" applyAlignment="1">
      <alignment vertical="bottom"/>
    </xf>
    <xf numFmtId="16" fontId="1" fillId="0" borderId="0" xfId="3" applyNumberFormat="1" applyAlignment="1">
      <alignment vertical="bottom"/>
    </xf>
    <xf numFmtId="0" fontId="1" fillId="0" borderId="0" xfId="3" applyFill="1" applyAlignment="1">
      <alignment horizontal="right" vertical="bottom"/>
    </xf>
    <xf numFmtId="0" fontId="1" fillId="0" borderId="2" xfId="3" applyBorder="1" applyAlignment="1">
      <alignment horizontal="right" vertical="bottom"/>
    </xf>
    <xf numFmtId="0" fontId="16" fillId="0" borderId="0" xfId="3" applyFont="1" applyBorder="1" applyAlignment="1">
      <alignment horizontal="right" vertical="bottom"/>
    </xf>
    <xf numFmtId="164" fontId="1" fillId="0" borderId="0" xfId="14" applyNumberFormat="1" applyFont="1" applyAlignment="1">
      <alignment horizontal="right" vertical="bottom"/>
    </xf>
    <xf numFmtId="179" fontId="1" fillId="0" borderId="0" xfId="3" applyNumberFormat="1" applyAlignment="1">
      <alignment horizontal="right" vertical="bottom"/>
    </xf>
    <xf numFmtId="179" fontId="1" fillId="0" borderId="2" xfId="3" applyNumberFormat="1" applyBorder="1" applyAlignment="1">
      <alignment horizontal="right" vertical="bottom"/>
    </xf>
    <xf numFmtId="179" fontId="16" fillId="0" borderId="0" xfId="3" applyNumberFormat="1" applyFont="1" applyAlignment="1">
      <alignment horizontal="right" vertical="bottom"/>
    </xf>
    <xf numFmtId="179" fontId="16" fillId="0" borderId="1" xfId="3" applyNumberFormat="1" applyFont="1" applyBorder="1" applyAlignment="1">
      <alignment horizontal="right" vertical="bottom"/>
    </xf>
    <xf numFmtId="179" fontId="16" fillId="0" borderId="3" xfId="3" applyNumberFormat="1" applyFont="1" applyBorder="1" applyAlignment="1">
      <alignment horizontal="right" vertical="bottom"/>
    </xf>
    <xf numFmtId="164" fontId="16" fillId="0" borderId="1" xfId="14" applyNumberFormat="1" applyFont="1" applyBorder="1" applyAlignment="1">
      <alignment horizontal="right" vertical="bottom"/>
    </xf>
    <xf numFmtId="179" fontId="1" fillId="0" borderId="0" xfId="3" applyNumberFormat="1" applyFill="1" applyAlignment="1">
      <alignment horizontal="right" vertical="bottom"/>
    </xf>
    <xf numFmtId="179" fontId="16" fillId="0" borderId="1" xfId="3" applyNumberFormat="1" applyFont="1" applyFill="1" applyBorder="1" applyAlignment="1">
      <alignment horizontal="right" vertical="bottom"/>
    </xf>
    <xf numFmtId="179" fontId="1" fillId="2" borderId="0" xfId="3" applyNumberFormat="1" applyFill="1" applyAlignment="1">
      <alignment horizontal="right" vertical="bottom"/>
    </xf>
    <xf numFmtId="179" fontId="16" fillId="2" borderId="1" xfId="3" applyNumberFormat="1" applyFont="1" applyFill="1" applyBorder="1" applyAlignment="1">
      <alignment horizontal="right" vertical="bottom"/>
    </xf>
    <xf numFmtId="0" fontId="19" fillId="8" borderId="0" xfId="3" applyFont="1" applyFill="1" applyBorder="1" applyAlignment="1">
      <alignment vertical="bottom"/>
    </xf>
    <xf numFmtId="179" fontId="19" fillId="8" borderId="0" xfId="3" applyNumberFormat="1" applyFont="1" applyFill="1" applyBorder="1" applyAlignment="1">
      <alignment horizontal="right" vertical="bottom"/>
    </xf>
    <xf numFmtId="179" fontId="19" fillId="8" borderId="2" xfId="3" applyNumberFormat="1" applyFont="1" applyFill="1" applyBorder="1" applyAlignment="1">
      <alignment horizontal="right" vertical="bottom"/>
    </xf>
    <xf numFmtId="164" fontId="19" fillId="8" borderId="0" xfId="14" applyNumberFormat="1" applyFont="1" applyFill="1" applyBorder="1" applyAlignment="1">
      <alignment horizontal="right" vertical="bottom"/>
    </xf>
    <xf numFmtId="179" fontId="1" fillId="0" borderId="1" xfId="3" applyNumberFormat="1" applyBorder="1" applyAlignment="1">
      <alignment horizontal="right" vertical="bottom"/>
    </xf>
    <xf numFmtId="179" fontId="1" fillId="0" borderId="3" xfId="3" applyNumberFormat="1" applyBorder="1" applyAlignment="1">
      <alignment horizontal="right" vertical="bottom"/>
    </xf>
    <xf numFmtId="164" fontId="1" fillId="0" borderId="1" xfId="14" applyNumberFormat="1" applyFont="1" applyBorder="1" applyAlignment="1">
      <alignment horizontal="right" vertical="bottom"/>
    </xf>
    <xf numFmtId="184" fontId="1" fillId="0" borderId="0" xfId="3" applyNumberFormat="1" applyFill="1" applyAlignment="1">
      <alignment vertical="bottom"/>
    </xf>
    <xf numFmtId="179" fontId="19" fillId="0" borderId="0" xfId="3" applyNumberFormat="1" applyFont="1" applyFill="1" applyBorder="1" applyAlignment="1">
      <alignment horizontal="right" vertical="bottom"/>
    </xf>
    <xf numFmtId="170" fontId="1" fillId="2" borderId="0" xfId="3" applyNumberFormat="1" applyFill="1" applyAlignment="1">
      <alignment horizontal="right" vertical="bottom"/>
    </xf>
    <xf numFmtId="0" fontId="23" fillId="0" borderId="0" xfId="3" applyFont="1" applyAlignment="1">
      <alignment vertical="bottom"/>
    </xf>
    <xf numFmtId="0" fontId="17" fillId="0" borderId="0" xfId="3" applyFont="1">
      <alignment vertical="center"/>
    </xf>
    <xf numFmtId="0" fontId="1" fillId="2" borderId="0" xfId="3" applyFill="1" applyAlignment="1">
      <alignment horizontal="right" vertical="bottom"/>
    </xf>
    <xf numFmtId="164" fontId="1" fillId="0" borderId="0" xfId="3" applyNumberFormat="1" applyFill="1" applyAlignment="1">
      <alignment horizontal="right" vertical="bottom"/>
    </xf>
    <xf numFmtId="164" fontId="1" fillId="0" borderId="0" xfId="3" applyNumberFormat="1" applyAlignment="1">
      <alignment horizontal="right" vertical="bottom"/>
    </xf>
    <xf numFmtId="164" fontId="16" fillId="0" borderId="1" xfId="3" applyNumberFormat="1" applyFont="1" applyBorder="1" applyAlignment="1">
      <alignment horizontal="right" vertical="bottom"/>
    </xf>
    <xf numFmtId="179" fontId="1" fillId="0" borderId="0" xfId="3" applyNumberFormat="1" applyBorder="1" applyAlignment="1">
      <alignment horizontal="right" vertical="bottom"/>
    </xf>
    <xf numFmtId="179" fontId="16" fillId="0" borderId="0" xfId="3" applyNumberFormat="1" applyFont="1" applyBorder="1" applyAlignment="1">
      <alignment horizontal="right" vertical="bottom"/>
    </xf>
    <xf numFmtId="164" fontId="1" fillId="0" borderId="0" xfId="3" applyNumberFormat="1" applyBorder="1" applyAlignment="1">
      <alignment horizontal="right" vertical="bottom"/>
    </xf>
    <xf numFmtId="0" fontId="19" fillId="9" borderId="0" xfId="3" applyFont="1" applyFill="1" applyAlignment="1">
      <alignment vertical="bottom"/>
    </xf>
    <xf numFmtId="164" fontId="19" fillId="8" borderId="0" xfId="3" applyNumberFormat="1" applyFont="1" applyFill="1" applyBorder="1" applyAlignment="1">
      <alignment horizontal="right" vertical="bottom"/>
    </xf>
    <xf numFmtId="164" fontId="1" fillId="0" borderId="1" xfId="3" applyNumberFormat="1" applyBorder="1" applyAlignment="1">
      <alignment horizontal="right" vertical="bottom"/>
    </xf>
    <xf numFmtId="167" fontId="1" fillId="0" borderId="0" xfId="14" applyNumberFormat="1" applyFont="1" applyFill="1" applyAlignment="1">
      <alignment horizontal="left" vertical="bottom"/>
    </xf>
    <xf numFmtId="184" fontId="17" fillId="0" borderId="0" xfId="3" applyNumberFormat="1" applyFont="1" applyFill="1" applyBorder="1" applyAlignment="1">
      <alignment vertical="bottom"/>
    </xf>
    <xf numFmtId="184" fontId="17" fillId="0" borderId="0" xfId="3" applyNumberFormat="1" applyFont="1" applyFill="1" applyAlignment="1">
      <alignment vertical="bottom"/>
    </xf>
    <xf numFmtId="0" fontId="16" fillId="0" borderId="0" xfId="3" applyFont="1" applyFill="1" applyAlignment="1">
      <alignment vertical="bottom"/>
    </xf>
    <xf numFmtId="164" fontId="16" fillId="0" borderId="1" xfId="3" applyNumberFormat="1" applyFont="1" applyFill="1" applyBorder="1" applyAlignment="1">
      <alignment horizontal="right" vertical="bottom"/>
    </xf>
    <xf numFmtId="164" fontId="19" fillId="8" borderId="0" xfId="3" applyNumberFormat="1" applyFont="1" applyFill="1" applyAlignment="1">
      <alignment horizontal="right" vertical="bottom"/>
    </xf>
    <xf numFmtId="164" fontId="1" fillId="0" borderId="1" xfId="3" applyNumberFormat="1" applyFill="1" applyBorder="1" applyAlignment="1">
      <alignment horizontal="right" vertical="bottom"/>
    </xf>
    <xf numFmtId="0" fontId="16" fillId="0" borderId="0" xfId="3" applyFont="1" applyBorder="1" applyAlignment="1">
      <alignment vertical="bottom"/>
    </xf>
    <xf numFmtId="0" fontId="1" fillId="0" borderId="0" xfId="3" applyFill="1" applyBorder="1" applyAlignment="1">
      <alignment vertical="bottom"/>
    </xf>
    <xf numFmtId="183" fontId="1" fillId="0" borderId="0" xfId="3" applyNumberFormat="1" applyAlignment="1">
      <alignment vertical="bottom"/>
    </xf>
    <xf numFmtId="183" fontId="16" fillId="0" borderId="0" xfId="3" applyNumberFormat="1" applyFont="1" applyAlignment="1">
      <alignment vertical="bottom"/>
    </xf>
    <xf numFmtId="183" fontId="1" fillId="0" borderId="0" xfId="3" applyNumberFormat="1" applyAlignment="1">
      <alignment horizontal="right" vertical="bottom"/>
    </xf>
    <xf numFmtId="183" fontId="16" fillId="0" borderId="0" xfId="3" applyNumberFormat="1" applyFont="1" applyAlignment="1">
      <alignment horizontal="right" vertical="bottom"/>
    </xf>
    <xf numFmtId="183" fontId="16" fillId="0" borderId="1" xfId="3" applyNumberFormat="1" applyFont="1" applyBorder="1" applyAlignment="1">
      <alignment horizontal="right" vertical="bottom"/>
    </xf>
    <xf numFmtId="183" fontId="19" fillId="8" borderId="0" xfId="3" applyNumberFormat="1" applyFont="1" applyFill="1" applyBorder="1" applyAlignment="1">
      <alignment horizontal="right" vertical="bottom"/>
    </xf>
    <xf numFmtId="183" fontId="1" fillId="0" borderId="1" xfId="3" applyNumberFormat="1" applyBorder="1" applyAlignment="1">
      <alignment horizontal="right" vertical="bottom"/>
    </xf>
    <xf numFmtId="182" fontId="19" fillId="8" borderId="0" xfId="3" applyNumberFormat="1" applyFont="1" applyFill="1" applyAlignment="1">
      <alignment horizontal="right" vertical="bottom"/>
    </xf>
    <xf numFmtId="0" fontId="18" fillId="0" borderId="0" xfId="3" applyFont="1" applyFill="1" applyAlignment="1">
      <alignment vertical="bottom"/>
    </xf>
    <xf numFmtId="193" fontId="1" fillId="0" borderId="0" xfId="14" applyNumberFormat="1" applyFont="1" applyAlignment="1">
      <alignment vertical="bottom"/>
    </xf>
    <xf numFmtId="167" fontId="1" fillId="0" borderId="0" xfId="14" applyNumberFormat="1" applyFont="1" applyAlignment="1">
      <alignment vertical="bottom"/>
    </xf>
    <xf numFmtId="183" fontId="1" fillId="0" borderId="0" xfId="3" applyNumberFormat="1" applyBorder="1" applyAlignment="1">
      <alignment horizontal="right" vertical="bottom"/>
    </xf>
    <xf numFmtId="183" fontId="16" fillId="0" borderId="0" xfId="3" applyNumberFormat="1" applyFont="1" applyBorder="1" applyAlignment="1">
      <alignment horizontal="right" vertical="bottom"/>
    </xf>
    <xf numFmtId="194" fontId="1" fillId="0" borderId="0" xfId="3" applyNumberFormat="1" applyAlignment="1">
      <alignment vertical="bottom"/>
    </xf>
    <xf numFmtId="0" fontId="36" fillId="2" borderId="0" xfId="0" applyFont="1" applyFill="1" applyBorder="1" applyAlignment="1">
      <alignment vertical="bottom"/>
    </xf>
    <xf numFmtId="0" fontId="16" fillId="0" borderId="0" xfId="0" applyFont="1" applyFill="1" applyAlignment="1">
      <alignment vertical="bottom"/>
    </xf>
    <xf numFmtId="0" fontId="16" fillId="2" borderId="0" xfId="0" applyFont="1" applyFill="1" applyAlignment="1">
      <alignment vertical="bottom"/>
    </xf>
    <xf numFmtId="0" fontId="16" fillId="2" borderId="0" xfId="0" applyFont="1" applyFill="1" applyAlignment="1">
      <alignment horizontal="center" vertical="bottom"/>
    </xf>
    <xf numFmtId="0" fontId="1" fillId="0" borderId="0" xfId="0" applyFont="1" applyFill="1" applyAlignment="1">
      <alignment horizontal="center" vertical="bottom"/>
    </xf>
    <xf numFmtId="0" fontId="1" fillId="2" borderId="0" xfId="0" applyFont="1" applyFill="1" applyAlignment="1">
      <alignment horizontal="center" vertical="bottom"/>
    </xf>
    <xf numFmtId="0" fontId="1" fillId="0" borderId="0" xfId="0" applyFont="1" applyAlignment="1">
      <alignment horizontal="center" vertical="bottom"/>
    </xf>
    <xf numFmtId="0" fontId="1" fillId="2" borderId="1" xfId="0" applyFont="1" applyFill="1" applyBorder="1" applyAlignment="1">
      <alignment horizontal="center" vertical="bottom"/>
    </xf>
    <xf numFmtId="0" fontId="1" fillId="0" borderId="1" xfId="0" applyFont="1" applyFill="1" applyBorder="1" applyAlignment="1">
      <alignment horizontal="center" vertical="bottom"/>
    </xf>
    <xf numFmtId="0" fontId="1" fillId="0" borderId="1" xfId="0" applyFont="1" applyFill="1" applyBorder="1" applyAlignment="1">
      <alignment horizontal="center" vertical="bottom" wrapText="1"/>
    </xf>
    <xf numFmtId="0" fontId="1" fillId="0" borderId="1" xfId="0" applyFont="1" applyBorder="1" applyAlignment="1">
      <alignment horizontal="center" vertical="bottom"/>
    </xf>
    <xf numFmtId="0" fontId="1" fillId="0" borderId="0" xfId="0" applyFont="1" applyFill="1" applyBorder="1" applyAlignment="1">
      <alignment horizontal="center" vertical="bottom"/>
    </xf>
    <xf numFmtId="0" fontId="1" fillId="2" borderId="0" xfId="0" applyFont="1" applyFill="1" applyAlignment="1">
      <alignment horizontal="left" vertical="bottom"/>
    </xf>
    <xf numFmtId="2" fontId="1" fillId="2" borderId="0" xfId="0" applyNumberFormat="1" applyFont="1" applyFill="1" applyBorder="1" applyAlignment="1">
      <alignment horizontal="right" vertical="bottom"/>
    </xf>
    <xf numFmtId="2" fontId="1" fillId="2" borderId="5" xfId="0" applyNumberFormat="1" applyFont="1" applyFill="1" applyBorder="1" applyAlignment="1">
      <alignment horizontal="right" vertical="bottom"/>
    </xf>
    <xf numFmtId="2" fontId="1" fillId="2" borderId="0" xfId="0" applyNumberFormat="1" applyFont="1" applyFill="1" applyAlignment="1">
      <alignment horizontal="right" vertical="bottom"/>
    </xf>
    <xf numFmtId="2" fontId="1" fillId="2" borderId="2" xfId="0" applyNumberFormat="1" applyFont="1" applyFill="1" applyBorder="1" applyAlignment="1">
      <alignment horizontal="right" vertical="bottom"/>
    </xf>
    <xf numFmtId="2" fontId="1" fillId="0" borderId="0" xfId="0" applyNumberFormat="1" applyFont="1" applyAlignment="1">
      <alignment horizontal="right" vertical="bottom"/>
    </xf>
    <xf numFmtId="2" fontId="1" fillId="0" borderId="2" xfId="0" applyNumberFormat="1" applyFont="1" applyBorder="1" applyAlignment="1">
      <alignment horizontal="right" vertical="bottom"/>
    </xf>
    <xf numFmtId="2" fontId="1" fillId="0" borderId="0" xfId="0" applyNumberFormat="1" applyFont="1" applyFill="1" applyAlignment="1">
      <alignment vertical="bottom"/>
    </xf>
    <xf numFmtId="2" fontId="1" fillId="0" borderId="0" xfId="0" applyNumberFormat="1" applyFont="1" applyFill="1" applyAlignment="1">
      <alignment horizontal="right" vertical="bottom"/>
    </xf>
    <xf numFmtId="2" fontId="1" fillId="0" borderId="2" xfId="0" applyNumberFormat="1" applyFont="1" applyBorder="1" applyAlignment="1">
      <alignment vertical="bottom"/>
    </xf>
    <xf numFmtId="2" fontId="1" fillId="0" borderId="0" xfId="0" applyNumberFormat="1" applyFont="1" applyBorder="1" applyAlignment="1">
      <alignment horizontal="right" vertical="bottom"/>
    </xf>
    <xf numFmtId="0" fontId="1" fillId="0" borderId="0" xfId="0" applyFont="1" applyBorder="1" applyAlignment="1">
      <alignment horizontal="left" vertical="bottom"/>
    </xf>
    <xf numFmtId="0" fontId="1" fillId="0" borderId="0" xfId="0" applyBorder="1" applyAlignment="1">
      <alignment horizontal="left" vertical="bottom"/>
    </xf>
    <xf numFmtId="0" fontId="1" fillId="0" borderId="1" xfId="0" applyBorder="1" applyAlignment="1">
      <alignment horizontal="left" vertical="bottom"/>
    </xf>
    <xf numFmtId="2" fontId="1" fillId="0" borderId="3" xfId="0" applyNumberFormat="1" applyFont="1" applyBorder="1" applyAlignment="1">
      <alignment vertical="bottom"/>
    </xf>
    <xf numFmtId="2" fontId="1" fillId="0" borderId="1" xfId="0" applyNumberFormat="1" applyFont="1" applyBorder="1" applyAlignment="1">
      <alignment horizontal="right" vertical="bottom"/>
    </xf>
    <xf numFmtId="0" fontId="1" fillId="0" borderId="0" xfId="0" applyFont="1" applyAlignment="1">
      <alignment horizontal="left" vertical="bottom" wrapText="1"/>
    </xf>
    <xf numFmtId="0" fontId="16" fillId="0" borderId="0" xfId="0" applyFont="1" applyAlignment="1">
      <alignment vertical="bottom"/>
    </xf>
    <xf numFmtId="0" fontId="1" fillId="0" borderId="0" xfId="10" applyAlignment="1">
      <alignment vertical="bottom"/>
    </xf>
    <xf numFmtId="167" fontId="1" fillId="0" borderId="0" xfId="10" applyNumberFormat="1" applyAlignment="1">
      <alignment vertical="bottom"/>
    </xf>
    <xf numFmtId="0" fontId="16" fillId="0" borderId="0" xfId="10" applyFont="1" applyAlignment="1">
      <alignment vertical="bottom"/>
    </xf>
    <xf numFmtId="0" fontId="14" fillId="0" borderId="0" xfId="15" applyAlignment="1">
      <alignment vertical="bottom"/>
    </xf>
    <xf numFmtId="0" fontId="37" fillId="0" borderId="0" xfId="15" applyFont="1" applyAlignment="1">
      <alignment vertical="bottom"/>
    </xf>
    <xf numFmtId="0" fontId="17" fillId="0" borderId="0" xfId="15" applyFont="1" applyAlignment="1">
      <alignment vertical="bottom"/>
    </xf>
    <xf numFmtId="0" fontId="17" fillId="0" borderId="0" xfId="15" applyFont="1" applyAlignment="1">
      <alignment horizontal="right" vertical="bottom"/>
    </xf>
    <xf numFmtId="184" fontId="12" fillId="2" borderId="0" xfId="12" applyNumberFormat="1" applyFont="1" applyFill="1" applyAlignment="1">
      <alignment vertical="bottom"/>
    </xf>
    <xf numFmtId="188" fontId="1" fillId="0" borderId="0" xfId="10" applyNumberFormat="1" applyAlignment="1">
      <alignment vertical="bottom"/>
    </xf>
    <xf numFmtId="188" fontId="16" fillId="0" borderId="0" xfId="10" applyNumberFormat="1" applyFont="1" applyAlignment="1">
      <alignment vertical="bottom"/>
    </xf>
    <xf numFmtId="164" fontId="17" fillId="0" borderId="0" xfId="15" applyNumberFormat="1" applyFont="1" applyAlignment="1">
      <alignment horizontal="right" vertical="bottom"/>
    </xf>
    <xf numFmtId="188" fontId="16" fillId="0" borderId="0" xfId="12" applyNumberFormat="1" applyFont="1" applyAlignment="1">
      <alignment vertical="bottom"/>
    </xf>
    <xf numFmtId="184" fontId="12" fillId="0" borderId="0" xfId="12" applyNumberFormat="1" applyFont="1" applyAlignment="1">
      <alignment vertical="bottom"/>
    </xf>
    <xf numFmtId="188" fontId="12" fillId="0" borderId="0" xfId="12" applyNumberFormat="1" applyFont="1" applyAlignment="1">
      <alignment vertical="bottom"/>
    </xf>
    <xf numFmtId="188" fontId="38" fillId="0" borderId="0" xfId="12" applyNumberFormat="1" applyFont="1" applyAlignment="1">
      <alignment vertical="bottom"/>
    </xf>
    <xf numFmtId="164" fontId="12" fillId="0" borderId="0" xfId="15" applyNumberFormat="1" applyFont="1" applyAlignment="1">
      <alignment horizontal="right" vertical="bottom"/>
    </xf>
    <xf numFmtId="184" fontId="12" fillId="2" borderId="1" xfId="12" applyNumberFormat="1" applyFont="1" applyFill="1" applyBorder="1" applyAlignment="1">
      <alignment vertical="bottom"/>
    </xf>
    <xf numFmtId="188" fontId="12" fillId="0" borderId="1" xfId="12" applyNumberFormat="1" applyFont="1" applyBorder="1" applyAlignment="1">
      <alignment vertical="bottom"/>
    </xf>
    <xf numFmtId="188" fontId="38" fillId="0" borderId="1" xfId="12" applyNumberFormat="1" applyFont="1" applyBorder="1" applyAlignment="1">
      <alignment vertical="bottom"/>
    </xf>
    <xf numFmtId="164" fontId="12" fillId="0" borderId="1" xfId="15" applyNumberFormat="1" applyFont="1" applyBorder="1" applyAlignment="1">
      <alignment horizontal="right" vertical="bottom"/>
    </xf>
    <xf numFmtId="0" fontId="17" fillId="0" borderId="0" xfId="15" applyFont="1" applyAlignment="1">
      <alignment horizontal="left" vertical="bottom" indent="4"/>
    </xf>
    <xf numFmtId="188" fontId="1" fillId="0" borderId="0" xfId="12" applyNumberFormat="1" applyFont="1" applyAlignment="1">
      <alignment horizontal="right" vertical="bottom"/>
    </xf>
    <xf numFmtId="0" fontId="12" fillId="0" borderId="1" xfId="15" applyFont="1" applyBorder="1" applyAlignment="1">
      <alignment vertical="bottom"/>
    </xf>
    <xf numFmtId="192" fontId="17" fillId="0" borderId="0" xfId="15" applyNumberFormat="1" applyFont="1" applyAlignment="1">
      <alignment horizontal="right" vertical="bottom"/>
    </xf>
    <xf numFmtId="167" fontId="1" fillId="0" borderId="0" xfId="16" applyNumberFormat="1" applyFont="1" applyAlignment="1">
      <alignment vertical="bottom"/>
    </xf>
    <xf numFmtId="188" fontId="12" fillId="0" borderId="0" xfId="12" applyNumberFormat="1" applyFont="1" applyAlignment="1">
      <alignment horizontal="right" vertical="bottom"/>
    </xf>
    <xf numFmtId="184" fontId="38" fillId="0" borderId="0" xfId="12" applyNumberFormat="1" applyFont="1" applyAlignment="1">
      <alignment vertical="bottom"/>
    </xf>
    <xf numFmtId="184" fontId="38" fillId="0" borderId="7" xfId="12" applyNumberFormat="1" applyFont="1" applyBorder="1" applyAlignment="1">
      <alignment vertical="bottom"/>
    </xf>
    <xf numFmtId="188" fontId="38" fillId="0" borderId="7" xfId="12" applyNumberFormat="1" applyFont="1" applyBorder="1" applyAlignment="1">
      <alignment vertical="bottom"/>
    </xf>
    <xf numFmtId="164" fontId="38" fillId="0" borderId="7" xfId="15" applyNumberFormat="1" applyFont="1" applyBorder="1" applyAlignment="1">
      <alignment horizontal="right" vertical="bottom"/>
    </xf>
    <xf numFmtId="184" fontId="19" fillId="8" borderId="0" xfId="12" applyNumberFormat="1" applyFont="1" applyFill="1" applyAlignment="1">
      <alignment vertical="bottom"/>
    </xf>
    <xf numFmtId="188" fontId="19" fillId="8" borderId="0" xfId="12" applyNumberFormat="1" applyFont="1" applyFill="1" applyAlignment="1">
      <alignment horizontal="right" vertical="bottom"/>
    </xf>
    <xf numFmtId="167" fontId="19" fillId="8" borderId="0" xfId="16" applyNumberFormat="1" applyFont="1" applyFill="1" applyAlignment="1">
      <alignment vertical="bottom"/>
    </xf>
    <xf numFmtId="167" fontId="27" fillId="0" borderId="0" xfId="10" applyNumberFormat="1" applyFont="1" applyAlignment="1">
      <alignment vertical="bottom"/>
    </xf>
    <xf numFmtId="3" fontId="1" fillId="0" borderId="0" xfId="15" applyNumberFormat="1" applyFont="1" applyAlignment="1">
      <alignment horizontal="left" vertical="bottom"/>
    </xf>
    <xf numFmtId="0" fontId="39" fillId="0" borderId="0" xfId="15" applyFont="1">
      <alignment vertical="center"/>
    </xf>
    <xf numFmtId="0" fontId="17" fillId="0" borderId="0" xfId="15" applyFont="1">
      <alignment vertical="center"/>
    </xf>
    <xf numFmtId="0" fontId="16" fillId="0" borderId="0" xfId="15" applyFont="1" applyAlignment="1">
      <alignment vertical="bottom"/>
    </xf>
    <xf numFmtId="0" fontId="14" fillId="0" borderId="0" xfId="17" applyAlignment="1">
      <alignment vertical="bottom"/>
    </xf>
    <xf numFmtId="0" fontId="37" fillId="0" borderId="0" xfId="17" applyFont="1" applyAlignment="1">
      <alignment vertical="bottom"/>
    </xf>
    <xf numFmtId="0" fontId="17" fillId="0" borderId="0" xfId="17" applyFont="1" applyAlignment="1">
      <alignment vertical="bottom"/>
    </xf>
    <xf numFmtId="0" fontId="17" fillId="0" borderId="0" xfId="17" applyFont="1" applyAlignment="1">
      <alignment horizontal="right" vertical="bottom"/>
    </xf>
    <xf numFmtId="164" fontId="1" fillId="0" borderId="0" xfId="18" applyNumberFormat="1" applyFont="1" applyAlignment="1">
      <alignment vertical="bottom"/>
    </xf>
    <xf numFmtId="164" fontId="1" fillId="0" borderId="0" xfId="18" applyNumberFormat="1" applyFont="1" applyAlignment="1">
      <alignment horizontal="right" vertical="bottom"/>
    </xf>
    <xf numFmtId="164" fontId="17" fillId="0" borderId="0" xfId="17" applyNumberFormat="1" applyFont="1" applyAlignment="1">
      <alignment horizontal="right" vertical="bottom"/>
    </xf>
    <xf numFmtId="188" fontId="1" fillId="0" borderId="1" xfId="12" applyNumberFormat="1" applyFont="1" applyBorder="1" applyAlignment="1">
      <alignment vertical="bottom"/>
    </xf>
    <xf numFmtId="188" fontId="16" fillId="0" borderId="1" xfId="12" applyNumberFormat="1" applyFont="1" applyBorder="1" applyAlignment="1">
      <alignment vertical="bottom"/>
    </xf>
    <xf numFmtId="164" fontId="17" fillId="0" borderId="1" xfId="17" applyNumberFormat="1" applyFont="1" applyBorder="1" applyAlignment="1">
      <alignment horizontal="right" vertical="bottom"/>
    </xf>
    <xf numFmtId="188" fontId="19" fillId="8" borderId="0" xfId="12" applyNumberFormat="1" applyFont="1" applyFill="1" applyAlignment="1">
      <alignment vertical="bottom"/>
    </xf>
    <xf numFmtId="164" fontId="19" fillId="8" borderId="0" xfId="17" applyNumberFormat="1" applyFont="1" applyFill="1" applyAlignment="1">
      <alignment horizontal="right" vertical="bottom"/>
    </xf>
    <xf numFmtId="184" fontId="19" fillId="0" borderId="0" xfId="12" applyNumberFormat="1" applyFont="1" applyAlignment="1">
      <alignment vertical="bottom"/>
    </xf>
    <xf numFmtId="188" fontId="19" fillId="0" borderId="0" xfId="12" applyNumberFormat="1" applyFont="1" applyAlignment="1">
      <alignment vertical="bottom"/>
    </xf>
    <xf numFmtId="188" fontId="18" fillId="0" borderId="0" xfId="12" applyNumberFormat="1" applyFont="1" applyAlignment="1">
      <alignment vertical="bottom"/>
    </xf>
    <xf numFmtId="164" fontId="18" fillId="0" borderId="0" xfId="17" applyNumberFormat="1" applyFont="1" applyAlignment="1">
      <alignment horizontal="right" vertical="bottom"/>
    </xf>
    <xf numFmtId="0" fontId="1" fillId="0" borderId="0" xfId="12" applyNumberFormat="1" applyFont="1" applyAlignment="1">
      <alignment vertical="bottom"/>
    </xf>
    <xf numFmtId="3" fontId="1" fillId="0" borderId="0" xfId="17" applyNumberFormat="1" applyFont="1" applyAlignment="1">
      <alignment horizontal="left" vertical="bottom"/>
    </xf>
    <xf numFmtId="0" fontId="39" fillId="0" borderId="0" xfId="17" applyFont="1">
      <alignment vertical="center"/>
    </xf>
    <xf numFmtId="0" fontId="17" fillId="0" borderId="0" xfId="17" applyFont="1">
      <alignment vertical="center"/>
    </xf>
    <xf numFmtId="0" fontId="16" fillId="0" borderId="0" xfId="17" applyFont="1" applyAlignment="1">
      <alignment vertical="bottom"/>
    </xf>
    <xf numFmtId="185" fontId="17" fillId="0" borderId="0" xfId="12" applyNumberFormat="1" applyFont="1" applyAlignment="1">
      <alignment vertical="bottom"/>
    </xf>
    <xf numFmtId="184" fontId="17" fillId="0" borderId="0" xfId="12" applyNumberFormat="1" applyFont="1" applyAlignment="1">
      <alignment vertical="bottom"/>
    </xf>
    <xf numFmtId="184" fontId="12" fillId="0" borderId="1" xfId="12" applyNumberFormat="1" applyFont="1" applyBorder="1" applyAlignment="1">
      <alignment vertical="bottom"/>
    </xf>
    <xf numFmtId="0" fontId="17" fillId="0" borderId="0" xfId="10" applyFont="1" applyAlignment="1">
      <alignment vertical="bottom"/>
    </xf>
    <xf numFmtId="0" fontId="18" fillId="0" borderId="0" xfId="10" applyFont="1" applyAlignment="1">
      <alignment vertical="bottom"/>
    </xf>
    <xf numFmtId="0" fontId="1" fillId="0" borderId="0" xfId="17" applyFont="1" applyAlignment="1">
      <alignment vertical="bottom"/>
    </xf>
    <xf numFmtId="0" fontId="16" fillId="2" borderId="0" xfId="10" applyFont="1" applyFill="1" applyAlignment="1">
      <alignment vertical="bottom"/>
    </xf>
    <xf numFmtId="0" fontId="36" fillId="0" borderId="0" xfId="10" applyFont="1" applyFill="1" applyBorder="1" applyAlignment="1">
      <alignment vertical="bottom"/>
    </xf>
    <xf numFmtId="0" fontId="40" fillId="0" borderId="0" xfId="10" applyFont="1" applyFill="1" applyBorder="1" applyAlignment="1">
      <alignment vertical="bottom"/>
    </xf>
    <xf numFmtId="0" fontId="40" fillId="2" borderId="0" xfId="10" applyFont="1" applyFill="1" applyBorder="1" applyAlignment="1">
      <alignment vertical="bottom"/>
    </xf>
    <xf numFmtId="0" fontId="1" fillId="2" borderId="0" xfId="17" applyFont="1" applyFill="1" applyAlignment="1">
      <alignment vertical="bottom"/>
    </xf>
    <xf numFmtId="165" fontId="1" fillId="2" borderId="0" xfId="19" applyFont="1" applyFill="1" applyBorder="1" applyAlignment="1">
      <alignment horizontal="left" vertical="bottom"/>
    </xf>
    <xf numFmtId="0" fontId="2" fillId="2" borderId="0" xfId="10" applyFont="1" applyFill="1" applyBorder="1" applyAlignment="1">
      <alignment vertical="bottom"/>
    </xf>
    <xf numFmtId="0" fontId="16" fillId="2" borderId="0" xfId="10" applyFont="1" applyFill="1" applyBorder="1" applyAlignment="1">
      <alignment vertical="bottom"/>
    </xf>
    <xf numFmtId="0" fontId="16" fillId="0" borderId="0" xfId="10" applyFont="1" applyFill="1" applyBorder="1" applyAlignment="1">
      <alignment vertical="bottom"/>
    </xf>
    <xf numFmtId="0" fontId="1" fillId="0" borderId="0" xfId="17" applyFont="1" applyAlignment="1">
      <alignment horizontal="center" vertical="bottom"/>
    </xf>
    <xf numFmtId="0" fontId="1" fillId="2" borderId="0" xfId="10" applyFill="1" applyAlignment="1">
      <alignment horizontal="center" vertical="bottom"/>
    </xf>
    <xf numFmtId="0" fontId="16" fillId="0" borderId="0" xfId="17" applyFont="1" applyAlignment="1">
      <alignment horizontal="center" vertical="bottom"/>
    </xf>
    <xf numFmtId="0" fontId="16" fillId="0" borderId="15" xfId="20" applyFont="1" applyFill="1" applyBorder="1" applyAlignment="1">
      <alignment horizontal="center" vertical="bottom"/>
    </xf>
    <xf numFmtId="190" fontId="1" fillId="0" borderId="15" xfId="19" applyNumberFormat="1" applyFont="1" applyFill="1" applyBorder="1" applyAlignment="1">
      <alignment horizontal="center" vertical="bottom"/>
    </xf>
    <xf numFmtId="0" fontId="1" fillId="2" borderId="1" xfId="17" applyFont="1" applyFill="1" applyBorder="1" applyAlignment="1">
      <alignment horizontal="center" vertical="bottom"/>
    </xf>
    <xf numFmtId="190" fontId="1" fillId="0" borderId="15" xfId="19" applyNumberFormat="1" applyFont="1" applyFill="1" applyBorder="1" applyAlignment="1">
      <alignment horizontal="center" vertical="bottom" wrapText="1"/>
    </xf>
    <xf numFmtId="0" fontId="17" fillId="0" borderId="0" xfId="17" applyFont="1" applyAlignment="1">
      <alignment horizontal="center" vertical="bottom"/>
    </xf>
    <xf numFmtId="0" fontId="1" fillId="0" borderId="15" xfId="17" applyFont="1" applyBorder="1" applyAlignment="1">
      <alignment horizontal="center" vertical="bottom"/>
    </xf>
    <xf numFmtId="0" fontId="1" fillId="2" borderId="1" xfId="17" applyFont="1" applyFill="1" applyBorder="1" applyAlignment="1">
      <alignment vertical="bottom"/>
    </xf>
    <xf numFmtId="190" fontId="1" fillId="0" borderId="1" xfId="19" applyNumberFormat="1" applyFont="1" applyFill="1" applyBorder="1" applyAlignment="1">
      <alignment horizontal="center" vertical="bottom"/>
    </xf>
    <xf numFmtId="190" fontId="16" fillId="0" borderId="15" xfId="19" applyNumberFormat="1" applyFont="1" applyFill="1" applyBorder="1" applyAlignment="1">
      <alignment horizontal="center" vertical="bottom"/>
    </xf>
    <xf numFmtId="190" fontId="1" fillId="0" borderId="16" xfId="19" applyNumberFormat="1" applyFont="1" applyFill="1" applyBorder="1" applyAlignment="1">
      <alignment horizontal="left" vertical="top"/>
    </xf>
    <xf numFmtId="188" fontId="1" fillId="0" borderId="16" xfId="17" applyNumberFormat="1" applyFont="1" applyBorder="1" applyAlignment="1">
      <alignment horizontal="right" vertical="bottom"/>
    </xf>
    <xf numFmtId="188" fontId="1" fillId="0" borderId="0" xfId="17" applyNumberFormat="1" applyFont="1" applyAlignment="1">
      <alignment horizontal="right" vertical="bottom"/>
    </xf>
    <xf numFmtId="188" fontId="1" fillId="0" borderId="2" xfId="17" applyNumberFormat="1" applyFont="1" applyBorder="1" applyAlignment="1">
      <alignment horizontal="right" vertical="bottom"/>
    </xf>
    <xf numFmtId="188" fontId="16" fillId="0" borderId="0" xfId="17" applyNumberFormat="1" applyFont="1" applyAlignment="1">
      <alignment horizontal="right" vertical="bottom"/>
    </xf>
    <xf numFmtId="190" fontId="1" fillId="0" borderId="2" xfId="19" applyNumberFormat="1" applyFont="1" applyFill="1" applyBorder="1" applyAlignment="1">
      <alignment horizontal="left" vertical="top"/>
    </xf>
    <xf numFmtId="188" fontId="1" fillId="5" borderId="2" xfId="17" applyNumberFormat="1" applyFont="1" applyFill="1" applyBorder="1" applyAlignment="1">
      <alignment horizontal="right" vertical="bottom"/>
    </xf>
    <xf numFmtId="188" fontId="1" fillId="5" borderId="0" xfId="17" applyNumberFormat="1" applyFont="1" applyFill="1" applyAlignment="1">
      <alignment horizontal="right" vertical="bottom"/>
    </xf>
    <xf numFmtId="190" fontId="1" fillId="0" borderId="17" xfId="19" applyNumberFormat="1" applyFont="1" applyFill="1" applyBorder="1" applyAlignment="1">
      <alignment horizontal="left" vertical="top"/>
    </xf>
    <xf numFmtId="188" fontId="1" fillId="5" borderId="0" xfId="17" applyNumberFormat="1" applyFont="1" applyFill="1" applyAlignment="1">
      <alignment horizontal="right" vertical="top"/>
    </xf>
    <xf numFmtId="190" fontId="12" fillId="0" borderId="18" xfId="19" applyNumberFormat="1" applyFont="1" applyFill="1" applyBorder="1" applyAlignment="1">
      <alignment vertical="top"/>
    </xf>
    <xf numFmtId="188" fontId="1" fillId="5" borderId="6" xfId="17" applyNumberFormat="1" applyFont="1" applyFill="1" applyBorder="1" applyAlignment="1">
      <alignment horizontal="right" vertical="bottom"/>
    </xf>
    <xf numFmtId="188" fontId="1" fillId="5" borderId="7" xfId="17" applyNumberFormat="1" applyFont="1" applyFill="1" applyBorder="1" applyAlignment="1">
      <alignment horizontal="right" vertical="bottom"/>
    </xf>
    <xf numFmtId="188" fontId="1" fillId="0" borderId="7" xfId="17" applyNumberFormat="1" applyFont="1" applyBorder="1" applyAlignment="1">
      <alignment horizontal="right" vertical="bottom"/>
    </xf>
    <xf numFmtId="188" fontId="1" fillId="0" borderId="6" xfId="17" applyNumberFormat="1" applyFont="1" applyBorder="1" applyAlignment="1">
      <alignment horizontal="right" vertical="bottom"/>
    </xf>
    <xf numFmtId="188" fontId="16" fillId="0" borderId="7" xfId="17" applyNumberFormat="1" applyFont="1" applyBorder="1" applyAlignment="1">
      <alignment horizontal="right" vertical="bottom"/>
    </xf>
    <xf numFmtId="190" fontId="1" fillId="0" borderId="2" xfId="19" applyNumberFormat="1" applyFont="1" applyFill="1" applyBorder="1" applyAlignment="1">
      <alignment vertical="top"/>
    </xf>
    <xf numFmtId="190" fontId="1" fillId="0" borderId="17" xfId="17" applyNumberFormat="1" applyFont="1" applyBorder="1" applyAlignment="1">
      <alignment vertical="top"/>
    </xf>
    <xf numFmtId="190" fontId="1" fillId="2" borderId="17" xfId="17" applyNumberFormat="1" applyFont="1" applyFill="1" applyBorder="1" applyAlignment="1">
      <alignment horizontal="left" vertical="top"/>
    </xf>
    <xf numFmtId="190" fontId="12" fillId="2" borderId="17" xfId="19" applyNumberFormat="1" applyFont="1" applyFill="1" applyBorder="1" applyAlignment="1">
      <alignment vertical="top"/>
    </xf>
    <xf numFmtId="190" fontId="17" fillId="0" borderId="16" xfId="19" applyNumberFormat="1" applyFont="1" applyFill="1" applyBorder="1" applyAlignment="1">
      <alignment vertical="top"/>
    </xf>
    <xf numFmtId="190" fontId="17" fillId="2" borderId="2" xfId="19" applyNumberFormat="1" applyFont="1" applyFill="1" applyBorder="1" applyAlignment="1">
      <alignment vertical="top"/>
    </xf>
    <xf numFmtId="190" fontId="17" fillId="2" borderId="17" xfId="19" applyNumberFormat="1" applyFont="1" applyFill="1" applyBorder="1" applyAlignment="1">
      <alignment vertical="top"/>
    </xf>
    <xf numFmtId="188" fontId="1" fillId="5" borderId="3" xfId="17" applyNumberFormat="1" applyFont="1" applyFill="1" applyBorder="1" applyAlignment="1">
      <alignment horizontal="right" vertical="bottom"/>
    </xf>
    <xf numFmtId="188" fontId="1" fillId="5" borderId="1" xfId="17" applyNumberFormat="1" applyFont="1" applyFill="1" applyBorder="1" applyAlignment="1">
      <alignment horizontal="right" vertical="bottom"/>
    </xf>
    <xf numFmtId="188" fontId="1" fillId="0" borderId="1" xfId="17" applyNumberFormat="1" applyFont="1" applyBorder="1" applyAlignment="1">
      <alignment horizontal="right" vertical="bottom"/>
    </xf>
    <xf numFmtId="188" fontId="1" fillId="0" borderId="3" xfId="17" applyNumberFormat="1" applyFont="1" applyBorder="1" applyAlignment="1">
      <alignment horizontal="right" vertical="bottom"/>
    </xf>
    <xf numFmtId="188" fontId="16" fillId="0" borderId="1" xfId="17" applyNumberFormat="1" applyFont="1" applyBorder="1" applyAlignment="1">
      <alignment horizontal="right" vertical="bottom"/>
    </xf>
    <xf numFmtId="190" fontId="38" fillId="0" borderId="18" xfId="19" applyNumberFormat="1" applyFont="1" applyFill="1" applyBorder="1">
      <alignment vertical="center"/>
    </xf>
    <xf numFmtId="188" fontId="16" fillId="5" borderId="6" xfId="17" applyNumberFormat="1" applyFont="1" applyFill="1" applyBorder="1" applyAlignment="1">
      <alignment horizontal="right" vertical="bottom"/>
    </xf>
    <xf numFmtId="188" fontId="16" fillId="5" borderId="7" xfId="17" applyNumberFormat="1" applyFont="1" applyFill="1" applyBorder="1" applyAlignment="1">
      <alignment horizontal="right" vertical="bottom"/>
    </xf>
    <xf numFmtId="188" fontId="16" fillId="0" borderId="6" xfId="17" applyNumberFormat="1" applyFont="1" applyBorder="1" applyAlignment="1">
      <alignment horizontal="right" vertical="bottom"/>
    </xf>
    <xf numFmtId="0" fontId="1" fillId="5" borderId="0" xfId="17" applyFont="1" applyFill="1" applyAlignment="1">
      <alignment vertical="bottom"/>
    </xf>
    <xf numFmtId="0" fontId="1" fillId="0" borderId="0" xfId="17" applyFont="1" applyAlignment="1">
      <alignment horizontal="right" vertical="bottom"/>
    </xf>
    <xf numFmtId="0" fontId="30" fillId="0" borderId="0" xfId="17" applyFont="1">
      <alignment vertical="center"/>
    </xf>
    <xf numFmtId="0" fontId="1" fillId="0" borderId="2" xfId="17" applyFont="1" applyBorder="1" applyAlignment="1">
      <alignment vertical="bottom"/>
    </xf>
    <xf numFmtId="0" fontId="36" fillId="0" borderId="2" xfId="10" applyFont="1" applyFill="1" applyBorder="1" applyAlignment="1">
      <alignment vertical="bottom"/>
    </xf>
    <xf numFmtId="0" fontId="14" fillId="2" borderId="0" xfId="17" applyFill="1" applyAlignment="1">
      <alignment vertical="bottom"/>
    </xf>
    <xf numFmtId="0" fontId="32" fillId="0" borderId="0" xfId="17" applyFont="1" applyAlignment="1">
      <alignment vertical="bottom"/>
    </xf>
    <xf numFmtId="0" fontId="16" fillId="2" borderId="0" xfId="17" applyFont="1" applyFill="1" applyAlignment="1">
      <alignment vertical="bottom"/>
    </xf>
    <xf numFmtId="0" fontId="16" fillId="0" borderId="3" xfId="17" applyFont="1" applyBorder="1" applyAlignment="1">
      <alignment horizontal="center" vertical="bottom" wrapText="1"/>
    </xf>
    <xf numFmtId="0" fontId="1" fillId="0" borderId="1" xfId="17" applyFont="1" applyBorder="1" applyAlignment="1">
      <alignment horizontal="center" vertical="bottom" wrapText="1"/>
    </xf>
    <xf numFmtId="0" fontId="1" fillId="0" borderId="15" xfId="17" applyFont="1" applyBorder="1" applyAlignment="1">
      <alignment horizontal="center" vertical="bottom" wrapText="1"/>
    </xf>
    <xf numFmtId="0" fontId="1" fillId="2" borderId="15" xfId="17" applyFont="1" applyFill="1" applyBorder="1" applyAlignment="1">
      <alignment horizontal="center" vertical="bottom" wrapText="1"/>
    </xf>
    <xf numFmtId="0" fontId="1" fillId="2" borderId="1" xfId="17" applyFont="1" applyFill="1" applyBorder="1" applyAlignment="1">
      <alignment horizontal="center" vertical="bottom" wrapText="1"/>
    </xf>
    <xf numFmtId="0" fontId="32" fillId="0" borderId="0" xfId="17" applyFont="1" applyAlignment="1">
      <alignment horizontal="center" vertical="bottom" wrapText="1"/>
    </xf>
    <xf numFmtId="0" fontId="16" fillId="2" borderId="1" xfId="17" applyFont="1" applyFill="1" applyBorder="1" applyAlignment="1">
      <alignment horizontal="center" vertical="bottom" wrapText="1"/>
    </xf>
    <xf numFmtId="0" fontId="1" fillId="0" borderId="2" xfId="17" applyFont="1" applyBorder="1" applyAlignment="1">
      <alignment horizontal="left" vertical="bottom"/>
    </xf>
    <xf numFmtId="188" fontId="1" fillId="0" borderId="0" xfId="17" applyNumberFormat="1" applyFont="1" applyAlignment="1">
      <alignment vertical="bottom"/>
    </xf>
    <xf numFmtId="188" fontId="1" fillId="0" borderId="5" xfId="17" applyNumberFormat="1" applyFont="1" applyBorder="1" applyAlignment="1">
      <alignment vertical="bottom"/>
    </xf>
    <xf numFmtId="188" fontId="1" fillId="0" borderId="16" xfId="17" applyNumberFormat="1" applyFont="1" applyBorder="1" applyAlignment="1">
      <alignment vertical="bottom"/>
    </xf>
    <xf numFmtId="188" fontId="17" fillId="0" borderId="0" xfId="17" applyNumberFormat="1" applyFont="1" applyAlignment="1">
      <alignment vertical="bottom"/>
    </xf>
    <xf numFmtId="188" fontId="17" fillId="0" borderId="2" xfId="17" applyNumberFormat="1" applyFont="1" applyBorder="1" applyAlignment="1">
      <alignment vertical="bottom"/>
    </xf>
    <xf numFmtId="188" fontId="18" fillId="0" borderId="0" xfId="17" applyNumberFormat="1" applyFont="1" applyAlignment="1">
      <alignment vertical="bottom"/>
    </xf>
    <xf numFmtId="0" fontId="12" fillId="0" borderId="6" xfId="17" applyFont="1" applyBorder="1" applyAlignment="1">
      <alignment horizontal="left" vertical="bottom"/>
    </xf>
    <xf numFmtId="188" fontId="17" fillId="0" borderId="7" xfId="17" applyNumberFormat="1" applyFont="1" applyBorder="1" applyAlignment="1">
      <alignment vertical="bottom"/>
    </xf>
    <xf numFmtId="188" fontId="17" fillId="0" borderId="6" xfId="17" applyNumberFormat="1" applyFont="1" applyBorder="1" applyAlignment="1">
      <alignment vertical="bottom"/>
    </xf>
    <xf numFmtId="188" fontId="18" fillId="0" borderId="7" xfId="17" applyNumberFormat="1" applyFont="1" applyBorder="1" applyAlignment="1">
      <alignment vertical="bottom"/>
    </xf>
    <xf numFmtId="0" fontId="12" fillId="2" borderId="6" xfId="17" applyFont="1" applyFill="1" applyBorder="1" applyAlignment="1">
      <alignment horizontal="left" vertical="bottom"/>
    </xf>
    <xf numFmtId="0" fontId="1" fillId="0" borderId="3" xfId="17" applyFont="1" applyBorder="1" applyAlignment="1">
      <alignment horizontal="left" vertical="bottom"/>
    </xf>
    <xf numFmtId="0" fontId="12" fillId="0" borderId="2" xfId="17" applyFont="1" applyBorder="1" applyAlignment="1">
      <alignment horizontal="left" vertical="bottom"/>
    </xf>
    <xf numFmtId="0" fontId="38" fillId="0" borderId="6" xfId="17" applyFont="1" applyBorder="1" applyAlignment="1">
      <alignment horizontal="left" vertical="bottom"/>
    </xf>
    <xf numFmtId="188" fontId="18" fillId="0" borderId="6" xfId="17" applyNumberFormat="1" applyFont="1" applyBorder="1" applyAlignment="1">
      <alignment vertical="bottom"/>
    </xf>
    <xf numFmtId="166" fontId="1" fillId="0" borderId="0" xfId="21" applyNumberFormat="1" applyFont="1" applyFill="1" applyBorder="1" applyAlignment="1">
      <alignment horizontal="left" vertical="bottom"/>
    </xf>
    <xf numFmtId="0" fontId="30" fillId="0" borderId="2" xfId="17" applyFont="1" applyBorder="1">
      <alignment vertical="center"/>
    </xf>
    <xf numFmtId="0" fontId="1" fillId="5" borderId="2" xfId="17" applyFont="1" applyFill="1" applyBorder="1" applyAlignment="1">
      <alignment vertical="bottom"/>
    </xf>
    <xf numFmtId="0" fontId="41" fillId="0" borderId="0" xfId="3" applyFont="1" applyAlignment="1">
      <alignment vertical="bottom"/>
    </xf>
    <xf numFmtId="186" fontId="1" fillId="0" borderId="0" xfId="3" applyNumberFormat="1" applyBorder="1" applyAlignment="1">
      <alignment vertical="bottom"/>
    </xf>
    <xf numFmtId="173" fontId="1" fillId="0" borderId="0" xfId="3" applyNumberFormat="1" applyAlignment="1">
      <alignment vertical="bottom"/>
    </xf>
    <xf numFmtId="173" fontId="16" fillId="0" borderId="0" xfId="3" applyNumberFormat="1" applyFont="1" applyAlignment="1">
      <alignment vertical="bottom"/>
    </xf>
    <xf numFmtId="164" fontId="1" fillId="0" borderId="0" xfId="3" applyNumberFormat="1" applyAlignment="1">
      <alignment vertical="bottom"/>
    </xf>
    <xf numFmtId="173" fontId="1" fillId="0" borderId="0" xfId="3" applyNumberFormat="1" applyBorder="1" applyAlignment="1">
      <alignment vertical="bottom"/>
    </xf>
    <xf numFmtId="173" fontId="16" fillId="0" borderId="0" xfId="3" applyNumberFormat="1" applyFont="1" applyBorder="1" applyAlignment="1">
      <alignment vertical="bottom"/>
    </xf>
    <xf numFmtId="173" fontId="1" fillId="0" borderId="1" xfId="3" applyNumberFormat="1" applyBorder="1" applyAlignment="1">
      <alignment vertical="bottom"/>
    </xf>
    <xf numFmtId="173" fontId="16" fillId="0" borderId="1" xfId="3" applyNumberFormat="1" applyFont="1" applyBorder="1" applyAlignment="1">
      <alignment vertical="bottom"/>
    </xf>
    <xf numFmtId="164" fontId="1" fillId="0" borderId="1" xfId="3" applyNumberFormat="1" applyBorder="1" applyAlignment="1">
      <alignment vertical="bottom"/>
    </xf>
    <xf numFmtId="186" fontId="1" fillId="0" borderId="1" xfId="3" applyNumberFormat="1" applyBorder="1" applyAlignment="1">
      <alignment vertical="bottom"/>
    </xf>
    <xf numFmtId="187" fontId="1" fillId="0" borderId="0" xfId="3" applyNumberFormat="1" applyAlignment="1">
      <alignment vertical="bottom"/>
    </xf>
    <xf numFmtId="187" fontId="16" fillId="0" borderId="0" xfId="3" applyNumberFormat="1" applyFont="1" applyAlignment="1">
      <alignment vertical="bottom"/>
    </xf>
    <xf numFmtId="164" fontId="1" fillId="0" borderId="0" xfId="3" applyNumberFormat="1" applyBorder="1" applyAlignment="1">
      <alignment vertical="bottom"/>
    </xf>
    <xf numFmtId="0" fontId="19" fillId="10" borderId="0" xfId="3" applyFont="1" applyFill="1" applyAlignment="1">
      <alignment vertical="bottom"/>
    </xf>
    <xf numFmtId="173" fontId="19" fillId="11" borderId="0" xfId="3" applyNumberFormat="1" applyFont="1" applyFill="1" applyAlignment="1">
      <alignment vertical="bottom"/>
    </xf>
    <xf numFmtId="164" fontId="19" fillId="11" borderId="0" xfId="3" applyNumberFormat="1" applyFont="1" applyFill="1" applyAlignment="1">
      <alignment vertical="bottom"/>
    </xf>
    <xf numFmtId="186" fontId="19" fillId="12" borderId="0" xfId="3" applyNumberFormat="1" applyFont="1" applyFill="1" applyBorder="1" applyAlignment="1">
      <alignment vertical="bottom"/>
    </xf>
    <xf numFmtId="179" fontId="19" fillId="11" borderId="0" xfId="3" applyNumberFormat="1" applyFont="1" applyFill="1" applyAlignment="1">
      <alignment horizontal="right" vertical="bottom"/>
    </xf>
    <xf numFmtId="164" fontId="19" fillId="11" borderId="0" xfId="3" applyNumberFormat="1" applyFont="1" applyFill="1" applyAlignment="1">
      <alignment horizontal="right" vertical="bottom"/>
    </xf>
    <xf numFmtId="182" fontId="19" fillId="11" borderId="0" xfId="3" applyNumberFormat="1" applyFont="1" applyFill="1" applyAlignment="1">
      <alignment horizontal="right" vertical="bottom"/>
    </xf>
    <xf numFmtId="182" fontId="1" fillId="0" borderId="0" xfId="3" applyNumberFormat="1" applyBorder="1" applyAlignment="1">
      <alignment horizontal="right" vertical="bottom"/>
    </xf>
    <xf numFmtId="182" fontId="16" fillId="0" borderId="0" xfId="3" applyNumberFormat="1" applyFont="1" applyBorder="1" applyAlignment="1">
      <alignment horizontal="right" vertical="bottom"/>
    </xf>
    <xf numFmtId="0" fontId="19" fillId="11" borderId="0" xfId="3" applyFont="1" applyFill="1" applyBorder="1" applyAlignment="1">
      <alignment vertical="bottom"/>
    </xf>
    <xf numFmtId="164" fontId="19" fillId="11" borderId="0" xfId="3" applyNumberFormat="1" applyFont="1" applyFill="1" applyBorder="1" applyAlignment="1">
      <alignment horizontal="right" vertical="bottom"/>
    </xf>
    <xf numFmtId="0" fontId="41" fillId="2" borderId="0" xfId="0" applyFont="1" applyFill="1" applyAlignment="1">
      <alignment vertical="bottom"/>
    </xf>
    <xf numFmtId="0" fontId="1" fillId="2" borderId="1" xfId="0" applyFont="1" applyFill="1" applyBorder="1" applyAlignment="1">
      <alignment horizontal="right" vertical="bottom" wrapText="1"/>
    </xf>
    <xf numFmtId="0" fontId="1" fillId="0" borderId="1" xfId="0" applyFont="1" applyBorder="1" applyAlignment="1">
      <alignment horizontal="right" vertical="bottom" wrapText="1"/>
    </xf>
    <xf numFmtId="0" fontId="10" fillId="2" borderId="1" xfId="0" applyFont="1" applyFill="1" applyBorder="1" applyAlignment="1">
      <alignment horizontal="right" vertical="bottom" wrapText="1"/>
    </xf>
    <xf numFmtId="0" fontId="1" fillId="2" borderId="0" xfId="0" applyFont="1" applyFill="1" applyBorder="1" applyAlignment="1">
      <alignment horizontal="center" vertical="bottom" wrapText="1"/>
    </xf>
    <xf numFmtId="0" fontId="1" fillId="2" borderId="0" xfId="0" applyFont="1" applyFill="1" applyAlignment="1">
      <alignment horizontal="right" vertical="bottom"/>
    </xf>
    <xf numFmtId="0" fontId="1" fillId="2" borderId="0" xfId="0" applyFont="1" applyFill="1" applyBorder="1" applyAlignment="1">
      <alignment horizontal="center" vertical="bottom"/>
    </xf>
    <xf numFmtId="169" fontId="1" fillId="0" borderId="0" xfId="0" applyNumberFormat="1" applyFont="1" applyFill="1" applyAlignment="1">
      <alignment horizontal="right" vertical="bottom"/>
    </xf>
    <xf numFmtId="0" fontId="1" fillId="0" borderId="0" xfId="0" applyFont="1" applyFill="1" applyAlignment="1">
      <alignment horizontal="right" vertical="bottom"/>
    </xf>
    <xf numFmtId="0" fontId="1" fillId="0" borderId="0" xfId="0" applyFont="1" applyFill="1" applyBorder="1" applyAlignment="1">
      <alignment horizontal="left" vertical="bottom"/>
    </xf>
    <xf numFmtId="2" fontId="17" fillId="0" borderId="0" xfId="0" applyNumberFormat="1" applyFont="1" applyFill="1" applyBorder="1" applyAlignment="1">
      <alignment vertical="bottom"/>
    </xf>
    <xf numFmtId="2" fontId="17" fillId="0" borderId="0" xfId="0" applyNumberFormat="1" applyFont="1" applyFill="1" applyBorder="1" applyAlignment="1">
      <alignment horizontal="right" vertical="bottom"/>
    </xf>
    <xf numFmtId="0" fontId="1" fillId="0" borderId="1" xfId="0" applyFont="1" applyFill="1" applyBorder="1" applyAlignment="1">
      <alignment horizontal="left" vertical="bottom"/>
    </xf>
    <xf numFmtId="2" fontId="17" fillId="0" borderId="1" xfId="0" applyNumberFormat="1" applyFont="1" applyFill="1" applyBorder="1" applyAlignment="1">
      <alignment vertical="bottom"/>
    </xf>
    <xf numFmtId="2" fontId="17" fillId="0" borderId="1" xfId="0" applyNumberFormat="1" applyFont="1" applyFill="1" applyBorder="1" applyAlignment="1">
      <alignment horizontal="right" vertical="bottom"/>
    </xf>
    <xf numFmtId="0" fontId="42" fillId="0" borderId="0" xfId="12" applyFont="1" applyAlignment="1">
      <alignment vertical="bottom"/>
    </xf>
    <xf numFmtId="1" fontId="1" fillId="0" borderId="0" xfId="10" applyNumberFormat="1" applyAlignment="1">
      <alignment vertical="bottom"/>
    </xf>
    <xf numFmtId="1" fontId="16" fillId="0" borderId="0" xfId="10" applyNumberFormat="1" applyFont="1" applyAlignment="1">
      <alignment vertical="bottom"/>
    </xf>
    <xf numFmtId="167" fontId="16" fillId="0" borderId="0" xfId="18" applyNumberFormat="1" applyFont="1" applyAlignment="1">
      <alignment vertical="bottom"/>
    </xf>
    <xf numFmtId="182" fontId="1" fillId="0" borderId="0" xfId="12" applyNumberFormat="1" applyFont="1" applyAlignment="1">
      <alignment vertical="bottom"/>
    </xf>
    <xf numFmtId="182" fontId="16" fillId="0" borderId="0" xfId="12" applyNumberFormat="1" applyFont="1" applyAlignment="1">
      <alignment vertical="bottom"/>
    </xf>
    <xf numFmtId="184" fontId="19" fillId="11" borderId="0" xfId="12" applyNumberFormat="1" applyFont="1" applyFill="1" applyAlignment="1">
      <alignment vertical="bottom"/>
    </xf>
    <xf numFmtId="182" fontId="19" fillId="11" borderId="0" xfId="12" applyNumberFormat="1" applyFont="1" applyFill="1" applyAlignment="1">
      <alignment vertical="bottom"/>
    </xf>
    <xf numFmtId="164" fontId="19" fillId="11" borderId="0" xfId="17" applyNumberFormat="1" applyFont="1" applyFill="1" applyAlignment="1">
      <alignment horizontal="right" vertical="bottom"/>
    </xf>
    <xf numFmtId="182" fontId="19" fillId="0" borderId="0" xfId="12" applyNumberFormat="1" applyFont="1" applyAlignment="1">
      <alignment vertical="bottom"/>
    </xf>
    <xf numFmtId="167" fontId="19" fillId="0" borderId="0" xfId="18" applyNumberFormat="1" applyFont="1" applyFill="1" applyAlignment="1">
      <alignment vertical="bottom"/>
    </xf>
    <xf numFmtId="0" fontId="1" fillId="0" borderId="0" xfId="12" applyNumberFormat="1" applyFont="1" applyAlignment="1">
      <alignment vertical="bottom"/>
    </xf>
    <xf numFmtId="0" fontId="1" fillId="0" borderId="0" xfId="13" applyAlignment="1">
      <alignment vertical="bottom"/>
    </xf>
    <xf numFmtId="1" fontId="27" fillId="0" borderId="0" xfId="10" applyNumberFormat="1" applyFont="1" applyAlignment="1">
      <alignment vertical="bottom"/>
    </xf>
    <xf numFmtId="0" fontId="17" fillId="2" borderId="0" xfId="10" applyFont="1" applyFill="1" applyAlignment="1">
      <alignment vertical="bottom"/>
    </xf>
    <xf numFmtId="184" fontId="1" fillId="0" borderId="0" xfId="17" applyNumberFormat="1" applyFont="1" applyAlignment="1">
      <alignment vertical="bottom"/>
    </xf>
    <xf numFmtId="184" fontId="14" fillId="0" borderId="0" xfId="17" applyNumberFormat="1" applyAlignment="1">
      <alignment vertical="bottom"/>
    </xf>
    <xf numFmtId="184" fontId="16" fillId="0" borderId="0" xfId="17" applyNumberFormat="1" applyFont="1" applyAlignment="1">
      <alignment vertical="bottom"/>
    </xf>
    <xf numFmtId="0" fontId="41" fillId="0" borderId="0" xfId="17" applyFont="1" applyAlignment="1">
      <alignment vertical="bottom"/>
    </xf>
    <xf numFmtId="184" fontId="11" fillId="0" borderId="0" xfId="1" applyNumberFormat="1" applyAlignment="1">
      <alignment vertical="bottom"/>
    </xf>
    <xf numFmtId="0" fontId="16" fillId="0" borderId="1" xfId="12" applyFont="1" applyBorder="1" applyAlignment="1">
      <alignment vertical="bottom"/>
    </xf>
    <xf numFmtId="0" fontId="17" fillId="0" borderId="6" xfId="17" applyFont="1" applyBorder="1">
      <alignment vertical="center"/>
    </xf>
    <xf numFmtId="0" fontId="1" fillId="0" borderId="19" xfId="12" applyFont="1" applyBorder="1" applyAlignment="1">
      <alignment horizontal="center" vertical="center" wrapText="1"/>
    </xf>
    <xf numFmtId="0" fontId="1" fillId="0" borderId="7" xfId="12" applyFont="1" applyBorder="1" applyAlignment="1">
      <alignment horizontal="center" vertical="center" wrapText="1"/>
    </xf>
    <xf numFmtId="0" fontId="1" fillId="0" borderId="6" xfId="12" applyFont="1" applyBorder="1" applyAlignment="1">
      <alignment horizontal="center" vertical="center" wrapText="1"/>
    </xf>
    <xf numFmtId="0" fontId="1" fillId="0" borderId="8" xfId="12" applyFont="1" applyBorder="1" applyAlignment="1">
      <alignment horizontal="center" vertical="center" wrapText="1"/>
    </xf>
    <xf numFmtId="184" fontId="16" fillId="0" borderId="6" xfId="12" applyNumberFormat="1" applyFont="1" applyBorder="1" applyAlignment="1">
      <alignment horizontal="center" vertical="center" wrapText="1"/>
    </xf>
    <xf numFmtId="184" fontId="16" fillId="0" borderId="5" xfId="12" applyNumberFormat="1" applyFont="1" applyBorder="1" applyAlignment="1">
      <alignment vertical="bottom"/>
    </xf>
    <xf numFmtId="185" fontId="1" fillId="0" borderId="5" xfId="12" applyNumberFormat="1" applyFont="1" applyBorder="1" applyAlignment="1">
      <alignment vertical="bottom"/>
    </xf>
    <xf numFmtId="185" fontId="1" fillId="0" borderId="14" xfId="12" applyNumberFormat="1" applyFont="1" applyBorder="1" applyAlignment="1">
      <alignment vertical="bottom"/>
    </xf>
    <xf numFmtId="185" fontId="16" fillId="0" borderId="5" xfId="12" applyNumberFormat="1" applyFont="1" applyBorder="1" applyAlignment="1">
      <alignment vertical="bottom"/>
    </xf>
    <xf numFmtId="185" fontId="16" fillId="0" borderId="14" xfId="12" applyNumberFormat="1" applyFont="1" applyBorder="1" applyAlignment="1">
      <alignment vertical="bottom"/>
    </xf>
    <xf numFmtId="168" fontId="1" fillId="0" borderId="0" xfId="12" applyNumberFormat="1" applyFont="1" applyAlignment="1">
      <alignment vertical="bottom"/>
    </xf>
    <xf numFmtId="168" fontId="1" fillId="0" borderId="2" xfId="12" applyNumberFormat="1" applyFont="1" applyBorder="1" applyAlignment="1">
      <alignment vertical="bottom"/>
    </xf>
    <xf numFmtId="168" fontId="1" fillId="0" borderId="12" xfId="12" applyNumberFormat="1" applyFont="1" applyBorder="1" applyAlignment="1">
      <alignment vertical="bottom"/>
    </xf>
    <xf numFmtId="168" fontId="16" fillId="0" borderId="2" xfId="12" applyNumberFormat="1" applyFont="1" applyBorder="1" applyAlignment="1">
      <alignment vertical="bottom"/>
    </xf>
    <xf numFmtId="0" fontId="19" fillId="10" borderId="0" xfId="17" applyFont="1" applyFill="1" applyAlignment="1">
      <alignment vertical="bottom"/>
    </xf>
    <xf numFmtId="168" fontId="19" fillId="11" borderId="0" xfId="12" applyNumberFormat="1" applyFont="1" applyFill="1" applyAlignment="1">
      <alignment vertical="bottom"/>
    </xf>
    <xf numFmtId="0" fontId="43" fillId="0" borderId="0" xfId="3" applyFont="1" applyAlignment="1">
      <alignment vertical="bottom"/>
    </xf>
    <xf numFmtId="0" fontId="19" fillId="13" borderId="0" xfId="3" applyFont="1" applyFill="1" applyBorder="1" applyAlignment="1">
      <alignment vertical="bottom"/>
    </xf>
    <xf numFmtId="179" fontId="19" fillId="13" borderId="0" xfId="3" applyNumberFormat="1" applyFont="1" applyFill="1" applyBorder="1" applyAlignment="1">
      <alignment horizontal="right" vertical="bottom"/>
    </xf>
    <xf numFmtId="164" fontId="19" fillId="13" borderId="0" xfId="3" applyNumberFormat="1" applyFont="1" applyFill="1" applyBorder="1" applyAlignment="1">
      <alignment horizontal="right" vertical="bottom"/>
    </xf>
    <xf numFmtId="182" fontId="19" fillId="13" borderId="0" xfId="3" applyNumberFormat="1" applyFont="1" applyFill="1" applyAlignment="1">
      <alignment horizontal="right" vertical="bottom"/>
    </xf>
    <xf numFmtId="0" fontId="44" fillId="0" borderId="0" xfId="3" applyFont="1" applyAlignment="1">
      <alignment vertical="bottom"/>
    </xf>
    <xf numFmtId="0" fontId="19" fillId="14" borderId="0" xfId="3" applyFont="1" applyFill="1" applyBorder="1" applyAlignment="1">
      <alignment vertical="bottom"/>
    </xf>
    <xf numFmtId="179" fontId="19" fillId="14" borderId="0" xfId="3" applyNumberFormat="1" applyFont="1" applyFill="1" applyBorder="1" applyAlignment="1">
      <alignment horizontal="right" vertical="bottom"/>
    </xf>
    <xf numFmtId="164" fontId="19" fillId="14" borderId="0" xfId="3" applyNumberFormat="1" applyFont="1" applyFill="1" applyBorder="1" applyAlignment="1">
      <alignment horizontal="right" vertical="bottom"/>
    </xf>
    <xf numFmtId="0" fontId="19" fillId="14" borderId="0" xfId="3" applyFont="1" applyFill="1" applyAlignment="1">
      <alignment vertical="bottom"/>
    </xf>
    <xf numFmtId="182" fontId="19" fillId="14" borderId="0" xfId="3" applyNumberFormat="1" applyFont="1" applyFill="1" applyAlignment="1">
      <alignment horizontal="right" vertical="bottom"/>
    </xf>
    <xf numFmtId="164" fontId="19" fillId="14" borderId="0" xfId="3" applyNumberFormat="1" applyFont="1" applyFill="1" applyAlignment="1">
      <alignment horizontal="right" vertical="bottom"/>
    </xf>
    <xf numFmtId="0" fontId="45" fillId="0" borderId="0" xfId="3" applyFont="1" applyAlignment="1">
      <alignment vertical="bottom"/>
    </xf>
    <xf numFmtId="0" fontId="19" fillId="15" borderId="0" xfId="3" applyFont="1" applyFill="1" applyAlignment="1">
      <alignment vertical="bottom"/>
    </xf>
    <xf numFmtId="182" fontId="19" fillId="15" borderId="0" xfId="3" applyNumberFormat="1" applyFont="1" applyFill="1" applyAlignment="1">
      <alignment horizontal="right" vertical="bottom"/>
    </xf>
    <xf numFmtId="164" fontId="19" fillId="15" borderId="0" xfId="3" applyNumberFormat="1" applyFont="1" applyFill="1" applyAlignment="1">
      <alignment horizontal="right" vertical="bottom"/>
    </xf>
    <xf numFmtId="0" fontId="17" fillId="2" borderId="0" xfId="3" applyFont="1" applyFill="1" applyAlignment="1">
      <alignment vertical="bottom"/>
    </xf>
    <xf numFmtId="0" fontId="19" fillId="15" borderId="0" xfId="3" applyFont="1" applyFill="1" applyBorder="1" applyAlignment="1">
      <alignment vertical="bottom"/>
    </xf>
    <xf numFmtId="183" fontId="19" fillId="15" borderId="0" xfId="3" applyNumberFormat="1" applyFont="1" applyFill="1" applyBorder="1" applyAlignment="1">
      <alignment horizontal="right" vertical="bottom"/>
    </xf>
    <xf numFmtId="164" fontId="19" fillId="15" borderId="0" xfId="3" applyNumberFormat="1" applyFont="1" applyFill="1" applyBorder="1" applyAlignment="1">
      <alignment horizontal="right" vertical="bottom"/>
    </xf>
    <xf numFmtId="0" fontId="17" fillId="0" borderId="0" xfId="3" applyFont="1" applyFill="1" applyAlignment="1">
      <alignment vertical="bottom"/>
    </xf>
    <xf numFmtId="179" fontId="17" fillId="0" borderId="0" xfId="3" applyNumberFormat="1" applyFont="1" applyFill="1" applyAlignment="1">
      <alignment horizontal="right" vertical="bottom"/>
    </xf>
    <xf numFmtId="179" fontId="19" fillId="15" borderId="0" xfId="3" applyNumberFormat="1" applyFont="1" applyFill="1" applyBorder="1" applyAlignment="1">
      <alignment horizontal="right" vertical="bottom"/>
    </xf>
    <xf numFmtId="0" fontId="46" fillId="0" borderId="0" xfId="3" applyFont="1" applyAlignment="1">
      <alignment vertical="bottom"/>
    </xf>
    <xf numFmtId="0" fontId="1" fillId="0" borderId="0" xfId="3" applyAlignment="1">
      <alignment horizontal="center" vertical="bottom" wrapText="1"/>
    </xf>
    <xf numFmtId="0" fontId="16" fillId="0" borderId="2" xfId="3" applyFont="1" applyBorder="1" applyAlignment="1">
      <alignment horizontal="center" vertical="bottom" wrapText="1"/>
    </xf>
    <xf numFmtId="0" fontId="1" fillId="0" borderId="0" xfId="3" applyBorder="1" applyAlignment="1">
      <alignment horizontal="center" vertical="bottom" wrapText="1"/>
    </xf>
    <xf numFmtId="0" fontId="16" fillId="2" borderId="0" xfId="3" applyFont="1" applyFill="1" applyAlignment="1">
      <alignment horizontal="right" vertical="top"/>
    </xf>
    <xf numFmtId="0" fontId="1" fillId="0" borderId="0" xfId="3" applyBorder="1" applyAlignment="1">
      <alignment horizontal="center" vertical="top" wrapText="1"/>
    </xf>
    <xf numFmtId="0" fontId="16" fillId="0" borderId="2" xfId="3" applyFont="1" applyBorder="1" applyAlignment="1">
      <alignment horizontal="center" vertical="top" wrapText="1"/>
    </xf>
    <xf numFmtId="0" fontId="1" fillId="0" borderId="11" xfId="3" applyBorder="1" applyAlignment="1">
      <alignment horizontal="center" vertical="top" wrapText="1"/>
    </xf>
    <xf numFmtId="0" fontId="1" fillId="0" borderId="0" xfId="3" applyBorder="1" applyAlignment="1">
      <alignment horizontal="right" vertical="bottom"/>
    </xf>
    <xf numFmtId="0" fontId="16" fillId="0" borderId="2" xfId="3" applyFont="1" applyBorder="1" applyAlignment="1">
      <alignment horizontal="right" vertical="bottom"/>
    </xf>
    <xf numFmtId="179" fontId="16" fillId="0" borderId="2" xfId="3" applyNumberFormat="1" applyFont="1" applyBorder="1" applyAlignment="1">
      <alignment horizontal="right" vertical="bottom"/>
    </xf>
    <xf numFmtId="10" fontId="1" fillId="0" borderId="0" xfId="14" applyNumberFormat="1" applyFont="1" applyBorder="1" applyAlignment="1">
      <alignment vertical="bottom"/>
    </xf>
    <xf numFmtId="10" fontId="1" fillId="0" borderId="0" xfId="14" applyNumberFormat="1" applyFont="1" applyAlignment="1">
      <alignment vertical="bottom"/>
    </xf>
    <xf numFmtId="10" fontId="1" fillId="0" borderId="1" xfId="14" applyNumberFormat="1" applyFont="1" applyBorder="1" applyAlignment="1">
      <alignment vertical="bottom"/>
    </xf>
    <xf numFmtId="0" fontId="18" fillId="0" borderId="0" xfId="3" applyFont="1" applyBorder="1" applyAlignment="1">
      <alignment vertical="bottom"/>
    </xf>
    <xf numFmtId="179" fontId="19" fillId="16" borderId="0" xfId="3" applyNumberFormat="1" applyFont="1" applyFill="1" applyAlignment="1">
      <alignment horizontal="left" vertical="bottom"/>
    </xf>
    <xf numFmtId="179" fontId="19" fillId="16" borderId="0" xfId="3" applyNumberFormat="1" applyFont="1" applyFill="1" applyAlignment="1">
      <alignment horizontal="right" vertical="bottom"/>
    </xf>
    <xf numFmtId="179" fontId="19" fillId="16" borderId="0" xfId="3" applyNumberFormat="1" applyFont="1" applyFill="1" applyBorder="1" applyAlignment="1">
      <alignment horizontal="right" vertical="bottom"/>
    </xf>
    <xf numFmtId="179" fontId="19" fillId="16" borderId="2" xfId="3" applyNumberFormat="1" applyFont="1" applyFill="1" applyBorder="1" applyAlignment="1">
      <alignment horizontal="right" vertical="bottom"/>
    </xf>
    <xf numFmtId="10" fontId="19" fillId="16" borderId="0" xfId="14" applyNumberFormat="1" applyFont="1" applyFill="1" applyBorder="1" applyAlignment="1">
      <alignment vertical="bottom"/>
    </xf>
    <xf numFmtId="0" fontId="17" fillId="0" borderId="1" xfId="3" applyFont="1" applyBorder="1" applyAlignment="1">
      <alignment vertical="bottom"/>
    </xf>
    <xf numFmtId="0" fontId="14" fillId="0" borderId="0" xfId="22" applyAlignment="1">
      <alignment vertical="bottom"/>
    </xf>
    <xf numFmtId="0" fontId="47" fillId="0" borderId="0" xfId="22" applyFont="1" applyAlignment="1">
      <alignment vertical="bottom"/>
    </xf>
    <xf numFmtId="0" fontId="2" fillId="0" borderId="0" xfId="22" applyFont="1" applyAlignment="1">
      <alignment vertical="bottom"/>
    </xf>
    <xf numFmtId="0" fontId="45" fillId="2" borderId="0" xfId="23" applyFont="1" applyFill="1">
      <alignment vertical="center"/>
    </xf>
    <xf numFmtId="0" fontId="1" fillId="2" borderId="0" xfId="24" applyFont="1" applyFill="1" applyAlignment="1">
      <alignment horizontal="right" vertical="bottom"/>
    </xf>
    <xf numFmtId="0" fontId="1" fillId="2" borderId="0" xfId="23" applyFont="1" applyFill="1" applyAlignment="1">
      <alignment vertical="bottom"/>
    </xf>
    <xf numFmtId="0" fontId="1" fillId="0" borderId="0" xfId="24" applyFont="1" applyAlignment="1">
      <alignment horizontal="right" vertical="bottom"/>
    </xf>
    <xf numFmtId="0" fontId="11" fillId="0" borderId="0" xfId="1" applyAlignment="1">
      <alignment horizontal="right" vertical="bottom"/>
    </xf>
    <xf numFmtId="0" fontId="1" fillId="0" borderId="0" xfId="22" applyFont="1" applyAlignment="1">
      <alignment vertical="bottom"/>
    </xf>
    <xf numFmtId="0" fontId="17" fillId="0" borderId="0" xfId="22" applyFont="1" applyAlignment="1">
      <alignment horizontal="right" vertical="bottom"/>
    </xf>
    <xf numFmtId="0" fontId="17" fillId="0" borderId="0" xfId="22" applyFont="1" applyAlignment="1">
      <alignment vertical="bottom"/>
    </xf>
    <xf numFmtId="0" fontId="18" fillId="0" borderId="0" xfId="22" applyFont="1" applyAlignment="1">
      <alignment vertical="bottom"/>
    </xf>
    <xf numFmtId="0" fontId="17" fillId="2" borderId="0" xfId="22" applyFont="1" applyFill="1" applyAlignment="1">
      <alignment horizontal="right" vertical="bottom"/>
    </xf>
    <xf numFmtId="0" fontId="48" fillId="2" borderId="0" xfId="22" applyFont="1" applyFill="1" applyAlignment="1">
      <alignment vertical="bottom"/>
    </xf>
    <xf numFmtId="0" fontId="16" fillId="0" borderId="0" xfId="24" applyFont="1" applyAlignment="1">
      <alignment horizontal="right" vertical="bottom"/>
    </xf>
    <xf numFmtId="0" fontId="1" fillId="0" borderId="0" xfId="22" applyFont="1" applyAlignment="1">
      <alignment horizontal="right" vertical="bottom"/>
    </xf>
    <xf numFmtId="0" fontId="1" fillId="2" borderId="0" xfId="22" applyFont="1" applyFill="1" applyAlignment="1">
      <alignment vertical="bottom"/>
    </xf>
    <xf numFmtId="0" fontId="1" fillId="2" borderId="0" xfId="25" applyFont="1" applyFill="1" applyAlignment="1">
      <alignment vertical="bottom"/>
    </xf>
    <xf numFmtId="0" fontId="1" fillId="0" borderId="0" xfId="25" applyFont="1" applyAlignment="1">
      <alignment vertical="bottom"/>
    </xf>
    <xf numFmtId="0" fontId="16" fillId="0" borderId="0" xfId="22" applyFont="1" applyAlignment="1">
      <alignment vertical="bottom"/>
    </xf>
    <xf numFmtId="172" fontId="1" fillId="2" borderId="0" xfId="25" applyNumberFormat="1" applyFont="1" applyFill="1" applyAlignment="1">
      <alignment vertical="bottom"/>
    </xf>
    <xf numFmtId="172" fontId="1" fillId="0" borderId="0" xfId="25" applyNumberFormat="1" applyFont="1" applyAlignment="1">
      <alignment vertical="bottom"/>
    </xf>
    <xf numFmtId="172" fontId="1" fillId="0" borderId="0" xfId="24" applyNumberFormat="1" applyFont="1" applyAlignment="1">
      <alignment horizontal="right" vertical="bottom"/>
    </xf>
    <xf numFmtId="172" fontId="14" fillId="0" borderId="0" xfId="22" applyNumberFormat="1" applyAlignment="1">
      <alignment horizontal="right" vertical="bottom"/>
    </xf>
    <xf numFmtId="172" fontId="1" fillId="0" borderId="0" xfId="22" applyNumberFormat="1" applyFont="1" applyAlignment="1">
      <alignment horizontal="right" vertical="bottom"/>
    </xf>
    <xf numFmtId="172" fontId="1" fillId="0" borderId="0" xfId="22" applyNumberFormat="1" applyFont="1" applyAlignment="1">
      <alignment vertical="bottom"/>
    </xf>
    <xf numFmtId="172" fontId="16" fillId="0" borderId="0" xfId="22" applyNumberFormat="1" applyFont="1" applyAlignment="1">
      <alignment vertical="bottom"/>
    </xf>
    <xf numFmtId="164" fontId="14" fillId="0" borderId="0" xfId="22" applyNumberFormat="1" applyAlignment="1">
      <alignment horizontal="right" vertical="bottom"/>
    </xf>
    <xf numFmtId="0" fontId="1" fillId="2" borderId="0" xfId="26" applyFont="1" applyFill="1">
      <alignment vertical="center"/>
    </xf>
    <xf numFmtId="174" fontId="1" fillId="0" borderId="0" xfId="22" applyNumberFormat="1" applyFont="1" applyAlignment="1">
      <alignment vertical="bottom"/>
    </xf>
    <xf numFmtId="174" fontId="16" fillId="0" borderId="0" xfId="22" applyNumberFormat="1" applyFont="1" applyAlignment="1">
      <alignment vertical="bottom"/>
    </xf>
    <xf numFmtId="164" fontId="1" fillId="0" borderId="0" xfId="22" applyNumberFormat="1" applyFont="1" applyAlignment="1">
      <alignment vertical="bottom"/>
    </xf>
    <xf numFmtId="0" fontId="1" fillId="0" borderId="0" xfId="22" applyFont="1">
      <alignment vertical="center"/>
    </xf>
    <xf numFmtId="0" fontId="16" fillId="2" borderId="15" xfId="27" applyFont="1" applyFill="1" applyBorder="1">
      <alignment vertical="center"/>
    </xf>
    <xf numFmtId="174" fontId="16" fillId="0" borderId="1" xfId="22" applyNumberFormat="1" applyFont="1" applyBorder="1" applyAlignment="1">
      <alignment vertical="bottom"/>
    </xf>
    <xf numFmtId="164" fontId="16" fillId="0" borderId="1" xfId="22" applyNumberFormat="1" applyFont="1" applyBorder="1">
      <alignment vertical="center"/>
    </xf>
    <xf numFmtId="0" fontId="16" fillId="2" borderId="0" xfId="27" applyFont="1" applyFill="1" applyBorder="1">
      <alignment vertical="center"/>
    </xf>
    <xf numFmtId="164" fontId="1" fillId="0" borderId="0" xfId="22" applyNumberFormat="1" applyFont="1">
      <alignment vertical="center"/>
    </xf>
    <xf numFmtId="0" fontId="1" fillId="2" borderId="0" xfId="27" applyFont="1" applyFill="1" applyBorder="1">
      <alignment vertical="center"/>
    </xf>
    <xf numFmtId="0" fontId="1" fillId="0" borderId="0" xfId="26" applyFont="1">
      <alignment vertical="center"/>
    </xf>
    <xf numFmtId="0" fontId="16" fillId="0" borderId="15" xfId="27" applyFont="1" applyBorder="1">
      <alignment vertical="center"/>
    </xf>
    <xf numFmtId="164" fontId="16" fillId="0" borderId="1" xfId="22" applyNumberFormat="1" applyFont="1" applyBorder="1" applyAlignment="1">
      <alignment vertical="bottom"/>
    </xf>
    <xf numFmtId="0" fontId="16" fillId="0" borderId="0" xfId="27" applyFont="1" applyBorder="1">
      <alignment vertical="center"/>
    </xf>
    <xf numFmtId="174" fontId="16" fillId="0" borderId="7" xfId="22" applyNumberFormat="1" applyFont="1" applyBorder="1" applyAlignment="1">
      <alignment vertical="bottom"/>
    </xf>
    <xf numFmtId="164" fontId="16" fillId="0" borderId="7" xfId="22" applyNumberFormat="1" applyFont="1" applyBorder="1" applyAlignment="1">
      <alignment vertical="bottom"/>
    </xf>
    <xf numFmtId="0" fontId="16" fillId="0" borderId="20" xfId="27" applyFont="1" applyBorder="1">
      <alignment vertical="center"/>
    </xf>
    <xf numFmtId="0" fontId="19" fillId="17" borderId="0" xfId="22" applyFont="1" applyFill="1" applyAlignment="1">
      <alignment vertical="bottom"/>
    </xf>
    <xf numFmtId="174" fontId="19" fillId="15" borderId="0" xfId="22" applyNumberFormat="1" applyFont="1" applyFill="1" applyAlignment="1">
      <alignment vertical="bottom"/>
    </xf>
    <xf numFmtId="164" fontId="19" fillId="15" borderId="0" xfId="22" applyNumberFormat="1" applyFont="1" applyFill="1" applyAlignment="1">
      <alignment vertical="bottom"/>
    </xf>
    <xf numFmtId="0" fontId="1" fillId="0" borderId="0" xfId="28" applyFont="1">
      <alignment vertical="center"/>
    </xf>
    <xf numFmtId="0" fontId="1" fillId="0" borderId="1" xfId="28" applyFont="1" applyBorder="1">
      <alignment vertical="center"/>
    </xf>
    <xf numFmtId="174" fontId="1" fillId="0" borderId="1" xfId="22" applyNumberFormat="1" applyFont="1" applyBorder="1" applyAlignment="1">
      <alignment vertical="bottom"/>
    </xf>
    <xf numFmtId="164" fontId="1" fillId="0" borderId="1" xfId="22" applyNumberFormat="1" applyFont="1" applyBorder="1">
      <alignment vertical="center"/>
    </xf>
    <xf numFmtId="0" fontId="49" fillId="0" borderId="0" xfId="23" applyFont="1">
      <alignment vertical="center"/>
    </xf>
    <xf numFmtId="0" fontId="17" fillId="0" borderId="0" xfId="22" applyFont="1">
      <alignment vertical="center"/>
    </xf>
    <xf numFmtId="164" fontId="1" fillId="0" borderId="0" xfId="22" applyNumberFormat="1" applyFont="1" applyAlignment="1">
      <alignment horizontal="right" vertical="bottom"/>
    </xf>
    <xf numFmtId="0" fontId="49" fillId="0" borderId="7" xfId="23" applyFont="1" applyBorder="1">
      <alignment vertical="center"/>
    </xf>
    <xf numFmtId="0" fontId="1" fillId="0" borderId="1" xfId="27" applyFont="1" applyBorder="1">
      <alignment vertical="center"/>
    </xf>
    <xf numFmtId="164" fontId="1" fillId="0" borderId="1" xfId="22" applyNumberFormat="1" applyFont="1" applyBorder="1" applyAlignment="1">
      <alignment vertical="bottom"/>
    </xf>
    <xf numFmtId="172" fontId="1" fillId="0" borderId="0" xfId="22" applyNumberFormat="1" applyFont="1">
      <alignment vertical="center"/>
    </xf>
    <xf numFmtId="172" fontId="16" fillId="0" borderId="0" xfId="22" applyNumberFormat="1" applyFont="1">
      <alignment vertical="center"/>
    </xf>
    <xf numFmtId="164" fontId="1" fillId="0" borderId="0" xfId="22" applyNumberFormat="1" applyFont="1" applyAlignment="1">
      <alignment horizontal="right" vertical="center"/>
    </xf>
    <xf numFmtId="181" fontId="1" fillId="0" borderId="0" xfId="29" applyNumberFormat="1" applyFont="1" applyBorder="1" applyAlignment="1">
      <alignment vertical="bottom"/>
    </xf>
    <xf numFmtId="181" fontId="1" fillId="0" borderId="0" xfId="29" applyNumberFormat="1" applyFont="1" applyBorder="1" applyAlignment="1">
      <alignment horizontal="right" vertical="bottom"/>
    </xf>
    <xf numFmtId="181" fontId="16" fillId="0" borderId="0" xfId="29" applyNumberFormat="1" applyFont="1" applyBorder="1" applyAlignment="1">
      <alignment horizontal="right" vertical="bottom"/>
    </xf>
    <xf numFmtId="167" fontId="1" fillId="0" borderId="0" xfId="30" applyNumberFormat="1" applyFont="1" applyBorder="1" applyAlignment="1">
      <alignment horizontal="right" vertical="bottom"/>
    </xf>
    <xf numFmtId="0" fontId="1" fillId="0" borderId="0" xfId="27" applyFont="1" applyBorder="1">
      <alignment vertical="center"/>
    </xf>
    <xf numFmtId="181" fontId="16" fillId="0" borderId="0" xfId="22" applyNumberFormat="1" applyFont="1" applyAlignment="1">
      <alignment vertical="bottom"/>
    </xf>
    <xf numFmtId="0" fontId="1" fillId="0" borderId="0" xfId="31" applyFont="1" applyAlignment="1">
      <alignment vertical="bottom"/>
    </xf>
    <xf numFmtId="0" fontId="14" fillId="0" borderId="0" xfId="32" applyAlignment="1">
      <alignment vertical="bottom"/>
    </xf>
    <xf numFmtId="0" fontId="47" fillId="0" borderId="0" xfId="32" applyFont="1" applyAlignment="1">
      <alignment vertical="bottom"/>
    </xf>
    <xf numFmtId="0" fontId="2" fillId="0" borderId="0" xfId="32" applyFont="1" applyAlignment="1">
      <alignment vertical="bottom"/>
    </xf>
    <xf numFmtId="0" fontId="1" fillId="0" borderId="0" xfId="32" applyFont="1" applyAlignment="1">
      <alignment vertical="bottom"/>
    </xf>
    <xf numFmtId="0" fontId="17" fillId="0" borderId="0" xfId="32" applyFont="1" applyAlignment="1">
      <alignment horizontal="right" vertical="bottom"/>
    </xf>
    <xf numFmtId="0" fontId="17" fillId="0" borderId="0" xfId="32" applyFont="1" applyAlignment="1">
      <alignment vertical="bottom"/>
    </xf>
    <xf numFmtId="0" fontId="18" fillId="0" borderId="0" xfId="32" applyFont="1" applyAlignment="1">
      <alignment vertical="bottom"/>
    </xf>
    <xf numFmtId="0" fontId="17" fillId="2" borderId="0" xfId="32" applyFont="1" applyFill="1" applyAlignment="1">
      <alignment horizontal="right" vertical="bottom"/>
    </xf>
    <xf numFmtId="0" fontId="48" fillId="2" borderId="0" xfId="32" applyFont="1" applyFill="1" applyAlignment="1">
      <alignment vertical="bottom"/>
    </xf>
    <xf numFmtId="0" fontId="1" fillId="0" borderId="0" xfId="32" applyFont="1" applyAlignment="1">
      <alignment horizontal="right" vertical="bottom"/>
    </xf>
    <xf numFmtId="0" fontId="50" fillId="0" borderId="0" xfId="32" applyFont="1">
      <alignment vertical="center"/>
    </xf>
    <xf numFmtId="0" fontId="16" fillId="0" borderId="0" xfId="32" applyFont="1" applyAlignment="1">
      <alignment vertical="bottom"/>
    </xf>
    <xf numFmtId="0" fontId="1" fillId="2" borderId="0" xfId="32" applyFont="1" applyFill="1" applyAlignment="1">
      <alignment vertical="bottom"/>
    </xf>
    <xf numFmtId="172" fontId="14" fillId="0" borderId="0" xfId="32" applyNumberFormat="1" applyAlignment="1">
      <alignment horizontal="right" vertical="bottom"/>
    </xf>
    <xf numFmtId="172" fontId="1" fillId="0" borderId="0" xfId="32" applyNumberFormat="1" applyFont="1" applyAlignment="1">
      <alignment horizontal="right" vertical="bottom"/>
    </xf>
    <xf numFmtId="172" fontId="1" fillId="0" borderId="0" xfId="32" applyNumberFormat="1" applyFont="1" applyAlignment="1">
      <alignment vertical="bottom"/>
    </xf>
    <xf numFmtId="172" fontId="16" fillId="0" borderId="0" xfId="32" applyNumberFormat="1" applyFont="1" applyAlignment="1">
      <alignment vertical="bottom"/>
    </xf>
    <xf numFmtId="164" fontId="14" fillId="0" borderId="0" xfId="32" applyNumberFormat="1" applyAlignment="1">
      <alignment horizontal="right" vertical="bottom"/>
    </xf>
    <xf numFmtId="179" fontId="1" fillId="0" borderId="0" xfId="32" applyNumberFormat="1" applyFont="1" applyAlignment="1">
      <alignment vertical="bottom"/>
    </xf>
    <xf numFmtId="179" fontId="16" fillId="0" borderId="0" xfId="32" applyNumberFormat="1" applyFont="1" applyAlignment="1">
      <alignment vertical="bottom"/>
    </xf>
    <xf numFmtId="164" fontId="1" fillId="0" borderId="0" xfId="32" applyNumberFormat="1" applyFont="1" applyAlignment="1">
      <alignment vertical="bottom"/>
    </xf>
    <xf numFmtId="0" fontId="1" fillId="0" borderId="0" xfId="32" applyFont="1">
      <alignment vertical="center"/>
    </xf>
    <xf numFmtId="179" fontId="16" fillId="0" borderId="1" xfId="32" applyNumberFormat="1" applyFont="1" applyBorder="1" applyAlignment="1">
      <alignment vertical="bottom"/>
    </xf>
    <xf numFmtId="164" fontId="16" fillId="0" borderId="1" xfId="32" applyNumberFormat="1" applyFont="1" applyBorder="1">
      <alignment vertical="center"/>
    </xf>
    <xf numFmtId="164" fontId="1" fillId="0" borderId="0" xfId="32" applyNumberFormat="1" applyFont="1">
      <alignment vertical="center"/>
    </xf>
    <xf numFmtId="164" fontId="16" fillId="0" borderId="1" xfId="32" applyNumberFormat="1" applyFont="1" applyBorder="1" applyAlignment="1">
      <alignment vertical="bottom"/>
    </xf>
    <xf numFmtId="179" fontId="16" fillId="0" borderId="7" xfId="32" applyNumberFormat="1" applyFont="1" applyBorder="1" applyAlignment="1">
      <alignment vertical="bottom"/>
    </xf>
    <xf numFmtId="164" fontId="16" fillId="0" borderId="7" xfId="32" applyNumberFormat="1" applyFont="1" applyBorder="1" applyAlignment="1">
      <alignment vertical="bottom"/>
    </xf>
    <xf numFmtId="0" fontId="19" fillId="17" borderId="0" xfId="32" applyFont="1" applyFill="1" applyAlignment="1">
      <alignment vertical="bottom"/>
    </xf>
    <xf numFmtId="179" fontId="19" fillId="15" borderId="0" xfId="32" applyNumberFormat="1" applyFont="1" applyFill="1" applyAlignment="1">
      <alignment vertical="bottom"/>
    </xf>
    <xf numFmtId="164" fontId="19" fillId="15" borderId="0" xfId="32" applyNumberFormat="1" applyFont="1" applyFill="1" applyAlignment="1">
      <alignment vertical="bottom"/>
    </xf>
    <xf numFmtId="179" fontId="1" fillId="0" borderId="1" xfId="32" applyNumberFormat="1" applyFont="1" applyBorder="1" applyAlignment="1">
      <alignment vertical="bottom"/>
    </xf>
    <xf numFmtId="164" fontId="1" fillId="0" borderId="1" xfId="32" applyNumberFormat="1" applyFont="1" applyBorder="1">
      <alignment vertical="center"/>
    </xf>
    <xf numFmtId="0" fontId="16" fillId="0" borderId="0" xfId="33" applyFont="1" applyAlignment="1">
      <alignment vertical="bottom"/>
    </xf>
    <xf numFmtId="0" fontId="1" fillId="0" borderId="0" xfId="33" applyFont="1" applyAlignment="1">
      <alignment vertical="bottom"/>
    </xf>
    <xf numFmtId="0" fontId="17" fillId="0" borderId="0" xfId="32" applyFont="1">
      <alignment vertical="center"/>
    </xf>
    <xf numFmtId="164" fontId="1" fillId="0" borderId="0" xfId="32" applyNumberFormat="1" applyFont="1" applyAlignment="1">
      <alignment horizontal="right" vertical="bottom"/>
    </xf>
    <xf numFmtId="164" fontId="1" fillId="0" borderId="1" xfId="32" applyNumberFormat="1" applyFont="1" applyBorder="1" applyAlignment="1">
      <alignment vertical="bottom"/>
    </xf>
    <xf numFmtId="172" fontId="1" fillId="0" borderId="0" xfId="32" applyNumberFormat="1" applyFont="1">
      <alignment vertical="center"/>
    </xf>
    <xf numFmtId="172" fontId="16" fillId="0" borderId="0" xfId="32" applyNumberFormat="1" applyFont="1">
      <alignment vertical="center"/>
    </xf>
    <xf numFmtId="164" fontId="1" fillId="0" borderId="0" xfId="32" applyNumberFormat="1" applyFont="1" applyAlignment="1">
      <alignment horizontal="right" vertical="center"/>
    </xf>
    <xf numFmtId="181" fontId="1" fillId="0" borderId="0" xfId="34" applyNumberFormat="1" applyFont="1" applyBorder="1" applyAlignment="1">
      <alignment vertical="bottom"/>
    </xf>
    <xf numFmtId="181" fontId="1" fillId="0" borderId="0" xfId="34" applyNumberFormat="1" applyFont="1" applyBorder="1" applyAlignment="1">
      <alignment horizontal="right" vertical="bottom"/>
    </xf>
    <xf numFmtId="181" fontId="16" fillId="0" borderId="0" xfId="34" applyNumberFormat="1" applyFont="1" applyBorder="1" applyAlignment="1">
      <alignment horizontal="right" vertical="bottom"/>
    </xf>
    <xf numFmtId="167" fontId="1" fillId="0" borderId="0" xfId="35" applyNumberFormat="1" applyFont="1" applyBorder="1" applyAlignment="1">
      <alignment horizontal="right" vertical="bottom"/>
    </xf>
    <xf numFmtId="181" fontId="16" fillId="0" borderId="0" xfId="32" applyNumberFormat="1" applyFont="1" applyAlignment="1">
      <alignment vertical="bottom"/>
    </xf>
    <xf numFmtId="0" fontId="47" fillId="0" borderId="0" xfId="2" applyFont="1" applyAlignment="1">
      <alignment vertical="bottom"/>
    </xf>
    <xf numFmtId="0" fontId="2" fillId="0" borderId="0" xfId="2" applyFont="1" applyAlignment="1">
      <alignment vertical="bottom"/>
    </xf>
    <xf numFmtId="0" fontId="48" fillId="2" borderId="0" xfId="2" applyFont="1" applyFill="1" applyAlignment="1">
      <alignment vertical="bottom"/>
    </xf>
    <xf numFmtId="0" fontId="1" fillId="0" borderId="0" xfId="2" applyFont="1" applyAlignment="1">
      <alignment horizontal="right" vertical="bottom"/>
    </xf>
    <xf numFmtId="0" fontId="1" fillId="2" borderId="0" xfId="2" applyFont="1" applyFill="1" applyAlignment="1">
      <alignment vertical="bottom"/>
    </xf>
    <xf numFmtId="172" fontId="14" fillId="0" borderId="0" xfId="2" applyNumberFormat="1" applyAlignment="1">
      <alignment horizontal="right" vertical="bottom"/>
    </xf>
    <xf numFmtId="172" fontId="1" fillId="0" borderId="0" xfId="2" applyNumberFormat="1" applyFont="1" applyAlignment="1">
      <alignment horizontal="right" vertical="bottom"/>
    </xf>
    <xf numFmtId="172" fontId="1" fillId="0" borderId="0" xfId="2" applyNumberFormat="1" applyFont="1" applyAlignment="1">
      <alignment vertical="bottom"/>
    </xf>
    <xf numFmtId="172" fontId="16" fillId="0" borderId="0" xfId="2" applyNumberFormat="1" applyFont="1" applyAlignment="1">
      <alignment vertical="bottom"/>
    </xf>
    <xf numFmtId="164" fontId="14" fillId="0" borderId="0" xfId="2" applyNumberFormat="1" applyAlignment="1">
      <alignment horizontal="right" vertical="bottom"/>
    </xf>
    <xf numFmtId="174" fontId="1" fillId="0" borderId="0" xfId="2" applyNumberFormat="1" applyFont="1" applyAlignment="1">
      <alignment vertical="bottom"/>
    </xf>
    <xf numFmtId="174" fontId="16" fillId="0" borderId="0" xfId="2" applyNumberFormat="1" applyFont="1" applyAlignment="1">
      <alignment vertical="bottom"/>
    </xf>
    <xf numFmtId="164" fontId="1" fillId="0" borderId="0" xfId="2" applyNumberFormat="1" applyFont="1" applyAlignment="1">
      <alignment vertical="bottom"/>
    </xf>
    <xf numFmtId="0" fontId="1" fillId="0" borderId="0" xfId="2" applyFont="1">
      <alignment vertical="center"/>
    </xf>
    <xf numFmtId="174" fontId="16" fillId="0" borderId="1" xfId="2" applyNumberFormat="1" applyFont="1" applyBorder="1" applyAlignment="1">
      <alignment vertical="bottom"/>
    </xf>
    <xf numFmtId="164" fontId="16" fillId="0" borderId="1" xfId="2" applyNumberFormat="1" applyFont="1" applyBorder="1">
      <alignment vertical="center"/>
    </xf>
    <xf numFmtId="164" fontId="1" fillId="0" borderId="0" xfId="2" applyNumberFormat="1" applyFont="1">
      <alignment vertical="center"/>
    </xf>
    <xf numFmtId="164" fontId="16" fillId="0" borderId="1" xfId="2" applyNumberFormat="1" applyFont="1" applyBorder="1" applyAlignment="1">
      <alignment vertical="bottom"/>
    </xf>
    <xf numFmtId="174" fontId="16" fillId="0" borderId="7" xfId="2" applyNumberFormat="1" applyFont="1" applyBorder="1" applyAlignment="1">
      <alignment vertical="bottom"/>
    </xf>
    <xf numFmtId="164" fontId="16" fillId="0" borderId="7" xfId="2" applyNumberFormat="1" applyFont="1" applyBorder="1" applyAlignment="1">
      <alignment vertical="bottom"/>
    </xf>
    <xf numFmtId="174" fontId="1" fillId="0" borderId="7" xfId="2" applyNumberFormat="1" applyFont="1" applyBorder="1" applyAlignment="1">
      <alignment vertical="bottom"/>
    </xf>
    <xf numFmtId="164" fontId="1" fillId="0" borderId="7" xfId="2" applyNumberFormat="1" applyFont="1" applyBorder="1" applyAlignment="1">
      <alignment vertical="bottom"/>
    </xf>
    <xf numFmtId="0" fontId="19" fillId="17" borderId="0" xfId="2" applyFont="1" applyFill="1" applyAlignment="1">
      <alignment vertical="bottom"/>
    </xf>
    <xf numFmtId="174" fontId="19" fillId="15" borderId="0" xfId="2" applyNumberFormat="1" applyFont="1" applyFill="1" applyAlignment="1">
      <alignment vertical="bottom"/>
    </xf>
    <xf numFmtId="164" fontId="19" fillId="15" borderId="0" xfId="2" applyNumberFormat="1" applyFont="1" applyFill="1" applyAlignment="1">
      <alignment vertical="bottom"/>
    </xf>
    <xf numFmtId="174" fontId="1" fillId="0" borderId="1" xfId="2" applyNumberFormat="1" applyFont="1" applyBorder="1" applyAlignment="1">
      <alignment vertical="bottom"/>
    </xf>
    <xf numFmtId="164" fontId="1" fillId="0" borderId="1" xfId="2" applyNumberFormat="1" applyFont="1" applyBorder="1">
      <alignment vertical="center"/>
    </xf>
    <xf numFmtId="0" fontId="16" fillId="0" borderId="0" xfId="36" applyFont="1" applyAlignment="1">
      <alignment vertical="bottom"/>
    </xf>
    <xf numFmtId="0" fontId="1" fillId="0" borderId="0" xfId="36" applyFont="1" applyAlignment="1">
      <alignment vertical="bottom"/>
    </xf>
    <xf numFmtId="164" fontId="1" fillId="0" borderId="7" xfId="2" applyNumberFormat="1" applyFont="1" applyBorder="1">
      <alignment vertical="center"/>
    </xf>
    <xf numFmtId="172" fontId="1" fillId="0" borderId="0" xfId="2" applyNumberFormat="1" applyFont="1">
      <alignment vertical="center"/>
    </xf>
    <xf numFmtId="172" fontId="16" fillId="0" borderId="0" xfId="2" applyNumberFormat="1" applyFont="1">
      <alignment vertical="center"/>
    </xf>
    <xf numFmtId="0" fontId="17" fillId="2" borderId="0" xfId="2" applyFont="1" applyFill="1" applyAlignment="1">
      <alignment vertical="bottom"/>
    </xf>
    <xf numFmtId="181" fontId="1" fillId="0" borderId="0" xfId="37" applyNumberFormat="1" applyFont="1" applyBorder="1" applyAlignment="1">
      <alignment vertical="bottom"/>
    </xf>
    <xf numFmtId="181" fontId="1" fillId="0" borderId="0" xfId="37" applyNumberFormat="1" applyFont="1" applyBorder="1" applyAlignment="1">
      <alignment horizontal="right" vertical="bottom"/>
    </xf>
    <xf numFmtId="181" fontId="16" fillId="0" borderId="0" xfId="37" applyNumberFormat="1" applyFont="1" applyBorder="1" applyAlignment="1">
      <alignment horizontal="right" vertical="bottom"/>
    </xf>
    <xf numFmtId="167" fontId="1" fillId="0" borderId="0" xfId="11" applyNumberFormat="1" applyFont="1" applyBorder="1" applyAlignment="1">
      <alignment horizontal="right" vertical="bottom"/>
    </xf>
    <xf numFmtId="181" fontId="16" fillId="0" borderId="0" xfId="2" applyNumberFormat="1" applyFont="1" applyAlignment="1">
      <alignment vertical="bottom"/>
    </xf>
    <xf numFmtId="0" fontId="32" fillId="0" borderId="0" xfId="2" applyFont="1" applyAlignment="1">
      <alignment horizontal="right" vertical="bottom"/>
    </xf>
    <xf numFmtId="0" fontId="32" fillId="0" borderId="0" xfId="2" applyFont="1" applyAlignment="1">
      <alignment vertical="bottom"/>
    </xf>
    <xf numFmtId="0" fontId="33" fillId="0" borderId="0" xfId="2" applyFont="1" applyAlignment="1">
      <alignment vertical="bottom"/>
    </xf>
    <xf numFmtId="0" fontId="50" fillId="0" borderId="0" xfId="2" applyFont="1">
      <alignment vertical="center"/>
    </xf>
    <xf numFmtId="0" fontId="1" fillId="2" borderId="0" xfId="25" applyFont="1" applyFill="1" applyAlignment="1">
      <alignment horizontal="right" vertical="bottom"/>
    </xf>
    <xf numFmtId="0" fontId="1" fillId="0" borderId="0" xfId="25" applyFont="1" applyAlignment="1">
      <alignment horizontal="right" vertical="bottom"/>
    </xf>
    <xf numFmtId="0" fontId="14" fillId="0" borderId="0" xfId="2" applyAlignment="1">
      <alignment horizontal="right" vertical="bottom"/>
    </xf>
    <xf numFmtId="0" fontId="16" fillId="0" borderId="0" xfId="2" applyFont="1" applyAlignment="1">
      <alignment horizontal="right" vertical="bottom"/>
    </xf>
    <xf numFmtId="164" fontId="14" fillId="0" borderId="0" xfId="2" applyNumberFormat="1" applyAlignment="1">
      <alignment vertical="bottom"/>
    </xf>
    <xf numFmtId="179" fontId="1" fillId="0" borderId="0" xfId="2" applyNumberFormat="1" applyFont="1" applyAlignment="1">
      <alignment horizontal="right" vertical="bottom"/>
    </xf>
    <xf numFmtId="164" fontId="1" fillId="0" borderId="0" xfId="2" applyNumberFormat="1" applyFont="1" applyAlignment="1">
      <alignment horizontal="right" vertical="bottom"/>
    </xf>
    <xf numFmtId="179" fontId="1" fillId="0" borderId="7" xfId="2" applyNumberFormat="1" applyFont="1" applyBorder="1" applyAlignment="1">
      <alignment horizontal="right" vertical="bottom"/>
    </xf>
    <xf numFmtId="179" fontId="16" fillId="0" borderId="7" xfId="2" applyNumberFormat="1" applyFont="1" applyBorder="1" applyAlignment="1">
      <alignment horizontal="right" vertical="bottom"/>
    </xf>
    <xf numFmtId="0" fontId="16" fillId="0" borderId="7" xfId="27" applyFont="1" applyBorder="1">
      <alignment vertical="center"/>
    </xf>
    <xf numFmtId="164" fontId="16" fillId="0" borderId="7" xfId="2" applyNumberFormat="1" applyFont="1" applyBorder="1" applyAlignment="1">
      <alignment horizontal="right" vertical="bottom"/>
    </xf>
    <xf numFmtId="0" fontId="27" fillId="17" borderId="0" xfId="2" applyFont="1" applyFill="1" applyAlignment="1">
      <alignment vertical="bottom"/>
    </xf>
    <xf numFmtId="179" fontId="19" fillId="15" borderId="0" xfId="2" applyNumberFormat="1" applyFont="1" applyFill="1" applyAlignment="1">
      <alignment horizontal="right" vertical="bottom"/>
    </xf>
    <xf numFmtId="164" fontId="19" fillId="15" borderId="0" xfId="2" applyNumberFormat="1" applyFont="1" applyFill="1" applyAlignment="1">
      <alignment horizontal="right" vertical="bottom"/>
    </xf>
    <xf numFmtId="179" fontId="1" fillId="0" borderId="1" xfId="2" applyNumberFormat="1" applyFont="1" applyBorder="1" applyAlignment="1">
      <alignment horizontal="right" vertical="bottom"/>
    </xf>
    <xf numFmtId="164" fontId="1" fillId="0" borderId="1" xfId="2" applyNumberFormat="1" applyFont="1" applyBorder="1" applyAlignment="1">
      <alignment horizontal="right" vertical="bottom"/>
    </xf>
    <xf numFmtId="164" fontId="1" fillId="0" borderId="1" xfId="2" applyNumberFormat="1" applyFont="1" applyBorder="1" applyAlignment="1">
      <alignment vertical="bottom"/>
    </xf>
    <xf numFmtId="164" fontId="1" fillId="0" borderId="0" xfId="2" applyNumberFormat="1" applyFont="1" applyAlignment="1" quotePrefix="1">
      <alignment horizontal="right" vertical="bottom"/>
    </xf>
    <xf numFmtId="0" fontId="1" fillId="0" borderId="0" xfId="31" applyFont="1" applyAlignment="1">
      <alignment horizontal="right" vertical="bottom"/>
    </xf>
    <xf numFmtId="0" fontId="51" fillId="0" borderId="0" xfId="3" applyFont="1" applyAlignment="1">
      <alignment vertical="bottom"/>
    </xf>
    <xf numFmtId="0" fontId="19" fillId="18" borderId="0" xfId="3" applyFont="1" applyFill="1" applyBorder="1" applyAlignment="1">
      <alignment vertical="bottom"/>
    </xf>
    <xf numFmtId="179" fontId="19" fillId="18" borderId="0" xfId="3" applyNumberFormat="1" applyFont="1" applyFill="1" applyBorder="1" applyAlignment="1">
      <alignment horizontal="right" vertical="bottom"/>
    </xf>
    <xf numFmtId="164" fontId="19" fillId="18" borderId="0" xfId="3" applyNumberFormat="1" applyFont="1" applyFill="1" applyBorder="1" applyAlignment="1">
      <alignment horizontal="right" vertical="bottom"/>
    </xf>
    <xf numFmtId="0" fontId="51" fillId="0" borderId="0" xfId="3" applyFont="1" applyFill="1" applyAlignment="1">
      <alignment vertical="bottom"/>
    </xf>
    <xf numFmtId="0" fontId="19" fillId="18" borderId="0" xfId="3" applyFont="1" applyFill="1" applyAlignment="1">
      <alignment vertical="bottom"/>
    </xf>
    <xf numFmtId="179" fontId="19" fillId="18" borderId="0" xfId="3" applyNumberFormat="1" applyFont="1" applyFill="1" applyAlignment="1">
      <alignment horizontal="right" vertical="bottom"/>
    </xf>
    <xf numFmtId="0" fontId="52" fillId="0" borderId="0" xfId="3" applyFont="1" applyAlignment="1">
      <alignment vertical="bottom"/>
    </xf>
    <xf numFmtId="164" fontId="19" fillId="18" borderId="0" xfId="3" applyNumberFormat="1" applyFont="1" applyFill="1" applyAlignment="1">
      <alignment horizontal="right" vertical="bottom"/>
    </xf>
    <xf numFmtId="0" fontId="53" fillId="0" borderId="0" xfId="3" applyFont="1" applyAlignment="1">
      <alignment vertical="bottom"/>
    </xf>
    <xf numFmtId="0" fontId="17" fillId="0" borderId="0" xfId="3" applyFont="1" applyFill="1" applyBorder="1" applyAlignment="1">
      <alignment vertical="bottom"/>
    </xf>
    <xf numFmtId="0" fontId="1" fillId="0" borderId="0" xfId="38" applyAlignment="1">
      <alignment vertical="bottom"/>
    </xf>
    <xf numFmtId="0" fontId="54" fillId="0" borderId="0" xfId="38" applyFont="1" applyAlignment="1">
      <alignment vertical="bottom"/>
    </xf>
    <xf numFmtId="0" fontId="16" fillId="0" borderId="0" xfId="38" applyFont="1" applyAlignment="1">
      <alignment vertical="bottom"/>
    </xf>
    <xf numFmtId="0" fontId="1" fillId="0" borderId="0" xfId="38" applyAlignment="1">
      <alignment horizontal="right" vertical="bottom"/>
    </xf>
    <xf numFmtId="0" fontId="55" fillId="0" borderId="0" xfId="38" applyFont="1" applyAlignment="1">
      <alignment horizontal="right" vertical="bottom"/>
    </xf>
    <xf numFmtId="0" fontId="55" fillId="0" borderId="0" xfId="38" applyFont="1" applyAlignment="1">
      <alignment vertical="bottom"/>
    </xf>
    <xf numFmtId="0" fontId="17" fillId="2" borderId="0" xfId="17" applyFont="1" applyFill="1" applyAlignment="1">
      <alignment horizontal="right" vertical="bottom"/>
    </xf>
    <xf numFmtId="0" fontId="1" fillId="2" borderId="0" xfId="17" applyFont="1" applyFill="1" applyAlignment="1">
      <alignment horizontal="right" vertical="bottom"/>
    </xf>
    <xf numFmtId="0" fontId="1" fillId="0" borderId="0" xfId="38" applyAlignment="1">
      <alignment vertical="bottom" wrapText="1"/>
    </xf>
    <xf numFmtId="0" fontId="1" fillId="0" borderId="0" xfId="38" applyAlignment="1">
      <alignment horizontal="right" vertical="bottom" wrapText="1"/>
    </xf>
    <xf numFmtId="0" fontId="16" fillId="0" borderId="0" xfId="38" applyFont="1" applyAlignment="1">
      <alignment horizontal="right" vertical="bottom"/>
    </xf>
    <xf numFmtId="179" fontId="1" fillId="0" borderId="0" xfId="38" applyNumberFormat="1" applyAlignment="1">
      <alignment horizontal="right" vertical="bottom"/>
    </xf>
    <xf numFmtId="179" fontId="16" fillId="0" borderId="0" xfId="38" applyNumberFormat="1" applyFont="1" applyAlignment="1">
      <alignment horizontal="right" vertical="bottom"/>
    </xf>
    <xf numFmtId="164" fontId="1" fillId="0" borderId="0" xfId="38" applyNumberFormat="1" applyAlignment="1">
      <alignment horizontal="right" vertical="bottom"/>
    </xf>
    <xf numFmtId="172" fontId="1" fillId="0" borderId="0" xfId="38" applyNumberFormat="1" applyAlignment="1">
      <alignment horizontal="right" vertical="bottom"/>
    </xf>
    <xf numFmtId="164" fontId="17" fillId="0" borderId="0" xfId="38" applyNumberFormat="1" applyFont="1" applyAlignment="1">
      <alignment horizontal="right" vertical="bottom"/>
    </xf>
    <xf numFmtId="164" fontId="1" fillId="0" borderId="0" xfId="38" applyNumberFormat="1" applyAlignment="1" quotePrefix="1">
      <alignment horizontal="right" vertical="bottom"/>
    </xf>
    <xf numFmtId="0" fontId="19" fillId="19" borderId="0" xfId="38" applyFont="1" applyFill="1" applyAlignment="1">
      <alignment vertical="bottom"/>
    </xf>
    <xf numFmtId="179" fontId="19" fillId="19" borderId="0" xfId="38" applyNumberFormat="1" applyFont="1" applyFill="1" applyAlignment="1">
      <alignment horizontal="right" vertical="bottom"/>
    </xf>
    <xf numFmtId="164" fontId="19" fillId="19" borderId="0" xfId="38" applyNumberFormat="1" applyFont="1" applyFill="1" applyAlignment="1">
      <alignment horizontal="right" vertical="bottom"/>
    </xf>
    <xf numFmtId="0" fontId="53" fillId="19" borderId="0" xfId="38" applyFont="1" applyFill="1" applyAlignment="1">
      <alignment vertical="bottom"/>
    </xf>
    <xf numFmtId="172" fontId="19" fillId="19" borderId="0" xfId="38" applyNumberFormat="1" applyFont="1" applyFill="1" applyAlignment="1">
      <alignment horizontal="right" vertical="bottom"/>
    </xf>
    <xf numFmtId="0" fontId="1" fillId="0" borderId="0" xfId="39" applyAlignment="1">
      <alignment vertical="bottom"/>
    </xf>
    <xf numFmtId="0" fontId="16" fillId="0" borderId="0" xfId="39" applyFont="1" applyAlignment="1">
      <alignment vertical="bottom"/>
    </xf>
    <xf numFmtId="0" fontId="18" fillId="0" borderId="0" xfId="17" applyFont="1" applyAlignment="1">
      <alignment vertical="bottom"/>
    </xf>
    <xf numFmtId="0" fontId="1" fillId="0" borderId="0" xfId="38" applyFill="1" applyAlignment="1">
      <alignment horizontal="right" vertical="bottom"/>
    </xf>
    <xf numFmtId="179" fontId="17" fillId="0" borderId="0" xfId="38" applyNumberFormat="1" applyFont="1" applyAlignment="1">
      <alignment horizontal="right" vertical="bottom"/>
    </xf>
    <xf numFmtId="167" fontId="1" fillId="0" borderId="0" xfId="18" applyNumberFormat="1" applyFont="1" applyAlignment="1">
      <alignment horizontal="right" vertical="bottom"/>
    </xf>
    <xf numFmtId="164" fontId="17" fillId="0" borderId="0" xfId="38" applyNumberFormat="1" applyFont="1" applyAlignment="1" quotePrefix="1">
      <alignment horizontal="right" vertical="bottom"/>
    </xf>
    <xf numFmtId="172" fontId="17" fillId="0" borderId="0" xfId="38" applyNumberFormat="1" applyFont="1" applyAlignment="1">
      <alignment horizontal="right" vertical="bottom"/>
    </xf>
    <xf numFmtId="167" fontId="19" fillId="19" borderId="0" xfId="18" applyNumberFormat="1" applyFont="1" applyFill="1" applyAlignment="1">
      <alignment horizontal="right" vertical="bottom"/>
    </xf>
    <xf numFmtId="1" fontId="17" fillId="0" borderId="0" xfId="38" applyNumberFormat="1" applyFont="1" applyAlignment="1">
      <alignment horizontal="right" vertical="bottom"/>
    </xf>
    <xf numFmtId="177" fontId="17" fillId="0" borderId="0" xfId="18" applyNumberFormat="1" applyFont="1" applyAlignment="1">
      <alignment horizontal="right" vertical="bottom"/>
    </xf>
    <xf numFmtId="177" fontId="17" fillId="0" borderId="0" xfId="38" applyNumberFormat="1" applyFont="1" applyAlignment="1">
      <alignment horizontal="right" vertical="bottom"/>
    </xf>
    <xf numFmtId="9" fontId="19" fillId="19" borderId="0" xfId="18" applyFont="1" applyFill="1" applyAlignment="1">
      <alignment horizontal="right" vertical="bottom"/>
    </xf>
    <xf numFmtId="167" fontId="1" fillId="0" borderId="0" xfId="38" applyNumberFormat="1" applyAlignment="1">
      <alignment horizontal="right" vertical="bottom"/>
    </xf>
    <xf numFmtId="0" fontId="54" fillId="0" borderId="0" xfId="38" applyFont="1" applyFill="1" applyAlignment="1">
      <alignment vertical="bottom"/>
    </xf>
    <xf numFmtId="0" fontId="16" fillId="2" borderId="0" xfId="0" applyFont="1" applyFill="1" applyAlignment="1">
      <alignment horizontal="right" vertical="bottom" wrapText="1"/>
    </xf>
    <xf numFmtId="0" fontId="17" fillId="2" borderId="1" xfId="0" applyFont="1" applyFill="1" applyBorder="1" applyAlignment="1">
      <alignment horizontal="right" vertical="bottom"/>
    </xf>
    <xf numFmtId="0" fontId="1" fillId="0" borderId="1" xfId="0" applyBorder="1" applyAlignment="1">
      <alignment vertical="bottom"/>
    </xf>
    <xf numFmtId="0" fontId="17" fillId="0" borderId="0" xfId="0" applyFont="1">
      <alignment vertical="center"/>
    </xf>
    <xf numFmtId="0" fontId="1" fillId="0" borderId="0" xfId="38" applyFill="1" applyBorder="1" applyAlignment="1">
      <alignment vertical="bottom"/>
    </xf>
    <xf numFmtId="0" fontId="1" fillId="0" borderId="0" xfId="40" applyAlignment="1">
      <alignment vertical="bottom"/>
    </xf>
    <xf numFmtId="0" fontId="45" fillId="0" borderId="0" xfId="25" applyFont="1" applyAlignment="1">
      <alignment horizontal="left" vertical="bottom"/>
    </xf>
    <xf numFmtId="0" fontId="1" fillId="0" borderId="0" xfId="40" applyFill="1" applyAlignment="1">
      <alignment vertical="bottom"/>
    </xf>
    <xf numFmtId="0" fontId="11" fillId="0" borderId="0" xfId="1" applyFill="1" applyBorder="1" applyAlignment="1">
      <alignment vertical="bottom"/>
    </xf>
    <xf numFmtId="0" fontId="56" fillId="0" borderId="0" xfId="25" applyFont="1" applyAlignment="1">
      <alignment horizontal="left" vertical="bottom"/>
    </xf>
    <xf numFmtId="0" fontId="57" fillId="0" borderId="0" xfId="25" applyFont="1" applyAlignment="1">
      <alignment horizontal="left" vertical="bottom"/>
    </xf>
    <xf numFmtId="0" fontId="58" fillId="0" borderId="0" xfId="38" applyFont="1" applyFill="1" applyBorder="1" applyAlignment="1">
      <alignment vertical="bottom"/>
    </xf>
    <xf numFmtId="0" fontId="48" fillId="0" borderId="0" xfId="25" applyFont="1" applyAlignment="1">
      <alignment horizontal="left" vertical="bottom"/>
    </xf>
    <xf numFmtId="1" fontId="1" fillId="0" borderId="0" xfId="24" applyNumberFormat="1" applyFont="1" applyAlignment="1">
      <alignment horizontal="right" vertical="bottom"/>
    </xf>
    <xf numFmtId="0" fontId="17" fillId="0" borderId="0" xfId="38" applyFont="1" applyFill="1" applyBorder="1" applyAlignment="1">
      <alignment horizontal="center" vertical="bottom"/>
    </xf>
    <xf numFmtId="0" fontId="17" fillId="0" borderId="0" xfId="38" applyFont="1" applyFill="1" applyBorder="1" applyAlignment="1">
      <alignment horizontal="right" vertical="bottom"/>
    </xf>
    <xf numFmtId="0" fontId="10" fillId="0" borderId="0" xfId="38" applyFont="1" applyFill="1" applyBorder="1" applyAlignment="1">
      <alignment vertical="bottom"/>
    </xf>
    <xf numFmtId="0" fontId="1" fillId="0" borderId="0" xfId="26" applyFont="1" applyAlignment="1">
      <alignment vertical="bottom"/>
    </xf>
    <xf numFmtId="176" fontId="1" fillId="0" borderId="0" xfId="40" applyNumberFormat="1" applyFill="1" applyBorder="1" applyAlignment="1">
      <alignment vertical="bottom"/>
    </xf>
    <xf numFmtId="176" fontId="10" fillId="0" borderId="0" xfId="41" applyNumberFormat="1" applyFont="1" applyAlignment="1">
      <alignment horizontal="right" vertical="bottom"/>
    </xf>
    <xf numFmtId="167" fontId="1" fillId="0" borderId="0" xfId="42" applyFont="1" applyAlignment="1">
      <alignment horizontal="right" vertical="bottom"/>
    </xf>
    <xf numFmtId="176" fontId="26" fillId="0" borderId="0" xfId="41" applyNumberFormat="1" applyFont="1" applyAlignment="1">
      <alignment horizontal="right" vertical="bottom"/>
    </xf>
    <xf numFmtId="0" fontId="26" fillId="0" borderId="1" xfId="38" applyFont="1" applyFill="1" applyBorder="1" applyAlignment="1">
      <alignment vertical="bottom"/>
    </xf>
    <xf numFmtId="176" fontId="16" fillId="0" borderId="1" xfId="43" applyNumberFormat="1" applyFont="1" applyBorder="1" applyAlignment="1">
      <alignment horizontal="right" vertical="bottom"/>
    </xf>
    <xf numFmtId="167" fontId="1" fillId="0" borderId="1" xfId="42" applyFont="1" applyBorder="1" applyAlignment="1">
      <alignment horizontal="right" vertical="bottom"/>
    </xf>
    <xf numFmtId="0" fontId="26" fillId="0" borderId="0" xfId="38" applyFont="1" applyFill="1" applyBorder="1" applyAlignment="1">
      <alignment vertical="bottom"/>
    </xf>
    <xf numFmtId="176" fontId="1" fillId="0" borderId="0" xfId="43" applyNumberFormat="1" applyFont="1" applyAlignment="1">
      <alignment horizontal="right" vertical="bottom"/>
    </xf>
    <xf numFmtId="176" fontId="16" fillId="0" borderId="0" xfId="43" applyNumberFormat="1" applyFont="1" applyAlignment="1">
      <alignment horizontal="right" vertical="bottom"/>
    </xf>
    <xf numFmtId="0" fontId="1" fillId="0" borderId="0" xfId="44" applyFill="1" applyBorder="1" applyAlignment="1">
      <alignment vertical="bottom"/>
    </xf>
    <xf numFmtId="3" fontId="1" fillId="0" borderId="0" xfId="40" applyNumberFormat="1" applyAlignment="1">
      <alignment vertical="bottom"/>
    </xf>
    <xf numFmtId="176" fontId="1" fillId="0" borderId="0" xfId="38" applyNumberFormat="1" applyAlignment="1">
      <alignment vertical="bottom"/>
    </xf>
    <xf numFmtId="176" fontId="16" fillId="0" borderId="0" xfId="38" applyNumberFormat="1" applyFont="1" applyAlignment="1">
      <alignment vertical="bottom"/>
    </xf>
    <xf numFmtId="0" fontId="16" fillId="0" borderId="1" xfId="44" applyFont="1" applyFill="1" applyBorder="1" applyAlignment="1">
      <alignment vertical="bottom"/>
    </xf>
    <xf numFmtId="176" fontId="26" fillId="0" borderId="1" xfId="44" applyNumberFormat="1" applyFont="1" applyFill="1" applyBorder="1" applyAlignment="1">
      <alignment vertical="bottom"/>
    </xf>
    <xf numFmtId="176" fontId="26" fillId="0" borderId="1" xfId="44" applyNumberFormat="1" applyFont="1" applyBorder="1" applyAlignment="1">
      <alignment vertical="bottom"/>
    </xf>
    <xf numFmtId="0" fontId="16" fillId="0" borderId="0" xfId="44" applyFont="1" applyFill="1" applyBorder="1" applyAlignment="1">
      <alignment vertical="bottom"/>
    </xf>
    <xf numFmtId="176" fontId="59" fillId="0" borderId="0" xfId="26" applyNumberFormat="1" applyFont="1" applyAlignment="1">
      <alignment vertical="bottom"/>
    </xf>
    <xf numFmtId="176" fontId="26" fillId="0" borderId="0" xfId="44" applyNumberFormat="1" applyFont="1" applyFill="1" applyBorder="1" applyAlignment="1">
      <alignment vertical="bottom"/>
    </xf>
    <xf numFmtId="176" fontId="10" fillId="0" borderId="0" xfId="44" applyNumberFormat="1" applyFont="1" applyFill="1" applyBorder="1" applyAlignment="1">
      <alignment vertical="bottom"/>
    </xf>
    <xf numFmtId="0" fontId="16" fillId="0" borderId="1" xfId="26" applyFont="1" applyBorder="1" applyAlignment="1">
      <alignment vertical="bottom"/>
    </xf>
    <xf numFmtId="0" fontId="16" fillId="0" borderId="0" xfId="26" applyFont="1" applyAlignment="1">
      <alignment vertical="bottom"/>
    </xf>
    <xf numFmtId="176" fontId="26" fillId="0" borderId="1" xfId="41" applyNumberFormat="1" applyFont="1" applyBorder="1" applyAlignment="1">
      <alignment horizontal="right" vertical="bottom"/>
    </xf>
    <xf numFmtId="0" fontId="1" fillId="0" borderId="0" xfId="40" applyBorder="1" applyAlignment="1">
      <alignment vertical="bottom"/>
    </xf>
    <xf numFmtId="176" fontId="10" fillId="2" borderId="0" xfId="41" applyNumberFormat="1" applyFont="1" applyFill="1" applyAlignment="1">
      <alignment horizontal="right" vertical="bottom"/>
    </xf>
    <xf numFmtId="0" fontId="27" fillId="17" borderId="0" xfId="44" applyFont="1" applyFill="1" applyAlignment="1">
      <alignment vertical="bottom"/>
    </xf>
    <xf numFmtId="176" fontId="27" fillId="17" borderId="0" xfId="40" applyNumberFormat="1" applyFont="1" applyFill="1" applyAlignment="1">
      <alignment vertical="bottom"/>
    </xf>
    <xf numFmtId="176" fontId="27" fillId="17" borderId="0" xfId="41" applyNumberFormat="1" applyFont="1" applyFill="1" applyAlignment="1">
      <alignment horizontal="right" vertical="bottom"/>
    </xf>
    <xf numFmtId="176" fontId="27" fillId="17" borderId="0" xfId="43" applyNumberFormat="1" applyFont="1" applyFill="1" applyAlignment="1">
      <alignment horizontal="right" vertical="bottom"/>
    </xf>
    <xf numFmtId="167" fontId="27" fillId="17" borderId="0" xfId="18" applyNumberFormat="1" applyFont="1" applyFill="1" applyAlignment="1">
      <alignment horizontal="right" vertical="bottom"/>
    </xf>
    <xf numFmtId="169" fontId="27" fillId="0" borderId="0" xfId="38" applyNumberFormat="1" applyFont="1" applyFill="1" applyBorder="1" applyAlignment="1">
      <alignment vertical="bottom"/>
    </xf>
    <xf numFmtId="169" fontId="38" fillId="0" borderId="0" xfId="38" applyNumberFormat="1" applyFont="1" applyFill="1" applyBorder="1" applyAlignment="1">
      <alignment vertical="bottom"/>
    </xf>
    <xf numFmtId="0" fontId="1" fillId="0" borderId="0" xfId="38" applyFill="1" applyAlignment="1">
      <alignment horizontal="left" vertical="top"/>
    </xf>
    <xf numFmtId="0" fontId="1" fillId="0" borderId="0" xfId="31" applyFont="1" applyAlignment="1">
      <alignment horizontal="left" vertical="bottom"/>
    </xf>
    <xf numFmtId="1" fontId="38" fillId="0" borderId="0" xfId="38" applyNumberFormat="1" applyFont="1" applyFill="1" applyBorder="1" applyAlignment="1">
      <alignment vertical="bottom"/>
    </xf>
    <xf numFmtId="169" fontId="7" fillId="0" borderId="0" xfId="38" applyNumberFormat="1" applyFont="1" applyFill="1" applyBorder="1" applyAlignment="1">
      <alignment vertical="bottom"/>
    </xf>
    <xf numFmtId="0" fontId="27" fillId="0" borderId="0" xfId="38" applyFont="1" applyFill="1" applyBorder="1" applyAlignment="1">
      <alignment vertical="bottom"/>
    </xf>
    <xf numFmtId="0" fontId="60" fillId="0" borderId="0" xfId="26" applyFont="1" applyAlignment="1">
      <alignment vertical="bottom"/>
    </xf>
    <xf numFmtId="1" fontId="16" fillId="0" borderId="0" xfId="43" applyNumberFormat="1" applyFont="1" applyAlignment="1">
      <alignment horizontal="right" vertical="bottom"/>
    </xf>
    <xf numFmtId="0" fontId="61" fillId="0" borderId="0" xfId="26" applyFont="1" applyAlignment="1">
      <alignment vertical="bottom"/>
    </xf>
    <xf numFmtId="1" fontId="1" fillId="0" borderId="0" xfId="38" applyNumberFormat="1" applyFill="1" applyBorder="1" applyAlignment="1">
      <alignment vertical="bottom"/>
    </xf>
    <xf numFmtId="171" fontId="1" fillId="0" borderId="0" xfId="38" applyNumberFormat="1" applyFill="1" applyBorder="1" applyAlignment="1">
      <alignment vertical="bottom"/>
    </xf>
    <xf numFmtId="169" fontId="1" fillId="0" borderId="0" xfId="38" applyNumberFormat="1" applyFill="1" applyBorder="1" applyAlignment="1">
      <alignment vertical="bottom"/>
    </xf>
    <xf numFmtId="167" fontId="1" fillId="0" borderId="0" xfId="45" applyFont="1" applyFill="1" applyBorder="1" applyAlignment="1">
      <alignment vertical="bottom"/>
    </xf>
    <xf numFmtId="175" fontId="1" fillId="0" borderId="0" xfId="38" applyNumberFormat="1" applyFill="1" applyBorder="1" applyAlignment="1">
      <alignment vertical="bottom"/>
    </xf>
    <xf numFmtId="0" fontId="1" fillId="0" borderId="0" xfId="38" applyBorder="1" applyAlignment="1">
      <alignment vertical="bottom"/>
    </xf>
    <xf numFmtId="0" fontId="1" fillId="0" borderId="0" xfId="46" applyAlignment="1">
      <alignment vertical="bottom"/>
    </xf>
    <xf numFmtId="0" fontId="1" fillId="0" borderId="0" xfId="38" applyFill="1" applyAlignment="1">
      <alignment vertical="bottom"/>
    </xf>
    <xf numFmtId="0" fontId="58" fillId="0" borderId="0" xfId="38" applyFont="1" applyFill="1" applyAlignment="1">
      <alignment vertical="bottom"/>
    </xf>
    <xf numFmtId="0" fontId="17" fillId="0" borderId="0" xfId="3" applyFont="1" applyFill="1" applyAlignment="1">
      <alignment horizontal="right" vertical="bottom"/>
    </xf>
    <xf numFmtId="0" fontId="10" fillId="0" borderId="0" xfId="38" applyFont="1" applyFill="1" applyAlignment="1">
      <alignment vertical="bottom"/>
    </xf>
    <xf numFmtId="174" fontId="1" fillId="0" borderId="0" xfId="43" applyNumberFormat="1" applyFont="1" applyAlignment="1">
      <alignment horizontal="right" vertical="bottom"/>
    </xf>
    <xf numFmtId="1" fontId="1" fillId="0" borderId="0" xfId="46" applyNumberFormat="1" applyAlignment="1">
      <alignment vertical="bottom"/>
    </xf>
    <xf numFmtId="1" fontId="1" fillId="0" borderId="0" xfId="38" applyNumberFormat="1" applyAlignment="1">
      <alignment vertical="bottom"/>
    </xf>
    <xf numFmtId="9" fontId="1" fillId="0" borderId="0" xfId="18" applyFont="1" applyAlignment="1">
      <alignment vertical="bottom"/>
    </xf>
    <xf numFmtId="0" fontId="26" fillId="0" borderId="1" xfId="38" applyFont="1" applyBorder="1" applyAlignment="1">
      <alignment vertical="bottom"/>
    </xf>
    <xf numFmtId="174" fontId="16" fillId="0" borderId="1" xfId="43" applyNumberFormat="1" applyFont="1" applyBorder="1" applyAlignment="1">
      <alignment horizontal="right" vertical="bottom"/>
    </xf>
    <xf numFmtId="167" fontId="16" fillId="0" borderId="1" xfId="42" applyFont="1" applyBorder="1" applyAlignment="1">
      <alignment horizontal="right" vertical="bottom"/>
    </xf>
    <xf numFmtId="0" fontId="26" fillId="0" borderId="0" xfId="38" applyFont="1" applyBorder="1" applyAlignment="1">
      <alignment vertical="bottom"/>
    </xf>
    <xf numFmtId="174" fontId="16" fillId="0" borderId="0" xfId="43" applyNumberFormat="1" applyFont="1" applyAlignment="1">
      <alignment horizontal="right" vertical="bottom"/>
    </xf>
    <xf numFmtId="0" fontId="1" fillId="0" borderId="0" xfId="44" applyAlignment="1">
      <alignment vertical="bottom"/>
    </xf>
    <xf numFmtId="167" fontId="1" fillId="0" borderId="0" xfId="45" applyFont="1" applyAlignment="1">
      <alignment vertical="bottom"/>
    </xf>
    <xf numFmtId="0" fontId="16" fillId="0" borderId="1" xfId="44" applyFont="1" applyBorder="1" applyAlignment="1">
      <alignment vertical="bottom"/>
    </xf>
    <xf numFmtId="174" fontId="26" fillId="0" borderId="1" xfId="44" applyNumberFormat="1" applyFont="1" applyBorder="1" applyAlignment="1">
      <alignment vertical="bottom"/>
    </xf>
    <xf numFmtId="0" fontId="16" fillId="0" borderId="0" xfId="44" applyFont="1" applyBorder="1" applyAlignment="1">
      <alignment vertical="bottom"/>
    </xf>
    <xf numFmtId="174" fontId="59" fillId="0" borderId="0" xfId="26" applyNumberFormat="1" applyFont="1" applyAlignment="1">
      <alignment vertical="bottom"/>
    </xf>
    <xf numFmtId="174" fontId="26" fillId="0" borderId="0" xfId="44" applyNumberFormat="1" applyFont="1" applyBorder="1" applyAlignment="1">
      <alignment vertical="bottom"/>
    </xf>
    <xf numFmtId="174" fontId="1" fillId="0" borderId="0" xfId="38" applyNumberFormat="1" applyAlignment="1">
      <alignment vertical="bottom"/>
    </xf>
    <xf numFmtId="174" fontId="1" fillId="0" borderId="0" xfId="38" applyNumberFormat="1" applyBorder="1" applyAlignment="1">
      <alignment vertical="bottom"/>
    </xf>
    <xf numFmtId="0" fontId="17" fillId="0" borderId="0" xfId="38" applyFont="1" applyAlignment="1">
      <alignment vertical="bottom"/>
    </xf>
    <xf numFmtId="174" fontId="27" fillId="17" borderId="0" xfId="43" applyNumberFormat="1" applyFont="1" applyFill="1" applyAlignment="1">
      <alignment horizontal="right" vertical="bottom"/>
    </xf>
    <xf numFmtId="167" fontId="19" fillId="15" borderId="0" xfId="42" applyFont="1" applyFill="1" applyAlignment="1">
      <alignment horizontal="right" vertical="bottom"/>
    </xf>
    <xf numFmtId="0" fontId="27" fillId="0" borderId="0" xfId="38" applyFont="1" applyFill="1" applyAlignment="1">
      <alignment vertical="bottom"/>
    </xf>
    <xf numFmtId="1" fontId="38" fillId="0" borderId="0" xfId="38" applyNumberFormat="1" applyFont="1" applyFill="1" applyAlignment="1">
      <alignment vertical="bottom"/>
    </xf>
    <xf numFmtId="167" fontId="27" fillId="0" borderId="0" xfId="42" applyFont="1" applyAlignment="1">
      <alignment horizontal="right" vertical="bottom"/>
    </xf>
    <xf numFmtId="0" fontId="17" fillId="0" borderId="0" xfId="38" applyFont="1" applyFill="1" applyAlignment="1">
      <alignment vertical="bottom"/>
    </xf>
    <xf numFmtId="169" fontId="27" fillId="0" borderId="0" xfId="38" applyNumberFormat="1" applyFont="1" applyFill="1" applyAlignment="1">
      <alignment vertical="bottom"/>
    </xf>
    <xf numFmtId="169" fontId="38" fillId="0" borderId="0" xfId="38" applyNumberFormat="1" applyFont="1" applyFill="1" applyAlignment="1">
      <alignment vertical="bottom"/>
    </xf>
    <xf numFmtId="1" fontId="38" fillId="0" borderId="0" xfId="43" applyNumberFormat="1" applyFont="1" applyAlignment="1">
      <alignment horizontal="right" vertical="bottom"/>
    </xf>
    <xf numFmtId="167" fontId="16" fillId="0" borderId="0" xfId="45" applyFont="1" applyFill="1" applyBorder="1" applyAlignment="1">
      <alignment horizontal="right" vertical="bottom"/>
    </xf>
    <xf numFmtId="171" fontId="1" fillId="0" borderId="0" xfId="38" applyNumberFormat="1" applyBorder="1" applyAlignment="1">
      <alignment vertical="bottom"/>
    </xf>
    <xf numFmtId="1" fontId="1" fillId="0" borderId="0" xfId="38" applyNumberFormat="1" applyBorder="1" applyAlignment="1">
      <alignment vertical="bottom"/>
    </xf>
    <xf numFmtId="169" fontId="1" fillId="0" borderId="0" xfId="38" applyNumberFormat="1" applyAlignment="1">
      <alignment vertical="bottom"/>
    </xf>
    <xf numFmtId="167" fontId="1" fillId="0" borderId="0" xfId="45" applyFont="1" applyBorder="1" applyAlignment="1">
      <alignment vertical="bottom"/>
    </xf>
    <xf numFmtId="175" fontId="1" fillId="0" borderId="0" xfId="38" applyNumberFormat="1" applyAlignment="1">
      <alignment vertical="bottom"/>
    </xf>
    <xf numFmtId="0" fontId="16" fillId="0" borderId="0" xfId="46" applyFont="1" applyAlignment="1">
      <alignment vertical="bottom"/>
    </xf>
    <xf numFmtId="0" fontId="45" fillId="0" borderId="0" xfId="47" applyFont="1" applyAlignment="1">
      <alignment vertical="bottom"/>
    </xf>
    <xf numFmtId="0" fontId="1" fillId="0" borderId="0" xfId="46" applyFill="1" applyAlignment="1">
      <alignment vertical="bottom"/>
    </xf>
    <xf numFmtId="0" fontId="56" fillId="0" borderId="0" xfId="25" applyFont="1" applyAlignment="1">
      <alignment vertical="bottom"/>
    </xf>
    <xf numFmtId="0" fontId="58" fillId="0" borderId="0" xfId="24" applyAlignment="1">
      <alignment horizontal="right" vertical="bottom"/>
    </xf>
    <xf numFmtId="0" fontId="17" fillId="2" borderId="0" xfId="3" applyFont="1" applyFill="1" applyAlignment="1">
      <alignment horizontal="center" vertical="bottom"/>
    </xf>
    <xf numFmtId="0" fontId="17" fillId="2" borderId="0" xfId="3" applyFont="1" applyFill="1" applyAlignment="1">
      <alignment horizontal="right" vertical="bottom"/>
    </xf>
    <xf numFmtId="0" fontId="10" fillId="0" borderId="0" xfId="46" applyFont="1" applyFill="1" applyBorder="1" applyAlignment="1">
      <alignment vertical="bottom"/>
    </xf>
    <xf numFmtId="0" fontId="1" fillId="0" borderId="0" xfId="46" applyBorder="1" applyAlignment="1">
      <alignment vertical="bottom"/>
    </xf>
    <xf numFmtId="0" fontId="16" fillId="0" borderId="0" xfId="46" applyFont="1" applyBorder="1" applyAlignment="1">
      <alignment vertical="bottom"/>
    </xf>
    <xf numFmtId="172" fontId="1" fillId="0" borderId="0" xfId="46" applyNumberFormat="1" applyBorder="1" applyAlignment="1">
      <alignment vertical="bottom"/>
    </xf>
    <xf numFmtId="0" fontId="16" fillId="0" borderId="1" xfId="46" applyFont="1" applyBorder="1" applyAlignment="1">
      <alignment vertical="bottom"/>
    </xf>
    <xf numFmtId="172" fontId="26" fillId="0" borderId="1" xfId="46" applyNumberFormat="1" applyFont="1" applyBorder="1" applyAlignment="1">
      <alignment vertical="bottom"/>
    </xf>
    <xf numFmtId="172" fontId="1" fillId="0" borderId="0" xfId="26" applyNumberFormat="1" applyFont="1" applyAlignment="1">
      <alignment vertical="bottom"/>
    </xf>
    <xf numFmtId="172" fontId="26" fillId="0" borderId="0" xfId="46" applyNumberFormat="1" applyFont="1" applyBorder="1" applyAlignment="1">
      <alignment vertical="bottom"/>
    </xf>
    <xf numFmtId="172" fontId="59" fillId="0" borderId="0" xfId="26" applyNumberFormat="1" applyFont="1" applyAlignment="1">
      <alignment vertical="bottom"/>
    </xf>
    <xf numFmtId="172" fontId="59" fillId="0" borderId="1" xfId="26" applyNumberFormat="1" applyFont="1" applyBorder="1" applyAlignment="1">
      <alignment vertical="bottom"/>
    </xf>
    <xf numFmtId="174" fontId="26" fillId="0" borderId="1" xfId="46" applyNumberFormat="1" applyFont="1" applyBorder="1" applyAlignment="1">
      <alignment vertical="bottom"/>
    </xf>
    <xf numFmtId="0" fontId="17" fillId="0" borderId="0" xfId="48" applyFont="1" applyAlignment="1">
      <alignment vertical="bottom"/>
    </xf>
    <xf numFmtId="172" fontId="16" fillId="0" borderId="0" xfId="43" applyNumberFormat="1" applyFont="1" applyAlignment="1">
      <alignment horizontal="right" vertical="bottom"/>
    </xf>
    <xf numFmtId="174" fontId="26" fillId="0" borderId="0" xfId="46" applyNumberFormat="1" applyFont="1" applyBorder="1" applyAlignment="1">
      <alignment vertical="bottom"/>
    </xf>
    <xf numFmtId="172" fontId="16" fillId="0" borderId="1" xfId="26" applyNumberFormat="1" applyFont="1" applyBorder="1" applyAlignment="1">
      <alignment vertical="bottom"/>
    </xf>
    <xf numFmtId="172" fontId="16" fillId="0" borderId="0" xfId="26" applyNumberFormat="1" applyFont="1" applyAlignment="1">
      <alignment vertical="bottom"/>
    </xf>
    <xf numFmtId="169" fontId="1" fillId="0" borderId="0" xfId="46" applyNumberFormat="1" applyAlignment="1">
      <alignment vertical="bottom"/>
    </xf>
    <xf numFmtId="167" fontId="16" fillId="0" borderId="0" xfId="42" applyFont="1" applyAlignment="1">
      <alignment horizontal="right" vertical="bottom"/>
    </xf>
    <xf numFmtId="0" fontId="27" fillId="17" borderId="0" xfId="46" applyFont="1" applyFill="1" applyAlignment="1">
      <alignment vertical="bottom"/>
    </xf>
    <xf numFmtId="172" fontId="27" fillId="17" borderId="0" xfId="43" applyNumberFormat="1" applyFont="1" applyFill="1" applyAlignment="1">
      <alignment horizontal="right" vertical="bottom"/>
    </xf>
    <xf numFmtId="1" fontId="16" fillId="0" borderId="0" xfId="46" applyNumberFormat="1" applyFont="1" applyAlignment="1">
      <alignment vertical="bottom"/>
    </xf>
    <xf numFmtId="0" fontId="1" fillId="0" borderId="0" xfId="46" applyAlignment="1">
      <alignment horizontal="right" vertical="bottom"/>
    </xf>
    <xf numFmtId="0" fontId="1" fillId="0" borderId="0" xfId="49" applyFill="1">
      <alignment vertical="center"/>
    </xf>
    <xf numFmtId="49" fontId="24" fillId="0" borderId="0" xfId="50" applyFont="1" applyFill="1" applyAlignment="1">
      <alignment horizontal="left" vertical="bottom"/>
    </xf>
    <xf numFmtId="0" fontId="62" fillId="0" borderId="0" xfId="49" applyFont="1" applyFill="1">
      <alignment vertical="center"/>
    </xf>
    <xf numFmtId="0" fontId="11" fillId="0" borderId="0" xfId="1" applyFill="1" applyAlignment="1">
      <alignment horizontal="right" vertical="center"/>
    </xf>
    <xf numFmtId="0" fontId="63" fillId="0" borderId="0" xfId="51" applyFill="1">
      <alignment vertical="center"/>
    </xf>
    <xf numFmtId="0" fontId="16" fillId="0" borderId="0" xfId="49" applyFont="1" applyFill="1" applyAlignment="1">
      <alignment horizontal="right" vertical="center"/>
    </xf>
    <xf numFmtId="0" fontId="1" fillId="0" borderId="0" xfId="49" applyFill="1" applyAlignment="1">
      <alignment horizontal="right" vertical="center"/>
    </xf>
    <xf numFmtId="49" fontId="64" fillId="0" borderId="0" xfId="50" applyFont="1" applyFill="1" applyAlignment="1">
      <alignment horizontal="left" vertical="bottom"/>
    </xf>
    <xf numFmtId="0" fontId="10" fillId="0" borderId="0" xfId="49" applyFont="1" applyFill="1">
      <alignment vertical="center"/>
    </xf>
    <xf numFmtId="49" fontId="65" fillId="0" borderId="0" xfId="50" applyFont="1" applyFill="1" applyAlignment="1">
      <alignment horizontal="left" vertical="bottom"/>
    </xf>
    <xf numFmtId="0" fontId="16" fillId="0" borderId="1" xfId="49" applyFont="1" applyFill="1" applyBorder="1">
      <alignment vertical="center"/>
    </xf>
    <xf numFmtId="0" fontId="1" fillId="0" borderId="1" xfId="49" applyFill="1" applyBorder="1">
      <alignment vertical="center"/>
    </xf>
    <xf numFmtId="0" fontId="1" fillId="0" borderId="1" xfId="49" applyFill="1" applyBorder="1" applyAlignment="1">
      <alignment horizontal="right" vertical="center"/>
    </xf>
    <xf numFmtId="0" fontId="16" fillId="0" borderId="1" xfId="49" applyFont="1" applyFill="1" applyBorder="1" applyAlignment="1">
      <alignment horizontal="right" vertical="center"/>
    </xf>
    <xf numFmtId="0" fontId="17" fillId="0" borderId="0" xfId="49" applyFont="1" applyFill="1">
      <alignment vertical="center"/>
    </xf>
    <xf numFmtId="0" fontId="1" fillId="0" borderId="0" xfId="52" applyFont="1" applyFill="1">
      <alignment vertical="center"/>
    </xf>
    <xf numFmtId="0" fontId="64" fillId="0" borderId="0" xfId="49" applyFont="1" applyFill="1">
      <alignment vertical="center"/>
    </xf>
    <xf numFmtId="0" fontId="16" fillId="0" borderId="1" xfId="49" applyFont="1" applyFill="1" applyBorder="1" applyAlignment="1">
      <alignment horizontal="center" vertical="center"/>
    </xf>
    <xf numFmtId="0" fontId="14" fillId="0" borderId="1" xfId="53" applyBorder="1">
      <alignment vertical="center"/>
    </xf>
    <xf numFmtId="171" fontId="30" fillId="0" borderId="0" xfId="53" applyNumberFormat="1" applyFont="1" applyAlignment="1">
      <alignment horizontal="right" vertical="center"/>
    </xf>
    <xf numFmtId="171" fontId="1" fillId="0" borderId="0" xfId="49" applyNumberFormat="1" applyFill="1">
      <alignment vertical="center"/>
    </xf>
    <xf numFmtId="0" fontId="1" fillId="0" borderId="4" xfId="49" applyFill="1" applyBorder="1">
      <alignment vertical="center"/>
    </xf>
    <xf numFmtId="0" fontId="1" fillId="0" borderId="7" xfId="54">
      <alignment vertical="center"/>
    </xf>
    <xf numFmtId="0" fontId="1" fillId="0" borderId="4" xfId="54" applyBorder="1">
      <alignment vertical="center"/>
    </xf>
    <xf numFmtId="171" fontId="30" fillId="0" borderId="1" xfId="53" applyNumberFormat="1" applyFont="1" applyBorder="1" applyAlignment="1">
      <alignment horizontal="right" vertical="center"/>
    </xf>
    <xf numFmtId="171" fontId="1" fillId="0" borderId="1" xfId="49" applyNumberFormat="1" applyFill="1" applyBorder="1">
      <alignment vertical="center"/>
    </xf>
    <xf numFmtId="49" fontId="66" fillId="0" borderId="0" xfId="50" applyFont="1" applyFill="1" applyAlignment="1">
      <alignment horizontal="left" vertical="bottom"/>
    </xf>
    <xf numFmtId="0" fontId="1" fillId="0" borderId="0" xfId="53" applyFont="1" applyAlignment="1">
      <alignment vertical="bottom"/>
    </xf>
    <xf numFmtId="0" fontId="16" fillId="0" borderId="0" xfId="49" applyFont="1" applyFill="1" applyBorder="1" applyAlignment="1">
      <alignment horizontal="center" vertical="center"/>
    </xf>
    <xf numFmtId="171" fontId="17" fillId="0" borderId="0" xfId="53" applyNumberFormat="1" applyFont="1" applyAlignment="1">
      <alignment vertical="bottom"/>
    </xf>
    <xf numFmtId="171" fontId="17" fillId="0" borderId="1" xfId="53" applyNumberFormat="1" applyFont="1" applyBorder="1" applyAlignment="1">
      <alignment vertical="bottom"/>
    </xf>
    <xf numFmtId="0" fontId="64" fillId="0" borderId="0" xfId="53" applyFont="1">
      <alignment vertical="center"/>
    </xf>
    <xf numFmtId="0" fontId="17" fillId="0" borderId="0" xfId="53" applyFont="1" applyAlignment="1">
      <alignment vertical="bottom"/>
    </xf>
    <xf numFmtId="0" fontId="1" fillId="0" borderId="0" xfId="49">
      <alignment vertical="center"/>
    </xf>
    <xf numFmtId="0" fontId="14" fillId="0" borderId="0" xfId="53" applyAlignment="1">
      <alignment vertical="bottom"/>
    </xf>
    <xf numFmtId="0" fontId="17" fillId="0" borderId="0" xfId="53" applyFont="1">
      <alignment vertical="center"/>
    </xf>
    <xf numFmtId="0" fontId="17" fillId="0" borderId="21" xfId="53" applyFont="1" applyBorder="1" applyAlignment="1">
      <alignment vertical="center" wrapText="1"/>
    </xf>
    <xf numFmtId="0" fontId="17" fillId="0" borderId="22" xfId="53" applyFont="1" applyBorder="1" applyAlignment="1">
      <alignment vertical="center" wrapText="1"/>
    </xf>
    <xf numFmtId="0" fontId="17" fillId="0" borderId="23" xfId="53" applyFont="1" applyBorder="1" applyAlignment="1">
      <alignment horizontal="right" vertical="center" wrapText="1"/>
    </xf>
    <xf numFmtId="9" fontId="30" fillId="0" borderId="24" xfId="53" applyNumberFormat="1" applyFont="1" applyBorder="1" applyAlignment="1">
      <alignment vertical="center" wrapText="1"/>
    </xf>
    <xf numFmtId="0" fontId="30" fillId="0" borderId="24" xfId="53" applyFont="1" applyBorder="1" applyAlignment="1">
      <alignment vertical="center" wrapText="1"/>
    </xf>
    <xf numFmtId="10" fontId="30" fillId="0" borderId="24" xfId="53" applyNumberFormat="1" applyFont="1" applyBorder="1" applyAlignment="1">
      <alignment vertical="center" wrapText="1"/>
    </xf>
    <xf numFmtId="0" fontId="30" fillId="0" borderId="23" xfId="53" applyFont="1" applyBorder="1" applyAlignment="1">
      <alignment vertical="center" wrapText="1"/>
    </xf>
    <xf numFmtId="0" fontId="1" fillId="0" borderId="0" xfId="53" applyFont="1" applyAlignment="1">
      <alignment horizontal="left" vertical="bottom" indent="2"/>
    </xf>
    <xf numFmtId="0" fontId="11" fillId="0" borderId="0" xfId="1" applyAlignment="1">
      <alignment horizontal="center" vertical="bottom"/>
    </xf>
    <xf numFmtId="0" fontId="24" fillId="0" borderId="0" xfId="0" applyFont="1" applyFill="1" applyAlignment="1">
      <alignment vertical="bottom"/>
    </xf>
    <xf numFmtId="0" fontId="67" fillId="2" borderId="0" xfId="0" applyFont="1" applyFill="1" applyAlignment="1">
      <alignment vertical="bottom"/>
    </xf>
    <xf numFmtId="0" fontId="26" fillId="2" borderId="0" xfId="0" applyFont="1" applyFill="1" applyAlignment="1">
      <alignment horizontal="left" vertical="bottom"/>
    </xf>
    <xf numFmtId="0" fontId="26" fillId="2" borderId="0" xfId="0" applyFont="1" applyFill="1" applyAlignment="1">
      <alignment horizontal="left" vertical="bottom" indent="3"/>
    </xf>
    <xf numFmtId="0" fontId="68" fillId="2" borderId="0" xfId="0" applyFont="1" applyFill="1" applyAlignment="1">
      <alignment horizontal="left" vertical="bottom" indent="3"/>
    </xf>
    <xf numFmtId="0" fontId="10" fillId="2" borderId="0" xfId="0" applyFont="1" applyFill="1" applyAlignment="1">
      <alignment horizontal="left" vertical="bottom" indent="3"/>
    </xf>
    <xf numFmtId="0" fontId="30" fillId="0" borderId="0" xfId="0" applyFont="1" applyAlignment="1">
      <alignment vertical="bottom"/>
    </xf>
    <xf numFmtId="0" fontId="10" fillId="2" borderId="0" xfId="0" applyFont="1" applyFill="1" applyAlignment="1">
      <alignment horizontal="left" vertical="bottom" wrapText="1" indent="3"/>
    </xf>
    <xf numFmtId="0" fontId="10" fillId="0" borderId="0" xfId="0" applyFont="1" applyFill="1" applyAlignment="1">
      <alignment horizontal="left" vertical="bottom" indent="3"/>
    </xf>
    <xf numFmtId="0" fontId="26" fillId="0" borderId="0" xfId="0" applyFont="1" applyAlignment="1">
      <alignment horizontal="left" vertical="bottom" indent="3"/>
    </xf>
    <xf numFmtId="0" fontId="10" fillId="0" borderId="0" xfId="0" applyFont="1" applyAlignment="1">
      <alignment horizontal="left" vertical="bottom" indent="3"/>
    </xf>
    <xf numFmtId="0" fontId="69" fillId="0" borderId="0" xfId="0" applyFont="1" applyAlignment="1">
      <alignment vertical="bottom"/>
    </xf>
    <xf numFmtId="0" fontId="10" fillId="0" borderId="0" xfId="0" applyFont="1" applyAlignment="1">
      <alignment horizontal="left" vertical="bottom" wrapText="1" indent="3"/>
    </xf>
    <xf numFmtId="0" fontId="70" fillId="0" borderId="0" xfId="0" applyFont="1" applyAlignment="1">
      <alignment vertical="bottom"/>
    </xf>
    <xf numFmtId="0" fontId="71" fillId="0" borderId="0" xfId="0" applyFont="1" applyAlignment="1">
      <alignment horizontal="left" vertical="bottom" indent="3"/>
    </xf>
    <xf numFmtId="0" fontId="68" fillId="0" borderId="0" xfId="0" applyFont="1" applyAlignment="1">
      <alignment horizontal="left" vertical="bottom" indent="3"/>
    </xf>
    <xf numFmtId="0" fontId="1" fillId="0" borderId="0" xfId="0" applyFont="1">
      <alignment vertical="center"/>
    </xf>
    <xf numFmtId="0" fontId="11" fillId="0" borderId="0" xfId="1" applyAlignment="1">
      <alignment horizontal="left" vertical="bottom" wrapText="1"/>
    </xf>
    <xf numFmtId="0" fontId="10" fillId="0" borderId="0" xfId="0" applyFont="1" applyAlignment="1">
      <alignment horizontal="left" vertical="bottom" wrapText="1"/>
    </xf>
    <xf numFmtId="0" fontId="64" fillId="0" borderId="0" xfId="0" applyFont="1">
      <alignment vertical="center"/>
    </xf>
    <xf numFmtId="0" fontId="16" fillId="0" borderId="0" xfId="0" applyFont="1">
      <alignment vertical="center"/>
    </xf>
    <xf numFmtId="0" fontId="16" fillId="0" borderId="21" xfId="0" applyFont="1" applyBorder="1" applyAlignment="1">
      <alignment vertical="center" wrapText="1"/>
    </xf>
    <xf numFmtId="0" fontId="16" fillId="0" borderId="22" xfId="0" applyFont="1" applyBorder="1" applyAlignment="1">
      <alignment vertical="center" wrapText="1"/>
    </xf>
    <xf numFmtId="0" fontId="1" fillId="0" borderId="23" xfId="0" applyFont="1" applyBorder="1" applyAlignment="1">
      <alignment horizontal="right" vertical="center" wrapText="1"/>
    </xf>
    <xf numFmtId="9" fontId="30" fillId="0" borderId="24" xfId="0" applyNumberFormat="1" applyFont="1" applyBorder="1" applyAlignment="1">
      <alignment vertical="center" wrapText="1"/>
    </xf>
    <xf numFmtId="0" fontId="30" fillId="0" borderId="24" xfId="0" applyFont="1" applyBorder="1" applyAlignment="1">
      <alignment vertical="center" wrapText="1"/>
    </xf>
    <xf numFmtId="10" fontId="30" fillId="0" borderId="24" xfId="0" applyNumberFormat="1" applyFont="1" applyBorder="1" applyAlignment="1">
      <alignment vertical="center" wrapText="1"/>
    </xf>
    <xf numFmtId="0" fontId="30" fillId="0" borderId="23" xfId="0" applyFont="1" applyBorder="1" applyAlignment="1">
      <alignment vertical="center" wrapText="1"/>
    </xf>
  </cellXfs>
  <cellStyles count="55">
    <cellStyle name="常规" xfId="0" builtinId="0"/>
    <cellStyle name="超链接" xfId="1"/>
    <cellStyle name="Normal 10" xfId="2"/>
    <cellStyle name="Normal 2 2" xfId="3"/>
    <cellStyle name="Normal 3" xfId="4"/>
    <cellStyle name="Normal 4" xfId="5"/>
    <cellStyle name="百分比" xfId="6" builtinId="5"/>
    <cellStyle name="Normal 2" xfId="7"/>
    <cellStyle name="Normal 12" xfId="8"/>
    <cellStyle name="Normal 2 3" xfId="9"/>
    <cellStyle name="Normal_statistical_review_full_report_workbook_2006" xfId="10"/>
    <cellStyle name="Percent 6" xfId="11"/>
    <cellStyle name="Normal_Inter area movements Singapore" xfId="12"/>
    <cellStyle name="Normal_statistical_review_of_world_energy_full_report_2009" xfId="13"/>
    <cellStyle name="Percent 2" xfId="14"/>
    <cellStyle name="Normal 11" xfId="15"/>
    <cellStyle name="Percent 7" xfId="16"/>
    <cellStyle name="Normal 5" xfId="17"/>
    <cellStyle name="Percent 3" xfId="18"/>
    <cellStyle name="Comma 2" xfId="19"/>
    <cellStyle name="Normal_GIIGNL 11 Adj" xfId="20"/>
    <cellStyle name="Comma 5" xfId="21"/>
    <cellStyle name="Normal 2 2 3" xfId="22"/>
    <cellStyle name="C01_Main head_BP_Stats" xfId="23"/>
    <cellStyle name="C02_Column heads" xfId="24"/>
    <cellStyle name="C03_Sub head bold" xfId="25"/>
    <cellStyle name="C05_Main text" xfId="26"/>
    <cellStyle name="C04a_Total text black with rule" xfId="27"/>
    <cellStyle name="C04_Total text white bold" xfId="28"/>
    <cellStyle name="Comma 3" xfId="29"/>
    <cellStyle name="Percent 4" xfId="30"/>
    <cellStyle name="C09_Notes" xfId="31"/>
    <cellStyle name="Normal 9" xfId="32"/>
    <cellStyle name="Normal 2 2 4" xfId="33"/>
    <cellStyle name="Comma 4" xfId="34"/>
    <cellStyle name="Percent 5" xfId="35"/>
    <cellStyle name="Normal 2 2 5" xfId="36"/>
    <cellStyle name="Comma 6" xfId="37"/>
    <cellStyle name="Normal 33" xfId="38"/>
    <cellStyle name="Normal 8" xfId="39"/>
    <cellStyle name="Normal 9 10" xfId="40"/>
    <cellStyle name="C08_Figs 1 decimal" xfId="41"/>
    <cellStyle name="C07_Figs 1 dec percent" xfId="42"/>
    <cellStyle name="C06_Figs" xfId="43"/>
    <cellStyle name="Normal 8 7" xfId="44"/>
    <cellStyle name="Percent 8" xfId="45"/>
    <cellStyle name="Normal 8 2" xfId="46"/>
    <cellStyle name="C01_Main head" xfId="47"/>
    <cellStyle name="Normal 2 2 2" xfId="48"/>
    <cellStyle name="04_Table text" xfId="49"/>
    <cellStyle name="01_Page Heading" xfId="50"/>
    <cellStyle name="Hyperlink 2" xfId="51"/>
    <cellStyle name="03_Table Notes" xfId="52"/>
    <cellStyle name="Normal 4 2" xfId="53"/>
    <cellStyle name="02_Rule above and below" xfId="54"/>
  </cellStyles>
  <dxfs count="616">
    <dxf>
      <numFmt numFmtId="196" formatCode="[&lt;-0.0005]\-0.0%;[=0]\-;#&quot;♦&quot;"/>
    </dxf>
    <dxf>
      <numFmt numFmtId="177" formatCode="[&gt;0.0005]0.0%;[=0]\-;#&quot;♦&quot;"/>
    </dxf>
    <dxf>
      <numFmt numFmtId="177" formatCode="[&gt;0.0005]0.0%;[=0]\-;#&quot;♦&quot;"/>
    </dxf>
    <dxf>
      <numFmt numFmtId="196" formatCode="[&lt;-0.0005]\-0.0%;[=0]\-;#&quot;♦&quot;"/>
    </dxf>
    <dxf>
      <numFmt numFmtId="177" formatCode="[&gt;0.0005]0.0%;[=0]\-;#&quot;♦&quot;"/>
    </dxf>
    <dxf>
      <numFmt numFmtId="196" formatCode="[&lt;-0.0005]\-0.0%;[=0]\-;#&quot;♦&quot;"/>
    </dxf>
    <dxf>
      <numFmt numFmtId="196" formatCode="[&lt;-0.0005]\-0.0%;[=0]\-;#&quot;♦&quot;"/>
    </dxf>
    <dxf>
      <numFmt numFmtId="177" formatCode="[&gt;0.0005]0.0%;[=0]\-;#&quot;♦&quot;"/>
    </dxf>
    <dxf>
      <numFmt numFmtId="196" formatCode="[&lt;-0.0005]\-0.0%;[=0]\-;#&quot;♦&quot;"/>
    </dxf>
    <dxf>
      <numFmt numFmtId="177" formatCode="[&g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96" formatCode="[&lt;-0.0005]\-0.0%;[=0]\-;#&quot;♦&quot;"/>
    </dxf>
    <dxf>
      <numFmt numFmtId="177" formatCode="[&g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96" formatCode="[&lt;-0.0005]\-0.0%;[=0]\-;#&quot;♦&quot;"/>
    </dxf>
    <dxf>
      <numFmt numFmtId="177" formatCode="[&gt;0.0005]0.0%;[=0]\-;#&quot;♦&quot;"/>
    </dxf>
    <dxf>
      <numFmt numFmtId="196" formatCode="[&lt;-0.0005]\-0.0%;[=0]\-;#&quot;♦&quot;"/>
    </dxf>
    <dxf>
      <numFmt numFmtId="177" formatCode="[&gt;0.0005]0.0%;[=0]\-;#&quot;♦&quot;"/>
    </dxf>
    <dxf>
      <numFmt numFmtId="177" formatCode="[&gt;0.0005]0.0%;[=0]\-;#&quot;♦&quot;"/>
    </dxf>
    <dxf>
      <numFmt numFmtId="196" formatCode="[&lt;-0.0005]\-0.0%;[=0]\-;#&quot;♦&quot;"/>
    </dxf>
    <dxf>
      <numFmt numFmtId="196" formatCode="[&lt;-0.0005]\-0.0%;[=0]\-;#&quot;♦&quot;"/>
    </dxf>
    <dxf>
      <numFmt numFmtId="177" formatCode="[&gt;0.0005]0.0%;[=0]\-;#&quot;♦&quot;"/>
    </dxf>
    <dxf>
      <numFmt numFmtId="177" formatCode="[&gt;0.0005]0.0%;[=0]\-;#&quot;♦&quot;"/>
    </dxf>
    <dxf>
      <numFmt numFmtId="196" formatCode="[&lt;-0.0005]\-0.0%;[=0]\-;#&quot;♦&quot;"/>
    </dxf>
    <dxf>
      <numFmt numFmtId="177" formatCode="[&gt;0.0005]0.0%;[=0]\-;#&quot;♦&quot;"/>
    </dxf>
    <dxf>
      <numFmt numFmtId="196" formatCode="[&lt;-0.0005]\-0.0%;[=0]\-;#&quot;♦&quot;"/>
    </dxf>
    <dxf>
      <numFmt numFmtId="196" formatCode="[&lt;-0.0005]\-0.0%;[=0]\-;#&quot;♦&quot;"/>
    </dxf>
    <dxf>
      <numFmt numFmtId="177" formatCode="[&gt;0.0005]0.0%;[=0]\-;#&quot;♦&quot;"/>
    </dxf>
    <dxf>
      <numFmt numFmtId="177" formatCode="[&gt;0.0005]0.0%;[=0]\-;#&quot;♦&quot;"/>
    </dxf>
    <dxf>
      <numFmt numFmtId="196" formatCode="[&lt;-0.0005]\-0.0%;[=0]\-;#&quot;♦&quot;"/>
    </dxf>
    <dxf>
      <numFmt numFmtId="196" formatCode="[&lt;-0.0005]\-0.0%;[=0]\-;#&quot;♦&quot;"/>
    </dxf>
    <dxf>
      <numFmt numFmtId="177" formatCode="[&gt;0.0005]0.0%;[=0]\-;#&quot;♦&quot;"/>
    </dxf>
    <dxf>
      <numFmt numFmtId="196" formatCode="[&lt;-0.0005]\-0.0%;[=0]\-;#&quot;♦&quot;"/>
    </dxf>
    <dxf>
      <numFmt numFmtId="177" formatCode="[&gt;0.0005]0.0%;[=0]\-;#&quot;♦&quot;"/>
    </dxf>
    <dxf>
      <numFmt numFmtId="177" formatCode="[&gt;0.0005]0.0%;[=0]\-;#&quot;♦&quot;"/>
    </dxf>
    <dxf>
      <numFmt numFmtId="196" formatCode="[&lt;-0.0005]\-0.0%;[=0]\-;#&quot;♦&quot;"/>
    </dxf>
    <dxf>
      <numFmt numFmtId="177" formatCode="[&gt;0.0005]0.0%;[=0]\-;#&quot;♦&quot;"/>
    </dxf>
    <dxf>
      <numFmt numFmtId="196" formatCode="[&lt;-0.0005]\-0.0%;[=0]\-;#&quot;♦&quot;"/>
    </dxf>
    <dxf>
      <numFmt numFmtId="196" formatCode="[&lt;-0.0005]\-0.0%;[=0]\-;#&quot;♦&quot;"/>
    </dxf>
    <dxf>
      <numFmt numFmtId="177" formatCode="[&g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96" formatCode="[&lt;-0.0005]\-0.0%;[=0]\-;#&quot;♦&quot;"/>
    </dxf>
    <dxf>
      <numFmt numFmtId="177" formatCode="[&gt;0.0005]0.0%;[=0]\-;#&quot;♦&quot;"/>
    </dxf>
    <dxf>
      <numFmt numFmtId="177" formatCode="[&gt;0.0005]0.0%;[=0]\-;#&quot;♦&quot;"/>
    </dxf>
    <dxf>
      <numFmt numFmtId="196" formatCode="[&lt;-0.0005]\-0.0%;[=0]\-;#&quot;♦&quot;"/>
    </dxf>
    <dxf>
      <numFmt numFmtId="196" formatCode="[&lt;-0.0005]\-0.0%;[=0]\-;#&quot;♦&quot;"/>
    </dxf>
    <dxf>
      <numFmt numFmtId="177" formatCode="[&gt;0.0005]0.0%;[=0]\-;#&quot;♦&quot;"/>
    </dxf>
    <dxf>
      <numFmt numFmtId="177" formatCode="[&gt;0.0005]0.0%;[=0]\-;#&quot;♦&quot;"/>
    </dxf>
    <dxf>
      <numFmt numFmtId="196" formatCode="[&lt;-0.0005]\-0.0%;[=0]\-;#&quot;♦&quot;"/>
    </dxf>
    <dxf>
      <numFmt numFmtId="196" formatCode="[&lt;-0.0005]\-0.0%;[=0]\-;#&quot;♦&quot;"/>
    </dxf>
    <dxf>
      <numFmt numFmtId="177" formatCode="[&gt;0.0005]0.0%;[=0]\-;#&quot;♦&quot;"/>
    </dxf>
    <dxf>
      <numFmt numFmtId="177" formatCode="[&gt;0.0005]0.0%;[=0]\-;#&quot;♦&quot;"/>
    </dxf>
    <dxf>
      <numFmt numFmtId="196" formatCode="[&lt;-0.0005]\-0.0%;[=0]\-;#&quot;♦&quot;"/>
    </dxf>
    <dxf>
      <numFmt numFmtId="177" formatCode="[&gt;0.0005]0.0%;[=0]\-;#&quot;♦&quot;"/>
    </dxf>
    <dxf>
      <numFmt numFmtId="177" formatCode="[&gt;0.0005]0.0%;[=0]\-;#&quot;♦&quot;"/>
    </dxf>
    <dxf>
      <numFmt numFmtId="196" formatCode="[&l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96" formatCode="[&lt;-0.0005]\-0.0%;[=0]\-;#&quot;♦&quot;"/>
    </dxf>
    <dxf>
      <numFmt numFmtId="177" formatCode="[&gt;0.0005]0.0%;[=0]\-;#&quot;♦&quot;"/>
    </dxf>
    <dxf>
      <numFmt numFmtId="196" formatCode="[&lt;-0.0005]\-0.0%;[=0]\-;#&quot;♦&quot;"/>
    </dxf>
    <dxf>
      <numFmt numFmtId="177" formatCode="[&gt;0.0005]0.0%;[=0]\-;#&quot;♦&quot;"/>
    </dxf>
    <dxf>
      <numFmt numFmtId="177" formatCode="[&gt;0.0005]0.0%;[=0]\-;#&quot;♦&quot;"/>
    </dxf>
    <dxf>
      <numFmt numFmtId="196" formatCode="[&lt;-0.0005]\-0.0%;[=0]\-;#&quot;♦&quot;"/>
    </dxf>
    <dxf>
      <numFmt numFmtId="196" formatCode="[&lt;-0.0005]\-0.0%;[=0]\-;#&quot;♦&quot;"/>
    </dxf>
    <dxf>
      <numFmt numFmtId="177" formatCode="[&gt;0.0005]0.0%;[=0]\-;#&quot;♦&quot;"/>
    </dxf>
    <dxf>
      <numFmt numFmtId="196" formatCode="[&lt;-0.0005]\-0.0%;[=0]\-;#&quot;♦&quot;"/>
    </dxf>
    <dxf>
      <numFmt numFmtId="177" formatCode="[&gt;0.0005]0.0%;[=0]\-;#&quot;♦&quot;"/>
    </dxf>
    <dxf>
      <numFmt numFmtId="177" formatCode="[&gt;0.0005]0.0%;[=0]\-;#&quot;♦&quot;"/>
    </dxf>
    <dxf>
      <numFmt numFmtId="196" formatCode="[&lt;-0.0005]\-0.0%;[=0]\-;#&quot;♦&quot;"/>
    </dxf>
    <dxf>
      <numFmt numFmtId="196" formatCode="[&lt;-0.0005]\-0.0%;[=0]\-;#&quot;♦&quot;"/>
    </dxf>
    <dxf>
      <numFmt numFmtId="177" formatCode="[&gt;0.0005]0.0%;[=0]\-;#&quot;♦&quot;"/>
    </dxf>
    <dxf>
      <numFmt numFmtId="177" formatCode="[&gt;0.0005]0.0%;[=0]\-;#&quot;♦&quot;"/>
    </dxf>
    <dxf>
      <numFmt numFmtId="196" formatCode="[&lt;-0.0005]\-0.0%;[=0]\-;#&quot;♦&quot;"/>
    </dxf>
    <dxf>
      <numFmt numFmtId="177" formatCode="[&gt;0.0005]0.0%;[=0]\-;#&quot;♦&quot;"/>
    </dxf>
    <dxf>
      <numFmt numFmtId="196" formatCode="[&lt;-0.0005]\-0.0%;[=0]\-;#&quot;♦&quot;"/>
    </dxf>
    <dxf>
      <numFmt numFmtId="196" formatCode="[&lt;-0.0005]\-0.0%;[=0]\-;#&quot;♦&quot;"/>
    </dxf>
    <dxf>
      <numFmt numFmtId="177" formatCode="[&gt;0.0005]0.0%;[=0]\-;#&quot;♦&quot;"/>
    </dxf>
    <dxf>
      <numFmt numFmtId="196" formatCode="[&lt;-0.0005]\-0.0%;[=0]\-;#&quot;♦&quot;"/>
    </dxf>
    <dxf>
      <numFmt numFmtId="177" formatCode="[&gt;0.0005]0.0%;[=0]\-;#&quot;♦&quot;"/>
    </dxf>
    <dxf>
      <numFmt numFmtId="177" formatCode="[&gt;0.0005]0.0%;[=0]\-;#&quot;♦&quot;"/>
    </dxf>
    <dxf>
      <numFmt numFmtId="196" formatCode="[&lt;-0.0005]\-0.0%;[=0]\-;#&quot;♦&quot;"/>
    </dxf>
    <dxf>
      <numFmt numFmtId="196" formatCode="[&lt;-0.0005]\-0.0%;[=0]\-;#&quot;♦&quot;"/>
    </dxf>
    <dxf>
      <numFmt numFmtId="177" formatCode="[&gt;0.0005]0.0%;[=0]\-;#&quot;♦&quot;"/>
    </dxf>
    <dxf>
      <numFmt numFmtId="177" formatCode="[&gt;0.0005]0.0%;[=0]\-;#&quot;♦&quot;"/>
    </dxf>
    <dxf>
      <numFmt numFmtId="196" formatCode="[&lt;-0.0005]\-0.0%;[=0]\-;#&quot;♦&quot;"/>
    </dxf>
    <dxf>
      <numFmt numFmtId="196" formatCode="[&lt;-0.0005]\-0.0%;[=0]\-;#&quot;♦&quot;"/>
    </dxf>
    <dxf>
      <numFmt numFmtId="177" formatCode="[&gt;0.0005]0.0%;[=0]\-;#&quot;♦&quot;"/>
    </dxf>
    <dxf>
      <numFmt numFmtId="196" formatCode="[&lt;-0.0005]\-0.0%;[=0]\-;#&quot;♦&quot;"/>
    </dxf>
    <dxf>
      <numFmt numFmtId="177" formatCode="[&gt;0.0005]0.0%;[=0]\-;#&quot;♦&quot;"/>
    </dxf>
    <dxf>
      <numFmt numFmtId="177" formatCode="[&gt;0.0005]0.0%;[=0]\-;#&quot;♦&quot;"/>
    </dxf>
    <dxf>
      <numFmt numFmtId="196" formatCode="[&lt;-0.0005]\-0.0%;[=0]\-;#&quot;♦&quot;"/>
    </dxf>
    <dxf>
      <numFmt numFmtId="196" formatCode="[&lt;-0.0005]\-0.0%;[=0]\-;#&quot;♦&quot;"/>
    </dxf>
    <dxf>
      <numFmt numFmtId="177" formatCode="[&gt;0.0005]0.0%;[=0]\-;#&quot;♦&quot;"/>
    </dxf>
    <dxf>
      <numFmt numFmtId="196" formatCode="[&lt;-0.0005]\-0.0%;[=0]\-;#&quot;♦&quot;"/>
    </dxf>
    <dxf>
      <numFmt numFmtId="177" formatCode="[&gt;0.0005]0.0%;[=0]\-;#&quot;♦&quot;"/>
    </dxf>
    <dxf>
      <numFmt numFmtId="177" formatCode="[&gt;0.0005]0.0%;[=0]\-;#&quot;♦&quot;"/>
    </dxf>
    <dxf>
      <numFmt numFmtId="196" formatCode="[&l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77" formatCode="[&gt;0.0005]0.0%;[=0]\-;#&quot;♦&quot;"/>
    </dxf>
    <dxf>
      <numFmt numFmtId="196" formatCode="[&lt;-0.0005]\-0.0%;[=0]\-;#&quot;♦&quot;"/>
    </dxf>
    <dxf>
      <numFmt numFmtId="196" formatCode="[&lt;-0.0005]\-0.0%;[=0]\-;#&quot;♦&quot;"/>
    </dxf>
    <dxf>
      <numFmt numFmtId="177" formatCode="[&gt;0.0005]0.0%;[=0]\-;#&quot;♦&quot;"/>
    </dxf>
    <dxf>
      <numFmt numFmtId="177" formatCode="[&gt;0.0005]0.0%;[=0]\-;#&quot;♦&quot;"/>
    </dxf>
    <dxf>
      <numFmt numFmtId="196" formatCode="[&lt;-0.0005]\-0.0%;[=0]\-;#&quot;♦&quot;"/>
    </dxf>
    <dxf>
      <numFmt numFmtId="196" formatCode="[&lt;-0.0005]\-0.0%;[=0]\-;#&quot;♦&quot;"/>
    </dxf>
    <dxf>
      <numFmt numFmtId="177" formatCode="[&gt;0.0005]0.0%;[=0]\-;#&quot;♦&quot;"/>
    </dxf>
    <dxf>
      <numFmt numFmtId="177" formatCode="[&gt;0.0005]0.0%;[=0]\-;#&quot;♦&quot;"/>
    </dxf>
    <dxf>
      <numFmt numFmtId="196" formatCode="[&lt;-0.0005]\-0.0%;[=0]\-;#&quot;♦&quot;"/>
    </dxf>
    <dxf>
      <numFmt numFmtId="196" formatCode="[&lt;-0.0005]\-0.0%;[=0]\-;#&quot;♦&quot;"/>
    </dxf>
    <dxf>
      <numFmt numFmtId="177" formatCode="[&gt;0.0005]0.0%;[=0]\-;#&quot;♦&quot;"/>
    </dxf>
    <dxf>
      <numFmt numFmtId="177" formatCode="[&gt;0.0005]0.0%;[=0]\-;#&quot;♦&quot;"/>
    </dxf>
    <dxf>
      <numFmt numFmtId="196" formatCode="[&l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77" formatCode="[&gt;0.0005]0.0%;[=0]\-;#&quot;♦&quot;"/>
    </dxf>
    <dxf>
      <numFmt numFmtId="196" formatCode="[&lt;-0.0005]\-0.0%;[=0]\-;#&quot;♦&quot;"/>
    </dxf>
    <dxf>
      <numFmt numFmtId="196" formatCode="[&lt;-0.0005]\-0.0%;[=0]\-;#&quot;♦&quot;"/>
    </dxf>
    <dxf>
      <numFmt numFmtId="177" formatCode="[&gt;0.0005]0.0%;[=0]\-;#&quot;♦&quot;"/>
    </dxf>
    <dxf>
      <numFmt numFmtId="196" formatCode="[&lt;-0.0005]\-0.0%;[=0]\-;#&quot;♦&quot;"/>
    </dxf>
    <dxf>
      <numFmt numFmtId="177" formatCode="[&gt;0.0005]0.0%;[=0]\-;#&quot;♦&quot;"/>
    </dxf>
    <dxf>
      <numFmt numFmtId="177" formatCode="[&gt;0.0005]0.0%;[=0]\-;#&quot;♦&quot;"/>
    </dxf>
    <dxf>
      <numFmt numFmtId="196" formatCode="[&lt;-0.0005]\-0.0%;[=0]\-;#&quot;♦&quot;"/>
    </dxf>
    <dxf>
      <numFmt numFmtId="196" formatCode="[&lt;-0.0005]\-0.0%;[=0]\-;#&quot;♦&quot;"/>
    </dxf>
    <dxf>
      <numFmt numFmtId="177" formatCode="[&gt;0.0005]0.0%;[=0]\-;#&quot;♦&quot;"/>
    </dxf>
    <dxf>
      <numFmt numFmtId="177" formatCode="[&gt;0.0005]0.0%;[=0]\-;#&quot;♦&quot;"/>
    </dxf>
    <dxf>
      <numFmt numFmtId="196" formatCode="[&lt;-0.0005]\-0.0%;[=0]\-;#&quot;♦&quot;"/>
    </dxf>
    <dxf>
      <numFmt numFmtId="177" formatCode="[&gt;0.0005]0.0%;[=0]\-;#&quot;♦&quot;"/>
    </dxf>
    <dxf>
      <numFmt numFmtId="196" formatCode="[&lt;-0.0005]\-0.0%;[=0]\-;#&quot;♦&quot;"/>
    </dxf>
    <dxf>
      <numFmt numFmtId="196" formatCode="[&lt;-0.0005]\-0.0%;[=0]\-;#&quot;♦&quot;"/>
    </dxf>
    <dxf>
      <numFmt numFmtId="177" formatCode="[&gt;0.0005]0.0%;[=0]\-;#&quot;♦&quot;"/>
    </dxf>
    <dxf>
      <numFmt numFmtId="196" formatCode="[&lt;-0.0005]\-0.0%;[=0]\-;#&quot;♦&quot;"/>
    </dxf>
    <dxf>
      <numFmt numFmtId="177" formatCode="[&gt;0.0005]0.0%;[=0]\-;#&quot;♦&quot;"/>
    </dxf>
    <dxf>
      <numFmt numFmtId="177" formatCode="[&gt;0.0005]0.0%;[=0]\-;#&quot;♦&quot;"/>
    </dxf>
    <dxf>
      <numFmt numFmtId="196" formatCode="[&lt;-0.0005]\-0.0%;[=0]\-;#&quot;♦&quot;"/>
    </dxf>
    <dxf>
      <numFmt numFmtId="177" formatCode="[&gt;0.0005]0.0%;[=0]\-;#&quot;♦&quot;"/>
    </dxf>
    <dxf>
      <numFmt numFmtId="196" formatCode="[&lt;-0.0005]\-0.0%;[=0]\-;#&quot;♦&quot;"/>
    </dxf>
    <dxf>
      <numFmt numFmtId="196" formatCode="[&lt;-0.0005]\-0.0%;[=0]\-;#&quot;♦&quot;"/>
    </dxf>
    <dxf>
      <numFmt numFmtId="177" formatCode="[&gt;0.0005]0.0%;[=0]\-;#&quot;♦&quot;"/>
    </dxf>
    <dxf>
      <numFmt numFmtId="177" formatCode="[&gt;0.0005]0.0%;[=0]\-;#&quot;♦&quot;"/>
    </dxf>
    <dxf>
      <numFmt numFmtId="196" formatCode="[&lt;-0.0005]\-0.0%;[=0]\-;#&quot;♦&quot;"/>
    </dxf>
    <dxf>
      <numFmt numFmtId="196" formatCode="[&lt;-0.0005]\-0.0%;[=0]\-;#&quot;♦&quot;"/>
    </dxf>
    <dxf>
      <numFmt numFmtId="177" formatCode="[&gt;0.0005]0.0%;[=0]\-;#&quot;♦&quot;"/>
    </dxf>
    <dxf>
      <numFmt numFmtId="177" formatCode="[&gt;0.0005]0.0%;[=0]\-;#&quot;♦&quot;"/>
    </dxf>
    <dxf>
      <numFmt numFmtId="196" formatCode="[&lt;-0.0005]\-0.0%;[=0]\-;#&quot;♦&quot;"/>
    </dxf>
    <dxf>
      <numFmt numFmtId="196" formatCode="[&lt;-0.0005]\-0.0%;[=0]\-;#&quot;♦&quot;"/>
    </dxf>
    <dxf>
      <numFmt numFmtId="177" formatCode="[&gt;0.0005]0.0%;[=0]\-;#&quot;♦&quot;"/>
    </dxf>
    <dxf>
      <numFmt numFmtId="196" formatCode="[&lt;-0.0005]\-0.0%;[=0]\-;#&quot;♦&quot;"/>
    </dxf>
    <dxf>
      <numFmt numFmtId="177" formatCode="[&gt;0.0005]0.0%;[=0]\-;#&quot;♦&quot;"/>
    </dxf>
    <dxf>
      <numFmt numFmtId="177" formatCode="[&gt;0.0005]0.0%;[=0]\-;#&quot;♦&quot;"/>
    </dxf>
    <dxf>
      <numFmt numFmtId="196" formatCode="[&l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77" formatCode="[&gt;0.0005]0.0%;[=0]\-;#&quot;♦&quot;"/>
    </dxf>
    <dxf>
      <numFmt numFmtId="196" formatCode="[&lt;-0.0005]\-0.0%;[=0]\-;#&quot;♦&quot;"/>
    </dxf>
    <dxf>
      <numFmt numFmtId="196" formatCode="[&lt;-0.0005]\-0.0%;[=0]\-;#&quot;♦&quot;"/>
    </dxf>
    <dxf>
      <numFmt numFmtId="177" formatCode="[&gt;0.0005]0.0%;[=0]\-;#&quot;♦&quot;"/>
    </dxf>
    <dxf>
      <numFmt numFmtId="177" formatCode="[&gt;0.0005]0.0%;[=0]\-;#&quot;♦&quot;"/>
    </dxf>
    <dxf>
      <numFmt numFmtId="196" formatCode="[&lt;-0.0005]\-0.0%;[=0]\-;#&quot;♦&quot;"/>
    </dxf>
    <dxf>
      <numFmt numFmtId="196" formatCode="[&lt;-0.0005]\-0.0%;[=0]\-;#&quot;♦&quot;"/>
    </dxf>
    <dxf>
      <numFmt numFmtId="177" formatCode="[&gt;0.0005]0.0%;[=0]\-;#&quot;♦&quot;"/>
    </dxf>
    <dxf>
      <numFmt numFmtId="177" formatCode="[&gt;0.0005]0.0%;[=0]\-;#&quot;♦&quot;"/>
    </dxf>
    <dxf>
      <numFmt numFmtId="196" formatCode="[&lt;-0.0005]\-0.0%;[=0]\-;#&quot;♦&quot;"/>
    </dxf>
    <dxf>
      <numFmt numFmtId="196" formatCode="[&lt;-0.0005]\-0.0%;[=0]\-;#&quot;♦&quot;"/>
    </dxf>
    <dxf>
      <numFmt numFmtId="177" formatCode="[&gt;0.0005]0.0%;[=0]\-;#&quot;♦&quot;"/>
    </dxf>
    <dxf>
      <numFmt numFmtId="177" formatCode="[&gt;0.0005]0.0%;[=0]\-;#&quot;♦&quot;"/>
    </dxf>
    <dxf>
      <numFmt numFmtId="196" formatCode="[&lt;-0.0005]\-0.0%;[=0]\-;#&quot;♦&quot;"/>
    </dxf>
    <dxf>
      <numFmt numFmtId="196" formatCode="[&lt;-0.0005]\-0.0%;[=0]\-;#&quot;♦&quot;"/>
    </dxf>
    <dxf>
      <numFmt numFmtId="177" formatCode="[&gt;0.0005]0.0%;[=0]\-;#&quot;♦&quot;"/>
    </dxf>
    <dxf>
      <numFmt numFmtId="177" formatCode="[&gt;0.0005]0.0%;[=0]\-;#&quot;♦&quot;"/>
    </dxf>
    <dxf>
      <numFmt numFmtId="196" formatCode="[&lt;-0.0005]\-0.0%;[=0]\-;#&quot;♦&quot;"/>
    </dxf>
    <dxf>
      <numFmt numFmtId="196" formatCode="[&lt;-0.0005]\-0.0%;[=0]\-;#&quot;♦&quot;"/>
    </dxf>
    <dxf>
      <numFmt numFmtId="177" formatCode="[&gt;0.0005]0.0%;[=0]\-;#&quot;♦&quot;"/>
    </dxf>
    <dxf>
      <numFmt numFmtId="177" formatCode="[&gt;0.0005]0.0%;[=0]\-;#&quot;♦&quot;"/>
    </dxf>
    <dxf>
      <numFmt numFmtId="196" formatCode="[&l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77" formatCode="[&gt;0.0005]0.0%;[=0]\-;#&quot;♦&quot;"/>
    </dxf>
    <dxf>
      <numFmt numFmtId="196" formatCode="[&lt;-0.0005]\-0.0%;[=0]\-;#&quot;♦&quot;"/>
    </dxf>
    <dxf>
      <numFmt numFmtId="177" formatCode="[&gt;0.0005]0.0%;[=0]\-;#&quot;♦&quot;"/>
    </dxf>
    <dxf>
      <numFmt numFmtId="196" formatCode="[&lt;-0.0005]\-0.0%;[=0]\-;#&quot;♦&quot;"/>
    </dxf>
    <dxf>
      <numFmt numFmtId="196" formatCode="[&lt;-0.0005]\-0.0%;[=0]\-;#&quot;♦&quot;"/>
    </dxf>
    <dxf>
      <numFmt numFmtId="177" formatCode="[&gt;0.0005]0.0%;[=0]\-;#&quot;♦&quot;"/>
    </dxf>
    <dxf>
      <numFmt numFmtId="177" formatCode="[&gt;0.0005]0.0%;[=0]\-;#&quot;♦&quot;"/>
    </dxf>
    <dxf>
      <numFmt numFmtId="196" formatCode="[&l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77" formatCode="[&gt;0.0005]0.0%;[=0]\-;#&quot;♦&quot;"/>
    </dxf>
    <dxf>
      <numFmt numFmtId="196" formatCode="[&l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77" formatCode="[&gt;0.0005]0.0%;[=0]\-;#&quot;♦&quot;"/>
    </dxf>
    <dxf>
      <numFmt numFmtId="196" formatCode="[&lt;-0.0005]\-0.0%;[=0]\-;#&quot;♦&quot;"/>
    </dxf>
    <dxf>
      <numFmt numFmtId="197" formatCode="[&gt;0.0005]\-0.0%;[=0]\-;#&quot;♦&quot;"/>
    </dxf>
    <dxf>
      <numFmt numFmtId="196" formatCode="[&lt;-0.0005]\-0.0%;[=0]\-;#&quot;♦&quot;"/>
    </dxf>
    <dxf>
      <numFmt numFmtId="197" formatCode="[&gt;0.0005]\-0.0%;[=0]\-;#&quot;♦&quot;"/>
    </dxf>
    <dxf>
      <numFmt numFmtId="196" formatCode="[&lt;-0.0005]\-0.0%;[=0]\-;#&quot;♦&quot;"/>
    </dxf>
    <dxf>
      <numFmt numFmtId="196" formatCode="[&lt;-0.0005]\-0.0%;[=0]\-;#&quot;♦&quot;"/>
    </dxf>
    <dxf>
      <numFmt numFmtId="177" formatCode="[&gt;0.0005]0.0%;[=0]\-;#&quot;♦&quot;"/>
    </dxf>
    <dxf>
      <numFmt numFmtId="197" formatCode="[&gt;0.0005]\-0.0%;[=0]\-;#&quot;♦&quot;"/>
    </dxf>
    <dxf>
      <numFmt numFmtId="196" formatCode="[&lt;-0.0005]\-0.0%;[=0]\-;#&quot;♦&quot;"/>
    </dxf>
    <dxf>
      <numFmt numFmtId="196" formatCode="[&lt;-0.0005]\-0.0%;[=0]\-;#&quot;♦&quot;"/>
    </dxf>
    <dxf>
      <numFmt numFmtId="177" formatCode="[&gt;0.0005]0.0%;[=0]\-;#&quot;♦&quot;"/>
    </dxf>
    <dxf>
      <numFmt numFmtId="196" formatCode="[&lt;-0.0005]\-0.0%;[=0]\-;#&quot;♦&quot;"/>
    </dxf>
    <dxf>
      <numFmt numFmtId="177" formatCode="[&gt;0.0005]0.0%;[=0]\-;#&quot;♦&quot;"/>
    </dxf>
    <dxf>
      <numFmt numFmtId="197" formatCode="[&gt;0.0005]\-0.0%;[=0]\-;#&quot;♦&quot;"/>
    </dxf>
    <dxf>
      <numFmt numFmtId="196" formatCode="[&lt;-0.0005]\-0.0%;[=0]\-;#&quot;♦&quot;"/>
    </dxf>
    <dxf>
      <numFmt numFmtId="196" formatCode="[&lt;-0.0005]\-0.0%;[=0]\-;#&quot;♦&quot;"/>
    </dxf>
    <dxf>
      <numFmt numFmtId="177" formatCode="[&gt;0.0005]0.0%;[=0]\-;#&quot;♦&quot;"/>
    </dxf>
    <dxf>
      <numFmt numFmtId="177" formatCode="[&gt;0.0005]0.0%;[=0]\-;#&quot;♦&quot;"/>
    </dxf>
    <dxf>
      <numFmt numFmtId="196" formatCode="[&l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96" formatCode="[&lt;-0.0005]\-0.0%;[=0]\-;#&quot;♦&quot;"/>
    </dxf>
    <dxf>
      <numFmt numFmtId="177" formatCode="[&gt;0.0005]0.0%;[=0]\-;#&quot;♦&quot;"/>
    </dxf>
    <dxf>
      <numFmt numFmtId="177" formatCode="[&gt;0.0005]0.0%;[=0]\-;#&quot;♦&quot;"/>
    </dxf>
    <dxf>
      <numFmt numFmtId="196" formatCode="[&lt;-0.0005]\-0.0%;[=0]\-;#&quot;♦&quot;"/>
    </dxf>
    <dxf>
      <numFmt numFmtId="177" formatCode="[&gt;0.0005]0.0%;[=0]\-;#&quot;♦&quot;"/>
    </dxf>
    <dxf>
      <numFmt numFmtId="196" formatCode="[&l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77" formatCode="[&gt;0.0005]0.0%;[=0]\-;#&quot;♦&quot;"/>
    </dxf>
    <dxf>
      <numFmt numFmtId="196" formatCode="[&lt;-0.0005]\-0.0%;[=0]\-;#&quot;♦&quot;"/>
    </dxf>
    <dxf>
      <numFmt numFmtId="196" formatCode="[&lt;-0.0005]\-0.0%;[=0]\-;#&quot;♦&quot;"/>
    </dxf>
    <dxf>
      <numFmt numFmtId="177" formatCode="[&gt;0.0005]0.0%;[=0]\-;#&quot;♦&quot;"/>
    </dxf>
    <dxf>
      <fill>
        <patternFill patternType="solid">
          <bgColor indexed="42"/>
        </patternFill>
      </fill>
    </dxf>
    <dxf>
      <numFmt numFmtId="196" formatCode="[&lt;-0.0005]\-0.0%;[=0]\-;#&quot;♦&quot;"/>
    </dxf>
    <dxf>
      <numFmt numFmtId="177" formatCode="[&gt;0.0005]0.0%;[=0]\-;#&quot;♦&quot;"/>
    </dxf>
    <dxf>
      <numFmt numFmtId="196" formatCode="[&lt;-0.0005]\-0.0%;[=0]\-;#&quot;♦&quot;"/>
    </dxf>
    <dxf>
      <numFmt numFmtId="177" formatCode="[&gt;0.0005]0.0%;[=0]\-;#&quot;♦&quot;"/>
    </dxf>
    <dxf>
      <numFmt numFmtId="177" formatCode="[&gt;0.0005]0.0%;[=0]\-;#&quot;♦&quot;"/>
    </dxf>
    <dxf>
      <numFmt numFmtId="196" formatCode="[&l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fill>
        <patternFill patternType="solid">
          <bgColor rgb="FFFFFF00"/>
        </patternFill>
      </fill>
    </dxf>
    <dxf>
      <fill>
        <patternFill patternType="solid">
          <bgColor rgb="FFFFFF00"/>
        </patternFill>
      </fill>
    </dxf>
    <dxf>
      <numFmt numFmtId="177" formatCode="[&gt;0.0005]0.0%;[=0]\-;#&quot;♦&quot;"/>
    </dxf>
    <dxf>
      <numFmt numFmtId="196" formatCode="[&l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96" formatCode="[&lt;-0.0005]\-0.0%;[=0]\-;#&quot;♦&quot;"/>
    </dxf>
    <dxf>
      <numFmt numFmtId="177" formatCode="[&gt;0.0005]0.0%;[=0]\-;#&quot;♦&quot;"/>
    </dxf>
    <dxf>
      <numFmt numFmtId="177" formatCode="[&gt;0.0005]0.0%;[=0]\-;#&quot;♦&quot;"/>
    </dxf>
    <dxf>
      <numFmt numFmtId="177" formatCode="[&gt;0.0005]0.0%;[=0]\-;#&quot;♦&quot;"/>
    </dxf>
    <dxf>
      <numFmt numFmtId="177" formatCode="[&gt;0.0005]0.0%;[=0]\-;#&quot;♦&quot;"/>
    </dxf>
    <dxf>
      <numFmt numFmtId="196" formatCode="[&lt;-0.0005]\-0.0%;[=0]\-;#&quot;♦&quot;"/>
    </dxf>
    <dxf>
      <numFmt numFmtId="196" formatCode="[&lt;-0.0005]\-0.0%;[=0]\-;#&quot;♦&quot;"/>
    </dxf>
    <dxf>
      <numFmt numFmtId="196" formatCode="[&lt;-0.0005]\-0.0%;[=0]\-;#&quot;♦&quot;"/>
    </dxf>
    <dxf>
      <numFmt numFmtId="196" formatCode="[&lt;-0.0005]\-0.0%;[=0]\-;#&quot;♦&quot;"/>
    </dxf>
    <dxf>
      <numFmt numFmtId="177" formatCode="[&gt;0.0005]0.0%;[=0]\-;#&quot;♦&quot;"/>
    </dxf>
    <dxf>
      <numFmt numFmtId="177" formatCode="[&gt;0.0005]0.0%;[=0]\-;#&quot;♦&quot;"/>
    </dxf>
    <dxf>
      <numFmt numFmtId="177" formatCode="[&gt;0.0005]0.0%;[=0]\-;#&quot;♦&quot;"/>
    </dxf>
    <dxf>
      <numFmt numFmtId="177" formatCode="[&gt;0.0005]0.0%;[=0]\-;#&quot;♦&quot;"/>
    </dxf>
    <dxf>
      <numFmt numFmtId="196" formatCode="[&lt;-0.0005]\-0.0%;[=0]\-;#&quot;♦&quot;"/>
    </dxf>
    <dxf>
      <numFmt numFmtId="196" formatCode="[&lt;-0.0005]\-0.0%;[=0]\-;#&quot;♦&quot;"/>
    </dxf>
    <dxf>
      <numFmt numFmtId="196" formatCode="[&lt;-0.0005]\-0.0%;[=0]\-;#&quot;♦&quot;"/>
    </dxf>
    <dxf>
      <numFmt numFmtId="177" formatCode="[&gt;0.0005]0.0%;[=0]\-;#&quot;♦&quot;"/>
    </dxf>
    <dxf>
      <numFmt numFmtId="177" formatCode="[&gt;0.0005]0.0%;[=0]\-;#&quot;♦&quot;"/>
    </dxf>
    <dxf>
      <numFmt numFmtId="196" formatCode="[&lt;-0.0005]\-0.0%;[=0]\-;#&quot;♦&quot;"/>
    </dxf>
    <dxf>
      <fill>
        <patternFill patternType="solid">
          <bgColor indexed="42"/>
        </patternFill>
      </fill>
    </dxf>
    <dxf>
      <numFmt numFmtId="196" formatCode="[&lt;-0.0005]\-0.0%;[=0]\-;#&quot;♦&quot;"/>
    </dxf>
    <dxf>
      <numFmt numFmtId="196" formatCode="[&lt;-0.0005]\-0.0%;[=0]\-;#&quot;♦&quot;"/>
    </dxf>
    <dxf>
      <numFmt numFmtId="177" formatCode="[&gt;0.0005]0.0%;[=0]\-;#&quot;♦&quot;"/>
    </dxf>
    <dxf>
      <numFmt numFmtId="177" formatCode="[&gt;0.0005]0.0%;[=0]\-;#&quot;♦&quot;"/>
    </dxf>
    <dxf>
      <numFmt numFmtId="177" formatCode="[&gt;0.0005]0.0%;[=0]\-;#&quot;♦&quot;"/>
    </dxf>
    <dxf>
      <numFmt numFmtId="177" formatCode="[&gt;0.0005]0.0%;[=0]\-;#&quot;♦&quot;"/>
    </dxf>
    <dxf>
      <numFmt numFmtId="196" formatCode="[&lt;-0.0005]\-0.0%;[=0]\-;#&quot;♦&quot;"/>
    </dxf>
    <dxf>
      <numFmt numFmtId="196" formatCode="[&lt;-0.0005]\-0.0%;[=0]\-;#&quot;♦&quot;"/>
    </dxf>
    <dxf>
      <numFmt numFmtId="177" formatCode="[&gt;0.0005]0.0%;[=0]\-;#&quot;♦&quot;"/>
    </dxf>
    <dxf>
      <numFmt numFmtId="196" formatCode="[&lt;-0.0005]\-0.0%;[=0]\-;#&quot;♦&quot;"/>
    </dxf>
    <dxf>
      <numFmt numFmtId="196" formatCode="[&lt;-0.0005]\-0.0%;[=0]\-;#&quot;♦&quot;"/>
    </dxf>
    <dxf>
      <numFmt numFmtId="177" formatCode="[&gt;0.0005]0.0%;[=0]\-;#&quot;♦&quot;"/>
    </dxf>
    <dxf>
      <numFmt numFmtId="196" formatCode="[&lt;-0.0005]\-0.0%;[=0]\-;#&quot;♦&quot;"/>
    </dxf>
    <dxf>
      <numFmt numFmtId="177" formatCode="[&gt;0.0005]0.0%;[=0]\-;#&quot;♦&quot;"/>
    </dxf>
    <dxf>
      <numFmt numFmtId="177" formatCode="[&gt;0.0005]0.0%;[=0]\-;#&quot;♦&quot;"/>
    </dxf>
    <dxf>
      <numFmt numFmtId="196" formatCode="[&l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96" formatCode="[&lt;-0.0005]\-0.0%;[=0]\-;#&quot;♦&quot;"/>
    </dxf>
    <dxf>
      <numFmt numFmtId="177" formatCode="[&gt;0.0005]0.0%;[=0]\-;#&quot;♦&quot;"/>
    </dxf>
    <dxf>
      <numFmt numFmtId="177" formatCode="[&gt;0.0005]0.0%;[=0]\-;#&quot;♦&quot;"/>
    </dxf>
    <dxf>
      <numFmt numFmtId="196" formatCode="[&lt;-0.0005]\-0.0%;[=0]\-;#&quot;♦&quot;"/>
    </dxf>
    <dxf>
      <numFmt numFmtId="177" formatCode="[&gt;0.0005]0.0%;[=0]\-;#&quot;♦&quot;"/>
    </dxf>
    <dxf>
      <numFmt numFmtId="177" formatCode="[&gt;0.0005]0.0%;[=0]\-;#&quot;♦&quot;"/>
    </dxf>
    <dxf>
      <numFmt numFmtId="196" formatCode="[&lt;-0.0005]\-0.0%;[=0]\-;#&quot;♦&quot;"/>
    </dxf>
    <dxf>
      <numFmt numFmtId="196" formatCode="[&lt;-0.0005]\-0.0%;[=0]\-;#&quot;♦&quot;"/>
    </dxf>
    <dxf>
      <numFmt numFmtId="177" formatCode="[&gt;0.0005]0.0%;[=0]\-;#&quot;♦&quot;"/>
    </dxf>
    <dxf>
      <numFmt numFmtId="196" formatCode="[&lt;-0.0005]\-0.0%;[=0]\-;#&quot;♦&quot;"/>
    </dxf>
    <dxf>
      <numFmt numFmtId="196" formatCode="[&lt;-0.0005]\-0.0%;[=0]\-;#&quot;♦&quot;"/>
    </dxf>
    <dxf>
      <numFmt numFmtId="177" formatCode="[&gt;0.0005]0.0%;[=0]\-;#&quot;♦&quot;"/>
    </dxf>
    <dxf>
      <numFmt numFmtId="177" formatCode="[&gt;0.0005]0.0%;[=0]\-;#&quot;♦&quot;"/>
    </dxf>
    <dxf>
      <numFmt numFmtId="196" formatCode="[&lt;-0.0005]\-0.0%;[=0]\-;#&quot;♦&quot;"/>
    </dxf>
    <dxf>
      <numFmt numFmtId="196" formatCode="[&lt;-0.0005]\-0.0%;[=0]\-;#&quot;♦&quot;"/>
    </dxf>
    <dxf>
      <numFmt numFmtId="177" formatCode="[&gt;0.0005]0.0%;[=0]\-;#&quot;♦&quot;"/>
    </dxf>
    <dxf>
      <numFmt numFmtId="177" formatCode="[&gt;0.0005]0.0%;[=0]\-;#&quot;♦&quot;"/>
    </dxf>
    <dxf>
      <numFmt numFmtId="196" formatCode="[&lt;-0.0005]\-0.0%;[=0]\-;#&quot;♦&quot;"/>
    </dxf>
    <dxf>
      <numFmt numFmtId="196" formatCode="[&lt;-0.0005]\-0.0%;[=0]\-;#&quot;♦&quot;"/>
    </dxf>
    <dxf>
      <numFmt numFmtId="177" formatCode="[&gt;0.0005]0.0%;[=0]\-;#&quot;♦&quot;"/>
    </dxf>
    <dxf>
      <numFmt numFmtId="196" formatCode="[&lt;-0.0005]\-0.0%;[=0]\-;#&quot;♦&quot;"/>
    </dxf>
    <dxf>
      <numFmt numFmtId="177" formatCode="[&g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96" formatCode="[&lt;-0.0005]\-0.0%;[=0]\-;#&quot;♦&quot;"/>
    </dxf>
    <dxf>
      <numFmt numFmtId="177" formatCode="[&gt;0.0005]0.0%;[=0]\-;#&quot;♦&quot;"/>
    </dxf>
    <dxf>
      <numFmt numFmtId="196" formatCode="[&lt;-0.0005]\-0.0%;[=0]\-;#&quot;♦&quot;"/>
    </dxf>
    <dxf>
      <numFmt numFmtId="177" formatCode="[&gt;0.0005]0.0%;[=0]\-;#&quot;♦&quot;"/>
    </dxf>
    <dxf>
      <numFmt numFmtId="177" formatCode="[&gt;0.0005]0.0%;[=0]\-;#&quot;♦&quot;"/>
    </dxf>
    <dxf>
      <numFmt numFmtId="196" formatCode="[&lt;-0.0005]\-0.0%;[=0]\-;#&quot;♦&quot;"/>
    </dxf>
    <dxf>
      <numFmt numFmtId="196" formatCode="[&lt;-0.0005]\-0.0%;[=0]\-;#&quot;♦&quot;"/>
    </dxf>
    <dxf>
      <numFmt numFmtId="177" formatCode="[&g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96" formatCode="[&lt;-0.0005]\-0.0%;[=0]\-;#&quot;♦&quot;"/>
    </dxf>
    <dxf>
      <numFmt numFmtId="177" formatCode="[&gt;0.0005]0.0%;[=0]\-;#&quot;♦&quot;"/>
    </dxf>
    <dxf>
      <numFmt numFmtId="196" formatCode="[&lt;-0.0005]\-0.0%;[=0]\-;#&quot;♦&quot;"/>
    </dxf>
    <dxf>
      <numFmt numFmtId="177" formatCode="[&g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96" formatCode="[&lt;-0.0005]\-0.0%;[=0]\-;#&quot;♦&quot;"/>
    </dxf>
    <dxf>
      <numFmt numFmtId="177" formatCode="[&gt;0.0005]0.0%;[=0]\-;#&quot;♦&quot;"/>
    </dxf>
    <dxf>
      <numFmt numFmtId="177" formatCode="[&gt;0.0005]0.0%;[=0]\-;#&quot;♦&quot;"/>
    </dxf>
    <dxf>
      <numFmt numFmtId="196" formatCode="[&lt;-0.0005]\-0.0%;[=0]\-;#&quot;♦&quot;"/>
    </dxf>
    <dxf>
      <numFmt numFmtId="197" formatCode="[&gt;0.0005]\-0.0%;[=0]\-;#&quot;♦&quot;"/>
    </dxf>
    <dxf>
      <numFmt numFmtId="196" formatCode="[&lt;-0.0005]\-0.0%;[=0]\-;#&quot;♦&quot;"/>
    </dxf>
    <dxf>
      <numFmt numFmtId="196" formatCode="[&lt;-0.0005]\-0.0%;[=0]\-;#&quot;♦&quot;"/>
    </dxf>
    <dxf>
      <numFmt numFmtId="177" formatCode="[&gt;0.0005]0.0%;[=0]\-;#&quot;♦&quot;"/>
    </dxf>
    <dxf>
      <numFmt numFmtId="197" formatCode="[&gt;0.0005]\-0.0%;[=0]\-;#&quot;♦&quot;"/>
    </dxf>
    <dxf>
      <numFmt numFmtId="196" formatCode="[&lt;-0.0005]\-0.0%;[=0]\-;#&quot;♦&quot;"/>
    </dxf>
    <dxf>
      <numFmt numFmtId="177" formatCode="[&gt;0.0005]0.0%;[=0]\-;#&quot;♦&quot;"/>
    </dxf>
    <dxf>
      <numFmt numFmtId="196" formatCode="[&lt;-0.0005]\-0.0%;[=0]\-;#&quot;♦&quot;"/>
    </dxf>
    <dxf>
      <numFmt numFmtId="196" formatCode="[&lt;-0.0005]\-0.0%;[=0]\-;#&quot;♦&quot;"/>
    </dxf>
    <dxf>
      <numFmt numFmtId="197" formatCode="[&gt;0.0005]\-0.0%;[=0]\-;#&quot;♦&quot;"/>
    </dxf>
    <dxf>
      <numFmt numFmtId="177" formatCode="[&gt;0.0005]0.0%;[=0]\-;#&quot;♦&quot;"/>
    </dxf>
    <dxf>
      <numFmt numFmtId="196" formatCode="[&lt;-0.0005]\-0.0%;[=0]\-;#&quot;♦&quot;"/>
    </dxf>
    <dxf>
      <numFmt numFmtId="196" formatCode="[&lt;-0.0005]\-0.0%;[=0]\-;#&quot;♦&quot;"/>
    </dxf>
    <dxf>
      <numFmt numFmtId="177" formatCode="[&gt;0.0005]0.0%;[=0]\-;#&quot;♦&quot;"/>
    </dxf>
    <dxf>
      <numFmt numFmtId="177" formatCode="[&gt;0.0005]0.0%;[=0]\-;#&quot;♦&quot;"/>
    </dxf>
    <dxf>
      <numFmt numFmtId="196" formatCode="[&lt;-0.0005]\-0.0%;[=0]\-;#&quot;♦&quot;"/>
    </dxf>
    <dxf>
      <numFmt numFmtId="196" formatCode="[&lt;-0.0005]\-0.0%;[=0]\-;#&quot;♦&quot;"/>
    </dxf>
    <dxf>
      <numFmt numFmtId="177" formatCode="[&gt;0.0005]0.0%;[=0]\-;#&quot;♦&quot;"/>
    </dxf>
    <dxf>
      <numFmt numFmtId="177" formatCode="[&gt;0.0005]0.0%;[=0]\-;#&quot;♦&quot;"/>
    </dxf>
    <dxf>
      <numFmt numFmtId="196" formatCode="[&lt;-0.0005]\-0.0%;[=0]\-;#&quot;♦&quot;"/>
    </dxf>
    <dxf>
      <numFmt numFmtId="196" formatCode="[&lt;-0.0005]\-0.0%;[=0]\-;#&quot;♦&quot;"/>
    </dxf>
    <dxf>
      <numFmt numFmtId="177" formatCode="[&gt;0.0005]0.0%;[=0]\-;#&quot;♦&quot;"/>
    </dxf>
    <dxf>
      <numFmt numFmtId="196" formatCode="[&lt;-0.0005]\-0.0%;[=0]\-;#&quot;♦&quot;"/>
    </dxf>
    <dxf>
      <numFmt numFmtId="177" formatCode="[&gt;0.0005]0.0%;[=0]\-;#&quot;♦&quot;"/>
    </dxf>
    <dxf>
      <numFmt numFmtId="177" formatCode="[&gt;0.0005]0.0%;[=0]\-;#&quot;♦&quot;"/>
    </dxf>
    <dxf>
      <numFmt numFmtId="196" formatCode="[&lt;-0.0005]\-0.0%;[=0]\-;#&quot;♦&quot;"/>
    </dxf>
    <dxf>
      <numFmt numFmtId="177" formatCode="[&gt;0.0005]0.0%;[=0]\-;#&quot;♦&quot;"/>
    </dxf>
    <dxf>
      <numFmt numFmtId="196" formatCode="[&lt;-0.0005]\-0.0%;[=0]\-;#&quot;♦&quot;"/>
    </dxf>
    <dxf>
      <numFmt numFmtId="196" formatCode="[&lt;-0.0005]\-0.0%;[=0]\-;#&quot;♦&quot;"/>
    </dxf>
    <dxf>
      <numFmt numFmtId="177" formatCode="[&gt;0.0005]0.0%;[=0]\-;#&quot;♦&quot;"/>
    </dxf>
    <dxf>
      <numFmt numFmtId="196" formatCode="[&lt;-0.0005]\-0.0%;[=0]\-;#&quot;♦&quot;"/>
    </dxf>
    <dxf>
      <numFmt numFmtId="177" formatCode="[&gt;0.0005]0.0%;[=0]\-;#&quot;♦&quot;"/>
    </dxf>
    <dxf>
      <numFmt numFmtId="177" formatCode="[&gt;0.0005]0.0%;[=0]\-;#&quot;♦&quot;"/>
    </dxf>
    <dxf>
      <numFmt numFmtId="196" formatCode="[&lt;-0.0005]\-0.0%;[=0]\-;#&quot;♦&quot;"/>
    </dxf>
    <dxf>
      <numFmt numFmtId="196" formatCode="[&lt;-0.0005]\-0.0%;[=0]\-;#&quot;♦&quot;"/>
    </dxf>
    <dxf>
      <numFmt numFmtId="177" formatCode="[&gt;0.0005]0.0%;[=0]\-;#&quot;♦&quot;"/>
    </dxf>
    <dxf>
      <numFmt numFmtId="177" formatCode="[&gt;0.0005]0.0%;[=0]\-;#&quot;♦&quot;"/>
    </dxf>
    <dxf>
      <numFmt numFmtId="196" formatCode="[&l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77" formatCode="[&gt;0.0005]0.0%;[=0]\-;#&quot;♦&quot;"/>
    </dxf>
    <dxf>
      <numFmt numFmtId="196" formatCode="[&lt;-0.0005]\-0.0%;[=0]\-;#&quot;♦&quot;"/>
    </dxf>
    <dxf>
      <numFmt numFmtId="196" formatCode="[&lt;-0.0005]\-0.0%;[=0]\-;#&quot;♦&quot;"/>
    </dxf>
    <dxf>
      <numFmt numFmtId="177" formatCode="[&gt;0.0005]0.0%;[=0]\-;#&quot;♦&quot;"/>
    </dxf>
    <dxf>
      <numFmt numFmtId="177" formatCode="[&gt;0.0005]0.0%;[=0]\-;#&quot;♦&quot;"/>
    </dxf>
    <dxf>
      <numFmt numFmtId="196" formatCode="[&lt;-0.0005]\-0.0%;[=0]\-;#&quot;♦&quot;"/>
    </dxf>
    <dxf>
      <numFmt numFmtId="177" formatCode="[&gt;0.0005]0.0%;[=0]\-;#&quot;♦&quot;"/>
    </dxf>
    <dxf>
      <numFmt numFmtId="196" formatCode="[&lt;-0.0005]\-0.0%;[=0]\-;#&quot;♦&quot;"/>
    </dxf>
    <dxf>
      <numFmt numFmtId="196" formatCode="[&lt;-0.0005]\-0.0%;[=0]\-;#&quot;♦&quot;"/>
    </dxf>
    <dxf>
      <numFmt numFmtId="177" formatCode="[&g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96" formatCode="[&lt;-0.0005]\-0.0%;[=0]\-;#&quot;♦&quot;"/>
    </dxf>
    <dxf>
      <numFmt numFmtId="177" formatCode="[&gt;0.0005]0.0%;[=0]\-;#&quot;♦&quot;"/>
    </dxf>
    <dxf>
      <numFmt numFmtId="196" formatCode="[&lt;-0.0005]\-0.0%;[=0]\-;#&quot;♦&quot;"/>
    </dxf>
    <dxf>
      <numFmt numFmtId="177" formatCode="[&gt;0.0005]0.0%;[=0]\-;#&quot;♦&quot;"/>
    </dxf>
    <dxf>
      <numFmt numFmtId="177" formatCode="[&gt;0.0005]0.0%;[=0]\-;#&quot;♦&quot;"/>
    </dxf>
    <dxf>
      <numFmt numFmtId="196" formatCode="[&lt;-0.0005]\-0.0%;[=0]\-;#&quot;♦&quot;"/>
    </dxf>
    <dxf>
      <numFmt numFmtId="196" formatCode="[&lt;-0.0005]\-0.0%;[=0]\-;#&quot;♦&quot;"/>
    </dxf>
    <dxf>
      <numFmt numFmtId="177" formatCode="[&gt;0.0005]0.0%;[=0]\-;#&quot;♦&quot;"/>
    </dxf>
    <dxf>
      <numFmt numFmtId="196" formatCode="[&lt;-0.0005]\-0.0%;[=0]\-;#&quot;♦&quot;"/>
    </dxf>
    <dxf>
      <numFmt numFmtId="177" formatCode="[&gt;0.0005]0.0%;[=0]\-;#&quot;♦&quot;"/>
    </dxf>
    <dxf>
      <numFmt numFmtId="177" formatCode="[&gt;0.0005]0.0%;[=0]\-;#&quot;♦&quot;"/>
    </dxf>
    <dxf>
      <numFmt numFmtId="196" formatCode="[&l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77" formatCode="[&gt;0.0005]0.0%;[=0]\-;#&quot;♦&quot;"/>
    </dxf>
    <dxf>
      <numFmt numFmtId="196" formatCode="[&lt;-0.0005]\-0.0%;[=0]\-;#&quot;♦&quot;"/>
    </dxf>
    <dxf>
      <numFmt numFmtId="177" formatCode="[&gt;0.0005]0.0%;[=0]\-;#&quot;♦&quot;"/>
    </dxf>
    <dxf>
      <numFmt numFmtId="196" formatCode="[&lt;-0.0005]\-0.0%;[=0]\-;#&quot;♦&quot;"/>
    </dxf>
    <dxf>
      <numFmt numFmtId="196" formatCode="[&lt;-0.0005]\-0.0%;[=0]\-;#&quot;♦&quot;"/>
    </dxf>
    <dxf>
      <numFmt numFmtId="177" formatCode="[&g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77" formatCode="[&gt;0.0005]0.0%;[=0]\-;#&quot;♦&quot;"/>
    </dxf>
    <dxf>
      <numFmt numFmtId="196" formatCode="[&lt;-0.0005]\-0.0%;[=0]\-;#&quot;♦&quot;"/>
    </dxf>
    <dxf>
      <numFmt numFmtId="177" formatCode="[&gt;0.0005]0.0%;[=0]\-;#&quot;♦&quot;"/>
    </dxf>
    <dxf>
      <numFmt numFmtId="196" formatCode="[&lt;-0.0005]\-0.0%;[=0]\-;#&quot;♦&quot;"/>
    </dxf>
    <dxf>
      <numFmt numFmtId="177" formatCode="[&gt;0.0005]0.0%;[=0]\-;#&quot;♦&quot;"/>
    </dxf>
    <dxf>
      <numFmt numFmtId="196" formatCode="[&lt;-0.0005]\-0.0%;[=0]\-;#&quot;♦&quot;"/>
    </dxf>
    <dxf>
      <numFmt numFmtId="196" formatCode="[&lt;-0.0005]\-0.0%;[=0]\-;#&quot;♦&quot;"/>
    </dxf>
    <dxf>
      <numFmt numFmtId="177" formatCode="[&gt;0.0005]0.0%;[=0]\-;#&quot;♦&quot;"/>
    </dxf>
    <dxf>
      <numFmt numFmtId="177" formatCode="[&gt;0.0005]0.0%;[=0]\-;#&quot;♦&quot;"/>
    </dxf>
    <dxf>
      <numFmt numFmtId="196" formatCode="[&lt;-0.0005]\-0.0%;[=0]\-;#&quot;♦&quot;"/>
    </dxf>
  </dxfs>
</styleSheet>
</file>

<file path=xl/_rels/workbook.xml.rels><?xml version="1.0" encoding="UTF-8" standalone="yes"?>
<Relationships xmlns="http://schemas.openxmlformats.org/package/2006/relationships"><Relationship Id="rId1" Type="http://schemas.openxmlformats.org/officeDocument/2006/relationships/externalLink" Target="externalLinks/externalLink1.xml"/><Relationship Id="rId2" Type="http://schemas.openxmlformats.org/officeDocument/2006/relationships/externalLink" Target="externalLinks/externalLink2.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worksheet" Target="worksheets/sheet10.xml"/><Relationship Id="rId13" Type="http://schemas.openxmlformats.org/officeDocument/2006/relationships/worksheet" Target="worksheets/sheet11.xml"/><Relationship Id="rId14" Type="http://schemas.openxmlformats.org/officeDocument/2006/relationships/worksheet" Target="worksheets/sheet12.xml"/><Relationship Id="rId15" Type="http://schemas.openxmlformats.org/officeDocument/2006/relationships/worksheet" Target="worksheets/sheet13.xml"/><Relationship Id="rId16" Type="http://schemas.openxmlformats.org/officeDocument/2006/relationships/worksheet" Target="worksheets/sheet14.xml"/><Relationship Id="rId17" Type="http://schemas.openxmlformats.org/officeDocument/2006/relationships/worksheet" Target="worksheets/sheet15.xml"/><Relationship Id="rId18" Type="http://schemas.openxmlformats.org/officeDocument/2006/relationships/worksheet" Target="worksheets/sheet16.xml"/><Relationship Id="rId19" Type="http://schemas.openxmlformats.org/officeDocument/2006/relationships/worksheet" Target="worksheets/sheet17.xml"/><Relationship Id="rId20" Type="http://schemas.openxmlformats.org/officeDocument/2006/relationships/worksheet" Target="worksheets/sheet18.xml"/><Relationship Id="rId21" Type="http://schemas.openxmlformats.org/officeDocument/2006/relationships/worksheet" Target="worksheets/sheet19.xml"/><Relationship Id="rId22" Type="http://schemas.openxmlformats.org/officeDocument/2006/relationships/worksheet" Target="worksheets/sheet20.xml"/><Relationship Id="rId23" Type="http://schemas.openxmlformats.org/officeDocument/2006/relationships/worksheet" Target="worksheets/sheet21.xml"/><Relationship Id="rId24" Type="http://schemas.openxmlformats.org/officeDocument/2006/relationships/worksheet" Target="worksheets/sheet22.xml"/><Relationship Id="rId25" Type="http://schemas.openxmlformats.org/officeDocument/2006/relationships/worksheet" Target="worksheets/sheet23.xml"/><Relationship Id="rId26" Type="http://schemas.openxmlformats.org/officeDocument/2006/relationships/worksheet" Target="worksheets/sheet24.xml"/><Relationship Id="rId27" Type="http://schemas.openxmlformats.org/officeDocument/2006/relationships/worksheet" Target="worksheets/sheet25.xml"/><Relationship Id="rId28" Type="http://schemas.openxmlformats.org/officeDocument/2006/relationships/worksheet" Target="worksheets/sheet26.xml"/><Relationship Id="rId29" Type="http://schemas.openxmlformats.org/officeDocument/2006/relationships/worksheet" Target="worksheets/sheet27.xml"/><Relationship Id="rId30" Type="http://schemas.openxmlformats.org/officeDocument/2006/relationships/worksheet" Target="worksheets/sheet28.xml"/><Relationship Id="rId31" Type="http://schemas.openxmlformats.org/officeDocument/2006/relationships/worksheet" Target="worksheets/sheet29.xml"/><Relationship Id="rId32" Type="http://schemas.openxmlformats.org/officeDocument/2006/relationships/worksheet" Target="worksheets/sheet30.xml"/><Relationship Id="rId33" Type="http://schemas.openxmlformats.org/officeDocument/2006/relationships/worksheet" Target="worksheets/sheet31.xml"/><Relationship Id="rId34" Type="http://schemas.openxmlformats.org/officeDocument/2006/relationships/worksheet" Target="worksheets/sheet32.xml"/><Relationship Id="rId35" Type="http://schemas.openxmlformats.org/officeDocument/2006/relationships/worksheet" Target="worksheets/sheet33.xml"/><Relationship Id="rId36" Type="http://schemas.openxmlformats.org/officeDocument/2006/relationships/worksheet" Target="worksheets/sheet34.xml"/><Relationship Id="rId37" Type="http://schemas.openxmlformats.org/officeDocument/2006/relationships/worksheet" Target="worksheets/sheet35.xml"/><Relationship Id="rId38" Type="http://schemas.openxmlformats.org/officeDocument/2006/relationships/worksheet" Target="worksheets/sheet36.xml"/><Relationship Id="rId39" Type="http://schemas.openxmlformats.org/officeDocument/2006/relationships/worksheet" Target="worksheets/sheet37.xml"/><Relationship Id="rId40" Type="http://schemas.openxmlformats.org/officeDocument/2006/relationships/worksheet" Target="worksheets/sheet38.xml"/><Relationship Id="rId41" Type="http://schemas.openxmlformats.org/officeDocument/2006/relationships/worksheet" Target="worksheets/sheet39.xml"/><Relationship Id="rId42" Type="http://schemas.openxmlformats.org/officeDocument/2006/relationships/worksheet" Target="worksheets/sheet40.xml"/><Relationship Id="rId43" Type="http://schemas.openxmlformats.org/officeDocument/2006/relationships/worksheet" Target="worksheets/sheet41.xml"/><Relationship Id="rId44" Type="http://schemas.openxmlformats.org/officeDocument/2006/relationships/worksheet" Target="worksheets/sheet42.xml"/><Relationship Id="rId45" Type="http://schemas.openxmlformats.org/officeDocument/2006/relationships/worksheet" Target="worksheets/sheet43.xml"/><Relationship Id="rId46" Type="http://schemas.openxmlformats.org/officeDocument/2006/relationships/worksheet" Target="worksheets/sheet44.xml"/><Relationship Id="rId47" Type="http://schemas.openxmlformats.org/officeDocument/2006/relationships/worksheet" Target="worksheets/sheet45.xml"/><Relationship Id="rId48" Type="http://schemas.openxmlformats.org/officeDocument/2006/relationships/worksheet" Target="worksheets/sheet46.xml"/><Relationship Id="rId49" Type="http://schemas.openxmlformats.org/officeDocument/2006/relationships/worksheet" Target="worksheets/sheet47.xml"/><Relationship Id="rId50" Type="http://schemas.openxmlformats.org/officeDocument/2006/relationships/worksheet" Target="worksheets/sheet48.xml"/><Relationship Id="rId51" Type="http://schemas.openxmlformats.org/officeDocument/2006/relationships/worksheet" Target="worksheets/sheet49.xml"/><Relationship Id="rId52" Type="http://schemas.openxmlformats.org/officeDocument/2006/relationships/worksheet" Target="worksheets/sheet50.xml"/><Relationship Id="rId53" Type="http://schemas.openxmlformats.org/officeDocument/2006/relationships/worksheet" Target="worksheets/sheet51.xml"/><Relationship Id="rId54" Type="http://schemas.openxmlformats.org/officeDocument/2006/relationships/worksheet" Target="worksheets/sheet52.xml"/><Relationship Id="rId55" Type="http://schemas.openxmlformats.org/officeDocument/2006/relationships/worksheet" Target="worksheets/sheet53.xml"/><Relationship Id="rId56" Type="http://schemas.openxmlformats.org/officeDocument/2006/relationships/worksheet" Target="worksheets/sheet54.xml"/><Relationship Id="rId57" Type="http://schemas.openxmlformats.org/officeDocument/2006/relationships/worksheet" Target="worksheets/sheet55.xml"/><Relationship Id="rId58" Type="http://schemas.openxmlformats.org/officeDocument/2006/relationships/worksheet" Target="worksheets/sheet56.xml"/><Relationship Id="rId59" Type="http://schemas.openxmlformats.org/officeDocument/2006/relationships/worksheet" Target="worksheets/sheet57.xml"/><Relationship Id="rId60" Type="http://schemas.openxmlformats.org/officeDocument/2006/relationships/worksheet" Target="worksheets/sheet58.xml"/><Relationship Id="rId61" Type="http://schemas.openxmlformats.org/officeDocument/2006/relationships/worksheet" Target="worksheets/sheet59.xml"/><Relationship Id="rId62" Type="http://schemas.openxmlformats.org/officeDocument/2006/relationships/worksheet" Target="worksheets/sheet60.xml"/><Relationship Id="rId63" Type="http://schemas.openxmlformats.org/officeDocument/2006/relationships/worksheet" Target="worksheets/sheet61.xml"/><Relationship Id="rId64" Type="http://schemas.openxmlformats.org/officeDocument/2006/relationships/worksheet" Target="worksheets/sheet62.xml"/><Relationship Id="rId65" Type="http://schemas.openxmlformats.org/officeDocument/2006/relationships/worksheet" Target="worksheets/sheet63.xml"/><Relationship Id="rId66" Type="http://schemas.openxmlformats.org/officeDocument/2006/relationships/worksheet" Target="worksheets/sheet64.xml"/><Relationship Id="rId67" Type="http://schemas.openxmlformats.org/officeDocument/2006/relationships/worksheet" Target="worksheets/sheet65.xml"/><Relationship Id="rId68" Type="http://schemas.openxmlformats.org/officeDocument/2006/relationships/worksheet" Target="worksheets/sheet66.xml"/><Relationship Id="rId69" Type="http://schemas.openxmlformats.org/officeDocument/2006/relationships/worksheet" Target="worksheets/sheet67.xml"/><Relationship Id="rId70" Type="http://schemas.openxmlformats.org/officeDocument/2006/relationships/worksheet" Target="worksheets/sheet68.xml"/><Relationship Id="rId71" Type="http://schemas.openxmlformats.org/officeDocument/2006/relationships/worksheet" Target="worksheets/sheet69.xml"/><Relationship Id="rId72" Type="http://schemas.openxmlformats.org/officeDocument/2006/relationships/worksheet" Target="worksheets/sheet70.xml"/><Relationship Id="rId73" Type="http://schemas.openxmlformats.org/officeDocument/2006/relationships/worksheet" Target="worksheets/sheet71.xml"/><Relationship Id="rId74" Type="http://schemas.openxmlformats.org/officeDocument/2006/relationships/worksheet" Target="worksheets/sheet72.xml"/><Relationship Id="rId75" Type="http://schemas.openxmlformats.org/officeDocument/2006/relationships/worksheet" Target="worksheets/sheet73.xml"/><Relationship Id="rId76" Type="http://schemas.openxmlformats.org/officeDocument/2006/relationships/worksheet" Target="worksheets/sheet74.xml"/><Relationship Id="rId77" Type="http://schemas.openxmlformats.org/officeDocument/2006/relationships/worksheet" Target="worksheets/sheet75.xml"/><Relationship Id="rId78" Type="http://schemas.openxmlformats.org/officeDocument/2006/relationships/worksheet" Target="worksheets/sheet76.xml"/><Relationship Id="rId79" Type="http://schemas.openxmlformats.org/officeDocument/2006/relationships/worksheet" Target="worksheets/sheet77.xml"/><Relationship Id="rId80" Type="http://schemas.openxmlformats.org/officeDocument/2006/relationships/worksheet" Target="worksheets/sheet78.xml"/><Relationship Id="rId81" Type="http://schemas.openxmlformats.org/officeDocument/2006/relationships/worksheet" Target="worksheets/sheet79.xml"/><Relationship Id="rId82" Type="http://schemas.openxmlformats.org/officeDocument/2006/relationships/worksheet" Target="worksheets/sheet80.xml"/><Relationship Id="rId83" Type="http://schemas.openxmlformats.org/officeDocument/2006/relationships/worksheet" Target="worksheets/sheet81.xml"/><Relationship Id="rId84" Type="http://schemas.openxmlformats.org/officeDocument/2006/relationships/worksheet" Target="worksheets/sheet82.xml"/><Relationship Id="rId85" Type="http://schemas.openxmlformats.org/officeDocument/2006/relationships/worksheet" Target="worksheets/sheet83.xml"/><Relationship Id="rId86" Type="http://www.wps.cn/officeDocument/2020/cellImage" Target="cellimages.xml"/><Relationship Id="rId87" Type="http://schemas.openxmlformats.org/officeDocument/2006/relationships/sharedStrings" Target="sharedStrings.xml"/><Relationship Id="rId88" Type="http://schemas.openxmlformats.org/officeDocument/2006/relationships/styles" Target="styles.xml"/><Relationship Id="rId89" Type="http://schemas.openxmlformats.org/officeDocument/2006/relationships/theme" Target="theme/theme1.xml"/></Relationships>
</file>

<file path=xl/drawings/drawing19.xml><?xml version="1.0" encoding="utf-8"?>
<xdr:wsDr xmlns:xdr="http://schemas.openxmlformats.org/drawingml/2006/spreadsheetDrawing" xmlns:a="http://schemas.openxmlformats.org/drawingml/2006/main">
  <xdr:twoCellAnchor editAs="oneCell">
    <xdr:from>
      <xdr:col>0</xdr:col>
      <xdr:colOff>750780</xdr:colOff>
      <xdr:row>216</xdr:row>
      <xdr:rowOff>12650</xdr:rowOff>
    </xdr:from>
    <xdr:to>
      <xdr:col>0</xdr:col>
      <xdr:colOff>899552</xdr:colOff>
      <xdr:row>217</xdr:row>
      <xdr:rowOff>54143</xdr:rowOff>
    </xdr:to>
    <xdr:sp macro="" textlink="">
      <xdr:nvSpPr>
        <xdr:cNvPr id="2" name=" "/>
        <xdr:cNvSpPr txBox="1"/>
      </xdr:nvSpPr>
      <xdr:spPr>
        <a:xfrm rot="3964503">
          <a:off x="797560" y="2806954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217</xdr:row>
      <xdr:rowOff>0</xdr:rowOff>
    </xdr:from>
    <xdr:to>
      <xdr:col>0</xdr:col>
      <xdr:colOff>899552</xdr:colOff>
      <xdr:row>218</xdr:row>
      <xdr:rowOff>41493</xdr:rowOff>
    </xdr:to>
    <xdr:sp macro="" textlink="">
      <xdr:nvSpPr>
        <xdr:cNvPr id="3" name=" "/>
        <xdr:cNvSpPr txBox="1"/>
      </xdr:nvSpPr>
      <xdr:spPr>
        <a:xfrm rot="3964503">
          <a:off x="797560" y="28180664"/>
          <a:ext cx="171450" cy="264796"/>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217</xdr:row>
      <xdr:rowOff>0</xdr:rowOff>
    </xdr:from>
    <xdr:to>
      <xdr:col>0</xdr:col>
      <xdr:colOff>899552</xdr:colOff>
      <xdr:row>218</xdr:row>
      <xdr:rowOff>41493</xdr:rowOff>
    </xdr:to>
    <xdr:sp macro="" textlink="">
      <xdr:nvSpPr>
        <xdr:cNvPr id="4" name=" "/>
        <xdr:cNvSpPr txBox="1"/>
      </xdr:nvSpPr>
      <xdr:spPr>
        <a:xfrm rot="3964503">
          <a:off x="797560" y="28180664"/>
          <a:ext cx="171450" cy="264796"/>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209</xdr:row>
      <xdr:rowOff>12650</xdr:rowOff>
    </xdr:from>
    <xdr:to>
      <xdr:col>0</xdr:col>
      <xdr:colOff>899552</xdr:colOff>
      <xdr:row>210</xdr:row>
      <xdr:rowOff>54143</xdr:rowOff>
    </xdr:to>
    <xdr:sp macro="" textlink="">
      <xdr:nvSpPr>
        <xdr:cNvPr id="5" name=" "/>
        <xdr:cNvSpPr txBox="1"/>
      </xdr:nvSpPr>
      <xdr:spPr>
        <a:xfrm rot="3964503">
          <a:off x="797560" y="2716276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213</xdr:row>
      <xdr:rowOff>12650</xdr:rowOff>
    </xdr:from>
    <xdr:to>
      <xdr:col>0</xdr:col>
      <xdr:colOff>899552</xdr:colOff>
      <xdr:row>214</xdr:row>
      <xdr:rowOff>54143</xdr:rowOff>
    </xdr:to>
    <xdr:sp macro="" textlink="">
      <xdr:nvSpPr>
        <xdr:cNvPr id="6" name=" "/>
        <xdr:cNvSpPr txBox="1"/>
      </xdr:nvSpPr>
      <xdr:spPr>
        <a:xfrm rot="3964503">
          <a:off x="797560" y="2768092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212</xdr:row>
      <xdr:rowOff>12650</xdr:rowOff>
    </xdr:from>
    <xdr:to>
      <xdr:col>0</xdr:col>
      <xdr:colOff>899552</xdr:colOff>
      <xdr:row>213</xdr:row>
      <xdr:rowOff>54143</xdr:rowOff>
    </xdr:to>
    <xdr:sp macro="" textlink="">
      <xdr:nvSpPr>
        <xdr:cNvPr id="7" name=" "/>
        <xdr:cNvSpPr txBox="1"/>
      </xdr:nvSpPr>
      <xdr:spPr>
        <a:xfrm rot="3964503">
          <a:off x="797560" y="2755138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216</xdr:row>
      <xdr:rowOff>12650</xdr:rowOff>
    </xdr:from>
    <xdr:to>
      <xdr:col>0</xdr:col>
      <xdr:colOff>899552</xdr:colOff>
      <xdr:row>217</xdr:row>
      <xdr:rowOff>54143</xdr:rowOff>
    </xdr:to>
    <xdr:sp macro="" textlink="">
      <xdr:nvSpPr>
        <xdr:cNvPr id="8" name=" "/>
        <xdr:cNvSpPr txBox="1"/>
      </xdr:nvSpPr>
      <xdr:spPr>
        <a:xfrm rot="3964503">
          <a:off x="797560" y="2806954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209</xdr:row>
      <xdr:rowOff>12650</xdr:rowOff>
    </xdr:from>
    <xdr:to>
      <xdr:col>0</xdr:col>
      <xdr:colOff>899552</xdr:colOff>
      <xdr:row>210</xdr:row>
      <xdr:rowOff>54143</xdr:rowOff>
    </xdr:to>
    <xdr:sp macro="" textlink="">
      <xdr:nvSpPr>
        <xdr:cNvPr id="9" name=" "/>
        <xdr:cNvSpPr txBox="1"/>
      </xdr:nvSpPr>
      <xdr:spPr>
        <a:xfrm rot="3964503">
          <a:off x="797560" y="2716276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213</xdr:row>
      <xdr:rowOff>12650</xdr:rowOff>
    </xdr:from>
    <xdr:to>
      <xdr:col>0</xdr:col>
      <xdr:colOff>899552</xdr:colOff>
      <xdr:row>214</xdr:row>
      <xdr:rowOff>54143</xdr:rowOff>
    </xdr:to>
    <xdr:sp macro="" textlink="">
      <xdr:nvSpPr>
        <xdr:cNvPr id="10" name=" "/>
        <xdr:cNvSpPr txBox="1"/>
      </xdr:nvSpPr>
      <xdr:spPr>
        <a:xfrm rot="3964503">
          <a:off x="797560" y="2768092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212</xdr:row>
      <xdr:rowOff>12650</xdr:rowOff>
    </xdr:from>
    <xdr:to>
      <xdr:col>0</xdr:col>
      <xdr:colOff>899552</xdr:colOff>
      <xdr:row>213</xdr:row>
      <xdr:rowOff>54143</xdr:rowOff>
    </xdr:to>
    <xdr:sp macro="" textlink="">
      <xdr:nvSpPr>
        <xdr:cNvPr id="11" name=" "/>
        <xdr:cNvSpPr txBox="1"/>
      </xdr:nvSpPr>
      <xdr:spPr>
        <a:xfrm rot="3964503">
          <a:off x="797560" y="2755138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201</xdr:row>
      <xdr:rowOff>12650</xdr:rowOff>
    </xdr:from>
    <xdr:to>
      <xdr:col>0</xdr:col>
      <xdr:colOff>899552</xdr:colOff>
      <xdr:row>202</xdr:row>
      <xdr:rowOff>54143</xdr:rowOff>
    </xdr:to>
    <xdr:sp macro="" textlink="">
      <xdr:nvSpPr>
        <xdr:cNvPr id="12" name=" "/>
        <xdr:cNvSpPr txBox="1"/>
      </xdr:nvSpPr>
      <xdr:spPr>
        <a:xfrm rot="3964503">
          <a:off x="797560" y="2612644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204</xdr:row>
      <xdr:rowOff>12650</xdr:rowOff>
    </xdr:from>
    <xdr:to>
      <xdr:col>0</xdr:col>
      <xdr:colOff>899552</xdr:colOff>
      <xdr:row>205</xdr:row>
      <xdr:rowOff>54143</xdr:rowOff>
    </xdr:to>
    <xdr:sp macro="" textlink="">
      <xdr:nvSpPr>
        <xdr:cNvPr id="13" name=" "/>
        <xdr:cNvSpPr txBox="1"/>
      </xdr:nvSpPr>
      <xdr:spPr>
        <a:xfrm rot="3964503">
          <a:off x="797560" y="2651506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196</xdr:row>
      <xdr:rowOff>12650</xdr:rowOff>
    </xdr:from>
    <xdr:to>
      <xdr:col>0</xdr:col>
      <xdr:colOff>899552</xdr:colOff>
      <xdr:row>197</xdr:row>
      <xdr:rowOff>54143</xdr:rowOff>
    </xdr:to>
    <xdr:sp macro="" textlink="">
      <xdr:nvSpPr>
        <xdr:cNvPr id="14" name=" "/>
        <xdr:cNvSpPr txBox="1"/>
      </xdr:nvSpPr>
      <xdr:spPr>
        <a:xfrm rot="3964503">
          <a:off x="797560" y="2547874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201</xdr:row>
      <xdr:rowOff>12650</xdr:rowOff>
    </xdr:from>
    <xdr:to>
      <xdr:col>0</xdr:col>
      <xdr:colOff>899552</xdr:colOff>
      <xdr:row>202</xdr:row>
      <xdr:rowOff>54143</xdr:rowOff>
    </xdr:to>
    <xdr:sp macro="" textlink="">
      <xdr:nvSpPr>
        <xdr:cNvPr id="15" name=" "/>
        <xdr:cNvSpPr txBox="1"/>
      </xdr:nvSpPr>
      <xdr:spPr>
        <a:xfrm rot="3964503">
          <a:off x="797560" y="2612644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200</xdr:row>
      <xdr:rowOff>12650</xdr:rowOff>
    </xdr:from>
    <xdr:to>
      <xdr:col>0</xdr:col>
      <xdr:colOff>899552</xdr:colOff>
      <xdr:row>201</xdr:row>
      <xdr:rowOff>54143</xdr:rowOff>
    </xdr:to>
    <xdr:sp macro="" textlink="">
      <xdr:nvSpPr>
        <xdr:cNvPr id="16" name=" "/>
        <xdr:cNvSpPr txBox="1"/>
      </xdr:nvSpPr>
      <xdr:spPr>
        <a:xfrm rot="3964503">
          <a:off x="797560" y="2599690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158</xdr:row>
      <xdr:rowOff>12650</xdr:rowOff>
    </xdr:from>
    <xdr:to>
      <xdr:col>0</xdr:col>
      <xdr:colOff>899552</xdr:colOff>
      <xdr:row>159</xdr:row>
      <xdr:rowOff>54143</xdr:rowOff>
    </xdr:to>
    <xdr:sp macro="" textlink="">
      <xdr:nvSpPr>
        <xdr:cNvPr id="17" name=" "/>
        <xdr:cNvSpPr txBox="1"/>
      </xdr:nvSpPr>
      <xdr:spPr>
        <a:xfrm rot="3964503">
          <a:off x="797560" y="2055622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161</xdr:row>
      <xdr:rowOff>12650</xdr:rowOff>
    </xdr:from>
    <xdr:to>
      <xdr:col>0</xdr:col>
      <xdr:colOff>899552</xdr:colOff>
      <xdr:row>162</xdr:row>
      <xdr:rowOff>54143</xdr:rowOff>
    </xdr:to>
    <xdr:sp macro="" textlink="">
      <xdr:nvSpPr>
        <xdr:cNvPr id="18" name=" "/>
        <xdr:cNvSpPr txBox="1"/>
      </xdr:nvSpPr>
      <xdr:spPr>
        <a:xfrm rot="3964503">
          <a:off x="797560" y="2094484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154</xdr:row>
      <xdr:rowOff>12650</xdr:rowOff>
    </xdr:from>
    <xdr:to>
      <xdr:col>0</xdr:col>
      <xdr:colOff>899552</xdr:colOff>
      <xdr:row>155</xdr:row>
      <xdr:rowOff>54143</xdr:rowOff>
    </xdr:to>
    <xdr:sp macro="" textlink="">
      <xdr:nvSpPr>
        <xdr:cNvPr id="19" name=" "/>
        <xdr:cNvSpPr txBox="1"/>
      </xdr:nvSpPr>
      <xdr:spPr>
        <a:xfrm rot="3964503">
          <a:off x="797560" y="2003806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158</xdr:row>
      <xdr:rowOff>12650</xdr:rowOff>
    </xdr:from>
    <xdr:to>
      <xdr:col>0</xdr:col>
      <xdr:colOff>899552</xdr:colOff>
      <xdr:row>159</xdr:row>
      <xdr:rowOff>54143</xdr:rowOff>
    </xdr:to>
    <xdr:sp macro="" textlink="">
      <xdr:nvSpPr>
        <xdr:cNvPr id="20" name=" "/>
        <xdr:cNvSpPr txBox="1"/>
      </xdr:nvSpPr>
      <xdr:spPr>
        <a:xfrm rot="3964503">
          <a:off x="797560" y="2055622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157</xdr:row>
      <xdr:rowOff>12650</xdr:rowOff>
    </xdr:from>
    <xdr:to>
      <xdr:col>0</xdr:col>
      <xdr:colOff>899552</xdr:colOff>
      <xdr:row>158</xdr:row>
      <xdr:rowOff>54143</xdr:rowOff>
    </xdr:to>
    <xdr:sp macro="" textlink="">
      <xdr:nvSpPr>
        <xdr:cNvPr id="21" name=" "/>
        <xdr:cNvSpPr txBox="1"/>
      </xdr:nvSpPr>
      <xdr:spPr>
        <a:xfrm rot="3964503">
          <a:off x="797560" y="2042668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171</xdr:row>
      <xdr:rowOff>12650</xdr:rowOff>
    </xdr:from>
    <xdr:to>
      <xdr:col>0</xdr:col>
      <xdr:colOff>899552</xdr:colOff>
      <xdr:row>172</xdr:row>
      <xdr:rowOff>54143</xdr:rowOff>
    </xdr:to>
    <xdr:sp macro="" textlink="">
      <xdr:nvSpPr>
        <xdr:cNvPr id="22" name=" "/>
        <xdr:cNvSpPr txBox="1"/>
      </xdr:nvSpPr>
      <xdr:spPr>
        <a:xfrm rot="3964503">
          <a:off x="797560" y="2224024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172</xdr:row>
      <xdr:rowOff>0</xdr:rowOff>
    </xdr:from>
    <xdr:to>
      <xdr:col>0</xdr:col>
      <xdr:colOff>899552</xdr:colOff>
      <xdr:row>173</xdr:row>
      <xdr:rowOff>41493</xdr:rowOff>
    </xdr:to>
    <xdr:sp macro="" textlink="">
      <xdr:nvSpPr>
        <xdr:cNvPr id="23" name=" "/>
        <xdr:cNvSpPr txBox="1"/>
      </xdr:nvSpPr>
      <xdr:spPr>
        <a:xfrm rot="3964503">
          <a:off x="797560" y="22351364"/>
          <a:ext cx="171450" cy="264796"/>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172</xdr:row>
      <xdr:rowOff>0</xdr:rowOff>
    </xdr:from>
    <xdr:to>
      <xdr:col>0</xdr:col>
      <xdr:colOff>899552</xdr:colOff>
      <xdr:row>173</xdr:row>
      <xdr:rowOff>41493</xdr:rowOff>
    </xdr:to>
    <xdr:sp macro="" textlink="">
      <xdr:nvSpPr>
        <xdr:cNvPr id="24" name=" "/>
        <xdr:cNvSpPr txBox="1"/>
      </xdr:nvSpPr>
      <xdr:spPr>
        <a:xfrm rot="3964503">
          <a:off x="797560" y="22351364"/>
          <a:ext cx="171450" cy="264796"/>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164</xdr:row>
      <xdr:rowOff>12650</xdr:rowOff>
    </xdr:from>
    <xdr:to>
      <xdr:col>0</xdr:col>
      <xdr:colOff>899552</xdr:colOff>
      <xdr:row>165</xdr:row>
      <xdr:rowOff>54143</xdr:rowOff>
    </xdr:to>
    <xdr:sp macro="" textlink="">
      <xdr:nvSpPr>
        <xdr:cNvPr id="25" name=" "/>
        <xdr:cNvSpPr txBox="1"/>
      </xdr:nvSpPr>
      <xdr:spPr>
        <a:xfrm rot="3964503">
          <a:off x="797560" y="2133346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168</xdr:row>
      <xdr:rowOff>12650</xdr:rowOff>
    </xdr:from>
    <xdr:to>
      <xdr:col>0</xdr:col>
      <xdr:colOff>899552</xdr:colOff>
      <xdr:row>169</xdr:row>
      <xdr:rowOff>54143</xdr:rowOff>
    </xdr:to>
    <xdr:sp macro="" textlink="">
      <xdr:nvSpPr>
        <xdr:cNvPr id="26" name=" "/>
        <xdr:cNvSpPr txBox="1"/>
      </xdr:nvSpPr>
      <xdr:spPr>
        <a:xfrm rot="3964503">
          <a:off x="797560" y="2185162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167</xdr:row>
      <xdr:rowOff>12650</xdr:rowOff>
    </xdr:from>
    <xdr:to>
      <xdr:col>0</xdr:col>
      <xdr:colOff>899552</xdr:colOff>
      <xdr:row>168</xdr:row>
      <xdr:rowOff>54143</xdr:rowOff>
    </xdr:to>
    <xdr:sp macro="" textlink="">
      <xdr:nvSpPr>
        <xdr:cNvPr id="27" name=" "/>
        <xdr:cNvSpPr txBox="1"/>
      </xdr:nvSpPr>
      <xdr:spPr>
        <a:xfrm rot="3964503">
          <a:off x="797560" y="2172208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171</xdr:row>
      <xdr:rowOff>12650</xdr:rowOff>
    </xdr:from>
    <xdr:to>
      <xdr:col>0</xdr:col>
      <xdr:colOff>899552</xdr:colOff>
      <xdr:row>172</xdr:row>
      <xdr:rowOff>54143</xdr:rowOff>
    </xdr:to>
    <xdr:sp macro="" textlink="">
      <xdr:nvSpPr>
        <xdr:cNvPr id="28" name=" "/>
        <xdr:cNvSpPr txBox="1"/>
      </xdr:nvSpPr>
      <xdr:spPr>
        <a:xfrm rot="3964503">
          <a:off x="797560" y="2224024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172</xdr:row>
      <xdr:rowOff>0</xdr:rowOff>
    </xdr:from>
    <xdr:to>
      <xdr:col>0</xdr:col>
      <xdr:colOff>899552</xdr:colOff>
      <xdr:row>173</xdr:row>
      <xdr:rowOff>41493</xdr:rowOff>
    </xdr:to>
    <xdr:sp macro="" textlink="">
      <xdr:nvSpPr>
        <xdr:cNvPr id="29" name=" "/>
        <xdr:cNvSpPr txBox="1"/>
      </xdr:nvSpPr>
      <xdr:spPr>
        <a:xfrm rot="3964503">
          <a:off x="797560" y="22351364"/>
          <a:ext cx="171450" cy="264796"/>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172</xdr:row>
      <xdr:rowOff>0</xdr:rowOff>
    </xdr:from>
    <xdr:to>
      <xdr:col>0</xdr:col>
      <xdr:colOff>899552</xdr:colOff>
      <xdr:row>173</xdr:row>
      <xdr:rowOff>41493</xdr:rowOff>
    </xdr:to>
    <xdr:sp macro="" textlink="">
      <xdr:nvSpPr>
        <xdr:cNvPr id="30" name=" "/>
        <xdr:cNvSpPr txBox="1"/>
      </xdr:nvSpPr>
      <xdr:spPr>
        <a:xfrm rot="3964503">
          <a:off x="797560" y="22351364"/>
          <a:ext cx="171450" cy="264796"/>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164</xdr:row>
      <xdr:rowOff>12650</xdr:rowOff>
    </xdr:from>
    <xdr:to>
      <xdr:col>0</xdr:col>
      <xdr:colOff>899552</xdr:colOff>
      <xdr:row>165</xdr:row>
      <xdr:rowOff>54143</xdr:rowOff>
    </xdr:to>
    <xdr:sp macro="" textlink="">
      <xdr:nvSpPr>
        <xdr:cNvPr id="31" name=" "/>
        <xdr:cNvSpPr txBox="1"/>
      </xdr:nvSpPr>
      <xdr:spPr>
        <a:xfrm rot="3964503">
          <a:off x="797560" y="2133346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168</xdr:row>
      <xdr:rowOff>12650</xdr:rowOff>
    </xdr:from>
    <xdr:to>
      <xdr:col>0</xdr:col>
      <xdr:colOff>899552</xdr:colOff>
      <xdr:row>169</xdr:row>
      <xdr:rowOff>54143</xdr:rowOff>
    </xdr:to>
    <xdr:sp macro="" textlink="">
      <xdr:nvSpPr>
        <xdr:cNvPr id="32" name=" "/>
        <xdr:cNvSpPr txBox="1"/>
      </xdr:nvSpPr>
      <xdr:spPr>
        <a:xfrm rot="3964503">
          <a:off x="797560" y="2185162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167</xdr:row>
      <xdr:rowOff>12650</xdr:rowOff>
    </xdr:from>
    <xdr:to>
      <xdr:col>0</xdr:col>
      <xdr:colOff>899552</xdr:colOff>
      <xdr:row>168</xdr:row>
      <xdr:rowOff>54143</xdr:rowOff>
    </xdr:to>
    <xdr:sp macro="" textlink="">
      <xdr:nvSpPr>
        <xdr:cNvPr id="33" name=" "/>
        <xdr:cNvSpPr txBox="1"/>
      </xdr:nvSpPr>
      <xdr:spPr>
        <a:xfrm rot="3964503">
          <a:off x="797560" y="2172208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171</xdr:row>
      <xdr:rowOff>12650</xdr:rowOff>
    </xdr:from>
    <xdr:to>
      <xdr:col>0</xdr:col>
      <xdr:colOff>899552</xdr:colOff>
      <xdr:row>172</xdr:row>
      <xdr:rowOff>54143</xdr:rowOff>
    </xdr:to>
    <xdr:sp macro="" textlink="">
      <xdr:nvSpPr>
        <xdr:cNvPr id="34" name=" "/>
        <xdr:cNvSpPr txBox="1"/>
      </xdr:nvSpPr>
      <xdr:spPr>
        <a:xfrm rot="3964503">
          <a:off x="797560" y="2224024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164</xdr:row>
      <xdr:rowOff>12650</xdr:rowOff>
    </xdr:from>
    <xdr:to>
      <xdr:col>0</xdr:col>
      <xdr:colOff>899552</xdr:colOff>
      <xdr:row>165</xdr:row>
      <xdr:rowOff>54143</xdr:rowOff>
    </xdr:to>
    <xdr:sp macro="" textlink="">
      <xdr:nvSpPr>
        <xdr:cNvPr id="35" name=" "/>
        <xdr:cNvSpPr txBox="1"/>
      </xdr:nvSpPr>
      <xdr:spPr>
        <a:xfrm rot="3964503">
          <a:off x="797560" y="2133346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168</xdr:row>
      <xdr:rowOff>12650</xdr:rowOff>
    </xdr:from>
    <xdr:to>
      <xdr:col>0</xdr:col>
      <xdr:colOff>899552</xdr:colOff>
      <xdr:row>169</xdr:row>
      <xdr:rowOff>54143</xdr:rowOff>
    </xdr:to>
    <xdr:sp macro="" textlink="">
      <xdr:nvSpPr>
        <xdr:cNvPr id="36" name=" "/>
        <xdr:cNvSpPr txBox="1"/>
      </xdr:nvSpPr>
      <xdr:spPr>
        <a:xfrm rot="3964503">
          <a:off x="797560" y="2185162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167</xdr:row>
      <xdr:rowOff>12650</xdr:rowOff>
    </xdr:from>
    <xdr:to>
      <xdr:col>0</xdr:col>
      <xdr:colOff>899552</xdr:colOff>
      <xdr:row>168</xdr:row>
      <xdr:rowOff>54143</xdr:rowOff>
    </xdr:to>
    <xdr:sp macro="" textlink="">
      <xdr:nvSpPr>
        <xdr:cNvPr id="37" name=" "/>
        <xdr:cNvSpPr txBox="1"/>
      </xdr:nvSpPr>
      <xdr:spPr>
        <a:xfrm rot="3964503">
          <a:off x="797560" y="2172208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171</xdr:row>
      <xdr:rowOff>12650</xdr:rowOff>
    </xdr:from>
    <xdr:to>
      <xdr:col>0</xdr:col>
      <xdr:colOff>899552</xdr:colOff>
      <xdr:row>172</xdr:row>
      <xdr:rowOff>54143</xdr:rowOff>
    </xdr:to>
    <xdr:sp macro="" textlink="">
      <xdr:nvSpPr>
        <xdr:cNvPr id="38" name=" "/>
        <xdr:cNvSpPr txBox="1"/>
      </xdr:nvSpPr>
      <xdr:spPr>
        <a:xfrm rot="3964503">
          <a:off x="797560" y="2224024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172</xdr:row>
      <xdr:rowOff>0</xdr:rowOff>
    </xdr:from>
    <xdr:to>
      <xdr:col>0</xdr:col>
      <xdr:colOff>899552</xdr:colOff>
      <xdr:row>173</xdr:row>
      <xdr:rowOff>41493</xdr:rowOff>
    </xdr:to>
    <xdr:sp macro="" textlink="">
      <xdr:nvSpPr>
        <xdr:cNvPr id="39" name=" "/>
        <xdr:cNvSpPr txBox="1"/>
      </xdr:nvSpPr>
      <xdr:spPr>
        <a:xfrm rot="3964503">
          <a:off x="797560" y="22351364"/>
          <a:ext cx="171450" cy="264796"/>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172</xdr:row>
      <xdr:rowOff>0</xdr:rowOff>
    </xdr:from>
    <xdr:to>
      <xdr:col>0</xdr:col>
      <xdr:colOff>899552</xdr:colOff>
      <xdr:row>173</xdr:row>
      <xdr:rowOff>41493</xdr:rowOff>
    </xdr:to>
    <xdr:sp macro="" textlink="">
      <xdr:nvSpPr>
        <xdr:cNvPr id="40" name=" "/>
        <xdr:cNvSpPr txBox="1"/>
      </xdr:nvSpPr>
      <xdr:spPr>
        <a:xfrm rot="3964503">
          <a:off x="797560" y="22351364"/>
          <a:ext cx="171450" cy="264796"/>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164</xdr:row>
      <xdr:rowOff>12650</xdr:rowOff>
    </xdr:from>
    <xdr:to>
      <xdr:col>0</xdr:col>
      <xdr:colOff>899552</xdr:colOff>
      <xdr:row>165</xdr:row>
      <xdr:rowOff>54143</xdr:rowOff>
    </xdr:to>
    <xdr:sp macro="" textlink="">
      <xdr:nvSpPr>
        <xdr:cNvPr id="41" name=" "/>
        <xdr:cNvSpPr txBox="1"/>
      </xdr:nvSpPr>
      <xdr:spPr>
        <a:xfrm rot="3964503">
          <a:off x="797560" y="2133346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168</xdr:row>
      <xdr:rowOff>12650</xdr:rowOff>
    </xdr:from>
    <xdr:to>
      <xdr:col>0</xdr:col>
      <xdr:colOff>899552</xdr:colOff>
      <xdr:row>169</xdr:row>
      <xdr:rowOff>54143</xdr:rowOff>
    </xdr:to>
    <xdr:sp macro="" textlink="">
      <xdr:nvSpPr>
        <xdr:cNvPr id="42" name=" "/>
        <xdr:cNvSpPr txBox="1"/>
      </xdr:nvSpPr>
      <xdr:spPr>
        <a:xfrm rot="3964503">
          <a:off x="797560" y="2185162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167</xdr:row>
      <xdr:rowOff>12650</xdr:rowOff>
    </xdr:from>
    <xdr:to>
      <xdr:col>0</xdr:col>
      <xdr:colOff>899552</xdr:colOff>
      <xdr:row>168</xdr:row>
      <xdr:rowOff>54143</xdr:rowOff>
    </xdr:to>
    <xdr:sp macro="" textlink="">
      <xdr:nvSpPr>
        <xdr:cNvPr id="43" name=" "/>
        <xdr:cNvSpPr txBox="1"/>
      </xdr:nvSpPr>
      <xdr:spPr>
        <a:xfrm rot="3964503">
          <a:off x="797560" y="2172208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171</xdr:row>
      <xdr:rowOff>12650</xdr:rowOff>
    </xdr:from>
    <xdr:to>
      <xdr:col>0</xdr:col>
      <xdr:colOff>899552</xdr:colOff>
      <xdr:row>172</xdr:row>
      <xdr:rowOff>54143</xdr:rowOff>
    </xdr:to>
    <xdr:sp macro="" textlink="">
      <xdr:nvSpPr>
        <xdr:cNvPr id="44" name=" "/>
        <xdr:cNvSpPr txBox="1"/>
      </xdr:nvSpPr>
      <xdr:spPr>
        <a:xfrm rot="3964503">
          <a:off x="797560" y="2224024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164</xdr:row>
      <xdr:rowOff>12650</xdr:rowOff>
    </xdr:from>
    <xdr:to>
      <xdr:col>0</xdr:col>
      <xdr:colOff>899552</xdr:colOff>
      <xdr:row>165</xdr:row>
      <xdr:rowOff>54143</xdr:rowOff>
    </xdr:to>
    <xdr:sp macro="" textlink="">
      <xdr:nvSpPr>
        <xdr:cNvPr id="45" name=" "/>
        <xdr:cNvSpPr txBox="1"/>
      </xdr:nvSpPr>
      <xdr:spPr>
        <a:xfrm rot="3964503">
          <a:off x="797560" y="2133346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168</xdr:row>
      <xdr:rowOff>12650</xdr:rowOff>
    </xdr:from>
    <xdr:to>
      <xdr:col>0</xdr:col>
      <xdr:colOff>899552</xdr:colOff>
      <xdr:row>169</xdr:row>
      <xdr:rowOff>54143</xdr:rowOff>
    </xdr:to>
    <xdr:sp macro="" textlink="">
      <xdr:nvSpPr>
        <xdr:cNvPr id="46" name=" "/>
        <xdr:cNvSpPr txBox="1"/>
      </xdr:nvSpPr>
      <xdr:spPr>
        <a:xfrm rot="3964503">
          <a:off x="797560" y="2185162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167</xdr:row>
      <xdr:rowOff>12650</xdr:rowOff>
    </xdr:from>
    <xdr:to>
      <xdr:col>0</xdr:col>
      <xdr:colOff>899552</xdr:colOff>
      <xdr:row>168</xdr:row>
      <xdr:rowOff>54143</xdr:rowOff>
    </xdr:to>
    <xdr:sp macro="" textlink="">
      <xdr:nvSpPr>
        <xdr:cNvPr id="47" name=" "/>
        <xdr:cNvSpPr txBox="1"/>
      </xdr:nvSpPr>
      <xdr:spPr>
        <a:xfrm rot="3964503">
          <a:off x="797560" y="2172208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171</xdr:row>
      <xdr:rowOff>12650</xdr:rowOff>
    </xdr:from>
    <xdr:to>
      <xdr:col>0</xdr:col>
      <xdr:colOff>899552</xdr:colOff>
      <xdr:row>172</xdr:row>
      <xdr:rowOff>54143</xdr:rowOff>
    </xdr:to>
    <xdr:sp macro="" textlink="">
      <xdr:nvSpPr>
        <xdr:cNvPr id="48" name=" "/>
        <xdr:cNvSpPr txBox="1"/>
      </xdr:nvSpPr>
      <xdr:spPr>
        <a:xfrm rot="3964503">
          <a:off x="797560" y="2224024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172</xdr:row>
      <xdr:rowOff>0</xdr:rowOff>
    </xdr:from>
    <xdr:to>
      <xdr:col>0</xdr:col>
      <xdr:colOff>899552</xdr:colOff>
      <xdr:row>173</xdr:row>
      <xdr:rowOff>41493</xdr:rowOff>
    </xdr:to>
    <xdr:sp macro="" textlink="">
      <xdr:nvSpPr>
        <xdr:cNvPr id="49" name=" "/>
        <xdr:cNvSpPr txBox="1"/>
      </xdr:nvSpPr>
      <xdr:spPr>
        <a:xfrm rot="3964503">
          <a:off x="797560" y="22351364"/>
          <a:ext cx="171450" cy="264796"/>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172</xdr:row>
      <xdr:rowOff>0</xdr:rowOff>
    </xdr:from>
    <xdr:to>
      <xdr:col>0</xdr:col>
      <xdr:colOff>899552</xdr:colOff>
      <xdr:row>173</xdr:row>
      <xdr:rowOff>41493</xdr:rowOff>
    </xdr:to>
    <xdr:sp macro="" textlink="">
      <xdr:nvSpPr>
        <xdr:cNvPr id="50" name=" "/>
        <xdr:cNvSpPr txBox="1"/>
      </xdr:nvSpPr>
      <xdr:spPr>
        <a:xfrm rot="3964503">
          <a:off x="797560" y="22351364"/>
          <a:ext cx="171450" cy="264796"/>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164</xdr:row>
      <xdr:rowOff>12650</xdr:rowOff>
    </xdr:from>
    <xdr:to>
      <xdr:col>0</xdr:col>
      <xdr:colOff>899552</xdr:colOff>
      <xdr:row>165</xdr:row>
      <xdr:rowOff>54143</xdr:rowOff>
    </xdr:to>
    <xdr:sp macro="" textlink="">
      <xdr:nvSpPr>
        <xdr:cNvPr id="51" name=" "/>
        <xdr:cNvSpPr txBox="1"/>
      </xdr:nvSpPr>
      <xdr:spPr>
        <a:xfrm rot="3964503">
          <a:off x="797560" y="2133346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168</xdr:row>
      <xdr:rowOff>12650</xdr:rowOff>
    </xdr:from>
    <xdr:to>
      <xdr:col>0</xdr:col>
      <xdr:colOff>899552</xdr:colOff>
      <xdr:row>169</xdr:row>
      <xdr:rowOff>54143</xdr:rowOff>
    </xdr:to>
    <xdr:sp macro="" textlink="">
      <xdr:nvSpPr>
        <xdr:cNvPr id="52" name=" "/>
        <xdr:cNvSpPr txBox="1"/>
      </xdr:nvSpPr>
      <xdr:spPr>
        <a:xfrm rot="3964503">
          <a:off x="797560" y="2185162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167</xdr:row>
      <xdr:rowOff>12650</xdr:rowOff>
    </xdr:from>
    <xdr:to>
      <xdr:col>0</xdr:col>
      <xdr:colOff>899552</xdr:colOff>
      <xdr:row>168</xdr:row>
      <xdr:rowOff>54143</xdr:rowOff>
    </xdr:to>
    <xdr:sp macro="" textlink="">
      <xdr:nvSpPr>
        <xdr:cNvPr id="53" name=" "/>
        <xdr:cNvSpPr txBox="1"/>
      </xdr:nvSpPr>
      <xdr:spPr>
        <a:xfrm rot="3964503">
          <a:off x="797560" y="2172208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171</xdr:row>
      <xdr:rowOff>12650</xdr:rowOff>
    </xdr:from>
    <xdr:to>
      <xdr:col>0</xdr:col>
      <xdr:colOff>899552</xdr:colOff>
      <xdr:row>172</xdr:row>
      <xdr:rowOff>54143</xdr:rowOff>
    </xdr:to>
    <xdr:sp macro="" textlink="">
      <xdr:nvSpPr>
        <xdr:cNvPr id="54" name=" "/>
        <xdr:cNvSpPr txBox="1"/>
      </xdr:nvSpPr>
      <xdr:spPr>
        <a:xfrm rot="3964503">
          <a:off x="797560" y="2224024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164</xdr:row>
      <xdr:rowOff>12650</xdr:rowOff>
    </xdr:from>
    <xdr:to>
      <xdr:col>0</xdr:col>
      <xdr:colOff>899552</xdr:colOff>
      <xdr:row>165</xdr:row>
      <xdr:rowOff>54143</xdr:rowOff>
    </xdr:to>
    <xdr:sp macro="" textlink="">
      <xdr:nvSpPr>
        <xdr:cNvPr id="55" name=" "/>
        <xdr:cNvSpPr txBox="1"/>
      </xdr:nvSpPr>
      <xdr:spPr>
        <a:xfrm rot="3964503">
          <a:off x="797560" y="2133346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168</xdr:row>
      <xdr:rowOff>12650</xdr:rowOff>
    </xdr:from>
    <xdr:to>
      <xdr:col>0</xdr:col>
      <xdr:colOff>899552</xdr:colOff>
      <xdr:row>169</xdr:row>
      <xdr:rowOff>54143</xdr:rowOff>
    </xdr:to>
    <xdr:sp macro="" textlink="">
      <xdr:nvSpPr>
        <xdr:cNvPr id="56" name=" "/>
        <xdr:cNvSpPr txBox="1"/>
      </xdr:nvSpPr>
      <xdr:spPr>
        <a:xfrm rot="3964503">
          <a:off x="797560" y="2185162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167</xdr:row>
      <xdr:rowOff>12650</xdr:rowOff>
    </xdr:from>
    <xdr:to>
      <xdr:col>0</xdr:col>
      <xdr:colOff>899552</xdr:colOff>
      <xdr:row>168</xdr:row>
      <xdr:rowOff>54143</xdr:rowOff>
    </xdr:to>
    <xdr:sp macro="" textlink="">
      <xdr:nvSpPr>
        <xdr:cNvPr id="57" name=" "/>
        <xdr:cNvSpPr txBox="1"/>
      </xdr:nvSpPr>
      <xdr:spPr>
        <a:xfrm rot="3964503">
          <a:off x="797560" y="2172208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216</xdr:row>
      <xdr:rowOff>12650</xdr:rowOff>
    </xdr:from>
    <xdr:to>
      <xdr:col>0</xdr:col>
      <xdr:colOff>899552</xdr:colOff>
      <xdr:row>217</xdr:row>
      <xdr:rowOff>54143</xdr:rowOff>
    </xdr:to>
    <xdr:sp macro="" textlink="">
      <xdr:nvSpPr>
        <xdr:cNvPr id="58" name=" "/>
        <xdr:cNvSpPr txBox="1"/>
      </xdr:nvSpPr>
      <xdr:spPr>
        <a:xfrm rot="3964503">
          <a:off x="797560" y="2806954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217</xdr:row>
      <xdr:rowOff>0</xdr:rowOff>
    </xdr:from>
    <xdr:to>
      <xdr:col>0</xdr:col>
      <xdr:colOff>899552</xdr:colOff>
      <xdr:row>218</xdr:row>
      <xdr:rowOff>41493</xdr:rowOff>
    </xdr:to>
    <xdr:sp macro="" textlink="">
      <xdr:nvSpPr>
        <xdr:cNvPr id="59" name=" "/>
        <xdr:cNvSpPr txBox="1"/>
      </xdr:nvSpPr>
      <xdr:spPr>
        <a:xfrm rot="3964503">
          <a:off x="797560" y="28180664"/>
          <a:ext cx="171450" cy="264796"/>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217</xdr:row>
      <xdr:rowOff>0</xdr:rowOff>
    </xdr:from>
    <xdr:to>
      <xdr:col>0</xdr:col>
      <xdr:colOff>899552</xdr:colOff>
      <xdr:row>218</xdr:row>
      <xdr:rowOff>41493</xdr:rowOff>
    </xdr:to>
    <xdr:sp macro="" textlink="">
      <xdr:nvSpPr>
        <xdr:cNvPr id="60" name=" "/>
        <xdr:cNvSpPr txBox="1"/>
      </xdr:nvSpPr>
      <xdr:spPr>
        <a:xfrm rot="3964503">
          <a:off x="797560" y="28180664"/>
          <a:ext cx="171450" cy="264796"/>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209</xdr:row>
      <xdr:rowOff>12650</xdr:rowOff>
    </xdr:from>
    <xdr:to>
      <xdr:col>0</xdr:col>
      <xdr:colOff>899552</xdr:colOff>
      <xdr:row>210</xdr:row>
      <xdr:rowOff>54143</xdr:rowOff>
    </xdr:to>
    <xdr:sp macro="" textlink="">
      <xdr:nvSpPr>
        <xdr:cNvPr id="61" name=" "/>
        <xdr:cNvSpPr txBox="1"/>
      </xdr:nvSpPr>
      <xdr:spPr>
        <a:xfrm rot="3964503">
          <a:off x="797560" y="2716276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213</xdr:row>
      <xdr:rowOff>12650</xdr:rowOff>
    </xdr:from>
    <xdr:to>
      <xdr:col>0</xdr:col>
      <xdr:colOff>899552</xdr:colOff>
      <xdr:row>214</xdr:row>
      <xdr:rowOff>54143</xdr:rowOff>
    </xdr:to>
    <xdr:sp macro="" textlink="">
      <xdr:nvSpPr>
        <xdr:cNvPr id="62" name=" "/>
        <xdr:cNvSpPr txBox="1"/>
      </xdr:nvSpPr>
      <xdr:spPr>
        <a:xfrm rot="3964503">
          <a:off x="797560" y="2768092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212</xdr:row>
      <xdr:rowOff>12650</xdr:rowOff>
    </xdr:from>
    <xdr:to>
      <xdr:col>0</xdr:col>
      <xdr:colOff>899552</xdr:colOff>
      <xdr:row>213</xdr:row>
      <xdr:rowOff>54143</xdr:rowOff>
    </xdr:to>
    <xdr:sp macro="" textlink="">
      <xdr:nvSpPr>
        <xdr:cNvPr id="63" name=" "/>
        <xdr:cNvSpPr txBox="1"/>
      </xdr:nvSpPr>
      <xdr:spPr>
        <a:xfrm rot="3964503">
          <a:off x="797560" y="2755138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216</xdr:row>
      <xdr:rowOff>12650</xdr:rowOff>
    </xdr:from>
    <xdr:to>
      <xdr:col>0</xdr:col>
      <xdr:colOff>899552</xdr:colOff>
      <xdr:row>217</xdr:row>
      <xdr:rowOff>54143</xdr:rowOff>
    </xdr:to>
    <xdr:sp macro="" textlink="">
      <xdr:nvSpPr>
        <xdr:cNvPr id="64" name=" "/>
        <xdr:cNvSpPr txBox="1"/>
      </xdr:nvSpPr>
      <xdr:spPr>
        <a:xfrm rot="3964503">
          <a:off x="797560" y="2806954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209</xdr:row>
      <xdr:rowOff>12650</xdr:rowOff>
    </xdr:from>
    <xdr:to>
      <xdr:col>0</xdr:col>
      <xdr:colOff>899552</xdr:colOff>
      <xdr:row>210</xdr:row>
      <xdr:rowOff>54143</xdr:rowOff>
    </xdr:to>
    <xdr:sp macro="" textlink="">
      <xdr:nvSpPr>
        <xdr:cNvPr id="65" name=" "/>
        <xdr:cNvSpPr txBox="1"/>
      </xdr:nvSpPr>
      <xdr:spPr>
        <a:xfrm rot="3964503">
          <a:off x="797560" y="2716276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213</xdr:row>
      <xdr:rowOff>12650</xdr:rowOff>
    </xdr:from>
    <xdr:to>
      <xdr:col>0</xdr:col>
      <xdr:colOff>899552</xdr:colOff>
      <xdr:row>214</xdr:row>
      <xdr:rowOff>54143</xdr:rowOff>
    </xdr:to>
    <xdr:sp macro="" textlink="">
      <xdr:nvSpPr>
        <xdr:cNvPr id="66" name=" "/>
        <xdr:cNvSpPr txBox="1"/>
      </xdr:nvSpPr>
      <xdr:spPr>
        <a:xfrm rot="3964503">
          <a:off x="797560" y="2768092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212</xdr:row>
      <xdr:rowOff>12650</xdr:rowOff>
    </xdr:from>
    <xdr:to>
      <xdr:col>0</xdr:col>
      <xdr:colOff>899552</xdr:colOff>
      <xdr:row>213</xdr:row>
      <xdr:rowOff>54143</xdr:rowOff>
    </xdr:to>
    <xdr:sp macro="" textlink="">
      <xdr:nvSpPr>
        <xdr:cNvPr id="67" name=" "/>
        <xdr:cNvSpPr txBox="1"/>
      </xdr:nvSpPr>
      <xdr:spPr>
        <a:xfrm rot="3964503">
          <a:off x="797560" y="2755138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201</xdr:row>
      <xdr:rowOff>12650</xdr:rowOff>
    </xdr:from>
    <xdr:to>
      <xdr:col>0</xdr:col>
      <xdr:colOff>899552</xdr:colOff>
      <xdr:row>202</xdr:row>
      <xdr:rowOff>54143</xdr:rowOff>
    </xdr:to>
    <xdr:sp macro="" textlink="">
      <xdr:nvSpPr>
        <xdr:cNvPr id="68" name=" "/>
        <xdr:cNvSpPr txBox="1"/>
      </xdr:nvSpPr>
      <xdr:spPr>
        <a:xfrm rot="3964503">
          <a:off x="797560" y="2612644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204</xdr:row>
      <xdr:rowOff>12650</xdr:rowOff>
    </xdr:from>
    <xdr:to>
      <xdr:col>0</xdr:col>
      <xdr:colOff>899552</xdr:colOff>
      <xdr:row>205</xdr:row>
      <xdr:rowOff>54143</xdr:rowOff>
    </xdr:to>
    <xdr:sp macro="" textlink="">
      <xdr:nvSpPr>
        <xdr:cNvPr id="69" name=" "/>
        <xdr:cNvSpPr txBox="1"/>
      </xdr:nvSpPr>
      <xdr:spPr>
        <a:xfrm rot="3964503">
          <a:off x="797560" y="2651506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196</xdr:row>
      <xdr:rowOff>12650</xdr:rowOff>
    </xdr:from>
    <xdr:to>
      <xdr:col>0</xdr:col>
      <xdr:colOff>899552</xdr:colOff>
      <xdr:row>197</xdr:row>
      <xdr:rowOff>54143</xdr:rowOff>
    </xdr:to>
    <xdr:sp macro="" textlink="">
      <xdr:nvSpPr>
        <xdr:cNvPr id="70" name=" "/>
        <xdr:cNvSpPr txBox="1"/>
      </xdr:nvSpPr>
      <xdr:spPr>
        <a:xfrm rot="3964503">
          <a:off x="797560" y="2547874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201</xdr:row>
      <xdr:rowOff>12650</xdr:rowOff>
    </xdr:from>
    <xdr:to>
      <xdr:col>0</xdr:col>
      <xdr:colOff>899552</xdr:colOff>
      <xdr:row>202</xdr:row>
      <xdr:rowOff>54143</xdr:rowOff>
    </xdr:to>
    <xdr:sp macro="" textlink="">
      <xdr:nvSpPr>
        <xdr:cNvPr id="71" name=" "/>
        <xdr:cNvSpPr txBox="1"/>
      </xdr:nvSpPr>
      <xdr:spPr>
        <a:xfrm rot="3964503">
          <a:off x="797560" y="2612644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editAs="oneCell">
    <xdr:from>
      <xdr:col>0</xdr:col>
      <xdr:colOff>750780</xdr:colOff>
      <xdr:row>200</xdr:row>
      <xdr:rowOff>12650</xdr:rowOff>
    </xdr:from>
    <xdr:to>
      <xdr:col>0</xdr:col>
      <xdr:colOff>899552</xdr:colOff>
      <xdr:row>201</xdr:row>
      <xdr:rowOff>54143</xdr:rowOff>
    </xdr:to>
    <xdr:sp macro="" textlink="">
      <xdr:nvSpPr>
        <xdr:cNvPr id="72" name=" "/>
        <xdr:cNvSpPr txBox="1"/>
      </xdr:nvSpPr>
      <xdr:spPr>
        <a:xfrm rot="3964503">
          <a:off x="797560" y="25996900"/>
          <a:ext cx="171450" cy="264160"/>
        </a:xfrm>
        <a:prstGeom prst="rect">
          <a:avLst/>
        </a:prstGeom>
        <a:noFill/>
        <a:ln w="9525" cap="flat" cmpd="sng">
          <a:solidFill>
            <a:srgbClr val="ffffff"/>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bp1xeuss001-f01/mor_ecm/personal/eshaan_ganju-cass_bp_com/Documents/Documents/SR/bp-stats-review-2020-all-dat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bp1xeuss001-f01/mor_ecm/personal/jorge_blazquez_bp_com/Documents/DATABASE/bp-stats-review-2020-all-data.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ontents"/>
      <sheetName val="Primary Energy Consumption"/>
      <sheetName val="Primary Energy - Cons by fuel"/>
      <sheetName val="Primary Energy - Cons capita"/>
      <sheetName val="Carbon Dioxide Emissions"/>
      <sheetName val="Oil - Proved reserves"/>
      <sheetName val="Oil - Proved reserves history"/>
      <sheetName val="Oil Production - Barrels"/>
      <sheetName val="Oil Production - Tonnes"/>
      <sheetName val="Oil Production - Crude Conds"/>
      <sheetName val="Oil Production - NGLs"/>
      <sheetName val="Total Liquids - Consumption"/>
      <sheetName val="Oil Consumption - Barrels"/>
      <sheetName val="Oil Consumption - Tonnes"/>
      <sheetName val="Oil Consumption - EJ"/>
      <sheetName val="Oil - Regional Consumption "/>
      <sheetName val="Oil - Spot crude prices"/>
      <sheetName val="Oil - Crude prices since 1861"/>
      <sheetName val="Oil - Refinery throughput"/>
      <sheetName val="Oil - Refining capacity"/>
      <sheetName val="Oil - Regional refining margins"/>
      <sheetName val="Oil - Trade movements"/>
      <sheetName val="Oil - Inter-area movements "/>
      <sheetName val="Oil - Trade 2018 - 2019"/>
      <sheetName val="Gas - Proved reserves"/>
      <sheetName val="Gas - Proved reserves history "/>
      <sheetName val="Gas Production - Bcm"/>
      <sheetName val="Gas Production - Bcf"/>
      <sheetName val="Gas Production - EJ"/>
      <sheetName val="Gas Consumption - Bcm"/>
      <sheetName val="Gas Consumption - Bcf"/>
      <sheetName val="Gas Consumption - EJ"/>
      <sheetName val="Gas - Prices "/>
      <sheetName val="Gas - Inter-regional trade"/>
      <sheetName val="Gas - LNG imports"/>
      <sheetName val="Gas - LNG exports"/>
      <sheetName val="Gas - Trade movts LNG"/>
      <sheetName val="Gas - Trade movts - pipeline"/>
      <sheetName val="Coal - Reserves"/>
      <sheetName val="Coal Production - Tonnes"/>
      <sheetName val="Coal Production - EJ"/>
      <sheetName val="Coal Consumption - EJ"/>
      <sheetName val="Coal - Prices"/>
      <sheetName val="Coal - Trade movements"/>
      <sheetName val="Coal - Inter area movts"/>
      <sheetName val="Nuclear Generation - TWh"/>
      <sheetName val="Nuclear Consumption - EJ"/>
      <sheetName val="Hydro Generation - TWh"/>
      <sheetName val="Hydro Consumption - EJ"/>
      <sheetName val="Renewables Consumption - EJ"/>
      <sheetName val="Renewables Power - EJ"/>
      <sheetName val="Renewables Power - Twh"/>
      <sheetName val="Renewables Generation by source"/>
      <sheetName val="Solar Generation - TWh"/>
      <sheetName val="Solar Consumption - EJ"/>
      <sheetName val="Wind Generation -TWh"/>
      <sheetName val="Wind Consumption - EJ"/>
      <sheetName val="Geo Biomass Other - TWh"/>
      <sheetName val="Geo Biomass Other - EJ"/>
      <sheetName val="Biofuels Production - Kboed"/>
      <sheetName val="Biofuels Production - PJ"/>
      <sheetName val="Biofuels Consumption - Kboed"/>
      <sheetName val="Biofuels Consumption - PJ"/>
      <sheetName val="Electricity Generation "/>
      <sheetName val="Elec Gen by fuel"/>
      <sheetName val="Elec Gen from Oil"/>
      <sheetName val="Elec Gen from Gas"/>
      <sheetName val="Elec Gen from Coal"/>
      <sheetName val="Elec Gen from Other"/>
      <sheetName val="Cobalt Production-Reserves"/>
      <sheetName val="Lithium Production-Reserves"/>
      <sheetName val="Graphite Production-Reserves"/>
      <sheetName val="Rare Earth Production-Reserves"/>
      <sheetName val="Cobalt and Lithium - Prices"/>
      <sheetName val="Geothermal Capacity"/>
      <sheetName val="Solar Capacity"/>
      <sheetName val="Wind Capacity"/>
      <sheetName val="Approximate conversion factors"/>
      <sheetName val="Definitions"/>
      <sheetName val="Methodolog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ntents"/>
      <sheetName val="Primary Energy Consumption"/>
      <sheetName val="Primary Energy - Cons by fuel"/>
      <sheetName val="Primary Energy - Cons capita"/>
      <sheetName val="Carbon Dioxide Emissions"/>
      <sheetName val="Oil - Proved reserves"/>
      <sheetName val="Oil - Proved reserves history"/>
      <sheetName val="Oil Production - Barrels"/>
      <sheetName val="Oil Production - Tonnes"/>
      <sheetName val="Oil Production - Crude Conds"/>
      <sheetName val="Oil Production - NGLs"/>
      <sheetName val="Total Liquids - Consumption"/>
      <sheetName val="Oil Consumption - Barrels"/>
      <sheetName val="Oil Consumption - Tonnes"/>
      <sheetName val="Oil Consumption - EJ"/>
      <sheetName val="Oil - Regional Consumption "/>
      <sheetName val="Oil - Spot crude prices"/>
      <sheetName val="Oil - Crude prices since 1861"/>
      <sheetName val="Oil - Refinery throughput"/>
      <sheetName val="Oil - Refining capacity"/>
      <sheetName val="Oil - Regional refining margins"/>
      <sheetName val="Oil - Trade movements"/>
      <sheetName val="Oil - Inter-area movements "/>
      <sheetName val="Oil - Trade 2018 - 2019"/>
      <sheetName val="Gas - Proved reserves"/>
      <sheetName val="Gas - Proved reserves history "/>
      <sheetName val="Gas Production - Bcm"/>
      <sheetName val="Gas Production - Bcf"/>
      <sheetName val="Gas Production - EJ"/>
      <sheetName val="Gas Consumption - Bcm"/>
      <sheetName val="Gas Consumption - Bcf"/>
      <sheetName val="Gas Consumption - EJ"/>
      <sheetName val="Gas - Prices "/>
      <sheetName val="Gas - Inter-regional trade"/>
      <sheetName val="Gas - LNG imports"/>
      <sheetName val="Gas - LNG exports"/>
      <sheetName val="Gas - Trade movts LNG"/>
      <sheetName val="Gas - Trade movts - pipeline"/>
      <sheetName val="Coal - Reserves"/>
      <sheetName val="Coal Production - Tonnes"/>
      <sheetName val="Coal Production - EJ"/>
      <sheetName val="Coal Consumption - EJ"/>
      <sheetName val="Coal - Prices"/>
      <sheetName val="Coal - Trade movements"/>
      <sheetName val="Coal - Inter area movts"/>
      <sheetName val="Nuclear Generation - TWh"/>
      <sheetName val="Nuclear Consumption - EJ"/>
      <sheetName val="Hydro Generation - TWh"/>
      <sheetName val="Hydro Consumption - EJ"/>
      <sheetName val="Renewables Consumption - EJ"/>
      <sheetName val="Renewables Power - EJ"/>
      <sheetName val="Renewables Power - Twh"/>
      <sheetName val="Renewables Generation by source"/>
      <sheetName val="Solar Generation - TWh"/>
      <sheetName val="Solar Consumption - Exajoules "/>
      <sheetName val="Wind Generation - EJ"/>
      <sheetName val="Wind Consumption - EJ"/>
      <sheetName val="Geo Biomass Other - TWh"/>
      <sheetName val="Geo Biomass Other - EJ"/>
      <sheetName val="Biofuels Production - Kboed"/>
      <sheetName val="Biofuels Production - PJ"/>
      <sheetName val="Biofuels Consumption - Kboed"/>
      <sheetName val="Biofuels Consumption - PJ"/>
      <sheetName val="Electricity Generation "/>
      <sheetName val="Elec Gen by fuel"/>
      <sheetName val="Elec Gen from Oil"/>
      <sheetName val="Elec Gen from Gas"/>
      <sheetName val="Elec Gen from Coal"/>
      <sheetName val="Elec Gen from Other"/>
      <sheetName val="Cobalt Production-Reserves"/>
      <sheetName val="Lithium Production-Reserves"/>
      <sheetName val="Graphite Production-Reserves"/>
      <sheetName val="Rare Earth Production-Reserves"/>
      <sheetName val="Cobalt and Lithium - Prices"/>
      <sheetName val="Geothermal Capacity"/>
      <sheetName val="Solar Capacity"/>
      <sheetName val="Wind Capacity"/>
      <sheetName val="Approximate conversion factors"/>
      <sheetName val="Definitions"/>
      <sheetName val="Methodolog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bp.com/statisticalreview" TargetMode="Externa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r="http://schemas.openxmlformats.org/officeDocument/2006/relationships" xmlns="http://schemas.openxmlformats.org/spreadsheetml/2006/main">
  <sheetPr>
    <pageSetUpPr fitToPage="1"/>
  </sheetPr>
  <dimension ref="A1:M107"/>
  <sheetViews>
    <sheetView workbookViewId="0" showGridLines="0" showRowColHeaders="0" zoomScale="145">
      <selection activeCell="A22" sqref="A22"/>
    </sheetView>
  </sheetViews>
  <sheetFormatPr defaultRowHeight="10.2" defaultColWidth="10"/>
  <cols>
    <col min="1" max="1" customWidth="1" width="45.83203" style="1"/>
    <col min="2" max="10" customWidth="0" width="10.832031" style="1"/>
    <col min="11" max="11" customWidth="1" width="17.832031" style="1"/>
    <col min="12" max="16384" customWidth="0" width="10.832031" style="1"/>
  </cols>
  <sheetData>
    <row r="1" spans="8:8" ht="13.2">
      <c r="A1" s="2"/>
      <c r="B1" s="3"/>
      <c r="C1" s="3"/>
      <c r="D1" s="3"/>
      <c r="E1" s="3"/>
      <c r="F1" s="3"/>
      <c r="G1" s="3"/>
      <c r="H1" s="3"/>
      <c r="I1" s="3"/>
      <c r="J1" s="3"/>
      <c r="K1" s="3"/>
    </row>
    <row r="2" spans="8:8" s="4" ht="20.4" customFormat="1">
      <c r="A2" s="5" t="s">
        <v>0</v>
      </c>
      <c r="B2" s="6"/>
      <c r="C2" s="6"/>
      <c r="D2" s="6"/>
      <c r="E2" s="6"/>
      <c r="F2" s="6"/>
      <c r="G2" s="6"/>
      <c r="H2" s="6"/>
    </row>
    <row r="3" spans="8:8" ht="13.2">
      <c r="A3" s="7"/>
      <c r="B3" s="6"/>
      <c r="C3" s="6"/>
      <c r="D3" s="6"/>
      <c r="E3" s="6"/>
      <c r="F3" s="6"/>
      <c r="G3" s="6"/>
      <c r="H3" s="6"/>
      <c r="I3" s="8"/>
      <c r="J3" s="8"/>
      <c r="K3" s="8"/>
      <c r="L3" s="8"/>
    </row>
    <row r="4" spans="8:8" s="4" ht="13.2" customFormat="1">
      <c r="A4" s="7" t="s">
        <v>1</v>
      </c>
      <c r="B4" s="6"/>
      <c r="C4" s="6"/>
      <c r="D4" s="6"/>
      <c r="E4" s="6"/>
      <c r="F4" s="6"/>
      <c r="G4" s="6"/>
      <c r="H4" s="6"/>
    </row>
    <row r="5" spans="8:8" s="4" ht="13.2" customFormat="1">
      <c r="A5" s="7" t="s">
        <v>2</v>
      </c>
      <c r="B5" s="6"/>
      <c r="C5" s="6"/>
      <c r="D5" s="6"/>
      <c r="E5" s="6"/>
      <c r="F5" s="6"/>
      <c r="G5" s="6"/>
      <c r="H5" s="6"/>
    </row>
    <row r="6" spans="8:8" s="4" ht="13.2" customFormat="1">
      <c r="A6" s="7" t="s">
        <v>3</v>
      </c>
      <c r="B6" s="6"/>
      <c r="C6" s="6"/>
      <c r="D6" s="6"/>
      <c r="E6" s="6"/>
      <c r="F6" s="6"/>
      <c r="G6" s="6"/>
      <c r="H6" s="6"/>
    </row>
    <row r="7" spans="8:8" ht="13.2">
      <c r="A7" s="9"/>
      <c r="B7" s="8"/>
      <c r="C7" s="8"/>
      <c r="D7" s="8"/>
      <c r="E7" s="8"/>
      <c r="F7" s="8"/>
      <c r="G7" s="8"/>
      <c r="H7" s="8"/>
      <c r="I7" s="8"/>
      <c r="J7" s="8"/>
      <c r="K7" s="8"/>
      <c r="L7" s="8"/>
    </row>
    <row r="8" spans="8:8">
      <c r="A8" s="10" t="s">
        <v>4</v>
      </c>
      <c r="B8" s="11"/>
      <c r="C8" s="8"/>
      <c r="D8" s="8"/>
      <c r="E8" s="8"/>
      <c r="F8" s="8"/>
      <c r="G8" s="8"/>
      <c r="H8" s="8"/>
      <c r="I8" s="8"/>
      <c r="J8" s="8"/>
      <c r="K8" s="8"/>
      <c r="L8" s="8"/>
    </row>
    <row r="9" spans="8:8" ht="13.2">
      <c r="A9" s="9"/>
      <c r="B9" s="8"/>
      <c r="C9" s="8"/>
      <c r="D9" s="8"/>
      <c r="E9" s="8"/>
      <c r="F9" s="8"/>
      <c r="G9" s="8"/>
      <c r="H9" s="8"/>
      <c r="I9" s="8"/>
      <c r="J9" s="8"/>
      <c r="K9" s="8"/>
      <c r="L9" s="8"/>
    </row>
    <row r="10" spans="8:8" s="6" ht="13.2" customFormat="1">
      <c r="A10" s="7" t="s">
        <v>5</v>
      </c>
    </row>
    <row r="11" spans="8:8" ht="13.2">
      <c r="A11" s="7"/>
      <c r="B11" s="8"/>
      <c r="C11" s="8"/>
      <c r="D11" s="8"/>
      <c r="E11" s="8"/>
      <c r="F11" s="8"/>
      <c r="G11" s="8"/>
      <c r="H11" s="8"/>
      <c r="I11" s="8"/>
      <c r="J11" s="8"/>
      <c r="K11" s="8"/>
      <c r="L11" s="8"/>
    </row>
    <row r="12" spans="8:8">
      <c r="A12" s="10" t="s">
        <v>6</v>
      </c>
      <c r="B12" s="8"/>
      <c r="C12" s="8"/>
      <c r="D12" s="8"/>
      <c r="E12" s="8"/>
      <c r="F12" s="8"/>
      <c r="G12" s="8"/>
      <c r="H12" s="8"/>
      <c r="I12" s="8"/>
      <c r="J12" s="8"/>
      <c r="K12" s="8"/>
      <c r="L12" s="8"/>
    </row>
    <row r="13" spans="8:8">
      <c r="A13" s="12" t="s">
        <v>7</v>
      </c>
      <c r="B13" s="8"/>
      <c r="C13" s="8"/>
      <c r="D13" s="8"/>
      <c r="E13" s="8"/>
      <c r="F13" s="8"/>
      <c r="G13" s="8"/>
      <c r="H13" s="8"/>
      <c r="I13" s="8"/>
      <c r="J13" s="8"/>
      <c r="K13" s="8"/>
      <c r="L13" s="8"/>
    </row>
    <row r="14" spans="8:8">
      <c r="A14" s="10" t="s">
        <v>8</v>
      </c>
      <c r="B14" s="8"/>
      <c r="C14" s="8"/>
      <c r="D14" s="8"/>
      <c r="E14" s="8"/>
      <c r="F14" s="8"/>
      <c r="G14" s="8"/>
      <c r="H14" s="8"/>
      <c r="I14" s="8"/>
      <c r="J14" s="8"/>
      <c r="K14" s="8"/>
      <c r="L14" s="8"/>
    </row>
    <row r="15" spans="8:8">
      <c r="A15" s="12"/>
      <c r="B15" s="8"/>
      <c r="C15" s="8"/>
      <c r="D15" s="8"/>
      <c r="E15" s="8"/>
      <c r="F15" s="8"/>
      <c r="G15" s="8"/>
      <c r="H15" s="8"/>
      <c r="I15" s="8"/>
      <c r="J15" s="8"/>
      <c r="K15" s="8"/>
      <c r="L15" s="8"/>
    </row>
    <row r="16" spans="8:8">
      <c r="A16" s="10" t="s">
        <v>9</v>
      </c>
      <c r="B16" s="8"/>
      <c r="C16" s="8"/>
      <c r="D16" s="8"/>
      <c r="E16" s="8"/>
      <c r="F16" s="8"/>
      <c r="G16" s="8"/>
      <c r="H16" s="8"/>
      <c r="I16" s="8"/>
      <c r="J16" s="8"/>
      <c r="K16" s="8"/>
      <c r="L16" s="8"/>
    </row>
    <row r="17" spans="8:8">
      <c r="A17" s="12" t="s">
        <v>10</v>
      </c>
      <c r="B17" s="8"/>
      <c r="C17" s="8"/>
      <c r="D17" s="8"/>
      <c r="E17" s="8"/>
      <c r="F17" s="8"/>
      <c r="G17" s="8"/>
      <c r="H17" s="8"/>
      <c r="I17" s="8"/>
      <c r="J17" s="8"/>
      <c r="K17" s="8"/>
      <c r="L17" s="8"/>
    </row>
    <row r="18" spans="8:8">
      <c r="A18" s="10" t="s">
        <v>11</v>
      </c>
      <c r="B18" s="8"/>
      <c r="C18" s="8"/>
      <c r="D18" s="8"/>
      <c r="E18" s="8"/>
      <c r="F18" s="8"/>
      <c r="G18" s="8"/>
      <c r="H18" s="8"/>
      <c r="I18" s="8"/>
      <c r="J18" s="8"/>
      <c r="K18" s="8"/>
      <c r="L18" s="8"/>
    </row>
    <row r="19" spans="8:8">
      <c r="A19" s="10" t="s">
        <v>12</v>
      </c>
      <c r="B19" s="8"/>
      <c r="C19" s="8"/>
      <c r="D19" s="8"/>
      <c r="E19" s="8"/>
      <c r="F19" s="8"/>
      <c r="G19" s="8"/>
      <c r="H19" s="8"/>
      <c r="I19" s="8"/>
      <c r="J19" s="8"/>
      <c r="K19" s="8"/>
      <c r="L19" s="8"/>
    </row>
    <row r="20" spans="8:8">
      <c r="A20" s="13"/>
      <c r="B20" s="8"/>
      <c r="C20" s="8"/>
      <c r="D20" s="8"/>
      <c r="E20" s="8"/>
      <c r="F20" s="8"/>
      <c r="G20" s="8"/>
      <c r="H20" s="8"/>
      <c r="I20" s="8"/>
      <c r="J20" s="8"/>
      <c r="K20" s="8"/>
      <c r="L20" s="8"/>
    </row>
    <row r="21" spans="8:8">
      <c r="A21" s="10" t="s">
        <v>13</v>
      </c>
      <c r="B21" s="8"/>
      <c r="C21" s="8"/>
      <c r="D21" s="8"/>
      <c r="E21" s="8"/>
      <c r="F21" s="8"/>
      <c r="G21" s="8"/>
      <c r="H21" s="8"/>
      <c r="I21" s="8"/>
      <c r="J21" s="8"/>
      <c r="K21" s="8"/>
      <c r="L21" s="8"/>
    </row>
    <row r="22" spans="8:8">
      <c r="A22" s="10" t="s">
        <v>14</v>
      </c>
      <c r="B22" s="8"/>
      <c r="C22" s="8"/>
      <c r="D22" s="8"/>
      <c r="E22" s="8"/>
      <c r="F22" s="8"/>
      <c r="G22" s="8"/>
      <c r="H22" s="8"/>
      <c r="I22" s="8"/>
      <c r="J22" s="8"/>
      <c r="K22" s="8"/>
      <c r="L22" s="8"/>
    </row>
    <row r="23" spans="8:8">
      <c r="A23" s="12" t="s">
        <v>15</v>
      </c>
      <c r="B23" s="8"/>
      <c r="C23" s="8"/>
      <c r="D23" s="8"/>
      <c r="E23" s="8"/>
      <c r="F23" s="8"/>
      <c r="G23" s="8"/>
      <c r="H23" s="8"/>
      <c r="I23" s="8"/>
      <c r="J23" s="8"/>
      <c r="K23" s="8"/>
      <c r="L23" s="8"/>
    </row>
    <row r="24" spans="8:8">
      <c r="A24" s="12" t="s">
        <v>16</v>
      </c>
      <c r="B24" s="8"/>
      <c r="C24" s="8"/>
      <c r="D24" s="8"/>
      <c r="E24" s="8"/>
      <c r="F24" s="8"/>
      <c r="G24" s="8"/>
      <c r="H24" s="8"/>
      <c r="I24" s="8"/>
      <c r="J24" s="8"/>
      <c r="K24" s="8"/>
      <c r="L24" s="8"/>
    </row>
    <row r="25" spans="8:8">
      <c r="A25" s="12" t="s">
        <v>17</v>
      </c>
      <c r="B25" s="8"/>
      <c r="C25" s="8"/>
      <c r="D25" s="8"/>
      <c r="E25" s="8"/>
      <c r="F25" s="8"/>
      <c r="G25" s="8"/>
      <c r="H25" s="8"/>
      <c r="I25" s="8"/>
      <c r="J25" s="8"/>
      <c r="K25" s="8"/>
      <c r="L25" s="8"/>
    </row>
    <row r="26" spans="8:8">
      <c r="A26" s="12" t="s">
        <v>18</v>
      </c>
      <c r="B26" s="8"/>
      <c r="C26" s="8"/>
      <c r="D26" s="8"/>
      <c r="E26" s="8"/>
      <c r="F26" s="8"/>
      <c r="G26" s="8"/>
      <c r="H26" s="8"/>
      <c r="I26" s="8"/>
      <c r="J26" s="8"/>
      <c r="K26" s="8"/>
      <c r="L26" s="8"/>
    </row>
    <row r="27" spans="8:8">
      <c r="A27" s="12" t="s">
        <v>19</v>
      </c>
      <c r="B27" s="8"/>
      <c r="C27" s="8"/>
      <c r="D27" s="8"/>
      <c r="E27" s="8"/>
      <c r="F27" s="8"/>
      <c r="G27" s="8"/>
      <c r="H27" s="8"/>
      <c r="I27" s="8"/>
      <c r="J27" s="8"/>
      <c r="K27" s="8"/>
      <c r="L27" s="8"/>
    </row>
    <row r="28" spans="8:8">
      <c r="A28" s="10" t="s">
        <v>20</v>
      </c>
      <c r="B28" s="8"/>
      <c r="C28" s="8"/>
      <c r="D28" s="8"/>
      <c r="E28" s="8"/>
      <c r="F28" s="8"/>
      <c r="G28" s="8"/>
      <c r="H28" s="8"/>
      <c r="I28" s="8"/>
      <c r="J28" s="8"/>
      <c r="K28" s="8"/>
      <c r="L28" s="8"/>
    </row>
    <row r="29" spans="8:8">
      <c r="A29" s="12" t="s">
        <v>21</v>
      </c>
      <c r="B29" s="8"/>
      <c r="C29" s="8"/>
      <c r="D29" s="8"/>
      <c r="E29" s="8"/>
      <c r="F29" s="8"/>
      <c r="G29" s="8"/>
      <c r="H29" s="8"/>
      <c r="I29" s="8"/>
      <c r="J29" s="8"/>
      <c r="K29" s="8"/>
      <c r="L29" s="8"/>
    </row>
    <row r="30" spans="8:8">
      <c r="A30" s="12" t="s">
        <v>22</v>
      </c>
      <c r="B30" s="8"/>
      <c r="C30" s="8"/>
      <c r="D30" s="8"/>
      <c r="E30" s="8"/>
      <c r="F30" s="8"/>
      <c r="G30" s="8"/>
      <c r="H30" s="8"/>
      <c r="I30" s="8"/>
      <c r="J30" s="8"/>
      <c r="K30" s="8"/>
      <c r="L30" s="8"/>
    </row>
    <row r="31" spans="8:8">
      <c r="A31" s="12" t="s">
        <v>23</v>
      </c>
      <c r="B31" s="8"/>
      <c r="C31" s="8"/>
      <c r="D31" s="8"/>
      <c r="E31" s="8"/>
      <c r="F31" s="8"/>
      <c r="G31" s="8"/>
      <c r="H31" s="8"/>
      <c r="I31" s="8"/>
      <c r="J31" s="8"/>
      <c r="K31" s="8"/>
      <c r="L31" s="8"/>
    </row>
    <row r="32" spans="8:8">
      <c r="A32" s="12" t="s">
        <v>24</v>
      </c>
      <c r="B32" s="8"/>
      <c r="C32" s="8"/>
      <c r="D32" s="8"/>
      <c r="E32" s="8"/>
      <c r="F32" s="8"/>
      <c r="G32" s="8"/>
      <c r="H32" s="8"/>
      <c r="I32" s="8"/>
      <c r="J32" s="8"/>
      <c r="K32" s="8"/>
      <c r="L32" s="8"/>
    </row>
    <row r="33" spans="8:8">
      <c r="A33" s="12" t="s">
        <v>25</v>
      </c>
      <c r="B33" s="8"/>
      <c r="C33" s="8"/>
      <c r="D33" s="8"/>
      <c r="E33" s="8"/>
      <c r="F33" s="8"/>
      <c r="G33" s="8"/>
      <c r="H33" s="8"/>
      <c r="I33" s="8"/>
      <c r="J33" s="8"/>
      <c r="K33" s="8"/>
      <c r="L33" s="8"/>
    </row>
    <row r="34" spans="8:8">
      <c r="A34" s="12" t="s">
        <v>26</v>
      </c>
      <c r="G34" s="8"/>
      <c r="H34" s="8"/>
      <c r="I34" s="8"/>
      <c r="J34" s="8"/>
      <c r="K34" s="8"/>
      <c r="L34" s="8"/>
    </row>
    <row r="35" spans="8:8">
      <c r="A35" s="12" t="s">
        <v>27</v>
      </c>
      <c r="B35" s="8"/>
      <c r="C35" s="8"/>
      <c r="D35" s="8"/>
      <c r="E35" s="8"/>
      <c r="F35" s="8"/>
      <c r="G35" s="8"/>
      <c r="H35" s="8"/>
      <c r="I35" s="8"/>
      <c r="J35" s="8"/>
      <c r="K35" s="8"/>
      <c r="L35" s="8"/>
    </row>
    <row r="36" spans="8:8">
      <c r="A36" s="12" t="s">
        <v>28</v>
      </c>
      <c r="B36" s="14"/>
      <c r="C36" s="8"/>
      <c r="D36" s="8"/>
      <c r="E36" s="8"/>
      <c r="F36" s="8"/>
      <c r="G36" s="8"/>
      <c r="H36" s="8"/>
      <c r="I36" s="8"/>
      <c r="J36" s="8"/>
      <c r="K36" s="8"/>
      <c r="L36" s="8"/>
    </row>
    <row r="37" spans="8:8">
      <c r="A37" s="12" t="s">
        <v>29</v>
      </c>
      <c r="B37" s="14"/>
      <c r="G37" s="8"/>
      <c r="H37" s="8"/>
      <c r="I37" s="8"/>
      <c r="J37" s="8"/>
      <c r="K37" s="8"/>
      <c r="L37" s="8"/>
    </row>
    <row r="38" spans="8:8">
      <c r="A38" s="12" t="s">
        <v>30</v>
      </c>
      <c r="B38" s="14"/>
    </row>
    <row r="39" spans="8:8">
      <c r="A39" s="12" t="s">
        <v>31</v>
      </c>
      <c r="B39" s="14"/>
    </row>
    <row r="40" spans="8:8" ht="13.2">
      <c r="A40" s="9"/>
      <c r="B40" s="8"/>
      <c r="C40" s="8"/>
      <c r="D40" s="8"/>
      <c r="E40" s="8"/>
      <c r="F40" s="8"/>
      <c r="G40" s="8"/>
      <c r="H40" s="8"/>
      <c r="I40" s="8"/>
      <c r="J40" s="8"/>
      <c r="K40" s="8"/>
      <c r="L40" s="8"/>
    </row>
    <row r="41" spans="8:8">
      <c r="A41" s="12" t="s">
        <v>32</v>
      </c>
      <c r="B41" s="8"/>
      <c r="C41" s="8"/>
      <c r="D41" s="8"/>
      <c r="E41" s="8"/>
      <c r="F41" s="8"/>
      <c r="G41" s="8"/>
      <c r="H41" s="8"/>
      <c r="I41" s="8"/>
      <c r="J41" s="8"/>
      <c r="K41" s="8"/>
      <c r="L41" s="8"/>
    </row>
    <row r="42" spans="8:8">
      <c r="A42" s="12" t="s">
        <v>33</v>
      </c>
      <c r="B42" s="8"/>
      <c r="C42" s="8"/>
      <c r="D42" s="8"/>
      <c r="E42" s="8"/>
      <c r="F42" s="8"/>
      <c r="G42" s="8"/>
      <c r="H42" s="8"/>
      <c r="I42" s="8"/>
      <c r="J42" s="8"/>
      <c r="K42" s="8"/>
      <c r="L42" s="8"/>
    </row>
    <row r="43" spans="8:8">
      <c r="A43" s="12" t="s">
        <v>34</v>
      </c>
      <c r="B43" s="8"/>
      <c r="C43" s="8"/>
      <c r="D43" s="8"/>
      <c r="E43" s="8"/>
      <c r="F43" s="8"/>
      <c r="G43" s="8"/>
      <c r="H43" s="8"/>
      <c r="I43" s="8"/>
      <c r="J43" s="8"/>
      <c r="K43" s="8"/>
      <c r="L43" s="8"/>
    </row>
    <row r="44" spans="8:8">
      <c r="A44" s="12" t="s">
        <v>35</v>
      </c>
      <c r="B44" s="8"/>
      <c r="C44" s="8"/>
      <c r="D44" s="8"/>
      <c r="E44" s="8"/>
      <c r="F44" s="8"/>
      <c r="G44" s="8"/>
      <c r="H44" s="8"/>
      <c r="I44" s="8"/>
      <c r="J44" s="8"/>
      <c r="K44" s="8"/>
      <c r="L44" s="8"/>
    </row>
    <row r="45" spans="8:8">
      <c r="A45" s="12" t="s">
        <v>36</v>
      </c>
      <c r="B45" s="14"/>
      <c r="C45" s="8"/>
      <c r="D45" s="8"/>
      <c r="E45" s="8"/>
      <c r="F45" s="8"/>
      <c r="G45" s="8"/>
      <c r="H45" s="8"/>
      <c r="I45" s="8"/>
      <c r="J45" s="8"/>
      <c r="K45" s="8"/>
      <c r="L45" s="8"/>
    </row>
    <row r="46" spans="8:8">
      <c r="A46" s="12" t="s">
        <v>37</v>
      </c>
      <c r="B46" s="8"/>
      <c r="C46" s="8"/>
      <c r="D46" s="8"/>
      <c r="E46" s="8"/>
      <c r="F46" s="8"/>
      <c r="G46" s="8"/>
      <c r="H46" s="8"/>
      <c r="I46" s="8"/>
      <c r="J46" s="8"/>
      <c r="K46" s="8"/>
      <c r="L46" s="8"/>
    </row>
    <row r="47" spans="8:8">
      <c r="A47" s="12" t="s">
        <v>38</v>
      </c>
      <c r="B47" s="8"/>
      <c r="C47" s="8"/>
      <c r="D47" s="8"/>
      <c r="E47" s="8"/>
      <c r="F47" s="8"/>
      <c r="G47" s="8"/>
      <c r="H47" s="8"/>
      <c r="I47" s="8"/>
      <c r="J47" s="8"/>
      <c r="K47" s="8"/>
      <c r="L47" s="8"/>
    </row>
    <row r="48" spans="8:8">
      <c r="A48" s="12" t="s">
        <v>39</v>
      </c>
      <c r="B48" s="8"/>
      <c r="C48" s="8"/>
      <c r="D48" s="8"/>
      <c r="E48" s="8"/>
      <c r="F48" s="8"/>
      <c r="G48" s="8"/>
      <c r="H48" s="8"/>
      <c r="I48" s="8"/>
      <c r="J48" s="8"/>
      <c r="K48" s="8"/>
      <c r="L48" s="8"/>
    </row>
    <row r="49" spans="8:8">
      <c r="A49" s="12" t="s">
        <v>40</v>
      </c>
      <c r="B49" s="8"/>
      <c r="C49" s="8"/>
      <c r="D49" s="8"/>
      <c r="E49" s="8"/>
      <c r="F49" s="8"/>
      <c r="G49" s="8"/>
      <c r="H49" s="8"/>
      <c r="I49" s="8"/>
      <c r="J49" s="8"/>
      <c r="K49" s="8"/>
      <c r="L49" s="8"/>
    </row>
    <row r="50" spans="8:8">
      <c r="A50" s="12" t="s">
        <v>41</v>
      </c>
      <c r="B50" s="8"/>
      <c r="C50" s="8"/>
      <c r="D50" s="8"/>
      <c r="E50" s="8"/>
      <c r="F50" s="8"/>
      <c r="G50" s="8"/>
      <c r="H50" s="8"/>
      <c r="I50" s="8"/>
      <c r="J50" s="8"/>
      <c r="K50" s="8"/>
      <c r="L50" s="8"/>
    </row>
    <row r="51" spans="8:8">
      <c r="A51" s="12" t="s">
        <v>42</v>
      </c>
      <c r="B51" s="8"/>
      <c r="C51" s="8"/>
      <c r="D51" s="8"/>
      <c r="E51" s="8"/>
      <c r="F51" s="8"/>
      <c r="G51" s="8"/>
      <c r="H51" s="8"/>
      <c r="I51" s="8"/>
      <c r="J51" s="8"/>
      <c r="K51" s="8"/>
      <c r="L51" s="8"/>
    </row>
    <row r="52" spans="8:8">
      <c r="A52" s="12" t="s">
        <v>43</v>
      </c>
      <c r="B52" s="8"/>
      <c r="C52" s="8"/>
      <c r="D52" s="8"/>
      <c r="E52" s="8"/>
      <c r="F52" s="8"/>
      <c r="G52" s="8"/>
      <c r="H52" s="8"/>
      <c r="I52" s="8"/>
      <c r="J52" s="8"/>
      <c r="K52" s="8"/>
      <c r="L52" s="8"/>
    </row>
    <row r="53" spans="8:8">
      <c r="A53" s="15" t="s">
        <v>44</v>
      </c>
      <c r="B53" s="8"/>
      <c r="C53" s="8"/>
      <c r="D53" s="8"/>
      <c r="E53" s="8"/>
      <c r="F53" s="8"/>
      <c r="G53" s="8"/>
      <c r="H53" s="8"/>
      <c r="I53" s="8"/>
      <c r="J53" s="8"/>
      <c r="K53" s="8"/>
      <c r="L53" s="8"/>
    </row>
    <row r="54" spans="8:8">
      <c r="A54" s="12" t="s">
        <v>45</v>
      </c>
      <c r="B54" s="8"/>
      <c r="C54" s="8"/>
      <c r="D54" s="8"/>
      <c r="E54" s="8"/>
      <c r="F54" s="8"/>
      <c r="G54" s="8"/>
      <c r="H54" s="8"/>
      <c r="I54" s="8"/>
      <c r="J54" s="8"/>
      <c r="K54" s="8"/>
      <c r="L54" s="8"/>
    </row>
    <row r="55" spans="8:8">
      <c r="B55" s="8"/>
      <c r="C55" s="8"/>
      <c r="D55" s="8"/>
      <c r="E55" s="8"/>
      <c r="F55" s="8"/>
      <c r="G55" s="8"/>
      <c r="H55" s="8"/>
      <c r="I55" s="8"/>
      <c r="J55" s="8"/>
      <c r="K55" s="8"/>
      <c r="L55" s="8"/>
    </row>
    <row r="56" spans="8:8">
      <c r="A56" s="12" t="s">
        <v>46</v>
      </c>
      <c r="B56" s="8"/>
      <c r="C56" s="8"/>
      <c r="D56" s="8"/>
      <c r="E56" s="8"/>
      <c r="F56" s="8"/>
      <c r="G56" s="8"/>
      <c r="H56" s="8"/>
      <c r="I56" s="8"/>
      <c r="J56" s="8"/>
      <c r="K56" s="8"/>
      <c r="L56" s="8"/>
    </row>
    <row r="57" spans="8:8">
      <c r="A57" s="12" t="s">
        <v>47</v>
      </c>
      <c r="B57" s="8"/>
      <c r="C57" s="8"/>
      <c r="D57" s="8"/>
      <c r="E57" s="8"/>
      <c r="F57" s="8"/>
      <c r="G57" s="8"/>
      <c r="H57" s="8"/>
      <c r="I57" s="8"/>
      <c r="J57" s="8"/>
      <c r="K57" s="8"/>
      <c r="L57" s="8"/>
    </row>
    <row r="58" spans="8:8">
      <c r="A58" s="12" t="s">
        <v>48</v>
      </c>
      <c r="B58" s="8"/>
      <c r="C58" s="8"/>
      <c r="D58" s="8"/>
      <c r="E58" s="8"/>
      <c r="F58" s="8"/>
      <c r="G58" s="8"/>
      <c r="H58" s="8"/>
      <c r="I58" s="8"/>
      <c r="J58" s="8"/>
      <c r="K58" s="8"/>
      <c r="L58" s="8"/>
    </row>
    <row r="59" spans="8:8">
      <c r="A59" s="12" t="s">
        <v>49</v>
      </c>
      <c r="B59" s="8"/>
      <c r="C59" s="8"/>
      <c r="D59" s="8"/>
      <c r="E59" s="8"/>
      <c r="F59" s="8"/>
      <c r="G59" s="8"/>
      <c r="H59" s="8"/>
      <c r="I59" s="8"/>
      <c r="J59" s="8"/>
      <c r="K59" s="8"/>
      <c r="L59" s="8"/>
    </row>
    <row r="60" spans="8:8">
      <c r="A60" s="12" t="s">
        <v>50</v>
      </c>
      <c r="B60" s="8"/>
      <c r="C60" s="8"/>
      <c r="D60" s="8"/>
      <c r="E60" s="8"/>
      <c r="F60" s="8"/>
      <c r="G60" s="8"/>
      <c r="H60" s="8"/>
      <c r="I60" s="8"/>
      <c r="J60" s="8"/>
      <c r="K60" s="8"/>
      <c r="L60" s="8"/>
    </row>
    <row r="61" spans="8:8">
      <c r="A61" s="12" t="s">
        <v>51</v>
      </c>
      <c r="B61" s="8"/>
      <c r="C61" s="8"/>
      <c r="D61" s="8"/>
      <c r="E61" s="8"/>
      <c r="F61" s="8"/>
      <c r="G61" s="8"/>
      <c r="H61" s="8"/>
      <c r="I61" s="8"/>
      <c r="J61" s="8"/>
      <c r="K61" s="8"/>
      <c r="L61" s="8"/>
    </row>
    <row r="62" spans="8:8">
      <c r="A62" s="12" t="s">
        <v>52</v>
      </c>
      <c r="B62" s="8"/>
      <c r="C62" s="8"/>
      <c r="D62" s="8"/>
      <c r="E62" s="8"/>
      <c r="F62" s="8"/>
      <c r="G62" s="8"/>
      <c r="H62" s="8"/>
      <c r="I62" s="8"/>
      <c r="J62" s="8"/>
      <c r="K62" s="8"/>
      <c r="L62" s="8"/>
    </row>
    <row r="63" spans="8:8">
      <c r="A63" s="12"/>
      <c r="B63" s="8"/>
      <c r="C63" s="8"/>
      <c r="D63" s="8"/>
      <c r="E63" s="8"/>
      <c r="F63" s="8"/>
      <c r="G63" s="8"/>
      <c r="H63" s="8"/>
      <c r="I63" s="8"/>
      <c r="J63" s="8"/>
      <c r="K63" s="8"/>
      <c r="L63" s="8"/>
    </row>
    <row r="64" spans="8:8">
      <c r="A64" s="12" t="s">
        <v>53</v>
      </c>
      <c r="B64" s="8"/>
      <c r="C64" s="8"/>
      <c r="D64" s="8"/>
      <c r="E64" s="8"/>
      <c r="F64" s="8"/>
      <c r="G64" s="8"/>
      <c r="H64" s="8"/>
      <c r="I64" s="8"/>
      <c r="J64" s="8"/>
      <c r="K64" s="8"/>
      <c r="L64" s="8"/>
    </row>
    <row r="65" spans="8:8">
      <c r="A65" s="12" t="s">
        <v>54</v>
      </c>
      <c r="B65" s="8"/>
      <c r="C65" s="8"/>
      <c r="D65" s="8"/>
      <c r="E65" s="8"/>
      <c r="F65" s="8"/>
      <c r="G65" s="8"/>
      <c r="H65" s="8"/>
      <c r="I65" s="8"/>
      <c r="J65" s="8"/>
      <c r="K65" s="8"/>
      <c r="L65" s="8"/>
    </row>
    <row r="66" spans="8:8">
      <c r="A66" s="12"/>
      <c r="B66" s="8"/>
      <c r="C66" s="8"/>
      <c r="D66" s="8"/>
      <c r="E66" s="8"/>
      <c r="F66" s="8"/>
      <c r="G66" s="8"/>
      <c r="H66" s="8"/>
      <c r="I66" s="8"/>
      <c r="J66" s="8"/>
      <c r="K66" s="8"/>
      <c r="L66" s="8"/>
    </row>
    <row r="67" spans="8:8">
      <c r="A67" s="12" t="s">
        <v>55</v>
      </c>
      <c r="C67" s="8"/>
      <c r="D67" s="8"/>
      <c r="E67" s="8"/>
      <c r="F67" s="8"/>
      <c r="G67" s="8"/>
      <c r="H67" s="8"/>
      <c r="I67" s="8"/>
      <c r="J67" s="8"/>
      <c r="K67" s="8"/>
      <c r="L67" s="8"/>
    </row>
    <row r="68" spans="8:8">
      <c r="A68" s="10" t="s">
        <v>56</v>
      </c>
      <c r="B68" s="8"/>
      <c r="C68" s="8"/>
      <c r="D68" s="8"/>
      <c r="E68" s="8"/>
      <c r="F68" s="8"/>
      <c r="G68" s="8"/>
      <c r="H68" s="8"/>
      <c r="I68" s="8"/>
      <c r="J68" s="8"/>
      <c r="K68" s="8"/>
      <c r="L68" s="8"/>
    </row>
    <row r="69" spans="8:8">
      <c r="A69" s="12"/>
      <c r="C69" s="8"/>
      <c r="D69" s="8"/>
      <c r="E69" s="8"/>
      <c r="F69" s="8"/>
      <c r="G69" s="8"/>
      <c r="H69" s="8"/>
      <c r="I69" s="8"/>
      <c r="J69" s="8"/>
      <c r="K69" s="8"/>
      <c r="L69" s="8"/>
    </row>
    <row r="70" spans="8:8">
      <c r="A70" s="12" t="s">
        <v>57</v>
      </c>
      <c r="B70" s="8"/>
      <c r="C70" s="8"/>
      <c r="D70" s="8"/>
      <c r="E70" s="8"/>
      <c r="F70" s="8"/>
      <c r="G70" s="8"/>
      <c r="H70" s="8"/>
      <c r="I70" s="8"/>
      <c r="J70" s="8"/>
      <c r="K70" s="8"/>
      <c r="L70" s="8"/>
    </row>
    <row r="71" spans="8:8">
      <c r="A71" s="15" t="s">
        <v>58</v>
      </c>
      <c r="B71" s="8"/>
      <c r="C71" s="8"/>
      <c r="D71" s="8"/>
      <c r="E71" s="8"/>
      <c r="F71" s="8"/>
      <c r="G71" s="8"/>
      <c r="H71" s="8"/>
      <c r="I71" s="8"/>
      <c r="J71" s="8"/>
      <c r="K71" s="8"/>
      <c r="L71" s="8"/>
    </row>
    <row r="72" spans="8:8" ht="13.2">
      <c r="A72" s="12" t="s">
        <v>59</v>
      </c>
      <c r="B72" s="16"/>
      <c r="C72" s="8"/>
      <c r="D72" s="8"/>
      <c r="E72" s="8"/>
      <c r="F72" s="8"/>
      <c r="G72" s="8"/>
      <c r="H72" s="8"/>
      <c r="I72" s="8"/>
      <c r="J72" s="8"/>
      <c r="K72" s="8"/>
      <c r="L72" s="8"/>
    </row>
    <row r="73" spans="8:8" ht="13.2">
      <c r="A73" s="12" t="s">
        <v>60</v>
      </c>
      <c r="B73" s="16"/>
      <c r="C73" s="8"/>
      <c r="D73" s="8"/>
      <c r="E73" s="8"/>
      <c r="F73" s="8"/>
      <c r="G73" s="8"/>
      <c r="H73" s="8"/>
      <c r="I73" s="8"/>
      <c r="J73" s="8"/>
      <c r="K73" s="8"/>
      <c r="L73" s="8"/>
    </row>
    <row r="74" spans="8:8">
      <c r="A74" s="12" t="s">
        <v>61</v>
      </c>
      <c r="E74" s="8"/>
      <c r="F74" s="8"/>
      <c r="G74" s="8"/>
      <c r="H74" s="8"/>
      <c r="I74" s="8"/>
      <c r="J74" s="8"/>
      <c r="K74" s="8"/>
      <c r="L74" s="8"/>
    </row>
    <row r="75" spans="8:8">
      <c r="A75" s="12" t="s">
        <v>62</v>
      </c>
      <c r="E75" s="8"/>
      <c r="F75" s="8"/>
      <c r="G75" s="8"/>
      <c r="H75" s="8"/>
      <c r="I75" s="8"/>
      <c r="J75" s="8"/>
      <c r="K75" s="8"/>
      <c r="L75" s="8"/>
    </row>
    <row r="76" spans="8:8">
      <c r="A76" s="12" t="s">
        <v>63</v>
      </c>
      <c r="E76" s="8"/>
      <c r="F76" s="8"/>
      <c r="G76" s="8"/>
      <c r="H76" s="8"/>
      <c r="I76" s="8"/>
      <c r="J76" s="8"/>
      <c r="K76" s="8"/>
      <c r="L76" s="8"/>
    </row>
    <row r="77" spans="8:8">
      <c r="A77" s="12" t="s">
        <v>64</v>
      </c>
      <c r="E77" s="8"/>
      <c r="F77" s="8"/>
      <c r="G77" s="8"/>
      <c r="H77" s="8"/>
      <c r="I77" s="8"/>
      <c r="J77" s="8"/>
      <c r="K77" s="8"/>
      <c r="L77" s="8"/>
    </row>
    <row r="78" spans="8:8">
      <c r="A78" s="12" t="s">
        <v>65</v>
      </c>
      <c r="E78" s="8"/>
      <c r="F78" s="8"/>
      <c r="G78" s="8"/>
      <c r="H78" s="8"/>
      <c r="I78" s="8"/>
      <c r="J78" s="8"/>
      <c r="K78" s="8"/>
      <c r="L78" s="8"/>
    </row>
    <row r="79" spans="8:8">
      <c r="A79" s="12" t="s">
        <v>66</v>
      </c>
      <c r="E79" s="8"/>
      <c r="F79" s="8"/>
      <c r="G79" s="8"/>
      <c r="H79" s="8"/>
      <c r="I79" s="8"/>
      <c r="J79" s="8"/>
      <c r="K79" s="8"/>
      <c r="L79" s="8"/>
    </row>
    <row r="80" spans="8:8">
      <c r="A80" s="12" t="s">
        <v>67</v>
      </c>
      <c r="E80" s="8"/>
      <c r="F80" s="8"/>
      <c r="G80" s="8"/>
      <c r="H80" s="8"/>
      <c r="I80" s="8"/>
      <c r="J80" s="8"/>
      <c r="K80" s="8"/>
      <c r="L80" s="8"/>
    </row>
    <row r="81" spans="8:8">
      <c r="A81" s="12" t="s">
        <v>68</v>
      </c>
      <c r="E81" s="8"/>
      <c r="F81" s="8"/>
      <c r="G81" s="8"/>
      <c r="H81" s="8"/>
      <c r="I81" s="8"/>
      <c r="J81" s="8"/>
      <c r="K81" s="8"/>
      <c r="L81" s="8"/>
    </row>
    <row r="82" spans="8:8">
      <c r="A82" s="12" t="s">
        <v>69</v>
      </c>
      <c r="E82" s="8"/>
      <c r="F82" s="8"/>
      <c r="G82" s="8"/>
      <c r="H82" s="8"/>
      <c r="I82" s="8"/>
      <c r="J82" s="8"/>
      <c r="K82" s="8"/>
      <c r="L82" s="8"/>
    </row>
    <row r="83" spans="8:8">
      <c r="A83" s="12" t="s">
        <v>70</v>
      </c>
      <c r="C83" s="14"/>
      <c r="E83" s="8"/>
      <c r="F83" s="8"/>
      <c r="G83" s="8"/>
      <c r="H83" s="8"/>
      <c r="I83" s="8"/>
      <c r="J83" s="8"/>
      <c r="K83" s="8"/>
      <c r="L83" s="8"/>
    </row>
    <row r="84" spans="8:8" ht="13.2">
      <c r="A84" s="9"/>
      <c r="C84" s="14"/>
      <c r="E84" s="8"/>
      <c r="F84" s="8"/>
      <c r="G84" s="8"/>
      <c r="H84" s="8"/>
      <c r="I84" s="8"/>
      <c r="J84" s="8"/>
      <c r="K84" s="8"/>
      <c r="L84" s="8"/>
    </row>
    <row r="85" spans="8:8">
      <c r="A85" s="12" t="s">
        <v>71</v>
      </c>
      <c r="E85" s="8"/>
      <c r="F85" s="8"/>
      <c r="G85" s="8"/>
      <c r="H85" s="8"/>
      <c r="I85" s="8"/>
      <c r="J85" s="8"/>
      <c r="K85" s="8"/>
      <c r="L85" s="8"/>
    </row>
    <row r="86" spans="8:8">
      <c r="A86" s="12" t="s">
        <v>72</v>
      </c>
      <c r="E86" s="8"/>
      <c r="F86" s="8"/>
      <c r="G86" s="8"/>
      <c r="H86" s="8"/>
      <c r="I86" s="8"/>
      <c r="J86" s="8"/>
      <c r="K86" s="8"/>
      <c r="L86" s="8"/>
    </row>
    <row r="87" spans="8:8">
      <c r="A87" s="12" t="s">
        <v>73</v>
      </c>
      <c r="E87" s="8"/>
      <c r="F87" s="8"/>
      <c r="G87" s="8"/>
      <c r="H87" s="8"/>
      <c r="I87" s="8"/>
      <c r="J87" s="8"/>
      <c r="K87" s="8"/>
      <c r="L87" s="8"/>
    </row>
    <row r="88" spans="8:8">
      <c r="A88" s="12" t="s">
        <v>74</v>
      </c>
      <c r="E88" s="8"/>
      <c r="F88" s="8"/>
      <c r="G88" s="8"/>
      <c r="H88" s="8"/>
      <c r="I88" s="8"/>
      <c r="J88" s="8"/>
      <c r="K88" s="8"/>
      <c r="L88" s="8"/>
    </row>
    <row r="89" spans="8:8">
      <c r="A89" s="12" t="s">
        <v>75</v>
      </c>
      <c r="E89" s="8"/>
      <c r="F89" s="8"/>
      <c r="G89" s="8"/>
      <c r="H89" s="8"/>
      <c r="I89" s="8"/>
      <c r="J89" s="8"/>
      <c r="K89" s="8"/>
      <c r="L89" s="8"/>
    </row>
    <row r="90" spans="8:8">
      <c r="A90" s="12" t="s">
        <v>76</v>
      </c>
      <c r="B90" s="8"/>
      <c r="C90" s="8"/>
      <c r="D90" s="8"/>
      <c r="E90" s="8"/>
      <c r="F90" s="8"/>
      <c r="G90" s="8"/>
      <c r="H90" s="8"/>
      <c r="I90" s="8"/>
      <c r="J90" s="8"/>
      <c r="K90" s="8"/>
      <c r="L90" s="8"/>
    </row>
    <row r="91" spans="8:8">
      <c r="A91" s="12"/>
      <c r="B91" s="3"/>
      <c r="C91" s="3"/>
      <c r="D91" s="3"/>
      <c r="E91" s="3"/>
      <c r="F91" s="3"/>
      <c r="G91" s="3"/>
      <c r="H91" s="3"/>
      <c r="I91" s="3"/>
      <c r="J91" s="3"/>
      <c r="K91" s="3"/>
    </row>
    <row r="92" spans="8:8">
      <c r="A92" s="12" t="s">
        <v>77</v>
      </c>
      <c r="B92" s="8"/>
      <c r="C92" s="8"/>
      <c r="D92" s="8"/>
      <c r="E92" s="8"/>
      <c r="F92" s="8"/>
      <c r="G92" s="8"/>
      <c r="H92" s="8"/>
      <c r="I92" s="8"/>
      <c r="J92" s="8"/>
      <c r="K92" s="8"/>
      <c r="L92" s="8"/>
    </row>
    <row r="93" spans="8:8">
      <c r="A93" s="12" t="s">
        <v>78</v>
      </c>
      <c r="B93" s="8"/>
      <c r="C93" s="8"/>
      <c r="D93" s="8"/>
      <c r="E93" s="8"/>
      <c r="F93" s="8"/>
      <c r="G93" s="8"/>
      <c r="H93" s="8"/>
      <c r="I93" s="8"/>
      <c r="J93" s="8"/>
      <c r="K93" s="8"/>
      <c r="L93" s="8"/>
    </row>
    <row r="94" spans="8:8">
      <c r="A94" s="12" t="s">
        <v>79</v>
      </c>
      <c r="B94" s="8"/>
      <c r="C94" s="8"/>
      <c r="D94" s="8"/>
      <c r="E94" s="8"/>
      <c r="F94" s="8"/>
      <c r="G94" s="8"/>
      <c r="H94" s="8"/>
      <c r="I94" s="8"/>
      <c r="J94" s="8"/>
      <c r="K94" s="8"/>
      <c r="L94" s="8"/>
    </row>
    <row r="95" spans="8:8">
      <c r="A95" s="12" t="s">
        <v>80</v>
      </c>
      <c r="B95" s="8"/>
      <c r="C95" s="8"/>
      <c r="D95" s="8"/>
      <c r="E95" s="8"/>
      <c r="F95" s="8"/>
      <c r="G95" s="8"/>
      <c r="H95" s="8"/>
      <c r="I95" s="8"/>
      <c r="J95" s="8"/>
      <c r="K95" s="8"/>
      <c r="L95" s="8"/>
    </row>
    <row r="96" spans="8:8">
      <c r="A96" s="12" t="s">
        <v>81</v>
      </c>
      <c r="B96" s="8"/>
      <c r="C96" s="8"/>
      <c r="D96" s="8"/>
      <c r="E96" s="8"/>
      <c r="F96" s="8"/>
      <c r="G96" s="8"/>
      <c r="H96" s="8"/>
      <c r="I96" s="8"/>
      <c r="J96" s="8"/>
      <c r="K96" s="8"/>
      <c r="L96" s="8"/>
    </row>
    <row r="97" spans="8:8">
      <c r="A97" s="17"/>
      <c r="B97" s="8"/>
      <c r="C97" s="8"/>
      <c r="D97" s="8"/>
      <c r="E97" s="8"/>
      <c r="F97" s="8"/>
      <c r="G97" s="8"/>
      <c r="H97" s="8"/>
      <c r="I97" s="8"/>
      <c r="J97" s="8"/>
      <c r="K97" s="8"/>
      <c r="L97" s="8"/>
    </row>
    <row r="98" spans="8:8">
      <c r="A98" s="12" t="s">
        <v>82</v>
      </c>
      <c r="B98" s="3"/>
      <c r="C98" s="3"/>
      <c r="D98" s="3"/>
      <c r="E98" s="3"/>
      <c r="F98" s="3"/>
      <c r="G98" s="3"/>
      <c r="H98" s="3"/>
      <c r="I98" s="3"/>
      <c r="J98" s="3"/>
      <c r="K98" s="3"/>
    </row>
    <row r="99" spans="8:8">
      <c r="A99" s="12" t="s">
        <v>83</v>
      </c>
      <c r="F99" s="3"/>
      <c r="G99" s="3"/>
      <c r="H99" s="3"/>
      <c r="I99" s="3"/>
      <c r="J99" s="3"/>
      <c r="K99" s="3"/>
    </row>
    <row r="100" spans="8:8">
      <c r="A100" s="12" t="s">
        <v>84</v>
      </c>
    </row>
    <row r="101" spans="8:8">
      <c r="A101" s="12"/>
    </row>
    <row r="102" spans="8:8">
      <c r="A102" s="12" t="s">
        <v>85</v>
      </c>
    </row>
    <row r="103" spans="8:8">
      <c r="A103" s="12"/>
    </row>
    <row r="104" spans="8:8">
      <c r="A104" s="12" t="s">
        <v>86</v>
      </c>
    </row>
    <row r="105" spans="8:8">
      <c r="A105" s="12"/>
    </row>
    <row r="106" spans="8:8">
      <c r="A106" s="12" t="s">
        <v>87</v>
      </c>
    </row>
    <row r="107" spans="8:8">
      <c r="A107" s="18"/>
    </row>
  </sheetData>
  <hyperlinks>
    <hyperlink ref="A8" r:id="rId1"/>
    <hyperlink ref="A21" location="'Oil - Proved reserves'!A1" display="Oil: Proved reserves"/>
    <hyperlink ref="A22" location="'Oil - proved reserves history'!A1" display="Oil: Proved reserves - Barrels (from 1980)"/>
    <hyperlink ref="A23" location="'Oil Production - Barrels'!A1" display="Oil: Production - Barrels (from 1965)"/>
    <hyperlink ref="A24" location="'Oil Production - Tonnes'!A1" display="Oil: Production - Tonnes (from 1965)"/>
    <hyperlink ref="A28" location="'Oil Consumption - Barrels'!A1" display="Oil: Consumption - Barrels (from 1965)"/>
    <hyperlink ref="A30" location="'Oil Consumption - EJ'!A1" display="Oil: Consumption - Exajoules (from 1965)"/>
    <hyperlink ref="A31" location="'Oil - Regional consumption '!A1" display="Oil: Regional consumption - by product - Barrels (from 1965)"/>
    <hyperlink ref="A32" location="'Oil - Spot crude prices'!A1" display="Oil: Spot crude prices "/>
    <hyperlink ref="A33" location="'Oil - crude prices since 1861'!A1" display="Oil: Crude prices since 1861"/>
    <hyperlink ref="A35" location="'Oil - Refining capacity'!A1" display="Oil: Refining capacity (from 1965)"/>
    <hyperlink ref="A34" location="'Oil - Refinery throughput'!A1" display="Oil: Refinery throughput (from 1980)"/>
    <hyperlink ref="A37" location="'Oil - Trade movements'!A1" display="Oil: Trade movements (from 1980)"/>
    <hyperlink ref="A38" location="'Oil - Inter-area movements '!A1" display="Oil: Inter-area movements "/>
    <hyperlink ref="A41" location="'Gas - Proved reserves'!A1" display="Gas: Proved reserves"/>
    <hyperlink ref="A43" location="'Gas Production - Bcm'!A1" display="Gas: Production - Bcm (from 1970)"/>
    <hyperlink ref="A44" location="'Gas Production - Bcf'!A1" display="Gas: Production - Bcf (from 1970)"/>
    <hyperlink ref="A45" location="'Gas Production - EJ'!A1" display="Gas: Production - Exajoules (from 1970)"/>
    <hyperlink ref="A46" location="'Gas Consumption - Bcm'!A1" display="Gas: Consumption - Bcm (from 1965)"/>
    <hyperlink ref="A47" location="'Gas Consumption - Bcf'!A1" display="Gas: Consumption - Bcf (from 1965)"/>
    <hyperlink ref="A48" location="'Gas Consumption - EJ'!A1" display="Gas: Consumption - Exajoules (from 1965)"/>
    <hyperlink ref="A56" location="'Coal - Reserves'!A1" display="Coal: Reserves"/>
    <hyperlink ref="A57" location="'Coal Production - tonnes'!A1" display="Coal: Production - Tonnes (from 1981)"/>
    <hyperlink ref="A58" location="'Coal Production - EJ'!A1" display="Coal: Production - Exajoules (from 1981)"/>
    <hyperlink ref="A59" location="'Coal Consumption - EJ'!A1" display="Coal: Consumption - Exajoules (from 1965)"/>
    <hyperlink ref="A60" location="'Coal - Prices'!A1" display="Coal: Prices"/>
    <hyperlink ref="A64" location="'Nuclear Generation - TWh'!A1" display="Nuclear Energy - Generation - TWh (from 1965)"/>
    <hyperlink ref="A67" location="'Hydro Generation - TWh'!A1" display="Hydroelectricity - Generation - TWh (from 1965)"/>
    <hyperlink ref="A68" location="'Hydro Consumption - EJ'!A1" display="Hydroelectricity - Consumption - Exajoules (from 1965)"/>
    <hyperlink ref="A85" location="'Electricity Generation '!A1" display="Electricity generation - TWh (from 1985)"/>
    <hyperlink ref="A102" location="'Approximate conversion factors'!A1" display="Approximate conversion factors"/>
    <hyperlink ref="A36" location="'Oil - Regional refining margins'!A1" display="Oil: Regional refining margins (from 2000)"/>
    <hyperlink ref="A104" location="Definitions!A1" display="Definitions"/>
    <hyperlink ref="A65" location="'Nuclear Consumption - EJ'!A1" display="Nuclear Energy - Consumption - Exajoules (from 1965)"/>
    <hyperlink ref="A54" location="'Gas - Trade movts - pipeline'!A1" display="Gas: Trade movements pipeline"/>
    <hyperlink ref="A39" location="'Oil - Trade 2019 - 2020'!A1" display="Oil: Trade 2019 - 2020"/>
    <hyperlink ref="A42" location="'Gas - Proved reserves history '!A1" display="Gas: Proved reserves - Bcm (from 1980)"/>
    <hyperlink ref="A16" location="'Carbon Dioxide Emissions'!A1" display="Carbon Dioxide Emissions (from 1965)"/>
    <hyperlink ref="A81" location="'Biofuels Production - PJ'!A1" display="Renewables - Biofuels production - Petajoules (from 1990)"/>
    <hyperlink ref="A98" location="'Geothermal capacity'!A1" display="Renewable Energy - Geothermal (Installed capacity)"/>
    <hyperlink ref="A100" location="'Wind capacity'!A1" display="Renewable Energy - Wind  (Installed capacity)"/>
    <hyperlink ref="A99" location="'Solar capacity'!A1" display="Renewable Energy - Solar (Installed capacity)"/>
    <hyperlink ref="A80" location="'Biofuels Production - Kboed'!A1" display="Renewables - Biofuels production - Kboe/d (from 1990)"/>
    <hyperlink ref="A78" location="'Geo Biomass Other - TWh'!A1" display="Renewables - Geothermal, Biomass and Other generation - TWh  (from 1965)"/>
    <hyperlink ref="A76" location="'Wind Generation - TWh'!A1" display="Renewables - Wind generation - TWh (from 1965)"/>
    <hyperlink ref="A74" location="'Solar Generation - TWh'!A1" display="Renewables - Solar generation - TWh (from 1965)"/>
    <hyperlink ref="A70" location="'Renewables Consumption - EJ'!A1" display="Renewables - Consumption - Exajoules (from 1965)"/>
    <hyperlink ref="A75" location="'Solar Consumption - EJ'!A1" display="Renewables - Solar consumption - Exajoules (from 1965)"/>
    <hyperlink ref="A77" location="'Wind Consumption - EJ'!A1" display="Renewables - Wind consumption - Exajoules (from 1965)"/>
    <hyperlink ref="A79" location="'Geo Biomass Other - EJ'!A1" display="Renewables - Geothermal, Biomass and Other - Exajoules (from 1965)"/>
    <hyperlink ref="A13" location="'Primary Energy - Cons by fuel'!A1" display="Primary Energy: Consumption by fuel type - Exajoules (2019-2020)"/>
    <hyperlink ref="A92" location="'Cobalt Production-Reserves'!A1" display="Key materials - Cobalt Production - Reserves (from 1995)"/>
    <hyperlink ref="A93" location="'Lithium Production-Reserves'!A1" display="Key materials - Lithium Production - Reserves (from 1995)"/>
    <hyperlink ref="A94" location="'Graphite Production-Reserves'!A1" display="Key materials - Graphite Production - Reserves (from 1995)"/>
    <hyperlink ref="A29" location="'Oil Consumption - Tonnes'!A1" display="Oil: Consumption - Tonnes (from 1965)"/>
    <hyperlink ref="A95" location="'Rare Earth Production-Reserves'!A1" display="Key materials - Rare Earth Production - Reserves (from 1995)"/>
    <hyperlink ref="A96" location="'Cobalt and Lithium - Prices'!A1" display="Key materials - Cobalt and Lithium Prices"/>
    <hyperlink ref="A86" location="'Elec Gen by fuel'!A1" display="Electricity generation by fuel - TWh (2019 - 2020)"/>
    <hyperlink ref="A87" location="'Elec Gen from Oil'!A1" display="Electricity generation from oil -TWh (from 1985)"/>
    <hyperlink ref="A88" location="'Elec Gen from Gas'!A1" display="Electricity generation from gas - TWh (from 1985)"/>
    <hyperlink ref="A89" location="'Elec Gen from coal'!A1" display="Electricity generation from coal - TWh (from 1985)"/>
    <hyperlink ref="A90" location="'Elec Gen from Other'!A1" display="Electricity generation from other - TWh (from 1985)"/>
    <hyperlink ref="A49" location="'Gas - Prices '!A1" display="Gas: Prices "/>
    <hyperlink ref="A61" location="'Coal - Trade movements'!A1" display="Coal: Trade movements"/>
    <hyperlink ref="A62" location="'Coal - Inter area movts'!A1" display="Coal: Inter-area movements"/>
    <hyperlink ref="A14" location="'Primary Energy - Cons capita'!A1" display="Primary Energy: Consumption per capita - Gigajoule per capita (from 1965)"/>
    <hyperlink ref="A25" location="'Oil Production - Crude Conds'!A1" display="Oil: Crude oil and condensate production - Barrels (from 2000)"/>
    <hyperlink ref="A26" location="'Oil Production - NGLs'!A1" display="Oil: Natural Gas Liquids production - Barrels (from 2000)"/>
    <hyperlink ref="A50" location="'Gas - Inter-regional trade'!A1" display="Gas: Inter-regional trade"/>
    <hyperlink ref="A51" location="'Gas - LNG imports'!A1" display="Gas: LNG imports"/>
    <hyperlink ref="A52" location="'Gas - LNG exports'!A1" display="Gas: LNG exports"/>
    <hyperlink ref="A53" location="'Gas - Trade movts LNG'!A1" display="Gas: Trade movements LNG"/>
    <hyperlink ref="A73" location="'Renewables Generation by source'!A1" display="Renewables - Generation by source - TWh"/>
    <hyperlink ref="A27" location="'Total Liquids - Consumption'!A1" display="Oil: Total liquids consumption - Barrels (from 1965)"/>
    <hyperlink ref="A82" location="'Biofuels Consumption - Kboed'!A1" display="Renewables - Biofuels consumption - Kboe/d (from 1990)"/>
    <hyperlink ref="A83" location="'Biofuels Consumption - PJ'!A1" display="Renewables - Biofuels consumption - Petajoules (from 1990)"/>
    <hyperlink ref="A106" location="Methodology!A1" display="Methodology"/>
    <hyperlink ref="A71" location="'Renewables Power - EJ'!A1" display="Renewables - Renewable Power - Exajoules (from 1965)"/>
    <hyperlink ref="A72" location="'Renewables power - TWh'!A1" display="Renewables - Renewable Power - TWh (from 1965)"/>
    <hyperlink ref="A12" location="'Primary Energy Consumption'!A1" display="Primary Energy: Consumption - Exajoules (from 1965)"/>
    <hyperlink ref="A17" location="'Natural Gas Flaring'!A1" display="Natural gas flaring (from 1975)"/>
    <hyperlink ref="A18" location="'CO2 From Flaring'!A1" display="Carbon Dioxide Emissions from flaring (from 1975)"/>
    <hyperlink ref="A19" location="'CO2 Excluding Flaring'!A1" display="Carbon Dioxide Emissions excluding flaring (from 1965)"/>
  </hyperlinks>
  <pageMargins left="0.551181102362205" right="0.433070866141732" top="0.984251968503937" bottom="0.984251968503937" header="0.511811023622047" footer="0.511811023622047"/>
  <pageSetup paperSize="9" scale="63"/>
  <headerFooter alignWithMargins="0">
    <oddHeader>&amp;Cbp Statistical Review of World Energy 2020</oddHeader>
  </headerFooter>
</worksheet>
</file>

<file path=xl/worksheets/sheet2.xml><?xml version="1.0" encoding="utf-8"?>
<worksheet xmlns:r="http://schemas.openxmlformats.org/officeDocument/2006/relationships" xmlns="http://schemas.openxmlformats.org/spreadsheetml/2006/main">
  <dimension ref="A1:BK131"/>
  <sheetViews>
    <sheetView workbookViewId="0" showGridLines="0">
      <pane xSplit="1" ySplit="3" topLeftCell="AS90" state="frozen" activePane="bottomRight"/>
      <selection pane="bottomRight" activeCell="A111" sqref="A111:XFD111"/>
    </sheetView>
  </sheetViews>
  <sheetFormatPr defaultRowHeight="13.8" defaultColWidth="9"/>
  <cols>
    <col min="1" max="1" customWidth="1" width="30.164062" style="19"/>
    <col min="2" max="57" customWidth="0" width="9.1640625" style="19"/>
    <col min="58" max="58" customWidth="1" width="13.5" style="19"/>
    <col min="59" max="59" customWidth="1" width="12.0" style="19"/>
    <col min="60" max="16384" customWidth="0" width="9.1640625" style="19"/>
  </cols>
  <sheetData>
    <row r="1" spans="8:8">
      <c r="A1" s="20" t="s">
        <v>88</v>
      </c>
      <c r="L1" s="21" t="s">
        <v>89</v>
      </c>
      <c r="BD1" s="22"/>
      <c r="BE1" s="22"/>
      <c r="BH1" s="23"/>
      <c r="BJ1" s="21" t="s">
        <v>89</v>
      </c>
    </row>
    <row r="2" spans="8:8" s="24" ht="10.2" customFormat="1">
      <c r="BD2" s="22"/>
      <c r="BE2" s="22"/>
      <c r="BF2" s="25" t="s">
        <v>90</v>
      </c>
      <c r="BG2" s="25"/>
      <c r="BH2" s="25" t="s">
        <v>91</v>
      </c>
    </row>
    <row r="3" spans="8:8" s="24" ht="10.2" customFormat="1">
      <c r="A3" s="24" t="s">
        <v>92</v>
      </c>
      <c r="B3" s="24">
        <v>1965.0</v>
      </c>
      <c r="C3" s="24">
        <v>1966.0</v>
      </c>
      <c r="D3" s="24">
        <v>1967.0</v>
      </c>
      <c r="E3" s="24">
        <v>1968.0</v>
      </c>
      <c r="F3" s="24">
        <v>1969.0</v>
      </c>
      <c r="G3" s="24">
        <v>1970.0</v>
      </c>
      <c r="H3" s="24">
        <v>1971.0</v>
      </c>
      <c r="I3" s="24">
        <v>1972.0</v>
      </c>
      <c r="J3" s="24">
        <v>1973.0</v>
      </c>
      <c r="K3" s="24">
        <v>1974.0</v>
      </c>
      <c r="L3" s="24">
        <v>1975.0</v>
      </c>
      <c r="M3" s="24">
        <v>1976.0</v>
      </c>
      <c r="N3" s="24">
        <v>1977.0</v>
      </c>
      <c r="O3" s="24">
        <v>1978.0</v>
      </c>
      <c r="P3" s="24">
        <v>1979.0</v>
      </c>
      <c r="Q3" s="24">
        <v>1980.0</v>
      </c>
      <c r="R3" s="24">
        <v>1981.0</v>
      </c>
      <c r="S3" s="24">
        <v>1982.0</v>
      </c>
      <c r="T3" s="24">
        <v>1983.0</v>
      </c>
      <c r="U3" s="24">
        <v>1984.0</v>
      </c>
      <c r="V3" s="24">
        <v>1985.0</v>
      </c>
      <c r="W3" s="24">
        <v>1986.0</v>
      </c>
      <c r="X3" s="24">
        <v>1987.0</v>
      </c>
      <c r="Y3" s="24">
        <v>1988.0</v>
      </c>
      <c r="Z3" s="24">
        <v>1989.0</v>
      </c>
      <c r="AA3" s="24">
        <v>1990.0</v>
      </c>
      <c r="AB3" s="24">
        <v>1991.0</v>
      </c>
      <c r="AC3" s="24">
        <v>1992.0</v>
      </c>
      <c r="AD3" s="24">
        <v>1993.0</v>
      </c>
      <c r="AE3" s="24">
        <v>1994.0</v>
      </c>
      <c r="AF3" s="24">
        <v>1995.0</v>
      </c>
      <c r="AG3" s="24">
        <v>1996.0</v>
      </c>
      <c r="AH3" s="24">
        <v>1997.0</v>
      </c>
      <c r="AI3" s="24">
        <v>1998.0</v>
      </c>
      <c r="AJ3" s="24">
        <v>1999.0</v>
      </c>
      <c r="AK3" s="24">
        <v>2000.0</v>
      </c>
      <c r="AL3" s="24">
        <v>2001.0</v>
      </c>
      <c r="AM3" s="24">
        <v>2002.0</v>
      </c>
      <c r="AN3" s="24">
        <v>2003.0</v>
      </c>
      <c r="AO3" s="24">
        <v>2004.0</v>
      </c>
      <c r="AP3" s="24">
        <v>2005.0</v>
      </c>
      <c r="AQ3" s="24">
        <v>2006.0</v>
      </c>
      <c r="AR3" s="24">
        <v>2007.0</v>
      </c>
      <c r="AS3" s="24">
        <v>2008.0</v>
      </c>
      <c r="AT3" s="24">
        <v>2009.0</v>
      </c>
      <c r="AU3" s="24">
        <v>2010.0</v>
      </c>
      <c r="AV3" s="24">
        <v>2011.0</v>
      </c>
      <c r="AW3" s="24">
        <v>2012.0</v>
      </c>
      <c r="AX3" s="24">
        <v>2013.0</v>
      </c>
      <c r="AY3" s="24">
        <v>2014.0</v>
      </c>
      <c r="AZ3" s="24">
        <v>2015.0</v>
      </c>
      <c r="BA3" s="24">
        <v>2016.0</v>
      </c>
      <c r="BB3" s="24">
        <v>2017.0</v>
      </c>
      <c r="BC3" s="24">
        <v>2018.0</v>
      </c>
      <c r="BD3" s="24">
        <v>2019.0</v>
      </c>
      <c r="BE3" s="22">
        <v>2020.0</v>
      </c>
      <c r="BF3" s="25">
        <v>2020.0</v>
      </c>
      <c r="BG3" s="25" t="s">
        <v>93</v>
      </c>
      <c r="BH3" s="25">
        <v>2020.0</v>
      </c>
    </row>
    <row r="4" spans="8:8" s="24" ht="10.2" customFormat="1">
      <c r="B4" s="26"/>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c r="AF4" s="26"/>
      <c r="AG4" s="26"/>
      <c r="AH4" s="26"/>
      <c r="AI4" s="26"/>
      <c r="AJ4" s="26"/>
      <c r="AK4" s="26"/>
      <c r="AL4" s="26"/>
      <c r="AM4" s="26"/>
      <c r="AN4" s="26"/>
      <c r="AO4" s="26"/>
      <c r="AP4" s="26"/>
      <c r="AQ4" s="26"/>
      <c r="AR4" s="26"/>
      <c r="AS4" s="26"/>
      <c r="AT4" s="26"/>
      <c r="AU4" s="26"/>
      <c r="AV4" s="26"/>
      <c r="AW4" s="26"/>
      <c r="AX4" s="26"/>
      <c r="AY4" s="26"/>
      <c r="AZ4" s="26"/>
      <c r="BA4" s="26"/>
      <c r="BB4" s="26"/>
      <c r="BC4" s="26"/>
      <c r="BD4" s="26"/>
      <c r="BE4" s="27"/>
      <c r="BF4" s="26"/>
      <c r="BG4" s="26"/>
      <c r="BH4" s="26"/>
    </row>
    <row r="5" spans="8:8" s="24" ht="10.2" customFormat="1">
      <c r="A5" s="24" t="s">
        <v>94</v>
      </c>
      <c r="B5" s="28">
        <v>4.924317048</v>
      </c>
      <c r="C5" s="28">
        <v>5.239094893</v>
      </c>
      <c r="D5" s="28">
        <v>5.48021397</v>
      </c>
      <c r="E5" s="28">
        <v>5.836056241</v>
      </c>
      <c r="F5" s="28">
        <v>6.18595265</v>
      </c>
      <c r="G5" s="28">
        <v>6.624581111</v>
      </c>
      <c r="H5" s="28">
        <v>6.831992434</v>
      </c>
      <c r="I5" s="28">
        <v>7.348641542</v>
      </c>
      <c r="J5" s="28">
        <v>7.98029275446338</v>
      </c>
      <c r="K5" s="28">
        <v>8.225162567506</v>
      </c>
      <c r="L5" s="28">
        <v>8.10684559144151</v>
      </c>
      <c r="M5" s="28">
        <v>8.48714124719275</v>
      </c>
      <c r="N5" s="28">
        <v>8.97866285005844</v>
      </c>
      <c r="O5" s="28">
        <v>9.14300277721677</v>
      </c>
      <c r="P5" s="28">
        <v>9.40964850391812</v>
      </c>
      <c r="Q5" s="28">
        <v>9.58994716616596</v>
      </c>
      <c r="R5" s="28">
        <v>9.52170158015869</v>
      </c>
      <c r="S5" s="28">
        <v>9.23490513604742</v>
      </c>
      <c r="T5" s="28">
        <v>9.17595175579262</v>
      </c>
      <c r="U5" s="28">
        <v>9.7588751436025</v>
      </c>
      <c r="V5" s="28">
        <v>10.0747722511815</v>
      </c>
      <c r="W5" s="28">
        <v>10.167207604559</v>
      </c>
      <c r="X5" s="28">
        <v>10.4953387705198</v>
      </c>
      <c r="Y5" s="28">
        <v>10.9287711494297</v>
      </c>
      <c r="Z5" s="28">
        <v>11.0489793404036</v>
      </c>
      <c r="AA5" s="28">
        <v>10.6186485123338</v>
      </c>
      <c r="AB5" s="28">
        <v>10.6526550108057</v>
      </c>
      <c r="AC5" s="28">
        <v>10.9389624266448</v>
      </c>
      <c r="AD5" s="28">
        <v>11.2128569914709</v>
      </c>
      <c r="AE5" s="28">
        <v>11.6410195185965</v>
      </c>
      <c r="AF5" s="28">
        <v>11.9276854077976</v>
      </c>
      <c r="AG5" s="28">
        <v>12.2466733007573</v>
      </c>
      <c r="AH5" s="28">
        <v>12.3136728667607</v>
      </c>
      <c r="AI5" s="28">
        <v>12.1460229630519</v>
      </c>
      <c r="AJ5" s="28">
        <v>12.5315411249288</v>
      </c>
      <c r="AK5" s="28">
        <v>12.8717629612763</v>
      </c>
      <c r="AL5" s="28">
        <v>12.6155024983851</v>
      </c>
      <c r="AM5" s="28">
        <v>13.041305664655</v>
      </c>
      <c r="AN5" s="28">
        <v>13.1149841977753</v>
      </c>
      <c r="AO5" s="28">
        <v>13.3157442671736</v>
      </c>
      <c r="AP5" s="28">
        <v>13.4208345109191</v>
      </c>
      <c r="AQ5" s="28">
        <v>13.3402726765793</v>
      </c>
      <c r="AR5" s="28">
        <v>13.8254119517542</v>
      </c>
      <c r="AS5" s="28">
        <v>13.6870584360042</v>
      </c>
      <c r="AT5" s="28">
        <v>13.1448143675276</v>
      </c>
      <c r="AU5" s="28">
        <v>13.2749032543712</v>
      </c>
      <c r="AV5" s="28">
        <v>13.7766540588391</v>
      </c>
      <c r="AW5" s="28">
        <v>13.8123878238599</v>
      </c>
      <c r="AX5" s="28">
        <v>14.1421863169857</v>
      </c>
      <c r="AY5" s="28">
        <v>14.1941657192724</v>
      </c>
      <c r="AZ5" s="28">
        <v>14.2641758400751</v>
      </c>
      <c r="BA5" s="28">
        <v>14.1071184233989</v>
      </c>
      <c r="BB5" s="28">
        <v>14.2432663064634</v>
      </c>
      <c r="BC5" s="28">
        <v>14.4386698303478</v>
      </c>
      <c r="BD5" s="28">
        <v>14.4512842399593</v>
      </c>
      <c r="BE5" s="29">
        <v>13.6292317053707</v>
      </c>
      <c r="BF5" s="30">
        <v>-0.0594612117728188</v>
      </c>
      <c r="BG5" s="30">
        <v>0.00952063050066165</v>
      </c>
      <c r="BH5" s="30">
        <v>0.0244851064323611</v>
      </c>
    </row>
    <row r="6" spans="8:8" s="24" ht="10.2" customFormat="1">
      <c r="A6" s="24" t="s">
        <v>95</v>
      </c>
      <c r="B6" s="28">
        <v>1.05025271261394</v>
      </c>
      <c r="C6" s="28">
        <v>1.11157158395628</v>
      </c>
      <c r="D6" s="28">
        <v>1.13247026828833</v>
      </c>
      <c r="E6" s="28">
        <v>1.23299655345079</v>
      </c>
      <c r="F6" s="28">
        <v>1.35368933456521</v>
      </c>
      <c r="G6" s="28">
        <v>1.44483407090474</v>
      </c>
      <c r="H6" s="28">
        <v>1.51998361065143</v>
      </c>
      <c r="I6" s="28">
        <v>1.68046595716611</v>
      </c>
      <c r="J6" s="28">
        <v>1.81269453139028</v>
      </c>
      <c r="K6" s="28">
        <v>1.99677219931754</v>
      </c>
      <c r="L6" s="28">
        <v>2.13419115914145</v>
      </c>
      <c r="M6" s="28">
        <v>2.27071853562397</v>
      </c>
      <c r="N6" s="28">
        <v>2.39482826072549</v>
      </c>
      <c r="O6" s="28">
        <v>2.69844411041969</v>
      </c>
      <c r="P6" s="28">
        <v>2.9835100744899</v>
      </c>
      <c r="Q6" s="28">
        <v>3.25165851009361</v>
      </c>
      <c r="R6" s="28">
        <v>3.59140363422536</v>
      </c>
      <c r="S6" s="28">
        <v>3.74446317541788</v>
      </c>
      <c r="T6" s="28">
        <v>3.70385984462566</v>
      </c>
      <c r="U6" s="28">
        <v>3.8754403908583</v>
      </c>
      <c r="V6" s="28">
        <v>4.06513293433289</v>
      </c>
      <c r="W6" s="28">
        <v>3.94795755428066</v>
      </c>
      <c r="X6" s="28">
        <v>4.07944531757623</v>
      </c>
      <c r="Y6" s="28">
        <v>4.10858908144038</v>
      </c>
      <c r="Z6" s="28">
        <v>4.3379430743998</v>
      </c>
      <c r="AA6" s="28">
        <v>4.56414153523979</v>
      </c>
      <c r="AB6" s="28">
        <v>4.74141943316891</v>
      </c>
      <c r="AC6" s="28">
        <v>4.82349701546633</v>
      </c>
      <c r="AD6" s="28">
        <v>4.84805443919139</v>
      </c>
      <c r="AE6" s="28">
        <v>5.12717182419408</v>
      </c>
      <c r="AF6" s="28">
        <v>5.04618805016767</v>
      </c>
      <c r="AG6" s="28">
        <v>5.20513277268902</v>
      </c>
      <c r="AH6" s="28">
        <v>5.29451466165788</v>
      </c>
      <c r="AI6" s="28">
        <v>5.53034836206219</v>
      </c>
      <c r="AJ6" s="28">
        <v>5.59998023401529</v>
      </c>
      <c r="AK6" s="28">
        <v>5.86471187257202</v>
      </c>
      <c r="AL6" s="28">
        <v>5.79305650791325</v>
      </c>
      <c r="AM6" s="28">
        <v>5.97782507656936</v>
      </c>
      <c r="AN6" s="28">
        <v>6.02774114051547</v>
      </c>
      <c r="AO6" s="28">
        <v>6.35247915634575</v>
      </c>
      <c r="AP6" s="28">
        <v>6.76033311016512</v>
      </c>
      <c r="AQ6" s="28">
        <v>6.97428336933557</v>
      </c>
      <c r="AR6" s="28">
        <v>7.01057316464343</v>
      </c>
      <c r="AS6" s="28">
        <v>7.15779216771607</v>
      </c>
      <c r="AT6" s="28">
        <v>7.10092206283649</v>
      </c>
      <c r="AU6" s="28">
        <v>7.3087245805741</v>
      </c>
      <c r="AV6" s="28">
        <v>7.65982538438946</v>
      </c>
      <c r="AW6" s="28">
        <v>7.70532532201918</v>
      </c>
      <c r="AX6" s="28">
        <v>7.73806956343006</v>
      </c>
      <c r="AY6" s="28">
        <v>7.69680617581606</v>
      </c>
      <c r="AZ6" s="28">
        <v>7.68925811551737</v>
      </c>
      <c r="BA6" s="28">
        <v>7.78656666386234</v>
      </c>
      <c r="BB6" s="28">
        <v>7.89842761601987</v>
      </c>
      <c r="BC6" s="28">
        <v>7.84241712013548</v>
      </c>
      <c r="BD6" s="28">
        <v>7.55324108837967</v>
      </c>
      <c r="BE6" s="29">
        <v>6.47586706520593</v>
      </c>
      <c r="BF6" s="30">
        <v>-0.144979835308007</v>
      </c>
      <c r="BG6" s="30">
        <v>0.00619431699877526</v>
      </c>
      <c r="BH6" s="30">
        <v>0.011633986255506</v>
      </c>
    </row>
    <row r="7" spans="8:8" s="24" ht="10.2" customFormat="1">
      <c r="A7" s="24" t="s">
        <v>96</v>
      </c>
      <c r="B7" s="28">
        <v>51.8340930414023</v>
      </c>
      <c r="C7" s="28">
        <v>54.7395442911531</v>
      </c>
      <c r="D7" s="28">
        <v>56.6338500507784</v>
      </c>
      <c r="E7" s="28">
        <v>60.0171547954155</v>
      </c>
      <c r="F7" s="28">
        <v>63.1086217023603</v>
      </c>
      <c r="G7" s="28">
        <v>65.349036306687</v>
      </c>
      <c r="H7" s="28">
        <v>66.712163422025</v>
      </c>
      <c r="I7" s="28">
        <v>70.0327590021719</v>
      </c>
      <c r="J7" s="28">
        <v>72.9976938356261</v>
      </c>
      <c r="K7" s="28">
        <v>71.1821903183642</v>
      </c>
      <c r="L7" s="28">
        <v>69.2884194243768</v>
      </c>
      <c r="M7" s="28">
        <v>73.0963877691155</v>
      </c>
      <c r="N7" s="28">
        <v>74.9915215122424</v>
      </c>
      <c r="O7" s="28">
        <v>76.6133320920228</v>
      </c>
      <c r="P7" s="28">
        <v>77.4284080621195</v>
      </c>
      <c r="Q7" s="28">
        <v>74.4353161272965</v>
      </c>
      <c r="R7" s="28">
        <v>72.2302642148441</v>
      </c>
      <c r="S7" s="28">
        <v>69.2448402397371</v>
      </c>
      <c r="T7" s="28">
        <v>68.9806270224727</v>
      </c>
      <c r="U7" s="28">
        <v>72.5202586834838</v>
      </c>
      <c r="V7" s="28">
        <v>72.3493731768929</v>
      </c>
      <c r="W7" s="28">
        <v>73.009856384997</v>
      </c>
      <c r="X7" s="28">
        <v>75.4847717667588</v>
      </c>
      <c r="Y7" s="28">
        <v>78.9375466993865</v>
      </c>
      <c r="Z7" s="28">
        <v>80.8213908847959</v>
      </c>
      <c r="AA7" s="28">
        <v>80.9976133764538</v>
      </c>
      <c r="AB7" s="28">
        <v>80.8795661068728</v>
      </c>
      <c r="AC7" s="28">
        <v>82.0942013031137</v>
      </c>
      <c r="AD7" s="28">
        <v>83.8062231413525</v>
      </c>
      <c r="AE7" s="28">
        <v>85.3604147328116</v>
      </c>
      <c r="AF7" s="28">
        <v>87.1952682469188</v>
      </c>
      <c r="AG7" s="28">
        <v>90.1241568065333</v>
      </c>
      <c r="AH7" s="28">
        <v>90.8080547663627</v>
      </c>
      <c r="AI7" s="28">
        <v>91.404339518273</v>
      </c>
      <c r="AJ7" s="28">
        <v>93.0227525364265</v>
      </c>
      <c r="AK7" s="28">
        <v>95.132525411944</v>
      </c>
      <c r="AL7" s="28">
        <v>92.8889914440106</v>
      </c>
      <c r="AM7" s="28">
        <v>94.2316128338614</v>
      </c>
      <c r="AN7" s="28">
        <v>94.5227080839248</v>
      </c>
      <c r="AO7" s="28">
        <v>96.3810247268765</v>
      </c>
      <c r="AP7" s="28">
        <v>96.4203669683253</v>
      </c>
      <c r="AQ7" s="28">
        <v>95.6361705930181</v>
      </c>
      <c r="AR7" s="28">
        <v>96.967013392838</v>
      </c>
      <c r="AS7" s="28">
        <v>94.5788037262322</v>
      </c>
      <c r="AT7" s="28">
        <v>89.8762718925492</v>
      </c>
      <c r="AU7" s="28">
        <v>92.9121806779429</v>
      </c>
      <c r="AV7" s="28">
        <v>92.0493936753173</v>
      </c>
      <c r="AW7" s="28">
        <v>89.6195389117185</v>
      </c>
      <c r="AX7" s="28">
        <v>92.0414762611336</v>
      </c>
      <c r="AY7" s="28">
        <v>92.988150487195</v>
      </c>
      <c r="AZ7" s="28">
        <v>92.0861471886874</v>
      </c>
      <c r="BA7" s="28">
        <v>91.9598260308126</v>
      </c>
      <c r="BB7" s="28">
        <v>92.2567668097118</v>
      </c>
      <c r="BC7" s="28">
        <v>95.6384382299906</v>
      </c>
      <c r="BD7" s="28">
        <v>94.8959693383806</v>
      </c>
      <c r="BE7" s="29">
        <v>87.7945973892192</v>
      </c>
      <c r="BF7" s="30">
        <v>-0.0773610085812475</v>
      </c>
      <c r="BG7" s="30">
        <v>0.00544952134091536</v>
      </c>
      <c r="BH7" s="30">
        <v>0.15772422890237</v>
      </c>
    </row>
    <row r="8" spans="8:8" s="24" ht="10.2" customFormat="1">
      <c r="A8" s="31" t="s">
        <v>97</v>
      </c>
      <c r="B8" s="32">
        <v>57.8086628020163</v>
      </c>
      <c r="C8" s="32">
        <v>61.0902107681094</v>
      </c>
      <c r="D8" s="32">
        <v>63.2465342890667</v>
      </c>
      <c r="E8" s="32">
        <v>67.0862075898662</v>
      </c>
      <c r="F8" s="32">
        <v>70.6482636869255</v>
      </c>
      <c r="G8" s="32">
        <v>73.4184514885917</v>
      </c>
      <c r="H8" s="32">
        <v>75.0641394666765</v>
      </c>
      <c r="I8" s="32">
        <v>79.061866501338</v>
      </c>
      <c r="J8" s="32">
        <v>82.7906811214798</v>
      </c>
      <c r="K8" s="32">
        <v>81.4041250851878</v>
      </c>
      <c r="L8" s="32">
        <v>79.5294561749597</v>
      </c>
      <c r="M8" s="32">
        <v>83.8542475519322</v>
      </c>
      <c r="N8" s="32">
        <v>86.3650126230263</v>
      </c>
      <c r="O8" s="32">
        <v>88.4547789796593</v>
      </c>
      <c r="P8" s="32">
        <v>89.8215666405275</v>
      </c>
      <c r="Q8" s="32">
        <v>87.2769218035561</v>
      </c>
      <c r="R8" s="32">
        <v>85.3433694292282</v>
      </c>
      <c r="S8" s="32">
        <v>82.2242085512024</v>
      </c>
      <c r="T8" s="32">
        <v>81.860438622891</v>
      </c>
      <c r="U8" s="32">
        <v>86.1545742179447</v>
      </c>
      <c r="V8" s="32">
        <v>86.4892783624073</v>
      </c>
      <c r="W8" s="32">
        <v>87.1250215438366</v>
      </c>
      <c r="X8" s="32">
        <v>90.0595558548548</v>
      </c>
      <c r="Y8" s="32">
        <v>93.9749069302566</v>
      </c>
      <c r="Z8" s="32">
        <v>96.2083132995992</v>
      </c>
      <c r="AA8" s="32">
        <v>96.1804034240274</v>
      </c>
      <c r="AB8" s="32">
        <v>96.2736405508473</v>
      </c>
      <c r="AC8" s="32">
        <v>97.8566607452249</v>
      </c>
      <c r="AD8" s="32">
        <v>99.8671345720148</v>
      </c>
      <c r="AE8" s="32">
        <v>102.128606075602</v>
      </c>
      <c r="AF8" s="32">
        <v>104.169141704884</v>
      </c>
      <c r="AG8" s="32">
        <v>107.57596287998</v>
      </c>
      <c r="AH8" s="32">
        <v>108.416242294781</v>
      </c>
      <c r="AI8" s="32">
        <v>109.080710843387</v>
      </c>
      <c r="AJ8" s="32">
        <v>111.154273895371</v>
      </c>
      <c r="AK8" s="32">
        <v>113.869000245792</v>
      </c>
      <c r="AL8" s="32">
        <v>111.297550450309</v>
      </c>
      <c r="AM8" s="32">
        <v>113.250743575086</v>
      </c>
      <c r="AN8" s="32">
        <v>113.665433422216</v>
      </c>
      <c r="AO8" s="32">
        <v>116.049248150396</v>
      </c>
      <c r="AP8" s="32">
        <v>116.60153458941</v>
      </c>
      <c r="AQ8" s="32">
        <v>115.950726638933</v>
      </c>
      <c r="AR8" s="32">
        <v>117.802998509236</v>
      </c>
      <c r="AS8" s="32">
        <v>115.423654329952</v>
      </c>
      <c r="AT8" s="32">
        <v>110.122008322913</v>
      </c>
      <c r="AU8" s="32">
        <v>113.495808512888</v>
      </c>
      <c r="AV8" s="32">
        <v>113.485873118546</v>
      </c>
      <c r="AW8" s="32">
        <v>111.137252057598</v>
      </c>
      <c r="AX8" s="32">
        <v>113.921732141549</v>
      </c>
      <c r="AY8" s="32">
        <v>114.879122382283</v>
      </c>
      <c r="AZ8" s="32">
        <v>114.03958114428</v>
      </c>
      <c r="BA8" s="32">
        <v>113.853511118074</v>
      </c>
      <c r="BB8" s="32">
        <v>114.398460732195</v>
      </c>
      <c r="BC8" s="32">
        <v>117.919525180474</v>
      </c>
      <c r="BD8" s="32">
        <v>116.90049466672</v>
      </c>
      <c r="BE8" s="32">
        <v>107.899696159796</v>
      </c>
      <c r="BF8" s="33">
        <v>-0.0795172547937474</v>
      </c>
      <c r="BG8" s="33">
        <v>0.00599129467072679</v>
      </c>
      <c r="BH8" s="33">
        <v>0.193843321590237</v>
      </c>
    </row>
    <row r="9" spans="8:8" s="24" ht="10.2" customFormat="1">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9"/>
      <c r="BF9" s="30"/>
      <c r="BG9" s="30"/>
      <c r="BH9" s="30"/>
    </row>
    <row r="10" spans="8:8" s="24" ht="10.2" customFormat="1">
      <c r="A10" s="24" t="s">
        <v>98</v>
      </c>
      <c r="B10" s="28">
        <v>1.18199559086295</v>
      </c>
      <c r="C10" s="28">
        <v>1.22026506712055</v>
      </c>
      <c r="D10" s="28">
        <v>1.25567173538139</v>
      </c>
      <c r="E10" s="28">
        <v>1.29798317899432</v>
      </c>
      <c r="F10" s="28">
        <v>1.34150260622433</v>
      </c>
      <c r="G10" s="28">
        <v>1.27124798651653</v>
      </c>
      <c r="H10" s="28">
        <v>1.34782363044018</v>
      </c>
      <c r="I10" s="28">
        <v>1.36477834015506</v>
      </c>
      <c r="J10" s="28">
        <v>1.42522557046804</v>
      </c>
      <c r="K10" s="28">
        <v>1.48079185141877</v>
      </c>
      <c r="L10" s="28">
        <v>1.44682856046354</v>
      </c>
      <c r="M10" s="28">
        <v>1.51761962966935</v>
      </c>
      <c r="N10" s="28">
        <v>1.58487646317024</v>
      </c>
      <c r="O10" s="28">
        <v>1.58575229891529</v>
      </c>
      <c r="P10" s="28">
        <v>1.70123485841739</v>
      </c>
      <c r="Q10" s="28">
        <v>1.68860904333389</v>
      </c>
      <c r="R10" s="28">
        <v>1.6384826679448</v>
      </c>
      <c r="S10" s="28">
        <v>1.6673399547938</v>
      </c>
      <c r="T10" s="28">
        <v>1.73731978445158</v>
      </c>
      <c r="U10" s="28">
        <v>1.74081954321498</v>
      </c>
      <c r="V10" s="28">
        <v>1.71889474788508</v>
      </c>
      <c r="W10" s="28">
        <v>1.81652571379711</v>
      </c>
      <c r="X10" s="28">
        <v>1.89813856624336</v>
      </c>
      <c r="Y10" s="28">
        <v>1.93300528817166</v>
      </c>
      <c r="Z10" s="28">
        <v>1.86525081151846</v>
      </c>
      <c r="AA10" s="28">
        <v>1.83500351471081</v>
      </c>
      <c r="AB10" s="28">
        <v>1.86785521096139</v>
      </c>
      <c r="AC10" s="28">
        <v>2.00524268309163</v>
      </c>
      <c r="AD10" s="28">
        <v>2.06097890449453</v>
      </c>
      <c r="AE10" s="28">
        <v>2.17903311032821</v>
      </c>
      <c r="AF10" s="28">
        <v>2.26231700238626</v>
      </c>
      <c r="AG10" s="28">
        <v>2.3851440182216</v>
      </c>
      <c r="AH10" s="28">
        <v>2.42678792391904</v>
      </c>
      <c r="AI10" s="28">
        <v>2.52130163951976</v>
      </c>
      <c r="AJ10" s="28">
        <v>2.54477975684785</v>
      </c>
      <c r="AK10" s="28">
        <v>2.552568036403</v>
      </c>
      <c r="AL10" s="28">
        <v>2.48667540060515</v>
      </c>
      <c r="AM10" s="28">
        <v>2.39029463568393</v>
      </c>
      <c r="AN10" s="28">
        <v>2.55370449617658</v>
      </c>
      <c r="AO10" s="28">
        <v>2.70744542224049</v>
      </c>
      <c r="AP10" s="28">
        <v>2.87289459181193</v>
      </c>
      <c r="AQ10" s="28">
        <v>3.02183822366757</v>
      </c>
      <c r="AR10" s="28">
        <v>3.16474288012113</v>
      </c>
      <c r="AS10" s="28">
        <v>3.19950377326333</v>
      </c>
      <c r="AT10" s="28">
        <v>3.11085559391467</v>
      </c>
      <c r="AU10" s="28">
        <v>3.23370938721421</v>
      </c>
      <c r="AV10" s="28">
        <v>3.33658788222796</v>
      </c>
      <c r="AW10" s="28">
        <v>3.4600803026146</v>
      </c>
      <c r="AX10" s="28">
        <v>3.59454970922852</v>
      </c>
      <c r="AY10" s="28">
        <v>3.58830643312913</v>
      </c>
      <c r="AZ10" s="28">
        <v>3.65692119600942</v>
      </c>
      <c r="BA10" s="28">
        <v>3.63242541374039</v>
      </c>
      <c r="BB10" s="28">
        <v>3.64124610650247</v>
      </c>
      <c r="BC10" s="28">
        <v>3.5895682467583</v>
      </c>
      <c r="BD10" s="28">
        <v>3.38070934054976</v>
      </c>
      <c r="BE10" s="29">
        <v>3.14860180406711</v>
      </c>
      <c r="BF10" s="30">
        <v>-0.071201114737978</v>
      </c>
      <c r="BG10" s="30">
        <v>0.00835347241738615</v>
      </c>
      <c r="BH10" s="30">
        <v>0.00565650742112837</v>
      </c>
    </row>
    <row r="11" spans="8:8" s="24" ht="10.2" customFormat="1">
      <c r="A11" s="24" t="s">
        <v>99</v>
      </c>
      <c r="B11" s="28">
        <v>0.969469371510708</v>
      </c>
      <c r="C11" s="28">
        <v>1.05760464639425</v>
      </c>
      <c r="D11" s="28">
        <v>1.09565314257611</v>
      </c>
      <c r="E11" s="28">
        <v>1.25284002117248</v>
      </c>
      <c r="F11" s="28">
        <v>1.36783154872443</v>
      </c>
      <c r="G11" s="28">
        <v>1.5858166402278</v>
      </c>
      <c r="H11" s="28">
        <v>1.73425909849501</v>
      </c>
      <c r="I11" s="28">
        <v>1.99787974798634</v>
      </c>
      <c r="J11" s="28">
        <v>2.38200214185986</v>
      </c>
      <c r="K11" s="28">
        <v>2.60214044406309</v>
      </c>
      <c r="L11" s="28">
        <v>2.74924606698952</v>
      </c>
      <c r="M11" s="28">
        <v>3.0192837139422</v>
      </c>
      <c r="N11" s="28">
        <v>3.22658897588002</v>
      </c>
      <c r="O11" s="28">
        <v>3.55602367650174</v>
      </c>
      <c r="P11" s="28">
        <v>3.84986249651035</v>
      </c>
      <c r="Q11" s="28">
        <v>3.92791043028043</v>
      </c>
      <c r="R11" s="28">
        <v>3.82931169396838</v>
      </c>
      <c r="S11" s="28">
        <v>4.01924440846338</v>
      </c>
      <c r="T11" s="28">
        <v>4.09874968961409</v>
      </c>
      <c r="U11" s="28">
        <v>4.4006277431606</v>
      </c>
      <c r="V11" s="28">
        <v>4.68595569363959</v>
      </c>
      <c r="W11" s="28">
        <v>4.99639497192059</v>
      </c>
      <c r="X11" s="28">
        <v>5.14573487174438</v>
      </c>
      <c r="Y11" s="28">
        <v>5.34225931922072</v>
      </c>
      <c r="Z11" s="28">
        <v>5.44977958163322</v>
      </c>
      <c r="AA11" s="28">
        <v>5.35990743213013</v>
      </c>
      <c r="AB11" s="28">
        <v>5.56570843546271</v>
      </c>
      <c r="AC11" s="28">
        <v>5.82575370811174</v>
      </c>
      <c r="AD11" s="28">
        <v>6.08615484113253</v>
      </c>
      <c r="AE11" s="28">
        <v>6.39597219280441</v>
      </c>
      <c r="AF11" s="28">
        <v>6.71567550465157</v>
      </c>
      <c r="AG11" s="28">
        <v>7.0909722021382</v>
      </c>
      <c r="AH11" s="28">
        <v>7.49606400132173</v>
      </c>
      <c r="AI11" s="28">
        <v>7.76972129315821</v>
      </c>
      <c r="AJ11" s="28">
        <v>7.90875790958796</v>
      </c>
      <c r="AK11" s="28">
        <v>8.04201227288922</v>
      </c>
      <c r="AL11" s="28">
        <v>7.87196226496329</v>
      </c>
      <c r="AM11" s="28">
        <v>8.05639866432104</v>
      </c>
      <c r="AN11" s="28">
        <v>8.1998378825987</v>
      </c>
      <c r="AO11" s="28">
        <v>8.5997245725115</v>
      </c>
      <c r="AP11" s="28">
        <v>8.84216974186723</v>
      </c>
      <c r="AQ11" s="28">
        <v>9.06450828754321</v>
      </c>
      <c r="AR11" s="28">
        <v>9.61484118311915</v>
      </c>
      <c r="AS11" s="28">
        <v>10.0342627658501</v>
      </c>
      <c r="AT11" s="28">
        <v>9.9513299401555</v>
      </c>
      <c r="AU11" s="28">
        <v>10.9535624798491</v>
      </c>
      <c r="AV11" s="28">
        <v>11.458102838271</v>
      </c>
      <c r="AW11" s="28">
        <v>11.6655572715521</v>
      </c>
      <c r="AX11" s="28">
        <v>12.1032555216451</v>
      </c>
      <c r="AY11" s="28">
        <v>12.3796093090348</v>
      </c>
      <c r="AZ11" s="28">
        <v>12.2000740409606</v>
      </c>
      <c r="BA11" s="28">
        <v>11.8853788169156</v>
      </c>
      <c r="BB11" s="28">
        <v>12.0357435597905</v>
      </c>
      <c r="BC11" s="28">
        <v>12.1169589585395</v>
      </c>
      <c r="BD11" s="28">
        <v>12.4213830577694</v>
      </c>
      <c r="BE11" s="29">
        <v>12.0079990868729</v>
      </c>
      <c r="BF11" s="30">
        <v>-0.0359213389922799</v>
      </c>
      <c r="BG11" s="30">
        <v>0.0224189326346491</v>
      </c>
      <c r="BH11" s="30">
        <v>0.0215725392331482</v>
      </c>
    </row>
    <row r="12" spans="8:8" s="24" ht="10.2" customFormat="1">
      <c r="A12" s="24" t="s">
        <v>100</v>
      </c>
      <c r="B12" s="28">
        <v>0.26033918746696</v>
      </c>
      <c r="C12" s="28">
        <v>0.27912083790118</v>
      </c>
      <c r="D12" s="28">
        <v>0.284559508128311</v>
      </c>
      <c r="E12" s="28">
        <v>0.283866477229548</v>
      </c>
      <c r="F12" s="28">
        <v>0.30571225339171</v>
      </c>
      <c r="G12" s="28">
        <v>0.322666348114077</v>
      </c>
      <c r="H12" s="28">
        <v>0.348804102</v>
      </c>
      <c r="I12" s="28">
        <v>0.360137508</v>
      </c>
      <c r="J12" s="28">
        <v>0.346330769</v>
      </c>
      <c r="K12" s="28">
        <v>0.342570424</v>
      </c>
      <c r="L12" s="28">
        <v>0.308504314</v>
      </c>
      <c r="M12" s="28">
        <v>0.324363283</v>
      </c>
      <c r="N12" s="28">
        <v>0.336391376</v>
      </c>
      <c r="O12" s="28">
        <v>0.356154772</v>
      </c>
      <c r="P12" s="28">
        <v>0.36805054</v>
      </c>
      <c r="Q12" s="28">
        <v>0.380041334</v>
      </c>
      <c r="R12" s="28">
        <v>0.389954395</v>
      </c>
      <c r="S12" s="28">
        <v>0.356839373</v>
      </c>
      <c r="T12" s="28">
        <v>0.366581377</v>
      </c>
      <c r="U12" s="28">
        <v>0.383551178</v>
      </c>
      <c r="V12" s="28">
        <v>0.388930172</v>
      </c>
      <c r="W12" s="28">
        <v>0.406361048</v>
      </c>
      <c r="X12" s="28">
        <v>0.426337909</v>
      </c>
      <c r="Y12" s="28">
        <v>0.476006022</v>
      </c>
      <c r="Z12" s="28">
        <v>0.525161096</v>
      </c>
      <c r="AA12" s="28">
        <v>0.5532447838</v>
      </c>
      <c r="AB12" s="28">
        <v>0.6198553452</v>
      </c>
      <c r="AC12" s="28">
        <v>0.6856977722</v>
      </c>
      <c r="AD12" s="28">
        <v>0.725102282081795</v>
      </c>
      <c r="AE12" s="28">
        <v>0.76210955</v>
      </c>
      <c r="AF12" s="28">
        <v>0.8213648204</v>
      </c>
      <c r="AG12" s="28">
        <v>0.871562871928</v>
      </c>
      <c r="AH12" s="28">
        <v>0.99698950488</v>
      </c>
      <c r="AI12" s="28">
        <v>1.001298747</v>
      </c>
      <c r="AJ12" s="28">
        <v>1.0442921486</v>
      </c>
      <c r="AK12" s="28">
        <v>1.1041036912</v>
      </c>
      <c r="AL12" s="28">
        <v>1.11152071533247</v>
      </c>
      <c r="AM12" s="28">
        <v>1.15041064935484</v>
      </c>
      <c r="AN12" s="28">
        <v>1.14380172133846</v>
      </c>
      <c r="AO12" s="28">
        <v>1.20200975918854</v>
      </c>
      <c r="AP12" s="28">
        <v>1.24903538812091</v>
      </c>
      <c r="AQ12" s="28">
        <v>1.33373234643514</v>
      </c>
      <c r="AR12" s="28">
        <v>1.36265786795889</v>
      </c>
      <c r="AS12" s="28">
        <v>1.35064953143974</v>
      </c>
      <c r="AT12" s="28">
        <v>1.32271915209258</v>
      </c>
      <c r="AU12" s="28">
        <v>1.32850942970288</v>
      </c>
      <c r="AV12" s="28">
        <v>1.44433733290679</v>
      </c>
      <c r="AW12" s="28">
        <v>1.47647185433633</v>
      </c>
      <c r="AX12" s="28">
        <v>1.49111329743277</v>
      </c>
      <c r="AY12" s="28">
        <v>1.46246898458526</v>
      </c>
      <c r="AZ12" s="28">
        <v>1.49526246380825</v>
      </c>
      <c r="BA12" s="28">
        <v>1.56879315448063</v>
      </c>
      <c r="BB12" s="28">
        <v>1.57980787749475</v>
      </c>
      <c r="BC12" s="28">
        <v>1.64382691450063</v>
      </c>
      <c r="BD12" s="28">
        <v>1.68452004549927</v>
      </c>
      <c r="BE12" s="29">
        <v>1.60679851267428</v>
      </c>
      <c r="BF12" s="30">
        <v>-0.0487448593533047</v>
      </c>
      <c r="BG12" s="30">
        <v>0.0244737951932956</v>
      </c>
      <c r="BH12" s="30">
        <v>0.00288663612510792</v>
      </c>
    </row>
    <row r="13" spans="8:8" s="24" ht="10.2" customFormat="1">
      <c r="A13" s="24" t="s">
        <v>101</v>
      </c>
      <c r="B13" s="28">
        <v>0.317744518561779</v>
      </c>
      <c r="C13" s="28">
        <v>0.34622380119913</v>
      </c>
      <c r="D13" s="28">
        <v>0.368582541232084</v>
      </c>
      <c r="E13" s="28">
        <v>0.388301646947087</v>
      </c>
      <c r="F13" s="28">
        <v>0.395001562337931</v>
      </c>
      <c r="G13" s="28">
        <v>0.430934400564369</v>
      </c>
      <c r="H13" s="28">
        <v>0.423545907544741</v>
      </c>
      <c r="I13" s="28">
        <v>0.475754463455619</v>
      </c>
      <c r="J13" s="28">
        <v>0.475069214139593</v>
      </c>
      <c r="K13" s="28">
        <v>0.532357219934571</v>
      </c>
      <c r="L13" s="28">
        <v>0.54332490624254</v>
      </c>
      <c r="M13" s="28">
        <v>0.56600018448464</v>
      </c>
      <c r="N13" s="28">
        <v>0.5788516910053</v>
      </c>
      <c r="O13" s="28">
        <v>0.61918968493312</v>
      </c>
      <c r="P13" s="28">
        <v>0.657769701032</v>
      </c>
      <c r="Q13" s="28">
        <v>0.669011641674974</v>
      </c>
      <c r="R13" s="28">
        <v>0.684903622051222</v>
      </c>
      <c r="S13" s="28">
        <v>0.716202295260911</v>
      </c>
      <c r="T13" s="28">
        <v>0.75274270214903</v>
      </c>
      <c r="U13" s="28">
        <v>0.772792206537151</v>
      </c>
      <c r="V13" s="28">
        <v>0.803405360455188</v>
      </c>
      <c r="W13" s="28">
        <v>0.829610413529506</v>
      </c>
      <c r="X13" s="28">
        <v>0.902016760263294</v>
      </c>
      <c r="Y13" s="28">
        <v>0.902657259893316</v>
      </c>
      <c r="Z13" s="28">
        <v>0.949785031379497</v>
      </c>
      <c r="AA13" s="28">
        <v>0.888218732090393</v>
      </c>
      <c r="AB13" s="28">
        <v>0.922536752851507</v>
      </c>
      <c r="AC13" s="28">
        <v>0.964932125786304</v>
      </c>
      <c r="AD13" s="28">
        <v>1.06236077078747</v>
      </c>
      <c r="AE13" s="28">
        <v>1.14061334734362</v>
      </c>
      <c r="AF13" s="28">
        <v>1.15831379573015</v>
      </c>
      <c r="AG13" s="28">
        <v>1.18803113597058</v>
      </c>
      <c r="AH13" s="28">
        <v>1.22509211280401</v>
      </c>
      <c r="AI13" s="28">
        <v>1.22989557053973</v>
      </c>
      <c r="AJ13" s="28">
        <v>1.1376174747951</v>
      </c>
      <c r="AK13" s="28">
        <v>1.10861376338375</v>
      </c>
      <c r="AL13" s="28">
        <v>1.09080169922292</v>
      </c>
      <c r="AM13" s="28">
        <v>1.08675415129061</v>
      </c>
      <c r="AN13" s="28">
        <v>1.12470730813084</v>
      </c>
      <c r="AO13" s="28">
        <v>1.14478308986546</v>
      </c>
      <c r="AP13" s="28">
        <v>1.14791049249588</v>
      </c>
      <c r="AQ13" s="28">
        <v>1.28394168870585</v>
      </c>
      <c r="AR13" s="28">
        <v>1.28730123964286</v>
      </c>
      <c r="AS13" s="28">
        <v>1.39269660397286</v>
      </c>
      <c r="AT13" s="28">
        <v>1.36682546353474</v>
      </c>
      <c r="AU13" s="28">
        <v>1.43810028978141</v>
      </c>
      <c r="AV13" s="28">
        <v>1.48282685405823</v>
      </c>
      <c r="AW13" s="28">
        <v>1.58758700355103</v>
      </c>
      <c r="AX13" s="28">
        <v>1.59904268639351</v>
      </c>
      <c r="AY13" s="28">
        <v>1.67973861830794</v>
      </c>
      <c r="AZ13" s="28">
        <v>1.69884074810065</v>
      </c>
      <c r="BA13" s="28">
        <v>1.78495437555472</v>
      </c>
      <c r="BB13" s="28">
        <v>1.8167255992699</v>
      </c>
      <c r="BC13" s="28">
        <v>1.85091306682311</v>
      </c>
      <c r="BD13" s="28">
        <v>1.90880629329138</v>
      </c>
      <c r="BE13" s="29">
        <v>1.76736609860212</v>
      </c>
      <c r="BF13" s="30">
        <v>-0.076628552789874</v>
      </c>
      <c r="BG13" s="30">
        <v>0.0339627184950899</v>
      </c>
      <c r="BH13" s="30">
        <v>0.00317509805135731</v>
      </c>
    </row>
    <row r="14" spans="8:8" s="24" ht="10.2" customFormat="1">
      <c r="A14" s="24" t="s">
        <v>102</v>
      </c>
      <c r="B14" s="28">
        <v>0.031004295</v>
      </c>
      <c r="C14" s="28">
        <v>0.032621098</v>
      </c>
      <c r="D14" s="28">
        <v>0.035292123</v>
      </c>
      <c r="E14" s="28">
        <v>0.041699712</v>
      </c>
      <c r="F14" s="28">
        <v>0.044294983</v>
      </c>
      <c r="G14" s="28">
        <v>0.052921601</v>
      </c>
      <c r="H14" s="28">
        <v>0.058149009</v>
      </c>
      <c r="I14" s="28">
        <v>0.060766101</v>
      </c>
      <c r="J14" s="28">
        <v>0.065066407</v>
      </c>
      <c r="K14" s="28">
        <v>0.075953428</v>
      </c>
      <c r="L14" s="28">
        <v>0.076844726</v>
      </c>
      <c r="M14" s="28">
        <v>0.084658733</v>
      </c>
      <c r="N14" s="28">
        <v>0.100776332</v>
      </c>
      <c r="O14" s="28">
        <v>0.105271936</v>
      </c>
      <c r="P14" s="28">
        <v>0.109695521</v>
      </c>
      <c r="Q14" s="28">
        <v>0.13918268</v>
      </c>
      <c r="R14" s="28">
        <v>0.154495622</v>
      </c>
      <c r="S14" s="28">
        <v>0.169747176</v>
      </c>
      <c r="T14" s="28">
        <v>0.165709311</v>
      </c>
      <c r="U14" s="28">
        <v>0.183568864</v>
      </c>
      <c r="V14" s="28">
        <v>0.217370336</v>
      </c>
      <c r="W14" s="28">
        <v>0.227472623</v>
      </c>
      <c r="X14" s="28">
        <v>0.234167076</v>
      </c>
      <c r="Y14" s="28">
        <v>0.270742945</v>
      </c>
      <c r="Z14" s="28">
        <v>0.279215004</v>
      </c>
      <c r="AA14" s="28">
        <v>0.288306832</v>
      </c>
      <c r="AB14" s="28">
        <v>0.318681332</v>
      </c>
      <c r="AC14" s="28">
        <v>0.317100339</v>
      </c>
      <c r="AD14" s="28">
        <v>0.328281721</v>
      </c>
      <c r="AE14" s="28">
        <v>0.356911903</v>
      </c>
      <c r="AF14" s="28">
        <v>0.338001891</v>
      </c>
      <c r="AG14" s="28">
        <v>0.384378266</v>
      </c>
      <c r="AH14" s="28">
        <v>0.428558267</v>
      </c>
      <c r="AI14" s="28">
        <v>0.430807892</v>
      </c>
      <c r="AJ14" s="28">
        <v>0.3921570843694</v>
      </c>
      <c r="AK14" s="28">
        <v>0.36989527925515</v>
      </c>
      <c r="AL14" s="28">
        <v>0.375131561000296</v>
      </c>
      <c r="AM14" s="28">
        <v>0.369921024133083</v>
      </c>
      <c r="AN14" s="28">
        <v>0.376069875221686</v>
      </c>
      <c r="AO14" s="28">
        <v>0.40586024792601</v>
      </c>
      <c r="AP14" s="28">
        <v>0.430035120239534</v>
      </c>
      <c r="AQ14" s="28">
        <v>0.45474352631994</v>
      </c>
      <c r="AR14" s="28">
        <v>0.477220368337933</v>
      </c>
      <c r="AS14" s="28">
        <v>0.507444021635544</v>
      </c>
      <c r="AT14" s="28">
        <v>0.496982760590027</v>
      </c>
      <c r="AU14" s="28">
        <v>0.552553521444145</v>
      </c>
      <c r="AV14" s="28">
        <v>0.585023279060244</v>
      </c>
      <c r="AW14" s="28">
        <v>0.617709814719039</v>
      </c>
      <c r="AX14" s="28">
        <v>0.638432993465027</v>
      </c>
      <c r="AY14" s="28">
        <v>0.670568432068721</v>
      </c>
      <c r="AZ14" s="28">
        <v>0.667679690420338</v>
      </c>
      <c r="BA14" s="28">
        <v>0.663822675928515</v>
      </c>
      <c r="BB14" s="28">
        <v>0.68729595048475</v>
      </c>
      <c r="BC14" s="28">
        <v>0.726223464072411</v>
      </c>
      <c r="BD14" s="28">
        <v>0.744263030282307</v>
      </c>
      <c r="BE14" s="29">
        <v>0.645165393956573</v>
      </c>
      <c r="BF14" s="30">
        <v>-0.135517121232663</v>
      </c>
      <c r="BG14" s="30">
        <v>0.0412104357649743</v>
      </c>
      <c r="BH14" s="30">
        <v>0.00115904870347739</v>
      </c>
    </row>
    <row r="15" spans="8:8" s="24" ht="10.2" customFormat="1">
      <c r="A15" s="24" t="s">
        <v>103</v>
      </c>
      <c r="B15" s="28">
        <v>0.20167533734566</v>
      </c>
      <c r="C15" s="28">
        <v>0.245395376425674</v>
      </c>
      <c r="D15" s="28">
        <v>0.249736801216569</v>
      </c>
      <c r="E15" s="28">
        <v>0.254293800708069</v>
      </c>
      <c r="F15" s="28">
        <v>0.25609556984804</v>
      </c>
      <c r="G15" s="28">
        <v>0.264284860363712</v>
      </c>
      <c r="H15" s="28">
        <v>0.276149971</v>
      </c>
      <c r="I15" s="28">
        <v>0.247315102</v>
      </c>
      <c r="J15" s="28">
        <v>0.284076483</v>
      </c>
      <c r="K15" s="28">
        <v>0.329223089</v>
      </c>
      <c r="L15" s="28">
        <v>0.33902454</v>
      </c>
      <c r="M15" s="28">
        <v>0.34442183</v>
      </c>
      <c r="N15" s="28">
        <v>0.346499505</v>
      </c>
      <c r="O15" s="28">
        <v>0.344728788</v>
      </c>
      <c r="P15" s="28">
        <v>0.358713043</v>
      </c>
      <c r="Q15" s="28">
        <v>0.383268845</v>
      </c>
      <c r="R15" s="28">
        <v>0.402401901</v>
      </c>
      <c r="S15" s="28">
        <v>0.402037987</v>
      </c>
      <c r="T15" s="28">
        <v>0.355361619</v>
      </c>
      <c r="U15" s="28">
        <v>0.374616335</v>
      </c>
      <c r="V15" s="28">
        <v>0.371452135</v>
      </c>
      <c r="W15" s="28">
        <v>0.397534673</v>
      </c>
      <c r="X15" s="28">
        <v>0.427185432</v>
      </c>
      <c r="Y15" s="28">
        <v>0.416933268</v>
      </c>
      <c r="Z15" s="28">
        <v>0.382848059</v>
      </c>
      <c r="AA15" s="28">
        <v>0.378705952</v>
      </c>
      <c r="AB15" s="28">
        <v>0.375328739</v>
      </c>
      <c r="AC15" s="28">
        <v>0.366472059</v>
      </c>
      <c r="AD15" s="28">
        <v>0.398859259</v>
      </c>
      <c r="AE15" s="28">
        <v>0.434040511</v>
      </c>
      <c r="AF15" s="28">
        <v>0.473409862</v>
      </c>
      <c r="AG15" s="28">
        <v>0.489552006</v>
      </c>
      <c r="AH15" s="28">
        <v>0.493813976</v>
      </c>
      <c r="AI15" s="28">
        <v>0.495521408</v>
      </c>
      <c r="AJ15" s="28">
        <v>0.50987943</v>
      </c>
      <c r="AK15" s="28">
        <v>0.524844653</v>
      </c>
      <c r="AL15" s="28">
        <v>0.51814640248052</v>
      </c>
      <c r="AM15" s="28">
        <v>0.530504311683398</v>
      </c>
      <c r="AN15" s="28">
        <v>0.522815403652283</v>
      </c>
      <c r="AO15" s="28">
        <v>0.557107762151913</v>
      </c>
      <c r="AP15" s="28">
        <v>0.582630691243201</v>
      </c>
      <c r="AQ15" s="28">
        <v>0.587056908469412</v>
      </c>
      <c r="AR15" s="28">
        <v>0.643714901976451</v>
      </c>
      <c r="AS15" s="28">
        <v>0.694387800741173</v>
      </c>
      <c r="AT15" s="28">
        <v>0.711884637873356</v>
      </c>
      <c r="AU15" s="28">
        <v>0.813065025031545</v>
      </c>
      <c r="AV15" s="28">
        <v>0.897810059302679</v>
      </c>
      <c r="AW15" s="28">
        <v>0.926835344629934</v>
      </c>
      <c r="AX15" s="28">
        <v>0.944859717776903</v>
      </c>
      <c r="AY15" s="28">
        <v>0.968898959018506</v>
      </c>
      <c r="AZ15" s="28">
        <v>1.01584725013423</v>
      </c>
      <c r="BA15" s="28">
        <v>1.08616811453875</v>
      </c>
      <c r="BB15" s="28">
        <v>1.11357300009458</v>
      </c>
      <c r="BC15" s="28">
        <v>1.17413663877371</v>
      </c>
      <c r="BD15" s="28">
        <v>1.18581302126457</v>
      </c>
      <c r="BE15" s="29">
        <v>0.99703482825213</v>
      </c>
      <c r="BF15" s="30">
        <v>-0.161494542945082</v>
      </c>
      <c r="BG15" s="30">
        <v>0.0523511000591219</v>
      </c>
      <c r="BH15" s="30">
        <v>0.00179118709067837</v>
      </c>
    </row>
    <row r="16" spans="8:8" s="24" ht="10.2" customFormat="1">
      <c r="A16" s="24" t="s">
        <v>104</v>
      </c>
      <c r="B16" s="28">
        <v>0.121052353632591</v>
      </c>
      <c r="C16" s="28">
        <v>0.128798580833843</v>
      </c>
      <c r="D16" s="28">
        <v>0.1372962037504</v>
      </c>
      <c r="E16" s="28">
        <v>0.141531435454917</v>
      </c>
      <c r="F16" s="28">
        <v>0.145952231515281</v>
      </c>
      <c r="G16" s="28">
        <v>0.160850094557028</v>
      </c>
      <c r="H16" s="28">
        <v>0.162524353</v>
      </c>
      <c r="I16" s="28">
        <v>0.224026671</v>
      </c>
      <c r="J16" s="28">
        <v>0.222209095</v>
      </c>
      <c r="K16" s="28">
        <v>0.214035686</v>
      </c>
      <c r="L16" s="28">
        <v>0.172458692</v>
      </c>
      <c r="M16" s="28">
        <v>0.193916248</v>
      </c>
      <c r="N16" s="28">
        <v>0.201746506</v>
      </c>
      <c r="O16" s="28">
        <v>0.203124808</v>
      </c>
      <c r="P16" s="28">
        <v>0.179465763</v>
      </c>
      <c r="Q16" s="28">
        <v>0.172582117</v>
      </c>
      <c r="R16" s="28">
        <v>0.182242416</v>
      </c>
      <c r="S16" s="28">
        <v>0.214042159</v>
      </c>
      <c r="T16" s="28">
        <v>0.208838454</v>
      </c>
      <c r="U16" s="28">
        <v>0.205853046</v>
      </c>
      <c r="V16" s="28">
        <v>0.212742638</v>
      </c>
      <c r="W16" s="28">
        <v>0.221186095</v>
      </c>
      <c r="X16" s="28">
        <v>0.208803314</v>
      </c>
      <c r="Y16" s="28">
        <v>0.229474171</v>
      </c>
      <c r="Z16" s="28">
        <v>0.225758312</v>
      </c>
      <c r="AA16" s="28">
        <v>0.250513578</v>
      </c>
      <c r="AB16" s="28">
        <v>0.2497626186185</v>
      </c>
      <c r="AC16" s="28">
        <v>0.264362451392551</v>
      </c>
      <c r="AD16" s="28">
        <v>0.278661340233</v>
      </c>
      <c r="AE16" s="28">
        <v>0.29530805429108</v>
      </c>
      <c r="AF16" s="28">
        <v>0.32024983807474</v>
      </c>
      <c r="AG16" s="28">
        <v>0.362859141666212</v>
      </c>
      <c r="AH16" s="28">
        <v>0.362763793936496</v>
      </c>
      <c r="AI16" s="28">
        <v>0.368220820936496</v>
      </c>
      <c r="AJ16" s="28">
        <v>0.409253750244534</v>
      </c>
      <c r="AK16" s="28">
        <v>0.427777586455637</v>
      </c>
      <c r="AL16" s="28">
        <v>0.46155164966179</v>
      </c>
      <c r="AM16" s="28">
        <v>0.500860880496245</v>
      </c>
      <c r="AN16" s="28">
        <v>0.561547339695957</v>
      </c>
      <c r="AO16" s="28">
        <v>0.617535946415598</v>
      </c>
      <c r="AP16" s="28">
        <v>0.662141482850154</v>
      </c>
      <c r="AQ16" s="28">
        <v>0.773367966977963</v>
      </c>
      <c r="AR16" s="28">
        <v>0.797492036648765</v>
      </c>
      <c r="AS16" s="28">
        <v>0.78576002179056</v>
      </c>
      <c r="AT16" s="28">
        <v>0.779248108954547</v>
      </c>
      <c r="AU16" s="28">
        <v>0.841930442804992</v>
      </c>
      <c r="AV16" s="28">
        <v>0.826822281984411</v>
      </c>
      <c r="AW16" s="28">
        <v>0.813959147473872</v>
      </c>
      <c r="AX16" s="28">
        <v>0.829062215924845</v>
      </c>
      <c r="AY16" s="28">
        <v>0.82480114169298</v>
      </c>
      <c r="AZ16" s="28">
        <v>0.800287355658419</v>
      </c>
      <c r="BA16" s="28">
        <v>0.710035916454668</v>
      </c>
      <c r="BB16" s="28">
        <v>0.753425794062826</v>
      </c>
      <c r="BC16" s="28">
        <v>0.713132803437639</v>
      </c>
      <c r="BD16" s="28">
        <v>0.710775165454133</v>
      </c>
      <c r="BE16" s="29">
        <v>0.623723563823255</v>
      </c>
      <c r="BF16" s="30">
        <v>-0.124871786026537</v>
      </c>
      <c r="BG16" s="30">
        <v>-0.00915516740803901</v>
      </c>
      <c r="BH16" s="30">
        <v>0.00112052815409734</v>
      </c>
    </row>
    <row r="17" spans="8:8" s="24" ht="10.2" customFormat="1">
      <c r="A17" s="24" t="s">
        <v>105</v>
      </c>
      <c r="B17" s="28">
        <v>0.688461986584239</v>
      </c>
      <c r="C17" s="28">
        <v>0.695004220941545</v>
      </c>
      <c r="D17" s="28">
        <v>0.732681571502629</v>
      </c>
      <c r="E17" s="28">
        <v>0.789985562615087</v>
      </c>
      <c r="F17" s="28">
        <v>0.798485534512245</v>
      </c>
      <c r="G17" s="28">
        <v>0.805463651633468</v>
      </c>
      <c r="H17" s="28">
        <v>0.81808536382367</v>
      </c>
      <c r="I17" s="28">
        <v>0.864586491955551</v>
      </c>
      <c r="J17" s="28">
        <v>0.989645522279631</v>
      </c>
      <c r="K17" s="28">
        <v>1.02291346806712</v>
      </c>
      <c r="L17" s="28">
        <v>1.0632541578956</v>
      </c>
      <c r="M17" s="28">
        <v>1.16206248303342</v>
      </c>
      <c r="N17" s="28">
        <v>1.29485142659559</v>
      </c>
      <c r="O17" s="28">
        <v>1.32320273260928</v>
      </c>
      <c r="P17" s="28">
        <v>1.45836658823831</v>
      </c>
      <c r="Q17" s="28">
        <v>1.63299504942784</v>
      </c>
      <c r="R17" s="28">
        <v>1.6940813480946</v>
      </c>
      <c r="S17" s="28">
        <v>1.72742528074273</v>
      </c>
      <c r="T17" s="28">
        <v>1.71982526048789</v>
      </c>
      <c r="U17" s="28">
        <v>1.7524300835445</v>
      </c>
      <c r="V17" s="28">
        <v>1.7989708459605</v>
      </c>
      <c r="W17" s="28">
        <v>1.93225506186912</v>
      </c>
      <c r="X17" s="28">
        <v>1.927042502405</v>
      </c>
      <c r="Y17" s="28">
        <v>2.00590057842022</v>
      </c>
      <c r="Z17" s="28">
        <v>2.02265568071183</v>
      </c>
      <c r="AA17" s="28">
        <v>2.14893721778682</v>
      </c>
      <c r="AB17" s="28">
        <v>2.15877192100701</v>
      </c>
      <c r="AC17" s="28">
        <v>2.33691524558171</v>
      </c>
      <c r="AD17" s="28">
        <v>2.31173526701262</v>
      </c>
      <c r="AE17" s="28">
        <v>2.50969566067899</v>
      </c>
      <c r="AF17" s="28">
        <v>2.58543626491663</v>
      </c>
      <c r="AG17" s="28">
        <v>2.51716549850658</v>
      </c>
      <c r="AH17" s="28">
        <v>2.66073296355798</v>
      </c>
      <c r="AI17" s="28">
        <v>2.82365895517119</v>
      </c>
      <c r="AJ17" s="28">
        <v>2.82424751338093</v>
      </c>
      <c r="AK17" s="28">
        <v>2.90537203528849</v>
      </c>
      <c r="AL17" s="28">
        <v>3.02196267714702</v>
      </c>
      <c r="AM17" s="28">
        <v>3.05841104987116</v>
      </c>
      <c r="AN17" s="28">
        <v>2.8552965188204</v>
      </c>
      <c r="AO17" s="28">
        <v>3.09878967879133</v>
      </c>
      <c r="AP17" s="28">
        <v>3.19086059646858</v>
      </c>
      <c r="AQ17" s="28">
        <v>3.36702366204389</v>
      </c>
      <c r="AR17" s="28">
        <v>3.55885386916812</v>
      </c>
      <c r="AS17" s="28">
        <v>3.48975928245614</v>
      </c>
      <c r="AT17" s="28">
        <v>3.48233928231769</v>
      </c>
      <c r="AU17" s="28">
        <v>3.36044109687577</v>
      </c>
      <c r="AV17" s="28">
        <v>3.44163247249262</v>
      </c>
      <c r="AW17" s="28">
        <v>3.60550000764999</v>
      </c>
      <c r="AX17" s="28">
        <v>3.65379351748656</v>
      </c>
      <c r="AY17" s="28">
        <v>3.47486672949394</v>
      </c>
      <c r="AZ17" s="28">
        <v>3.43189801959656</v>
      </c>
      <c r="BA17" s="28">
        <v>2.98986684420614</v>
      </c>
      <c r="BB17" s="28">
        <v>2.92509782685741</v>
      </c>
      <c r="BC17" s="28">
        <v>2.47325273466418</v>
      </c>
      <c r="BD17" s="28">
        <v>1.94941613297959</v>
      </c>
      <c r="BE17" s="29">
        <v>1.44154509464459</v>
      </c>
      <c r="BF17" s="30">
        <v>-0.262545116702355</v>
      </c>
      <c r="BG17" s="30">
        <v>-0.0563665065383875</v>
      </c>
      <c r="BH17" s="30">
        <v>0.00258975603558871</v>
      </c>
    </row>
    <row r="18" spans="8:8" s="24" ht="10.2" customFormat="1">
      <c r="A18" s="24" t="s">
        <v>106</v>
      </c>
      <c r="B18" s="28">
        <v>0.182478719194406</v>
      </c>
      <c r="C18" s="28">
        <v>0.185600633949691</v>
      </c>
      <c r="D18" s="28">
        <v>0.196411988400629</v>
      </c>
      <c r="E18" s="28">
        <v>0.201756211045406</v>
      </c>
      <c r="F18" s="28">
        <v>0.215661850291583</v>
      </c>
      <c r="G18" s="28">
        <v>0.22494661811832</v>
      </c>
      <c r="H18" s="28">
        <v>0.235407048214902</v>
      </c>
      <c r="I18" s="28">
        <v>0.256644876726876</v>
      </c>
      <c r="J18" s="28">
        <v>0.269228854153448</v>
      </c>
      <c r="K18" s="28">
        <v>0.276982206513429</v>
      </c>
      <c r="L18" s="28">
        <v>0.303776763792016</v>
      </c>
      <c r="M18" s="28">
        <v>0.315959958017121</v>
      </c>
      <c r="N18" s="28">
        <v>0.3191708126101</v>
      </c>
      <c r="O18" s="28">
        <v>0.333990589104288</v>
      </c>
      <c r="P18" s="28">
        <v>0.34173196493356</v>
      </c>
      <c r="Q18" s="28">
        <v>0.332358813446832</v>
      </c>
      <c r="R18" s="28">
        <v>0.336683918676175</v>
      </c>
      <c r="S18" s="28">
        <v>0.335385058352547</v>
      </c>
      <c r="T18" s="28">
        <v>0.33618154300599</v>
      </c>
      <c r="U18" s="28">
        <v>0.339954540274829</v>
      </c>
      <c r="V18" s="28">
        <v>0.348179686339888</v>
      </c>
      <c r="W18" s="28">
        <v>0.36057381768081</v>
      </c>
      <c r="X18" s="28">
        <v>0.384022384322616</v>
      </c>
      <c r="Y18" s="28">
        <v>0.381112170649691</v>
      </c>
      <c r="Z18" s="28">
        <v>0.405224415811082</v>
      </c>
      <c r="AA18" s="28">
        <v>0.419473383794318</v>
      </c>
      <c r="AB18" s="28">
        <v>0.444110253924625</v>
      </c>
      <c r="AC18" s="28">
        <v>0.486828504623805</v>
      </c>
      <c r="AD18" s="28">
        <v>0.522737107049014</v>
      </c>
      <c r="AE18" s="28">
        <v>0.554636864776291</v>
      </c>
      <c r="AF18" s="28">
        <v>0.59855459428163</v>
      </c>
      <c r="AG18" s="28">
        <v>0.607756251299039</v>
      </c>
      <c r="AH18" s="28">
        <v>0.641156670270272</v>
      </c>
      <c r="AI18" s="28">
        <v>0.711680375279252</v>
      </c>
      <c r="AJ18" s="28">
        <v>0.735605535844913</v>
      </c>
      <c r="AK18" s="28">
        <v>0.768289014917186</v>
      </c>
      <c r="AL18" s="28">
        <v>0.79470466411441</v>
      </c>
      <c r="AM18" s="28">
        <v>0.806252493952366</v>
      </c>
      <c r="AN18" s="28">
        <v>0.842593161724794</v>
      </c>
      <c r="AO18" s="28">
        <v>0.867009690499661</v>
      </c>
      <c r="AP18" s="28">
        <v>0.869807799133134</v>
      </c>
      <c r="AQ18" s="28">
        <v>0.919565809155086</v>
      </c>
      <c r="AR18" s="28">
        <v>0.963797832134615</v>
      </c>
      <c r="AS18" s="28">
        <v>0.987945757084713</v>
      </c>
      <c r="AT18" s="28">
        <v>0.968882203510898</v>
      </c>
      <c r="AU18" s="28">
        <v>1.00892304143078</v>
      </c>
      <c r="AV18" s="28">
        <v>1.06121930704973</v>
      </c>
      <c r="AW18" s="28">
        <v>1.09620889238874</v>
      </c>
      <c r="AX18" s="28">
        <v>1.10510819612589</v>
      </c>
      <c r="AY18" s="28">
        <v>1.14267096150247</v>
      </c>
      <c r="AZ18" s="28">
        <v>1.24561301844947</v>
      </c>
      <c r="BA18" s="28">
        <v>1.29761064475181</v>
      </c>
      <c r="BB18" s="28">
        <v>1.33556161532584</v>
      </c>
      <c r="BC18" s="28">
        <v>1.3562278922743</v>
      </c>
      <c r="BD18" s="28">
        <v>1.4326825435287</v>
      </c>
      <c r="BE18" s="29">
        <v>1.29854769541915</v>
      </c>
      <c r="BF18" s="30">
        <v>-0.0961013961218837</v>
      </c>
      <c r="BG18" s="30">
        <v>0.0398911904382016</v>
      </c>
      <c r="BH18" s="30">
        <v>0.00233285919684717</v>
      </c>
    </row>
    <row r="19" spans="8:8" s="24" ht="10.2" customFormat="1">
      <c r="A19" s="24" t="s">
        <v>107</v>
      </c>
      <c r="B19" s="28">
        <v>0.789312982086051</v>
      </c>
      <c r="C19" s="28">
        <v>0.817535989147641</v>
      </c>
      <c r="D19" s="28">
        <v>0.850834307691308</v>
      </c>
      <c r="E19" s="28">
        <v>0.869209770534694</v>
      </c>
      <c r="F19" s="28">
        <v>0.891189136583371</v>
      </c>
      <c r="G19" s="28">
        <v>1.02073076078121</v>
      </c>
      <c r="H19" s="28">
        <v>1.05568631573731</v>
      </c>
      <c r="I19" s="28">
        <v>1.12691566946375</v>
      </c>
      <c r="J19" s="28">
        <v>1.21511859122906</v>
      </c>
      <c r="K19" s="28">
        <v>1.20814389874065</v>
      </c>
      <c r="L19" s="28">
        <v>1.17536138563339</v>
      </c>
      <c r="M19" s="28">
        <v>1.19772760364763</v>
      </c>
      <c r="N19" s="28">
        <v>1.25650586581547</v>
      </c>
      <c r="O19" s="28">
        <v>1.28997587369883</v>
      </c>
      <c r="P19" s="28">
        <v>1.33066343163483</v>
      </c>
      <c r="Q19" s="28">
        <v>1.49535739846768</v>
      </c>
      <c r="R19" s="28">
        <v>1.51266633598307</v>
      </c>
      <c r="S19" s="28">
        <v>1.32067152536896</v>
      </c>
      <c r="T19" s="28">
        <v>1.27267057551994</v>
      </c>
      <c r="U19" s="28">
        <v>1.34800438490941</v>
      </c>
      <c r="V19" s="28">
        <v>1.26772270214695</v>
      </c>
      <c r="W19" s="28">
        <v>1.24948707734949</v>
      </c>
      <c r="X19" s="28">
        <v>1.2995072015969</v>
      </c>
      <c r="Y19" s="28">
        <v>1.31331938984952</v>
      </c>
      <c r="Z19" s="28">
        <v>1.36512306145179</v>
      </c>
      <c r="AA19" s="28">
        <v>1.34822154672795</v>
      </c>
      <c r="AB19" s="28">
        <v>1.31692533093518</v>
      </c>
      <c r="AC19" s="28">
        <v>1.24730527567625</v>
      </c>
      <c r="AD19" s="28">
        <v>1.24908786206457</v>
      </c>
      <c r="AE19" s="28">
        <v>1.30736033259127</v>
      </c>
      <c r="AF19" s="28">
        <v>1.31022272186332</v>
      </c>
      <c r="AG19" s="28">
        <v>1.35804024800397</v>
      </c>
      <c r="AH19" s="28">
        <v>1.43673573951611</v>
      </c>
      <c r="AI19" s="28">
        <v>1.49057704926649</v>
      </c>
      <c r="AJ19" s="28">
        <v>1.451228723907</v>
      </c>
      <c r="AK19" s="28">
        <v>1.64686625540153</v>
      </c>
      <c r="AL19" s="28">
        <v>1.67807765369271</v>
      </c>
      <c r="AM19" s="28">
        <v>1.70480975372457</v>
      </c>
      <c r="AN19" s="28">
        <v>1.73943502465506</v>
      </c>
      <c r="AO19" s="28">
        <v>1.74940083836253</v>
      </c>
      <c r="AP19" s="28">
        <v>1.75223190080127</v>
      </c>
      <c r="AQ19" s="28">
        <v>1.79666583158516</v>
      </c>
      <c r="AR19" s="28">
        <v>1.7401931584059</v>
      </c>
      <c r="AS19" s="28">
        <v>1.67570655295544</v>
      </c>
      <c r="AT19" s="28">
        <v>1.57369068930753</v>
      </c>
      <c r="AU19" s="28">
        <v>1.55386904924983</v>
      </c>
      <c r="AV19" s="28">
        <v>1.58784615880526</v>
      </c>
      <c r="AW19" s="28">
        <v>1.56848903213343</v>
      </c>
      <c r="AX19" s="28">
        <v>1.53045022163118</v>
      </c>
      <c r="AY19" s="28">
        <v>1.51488866481889</v>
      </c>
      <c r="AZ19" s="28">
        <v>1.55706701310245</v>
      </c>
      <c r="BA19" s="28">
        <v>1.61454960944128</v>
      </c>
      <c r="BB19" s="28">
        <v>1.57195720260783</v>
      </c>
      <c r="BC19" s="28">
        <v>1.62073508762409</v>
      </c>
      <c r="BD19" s="28">
        <v>1.67198337115453</v>
      </c>
      <c r="BE19" s="29">
        <v>1.56208065899081</v>
      </c>
      <c r="BF19" s="30">
        <v>-0.068284585885257</v>
      </c>
      <c r="BG19" s="30">
        <v>0.00607708611205693</v>
      </c>
      <c r="BH19" s="30">
        <v>0.00280629987207944</v>
      </c>
    </row>
    <row r="20" spans="8:8" s="24" ht="10.2" customFormat="1">
      <c r="A20" s="24" t="s">
        <v>108</v>
      </c>
      <c r="B20" s="28">
        <v>0.111893827178358</v>
      </c>
      <c r="C20" s="28">
        <v>0.12806102271099</v>
      </c>
      <c r="D20" s="28">
        <v>0.136593548512633</v>
      </c>
      <c r="E20" s="28">
        <v>0.141236628563751</v>
      </c>
      <c r="F20" s="28">
        <v>0.151546202275489</v>
      </c>
      <c r="G20" s="28">
        <v>0.158620408639215</v>
      </c>
      <c r="H20" s="28">
        <v>0.175126765795133</v>
      </c>
      <c r="I20" s="28">
        <v>0.194195627590061</v>
      </c>
      <c r="J20" s="28">
        <v>0.200986884334693</v>
      </c>
      <c r="K20" s="28">
        <v>0.186326811368156</v>
      </c>
      <c r="L20" s="28">
        <v>0.205369634816756</v>
      </c>
      <c r="M20" s="28">
        <v>0.208094256122416</v>
      </c>
      <c r="N20" s="28">
        <v>0.221356883825516</v>
      </c>
      <c r="O20" s="28">
        <v>0.250349961335541</v>
      </c>
      <c r="P20" s="28">
        <v>0.260955729502163</v>
      </c>
      <c r="Q20" s="28">
        <v>0.275888020076884</v>
      </c>
      <c r="R20" s="28">
        <v>0.259377884152528</v>
      </c>
      <c r="S20" s="28">
        <v>0.250691415823656</v>
      </c>
      <c r="T20" s="28">
        <v>0.238982429290917</v>
      </c>
      <c r="U20" s="28">
        <v>0.241168530713929</v>
      </c>
      <c r="V20" s="28">
        <v>0.283071384640418</v>
      </c>
      <c r="W20" s="28">
        <v>0.371180375953041</v>
      </c>
      <c r="X20" s="28">
        <v>0.438085361740125</v>
      </c>
      <c r="Y20" s="28">
        <v>0.465124434468727</v>
      </c>
      <c r="Z20" s="28">
        <v>0.510176547002698</v>
      </c>
      <c r="AA20" s="28">
        <v>0.551908854914537</v>
      </c>
      <c r="AB20" s="28">
        <v>0.582981574679675</v>
      </c>
      <c r="AC20" s="28">
        <v>0.590963933735725</v>
      </c>
      <c r="AD20" s="28">
        <v>0.639953832029197</v>
      </c>
      <c r="AE20" s="28">
        <v>0.71623988096528</v>
      </c>
      <c r="AF20" s="28">
        <v>0.803374215213492</v>
      </c>
      <c r="AG20" s="28">
        <v>0.840909826443603</v>
      </c>
      <c r="AH20" s="28">
        <v>0.912823325825668</v>
      </c>
      <c r="AI20" s="28">
        <v>0.949654819544377</v>
      </c>
      <c r="AJ20" s="28">
        <v>0.949870857126091</v>
      </c>
      <c r="AK20" s="28">
        <v>0.932278072408427</v>
      </c>
      <c r="AL20" s="28">
        <v>0.862612492385868</v>
      </c>
      <c r="AM20" s="28">
        <v>0.892068293619362</v>
      </c>
      <c r="AN20" s="28">
        <v>0.933926497893586</v>
      </c>
      <c r="AO20" s="28">
        <v>0.920572355552052</v>
      </c>
      <c r="AP20" s="28">
        <v>0.927664620108349</v>
      </c>
      <c r="AQ20" s="28">
        <v>0.926240328130461</v>
      </c>
      <c r="AR20" s="28">
        <v>0.998370599280708</v>
      </c>
      <c r="AS20" s="28">
        <v>1.02657804797645</v>
      </c>
      <c r="AT20" s="28">
        <v>1.05594541919706</v>
      </c>
      <c r="AU20" s="28">
        <v>1.10620030088589</v>
      </c>
      <c r="AV20" s="28">
        <v>1.14500285284129</v>
      </c>
      <c r="AW20" s="28">
        <v>1.17218358892693</v>
      </c>
      <c r="AX20" s="28">
        <v>1.20712028816764</v>
      </c>
      <c r="AY20" s="28">
        <v>1.18208789629313</v>
      </c>
      <c r="AZ20" s="28">
        <v>1.20331407135976</v>
      </c>
      <c r="BA20" s="28">
        <v>1.29988045209105</v>
      </c>
      <c r="BB20" s="28">
        <v>1.28764384253385</v>
      </c>
      <c r="BC20" s="28">
        <v>1.31259583714913</v>
      </c>
      <c r="BD20" s="28">
        <v>1.24190834379295</v>
      </c>
      <c r="BE20" s="29">
        <v>1.09116251947957</v>
      </c>
      <c r="BF20" s="30">
        <v>-0.123783001733536</v>
      </c>
      <c r="BG20" s="30">
        <v>0.0163535476480048</v>
      </c>
      <c r="BH20" s="30">
        <v>0.00196028881172608</v>
      </c>
    </row>
    <row r="21" spans="8:8" s="24" ht="10.2" customFormat="1">
      <c r="A21" s="31" t="s">
        <v>109</v>
      </c>
      <c r="B21" s="32">
        <v>4.8554281694237</v>
      </c>
      <c r="C21" s="32">
        <v>5.13623127462449</v>
      </c>
      <c r="D21" s="32">
        <v>5.34331347139206</v>
      </c>
      <c r="E21" s="32">
        <v>5.66270444526536</v>
      </c>
      <c r="F21" s="32">
        <v>5.91327347870441</v>
      </c>
      <c r="G21" s="32">
        <v>6.29848337051573</v>
      </c>
      <c r="H21" s="32">
        <v>6.63556156505096</v>
      </c>
      <c r="I21" s="32">
        <v>7.17300059933327</v>
      </c>
      <c r="J21" s="32">
        <v>7.87495953246434</v>
      </c>
      <c r="K21" s="32">
        <v>8.27143852710579</v>
      </c>
      <c r="L21" s="32">
        <v>8.38399374783336</v>
      </c>
      <c r="M21" s="32">
        <v>8.93410792291678</v>
      </c>
      <c r="N21" s="32">
        <v>9.46761583790223</v>
      </c>
      <c r="O21" s="32">
        <v>9.96776512109808</v>
      </c>
      <c r="P21" s="32">
        <v>10.6165096372686</v>
      </c>
      <c r="Q21" s="32">
        <v>11.0972053727085</v>
      </c>
      <c r="R21" s="32">
        <v>11.0846018048708</v>
      </c>
      <c r="S21" s="32">
        <v>11.179626633806</v>
      </c>
      <c r="T21" s="32">
        <v>11.2529627455194</v>
      </c>
      <c r="U21" s="32">
        <v>11.7433864553554</v>
      </c>
      <c r="V21" s="32">
        <v>12.0966957020676</v>
      </c>
      <c r="W21" s="32">
        <v>12.8085818710997</v>
      </c>
      <c r="X21" s="32">
        <v>13.2910413793157</v>
      </c>
      <c r="Y21" s="32">
        <v>13.7365348466738</v>
      </c>
      <c r="Z21" s="32">
        <v>13.9809776005086</v>
      </c>
      <c r="AA21" s="32">
        <v>14.022441827955</v>
      </c>
      <c r="AB21" s="32">
        <v>14.4225175146406</v>
      </c>
      <c r="AC21" s="32">
        <v>15.0915740981997</v>
      </c>
      <c r="AD21" s="32">
        <v>15.6639131868847</v>
      </c>
      <c r="AE21" s="32">
        <v>16.6519214077792</v>
      </c>
      <c r="AF21" s="32">
        <v>17.3869205105178</v>
      </c>
      <c r="AG21" s="32">
        <v>18.0963714661778</v>
      </c>
      <c r="AH21" s="32">
        <v>19.0815182790313</v>
      </c>
      <c r="AI21" s="32">
        <v>19.7923385704155</v>
      </c>
      <c r="AJ21" s="32">
        <v>19.9076901847038</v>
      </c>
      <c r="AK21" s="32">
        <v>20.3826206606024</v>
      </c>
      <c r="AL21" s="32">
        <v>20.2731471806065</v>
      </c>
      <c r="AM21" s="32">
        <v>20.5466859081306</v>
      </c>
      <c r="AN21" s="32">
        <v>20.8537352299084</v>
      </c>
      <c r="AO21" s="32">
        <v>21.8702393635051</v>
      </c>
      <c r="AP21" s="32">
        <v>22.5273824251402</v>
      </c>
      <c r="AQ21" s="32">
        <v>23.5286845790337</v>
      </c>
      <c r="AR21" s="32">
        <v>24.6091859367945</v>
      </c>
      <c r="AS21" s="32">
        <v>25.1446941591661</v>
      </c>
      <c r="AT21" s="32">
        <v>24.8207032514486</v>
      </c>
      <c r="AU21" s="32">
        <v>26.1908640642706</v>
      </c>
      <c r="AV21" s="32">
        <v>27.2672113190002</v>
      </c>
      <c r="AW21" s="32">
        <v>27.990582259976</v>
      </c>
      <c r="AX21" s="32">
        <v>28.696788365278</v>
      </c>
      <c r="AY21" s="32">
        <v>28.8889061299458</v>
      </c>
      <c r="AZ21" s="32">
        <v>28.9728048676001</v>
      </c>
      <c r="BA21" s="32">
        <v>28.5334860181036</v>
      </c>
      <c r="BB21" s="32">
        <v>28.7480783750247</v>
      </c>
      <c r="BC21" s="32">
        <v>28.577571644617</v>
      </c>
      <c r="BD21" s="32">
        <v>28.3322603455666</v>
      </c>
      <c r="BE21" s="32">
        <v>26.1900252567824</v>
      </c>
      <c r="BF21" s="33">
        <v>-0.0781368132242015</v>
      </c>
      <c r="BG21" s="33">
        <v>0.0133202326403836</v>
      </c>
      <c r="BH21" s="33">
        <v>0.0470507486952363</v>
      </c>
    </row>
    <row r="22" spans="8:8" s="24" ht="10.2" customFormat="1">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9"/>
      <c r="BF22" s="30"/>
      <c r="BG22" s="30"/>
      <c r="BH22" s="30"/>
    </row>
    <row r="23" spans="8:8" s="24" ht="10.2" customFormat="1">
      <c r="A23" s="24" t="s">
        <v>110</v>
      </c>
      <c r="B23" s="28">
        <v>0.671817676950101</v>
      </c>
      <c r="C23" s="28">
        <v>0.702788960216579</v>
      </c>
      <c r="D23" s="28">
        <v>0.709890511076754</v>
      </c>
      <c r="E23" s="28">
        <v>0.759537397560378</v>
      </c>
      <c r="F23" s="28">
        <v>0.788149577991578</v>
      </c>
      <c r="G23" s="28">
        <v>0.901201934638486</v>
      </c>
      <c r="H23" s="28">
        <v>0.900251222159127</v>
      </c>
      <c r="I23" s="28">
        <v>0.931419455891247</v>
      </c>
      <c r="J23" s="28">
        <v>1.00104343659314</v>
      </c>
      <c r="K23" s="28">
        <v>1.00401073611079</v>
      </c>
      <c r="L23" s="28">
        <v>0.996477156606931</v>
      </c>
      <c r="M23" s="28">
        <v>1.0339491963856</v>
      </c>
      <c r="N23" s="28">
        <v>1.03367376199751</v>
      </c>
      <c r="O23" s="28">
        <v>1.07899256767303</v>
      </c>
      <c r="P23" s="28">
        <v>1.14185485774136</v>
      </c>
      <c r="Q23" s="28">
        <v>1.1363651313837</v>
      </c>
      <c r="R23" s="28">
        <v>1.10157094142684</v>
      </c>
      <c r="S23" s="28">
        <v>1.06482480229254</v>
      </c>
      <c r="T23" s="28">
        <v>1.06203663768875</v>
      </c>
      <c r="U23" s="28">
        <v>1.05356471295733</v>
      </c>
      <c r="V23" s="28">
        <v>1.10620456340206</v>
      </c>
      <c r="W23" s="28">
        <v>1.11730571112728</v>
      </c>
      <c r="X23" s="28">
        <v>1.17828611361985</v>
      </c>
      <c r="Y23" s="28">
        <v>1.16053928347207</v>
      </c>
      <c r="Z23" s="28">
        <v>1.1672250905634</v>
      </c>
      <c r="AA23" s="28">
        <v>1.18457097047596</v>
      </c>
      <c r="AB23" s="28">
        <v>1.24333511460533</v>
      </c>
      <c r="AC23" s="28">
        <v>1.2210303271018</v>
      </c>
      <c r="AD23" s="28">
        <v>1.24193658521283</v>
      </c>
      <c r="AE23" s="28">
        <v>1.23504617306281</v>
      </c>
      <c r="AF23" s="28">
        <v>1.29462428230364</v>
      </c>
      <c r="AG23" s="28">
        <v>1.29856514715009</v>
      </c>
      <c r="AH23" s="28">
        <v>1.32510594149485</v>
      </c>
      <c r="AI23" s="28">
        <v>1.34586284638438</v>
      </c>
      <c r="AJ23" s="28">
        <v>1.37508690537636</v>
      </c>
      <c r="AK23" s="28">
        <v>1.37981253488294</v>
      </c>
      <c r="AL23" s="28">
        <v>1.43068877255127</v>
      </c>
      <c r="AM23" s="28">
        <v>1.43341162313289</v>
      </c>
      <c r="AN23" s="28">
        <v>1.45277663642088</v>
      </c>
      <c r="AO23" s="28">
        <v>1.47703301032724</v>
      </c>
      <c r="AP23" s="28">
        <v>1.50214068876249</v>
      </c>
      <c r="AQ23" s="28">
        <v>1.48515199118611</v>
      </c>
      <c r="AR23" s="28">
        <v>1.4503385061792</v>
      </c>
      <c r="AS23" s="28">
        <v>1.47940619096124</v>
      </c>
      <c r="AT23" s="28">
        <v>1.42930148643352</v>
      </c>
      <c r="AU23" s="28">
        <v>1.47791256515405</v>
      </c>
      <c r="AV23" s="28">
        <v>1.38381017971618</v>
      </c>
      <c r="AW23" s="28">
        <v>1.45135304661593</v>
      </c>
      <c r="AX23" s="28">
        <v>1.44185359893718</v>
      </c>
      <c r="AY23" s="28">
        <v>1.3817426487156</v>
      </c>
      <c r="AZ23" s="28">
        <v>1.38430773779448</v>
      </c>
      <c r="BA23" s="28">
        <v>1.42984329334409</v>
      </c>
      <c r="BB23" s="28">
        <v>1.46453352018703</v>
      </c>
      <c r="BC23" s="28">
        <v>1.42969391480908</v>
      </c>
      <c r="BD23" s="28">
        <v>1.49747149662458</v>
      </c>
      <c r="BE23" s="29">
        <v>1.38369565590364</v>
      </c>
      <c r="BF23" s="30">
        <v>-0.0785032838419336</v>
      </c>
      <c r="BG23" s="30">
        <v>0.00467008731989749</v>
      </c>
      <c r="BH23" s="30">
        <v>0.00248582870532942</v>
      </c>
    </row>
    <row r="24" spans="8:8" s="24" ht="10.2" customFormat="1">
      <c r="A24" s="24" t="s">
        <v>111</v>
      </c>
      <c r="B24" s="28">
        <v>1.4864128905798</v>
      </c>
      <c r="C24" s="28">
        <v>1.43209811991984</v>
      </c>
      <c r="D24" s="28">
        <v>1.50338381106712</v>
      </c>
      <c r="E24" s="28">
        <v>1.67533061569604</v>
      </c>
      <c r="F24" s="28">
        <v>1.83863631792012</v>
      </c>
      <c r="G24" s="28">
        <v>1.9423568088388</v>
      </c>
      <c r="H24" s="28">
        <v>1.90551731554388</v>
      </c>
      <c r="I24" s="28">
        <v>2.02571989890516</v>
      </c>
      <c r="J24" s="28">
        <v>2.05287372008468</v>
      </c>
      <c r="K24" s="28">
        <v>1.98246953924768</v>
      </c>
      <c r="L24" s="28">
        <v>1.86316841083462</v>
      </c>
      <c r="M24" s="28">
        <v>1.97617191400611</v>
      </c>
      <c r="N24" s="28">
        <v>1.97908820398338</v>
      </c>
      <c r="O24" s="28">
        <v>2.06574868632376</v>
      </c>
      <c r="P24" s="28">
        <v>2.12568849812212</v>
      </c>
      <c r="Q24" s="28">
        <v>2.03465727331288</v>
      </c>
      <c r="R24" s="28">
        <v>1.93442446578384</v>
      </c>
      <c r="S24" s="28">
        <v>1.84991595512292</v>
      </c>
      <c r="T24" s="28">
        <v>1.79085577720458</v>
      </c>
      <c r="U24" s="28">
        <v>1.8710880265824</v>
      </c>
      <c r="V24" s="28">
        <v>1.95202044020704</v>
      </c>
      <c r="W24" s="28">
        <v>2.013335228468</v>
      </c>
      <c r="X24" s="28">
        <v>2.07372895942441</v>
      </c>
      <c r="Y24" s="28">
        <v>2.11495972905289</v>
      </c>
      <c r="Z24" s="28">
        <v>2.13110357646596</v>
      </c>
      <c r="AA24" s="28">
        <v>2.22708513887747</v>
      </c>
      <c r="AB24" s="28">
        <v>2.30455081580451</v>
      </c>
      <c r="AC24" s="28">
        <v>2.29946396364529</v>
      </c>
      <c r="AD24" s="28">
        <v>2.26270733800057</v>
      </c>
      <c r="AE24" s="28">
        <v>2.38073802096083</v>
      </c>
      <c r="AF24" s="28">
        <v>2.41003480332798</v>
      </c>
      <c r="AG24" s="28">
        <v>2.56002585578034</v>
      </c>
      <c r="AH24" s="28">
        <v>2.58573531925114</v>
      </c>
      <c r="AI24" s="28">
        <v>2.63666971399657</v>
      </c>
      <c r="AJ24" s="28">
        <v>2.61699788980177</v>
      </c>
      <c r="AK24" s="28">
        <v>2.66454361573554</v>
      </c>
      <c r="AL24" s="28">
        <v>2.64155283280613</v>
      </c>
      <c r="AM24" s="28">
        <v>2.6290203117337</v>
      </c>
      <c r="AN24" s="28">
        <v>2.73043923500445</v>
      </c>
      <c r="AO24" s="28">
        <v>2.74061586172696</v>
      </c>
      <c r="AP24" s="28">
        <v>2.70891490863088</v>
      </c>
      <c r="AQ24" s="28">
        <v>2.71540482424307</v>
      </c>
      <c r="AR24" s="28">
        <v>2.73300774514926</v>
      </c>
      <c r="AS24" s="28">
        <v>2.77604129332159</v>
      </c>
      <c r="AT24" s="28">
        <v>2.59311882670802</v>
      </c>
      <c r="AU24" s="28">
        <v>2.76355955320601</v>
      </c>
      <c r="AV24" s="28">
        <v>2.57940189648087</v>
      </c>
      <c r="AW24" s="28">
        <v>2.47154508126207</v>
      </c>
      <c r="AX24" s="28">
        <v>2.5387588214498</v>
      </c>
      <c r="AY24" s="28">
        <v>2.35915151320003</v>
      </c>
      <c r="AZ24" s="28">
        <v>2.39246393668241</v>
      </c>
      <c r="BA24" s="28">
        <v>2.57873793902171</v>
      </c>
      <c r="BB24" s="28">
        <v>2.60648270057187</v>
      </c>
      <c r="BC24" s="28">
        <v>2.58704713849666</v>
      </c>
      <c r="BD24" s="28">
        <v>2.66739030755432</v>
      </c>
      <c r="BE24" s="29">
        <v>2.19083947724741</v>
      </c>
      <c r="BF24" s="30">
        <v>-0.180902183363036</v>
      </c>
      <c r="BG24" s="30">
        <v>0.00282791603888466</v>
      </c>
      <c r="BH24" s="30">
        <v>0.0039358739315792</v>
      </c>
    </row>
    <row r="25" spans="8:8" s="24" ht="10.2" customFormat="1">
      <c r="A25" s="24" t="s">
        <v>112</v>
      </c>
      <c r="B25" s="28">
        <v>0.430442038</v>
      </c>
      <c r="C25" s="28">
        <v>0.461538744</v>
      </c>
      <c r="D25" s="28">
        <v>0.536321742</v>
      </c>
      <c r="E25" s="28">
        <v>0.600133422</v>
      </c>
      <c r="F25" s="28">
        <v>0.668657294</v>
      </c>
      <c r="G25" s="28">
        <v>0.752302083</v>
      </c>
      <c r="H25" s="28">
        <v>0.783389197</v>
      </c>
      <c r="I25" s="28">
        <v>0.806194154</v>
      </c>
      <c r="J25" s="28">
        <v>0.837406872</v>
      </c>
      <c r="K25" s="28">
        <v>0.862568509</v>
      </c>
      <c r="L25" s="28">
        <v>0.952994197</v>
      </c>
      <c r="M25" s="28">
        <v>1.008635194</v>
      </c>
      <c r="N25" s="28">
        <v>1.062513449</v>
      </c>
      <c r="O25" s="28">
        <v>1.100691947</v>
      </c>
      <c r="P25" s="28">
        <v>1.142248279</v>
      </c>
      <c r="Q25" s="28">
        <v>1.205849771</v>
      </c>
      <c r="R25" s="28">
        <v>1.187428371</v>
      </c>
      <c r="S25" s="28">
        <v>1.216574054</v>
      </c>
      <c r="T25" s="28">
        <v>1.224327295</v>
      </c>
      <c r="U25" s="28">
        <v>1.217173582</v>
      </c>
      <c r="V25" s="28">
        <v>1.208496075</v>
      </c>
      <c r="W25" s="28">
        <v>1.232987534</v>
      </c>
      <c r="X25" s="28">
        <v>1.242349636</v>
      </c>
      <c r="Y25" s="28">
        <v>1.270604578</v>
      </c>
      <c r="Z25" s="28">
        <v>1.259768342</v>
      </c>
      <c r="AA25" s="28">
        <v>1.16360712106597</v>
      </c>
      <c r="AB25" s="28">
        <v>0.939785133188571</v>
      </c>
      <c r="AC25" s="28">
        <v>0.882640194424734</v>
      </c>
      <c r="AD25" s="28">
        <v>0.93958450254642</v>
      </c>
      <c r="AE25" s="28">
        <v>0.904481927739323</v>
      </c>
      <c r="AF25" s="28">
        <v>0.97277190804558</v>
      </c>
      <c r="AG25" s="28">
        <v>0.968303324615292</v>
      </c>
      <c r="AH25" s="28">
        <v>0.917746832675394</v>
      </c>
      <c r="AI25" s="28">
        <v>0.880324086792125</v>
      </c>
      <c r="AJ25" s="28">
        <v>0.768824830041571</v>
      </c>
      <c r="AK25" s="28">
        <v>0.777207298490535</v>
      </c>
      <c r="AL25" s="28">
        <v>0.803694325098497</v>
      </c>
      <c r="AM25" s="28">
        <v>0.784237440465843</v>
      </c>
      <c r="AN25" s="28">
        <v>0.813775134639816</v>
      </c>
      <c r="AO25" s="28">
        <v>0.787796579998332</v>
      </c>
      <c r="AP25" s="28">
        <v>0.851998032694961</v>
      </c>
      <c r="AQ25" s="28">
        <v>0.868381340712525</v>
      </c>
      <c r="AR25" s="28">
        <v>0.842187257093282</v>
      </c>
      <c r="AS25" s="28">
        <v>0.828268421782547</v>
      </c>
      <c r="AT25" s="28">
        <v>0.723897761725812</v>
      </c>
      <c r="AU25" s="28">
        <v>0.75342131683673</v>
      </c>
      <c r="AV25" s="28">
        <v>0.801833521772929</v>
      </c>
      <c r="AW25" s="28">
        <v>0.760515165987461</v>
      </c>
      <c r="AX25" s="28">
        <v>0.703295976668501</v>
      </c>
      <c r="AY25" s="28">
        <v>0.750872765238694</v>
      </c>
      <c r="AZ25" s="28">
        <v>0.798061027657681</v>
      </c>
      <c r="BA25" s="28">
        <v>0.7561601934661</v>
      </c>
      <c r="BB25" s="28">
        <v>0.773511745200531</v>
      </c>
      <c r="BC25" s="28">
        <v>0.772006122151942</v>
      </c>
      <c r="BD25" s="28">
        <v>0.745385244331082</v>
      </c>
      <c r="BE25" s="29">
        <v>0.689944748070938</v>
      </c>
      <c r="BF25" s="30">
        <v>-0.0769073330015722</v>
      </c>
      <c r="BG25" s="30">
        <v>0.0029293844740057</v>
      </c>
      <c r="BH25" s="30">
        <v>0.00123949544289489</v>
      </c>
    </row>
    <row r="26" spans="8:8" s="24" ht="10.2" customFormat="1">
      <c r="A26" s="24" t="s">
        <v>113</v>
      </c>
      <c r="B26" s="28" t="s">
        <v>114</v>
      </c>
      <c r="C26" s="28" t="s">
        <v>114</v>
      </c>
      <c r="D26" s="28" t="s">
        <v>114</v>
      </c>
      <c r="E26" s="28" t="s">
        <v>114</v>
      </c>
      <c r="F26" s="28" t="s">
        <v>114</v>
      </c>
      <c r="G26" s="28" t="s">
        <v>114</v>
      </c>
      <c r="H26" s="28" t="s">
        <v>114</v>
      </c>
      <c r="I26" s="28" t="s">
        <v>114</v>
      </c>
      <c r="J26" s="28" t="s">
        <v>114</v>
      </c>
      <c r="K26" s="28" t="s">
        <v>114</v>
      </c>
      <c r="L26" s="28" t="s">
        <v>114</v>
      </c>
      <c r="M26" s="28" t="s">
        <v>114</v>
      </c>
      <c r="N26" s="28" t="s">
        <v>114</v>
      </c>
      <c r="O26" s="28" t="s">
        <v>114</v>
      </c>
      <c r="P26" s="28" t="s">
        <v>114</v>
      </c>
      <c r="Q26" s="28" t="s">
        <v>114</v>
      </c>
      <c r="R26" s="28" t="s">
        <v>114</v>
      </c>
      <c r="S26" s="28" t="s">
        <v>114</v>
      </c>
      <c r="T26" s="28" t="s">
        <v>114</v>
      </c>
      <c r="U26" s="28" t="s">
        <v>114</v>
      </c>
      <c r="V26" s="28" t="s">
        <v>114</v>
      </c>
      <c r="W26" s="28" t="s">
        <v>114</v>
      </c>
      <c r="X26" s="28" t="s">
        <v>114</v>
      </c>
      <c r="Y26" s="28" t="s">
        <v>114</v>
      </c>
      <c r="Z26" s="28" t="s">
        <v>114</v>
      </c>
      <c r="AA26" s="28">
        <v>0.359176447532</v>
      </c>
      <c r="AB26" s="28">
        <v>0.30151972548</v>
      </c>
      <c r="AC26" s="28">
        <v>0.287068683064</v>
      </c>
      <c r="AD26" s="28">
        <v>0.299459951612</v>
      </c>
      <c r="AE26" s="28">
        <v>0.30199351276</v>
      </c>
      <c r="AF26" s="28">
        <v>0.312540981548</v>
      </c>
      <c r="AG26" s="28">
        <v>0.334194577592</v>
      </c>
      <c r="AH26" s="28">
        <v>0.33231939068</v>
      </c>
      <c r="AI26" s="28">
        <v>0.351500615968</v>
      </c>
      <c r="AJ26" s="28">
        <v>0.362799408568</v>
      </c>
      <c r="AK26" s="28">
        <v>0.343415694732</v>
      </c>
      <c r="AL26" s="28">
        <v>0.360860951718701</v>
      </c>
      <c r="AM26" s="28">
        <v>0.362109273666065</v>
      </c>
      <c r="AN26" s="28">
        <v>0.379299090667385</v>
      </c>
      <c r="AO26" s="28">
        <v>0.393148473928204</v>
      </c>
      <c r="AP26" s="28">
        <v>0.38900355688481</v>
      </c>
      <c r="AQ26" s="28">
        <v>0.384479000517208</v>
      </c>
      <c r="AR26" s="28">
        <v>0.387505824010723</v>
      </c>
      <c r="AS26" s="28">
        <v>0.384711452751925</v>
      </c>
      <c r="AT26" s="28">
        <v>0.378822159755319</v>
      </c>
      <c r="AU26" s="28">
        <v>0.384066545628859</v>
      </c>
      <c r="AV26" s="28">
        <v>0.336763093693073</v>
      </c>
      <c r="AW26" s="28">
        <v>0.312041221341091</v>
      </c>
      <c r="AX26" s="28">
        <v>0.340129565104277</v>
      </c>
      <c r="AY26" s="28">
        <v>0.339483025366323</v>
      </c>
      <c r="AZ26" s="28">
        <v>0.322788477917143</v>
      </c>
      <c r="BA26" s="28">
        <v>0.335351286262343</v>
      </c>
      <c r="BB26" s="28">
        <v>0.336083975712</v>
      </c>
      <c r="BC26" s="28">
        <v>0.346417728748842</v>
      </c>
      <c r="BD26" s="28">
        <v>0.338403366809319</v>
      </c>
      <c r="BE26" s="29">
        <v>0.326690545797572</v>
      </c>
      <c r="BF26" s="30">
        <v>-0.0372496829752734</v>
      </c>
      <c r="BG26" s="30">
        <v>-0.0112194158676957</v>
      </c>
      <c r="BH26" s="30">
        <v>5.86904159912963E-4</v>
      </c>
    </row>
    <row r="27" spans="8:8" s="24" ht="10.2" customFormat="1">
      <c r="A27" s="24" t="s">
        <v>115</v>
      </c>
      <c r="B27" s="28">
        <v>0.016848902</v>
      </c>
      <c r="C27" s="28">
        <v>0.019219077</v>
      </c>
      <c r="D27" s="28">
        <v>0.020834117</v>
      </c>
      <c r="E27" s="28">
        <v>0.023138106</v>
      </c>
      <c r="F27" s="28">
        <v>0.027323257</v>
      </c>
      <c r="G27" s="28">
        <v>0.028817385</v>
      </c>
      <c r="H27" s="28">
        <v>0.034374652</v>
      </c>
      <c r="I27" s="28">
        <v>0.038653286</v>
      </c>
      <c r="J27" s="28">
        <v>0.041469013</v>
      </c>
      <c r="K27" s="28">
        <v>0.036767103</v>
      </c>
      <c r="L27" s="28">
        <v>0.030708828</v>
      </c>
      <c r="M27" s="28">
        <v>0.031223014</v>
      </c>
      <c r="N27" s="28">
        <v>0.035269141</v>
      </c>
      <c r="O27" s="28">
        <v>0.036160147</v>
      </c>
      <c r="P27" s="28">
        <v>0.0366942</v>
      </c>
      <c r="Q27" s="28">
        <v>0.037003194</v>
      </c>
      <c r="R27" s="28">
        <v>0.035482297</v>
      </c>
      <c r="S27" s="28">
        <v>0.042529651</v>
      </c>
      <c r="T27" s="28">
        <v>0.044750447</v>
      </c>
      <c r="U27" s="28">
        <v>0.04540496</v>
      </c>
      <c r="V27" s="28">
        <v>0.048835367</v>
      </c>
      <c r="W27" s="28">
        <v>0.050916378</v>
      </c>
      <c r="X27" s="28">
        <v>0.062210971</v>
      </c>
      <c r="Y27" s="28">
        <v>0.064242021</v>
      </c>
      <c r="Z27" s="28">
        <v>0.065923317</v>
      </c>
      <c r="AA27" s="28">
        <v>0.069388329</v>
      </c>
      <c r="AB27" s="28">
        <v>0.070243764</v>
      </c>
      <c r="AC27" s="28">
        <v>0.082068048</v>
      </c>
      <c r="AD27" s="28">
        <v>0.08528464</v>
      </c>
      <c r="AE27" s="28">
        <v>0.085436497</v>
      </c>
      <c r="AF27" s="28">
        <v>0.090830423</v>
      </c>
      <c r="AG27" s="28">
        <v>0.092177344</v>
      </c>
      <c r="AH27" s="28">
        <v>0.093065842</v>
      </c>
      <c r="AI27" s="28">
        <v>0.09880778</v>
      </c>
      <c r="AJ27" s="28">
        <v>0.103970444</v>
      </c>
      <c r="AK27" s="28">
        <v>0.108939979</v>
      </c>
      <c r="AL27" s="28">
        <v>0.11019475</v>
      </c>
      <c r="AM27" s="28">
        <v>0.108669371</v>
      </c>
      <c r="AN27" s="28">
        <v>0.115517882</v>
      </c>
      <c r="AO27" s="28">
        <v>0.112421634643312</v>
      </c>
      <c r="AP27" s="28">
        <v>0.125973454544304</v>
      </c>
      <c r="AQ27" s="28">
        <v>0.123881821754726</v>
      </c>
      <c r="AR27" s="28">
        <v>0.125947779313306</v>
      </c>
      <c r="AS27" s="28">
        <v>0.129053118828157</v>
      </c>
      <c r="AT27" s="28">
        <v>0.125954896109729</v>
      </c>
      <c r="AU27" s="28">
        <v>0.122505021044294</v>
      </c>
      <c r="AV27" s="28">
        <v>0.121222210076267</v>
      </c>
      <c r="AW27" s="28">
        <v>0.113543083229091</v>
      </c>
      <c r="AX27" s="28">
        <v>0.101525647982651</v>
      </c>
      <c r="AY27" s="28">
        <v>0.101584035173709</v>
      </c>
      <c r="AZ27" s="28">
        <v>0.104737151805513</v>
      </c>
      <c r="BA27" s="28">
        <v>0.113908462652331</v>
      </c>
      <c r="BB27" s="28">
        <v>0.116992854428933</v>
      </c>
      <c r="BC27" s="28">
        <v>0.116494944483684</v>
      </c>
      <c r="BD27" s="28">
        <v>0.116564577787574</v>
      </c>
      <c r="BE27" s="29">
        <v>0.101527109560122</v>
      </c>
      <c r="BF27" s="30">
        <v>-0.131385237199321</v>
      </c>
      <c r="BG27" s="30">
        <v>-0.00771790685055362</v>
      </c>
      <c r="BH27" s="30">
        <v>1.82394880143537E-4</v>
      </c>
    </row>
    <row r="28" spans="8:8" s="24" ht="10.2" customFormat="1">
      <c r="A28" s="24" t="s">
        <v>116</v>
      </c>
      <c r="B28" s="28">
        <v>1.686161532</v>
      </c>
      <c r="C28" s="28">
        <v>1.698867062</v>
      </c>
      <c r="D28" s="28">
        <v>1.672561413</v>
      </c>
      <c r="E28" s="28">
        <v>1.744665257</v>
      </c>
      <c r="F28" s="28">
        <v>1.819146129</v>
      </c>
      <c r="G28" s="28">
        <v>1.895634032</v>
      </c>
      <c r="H28" s="28">
        <v>1.992544758</v>
      </c>
      <c r="I28" s="28">
        <v>2.003828014</v>
      </c>
      <c r="J28" s="28">
        <v>2.015895149</v>
      </c>
      <c r="K28" s="28">
        <v>2.037043744</v>
      </c>
      <c r="L28" s="28">
        <v>2.120308178</v>
      </c>
      <c r="M28" s="28">
        <v>2.179690303</v>
      </c>
      <c r="N28" s="28">
        <v>2.25106561</v>
      </c>
      <c r="O28" s="28">
        <v>2.282668718</v>
      </c>
      <c r="P28" s="28">
        <v>2.306514381</v>
      </c>
      <c r="Q28" s="28">
        <v>2.233460885</v>
      </c>
      <c r="R28" s="28">
        <v>2.217081276</v>
      </c>
      <c r="S28" s="28">
        <v>2.191338982</v>
      </c>
      <c r="T28" s="28">
        <v>2.194808212</v>
      </c>
      <c r="U28" s="28">
        <v>2.26798378</v>
      </c>
      <c r="V28" s="28">
        <v>2.271841859</v>
      </c>
      <c r="W28" s="28">
        <v>2.296259384</v>
      </c>
      <c r="X28" s="28">
        <v>2.347826779</v>
      </c>
      <c r="Y28" s="28">
        <v>2.358113605</v>
      </c>
      <c r="Z28" s="28">
        <v>2.285869651</v>
      </c>
      <c r="AA28" s="28">
        <v>1.964823054292</v>
      </c>
      <c r="AB28" s="28">
        <v>1.78818903888</v>
      </c>
      <c r="AC28" s="28">
        <v>1.73518694439871</v>
      </c>
      <c r="AD28" s="28">
        <v>1.72090645953415</v>
      </c>
      <c r="AE28" s="28">
        <v>1.6751225142675</v>
      </c>
      <c r="AF28" s="28">
        <v>1.74584428188119</v>
      </c>
      <c r="AG28" s="28">
        <v>1.80604957981462</v>
      </c>
      <c r="AH28" s="28">
        <v>1.73183167103947</v>
      </c>
      <c r="AI28" s="28">
        <v>1.68116202536884</v>
      </c>
      <c r="AJ28" s="28">
        <v>1.61144908337707</v>
      </c>
      <c r="AK28" s="28">
        <v>1.70329588299784</v>
      </c>
      <c r="AL28" s="28">
        <v>1.74161216565586</v>
      </c>
      <c r="AM28" s="28">
        <v>1.74584435054992</v>
      </c>
      <c r="AN28" s="28">
        <v>1.84521410836408</v>
      </c>
      <c r="AO28" s="28">
        <v>1.89083686154181</v>
      </c>
      <c r="AP28" s="28">
        <v>1.86189455372195</v>
      </c>
      <c r="AQ28" s="28">
        <v>1.89726737034255</v>
      </c>
      <c r="AR28" s="28">
        <v>1.8761111541025</v>
      </c>
      <c r="AS28" s="28">
        <v>1.83939111911435</v>
      </c>
      <c r="AT28" s="28">
        <v>1.76322682056504</v>
      </c>
      <c r="AU28" s="28">
        <v>1.83651523906424</v>
      </c>
      <c r="AV28" s="28">
        <v>1.79387210776643</v>
      </c>
      <c r="AW28" s="28">
        <v>1.78273495188631</v>
      </c>
      <c r="AX28" s="28">
        <v>1.74719063231223</v>
      </c>
      <c r="AY28" s="28">
        <v>1.70819554629514</v>
      </c>
      <c r="AZ28" s="28">
        <v>1.67512888101449</v>
      </c>
      <c r="BA28" s="28">
        <v>1.65247541338986</v>
      </c>
      <c r="BB28" s="28">
        <v>1.7240924447627</v>
      </c>
      <c r="BC28" s="28">
        <v>1.71885803971747</v>
      </c>
      <c r="BD28" s="28">
        <v>1.69833779280375</v>
      </c>
      <c r="BE28" s="29">
        <v>1.53758200567862</v>
      </c>
      <c r="BF28" s="30">
        <v>-0.0971283990472666</v>
      </c>
      <c r="BG28" s="30">
        <v>-0.00374253393393431</v>
      </c>
      <c r="BH28" s="30">
        <v>0.00276228769686914</v>
      </c>
    </row>
    <row r="29" spans="8:8" s="24" ht="10.2" customFormat="1">
      <c r="A29" s="24" t="s">
        <v>117</v>
      </c>
      <c r="B29" s="28">
        <v>0.5983336558</v>
      </c>
      <c r="C29" s="28">
        <v>0.6805970864</v>
      </c>
      <c r="D29" s="28">
        <v>0.6844283932</v>
      </c>
      <c r="E29" s="28">
        <v>0.7151871396</v>
      </c>
      <c r="F29" s="28">
        <v>0.8209535534</v>
      </c>
      <c r="G29" s="28">
        <v>0.874746441</v>
      </c>
      <c r="H29" s="28">
        <v>0.826671074</v>
      </c>
      <c r="I29" s="28">
        <v>0.8724167038</v>
      </c>
      <c r="J29" s="28">
        <v>0.8440749412</v>
      </c>
      <c r="K29" s="28">
        <v>0.7679145684</v>
      </c>
      <c r="L29" s="28">
        <v>0.7568485672</v>
      </c>
      <c r="M29" s="28">
        <v>0.8331831798</v>
      </c>
      <c r="N29" s="28">
        <v>0.8502645888</v>
      </c>
      <c r="O29" s="28">
        <v>0.8626075588</v>
      </c>
      <c r="P29" s="28">
        <v>0.8608764808</v>
      </c>
      <c r="Q29" s="28">
        <v>0.8386304736</v>
      </c>
      <c r="R29" s="28">
        <v>0.75326086</v>
      </c>
      <c r="S29" s="28">
        <v>0.7199482638</v>
      </c>
      <c r="T29" s="28">
        <v>0.6843206062</v>
      </c>
      <c r="U29" s="28">
        <v>0.6957635528</v>
      </c>
      <c r="V29" s="28">
        <v>0.7840305436</v>
      </c>
      <c r="W29" s="28">
        <v>0.8013410248</v>
      </c>
      <c r="X29" s="28">
        <v>0.7724845186</v>
      </c>
      <c r="Y29" s="28">
        <v>0.7639737618</v>
      </c>
      <c r="Z29" s="28">
        <v>0.704453164</v>
      </c>
      <c r="AA29" s="28">
        <v>0.7263345108</v>
      </c>
      <c r="AB29" s="28">
        <v>0.83724986251304</v>
      </c>
      <c r="AC29" s="28">
        <v>0.78390671265194</v>
      </c>
      <c r="AD29" s="28">
        <v>0.83092235941558</v>
      </c>
      <c r="AE29" s="28">
        <v>0.891391295323127</v>
      </c>
      <c r="AF29" s="28">
        <v>0.875286670475793</v>
      </c>
      <c r="AG29" s="28">
        <v>1.04155439056888</v>
      </c>
      <c r="AH29" s="28">
        <v>0.944076581996072</v>
      </c>
      <c r="AI29" s="28">
        <v>0.909843069257114</v>
      </c>
      <c r="AJ29" s="28">
        <v>0.881833825394705</v>
      </c>
      <c r="AK29" s="28">
        <v>0.846774395597462</v>
      </c>
      <c r="AL29" s="28">
        <v>0.848847586609642</v>
      </c>
      <c r="AM29" s="28">
        <v>0.846146739121448</v>
      </c>
      <c r="AN29" s="28">
        <v>0.911104817626558</v>
      </c>
      <c r="AO29" s="28">
        <v>0.860705280442868</v>
      </c>
      <c r="AP29" s="28">
        <v>0.830154369284031</v>
      </c>
      <c r="AQ29" s="28">
        <v>0.915061464465814</v>
      </c>
      <c r="AR29" s="28">
        <v>0.866958340045658</v>
      </c>
      <c r="AS29" s="28">
        <v>0.834048710166456</v>
      </c>
      <c r="AT29" s="28">
        <v>0.784015613271585</v>
      </c>
      <c r="AU29" s="28">
        <v>0.823182439137616</v>
      </c>
      <c r="AV29" s="28">
        <v>0.776541961672174</v>
      </c>
      <c r="AW29" s="28">
        <v>0.717960846264183</v>
      </c>
      <c r="AX29" s="28">
        <v>0.749997827034773</v>
      </c>
      <c r="AY29" s="28">
        <v>0.72453838737791</v>
      </c>
      <c r="AZ29" s="28">
        <v>0.698952365901742</v>
      </c>
      <c r="BA29" s="28">
        <v>0.705092489311941</v>
      </c>
      <c r="BB29" s="28">
        <v>0.704979274609892</v>
      </c>
      <c r="BC29" s="28">
        <v>0.69727356296604</v>
      </c>
      <c r="BD29" s="28">
        <v>0.676819803223435</v>
      </c>
      <c r="BE29" s="29">
        <v>0.590391986312874</v>
      </c>
      <c r="BF29" s="30">
        <v>-0.130080280378963</v>
      </c>
      <c r="BG29" s="30">
        <v>-0.0145948343591131</v>
      </c>
      <c r="BH29" s="30">
        <v>0.00106064750634384</v>
      </c>
    </row>
    <row r="30" spans="8:8" s="24" ht="10.2" customFormat="1">
      <c r="A30" s="24" t="s">
        <v>118</v>
      </c>
      <c r="B30" s="28" t="s">
        <v>114</v>
      </c>
      <c r="C30" s="28" t="s">
        <v>114</v>
      </c>
      <c r="D30" s="28" t="s">
        <v>114</v>
      </c>
      <c r="E30" s="28" t="s">
        <v>114</v>
      </c>
      <c r="F30" s="28" t="s">
        <v>114</v>
      </c>
      <c r="G30" s="28" t="s">
        <v>114</v>
      </c>
      <c r="H30" s="28" t="s">
        <v>114</v>
      </c>
      <c r="I30" s="28" t="s">
        <v>114</v>
      </c>
      <c r="J30" s="28" t="s">
        <v>114</v>
      </c>
      <c r="K30" s="28" t="s">
        <v>114</v>
      </c>
      <c r="L30" s="28" t="s">
        <v>114</v>
      </c>
      <c r="M30" s="28" t="s">
        <v>114</v>
      </c>
      <c r="N30" s="28" t="s">
        <v>114</v>
      </c>
      <c r="O30" s="28" t="s">
        <v>114</v>
      </c>
      <c r="P30" s="28" t="s">
        <v>114</v>
      </c>
      <c r="Q30" s="28" t="s">
        <v>114</v>
      </c>
      <c r="R30" s="28" t="s">
        <v>114</v>
      </c>
      <c r="S30" s="28" t="s">
        <v>114</v>
      </c>
      <c r="T30" s="28" t="s">
        <v>114</v>
      </c>
      <c r="U30" s="28" t="s">
        <v>114</v>
      </c>
      <c r="V30" s="28">
        <v>0.42642940338684</v>
      </c>
      <c r="W30" s="28">
        <v>0.42437827087519</v>
      </c>
      <c r="X30" s="28">
        <v>0.430798859304121</v>
      </c>
      <c r="Y30" s="28">
        <v>0.423478313471334</v>
      </c>
      <c r="Z30" s="28">
        <v>0.436410205819172</v>
      </c>
      <c r="AA30" s="28">
        <v>0.433284724513423</v>
      </c>
      <c r="AB30" s="28">
        <v>0.391186789749758</v>
      </c>
      <c r="AC30" s="28">
        <v>0.282870717632</v>
      </c>
      <c r="AD30" s="28">
        <v>0.2235664831</v>
      </c>
      <c r="AE30" s="28">
        <v>0.224851058492</v>
      </c>
      <c r="AF30" s="28">
        <v>0.209876247116</v>
      </c>
      <c r="AG30" s="28">
        <v>0.222004398652</v>
      </c>
      <c r="AH30" s="28">
        <v>0.218925908176</v>
      </c>
      <c r="AI30" s="28">
        <v>0.20518509594</v>
      </c>
      <c r="AJ30" s="28">
        <v>0.189710903028</v>
      </c>
      <c r="AK30" s="28">
        <v>0.194314803828</v>
      </c>
      <c r="AL30" s="28">
        <v>0.202228039964831</v>
      </c>
      <c r="AM30" s="28">
        <v>0.201325107130323</v>
      </c>
      <c r="AN30" s="28">
        <v>0.218944762551077</v>
      </c>
      <c r="AO30" s="28">
        <v>0.227274029397554</v>
      </c>
      <c r="AP30" s="28">
        <v>0.224318254498684</v>
      </c>
      <c r="AQ30" s="28">
        <v>0.22078480675766</v>
      </c>
      <c r="AR30" s="28">
        <v>0.25021494302</v>
      </c>
      <c r="AS30" s="28">
        <v>0.239115817192366</v>
      </c>
      <c r="AT30" s="28">
        <v>0.212457062954185</v>
      </c>
      <c r="AU30" s="28">
        <v>0.256781399054629</v>
      </c>
      <c r="AV30" s="28">
        <v>0.264861120059445</v>
      </c>
      <c r="AW30" s="28">
        <v>0.268760423161724</v>
      </c>
      <c r="AX30" s="28">
        <v>0.277890577164788</v>
      </c>
      <c r="AY30" s="28">
        <v>0.270923670267334</v>
      </c>
      <c r="AZ30" s="28">
        <v>0.253048781990894</v>
      </c>
      <c r="BA30" s="28">
        <v>0.25455392459469</v>
      </c>
      <c r="BB30" s="28">
        <v>0.281767286195938</v>
      </c>
      <c r="BC30" s="28">
        <v>0.291129648623767</v>
      </c>
      <c r="BD30" s="28">
        <v>0.216764326174762</v>
      </c>
      <c r="BE30" s="29">
        <v>0.18636210165124</v>
      </c>
      <c r="BF30" s="30">
        <v>-0.142603772212436</v>
      </c>
      <c r="BG30" s="30">
        <v>0.00200909529276694</v>
      </c>
      <c r="BH30" s="30">
        <v>3.34802136505683E-4</v>
      </c>
    </row>
    <row r="31" spans="8:8" s="24" ht="10.2" customFormat="1">
      <c r="A31" s="24" t="s">
        <v>119</v>
      </c>
      <c r="B31" s="28">
        <v>0.409418444443354</v>
      </c>
      <c r="C31" s="28">
        <v>0.466217208140081</v>
      </c>
      <c r="D31" s="28">
        <v>0.490205095056929</v>
      </c>
      <c r="E31" s="28">
        <v>0.533344056000889</v>
      </c>
      <c r="F31" s="28">
        <v>0.588071487678545</v>
      </c>
      <c r="G31" s="28">
        <v>0.648006010242424</v>
      </c>
      <c r="H31" s="28">
        <v>0.664802122808081</v>
      </c>
      <c r="I31" s="28">
        <v>0.70146171679798</v>
      </c>
      <c r="J31" s="28">
        <v>0.77357707779798</v>
      </c>
      <c r="K31" s="28">
        <v>0.740386049030303</v>
      </c>
      <c r="L31" s="28">
        <v>0.752627853090909</v>
      </c>
      <c r="M31" s="28">
        <v>0.800426262818182</v>
      </c>
      <c r="N31" s="28">
        <v>0.844564117449761</v>
      </c>
      <c r="O31" s="28">
        <v>0.878297380305688</v>
      </c>
      <c r="P31" s="28">
        <v>0.948593616128123</v>
      </c>
      <c r="Q31" s="28">
        <v>0.94469447827698</v>
      </c>
      <c r="R31" s="28">
        <v>0.950087974492823</v>
      </c>
      <c r="S31" s="28">
        <v>0.937989639573099</v>
      </c>
      <c r="T31" s="28">
        <v>0.928373248860712</v>
      </c>
      <c r="U31" s="28">
        <v>0.96784828021159</v>
      </c>
      <c r="V31" s="28">
        <v>1.01664027423817</v>
      </c>
      <c r="W31" s="28">
        <v>1.02842808047794</v>
      </c>
      <c r="X31" s="28">
        <v>1.0823832288017</v>
      </c>
      <c r="Y31" s="28">
        <v>1.07551415799468</v>
      </c>
      <c r="Z31" s="28">
        <v>1.08052547267145</v>
      </c>
      <c r="AA31" s="28">
        <v>1.14354269954722</v>
      </c>
      <c r="AB31" s="28">
        <v>1.16922328515884</v>
      </c>
      <c r="AC31" s="28">
        <v>1.16423337547138</v>
      </c>
      <c r="AD31" s="28">
        <v>1.17376356292609</v>
      </c>
      <c r="AE31" s="28">
        <v>1.23375480610213</v>
      </c>
      <c r="AF31" s="28">
        <v>1.17406053323145</v>
      </c>
      <c r="AG31" s="28">
        <v>1.23177029802014</v>
      </c>
      <c r="AH31" s="28">
        <v>1.24323432900126</v>
      </c>
      <c r="AI31" s="28">
        <v>1.28394869228611</v>
      </c>
      <c r="AJ31" s="28">
        <v>1.26144650117773</v>
      </c>
      <c r="AK31" s="28">
        <v>1.26710295776569</v>
      </c>
      <c r="AL31" s="28">
        <v>1.29602639733116</v>
      </c>
      <c r="AM31" s="28">
        <v>1.30297078863065</v>
      </c>
      <c r="AN31" s="28">
        <v>1.39658959073015</v>
      </c>
      <c r="AO31" s="28">
        <v>1.38469821181951</v>
      </c>
      <c r="AP31" s="28">
        <v>1.25680162468372</v>
      </c>
      <c r="AQ31" s="28">
        <v>1.35004966958947</v>
      </c>
      <c r="AR31" s="28">
        <v>1.34508768077395</v>
      </c>
      <c r="AS31" s="28">
        <v>1.29249528871512</v>
      </c>
      <c r="AT31" s="28">
        <v>1.20078160082131</v>
      </c>
      <c r="AU31" s="28">
        <v>1.30276481337765</v>
      </c>
      <c r="AV31" s="28">
        <v>1.21730733662757</v>
      </c>
      <c r="AW31" s="28">
        <v>1.18309092417289</v>
      </c>
      <c r="AX31" s="28">
        <v>1.18985141385721</v>
      </c>
      <c r="AY31" s="28">
        <v>1.14722213118149</v>
      </c>
      <c r="AZ31" s="28">
        <v>1.13951917039246</v>
      </c>
      <c r="BA31" s="28">
        <v>1.15962513668266</v>
      </c>
      <c r="BB31" s="28">
        <v>1.13387300071212</v>
      </c>
      <c r="BC31" s="28">
        <v>1.1567150660833</v>
      </c>
      <c r="BD31" s="28">
        <v>1.12524480421322</v>
      </c>
      <c r="BE31" s="29">
        <v>1.09629515093449</v>
      </c>
      <c r="BF31" s="30">
        <v>-0.028389373673675</v>
      </c>
      <c r="BG31" s="30">
        <v>-0.00647614509845662</v>
      </c>
      <c r="BH31" s="30">
        <v>0.00196950965631722</v>
      </c>
    </row>
    <row r="32" spans="8:8" s="24" ht="10.2" customFormat="1">
      <c r="A32" s="24" t="s">
        <v>120</v>
      </c>
      <c r="B32" s="28">
        <v>4.68432286024922</v>
      </c>
      <c r="C32" s="28">
        <v>4.79417568927098</v>
      </c>
      <c r="D32" s="28">
        <v>5.10720509962338</v>
      </c>
      <c r="E32" s="28">
        <v>5.38903248988827</v>
      </c>
      <c r="F32" s="28">
        <v>5.94052675329774</v>
      </c>
      <c r="G32" s="28">
        <v>6.45173973073509</v>
      </c>
      <c r="H32" s="28">
        <v>6.71364877054481</v>
      </c>
      <c r="I32" s="28">
        <v>7.17782358967071</v>
      </c>
      <c r="J32" s="28">
        <v>7.79714743843532</v>
      </c>
      <c r="K32" s="28">
        <v>7.65140632351013</v>
      </c>
      <c r="L32" s="28">
        <v>7.20279210556195</v>
      </c>
      <c r="M32" s="28">
        <v>7.67808012904318</v>
      </c>
      <c r="N32" s="28">
        <v>7.76228955618441</v>
      </c>
      <c r="O32" s="28">
        <v>8.1145217330146</v>
      </c>
      <c r="P32" s="28">
        <v>8.35465112366816</v>
      </c>
      <c r="Q32" s="28">
        <v>8.24562781435482</v>
      </c>
      <c r="R32" s="28">
        <v>8.154019414072</v>
      </c>
      <c r="S32" s="28">
        <v>7.85066545748</v>
      </c>
      <c r="T32" s="28">
        <v>8.040824471884</v>
      </c>
      <c r="U32" s="28">
        <v>8.30643908524</v>
      </c>
      <c r="V32" s="28">
        <v>8.578297752728</v>
      </c>
      <c r="W32" s="28">
        <v>8.786792732284</v>
      </c>
      <c r="X32" s="28">
        <v>8.9437933069</v>
      </c>
      <c r="Y32" s="28">
        <v>9.058563473252</v>
      </c>
      <c r="Z32" s="28">
        <v>9.184350008232</v>
      </c>
      <c r="AA32" s="28">
        <v>9.46312040326</v>
      </c>
      <c r="AB32" s="28">
        <v>10.05903052404</v>
      </c>
      <c r="AC32" s="28">
        <v>10.1353661747027</v>
      </c>
      <c r="AD32" s="28">
        <v>10.1337327448754</v>
      </c>
      <c r="AE32" s="28">
        <v>9.99954011849303</v>
      </c>
      <c r="AF32" s="28">
        <v>10.2397298185203</v>
      </c>
      <c r="AG32" s="28">
        <v>10.6251251039385</v>
      </c>
      <c r="AH32" s="28">
        <v>10.4804831049126</v>
      </c>
      <c r="AI32" s="28">
        <v>10.7262702066227</v>
      </c>
      <c r="AJ32" s="28">
        <v>10.9096989301709</v>
      </c>
      <c r="AK32" s="28">
        <v>11.0497274179413</v>
      </c>
      <c r="AL32" s="28">
        <v>11.1806649321502</v>
      </c>
      <c r="AM32" s="28">
        <v>11.0701087327908</v>
      </c>
      <c r="AN32" s="28">
        <v>11.185753227994</v>
      </c>
      <c r="AO32" s="28">
        <v>11.2771167950722</v>
      </c>
      <c r="AP32" s="28">
        <v>11.214840395669</v>
      </c>
      <c r="AQ32" s="28">
        <v>11.1210134639554</v>
      </c>
      <c r="AR32" s="28">
        <v>10.9238436105255</v>
      </c>
      <c r="AS32" s="28">
        <v>10.9537154074303</v>
      </c>
      <c r="AT32" s="28">
        <v>10.343656803361</v>
      </c>
      <c r="AU32" s="28">
        <v>10.6506143276462</v>
      </c>
      <c r="AV32" s="28">
        <v>10.2366464547777</v>
      </c>
      <c r="AW32" s="28">
        <v>10.2334709248419</v>
      </c>
      <c r="AX32" s="28">
        <v>10.3337818844464</v>
      </c>
      <c r="AY32" s="28">
        <v>9.8937634980033</v>
      </c>
      <c r="AZ32" s="28">
        <v>9.95376808117944</v>
      </c>
      <c r="BA32" s="28">
        <v>9.78519887782454</v>
      </c>
      <c r="BB32" s="28">
        <v>9.7151269564532</v>
      </c>
      <c r="BC32" s="28">
        <v>9.88239164097158</v>
      </c>
      <c r="BD32" s="28">
        <v>9.67233793688479</v>
      </c>
      <c r="BE32" s="29">
        <v>8.7040257650338</v>
      </c>
      <c r="BF32" s="30">
        <v>-0.102570202725135</v>
      </c>
      <c r="BG32" s="30">
        <v>-0.00668787695463968</v>
      </c>
      <c r="BH32" s="30">
        <v>0.015636904695287</v>
      </c>
    </row>
    <row r="33" spans="8:8" s="24" ht="10.2" customFormat="1">
      <c r="A33" s="24" t="s">
        <v>121</v>
      </c>
      <c r="B33" s="28">
        <v>10.6789712505992</v>
      </c>
      <c r="C33" s="28">
        <v>10.7058353862056</v>
      </c>
      <c r="D33" s="28">
        <v>10.6789460417536</v>
      </c>
      <c r="E33" s="28">
        <v>11.4022033146778</v>
      </c>
      <c r="F33" s="28">
        <v>12.3012916878772</v>
      </c>
      <c r="G33" s="28">
        <v>12.9855784972736</v>
      </c>
      <c r="H33" s="28">
        <v>13.1052936620891</v>
      </c>
      <c r="I33" s="28">
        <v>13.5607139101142</v>
      </c>
      <c r="J33" s="28">
        <v>14.3404753278037</v>
      </c>
      <c r="K33" s="28">
        <v>14.0888043085969</v>
      </c>
      <c r="L33" s="28">
        <v>13.5345694216036</v>
      </c>
      <c r="M33" s="28">
        <v>14.4436653279709</v>
      </c>
      <c r="N33" s="28">
        <v>14.4038105360925</v>
      </c>
      <c r="O33" s="28">
        <v>14.9245891304425</v>
      </c>
      <c r="P33" s="28">
        <v>15.7532607679902</v>
      </c>
      <c r="Q33" s="28">
        <v>15.2340460881061</v>
      </c>
      <c r="R33" s="28">
        <v>14.7564070957871</v>
      </c>
      <c r="S33" s="28">
        <v>14.2335434246894</v>
      </c>
      <c r="T33" s="28">
        <v>14.4354837667986</v>
      </c>
      <c r="U33" s="28">
        <v>14.9643607822448</v>
      </c>
      <c r="V33" s="28">
        <v>15.401688971842</v>
      </c>
      <c r="W33" s="28">
        <v>15.2744085138405</v>
      </c>
      <c r="X33" s="28">
        <v>15.4024799175854</v>
      </c>
      <c r="Y33" s="28">
        <v>15.4516276244136</v>
      </c>
      <c r="Z33" s="28">
        <v>15.28751829028</v>
      </c>
      <c r="AA33" s="28">
        <v>15.047342504</v>
      </c>
      <c r="AB33" s="28">
        <v>14.681669692</v>
      </c>
      <c r="AC33" s="28">
        <v>14.3849130780045</v>
      </c>
      <c r="AD33" s="28">
        <v>14.3211022724002</v>
      </c>
      <c r="AE33" s="28">
        <v>14.1857611165872</v>
      </c>
      <c r="AF33" s="28">
        <v>14.2578171710033</v>
      </c>
      <c r="AG33" s="28">
        <v>14.7292463144178</v>
      </c>
      <c r="AH33" s="28">
        <v>14.5370992667658</v>
      </c>
      <c r="AI33" s="28">
        <v>14.4222810283451</v>
      </c>
      <c r="AJ33" s="28">
        <v>14.2175064703853</v>
      </c>
      <c r="AK33" s="28">
        <v>14.307412117122</v>
      </c>
      <c r="AL33" s="28">
        <v>14.5601135666108</v>
      </c>
      <c r="AM33" s="28">
        <v>14.3671880617735</v>
      </c>
      <c r="AN33" s="28">
        <v>14.3533407025529</v>
      </c>
      <c r="AO33" s="28">
        <v>14.3393707256036</v>
      </c>
      <c r="AP33" s="28">
        <v>14.1655601989136</v>
      </c>
      <c r="AQ33" s="28">
        <v>14.5124604339813</v>
      </c>
      <c r="AR33" s="28">
        <v>13.8893333438953</v>
      </c>
      <c r="AS33" s="28">
        <v>14.0273328378814</v>
      </c>
      <c r="AT33" s="28">
        <v>13.1529559272083</v>
      </c>
      <c r="AU33" s="28">
        <v>13.7044646593436</v>
      </c>
      <c r="AV33" s="28">
        <v>13.2003399814268</v>
      </c>
      <c r="AW33" s="28">
        <v>13.3669778925455</v>
      </c>
      <c r="AX33" s="28">
        <v>13.7441668127711</v>
      </c>
      <c r="AY33" s="28">
        <v>13.1644476724078</v>
      </c>
      <c r="AZ33" s="28">
        <v>13.3980981129786</v>
      </c>
      <c r="BA33" s="28">
        <v>13.617965117496</v>
      </c>
      <c r="BB33" s="28">
        <v>13.7821258659606</v>
      </c>
      <c r="BC33" s="28">
        <v>13.4358623131588</v>
      </c>
      <c r="BD33" s="28">
        <v>13.0512189745147</v>
      </c>
      <c r="BE33" s="29">
        <v>12.111031290659</v>
      </c>
      <c r="BF33" s="30">
        <v>-0.0745737187602338</v>
      </c>
      <c r="BG33" s="30">
        <v>-7.7619673205831E-4</v>
      </c>
      <c r="BH33" s="30">
        <v>0.0217576380362356</v>
      </c>
    </row>
    <row r="34" spans="8:8" s="24" ht="10.2" customFormat="1">
      <c r="A34" s="24" t="s">
        <v>122</v>
      </c>
      <c r="B34" s="28">
        <v>0.284409496</v>
      </c>
      <c r="C34" s="28">
        <v>0.310824108</v>
      </c>
      <c r="D34" s="28">
        <v>0.342360876</v>
      </c>
      <c r="E34" s="28">
        <v>0.356015359</v>
      </c>
      <c r="F34" s="28">
        <v>0.375672919</v>
      </c>
      <c r="G34" s="28">
        <v>0.417204996</v>
      </c>
      <c r="H34" s="28">
        <v>0.497366772</v>
      </c>
      <c r="I34" s="28">
        <v>0.558132225</v>
      </c>
      <c r="J34" s="28">
        <v>0.642726858</v>
      </c>
      <c r="K34" s="28">
        <v>0.628262611</v>
      </c>
      <c r="L34" s="28">
        <v>0.71254281</v>
      </c>
      <c r="M34" s="28">
        <v>0.787453597</v>
      </c>
      <c r="N34" s="28">
        <v>0.816644469</v>
      </c>
      <c r="O34" s="28">
        <v>0.830329686</v>
      </c>
      <c r="P34" s="28">
        <v>0.728630797</v>
      </c>
      <c r="Q34" s="28">
        <v>0.721791189</v>
      </c>
      <c r="R34" s="28">
        <v>0.705265568</v>
      </c>
      <c r="S34" s="28">
        <v>0.714761976</v>
      </c>
      <c r="T34" s="28">
        <v>0.719565936</v>
      </c>
      <c r="U34" s="28">
        <v>0.751049009</v>
      </c>
      <c r="V34" s="28">
        <v>0.793468257</v>
      </c>
      <c r="W34" s="28">
        <v>0.794881294</v>
      </c>
      <c r="X34" s="28">
        <v>0.869694812</v>
      </c>
      <c r="Y34" s="28">
        <v>0.918634954</v>
      </c>
      <c r="Z34" s="28">
        <v>0.996224491</v>
      </c>
      <c r="AA34" s="28">
        <v>1.03318234014823</v>
      </c>
      <c r="AB34" s="28">
        <v>1.04733562258435</v>
      </c>
      <c r="AC34" s="28">
        <v>1.06639837390705</v>
      </c>
      <c r="AD34" s="28">
        <v>1.08040693858693</v>
      </c>
      <c r="AE34" s="28">
        <v>1.09861411195871</v>
      </c>
      <c r="AF34" s="28">
        <v>1.13815833602107</v>
      </c>
      <c r="AG34" s="28">
        <v>1.16643255140765</v>
      </c>
      <c r="AH34" s="28">
        <v>1.200039738496</v>
      </c>
      <c r="AI34" s="28">
        <v>1.27476922205223</v>
      </c>
      <c r="AJ34" s="28">
        <v>1.27386891464693</v>
      </c>
      <c r="AK34" s="28">
        <v>1.34031402668907</v>
      </c>
      <c r="AL34" s="28">
        <v>1.3517391185362</v>
      </c>
      <c r="AM34" s="28">
        <v>1.35253206311797</v>
      </c>
      <c r="AN34" s="28">
        <v>1.43009921246386</v>
      </c>
      <c r="AO34" s="28">
        <v>1.42976953661502</v>
      </c>
      <c r="AP34" s="28">
        <v>1.43443186981413</v>
      </c>
      <c r="AQ34" s="28">
        <v>1.47578419920485</v>
      </c>
      <c r="AR34" s="28">
        <v>1.5065771669853</v>
      </c>
      <c r="AS34" s="28">
        <v>1.46169805716477</v>
      </c>
      <c r="AT34" s="28">
        <v>1.40833928118361</v>
      </c>
      <c r="AU34" s="28">
        <v>1.34065505445129</v>
      </c>
      <c r="AV34" s="28">
        <v>1.31299940367636</v>
      </c>
      <c r="AW34" s="28">
        <v>1.23427513118168</v>
      </c>
      <c r="AX34" s="28">
        <v>1.15805770813321</v>
      </c>
      <c r="AY34" s="28">
        <v>1.08959676220732</v>
      </c>
      <c r="AZ34" s="28">
        <v>1.10077375240128</v>
      </c>
      <c r="BA34" s="28">
        <v>1.07989955777416</v>
      </c>
      <c r="BB34" s="28">
        <v>1.13194612943267</v>
      </c>
      <c r="BC34" s="28">
        <v>1.13200413953221</v>
      </c>
      <c r="BD34" s="28">
        <v>1.19281517423099</v>
      </c>
      <c r="BE34" s="29">
        <v>1.00030879617794</v>
      </c>
      <c r="BF34" s="30">
        <v>-0.163679559426699</v>
      </c>
      <c r="BG34" s="30">
        <v>-0.0164723217586505</v>
      </c>
      <c r="BH34" s="30">
        <v>0.00179706882010029</v>
      </c>
    </row>
    <row r="35" spans="8:8" s="24" ht="10.2" customFormat="1">
      <c r="A35" s="24" t="s">
        <v>123</v>
      </c>
      <c r="B35" s="28">
        <v>0.66586311</v>
      </c>
      <c r="C35" s="28">
        <v>0.674801754</v>
      </c>
      <c r="D35" s="28">
        <v>0.643959836</v>
      </c>
      <c r="E35" s="28">
        <v>0.668123772</v>
      </c>
      <c r="F35" s="28">
        <v>0.715483514</v>
      </c>
      <c r="G35" s="28">
        <v>0.770846088</v>
      </c>
      <c r="H35" s="28">
        <v>0.795887305</v>
      </c>
      <c r="I35" s="28">
        <v>0.821729805</v>
      </c>
      <c r="J35" s="28">
        <v>0.889833422</v>
      </c>
      <c r="K35" s="28">
        <v>0.917088901</v>
      </c>
      <c r="L35" s="28">
        <v>0.970882981</v>
      </c>
      <c r="M35" s="28">
        <v>1.037250587</v>
      </c>
      <c r="N35" s="28">
        <v>1.090630635</v>
      </c>
      <c r="O35" s="28">
        <v>1.166446592</v>
      </c>
      <c r="P35" s="28">
        <v>1.155043979</v>
      </c>
      <c r="Q35" s="28">
        <v>1.15854737</v>
      </c>
      <c r="R35" s="28">
        <v>1.146783299</v>
      </c>
      <c r="S35" s="28">
        <v>1.151874844</v>
      </c>
      <c r="T35" s="28">
        <v>1.131496456</v>
      </c>
      <c r="U35" s="28">
        <v>1.161935472</v>
      </c>
      <c r="V35" s="28">
        <v>1.1986788</v>
      </c>
      <c r="W35" s="28">
        <v>1.192871952</v>
      </c>
      <c r="X35" s="28">
        <v>1.245481764</v>
      </c>
      <c r="Y35" s="28">
        <v>1.216162222</v>
      </c>
      <c r="Z35" s="28">
        <v>1.184569339</v>
      </c>
      <c r="AA35" s="28">
        <v>1.16026469671749</v>
      </c>
      <c r="AB35" s="28">
        <v>1.08328950922792</v>
      </c>
      <c r="AC35" s="28">
        <v>1.03909119424318</v>
      </c>
      <c r="AD35" s="28">
        <v>1.00925853599354</v>
      </c>
      <c r="AE35" s="28">
        <v>1.01759197573198</v>
      </c>
      <c r="AF35" s="28">
        <v>1.02915625991175</v>
      </c>
      <c r="AG35" s="28">
        <v>1.04863662271834</v>
      </c>
      <c r="AH35" s="28">
        <v>1.0232062893105</v>
      </c>
      <c r="AI35" s="28">
        <v>1.0387271044904</v>
      </c>
      <c r="AJ35" s="28">
        <v>1.03587881145117</v>
      </c>
      <c r="AK35" s="28">
        <v>1.00549675709766</v>
      </c>
      <c r="AL35" s="28">
        <v>1.02998152853629</v>
      </c>
      <c r="AM35" s="28">
        <v>1.01886660877654</v>
      </c>
      <c r="AN35" s="28">
        <v>1.02108889552624</v>
      </c>
      <c r="AO35" s="28">
        <v>1.03620003533576</v>
      </c>
      <c r="AP35" s="28">
        <v>1.10559858724178</v>
      </c>
      <c r="AQ35" s="28">
        <v>1.08968665712157</v>
      </c>
      <c r="AR35" s="28">
        <v>1.07433934307673</v>
      </c>
      <c r="AS35" s="28">
        <v>1.0583026454527</v>
      </c>
      <c r="AT35" s="28">
        <v>0.973085923924398</v>
      </c>
      <c r="AU35" s="28">
        <v>0.991196442092072</v>
      </c>
      <c r="AV35" s="28">
        <v>0.961751327340668</v>
      </c>
      <c r="AW35" s="28">
        <v>0.896803191423628</v>
      </c>
      <c r="AX35" s="28">
        <v>0.851098074443501</v>
      </c>
      <c r="AY35" s="28">
        <v>0.849459214778882</v>
      </c>
      <c r="AZ35" s="28">
        <v>0.895119342493436</v>
      </c>
      <c r="BA35" s="28">
        <v>0.914577496373527</v>
      </c>
      <c r="BB35" s="28">
        <v>0.960336264984323</v>
      </c>
      <c r="BC35" s="28">
        <v>0.967097528992865</v>
      </c>
      <c r="BD35" s="28">
        <v>0.979715440778515</v>
      </c>
      <c r="BE35" s="29">
        <v>0.967973642614677</v>
      </c>
      <c r="BF35" s="30">
        <v>-0.0146844015042387</v>
      </c>
      <c r="BG35" s="30">
        <v>6.79208198839154E-4</v>
      </c>
      <c r="BH35" s="30">
        <v>0.00173897826198091</v>
      </c>
    </row>
    <row r="36" spans="8:8" s="24" ht="10.2" customFormat="1">
      <c r="A36" s="24" t="s">
        <v>124</v>
      </c>
      <c r="B36" s="28">
        <v>0.026885552024</v>
      </c>
      <c r="C36" s="28">
        <v>0.028224689336</v>
      </c>
      <c r="D36" s="28">
        <v>0.027937430184</v>
      </c>
      <c r="E36" s="28">
        <v>0.029560844776</v>
      </c>
      <c r="F36" s="28">
        <v>0.029404478432</v>
      </c>
      <c r="G36" s="28">
        <v>0.035459834952</v>
      </c>
      <c r="H36" s="28">
        <v>0.03859484828</v>
      </c>
      <c r="I36" s="28">
        <v>0.04195617148</v>
      </c>
      <c r="J36" s="28">
        <v>0.0506530486719999</v>
      </c>
      <c r="K36" s="28">
        <v>0.0493301257359999</v>
      </c>
      <c r="L36" s="28">
        <v>0.0473066909999999</v>
      </c>
      <c r="M36" s="28">
        <v>0.0488701109999999</v>
      </c>
      <c r="N36" s="28">
        <v>0.0516964239999999</v>
      </c>
      <c r="O36" s="28">
        <v>0.0539842699999999</v>
      </c>
      <c r="P36" s="28">
        <v>0.0562452349999999</v>
      </c>
      <c r="Q36" s="28">
        <v>0.0569224479999999</v>
      </c>
      <c r="R36" s="28">
        <v>0.0580352517999999</v>
      </c>
      <c r="S36" s="28">
        <v>0.0594119447999999</v>
      </c>
      <c r="T36" s="28">
        <v>0.0613117403999999</v>
      </c>
      <c r="U36" s="28">
        <v>0.0645325911999999</v>
      </c>
      <c r="V36" s="28">
        <v>0.0638764037999999</v>
      </c>
      <c r="W36" s="28">
        <v>0.0667737033999999</v>
      </c>
      <c r="X36" s="28">
        <v>0.0689075203999999</v>
      </c>
      <c r="Y36" s="28">
        <v>0.0726690973999999</v>
      </c>
      <c r="Z36" s="28">
        <v>0.0752676441999999</v>
      </c>
      <c r="AA36" s="28">
        <v>0.0753364555999999</v>
      </c>
      <c r="AB36" s="28">
        <v>0.0735384117999999</v>
      </c>
      <c r="AC36" s="28">
        <v>0.0761366292</v>
      </c>
      <c r="AD36" s="28">
        <v>0.079094712</v>
      </c>
      <c r="AE36" s="28">
        <v>0.0799792098</v>
      </c>
      <c r="AF36" s="28">
        <v>0.0825360438</v>
      </c>
      <c r="AG36" s="28">
        <v>0.08745841068</v>
      </c>
      <c r="AH36" s="28">
        <v>0.0916158789</v>
      </c>
      <c r="AI36" s="28">
        <v>0.09908891607</v>
      </c>
      <c r="AJ36" s="28">
        <v>0.1085390632</v>
      </c>
      <c r="AK36" s="28">
        <v>0.1152450862</v>
      </c>
      <c r="AL36" s="28">
        <v>0.116436554033766</v>
      </c>
      <c r="AM36" s="28">
        <v>0.120938070989755</v>
      </c>
      <c r="AN36" s="28">
        <v>0.121533359282107</v>
      </c>
      <c r="AO36" s="28">
        <v>0.124013145867686</v>
      </c>
      <c r="AP36" s="28">
        <v>0.124520441852742</v>
      </c>
      <c r="AQ36" s="28">
        <v>0.136702882408755</v>
      </c>
      <c r="AR36" s="28">
        <v>0.156155275185495</v>
      </c>
      <c r="AS36" s="28">
        <v>0.194776356728486</v>
      </c>
      <c r="AT36" s="28">
        <v>0.194471330637016</v>
      </c>
      <c r="AU36" s="28">
        <v>0.194462794452051</v>
      </c>
      <c r="AV36" s="28">
        <v>0.194487863164537</v>
      </c>
      <c r="AW36" s="28">
        <v>0.196414186494024</v>
      </c>
      <c r="AX36" s="28">
        <v>0.202688495535604</v>
      </c>
      <c r="AY36" s="28">
        <v>0.202421053645805</v>
      </c>
      <c r="AZ36" s="28">
        <v>0.211263115607916</v>
      </c>
      <c r="BA36" s="28">
        <v>0.212330741705218</v>
      </c>
      <c r="BB36" s="28">
        <v>0.222115733461437</v>
      </c>
      <c r="BC36" s="28">
        <v>0.230118479836347</v>
      </c>
      <c r="BD36" s="28">
        <v>0.219081799530996</v>
      </c>
      <c r="BE36" s="29">
        <v>0.205374989606164</v>
      </c>
      <c r="BF36" s="30">
        <v>-0.0651261027011797</v>
      </c>
      <c r="BG36" s="30">
        <v>0.0119873210749806</v>
      </c>
      <c r="BH36" s="30">
        <v>3.68959057103008E-4</v>
      </c>
    </row>
    <row r="37" spans="8:8" s="24" ht="10.2" customFormat="1">
      <c r="A37" s="24" t="s">
        <v>125</v>
      </c>
      <c r="B37" s="28">
        <v>0.242979458</v>
      </c>
      <c r="C37" s="28">
        <v>0.272355431</v>
      </c>
      <c r="D37" s="28">
        <v>0.295292644</v>
      </c>
      <c r="E37" s="28">
        <v>0.344500969</v>
      </c>
      <c r="F37" s="28">
        <v>0.345763378</v>
      </c>
      <c r="G37" s="28">
        <v>0.272375863</v>
      </c>
      <c r="H37" s="28">
        <v>0.283140603</v>
      </c>
      <c r="I37" s="28">
        <v>0.298813688</v>
      </c>
      <c r="J37" s="28">
        <v>0.314117321</v>
      </c>
      <c r="K37" s="28">
        <v>0.319531546</v>
      </c>
      <c r="L37" s="28">
        <v>0.2989855</v>
      </c>
      <c r="M37" s="28">
        <v>0.305175377</v>
      </c>
      <c r="N37" s="28">
        <v>0.325187948</v>
      </c>
      <c r="O37" s="28">
        <v>0.338352036</v>
      </c>
      <c r="P37" s="28">
        <v>0.373098107</v>
      </c>
      <c r="Q37" s="28">
        <v>0.360987694</v>
      </c>
      <c r="R37" s="28">
        <v>0.352212338</v>
      </c>
      <c r="S37" s="28">
        <v>0.349717695</v>
      </c>
      <c r="T37" s="28">
        <v>0.344655754</v>
      </c>
      <c r="U37" s="28">
        <v>0.34104269</v>
      </c>
      <c r="V37" s="28">
        <v>0.357796026</v>
      </c>
      <c r="W37" s="28">
        <v>0.386417174</v>
      </c>
      <c r="X37" s="28">
        <v>0.390946463</v>
      </c>
      <c r="Y37" s="28">
        <v>0.38895349</v>
      </c>
      <c r="Z37" s="28">
        <v>0.40085074</v>
      </c>
      <c r="AA37" s="28">
        <v>0.420872164775386</v>
      </c>
      <c r="AB37" s="28">
        <v>0.435983349240585</v>
      </c>
      <c r="AC37" s="28">
        <v>0.438976789868911</v>
      </c>
      <c r="AD37" s="28">
        <v>0.448555512762755</v>
      </c>
      <c r="AE37" s="28">
        <v>0.466265959419195</v>
      </c>
      <c r="AF37" s="28">
        <v>0.475476161915857</v>
      </c>
      <c r="AG37" s="28">
        <v>0.502820935646981</v>
      </c>
      <c r="AH37" s="28">
        <v>0.524780977072566</v>
      </c>
      <c r="AI37" s="28">
        <v>0.564426742001316</v>
      </c>
      <c r="AJ37" s="28">
        <v>0.597109794737135</v>
      </c>
      <c r="AK37" s="28">
        <v>0.621016832787991</v>
      </c>
      <c r="AL37" s="28">
        <v>0.658323772195848</v>
      </c>
      <c r="AM37" s="28">
        <v>0.653826829259474</v>
      </c>
      <c r="AN37" s="28">
        <v>0.636928265258781</v>
      </c>
      <c r="AO37" s="28">
        <v>0.645300916577225</v>
      </c>
      <c r="AP37" s="28">
        <v>0.673555145924259</v>
      </c>
      <c r="AQ37" s="28">
        <v>0.687547650529386</v>
      </c>
      <c r="AR37" s="28">
        <v>0.70878512794446</v>
      </c>
      <c r="AS37" s="28">
        <v>0.705517364730763</v>
      </c>
      <c r="AT37" s="28">
        <v>0.643884895226875</v>
      </c>
      <c r="AU37" s="28">
        <v>0.642192039523094</v>
      </c>
      <c r="AV37" s="28">
        <v>0.607957726429626</v>
      </c>
      <c r="AW37" s="28">
        <v>0.599298747665921</v>
      </c>
      <c r="AX37" s="28">
        <v>0.586788135667551</v>
      </c>
      <c r="AY37" s="28">
        <v>0.584593332823856</v>
      </c>
      <c r="AZ37" s="28">
        <v>0.621159097779906</v>
      </c>
      <c r="BA37" s="28">
        <v>0.648029044200301</v>
      </c>
      <c r="BB37" s="28">
        <v>0.650194627226536</v>
      </c>
      <c r="BC37" s="28">
        <v>0.664572618338977</v>
      </c>
      <c r="BD37" s="28">
        <v>0.663184688179997</v>
      </c>
      <c r="BE37" s="29">
        <v>0.615052042388768</v>
      </c>
      <c r="BF37" s="30">
        <v>-0.0751119812327159</v>
      </c>
      <c r="BG37" s="30">
        <v>0.00295771942219658</v>
      </c>
      <c r="BH37" s="30">
        <v>0.001104949643889</v>
      </c>
    </row>
    <row r="38" spans="8:8" s="24" ht="10.2" customFormat="1">
      <c r="A38" s="24" t="s">
        <v>126</v>
      </c>
      <c r="B38" s="28">
        <v>3.313500382</v>
      </c>
      <c r="C38" s="28">
        <v>3.599221059</v>
      </c>
      <c r="D38" s="28">
        <v>3.901261488</v>
      </c>
      <c r="E38" s="28">
        <v>4.217899294</v>
      </c>
      <c r="F38" s="28">
        <v>4.5430432</v>
      </c>
      <c r="G38" s="28">
        <v>5.018087401</v>
      </c>
      <c r="H38" s="28">
        <v>5.285706688</v>
      </c>
      <c r="I38" s="28">
        <v>5.543617118</v>
      </c>
      <c r="J38" s="28">
        <v>5.789507085</v>
      </c>
      <c r="K38" s="28">
        <v>5.786941551</v>
      </c>
      <c r="L38" s="28">
        <v>5.662812547</v>
      </c>
      <c r="M38" s="28">
        <v>5.979511271</v>
      </c>
      <c r="N38" s="28">
        <v>5.991596973</v>
      </c>
      <c r="O38" s="28">
        <v>6.143082964</v>
      </c>
      <c r="P38" s="28">
        <v>6.336270423</v>
      </c>
      <c r="Q38" s="28">
        <v>6.173492865</v>
      </c>
      <c r="R38" s="28">
        <v>6.045334218</v>
      </c>
      <c r="S38" s="28">
        <v>5.92475987</v>
      </c>
      <c r="T38" s="28">
        <v>5.800046038</v>
      </c>
      <c r="U38" s="28">
        <v>5.889991958</v>
      </c>
      <c r="V38" s="28">
        <v>5.866907897</v>
      </c>
      <c r="W38" s="28">
        <v>6.026998503</v>
      </c>
      <c r="X38" s="28">
        <v>6.20981516</v>
      </c>
      <c r="Y38" s="28">
        <v>6.362649933</v>
      </c>
      <c r="Z38" s="28">
        <v>6.5455319740202</v>
      </c>
      <c r="AA38" s="28">
        <v>6.65641327491119</v>
      </c>
      <c r="AB38" s="28">
        <v>6.85917200331479</v>
      </c>
      <c r="AC38" s="28">
        <v>6.83106285190719</v>
      </c>
      <c r="AD38" s="28">
        <v>6.68649617991838</v>
      </c>
      <c r="AE38" s="28">
        <v>6.66923243350517</v>
      </c>
      <c r="AF38" s="28">
        <v>6.94557603141636</v>
      </c>
      <c r="AG38" s="28">
        <v>6.94035161451867</v>
      </c>
      <c r="AH38" s="28">
        <v>7.06081458414</v>
      </c>
      <c r="AI38" s="28">
        <v>7.223646781244</v>
      </c>
      <c r="AJ38" s="28">
        <v>7.424811121416</v>
      </c>
      <c r="AK38" s="28">
        <v>7.525444136652</v>
      </c>
      <c r="AL38" s="28">
        <v>7.51654522023397</v>
      </c>
      <c r="AM38" s="28">
        <v>7.46861029489936</v>
      </c>
      <c r="AN38" s="28">
        <v>7.70827618696031</v>
      </c>
      <c r="AO38" s="28">
        <v>7.87476243402919</v>
      </c>
      <c r="AP38" s="28">
        <v>7.88732347363615</v>
      </c>
      <c r="AQ38" s="28">
        <v>7.84871842961051</v>
      </c>
      <c r="AR38" s="28">
        <v>7.69983047903626</v>
      </c>
      <c r="AS38" s="28">
        <v>7.56124700966925</v>
      </c>
      <c r="AT38" s="28">
        <v>7.04724250438971</v>
      </c>
      <c r="AU38" s="28">
        <v>7.27364118728862</v>
      </c>
      <c r="AV38" s="28">
        <v>7.12791313243652</v>
      </c>
      <c r="AW38" s="28">
        <v>6.92477677013741</v>
      </c>
      <c r="AX38" s="28">
        <v>6.59788081106395</v>
      </c>
      <c r="AY38" s="28">
        <v>6.24277458231678</v>
      </c>
      <c r="AZ38" s="28">
        <v>6.42369035297731</v>
      </c>
      <c r="BA38" s="28">
        <v>6.44560401025124</v>
      </c>
      <c r="BB38" s="28">
        <v>6.52383570355219</v>
      </c>
      <c r="BC38" s="28">
        <v>6.57170704918877</v>
      </c>
      <c r="BD38" s="28">
        <v>6.44690902455683</v>
      </c>
      <c r="BE38" s="29">
        <v>5.8629519591526</v>
      </c>
      <c r="BF38" s="30">
        <v>-0.0930641424507128</v>
      </c>
      <c r="BG38" s="30">
        <v>-0.00886404179785716</v>
      </c>
      <c r="BH38" s="30">
        <v>0.0105328756477963</v>
      </c>
    </row>
    <row r="39" spans="8:8" s="24" ht="10.2" customFormat="1">
      <c r="A39" s="24" t="s">
        <v>127</v>
      </c>
      <c r="B39" s="28" t="s">
        <v>114</v>
      </c>
      <c r="C39" s="28" t="s">
        <v>114</v>
      </c>
      <c r="D39" s="28" t="s">
        <v>114</v>
      </c>
      <c r="E39" s="28" t="s">
        <v>114</v>
      </c>
      <c r="F39" s="28" t="s">
        <v>114</v>
      </c>
      <c r="G39" s="28" t="s">
        <v>114</v>
      </c>
      <c r="H39" s="28" t="s">
        <v>114</v>
      </c>
      <c r="I39" s="28" t="s">
        <v>114</v>
      </c>
      <c r="J39" s="28" t="s">
        <v>114</v>
      </c>
      <c r="K39" s="28" t="s">
        <v>114</v>
      </c>
      <c r="L39" s="28" t="s">
        <v>114</v>
      </c>
      <c r="M39" s="28" t="s">
        <v>114</v>
      </c>
      <c r="N39" s="28" t="s">
        <v>114</v>
      </c>
      <c r="O39" s="28" t="s">
        <v>114</v>
      </c>
      <c r="P39" s="28" t="s">
        <v>114</v>
      </c>
      <c r="Q39" s="28" t="s">
        <v>114</v>
      </c>
      <c r="R39" s="28" t="s">
        <v>114</v>
      </c>
      <c r="S39" s="28" t="s">
        <v>114</v>
      </c>
      <c r="T39" s="28" t="s">
        <v>114</v>
      </c>
      <c r="U39" s="28" t="s">
        <v>114</v>
      </c>
      <c r="V39" s="28">
        <v>0.380717397183466</v>
      </c>
      <c r="W39" s="28">
        <v>0.353630886506834</v>
      </c>
      <c r="X39" s="28">
        <v>0.322055838887685</v>
      </c>
      <c r="Y39" s="28">
        <v>0.304268568859177</v>
      </c>
      <c r="Z39" s="28">
        <v>0.303806173774856</v>
      </c>
      <c r="AA39" s="28">
        <v>0.308377892877922</v>
      </c>
      <c r="AB39" s="28">
        <v>0.284733460585889</v>
      </c>
      <c r="AC39" s="28">
        <v>0.203698406718584</v>
      </c>
      <c r="AD39" s="28">
        <v>0.175104521323662</v>
      </c>
      <c r="AE39" s="28">
        <v>0.169310781826463</v>
      </c>
      <c r="AF39" s="28">
        <v>0.158550729653673</v>
      </c>
      <c r="AG39" s="28">
        <v>0.148074111751971</v>
      </c>
      <c r="AH39" s="28">
        <v>0.148473801169435</v>
      </c>
      <c r="AI39" s="28">
        <v>0.160877445357486</v>
      </c>
      <c r="AJ39" s="28">
        <v>0.137159398565931</v>
      </c>
      <c r="AK39" s="28">
        <v>0.13409311667535</v>
      </c>
      <c r="AL39" s="28">
        <v>0.14458948014425</v>
      </c>
      <c r="AM39" s="28">
        <v>0.146113714173778</v>
      </c>
      <c r="AN39" s="28">
        <v>0.144387226065275</v>
      </c>
      <c r="AO39" s="28">
        <v>0.161975168326352</v>
      </c>
      <c r="AP39" s="28">
        <v>0.166900346038455</v>
      </c>
      <c r="AQ39" s="28">
        <v>0.158600137586409</v>
      </c>
      <c r="AR39" s="28">
        <v>0.163559453740932</v>
      </c>
      <c r="AS39" s="28">
        <v>0.164450430461631</v>
      </c>
      <c r="AT39" s="28">
        <v>0.155574798349192</v>
      </c>
      <c r="AU39" s="28">
        <v>0.176530878076525</v>
      </c>
      <c r="AV39" s="28">
        <v>0.157575921845903</v>
      </c>
      <c r="AW39" s="28">
        <v>0.1624097216011</v>
      </c>
      <c r="AX39" s="28">
        <v>0.156393936061744</v>
      </c>
      <c r="AY39" s="28">
        <v>0.143884797787846</v>
      </c>
      <c r="AZ39" s="28">
        <v>0.147205613986314</v>
      </c>
      <c r="BA39" s="28">
        <v>0.156587284149469</v>
      </c>
      <c r="BB39" s="28">
        <v>0.171272978396729</v>
      </c>
      <c r="BC39" s="28">
        <v>0.155893759247933</v>
      </c>
      <c r="BD39" s="28">
        <v>0.158230763554625</v>
      </c>
      <c r="BE39" s="29">
        <v>0.145106212019741</v>
      </c>
      <c r="BF39" s="30">
        <v>-0.085451250384566</v>
      </c>
      <c r="BG39" s="30">
        <v>0.0016942197742611</v>
      </c>
      <c r="BH39" s="30">
        <v>2.60685350583632E-4</v>
      </c>
    </row>
    <row r="40" spans="8:8" s="24" ht="10.2" customFormat="1">
      <c r="A40" s="24" t="s">
        <v>128</v>
      </c>
      <c r="B40" s="28" t="s">
        <v>114</v>
      </c>
      <c r="C40" s="28" t="s">
        <v>114</v>
      </c>
      <c r="D40" s="28" t="s">
        <v>114</v>
      </c>
      <c r="E40" s="28" t="s">
        <v>114</v>
      </c>
      <c r="F40" s="28" t="s">
        <v>114</v>
      </c>
      <c r="G40" s="28" t="s">
        <v>114</v>
      </c>
      <c r="H40" s="28" t="s">
        <v>114</v>
      </c>
      <c r="I40" s="28" t="s">
        <v>114</v>
      </c>
      <c r="J40" s="28" t="s">
        <v>114</v>
      </c>
      <c r="K40" s="28" t="s">
        <v>114</v>
      </c>
      <c r="L40" s="28" t="s">
        <v>114</v>
      </c>
      <c r="M40" s="28" t="s">
        <v>114</v>
      </c>
      <c r="N40" s="28" t="s">
        <v>114</v>
      </c>
      <c r="O40" s="28" t="s">
        <v>114</v>
      </c>
      <c r="P40" s="28" t="s">
        <v>114</v>
      </c>
      <c r="Q40" s="28" t="s">
        <v>114</v>
      </c>
      <c r="R40" s="28" t="s">
        <v>114</v>
      </c>
      <c r="S40" s="28" t="s">
        <v>114</v>
      </c>
      <c r="T40" s="28" t="s">
        <v>114</v>
      </c>
      <c r="U40" s="28" t="s">
        <v>114</v>
      </c>
      <c r="V40" s="28">
        <v>0.648202906019084</v>
      </c>
      <c r="W40" s="28">
        <v>0.597851250157486</v>
      </c>
      <c r="X40" s="28">
        <v>0.626596205444174</v>
      </c>
      <c r="Y40" s="28">
        <v>0.656947313868373</v>
      </c>
      <c r="Z40" s="28">
        <v>0.711031840321209</v>
      </c>
      <c r="AA40" s="28">
        <v>0.722865248146158</v>
      </c>
      <c r="AB40" s="28">
        <v>0.764469580215537</v>
      </c>
      <c r="AC40" s="28">
        <v>0.467289934988076</v>
      </c>
      <c r="AD40" s="28">
        <v>0.365158572162602</v>
      </c>
      <c r="AE40" s="28">
        <v>0.31572258901897</v>
      </c>
      <c r="AF40" s="28">
        <v>0.352151736519241</v>
      </c>
      <c r="AG40" s="28">
        <v>0.383025706217344</v>
      </c>
      <c r="AH40" s="28">
        <v>0.3534233326</v>
      </c>
      <c r="AI40" s="28">
        <v>0.3789831502</v>
      </c>
      <c r="AJ40" s="28">
        <v>0.3154046628</v>
      </c>
      <c r="AK40" s="28">
        <v>0.2788943038</v>
      </c>
      <c r="AL40" s="28">
        <v>0.325838238558442</v>
      </c>
      <c r="AM40" s="28">
        <v>0.347331462483871</v>
      </c>
      <c r="AN40" s="28">
        <v>0.364120198707692</v>
      </c>
      <c r="AO40" s="28">
        <v>0.367272188956003</v>
      </c>
      <c r="AP40" s="28">
        <v>0.334081124522397</v>
      </c>
      <c r="AQ40" s="28">
        <v>0.320189521192129</v>
      </c>
      <c r="AR40" s="28">
        <v>0.350206728454634</v>
      </c>
      <c r="AS40" s="28">
        <v>0.347083806731483</v>
      </c>
      <c r="AT40" s="28">
        <v>0.318452658423863</v>
      </c>
      <c r="AU40" s="28">
        <v>0.235839457194479</v>
      </c>
      <c r="AV40" s="28">
        <v>0.244767004741463</v>
      </c>
      <c r="AW40" s="28">
        <v>0.245730277345455</v>
      </c>
      <c r="AX40" s="28">
        <v>0.226555955998795</v>
      </c>
      <c r="AY40" s="28">
        <v>0.218499921204192</v>
      </c>
      <c r="AZ40" s="28">
        <v>0.228162923757143</v>
      </c>
      <c r="BA40" s="28">
        <v>0.232103902118935</v>
      </c>
      <c r="BB40" s="28">
        <v>0.2449502257</v>
      </c>
      <c r="BC40" s="28">
        <v>0.250775017663158</v>
      </c>
      <c r="BD40" s="28">
        <v>0.250124263059812</v>
      </c>
      <c r="BE40" s="29">
        <v>0.248583665065132</v>
      </c>
      <c r="BF40" s="30">
        <v>-0.00887474213510009</v>
      </c>
      <c r="BG40" s="30">
        <v>-0.0238622818076329</v>
      </c>
      <c r="BH40" s="30">
        <v>4.46584050226962E-4</v>
      </c>
    </row>
    <row r="41" spans="8:8" s="24" ht="10.2" customFormat="1">
      <c r="A41" s="24" t="s">
        <v>129</v>
      </c>
      <c r="B41" s="28">
        <v>0.1504388518</v>
      </c>
      <c r="C41" s="28">
        <v>0.1441558152</v>
      </c>
      <c r="D41" s="28">
        <v>0.1419685644</v>
      </c>
      <c r="E41" s="28">
        <v>0.1535499548</v>
      </c>
      <c r="F41" s="28">
        <v>0.1652614134</v>
      </c>
      <c r="G41" s="28">
        <v>0.171596814</v>
      </c>
      <c r="H41" s="28">
        <v>0.1650088886</v>
      </c>
      <c r="I41" s="28">
        <v>0.1701518788</v>
      </c>
      <c r="J41" s="28">
        <v>0.1803841498</v>
      </c>
      <c r="K41" s="28">
        <v>0.1831697922</v>
      </c>
      <c r="L41" s="28">
        <v>0.1521522718</v>
      </c>
      <c r="M41" s="28">
        <v>0.1524080006</v>
      </c>
      <c r="N41" s="28">
        <v>0.1422091608</v>
      </c>
      <c r="O41" s="28">
        <v>0.1479526158</v>
      </c>
      <c r="P41" s="28">
        <v>0.152075173</v>
      </c>
      <c r="Q41" s="28">
        <v>0.1401823286</v>
      </c>
      <c r="R41" s="28">
        <v>0.1198751808</v>
      </c>
      <c r="S41" s="28">
        <v>0.1123136028</v>
      </c>
      <c r="T41" s="28">
        <v>0.1049881126</v>
      </c>
      <c r="U41" s="28">
        <v>0.1131147314</v>
      </c>
      <c r="V41" s="28">
        <v>0.1161654376</v>
      </c>
      <c r="W41" s="28">
        <v>0.1135499218</v>
      </c>
      <c r="X41" s="28">
        <v>0.1072957068</v>
      </c>
      <c r="Y41" s="28">
        <v>0.109965176</v>
      </c>
      <c r="Z41" s="28">
        <v>0.1263475996</v>
      </c>
      <c r="AA41" s="28">
        <v>0.13368069862345</v>
      </c>
      <c r="AB41" s="28">
        <v>0.143668409310278</v>
      </c>
      <c r="AC41" s="28">
        <v>0.144091460458698</v>
      </c>
      <c r="AD41" s="28">
        <v>0.145982696566156</v>
      </c>
      <c r="AE41" s="28">
        <v>0.140359054592633</v>
      </c>
      <c r="AF41" s="28">
        <v>0.122078714613507</v>
      </c>
      <c r="AG41" s="28">
        <v>0.125575656107852</v>
      </c>
      <c r="AH41" s="28">
        <v>0.122890170815881</v>
      </c>
      <c r="AI41" s="28">
        <v>0.11864911700144</v>
      </c>
      <c r="AJ41" s="28">
        <v>0.125400174197119</v>
      </c>
      <c r="AK41" s="28">
        <v>0.13380610413452</v>
      </c>
      <c r="AL41" s="28">
        <v>0.143388909944395</v>
      </c>
      <c r="AM41" s="28">
        <v>0.156772810622912</v>
      </c>
      <c r="AN41" s="28">
        <v>0.164408828516581</v>
      </c>
      <c r="AO41" s="28">
        <v>0.186236861466507</v>
      </c>
      <c r="AP41" s="28">
        <v>0.189005446420535</v>
      </c>
      <c r="AQ41" s="28">
        <v>0.185634471876034</v>
      </c>
      <c r="AR41" s="28">
        <v>0.180206878166354</v>
      </c>
      <c r="AS41" s="28">
        <v>0.178869757614358</v>
      </c>
      <c r="AT41" s="28">
        <v>0.171059010530061</v>
      </c>
      <c r="AU41" s="28">
        <v>0.180128139062959</v>
      </c>
      <c r="AV41" s="28">
        <v>0.175462963987338</v>
      </c>
      <c r="AW41" s="28">
        <v>0.172272294031857</v>
      </c>
      <c r="AX41" s="28">
        <v>0.16409752525331</v>
      </c>
      <c r="AY41" s="28">
        <v>0.158937557739229</v>
      </c>
      <c r="AZ41" s="28">
        <v>0.154457762153162</v>
      </c>
      <c r="BA41" s="28">
        <v>0.152413739091324</v>
      </c>
      <c r="BB41" s="28">
        <v>0.158902194563448</v>
      </c>
      <c r="BC41" s="28">
        <v>0.166319402230848</v>
      </c>
      <c r="BD41" s="28">
        <v>0.169103010724159</v>
      </c>
      <c r="BE41" s="29">
        <v>0.14360766052311</v>
      </c>
      <c r="BF41" s="30">
        <v>-0.153088468072543</v>
      </c>
      <c r="BG41" s="30">
        <v>-0.00114939170724515</v>
      </c>
      <c r="BH41" s="30">
        <v>2.57993181745169E-4</v>
      </c>
    </row>
    <row r="42" spans="8:8" s="24" ht="10.2" customFormat="1">
      <c r="A42" s="24" t="s">
        <v>130</v>
      </c>
      <c r="B42" s="28">
        <v>1.490256337</v>
      </c>
      <c r="C42" s="28">
        <v>1.596158762</v>
      </c>
      <c r="D42" s="28">
        <v>1.687680101</v>
      </c>
      <c r="E42" s="28">
        <v>1.887809229</v>
      </c>
      <c r="F42" s="28">
        <v>2.105164568</v>
      </c>
      <c r="G42" s="28">
        <v>2.375192768</v>
      </c>
      <c r="H42" s="28">
        <v>2.504691211</v>
      </c>
      <c r="I42" s="28">
        <v>2.909227316</v>
      </c>
      <c r="J42" s="28">
        <v>3.094615969</v>
      </c>
      <c r="K42" s="28">
        <v>2.936741619</v>
      </c>
      <c r="L42" s="28">
        <v>2.960328511</v>
      </c>
      <c r="M42" s="28">
        <v>3.228590364</v>
      </c>
      <c r="N42" s="28">
        <v>3.170639956</v>
      </c>
      <c r="O42" s="28">
        <v>3.23437038093781</v>
      </c>
      <c r="P42" s="28">
        <v>3.34154052071298</v>
      </c>
      <c r="Q42" s="28">
        <v>3.13747167198592</v>
      </c>
      <c r="R42" s="28">
        <v>2.97515459801182</v>
      </c>
      <c r="S42" s="28">
        <v>2.7506637397454</v>
      </c>
      <c r="T42" s="28">
        <v>2.76392418469372</v>
      </c>
      <c r="U42" s="28">
        <v>2.86970477123209</v>
      </c>
      <c r="V42" s="28">
        <v>2.96075515003733</v>
      </c>
      <c r="W42" s="28">
        <v>3.10737050921787</v>
      </c>
      <c r="X42" s="28">
        <v>3.17134944328912</v>
      </c>
      <c r="Y42" s="28">
        <v>3.18168551231231</v>
      </c>
      <c r="Z42" s="28">
        <v>3.19620251242032</v>
      </c>
      <c r="AA42" s="28">
        <v>3.27680130728214</v>
      </c>
      <c r="AB42" s="28">
        <v>3.33906912786302</v>
      </c>
      <c r="AC42" s="28">
        <v>3.37871063907946</v>
      </c>
      <c r="AD42" s="28">
        <v>3.40676935902256</v>
      </c>
      <c r="AE42" s="28">
        <v>3.3700396404593</v>
      </c>
      <c r="AF42" s="28">
        <v>3.50721930787915</v>
      </c>
      <c r="AG42" s="28">
        <v>3.65840553041128</v>
      </c>
      <c r="AH42" s="28">
        <v>3.59279429248285</v>
      </c>
      <c r="AI42" s="28">
        <v>3.61771231622172</v>
      </c>
      <c r="AJ42" s="28">
        <v>3.57362748135871</v>
      </c>
      <c r="AK42" s="28">
        <v>3.62007196415567</v>
      </c>
      <c r="AL42" s="28">
        <v>3.75887377051495</v>
      </c>
      <c r="AM42" s="28">
        <v>3.75959435715918</v>
      </c>
      <c r="AN42" s="28">
        <v>3.78503724952451</v>
      </c>
      <c r="AO42" s="28">
        <v>3.91161584795427</v>
      </c>
      <c r="AP42" s="28">
        <v>3.99232855531341</v>
      </c>
      <c r="AQ42" s="28">
        <v>3.91026138280462</v>
      </c>
      <c r="AR42" s="28">
        <v>3.97624592017478</v>
      </c>
      <c r="AS42" s="28">
        <v>3.92614270675066</v>
      </c>
      <c r="AT42" s="28">
        <v>3.86919369685257</v>
      </c>
      <c r="AU42" s="28">
        <v>4.09510311417185</v>
      </c>
      <c r="AV42" s="28">
        <v>3.92273454047858</v>
      </c>
      <c r="AW42" s="28">
        <v>3.79288410196145</v>
      </c>
      <c r="AX42" s="28">
        <v>3.68087557970924</v>
      </c>
      <c r="AY42" s="28">
        <v>3.47423007750784</v>
      </c>
      <c r="AZ42" s="28">
        <v>3.52290697160345</v>
      </c>
      <c r="BA42" s="28">
        <v>3.58758004560987</v>
      </c>
      <c r="BB42" s="28">
        <v>3.53201214841599</v>
      </c>
      <c r="BC42" s="28">
        <v>3.52858965984351</v>
      </c>
      <c r="BD42" s="28">
        <v>3.5125794301055</v>
      </c>
      <c r="BE42" s="29">
        <v>3.37255619668114</v>
      </c>
      <c r="BF42" s="30">
        <v>-0.0424866884325626</v>
      </c>
      <c r="BG42" s="30">
        <v>-0.00962294926235852</v>
      </c>
      <c r="BH42" s="30">
        <v>0.00605884463702504</v>
      </c>
    </row>
    <row r="43" spans="8:8" s="24" ht="10.2" customFormat="1">
      <c r="A43" s="24" t="s">
        <v>131</v>
      </c>
      <c r="B43" s="28" t="s">
        <v>114</v>
      </c>
      <c r="C43" s="28" t="s">
        <v>114</v>
      </c>
      <c r="D43" s="28" t="s">
        <v>114</v>
      </c>
      <c r="E43" s="28" t="s">
        <v>114</v>
      </c>
      <c r="F43" s="28" t="s">
        <v>114</v>
      </c>
      <c r="G43" s="28" t="s">
        <v>114</v>
      </c>
      <c r="H43" s="28" t="s">
        <v>114</v>
      </c>
      <c r="I43" s="28" t="s">
        <v>114</v>
      </c>
      <c r="J43" s="28" t="s">
        <v>114</v>
      </c>
      <c r="K43" s="28" t="s">
        <v>114</v>
      </c>
      <c r="L43" s="28" t="s">
        <v>114</v>
      </c>
      <c r="M43" s="28" t="s">
        <v>114</v>
      </c>
      <c r="N43" s="28" t="s">
        <v>114</v>
      </c>
      <c r="O43" s="28" t="s">
        <v>114</v>
      </c>
      <c r="P43" s="28" t="s">
        <v>114</v>
      </c>
      <c r="Q43" s="28" t="s">
        <v>114</v>
      </c>
      <c r="R43" s="28" t="s">
        <v>114</v>
      </c>
      <c r="S43" s="28" t="s">
        <v>114</v>
      </c>
      <c r="T43" s="28" t="s">
        <v>114</v>
      </c>
      <c r="U43" s="28" t="s">
        <v>114</v>
      </c>
      <c r="V43" s="28" t="s">
        <v>114</v>
      </c>
      <c r="W43" s="28" t="s">
        <v>114</v>
      </c>
      <c r="X43" s="28" t="s">
        <v>114</v>
      </c>
      <c r="Y43" s="28" t="s">
        <v>114</v>
      </c>
      <c r="Z43" s="28" t="s">
        <v>114</v>
      </c>
      <c r="AA43" s="28">
        <v>0.106457673452239</v>
      </c>
      <c r="AB43" s="28">
        <v>0.105463633724918</v>
      </c>
      <c r="AC43" s="28">
        <v>0.108305913771091</v>
      </c>
      <c r="AD43" s="28">
        <v>0.108669321716754</v>
      </c>
      <c r="AE43" s="28">
        <v>0.101942140795627</v>
      </c>
      <c r="AF43" s="28">
        <v>0.102627314293982</v>
      </c>
      <c r="AG43" s="28">
        <v>0.11926075789038</v>
      </c>
      <c r="AH43" s="28">
        <v>0.107468388585277</v>
      </c>
      <c r="AI43" s="28">
        <v>0.121427651141984</v>
      </c>
      <c r="AJ43" s="28">
        <v>0.116118141001688</v>
      </c>
      <c r="AK43" s="28">
        <v>0.110296939720411</v>
      </c>
      <c r="AL43" s="28">
        <v>0.104087190746082</v>
      </c>
      <c r="AM43" s="28">
        <v>0.101619297344532</v>
      </c>
      <c r="AN43" s="28">
        <v>0.114242775437908</v>
      </c>
      <c r="AO43" s="28">
        <v>0.112745699476936</v>
      </c>
      <c r="AP43" s="28">
        <v>0.116236514725048</v>
      </c>
      <c r="AQ43" s="28">
        <v>0.118097240606228</v>
      </c>
      <c r="AR43" s="28">
        <v>0.11760313680895</v>
      </c>
      <c r="AS43" s="28">
        <v>0.11371699344731</v>
      </c>
      <c r="AT43" s="28">
        <v>0.11176266482753</v>
      </c>
      <c r="AU43" s="28">
        <v>0.12053432142859</v>
      </c>
      <c r="AV43" s="28">
        <v>0.120844108360392</v>
      </c>
      <c r="AW43" s="28">
        <v>0.112308745268658</v>
      </c>
      <c r="AX43" s="28">
        <v>0.10749600020373</v>
      </c>
      <c r="AY43" s="28">
        <v>0.0999081927705344</v>
      </c>
      <c r="AZ43" s="28">
        <v>0.104910986752232</v>
      </c>
      <c r="BA43" s="28">
        <v>0.108850423873254</v>
      </c>
      <c r="BB43" s="28">
        <v>0.105103192723077</v>
      </c>
      <c r="BC43" s="28">
        <v>0.104602351780961</v>
      </c>
      <c r="BD43" s="28">
        <v>0.11085905765196</v>
      </c>
      <c r="BE43" s="29">
        <v>0.101869897466518</v>
      </c>
      <c r="BF43" s="30">
        <v>-0.0835970775407925</v>
      </c>
      <c r="BG43" s="30">
        <v>-8.11462111374284E-4</v>
      </c>
      <c r="BH43" s="30">
        <v>1.83010703438148E-4</v>
      </c>
    </row>
    <row r="44" spans="8:8" s="24" ht="10.2" customFormat="1">
      <c r="A44" s="24" t="s">
        <v>132</v>
      </c>
      <c r="B44" s="28">
        <v>0.743618196628</v>
      </c>
      <c r="C44" s="28">
        <v>0.76196949508</v>
      </c>
      <c r="D44" s="28">
        <v>0.817667681668</v>
      </c>
      <c r="E44" s="28">
        <v>0.915757743268</v>
      </c>
      <c r="F44" s="28">
        <v>0.919025853736</v>
      </c>
      <c r="G44" s="28">
        <v>0.963150501432</v>
      </c>
      <c r="H44" s="28">
        <v>1.011705797248</v>
      </c>
      <c r="I44" s="28">
        <v>1.0726973283</v>
      </c>
      <c r="J44" s="28">
        <v>1.135750796072</v>
      </c>
      <c r="K44" s="28">
        <v>1.144168095352</v>
      </c>
      <c r="L44" s="28">
        <v>1.161145527472</v>
      </c>
      <c r="M44" s="28">
        <v>1.242469592924</v>
      </c>
      <c r="N44" s="28">
        <v>1.146474190632</v>
      </c>
      <c r="O44" s="28">
        <v>1.286591157888</v>
      </c>
      <c r="P44" s="28">
        <v>1.376328304848</v>
      </c>
      <c r="Q44" s="28">
        <v>1.310102472008</v>
      </c>
      <c r="R44" s="28">
        <v>1.380724461064</v>
      </c>
      <c r="S44" s="28">
        <v>1.364041869224</v>
      </c>
      <c r="T44" s="28">
        <v>1.496964648144</v>
      </c>
      <c r="U44" s="28">
        <v>1.516455748944</v>
      </c>
      <c r="V44" s="28">
        <v>1.501541177504</v>
      </c>
      <c r="W44" s="28">
        <v>1.467330445052</v>
      </c>
      <c r="X44" s="28">
        <v>1.540203151916</v>
      </c>
      <c r="Y44" s="28">
        <v>1.586078621188</v>
      </c>
      <c r="Z44" s="28">
        <v>1.688245620792</v>
      </c>
      <c r="AA44" s="28">
        <v>1.70495584889066</v>
      </c>
      <c r="AB44" s="28">
        <v>1.57308419248779</v>
      </c>
      <c r="AC44" s="28">
        <v>1.65622113709363</v>
      </c>
      <c r="AD44" s="28">
        <v>1.70986407805978</v>
      </c>
      <c r="AE44" s="28">
        <v>1.65368085317738</v>
      </c>
      <c r="AF44" s="28">
        <v>1.75280868625344</v>
      </c>
      <c r="AG44" s="28">
        <v>1.61269808348206</v>
      </c>
      <c r="AH44" s="28">
        <v>1.69516284219619</v>
      </c>
      <c r="AI44" s="28">
        <v>1.76190710151934</v>
      </c>
      <c r="AJ44" s="28">
        <v>1.80690046739772</v>
      </c>
      <c r="AK44" s="28">
        <v>1.99793318060662</v>
      </c>
      <c r="AL44" s="28">
        <v>1.81237262240072</v>
      </c>
      <c r="AM44" s="28">
        <v>1.88335365589982</v>
      </c>
      <c r="AN44" s="28">
        <v>1.66787464676899</v>
      </c>
      <c r="AO44" s="28">
        <v>1.69823523925926</v>
      </c>
      <c r="AP44" s="28">
        <v>1.9331031844322</v>
      </c>
      <c r="AQ44" s="28">
        <v>1.77356393129203</v>
      </c>
      <c r="AR44" s="28">
        <v>1.90082009882049</v>
      </c>
      <c r="AS44" s="28">
        <v>1.94567877281208</v>
      </c>
      <c r="AT44" s="28">
        <v>1.79911134778655</v>
      </c>
      <c r="AU44" s="28">
        <v>1.72945671633009</v>
      </c>
      <c r="AV44" s="28">
        <v>1.75316542227864</v>
      </c>
      <c r="AW44" s="28">
        <v>1.93675601194237</v>
      </c>
      <c r="AX44" s="28">
        <v>1.81852953544183</v>
      </c>
      <c r="AY44" s="28">
        <v>1.87134913295265</v>
      </c>
      <c r="AZ44" s="28">
        <v>1.89468567377645</v>
      </c>
      <c r="BA44" s="28">
        <v>1.91402028397199</v>
      </c>
      <c r="BB44" s="28">
        <v>1.92177859759236</v>
      </c>
      <c r="BC44" s="28">
        <v>1.90159202239079</v>
      </c>
      <c r="BD44" s="28">
        <v>1.77805509078049</v>
      </c>
      <c r="BE44" s="29">
        <v>1.92977732222642</v>
      </c>
      <c r="BF44" s="30">
        <v>0.0823650608863613</v>
      </c>
      <c r="BG44" s="30">
        <v>-0.00117657988822606</v>
      </c>
      <c r="BH44" s="30">
        <v>0.00346687209865625</v>
      </c>
    </row>
    <row r="45" spans="8:8" s="24" ht="10.2" customFormat="1">
      <c r="A45" s="24" t="s">
        <v>133</v>
      </c>
      <c r="B45" s="28">
        <v>2.793174838</v>
      </c>
      <c r="C45" s="28">
        <v>2.847606704</v>
      </c>
      <c r="D45" s="28">
        <v>2.930796512</v>
      </c>
      <c r="E45" s="28">
        <v>3.154201786</v>
      </c>
      <c r="F45" s="28">
        <v>3.369190036</v>
      </c>
      <c r="G45" s="28">
        <v>3.55528559</v>
      </c>
      <c r="H45" s="28">
        <v>3.667753764</v>
      </c>
      <c r="I45" s="28">
        <v>3.868461884</v>
      </c>
      <c r="J45" s="28">
        <v>3.940958053</v>
      </c>
      <c r="K45" s="28">
        <v>4.070803236</v>
      </c>
      <c r="L45" s="28">
        <v>4.391371144</v>
      </c>
      <c r="M45" s="28">
        <v>4.626544029</v>
      </c>
      <c r="N45" s="28">
        <v>4.823837591</v>
      </c>
      <c r="O45" s="28">
        <v>5.064854979</v>
      </c>
      <c r="P45" s="28">
        <v>5.140185296</v>
      </c>
      <c r="Q45" s="28">
        <v>5.382382986</v>
      </c>
      <c r="R45" s="28">
        <v>4.852721255</v>
      </c>
      <c r="S45" s="28">
        <v>4.941613239</v>
      </c>
      <c r="T45" s="28">
        <v>4.964126143</v>
      </c>
      <c r="U45" s="28">
        <v>5.160677617</v>
      </c>
      <c r="V45" s="28">
        <v>5.27740528</v>
      </c>
      <c r="W45" s="28">
        <v>5.426387694</v>
      </c>
      <c r="X45" s="28">
        <v>5.602524825</v>
      </c>
      <c r="Y45" s="28">
        <v>5.495561878</v>
      </c>
      <c r="Z45" s="28">
        <v>5.28909226</v>
      </c>
      <c r="AA45" s="28">
        <v>4.356190878</v>
      </c>
      <c r="AB45" s="28">
        <v>4.2619471002</v>
      </c>
      <c r="AC45" s="28">
        <v>4.075489969</v>
      </c>
      <c r="AD45" s="28">
        <v>4.073600109</v>
      </c>
      <c r="AE45" s="28">
        <v>3.8982538798</v>
      </c>
      <c r="AF45" s="28">
        <v>3.9900831638</v>
      </c>
      <c r="AG45" s="28">
        <v>4.18877539638464</v>
      </c>
      <c r="AH45" s="28">
        <v>4.1476277589381</v>
      </c>
      <c r="AI45" s="28">
        <v>3.97329753624821</v>
      </c>
      <c r="AJ45" s="28">
        <v>3.89611760396049</v>
      </c>
      <c r="AK45" s="28">
        <v>3.66139669271882</v>
      </c>
      <c r="AL45" s="28">
        <v>3.63545260249653</v>
      </c>
      <c r="AM45" s="28">
        <v>3.59630296907642</v>
      </c>
      <c r="AN45" s="28">
        <v>3.72124185206647</v>
      </c>
      <c r="AO45" s="28">
        <v>3.74550338380699</v>
      </c>
      <c r="AP45" s="28">
        <v>3.82745225155873</v>
      </c>
      <c r="AQ45" s="28">
        <v>4.01598066792452</v>
      </c>
      <c r="AR45" s="28">
        <v>4.00303137060191</v>
      </c>
      <c r="AS45" s="28">
        <v>4.07089620105372</v>
      </c>
      <c r="AT45" s="28">
        <v>3.92421557896167</v>
      </c>
      <c r="AU45" s="28">
        <v>4.18218008984703</v>
      </c>
      <c r="AV45" s="28">
        <v>4.20277861402599</v>
      </c>
      <c r="AW45" s="28">
        <v>4.07480796436563</v>
      </c>
      <c r="AX45" s="28">
        <v>4.08637853255817</v>
      </c>
      <c r="AY45" s="28">
        <v>3.93431610825061</v>
      </c>
      <c r="AZ45" s="28">
        <v>3.97361750048243</v>
      </c>
      <c r="BA45" s="28">
        <v>4.15039628785729</v>
      </c>
      <c r="BB45" s="28">
        <v>4.31483583</v>
      </c>
      <c r="BC45" s="28">
        <v>4.36532453546183</v>
      </c>
      <c r="BD45" s="28">
        <v>4.23506956758677</v>
      </c>
      <c r="BE45" s="29">
        <v>4.01293439696531</v>
      </c>
      <c r="BF45" s="30">
        <v>-0.0550402935613014</v>
      </c>
      <c r="BG45" s="30">
        <v>0.00765245914351209</v>
      </c>
      <c r="BH45" s="30">
        <v>0.00720929307974562</v>
      </c>
    </row>
    <row r="46" spans="8:8" s="24" ht="10.2" customFormat="1">
      <c r="A46" s="24" t="s">
        <v>134</v>
      </c>
      <c r="B46" s="28">
        <v>0.176512104</v>
      </c>
      <c r="C46" s="28">
        <v>0.192701392</v>
      </c>
      <c r="D46" s="28">
        <v>0.206179435</v>
      </c>
      <c r="E46" s="28">
        <v>0.210143167</v>
      </c>
      <c r="F46" s="28">
        <v>0.227189705</v>
      </c>
      <c r="G46" s="28">
        <v>0.272754726262</v>
      </c>
      <c r="H46" s="28">
        <v>0.30054988401</v>
      </c>
      <c r="I46" s="28">
        <v>0.326557390531</v>
      </c>
      <c r="J46" s="28">
        <v>0.361180576745</v>
      </c>
      <c r="K46" s="28">
        <v>0.378017136878</v>
      </c>
      <c r="L46" s="28">
        <v>0.376490059222</v>
      </c>
      <c r="M46" s="28">
        <v>0.373597370619</v>
      </c>
      <c r="N46" s="28">
        <v>0.42062325007</v>
      </c>
      <c r="O46" s="28">
        <v>0.442815344788</v>
      </c>
      <c r="P46" s="28">
        <v>0.469771306958</v>
      </c>
      <c r="Q46" s="28">
        <v>0.458049814204</v>
      </c>
      <c r="R46" s="28">
        <v>0.451561462973</v>
      </c>
      <c r="S46" s="28">
        <v>0.487702480921</v>
      </c>
      <c r="T46" s="28">
        <v>0.504397520374</v>
      </c>
      <c r="U46" s="28">
        <v>0.524602839389</v>
      </c>
      <c r="V46" s="28">
        <v>0.534570947715</v>
      </c>
      <c r="W46" s="28">
        <v>0.567572519653</v>
      </c>
      <c r="X46" s="28">
        <v>0.580563839317</v>
      </c>
      <c r="Y46" s="28">
        <v>0.642883347517</v>
      </c>
      <c r="Z46" s="28">
        <v>0.698957263903101</v>
      </c>
      <c r="AA46" s="28">
        <v>0.70753405040683</v>
      </c>
      <c r="AB46" s="28">
        <v>0.734388309541651</v>
      </c>
      <c r="AC46" s="28">
        <v>0.744922415976592</v>
      </c>
      <c r="AD46" s="28">
        <v>0.764146684204085</v>
      </c>
      <c r="AE46" s="28">
        <v>0.790614539523892</v>
      </c>
      <c r="AF46" s="28">
        <v>0.86866915208672</v>
      </c>
      <c r="AG46" s="28">
        <v>0.891864741522411</v>
      </c>
      <c r="AH46" s="28">
        <v>0.905809359617987</v>
      </c>
      <c r="AI46" s="28">
        <v>0.989070804844009</v>
      </c>
      <c r="AJ46" s="28">
        <v>1.01525030390078</v>
      </c>
      <c r="AK46" s="28">
        <v>1.04659451767957</v>
      </c>
      <c r="AL46" s="28">
        <v>1.06031597812092</v>
      </c>
      <c r="AM46" s="28">
        <v>1.05588330093885</v>
      </c>
      <c r="AN46" s="28">
        <v>1.07948423382403</v>
      </c>
      <c r="AO46" s="28">
        <v>1.06164843802832</v>
      </c>
      <c r="AP46" s="28">
        <v>1.06198184534066</v>
      </c>
      <c r="AQ46" s="28">
        <v>1.04943468139547</v>
      </c>
      <c r="AR46" s="28">
        <v>1.05708211552074</v>
      </c>
      <c r="AS46" s="28">
        <v>1.02084769232733</v>
      </c>
      <c r="AT46" s="28">
        <v>1.02714354828175</v>
      </c>
      <c r="AU46" s="28">
        <v>1.07730323251721</v>
      </c>
      <c r="AV46" s="28">
        <v>1.02873692829469</v>
      </c>
      <c r="AW46" s="28">
        <v>0.940488605663999</v>
      </c>
      <c r="AX46" s="28">
        <v>1.02788302847917</v>
      </c>
      <c r="AY46" s="28">
        <v>1.04787167449111</v>
      </c>
      <c r="AZ46" s="28">
        <v>1.02871035301731</v>
      </c>
      <c r="BA46" s="28">
        <v>1.09709963129048</v>
      </c>
      <c r="BB46" s="28">
        <v>1.06771171925619</v>
      </c>
      <c r="BC46" s="28">
        <v>1.08459442854879</v>
      </c>
      <c r="BD46" s="28">
        <v>1.0314875313868</v>
      </c>
      <c r="BE46" s="29">
        <v>0.932559778104044</v>
      </c>
      <c r="BF46" s="30">
        <v>-0.0983780489155609</v>
      </c>
      <c r="BG46" s="30">
        <v>4.22116071676415E-4</v>
      </c>
      <c r="BH46" s="30">
        <v>0.00167535675634737</v>
      </c>
    </row>
    <row r="47" spans="8:8" s="24" ht="10.2" customFormat="1">
      <c r="A47" s="24" t="s">
        <v>135</v>
      </c>
      <c r="B47" s="28">
        <v>1.00274687599104</v>
      </c>
      <c r="C47" s="28">
        <v>1.0695038106405</v>
      </c>
      <c r="D47" s="28">
        <v>1.19328835550418</v>
      </c>
      <c r="E47" s="28">
        <v>1.26971936673596</v>
      </c>
      <c r="F47" s="28">
        <v>1.45949234649073</v>
      </c>
      <c r="G47" s="28">
        <v>1.5534499217682</v>
      </c>
      <c r="H47" s="28">
        <v>1.6479357984</v>
      </c>
      <c r="I47" s="28">
        <v>1.7350556229</v>
      </c>
      <c r="J47" s="28">
        <v>1.8880965333</v>
      </c>
      <c r="K47" s="28">
        <v>1.9007146261</v>
      </c>
      <c r="L47" s="28">
        <v>2.0729996801</v>
      </c>
      <c r="M47" s="28">
        <v>2.2352029003</v>
      </c>
      <c r="N47" s="28">
        <v>2.36975682535</v>
      </c>
      <c r="O47" s="28">
        <v>2.5518663513</v>
      </c>
      <c r="P47" s="28">
        <v>2.6020234388</v>
      </c>
      <c r="Q47" s="28">
        <v>2.6264947876</v>
      </c>
      <c r="R47" s="28">
        <v>2.6326964108</v>
      </c>
      <c r="S47" s="28">
        <v>2.6105376123</v>
      </c>
      <c r="T47" s="28">
        <v>2.5934571599</v>
      </c>
      <c r="U47" s="28">
        <v>2.5738874378</v>
      </c>
      <c r="V47" s="28">
        <v>2.5654523939</v>
      </c>
      <c r="W47" s="28">
        <v>2.6213239958</v>
      </c>
      <c r="X47" s="28">
        <v>2.7183895128</v>
      </c>
      <c r="Y47" s="28">
        <v>2.7665543828</v>
      </c>
      <c r="Z47" s="28">
        <v>2.7720936618</v>
      </c>
      <c r="AA47" s="28">
        <v>2.63941217507789</v>
      </c>
      <c r="AB47" s="28">
        <v>2.238587531752</v>
      </c>
      <c r="AC47" s="28">
        <v>1.974874527744</v>
      </c>
      <c r="AD47" s="28">
        <v>1.91855979066</v>
      </c>
      <c r="AE47" s="28">
        <v>1.809046309772</v>
      </c>
      <c r="AF47" s="28">
        <v>1.986519893172</v>
      </c>
      <c r="AG47" s="28">
        <v>1.974583039308</v>
      </c>
      <c r="AH47" s="28">
        <v>1.871497254312</v>
      </c>
      <c r="AI47" s="28">
        <v>1.710504899584</v>
      </c>
      <c r="AJ47" s="28">
        <v>1.503297594176</v>
      </c>
      <c r="AK47" s="28">
        <v>1.50248738374</v>
      </c>
      <c r="AL47" s="28">
        <v>1.51964939849834</v>
      </c>
      <c r="AM47" s="28">
        <v>1.57731070875561</v>
      </c>
      <c r="AN47" s="28">
        <v>1.57905068118215</v>
      </c>
      <c r="AO47" s="28">
        <v>1.63481638625304</v>
      </c>
      <c r="AP47" s="28">
        <v>1.63607324331225</v>
      </c>
      <c r="AQ47" s="28">
        <v>1.67087229479985</v>
      </c>
      <c r="AR47" s="28">
        <v>1.61278704386193</v>
      </c>
      <c r="AS47" s="28">
        <v>1.61592272788707</v>
      </c>
      <c r="AT47" s="28">
        <v>1.41122037063692</v>
      </c>
      <c r="AU47" s="28">
        <v>1.42135146276777</v>
      </c>
      <c r="AV47" s="28">
        <v>1.45874597930263</v>
      </c>
      <c r="AW47" s="28">
        <v>1.40309774065927</v>
      </c>
      <c r="AX47" s="28">
        <v>1.30522312832332</v>
      </c>
      <c r="AY47" s="28">
        <v>1.35184037423301</v>
      </c>
      <c r="AZ47" s="28">
        <v>1.358254701292</v>
      </c>
      <c r="BA47" s="28">
        <v>1.35831790688871</v>
      </c>
      <c r="BB47" s="28">
        <v>1.3830587432</v>
      </c>
      <c r="BC47" s="28">
        <v>1.4089475023685</v>
      </c>
      <c r="BD47" s="28">
        <v>1.37585913064055</v>
      </c>
      <c r="BE47" s="29">
        <v>1.33110411825833</v>
      </c>
      <c r="BF47" s="30">
        <v>-0.0351721392128739</v>
      </c>
      <c r="BG47" s="30">
        <v>-0.00253443117835406</v>
      </c>
      <c r="BH47" s="30">
        <v>0.00239134726833254</v>
      </c>
    </row>
    <row r="48" spans="8:8" s="24" ht="10.2" customFormat="1">
      <c r="A48" s="24" t="s">
        <v>136</v>
      </c>
      <c r="B48" s="28">
        <v>0.383176216268738</v>
      </c>
      <c r="C48" s="28">
        <v>0.396726644048861</v>
      </c>
      <c r="D48" s="28">
        <v>0.39901196420193</v>
      </c>
      <c r="E48" s="28">
        <v>0.440585625155029</v>
      </c>
      <c r="F48" s="28">
        <v>0.460377761429799</v>
      </c>
      <c r="G48" s="28">
        <v>0.508971821892626</v>
      </c>
      <c r="H48" s="28">
        <v>0.545960106</v>
      </c>
      <c r="I48" s="28">
        <v>0.574159779</v>
      </c>
      <c r="J48" s="28">
        <v>0.597475395</v>
      </c>
      <c r="K48" s="28">
        <v>0.628238139</v>
      </c>
      <c r="L48" s="28">
        <v>0.657776075</v>
      </c>
      <c r="M48" s="28">
        <v>0.682378403</v>
      </c>
      <c r="N48" s="28">
        <v>0.717124806</v>
      </c>
      <c r="O48" s="28">
        <v>0.752560263</v>
      </c>
      <c r="P48" s="28">
        <v>0.774090882</v>
      </c>
      <c r="Q48" s="28">
        <v>0.786155174</v>
      </c>
      <c r="R48" s="28">
        <v>0.780060944</v>
      </c>
      <c r="S48" s="28">
        <v>0.77169506</v>
      </c>
      <c r="T48" s="28">
        <v>0.773797433</v>
      </c>
      <c r="U48" s="28">
        <v>0.833710487</v>
      </c>
      <c r="V48" s="28">
        <v>0.859418422</v>
      </c>
      <c r="W48" s="28">
        <v>0.851736295</v>
      </c>
      <c r="X48" s="28">
        <v>0.870923573</v>
      </c>
      <c r="Y48" s="28">
        <v>0.875416767</v>
      </c>
      <c r="Z48" s="28">
        <v>0.887753424</v>
      </c>
      <c r="AA48" s="28">
        <v>0.89027221118</v>
      </c>
      <c r="AB48" s="28">
        <v>0.796456216752</v>
      </c>
      <c r="AC48" s="28">
        <v>0.765846117132</v>
      </c>
      <c r="AD48" s="28">
        <v>0.751207124464</v>
      </c>
      <c r="AE48" s="28">
        <v>0.739117461268</v>
      </c>
      <c r="AF48" s="28">
        <v>0.749489466248</v>
      </c>
      <c r="AG48" s="28">
        <v>0.755182490356</v>
      </c>
      <c r="AH48" s="28">
        <v>0.741353771932</v>
      </c>
      <c r="AI48" s="28">
        <v>0.749072070792</v>
      </c>
      <c r="AJ48" s="28">
        <v>0.75494876932</v>
      </c>
      <c r="AK48" s="28">
        <v>0.779165450628</v>
      </c>
      <c r="AL48" s="28">
        <v>0.801357398421169</v>
      </c>
      <c r="AM48" s="28">
        <v>0.807724236914706</v>
      </c>
      <c r="AN48" s="28">
        <v>0.783557825434603</v>
      </c>
      <c r="AO48" s="28">
        <v>0.762827735096119</v>
      </c>
      <c r="AP48" s="28">
        <v>0.804086094324399</v>
      </c>
      <c r="AQ48" s="28">
        <v>0.7754855315614</v>
      </c>
      <c r="AR48" s="28">
        <v>0.727330696289525</v>
      </c>
      <c r="AS48" s="28">
        <v>0.752660370719267</v>
      </c>
      <c r="AT48" s="28">
        <v>0.685226655278835</v>
      </c>
      <c r="AU48" s="28">
        <v>0.729598144167034</v>
      </c>
      <c r="AV48" s="28">
        <v>0.701916729784683</v>
      </c>
      <c r="AW48" s="28">
        <v>0.673679502030909</v>
      </c>
      <c r="AX48" s="28">
        <v>0.690326419089783</v>
      </c>
      <c r="AY48" s="28">
        <v>0.643035666806778</v>
      </c>
      <c r="AZ48" s="28">
        <v>0.649082416597714</v>
      </c>
      <c r="BA48" s="28">
        <v>0.651820163659437</v>
      </c>
      <c r="BB48" s="28">
        <v>0.689341662836</v>
      </c>
      <c r="BC48" s="28">
        <v>0.678456057266316</v>
      </c>
      <c r="BD48" s="28">
        <v>0.655315215011833</v>
      </c>
      <c r="BE48" s="29">
        <v>0.62298729090303</v>
      </c>
      <c r="BF48" s="30">
        <v>-0.0519293225569768</v>
      </c>
      <c r="BG48" s="30">
        <v>-0.00445338444242138</v>
      </c>
      <c r="BH48" s="30">
        <v>0.00111920542944164</v>
      </c>
    </row>
    <row r="49" spans="8:8" s="24" ht="10.2" customFormat="1">
      <c r="A49" s="24" t="s">
        <v>137</v>
      </c>
      <c r="B49" s="28" t="s">
        <v>114</v>
      </c>
      <c r="C49" s="28" t="s">
        <v>114</v>
      </c>
      <c r="D49" s="28" t="s">
        <v>114</v>
      </c>
      <c r="E49" s="28" t="s">
        <v>114</v>
      </c>
      <c r="F49" s="28" t="s">
        <v>114</v>
      </c>
      <c r="G49" s="28" t="s">
        <v>114</v>
      </c>
      <c r="H49" s="28" t="s">
        <v>114</v>
      </c>
      <c r="I49" s="28" t="s">
        <v>114</v>
      </c>
      <c r="J49" s="28" t="s">
        <v>114</v>
      </c>
      <c r="K49" s="28" t="s">
        <v>114</v>
      </c>
      <c r="L49" s="28" t="s">
        <v>114</v>
      </c>
      <c r="M49" s="28" t="s">
        <v>114</v>
      </c>
      <c r="N49" s="28" t="s">
        <v>114</v>
      </c>
      <c r="O49" s="28" t="s">
        <v>114</v>
      </c>
      <c r="P49" s="28" t="s">
        <v>114</v>
      </c>
      <c r="Q49" s="28" t="s">
        <v>114</v>
      </c>
      <c r="R49" s="28" t="s">
        <v>114</v>
      </c>
      <c r="S49" s="28" t="s">
        <v>114</v>
      </c>
      <c r="T49" s="28" t="s">
        <v>114</v>
      </c>
      <c r="U49" s="28" t="s">
        <v>114</v>
      </c>
      <c r="V49" s="28" t="s">
        <v>114</v>
      </c>
      <c r="W49" s="28" t="s">
        <v>114</v>
      </c>
      <c r="X49" s="28" t="s">
        <v>114</v>
      </c>
      <c r="Y49" s="28" t="s">
        <v>114</v>
      </c>
      <c r="Z49" s="28" t="s">
        <v>114</v>
      </c>
      <c r="AA49" s="28">
        <v>0.24655984302699</v>
      </c>
      <c r="AB49" s="28">
        <v>0.246481319508752</v>
      </c>
      <c r="AC49" s="28">
        <v>0.230509869929242</v>
      </c>
      <c r="AD49" s="28">
        <v>0.237160060220367</v>
      </c>
      <c r="AE49" s="28">
        <v>0.252235080656702</v>
      </c>
      <c r="AF49" s="28">
        <v>0.265065801997107</v>
      </c>
      <c r="AG49" s="28">
        <v>0.278022234877563</v>
      </c>
      <c r="AH49" s="28">
        <v>0.284682391288458</v>
      </c>
      <c r="AI49" s="28">
        <v>0.285256069886743</v>
      </c>
      <c r="AJ49" s="28">
        <v>0.282110647636322</v>
      </c>
      <c r="AK49" s="28">
        <v>0.279452708015506</v>
      </c>
      <c r="AL49" s="28">
        <v>0.292227876814038</v>
      </c>
      <c r="AM49" s="28">
        <v>0.290943165597058</v>
      </c>
      <c r="AN49" s="28">
        <v>0.285591782645341</v>
      </c>
      <c r="AO49" s="28">
        <v>0.302718828738948</v>
      </c>
      <c r="AP49" s="28">
        <v>0.303086485887701</v>
      </c>
      <c r="AQ49" s="28">
        <v>0.305872821639575</v>
      </c>
      <c r="AR49" s="28">
        <v>0.304295080145826</v>
      </c>
      <c r="AS49" s="28">
        <v>0.332786844224966</v>
      </c>
      <c r="AT49" s="28">
        <v>0.306989489549602</v>
      </c>
      <c r="AU49" s="28">
        <v>0.307625377136646</v>
      </c>
      <c r="AV49" s="28">
        <v>0.298910512771998</v>
      </c>
      <c r="AW49" s="28">
        <v>0.290205425024306</v>
      </c>
      <c r="AX49" s="28">
        <v>0.28665083013481</v>
      </c>
      <c r="AY49" s="28">
        <v>0.293083722404218</v>
      </c>
      <c r="AZ49" s="28">
        <v>0.265233460201086</v>
      </c>
      <c r="BA49" s="28">
        <v>0.283329045956863</v>
      </c>
      <c r="BB49" s="28">
        <v>0.28665658278855</v>
      </c>
      <c r="BC49" s="28">
        <v>0.292280243861798</v>
      </c>
      <c r="BD49" s="28">
        <v>0.283799422225252</v>
      </c>
      <c r="BE49" s="29">
        <v>0.268309054508246</v>
      </c>
      <c r="BF49" s="30">
        <v>-0.0571652064623072</v>
      </c>
      <c r="BG49" s="30">
        <v>-0.00782381161954582</v>
      </c>
      <c r="BH49" s="30">
        <v>4.82020989768029E-4</v>
      </c>
    </row>
    <row r="50" spans="8:8" s="24" ht="10.2" customFormat="1">
      <c r="A50" s="24" t="s">
        <v>138</v>
      </c>
      <c r="B50" s="28">
        <v>1.201962517</v>
      </c>
      <c r="C50" s="28">
        <v>1.356903756</v>
      </c>
      <c r="D50" s="28">
        <v>1.466934544</v>
      </c>
      <c r="E50" s="28">
        <v>1.543117538</v>
      </c>
      <c r="F50" s="28">
        <v>1.744827701</v>
      </c>
      <c r="G50" s="28">
        <v>1.885351874</v>
      </c>
      <c r="H50" s="28">
        <v>2.074775816</v>
      </c>
      <c r="I50" s="28">
        <v>2.242428942</v>
      </c>
      <c r="J50" s="28">
        <v>2.461112073</v>
      </c>
      <c r="K50" s="28">
        <v>2.561172119</v>
      </c>
      <c r="L50" s="28">
        <v>2.633977264</v>
      </c>
      <c r="M50" s="28">
        <v>2.818938959</v>
      </c>
      <c r="N50" s="28">
        <v>2.911105211</v>
      </c>
      <c r="O50" s="28">
        <v>2.922580464</v>
      </c>
      <c r="P50" s="28">
        <v>3.14615759</v>
      </c>
      <c r="Q50" s="28">
        <v>3.172538449</v>
      </c>
      <c r="R50" s="28">
        <v>3.20233617</v>
      </c>
      <c r="S50" s="28">
        <v>3.198079286</v>
      </c>
      <c r="T50" s="28">
        <v>3.273326988</v>
      </c>
      <c r="U50" s="28">
        <v>3.320407431</v>
      </c>
      <c r="V50" s="28">
        <v>3.293090737</v>
      </c>
      <c r="W50" s="28">
        <v>3.364140636</v>
      </c>
      <c r="X50" s="28">
        <v>3.487520305</v>
      </c>
      <c r="Y50" s="28">
        <v>3.636630861</v>
      </c>
      <c r="Z50" s="28">
        <v>3.82077549006061</v>
      </c>
      <c r="AA50" s="28">
        <v>3.81862787761177</v>
      </c>
      <c r="AB50" s="28">
        <v>3.95309022657516</v>
      </c>
      <c r="AC50" s="28">
        <v>4.14772914338139</v>
      </c>
      <c r="AD50" s="28">
        <v>4.00867726669019</v>
      </c>
      <c r="AE50" s="28">
        <v>4.19774114185997</v>
      </c>
      <c r="AF50" s="28">
        <v>4.36134656839022</v>
      </c>
      <c r="AG50" s="28">
        <v>4.51999467593532</v>
      </c>
      <c r="AH50" s="28">
        <v>4.77420295478174</v>
      </c>
      <c r="AI50" s="28">
        <v>5.00538457429868</v>
      </c>
      <c r="AJ50" s="28">
        <v>5.1655735606969</v>
      </c>
      <c r="AK50" s="28">
        <v>5.46174935053233</v>
      </c>
      <c r="AL50" s="28">
        <v>5.70547540290378</v>
      </c>
      <c r="AM50" s="28">
        <v>5.77613667938788</v>
      </c>
      <c r="AN50" s="28">
        <v>6.09267384406234</v>
      </c>
      <c r="AO50" s="28">
        <v>6.32061894641466</v>
      </c>
      <c r="AP50" s="28">
        <v>6.37200910907197</v>
      </c>
      <c r="AQ50" s="28">
        <v>6.45768222132701</v>
      </c>
      <c r="AR50" s="28">
        <v>6.59753002680753</v>
      </c>
      <c r="AS50" s="28">
        <v>6.41020070749318</v>
      </c>
      <c r="AT50" s="28">
        <v>5.93276680067757</v>
      </c>
      <c r="AU50" s="28">
        <v>6.07891453206775</v>
      </c>
      <c r="AV50" s="28">
        <v>5.96893945198704</v>
      </c>
      <c r="AW50" s="28">
        <v>5.93362512218111</v>
      </c>
      <c r="AX50" s="28">
        <v>5.61949836275143</v>
      </c>
      <c r="AY50" s="28">
        <v>5.51410026036008</v>
      </c>
      <c r="AZ50" s="28">
        <v>5.59123661388291</v>
      </c>
      <c r="BA50" s="28">
        <v>5.64089052485522</v>
      </c>
      <c r="BB50" s="28">
        <v>5.71532700997143</v>
      </c>
      <c r="BC50" s="28">
        <v>5.79075285295293</v>
      </c>
      <c r="BD50" s="28">
        <v>5.59545228654957</v>
      </c>
      <c r="BE50" s="29">
        <v>4.9722578699956</v>
      </c>
      <c r="BF50" s="30">
        <v>-0.113803100796884</v>
      </c>
      <c r="BG50" s="30">
        <v>-0.00583655125962357</v>
      </c>
      <c r="BH50" s="30">
        <v>0.00893273119041718</v>
      </c>
    </row>
    <row r="51" spans="8:8" s="24" ht="10.2" customFormat="1">
      <c r="A51" s="24" t="s">
        <v>139</v>
      </c>
      <c r="B51" s="28">
        <v>1.38467906858949</v>
      </c>
      <c r="C51" s="28">
        <v>1.47916953359731</v>
      </c>
      <c r="D51" s="28">
        <v>1.51337378591117</v>
      </c>
      <c r="E51" s="28">
        <v>1.61861211355335</v>
      </c>
      <c r="F51" s="28">
        <v>1.62298093542155</v>
      </c>
      <c r="G51" s="28">
        <v>1.72453003730399</v>
      </c>
      <c r="H51" s="28">
        <v>1.74934320912541</v>
      </c>
      <c r="I51" s="28">
        <v>1.80146902336408</v>
      </c>
      <c r="J51" s="28">
        <v>1.90375328786357</v>
      </c>
      <c r="K51" s="28">
        <v>1.76045465170101</v>
      </c>
      <c r="L51" s="28">
        <v>1.86588573237117</v>
      </c>
      <c r="M51" s="28">
        <v>1.98654102198606</v>
      </c>
      <c r="N51" s="28">
        <v>1.95999689508084</v>
      </c>
      <c r="O51" s="28">
        <v>2.28224753384897</v>
      </c>
      <c r="P51" s="28">
        <v>2.40755504648557</v>
      </c>
      <c r="Q51" s="28">
        <v>2.26295249999287</v>
      </c>
      <c r="R51" s="28">
        <v>2.24188505796281</v>
      </c>
      <c r="S51" s="28">
        <v>2.13220933355588</v>
      </c>
      <c r="T51" s="28">
        <v>2.11291355148841</v>
      </c>
      <c r="U51" s="28">
        <v>2.23448088817738</v>
      </c>
      <c r="V51" s="28">
        <v>2.42876807393849</v>
      </c>
      <c r="W51" s="28">
        <v>2.52355379067548</v>
      </c>
      <c r="X51" s="28">
        <v>2.4629611479265</v>
      </c>
      <c r="Y51" s="28">
        <v>2.406280942916</v>
      </c>
      <c r="Z51" s="28">
        <v>2.35130672281919</v>
      </c>
      <c r="AA51" s="28">
        <v>2.39197566552332</v>
      </c>
      <c r="AB51" s="28">
        <v>2.26943780936848</v>
      </c>
      <c r="AC51" s="28">
        <v>2.28241725680643</v>
      </c>
      <c r="AD51" s="28">
        <v>2.25721101034681</v>
      </c>
      <c r="AE51" s="28">
        <v>2.26490809437385</v>
      </c>
      <c r="AF51" s="28">
        <v>2.28621870237398</v>
      </c>
      <c r="AG51" s="28">
        <v>2.22976748337873</v>
      </c>
      <c r="AH51" s="28">
        <v>2.29903002590659</v>
      </c>
      <c r="AI51" s="28">
        <v>2.48881070370174</v>
      </c>
      <c r="AJ51" s="28">
        <v>2.41657182837019</v>
      </c>
      <c r="AK51" s="28">
        <v>2.23265695007314</v>
      </c>
      <c r="AL51" s="28">
        <v>2.39692643875763</v>
      </c>
      <c r="AM51" s="28">
        <v>2.24736669364956</v>
      </c>
      <c r="AN51" s="28">
        <v>2.15852644161475</v>
      </c>
      <c r="AO51" s="28">
        <v>2.31802641330267</v>
      </c>
      <c r="AP51" s="28">
        <v>2.37633733572581</v>
      </c>
      <c r="AQ51" s="28">
        <v>2.2349459164628</v>
      </c>
      <c r="AR51" s="28">
        <v>2.26358322669988</v>
      </c>
      <c r="AS51" s="28">
        <v>2.22478696595906</v>
      </c>
      <c r="AT51" s="28">
        <v>2.03554475380225</v>
      </c>
      <c r="AU51" s="28">
        <v>2.15824386173429</v>
      </c>
      <c r="AV51" s="28">
        <v>2.13154426909968</v>
      </c>
      <c r="AW51" s="28">
        <v>2.25744990059345</v>
      </c>
      <c r="AX51" s="28">
        <v>2.11901215625918</v>
      </c>
      <c r="AY51" s="28">
        <v>2.10838810936539</v>
      </c>
      <c r="AZ51" s="28">
        <v>2.1738336892102</v>
      </c>
      <c r="BA51" s="28">
        <v>2.13773157578081</v>
      </c>
      <c r="BB51" s="28">
        <v>2.20663981952074</v>
      </c>
      <c r="BC51" s="28">
        <v>2.1594545196641</v>
      </c>
      <c r="BD51" s="28">
        <v>2.24179887115308</v>
      </c>
      <c r="BE51" s="29">
        <v>2.19941529987434</v>
      </c>
      <c r="BF51" s="30">
        <v>-0.0215866388915907</v>
      </c>
      <c r="BG51" s="30">
        <v>0.00969823963209038</v>
      </c>
      <c r="BH51" s="30">
        <v>0.00395128051753391</v>
      </c>
    </row>
    <row r="52" spans="8:8" s="24" ht="10.2" customFormat="1">
      <c r="A52" s="24" t="s">
        <v>140</v>
      </c>
      <c r="B52" s="28">
        <v>0.641339269</v>
      </c>
      <c r="C52" s="28">
        <v>0.688221126</v>
      </c>
      <c r="D52" s="28">
        <v>0.734738985</v>
      </c>
      <c r="E52" s="28">
        <v>0.772910947</v>
      </c>
      <c r="F52" s="28">
        <v>0.800908432</v>
      </c>
      <c r="G52" s="28">
        <v>0.877435611</v>
      </c>
      <c r="H52" s="28">
        <v>0.898471702</v>
      </c>
      <c r="I52" s="28">
        <v>0.887360509</v>
      </c>
      <c r="J52" s="28">
        <v>0.981034002</v>
      </c>
      <c r="K52" s="28">
        <v>0.936052775</v>
      </c>
      <c r="L52" s="28">
        <v>0.969476677</v>
      </c>
      <c r="M52" s="28">
        <v>0.928909289</v>
      </c>
      <c r="N52" s="28">
        <v>1.028363835</v>
      </c>
      <c r="O52" s="28">
        <v>1.014449272</v>
      </c>
      <c r="P52" s="28">
        <v>1.011044831</v>
      </c>
      <c r="Q52" s="28">
        <v>1.081092985</v>
      </c>
      <c r="R52" s="28">
        <v>1.07837455</v>
      </c>
      <c r="S52" s="28">
        <v>1.055627574</v>
      </c>
      <c r="T52" s="28">
        <v>1.099328052</v>
      </c>
      <c r="U52" s="28">
        <v>1.067091598</v>
      </c>
      <c r="V52" s="28">
        <v>1.1395550063865</v>
      </c>
      <c r="W52" s="28">
        <v>1.19677336154599</v>
      </c>
      <c r="X52" s="28">
        <v>1.18825443864434</v>
      </c>
      <c r="Y52" s="28">
        <v>1.19684903017597</v>
      </c>
      <c r="Z52" s="28">
        <v>1.12051081798192</v>
      </c>
      <c r="AA52" s="28">
        <v>1.16892520032217</v>
      </c>
      <c r="AB52" s="28">
        <v>1.19980938826688</v>
      </c>
      <c r="AC52" s="28">
        <v>1.21896623523551</v>
      </c>
      <c r="AD52" s="28">
        <v>1.21489978871823</v>
      </c>
      <c r="AE52" s="28">
        <v>1.27547722866082</v>
      </c>
      <c r="AF52" s="28">
        <v>1.20951505119724</v>
      </c>
      <c r="AG52" s="28">
        <v>1.17140994319032</v>
      </c>
      <c r="AH52" s="28">
        <v>1.25075914124402</v>
      </c>
      <c r="AI52" s="28">
        <v>1.25822387957204</v>
      </c>
      <c r="AJ52" s="28">
        <v>1.31207069557842</v>
      </c>
      <c r="AK52" s="28">
        <v>1.28094497496491</v>
      </c>
      <c r="AL52" s="28">
        <v>1.36730564047219</v>
      </c>
      <c r="AM52" s="28">
        <v>1.27445394544158</v>
      </c>
      <c r="AN52" s="28">
        <v>1.260756191563</v>
      </c>
      <c r="AO52" s="28">
        <v>1.242834945598</v>
      </c>
      <c r="AP52" s="28">
        <v>1.19342870393739</v>
      </c>
      <c r="AQ52" s="28">
        <v>1.24205064620672</v>
      </c>
      <c r="AR52" s="28">
        <v>1.22518348536864</v>
      </c>
      <c r="AS52" s="28">
        <v>1.26648506724909</v>
      </c>
      <c r="AT52" s="28">
        <v>1.26304778428821</v>
      </c>
      <c r="AU52" s="28">
        <v>1.22925616540343</v>
      </c>
      <c r="AV52" s="28">
        <v>1.1672890376479</v>
      </c>
      <c r="AW52" s="28">
        <v>1.23152327549404</v>
      </c>
      <c r="AX52" s="28">
        <v>1.26409679893242</v>
      </c>
      <c r="AY52" s="28">
        <v>1.20501693881942</v>
      </c>
      <c r="AZ52" s="28">
        <v>1.1783726811314</v>
      </c>
      <c r="BA52" s="28">
        <v>1.10861236710685</v>
      </c>
      <c r="BB52" s="28">
        <v>1.11124439433024</v>
      </c>
      <c r="BC52" s="28">
        <v>1.12798461626164</v>
      </c>
      <c r="BD52" s="28">
        <v>1.17621682663366</v>
      </c>
      <c r="BE52" s="29">
        <v>1.07791518305094</v>
      </c>
      <c r="BF52" s="30">
        <v>-0.0860783188448726</v>
      </c>
      <c r="BG52" s="30">
        <v>-0.00709714226226732</v>
      </c>
      <c r="BH52" s="30">
        <v>0.00193648978552915</v>
      </c>
    </row>
    <row r="53" spans="8:8" s="24" ht="10.2" customFormat="1">
      <c r="A53" s="24" t="s">
        <v>141</v>
      </c>
      <c r="B53" s="28">
        <v>0.32760504</v>
      </c>
      <c r="C53" s="28">
        <v>0.376007913</v>
      </c>
      <c r="D53" s="28">
        <v>0.388962254</v>
      </c>
      <c r="E53" s="28">
        <v>0.45282054</v>
      </c>
      <c r="F53" s="28">
        <v>0.494408629</v>
      </c>
      <c r="G53" s="28">
        <v>0.525853943</v>
      </c>
      <c r="H53" s="28">
        <v>0.582655172</v>
      </c>
      <c r="I53" s="28">
        <v>0.650804914</v>
      </c>
      <c r="J53" s="28">
        <v>0.738196487</v>
      </c>
      <c r="K53" s="28">
        <v>0.752361258</v>
      </c>
      <c r="L53" s="28">
        <v>0.837132633</v>
      </c>
      <c r="M53" s="28">
        <v>0.941858385</v>
      </c>
      <c r="N53" s="28">
        <v>1.031245472</v>
      </c>
      <c r="O53" s="28">
        <v>1.090058466</v>
      </c>
      <c r="P53" s="28">
        <v>1.027288507</v>
      </c>
      <c r="Q53" s="28">
        <v>1.067067557</v>
      </c>
      <c r="R53" s="28">
        <v>1.075978432</v>
      </c>
      <c r="S53" s="28">
        <v>1.174112698</v>
      </c>
      <c r="T53" s="28">
        <v>1.215646835</v>
      </c>
      <c r="U53" s="28">
        <v>1.279067186</v>
      </c>
      <c r="V53" s="28">
        <v>1.382161031</v>
      </c>
      <c r="W53" s="28">
        <v>1.506861178</v>
      </c>
      <c r="X53" s="28">
        <v>1.714512827</v>
      </c>
      <c r="Y53" s="28">
        <v>1.879892847</v>
      </c>
      <c r="Z53" s="28">
        <v>1.851817977</v>
      </c>
      <c r="AA53" s="28">
        <v>2.008242027</v>
      </c>
      <c r="AB53" s="28">
        <v>2.050684846</v>
      </c>
      <c r="AC53" s="28">
        <v>2.15465371</v>
      </c>
      <c r="AD53" s="28">
        <v>2.338425407</v>
      </c>
      <c r="AE53" s="28">
        <v>2.265985588</v>
      </c>
      <c r="AF53" s="28">
        <v>2.534792482</v>
      </c>
      <c r="AG53" s="28">
        <v>2.763991117</v>
      </c>
      <c r="AH53" s="28">
        <v>2.892677975</v>
      </c>
      <c r="AI53" s="28">
        <v>2.965655133</v>
      </c>
      <c r="AJ53" s="28">
        <v>2.891996599</v>
      </c>
      <c r="AK53" s="28">
        <v>3.092636238</v>
      </c>
      <c r="AL53" s="28">
        <v>2.8125345834026</v>
      </c>
      <c r="AM53" s="28">
        <v>3.07296415670968</v>
      </c>
      <c r="AN53" s="28">
        <v>3.25449305692308</v>
      </c>
      <c r="AO53" s="28">
        <v>3.48004278701911</v>
      </c>
      <c r="AP53" s="28">
        <v>3.56347285063291</v>
      </c>
      <c r="AQ53" s="28">
        <v>3.95332348973585</v>
      </c>
      <c r="AR53" s="28">
        <v>4.205131596625</v>
      </c>
      <c r="AS53" s="28">
        <v>4.220807126</v>
      </c>
      <c r="AT53" s="28">
        <v>4.27593996622222</v>
      </c>
      <c r="AU53" s="28">
        <v>4.50138500914724</v>
      </c>
      <c r="AV53" s="28">
        <v>4.81026234088687</v>
      </c>
      <c r="AW53" s="28">
        <v>5.1061933545717</v>
      </c>
      <c r="AX53" s="28">
        <v>5.06677476708788</v>
      </c>
      <c r="AY53" s="28">
        <v>5.231674164</v>
      </c>
      <c r="AZ53" s="28">
        <v>5.72312864423101</v>
      </c>
      <c r="BA53" s="28">
        <v>6.01064048945199</v>
      </c>
      <c r="BB53" s="28">
        <v>6.372539558401</v>
      </c>
      <c r="BC53" s="28">
        <v>6.29336916562548</v>
      </c>
      <c r="BD53" s="28">
        <v>6.50686515978605</v>
      </c>
      <c r="BE53" s="29">
        <v>6.28969163248898</v>
      </c>
      <c r="BF53" s="30">
        <v>-0.0360171098305537</v>
      </c>
      <c r="BG53" s="30">
        <v>0.0428792363968866</v>
      </c>
      <c r="BH53" s="30">
        <v>0.011299519472366</v>
      </c>
    </row>
    <row r="54" spans="8:8" s="24" ht="10.2" customFormat="1">
      <c r="A54" s="24" t="s">
        <v>142</v>
      </c>
      <c r="B54" s="28" t="s">
        <v>114</v>
      </c>
      <c r="C54" s="28" t="s">
        <v>114</v>
      </c>
      <c r="D54" s="28" t="s">
        <v>114</v>
      </c>
      <c r="E54" s="28" t="s">
        <v>114</v>
      </c>
      <c r="F54" s="28" t="s">
        <v>114</v>
      </c>
      <c r="G54" s="28" t="s">
        <v>114</v>
      </c>
      <c r="H54" s="28" t="s">
        <v>114</v>
      </c>
      <c r="I54" s="28" t="s">
        <v>114</v>
      </c>
      <c r="J54" s="28" t="s">
        <v>114</v>
      </c>
      <c r="K54" s="28" t="s">
        <v>114</v>
      </c>
      <c r="L54" s="28" t="s">
        <v>114</v>
      </c>
      <c r="M54" s="28" t="s">
        <v>114</v>
      </c>
      <c r="N54" s="28" t="s">
        <v>114</v>
      </c>
      <c r="O54" s="28" t="s">
        <v>114</v>
      </c>
      <c r="P54" s="28" t="s">
        <v>114</v>
      </c>
      <c r="Q54" s="28" t="s">
        <v>114</v>
      </c>
      <c r="R54" s="28" t="s">
        <v>114</v>
      </c>
      <c r="S54" s="28" t="s">
        <v>114</v>
      </c>
      <c r="T54" s="28" t="s">
        <v>114</v>
      </c>
      <c r="U54" s="28" t="s">
        <v>114</v>
      </c>
      <c r="V54" s="28">
        <v>9.99199951410947</v>
      </c>
      <c r="W54" s="28">
        <v>10.0385492570496</v>
      </c>
      <c r="X54" s="28">
        <v>10.251915938767</v>
      </c>
      <c r="Y54" s="28">
        <v>10.2560793567453</v>
      </c>
      <c r="Z54" s="28">
        <v>9.81456534294636</v>
      </c>
      <c r="AA54" s="28">
        <v>11.4777446286843</v>
      </c>
      <c r="AB54" s="28">
        <v>10.7567331808693</v>
      </c>
      <c r="AC54" s="28">
        <v>9.08904477567256</v>
      </c>
      <c r="AD54" s="28">
        <v>7.96249870011505</v>
      </c>
      <c r="AE54" s="28">
        <v>6.80244219946018</v>
      </c>
      <c r="AF54" s="28">
        <v>6.63753125682301</v>
      </c>
      <c r="AG54" s="28">
        <v>6.18397771907965</v>
      </c>
      <c r="AH54" s="28">
        <v>5.96295921323009</v>
      </c>
      <c r="AI54" s="28">
        <v>5.75041791811504</v>
      </c>
      <c r="AJ54" s="28">
        <v>5.66535998383186</v>
      </c>
      <c r="AK54" s="28">
        <v>5.68373370947788</v>
      </c>
      <c r="AL54" s="28">
        <v>5.60244472335008</v>
      </c>
      <c r="AM54" s="28">
        <v>5.56895552715672</v>
      </c>
      <c r="AN54" s="28">
        <v>5.7079050189115</v>
      </c>
      <c r="AO54" s="28">
        <v>5.68349096129654</v>
      </c>
      <c r="AP54" s="28">
        <v>5.75354269605075</v>
      </c>
      <c r="AQ54" s="28">
        <v>5.82125949934917</v>
      </c>
      <c r="AR54" s="28">
        <v>5.79851558121735</v>
      </c>
      <c r="AS54" s="28">
        <v>5.59741835961363</v>
      </c>
      <c r="AT54" s="28">
        <v>4.76558140143191</v>
      </c>
      <c r="AU54" s="28">
        <v>5.09744543461322</v>
      </c>
      <c r="AV54" s="28">
        <v>5.27197940113989</v>
      </c>
      <c r="AW54" s="28">
        <v>5.16984902971283</v>
      </c>
      <c r="AX54" s="28">
        <v>4.89247421034055</v>
      </c>
      <c r="AY54" s="28">
        <v>4.32648407431704</v>
      </c>
      <c r="AZ54" s="28">
        <v>3.58739627104804</v>
      </c>
      <c r="BA54" s="28">
        <v>3.75339555648928</v>
      </c>
      <c r="BB54" s="28">
        <v>3.49198062107765</v>
      </c>
      <c r="BC54" s="28">
        <v>3.61881009412019</v>
      </c>
      <c r="BD54" s="28">
        <v>3.41933781144453</v>
      </c>
      <c r="BE54" s="29">
        <v>3.31389812297018</v>
      </c>
      <c r="BF54" s="30">
        <v>-0.0334842771449317</v>
      </c>
      <c r="BG54" s="30">
        <v>-0.032652281602064</v>
      </c>
      <c r="BH54" s="30">
        <v>0.00595346458266994</v>
      </c>
    </row>
    <row r="55" spans="8:8" s="24" ht="10.2" customFormat="1">
      <c r="A55" s="24" t="s">
        <v>143</v>
      </c>
      <c r="B55" s="28">
        <v>8.33217842</v>
      </c>
      <c r="C55" s="28">
        <v>8.371725479</v>
      </c>
      <c r="D55" s="28">
        <v>8.373413642</v>
      </c>
      <c r="E55" s="28">
        <v>8.673094165</v>
      </c>
      <c r="F55" s="28">
        <v>8.98706532</v>
      </c>
      <c r="G55" s="28">
        <v>9.175234446</v>
      </c>
      <c r="H55" s="28">
        <v>9.005758119</v>
      </c>
      <c r="I55" s="28">
        <v>9.138020592</v>
      </c>
      <c r="J55" s="28">
        <v>9.593002311</v>
      </c>
      <c r="K55" s="28">
        <v>9.109589046</v>
      </c>
      <c r="L55" s="28">
        <v>8.58869666</v>
      </c>
      <c r="M55" s="28">
        <v>8.763788649</v>
      </c>
      <c r="N55" s="28">
        <v>8.927457302</v>
      </c>
      <c r="O55" s="28">
        <v>8.979262683</v>
      </c>
      <c r="P55" s="28">
        <v>9.399525426</v>
      </c>
      <c r="Q55" s="28">
        <v>8.56153916</v>
      </c>
      <c r="R55" s="28">
        <v>8.323674066</v>
      </c>
      <c r="S55" s="28">
        <v>8.214225942</v>
      </c>
      <c r="T55" s="28">
        <v>8.246208772</v>
      </c>
      <c r="U55" s="28">
        <v>8.2417634360101</v>
      </c>
      <c r="V55" s="28">
        <v>8.5909248500101</v>
      </c>
      <c r="W55" s="28">
        <v>8.8296179920101</v>
      </c>
      <c r="X55" s="28">
        <v>8.815988922</v>
      </c>
      <c r="Y55" s="28">
        <v>8.9316757880101</v>
      </c>
      <c r="Z55" s="28">
        <v>8.940783925</v>
      </c>
      <c r="AA55" s="28">
        <v>9.011881163</v>
      </c>
      <c r="AB55" s="28">
        <v>9.201251503</v>
      </c>
      <c r="AC55" s="28">
        <v>9.141794641</v>
      </c>
      <c r="AD55" s="28">
        <v>9.245090948</v>
      </c>
      <c r="AE55" s="28">
        <v>9.132988562</v>
      </c>
      <c r="AF55" s="28">
        <v>9.164327612</v>
      </c>
      <c r="AG55" s="28">
        <v>9.609103907</v>
      </c>
      <c r="AH55" s="28">
        <v>9.440474661</v>
      </c>
      <c r="AI55" s="28">
        <v>9.54015638624233</v>
      </c>
      <c r="AJ55" s="28">
        <v>9.4918700959395</v>
      </c>
      <c r="AK55" s="28">
        <v>9.57298540207188</v>
      </c>
      <c r="AL55" s="28">
        <v>9.67879183034507</v>
      </c>
      <c r="AM55" s="28">
        <v>9.46132826367342</v>
      </c>
      <c r="AN55" s="28">
        <v>9.59544903730626</v>
      </c>
      <c r="AO55" s="28">
        <v>9.64652940271235</v>
      </c>
      <c r="AP55" s="28">
        <v>9.74847117137032</v>
      </c>
      <c r="AQ55" s="28">
        <v>9.62901986409184</v>
      </c>
      <c r="AR55" s="28">
        <v>9.34129533719749</v>
      </c>
      <c r="AS55" s="28">
        <v>9.17022908422223</v>
      </c>
      <c r="AT55" s="28">
        <v>8.71118257837633</v>
      </c>
      <c r="AU55" s="28">
        <v>8.9150568215565</v>
      </c>
      <c r="AV55" s="28">
        <v>8.42599781738625</v>
      </c>
      <c r="AW55" s="28">
        <v>8.52518524520503</v>
      </c>
      <c r="AX55" s="28">
        <v>8.48191021337172</v>
      </c>
      <c r="AY55" s="28">
        <v>7.99067608416063</v>
      </c>
      <c r="AZ55" s="28">
        <v>8.08134770521123</v>
      </c>
      <c r="BA55" s="28">
        <v>7.99184602176751</v>
      </c>
      <c r="BB55" s="28">
        <v>7.95741692733322</v>
      </c>
      <c r="BC55" s="28">
        <v>7.94694313515466</v>
      </c>
      <c r="BD55" s="28">
        <v>7.72704348019757</v>
      </c>
      <c r="BE55" s="29">
        <v>6.89453013220976</v>
      </c>
      <c r="BF55" s="30">
        <v>-0.11017808611949</v>
      </c>
      <c r="BG55" s="30">
        <v>-0.0119165525462809</v>
      </c>
      <c r="BH55" s="30">
        <v>0.0123861203432146</v>
      </c>
    </row>
    <row r="56" spans="8:8" s="24" ht="10.2" customFormat="1">
      <c r="A56" s="24" t="s">
        <v>144</v>
      </c>
      <c r="B56" s="28">
        <v>0.660904898366916</v>
      </c>
      <c r="C56" s="28">
        <v>0.695369716812904</v>
      </c>
      <c r="D56" s="28">
        <v>0.70513750938456</v>
      </c>
      <c r="E56" s="28">
        <v>0.775988732324096</v>
      </c>
      <c r="F56" s="28">
        <v>0.827786472649925</v>
      </c>
      <c r="G56" s="28">
        <v>0.913427920579212</v>
      </c>
      <c r="H56" s="28">
        <v>1.06793314398572</v>
      </c>
      <c r="I56" s="28">
        <v>1.11297961476855</v>
      </c>
      <c r="J56" s="28">
        <v>1.16752399455103</v>
      </c>
      <c r="K56" s="28">
        <v>1.2936943233337</v>
      </c>
      <c r="L56" s="28">
        <v>1.30461279611638</v>
      </c>
      <c r="M56" s="28">
        <v>1.39008301989891</v>
      </c>
      <c r="N56" s="28">
        <v>1.49060444590154</v>
      </c>
      <c r="O56" s="28">
        <v>1.62210166161508</v>
      </c>
      <c r="P56" s="28">
        <v>1.75864665638566</v>
      </c>
      <c r="Q56" s="28">
        <v>1.71085706586025</v>
      </c>
      <c r="R56" s="28">
        <v>1.70180730153596</v>
      </c>
      <c r="S56" s="28">
        <v>1.77215843383668</v>
      </c>
      <c r="T56" s="28">
        <v>1.91083419029439</v>
      </c>
      <c r="U56" s="28">
        <v>1.99079094820309</v>
      </c>
      <c r="V56" s="28">
        <v>2.54491063236234</v>
      </c>
      <c r="W56" s="28">
        <v>2.66994030642028</v>
      </c>
      <c r="X56" s="28">
        <v>2.70312735284558</v>
      </c>
      <c r="Y56" s="28">
        <v>2.78618825088191</v>
      </c>
      <c r="Z56" s="28">
        <v>2.70540692391373</v>
      </c>
      <c r="AA56" s="28">
        <v>1.91187309045049</v>
      </c>
      <c r="AB56" s="28">
        <v>1.68533959145485</v>
      </c>
      <c r="AC56" s="28">
        <v>1.47413115977449</v>
      </c>
      <c r="AD56" s="28">
        <v>1.27176341553178</v>
      </c>
      <c r="AE56" s="28">
        <v>1.08713156413169</v>
      </c>
      <c r="AF56" s="28">
        <v>1.11446459368472</v>
      </c>
      <c r="AG56" s="28">
        <v>1.21777580480017</v>
      </c>
      <c r="AH56" s="28">
        <v>1.31104217957084</v>
      </c>
      <c r="AI56" s="28">
        <v>1.33175010413101</v>
      </c>
      <c r="AJ56" s="28">
        <v>1.21076198092437</v>
      </c>
      <c r="AK56" s="28">
        <v>1.29923853382242</v>
      </c>
      <c r="AL56" s="28">
        <v>1.35693287037179</v>
      </c>
      <c r="AM56" s="28">
        <v>1.42241272349913</v>
      </c>
      <c r="AN56" s="28">
        <v>1.50238153751148</v>
      </c>
      <c r="AO56" s="28">
        <v>1.63109220678992</v>
      </c>
      <c r="AP56" s="28">
        <v>1.60857831129134</v>
      </c>
      <c r="AQ56" s="28">
        <v>1.64922461609994</v>
      </c>
      <c r="AR56" s="28">
        <v>1.60136052479689</v>
      </c>
      <c r="AS56" s="28">
        <v>1.63924230194667</v>
      </c>
      <c r="AT56" s="28">
        <v>1.66359257622359</v>
      </c>
      <c r="AU56" s="28">
        <v>1.77665265382781</v>
      </c>
      <c r="AV56" s="28">
        <v>1.74505125060018</v>
      </c>
      <c r="AW56" s="28">
        <v>1.63584392471303</v>
      </c>
      <c r="AX56" s="28">
        <v>1.72852988211473</v>
      </c>
      <c r="AY56" s="28">
        <v>1.58190562290289</v>
      </c>
      <c r="AZ56" s="28">
        <v>1.68671251960836</v>
      </c>
      <c r="BA56" s="28">
        <v>1.78908560925477</v>
      </c>
      <c r="BB56" s="28">
        <v>1.78077640393737</v>
      </c>
      <c r="BC56" s="28">
        <v>1.86192676181168</v>
      </c>
      <c r="BD56" s="28">
        <v>1.92325514609965</v>
      </c>
      <c r="BE56" s="29">
        <v>1.72052938789189</v>
      </c>
      <c r="BF56" s="30">
        <v>-0.107851866974252</v>
      </c>
      <c r="BG56" s="30">
        <v>0.0146096601723054</v>
      </c>
      <c r="BH56" s="30">
        <v>0.00309095524188186</v>
      </c>
    </row>
    <row r="57" spans="8:8" s="24" ht="10.2" customFormat="1">
      <c r="A57" s="34" t="s">
        <v>145</v>
      </c>
      <c r="B57" s="32">
        <v>44.4849598812898</v>
      </c>
      <c r="C57" s="32">
        <v>45.8229845218687</v>
      </c>
      <c r="D57" s="32">
        <v>47.1737418320316</v>
      </c>
      <c r="E57" s="32">
        <v>50.3269829450358</v>
      </c>
      <c r="F57" s="32">
        <v>53.9858027217252</v>
      </c>
      <c r="G57" s="32">
        <v>57.4965930809184</v>
      </c>
      <c r="H57" s="32">
        <v>59.0497316017941</v>
      </c>
      <c r="I57" s="32">
        <v>61.8718545313229</v>
      </c>
      <c r="J57" s="32">
        <v>65.4338843389185</v>
      </c>
      <c r="K57" s="32">
        <v>64.5277024331965</v>
      </c>
      <c r="L57" s="32">
        <v>63.8750702779796</v>
      </c>
      <c r="M57" s="32">
        <v>67.5145954483519</v>
      </c>
      <c r="N57" s="32">
        <v>68.6377343543419</v>
      </c>
      <c r="O57" s="32">
        <v>71.2681845897374</v>
      </c>
      <c r="P57" s="32">
        <v>73.9259037246402</v>
      </c>
      <c r="Q57" s="32">
        <v>72.0789636262855</v>
      </c>
      <c r="R57" s="32">
        <v>70.2142432605101</v>
      </c>
      <c r="S57" s="32">
        <v>68.8928374311409</v>
      </c>
      <c r="T57" s="32">
        <v>69.5227699775312</v>
      </c>
      <c r="U57" s="32">
        <v>71.3239336023918</v>
      </c>
      <c r="V57" s="32">
        <v>85.2908515909699</v>
      </c>
      <c r="W57" s="32">
        <v>86.7302855231615</v>
      </c>
      <c r="X57" s="32">
        <v>88.4853710382729</v>
      </c>
      <c r="Y57" s="32">
        <v>89.4136448881307</v>
      </c>
      <c r="Z57" s="32">
        <v>89.0842888625855</v>
      </c>
      <c r="AA57" s="32">
        <v>90.0107223150726</v>
      </c>
      <c r="AB57" s="32">
        <v>88.8899980690642</v>
      </c>
      <c r="AC57" s="32">
        <v>85.9691113719852</v>
      </c>
      <c r="AD57" s="32">
        <v>84.4915676326869</v>
      </c>
      <c r="AE57" s="32">
        <v>82.7167974405805</v>
      </c>
      <c r="AF57" s="32">
        <v>84.4177801865042</v>
      </c>
      <c r="AG57" s="32">
        <v>86.486204868215</v>
      </c>
      <c r="AH57" s="32">
        <v>86.2124111705831</v>
      </c>
      <c r="AI57" s="32">
        <v>86.9496707886767</v>
      </c>
      <c r="AJ57" s="32">
        <v>86.4200728854287</v>
      </c>
      <c r="AK57" s="32">
        <v>87.418201058337</v>
      </c>
      <c r="AL57" s="32">
        <v>88.3680754702961</v>
      </c>
      <c r="AM57" s="32">
        <v>88.012373335523</v>
      </c>
      <c r="AN57" s="32">
        <v>89.5818635361086</v>
      </c>
      <c r="AO57" s="32">
        <v>90.8692949734224</v>
      </c>
      <c r="AP57" s="32">
        <v>91.3372048267137</v>
      </c>
      <c r="AQ57" s="32">
        <v>92.1038749423325</v>
      </c>
      <c r="AR57" s="32">
        <v>91.2619918776358</v>
      </c>
      <c r="AS57" s="32">
        <v>90.7633470084051</v>
      </c>
      <c r="AT57" s="32">
        <v>85.4028185747761</v>
      </c>
      <c r="AU57" s="32">
        <v>88.5305408083514</v>
      </c>
      <c r="AV57" s="32">
        <v>86.5044116117373</v>
      </c>
      <c r="AW57" s="32">
        <v>86.1778718305769</v>
      </c>
      <c r="AX57" s="32">
        <v>85.2876628446845</v>
      </c>
      <c r="AY57" s="32">
        <v>82.0059723190734</v>
      </c>
      <c r="AZ57" s="32">
        <v>82.7221358745171</v>
      </c>
      <c r="BA57" s="32">
        <v>83.8140738435248</v>
      </c>
      <c r="BB57" s="32">
        <v>84.639546693496</v>
      </c>
      <c r="BC57" s="32">
        <v>84.7360060623554</v>
      </c>
      <c r="BD57" s="32">
        <v>83.4580968227907</v>
      </c>
      <c r="BE57" s="32">
        <v>77.1476804879926</v>
      </c>
      <c r="BF57" s="33">
        <v>-0.0781374437630309</v>
      </c>
      <c r="BG57" s="33">
        <v>-0.00230079243023895</v>
      </c>
      <c r="BH57" s="33">
        <v>0.138596892957211</v>
      </c>
    </row>
    <row r="58" spans="8:8" s="24" ht="10.2" customFormat="1">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c r="BE58" s="29"/>
      <c r="BF58" s="30"/>
      <c r="BG58" s="30"/>
      <c r="BH58" s="30"/>
    </row>
    <row r="59" spans="8:8" s="24" ht="10.2" customFormat="1">
      <c r="A59" s="24" t="s">
        <v>146</v>
      </c>
      <c r="B59" s="28" t="s">
        <v>114</v>
      </c>
      <c r="C59" s="28" t="s">
        <v>114</v>
      </c>
      <c r="D59" s="28" t="s">
        <v>114</v>
      </c>
      <c r="E59" s="28" t="s">
        <v>114</v>
      </c>
      <c r="F59" s="28" t="s">
        <v>114</v>
      </c>
      <c r="G59" s="28" t="s">
        <v>114</v>
      </c>
      <c r="H59" s="28" t="s">
        <v>114</v>
      </c>
      <c r="I59" s="28" t="s">
        <v>114</v>
      </c>
      <c r="J59" s="28" t="s">
        <v>114</v>
      </c>
      <c r="K59" s="28" t="s">
        <v>114</v>
      </c>
      <c r="L59" s="28" t="s">
        <v>114</v>
      </c>
      <c r="M59" s="28" t="s">
        <v>114</v>
      </c>
      <c r="N59" s="28" t="s">
        <v>114</v>
      </c>
      <c r="O59" s="28" t="s">
        <v>114</v>
      </c>
      <c r="P59" s="28" t="s">
        <v>114</v>
      </c>
      <c r="Q59" s="28" t="s">
        <v>114</v>
      </c>
      <c r="R59" s="28" t="s">
        <v>114</v>
      </c>
      <c r="S59" s="28" t="s">
        <v>114</v>
      </c>
      <c r="T59" s="28" t="s">
        <v>114</v>
      </c>
      <c r="U59" s="28" t="s">
        <v>114</v>
      </c>
      <c r="V59" s="28">
        <v>0.844204436915527</v>
      </c>
      <c r="W59" s="28">
        <v>0.908828778327393</v>
      </c>
      <c r="X59" s="28">
        <v>0.880717459143495</v>
      </c>
      <c r="Y59" s="28">
        <v>0.881449980947325</v>
      </c>
      <c r="Z59" s="28">
        <v>0.89885882158667</v>
      </c>
      <c r="AA59" s="28">
        <v>0.936020005928521</v>
      </c>
      <c r="AB59" s="28">
        <v>0.89927329603437</v>
      </c>
      <c r="AC59" s="28">
        <v>0.770024603838358</v>
      </c>
      <c r="AD59" s="28">
        <v>0.667472088300741</v>
      </c>
      <c r="AE59" s="28">
        <v>0.61347246258467</v>
      </c>
      <c r="AF59" s="28">
        <v>0.576874425280884</v>
      </c>
      <c r="AG59" s="28">
        <v>0.472941982402043</v>
      </c>
      <c r="AH59" s="28">
        <v>0.4527351092852</v>
      </c>
      <c r="AI59" s="28">
        <v>0.454368010156774</v>
      </c>
      <c r="AJ59" s="28">
        <v>0.452659133716095</v>
      </c>
      <c r="AK59" s="28">
        <v>0.472575336108521</v>
      </c>
      <c r="AL59" s="28">
        <v>0.455579748759388</v>
      </c>
      <c r="AM59" s="28">
        <v>0.449820708661719</v>
      </c>
      <c r="AN59" s="28">
        <v>0.486586317159292</v>
      </c>
      <c r="AO59" s="28">
        <v>0.551770275731975</v>
      </c>
      <c r="AP59" s="28">
        <v>0.598186890187848</v>
      </c>
      <c r="AQ59" s="28">
        <v>0.588587532200755</v>
      </c>
      <c r="AR59" s="28">
        <v>0.532438768220322</v>
      </c>
      <c r="AS59" s="28">
        <v>0.53761093407726</v>
      </c>
      <c r="AT59" s="28">
        <v>0.47496962498913</v>
      </c>
      <c r="AU59" s="28">
        <v>0.468492339173368</v>
      </c>
      <c r="AV59" s="28">
        <v>0.521187958797883</v>
      </c>
      <c r="AW59" s="28">
        <v>0.536969225063878</v>
      </c>
      <c r="AX59" s="28">
        <v>0.552088641358032</v>
      </c>
      <c r="AY59" s="28">
        <v>0.563048567412918</v>
      </c>
      <c r="AZ59" s="28">
        <v>0.615596310165266</v>
      </c>
      <c r="BA59" s="28">
        <v>0.60965476377881</v>
      </c>
      <c r="BB59" s="28">
        <v>0.598066617623314</v>
      </c>
      <c r="BC59" s="28">
        <v>0.615385953964223</v>
      </c>
      <c r="BD59" s="28">
        <v>0.64828414841226</v>
      </c>
      <c r="BE59" s="29">
        <v>0.621879673991092</v>
      </c>
      <c r="BF59" s="30">
        <v>-0.0433507425444892</v>
      </c>
      <c r="BG59" s="30">
        <v>0.0315967294232296</v>
      </c>
      <c r="BH59" s="30">
        <v>0.00111721558008246</v>
      </c>
    </row>
    <row r="60" spans="8:8" s="24" ht="10.2" customFormat="1">
      <c r="A60" s="24" t="s">
        <v>147</v>
      </c>
      <c r="B60" s="28" t="s">
        <v>114</v>
      </c>
      <c r="C60" s="28" t="s">
        <v>114</v>
      </c>
      <c r="D60" s="28" t="s">
        <v>114</v>
      </c>
      <c r="E60" s="28" t="s">
        <v>114</v>
      </c>
      <c r="F60" s="28" t="s">
        <v>114</v>
      </c>
      <c r="G60" s="28" t="s">
        <v>114</v>
      </c>
      <c r="H60" s="28" t="s">
        <v>114</v>
      </c>
      <c r="I60" s="28" t="s">
        <v>114</v>
      </c>
      <c r="J60" s="28" t="s">
        <v>114</v>
      </c>
      <c r="K60" s="28" t="s">
        <v>114</v>
      </c>
      <c r="L60" s="28" t="s">
        <v>114</v>
      </c>
      <c r="M60" s="28" t="s">
        <v>114</v>
      </c>
      <c r="N60" s="28" t="s">
        <v>114</v>
      </c>
      <c r="O60" s="28" t="s">
        <v>114</v>
      </c>
      <c r="P60" s="28" t="s">
        <v>114</v>
      </c>
      <c r="Q60" s="28" t="s">
        <v>114</v>
      </c>
      <c r="R60" s="28" t="s">
        <v>114</v>
      </c>
      <c r="S60" s="28" t="s">
        <v>114</v>
      </c>
      <c r="T60" s="28" t="s">
        <v>114</v>
      </c>
      <c r="U60" s="28" t="s">
        <v>114</v>
      </c>
      <c r="V60" s="28">
        <v>1.46894444620892</v>
      </c>
      <c r="W60" s="28">
        <v>1.67700519881953</v>
      </c>
      <c r="X60" s="28">
        <v>1.70141681125205</v>
      </c>
      <c r="Y60" s="28">
        <v>1.72584498651865</v>
      </c>
      <c r="Z60" s="28">
        <v>1.66916545901593</v>
      </c>
      <c r="AA60" s="28">
        <v>1.60044760158323</v>
      </c>
      <c r="AB60" s="28">
        <v>1.58315371476189</v>
      </c>
      <c r="AC60" s="28">
        <v>1.49784388685996</v>
      </c>
      <c r="AD60" s="28">
        <v>1.19960111285434</v>
      </c>
      <c r="AE60" s="28">
        <v>0.99965057865561</v>
      </c>
      <c r="AF60" s="28">
        <v>0.907001344527823</v>
      </c>
      <c r="AG60" s="28">
        <v>0.929989614998761</v>
      </c>
      <c r="AH60" s="28">
        <v>0.939298023528283</v>
      </c>
      <c r="AI60" s="28">
        <v>0.919172995970965</v>
      </c>
      <c r="AJ60" s="28">
        <v>0.89470980365775</v>
      </c>
      <c r="AK60" s="28">
        <v>0.919435453229016</v>
      </c>
      <c r="AL60" s="28">
        <v>0.896279060412742</v>
      </c>
      <c r="AM60" s="28">
        <v>0.922955517746708</v>
      </c>
      <c r="AN60" s="28">
        <v>0.918832301059234</v>
      </c>
      <c r="AO60" s="28">
        <v>1.034919802701</v>
      </c>
      <c r="AP60" s="28">
        <v>1.03122399723879</v>
      </c>
      <c r="AQ60" s="28">
        <v>1.09537155481913</v>
      </c>
      <c r="AR60" s="28">
        <v>1.06964690077227</v>
      </c>
      <c r="AS60" s="28">
        <v>1.0822586024041</v>
      </c>
      <c r="AT60" s="28">
        <v>1.0260115847368</v>
      </c>
      <c r="AU60" s="28">
        <v>1.08940011015151</v>
      </c>
      <c r="AV60" s="28">
        <v>1.08326452520723</v>
      </c>
      <c r="AW60" s="28">
        <v>1.17050934537719</v>
      </c>
      <c r="AX60" s="28">
        <v>1.03224751134821</v>
      </c>
      <c r="AY60" s="28">
        <v>1.06670698426715</v>
      </c>
      <c r="AZ60" s="28">
        <v>0.969248714010282</v>
      </c>
      <c r="BA60" s="28">
        <v>0.964091442483909</v>
      </c>
      <c r="BB60" s="28">
        <v>0.983057733727629</v>
      </c>
      <c r="BC60" s="28">
        <v>1.0695980513401</v>
      </c>
      <c r="BD60" s="28">
        <v>1.05369620431098</v>
      </c>
      <c r="BE60" s="29">
        <v>0.982123046020845</v>
      </c>
      <c r="BF60" s="30">
        <v>-0.0704724514399254</v>
      </c>
      <c r="BG60" s="30">
        <v>0.00266606158984439</v>
      </c>
      <c r="BH60" s="30">
        <v>0.00176439786418915</v>
      </c>
    </row>
    <row r="61" spans="8:8" s="24" ht="10.2" customFormat="1">
      <c r="A61" s="24" t="s">
        <v>148</v>
      </c>
      <c r="B61" s="28" t="s">
        <v>114</v>
      </c>
      <c r="C61" s="28" t="s">
        <v>114</v>
      </c>
      <c r="D61" s="28" t="s">
        <v>114</v>
      </c>
      <c r="E61" s="28" t="s">
        <v>114</v>
      </c>
      <c r="F61" s="28" t="s">
        <v>114</v>
      </c>
      <c r="G61" s="28" t="s">
        <v>114</v>
      </c>
      <c r="H61" s="28" t="s">
        <v>114</v>
      </c>
      <c r="I61" s="28" t="s">
        <v>114</v>
      </c>
      <c r="J61" s="28" t="s">
        <v>114</v>
      </c>
      <c r="K61" s="28" t="s">
        <v>114</v>
      </c>
      <c r="L61" s="28" t="s">
        <v>114</v>
      </c>
      <c r="M61" s="28" t="s">
        <v>114</v>
      </c>
      <c r="N61" s="28" t="s">
        <v>114</v>
      </c>
      <c r="O61" s="28" t="s">
        <v>114</v>
      </c>
      <c r="P61" s="28" t="s">
        <v>114</v>
      </c>
      <c r="Q61" s="28" t="s">
        <v>114</v>
      </c>
      <c r="R61" s="28" t="s">
        <v>114</v>
      </c>
      <c r="S61" s="28" t="s">
        <v>114</v>
      </c>
      <c r="T61" s="28" t="s">
        <v>114</v>
      </c>
      <c r="U61" s="28" t="s">
        <v>114</v>
      </c>
      <c r="V61" s="28">
        <v>2.86233691717888</v>
      </c>
      <c r="W61" s="28">
        <v>2.92821704799063</v>
      </c>
      <c r="X61" s="28">
        <v>2.99364332457277</v>
      </c>
      <c r="Y61" s="28">
        <v>3.10213607348942</v>
      </c>
      <c r="Z61" s="28">
        <v>3.05345931103922</v>
      </c>
      <c r="AA61" s="28">
        <v>3.08917928988823</v>
      </c>
      <c r="AB61" s="28">
        <v>3.0859735878724</v>
      </c>
      <c r="AC61" s="28">
        <v>3.0463820548776</v>
      </c>
      <c r="AD61" s="28">
        <v>2.688335304444</v>
      </c>
      <c r="AE61" s="28">
        <v>2.39311253539193</v>
      </c>
      <c r="AF61" s="28">
        <v>2.14998560186031</v>
      </c>
      <c r="AG61" s="28">
        <v>1.87157906772276</v>
      </c>
      <c r="AH61" s="28">
        <v>1.65022433453876</v>
      </c>
      <c r="AI61" s="28">
        <v>1.55482965858311</v>
      </c>
      <c r="AJ61" s="28">
        <v>1.46110291250812</v>
      </c>
      <c r="AK61" s="28">
        <v>1.3262318804904</v>
      </c>
      <c r="AL61" s="28">
        <v>1.49311022794026</v>
      </c>
      <c r="AM61" s="28">
        <v>1.52053590320645</v>
      </c>
      <c r="AN61" s="28">
        <v>1.66742950113846</v>
      </c>
      <c r="AO61" s="28">
        <v>1.76419805342151</v>
      </c>
      <c r="AP61" s="28">
        <v>1.83458110406622</v>
      </c>
      <c r="AQ61" s="28">
        <v>1.97537002254392</v>
      </c>
      <c r="AR61" s="28">
        <v>2.18771502657162</v>
      </c>
      <c r="AS61" s="28">
        <v>2.31115438444142</v>
      </c>
      <c r="AT61" s="28">
        <v>2.08126010884178</v>
      </c>
      <c r="AU61" s="28">
        <v>2.23543175559073</v>
      </c>
      <c r="AV61" s="28">
        <v>2.53236383302943</v>
      </c>
      <c r="AW61" s="28">
        <v>2.65925959732272</v>
      </c>
      <c r="AX61" s="28">
        <v>2.67435811124383</v>
      </c>
      <c r="AY61" s="28">
        <v>2.72645463464756</v>
      </c>
      <c r="AZ61" s="28">
        <v>2.74346150583676</v>
      </c>
      <c r="BA61" s="28">
        <v>2.72643448119872</v>
      </c>
      <c r="BB61" s="28">
        <v>2.93994595637033</v>
      </c>
      <c r="BC61" s="28">
        <v>3.23957299230629</v>
      </c>
      <c r="BD61" s="28">
        <v>3.14963597360338</v>
      </c>
      <c r="BE61" s="29">
        <v>3.10606490480102</v>
      </c>
      <c r="BF61" s="30">
        <v>-0.016528127495362</v>
      </c>
      <c r="BG61" s="30">
        <v>0.0423015897960441</v>
      </c>
      <c r="BH61" s="30">
        <v>0.0055800892833824</v>
      </c>
    </row>
    <row r="62" spans="8:8" s="24" ht="10.2" customFormat="1">
      <c r="A62" s="24" t="s">
        <v>149</v>
      </c>
      <c r="B62" s="28" t="s">
        <v>114</v>
      </c>
      <c r="C62" s="28" t="s">
        <v>114</v>
      </c>
      <c r="D62" s="28" t="s">
        <v>114</v>
      </c>
      <c r="E62" s="28" t="s">
        <v>114</v>
      </c>
      <c r="F62" s="28" t="s">
        <v>114</v>
      </c>
      <c r="G62" s="28" t="s">
        <v>114</v>
      </c>
      <c r="H62" s="28" t="s">
        <v>114</v>
      </c>
      <c r="I62" s="28" t="s">
        <v>114</v>
      </c>
      <c r="J62" s="28" t="s">
        <v>114</v>
      </c>
      <c r="K62" s="28" t="s">
        <v>114</v>
      </c>
      <c r="L62" s="28" t="s">
        <v>114</v>
      </c>
      <c r="M62" s="28" t="s">
        <v>114</v>
      </c>
      <c r="N62" s="28" t="s">
        <v>114</v>
      </c>
      <c r="O62" s="28" t="s">
        <v>114</v>
      </c>
      <c r="P62" s="28" t="s">
        <v>114</v>
      </c>
      <c r="Q62" s="28" t="s">
        <v>114</v>
      </c>
      <c r="R62" s="28" t="s">
        <v>114</v>
      </c>
      <c r="S62" s="28" t="s">
        <v>114</v>
      </c>
      <c r="T62" s="28" t="s">
        <v>114</v>
      </c>
      <c r="U62" s="28" t="s">
        <v>114</v>
      </c>
      <c r="V62" s="28">
        <v>34.2740920017715</v>
      </c>
      <c r="W62" s="28">
        <v>34.8793921166512</v>
      </c>
      <c r="X62" s="28">
        <v>36.0217743703685</v>
      </c>
      <c r="Y62" s="28">
        <v>36.6522064745222</v>
      </c>
      <c r="Z62" s="28">
        <v>36.7886170072215</v>
      </c>
      <c r="AA62" s="28">
        <v>36.1408216027261</v>
      </c>
      <c r="AB62" s="28">
        <v>35.6448044886172</v>
      </c>
      <c r="AC62" s="28">
        <v>34.3026971027311</v>
      </c>
      <c r="AD62" s="28">
        <v>31.9707401390373</v>
      </c>
      <c r="AE62" s="28">
        <v>29.163738588154</v>
      </c>
      <c r="AF62" s="28">
        <v>27.592151969618</v>
      </c>
      <c r="AG62" s="28">
        <v>26.564478008097</v>
      </c>
      <c r="AH62" s="28">
        <v>25.1146680921659</v>
      </c>
      <c r="AI62" s="28">
        <v>25.0679991519795</v>
      </c>
      <c r="AJ62" s="28">
        <v>25.3817314695119</v>
      </c>
      <c r="AK62" s="28">
        <v>25.8367130579742</v>
      </c>
      <c r="AL62" s="28">
        <v>26.2409848087814</v>
      </c>
      <c r="AM62" s="28">
        <v>26.1410509734085</v>
      </c>
      <c r="AN62" s="28">
        <v>26.6841269228813</v>
      </c>
      <c r="AO62" s="28">
        <v>26.9073746458132</v>
      </c>
      <c r="AP62" s="28">
        <v>26.8777733354209</v>
      </c>
      <c r="AQ62" s="28">
        <v>28.040937210335</v>
      </c>
      <c r="AR62" s="28">
        <v>28.2092855130709</v>
      </c>
      <c r="AS62" s="28">
        <v>28.3361089911163</v>
      </c>
      <c r="AT62" s="28">
        <v>26.9193405712033</v>
      </c>
      <c r="AU62" s="28">
        <v>27.9941349893301</v>
      </c>
      <c r="AV62" s="28">
        <v>28.9156252566695</v>
      </c>
      <c r="AW62" s="28">
        <v>28.9803551117086</v>
      </c>
      <c r="AX62" s="28">
        <v>28.6451904369312</v>
      </c>
      <c r="AY62" s="28">
        <v>28.7178127910475</v>
      </c>
      <c r="AZ62" s="28">
        <v>28.2309339490136</v>
      </c>
      <c r="BA62" s="28">
        <v>28.8231650431358</v>
      </c>
      <c r="BB62" s="28">
        <v>28.9999035448922</v>
      </c>
      <c r="BC62" s="28">
        <v>30.1055691932797</v>
      </c>
      <c r="BD62" s="28">
        <v>29.895867976744</v>
      </c>
      <c r="BE62" s="29">
        <v>28.3145952278174</v>
      </c>
      <c r="BF62" s="30">
        <v>-0.0554804106126001</v>
      </c>
      <c r="BG62" s="30">
        <v>0.0105427136126692</v>
      </c>
      <c r="BH62" s="30">
        <v>0.0508675685269287</v>
      </c>
    </row>
    <row r="63" spans="8:8" s="24" ht="10.2" customFormat="1">
      <c r="A63" s="24" t="s">
        <v>150</v>
      </c>
      <c r="B63" s="28" t="s">
        <v>114</v>
      </c>
      <c r="C63" s="28" t="s">
        <v>114</v>
      </c>
      <c r="D63" s="28" t="s">
        <v>114</v>
      </c>
      <c r="E63" s="28" t="s">
        <v>114</v>
      </c>
      <c r="F63" s="28" t="s">
        <v>114</v>
      </c>
      <c r="G63" s="28" t="s">
        <v>114</v>
      </c>
      <c r="H63" s="28" t="s">
        <v>114</v>
      </c>
      <c r="I63" s="28" t="s">
        <v>114</v>
      </c>
      <c r="J63" s="28" t="s">
        <v>114</v>
      </c>
      <c r="K63" s="28" t="s">
        <v>114</v>
      </c>
      <c r="L63" s="28" t="s">
        <v>114</v>
      </c>
      <c r="M63" s="28" t="s">
        <v>114</v>
      </c>
      <c r="N63" s="28" t="s">
        <v>114</v>
      </c>
      <c r="O63" s="28" t="s">
        <v>114</v>
      </c>
      <c r="P63" s="28" t="s">
        <v>114</v>
      </c>
      <c r="Q63" s="28" t="s">
        <v>114</v>
      </c>
      <c r="R63" s="28" t="s">
        <v>114</v>
      </c>
      <c r="S63" s="28" t="s">
        <v>114</v>
      </c>
      <c r="T63" s="28" t="s">
        <v>114</v>
      </c>
      <c r="U63" s="28" t="s">
        <v>114</v>
      </c>
      <c r="V63" s="28">
        <v>0.515172722738557</v>
      </c>
      <c r="W63" s="28">
        <v>0.641184734671154</v>
      </c>
      <c r="X63" s="28">
        <v>0.637857655715364</v>
      </c>
      <c r="Y63" s="28">
        <v>0.642176930599614</v>
      </c>
      <c r="Z63" s="28">
        <v>0.659843768183857</v>
      </c>
      <c r="AA63" s="28">
        <v>0.546808175109024</v>
      </c>
      <c r="AB63" s="28">
        <v>0.561565124607706</v>
      </c>
      <c r="AC63" s="28">
        <v>0.536293800176991</v>
      </c>
      <c r="AD63" s="28">
        <v>0.440251957176991</v>
      </c>
      <c r="AE63" s="28">
        <v>0.46963070440708</v>
      </c>
      <c r="AF63" s="28">
        <v>0.38656556820354</v>
      </c>
      <c r="AG63" s="28">
        <v>0.563071721</v>
      </c>
      <c r="AH63" s="28">
        <v>0.43116661</v>
      </c>
      <c r="AI63" s="28">
        <v>0.536883884</v>
      </c>
      <c r="AJ63" s="28">
        <v>0.512481773</v>
      </c>
      <c r="AK63" s="28">
        <v>0.431351343</v>
      </c>
      <c r="AL63" s="28">
        <v>0.544451406194805</v>
      </c>
      <c r="AM63" s="28">
        <v>0.459233189032258</v>
      </c>
      <c r="AN63" s="28">
        <v>0.634025760461538</v>
      </c>
      <c r="AO63" s="28">
        <v>0.627862019433121</v>
      </c>
      <c r="AP63" s="28">
        <v>0.635760248898734</v>
      </c>
      <c r="AQ63" s="28">
        <v>0.642464228811321</v>
      </c>
      <c r="AR63" s="28">
        <v>0.623418882125</v>
      </c>
      <c r="AS63" s="28">
        <v>0.511398426795031</v>
      </c>
      <c r="AT63" s="28">
        <v>0.833762515777778</v>
      </c>
      <c r="AU63" s="28">
        <v>0.898436603887522</v>
      </c>
      <c r="AV63" s="28">
        <v>0.997191836934879</v>
      </c>
      <c r="AW63" s="28">
        <v>1.08707357671305</v>
      </c>
      <c r="AX63" s="28">
        <v>0.965680332961518</v>
      </c>
      <c r="AY63" s="28">
        <v>1.00093485499931</v>
      </c>
      <c r="AZ63" s="28">
        <v>1.19815935821368</v>
      </c>
      <c r="BA63" s="28">
        <v>1.18634471130333</v>
      </c>
      <c r="BB63" s="28">
        <v>1.17396593965502</v>
      </c>
      <c r="BC63" s="28">
        <v>1.30693607641852</v>
      </c>
      <c r="BD63" s="28">
        <v>1.42654461392035</v>
      </c>
      <c r="BE63" s="29">
        <v>1.40346474212179</v>
      </c>
      <c r="BF63" s="30">
        <v>-0.0188669002402535</v>
      </c>
      <c r="BG63" s="30">
        <v>0.0551745290987531</v>
      </c>
      <c r="BH63" s="30">
        <v>0.00252134414674137</v>
      </c>
    </row>
    <row r="64" spans="8:8" s="24" ht="10.2" customFormat="1">
      <c r="A64" s="24" t="s">
        <v>151</v>
      </c>
      <c r="B64" s="28">
        <v>24.8478116832472</v>
      </c>
      <c r="C64" s="28">
        <v>26.4226954380792</v>
      </c>
      <c r="D64" s="28">
        <v>27.7739292062979</v>
      </c>
      <c r="E64" s="28">
        <v>28.8050192841883</v>
      </c>
      <c r="F64" s="28">
        <v>30.0728112068223</v>
      </c>
      <c r="G64" s="28">
        <v>31.634512141811</v>
      </c>
      <c r="H64" s="28">
        <v>33.1899588753875</v>
      </c>
      <c r="I64" s="28">
        <v>34.8990186312964</v>
      </c>
      <c r="J64" s="28">
        <v>36.6740657474514</v>
      </c>
      <c r="K64" s="28">
        <v>38.6988392951834</v>
      </c>
      <c r="L64" s="28">
        <v>40.6154751507423</v>
      </c>
      <c r="M64" s="28">
        <v>42.1943824215537</v>
      </c>
      <c r="N64" s="28">
        <v>44.0818489328113</v>
      </c>
      <c r="O64" s="28">
        <v>45.9804353150276</v>
      </c>
      <c r="P64" s="28">
        <v>47.2396569295646</v>
      </c>
      <c r="Q64" s="28">
        <v>48.2912900352032</v>
      </c>
      <c r="R64" s="28">
        <v>49.3185017304752</v>
      </c>
      <c r="S64" s="28">
        <v>50.5546609494802</v>
      </c>
      <c r="T64" s="28">
        <v>51.6172895305755</v>
      </c>
      <c r="U64" s="28">
        <v>53.5518568466529</v>
      </c>
      <c r="V64" s="28" t="s">
        <v>114</v>
      </c>
      <c r="W64" s="28" t="s">
        <v>114</v>
      </c>
      <c r="X64" s="28" t="s">
        <v>114</v>
      </c>
      <c r="Y64" s="28" t="s">
        <v>114</v>
      </c>
      <c r="Z64" s="28" t="s">
        <v>114</v>
      </c>
      <c r="AA64" s="28" t="s">
        <v>114</v>
      </c>
      <c r="AB64" s="28" t="s">
        <v>114</v>
      </c>
      <c r="AC64" s="28" t="s">
        <v>114</v>
      </c>
      <c r="AD64" s="28" t="s">
        <v>114</v>
      </c>
      <c r="AE64" s="28" t="s">
        <v>114</v>
      </c>
      <c r="AF64" s="28" t="s">
        <v>114</v>
      </c>
      <c r="AG64" s="28" t="s">
        <v>114</v>
      </c>
      <c r="AH64" s="28" t="s">
        <v>114</v>
      </c>
      <c r="AI64" s="28" t="s">
        <v>114</v>
      </c>
      <c r="AJ64" s="28" t="s">
        <v>114</v>
      </c>
      <c r="AK64" s="28" t="s">
        <v>114</v>
      </c>
      <c r="AL64" s="28" t="s">
        <v>114</v>
      </c>
      <c r="AM64" s="28" t="s">
        <v>114</v>
      </c>
      <c r="AN64" s="28" t="s">
        <v>114</v>
      </c>
      <c r="AO64" s="28" t="s">
        <v>114</v>
      </c>
      <c r="AP64" s="28" t="s">
        <v>114</v>
      </c>
      <c r="AQ64" s="28" t="s">
        <v>114</v>
      </c>
      <c r="AR64" s="28" t="s">
        <v>114</v>
      </c>
      <c r="AS64" s="28" t="s">
        <v>114</v>
      </c>
      <c r="AT64" s="28" t="s">
        <v>114</v>
      </c>
      <c r="AU64" s="28" t="s">
        <v>114</v>
      </c>
      <c r="AV64" s="28" t="s">
        <v>114</v>
      </c>
      <c r="AW64" s="28" t="s">
        <v>114</v>
      </c>
      <c r="AX64" s="28" t="s">
        <v>114</v>
      </c>
      <c r="AY64" s="28" t="s">
        <v>114</v>
      </c>
      <c r="AZ64" s="28" t="s">
        <v>114</v>
      </c>
      <c r="BA64" s="28" t="s">
        <v>114</v>
      </c>
      <c r="BB64" s="28" t="s">
        <v>114</v>
      </c>
      <c r="BC64" s="28" t="s">
        <v>114</v>
      </c>
      <c r="BD64" s="28" t="s">
        <v>114</v>
      </c>
      <c r="BE64" s="29" t="s">
        <v>114</v>
      </c>
      <c r="BF64" s="30" t="s">
        <v>114</v>
      </c>
      <c r="BG64" s="30" t="s">
        <v>114</v>
      </c>
      <c r="BH64" s="30" t="s">
        <v>114</v>
      </c>
    </row>
    <row r="65" spans="8:8" s="24" ht="10.2" customFormat="1">
      <c r="A65" s="24" t="s">
        <v>152</v>
      </c>
      <c r="B65" s="28" t="s">
        <v>114</v>
      </c>
      <c r="C65" s="28" t="s">
        <v>114</v>
      </c>
      <c r="D65" s="28" t="s">
        <v>114</v>
      </c>
      <c r="E65" s="28" t="s">
        <v>114</v>
      </c>
      <c r="F65" s="28" t="s">
        <v>114</v>
      </c>
      <c r="G65" s="28" t="s">
        <v>114</v>
      </c>
      <c r="H65" s="28" t="s">
        <v>114</v>
      </c>
      <c r="I65" s="28" t="s">
        <v>114</v>
      </c>
      <c r="J65" s="28" t="s">
        <v>114</v>
      </c>
      <c r="K65" s="28" t="s">
        <v>114</v>
      </c>
      <c r="L65" s="28" t="s">
        <v>114</v>
      </c>
      <c r="M65" s="28" t="s">
        <v>114</v>
      </c>
      <c r="N65" s="28" t="s">
        <v>114</v>
      </c>
      <c r="O65" s="28" t="s">
        <v>114</v>
      </c>
      <c r="P65" s="28" t="s">
        <v>114</v>
      </c>
      <c r="Q65" s="28" t="s">
        <v>114</v>
      </c>
      <c r="R65" s="28" t="s">
        <v>114</v>
      </c>
      <c r="S65" s="28" t="s">
        <v>114</v>
      </c>
      <c r="T65" s="28" t="s">
        <v>114</v>
      </c>
      <c r="U65" s="28" t="s">
        <v>114</v>
      </c>
      <c r="V65" s="28">
        <v>1.73402740638865</v>
      </c>
      <c r="W65" s="28">
        <v>1.70627336926483</v>
      </c>
      <c r="X65" s="28">
        <v>1.74049303170942</v>
      </c>
      <c r="Y65" s="28">
        <v>1.84686179368896</v>
      </c>
      <c r="Z65" s="28">
        <v>1.87556582011567</v>
      </c>
      <c r="AA65" s="28">
        <v>1.87098164786631</v>
      </c>
      <c r="AB65" s="28">
        <v>1.84890092059742</v>
      </c>
      <c r="AC65" s="28">
        <v>1.75236905114232</v>
      </c>
      <c r="AD65" s="28">
        <v>1.88439109398848</v>
      </c>
      <c r="AE65" s="28">
        <v>1.84889674438665</v>
      </c>
      <c r="AF65" s="28">
        <v>1.82620690619475</v>
      </c>
      <c r="AG65" s="28">
        <v>1.8838361172196</v>
      </c>
      <c r="AH65" s="28">
        <v>1.86453248302071</v>
      </c>
      <c r="AI65" s="28">
        <v>1.85957011198043</v>
      </c>
      <c r="AJ65" s="28">
        <v>2.10486831805802</v>
      </c>
      <c r="AK65" s="28">
        <v>2.14945834845453</v>
      </c>
      <c r="AL65" s="28">
        <v>2.15693489829456</v>
      </c>
      <c r="AM65" s="28">
        <v>2.21156051335167</v>
      </c>
      <c r="AN65" s="28">
        <v>2.0267518999168</v>
      </c>
      <c r="AO65" s="28">
        <v>2.02087311965049</v>
      </c>
      <c r="AP65" s="28">
        <v>2.01668166501265</v>
      </c>
      <c r="AQ65" s="28">
        <v>1.8784647259056</v>
      </c>
      <c r="AR65" s="28">
        <v>1.99637082245249</v>
      </c>
      <c r="AS65" s="28">
        <v>1.8889710962309</v>
      </c>
      <c r="AT65" s="28">
        <v>1.8864100222236</v>
      </c>
      <c r="AU65" s="28">
        <v>1.88178734232534</v>
      </c>
      <c r="AV65" s="28">
        <v>1.95315642496012</v>
      </c>
      <c r="AW65" s="28">
        <v>1.92560798730199</v>
      </c>
      <c r="AX65" s="28">
        <v>1.95881287466764</v>
      </c>
      <c r="AY65" s="28">
        <v>2.02160439018729</v>
      </c>
      <c r="AZ65" s="28">
        <v>1.92853846231168</v>
      </c>
      <c r="BA65" s="28">
        <v>1.8468527131747</v>
      </c>
      <c r="BB65" s="28">
        <v>1.85148366729824</v>
      </c>
      <c r="BC65" s="28">
        <v>1.91643430115088</v>
      </c>
      <c r="BD65" s="28">
        <v>1.92084049364308</v>
      </c>
      <c r="BE65" s="29">
        <v>1.8726472315531</v>
      </c>
      <c r="BF65" s="30">
        <v>-0.0277533635702654</v>
      </c>
      <c r="BG65" s="30">
        <v>0.00181036510454313</v>
      </c>
      <c r="BH65" s="30">
        <v>0.00336423708731694</v>
      </c>
    </row>
    <row r="66" spans="8:8" s="24" ht="10.2" customFormat="1">
      <c r="A66" s="24" t="s">
        <v>153</v>
      </c>
      <c r="B66" s="28" t="s">
        <v>114</v>
      </c>
      <c r="C66" s="28" t="s">
        <v>114</v>
      </c>
      <c r="D66" s="28" t="s">
        <v>114</v>
      </c>
      <c r="E66" s="28" t="s">
        <v>114</v>
      </c>
      <c r="F66" s="28" t="s">
        <v>114</v>
      </c>
      <c r="G66" s="28" t="s">
        <v>114</v>
      </c>
      <c r="H66" s="28" t="s">
        <v>114</v>
      </c>
      <c r="I66" s="28" t="s">
        <v>114</v>
      </c>
      <c r="J66" s="28" t="s">
        <v>114</v>
      </c>
      <c r="K66" s="28" t="s">
        <v>114</v>
      </c>
      <c r="L66" s="28" t="s">
        <v>114</v>
      </c>
      <c r="M66" s="28" t="s">
        <v>114</v>
      </c>
      <c r="N66" s="28" t="s">
        <v>114</v>
      </c>
      <c r="O66" s="28" t="s">
        <v>114</v>
      </c>
      <c r="P66" s="28" t="s">
        <v>114</v>
      </c>
      <c r="Q66" s="28" t="s">
        <v>114</v>
      </c>
      <c r="R66" s="28" t="s">
        <v>114</v>
      </c>
      <c r="S66" s="28" t="s">
        <v>114</v>
      </c>
      <c r="T66" s="28" t="s">
        <v>114</v>
      </c>
      <c r="U66" s="28" t="s">
        <v>114</v>
      </c>
      <c r="V66" s="28">
        <v>1.40141139044201</v>
      </c>
      <c r="W66" s="28">
        <v>1.33628153635083</v>
      </c>
      <c r="X66" s="28">
        <v>1.37541588591739</v>
      </c>
      <c r="Y66" s="28">
        <v>1.52065905023938</v>
      </c>
      <c r="Z66" s="28">
        <v>1.45609686419867</v>
      </c>
      <c r="AA66" s="28">
        <v>1.46668058947604</v>
      </c>
      <c r="AB66" s="28">
        <v>1.22259981572298</v>
      </c>
      <c r="AC66" s="28">
        <v>1.03375723784292</v>
      </c>
      <c r="AD66" s="28">
        <v>0.822025001792029</v>
      </c>
      <c r="AE66" s="28">
        <v>0.68739002106682</v>
      </c>
      <c r="AF66" s="28">
        <v>0.60074150711681</v>
      </c>
      <c r="AG66" s="28">
        <v>0.646932225590487</v>
      </c>
      <c r="AH66" s="28">
        <v>0.612081021398251</v>
      </c>
      <c r="AI66" s="28">
        <v>0.609001213579989</v>
      </c>
      <c r="AJ66" s="28">
        <v>0.583145277312874</v>
      </c>
      <c r="AK66" s="28">
        <v>0.562909875844731</v>
      </c>
      <c r="AL66" s="28">
        <v>0.552322025488105</v>
      </c>
      <c r="AM66" s="28">
        <v>0.55199689688877</v>
      </c>
      <c r="AN66" s="28">
        <v>0.580199293131052</v>
      </c>
      <c r="AO66" s="28">
        <v>0.625517806496235</v>
      </c>
      <c r="AP66" s="28">
        <v>0.650886158151658</v>
      </c>
      <c r="AQ66" s="28">
        <v>0.655642269241647</v>
      </c>
      <c r="AR66" s="28">
        <v>0.703152133926031</v>
      </c>
      <c r="AS66" s="28">
        <v>0.676199706420264</v>
      </c>
      <c r="AT66" s="28">
        <v>0.654272013644221</v>
      </c>
      <c r="AU66" s="28">
        <v>0.665396991422703</v>
      </c>
      <c r="AV66" s="28">
        <v>0.711606493567961</v>
      </c>
      <c r="AW66" s="28">
        <v>0.741106695591823</v>
      </c>
      <c r="AX66" s="28">
        <v>0.705442057994055</v>
      </c>
      <c r="AY66" s="28">
        <v>0.725472644653686</v>
      </c>
      <c r="AZ66" s="28">
        <v>0.722170857483516</v>
      </c>
      <c r="BA66" s="28">
        <v>0.728198524551659</v>
      </c>
      <c r="BB66" s="28">
        <v>0.756940218607399</v>
      </c>
      <c r="BC66" s="28">
        <v>0.827700658925231</v>
      </c>
      <c r="BD66" s="28">
        <v>0.803119831189987</v>
      </c>
      <c r="BE66" s="29">
        <v>0.81738883261033</v>
      </c>
      <c r="BF66" s="30">
        <v>0.0149861803078248</v>
      </c>
      <c r="BG66" s="30">
        <v>0.0207096027834968</v>
      </c>
      <c r="BH66" s="30">
        <v>0.00146845053307009</v>
      </c>
    </row>
    <row r="67" spans="8:8" s="24" ht="10.2" customFormat="1">
      <c r="A67" s="34" t="s">
        <v>154</v>
      </c>
      <c r="B67" s="32">
        <v>24.8478116832472</v>
      </c>
      <c r="C67" s="32">
        <v>26.4226954380792</v>
      </c>
      <c r="D67" s="32">
        <v>27.7739292062979</v>
      </c>
      <c r="E67" s="32">
        <v>28.8050192841883</v>
      </c>
      <c r="F67" s="32">
        <v>30.0728112068223</v>
      </c>
      <c r="G67" s="32">
        <v>31.634512141811</v>
      </c>
      <c r="H67" s="32">
        <v>33.1899588753875</v>
      </c>
      <c r="I67" s="32">
        <v>34.8990186312964</v>
      </c>
      <c r="J67" s="32">
        <v>36.6740657474514</v>
      </c>
      <c r="K67" s="32">
        <v>38.6988392951834</v>
      </c>
      <c r="L67" s="32">
        <v>40.6154751507423</v>
      </c>
      <c r="M67" s="32">
        <v>42.1943824215537</v>
      </c>
      <c r="N67" s="32">
        <v>44.0818489328113</v>
      </c>
      <c r="O67" s="32">
        <v>45.9804353150276</v>
      </c>
      <c r="P67" s="32">
        <v>47.2396569295646</v>
      </c>
      <c r="Q67" s="32">
        <v>48.2912900352032</v>
      </c>
      <c r="R67" s="32">
        <v>49.3185017304752</v>
      </c>
      <c r="S67" s="32">
        <v>50.5546609494802</v>
      </c>
      <c r="T67" s="32">
        <v>51.6172895305755</v>
      </c>
      <c r="U67" s="32">
        <v>53.5518568466529</v>
      </c>
      <c r="V67" s="32">
        <v>43.100189321644</v>
      </c>
      <c r="W67" s="32">
        <v>44.0771827820755</v>
      </c>
      <c r="X67" s="32">
        <v>45.351318538679</v>
      </c>
      <c r="Y67" s="32">
        <v>46.3713352900055</v>
      </c>
      <c r="Z67" s="32">
        <v>46.4016070513615</v>
      </c>
      <c r="AA67" s="32">
        <v>45.6509389125774</v>
      </c>
      <c r="AB67" s="32">
        <v>44.846270948214</v>
      </c>
      <c r="AC67" s="32">
        <v>42.9393677374692</v>
      </c>
      <c r="AD67" s="32">
        <v>39.6728166975939</v>
      </c>
      <c r="AE67" s="32">
        <v>36.1758916346468</v>
      </c>
      <c r="AF67" s="32">
        <v>34.0395273228021</v>
      </c>
      <c r="AG67" s="32">
        <v>32.9328287370306</v>
      </c>
      <c r="AH67" s="32">
        <v>31.0647056739371</v>
      </c>
      <c r="AI67" s="32">
        <v>31.0018250262508</v>
      </c>
      <c r="AJ67" s="32">
        <v>31.3906986877647</v>
      </c>
      <c r="AK67" s="32">
        <v>31.6986752951014</v>
      </c>
      <c r="AL67" s="32">
        <v>32.3396621758713</v>
      </c>
      <c r="AM67" s="32">
        <v>32.257153702296</v>
      </c>
      <c r="AN67" s="32">
        <v>32.9979519957477</v>
      </c>
      <c r="AO67" s="32">
        <v>33.5325157232475</v>
      </c>
      <c r="AP67" s="32">
        <v>33.6450933989768</v>
      </c>
      <c r="AQ67" s="32">
        <v>34.8768375438574</v>
      </c>
      <c r="AR67" s="32">
        <v>35.3220280471386</v>
      </c>
      <c r="AS67" s="32">
        <v>35.3437021414853</v>
      </c>
      <c r="AT67" s="32">
        <v>33.8760264414166</v>
      </c>
      <c r="AU67" s="32">
        <v>35.2330801318813</v>
      </c>
      <c r="AV67" s="32">
        <v>36.714396329167</v>
      </c>
      <c r="AW67" s="32">
        <v>37.1008815390792</v>
      </c>
      <c r="AX67" s="32">
        <v>36.5338199665045</v>
      </c>
      <c r="AY67" s="32">
        <v>36.8220348672154</v>
      </c>
      <c r="AZ67" s="32">
        <v>36.4081091570348</v>
      </c>
      <c r="BA67" s="32">
        <v>36.8847416796269</v>
      </c>
      <c r="BB67" s="32">
        <v>37.3033636781741</v>
      </c>
      <c r="BC67" s="32">
        <v>39.081197227385</v>
      </c>
      <c r="BD67" s="32">
        <v>38.8979892418241</v>
      </c>
      <c r="BE67" s="32">
        <v>37.1181636589156</v>
      </c>
      <c r="BF67" s="33">
        <v>-0.048363459584376</v>
      </c>
      <c r="BG67" s="33">
        <v>0.0139194842516484</v>
      </c>
      <c r="BH67" s="33">
        <v>0.0666833030217111</v>
      </c>
    </row>
    <row r="68" spans="8:8" s="24" ht="10.2" customFormat="1">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c r="BE68" s="29"/>
      <c r="BF68" s="30"/>
      <c r="BG68" s="30"/>
      <c r="BH68" s="30"/>
    </row>
    <row r="69" spans="8:8" s="24" ht="10.2" customFormat="1">
      <c r="A69" s="24" t="s">
        <v>155</v>
      </c>
      <c r="B69" s="28">
        <v>0.34913634809384</v>
      </c>
      <c r="C69" s="28">
        <v>0.380540809727746</v>
      </c>
      <c r="D69" s="28">
        <v>0.418661713718543</v>
      </c>
      <c r="E69" s="28">
        <v>0.460321465530155</v>
      </c>
      <c r="F69" s="28">
        <v>0.505233505296295</v>
      </c>
      <c r="G69" s="28">
        <v>0.596148802281456</v>
      </c>
      <c r="H69" s="28">
        <v>0.653050856888965</v>
      </c>
      <c r="I69" s="28">
        <v>0.740124963141267</v>
      </c>
      <c r="J69" s="28">
        <v>0.885382212276356</v>
      </c>
      <c r="K69" s="28">
        <v>1.00397619780263</v>
      </c>
      <c r="L69" s="28">
        <v>1.17012310063739</v>
      </c>
      <c r="M69" s="28">
        <v>1.31681334175296</v>
      </c>
      <c r="N69" s="28">
        <v>1.4912246901777</v>
      </c>
      <c r="O69" s="28">
        <v>1.45641144324489</v>
      </c>
      <c r="P69" s="28">
        <v>1.57321444596895</v>
      </c>
      <c r="Q69" s="28">
        <v>1.45819798663598</v>
      </c>
      <c r="R69" s="28">
        <v>1.46320033509336</v>
      </c>
      <c r="S69" s="28">
        <v>1.65168827759409</v>
      </c>
      <c r="T69" s="28">
        <v>1.96192803364187</v>
      </c>
      <c r="U69" s="28">
        <v>2.12081734239733</v>
      </c>
      <c r="V69" s="28">
        <v>2.31438307232271</v>
      </c>
      <c r="W69" s="28">
        <v>2.16723607711039</v>
      </c>
      <c r="X69" s="28">
        <v>2.32329294442751</v>
      </c>
      <c r="Y69" s="28">
        <v>2.36916576807691</v>
      </c>
      <c r="Z69" s="28">
        <v>2.59116829401537</v>
      </c>
      <c r="AA69" s="28">
        <v>2.91585690239728</v>
      </c>
      <c r="AB69" s="28">
        <v>3.16520587089219</v>
      </c>
      <c r="AC69" s="28">
        <v>3.49838773666272</v>
      </c>
      <c r="AD69" s="28">
        <v>3.23589818692302</v>
      </c>
      <c r="AE69" s="28">
        <v>3.62703326001983</v>
      </c>
      <c r="AF69" s="28">
        <v>3.80322925162384</v>
      </c>
      <c r="AG69" s="28">
        <v>4.13749368855959</v>
      </c>
      <c r="AH69" s="28">
        <v>4.26624942830527</v>
      </c>
      <c r="AI69" s="28">
        <v>4.44299323944919</v>
      </c>
      <c r="AJ69" s="28">
        <v>4.79030511992123</v>
      </c>
      <c r="AK69" s="28">
        <v>5.02518173573848</v>
      </c>
      <c r="AL69" s="28">
        <v>5.36904618984542</v>
      </c>
      <c r="AM69" s="28">
        <v>5.84980197821589</v>
      </c>
      <c r="AN69" s="28">
        <v>5.95621579101826</v>
      </c>
      <c r="AO69" s="28">
        <v>6.58751689164998</v>
      </c>
      <c r="AP69" s="28">
        <v>6.97600891852873</v>
      </c>
      <c r="AQ69" s="28">
        <v>7.6214055065451</v>
      </c>
      <c r="AR69" s="28">
        <v>8.10320253442411</v>
      </c>
      <c r="AS69" s="28">
        <v>8.35691347867777</v>
      </c>
      <c r="AT69" s="28">
        <v>8.57496570479007</v>
      </c>
      <c r="AU69" s="28">
        <v>8.71797122562402</v>
      </c>
      <c r="AV69" s="28">
        <v>9.11101115172694</v>
      </c>
      <c r="AW69" s="28">
        <v>9.20879339403812</v>
      </c>
      <c r="AX69" s="28">
        <v>9.54563145360153</v>
      </c>
      <c r="AY69" s="28">
        <v>9.98213666602258</v>
      </c>
      <c r="AZ69" s="28">
        <v>9.93221066302531</v>
      </c>
      <c r="BA69" s="28">
        <v>10.4041839668957</v>
      </c>
      <c r="BB69" s="28">
        <v>10.794869382566</v>
      </c>
      <c r="BC69" s="28">
        <v>11.4186323208033</v>
      </c>
      <c r="BD69" s="28">
        <v>11.9733158213547</v>
      </c>
      <c r="BE69" s="29">
        <v>12.0300803303098</v>
      </c>
      <c r="BF69" s="30">
        <v>0.00199572427311545</v>
      </c>
      <c r="BG69" s="30">
        <v>0.0339468266473151</v>
      </c>
      <c r="BH69" s="30">
        <v>0.0216122084975205</v>
      </c>
    </row>
    <row r="70" spans="8:8" s="24" ht="10.2" customFormat="1">
      <c r="A70" s="24" t="s">
        <v>156</v>
      </c>
      <c r="B70" s="28">
        <v>0.0732798320800037</v>
      </c>
      <c r="C70" s="28">
        <v>0.081786921585835</v>
      </c>
      <c r="D70" s="28">
        <v>0.0826734407493516</v>
      </c>
      <c r="E70" s="28">
        <v>0.0883861066729557</v>
      </c>
      <c r="F70" s="28">
        <v>0.103699128877883</v>
      </c>
      <c r="G70" s="28">
        <v>0.131474461975208</v>
      </c>
      <c r="H70" s="28">
        <v>0.144136227319326</v>
      </c>
      <c r="I70" s="28">
        <v>0.17083146582793</v>
      </c>
      <c r="J70" s="28">
        <v>0.1667307100048</v>
      </c>
      <c r="K70" s="28">
        <v>0.16435486265586</v>
      </c>
      <c r="L70" s="28">
        <v>0.180713433643453</v>
      </c>
      <c r="M70" s="28">
        <v>0.23083661267026</v>
      </c>
      <c r="N70" s="28">
        <v>0.238002657898751</v>
      </c>
      <c r="O70" s="28">
        <v>0.229022728658746</v>
      </c>
      <c r="P70" s="28">
        <v>0.287388945884087</v>
      </c>
      <c r="Q70" s="28">
        <v>0.342129507516798</v>
      </c>
      <c r="R70" s="28">
        <v>0.339935799471683</v>
      </c>
      <c r="S70" s="28">
        <v>0.355079117558323</v>
      </c>
      <c r="T70" s="28">
        <v>0.392852918534885</v>
      </c>
      <c r="U70" s="28">
        <v>0.431026876305018</v>
      </c>
      <c r="V70" s="28">
        <v>0.509478999764613</v>
      </c>
      <c r="W70" s="28">
        <v>0.565306480098134</v>
      </c>
      <c r="X70" s="28">
        <v>0.678807394593724</v>
      </c>
      <c r="Y70" s="28">
        <v>0.791369247407225</v>
      </c>
      <c r="Z70" s="28">
        <v>0.886839321941095</v>
      </c>
      <c r="AA70" s="28">
        <v>0.821517983120772</v>
      </c>
      <c r="AB70" s="28">
        <v>0.552135470345266</v>
      </c>
      <c r="AC70" s="28">
        <v>0.869101718087177</v>
      </c>
      <c r="AD70" s="28">
        <v>1.17918195870704</v>
      </c>
      <c r="AE70" s="28">
        <v>1.35011100416341</v>
      </c>
      <c r="AF70" s="28">
        <v>1.32595037656202</v>
      </c>
      <c r="AG70" s="28">
        <v>1.37556119289751</v>
      </c>
      <c r="AH70" s="28">
        <v>1.6114100345958</v>
      </c>
      <c r="AI70" s="28">
        <v>1.13074328695161</v>
      </c>
      <c r="AJ70" s="28">
        <v>0.848671111710026</v>
      </c>
      <c r="AK70" s="28">
        <v>1.07839398564356</v>
      </c>
      <c r="AL70" s="28">
        <v>1.21349051500354</v>
      </c>
      <c r="AM70" s="28">
        <v>1.14660186412396</v>
      </c>
      <c r="AN70" s="28">
        <v>1.06097647449004</v>
      </c>
      <c r="AO70" s="28">
        <v>1.13258817175219</v>
      </c>
      <c r="AP70" s="28">
        <v>1.08600513788503</v>
      </c>
      <c r="AQ70" s="28">
        <v>1.10914951357379</v>
      </c>
      <c r="AR70" s="28">
        <v>1.17540146124917</v>
      </c>
      <c r="AS70" s="28">
        <v>1.21822404573634</v>
      </c>
      <c r="AT70" s="28">
        <v>1.36097796884695</v>
      </c>
      <c r="AU70" s="28">
        <v>1.44999307993097</v>
      </c>
      <c r="AV70" s="28">
        <v>1.53616009663487</v>
      </c>
      <c r="AW70" s="28">
        <v>1.63234343372104</v>
      </c>
      <c r="AX70" s="28">
        <v>1.75910771616506</v>
      </c>
      <c r="AY70" s="28">
        <v>1.68607564202858</v>
      </c>
      <c r="AZ70" s="28">
        <v>1.68428699710349</v>
      </c>
      <c r="BA70" s="28">
        <v>1.93267978526853</v>
      </c>
      <c r="BB70" s="28">
        <v>1.90733126736944</v>
      </c>
      <c r="BC70" s="28">
        <v>1.99912446673372</v>
      </c>
      <c r="BD70" s="28">
        <v>2.19558678081307</v>
      </c>
      <c r="BE70" s="29">
        <v>2.06278892051755</v>
      </c>
      <c r="BF70" s="30">
        <v>-0.0630509788122403</v>
      </c>
      <c r="BG70" s="30">
        <v>0.0489866260388605</v>
      </c>
      <c r="BH70" s="30">
        <v>0.00370582930558476</v>
      </c>
    </row>
    <row r="71" spans="8:8" s="24" ht="10.2" customFormat="1">
      <c r="A71" s="24" t="s">
        <v>157</v>
      </c>
      <c r="B71" s="28">
        <v>0.167297084293041</v>
      </c>
      <c r="C71" s="28">
        <v>0.175170526681731</v>
      </c>
      <c r="D71" s="28">
        <v>0.182860633134058</v>
      </c>
      <c r="E71" s="28">
        <v>0.191608030485739</v>
      </c>
      <c r="F71" s="28">
        <v>0.199756870602007</v>
      </c>
      <c r="G71" s="28">
        <v>0.20761358511971</v>
      </c>
      <c r="H71" s="28">
        <v>0.216030273014956</v>
      </c>
      <c r="I71" s="28">
        <v>0.225410183842161</v>
      </c>
      <c r="J71" s="28">
        <v>0.235848674193426</v>
      </c>
      <c r="K71" s="28">
        <v>0.240928534884894</v>
      </c>
      <c r="L71" s="28">
        <v>0.248207209439174</v>
      </c>
      <c r="M71" s="28">
        <v>0.262045857057253</v>
      </c>
      <c r="N71" s="28">
        <v>0.2738620459936</v>
      </c>
      <c r="O71" s="28">
        <v>0.291894051293556</v>
      </c>
      <c r="P71" s="28">
        <v>0.319427110001885</v>
      </c>
      <c r="Q71" s="28">
        <v>0.340358537563726</v>
      </c>
      <c r="R71" s="28">
        <v>0.346307024891004</v>
      </c>
      <c r="S71" s="28">
        <v>0.360036827156658</v>
      </c>
      <c r="T71" s="28">
        <v>0.362898044812085</v>
      </c>
      <c r="U71" s="28">
        <v>0.368116799248069</v>
      </c>
      <c r="V71" s="28">
        <v>0.357835113675187</v>
      </c>
      <c r="W71" s="28">
        <v>0.376304438465481</v>
      </c>
      <c r="X71" s="28">
        <v>0.416588116420283</v>
      </c>
      <c r="Y71" s="28">
        <v>0.445923290701928</v>
      </c>
      <c r="Z71" s="28">
        <v>0.461952537883588</v>
      </c>
      <c r="AA71" s="28">
        <v>0.478969227918259</v>
      </c>
      <c r="AB71" s="28">
        <v>0.496935219327456</v>
      </c>
      <c r="AC71" s="28">
        <v>0.541480745256727</v>
      </c>
      <c r="AD71" s="28">
        <v>0.573555673715268</v>
      </c>
      <c r="AE71" s="28">
        <v>0.627874818936639</v>
      </c>
      <c r="AF71" s="28">
        <v>0.700644136829897</v>
      </c>
      <c r="AG71" s="28">
        <v>0.737547280909462</v>
      </c>
      <c r="AH71" s="28">
        <v>0.723725826733938</v>
      </c>
      <c r="AI71" s="28">
        <v>0.773613645700451</v>
      </c>
      <c r="AJ71" s="28">
        <v>0.804207330102942</v>
      </c>
      <c r="AK71" s="28">
        <v>0.841337064183511</v>
      </c>
      <c r="AL71" s="28">
        <v>0.837425984365969</v>
      </c>
      <c r="AM71" s="28">
        <v>0.850058465101924</v>
      </c>
      <c r="AN71" s="28">
        <v>0.873761685442694</v>
      </c>
      <c r="AO71" s="28">
        <v>0.884371300235402</v>
      </c>
      <c r="AP71" s="28">
        <v>0.91308333759602</v>
      </c>
      <c r="AQ71" s="28">
        <v>0.91191083487411</v>
      </c>
      <c r="AR71" s="28">
        <v>0.962092699170484</v>
      </c>
      <c r="AS71" s="28">
        <v>0.977343608106091</v>
      </c>
      <c r="AT71" s="28">
        <v>0.935972438780234</v>
      </c>
      <c r="AU71" s="28">
        <v>0.992115254137457</v>
      </c>
      <c r="AV71" s="28">
        <v>1.01553550063094</v>
      </c>
      <c r="AW71" s="28">
        <v>1.06044013247718</v>
      </c>
      <c r="AX71" s="28">
        <v>0.984453405796672</v>
      </c>
      <c r="AY71" s="28">
        <v>0.967983364348957</v>
      </c>
      <c r="AZ71" s="28">
        <v>1.02134938348448</v>
      </c>
      <c r="BA71" s="28">
        <v>1.03895988117701</v>
      </c>
      <c r="BB71" s="28">
        <v>1.08607793203028</v>
      </c>
      <c r="BC71" s="28">
        <v>1.08848720209861</v>
      </c>
      <c r="BD71" s="28">
        <v>1.12854314459707</v>
      </c>
      <c r="BE71" s="29">
        <v>1.04774017357996</v>
      </c>
      <c r="BF71" s="30">
        <v>-0.0741359774214673</v>
      </c>
      <c r="BG71" s="30">
        <v>0.0188858024466423</v>
      </c>
      <c r="BH71" s="30">
        <v>0.00188227995665057</v>
      </c>
    </row>
    <row r="72" spans="8:8" s="24" ht="10.2" customFormat="1">
      <c r="A72" s="24" t="s">
        <v>158</v>
      </c>
      <c r="B72" s="28">
        <v>0.285197608110646</v>
      </c>
      <c r="C72" s="28">
        <v>0.29837319205967</v>
      </c>
      <c r="D72" s="28">
        <v>0.303690340232674</v>
      </c>
      <c r="E72" s="28">
        <v>0.319595942610954</v>
      </c>
      <c r="F72" s="28">
        <v>0.327372551786721</v>
      </c>
      <c r="G72" s="28">
        <v>0.264267098142131</v>
      </c>
      <c r="H72" s="28">
        <v>0.263364451</v>
      </c>
      <c r="I72" s="28">
        <v>0.291449826</v>
      </c>
      <c r="J72" s="28">
        <v>0.290390946</v>
      </c>
      <c r="K72" s="28">
        <v>0.278643864</v>
      </c>
      <c r="L72" s="28">
        <v>0.248424603</v>
      </c>
      <c r="M72" s="28">
        <v>0.296274445</v>
      </c>
      <c r="N72" s="28">
        <v>0.302901369</v>
      </c>
      <c r="O72" s="28">
        <v>0.332686997</v>
      </c>
      <c r="P72" s="28">
        <v>0.405818023</v>
      </c>
      <c r="Q72" s="28">
        <v>0.305006639</v>
      </c>
      <c r="R72" s="28">
        <v>0.391351553</v>
      </c>
      <c r="S72" s="28">
        <v>0.384920917</v>
      </c>
      <c r="T72" s="28">
        <v>0.424920527</v>
      </c>
      <c r="U72" s="28">
        <v>0.452815915</v>
      </c>
      <c r="V72" s="28">
        <v>0.433998314</v>
      </c>
      <c r="W72" s="28">
        <v>0.496974233</v>
      </c>
      <c r="X72" s="28">
        <v>0.459058359</v>
      </c>
      <c r="Y72" s="28">
        <v>0.518377137</v>
      </c>
      <c r="Z72" s="28">
        <v>0.558181</v>
      </c>
      <c r="AA72" s="28">
        <v>0.329373613</v>
      </c>
      <c r="AB72" s="28">
        <v>0.166034511</v>
      </c>
      <c r="AC72" s="28">
        <v>0.294030958</v>
      </c>
      <c r="AD72" s="28">
        <v>0.360622457</v>
      </c>
      <c r="AE72" s="28">
        <v>0.420964199</v>
      </c>
      <c r="AF72" s="28">
        <v>0.541979135</v>
      </c>
      <c r="AG72" s="28">
        <v>0.536472363</v>
      </c>
      <c r="AH72" s="28">
        <v>0.558184518</v>
      </c>
      <c r="AI72" s="28">
        <v>0.687541342</v>
      </c>
      <c r="AJ72" s="28">
        <v>0.713754449</v>
      </c>
      <c r="AK72" s="28">
        <v>0.762995320043153</v>
      </c>
      <c r="AL72" s="28">
        <v>0.771499217885476</v>
      </c>
      <c r="AM72" s="28">
        <v>0.816586434888276</v>
      </c>
      <c r="AN72" s="28">
        <v>0.975926548969805</v>
      </c>
      <c r="AO72" s="28">
        <v>1.09021937901628</v>
      </c>
      <c r="AP72" s="28">
        <v>1.20273511345749</v>
      </c>
      <c r="AQ72" s="28">
        <v>1.15607028851979</v>
      </c>
      <c r="AR72" s="28">
        <v>1.12305708339516</v>
      </c>
      <c r="AS72" s="28">
        <v>1.21581064545649</v>
      </c>
      <c r="AT72" s="28">
        <v>1.23445597421657</v>
      </c>
      <c r="AU72" s="28">
        <v>1.41406469596764</v>
      </c>
      <c r="AV72" s="28">
        <v>1.453087909788</v>
      </c>
      <c r="AW72" s="28">
        <v>1.51080587177754</v>
      </c>
      <c r="AX72" s="28">
        <v>1.54664125323881</v>
      </c>
      <c r="AY72" s="28">
        <v>1.57182547381919</v>
      </c>
      <c r="AZ72" s="28">
        <v>1.61458896168373</v>
      </c>
      <c r="BA72" s="28">
        <v>1.61570702451135</v>
      </c>
      <c r="BB72" s="28">
        <v>1.64701345186392</v>
      </c>
      <c r="BC72" s="28">
        <v>1.64810986239896</v>
      </c>
      <c r="BD72" s="28">
        <v>1.6683171303901</v>
      </c>
      <c r="BE72" s="29">
        <v>1.5069782939442</v>
      </c>
      <c r="BF72" s="30">
        <v>-0.0991755467018701</v>
      </c>
      <c r="BG72" s="30">
        <v>0.0305766547583808</v>
      </c>
      <c r="BH72" s="30">
        <v>0.00270730769834529</v>
      </c>
    </row>
    <row r="73" spans="8:8" s="24" ht="10.2" customFormat="1">
      <c r="A73" s="24" t="s">
        <v>159</v>
      </c>
      <c r="B73" s="28">
        <v>0.019050981</v>
      </c>
      <c r="C73" s="28">
        <v>0.019873001</v>
      </c>
      <c r="D73" s="28">
        <v>0.020735214</v>
      </c>
      <c r="E73" s="28">
        <v>0.021682377</v>
      </c>
      <c r="F73" s="28">
        <v>0.02258616</v>
      </c>
      <c r="G73" s="28">
        <v>0.023621453</v>
      </c>
      <c r="H73" s="28">
        <v>0.05569741</v>
      </c>
      <c r="I73" s="28">
        <v>0.06363798</v>
      </c>
      <c r="J73" s="28">
        <v>0.05535329</v>
      </c>
      <c r="K73" s="28">
        <v>0.05086038</v>
      </c>
      <c r="L73" s="28">
        <v>0.04645691</v>
      </c>
      <c r="M73" s="28">
        <v>0.05348303</v>
      </c>
      <c r="N73" s="28">
        <v>0.051523808</v>
      </c>
      <c r="O73" s="28">
        <v>0.059912555</v>
      </c>
      <c r="P73" s="28">
        <v>0.069023617</v>
      </c>
      <c r="Q73" s="28">
        <v>0.06141016</v>
      </c>
      <c r="R73" s="28">
        <v>0.064900791</v>
      </c>
      <c r="S73" s="28">
        <v>0.085975018</v>
      </c>
      <c r="T73" s="28">
        <v>0.080460311</v>
      </c>
      <c r="U73" s="28">
        <v>0.116976941</v>
      </c>
      <c r="V73" s="28">
        <v>0.120855676</v>
      </c>
      <c r="W73" s="28">
        <v>0.113254447</v>
      </c>
      <c r="X73" s="28">
        <v>0.127566846</v>
      </c>
      <c r="Y73" s="28">
        <v>0.123800676</v>
      </c>
      <c r="Z73" s="28">
        <v>0.140471505</v>
      </c>
      <c r="AA73" s="28">
        <v>0.17591037</v>
      </c>
      <c r="AB73" s="28">
        <v>0.233525688</v>
      </c>
      <c r="AC73" s="28">
        <v>0.224967235</v>
      </c>
      <c r="AD73" s="28">
        <v>0.215416829</v>
      </c>
      <c r="AE73" s="28">
        <v>0.2046259844746</v>
      </c>
      <c r="AF73" s="28">
        <v>0.237238754716918</v>
      </c>
      <c r="AG73" s="28">
        <v>0.244020728315858</v>
      </c>
      <c r="AH73" s="28">
        <v>0.250965507641317</v>
      </c>
      <c r="AI73" s="28">
        <v>0.257929663991917</v>
      </c>
      <c r="AJ73" s="28">
        <v>0.296933593845186</v>
      </c>
      <c r="AK73" s="28">
        <v>0.412557658017667</v>
      </c>
      <c r="AL73" s="28">
        <v>0.455348674264201</v>
      </c>
      <c r="AM73" s="28">
        <v>0.495525618724485</v>
      </c>
      <c r="AN73" s="28">
        <v>0.513287913468589</v>
      </c>
      <c r="AO73" s="28">
        <v>0.477651243969119</v>
      </c>
      <c r="AP73" s="28">
        <v>0.573575164670976</v>
      </c>
      <c r="AQ73" s="28">
        <v>0.626638349762599</v>
      </c>
      <c r="AR73" s="28">
        <v>0.624242713427305</v>
      </c>
      <c r="AS73" s="28">
        <v>0.734310942046117</v>
      </c>
      <c r="AT73" s="28">
        <v>0.72885159015165</v>
      </c>
      <c r="AU73" s="28">
        <v>0.866480544789895</v>
      </c>
      <c r="AV73" s="28">
        <v>0.942263352272363</v>
      </c>
      <c r="AW73" s="28">
        <v>1.02661147185999</v>
      </c>
      <c r="AX73" s="28">
        <v>1.14789222312261</v>
      </c>
      <c r="AY73" s="28">
        <v>1.14295202380337</v>
      </c>
      <c r="AZ73" s="28">
        <v>1.20803462144618</v>
      </c>
      <c r="BA73" s="28">
        <v>1.21046942546684</v>
      </c>
      <c r="BB73" s="28">
        <v>1.30042387057346</v>
      </c>
      <c r="BC73" s="28">
        <v>1.37096234214146</v>
      </c>
      <c r="BD73" s="28">
        <v>1.39063514944185</v>
      </c>
      <c r="BE73" s="29">
        <v>1.36984607499663</v>
      </c>
      <c r="BF73" s="30">
        <v>-0.0176407329369287</v>
      </c>
      <c r="BG73" s="30">
        <v>0.0667371245864161</v>
      </c>
      <c r="BH73" s="30">
        <v>0.00246094773845745</v>
      </c>
    </row>
    <row r="74" spans="8:8" s="24" ht="10.2" customFormat="1">
      <c r="A74" s="24" t="s">
        <v>160</v>
      </c>
      <c r="B74" s="28">
        <v>0.005079899</v>
      </c>
      <c r="C74" s="28">
        <v>0.005114512</v>
      </c>
      <c r="D74" s="28">
        <v>0.007327358</v>
      </c>
      <c r="E74" s="28">
        <v>0.023182431</v>
      </c>
      <c r="F74" s="28">
        <v>0.036427104</v>
      </c>
      <c r="G74" s="28">
        <v>0.041492474</v>
      </c>
      <c r="H74" s="28">
        <v>0.04133249</v>
      </c>
      <c r="I74" s="28">
        <v>0.045723369</v>
      </c>
      <c r="J74" s="28">
        <v>0.064875657</v>
      </c>
      <c r="K74" s="28">
        <v>0.056563846</v>
      </c>
      <c r="L74" s="28">
        <v>0.084403252</v>
      </c>
      <c r="M74" s="28">
        <v>0.054216505</v>
      </c>
      <c r="N74" s="28">
        <v>0.075539551</v>
      </c>
      <c r="O74" s="28">
        <v>0.072462458</v>
      </c>
      <c r="P74" s="28">
        <v>0.181317838</v>
      </c>
      <c r="Q74" s="28">
        <v>0.19213131506113</v>
      </c>
      <c r="R74" s="28">
        <v>0.183813160325083</v>
      </c>
      <c r="S74" s="28">
        <v>0.213598853277179</v>
      </c>
      <c r="T74" s="28">
        <v>0.222675689676954</v>
      </c>
      <c r="U74" s="28">
        <v>0.253476864859221</v>
      </c>
      <c r="V74" s="28">
        <v>0.23799605198191</v>
      </c>
      <c r="W74" s="28">
        <v>0.259455496930741</v>
      </c>
      <c r="X74" s="28">
        <v>0.251471157930741</v>
      </c>
      <c r="Y74" s="28">
        <v>0.264742959847377</v>
      </c>
      <c r="Z74" s="28">
        <v>0.279883878022945</v>
      </c>
      <c r="AA74" s="28">
        <v>0.283815581543927</v>
      </c>
      <c r="AB74" s="28">
        <v>0.326926153351034</v>
      </c>
      <c r="AC74" s="28">
        <v>0.519431280435177</v>
      </c>
      <c r="AD74" s="28">
        <v>0.555454486893431</v>
      </c>
      <c r="AE74" s="28">
        <v>0.563495899688726</v>
      </c>
      <c r="AF74" s="28">
        <v>0.561568706668696</v>
      </c>
      <c r="AG74" s="28">
        <v>0.413630290687115</v>
      </c>
      <c r="AH74" s="28">
        <v>0.451326182381041</v>
      </c>
      <c r="AI74" s="28">
        <v>0.485957375147015</v>
      </c>
      <c r="AJ74" s="28">
        <v>0.540961859142962</v>
      </c>
      <c r="AK74" s="28">
        <v>0.483116877273429</v>
      </c>
      <c r="AL74" s="28">
        <v>0.464296505822241</v>
      </c>
      <c r="AM74" s="28">
        <v>0.511302603024948</v>
      </c>
      <c r="AN74" s="28">
        <v>0.586569736525723</v>
      </c>
      <c r="AO74" s="28">
        <v>0.708733082501447</v>
      </c>
      <c r="AP74" s="28">
        <v>0.802300338941047</v>
      </c>
      <c r="AQ74" s="28">
        <v>0.843381784990965</v>
      </c>
      <c r="AR74" s="28">
        <v>0.9192589301289</v>
      </c>
      <c r="AS74" s="28">
        <v>1.01909412283056</v>
      </c>
      <c r="AT74" s="28">
        <v>1.03324620710123</v>
      </c>
      <c r="AU74" s="28">
        <v>1.20049591516451</v>
      </c>
      <c r="AV74" s="28">
        <v>1.39671409542092</v>
      </c>
      <c r="AW74" s="28">
        <v>1.59516103656906</v>
      </c>
      <c r="AX74" s="28">
        <v>1.7296756590126</v>
      </c>
      <c r="AY74" s="28">
        <v>1.86791570906947</v>
      </c>
      <c r="AZ74" s="28">
        <v>2.12862420275779</v>
      </c>
      <c r="BA74" s="28">
        <v>2.07884028552013</v>
      </c>
      <c r="BB74" s="28">
        <v>2.01847219420567</v>
      </c>
      <c r="BC74" s="28">
        <v>1.77936411371889</v>
      </c>
      <c r="BD74" s="28">
        <v>1.92502255639105</v>
      </c>
      <c r="BE74" s="29">
        <v>1.71180903062158</v>
      </c>
      <c r="BF74" s="30">
        <v>-0.113188595583065</v>
      </c>
      <c r="BG74" s="30">
        <v>0.0641998669660462</v>
      </c>
      <c r="BH74" s="30">
        <v>0.00307528899740768</v>
      </c>
    </row>
    <row r="75" spans="8:8" s="24" ht="10.2" customFormat="1">
      <c r="A75" s="24" t="s">
        <v>161</v>
      </c>
      <c r="B75" s="28">
        <v>0.846502378</v>
      </c>
      <c r="C75" s="28">
        <v>0.85795774</v>
      </c>
      <c r="D75" s="28">
        <v>0.870353602</v>
      </c>
      <c r="E75" s="28">
        <v>0.883864971</v>
      </c>
      <c r="F75" s="28">
        <v>0.898785969</v>
      </c>
      <c r="G75" s="28">
        <v>0.946279628910405</v>
      </c>
      <c r="H75" s="28">
        <v>0.947778834285132</v>
      </c>
      <c r="I75" s="28">
        <v>1.01580864224287</v>
      </c>
      <c r="J75" s="28">
        <v>1.08360127238508</v>
      </c>
      <c r="K75" s="28">
        <v>1.14967357075981</v>
      </c>
      <c r="L75" s="28">
        <v>0.91173907090347</v>
      </c>
      <c r="M75" s="28">
        <v>1.05405949806486</v>
      </c>
      <c r="N75" s="28">
        <v>1.24474502691064</v>
      </c>
      <c r="O75" s="28">
        <v>1.38720862811823</v>
      </c>
      <c r="P75" s="28">
        <v>1.6806358324443</v>
      </c>
      <c r="Q75" s="28">
        <v>1.51169873356237</v>
      </c>
      <c r="R75" s="28">
        <v>1.80445226527584</v>
      </c>
      <c r="S75" s="28">
        <v>1.98667056944462</v>
      </c>
      <c r="T75" s="28">
        <v>2.15273528263225</v>
      </c>
      <c r="U75" s="28">
        <v>2.57507295525283</v>
      </c>
      <c r="V75" s="28">
        <v>2.62704166798708</v>
      </c>
      <c r="W75" s="28">
        <v>2.82477232430409</v>
      </c>
      <c r="X75" s="28">
        <v>2.99425699120601</v>
      </c>
      <c r="Y75" s="28">
        <v>3.13298844602208</v>
      </c>
      <c r="Z75" s="28">
        <v>3.08356295260437</v>
      </c>
      <c r="AA75" s="28">
        <v>3.34201332618329</v>
      </c>
      <c r="AB75" s="28">
        <v>3.50082808667207</v>
      </c>
      <c r="AC75" s="28">
        <v>3.53432270327588</v>
      </c>
      <c r="AD75" s="28">
        <v>3.61026115797597</v>
      </c>
      <c r="AE75" s="28">
        <v>4.1744895827258</v>
      </c>
      <c r="AF75" s="28">
        <v>4.06802110559892</v>
      </c>
      <c r="AG75" s="28">
        <v>4.20679029148487</v>
      </c>
      <c r="AH75" s="28">
        <v>4.2848964612049</v>
      </c>
      <c r="AI75" s="28">
        <v>4.50927715194791</v>
      </c>
      <c r="AJ75" s="28">
        <v>4.59154917112168</v>
      </c>
      <c r="AK75" s="28">
        <v>4.8055665724884</v>
      </c>
      <c r="AL75" s="28">
        <v>5.12039671964767</v>
      </c>
      <c r="AM75" s="28">
        <v>5.3329777008129</v>
      </c>
      <c r="AN75" s="28">
        <v>5.64908764752397</v>
      </c>
      <c r="AO75" s="28">
        <v>6.12881155434066</v>
      </c>
      <c r="AP75" s="28">
        <v>6.3324221744259</v>
      </c>
      <c r="AQ75" s="28">
        <v>6.58214243163832</v>
      </c>
      <c r="AR75" s="28">
        <v>6.8780104541252</v>
      </c>
      <c r="AS75" s="28">
        <v>7.54384243340453</v>
      </c>
      <c r="AT75" s="28">
        <v>7.90263104781503</v>
      </c>
      <c r="AU75" s="28">
        <v>8.73612811871626</v>
      </c>
      <c r="AV75" s="28">
        <v>9.18377986524256</v>
      </c>
      <c r="AW75" s="28">
        <v>9.73872921697346</v>
      </c>
      <c r="AX75" s="28">
        <v>9.78173601188037</v>
      </c>
      <c r="AY75" s="28">
        <v>10.4936869918185</v>
      </c>
      <c r="AZ75" s="28">
        <v>10.8204671198651</v>
      </c>
      <c r="BA75" s="28">
        <v>10.9567429901246</v>
      </c>
      <c r="BB75" s="28">
        <v>10.9301816932533</v>
      </c>
      <c r="BC75" s="28">
        <v>10.6456899187469</v>
      </c>
      <c r="BD75" s="28">
        <v>10.680791313853</v>
      </c>
      <c r="BE75" s="29">
        <v>10.5605215574973</v>
      </c>
      <c r="BF75" s="30">
        <v>-0.0139618532008171</v>
      </c>
      <c r="BG75" s="30">
        <v>0.0305834699961278</v>
      </c>
      <c r="BH75" s="30">
        <v>0.0189721254951349</v>
      </c>
    </row>
    <row r="76" spans="8:8" s="24" ht="10.2" customFormat="1">
      <c r="A76" s="24" t="s">
        <v>162</v>
      </c>
      <c r="B76" s="28">
        <v>0.00307631932548564</v>
      </c>
      <c r="C76" s="28">
        <v>0.00328334819750509</v>
      </c>
      <c r="D76" s="28">
        <v>0.019464321433352</v>
      </c>
      <c r="E76" s="28">
        <v>0.0250009670141482</v>
      </c>
      <c r="F76" s="28">
        <v>0.0250881305404439</v>
      </c>
      <c r="G76" s="28">
        <v>0.0345801284043394</v>
      </c>
      <c r="H76" s="28">
        <v>0.05269691</v>
      </c>
      <c r="I76" s="28">
        <v>0.05634054</v>
      </c>
      <c r="J76" s="28">
        <v>0.0730552</v>
      </c>
      <c r="K76" s="28">
        <v>0.08026384</v>
      </c>
      <c r="L76" s="28">
        <v>0.08589315</v>
      </c>
      <c r="M76" s="28">
        <v>0.10868485</v>
      </c>
      <c r="N76" s="28">
        <v>0.1786734</v>
      </c>
      <c r="O76" s="28">
        <v>0.207002921</v>
      </c>
      <c r="P76" s="28">
        <v>0.243217381</v>
      </c>
      <c r="Q76" s="28">
        <v>0.389363098</v>
      </c>
      <c r="R76" s="28">
        <v>0.453342131</v>
      </c>
      <c r="S76" s="28">
        <v>0.48947755</v>
      </c>
      <c r="T76" s="28">
        <v>0.469854986</v>
      </c>
      <c r="U76" s="28">
        <v>0.585168427</v>
      </c>
      <c r="V76" s="28">
        <v>0.725880717</v>
      </c>
      <c r="W76" s="28">
        <v>0.879794023</v>
      </c>
      <c r="X76" s="28">
        <v>0.98307752</v>
      </c>
      <c r="Y76" s="28">
        <v>1.08677705</v>
      </c>
      <c r="Z76" s="28">
        <v>1.224593812</v>
      </c>
      <c r="AA76" s="28">
        <v>1.241829713</v>
      </c>
      <c r="AB76" s="28">
        <v>1.515014778</v>
      </c>
      <c r="AC76" s="28">
        <v>1.464104437</v>
      </c>
      <c r="AD76" s="28">
        <v>1.524493277</v>
      </c>
      <c r="AE76" s="28">
        <v>1.672826885</v>
      </c>
      <c r="AF76" s="28">
        <v>1.745535614</v>
      </c>
      <c r="AG76" s="28">
        <v>1.798876522</v>
      </c>
      <c r="AH76" s="28">
        <v>1.87724305</v>
      </c>
      <c r="AI76" s="28">
        <v>1.922806354</v>
      </c>
      <c r="AJ76" s="28">
        <v>1.938036007</v>
      </c>
      <c r="AK76" s="28">
        <v>1.928676371</v>
      </c>
      <c r="AL76" s="28">
        <v>1.949406924716</v>
      </c>
      <c r="AM76" s="28">
        <v>2.129818399776</v>
      </c>
      <c r="AN76" s="28">
        <v>2.27183601656</v>
      </c>
      <c r="AO76" s="28">
        <v>2.429773927412</v>
      </c>
      <c r="AP76" s="28">
        <v>2.536045406504</v>
      </c>
      <c r="AQ76" s="28">
        <v>2.668054697952</v>
      </c>
      <c r="AR76" s="28">
        <v>2.945546111892</v>
      </c>
      <c r="AS76" s="28">
        <v>3.377688147848</v>
      </c>
      <c r="AT76" s="28">
        <v>3.33151326784</v>
      </c>
      <c r="AU76" s="28">
        <v>3.49883601676451</v>
      </c>
      <c r="AV76" s="28">
        <v>3.67464808333481</v>
      </c>
      <c r="AW76" s="28">
        <v>3.86900607050454</v>
      </c>
      <c r="AX76" s="28">
        <v>4.08281420535226</v>
      </c>
      <c r="AY76" s="28">
        <v>4.0376161302847</v>
      </c>
      <c r="AZ76" s="28">
        <v>4.46403676677352</v>
      </c>
      <c r="BA76" s="28">
        <v>4.64182999488873</v>
      </c>
      <c r="BB76" s="28">
        <v>4.6539996754301</v>
      </c>
      <c r="BC76" s="28">
        <v>4.59104855558936</v>
      </c>
      <c r="BD76" s="28">
        <v>4.55272742599139</v>
      </c>
      <c r="BE76" s="29">
        <v>4.19024764237962</v>
      </c>
      <c r="BF76" s="30">
        <v>-0.0821328651320612</v>
      </c>
      <c r="BG76" s="30">
        <v>0.0317227575784083</v>
      </c>
      <c r="BH76" s="30">
        <v>0.00752783881876376</v>
      </c>
    </row>
    <row r="77" spans="8:8" s="24" ht="10.2" customFormat="1">
      <c r="A77" s="24" t="s">
        <v>163</v>
      </c>
      <c r="B77" s="28">
        <v>0.252073881017147</v>
      </c>
      <c r="C77" s="28">
        <v>0.262693153145268</v>
      </c>
      <c r="D77" s="28">
        <v>0.274099212976647</v>
      </c>
      <c r="E77" s="28">
        <v>0.292964285423374</v>
      </c>
      <c r="F77" s="28">
        <v>0.306792530957185</v>
      </c>
      <c r="G77" s="28">
        <v>0.310736963667692</v>
      </c>
      <c r="H77" s="28">
        <v>0.33286800352685</v>
      </c>
      <c r="I77" s="28">
        <v>0.334056637825068</v>
      </c>
      <c r="J77" s="28">
        <v>0.369915737382749</v>
      </c>
      <c r="K77" s="28">
        <v>0.412221036680016</v>
      </c>
      <c r="L77" s="28">
        <v>0.453487208290368</v>
      </c>
      <c r="M77" s="28">
        <v>0.50818702335171</v>
      </c>
      <c r="N77" s="28">
        <v>0.561558827279088</v>
      </c>
      <c r="O77" s="28">
        <v>0.59688498377508</v>
      </c>
      <c r="P77" s="28">
        <v>0.68526268742112</v>
      </c>
      <c r="Q77" s="28">
        <v>0.651517493168558</v>
      </c>
      <c r="R77" s="28">
        <v>0.68318444451811</v>
      </c>
      <c r="S77" s="28">
        <v>0.802199538301877</v>
      </c>
      <c r="T77" s="28">
        <v>0.85604851018853</v>
      </c>
      <c r="U77" s="28">
        <v>0.924399129446925</v>
      </c>
      <c r="V77" s="28">
        <v>0.971363127950969</v>
      </c>
      <c r="W77" s="28">
        <v>0.986298103464032</v>
      </c>
      <c r="X77" s="28">
        <v>1.0376619407651</v>
      </c>
      <c r="Y77" s="28">
        <v>1.06902790745993</v>
      </c>
      <c r="Z77" s="28">
        <v>1.08993561438125</v>
      </c>
      <c r="AA77" s="28">
        <v>1.14776076256601</v>
      </c>
      <c r="AB77" s="28">
        <v>1.21594295070576</v>
      </c>
      <c r="AC77" s="28">
        <v>1.26601773796038</v>
      </c>
      <c r="AD77" s="28">
        <v>1.30849442578538</v>
      </c>
      <c r="AE77" s="28">
        <v>1.35404137167497</v>
      </c>
      <c r="AF77" s="28">
        <v>1.45338179450252</v>
      </c>
      <c r="AG77" s="28">
        <v>1.47130597459342</v>
      </c>
      <c r="AH77" s="28">
        <v>1.60571673161456</v>
      </c>
      <c r="AI77" s="28">
        <v>1.70429157722298</v>
      </c>
      <c r="AJ77" s="28">
        <v>1.72791481354828</v>
      </c>
      <c r="AK77" s="28">
        <v>1.75385266656737</v>
      </c>
      <c r="AL77" s="28">
        <v>1.80171935570557</v>
      </c>
      <c r="AM77" s="28">
        <v>1.86983955281517</v>
      </c>
      <c r="AN77" s="28">
        <v>1.95051541955045</v>
      </c>
      <c r="AO77" s="28">
        <v>2.01559397916023</v>
      </c>
      <c r="AP77" s="28">
        <v>2.19576879803015</v>
      </c>
      <c r="AQ77" s="28">
        <v>2.27399366891191</v>
      </c>
      <c r="AR77" s="28">
        <v>2.36058499325918</v>
      </c>
      <c r="AS77" s="28">
        <v>2.44641909867145</v>
      </c>
      <c r="AT77" s="28">
        <v>2.44568059912092</v>
      </c>
      <c r="AU77" s="28">
        <v>2.4560696075135</v>
      </c>
      <c r="AV77" s="28">
        <v>2.32040858471746</v>
      </c>
      <c r="AW77" s="28">
        <v>2.19757719112821</v>
      </c>
      <c r="AX77" s="28">
        <v>2.10501816736827</v>
      </c>
      <c r="AY77" s="28">
        <v>2.08178225282974</v>
      </c>
      <c r="AZ77" s="28">
        <v>1.95085374059788</v>
      </c>
      <c r="BA77" s="28">
        <v>1.94196524203214</v>
      </c>
      <c r="BB77" s="28">
        <v>1.96447251178991</v>
      </c>
      <c r="BC77" s="28">
        <v>1.92443761540629</v>
      </c>
      <c r="BD77" s="28">
        <v>1.99478550431879</v>
      </c>
      <c r="BE77" s="29">
        <v>1.96424851216143</v>
      </c>
      <c r="BF77" s="30">
        <v>-0.0179988230780612</v>
      </c>
      <c r="BG77" s="30">
        <v>-0.0201724498053227</v>
      </c>
      <c r="BH77" s="30">
        <v>0.00352880007615746</v>
      </c>
    </row>
    <row r="78" spans="8:8" s="24" ht="10.2" customFormat="1">
      <c r="A78" s="34" t="s">
        <v>164</v>
      </c>
      <c r="B78" s="32">
        <v>2.00069433092016</v>
      </c>
      <c r="C78" s="32">
        <v>2.08479320439775</v>
      </c>
      <c r="D78" s="32">
        <v>2.17986583624462</v>
      </c>
      <c r="E78" s="32">
        <v>2.30660657673733</v>
      </c>
      <c r="F78" s="32">
        <v>2.42574195106053</v>
      </c>
      <c r="G78" s="32">
        <v>2.55621459550094</v>
      </c>
      <c r="H78" s="32">
        <v>2.70695545603523</v>
      </c>
      <c r="I78" s="32">
        <v>2.9433836078793</v>
      </c>
      <c r="J78" s="32">
        <v>3.22515369924241</v>
      </c>
      <c r="K78" s="32">
        <v>3.43748613278321</v>
      </c>
      <c r="L78" s="32">
        <v>3.42944793791386</v>
      </c>
      <c r="M78" s="32">
        <v>3.88460116289705</v>
      </c>
      <c r="N78" s="32">
        <v>4.41803137625978</v>
      </c>
      <c r="O78" s="32">
        <v>4.6334867660905</v>
      </c>
      <c r="P78" s="32">
        <v>5.44530588072034</v>
      </c>
      <c r="Q78" s="32">
        <v>5.25181347050856</v>
      </c>
      <c r="R78" s="32">
        <v>5.73048750457508</v>
      </c>
      <c r="S78" s="32">
        <v>6.32964666833275</v>
      </c>
      <c r="T78" s="32">
        <v>6.92437430348658</v>
      </c>
      <c r="U78" s="32">
        <v>7.8278712505094</v>
      </c>
      <c r="V78" s="32">
        <v>8.29883274068247</v>
      </c>
      <c r="W78" s="32">
        <v>8.66939562337287</v>
      </c>
      <c r="X78" s="32">
        <v>9.27178127034337</v>
      </c>
      <c r="Y78" s="32">
        <v>9.80217248251545</v>
      </c>
      <c r="Z78" s="32">
        <v>10.3165889158486</v>
      </c>
      <c r="AA78" s="32">
        <v>10.7370474797295</v>
      </c>
      <c r="AB78" s="32">
        <v>11.1725487282938</v>
      </c>
      <c r="AC78" s="32">
        <v>12.2118445516781</v>
      </c>
      <c r="AD78" s="32">
        <v>12.5633784530001</v>
      </c>
      <c r="AE78" s="32">
        <v>13.995463005684</v>
      </c>
      <c r="AF78" s="32">
        <v>14.4375488755028</v>
      </c>
      <c r="AG78" s="32">
        <v>14.9216983324478</v>
      </c>
      <c r="AH78" s="32">
        <v>15.6297177404768</v>
      </c>
      <c r="AI78" s="32">
        <v>15.9151536364111</v>
      </c>
      <c r="AJ78" s="32">
        <v>16.2523334553923</v>
      </c>
      <c r="AK78" s="32">
        <v>17.0916782509556</v>
      </c>
      <c r="AL78" s="32">
        <v>17.9826300872561</v>
      </c>
      <c r="AM78" s="32">
        <v>19.0025126174836</v>
      </c>
      <c r="AN78" s="32">
        <v>19.8381772335495</v>
      </c>
      <c r="AO78" s="32">
        <v>21.4552595300373</v>
      </c>
      <c r="AP78" s="32">
        <v>22.6179443900393</v>
      </c>
      <c r="AQ78" s="32">
        <v>23.7927470767686</v>
      </c>
      <c r="AR78" s="32">
        <v>25.0913969810715</v>
      </c>
      <c r="AS78" s="32">
        <v>26.8896465227774</v>
      </c>
      <c r="AT78" s="32">
        <v>27.5482947986626</v>
      </c>
      <c r="AU78" s="32">
        <v>29.3321544586088</v>
      </c>
      <c r="AV78" s="32">
        <v>30.6336086397689</v>
      </c>
      <c r="AW78" s="32">
        <v>31.8394678190491</v>
      </c>
      <c r="AX78" s="32">
        <v>32.6829700955382</v>
      </c>
      <c r="AY78" s="32">
        <v>33.831974254025</v>
      </c>
      <c r="AZ78" s="32">
        <v>34.8244524567375</v>
      </c>
      <c r="BA78" s="32">
        <v>35.8213785958851</v>
      </c>
      <c r="BB78" s="32">
        <v>36.3028419790821</v>
      </c>
      <c r="BC78" s="32">
        <v>36.4658563976374</v>
      </c>
      <c r="BD78" s="32">
        <v>37.5097248271509</v>
      </c>
      <c r="BE78" s="32">
        <v>36.444260536008</v>
      </c>
      <c r="BF78" s="33">
        <v>-0.0310596459678228</v>
      </c>
      <c r="BG78" s="33">
        <v>0.0313472517197175</v>
      </c>
      <c r="BH78" s="33">
        <v>0.0654726265840224</v>
      </c>
    </row>
    <row r="79" spans="8:8" s="24" ht="10.2" customFormat="1">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c r="BE79" s="29"/>
      <c r="BF79" s="30"/>
      <c r="BG79" s="30"/>
      <c r="BH79" s="30"/>
    </row>
    <row r="80" spans="8:8" s="24" ht="10.2" customFormat="1">
      <c r="A80" s="24" t="s">
        <v>165</v>
      </c>
      <c r="B80" s="28">
        <v>0.089139467</v>
      </c>
      <c r="C80" s="28">
        <v>0.107168063</v>
      </c>
      <c r="D80" s="28">
        <v>0.101426148</v>
      </c>
      <c r="E80" s="28">
        <v>0.108878725</v>
      </c>
      <c r="F80" s="28">
        <v>0.120508183</v>
      </c>
      <c r="G80" s="28">
        <v>0.131957845</v>
      </c>
      <c r="H80" s="28">
        <v>0.142825345</v>
      </c>
      <c r="I80" s="28">
        <v>0.160412901</v>
      </c>
      <c r="J80" s="28">
        <v>0.191217281</v>
      </c>
      <c r="K80" s="28">
        <v>0.211751519</v>
      </c>
      <c r="L80" s="28">
        <v>0.253119235</v>
      </c>
      <c r="M80" s="28">
        <v>0.295316633</v>
      </c>
      <c r="N80" s="28">
        <v>0.324591825</v>
      </c>
      <c r="O80" s="28">
        <v>0.407940009</v>
      </c>
      <c r="P80" s="28">
        <v>0.534557018</v>
      </c>
      <c r="Q80" s="28">
        <v>0.6375488</v>
      </c>
      <c r="R80" s="28">
        <v>0.774434122</v>
      </c>
      <c r="S80" s="28">
        <v>0.892894584</v>
      </c>
      <c r="T80" s="28">
        <v>0.975328376</v>
      </c>
      <c r="U80" s="28">
        <v>0.936414691</v>
      </c>
      <c r="V80" s="28">
        <v>0.943850907</v>
      </c>
      <c r="W80" s="28">
        <v>0.998804695</v>
      </c>
      <c r="X80" s="28">
        <v>1.02628323</v>
      </c>
      <c r="Y80" s="28">
        <v>1.099400515</v>
      </c>
      <c r="Z80" s="28">
        <v>1.069299968</v>
      </c>
      <c r="AA80" s="28">
        <v>1.133818329</v>
      </c>
      <c r="AB80" s="28">
        <v>1.12335327</v>
      </c>
      <c r="AC80" s="28">
        <v>1.152688404</v>
      </c>
      <c r="AD80" s="28">
        <v>1.0725542</v>
      </c>
      <c r="AE80" s="28">
        <v>1.086808885</v>
      </c>
      <c r="AF80" s="28">
        <v>1.127196878</v>
      </c>
      <c r="AG80" s="28">
        <v>1.115641943</v>
      </c>
      <c r="AH80" s="28">
        <v>1.072246726</v>
      </c>
      <c r="AI80" s="28">
        <v>1.109917657</v>
      </c>
      <c r="AJ80" s="28">
        <v>1.121032061</v>
      </c>
      <c r="AK80" s="28">
        <v>1.079769482</v>
      </c>
      <c r="AL80" s="28">
        <v>1.11888245148052</v>
      </c>
      <c r="AM80" s="28">
        <v>1.15898560216129</v>
      </c>
      <c r="AN80" s="28">
        <v>1.21275194646154</v>
      </c>
      <c r="AO80" s="28">
        <v>1.25904227895541</v>
      </c>
      <c r="AP80" s="28">
        <v>1.3182305997919</v>
      </c>
      <c r="AQ80" s="28">
        <v>1.36505705749245</v>
      </c>
      <c r="AR80" s="28">
        <v>1.43856372061794</v>
      </c>
      <c r="AS80" s="28">
        <v>1.52463143190499</v>
      </c>
      <c r="AT80" s="28">
        <v>1.615685244</v>
      </c>
      <c r="AU80" s="28">
        <v>1.58027136020859</v>
      </c>
      <c r="AV80" s="28">
        <v>1.67191939909451</v>
      </c>
      <c r="AW80" s="28">
        <v>1.82737000612702</v>
      </c>
      <c r="AX80" s="28">
        <v>1.93304065228916</v>
      </c>
      <c r="AY80" s="28">
        <v>2.10805768786826</v>
      </c>
      <c r="AZ80" s="28">
        <v>2.22293476951429</v>
      </c>
      <c r="BA80" s="28">
        <v>2.22098876125642</v>
      </c>
      <c r="BB80" s="28">
        <v>2.2453245929</v>
      </c>
      <c r="BC80" s="28">
        <v>2.41579665234737</v>
      </c>
      <c r="BD80" s="28">
        <v>2.50251410090707</v>
      </c>
      <c r="BE80" s="29">
        <v>2.29858706197571</v>
      </c>
      <c r="BF80" s="30">
        <v>-0.0839984603380335</v>
      </c>
      <c r="BG80" s="30">
        <v>0.0447249761431692</v>
      </c>
      <c r="BH80" s="30">
        <v>0.00412944398284356</v>
      </c>
    </row>
    <row r="81" spans="8:8" s="24" ht="10.2" customFormat="1">
      <c r="A81" s="24" t="s">
        <v>166</v>
      </c>
      <c r="B81" s="28">
        <v>0.328912354</v>
      </c>
      <c r="C81" s="28">
        <v>0.346088332</v>
      </c>
      <c r="D81" s="28">
        <v>0.296036516</v>
      </c>
      <c r="E81" s="28">
        <v>0.318887308</v>
      </c>
      <c r="F81" s="28">
        <v>0.261575954</v>
      </c>
      <c r="G81" s="28">
        <v>0.326128716</v>
      </c>
      <c r="H81" s="28">
        <v>0.335109281084</v>
      </c>
      <c r="I81" s="28">
        <v>0.372113808856</v>
      </c>
      <c r="J81" s="28">
        <v>0.351537330616</v>
      </c>
      <c r="K81" s="28">
        <v>0.399388242124</v>
      </c>
      <c r="L81" s="28">
        <v>0.443055270232</v>
      </c>
      <c r="M81" s="28">
        <v>0.5298829746</v>
      </c>
      <c r="N81" s="28">
        <v>0.574746421696</v>
      </c>
      <c r="O81" s="28">
        <v>0.60686700692</v>
      </c>
      <c r="P81" s="28">
        <v>0.663695573548</v>
      </c>
      <c r="Q81" s="28">
        <v>0.75565998664</v>
      </c>
      <c r="R81" s="28">
        <v>0.861354024848</v>
      </c>
      <c r="S81" s="28">
        <v>0.961626206428</v>
      </c>
      <c r="T81" s="28">
        <v>1.04059223824</v>
      </c>
      <c r="U81" s="28">
        <v>1.1353916266</v>
      </c>
      <c r="V81" s="28">
        <v>1.17795606146</v>
      </c>
      <c r="W81" s="28">
        <v>1.20495119488</v>
      </c>
      <c r="X81" s="28">
        <v>1.27808196798</v>
      </c>
      <c r="Y81" s="28">
        <v>1.297060401868</v>
      </c>
      <c r="Z81" s="28">
        <v>1.367163216664</v>
      </c>
      <c r="AA81" s="28">
        <v>1.402343198876</v>
      </c>
      <c r="AB81" s="28">
        <v>1.420760198948</v>
      </c>
      <c r="AC81" s="28">
        <v>1.407131201008</v>
      </c>
      <c r="AD81" s="28">
        <v>1.407974897648</v>
      </c>
      <c r="AE81" s="28">
        <v>1.480697741252</v>
      </c>
      <c r="AF81" s="28">
        <v>1.568933561812</v>
      </c>
      <c r="AG81" s="28">
        <v>1.6531874606</v>
      </c>
      <c r="AH81" s="28">
        <v>1.722207181932</v>
      </c>
      <c r="AI81" s="28">
        <v>1.793296837076</v>
      </c>
      <c r="AJ81" s="28">
        <v>1.924120568676</v>
      </c>
      <c r="AK81" s="28">
        <v>2.03752122088</v>
      </c>
      <c r="AL81" s="28">
        <v>2.12657586649538</v>
      </c>
      <c r="AM81" s="28">
        <v>2.18063405097742</v>
      </c>
      <c r="AN81" s="28">
        <v>2.31952702044154</v>
      </c>
      <c r="AO81" s="28">
        <v>2.34714525814807</v>
      </c>
      <c r="AP81" s="28">
        <v>2.51546485307492</v>
      </c>
      <c r="AQ81" s="28">
        <v>2.626194113772</v>
      </c>
      <c r="AR81" s="28">
        <v>2.78657057439523</v>
      </c>
      <c r="AS81" s="28">
        <v>2.94098683949726</v>
      </c>
      <c r="AT81" s="28">
        <v>3.08615177916906</v>
      </c>
      <c r="AU81" s="28">
        <v>3.2421318703949</v>
      </c>
      <c r="AV81" s="28">
        <v>3.30297445253927</v>
      </c>
      <c r="AW81" s="28">
        <v>3.46992202960554</v>
      </c>
      <c r="AX81" s="28">
        <v>3.44823683525251</v>
      </c>
      <c r="AY81" s="28">
        <v>3.441955769766</v>
      </c>
      <c r="AZ81" s="28">
        <v>3.51732530254742</v>
      </c>
      <c r="BA81" s="28">
        <v>3.69464485749835</v>
      </c>
      <c r="BB81" s="28">
        <v>3.79861679851898</v>
      </c>
      <c r="BC81" s="28">
        <v>3.85358838354972</v>
      </c>
      <c r="BD81" s="28">
        <v>3.86206689111507</v>
      </c>
      <c r="BE81" s="29">
        <v>3.64699190014607</v>
      </c>
      <c r="BF81" s="30">
        <v>-0.0582691745268029</v>
      </c>
      <c r="BG81" s="30">
        <v>0.0226811497690613</v>
      </c>
      <c r="BH81" s="30">
        <v>0.00655187223780541</v>
      </c>
    </row>
    <row r="82" spans="8:8" s="24" ht="10.2" customFormat="1">
      <c r="A82" s="24" t="s">
        <v>167</v>
      </c>
      <c r="B82" s="28">
        <v>0.0630554435601701</v>
      </c>
      <c r="C82" s="28">
        <v>0.0834051592781135</v>
      </c>
      <c r="D82" s="28">
        <v>0.0880003709786844</v>
      </c>
      <c r="E82" s="28">
        <v>0.0944442899590391</v>
      </c>
      <c r="F82" s="28">
        <v>0.103448436784444</v>
      </c>
      <c r="G82" s="28">
        <v>0.108380500667198</v>
      </c>
      <c r="H82" s="28">
        <v>0.11522724018352</v>
      </c>
      <c r="I82" s="28">
        <v>0.124574353440125</v>
      </c>
      <c r="J82" s="28">
        <v>0.138753285455902</v>
      </c>
      <c r="K82" s="28">
        <v>0.148287746879672</v>
      </c>
      <c r="L82" s="28">
        <v>0.150940971166906</v>
      </c>
      <c r="M82" s="28">
        <v>0.163657495473193</v>
      </c>
      <c r="N82" s="28">
        <v>0.183405222579568</v>
      </c>
      <c r="O82" s="28">
        <v>0.194700531859791</v>
      </c>
      <c r="P82" s="28">
        <v>0.217149490459108</v>
      </c>
      <c r="Q82" s="28">
        <v>0.217814426741984</v>
      </c>
      <c r="R82" s="28">
        <v>0.211560287479606</v>
      </c>
      <c r="S82" s="28">
        <v>0.218329098434755</v>
      </c>
      <c r="T82" s="28">
        <v>0.224225795438097</v>
      </c>
      <c r="U82" s="28">
        <v>0.227298017784719</v>
      </c>
      <c r="V82" s="28">
        <v>0.234776431776</v>
      </c>
      <c r="W82" s="28">
        <v>0.242711693624</v>
      </c>
      <c r="X82" s="28">
        <v>0.249901950036</v>
      </c>
      <c r="Y82" s="28">
        <v>0.263948754308</v>
      </c>
      <c r="Z82" s="28">
        <v>0.290302983512</v>
      </c>
      <c r="AA82" s="28">
        <v>0.297133643908</v>
      </c>
      <c r="AB82" s="28">
        <v>0.300902745468</v>
      </c>
      <c r="AC82" s="28">
        <v>0.336983598336</v>
      </c>
      <c r="AD82" s="28">
        <v>0.340871414192</v>
      </c>
      <c r="AE82" s="28">
        <v>0.37549399918</v>
      </c>
      <c r="AF82" s="28">
        <v>0.368432409604</v>
      </c>
      <c r="AG82" s="28">
        <v>0.38434624932</v>
      </c>
      <c r="AH82" s="28">
        <v>0.399529779984</v>
      </c>
      <c r="AI82" s="28">
        <v>0.410015657136</v>
      </c>
      <c r="AJ82" s="28">
        <v>0.426039009716</v>
      </c>
      <c r="AK82" s="28">
        <v>0.422363622792</v>
      </c>
      <c r="AL82" s="28">
        <v>0.456174995505143</v>
      </c>
      <c r="AM82" s="28">
        <v>0.46756108295132</v>
      </c>
      <c r="AN82" s="28">
        <v>0.468474267140856</v>
      </c>
      <c r="AO82" s="28">
        <v>0.533565698845124</v>
      </c>
      <c r="AP82" s="28">
        <v>0.579183510575535</v>
      </c>
      <c r="AQ82" s="28">
        <v>0.590968754561538</v>
      </c>
      <c r="AR82" s="28">
        <v>0.585370570301091</v>
      </c>
      <c r="AS82" s="28">
        <v>0.646138733835991</v>
      </c>
      <c r="AT82" s="28">
        <v>0.629331001263776</v>
      </c>
      <c r="AU82" s="28">
        <v>0.697567683011345</v>
      </c>
      <c r="AV82" s="28">
        <v>0.733264050111914</v>
      </c>
      <c r="AW82" s="28">
        <v>0.746082844295601</v>
      </c>
      <c r="AX82" s="28">
        <v>0.765196849059356</v>
      </c>
      <c r="AY82" s="28">
        <v>0.776509302920135</v>
      </c>
      <c r="AZ82" s="28">
        <v>0.789754748489642</v>
      </c>
      <c r="BA82" s="28">
        <v>0.798222895653491</v>
      </c>
      <c r="BB82" s="28">
        <v>0.83600357774365</v>
      </c>
      <c r="BC82" s="28">
        <v>0.864040122741164</v>
      </c>
      <c r="BD82" s="28">
        <v>0.9429380454009</v>
      </c>
      <c r="BE82" s="29">
        <v>0.877976628960075</v>
      </c>
      <c r="BF82" s="30">
        <v>-0.0714365700036116</v>
      </c>
      <c r="BG82" s="30">
        <v>0.0412629202856036</v>
      </c>
      <c r="BH82" s="30">
        <v>0.00157729736128427</v>
      </c>
    </row>
    <row r="83" spans="8:8" s="24" ht="10.2" customFormat="1">
      <c r="A83" s="24" t="s">
        <v>168</v>
      </c>
      <c r="B83" s="28">
        <v>1.275198761</v>
      </c>
      <c r="C83" s="28">
        <v>1.283120961</v>
      </c>
      <c r="D83" s="28">
        <v>1.336140694</v>
      </c>
      <c r="E83" s="28">
        <v>1.410133083</v>
      </c>
      <c r="F83" s="28">
        <v>1.451919623</v>
      </c>
      <c r="G83" s="28">
        <v>1.517304268</v>
      </c>
      <c r="H83" s="28">
        <v>1.63442283366415</v>
      </c>
      <c r="I83" s="28">
        <v>1.6879674558928</v>
      </c>
      <c r="J83" s="28">
        <v>1.81594185449517</v>
      </c>
      <c r="K83" s="28">
        <v>1.86801022168385</v>
      </c>
      <c r="L83" s="28">
        <v>1.99154500455181</v>
      </c>
      <c r="M83" s="28">
        <v>2.07815644409135</v>
      </c>
      <c r="N83" s="28">
        <v>2.12908218863374</v>
      </c>
      <c r="O83" s="28">
        <v>2.10839497500915</v>
      </c>
      <c r="P83" s="28">
        <v>2.1776146514142</v>
      </c>
      <c r="Q83" s="28">
        <v>2.3244711991166</v>
      </c>
      <c r="R83" s="28">
        <v>2.70586786719472</v>
      </c>
      <c r="S83" s="28">
        <v>2.91072027880026</v>
      </c>
      <c r="T83" s="28">
        <v>2.94964748421417</v>
      </c>
      <c r="U83" s="28">
        <v>3.22267248598336</v>
      </c>
      <c r="V83" s="28">
        <v>3.29085653542436</v>
      </c>
      <c r="W83" s="28">
        <v>3.35118383239719</v>
      </c>
      <c r="X83" s="28">
        <v>3.40485392291514</v>
      </c>
      <c r="Y83" s="28">
        <v>3.74798217182304</v>
      </c>
      <c r="Z83" s="28">
        <v>3.58043107428387</v>
      </c>
      <c r="AA83" s="28">
        <v>3.70433940511897</v>
      </c>
      <c r="AB83" s="28">
        <v>3.67684939466682</v>
      </c>
      <c r="AC83" s="28">
        <v>3.69485490285307</v>
      </c>
      <c r="AD83" s="28">
        <v>3.68927444054574</v>
      </c>
      <c r="AE83" s="28">
        <v>3.84673407997123</v>
      </c>
      <c r="AF83" s="28">
        <v>4.02028743189266</v>
      </c>
      <c r="AG83" s="28">
        <v>4.09967271940823</v>
      </c>
      <c r="AH83" s="28">
        <v>4.19166652930073</v>
      </c>
      <c r="AI83" s="28">
        <v>4.11779287884911</v>
      </c>
      <c r="AJ83" s="28">
        <v>4.25795799174751</v>
      </c>
      <c r="AK83" s="28">
        <v>4.26315292813147</v>
      </c>
      <c r="AL83" s="28">
        <v>4.28547203889963</v>
      </c>
      <c r="AM83" s="28">
        <v>4.17542248104409</v>
      </c>
      <c r="AN83" s="28">
        <v>4.52475180056332</v>
      </c>
      <c r="AO83" s="28">
        <v>4.93789682368451</v>
      </c>
      <c r="AP83" s="28">
        <v>4.67446057449476</v>
      </c>
      <c r="AQ83" s="28">
        <v>4.7691682954568</v>
      </c>
      <c r="AR83" s="28">
        <v>4.89894769805299</v>
      </c>
      <c r="AS83" s="28">
        <v>5.25058538564693</v>
      </c>
      <c r="AT83" s="28">
        <v>5.22717489472566</v>
      </c>
      <c r="AU83" s="28">
        <v>5.26178114646311</v>
      </c>
      <c r="AV83" s="28">
        <v>5.19645636932885</v>
      </c>
      <c r="AW83" s="28">
        <v>5.11752544248435</v>
      </c>
      <c r="AX83" s="28">
        <v>5.13971321634654</v>
      </c>
      <c r="AY83" s="28">
        <v>5.19900940918903</v>
      </c>
      <c r="AZ83" s="28">
        <v>5.09245927775087</v>
      </c>
      <c r="BA83" s="28">
        <v>5.32579733998017</v>
      </c>
      <c r="BB83" s="28">
        <v>5.2979082926807</v>
      </c>
      <c r="BC83" s="28">
        <v>5.09613870729983</v>
      </c>
      <c r="BD83" s="28">
        <v>5.20790079746105</v>
      </c>
      <c r="BE83" s="29">
        <v>4.90190119334796</v>
      </c>
      <c r="BF83" s="30">
        <v>-0.0613285062818827</v>
      </c>
      <c r="BG83" s="30">
        <v>-3.693420184262E-4</v>
      </c>
      <c r="BH83" s="30">
        <v>0.00880633443136392</v>
      </c>
    </row>
    <row r="84" spans="8:8" s="24" ht="10.2" customFormat="1">
      <c r="A84" s="24" t="s">
        <v>169</v>
      </c>
      <c r="B84" s="28">
        <v>0.369476643227023</v>
      </c>
      <c r="C84" s="28">
        <v>0.405517080936751</v>
      </c>
      <c r="D84" s="28">
        <v>0.417477017415078</v>
      </c>
      <c r="E84" s="28">
        <v>0.434781288278788</v>
      </c>
      <c r="F84" s="28">
        <v>0.454977347848029</v>
      </c>
      <c r="G84" s="28">
        <v>0.514250161990768</v>
      </c>
      <c r="H84" s="28">
        <v>0.55142274387271</v>
      </c>
      <c r="I84" s="28">
        <v>0.578234439894644</v>
      </c>
      <c r="J84" s="28">
        <v>0.609909276586858</v>
      </c>
      <c r="K84" s="28">
        <v>0.632318202262358</v>
      </c>
      <c r="L84" s="28">
        <v>0.616798261893176</v>
      </c>
      <c r="M84" s="28">
        <v>0.661398650314293</v>
      </c>
      <c r="N84" s="28">
        <v>0.670695879727529</v>
      </c>
      <c r="O84" s="28">
        <v>0.653390376292206</v>
      </c>
      <c r="P84" s="28">
        <v>0.674059669611232</v>
      </c>
      <c r="Q84" s="28">
        <v>0.675040991027565</v>
      </c>
      <c r="R84" s="28">
        <v>0.666111408792387</v>
      </c>
      <c r="S84" s="28">
        <v>0.656867701537372</v>
      </c>
      <c r="T84" s="28">
        <v>0.66113156544763</v>
      </c>
      <c r="U84" s="28">
        <v>0.657330343175512</v>
      </c>
      <c r="V84" s="28">
        <v>0.681011508806347</v>
      </c>
      <c r="W84" s="28">
        <v>0.716637339897907</v>
      </c>
      <c r="X84" s="28">
        <v>0.719420913834878</v>
      </c>
      <c r="Y84" s="28">
        <v>0.778533805924197</v>
      </c>
      <c r="Z84" s="28">
        <v>0.788963058032346</v>
      </c>
      <c r="AA84" s="28">
        <v>0.888502544271675</v>
      </c>
      <c r="AB84" s="28">
        <v>0.846189978048944</v>
      </c>
      <c r="AC84" s="28">
        <v>0.830837327505572</v>
      </c>
      <c r="AD84" s="28">
        <v>0.885136615994537</v>
      </c>
      <c r="AE84" s="28">
        <v>0.89073880375789</v>
      </c>
      <c r="AF84" s="28">
        <v>0.907210159833871</v>
      </c>
      <c r="AG84" s="28">
        <v>0.912321041244107</v>
      </c>
      <c r="AH84" s="28">
        <v>0.948347066589501</v>
      </c>
      <c r="AI84" s="28">
        <v>1.01016540103095</v>
      </c>
      <c r="AJ84" s="28">
        <v>1.0315887276132</v>
      </c>
      <c r="AK84" s="28">
        <v>1.04428586650124</v>
      </c>
      <c r="AL84" s="28">
        <v>1.12337604588586</v>
      </c>
      <c r="AM84" s="28">
        <v>1.15089189508859</v>
      </c>
      <c r="AN84" s="28">
        <v>1.13659278661481</v>
      </c>
      <c r="AO84" s="28">
        <v>1.22806988535873</v>
      </c>
      <c r="AP84" s="28">
        <v>1.26927556131172</v>
      </c>
      <c r="AQ84" s="28">
        <v>1.31382456911289</v>
      </c>
      <c r="AR84" s="28">
        <v>1.38103593196494</v>
      </c>
      <c r="AS84" s="28">
        <v>1.37015692824693</v>
      </c>
      <c r="AT84" s="28">
        <v>1.44471211168796</v>
      </c>
      <c r="AU84" s="28">
        <v>1.5643888464591</v>
      </c>
      <c r="AV84" s="28">
        <v>1.64209560808729</v>
      </c>
      <c r="AW84" s="28">
        <v>1.65994283960114</v>
      </c>
      <c r="AX84" s="28">
        <v>1.816832034748</v>
      </c>
      <c r="AY84" s="28">
        <v>1.98521343027459</v>
      </c>
      <c r="AZ84" s="28">
        <v>2.075523918231</v>
      </c>
      <c r="BA84" s="28">
        <v>2.03338113185288</v>
      </c>
      <c r="BB84" s="28">
        <v>2.15414122173255</v>
      </c>
      <c r="BC84" s="28">
        <v>2.27620220770416</v>
      </c>
      <c r="BD84" s="28">
        <v>2.31545356051425</v>
      </c>
      <c r="BE84" s="29">
        <v>2.1190137887765</v>
      </c>
      <c r="BF84" s="30">
        <v>-0.0873390122553045</v>
      </c>
      <c r="BG84" s="30">
        <v>0.0482997353045767</v>
      </c>
      <c r="BH84" s="30">
        <v>0.00380683807212611</v>
      </c>
    </row>
    <row r="85" spans="8:8" s="24" ht="10.2" customFormat="1">
      <c r="A85" s="24" t="s">
        <v>170</v>
      </c>
      <c r="B85" s="28">
        <v>0.133037868585456</v>
      </c>
      <c r="C85" s="28">
        <v>0.137096320639395</v>
      </c>
      <c r="D85" s="28">
        <v>0.136507851392625</v>
      </c>
      <c r="E85" s="28">
        <v>0.141640520033784</v>
      </c>
      <c r="F85" s="28">
        <v>0.148714605524054</v>
      </c>
      <c r="G85" s="28">
        <v>0.155979305094942</v>
      </c>
      <c r="H85" s="28">
        <v>0.179195429469744</v>
      </c>
      <c r="I85" s="28">
        <v>0.185960947255757</v>
      </c>
      <c r="J85" s="28">
        <v>0.207466178449158</v>
      </c>
      <c r="K85" s="28">
        <v>0.214736671861982</v>
      </c>
      <c r="L85" s="28">
        <v>0.201903920177446</v>
      </c>
      <c r="M85" s="28">
        <v>0.199476247356282</v>
      </c>
      <c r="N85" s="28">
        <v>0.210382738709632</v>
      </c>
      <c r="O85" s="28">
        <v>0.234067104872978</v>
      </c>
      <c r="P85" s="28">
        <v>0.237684247456112</v>
      </c>
      <c r="Q85" s="28">
        <v>0.246678392183369</v>
      </c>
      <c r="R85" s="28">
        <v>0.260917077913665</v>
      </c>
      <c r="S85" s="28">
        <v>0.252514467592901</v>
      </c>
      <c r="T85" s="28">
        <v>0.279695343517078</v>
      </c>
      <c r="U85" s="28">
        <v>0.265976815486838</v>
      </c>
      <c r="V85" s="28">
        <v>0.298005333976169</v>
      </c>
      <c r="W85" s="28">
        <v>0.295964649902176</v>
      </c>
      <c r="X85" s="28">
        <v>0.302894427960112</v>
      </c>
      <c r="Y85" s="28">
        <v>0.318488356303626</v>
      </c>
      <c r="Z85" s="28">
        <v>0.335231086568735</v>
      </c>
      <c r="AA85" s="28">
        <v>0.310302354460494</v>
      </c>
      <c r="AB85" s="28">
        <v>0.291039953691852</v>
      </c>
      <c r="AC85" s="28">
        <v>0.298366032238188</v>
      </c>
      <c r="AD85" s="28">
        <v>0.298071474192764</v>
      </c>
      <c r="AE85" s="28">
        <v>0.289172427601728</v>
      </c>
      <c r="AF85" s="28">
        <v>0.29767060717427</v>
      </c>
      <c r="AG85" s="28">
        <v>0.298454552881566</v>
      </c>
      <c r="AH85" s="28">
        <v>0.297252377989832</v>
      </c>
      <c r="AI85" s="28">
        <v>0.286318913903595</v>
      </c>
      <c r="AJ85" s="28">
        <v>0.299166574388127</v>
      </c>
      <c r="AK85" s="28">
        <v>0.326861495967301</v>
      </c>
      <c r="AL85" s="28">
        <v>0.338598770042728</v>
      </c>
      <c r="AM85" s="28">
        <v>0.35131711855653</v>
      </c>
      <c r="AN85" s="28">
        <v>0.375942550931472</v>
      </c>
      <c r="AO85" s="28">
        <v>0.452727093196323</v>
      </c>
      <c r="AP85" s="28">
        <v>0.438577048528029</v>
      </c>
      <c r="AQ85" s="28">
        <v>0.491120854141164</v>
      </c>
      <c r="AR85" s="28">
        <v>0.50896984679844</v>
      </c>
      <c r="AS85" s="28">
        <v>0.56315619429951</v>
      </c>
      <c r="AT85" s="28">
        <v>0.592237471276872</v>
      </c>
      <c r="AU85" s="28">
        <v>0.670010911822723</v>
      </c>
      <c r="AV85" s="28">
        <v>0.701546826215414</v>
      </c>
      <c r="AW85" s="28">
        <v>0.750553097385509</v>
      </c>
      <c r="AX85" s="28">
        <v>0.841616919472446</v>
      </c>
      <c r="AY85" s="28">
        <v>0.88709277743772</v>
      </c>
      <c r="AZ85" s="28">
        <v>0.891162845611511</v>
      </c>
      <c r="BA85" s="28">
        <v>0.922370468186296</v>
      </c>
      <c r="BB85" s="28">
        <v>0.918288219861163</v>
      </c>
      <c r="BC85" s="28">
        <v>0.939579323123519</v>
      </c>
      <c r="BD85" s="28">
        <v>0.893258766242624</v>
      </c>
      <c r="BE85" s="29">
        <v>0.848655297139836</v>
      </c>
      <c r="BF85" s="30">
        <v>-0.0525292347481959</v>
      </c>
      <c r="BG85" s="30">
        <v>0.0419530265580652</v>
      </c>
      <c r="BH85" s="30">
        <v>0.00152462117631089</v>
      </c>
    </row>
    <row r="86" spans="8:8" s="24" ht="10.2" customFormat="1">
      <c r="A86" s="24" t="s">
        <v>171</v>
      </c>
      <c r="B86" s="28">
        <v>0.186527648188418</v>
      </c>
      <c r="C86" s="28">
        <v>0.205039015331505</v>
      </c>
      <c r="D86" s="28">
        <v>0.20833563458712</v>
      </c>
      <c r="E86" s="28">
        <v>0.210343369074067</v>
      </c>
      <c r="F86" s="28">
        <v>0.235890461878572</v>
      </c>
      <c r="G86" s="28">
        <v>0.264749461535167</v>
      </c>
      <c r="H86" s="28">
        <v>0.341274680387269</v>
      </c>
      <c r="I86" s="28">
        <v>0.368650481001962</v>
      </c>
      <c r="J86" s="28">
        <v>0.413744387304771</v>
      </c>
      <c r="K86" s="28">
        <v>0.425175446508445</v>
      </c>
      <c r="L86" s="28">
        <v>0.458193080197981</v>
      </c>
      <c r="M86" s="28">
        <v>0.557987151828736</v>
      </c>
      <c r="N86" s="28">
        <v>0.604369172133102</v>
      </c>
      <c r="O86" s="28">
        <v>0.637139550095522</v>
      </c>
      <c r="P86" s="28">
        <v>0.739911114561107</v>
      </c>
      <c r="Q86" s="28">
        <v>0.788361525710361</v>
      </c>
      <c r="R86" s="28">
        <v>0.823572191345635</v>
      </c>
      <c r="S86" s="28">
        <v>0.859399304020684</v>
      </c>
      <c r="T86" s="28">
        <v>0.792064908497933</v>
      </c>
      <c r="U86" s="28">
        <v>0.728161812841373</v>
      </c>
      <c r="V86" s="28">
        <v>0.779291606761963</v>
      </c>
      <c r="W86" s="28">
        <v>0.769626997232378</v>
      </c>
      <c r="X86" s="28">
        <v>0.8046381437163</v>
      </c>
      <c r="Y86" s="28">
        <v>0.859082248588983</v>
      </c>
      <c r="Z86" s="28">
        <v>0.904665795402634</v>
      </c>
      <c r="AA86" s="28">
        <v>0.878461229008106</v>
      </c>
      <c r="AB86" s="28">
        <v>0.936964309247389</v>
      </c>
      <c r="AC86" s="28">
        <v>1.01270770366504</v>
      </c>
      <c r="AD86" s="28">
        <v>1.01891266499335</v>
      </c>
      <c r="AE86" s="28">
        <v>1.00506523974192</v>
      </c>
      <c r="AF86" s="28">
        <v>1.0354247318958</v>
      </c>
      <c r="AG86" s="28">
        <v>1.12172780381775</v>
      </c>
      <c r="AH86" s="28">
        <v>1.11694115116652</v>
      </c>
      <c r="AI86" s="28">
        <v>1.13933898909917</v>
      </c>
      <c r="AJ86" s="28">
        <v>1.14358788681876</v>
      </c>
      <c r="AK86" s="28">
        <v>1.22104488911398</v>
      </c>
      <c r="AL86" s="28">
        <v>1.32589259350688</v>
      </c>
      <c r="AM86" s="28">
        <v>1.44664541874735</v>
      </c>
      <c r="AN86" s="28">
        <v>1.43289398619878</v>
      </c>
      <c r="AO86" s="28">
        <v>1.48360863927364</v>
      </c>
      <c r="AP86" s="28">
        <v>1.53127740999124</v>
      </c>
      <c r="AQ86" s="28">
        <v>1.40088580438813</v>
      </c>
      <c r="AR86" s="28">
        <v>1.4968128374507</v>
      </c>
      <c r="AS86" s="28">
        <v>1.61031979295871</v>
      </c>
      <c r="AT86" s="28">
        <v>1.50656792068049</v>
      </c>
      <c r="AU86" s="28">
        <v>1.57696117946231</v>
      </c>
      <c r="AV86" s="28">
        <v>1.72818536540625</v>
      </c>
      <c r="AW86" s="28">
        <v>1.80590233375017</v>
      </c>
      <c r="AX86" s="28">
        <v>1.81251694187394</v>
      </c>
      <c r="AY86" s="28">
        <v>1.86899396585875</v>
      </c>
      <c r="AZ86" s="28">
        <v>2.16184572474609</v>
      </c>
      <c r="BA86" s="28">
        <v>2.22879454698435</v>
      </c>
      <c r="BB86" s="28">
        <v>2.41113755406382</v>
      </c>
      <c r="BC86" s="28">
        <v>2.67894884398885</v>
      </c>
      <c r="BD86" s="28">
        <v>2.74909098384874</v>
      </c>
      <c r="BE86" s="29">
        <v>2.60235565365336</v>
      </c>
      <c r="BF86" s="30">
        <v>-0.0559623498996645</v>
      </c>
      <c r="BG86" s="30">
        <v>0.061989052307539</v>
      </c>
      <c r="BH86" s="30">
        <v>0.00467516852981892</v>
      </c>
    </row>
    <row r="87" spans="8:8" s="24" ht="10.2" customFormat="1">
      <c r="A87" s="24" t="s">
        <v>172</v>
      </c>
      <c r="B87" s="28">
        <v>0.0614118921223184</v>
      </c>
      <c r="C87" s="28">
        <v>0.0675722417570817</v>
      </c>
      <c r="D87" s="28">
        <v>0.0723334443086159</v>
      </c>
      <c r="E87" s="28">
        <v>0.0824162956682158</v>
      </c>
      <c r="F87" s="28">
        <v>0.091574776181942</v>
      </c>
      <c r="G87" s="28">
        <v>0.109020837819952</v>
      </c>
      <c r="H87" s="28">
        <v>0.100361679566877</v>
      </c>
      <c r="I87" s="28">
        <v>0.12760313845254</v>
      </c>
      <c r="J87" s="28">
        <v>0.17512453385909</v>
      </c>
      <c r="K87" s="28">
        <v>0.191990656629885</v>
      </c>
      <c r="L87" s="28">
        <v>0.215238345676186</v>
      </c>
      <c r="M87" s="28">
        <v>0.252791351909179</v>
      </c>
      <c r="N87" s="28">
        <v>0.286223516366313</v>
      </c>
      <c r="O87" s="28">
        <v>0.31882343152618</v>
      </c>
      <c r="P87" s="28">
        <v>0.415620176255664</v>
      </c>
      <c r="Q87" s="28">
        <v>0.432295852958739</v>
      </c>
      <c r="R87" s="28">
        <v>0.461897310310625</v>
      </c>
      <c r="S87" s="28">
        <v>0.473957405002711</v>
      </c>
      <c r="T87" s="28">
        <v>0.499110715502068</v>
      </c>
      <c r="U87" s="28">
        <v>0.495083769452716</v>
      </c>
      <c r="V87" s="28">
        <v>0.557320338992653</v>
      </c>
      <c r="W87" s="28">
        <v>0.570731985491928</v>
      </c>
      <c r="X87" s="28">
        <v>0.632047129504917</v>
      </c>
      <c r="Y87" s="28">
        <v>0.642343334289279</v>
      </c>
      <c r="Z87" s="28">
        <v>0.692085809957822</v>
      </c>
      <c r="AA87" s="28">
        <v>0.676586412280431</v>
      </c>
      <c r="AB87" s="28">
        <v>0.671113096756621</v>
      </c>
      <c r="AC87" s="28">
        <v>0.672418713391391</v>
      </c>
      <c r="AD87" s="28">
        <v>0.713761193493063</v>
      </c>
      <c r="AE87" s="28">
        <v>0.776628701493063</v>
      </c>
      <c r="AF87" s="28">
        <v>0.818977643378294</v>
      </c>
      <c r="AG87" s="28">
        <v>0.839332199198574</v>
      </c>
      <c r="AH87" s="28">
        <v>0.874564892378294</v>
      </c>
      <c r="AI87" s="28">
        <v>0.910629484378294</v>
      </c>
      <c r="AJ87" s="28">
        <v>0.900652757099942</v>
      </c>
      <c r="AK87" s="28">
        <v>0.969615164373715</v>
      </c>
      <c r="AL87" s="28">
        <v>0.990746358937309</v>
      </c>
      <c r="AM87" s="28">
        <v>0.981536396840116</v>
      </c>
      <c r="AN87" s="28">
        <v>1.01441307948776</v>
      </c>
      <c r="AO87" s="28">
        <v>1.0951135155101</v>
      </c>
      <c r="AP87" s="28">
        <v>1.12422475586808</v>
      </c>
      <c r="AQ87" s="28">
        <v>1.12744936393044</v>
      </c>
      <c r="AR87" s="28">
        <v>1.09520872005825</v>
      </c>
      <c r="AS87" s="28">
        <v>1.14867809569662</v>
      </c>
      <c r="AT87" s="28">
        <v>1.22247209421323</v>
      </c>
      <c r="AU87" s="28">
        <v>1.25342397443511</v>
      </c>
      <c r="AV87" s="28">
        <v>0.90373568699633</v>
      </c>
      <c r="AW87" s="28">
        <v>1.07808646681933</v>
      </c>
      <c r="AX87" s="28">
        <v>1.16507063539398</v>
      </c>
      <c r="AY87" s="28">
        <v>1.28585940547176</v>
      </c>
      <c r="AZ87" s="28">
        <v>1.13819106884009</v>
      </c>
      <c r="BA87" s="28">
        <v>1.165636735392</v>
      </c>
      <c r="BB87" s="28">
        <v>1.15385020116211</v>
      </c>
      <c r="BC87" s="28">
        <v>1.16378969906838</v>
      </c>
      <c r="BD87" s="28">
        <v>1.19411742613171</v>
      </c>
      <c r="BE87" s="29">
        <v>1.09201608809992</v>
      </c>
      <c r="BF87" s="30">
        <v>-0.0880022234380661</v>
      </c>
      <c r="BG87" s="30">
        <v>-0.00234402430525049</v>
      </c>
      <c r="BH87" s="30">
        <v>0.00196182225975663</v>
      </c>
    </row>
    <row r="88" spans="8:8" s="24" ht="10.2" customFormat="1">
      <c r="A88" s="24" t="s">
        <v>173</v>
      </c>
      <c r="B88" s="28">
        <v>0.00963927959305714</v>
      </c>
      <c r="C88" s="28">
        <v>0.0110220885706067</v>
      </c>
      <c r="D88" s="28">
        <v>0.0116760532166145</v>
      </c>
      <c r="E88" s="28">
        <v>0.0124529665133557</v>
      </c>
      <c r="F88" s="28">
        <v>0.0131883352525097</v>
      </c>
      <c r="G88" s="28">
        <v>0.0144468515552243</v>
      </c>
      <c r="H88" s="28">
        <v>0.0150874336790384</v>
      </c>
      <c r="I88" s="28">
        <v>0.0157509327323958</v>
      </c>
      <c r="J88" s="28">
        <v>0.0171167736541873</v>
      </c>
      <c r="K88" s="28">
        <v>0.019455497928037</v>
      </c>
      <c r="L88" s="28">
        <v>0.0207416864599981</v>
      </c>
      <c r="M88" s="28">
        <v>0.0239466573515714</v>
      </c>
      <c r="N88" s="28">
        <v>0.0255816946921113</v>
      </c>
      <c r="O88" s="28">
        <v>0.0406148205310297</v>
      </c>
      <c r="P88" s="28">
        <v>0.0427376120099384</v>
      </c>
      <c r="Q88" s="28">
        <v>0.0439869334710054</v>
      </c>
      <c r="R88" s="28">
        <v>0.0462036584948905</v>
      </c>
      <c r="S88" s="28">
        <v>0.046684501493812</v>
      </c>
      <c r="T88" s="28">
        <v>0.0447306997256286</v>
      </c>
      <c r="U88" s="28">
        <v>0.0462833528471892</v>
      </c>
      <c r="V88" s="28">
        <v>0.0522906278989244</v>
      </c>
      <c r="W88" s="28">
        <v>0.0552415538152449</v>
      </c>
      <c r="X88" s="28">
        <v>0.056785607733662</v>
      </c>
      <c r="Y88" s="28">
        <v>0.0609462648080422</v>
      </c>
      <c r="Z88" s="28">
        <v>0.0654221198141504</v>
      </c>
      <c r="AA88" s="28">
        <v>0.0913138280173927</v>
      </c>
      <c r="AB88" s="28">
        <v>0.0915901436230562</v>
      </c>
      <c r="AC88" s="28">
        <v>0.098749157335822</v>
      </c>
      <c r="AD88" s="28">
        <v>0.0989974119859652</v>
      </c>
      <c r="AE88" s="28">
        <v>0.101153742151859</v>
      </c>
      <c r="AF88" s="28">
        <v>0.109697123399631</v>
      </c>
      <c r="AG88" s="28">
        <v>0.103718818522323</v>
      </c>
      <c r="AH88" s="28">
        <v>0.108230970452523</v>
      </c>
      <c r="AI88" s="28">
        <v>0.120192892018683</v>
      </c>
      <c r="AJ88" s="28">
        <v>0.129389004142531</v>
      </c>
      <c r="AK88" s="28">
        <v>0.132310473242605</v>
      </c>
      <c r="AL88" s="28">
        <v>0.134381095005804</v>
      </c>
      <c r="AM88" s="28">
        <v>0.134003286503712</v>
      </c>
      <c r="AN88" s="28">
        <v>0.134212199962391</v>
      </c>
      <c r="AO88" s="28">
        <v>0.135179674044548</v>
      </c>
      <c r="AP88" s="28">
        <v>0.145381647785494</v>
      </c>
      <c r="AQ88" s="28">
        <v>0.143189020873173</v>
      </c>
      <c r="AR88" s="28">
        <v>0.14868028337843</v>
      </c>
      <c r="AS88" s="28">
        <v>0.153937062071359</v>
      </c>
      <c r="AT88" s="28">
        <v>0.160247606086661</v>
      </c>
      <c r="AU88" s="28">
        <v>0.146016047081395</v>
      </c>
      <c r="AV88" s="28">
        <v>0.164162823915527</v>
      </c>
      <c r="AW88" s="28">
        <v>0.181317906464064</v>
      </c>
      <c r="AX88" s="28">
        <v>0.181532865149757</v>
      </c>
      <c r="AY88" s="28">
        <v>0.197268535981193</v>
      </c>
      <c r="AZ88" s="28">
        <v>0.200413061517546</v>
      </c>
      <c r="BA88" s="28">
        <v>0.200062900612405</v>
      </c>
      <c r="BB88" s="28">
        <v>0.211767342117491</v>
      </c>
      <c r="BC88" s="28">
        <v>0.214155714398488</v>
      </c>
      <c r="BD88" s="28">
        <v>0.204860878561634</v>
      </c>
      <c r="BE88" s="29">
        <v>0.196691468272875</v>
      </c>
      <c r="BF88" s="30">
        <v>-0.0425011292207222</v>
      </c>
      <c r="BG88" s="30">
        <v>0.024865203387636</v>
      </c>
      <c r="BH88" s="30">
        <v>3.53358988907712E-4</v>
      </c>
    </row>
    <row r="89" spans="8:8" s="24" ht="10.2" customFormat="1">
      <c r="A89" s="34" t="s">
        <v>174</v>
      </c>
      <c r="B89" s="32">
        <v>2.51639935727644</v>
      </c>
      <c r="C89" s="32">
        <v>2.64602926251345</v>
      </c>
      <c r="D89" s="32">
        <v>2.66793372989874</v>
      </c>
      <c r="E89" s="32">
        <v>2.81397784552725</v>
      </c>
      <c r="F89" s="32">
        <v>2.88179772346955</v>
      </c>
      <c r="G89" s="32">
        <v>3.14221794766325</v>
      </c>
      <c r="H89" s="32">
        <v>3.41492666690731</v>
      </c>
      <c r="I89" s="32">
        <v>3.62126845852623</v>
      </c>
      <c r="J89" s="32">
        <v>3.92081090142114</v>
      </c>
      <c r="K89" s="32">
        <v>4.11111420487823</v>
      </c>
      <c r="L89" s="32">
        <v>4.3515357753555</v>
      </c>
      <c r="M89" s="32">
        <v>4.7626136059246</v>
      </c>
      <c r="N89" s="32">
        <v>5.009078659538</v>
      </c>
      <c r="O89" s="32">
        <v>5.20193780610686</v>
      </c>
      <c r="P89" s="32">
        <v>5.70302955331536</v>
      </c>
      <c r="Q89" s="32">
        <v>6.12185810784963</v>
      </c>
      <c r="R89" s="32">
        <v>6.81191794837953</v>
      </c>
      <c r="S89" s="32">
        <v>7.27299354731049</v>
      </c>
      <c r="T89" s="32">
        <v>7.4665271265826</v>
      </c>
      <c r="U89" s="32">
        <v>7.71461291517171</v>
      </c>
      <c r="V89" s="32">
        <v>8.01535935209642</v>
      </c>
      <c r="W89" s="32">
        <v>8.20585394224083</v>
      </c>
      <c r="X89" s="32">
        <v>8.47490729368101</v>
      </c>
      <c r="Y89" s="32">
        <v>9.06778585291317</v>
      </c>
      <c r="Z89" s="32">
        <v>9.09356511223555</v>
      </c>
      <c r="AA89" s="32">
        <v>9.38280094494106</v>
      </c>
      <c r="AB89" s="32">
        <v>9.35876309045068</v>
      </c>
      <c r="AC89" s="32">
        <v>9.50473704033308</v>
      </c>
      <c r="AD89" s="32">
        <v>9.52555431304542</v>
      </c>
      <c r="AE89" s="32">
        <v>9.85249362014969</v>
      </c>
      <c r="AF89" s="32">
        <v>10.2538305469905</v>
      </c>
      <c r="AG89" s="32">
        <v>10.5284027879926</v>
      </c>
      <c r="AH89" s="32">
        <v>10.7309866757934</v>
      </c>
      <c r="AI89" s="32">
        <v>10.8976687104918</v>
      </c>
      <c r="AJ89" s="32">
        <v>11.2335345812021</v>
      </c>
      <c r="AK89" s="32">
        <v>11.4969251430023</v>
      </c>
      <c r="AL89" s="32">
        <v>11.9001002157592</v>
      </c>
      <c r="AM89" s="32">
        <v>12.0469973328704</v>
      </c>
      <c r="AN89" s="32">
        <v>12.6195596378025</v>
      </c>
      <c r="AO89" s="32">
        <v>13.4723488670165</v>
      </c>
      <c r="AP89" s="32">
        <v>13.5960759614217</v>
      </c>
      <c r="AQ89" s="32">
        <v>13.8278578337286</v>
      </c>
      <c r="AR89" s="32">
        <v>14.340160183018</v>
      </c>
      <c r="AS89" s="32">
        <v>15.2085904641583</v>
      </c>
      <c r="AT89" s="32">
        <v>15.4845801231037</v>
      </c>
      <c r="AU89" s="32">
        <v>15.9925530193386</v>
      </c>
      <c r="AV89" s="32">
        <v>16.0443405816954</v>
      </c>
      <c r="AW89" s="32">
        <v>16.6367029665327</v>
      </c>
      <c r="AX89" s="32">
        <v>17.1037569495857</v>
      </c>
      <c r="AY89" s="32">
        <v>17.7499602847674</v>
      </c>
      <c r="AZ89" s="32">
        <v>18.0896107172485</v>
      </c>
      <c r="BA89" s="32">
        <v>18.5898996374164</v>
      </c>
      <c r="BB89" s="32">
        <v>19.0270378007805</v>
      </c>
      <c r="BC89" s="32">
        <v>19.5022396542215</v>
      </c>
      <c r="BD89" s="32">
        <v>19.872201450183</v>
      </c>
      <c r="BE89" s="32">
        <v>18.5841890803723</v>
      </c>
      <c r="BF89" s="33">
        <v>-0.0673699311102547</v>
      </c>
      <c r="BG89" s="33">
        <v>0.0252615128227189</v>
      </c>
      <c r="BH89" s="33">
        <v>0.0333867570402174</v>
      </c>
    </row>
    <row r="90" spans="8:8" s="24" ht="10.2" customFormat="1">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c r="BE90" s="29"/>
      <c r="BF90" s="30"/>
      <c r="BG90" s="30"/>
      <c r="BH90" s="30"/>
    </row>
    <row r="91" spans="8:8" s="24" ht="10.2" customFormat="1">
      <c r="A91" s="24" t="s">
        <v>175</v>
      </c>
      <c r="B91" s="28">
        <v>1.527333361</v>
      </c>
      <c r="C91" s="28">
        <v>1.600803095</v>
      </c>
      <c r="D91" s="28">
        <v>1.697795314</v>
      </c>
      <c r="E91" s="28">
        <v>1.800547432</v>
      </c>
      <c r="F91" s="28">
        <v>1.874719856</v>
      </c>
      <c r="G91" s="28">
        <v>2.045414696632</v>
      </c>
      <c r="H91" s="28">
        <v>2.1478909066996</v>
      </c>
      <c r="I91" s="28">
        <v>2.2460705703104</v>
      </c>
      <c r="J91" s="28">
        <v>2.4012507067444</v>
      </c>
      <c r="K91" s="28">
        <v>2.55325295472</v>
      </c>
      <c r="L91" s="28">
        <v>2.5957061801132</v>
      </c>
      <c r="M91" s="28">
        <v>2.6868639176094</v>
      </c>
      <c r="N91" s="28">
        <v>2.820108604576</v>
      </c>
      <c r="O91" s="28">
        <v>2.91032296092389</v>
      </c>
      <c r="P91" s="28">
        <v>3.01883450710684</v>
      </c>
      <c r="Q91" s="28">
        <v>3.03002654772414</v>
      </c>
      <c r="R91" s="28">
        <v>3.07850920896908</v>
      </c>
      <c r="S91" s="28">
        <v>3.05070136916036</v>
      </c>
      <c r="T91" s="28">
        <v>2.94691635504374</v>
      </c>
      <c r="U91" s="28">
        <v>3.0595858340649</v>
      </c>
      <c r="V91" s="28">
        <v>3.14957752648551</v>
      </c>
      <c r="W91" s="28">
        <v>3.21192275767182</v>
      </c>
      <c r="X91" s="28">
        <v>3.30677014460712</v>
      </c>
      <c r="Y91" s="28">
        <v>3.45808384250554</v>
      </c>
      <c r="Z91" s="28">
        <v>3.63309729172188</v>
      </c>
      <c r="AA91" s="28">
        <v>3.7082686189454</v>
      </c>
      <c r="AB91" s="28">
        <v>3.67992512341179</v>
      </c>
      <c r="AC91" s="28">
        <v>3.74058545908341</v>
      </c>
      <c r="AD91" s="28">
        <v>3.81909929591325</v>
      </c>
      <c r="AE91" s="28">
        <v>3.96820466054533</v>
      </c>
      <c r="AF91" s="28">
        <v>4.14414199540675</v>
      </c>
      <c r="AG91" s="28">
        <v>4.26555734530936</v>
      </c>
      <c r="AH91" s="28">
        <v>4.37043294050597</v>
      </c>
      <c r="AI91" s="28">
        <v>4.47495042625923</v>
      </c>
      <c r="AJ91" s="28">
        <v>4.65793590576038</v>
      </c>
      <c r="AK91" s="28">
        <v>4.6888243086131</v>
      </c>
      <c r="AL91" s="28">
        <v>4.72602193153408</v>
      </c>
      <c r="AM91" s="28">
        <v>4.82006626335905</v>
      </c>
      <c r="AN91" s="28">
        <v>4.88778902305272</v>
      </c>
      <c r="AO91" s="28">
        <v>5.04226159271608</v>
      </c>
      <c r="AP91" s="28">
        <v>5.05615083045921</v>
      </c>
      <c r="AQ91" s="28">
        <v>5.27557226980377</v>
      </c>
      <c r="AR91" s="28">
        <v>5.38678605230942</v>
      </c>
      <c r="AS91" s="28">
        <v>5.46175996526082</v>
      </c>
      <c r="AT91" s="28">
        <v>5.36609995774134</v>
      </c>
      <c r="AU91" s="28">
        <v>5.32893065806649</v>
      </c>
      <c r="AV91" s="28">
        <v>5.48460663433011</v>
      </c>
      <c r="AW91" s="28">
        <v>5.41666633987949</v>
      </c>
      <c r="AX91" s="28">
        <v>5.48539171548093</v>
      </c>
      <c r="AY91" s="28">
        <v>5.54045273076844</v>
      </c>
      <c r="AZ91" s="28">
        <v>5.67229107456935</v>
      </c>
      <c r="BA91" s="28">
        <v>5.69617792085326</v>
      </c>
      <c r="BB91" s="28">
        <v>5.66727757187135</v>
      </c>
      <c r="BC91" s="28">
        <v>5.69711382700425</v>
      </c>
      <c r="BD91" s="28">
        <v>5.87710553802216</v>
      </c>
      <c r="BE91" s="29">
        <v>5.5685886511356</v>
      </c>
      <c r="BF91" s="30">
        <v>-0.0550835114126673</v>
      </c>
      <c r="BG91" s="30">
        <v>0.009137797616112</v>
      </c>
      <c r="BH91" s="30">
        <v>0.0100040478251877</v>
      </c>
    </row>
    <row r="92" spans="8:8" s="24" ht="10.2" customFormat="1">
      <c r="A92" s="24" t="s">
        <v>176</v>
      </c>
      <c r="B92" s="28" t="s">
        <v>114</v>
      </c>
      <c r="C92" s="28" t="s">
        <v>114</v>
      </c>
      <c r="D92" s="28" t="s">
        <v>114</v>
      </c>
      <c r="E92" s="28" t="s">
        <v>114</v>
      </c>
      <c r="F92" s="28" t="s">
        <v>114</v>
      </c>
      <c r="G92" s="28" t="s">
        <v>114</v>
      </c>
      <c r="H92" s="28">
        <v>0.02928705</v>
      </c>
      <c r="I92" s="28">
        <v>0.057197718752</v>
      </c>
      <c r="J92" s="28">
        <v>0.070641178072</v>
      </c>
      <c r="K92" s="28">
        <v>0.072998559412</v>
      </c>
      <c r="L92" s="28">
        <v>0.082865656336</v>
      </c>
      <c r="M92" s="28">
        <v>0.095066229204</v>
      </c>
      <c r="N92" s="28">
        <v>0.097596954468</v>
      </c>
      <c r="O92" s="28">
        <v>0.105178243336</v>
      </c>
      <c r="P92" s="28">
        <v>0.11650037462</v>
      </c>
      <c r="Q92" s="28">
        <v>0.13130494892</v>
      </c>
      <c r="R92" s="28">
        <v>0.132219676506375</v>
      </c>
      <c r="S92" s="28">
        <v>0.145971428728625</v>
      </c>
      <c r="T92" s="28">
        <v>0.1442575949044</v>
      </c>
      <c r="U92" s="28">
        <v>0.155814370796725</v>
      </c>
      <c r="V92" s="28">
        <v>0.173309998165975</v>
      </c>
      <c r="W92" s="28">
        <v>0.18884135010365</v>
      </c>
      <c r="X92" s="28">
        <v>0.2084108197353</v>
      </c>
      <c r="Y92" s="28">
        <v>0.23203945681575</v>
      </c>
      <c r="Z92" s="28">
        <v>0.250017740806325</v>
      </c>
      <c r="AA92" s="28">
        <v>0.265312729071075</v>
      </c>
      <c r="AB92" s="28">
        <v>0.2559759483541</v>
      </c>
      <c r="AC92" s="28">
        <v>0.2792444423432</v>
      </c>
      <c r="AD92" s="28">
        <v>0.30717645888445</v>
      </c>
      <c r="AE92" s="28">
        <v>0.3259378164874</v>
      </c>
      <c r="AF92" s="28">
        <v>0.38535105176745</v>
      </c>
      <c r="AG92" s="28">
        <v>0.403452097971275</v>
      </c>
      <c r="AH92" s="28">
        <v>0.423943057949975</v>
      </c>
      <c r="AI92" s="28">
        <v>0.45145498873405</v>
      </c>
      <c r="AJ92" s="28">
        <v>0.4566099049427</v>
      </c>
      <c r="AK92" s="28">
        <v>0.489551762260375</v>
      </c>
      <c r="AL92" s="28">
        <v>0.559469475914919</v>
      </c>
      <c r="AM92" s="28">
        <v>0.577364077239809</v>
      </c>
      <c r="AN92" s="28">
        <v>0.611952647728913</v>
      </c>
      <c r="AO92" s="28">
        <v>0.633000147649514</v>
      </c>
      <c r="AP92" s="28">
        <v>0.682661837013946</v>
      </c>
      <c r="AQ92" s="28">
        <v>0.739660567215806</v>
      </c>
      <c r="AR92" s="28">
        <v>0.757052132114859</v>
      </c>
      <c r="AS92" s="28">
        <v>0.800958390925535</v>
      </c>
      <c r="AT92" s="28">
        <v>0.880522438176829</v>
      </c>
      <c r="AU92" s="28">
        <v>0.901471375370315</v>
      </c>
      <c r="AV92" s="28">
        <v>0.979601519973708</v>
      </c>
      <c r="AW92" s="28">
        <v>1.04874233218219</v>
      </c>
      <c r="AX92" s="28">
        <v>1.08063961566616</v>
      </c>
      <c r="AY92" s="28">
        <v>1.12486680702582</v>
      </c>
      <c r="AZ92" s="28">
        <v>1.30806694277547</v>
      </c>
      <c r="BA92" s="28">
        <v>1.33013688729222</v>
      </c>
      <c r="BB92" s="28">
        <v>1.38098170629807</v>
      </c>
      <c r="BC92" s="28">
        <v>1.46514702506947</v>
      </c>
      <c r="BD92" s="28">
        <v>1.63939282737097</v>
      </c>
      <c r="BE92" s="29">
        <v>1.59163595571983</v>
      </c>
      <c r="BF92" s="30">
        <v>-0.0317834767242153</v>
      </c>
      <c r="BG92" s="30">
        <v>0.0641289544845192</v>
      </c>
      <c r="BH92" s="30">
        <v>0.00285939637830179</v>
      </c>
    </row>
    <row r="93" spans="8:8" s="24" ht="10.2" customFormat="1">
      <c r="A93" s="24" t="s">
        <v>177</v>
      </c>
      <c r="B93" s="28">
        <v>5.51604319542478</v>
      </c>
      <c r="C93" s="28">
        <v>5.99500142002655</v>
      </c>
      <c r="D93" s="28">
        <v>5.39134097832743</v>
      </c>
      <c r="E93" s="28">
        <v>5.44535020217699</v>
      </c>
      <c r="F93" s="28">
        <v>6.62766419524779</v>
      </c>
      <c r="G93" s="28">
        <v>8.48660644336283</v>
      </c>
      <c r="H93" s="28">
        <v>10.0616888340442</v>
      </c>
      <c r="I93" s="28">
        <v>10.846552900469</v>
      </c>
      <c r="J93" s="28">
        <v>11.4490557993274</v>
      </c>
      <c r="K93" s="28">
        <v>11.8054550743805</v>
      </c>
      <c r="L93" s="28">
        <v>13.2214536336903</v>
      </c>
      <c r="M93" s="28">
        <v>13.9208633999912</v>
      </c>
      <c r="N93" s="28">
        <v>15.1807843093894</v>
      </c>
      <c r="O93" s="28">
        <v>16.6474301755929</v>
      </c>
      <c r="P93" s="28">
        <v>17.1472462245487</v>
      </c>
      <c r="Q93" s="28">
        <v>17.4826377746241</v>
      </c>
      <c r="R93" s="28">
        <v>17.2475446959228</v>
      </c>
      <c r="S93" s="28">
        <v>18.0097210196055</v>
      </c>
      <c r="T93" s="28">
        <v>19.1664835870643</v>
      </c>
      <c r="U93" s="28">
        <v>20.5649728049951</v>
      </c>
      <c r="V93" s="28">
        <v>22.2425025586238</v>
      </c>
      <c r="W93" s="28">
        <v>23.3111356279487</v>
      </c>
      <c r="X93" s="28">
        <v>25.1392868735391</v>
      </c>
      <c r="Y93" s="28">
        <v>27.0028531328638</v>
      </c>
      <c r="Z93" s="28">
        <v>28.334376865762</v>
      </c>
      <c r="AA93" s="28">
        <v>28.7010874307741</v>
      </c>
      <c r="AB93" s="28">
        <v>30.1528109219049</v>
      </c>
      <c r="AC93" s="28">
        <v>31.7528074164953</v>
      </c>
      <c r="AD93" s="28">
        <v>34.1898148573294</v>
      </c>
      <c r="AE93" s="28">
        <v>36.2922687795645</v>
      </c>
      <c r="AF93" s="28">
        <v>37.4074385541044</v>
      </c>
      <c r="AG93" s="28">
        <v>39.3556757061656</v>
      </c>
      <c r="AH93" s="28">
        <v>39.5847118877905</v>
      </c>
      <c r="AI93" s="28">
        <v>39.6389125359408</v>
      </c>
      <c r="AJ93" s="28">
        <v>41.0283960698311</v>
      </c>
      <c r="AK93" s="28">
        <v>42.4531614185522</v>
      </c>
      <c r="AL93" s="28">
        <v>44.8417861064046</v>
      </c>
      <c r="AM93" s="28">
        <v>48.8491266479009</v>
      </c>
      <c r="AN93" s="28">
        <v>56.8862887406348</v>
      </c>
      <c r="AO93" s="28">
        <v>66.54701553057</v>
      </c>
      <c r="AP93" s="28">
        <v>75.6015986916765</v>
      </c>
      <c r="AQ93" s="28">
        <v>82.8859712622143</v>
      </c>
      <c r="AR93" s="28">
        <v>90.0856139683556</v>
      </c>
      <c r="AS93" s="28">
        <v>93.4458262690331</v>
      </c>
      <c r="AT93" s="28">
        <v>97.5301604088679</v>
      </c>
      <c r="AU93" s="28">
        <v>104.290174145802</v>
      </c>
      <c r="AV93" s="28">
        <v>112.542993670794</v>
      </c>
      <c r="AW93" s="28">
        <v>117.048985812648</v>
      </c>
      <c r="AX93" s="28">
        <v>121.384579421249</v>
      </c>
      <c r="AY93" s="28">
        <v>124.823664060413</v>
      </c>
      <c r="AZ93" s="28">
        <v>126.533906052191</v>
      </c>
      <c r="BA93" s="28">
        <v>128.631528167016</v>
      </c>
      <c r="BB93" s="28">
        <v>132.804466904418</v>
      </c>
      <c r="BC93" s="28">
        <v>137.576579339468</v>
      </c>
      <c r="BD93" s="28">
        <v>142.028729676334</v>
      </c>
      <c r="BE93" s="29">
        <v>145.455994894524</v>
      </c>
      <c r="BF93" s="30">
        <v>0.0213326168164443</v>
      </c>
      <c r="BG93" s="30">
        <v>0.0383020857217893</v>
      </c>
      <c r="BH93" s="30">
        <v>0.261313740437324</v>
      </c>
    </row>
    <row r="94" spans="8:8" s="24" ht="10.2" customFormat="1">
      <c r="A94" s="24" t="s">
        <v>178</v>
      </c>
      <c r="B94" s="28">
        <v>0.09468724292118</v>
      </c>
      <c r="C94" s="28">
        <v>0.1026929591596</v>
      </c>
      <c r="D94" s="28">
        <v>0.121294094191983</v>
      </c>
      <c r="E94" s="28">
        <v>0.131141121814914</v>
      </c>
      <c r="F94" s="28">
        <v>0.154079783214394</v>
      </c>
      <c r="G94" s="28">
        <v>0.165534032244954</v>
      </c>
      <c r="H94" s="28">
        <v>0.174814767</v>
      </c>
      <c r="I94" s="28">
        <v>0.198554721</v>
      </c>
      <c r="J94" s="28">
        <v>0.205927483</v>
      </c>
      <c r="K94" s="28">
        <v>0.210807083</v>
      </c>
      <c r="L94" s="28">
        <v>0.198457536</v>
      </c>
      <c r="M94" s="28">
        <v>0.234327506</v>
      </c>
      <c r="N94" s="28">
        <v>0.253021682</v>
      </c>
      <c r="O94" s="28">
        <v>0.262860673</v>
      </c>
      <c r="P94" s="28">
        <v>0.269146653</v>
      </c>
      <c r="Q94" s="28">
        <v>0.275024968</v>
      </c>
      <c r="R94" s="28">
        <v>0.293073079</v>
      </c>
      <c r="S94" s="28">
        <v>0.321661076</v>
      </c>
      <c r="T94" s="28">
        <v>0.341074764</v>
      </c>
      <c r="U94" s="28">
        <v>0.349425983</v>
      </c>
      <c r="V94" s="28">
        <v>0.362765692</v>
      </c>
      <c r="W94" s="28">
        <v>0.380127299</v>
      </c>
      <c r="X94" s="28">
        <v>0.417670201</v>
      </c>
      <c r="Y94" s="28">
        <v>0.481136694</v>
      </c>
      <c r="Z94" s="28">
        <v>0.514294048</v>
      </c>
      <c r="AA94" s="28">
        <v>0.501687875</v>
      </c>
      <c r="AB94" s="28">
        <v>0.519801893</v>
      </c>
      <c r="AC94" s="28">
        <v>0.611744105</v>
      </c>
      <c r="AD94" s="28">
        <v>0.667808298</v>
      </c>
      <c r="AE94" s="28">
        <v>0.605134423</v>
      </c>
      <c r="AF94" s="28">
        <v>0.6504503041</v>
      </c>
      <c r="AG94" s="28">
        <v>0.6501276781</v>
      </c>
      <c r="AH94" s="28">
        <v>0.6576951987</v>
      </c>
      <c r="AI94" s="28">
        <v>0.6704415583</v>
      </c>
      <c r="AJ94" s="28">
        <v>0.6790383162</v>
      </c>
      <c r="AK94" s="28">
        <v>0.71091114969</v>
      </c>
      <c r="AL94" s="28">
        <v>0.89791281039</v>
      </c>
      <c r="AM94" s="28">
        <v>0.87635710009</v>
      </c>
      <c r="AN94" s="28">
        <v>0.90505959291</v>
      </c>
      <c r="AO94" s="28">
        <v>1.0134969663</v>
      </c>
      <c r="AP94" s="28">
        <v>0.97232571651</v>
      </c>
      <c r="AQ94" s="28">
        <v>1.02870847493501</v>
      </c>
      <c r="AR94" s="28">
        <v>1.09445152732477</v>
      </c>
      <c r="AS94" s="28">
        <v>1.01827133825371</v>
      </c>
      <c r="AT94" s="28">
        <v>1.11188934938254</v>
      </c>
      <c r="AU94" s="28">
        <v>1.15614306885989</v>
      </c>
      <c r="AV94" s="28">
        <v>1.18547493746179</v>
      </c>
      <c r="AW94" s="28">
        <v>1.13924872496349</v>
      </c>
      <c r="AX94" s="28">
        <v>1.1700936764901</v>
      </c>
      <c r="AY94" s="28">
        <v>1.14314358658379</v>
      </c>
      <c r="AZ94" s="28">
        <v>1.17522379245842</v>
      </c>
      <c r="BA94" s="28">
        <v>1.20617473897681</v>
      </c>
      <c r="BB94" s="28">
        <v>1.29333174783081</v>
      </c>
      <c r="BC94" s="28">
        <v>1.30177483506002</v>
      </c>
      <c r="BD94" s="28">
        <v>1.2408004734756</v>
      </c>
      <c r="BE94" s="29">
        <v>0.929245084492848</v>
      </c>
      <c r="BF94" s="30">
        <v>-0.253138451099094</v>
      </c>
      <c r="BG94" s="30">
        <v>0.0110299896527994</v>
      </c>
      <c r="BH94" s="30">
        <v>0.00166940186265892</v>
      </c>
    </row>
    <row r="95" spans="8:8" s="24" ht="10.2" customFormat="1">
      <c r="A95" s="24" t="s">
        <v>179</v>
      </c>
      <c r="B95" s="28">
        <v>2.21765939105563</v>
      </c>
      <c r="C95" s="28">
        <v>2.28537655256468</v>
      </c>
      <c r="D95" s="28">
        <v>2.35591052606954</v>
      </c>
      <c r="E95" s="28">
        <v>2.51767003136862</v>
      </c>
      <c r="F95" s="28">
        <v>2.79089794336862</v>
      </c>
      <c r="G95" s="28">
        <v>2.72954914667192</v>
      </c>
      <c r="H95" s="28">
        <v>2.83804333810924</v>
      </c>
      <c r="I95" s="28">
        <v>2.98798705533446</v>
      </c>
      <c r="J95" s="28">
        <v>3.04928299933446</v>
      </c>
      <c r="K95" s="28">
        <v>3.23254739509384</v>
      </c>
      <c r="L95" s="28">
        <v>3.47318689112801</v>
      </c>
      <c r="M95" s="28">
        <v>3.64269058412031</v>
      </c>
      <c r="N95" s="28">
        <v>3.85234299688739</v>
      </c>
      <c r="O95" s="28">
        <v>3.99877364962031</v>
      </c>
      <c r="P95" s="28">
        <v>4.22319999511261</v>
      </c>
      <c r="Q95" s="28">
        <v>4.35066109214678</v>
      </c>
      <c r="R95" s="28">
        <v>4.8187759757184</v>
      </c>
      <c r="S95" s="28">
        <v>4.777145138</v>
      </c>
      <c r="T95" s="28">
        <v>5.02652348333178</v>
      </c>
      <c r="U95" s="28">
        <v>5.3678042721245</v>
      </c>
      <c r="V95" s="28">
        <v>5.66894849687563</v>
      </c>
      <c r="W95" s="28">
        <v>6.06913114559711</v>
      </c>
      <c r="X95" s="28">
        <v>6.457539939873</v>
      </c>
      <c r="Y95" s="28">
        <v>7.02774310006192</v>
      </c>
      <c r="Z95" s="28">
        <v>7.67454044301933</v>
      </c>
      <c r="AA95" s="28">
        <v>8.23823682842328</v>
      </c>
      <c r="AB95" s="28">
        <v>8.69051880690018</v>
      </c>
      <c r="AC95" s="28">
        <v>9.14316729836798</v>
      </c>
      <c r="AD95" s="28">
        <v>9.3710828612936</v>
      </c>
      <c r="AE95" s="28">
        <v>9.87213254319579</v>
      </c>
      <c r="AF95" s="28">
        <v>10.6154439788505</v>
      </c>
      <c r="AG95" s="28">
        <v>11.0458140903391</v>
      </c>
      <c r="AH95" s="28">
        <v>11.6576663383287</v>
      </c>
      <c r="AI95" s="28">
        <v>12.3591575179374</v>
      </c>
      <c r="AJ95" s="28">
        <v>12.7189062451291</v>
      </c>
      <c r="AK95" s="28">
        <v>13.366048692519</v>
      </c>
      <c r="AL95" s="28">
        <v>13.4231038543848</v>
      </c>
      <c r="AM95" s="28">
        <v>13.8641396769443</v>
      </c>
      <c r="AN95" s="28">
        <v>14.3607808137856</v>
      </c>
      <c r="AO95" s="28">
        <v>15.5744815176923</v>
      </c>
      <c r="AP95" s="28">
        <v>16.4973908226776</v>
      </c>
      <c r="AQ95" s="28">
        <v>17.3712067801797</v>
      </c>
      <c r="AR95" s="28">
        <v>18.8509395927795</v>
      </c>
      <c r="AS95" s="28">
        <v>19.9531485790078</v>
      </c>
      <c r="AT95" s="28">
        <v>21.447880382466</v>
      </c>
      <c r="AU95" s="28">
        <v>22.4773843961121</v>
      </c>
      <c r="AV95" s="28">
        <v>23.8028891698134</v>
      </c>
      <c r="AW95" s="28">
        <v>25.0352447041033</v>
      </c>
      <c r="AX95" s="28">
        <v>26.0166658030293</v>
      </c>
      <c r="AY95" s="28">
        <v>27.7865593179895</v>
      </c>
      <c r="AZ95" s="28">
        <v>28.6830988932458</v>
      </c>
      <c r="BA95" s="28">
        <v>29.9540817036018</v>
      </c>
      <c r="BB95" s="28">
        <v>31.1399141052101</v>
      </c>
      <c r="BC95" s="28">
        <v>33.1374534891121</v>
      </c>
      <c r="BD95" s="28">
        <v>33.8913590495603</v>
      </c>
      <c r="BE95" s="29">
        <v>31.9837686054947</v>
      </c>
      <c r="BF95" s="30">
        <v>-0.0588639064920633</v>
      </c>
      <c r="BG95" s="30">
        <v>0.0468162617498027</v>
      </c>
      <c r="BH95" s="30">
        <v>0.0574592901010665</v>
      </c>
    </row>
    <row r="96" spans="8:8" s="24" ht="10.2" customFormat="1">
      <c r="A96" s="24" t="s">
        <v>180</v>
      </c>
      <c r="B96" s="28">
        <v>0.303080134</v>
      </c>
      <c r="C96" s="28">
        <v>0.300494796</v>
      </c>
      <c r="D96" s="28">
        <v>0.296710826</v>
      </c>
      <c r="E96" s="28">
        <v>0.316206893</v>
      </c>
      <c r="F96" s="28">
        <v>0.357008839</v>
      </c>
      <c r="G96" s="28">
        <v>0.382340894</v>
      </c>
      <c r="H96" s="28">
        <v>0.36595772</v>
      </c>
      <c r="I96" s="28">
        <v>0.388245866</v>
      </c>
      <c r="J96" s="28">
        <v>0.437741847</v>
      </c>
      <c r="K96" s="28">
        <v>0.469063683</v>
      </c>
      <c r="L96" s="28">
        <v>0.574561384</v>
      </c>
      <c r="M96" s="28">
        <v>0.603997182</v>
      </c>
      <c r="N96" s="28">
        <v>0.798368469</v>
      </c>
      <c r="O96" s="28">
        <v>0.884758727</v>
      </c>
      <c r="P96" s="28">
        <v>1.009819592</v>
      </c>
      <c r="Q96" s="28">
        <v>1.080048536</v>
      </c>
      <c r="R96" s="28">
        <v>1.173471424</v>
      </c>
      <c r="S96" s="28">
        <v>1.196322802</v>
      </c>
      <c r="T96" s="28">
        <v>1.268567589</v>
      </c>
      <c r="U96" s="28">
        <v>1.374022695</v>
      </c>
      <c r="V96" s="28">
        <v>1.460723443</v>
      </c>
      <c r="W96" s="28">
        <v>1.619504335</v>
      </c>
      <c r="X96" s="28">
        <v>1.712255269</v>
      </c>
      <c r="Y96" s="28">
        <v>1.807081941</v>
      </c>
      <c r="Z96" s="28">
        <v>1.999198169</v>
      </c>
      <c r="AA96" s="28">
        <v>2.20223140727473</v>
      </c>
      <c r="AB96" s="28">
        <v>2.38877687448868</v>
      </c>
      <c r="AC96" s="28">
        <v>2.62190703636694</v>
      </c>
      <c r="AD96" s="28">
        <v>2.77030708577231</v>
      </c>
      <c r="AE96" s="28">
        <v>2.96161476583688</v>
      </c>
      <c r="AF96" s="28">
        <v>3.15504668343791</v>
      </c>
      <c r="AG96" s="28">
        <v>3.36522521894059</v>
      </c>
      <c r="AH96" s="28">
        <v>3.65443159386856</v>
      </c>
      <c r="AI96" s="28">
        <v>3.59007601433572</v>
      </c>
      <c r="AJ96" s="28">
        <v>3.91806097064043</v>
      </c>
      <c r="AK96" s="28">
        <v>4.24197401081257</v>
      </c>
      <c r="AL96" s="28">
        <v>4.53658739821643</v>
      </c>
      <c r="AM96" s="28">
        <v>4.68972470678037</v>
      </c>
      <c r="AN96" s="28">
        <v>5.04714583114175</v>
      </c>
      <c r="AO96" s="28">
        <v>5.02465108722195</v>
      </c>
      <c r="AP96" s="28">
        <v>5.14800243196395</v>
      </c>
      <c r="AQ96" s="28">
        <v>5.22725385610749</v>
      </c>
      <c r="AR96" s="28">
        <v>5.61828066571659</v>
      </c>
      <c r="AS96" s="28">
        <v>5.61652444478986</v>
      </c>
      <c r="AT96" s="28">
        <v>5.83570190252812</v>
      </c>
      <c r="AU96" s="28">
        <v>6.4002249706829</v>
      </c>
      <c r="AV96" s="28">
        <v>6.88141624326065</v>
      </c>
      <c r="AW96" s="28">
        <v>7.32431264228722</v>
      </c>
      <c r="AX96" s="28">
        <v>7.5605425002209</v>
      </c>
      <c r="AY96" s="28">
        <v>7.01525102093228</v>
      </c>
      <c r="AZ96" s="28">
        <v>7.09227611753891</v>
      </c>
      <c r="BA96" s="28">
        <v>7.1734471259375</v>
      </c>
      <c r="BB96" s="28">
        <v>7.47233953093686</v>
      </c>
      <c r="BC96" s="28">
        <v>8.06934657465074</v>
      </c>
      <c r="BD96" s="28">
        <v>8.65337134472189</v>
      </c>
      <c r="BE96" s="29">
        <v>7.63386952440144</v>
      </c>
      <c r="BF96" s="30">
        <v>-0.12022590339447</v>
      </c>
      <c r="BG96" s="30">
        <v>0.0401817365362085</v>
      </c>
      <c r="BH96" s="30">
        <v>0.0137143539589302</v>
      </c>
    </row>
    <row r="97" spans="8:8" s="24" ht="10.2" customFormat="1">
      <c r="A97" s="24" t="s">
        <v>181</v>
      </c>
      <c r="B97" s="28">
        <v>6.5157469016</v>
      </c>
      <c r="C97" s="28">
        <v>7.19859666916</v>
      </c>
      <c r="D97" s="28">
        <v>8.25376661664</v>
      </c>
      <c r="E97" s="28">
        <v>9.20331683176</v>
      </c>
      <c r="F97" s="28">
        <v>10.4887950858287</v>
      </c>
      <c r="G97" s="28">
        <v>11.7272815425391</v>
      </c>
      <c r="H97" s="28">
        <v>12.4851632455218</v>
      </c>
      <c r="I97" s="28">
        <v>13.0807810486855</v>
      </c>
      <c r="J97" s="28">
        <v>14.5309450275042</v>
      </c>
      <c r="K97" s="28">
        <v>14.5881255393547</v>
      </c>
      <c r="L97" s="28">
        <v>13.9326693731517</v>
      </c>
      <c r="M97" s="28">
        <v>14.441710579399</v>
      </c>
      <c r="N97" s="28">
        <v>14.550493189929</v>
      </c>
      <c r="O97" s="28">
        <v>15.1555252265263</v>
      </c>
      <c r="P97" s="28">
        <v>15.7473599101729</v>
      </c>
      <c r="Q97" s="28">
        <v>15.2769215996333</v>
      </c>
      <c r="R97" s="28">
        <v>15.0609763942422</v>
      </c>
      <c r="S97" s="28">
        <v>14.4705469454104</v>
      </c>
      <c r="T97" s="28">
        <v>14.6612868553223</v>
      </c>
      <c r="U97" s="28">
        <v>15.9152336634926</v>
      </c>
      <c r="V97" s="28">
        <v>16.0268092106151</v>
      </c>
      <c r="W97" s="28">
        <v>16.0475202031325</v>
      </c>
      <c r="X97" s="28">
        <v>16.369804241573</v>
      </c>
      <c r="Y97" s="28">
        <v>17.406982530766</v>
      </c>
      <c r="Z97" s="28">
        <v>18.0044843829734</v>
      </c>
      <c r="AA97" s="28">
        <v>18.6745167934062</v>
      </c>
      <c r="AB97" s="28">
        <v>19.0895662371012</v>
      </c>
      <c r="AC97" s="28">
        <v>19.2972617147806</v>
      </c>
      <c r="AD97" s="28">
        <v>19.575352318377</v>
      </c>
      <c r="AE97" s="28">
        <v>20.3273813888706</v>
      </c>
      <c r="AF97" s="28">
        <v>21.3555089334534</v>
      </c>
      <c r="AG97" s="28">
        <v>21.7688201041533</v>
      </c>
      <c r="AH97" s="28">
        <v>22.1774396149115</v>
      </c>
      <c r="AI97" s="28">
        <v>21.7291935587051</v>
      </c>
      <c r="AJ97" s="28">
        <v>22.0920230185416</v>
      </c>
      <c r="AK97" s="28">
        <v>22.3297366707835</v>
      </c>
      <c r="AL97" s="28">
        <v>22.1185770749846</v>
      </c>
      <c r="AM97" s="28">
        <v>22.1514663982032</v>
      </c>
      <c r="AN97" s="28">
        <v>22.0796208084373</v>
      </c>
      <c r="AO97" s="28">
        <v>22.323830770058</v>
      </c>
      <c r="AP97" s="28">
        <v>22.4011825041759</v>
      </c>
      <c r="AQ97" s="28">
        <v>22.3395468829638</v>
      </c>
      <c r="AR97" s="28">
        <v>22.1104607987946</v>
      </c>
      <c r="AS97" s="28">
        <v>21.725289039551</v>
      </c>
      <c r="AT97" s="28">
        <v>19.8107491344598</v>
      </c>
      <c r="AU97" s="28">
        <v>21.110134563454</v>
      </c>
      <c r="AV97" s="28">
        <v>20.0207506689512</v>
      </c>
      <c r="AW97" s="28">
        <v>19.8881806975258</v>
      </c>
      <c r="AX97" s="28">
        <v>19.7271305200322</v>
      </c>
      <c r="AY97" s="28">
        <v>19.2176078879275</v>
      </c>
      <c r="AZ97" s="28">
        <v>18.9248187752535</v>
      </c>
      <c r="BA97" s="28">
        <v>18.7014313190114</v>
      </c>
      <c r="BB97" s="28">
        <v>18.9099170875958</v>
      </c>
      <c r="BC97" s="28">
        <v>18.8043604941935</v>
      </c>
      <c r="BD97" s="28">
        <v>18.3693780937722</v>
      </c>
      <c r="BE97" s="29">
        <v>17.0301158107869</v>
      </c>
      <c r="BF97" s="30">
        <v>-0.0754403685839981</v>
      </c>
      <c r="BG97" s="30">
        <v>-0.00752550370238059</v>
      </c>
      <c r="BH97" s="30">
        <v>0.0305948425558161</v>
      </c>
    </row>
    <row r="98" spans="8:8" s="24" ht="10.2" customFormat="1">
      <c r="A98" s="24" t="s">
        <v>182</v>
      </c>
      <c r="B98" s="28">
        <v>0.1041238739519</v>
      </c>
      <c r="C98" s="28">
        <v>0.1215001711183</v>
      </c>
      <c r="D98" s="28">
        <v>0.1228245633916</v>
      </c>
      <c r="E98" s="28">
        <v>0.1251975381382</v>
      </c>
      <c r="F98" s="28">
        <v>0.13113699805</v>
      </c>
      <c r="G98" s="28">
        <v>0.145793616532014</v>
      </c>
      <c r="H98" s="28">
        <v>0.160612054313896</v>
      </c>
      <c r="I98" s="28">
        <v>0.181679762647233</v>
      </c>
      <c r="J98" s="28">
        <v>0.195328224879791</v>
      </c>
      <c r="K98" s="28">
        <v>0.198220883272741</v>
      </c>
      <c r="L98" s="28">
        <v>0.205858750272751</v>
      </c>
      <c r="M98" s="28">
        <v>0.228697436739221</v>
      </c>
      <c r="N98" s="28">
        <v>0.254115787453868</v>
      </c>
      <c r="O98" s="28">
        <v>0.348648768917026</v>
      </c>
      <c r="P98" s="28">
        <v>0.426262034883303</v>
      </c>
      <c r="Q98" s="28">
        <v>0.458662405227077</v>
      </c>
      <c r="R98" s="28">
        <v>0.470417372991987</v>
      </c>
      <c r="S98" s="28">
        <v>0.507080921490278</v>
      </c>
      <c r="T98" s="28">
        <v>0.5826073185649</v>
      </c>
      <c r="U98" s="28">
        <v>0.626381705486571</v>
      </c>
      <c r="V98" s="28">
        <v>0.626286337339989</v>
      </c>
      <c r="W98" s="28">
        <v>0.702154460024665</v>
      </c>
      <c r="X98" s="28">
        <v>0.724158155533004</v>
      </c>
      <c r="Y98" s="28">
        <v>0.768635136450578</v>
      </c>
      <c r="Z98" s="28">
        <v>0.858320473105369</v>
      </c>
      <c r="AA98" s="28">
        <v>0.926533074435883</v>
      </c>
      <c r="AB98" s="28">
        <v>1.12195060850401</v>
      </c>
      <c r="AC98" s="28">
        <v>1.21285501709302</v>
      </c>
      <c r="AD98" s="28">
        <v>1.26489711767442</v>
      </c>
      <c r="AE98" s="28">
        <v>1.38075778297674</v>
      </c>
      <c r="AF98" s="28">
        <v>1.43922603974419</v>
      </c>
      <c r="AG98" s="28">
        <v>1.60670143837209</v>
      </c>
      <c r="AH98" s="28">
        <v>1.86946779327907</v>
      </c>
      <c r="AI98" s="28">
        <v>1.73804884916279</v>
      </c>
      <c r="AJ98" s="28">
        <v>1.96776062093023</v>
      </c>
      <c r="AK98" s="28">
        <v>2.1952135667907</v>
      </c>
      <c r="AL98" s="28">
        <v>2.21048260685563</v>
      </c>
      <c r="AM98" s="28">
        <v>2.36406587828207</v>
      </c>
      <c r="AN98" s="28">
        <v>2.57103642918068</v>
      </c>
      <c r="AO98" s="28">
        <v>2.74072719120957</v>
      </c>
      <c r="AP98" s="28">
        <v>2.92395966945794</v>
      </c>
      <c r="AQ98" s="28">
        <v>3.0382628227556</v>
      </c>
      <c r="AR98" s="28">
        <v>3.2408546790218</v>
      </c>
      <c r="AS98" s="28">
        <v>3.35613404869652</v>
      </c>
      <c r="AT98" s="28">
        <v>3.25151026516796</v>
      </c>
      <c r="AU98" s="28">
        <v>3.35108817034713</v>
      </c>
      <c r="AV98" s="28">
        <v>3.4708595588053</v>
      </c>
      <c r="AW98" s="28">
        <v>3.72821518924632</v>
      </c>
      <c r="AX98" s="28">
        <v>3.90343972171721</v>
      </c>
      <c r="AY98" s="28">
        <v>3.93989435506009</v>
      </c>
      <c r="AZ98" s="28">
        <v>3.99662704958294</v>
      </c>
      <c r="BA98" s="28">
        <v>4.20701180776761</v>
      </c>
      <c r="BB98" s="28">
        <v>4.26876955214977</v>
      </c>
      <c r="BC98" s="28">
        <v>4.32732116855652</v>
      </c>
      <c r="BD98" s="28">
        <v>4.43076686283709</v>
      </c>
      <c r="BE98" s="29">
        <v>4.11260099370784</v>
      </c>
      <c r="BF98" s="30">
        <v>-0.0743443503265792</v>
      </c>
      <c r="BG98" s="30">
        <v>0.0314290925000866</v>
      </c>
      <c r="BH98" s="30">
        <v>0.00738834552244718</v>
      </c>
    </row>
    <row r="99" spans="8:8" s="24" ht="10.2" customFormat="1">
      <c r="A99" s="24" t="s">
        <v>183</v>
      </c>
      <c r="B99" s="28">
        <v>0.3000309</v>
      </c>
      <c r="C99" s="28">
        <v>0.31871366</v>
      </c>
      <c r="D99" s="28">
        <v>0.321344224</v>
      </c>
      <c r="E99" s="28">
        <v>0.328636817</v>
      </c>
      <c r="F99" s="28">
        <v>0.334485073</v>
      </c>
      <c r="G99" s="28">
        <v>0.372462899</v>
      </c>
      <c r="H99" s="28">
        <v>0.3893282</v>
      </c>
      <c r="I99" s="28">
        <v>0.415540392</v>
      </c>
      <c r="J99" s="28">
        <v>0.432707188</v>
      </c>
      <c r="K99" s="28">
        <v>0.435104985351855</v>
      </c>
      <c r="L99" s="28">
        <v>0.441270321825252</v>
      </c>
      <c r="M99" s="28">
        <v>0.45610953342839</v>
      </c>
      <c r="N99" s="28">
        <v>0.464140203494912</v>
      </c>
      <c r="O99" s="28">
        <v>0.457936578161258</v>
      </c>
      <c r="P99" s="28">
        <v>0.463014843402919</v>
      </c>
      <c r="Q99" s="28">
        <v>0.465246448948991</v>
      </c>
      <c r="R99" s="28">
        <v>0.46664273682217</v>
      </c>
      <c r="S99" s="28">
        <v>0.482236950875356</v>
      </c>
      <c r="T99" s="28">
        <v>0.500826308239079</v>
      </c>
      <c r="U99" s="28">
        <v>0.528032294527661</v>
      </c>
      <c r="V99" s="28">
        <v>0.535056990769438</v>
      </c>
      <c r="W99" s="28">
        <v>0.577745026774423</v>
      </c>
      <c r="X99" s="28">
        <v>0.582919957300811</v>
      </c>
      <c r="Y99" s="28">
        <v>0.610999428298594</v>
      </c>
      <c r="Z99" s="28">
        <v>0.548171913584583</v>
      </c>
      <c r="AA99" s="28">
        <v>0.650587344346617</v>
      </c>
      <c r="AB99" s="28">
        <v>0.6638905850061</v>
      </c>
      <c r="AC99" s="28">
        <v>0.666528391338385</v>
      </c>
      <c r="AD99" s="28">
        <v>0.684665970694626</v>
      </c>
      <c r="AE99" s="28">
        <v>0.723745943606247</v>
      </c>
      <c r="AF99" s="28">
        <v>0.749264347486106</v>
      </c>
      <c r="AG99" s="28">
        <v>0.762129714856468</v>
      </c>
      <c r="AH99" s="28">
        <v>0.766043015132941</v>
      </c>
      <c r="AI99" s="28">
        <v>0.765532326769083</v>
      </c>
      <c r="AJ99" s="28">
        <v>0.771345913285223</v>
      </c>
      <c r="AK99" s="28">
        <v>0.806294122780428</v>
      </c>
      <c r="AL99" s="28">
        <v>0.799492762079089</v>
      </c>
      <c r="AM99" s="28">
        <v>0.828302021758236</v>
      </c>
      <c r="AN99" s="28">
        <v>0.802010679103677</v>
      </c>
      <c r="AO99" s="28">
        <v>0.828787819343325</v>
      </c>
      <c r="AP99" s="28">
        <v>0.804721278081394</v>
      </c>
      <c r="AQ99" s="28">
        <v>0.811580904952594</v>
      </c>
      <c r="AR99" s="28">
        <v>0.8085427027954</v>
      </c>
      <c r="AS99" s="28">
        <v>0.812089229719957</v>
      </c>
      <c r="AT99" s="28">
        <v>0.807748642924351</v>
      </c>
      <c r="AU99" s="28">
        <v>0.825391638529991</v>
      </c>
      <c r="AV99" s="28">
        <v>0.830471715135698</v>
      </c>
      <c r="AW99" s="28">
        <v>0.835848197593358</v>
      </c>
      <c r="AX99" s="28">
        <v>0.841336930333712</v>
      </c>
      <c r="AY99" s="28">
        <v>0.879856620735771</v>
      </c>
      <c r="AZ99" s="28">
        <v>0.88741868755163</v>
      </c>
      <c r="BA99" s="28">
        <v>0.893344366576469</v>
      </c>
      <c r="BB99" s="28">
        <v>0.908618426144581</v>
      </c>
      <c r="BC99" s="28">
        <v>0.90629121733959</v>
      </c>
      <c r="BD99" s="28">
        <v>0.929963751938367</v>
      </c>
      <c r="BE99" s="29">
        <v>0.840463369293718</v>
      </c>
      <c r="BF99" s="30">
        <v>-0.098710009349125</v>
      </c>
      <c r="BG99" s="30">
        <v>0.0141891927986915</v>
      </c>
      <c r="BH99" s="30">
        <v>0.00150990426272879</v>
      </c>
    </row>
    <row r="100" spans="8:8" s="24" ht="10.2" customFormat="1">
      <c r="A100" s="24" t="s">
        <v>184</v>
      </c>
      <c r="B100" s="28">
        <v>0.294590983</v>
      </c>
      <c r="C100" s="28">
        <v>0.296809523</v>
      </c>
      <c r="D100" s="28">
        <v>0.328511056</v>
      </c>
      <c r="E100" s="28">
        <v>0.372853069</v>
      </c>
      <c r="F100" s="28">
        <v>0.37454457</v>
      </c>
      <c r="G100" s="28">
        <v>0.368740862</v>
      </c>
      <c r="H100" s="28">
        <v>0.358120351</v>
      </c>
      <c r="I100" s="28">
        <v>0.315727718</v>
      </c>
      <c r="J100" s="28">
        <v>0.336799299</v>
      </c>
      <c r="K100" s="28">
        <v>0.360269806</v>
      </c>
      <c r="L100" s="28">
        <v>0.388315704</v>
      </c>
      <c r="M100" s="28">
        <v>0.394135312</v>
      </c>
      <c r="N100" s="28">
        <v>0.426239443</v>
      </c>
      <c r="O100" s="28">
        <v>0.455736419</v>
      </c>
      <c r="P100" s="28">
        <v>0.496879033</v>
      </c>
      <c r="Q100" s="28">
        <v>0.551344289</v>
      </c>
      <c r="R100" s="28">
        <v>0.592941205</v>
      </c>
      <c r="S100" s="28">
        <v>0.653786021</v>
      </c>
      <c r="T100" s="28">
        <v>0.698286945</v>
      </c>
      <c r="U100" s="28">
        <v>0.739163788</v>
      </c>
      <c r="V100" s="28">
        <v>0.776903442</v>
      </c>
      <c r="W100" s="28">
        <v>0.824315402</v>
      </c>
      <c r="X100" s="28">
        <v>0.92316215</v>
      </c>
      <c r="Y100" s="28">
        <v>0.980903332</v>
      </c>
      <c r="Z100" s="28">
        <v>1.040801965</v>
      </c>
      <c r="AA100" s="28">
        <v>1.088679499</v>
      </c>
      <c r="AB100" s="28">
        <v>1.153436628</v>
      </c>
      <c r="AC100" s="28">
        <v>1.211116536</v>
      </c>
      <c r="AD100" s="28">
        <v>1.340490897</v>
      </c>
      <c r="AE100" s="28">
        <v>1.387760147</v>
      </c>
      <c r="AF100" s="28">
        <v>1.463658915</v>
      </c>
      <c r="AG100" s="28">
        <v>1.558666831</v>
      </c>
      <c r="AH100" s="28">
        <v>1.510386362</v>
      </c>
      <c r="AI100" s="28">
        <v>1.61821793</v>
      </c>
      <c r="AJ100" s="28">
        <v>1.691508293</v>
      </c>
      <c r="AK100" s="28">
        <v>1.728601612</v>
      </c>
      <c r="AL100" s="28">
        <v>1.7690125328961</v>
      </c>
      <c r="AM100" s="28">
        <v>1.8358310419871</v>
      </c>
      <c r="AN100" s="28">
        <v>1.9962396291937</v>
      </c>
      <c r="AO100" s="28">
        <v>2.22253054733565</v>
      </c>
      <c r="AP100" s="28">
        <v>2.30576212428783</v>
      </c>
      <c r="AQ100" s="28">
        <v>2.43313034179165</v>
      </c>
      <c r="AR100" s="28">
        <v>2.58756000710296</v>
      </c>
      <c r="AS100" s="28">
        <v>2.60359038887728</v>
      </c>
      <c r="AT100" s="28">
        <v>2.63723274522068</v>
      </c>
      <c r="AU100" s="28">
        <v>2.64806736553699</v>
      </c>
      <c r="AV100" s="28">
        <v>2.64556655708403</v>
      </c>
      <c r="AW100" s="28">
        <v>2.46892247007853</v>
      </c>
      <c r="AX100" s="28">
        <v>2.68636713489219</v>
      </c>
      <c r="AY100" s="28">
        <v>2.77296301897969</v>
      </c>
      <c r="AZ100" s="28">
        <v>2.91549417813391</v>
      </c>
      <c r="BA100" s="28">
        <v>3.18069370312008</v>
      </c>
      <c r="BB100" s="28">
        <v>3.37028508460128</v>
      </c>
      <c r="BC100" s="28">
        <v>3.47883772129623</v>
      </c>
      <c r="BD100" s="28">
        <v>3.51483532260328</v>
      </c>
      <c r="BE100" s="29">
        <v>3.47419661071766</v>
      </c>
      <c r="BF100" s="30">
        <v>-0.0142627030147545</v>
      </c>
      <c r="BG100" s="30">
        <v>0.02914282903078</v>
      </c>
      <c r="BH100" s="30">
        <v>0.00624144307025387</v>
      </c>
    </row>
    <row r="101" spans="8:8" s="24" ht="10.2" customFormat="1">
      <c r="A101" s="24" t="s">
        <v>185</v>
      </c>
      <c r="B101" s="28">
        <v>0.196228666836</v>
      </c>
      <c r="C101" s="28">
        <v>0.212103271792</v>
      </c>
      <c r="D101" s="28">
        <v>0.238248987616</v>
      </c>
      <c r="E101" s="28">
        <v>0.2691612554816</v>
      </c>
      <c r="F101" s="28">
        <v>0.2883310755696</v>
      </c>
      <c r="G101" s="28">
        <v>0.3280668435696</v>
      </c>
      <c r="H101" s="28">
        <v>0.3755821699608</v>
      </c>
      <c r="I101" s="28">
        <v>0.371699593352</v>
      </c>
      <c r="J101" s="28">
        <v>0.433903128352</v>
      </c>
      <c r="K101" s="28">
        <v>0.4043529310928</v>
      </c>
      <c r="L101" s="28">
        <v>0.4376675245328</v>
      </c>
      <c r="M101" s="28">
        <v>0.4546310747088</v>
      </c>
      <c r="N101" s="28">
        <v>0.4905925613368</v>
      </c>
      <c r="O101" s="28">
        <v>0.511565158508</v>
      </c>
      <c r="P101" s="28">
        <v>0.5331379655912</v>
      </c>
      <c r="Q101" s="28">
        <v>0.52392882764</v>
      </c>
      <c r="R101" s="28">
        <v>0.521192366576</v>
      </c>
      <c r="S101" s="28">
        <v>0.506419725104</v>
      </c>
      <c r="T101" s="28">
        <v>0.5471479328928</v>
      </c>
      <c r="U101" s="28">
        <v>0.4975232220896</v>
      </c>
      <c r="V101" s="28">
        <v>0.4800872708584</v>
      </c>
      <c r="W101" s="28">
        <v>0.487469433588</v>
      </c>
      <c r="X101" s="28">
        <v>0.529248797644</v>
      </c>
      <c r="Y101" s="28">
        <v>0.5834481417432</v>
      </c>
      <c r="Z101" s="28">
        <v>0.6313056268616</v>
      </c>
      <c r="AA101" s="28">
        <v>0.6559177183696</v>
      </c>
      <c r="AB101" s="28">
        <v>0.6355680770512</v>
      </c>
      <c r="AC101" s="28">
        <v>0.737591039572</v>
      </c>
      <c r="AD101" s="28">
        <v>0.7627809805328</v>
      </c>
      <c r="AE101" s="28">
        <v>0.810063667651603</v>
      </c>
      <c r="AF101" s="28">
        <v>0.902402730437266</v>
      </c>
      <c r="AG101" s="28">
        <v>0.970302450937001</v>
      </c>
      <c r="AH101" s="28">
        <v>1.04438096064156</v>
      </c>
      <c r="AI101" s="28">
        <v>1.06048002581782</v>
      </c>
      <c r="AJ101" s="28">
        <v>1.08021743643393</v>
      </c>
      <c r="AK101" s="28">
        <v>1.07759585183533</v>
      </c>
      <c r="AL101" s="28">
        <v>1.06173274731179</v>
      </c>
      <c r="AM101" s="28">
        <v>1.05480728068599</v>
      </c>
      <c r="AN101" s="28">
        <v>1.09235922436207</v>
      </c>
      <c r="AO101" s="28">
        <v>1.12870382859661</v>
      </c>
      <c r="AP101" s="28">
        <v>1.12400479875577</v>
      </c>
      <c r="AQ101" s="28">
        <v>1.09006751115202</v>
      </c>
      <c r="AR101" s="28">
        <v>1.13409136787004</v>
      </c>
      <c r="AS101" s="28">
        <v>1.17171699279739</v>
      </c>
      <c r="AT101" s="28">
        <v>1.18385703011728</v>
      </c>
      <c r="AU101" s="28">
        <v>1.22047823440031</v>
      </c>
      <c r="AV101" s="28">
        <v>1.24423740409527</v>
      </c>
      <c r="AW101" s="28">
        <v>1.28427430901954</v>
      </c>
      <c r="AX101" s="28">
        <v>1.37693225972</v>
      </c>
      <c r="AY101" s="28">
        <v>1.44850739365466</v>
      </c>
      <c r="AZ101" s="28">
        <v>1.58778377456147</v>
      </c>
      <c r="BA101" s="28">
        <v>1.73413682955938</v>
      </c>
      <c r="BB101" s="28">
        <v>1.9020152636982</v>
      </c>
      <c r="BC101" s="28">
        <v>1.95526077806779</v>
      </c>
      <c r="BD101" s="28">
        <v>2.01504762177806</v>
      </c>
      <c r="BE101" s="29">
        <v>1.82499868436575</v>
      </c>
      <c r="BF101" s="30">
        <v>-0.0967894110827008</v>
      </c>
      <c r="BG101" s="30">
        <v>0.0546263199841324</v>
      </c>
      <c r="BH101" s="30">
        <v>0.00327863580219315</v>
      </c>
    </row>
    <row r="102" spans="8:8" s="24" ht="10.2" customFormat="1">
      <c r="A102" s="24" t="s">
        <v>186</v>
      </c>
      <c r="B102" s="28">
        <v>0.172396821895499</v>
      </c>
      <c r="C102" s="28">
        <v>0.197077409013371</v>
      </c>
      <c r="D102" s="28">
        <v>0.236721665316439</v>
      </c>
      <c r="E102" s="28">
        <v>0.294244336925034</v>
      </c>
      <c r="F102" s="28">
        <v>0.289146659235857</v>
      </c>
      <c r="G102" s="28">
        <v>0.313939341962491</v>
      </c>
      <c r="H102" s="28">
        <v>0.27251234996</v>
      </c>
      <c r="I102" s="28">
        <v>0.34123531066</v>
      </c>
      <c r="J102" s="28">
        <v>0.321575837856</v>
      </c>
      <c r="K102" s="28">
        <v>0.317010669156</v>
      </c>
      <c r="L102" s="28">
        <v>0.309549468568</v>
      </c>
      <c r="M102" s="28">
        <v>0.367170785424</v>
      </c>
      <c r="N102" s="28">
        <v>0.368548675856</v>
      </c>
      <c r="O102" s="28">
        <v>0.379345110612</v>
      </c>
      <c r="P102" s="28">
        <v>0.404399942032</v>
      </c>
      <c r="Q102" s="28">
        <v>0.401656160904</v>
      </c>
      <c r="R102" s="28">
        <v>0.462095297612</v>
      </c>
      <c r="S102" s="28">
        <v>0.449617140708</v>
      </c>
      <c r="T102" s="28">
        <v>0.476321671416</v>
      </c>
      <c r="U102" s="28">
        <v>0.500769127132</v>
      </c>
      <c r="V102" s="28">
        <v>0.51081713346</v>
      </c>
      <c r="W102" s="28">
        <v>0.592994963492</v>
      </c>
      <c r="X102" s="28">
        <v>0.623525313112</v>
      </c>
      <c r="Y102" s="28">
        <v>0.72141976634</v>
      </c>
      <c r="Z102" s="28">
        <v>0.822608385144</v>
      </c>
      <c r="AA102" s="28">
        <v>0.983046143864</v>
      </c>
      <c r="AB102" s="28">
        <v>1.001568289656</v>
      </c>
      <c r="AC102" s="28">
        <v>1.07454935496</v>
      </c>
      <c r="AD102" s="28">
        <v>1.17399745532</v>
      </c>
      <c r="AE102" s="28">
        <v>1.342735171776</v>
      </c>
      <c r="AF102" s="28">
        <v>1.3998216576</v>
      </c>
      <c r="AG102" s="28">
        <v>1.412552167512</v>
      </c>
      <c r="AH102" s="28">
        <v>1.485716814</v>
      </c>
      <c r="AI102" s="28">
        <v>1.506267883</v>
      </c>
      <c r="AJ102" s="28">
        <v>1.491208788</v>
      </c>
      <c r="AK102" s="28">
        <v>1.59448644646724</v>
      </c>
      <c r="AL102" s="28">
        <v>1.81037839293507</v>
      </c>
      <c r="AM102" s="28">
        <v>1.77846507497194</v>
      </c>
      <c r="AN102" s="28">
        <v>1.68033191420031</v>
      </c>
      <c r="AO102" s="28">
        <v>1.88091307210344</v>
      </c>
      <c r="AP102" s="28">
        <v>1.97638836795422</v>
      </c>
      <c r="AQ102" s="28">
        <v>2.17471317910669</v>
      </c>
      <c r="AR102" s="28">
        <v>2.3349831167675</v>
      </c>
      <c r="AS102" s="28">
        <v>2.48409887087671</v>
      </c>
      <c r="AT102" s="28">
        <v>2.67153869786208</v>
      </c>
      <c r="AU102" s="28">
        <v>2.8711168415698</v>
      </c>
      <c r="AV102" s="28">
        <v>2.98512682276739</v>
      </c>
      <c r="AW102" s="28">
        <v>2.99778195668545</v>
      </c>
      <c r="AX102" s="28">
        <v>3.06373996276385</v>
      </c>
      <c r="AY102" s="28">
        <v>3.15262121347899</v>
      </c>
      <c r="AZ102" s="28">
        <v>3.35238966121602</v>
      </c>
      <c r="BA102" s="28">
        <v>3.47895088944289</v>
      </c>
      <c r="BB102" s="28">
        <v>3.58917281677638</v>
      </c>
      <c r="BC102" s="28">
        <v>3.60602846759149</v>
      </c>
      <c r="BD102" s="28">
        <v>3.5276768591785</v>
      </c>
      <c r="BE102" s="29">
        <v>3.41596378041496</v>
      </c>
      <c r="BF102" s="30">
        <v>-0.0343133223275013</v>
      </c>
      <c r="BG102" s="30">
        <v>0.0281884777057115</v>
      </c>
      <c r="BH102" s="30">
        <v>0.00613682697166209</v>
      </c>
    </row>
    <row r="103" spans="8:8" s="24" ht="10.2" customFormat="1">
      <c r="A103" s="24" t="s">
        <v>187</v>
      </c>
      <c r="B103" s="28">
        <v>0.268883111</v>
      </c>
      <c r="C103" s="28">
        <v>0.326130329</v>
      </c>
      <c r="D103" s="28">
        <v>0.374809357</v>
      </c>
      <c r="E103" s="28">
        <v>0.429671074</v>
      </c>
      <c r="F103" s="28">
        <v>0.518671962</v>
      </c>
      <c r="G103" s="28">
        <v>0.60208933</v>
      </c>
      <c r="H103" s="28">
        <v>0.651433073</v>
      </c>
      <c r="I103" s="28">
        <v>0.675387746</v>
      </c>
      <c r="J103" s="28">
        <v>0.835585632</v>
      </c>
      <c r="K103" s="28">
        <v>0.868421314</v>
      </c>
      <c r="L103" s="28">
        <v>0.955063943</v>
      </c>
      <c r="M103" s="28">
        <v>1.068516116</v>
      </c>
      <c r="N103" s="28">
        <v>1.22902316</v>
      </c>
      <c r="O103" s="28">
        <v>1.376073464</v>
      </c>
      <c r="P103" s="28">
        <v>1.58598682</v>
      </c>
      <c r="Q103" s="28">
        <v>1.632528176</v>
      </c>
      <c r="R103" s="28">
        <v>1.7089216886</v>
      </c>
      <c r="S103" s="28">
        <v>1.7100584598</v>
      </c>
      <c r="T103" s="28">
        <v>1.8579537118</v>
      </c>
      <c r="U103" s="28">
        <v>2.029138745</v>
      </c>
      <c r="V103" s="28">
        <v>2.2413543818</v>
      </c>
      <c r="W103" s="28">
        <v>2.5135970096</v>
      </c>
      <c r="X103" s="28">
        <v>2.784341744</v>
      </c>
      <c r="Y103" s="28">
        <v>3.110226569</v>
      </c>
      <c r="Z103" s="28">
        <v>3.37989994</v>
      </c>
      <c r="AA103" s="28">
        <v>3.8233358042</v>
      </c>
      <c r="AB103" s="28">
        <v>4.325854158</v>
      </c>
      <c r="AC103" s="28">
        <v>4.8808218068</v>
      </c>
      <c r="AD103" s="28">
        <v>5.3526567928</v>
      </c>
      <c r="AE103" s="28">
        <v>5.7745813166</v>
      </c>
      <c r="AF103" s="28">
        <v>6.3084120218</v>
      </c>
      <c r="AG103" s="28">
        <v>6.9674986884</v>
      </c>
      <c r="AH103" s="28">
        <v>7.6535302986</v>
      </c>
      <c r="AI103" s="28">
        <v>6.88406074814036</v>
      </c>
      <c r="AJ103" s="28">
        <v>7.50483808552607</v>
      </c>
      <c r="AK103" s="28">
        <v>7.94206475109579</v>
      </c>
      <c r="AL103" s="28">
        <v>8.14028186118289</v>
      </c>
      <c r="AM103" s="28">
        <v>8.52598633865997</v>
      </c>
      <c r="AN103" s="28">
        <v>8.8030393709355</v>
      </c>
      <c r="AO103" s="28">
        <v>9.00659872694686</v>
      </c>
      <c r="AP103" s="28">
        <v>9.30911276833507</v>
      </c>
      <c r="AQ103" s="28">
        <v>9.46076621153216</v>
      </c>
      <c r="AR103" s="28">
        <v>9.74894758877753</v>
      </c>
      <c r="AS103" s="28">
        <v>9.913635759001</v>
      </c>
      <c r="AT103" s="28">
        <v>9.97401231156551</v>
      </c>
      <c r="AU103" s="28">
        <v>10.8150665748362</v>
      </c>
      <c r="AV103" s="28">
        <v>11.326533427741</v>
      </c>
      <c r="AW103" s="28">
        <v>11.4378908715172</v>
      </c>
      <c r="AX103" s="28">
        <v>11.4711018744643</v>
      </c>
      <c r="AY103" s="28">
        <v>11.5667880554375</v>
      </c>
      <c r="AZ103" s="28">
        <v>11.7508832174042</v>
      </c>
      <c r="BA103" s="28">
        <v>12.0258240894228</v>
      </c>
      <c r="BB103" s="28">
        <v>12.2660279210746</v>
      </c>
      <c r="BC103" s="28">
        <v>12.4294045271735</v>
      </c>
      <c r="BD103" s="28">
        <v>12.2477999331101</v>
      </c>
      <c r="BE103" s="29">
        <v>11.7875378139002</v>
      </c>
      <c r="BF103" s="30">
        <v>-0.0402087321289664</v>
      </c>
      <c r="BG103" s="30">
        <v>0.0207486597458739</v>
      </c>
      <c r="BH103" s="30">
        <v>0.0211764774558125</v>
      </c>
    </row>
    <row r="104" spans="8:8" s="24" ht="10.2" customFormat="1">
      <c r="A104" s="24" t="s">
        <v>188</v>
      </c>
      <c r="B104" s="28">
        <v>0.0233937919185418</v>
      </c>
      <c r="C104" s="28">
        <v>0.024210188770268</v>
      </c>
      <c r="D104" s="28">
        <v>0.0248098319897336</v>
      </c>
      <c r="E104" s="28">
        <v>0.025945259284776</v>
      </c>
      <c r="F104" s="28">
        <v>0.0271864954780803</v>
      </c>
      <c r="G104" s="28">
        <v>0.05078940876</v>
      </c>
      <c r="H104" s="28">
        <v>0.04776673343</v>
      </c>
      <c r="I104" s="28">
        <v>0.05163536043</v>
      </c>
      <c r="J104" s="28">
        <v>0.05193603917</v>
      </c>
      <c r="K104" s="28">
        <v>0.04560706572</v>
      </c>
      <c r="L104" s="28">
        <v>0.0452442336</v>
      </c>
      <c r="M104" s="28">
        <v>0.045326686568</v>
      </c>
      <c r="N104" s="28">
        <v>0.04855011006</v>
      </c>
      <c r="O104" s="28">
        <v>0.0560054129344</v>
      </c>
      <c r="P104" s="28">
        <v>0.058139094708</v>
      </c>
      <c r="Q104" s="28">
        <v>0.0586996238676</v>
      </c>
      <c r="R104" s="28">
        <v>0.0674743918268</v>
      </c>
      <c r="S104" s="28">
        <v>0.0747736475984</v>
      </c>
      <c r="T104" s="28">
        <v>0.076328480896</v>
      </c>
      <c r="U104" s="28">
        <v>0.075794388578</v>
      </c>
      <c r="V104" s="28">
        <v>0.073916422226</v>
      </c>
      <c r="W104" s="28">
        <v>0.07597892575</v>
      </c>
      <c r="X104" s="28">
        <v>0.078142579138</v>
      </c>
      <c r="Y104" s="28">
        <v>0.08056363839</v>
      </c>
      <c r="Z104" s="28">
        <v>0.079913395038</v>
      </c>
      <c r="AA104" s="28">
        <v>0.08687423228</v>
      </c>
      <c r="AB104" s="28">
        <v>0.089717413576</v>
      </c>
      <c r="AC104" s="28">
        <v>0.097877118446</v>
      </c>
      <c r="AD104" s="28">
        <v>0.1049077500824</v>
      </c>
      <c r="AE104" s="28">
        <v>0.115046614352</v>
      </c>
      <c r="AF104" s="28">
        <v>0.1254805029456</v>
      </c>
      <c r="AG104" s="28">
        <v>0.1305461755572</v>
      </c>
      <c r="AH104" s="28">
        <v>0.1407701326</v>
      </c>
      <c r="AI104" s="28">
        <v>0.1526759963904</v>
      </c>
      <c r="AJ104" s="28">
        <v>0.1656940004092</v>
      </c>
      <c r="AK104" s="28">
        <v>0.1788248312672</v>
      </c>
      <c r="AL104" s="28">
        <v>0.175241409352303</v>
      </c>
      <c r="AM104" s="28">
        <v>0.17912471175725</v>
      </c>
      <c r="AN104" s="28">
        <v>0.186136704911112</v>
      </c>
      <c r="AO104" s="28">
        <v>0.179905916940738</v>
      </c>
      <c r="AP104" s="28">
        <v>0.206621537128918</v>
      </c>
      <c r="AQ104" s="28">
        <v>0.224600768980543</v>
      </c>
      <c r="AR104" s="28">
        <v>0.228706692938074</v>
      </c>
      <c r="AS104" s="28">
        <v>0.213640574914757</v>
      </c>
      <c r="AT104" s="28">
        <v>0.220490200228878</v>
      </c>
      <c r="AU104" s="28">
        <v>0.236223315223117</v>
      </c>
      <c r="AV104" s="28">
        <v>0.248146776070055</v>
      </c>
      <c r="AW104" s="28">
        <v>0.250052834392123</v>
      </c>
      <c r="AX104" s="28">
        <v>0.254208604956601</v>
      </c>
      <c r="AY104" s="28">
        <v>0.271141439040254</v>
      </c>
      <c r="AZ104" s="28">
        <v>0.290904310973583</v>
      </c>
      <c r="BA104" s="28">
        <v>0.309936582236653</v>
      </c>
      <c r="BB104" s="28">
        <v>0.326913727653688</v>
      </c>
      <c r="BC104" s="28">
        <v>0.346187902767627</v>
      </c>
      <c r="BD104" s="28">
        <v>0.357287439610538</v>
      </c>
      <c r="BE104" s="29">
        <v>0.326642300735526</v>
      </c>
      <c r="BF104" s="30">
        <v>-0.088269557451966</v>
      </c>
      <c r="BG104" s="30">
        <v>0.0494526431691789</v>
      </c>
      <c r="BH104" s="30">
        <v>5.86817486980506E-4</v>
      </c>
    </row>
    <row r="105" spans="8:8" s="24" ht="10.2" customFormat="1">
      <c r="A105" s="24" t="s">
        <v>189</v>
      </c>
      <c r="B105" s="28">
        <v>0.251619234</v>
      </c>
      <c r="C105" s="28">
        <v>0.269637079</v>
      </c>
      <c r="D105" s="28">
        <v>0.294464239</v>
      </c>
      <c r="E105" s="28">
        <v>0.337734819</v>
      </c>
      <c r="F105" s="28">
        <v>0.354152286</v>
      </c>
      <c r="G105" s="28">
        <v>0.38579297234515</v>
      </c>
      <c r="H105" s="28">
        <v>0.4848018971202</v>
      </c>
      <c r="I105" s="28">
        <v>0.51774774609195</v>
      </c>
      <c r="J105" s="28">
        <v>0.6056109523534</v>
      </c>
      <c r="K105" s="28">
        <v>0.579024971372</v>
      </c>
      <c r="L105" s="28">
        <v>0.6378392825122</v>
      </c>
      <c r="M105" s="28">
        <v>0.77802165292</v>
      </c>
      <c r="N105" s="28">
        <v>0.85419764732</v>
      </c>
      <c r="O105" s="28">
        <v>1.00842045856</v>
      </c>
      <c r="P105" s="28">
        <v>1.07018469496</v>
      </c>
      <c r="Q105" s="28">
        <v>1.1291593872</v>
      </c>
      <c r="R105" s="28">
        <v>1.05542723468</v>
      </c>
      <c r="S105" s="28">
        <v>1.17882060313171</v>
      </c>
      <c r="T105" s="28">
        <v>1.3289702924606</v>
      </c>
      <c r="U105" s="28">
        <v>1.37840933587992</v>
      </c>
      <c r="V105" s="28">
        <v>1.43889191724911</v>
      </c>
      <c r="W105" s="28">
        <v>1.55902854503966</v>
      </c>
      <c r="X105" s="28">
        <v>1.68560446496672</v>
      </c>
      <c r="Y105" s="28">
        <v>1.85567750561649</v>
      </c>
      <c r="Z105" s="28">
        <v>1.97661047880815</v>
      </c>
      <c r="AA105" s="28">
        <v>2.10099249114838</v>
      </c>
      <c r="AB105" s="28">
        <v>2.24067486240828</v>
      </c>
      <c r="AC105" s="28">
        <v>2.36653485527627</v>
      </c>
      <c r="AD105" s="28">
        <v>2.5115473675263</v>
      </c>
      <c r="AE105" s="28">
        <v>2.64401606298455</v>
      </c>
      <c r="AF105" s="28">
        <v>2.81891510946872</v>
      </c>
      <c r="AG105" s="28">
        <v>2.93932337208767</v>
      </c>
      <c r="AH105" s="28">
        <v>3.11211034506236</v>
      </c>
      <c r="AI105" s="28">
        <v>3.32227163078179</v>
      </c>
      <c r="AJ105" s="28">
        <v>3.48460181252072</v>
      </c>
      <c r="AK105" s="28">
        <v>3.7197537563413</v>
      </c>
      <c r="AL105" s="28">
        <v>3.83957717965044</v>
      </c>
      <c r="AM105" s="28">
        <v>4.01794238814853</v>
      </c>
      <c r="AN105" s="28">
        <v>4.13798679614485</v>
      </c>
      <c r="AO105" s="28">
        <v>4.40318923449692</v>
      </c>
      <c r="AP105" s="28">
        <v>4.44626438157224</v>
      </c>
      <c r="AQ105" s="28">
        <v>4.54609200124935</v>
      </c>
      <c r="AR105" s="28">
        <v>4.73170467968053</v>
      </c>
      <c r="AS105" s="28">
        <v>4.57185745711366</v>
      </c>
      <c r="AT105" s="28">
        <v>4.45459870049166</v>
      </c>
      <c r="AU105" s="28">
        <v>4.7658204909481</v>
      </c>
      <c r="AV105" s="28">
        <v>4.72544476881767</v>
      </c>
      <c r="AW105" s="28">
        <v>4.69904324385551</v>
      </c>
      <c r="AX105" s="28">
        <v>4.79518830188367</v>
      </c>
      <c r="AY105" s="28">
        <v>4.90262737455251</v>
      </c>
      <c r="AZ105" s="28">
        <v>4.89896200984054</v>
      </c>
      <c r="BA105" s="28">
        <v>4.90245958092525</v>
      </c>
      <c r="BB105" s="28">
        <v>4.9251458291645</v>
      </c>
      <c r="BC105" s="28">
        <v>4.99122287807269</v>
      </c>
      <c r="BD105" s="28">
        <v>4.90172707438508</v>
      </c>
      <c r="BE105" s="29">
        <v>4.8185446897437</v>
      </c>
      <c r="BF105" s="30">
        <v>-0.019655889817784</v>
      </c>
      <c r="BG105" s="30">
        <v>0.00961095429165115</v>
      </c>
      <c r="BH105" s="30">
        <v>0.00865658330036102</v>
      </c>
    </row>
    <row r="106" spans="8:8" s="24" ht="10.2" customFormat="1">
      <c r="A106" s="24" t="s">
        <v>190</v>
      </c>
      <c r="B106" s="28">
        <v>0.110000919</v>
      </c>
      <c r="C106" s="28">
        <v>0.131050694</v>
      </c>
      <c r="D106" s="28">
        <v>0.149159635</v>
      </c>
      <c r="E106" s="28">
        <v>0.191591653</v>
      </c>
      <c r="F106" s="28">
        <v>0.202632997</v>
      </c>
      <c r="G106" s="28">
        <v>0.241031876</v>
      </c>
      <c r="H106" s="28">
        <v>0.266939966</v>
      </c>
      <c r="I106" s="28">
        <v>0.324421661136</v>
      </c>
      <c r="J106" s="28">
        <v>0.343983200596</v>
      </c>
      <c r="K106" s="28">
        <v>0.3575683579</v>
      </c>
      <c r="L106" s="28">
        <v>0.394229342212</v>
      </c>
      <c r="M106" s="28">
        <v>0.41627709746</v>
      </c>
      <c r="N106" s="28">
        <v>0.458415287056</v>
      </c>
      <c r="O106" s="28">
        <v>0.49939771966</v>
      </c>
      <c r="P106" s="28">
        <v>0.526231317704</v>
      </c>
      <c r="Q106" s="28">
        <v>0.527222630824</v>
      </c>
      <c r="R106" s="28">
        <v>0.53367824066</v>
      </c>
      <c r="S106" s="28">
        <v>0.546331387604</v>
      </c>
      <c r="T106" s="28">
        <v>0.604087454792</v>
      </c>
      <c r="U106" s="28">
        <v>0.664761741448</v>
      </c>
      <c r="V106" s="28">
        <v>0.696575910368</v>
      </c>
      <c r="W106" s="28">
        <v>0.742681230380205</v>
      </c>
      <c r="X106" s="28">
        <v>0.852141804224823</v>
      </c>
      <c r="Y106" s="28">
        <v>0.954731883527763</v>
      </c>
      <c r="Z106" s="28">
        <v>1.09743661306426</v>
      </c>
      <c r="AA106" s="28">
        <v>1.29846672804056</v>
      </c>
      <c r="AB106" s="28">
        <v>1.43393400526742</v>
      </c>
      <c r="AC106" s="28">
        <v>1.58272820610893</v>
      </c>
      <c r="AD106" s="28">
        <v>1.80230581704506</v>
      </c>
      <c r="AE106" s="28">
        <v>2.02064418569707</v>
      </c>
      <c r="AF106" s="28">
        <v>2.21534413669952</v>
      </c>
      <c r="AG106" s="28">
        <v>2.50473480399059</v>
      </c>
      <c r="AH106" s="28">
        <v>2.64000347499348</v>
      </c>
      <c r="AI106" s="28">
        <v>2.44551279211955</v>
      </c>
      <c r="AJ106" s="28">
        <v>2.61394285322539</v>
      </c>
      <c r="AK106" s="28">
        <v>2.64607322994815</v>
      </c>
      <c r="AL106" s="28">
        <v>2.78286807810365</v>
      </c>
      <c r="AM106" s="28">
        <v>3.06806426445466</v>
      </c>
      <c r="AN106" s="28">
        <v>3.31739666437631</v>
      </c>
      <c r="AO106" s="28">
        <v>3.58766703103824</v>
      </c>
      <c r="AP106" s="28">
        <v>3.72024614030083</v>
      </c>
      <c r="AQ106" s="28">
        <v>3.77429101112066</v>
      </c>
      <c r="AR106" s="28">
        <v>3.94232886910396</v>
      </c>
      <c r="AS106" s="28">
        <v>3.99042386293551</v>
      </c>
      <c r="AT106" s="28">
        <v>4.12836972502371</v>
      </c>
      <c r="AU106" s="28">
        <v>4.38845983032161</v>
      </c>
      <c r="AV106" s="28">
        <v>4.55761424692427</v>
      </c>
      <c r="AW106" s="28">
        <v>4.87149639595327</v>
      </c>
      <c r="AX106" s="28">
        <v>4.95315836033326</v>
      </c>
      <c r="AY106" s="28">
        <v>5.08763430084849</v>
      </c>
      <c r="AZ106" s="28">
        <v>5.20695900794924</v>
      </c>
      <c r="BA106" s="28">
        <v>5.32091021930045</v>
      </c>
      <c r="BB106" s="28">
        <v>5.41179185109516</v>
      </c>
      <c r="BC106" s="28">
        <v>5.5272159963542</v>
      </c>
      <c r="BD106" s="28">
        <v>5.51349120645356</v>
      </c>
      <c r="BE106" s="29">
        <v>5.11864386222741</v>
      </c>
      <c r="BF106" s="30">
        <v>-0.0741513307378445</v>
      </c>
      <c r="BG106" s="30">
        <v>0.0293541272110485</v>
      </c>
      <c r="BH106" s="30">
        <v>0.00919571568414989</v>
      </c>
    </row>
    <row r="107" spans="8:8" s="24" ht="10.2" customFormat="1">
      <c r="A107" s="24" t="s">
        <v>191</v>
      </c>
      <c r="B107" s="28">
        <v>0.105818516199188</v>
      </c>
      <c r="C107" s="28">
        <v>0.185083044534861</v>
      </c>
      <c r="D107" s="28">
        <v>0.255109607052897</v>
      </c>
      <c r="E107" s="28">
        <v>0.264528222018747</v>
      </c>
      <c r="F107" s="28">
        <v>0.312456266333701</v>
      </c>
      <c r="G107" s="28">
        <v>0.325929402190741</v>
      </c>
      <c r="H107" s="28">
        <v>0.290573028734883</v>
      </c>
      <c r="I107" s="28">
        <v>0.281731766596489</v>
      </c>
      <c r="J107" s="28">
        <v>0.297366312271458</v>
      </c>
      <c r="K107" s="28">
        <v>0.221093655665155</v>
      </c>
      <c r="L107" s="28">
        <v>0.245739835552669</v>
      </c>
      <c r="M107" s="28">
        <v>0.142080378663509</v>
      </c>
      <c r="N107" s="28">
        <v>0.151983146434339</v>
      </c>
      <c r="O107" s="28">
        <v>0.157542478820357</v>
      </c>
      <c r="P107" s="28">
        <v>0.169695677150752</v>
      </c>
      <c r="Q107" s="28">
        <v>0.193979369559121</v>
      </c>
      <c r="R107" s="28">
        <v>0.194415711402667</v>
      </c>
      <c r="S107" s="28">
        <v>0.20769033169212</v>
      </c>
      <c r="T107" s="28">
        <v>0.217377862232388</v>
      </c>
      <c r="U107" s="28">
        <v>0.219064158061765</v>
      </c>
      <c r="V107" s="28">
        <v>0.21777335153298</v>
      </c>
      <c r="W107" s="28">
        <v>0.23857183616193</v>
      </c>
      <c r="X107" s="28">
        <v>0.268885401367138</v>
      </c>
      <c r="Y107" s="28">
        <v>0.268589580657841</v>
      </c>
      <c r="Z107" s="28">
        <v>0.254137685585441</v>
      </c>
      <c r="AA107" s="28">
        <v>0.273038088587185</v>
      </c>
      <c r="AB107" s="28">
        <v>0.277244953241696</v>
      </c>
      <c r="AC107" s="28">
        <v>0.302684424</v>
      </c>
      <c r="AD107" s="28">
        <v>0.345587432</v>
      </c>
      <c r="AE107" s="28">
        <v>0.385893808</v>
      </c>
      <c r="AF107" s="28">
        <v>0.447918051124964</v>
      </c>
      <c r="AG107" s="28">
        <v>0.513978807222965</v>
      </c>
      <c r="AH107" s="28">
        <v>0.594152339790642</v>
      </c>
      <c r="AI107" s="28">
        <v>0.642743422355478</v>
      </c>
      <c r="AJ107" s="28">
        <v>0.662971829736122</v>
      </c>
      <c r="AK107" s="28">
        <v>0.754747684110773</v>
      </c>
      <c r="AL107" s="28">
        <v>0.852339406130259</v>
      </c>
      <c r="AM107" s="28">
        <v>0.933492995026281</v>
      </c>
      <c r="AN107" s="28">
        <v>1.00763217047403</v>
      </c>
      <c r="AO107" s="28">
        <v>1.23272681060391</v>
      </c>
      <c r="AP107" s="28">
        <v>1.30492016698683</v>
      </c>
      <c r="AQ107" s="28">
        <v>1.19266674191372</v>
      </c>
      <c r="AR107" s="28">
        <v>1.30272444905306</v>
      </c>
      <c r="AS107" s="28">
        <v>1.61799197954329</v>
      </c>
      <c r="AT107" s="28">
        <v>1.64670996001982</v>
      </c>
      <c r="AU107" s="28">
        <v>1.87287301064487</v>
      </c>
      <c r="AV107" s="28">
        <v>2.13158942405711</v>
      </c>
      <c r="AW107" s="28">
        <v>2.23636497572044</v>
      </c>
      <c r="AX107" s="28">
        <v>2.3491678424005</v>
      </c>
      <c r="AY107" s="28">
        <v>2.57447573837857</v>
      </c>
      <c r="AZ107" s="28">
        <v>2.8618060443752</v>
      </c>
      <c r="BA107" s="28">
        <v>3.08853102860052</v>
      </c>
      <c r="BB107" s="28">
        <v>3.3068030574157</v>
      </c>
      <c r="BC107" s="28">
        <v>3.7274906759875</v>
      </c>
      <c r="BD107" s="28">
        <v>4.16634978666999</v>
      </c>
      <c r="BE107" s="29">
        <v>4.08900046808157</v>
      </c>
      <c r="BF107" s="30">
        <v>-0.0212467640854562</v>
      </c>
      <c r="BG107" s="30">
        <v>0.0972708997382221</v>
      </c>
      <c r="BH107" s="30">
        <v>0.00734594684625539</v>
      </c>
    </row>
    <row r="108" spans="8:8" s="24" ht="10.2" customFormat="1">
      <c r="A108" s="24" t="s">
        <v>192</v>
      </c>
      <c r="B108" s="28">
        <v>0.701690941348842</v>
      </c>
      <c r="C108" s="28">
        <v>0.743743696970259</v>
      </c>
      <c r="D108" s="28">
        <v>0.807049080293888</v>
      </c>
      <c r="E108" s="28">
        <v>0.86854265702128</v>
      </c>
      <c r="F108" s="28">
        <v>0.92181551688041</v>
      </c>
      <c r="G108" s="28">
        <v>0.982125334084661</v>
      </c>
      <c r="H108" s="28">
        <v>1.07534259772169</v>
      </c>
      <c r="I108" s="28">
        <v>1.11527688158581</v>
      </c>
      <c r="J108" s="28">
        <v>1.15446881808156</v>
      </c>
      <c r="K108" s="28">
        <v>1.23303777371397</v>
      </c>
      <c r="L108" s="28">
        <v>1.26576498365156</v>
      </c>
      <c r="M108" s="28">
        <v>1.32977131554186</v>
      </c>
      <c r="N108" s="28">
        <v>1.40782574481038</v>
      </c>
      <c r="O108" s="28">
        <v>1.48544270001591</v>
      </c>
      <c r="P108" s="28">
        <v>1.60020202019763</v>
      </c>
      <c r="Q108" s="28">
        <v>1.71483804522802</v>
      </c>
      <c r="R108" s="28">
        <v>1.77151157520402</v>
      </c>
      <c r="S108" s="28">
        <v>1.842294396517</v>
      </c>
      <c r="T108" s="28">
        <v>1.91453462540101</v>
      </c>
      <c r="U108" s="28">
        <v>1.94913067341108</v>
      </c>
      <c r="V108" s="28">
        <v>2.05100318527776</v>
      </c>
      <c r="W108" s="28">
        <v>2.07443484271415</v>
      </c>
      <c r="X108" s="28">
        <v>2.01551916033458</v>
      </c>
      <c r="Y108" s="28">
        <v>2.04706573511184</v>
      </c>
      <c r="Z108" s="28">
        <v>2.02189210293169</v>
      </c>
      <c r="AA108" s="28">
        <v>1.97835037825654</v>
      </c>
      <c r="AB108" s="28">
        <v>1.92578284719971</v>
      </c>
      <c r="AC108" s="28">
        <v>1.75113930127321</v>
      </c>
      <c r="AD108" s="28">
        <v>1.67974248303076</v>
      </c>
      <c r="AE108" s="28">
        <v>1.61438579360583</v>
      </c>
      <c r="AF108" s="28">
        <v>1.59852169416513</v>
      </c>
      <c r="AG108" s="28">
        <v>1.49338753330332</v>
      </c>
      <c r="AH108" s="28">
        <v>1.47799393593077</v>
      </c>
      <c r="AI108" s="28">
        <v>1.41709640117569</v>
      </c>
      <c r="AJ108" s="28">
        <v>1.49689059300849</v>
      </c>
      <c r="AK108" s="28">
        <v>1.58983356087196</v>
      </c>
      <c r="AL108" s="28">
        <v>1.63725746030607</v>
      </c>
      <c r="AM108" s="28">
        <v>1.62379588536504</v>
      </c>
      <c r="AN108" s="28">
        <v>1.71108047901226</v>
      </c>
      <c r="AO108" s="28">
        <v>1.73137884081624</v>
      </c>
      <c r="AP108" s="28">
        <v>1.81616331039482</v>
      </c>
      <c r="AQ108" s="28">
        <v>1.8805330104109</v>
      </c>
      <c r="AR108" s="28">
        <v>1.84391833820937</v>
      </c>
      <c r="AS108" s="28">
        <v>1.92218157518597</v>
      </c>
      <c r="AT108" s="28">
        <v>1.75552854115724</v>
      </c>
      <c r="AU108" s="28">
        <v>1.94305837770928</v>
      </c>
      <c r="AV108" s="28">
        <v>1.92979745290007</v>
      </c>
      <c r="AW108" s="28">
        <v>2.01601103054574</v>
      </c>
      <c r="AX108" s="28">
        <v>1.97151808799813</v>
      </c>
      <c r="AY108" s="28">
        <v>2.12995852827439</v>
      </c>
      <c r="AZ108" s="28">
        <v>2.21886479542864</v>
      </c>
      <c r="BA108" s="28">
        <v>2.40979794122905</v>
      </c>
      <c r="BB108" s="28">
        <v>2.46150339892306</v>
      </c>
      <c r="BC108" s="28">
        <v>2.50043049230156</v>
      </c>
      <c r="BD108" s="28">
        <v>3.2348641491498</v>
      </c>
      <c r="BE108" s="29">
        <v>3.24772330371604</v>
      </c>
      <c r="BF108" s="30">
        <v>0.00123207449937945</v>
      </c>
      <c r="BG108" s="30">
        <v>0.0630282724302413</v>
      </c>
      <c r="BH108" s="30">
        <v>0.00583458058923534</v>
      </c>
    </row>
    <row r="109" spans="8:8" s="24" ht="10.2" customFormat="1">
      <c r="A109" s="34" t="s">
        <v>193</v>
      </c>
      <c r="B109" s="32">
        <v>18.7033279851516</v>
      </c>
      <c r="C109" s="32">
        <v>20.3090245591099</v>
      </c>
      <c r="D109" s="32">
        <v>21.2698706018895</v>
      </c>
      <c r="E109" s="32">
        <v>22.9223392129902</v>
      </c>
      <c r="F109" s="32">
        <v>26.0477256022071</v>
      </c>
      <c r="G109" s="32">
        <v>29.6534886418955</v>
      </c>
      <c r="H109" s="32">
        <v>32.4758582826164</v>
      </c>
      <c r="I109" s="32">
        <v>34.3974738190509</v>
      </c>
      <c r="J109" s="32">
        <v>37.1541096735427</v>
      </c>
      <c r="K109" s="32">
        <v>37.9519627022056</v>
      </c>
      <c r="L109" s="32">
        <v>39.4054440441464</v>
      </c>
      <c r="M109" s="32">
        <v>41.3062567877777</v>
      </c>
      <c r="N109" s="32">
        <v>43.7063479730721</v>
      </c>
      <c r="O109" s="32">
        <v>46.7009639251883</v>
      </c>
      <c r="P109" s="32">
        <v>48.8662407001908</v>
      </c>
      <c r="Q109" s="32">
        <v>49.2838908314471</v>
      </c>
      <c r="R109" s="32">
        <v>49.6492882757345</v>
      </c>
      <c r="S109" s="32">
        <v>50.1311793644257</v>
      </c>
      <c r="T109" s="32">
        <v>52.3595528323612</v>
      </c>
      <c r="U109" s="32">
        <v>55.9950288030884</v>
      </c>
      <c r="V109" s="32">
        <v>58.7333032686478</v>
      </c>
      <c r="W109" s="32">
        <v>61.2171543939787</v>
      </c>
      <c r="X109" s="32">
        <v>64.6793870169487</v>
      </c>
      <c r="Y109" s="32">
        <v>69.3981814151493</v>
      </c>
      <c r="Z109" s="32">
        <v>73.1211075204061</v>
      </c>
      <c r="AA109" s="32">
        <v>76.1571631854236</v>
      </c>
      <c r="AB109" s="32">
        <v>79.6469982330713</v>
      </c>
      <c r="AC109" s="32">
        <v>83.3311435233052</v>
      </c>
      <c r="AD109" s="32">
        <v>87.7242212392764</v>
      </c>
      <c r="AE109" s="32">
        <v>92.5523048717505</v>
      </c>
      <c r="AF109" s="32">
        <v>97.1823467075919</v>
      </c>
      <c r="AG109" s="32">
        <v>101.714494224219</v>
      </c>
      <c r="AH109" s="32">
        <v>104.820876104086</v>
      </c>
      <c r="AI109" s="32">
        <v>104.467094605925</v>
      </c>
      <c r="AJ109" s="32">
        <v>108.481950657121</v>
      </c>
      <c r="AK109" s="32">
        <v>112.51369742674</v>
      </c>
      <c r="AL109" s="32">
        <v>116.182123088633</v>
      </c>
      <c r="AM109" s="32">
        <v>122.038122751615</v>
      </c>
      <c r="AN109" s="32">
        <v>132.083887519586</v>
      </c>
      <c r="AO109" s="32">
        <v>145.101866631639</v>
      </c>
      <c r="AP109" s="32">
        <v>156.297477377733</v>
      </c>
      <c r="AQ109" s="32">
        <v>165.494624598386</v>
      </c>
      <c r="AR109" s="32">
        <v>175.807947228716</v>
      </c>
      <c r="AS109" s="32">
        <v>180.679138766484</v>
      </c>
      <c r="AT109" s="32">
        <v>184.714600393402</v>
      </c>
      <c r="AU109" s="32">
        <v>196.602107028416</v>
      </c>
      <c r="AV109" s="32">
        <v>206.993120998983</v>
      </c>
      <c r="AW109" s="32">
        <v>213.727282728198</v>
      </c>
      <c r="AX109" s="32">
        <v>220.091202333632</v>
      </c>
      <c r="AY109" s="32">
        <v>225.378013450081</v>
      </c>
      <c r="AZ109" s="32">
        <v>229.357774385049</v>
      </c>
      <c r="BA109" s="32">
        <v>234.244574900871</v>
      </c>
      <c r="BB109" s="32">
        <v>241.405275582858</v>
      </c>
      <c r="BC109" s="32">
        <v>249.847467410067</v>
      </c>
      <c r="BD109" s="32">
        <v>256.539947010972</v>
      </c>
      <c r="BE109" s="32">
        <v>253.249534403459</v>
      </c>
      <c r="BF109" s="33">
        <v>-0.0155233181907947</v>
      </c>
      <c r="BG109" s="33">
        <v>0.0333926721137459</v>
      </c>
      <c r="BH109" s="33">
        <v>0.454966350111365</v>
      </c>
    </row>
    <row r="110" spans="8:8" s="24" ht="10.2" customFormat="1">
      <c r="A110" s="35"/>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c r="BE110" s="29"/>
      <c r="BF110" s="36"/>
      <c r="BG110" s="36"/>
      <c r="BH110" s="36"/>
    </row>
    <row r="111" spans="8:8" s="24" ht="10.2" customFormat="1">
      <c r="A111" s="37" t="s">
        <v>194</v>
      </c>
      <c r="B111" s="38">
        <v>155.217284209325</v>
      </c>
      <c r="C111" s="38">
        <v>163.511969028703</v>
      </c>
      <c r="D111" s="38">
        <v>169.655188966821</v>
      </c>
      <c r="E111" s="38">
        <v>179.923837899611</v>
      </c>
      <c r="F111" s="38">
        <v>191.975416370915</v>
      </c>
      <c r="G111" s="38">
        <v>204.199961266897</v>
      </c>
      <c r="H111" s="38">
        <v>212.537131914468</v>
      </c>
      <c r="I111" s="38">
        <v>223.967866148747</v>
      </c>
      <c r="J111" s="38">
        <v>237.07366501452</v>
      </c>
      <c r="K111" s="38">
        <v>238.40266838054</v>
      </c>
      <c r="L111" s="38">
        <v>239.590423108931</v>
      </c>
      <c r="M111" s="38">
        <v>252.450804901354</v>
      </c>
      <c r="N111" s="38">
        <v>261.685669756952</v>
      </c>
      <c r="O111" s="38">
        <v>272.207552502908</v>
      </c>
      <c r="P111" s="38">
        <v>281.618213066227</v>
      </c>
      <c r="Q111" s="38">
        <v>279.401943247559</v>
      </c>
      <c r="R111" s="38">
        <v>278.152409953773</v>
      </c>
      <c r="S111" s="38">
        <v>276.585153145698</v>
      </c>
      <c r="T111" s="38">
        <v>281.003915138948</v>
      </c>
      <c r="U111" s="38">
        <v>294.311264091114</v>
      </c>
      <c r="V111" s="38">
        <v>302.024510338515</v>
      </c>
      <c r="W111" s="38">
        <v>308.833475679766</v>
      </c>
      <c r="X111" s="38">
        <v>319.613362392095</v>
      </c>
      <c r="Y111" s="38">
        <v>331.764561705645</v>
      </c>
      <c r="Z111" s="38">
        <v>338.206448362545</v>
      </c>
      <c r="AA111" s="38">
        <v>342.141518089726</v>
      </c>
      <c r="AB111" s="38">
        <v>344.610737134582</v>
      </c>
      <c r="AC111" s="38">
        <v>346.904439068195</v>
      </c>
      <c r="AD111" s="38">
        <v>349.508586094502</v>
      </c>
      <c r="AE111" s="38">
        <v>354.073478056193</v>
      </c>
      <c r="AF111" s="38">
        <v>361.887095854793</v>
      </c>
      <c r="AG111" s="38">
        <v>372.255963296062</v>
      </c>
      <c r="AH111" s="38">
        <v>375.956457938689</v>
      </c>
      <c r="AI111" s="38">
        <v>378.104462181558</v>
      </c>
      <c r="AJ111" s="38">
        <v>384.840554346983</v>
      </c>
      <c r="AK111" s="38">
        <v>394.470798080531</v>
      </c>
      <c r="AL111" s="38">
        <v>398.343288668731</v>
      </c>
      <c r="AM111" s="38">
        <v>407.154589223004</v>
      </c>
      <c r="AN111" s="38">
        <v>421.640608574918</v>
      </c>
      <c r="AO111" s="38">
        <v>442.350773239264</v>
      </c>
      <c r="AP111" s="38">
        <v>456.622712969434</v>
      </c>
      <c r="AQ111" s="38">
        <v>469.57535321304</v>
      </c>
      <c r="AR111" s="38">
        <v>484.23570876361</v>
      </c>
      <c r="AS111" s="38">
        <v>489.452773392429</v>
      </c>
      <c r="AT111" s="38">
        <v>481.969031905723</v>
      </c>
      <c r="AU111" s="38">
        <v>505.377108023754</v>
      </c>
      <c r="AV111" s="38">
        <v>517.642962598898</v>
      </c>
      <c r="AW111" s="38">
        <v>524.610041201009</v>
      </c>
      <c r="AX111" s="38">
        <v>534.317932696772</v>
      </c>
      <c r="AY111" s="38">
        <v>539.555983687392</v>
      </c>
      <c r="AZ111" s="38">
        <v>544.414468602468</v>
      </c>
      <c r="BA111" s="38">
        <v>551.741665793501</v>
      </c>
      <c r="BB111" s="38">
        <v>561.824604841611</v>
      </c>
      <c r="BC111" s="38">
        <v>576.129863576757</v>
      </c>
      <c r="BD111" s="38">
        <v>581.510714365206</v>
      </c>
      <c r="BE111" s="38">
        <v>556.633549583325</v>
      </c>
      <c r="BF111" s="39">
        <v>-0.0453955891484273</v>
      </c>
      <c r="BG111" s="39">
        <v>0.0189523110952861</v>
      </c>
      <c r="BH111" s="39">
        <v>1.0</v>
      </c>
    </row>
    <row r="112" spans="8:8" s="24" ht="10.2" customFormat="1">
      <c r="A112" s="24" t="s">
        <v>195</v>
      </c>
      <c r="B112" s="28">
        <v>109.54005503287</v>
      </c>
      <c r="C112" s="28">
        <v>114.912322860467</v>
      </c>
      <c r="D112" s="28">
        <v>119.448412591344</v>
      </c>
      <c r="E112" s="28">
        <v>127.370159217264</v>
      </c>
      <c r="F112" s="28">
        <v>135.76794970167</v>
      </c>
      <c r="G112" s="28">
        <v>143.375510061132</v>
      </c>
      <c r="H112" s="28">
        <v>147.242433984866</v>
      </c>
      <c r="I112" s="28">
        <v>154.719920267286</v>
      </c>
      <c r="J112" s="28">
        <v>163.547806259129</v>
      </c>
      <c r="K112" s="28">
        <v>161.398843929197</v>
      </c>
      <c r="L112" s="28">
        <v>158.067957199495</v>
      </c>
      <c r="M112" s="28">
        <v>166.509308343064</v>
      </c>
      <c r="N112" s="28">
        <v>170.297473387116</v>
      </c>
      <c r="O112" s="28">
        <v>175.57924020032</v>
      </c>
      <c r="P112" s="28">
        <v>180.368301222699</v>
      </c>
      <c r="Q112" s="28">
        <v>175.569814896926</v>
      </c>
      <c r="R112" s="28">
        <v>171.736413379978</v>
      </c>
      <c r="S112" s="28">
        <v>166.62186845187</v>
      </c>
      <c r="T112" s="28">
        <v>167.059044862594</v>
      </c>
      <c r="U112" s="28">
        <v>174.707701613204</v>
      </c>
      <c r="V112" s="28">
        <v>178.923404726806</v>
      </c>
      <c r="W112" s="28">
        <v>181.204650492902</v>
      </c>
      <c r="X112" s="28">
        <v>186.35571235488</v>
      </c>
      <c r="Y112" s="28">
        <v>192.655762172125</v>
      </c>
      <c r="Z112" s="28">
        <v>196.177396768068</v>
      </c>
      <c r="AA112" s="28">
        <v>197.240607578544</v>
      </c>
      <c r="AB112" s="28">
        <v>198.86452948034</v>
      </c>
      <c r="AC112" s="28">
        <v>200.704946830005</v>
      </c>
      <c r="AD112" s="28">
        <v>203.565674986889</v>
      </c>
      <c r="AE112" s="28">
        <v>207.077440390426</v>
      </c>
      <c r="AF112" s="28">
        <v>212.607285571927</v>
      </c>
      <c r="AG112" s="28">
        <v>219.733042322436</v>
      </c>
      <c r="AH112" s="28">
        <v>221.945807677879</v>
      </c>
      <c r="AI112" s="28">
        <v>222.644193599446</v>
      </c>
      <c r="AJ112" s="28">
        <v>225.855474274867</v>
      </c>
      <c r="AK112" s="28">
        <v>230.282856137186</v>
      </c>
      <c r="AL112" s="28">
        <v>228.631883739523</v>
      </c>
      <c r="AM112" s="28">
        <v>230.750846856449</v>
      </c>
      <c r="AN112" s="28">
        <v>232.749855434415</v>
      </c>
      <c r="AO112" s="28">
        <v>236.995674239786</v>
      </c>
      <c r="AP112" s="28">
        <v>238.338530205884</v>
      </c>
      <c r="AQ112" s="28">
        <v>238.835456906693</v>
      </c>
      <c r="AR112" s="28">
        <v>240.245872189218</v>
      </c>
      <c r="AS112" s="28">
        <v>237.512131699152</v>
      </c>
      <c r="AT112" s="28">
        <v>225.928122168077</v>
      </c>
      <c r="AU112" s="28">
        <v>234.188620973601</v>
      </c>
      <c r="AV112" s="28">
        <v>231.738907299092</v>
      </c>
      <c r="AW112" s="28">
        <v>229.511010074143</v>
      </c>
      <c r="AX112" s="28">
        <v>231.63029100543</v>
      </c>
      <c r="AY112" s="28">
        <v>229.647912873466</v>
      </c>
      <c r="AZ112" s="28">
        <v>230.249720232888</v>
      </c>
      <c r="BA112" s="28">
        <v>231.162000629788</v>
      </c>
      <c r="BB112" s="28">
        <v>233.284952304893</v>
      </c>
      <c r="BC112" s="28">
        <v>236.846722986497</v>
      </c>
      <c r="BD112" s="28">
        <v>234.475043954976</v>
      </c>
      <c r="BE112" s="29">
        <v>217.110423147746</v>
      </c>
      <c r="BF112" s="30">
        <v>-0.0765873347618674</v>
      </c>
      <c r="BG112" s="30">
        <v>0.00372012803009136</v>
      </c>
      <c r="BH112" s="30">
        <v>0.390041928500835</v>
      </c>
    </row>
    <row r="113" spans="8:8" s="24" ht="10.2" customFormat="1">
      <c r="A113" s="24" t="s">
        <v>196</v>
      </c>
      <c r="B113" s="28">
        <v>45.6772291764552</v>
      </c>
      <c r="C113" s="28">
        <v>48.5996461682361</v>
      </c>
      <c r="D113" s="28">
        <v>50.2067763754772</v>
      </c>
      <c r="E113" s="28">
        <v>52.553678682346</v>
      </c>
      <c r="F113" s="28">
        <v>56.2074666692442</v>
      </c>
      <c r="G113" s="28">
        <v>60.8244512057645</v>
      </c>
      <c r="H113" s="28">
        <v>65.294697929602</v>
      </c>
      <c r="I113" s="28">
        <v>69.247945881461</v>
      </c>
      <c r="J113" s="28">
        <v>73.5258587553914</v>
      </c>
      <c r="K113" s="28">
        <v>77.0038244513439</v>
      </c>
      <c r="L113" s="28">
        <v>81.5224659094359</v>
      </c>
      <c r="M113" s="28">
        <v>85.94149655829</v>
      </c>
      <c r="N113" s="28">
        <v>91.3881963698361</v>
      </c>
      <c r="O113" s="28">
        <v>96.6283123025883</v>
      </c>
      <c r="P113" s="28">
        <v>101.249911843529</v>
      </c>
      <c r="Q113" s="28">
        <v>103.832128350632</v>
      </c>
      <c r="R113" s="28">
        <v>106.415996573795</v>
      </c>
      <c r="S113" s="28">
        <v>109.963284693828</v>
      </c>
      <c r="T113" s="28">
        <v>113.944870276354</v>
      </c>
      <c r="U113" s="28">
        <v>119.60356247791</v>
      </c>
      <c r="V113" s="28">
        <v>123.10110561171</v>
      </c>
      <c r="W113" s="28">
        <v>127.628825186864</v>
      </c>
      <c r="X113" s="28">
        <v>133.257650037216</v>
      </c>
      <c r="Y113" s="28">
        <v>139.108799533519</v>
      </c>
      <c r="Z113" s="28">
        <v>142.029051594477</v>
      </c>
      <c r="AA113" s="28">
        <v>144.900910511182</v>
      </c>
      <c r="AB113" s="28">
        <v>145.746207654242</v>
      </c>
      <c r="AC113" s="28">
        <v>146.199492238191</v>
      </c>
      <c r="AD113" s="28">
        <v>145.942911107613</v>
      </c>
      <c r="AE113" s="28">
        <v>146.996037665766</v>
      </c>
      <c r="AF113" s="28">
        <v>149.279810282866</v>
      </c>
      <c r="AG113" s="28">
        <v>152.522920973626</v>
      </c>
      <c r="AH113" s="28">
        <v>154.01065026081</v>
      </c>
      <c r="AI113" s="28">
        <v>155.460268582113</v>
      </c>
      <c r="AJ113" s="28">
        <v>158.985080072116</v>
      </c>
      <c r="AK113" s="28">
        <v>164.187941943344</v>
      </c>
      <c r="AL113" s="28">
        <v>169.711404929207</v>
      </c>
      <c r="AM113" s="28">
        <v>176.403742366555</v>
      </c>
      <c r="AN113" s="28">
        <v>188.890753140503</v>
      </c>
      <c r="AO113" s="28">
        <v>205.355098999478</v>
      </c>
      <c r="AP113" s="28">
        <v>218.28418276355</v>
      </c>
      <c r="AQ113" s="28">
        <v>230.739896306346</v>
      </c>
      <c r="AR113" s="28">
        <v>243.989836574391</v>
      </c>
      <c r="AS113" s="28">
        <v>251.940641693277</v>
      </c>
      <c r="AT113" s="28">
        <v>256.040909737646</v>
      </c>
      <c r="AU113" s="28">
        <v>271.188487050154</v>
      </c>
      <c r="AV113" s="28">
        <v>285.904055299806</v>
      </c>
      <c r="AW113" s="28">
        <v>295.099031126866</v>
      </c>
      <c r="AX113" s="28">
        <v>302.687641691342</v>
      </c>
      <c r="AY113" s="28">
        <v>309.908070813925</v>
      </c>
      <c r="AZ113" s="28">
        <v>314.164748369579</v>
      </c>
      <c r="BA113" s="28">
        <v>320.579665163713</v>
      </c>
      <c r="BB113" s="28">
        <v>328.539652536718</v>
      </c>
      <c r="BC113" s="28">
        <v>339.28314059026</v>
      </c>
      <c r="BD113" s="28">
        <v>347.03567041023</v>
      </c>
      <c r="BE113" s="29">
        <v>339.52312643558</v>
      </c>
      <c r="BF113" s="30">
        <v>-0.0243208508798837</v>
      </c>
      <c r="BG113" s="30">
        <v>0.0308761106803845</v>
      </c>
      <c r="BH113" s="30">
        <v>0.609958071499165</v>
      </c>
    </row>
    <row r="114" spans="8:8" s="24" ht="10.2" customFormat="1">
      <c r="A114" s="40" t="s">
        <v>197</v>
      </c>
      <c r="B114" s="41">
        <v>33.7610059122709</v>
      </c>
      <c r="C114" s="41">
        <v>34.9108961116398</v>
      </c>
      <c r="D114" s="41">
        <v>36.1360739627951</v>
      </c>
      <c r="E114" s="41">
        <v>38.7181687886677</v>
      </c>
      <c r="F114" s="41">
        <v>41.9405236639072</v>
      </c>
      <c r="G114" s="41">
        <v>45.0201458889552</v>
      </c>
      <c r="H114" s="41">
        <v>46.4588822432804</v>
      </c>
      <c r="I114" s="41">
        <v>48.9819936097744</v>
      </c>
      <c r="J114" s="41">
        <v>51.7822277476234</v>
      </c>
      <c r="K114" s="41">
        <v>51.2570560477748</v>
      </c>
      <c r="L114" s="41">
        <v>50.9811174613912</v>
      </c>
      <c r="M114" s="41">
        <v>54.213252839529</v>
      </c>
      <c r="N114" s="41">
        <v>54.9770040458084</v>
      </c>
      <c r="O114" s="41">
        <v>57.2372342432343</v>
      </c>
      <c r="P114" s="41">
        <v>59.3129726384065</v>
      </c>
      <c r="Q114" s="41">
        <v>58.3085666924172</v>
      </c>
      <c r="R114" s="41">
        <v>56.6127136621102</v>
      </c>
      <c r="S114" s="41">
        <v>55.2711885332803</v>
      </c>
      <c r="T114" s="41">
        <v>55.5093493136927</v>
      </c>
      <c r="U114" s="41">
        <v>57.1800534880346</v>
      </c>
      <c r="V114" s="41">
        <v>60.0941049417975</v>
      </c>
      <c r="W114" s="41">
        <v>60.9741313536836</v>
      </c>
      <c r="X114" s="41">
        <v>62.2257770766999</v>
      </c>
      <c r="Y114" s="41">
        <v>62.7281212947294</v>
      </c>
      <c r="Z114" s="41">
        <v>62.9152619267515</v>
      </c>
      <c r="AA114" s="41">
        <v>62.5733293476728</v>
      </c>
      <c r="AB114" s="41">
        <v>62.2750738354605</v>
      </c>
      <c r="AC114" s="41">
        <v>61.0850738322379</v>
      </c>
      <c r="AD114" s="41">
        <v>60.5973811775453</v>
      </c>
      <c r="AE114" s="41">
        <v>60.3552626125548</v>
      </c>
      <c r="AF114" s="41">
        <v>61.8567962484519</v>
      </c>
      <c r="AG114" s="41">
        <v>63.7568129610925</v>
      </c>
      <c r="AH114" s="41">
        <v>63.4981494468567</v>
      </c>
      <c r="AI114" s="41">
        <v>64.159850464885</v>
      </c>
      <c r="AJ114" s="41">
        <v>63.8553605345551</v>
      </c>
      <c r="AK114" s="41">
        <v>64.3284299716529</v>
      </c>
      <c r="AL114" s="41">
        <v>65.5865330336638</v>
      </c>
      <c r="AM114" s="41">
        <v>65.1741515843483</v>
      </c>
      <c r="AN114" s="41">
        <v>66.4357857784343</v>
      </c>
      <c r="AO114" s="41">
        <v>67.332541959953</v>
      </c>
      <c r="AP114" s="41">
        <v>67.3656716984088</v>
      </c>
      <c r="AQ114" s="41">
        <v>67.8523664495097</v>
      </c>
      <c r="AR114" s="41">
        <v>66.993477653757</v>
      </c>
      <c r="AS114" s="41">
        <v>66.6953105580444</v>
      </c>
      <c r="AT114" s="41">
        <v>62.7037733453834</v>
      </c>
      <c r="AU114" s="41">
        <v>65.0670786657448</v>
      </c>
      <c r="AV114" s="41">
        <v>63.1162174947291</v>
      </c>
      <c r="AW114" s="41">
        <v>62.3602699705325</v>
      </c>
      <c r="AX114" s="41">
        <v>61.8170455216797</v>
      </c>
      <c r="AY114" s="41">
        <v>59.5907373359422</v>
      </c>
      <c r="AZ114" s="41">
        <v>60.3536924034584</v>
      </c>
      <c r="BA114" s="41">
        <v>61.0306441416896</v>
      </c>
      <c r="BB114" s="41">
        <v>61.8048072625036</v>
      </c>
      <c r="BC114" s="41">
        <v>61.7865636465037</v>
      </c>
      <c r="BD114" s="41">
        <v>60.7388846977727</v>
      </c>
      <c r="BE114" s="32">
        <v>55.7355116464608</v>
      </c>
      <c r="BF114" s="42">
        <v>-0.0848822940307823</v>
      </c>
      <c r="BG114" s="42">
        <v>-0.0031786901562626</v>
      </c>
      <c r="BH114" s="42">
        <v>0.100129630504992</v>
      </c>
    </row>
    <row r="115" spans="8:8" s="24" ht="11.1" customFormat="1" customHeight="1">
      <c r="BE115" s="22"/>
    </row>
    <row r="116" spans="8:8" s="24" ht="11.1" customFormat="1" customHeight="1">
      <c r="A116" s="24" t="s">
        <v>198</v>
      </c>
      <c r="BE116" s="22"/>
    </row>
    <row r="117" spans="8:8" ht="11.1" customHeight="1">
      <c r="A117" s="24" t="s">
        <v>199</v>
      </c>
      <c r="BD117" s="22"/>
      <c r="BE117" s="22"/>
    </row>
    <row r="118" spans="8:8" ht="11.1" customHeight="1">
      <c r="A118" s="24" t="s">
        <v>200</v>
      </c>
      <c r="BD118" s="22"/>
      <c r="BE118" s="22"/>
    </row>
    <row r="119" spans="8:8" ht="11.1" customHeight="1">
      <c r="A119" s="24" t="s">
        <v>201</v>
      </c>
      <c r="BD119" s="22"/>
      <c r="BE119" s="22"/>
    </row>
    <row r="120" spans="8:8" ht="11.1" customHeight="1">
      <c r="A120" s="43" t="s">
        <v>202</v>
      </c>
      <c r="BD120" s="22"/>
      <c r="BE120" s="22"/>
    </row>
    <row r="121" spans="8:8" ht="11.1" customHeight="1">
      <c r="A121" s="44" t="s">
        <v>203</v>
      </c>
      <c r="BD121" s="22"/>
      <c r="BE121" s="22"/>
    </row>
    <row r="122" spans="8:8" ht="11.1" customHeight="1">
      <c r="A122" s="44" t="s">
        <v>204</v>
      </c>
      <c r="BD122" s="22"/>
      <c r="BE122" s="22"/>
    </row>
    <row r="123" spans="8:8" ht="11.1" customHeight="1">
      <c r="A123" s="24" t="s">
        <v>205</v>
      </c>
      <c r="BD123" s="22"/>
      <c r="BE123" s="22"/>
    </row>
    <row r="124" spans="8:8" ht="11.1" customHeight="1">
      <c r="A124" s="22" t="s">
        <v>206</v>
      </c>
    </row>
    <row r="125" spans="8:8" ht="11.1" customHeight="1"/>
    <row r="126" spans="8:8" ht="11.1" customHeight="1"/>
    <row r="127" spans="8:8" ht="11.1" customHeight="1"/>
    <row r="128" spans="8:8" ht="11.1" customHeight="1"/>
    <row r="129" spans="8:8" ht="11.1" customHeight="1"/>
    <row r="130" spans="8:8" ht="11.1" customHeight="1"/>
    <row r="131" spans="8:8" ht="11.1" customHeight="1"/>
  </sheetData>
  <mergeCells count="1">
    <mergeCell ref="BF2:BG2"/>
  </mergeCells>
  <conditionalFormatting sqref="BF41:BH45">
    <cfRule type="cellIs" operator="lessThanOrEqual" priority="27" dxfId="0">
      <formula>0</formula>
    </cfRule>
    <cfRule type="cellIs" operator="greaterThan" priority="28" dxfId="1">
      <formula>0</formula>
    </cfRule>
  </conditionalFormatting>
  <conditionalFormatting sqref="BF78:BH79">
    <cfRule type="cellIs" operator="greaterThan" priority="18" dxfId="2">
      <formula>0</formula>
    </cfRule>
    <cfRule type="cellIs" operator="lessThanOrEqual" priority="17" dxfId="3">
      <formula>0</formula>
    </cfRule>
  </conditionalFormatting>
  <conditionalFormatting sqref="BF111:BH111">
    <cfRule type="cellIs" operator="greaterThan" priority="24" dxfId="4">
      <formula>0</formula>
    </cfRule>
    <cfRule type="cellIs" operator="lessThanOrEqual" priority="23" dxfId="5">
      <formula>0</formula>
    </cfRule>
  </conditionalFormatting>
  <conditionalFormatting sqref="BF106:BH106">
    <cfRule type="cellIs" operator="lessThanOrEqual" priority="11" dxfId="6">
      <formula>0</formula>
    </cfRule>
    <cfRule type="cellIs" operator="greaterThan" priority="12" dxfId="7">
      <formula>0</formula>
    </cfRule>
  </conditionalFormatting>
  <conditionalFormatting sqref="BF57:BH58">
    <cfRule type="cellIs" operator="lessThanOrEqual" priority="21" dxfId="8">
      <formula>0</formula>
    </cfRule>
    <cfRule type="cellIs" operator="greaterThan" priority="22" dxfId="9">
      <formula>0</formula>
    </cfRule>
  </conditionalFormatting>
  <conditionalFormatting sqref="BF113:BH113">
    <cfRule type="cellIs" operator="greaterThan" priority="8" dxfId="10">
      <formula>0</formula>
    </cfRule>
    <cfRule type="cellIs" operator="lessThanOrEqual" priority="7" dxfId="11">
      <formula>0</formula>
    </cfRule>
  </conditionalFormatting>
  <conditionalFormatting sqref="BF89:BH90">
    <cfRule type="cellIs" operator="greaterThan" priority="16" dxfId="12">
      <formula>0</formula>
    </cfRule>
    <cfRule type="cellIs" operator="lessThanOrEqual" priority="15" dxfId="13">
      <formula>0</formula>
    </cfRule>
  </conditionalFormatting>
  <conditionalFormatting sqref="BF33:BH40 BF5:BH22 BF47:BH47 BF49:BH53 BF69:BH77 BF80:BH88 BF91:BH105 BF107:BH108 BF55:BH56">
    <cfRule type="cellIs" operator="greaterThan" priority="32" dxfId="14">
      <formula>0</formula>
    </cfRule>
    <cfRule type="cellIs" operator="lessThanOrEqual" priority="31" dxfId="15">
      <formula>0</formula>
    </cfRule>
  </conditionalFormatting>
  <conditionalFormatting sqref="BF54:BH54">
    <cfRule type="cellIs" operator="greaterThan" priority="2" dxfId="16">
      <formula>0</formula>
    </cfRule>
    <cfRule type="cellIs" operator="lessThanOrEqual" priority="1" dxfId="17">
      <formula>0</formula>
    </cfRule>
  </conditionalFormatting>
  <conditionalFormatting sqref="BF4:BH4 BF61:BH66">
    <cfRule type="cellIs" operator="greaterThan" priority="34" dxfId="18">
      <formula>0</formula>
    </cfRule>
    <cfRule type="cellIs" operator="lessThanOrEqual" priority="33" dxfId="19">
      <formula>0</formula>
    </cfRule>
  </conditionalFormatting>
  <conditionalFormatting sqref="BF48:BH48">
    <cfRule type="cellIs" operator="lessThanOrEqual" priority="5" dxfId="20">
      <formula>0</formula>
    </cfRule>
    <cfRule type="cellIs" operator="greaterThan" priority="6" dxfId="21">
      <formula>0</formula>
    </cfRule>
  </conditionalFormatting>
  <conditionalFormatting sqref="BF59:BH60">
    <cfRule type="cellIs" operator="greaterThan" priority="4" dxfId="22">
      <formula>0</formula>
    </cfRule>
    <cfRule type="cellIs" operator="lessThanOrEqual" priority="3" dxfId="23">
      <formula>0</formula>
    </cfRule>
  </conditionalFormatting>
  <conditionalFormatting sqref="BF23:BH32">
    <cfRule type="cellIs" operator="greaterThan" priority="30" dxfId="24">
      <formula>0</formula>
    </cfRule>
    <cfRule type="cellIs" operator="lessThanOrEqual" priority="29" dxfId="25">
      <formula>0</formula>
    </cfRule>
  </conditionalFormatting>
  <conditionalFormatting sqref="BF112:BH112 BF114:BH114">
    <cfRule type="cellIs" operator="greaterThan" priority="10" dxfId="26">
      <formula>0</formula>
    </cfRule>
    <cfRule type="cellIs" operator="lessThanOrEqual" priority="9" dxfId="27">
      <formula>0</formula>
    </cfRule>
  </conditionalFormatting>
  <conditionalFormatting sqref="BF67:BH68">
    <cfRule type="cellIs" operator="lessThanOrEqual" priority="19" dxfId="28">
      <formula>0</formula>
    </cfRule>
    <cfRule type="cellIs" operator="greaterThan" priority="20" dxfId="29">
      <formula>0</formula>
    </cfRule>
  </conditionalFormatting>
  <conditionalFormatting sqref="BF109:BH110">
    <cfRule type="cellIs" operator="lessThanOrEqual" priority="13" dxfId="30">
      <formula>0</formula>
    </cfRule>
    <cfRule type="cellIs" operator="greaterThan" priority="14" dxfId="31">
      <formula>0</formula>
    </cfRule>
  </conditionalFormatting>
  <conditionalFormatting sqref="BF46:BH46">
    <cfRule type="cellIs" operator="greaterThan" priority="26" dxfId="32">
      <formula>0</formula>
    </cfRule>
    <cfRule type="cellIs" operator="lessThanOrEqual" priority="25" dxfId="33">
      <formula>0</formula>
    </cfRule>
  </conditionalFormatting>
  <hyperlinks>
    <hyperlink ref="L1" location="Contents!A1" display="Contents"/>
    <hyperlink ref="BJ1" location="Contents!A1" display="Contents"/>
  </hyperlinks>
  <pageMargins left="0.7" right="0.7" top="0.75" bottom="0.75" header="0.3" footer="0.3"/>
</worksheet>
</file>

<file path=xl/worksheets/sheet3.xml><?xml version="1.0" encoding="utf-8"?>
<worksheet xmlns:r="http://schemas.openxmlformats.org/officeDocument/2006/relationships" xmlns="http://schemas.openxmlformats.org/spreadsheetml/2006/main">
  <dimension ref="A1:R99"/>
  <sheetViews>
    <sheetView workbookViewId="0" showGridLines="0">
      <pane xSplit="1" ySplit="3" topLeftCell="B85" state="frozen" activePane="bottomRight"/>
      <selection pane="bottomRight" activeCell="A100" sqref="A100"/>
    </sheetView>
  </sheetViews>
  <sheetFormatPr defaultRowHeight="10.2" defaultColWidth="9"/>
  <cols>
    <col min="1" max="1" customWidth="1" width="30.664062" style="45"/>
    <col min="2" max="15" customWidth="1" width="8.5" style="45"/>
    <col min="16" max="16384" customWidth="0" width="9.332031" style="45"/>
  </cols>
  <sheetData>
    <row r="1" spans="8:8" ht="13.2">
      <c r="A1" s="46" t="s">
        <v>207</v>
      </c>
      <c r="O1" s="47"/>
      <c r="Q1" s="21" t="s">
        <v>89</v>
      </c>
    </row>
    <row r="2" spans="8:8">
      <c r="B2" s="48"/>
      <c r="C2" s="48"/>
      <c r="D2" s="48"/>
      <c r="E2" s="48"/>
      <c r="F2" s="48"/>
      <c r="G2" s="48"/>
      <c r="H2" s="49">
        <v>2019.0</v>
      </c>
      <c r="I2" s="48"/>
      <c r="J2" s="48"/>
      <c r="K2" s="48"/>
      <c r="L2" s="48"/>
      <c r="M2" s="48"/>
      <c r="N2" s="48"/>
      <c r="O2" s="49">
        <v>2020.0</v>
      </c>
    </row>
    <row r="3" spans="8:8" ht="20.4">
      <c r="A3" s="45" t="s">
        <v>92</v>
      </c>
      <c r="B3" s="48" t="s">
        <v>208</v>
      </c>
      <c r="C3" s="48" t="s">
        <v>209</v>
      </c>
      <c r="D3" s="48" t="s">
        <v>210</v>
      </c>
      <c r="E3" s="48" t="s">
        <v>211</v>
      </c>
      <c r="F3" s="48" t="s">
        <v>212</v>
      </c>
      <c r="G3" s="48" t="s">
        <v>213</v>
      </c>
      <c r="H3" s="49" t="s">
        <v>214</v>
      </c>
      <c r="I3" s="48" t="s">
        <v>208</v>
      </c>
      <c r="J3" s="48" t="s">
        <v>209</v>
      </c>
      <c r="K3" s="48" t="s">
        <v>210</v>
      </c>
      <c r="L3" s="48" t="s">
        <v>211</v>
      </c>
      <c r="M3" s="48" t="s">
        <v>212</v>
      </c>
      <c r="N3" s="48" t="s">
        <v>213</v>
      </c>
      <c r="O3" s="49" t="s">
        <v>214</v>
      </c>
    </row>
    <row r="4" spans="8:8">
      <c r="B4" s="50"/>
      <c r="C4" s="50"/>
      <c r="D4" s="50"/>
      <c r="E4" s="50"/>
      <c r="F4" s="50"/>
      <c r="G4" s="50"/>
      <c r="H4" s="51"/>
      <c r="I4" s="50"/>
      <c r="J4" s="50"/>
      <c r="K4" s="50"/>
      <c r="L4" s="50"/>
      <c r="M4" s="50"/>
      <c r="N4" s="50"/>
      <c r="O4" s="51"/>
    </row>
    <row r="5" spans="8:8">
      <c r="A5" s="45" t="s">
        <v>94</v>
      </c>
      <c r="B5" s="52">
        <v>4.78072772118706</v>
      </c>
      <c r="C5" s="52">
        <v>4.2423921</v>
      </c>
      <c r="D5" s="52">
        <v>0.63469215306</v>
      </c>
      <c r="E5" s="52">
        <v>0.895841225796158</v>
      </c>
      <c r="F5" s="52">
        <v>3.38451283714656</v>
      </c>
      <c r="G5" s="52">
        <v>0.513118202769483</v>
      </c>
      <c r="H5" s="53">
        <v>14.4512842399593</v>
      </c>
      <c r="I5" s="52">
        <v>4.26059725136592</v>
      </c>
      <c r="J5" s="52">
        <v>4.05486391736258</v>
      </c>
      <c r="K5" s="52">
        <v>0.495246539233374</v>
      </c>
      <c r="L5" s="52">
        <v>0.866210253404941</v>
      </c>
      <c r="M5" s="52">
        <v>3.41651482640464</v>
      </c>
      <c r="N5" s="52">
        <v>0.535798917599199</v>
      </c>
      <c r="O5" s="53">
        <v>13.6292317053707</v>
      </c>
    </row>
    <row r="6" spans="8:8">
      <c r="A6" s="45" t="s">
        <v>95</v>
      </c>
      <c r="B6" s="52">
        <v>3.23631301663559</v>
      </c>
      <c r="C6" s="52">
        <v>3.16703867275536</v>
      </c>
      <c r="D6" s="52">
        <v>0.541493405</v>
      </c>
      <c r="E6" s="52">
        <v>0.101961980583105</v>
      </c>
      <c r="F6" s="52">
        <v>0.210451163170773</v>
      </c>
      <c r="G6" s="52">
        <v>0.295982850234845</v>
      </c>
      <c r="H6" s="53">
        <v>7.55324108837967</v>
      </c>
      <c r="I6" s="52">
        <v>2.46479909601852</v>
      </c>
      <c r="J6" s="52">
        <v>3.10656292915017</v>
      </c>
      <c r="K6" s="52">
        <v>0.208846744634992</v>
      </c>
      <c r="L6" s="52">
        <v>0.101421530483629</v>
      </c>
      <c r="M6" s="52">
        <v>0.23835524181264</v>
      </c>
      <c r="N6" s="52">
        <v>0.355881523105971</v>
      </c>
      <c r="O6" s="53">
        <v>6.47586706520593</v>
      </c>
    </row>
    <row r="7" spans="8:8">
      <c r="A7" s="45" t="s">
        <v>96</v>
      </c>
      <c r="B7" s="52">
        <v>37.1319943785907</v>
      </c>
      <c r="C7" s="52">
        <v>30.5725560120934</v>
      </c>
      <c r="D7" s="52">
        <v>11.3416554940962</v>
      </c>
      <c r="E7" s="52">
        <v>7.59513811902801</v>
      </c>
      <c r="F7" s="52">
        <v>2.54476704659044</v>
      </c>
      <c r="G7" s="52">
        <v>5.70985828798175</v>
      </c>
      <c r="H7" s="53">
        <v>94.8959693383806</v>
      </c>
      <c r="I7" s="52">
        <v>32.54030692546</v>
      </c>
      <c r="J7" s="52">
        <v>29.9527000426151</v>
      </c>
      <c r="K7" s="52">
        <v>9.20277684698986</v>
      </c>
      <c r="L7" s="52">
        <v>7.38501800668529</v>
      </c>
      <c r="M7" s="52">
        <v>2.56391769555143</v>
      </c>
      <c r="N7" s="52">
        <v>6.14987787191751</v>
      </c>
      <c r="O7" s="53">
        <v>87.7945973892192</v>
      </c>
    </row>
    <row r="8" spans="8:8" s="47" ht="10.2" customFormat="1">
      <c r="A8" s="54" t="s">
        <v>97</v>
      </c>
      <c r="B8" s="55">
        <v>45.1490351164134</v>
      </c>
      <c r="C8" s="55">
        <v>37.9819867848488</v>
      </c>
      <c r="D8" s="55">
        <v>12.5178410521562</v>
      </c>
      <c r="E8" s="55">
        <v>8.59294132540727</v>
      </c>
      <c r="F8" s="55">
        <v>6.13973104690777</v>
      </c>
      <c r="G8" s="55">
        <v>6.51895934098608</v>
      </c>
      <c r="H8" s="55">
        <v>116.900494666719</v>
      </c>
      <c r="I8" s="55">
        <v>39.2657032728445</v>
      </c>
      <c r="J8" s="55">
        <v>37.1141268891278</v>
      </c>
      <c r="K8" s="55">
        <v>9.90687013085823</v>
      </c>
      <c r="L8" s="55">
        <v>8.35264979057385</v>
      </c>
      <c r="M8" s="55">
        <v>6.21878776376871</v>
      </c>
      <c r="N8" s="55">
        <v>7.04155831262268</v>
      </c>
      <c r="O8" s="55">
        <v>107.899696159796</v>
      </c>
    </row>
    <row r="9" spans="8:8">
      <c r="B9" s="52"/>
      <c r="C9" s="52"/>
      <c r="D9" s="52"/>
      <c r="E9" s="52"/>
      <c r="F9" s="52"/>
      <c r="G9" s="52"/>
      <c r="H9" s="53"/>
      <c r="I9" s="52"/>
      <c r="J9" s="52"/>
      <c r="K9" s="52"/>
      <c r="L9" s="52"/>
      <c r="M9" s="52"/>
      <c r="N9" s="52"/>
      <c r="O9" s="53"/>
    </row>
    <row r="10" spans="8:8">
      <c r="A10" s="45" t="s">
        <v>98</v>
      </c>
      <c r="B10" s="52">
        <v>1.14772019913955</v>
      </c>
      <c r="C10" s="52">
        <v>1.67614102210739</v>
      </c>
      <c r="D10" s="52">
        <v>0.02924626505472</v>
      </c>
      <c r="E10" s="52">
        <v>0.0752641048750512</v>
      </c>
      <c r="F10" s="52">
        <v>0.330427401223543</v>
      </c>
      <c r="G10" s="52">
        <v>0.121910348149509</v>
      </c>
      <c r="H10" s="53">
        <v>3.38070934054976</v>
      </c>
      <c r="I10" s="52">
        <v>1.03479968823155</v>
      </c>
      <c r="J10" s="52">
        <v>1.58147494509066</v>
      </c>
      <c r="K10" s="52">
        <v>0.0318968143145271</v>
      </c>
      <c r="L10" s="52">
        <v>0.0946997327678609</v>
      </c>
      <c r="M10" s="52">
        <v>0.271276965769063</v>
      </c>
      <c r="N10" s="52">
        <v>0.134453657893447</v>
      </c>
      <c r="O10" s="53">
        <v>3.14860180406711</v>
      </c>
    </row>
    <row r="11" spans="8:8">
      <c r="A11" s="45" t="s">
        <v>99</v>
      </c>
      <c r="B11" s="52">
        <v>4.81017444720682</v>
      </c>
      <c r="C11" s="52">
        <v>1.28640055741343</v>
      </c>
      <c r="D11" s="52">
        <v>0.648123526451921</v>
      </c>
      <c r="E11" s="52">
        <v>0.143778458343403</v>
      </c>
      <c r="F11" s="52">
        <v>3.54682701853507</v>
      </c>
      <c r="G11" s="52">
        <v>1.98607904981879</v>
      </c>
      <c r="H11" s="53">
        <v>12.4213830577694</v>
      </c>
      <c r="I11" s="52">
        <v>4.60679019954618</v>
      </c>
      <c r="J11" s="52">
        <v>1.15625411468936</v>
      </c>
      <c r="K11" s="52">
        <v>0.578968259101345</v>
      </c>
      <c r="L11" s="52">
        <v>0.135851621810672</v>
      </c>
      <c r="M11" s="52">
        <v>3.52421851428571</v>
      </c>
      <c r="N11" s="52">
        <v>2.00591637743958</v>
      </c>
      <c r="O11" s="53">
        <v>12.0079990868729</v>
      </c>
    </row>
    <row r="12" spans="8:8">
      <c r="A12" s="45" t="s">
        <v>100</v>
      </c>
      <c r="B12" s="52">
        <v>0.760516181415949</v>
      </c>
      <c r="C12" s="52">
        <v>0.234470136564</v>
      </c>
      <c r="D12" s="52">
        <v>0.313504485768</v>
      </c>
      <c r="E12" s="52">
        <v>0.0</v>
      </c>
      <c r="F12" s="52">
        <v>0.191127209867112</v>
      </c>
      <c r="G12" s="52">
        <v>0.184902031884205</v>
      </c>
      <c r="H12" s="53">
        <v>1.68452004549927</v>
      </c>
      <c r="I12" s="52">
        <v>0.693026201891996</v>
      </c>
      <c r="J12" s="52">
        <v>0.220392141528692</v>
      </c>
      <c r="K12" s="52">
        <v>0.300491409516783</v>
      </c>
      <c r="L12" s="52">
        <v>0.0</v>
      </c>
      <c r="M12" s="52">
        <v>0.183470802817091</v>
      </c>
      <c r="N12" s="52">
        <v>0.209417956919715</v>
      </c>
      <c r="O12" s="53">
        <v>1.60679851267428</v>
      </c>
    </row>
    <row r="13" spans="8:8">
      <c r="A13" s="45" t="s">
        <v>101</v>
      </c>
      <c r="B13" s="52">
        <v>0.680282439759765</v>
      </c>
      <c r="C13" s="52">
        <v>0.484071971622184</v>
      </c>
      <c r="D13" s="52">
        <v>0.203532946066071</v>
      </c>
      <c r="E13" s="52">
        <v>0.0</v>
      </c>
      <c r="F13" s="52">
        <v>0.482665104783458</v>
      </c>
      <c r="G13" s="52">
        <v>0.0582538310598987</v>
      </c>
      <c r="H13" s="53">
        <v>1.90880629329138</v>
      </c>
      <c r="I13" s="52">
        <v>0.552612308620903</v>
      </c>
      <c r="J13" s="52">
        <v>0.501333817795393</v>
      </c>
      <c r="K13" s="52">
        <v>0.268132155124472</v>
      </c>
      <c r="L13" s="52">
        <v>0.0</v>
      </c>
      <c r="M13" s="52">
        <v>0.390733103082083</v>
      </c>
      <c r="N13" s="52">
        <v>0.0545547139792666</v>
      </c>
      <c r="O13" s="53">
        <v>1.76736609860212</v>
      </c>
    </row>
    <row r="14" spans="8:8">
      <c r="A14" s="45" t="s">
        <v>102</v>
      </c>
      <c r="B14" s="52">
        <v>0.494461178778713</v>
      </c>
      <c r="C14" s="52">
        <v>0.0227538329014325</v>
      </c>
      <c r="D14" s="52">
        <v>0.0</v>
      </c>
      <c r="E14" s="52">
        <v>0.0</v>
      </c>
      <c r="F14" s="52">
        <v>0.219866601689004</v>
      </c>
      <c r="G14" s="52">
        <v>0.00718141691315737</v>
      </c>
      <c r="H14" s="53">
        <v>0.744263030282307</v>
      </c>
      <c r="I14" s="52">
        <v>0.397659241203422</v>
      </c>
      <c r="J14" s="52">
        <v>0.0196493777807946</v>
      </c>
      <c r="K14" s="52">
        <v>0.0</v>
      </c>
      <c r="L14" s="52">
        <v>0.0</v>
      </c>
      <c r="M14" s="52">
        <v>0.219980232552497</v>
      </c>
      <c r="N14" s="52">
        <v>0.00787654241986</v>
      </c>
      <c r="O14" s="53">
        <v>0.645165393956574</v>
      </c>
    </row>
    <row r="15" spans="8:8">
      <c r="A15" s="45" t="s">
        <v>103</v>
      </c>
      <c r="B15" s="52">
        <v>0.535902190416146</v>
      </c>
      <c r="C15" s="52">
        <v>0.295605628232059</v>
      </c>
      <c r="D15" s="52">
        <v>0.0316002095411176</v>
      </c>
      <c r="E15" s="52">
        <v>0.0</v>
      </c>
      <c r="F15" s="52">
        <v>0.280464203195412</v>
      </c>
      <c r="G15" s="52">
        <v>0.0422407898798388</v>
      </c>
      <c r="H15" s="53">
        <v>1.18581302126457</v>
      </c>
      <c r="I15" s="52">
        <v>0.403781070556954</v>
      </c>
      <c r="J15" s="52">
        <v>0.253809434527002</v>
      </c>
      <c r="K15" s="52">
        <v>0.0231901158967502</v>
      </c>
      <c r="L15" s="52">
        <v>0.0</v>
      </c>
      <c r="M15" s="52">
        <v>0.270951967346939</v>
      </c>
      <c r="N15" s="52">
        <v>0.0453022399244852</v>
      </c>
      <c r="O15" s="53">
        <v>0.997034828252131</v>
      </c>
    </row>
    <row r="16" spans="8:8">
      <c r="A16" s="45" t="s">
        <v>104</v>
      </c>
      <c r="B16" s="52">
        <v>0.0816941577939856</v>
      </c>
      <c r="C16" s="52">
        <v>0.629039377589467</v>
      </c>
      <c r="D16" s="52">
        <v>0.0</v>
      </c>
      <c r="E16" s="52">
        <v>0.0</v>
      </c>
      <c r="F16" s="52">
        <v>0.0</v>
      </c>
      <c r="G16" s="52">
        <v>4.16300706802846E-5</v>
      </c>
      <c r="H16" s="53">
        <v>0.710775165454133</v>
      </c>
      <c r="I16" s="52">
        <v>0.0793125837229431</v>
      </c>
      <c r="J16" s="52">
        <v>0.54436949399419</v>
      </c>
      <c r="K16" s="52">
        <v>0.0</v>
      </c>
      <c r="L16" s="52">
        <v>0.0</v>
      </c>
      <c r="M16" s="52">
        <v>0.0</v>
      </c>
      <c r="N16" s="52">
        <v>4.1486106122449E-5</v>
      </c>
      <c r="O16" s="53">
        <v>0.623723563823255</v>
      </c>
    </row>
    <row r="17" spans="8:8">
      <c r="A17" s="45" t="s">
        <v>105</v>
      </c>
      <c r="B17" s="52">
        <v>0.594093158473923</v>
      </c>
      <c r="C17" s="52">
        <v>0.920743871388422</v>
      </c>
      <c r="D17" s="52">
        <v>8.391938184E-4</v>
      </c>
      <c r="E17" s="52">
        <v>0.0</v>
      </c>
      <c r="F17" s="52">
        <v>0.433627842228595</v>
      </c>
      <c r="G17" s="52">
        <v>1.12067070250966E-4</v>
      </c>
      <c r="H17" s="53">
        <v>1.94941613297959</v>
      </c>
      <c r="I17" s="52">
        <v>0.484769426143885</v>
      </c>
      <c r="J17" s="52">
        <v>0.675052203476848</v>
      </c>
      <c r="K17" s="52">
        <v>5.4594830299573E-4</v>
      </c>
      <c r="L17" s="52">
        <v>0.0</v>
      </c>
      <c r="M17" s="52">
        <v>0.281065861325558</v>
      </c>
      <c r="N17" s="52">
        <v>1.11655395299023E-4</v>
      </c>
      <c r="O17" s="53">
        <v>1.44154509464459</v>
      </c>
    </row>
    <row r="18" spans="8:8">
      <c r="A18" s="45" t="s">
        <v>215</v>
      </c>
      <c r="B18" s="52">
        <v>2.73505865989758</v>
      </c>
      <c r="C18" s="52">
        <v>0.32955689846021</v>
      </c>
      <c r="D18" s="52">
        <v>0.226744589228899</v>
      </c>
      <c r="E18" s="52">
        <v>0.0</v>
      </c>
      <c r="F18" s="52">
        <v>0.762779639984959</v>
      </c>
      <c r="G18" s="52">
        <v>0.292434470904547</v>
      </c>
      <c r="H18" s="53">
        <v>4.34657425847619</v>
      </c>
      <c r="I18" s="52">
        <v>2.36584955282806</v>
      </c>
      <c r="J18" s="52">
        <v>0.291029645188402</v>
      </c>
      <c r="K18" s="52">
        <v>0.276435825869023</v>
      </c>
      <c r="L18" s="52">
        <v>0.0</v>
      </c>
      <c r="M18" s="52">
        <v>0.724306015179621</v>
      </c>
      <c r="N18" s="52">
        <v>0.294169834824424</v>
      </c>
      <c r="O18" s="53">
        <v>3.95179087388953</v>
      </c>
    </row>
    <row r="19" spans="8:8" s="47" ht="10.2" customFormat="1">
      <c r="A19" s="54" t="s">
        <v>109</v>
      </c>
      <c r="B19" s="55">
        <v>11.8399026128824</v>
      </c>
      <c r="C19" s="55">
        <v>5.8787832962786</v>
      </c>
      <c r="D19" s="55">
        <v>1.45359121592913</v>
      </c>
      <c r="E19" s="55">
        <v>0.219042563218455</v>
      </c>
      <c r="F19" s="55">
        <v>6.24778502150715</v>
      </c>
      <c r="G19" s="55">
        <v>2.69315563575088</v>
      </c>
      <c r="H19" s="55">
        <v>28.3322603455666</v>
      </c>
      <c r="I19" s="55">
        <v>10.6186002727459</v>
      </c>
      <c r="J19" s="55">
        <v>5.24336517407134</v>
      </c>
      <c r="K19" s="55">
        <v>1.4796605281259</v>
      </c>
      <c r="L19" s="55">
        <v>0.230551354578533</v>
      </c>
      <c r="M19" s="55">
        <v>5.86600346235857</v>
      </c>
      <c r="N19" s="55">
        <v>2.7518444649022</v>
      </c>
      <c r="O19" s="55">
        <v>26.1900252567824</v>
      </c>
    </row>
    <row r="20" spans="8:8">
      <c r="B20" s="52"/>
      <c r="C20" s="52"/>
      <c r="D20" s="52"/>
      <c r="E20" s="52"/>
      <c r="F20" s="52"/>
      <c r="G20" s="52"/>
      <c r="H20" s="53"/>
      <c r="I20" s="52"/>
      <c r="J20" s="52"/>
      <c r="K20" s="52"/>
      <c r="L20" s="52"/>
      <c r="M20" s="52"/>
      <c r="N20" s="52"/>
      <c r="O20" s="53"/>
    </row>
    <row r="21" spans="8:8">
      <c r="A21" s="45" t="s">
        <v>110</v>
      </c>
      <c r="B21" s="52">
        <v>0.552324040829944</v>
      </c>
      <c r="C21" s="52">
        <v>0.32041587733524</v>
      </c>
      <c r="D21" s="52">
        <v>0.11890078126665</v>
      </c>
      <c r="E21" s="52">
        <v>0.0</v>
      </c>
      <c r="F21" s="52">
        <v>0.360634301089717</v>
      </c>
      <c r="G21" s="52">
        <v>0.145196496103032</v>
      </c>
      <c r="H21" s="53">
        <v>1.49747149662458</v>
      </c>
      <c r="I21" s="52">
        <v>0.479865595572875</v>
      </c>
      <c r="J21" s="52">
        <v>0.30699068520492</v>
      </c>
      <c r="K21" s="52">
        <v>0.09328211922</v>
      </c>
      <c r="L21" s="52">
        <v>0.0</v>
      </c>
      <c r="M21" s="52">
        <v>0.363736250098957</v>
      </c>
      <c r="N21" s="52">
        <v>0.139821005806887</v>
      </c>
      <c r="O21" s="53">
        <v>1.38369565590364</v>
      </c>
    </row>
    <row r="22" spans="8:8">
      <c r="A22" s="45" t="s">
        <v>111</v>
      </c>
      <c r="B22" s="52">
        <v>1.32995021056</v>
      </c>
      <c r="C22" s="52">
        <v>0.625806</v>
      </c>
      <c r="D22" s="52">
        <v>0.13016782134</v>
      </c>
      <c r="E22" s="52">
        <v>0.387985881196232</v>
      </c>
      <c r="F22" s="52">
        <v>0.00269214256452274</v>
      </c>
      <c r="G22" s="52">
        <v>0.190788251893569</v>
      </c>
      <c r="H22" s="53">
        <v>2.66739030755432</v>
      </c>
      <c r="I22" s="52">
        <v>0.930792256925195</v>
      </c>
      <c r="J22" s="52">
        <v>0.61193448</v>
      </c>
      <c r="K22" s="52">
        <v>0.107570104351751</v>
      </c>
      <c r="L22" s="52">
        <v>0.305135137605575</v>
      </c>
      <c r="M22" s="52">
        <v>0.00250396934133088</v>
      </c>
      <c r="N22" s="52">
        <v>0.232903529023556</v>
      </c>
      <c r="O22" s="53">
        <v>2.19083947724741</v>
      </c>
    </row>
    <row r="23" spans="8:8">
      <c r="A23" s="45" t="s">
        <v>116</v>
      </c>
      <c r="B23" s="52">
        <v>0.423372691</v>
      </c>
      <c r="C23" s="52">
        <v>0.2996982</v>
      </c>
      <c r="D23" s="52">
        <v>0.602049405204</v>
      </c>
      <c r="E23" s="52">
        <v>0.26962610077837</v>
      </c>
      <c r="F23" s="52">
        <v>0.0179000737402704</v>
      </c>
      <c r="G23" s="52">
        <v>0.0856913220811143</v>
      </c>
      <c r="H23" s="53">
        <v>1.69833779280375</v>
      </c>
      <c r="I23" s="52">
        <v>0.371160806228243</v>
      </c>
      <c r="J23" s="52">
        <v>0.3046455</v>
      </c>
      <c r="K23" s="52">
        <v>0.489077091287111</v>
      </c>
      <c r="L23" s="52">
        <v>0.266833554285714</v>
      </c>
      <c r="M23" s="52">
        <v>0.0190271216326531</v>
      </c>
      <c r="N23" s="52">
        <v>0.086837932244898</v>
      </c>
      <c r="O23" s="53">
        <v>1.53758200567862</v>
      </c>
    </row>
    <row r="24" spans="8:8">
      <c r="A24" s="45" t="s">
        <v>119</v>
      </c>
      <c r="B24" s="52">
        <v>0.389628838</v>
      </c>
      <c r="C24" s="52">
        <v>0.0733</v>
      </c>
      <c r="D24" s="52">
        <v>0.147796935408</v>
      </c>
      <c r="E24" s="52">
        <v>0.215024213544923</v>
      </c>
      <c r="F24" s="52">
        <v>0.110205140301003</v>
      </c>
      <c r="G24" s="52">
        <v>0.189289676959291</v>
      </c>
      <c r="H24" s="53">
        <v>1.12524480421322</v>
      </c>
      <c r="I24" s="52">
        <v>0.353797235424311</v>
      </c>
      <c r="J24" s="52">
        <v>0.070474</v>
      </c>
      <c r="K24" s="52">
        <v>0.132715324843492</v>
      </c>
      <c r="L24" s="52">
        <v>0.209026887218045</v>
      </c>
      <c r="M24" s="52">
        <v>0.140024770150484</v>
      </c>
      <c r="N24" s="52">
        <v>0.190256933298157</v>
      </c>
      <c r="O24" s="53">
        <v>1.09629515093449</v>
      </c>
    </row>
    <row r="25" spans="8:8">
      <c r="A25" s="45" t="s">
        <v>120</v>
      </c>
      <c r="B25" s="52">
        <v>3.14402908277819</v>
      </c>
      <c r="C25" s="52">
        <v>1.5718335237</v>
      </c>
      <c r="D25" s="52">
        <v>0.267958379514412</v>
      </c>
      <c r="E25" s="52">
        <v>3.55694065265055</v>
      </c>
      <c r="F25" s="52">
        <v>0.499452287947563</v>
      </c>
      <c r="G25" s="52">
        <v>0.632124010294071</v>
      </c>
      <c r="H25" s="53">
        <v>9.67233793688479</v>
      </c>
      <c r="I25" s="52">
        <v>2.67789591781764</v>
      </c>
      <c r="J25" s="52">
        <v>1.46384222541731</v>
      </c>
      <c r="K25" s="52">
        <v>0.193618882908037</v>
      </c>
      <c r="L25" s="52">
        <v>3.14261354527347</v>
      </c>
      <c r="M25" s="52">
        <v>0.544472680489796</v>
      </c>
      <c r="N25" s="52">
        <v>0.681582513127544</v>
      </c>
      <c r="O25" s="53">
        <v>8.7040257650338</v>
      </c>
    </row>
    <row r="26" spans="8:8">
      <c r="A26" s="45" t="s">
        <v>121</v>
      </c>
      <c r="B26" s="52">
        <v>4.66105227499304</v>
      </c>
      <c r="C26" s="52">
        <v>3.192735</v>
      </c>
      <c r="D26" s="52">
        <v>2.247184</v>
      </c>
      <c r="E26" s="52">
        <v>0.669213476181893</v>
      </c>
      <c r="F26" s="52">
        <v>0.180002000152855</v>
      </c>
      <c r="G26" s="52">
        <v>2.10103222318687</v>
      </c>
      <c r="H26" s="53">
        <v>13.0512189745147</v>
      </c>
      <c r="I26" s="52">
        <v>4.20890274416104</v>
      </c>
      <c r="J26" s="52">
        <v>3.11563883495146</v>
      </c>
      <c r="K26" s="52">
        <v>1.844</v>
      </c>
      <c r="L26" s="52">
        <v>0.571728457142857</v>
      </c>
      <c r="M26" s="52">
        <v>0.16549146122449</v>
      </c>
      <c r="N26" s="52">
        <v>2.20526979317916</v>
      </c>
      <c r="O26" s="53">
        <v>12.111031290659</v>
      </c>
    </row>
    <row r="27" spans="8:8">
      <c r="A27" s="45" t="s">
        <v>122</v>
      </c>
      <c r="B27" s="52">
        <v>0.638001271092</v>
      </c>
      <c r="C27" s="52">
        <v>0.18656892</v>
      </c>
      <c r="D27" s="52">
        <v>0.216885074148</v>
      </c>
      <c r="E27" s="52">
        <v>0.0</v>
      </c>
      <c r="F27" s="52">
        <v>0.0354579690290864</v>
      </c>
      <c r="G27" s="52">
        <v>0.115901939961901</v>
      </c>
      <c r="H27" s="53">
        <v>1.19281517423099</v>
      </c>
      <c r="I27" s="52">
        <v>0.512062513242007</v>
      </c>
      <c r="J27" s="52">
        <v>0.20528316</v>
      </c>
      <c r="K27" s="52">
        <v>0.114527757463495</v>
      </c>
      <c r="L27" s="52">
        <v>0.0</v>
      </c>
      <c r="M27" s="52">
        <v>0.0305506458797486</v>
      </c>
      <c r="N27" s="52">
        <v>0.13788471959269</v>
      </c>
      <c r="O27" s="53">
        <v>1.00030879617794</v>
      </c>
    </row>
    <row r="28" spans="8:8">
      <c r="A28" s="45" t="s">
        <v>123</v>
      </c>
      <c r="B28" s="52">
        <v>0.353082900675123</v>
      </c>
      <c r="C28" s="52">
        <v>0.354384</v>
      </c>
      <c r="D28" s="52">
        <v>0.07686483318</v>
      </c>
      <c r="E28" s="52">
        <v>0.145197410897173</v>
      </c>
      <c r="F28" s="52">
        <v>0.00195224907824662</v>
      </c>
      <c r="G28" s="52">
        <v>0.0482340469479721</v>
      </c>
      <c r="H28" s="53">
        <v>0.979715440778516</v>
      </c>
      <c r="I28" s="52">
        <v>0.327995287637226</v>
      </c>
      <c r="J28" s="52">
        <v>0.366408</v>
      </c>
      <c r="K28" s="52">
        <v>0.0719483561779311</v>
      </c>
      <c r="L28" s="52">
        <v>0.142603493877551</v>
      </c>
      <c r="M28" s="52">
        <v>0.00216711836734694</v>
      </c>
      <c r="N28" s="52">
        <v>0.0568513865546219</v>
      </c>
      <c r="O28" s="53">
        <v>0.967973642614677</v>
      </c>
    </row>
    <row r="29" spans="8:8">
      <c r="A29" s="45" t="s">
        <v>126</v>
      </c>
      <c r="B29" s="52">
        <v>2.55258728030786</v>
      </c>
      <c r="C29" s="52">
        <v>2.54846212991645</v>
      </c>
      <c r="D29" s="52">
        <v>0.27912390768</v>
      </c>
      <c r="E29" s="52">
        <v>0.0</v>
      </c>
      <c r="F29" s="52">
        <v>0.413239426464564</v>
      </c>
      <c r="G29" s="52">
        <v>0.653496280187956</v>
      </c>
      <c r="H29" s="53">
        <v>6.44690902455683</v>
      </c>
      <c r="I29" s="52">
        <v>2.13352108702084</v>
      </c>
      <c r="J29" s="52">
        <v>2.43581986148553</v>
      </c>
      <c r="K29" s="52">
        <v>0.206706934951355</v>
      </c>
      <c r="L29" s="52">
        <v>0.0</v>
      </c>
      <c r="M29" s="52">
        <v>0.414743473689998</v>
      </c>
      <c r="N29" s="52">
        <v>0.672160602004878</v>
      </c>
      <c r="O29" s="53">
        <v>5.8629519591526</v>
      </c>
    </row>
    <row r="30" spans="8:8">
      <c r="A30" s="45" t="s">
        <v>130</v>
      </c>
      <c r="B30" s="52">
        <v>1.64244214395229</v>
      </c>
      <c r="C30" s="52">
        <v>1.3327</v>
      </c>
      <c r="D30" s="52">
        <v>0.2688</v>
      </c>
      <c r="E30" s="52">
        <v>0.0348529768455551</v>
      </c>
      <c r="F30" s="52">
        <v>6.61286489143794E-4</v>
      </c>
      <c r="G30" s="52">
        <v>0.233123022818517</v>
      </c>
      <c r="H30" s="53">
        <v>3.5125794301055</v>
      </c>
      <c r="I30" s="52">
        <v>1.51491547515521</v>
      </c>
      <c r="J30" s="52">
        <v>1.3161</v>
      </c>
      <c r="K30" s="52">
        <v>0.1796</v>
      </c>
      <c r="L30" s="52">
        <v>0.0362734903690237</v>
      </c>
      <c r="M30" s="52">
        <v>4.11823542857143E-4</v>
      </c>
      <c r="N30" s="52">
        <v>0.325255407614049</v>
      </c>
      <c r="O30" s="53">
        <v>3.37255619668114</v>
      </c>
    </row>
    <row r="31" spans="8:8">
      <c r="A31" s="45" t="s">
        <v>132</v>
      </c>
      <c r="B31" s="52">
        <v>0.392276536603485</v>
      </c>
      <c r="C31" s="52">
        <v>0.16434882892755</v>
      </c>
      <c r="D31" s="52">
        <v>0.03266834436</v>
      </c>
      <c r="E31" s="52">
        <v>0.0</v>
      </c>
      <c r="F31" s="52">
        <v>1.11559891847603</v>
      </c>
      <c r="G31" s="52">
        <v>0.0731624624134166</v>
      </c>
      <c r="H31" s="53">
        <v>1.77805509078049</v>
      </c>
      <c r="I31" s="52">
        <v>0.373995203571245</v>
      </c>
      <c r="J31" s="52">
        <v>0.15955042670199</v>
      </c>
      <c r="K31" s="52">
        <v>0.0326537992992796</v>
      </c>
      <c r="L31" s="52">
        <v>0.0</v>
      </c>
      <c r="M31" s="52">
        <v>1.25206412715898</v>
      </c>
      <c r="N31" s="52">
        <v>0.111513765494931</v>
      </c>
      <c r="O31" s="53">
        <v>1.92977732222642</v>
      </c>
    </row>
    <row r="32" spans="8:8">
      <c r="A32" s="45" t="s">
        <v>133</v>
      </c>
      <c r="B32" s="52">
        <v>1.35711597076071</v>
      </c>
      <c r="C32" s="52">
        <v>0.751996</v>
      </c>
      <c r="D32" s="52">
        <v>1.857882</v>
      </c>
      <c r="E32" s="52">
        <v>0.0</v>
      </c>
      <c r="F32" s="52">
        <v>0.0174186972552233</v>
      </c>
      <c r="G32" s="52">
        <v>0.250656899570832</v>
      </c>
      <c r="H32" s="53">
        <v>4.23506956758677</v>
      </c>
      <c r="I32" s="52">
        <v>1.28229028303119</v>
      </c>
      <c r="J32" s="52">
        <v>0.776059872</v>
      </c>
      <c r="K32" s="52">
        <v>1.66937594929739</v>
      </c>
      <c r="L32" s="52">
        <v>0.0</v>
      </c>
      <c r="M32" s="52">
        <v>0.0187846530612245</v>
      </c>
      <c r="N32" s="52">
        <v>0.26642363957551</v>
      </c>
      <c r="O32" s="53">
        <v>4.01293439696531</v>
      </c>
    </row>
    <row r="33" spans="8:8">
      <c r="A33" s="45" t="s">
        <v>134</v>
      </c>
      <c r="B33" s="52">
        <v>0.502253241438915</v>
      </c>
      <c r="C33" s="52">
        <v>0.220860791897418</v>
      </c>
      <c r="D33" s="52">
        <v>0.0522651562890611</v>
      </c>
      <c r="E33" s="52">
        <v>0.0</v>
      </c>
      <c r="F33" s="52">
        <v>0.0786069971323228</v>
      </c>
      <c r="G33" s="52">
        <v>0.177501344629086</v>
      </c>
      <c r="H33" s="53">
        <v>1.0314875313868</v>
      </c>
      <c r="I33" s="52">
        <v>0.410952773340154</v>
      </c>
      <c r="J33" s="52">
        <v>0.215780458911884</v>
      </c>
      <c r="K33" s="52">
        <v>0.0242006816167117</v>
      </c>
      <c r="L33" s="52">
        <v>0.0</v>
      </c>
      <c r="M33" s="52">
        <v>0.110478628571429</v>
      </c>
      <c r="N33" s="52">
        <v>0.171147235663865</v>
      </c>
      <c r="O33" s="53">
        <v>0.932559778104044</v>
      </c>
    </row>
    <row r="34" spans="8:8">
      <c r="A34" s="45" t="s">
        <v>135</v>
      </c>
      <c r="B34" s="52">
        <v>0.445512993409449</v>
      </c>
      <c r="C34" s="52">
        <v>0.386668655</v>
      </c>
      <c r="D34" s="52">
        <v>0.208011653964</v>
      </c>
      <c r="E34" s="52">
        <v>0.10055419909873</v>
      </c>
      <c r="F34" s="52">
        <v>0.138894240458828</v>
      </c>
      <c r="G34" s="52">
        <v>0.0962173887095453</v>
      </c>
      <c r="H34" s="53">
        <v>1.37585913064055</v>
      </c>
      <c r="I34" s="52">
        <v>0.438330233920251</v>
      </c>
      <c r="J34" s="52">
        <v>0.40742783143577</v>
      </c>
      <c r="K34" s="52">
        <v>0.152322707029329</v>
      </c>
      <c r="L34" s="52">
        <v>0.1018368</v>
      </c>
      <c r="M34" s="52">
        <v>0.134000616963512</v>
      </c>
      <c r="N34" s="52">
        <v>0.0971859289094705</v>
      </c>
      <c r="O34" s="53">
        <v>1.33110411825833</v>
      </c>
    </row>
    <row r="35" spans="8:8">
      <c r="A35" s="56" t="s">
        <v>138</v>
      </c>
      <c r="B35" s="52">
        <v>2.69542312100783</v>
      </c>
      <c r="C35" s="52">
        <v>1.29508107264</v>
      </c>
      <c r="D35" s="52">
        <v>0.156667235005302</v>
      </c>
      <c r="E35" s="52">
        <v>0.519504973833019</v>
      </c>
      <c r="F35" s="52">
        <v>0.200449423206882</v>
      </c>
      <c r="G35" s="52">
        <v>0.728326460856544</v>
      </c>
      <c r="H35" s="53">
        <v>5.59545228654958</v>
      </c>
      <c r="I35" s="52">
        <v>2.20566909811544</v>
      </c>
      <c r="J35" s="52">
        <v>1.16688329340104</v>
      </c>
      <c r="K35" s="52">
        <v>0.072795558027859</v>
      </c>
      <c r="L35" s="52">
        <v>0.516970579211901</v>
      </c>
      <c r="M35" s="52">
        <v>0.244206182440745</v>
      </c>
      <c r="N35" s="52">
        <v>0.765733158798616</v>
      </c>
      <c r="O35" s="53">
        <v>4.9722578699956</v>
      </c>
    </row>
    <row r="36" spans="8:8">
      <c r="A36" s="56" t="s">
        <v>139</v>
      </c>
      <c r="B36" s="52">
        <v>0.591654906748062</v>
      </c>
      <c r="C36" s="52">
        <v>0.0367263</v>
      </c>
      <c r="D36" s="52">
        <v>0.082270703736</v>
      </c>
      <c r="E36" s="52">
        <v>0.589507906595657</v>
      </c>
      <c r="F36" s="52">
        <v>0.581279934453093</v>
      </c>
      <c r="G36" s="52">
        <v>0.360359119620264</v>
      </c>
      <c r="H36" s="53">
        <v>2.24179887115308</v>
      </c>
      <c r="I36" s="52">
        <v>0.545053381003894</v>
      </c>
      <c r="J36" s="52">
        <v>0.0380819375520012</v>
      </c>
      <c r="K36" s="52">
        <v>0.0748444099174989</v>
      </c>
      <c r="L36" s="52">
        <v>0.478104036774913</v>
      </c>
      <c r="M36" s="52">
        <v>0.651409453580385</v>
      </c>
      <c r="N36" s="52">
        <v>0.411922081045649</v>
      </c>
      <c r="O36" s="53">
        <v>2.19941529987434</v>
      </c>
    </row>
    <row r="37" spans="8:8">
      <c r="A37" s="56" t="s">
        <v>140</v>
      </c>
      <c r="B37" s="52">
        <v>0.444152201263852</v>
      </c>
      <c r="C37" s="52">
        <v>0.12261</v>
      </c>
      <c r="D37" s="52">
        <v>0.00381</v>
      </c>
      <c r="E37" s="52">
        <v>0.22535551003687</v>
      </c>
      <c r="F37" s="52">
        <v>0.335483476162433</v>
      </c>
      <c r="G37" s="52">
        <v>0.0448056391705039</v>
      </c>
      <c r="H37" s="53">
        <v>1.17621682663366</v>
      </c>
      <c r="I37" s="52">
        <v>0.369394444352115</v>
      </c>
      <c r="J37" s="52">
        <v>0.1163101178455</v>
      </c>
      <c r="K37" s="52">
        <v>0.00381</v>
      </c>
      <c r="L37" s="52">
        <v>0.204188734693878</v>
      </c>
      <c r="M37" s="52">
        <v>0.334783985841837</v>
      </c>
      <c r="N37" s="52">
        <v>0.0494279003176124</v>
      </c>
      <c r="O37" s="53">
        <v>1.07791518305094</v>
      </c>
    </row>
    <row r="38" spans="8:8">
      <c r="A38" s="45" t="s">
        <v>141</v>
      </c>
      <c r="B38" s="52">
        <v>2.00625013604633</v>
      </c>
      <c r="C38" s="52">
        <v>1.56100842</v>
      </c>
      <c r="D38" s="52">
        <v>1.75509523125978</v>
      </c>
      <c r="E38" s="52">
        <v>0.0</v>
      </c>
      <c r="F38" s="52">
        <v>0.791800134371159</v>
      </c>
      <c r="G38" s="52">
        <v>0.392711238108784</v>
      </c>
      <c r="H38" s="53">
        <v>6.50686515978605</v>
      </c>
      <c r="I38" s="52">
        <v>1.82182784718566</v>
      </c>
      <c r="J38" s="52">
        <v>1.66919267278962</v>
      </c>
      <c r="K38" s="52">
        <v>1.65867483149199</v>
      </c>
      <c r="L38" s="52">
        <v>0.0</v>
      </c>
      <c r="M38" s="52">
        <v>0.693330676874387</v>
      </c>
      <c r="N38" s="52">
        <v>0.446665604147327</v>
      </c>
      <c r="O38" s="53">
        <v>6.28969163248898</v>
      </c>
    </row>
    <row r="39" spans="8:8">
      <c r="A39" s="45" t="s">
        <v>142</v>
      </c>
      <c r="B39" s="52">
        <v>0.475263851308248</v>
      </c>
      <c r="C39" s="52">
        <v>1.01871681415929</v>
      </c>
      <c r="D39" s="52">
        <v>1.0767703682</v>
      </c>
      <c r="E39" s="52">
        <v>0.739917555100369</v>
      </c>
      <c r="F39" s="52">
        <v>0.0580174551413355</v>
      </c>
      <c r="G39" s="52">
        <v>0.0506517675352883</v>
      </c>
      <c r="H39" s="53">
        <v>3.41933781144453</v>
      </c>
      <c r="I39" s="52">
        <v>0.451904740949428</v>
      </c>
      <c r="J39" s="52">
        <v>1.05619469026549</v>
      </c>
      <c r="K39" s="52">
        <v>0.983927678842207</v>
      </c>
      <c r="L39" s="52">
        <v>0.676802612244898</v>
      </c>
      <c r="M39" s="52">
        <v>0.0557099274340222</v>
      </c>
      <c r="N39" s="52">
        <v>0.0893584732341396</v>
      </c>
      <c r="O39" s="53">
        <v>3.31389812297018</v>
      </c>
    </row>
    <row r="40" spans="8:8">
      <c r="A40" s="45" t="s">
        <v>143</v>
      </c>
      <c r="B40" s="52">
        <v>3.08275874934526</v>
      </c>
      <c r="C40" s="52">
        <v>2.78291942106646</v>
      </c>
      <c r="D40" s="52">
        <v>0.21754487196</v>
      </c>
      <c r="E40" s="52">
        <v>0.500844892854643</v>
      </c>
      <c r="F40" s="52">
        <v>0.0529050585825481</v>
      </c>
      <c r="G40" s="52">
        <v>1.09007048638866</v>
      </c>
      <c r="H40" s="53">
        <v>7.72704348019757</v>
      </c>
      <c r="I40" s="52">
        <v>2.38595427381112</v>
      </c>
      <c r="J40" s="52">
        <v>2.60983690386646</v>
      </c>
      <c r="K40" s="52">
        <v>0.193568885729414</v>
      </c>
      <c r="L40" s="52">
        <v>0.446553391020408</v>
      </c>
      <c r="M40" s="52">
        <v>0.0575423216326531</v>
      </c>
      <c r="N40" s="52">
        <v>1.2010743561497</v>
      </c>
      <c r="O40" s="53">
        <v>6.89453013220975</v>
      </c>
    </row>
    <row r="41" spans="8:8">
      <c r="A41" s="45" t="s">
        <v>144</v>
      </c>
      <c r="B41" s="52">
        <v>2.59455416079847</v>
      </c>
      <c r="C41" s="52">
        <v>1.0782266160965</v>
      </c>
      <c r="D41" s="52">
        <v>1.33554524180251</v>
      </c>
      <c r="E41" s="52">
        <v>0.33570267188857</v>
      </c>
      <c r="F41" s="52">
        <v>0.604990797130297</v>
      </c>
      <c r="G41" s="52">
        <v>0.577871196648109</v>
      </c>
      <c r="H41" s="53">
        <v>6.52689068436446</v>
      </c>
      <c r="I41" s="52">
        <v>2.27656458141194</v>
      </c>
      <c r="J41" s="52">
        <v>1.06704519581039</v>
      </c>
      <c r="K41" s="52">
        <v>1.09876762004942</v>
      </c>
      <c r="L41" s="52">
        <v>0.338787977779245</v>
      </c>
      <c r="M41" s="52">
        <v>0.585050762133414</v>
      </c>
      <c r="N41" s="52">
        <v>0.600120554580937</v>
      </c>
      <c r="O41" s="53">
        <v>5.96633669176534</v>
      </c>
    </row>
    <row r="42" spans="8:8" s="47" ht="10.2" customFormat="1">
      <c r="A42" s="54" t="s">
        <v>145</v>
      </c>
      <c r="B42" s="55">
        <v>30.2736866029191</v>
      </c>
      <c r="C42" s="55">
        <v>19.9250665707389</v>
      </c>
      <c r="D42" s="55">
        <v>11.1342619443177</v>
      </c>
      <c r="E42" s="55">
        <v>8.29022842150256</v>
      </c>
      <c r="F42" s="55">
        <v>5.59764200922713</v>
      </c>
      <c r="G42" s="55">
        <v>8.23721127408533</v>
      </c>
      <c r="H42" s="55">
        <v>83.4580968227907</v>
      </c>
      <c r="I42" s="55">
        <v>26.072845779877</v>
      </c>
      <c r="J42" s="55">
        <v>19.4795001476394</v>
      </c>
      <c r="K42" s="55">
        <v>9.39798869250427</v>
      </c>
      <c r="L42" s="55">
        <v>7.43745869749748</v>
      </c>
      <c r="M42" s="55">
        <v>5.82049065011025</v>
      </c>
      <c r="N42" s="55">
        <v>8.9393965203642</v>
      </c>
      <c r="O42" s="55">
        <v>77.1476804879926</v>
      </c>
    </row>
    <row r="43" spans="8:8">
      <c r="B43" s="52"/>
      <c r="C43" s="52"/>
      <c r="D43" s="52"/>
      <c r="E43" s="52"/>
      <c r="F43" s="52"/>
      <c r="G43" s="52"/>
      <c r="H43" s="53"/>
      <c r="I43" s="52"/>
      <c r="J43" s="52"/>
      <c r="K43" s="52"/>
      <c r="L43" s="52"/>
      <c r="M43" s="52"/>
      <c r="N43" s="52"/>
      <c r="O43" s="53"/>
    </row>
    <row r="44" spans="8:8">
      <c r="A44" s="45" t="s">
        <v>146</v>
      </c>
      <c r="B44" s="52">
        <v>0.20768989049235</v>
      </c>
      <c r="C44" s="52">
        <v>0.4244124825</v>
      </c>
      <c r="D44" s="52">
        <v>2.58E-5</v>
      </c>
      <c r="E44" s="52">
        <v>0.0</v>
      </c>
      <c r="F44" s="52">
        <v>0.013949220811143</v>
      </c>
      <c r="G44" s="52">
        <v>0.0022067546087669</v>
      </c>
      <c r="H44" s="53">
        <v>0.64828414841226</v>
      </c>
      <c r="I44" s="52">
        <v>0.182059434919891</v>
      </c>
      <c r="J44" s="52">
        <v>0.428172659712</v>
      </c>
      <c r="K44" s="52">
        <v>2.58E-5</v>
      </c>
      <c r="L44" s="52">
        <v>0.0</v>
      </c>
      <c r="M44" s="52">
        <v>0.00948558367346939</v>
      </c>
      <c r="N44" s="52">
        <v>0.00213619568573127</v>
      </c>
      <c r="O44" s="53">
        <v>0.621879673991092</v>
      </c>
    </row>
    <row r="45" spans="8:8">
      <c r="A45" s="45" t="s">
        <v>147</v>
      </c>
      <c r="B45" s="52">
        <v>0.300437896207696</v>
      </c>
      <c r="C45" s="52">
        <v>0.689921982300885</v>
      </c>
      <c r="D45" s="52">
        <v>0.05568444</v>
      </c>
      <c r="E45" s="52">
        <v>0.0</v>
      </c>
      <c r="F45" s="52">
        <v>0.00312894715280623</v>
      </c>
      <c r="G45" s="52">
        <v>0.00452293864959396</v>
      </c>
      <c r="H45" s="53">
        <v>1.05369620431098</v>
      </c>
      <c r="I45" s="52">
        <v>0.275645559286997</v>
      </c>
      <c r="J45" s="52">
        <v>0.643141950372312</v>
      </c>
      <c r="K45" s="52">
        <v>0.0554724727690254</v>
      </c>
      <c r="L45" s="52">
        <v>0.0</v>
      </c>
      <c r="M45" s="52">
        <v>0.00313824392699952</v>
      </c>
      <c r="N45" s="52">
        <v>0.00472481966551106</v>
      </c>
      <c r="O45" s="53">
        <v>0.982123046020845</v>
      </c>
    </row>
    <row r="46" spans="8:8">
      <c r="A46" s="45" t="s">
        <v>148</v>
      </c>
      <c r="B46" s="52">
        <v>0.762254019768526</v>
      </c>
      <c r="C46" s="52">
        <v>0.626654022800368</v>
      </c>
      <c r="D46" s="52">
        <v>1.66180392499106</v>
      </c>
      <c r="E46" s="52">
        <v>0.0</v>
      </c>
      <c r="F46" s="52">
        <v>0.0890872656648914</v>
      </c>
      <c r="G46" s="52">
        <v>0.00983674037853339</v>
      </c>
      <c r="H46" s="53">
        <v>3.14963597360338</v>
      </c>
      <c r="I46" s="52">
        <v>0.752159884859416</v>
      </c>
      <c r="J46" s="52">
        <v>0.598195330937924</v>
      </c>
      <c r="K46" s="52">
        <v>1.63572908826776</v>
      </c>
      <c r="L46" s="52">
        <v>0.0</v>
      </c>
      <c r="M46" s="52">
        <v>0.0870040380059324</v>
      </c>
      <c r="N46" s="52">
        <v>0.0329765627299928</v>
      </c>
      <c r="O46" s="53">
        <v>3.10606490480102</v>
      </c>
    </row>
    <row r="47" spans="8:8">
      <c r="A47" s="45" t="s">
        <v>149</v>
      </c>
      <c r="B47" s="52">
        <v>6.71621510962689</v>
      </c>
      <c r="C47" s="52">
        <v>15.9952579646018</v>
      </c>
      <c r="D47" s="52">
        <v>3.56673492</v>
      </c>
      <c r="E47" s="52">
        <v>1.86297754166325</v>
      </c>
      <c r="F47" s="52">
        <v>1.73274264907825</v>
      </c>
      <c r="G47" s="52">
        <v>0.0219397917738632</v>
      </c>
      <c r="H47" s="53">
        <v>29.895867976744</v>
      </c>
      <c r="I47" s="52">
        <v>6.38847793503846</v>
      </c>
      <c r="J47" s="52">
        <v>14.8100110033467</v>
      </c>
      <c r="K47" s="52">
        <v>3.27394150497515</v>
      </c>
      <c r="L47" s="52">
        <v>1.9176713195102</v>
      </c>
      <c r="M47" s="52">
        <v>1.88679867559184</v>
      </c>
      <c r="N47" s="52">
        <v>0.037694789355102</v>
      </c>
      <c r="O47" s="53">
        <v>28.3145952278174</v>
      </c>
    </row>
    <row r="48" spans="8:8">
      <c r="A48" s="45" t="s">
        <v>150</v>
      </c>
      <c r="B48" s="52">
        <v>0.291279589240709</v>
      </c>
      <c r="C48" s="52">
        <v>1.13517486464686</v>
      </c>
      <c r="D48" s="52">
        <v>0.0</v>
      </c>
      <c r="E48" s="52">
        <v>0.0</v>
      </c>
      <c r="F48" s="52">
        <v>2.81159524784924E-5</v>
      </c>
      <c r="G48" s="52">
        <v>6.20440802949611E-5</v>
      </c>
      <c r="H48" s="53">
        <v>1.42654461392035</v>
      </c>
      <c r="I48" s="52">
        <v>0.276574913289139</v>
      </c>
      <c r="J48" s="52">
        <v>1.1268</v>
      </c>
      <c r="K48" s="52">
        <v>0.0</v>
      </c>
      <c r="L48" s="52">
        <v>0.0</v>
      </c>
      <c r="M48" s="52">
        <v>2.80126693877551E-5</v>
      </c>
      <c r="N48" s="52">
        <v>6.18161632653061E-5</v>
      </c>
      <c r="O48" s="53">
        <v>1.40346474212179</v>
      </c>
    </row>
    <row r="49" spans="8:8">
      <c r="A49" s="45" t="s">
        <v>152</v>
      </c>
      <c r="B49" s="52">
        <v>0.188079247525244</v>
      </c>
      <c r="C49" s="52">
        <v>1.5995931619469</v>
      </c>
      <c r="D49" s="52">
        <v>0.0752862783248667</v>
      </c>
      <c r="E49" s="52">
        <v>0.0</v>
      </c>
      <c r="F49" s="52">
        <v>0.057743632966098</v>
      </c>
      <c r="G49" s="52">
        <v>1.38172879967227E-4</v>
      </c>
      <c r="H49" s="53">
        <v>1.92084049364308</v>
      </c>
      <c r="I49" s="52">
        <v>0.162891587406988</v>
      </c>
      <c r="J49" s="52">
        <v>1.54920901581409</v>
      </c>
      <c r="K49" s="52">
        <v>0.099951862749077</v>
      </c>
      <c r="L49" s="52">
        <v>0.0</v>
      </c>
      <c r="M49" s="52">
        <v>0.0604571002768197</v>
      </c>
      <c r="N49" s="52">
        <v>1.37665306122449E-4</v>
      </c>
      <c r="O49" s="53">
        <v>1.8726472315531</v>
      </c>
    </row>
    <row r="50" spans="8:8">
      <c r="A50" s="45" t="s">
        <v>153</v>
      </c>
      <c r="B50" s="52">
        <v>0.178356732635692</v>
      </c>
      <c r="C50" s="52">
        <v>0.199897988594691</v>
      </c>
      <c r="D50" s="52">
        <v>0.0857011115982765</v>
      </c>
      <c r="E50" s="52">
        <v>0.0195920229414175</v>
      </c>
      <c r="F50" s="52">
        <v>0.318246017206063</v>
      </c>
      <c r="G50" s="52">
        <v>0.00132595821384678</v>
      </c>
      <c r="H50" s="53">
        <v>0.803119831189987</v>
      </c>
      <c r="I50" s="52">
        <v>0.155719813460944</v>
      </c>
      <c r="J50" s="52">
        <v>0.219923730726646</v>
      </c>
      <c r="K50" s="52">
        <v>0.109870316826116</v>
      </c>
      <c r="L50" s="52">
        <v>0.0186474354771805</v>
      </c>
      <c r="M50" s="52">
        <v>0.311931670967663</v>
      </c>
      <c r="N50" s="52">
        <v>0.00129586515178059</v>
      </c>
      <c r="O50" s="53">
        <v>0.81738883261033</v>
      </c>
    </row>
    <row r="51" spans="8:8" s="47" ht="10.2" customFormat="1">
      <c r="A51" s="54" t="s">
        <v>154</v>
      </c>
      <c r="B51" s="55">
        <v>8.64431248549711</v>
      </c>
      <c r="C51" s="55">
        <v>20.6709124673915</v>
      </c>
      <c r="D51" s="55">
        <v>5.44523647491421</v>
      </c>
      <c r="E51" s="55">
        <v>1.88256956460467</v>
      </c>
      <c r="F51" s="55">
        <v>2.21492584883173</v>
      </c>
      <c r="G51" s="55">
        <v>0.0400324005848664</v>
      </c>
      <c r="H51" s="55">
        <v>38.8979892418241</v>
      </c>
      <c r="I51" s="55">
        <v>8.19352912826183</v>
      </c>
      <c r="J51" s="55">
        <v>19.3754536909096</v>
      </c>
      <c r="K51" s="55">
        <v>5.17499104558712</v>
      </c>
      <c r="L51" s="55">
        <v>1.93631875498738</v>
      </c>
      <c r="M51" s="55">
        <v>2.35884332511211</v>
      </c>
      <c r="N51" s="55">
        <v>0.0790277140575055</v>
      </c>
      <c r="O51" s="55">
        <v>37.1181636589156</v>
      </c>
    </row>
    <row r="52" spans="8:8">
      <c r="B52" s="52"/>
      <c r="C52" s="52"/>
      <c r="D52" s="52"/>
      <c r="E52" s="52"/>
      <c r="F52" s="52"/>
      <c r="G52" s="52"/>
      <c r="H52" s="53"/>
      <c r="I52" s="52"/>
      <c r="J52" s="52"/>
      <c r="K52" s="52"/>
      <c r="L52" s="52"/>
      <c r="M52" s="52"/>
      <c r="N52" s="52"/>
      <c r="O52" s="53"/>
    </row>
    <row r="53" spans="8:8">
      <c r="A53" s="45" t="s">
        <v>155</v>
      </c>
      <c r="B53" s="52">
        <v>3.5311984896607</v>
      </c>
      <c r="C53" s="52">
        <v>8.04403731760278</v>
      </c>
      <c r="D53" s="52">
        <v>0.0744005145526091</v>
      </c>
      <c r="E53" s="52">
        <v>0.0571468222957983</v>
      </c>
      <c r="F53" s="52">
        <v>0.258188166264442</v>
      </c>
      <c r="G53" s="52">
        <v>0.00834451097833307</v>
      </c>
      <c r="H53" s="53">
        <v>11.9733158213547</v>
      </c>
      <c r="I53" s="52">
        <v>3.3111094359037</v>
      </c>
      <c r="J53" s="52">
        <v>8.39167648502691</v>
      </c>
      <c r="K53" s="52">
        <v>0.0744005145526092</v>
      </c>
      <c r="L53" s="52">
        <v>0.0562018066242891</v>
      </c>
      <c r="M53" s="52">
        <v>0.188037522177327</v>
      </c>
      <c r="N53" s="52">
        <v>0.00865456602492573</v>
      </c>
      <c r="O53" s="53">
        <v>12.0300803303098</v>
      </c>
    </row>
    <row r="54" spans="8:8">
      <c r="A54" s="45" t="s">
        <v>156</v>
      </c>
      <c r="B54" s="52">
        <v>1.46841777548407</v>
      </c>
      <c r="C54" s="52">
        <v>0.701724389253624</v>
      </c>
      <c r="D54" s="52">
        <v>0.0</v>
      </c>
      <c r="E54" s="52">
        <v>0.0</v>
      </c>
      <c r="F54" s="52">
        <v>0.0220879511020074</v>
      </c>
      <c r="G54" s="52">
        <v>0.00335666497337157</v>
      </c>
      <c r="H54" s="53">
        <v>2.19558678081307</v>
      </c>
      <c r="I54" s="52">
        <v>1.28889804954844</v>
      </c>
      <c r="J54" s="52">
        <v>0.748691485369116</v>
      </c>
      <c r="K54" s="52">
        <v>0.0</v>
      </c>
      <c r="L54" s="52">
        <v>0.0</v>
      </c>
      <c r="M54" s="52">
        <v>0.0218550512326531</v>
      </c>
      <c r="N54" s="52">
        <v>0.00334433436734694</v>
      </c>
      <c r="O54" s="53">
        <v>2.06278892051755</v>
      </c>
    </row>
    <row r="55" spans="8:8">
      <c r="A55" s="45" t="s">
        <v>157</v>
      </c>
      <c r="B55" s="52">
        <v>0.502684072795478</v>
      </c>
      <c r="C55" s="52">
        <v>0.3877875</v>
      </c>
      <c r="D55" s="52">
        <v>0.208435818672</v>
      </c>
      <c r="E55" s="52">
        <v>0.0</v>
      </c>
      <c r="F55" s="52">
        <v>0.0</v>
      </c>
      <c r="G55" s="52">
        <v>0.0296357531295882</v>
      </c>
      <c r="H55" s="53">
        <v>1.12854314459707</v>
      </c>
      <c r="I55" s="52">
        <v>0.422853756692787</v>
      </c>
      <c r="J55" s="52">
        <v>0.406746</v>
      </c>
      <c r="K55" s="52">
        <v>0.167582516296664</v>
      </c>
      <c r="L55" s="52">
        <v>0.0</v>
      </c>
      <c r="M55" s="52">
        <v>0.0</v>
      </c>
      <c r="N55" s="52">
        <v>0.0505579005905061</v>
      </c>
      <c r="O55" s="53">
        <v>1.04774017357996</v>
      </c>
    </row>
    <row r="56" spans="8:8">
      <c r="A56" s="45" t="s">
        <v>158</v>
      </c>
      <c r="B56" s="52">
        <v>0.829962174275653</v>
      </c>
      <c r="C56" s="52">
        <v>0.829563142619905</v>
      </c>
      <c r="D56" s="52">
        <v>0.00726980788445733</v>
      </c>
      <c r="E56" s="52">
        <v>0.0</v>
      </c>
      <c r="F56" s="52">
        <v>0.0</v>
      </c>
      <c r="G56" s="52">
        <v>0.00152200561008627</v>
      </c>
      <c r="H56" s="53">
        <v>1.6683171303901</v>
      </c>
      <c r="I56" s="52">
        <v>0.760942855633486</v>
      </c>
      <c r="J56" s="52">
        <v>0.743227295187753</v>
      </c>
      <c r="K56" s="52">
        <v>0.00129172855389381</v>
      </c>
      <c r="L56" s="52">
        <v>0.0</v>
      </c>
      <c r="M56" s="52">
        <v>0.0</v>
      </c>
      <c r="N56" s="52">
        <v>0.00151641456906962</v>
      </c>
      <c r="O56" s="53">
        <v>1.5069782939442</v>
      </c>
    </row>
    <row r="57" spans="8:8">
      <c r="A57" s="45" t="s">
        <v>159</v>
      </c>
      <c r="B57" s="52">
        <v>0.483511967428116</v>
      </c>
      <c r="C57" s="52">
        <v>0.899875716898694</v>
      </c>
      <c r="D57" s="52">
        <v>0.00709988484795282</v>
      </c>
      <c r="E57" s="52">
        <v>0.0</v>
      </c>
      <c r="F57" s="52">
        <v>0.0</v>
      </c>
      <c r="G57" s="52">
        <v>1.47580267087693E-4</v>
      </c>
      <c r="H57" s="53">
        <v>1.39063514944185</v>
      </c>
      <c r="I57" s="52">
        <v>0.421814823791832</v>
      </c>
      <c r="J57" s="52">
        <v>0.932627646723424</v>
      </c>
      <c r="K57" s="52">
        <v>0.0135734375620157</v>
      </c>
      <c r="L57" s="52">
        <v>0.0</v>
      </c>
      <c r="M57" s="52">
        <v>0.0</v>
      </c>
      <c r="N57" s="52">
        <v>0.00183016691935806</v>
      </c>
      <c r="O57" s="53">
        <v>1.36984607499663</v>
      </c>
    </row>
    <row r="58" spans="8:8">
      <c r="A58" s="45" t="s">
        <v>160</v>
      </c>
      <c r="B58" s="52">
        <v>0.60311635364272</v>
      </c>
      <c r="C58" s="52">
        <v>1.32080787989704</v>
      </c>
      <c r="D58" s="52">
        <v>0.0</v>
      </c>
      <c r="E58" s="52">
        <v>0.0</v>
      </c>
      <c r="F58" s="52">
        <v>0.0</v>
      </c>
      <c r="G58" s="52">
        <v>0.00109832285129045</v>
      </c>
      <c r="H58" s="53">
        <v>1.92502255639105</v>
      </c>
      <c r="I58" s="52">
        <v>0.451364748905194</v>
      </c>
      <c r="J58" s="52">
        <v>1.25934999352047</v>
      </c>
      <c r="K58" s="52">
        <v>0.0</v>
      </c>
      <c r="L58" s="52">
        <v>0.0</v>
      </c>
      <c r="M58" s="52">
        <v>0.0</v>
      </c>
      <c r="N58" s="52">
        <v>0.00109428819591837</v>
      </c>
      <c r="O58" s="53">
        <v>1.71180903062158</v>
      </c>
    </row>
    <row r="59" spans="8:8">
      <c r="A59" s="45" t="s">
        <v>161</v>
      </c>
      <c r="B59" s="52">
        <v>6.66564754754357</v>
      </c>
      <c r="C59" s="52">
        <v>4.0014</v>
      </c>
      <c r="D59" s="52">
        <v>0.00449103395853992</v>
      </c>
      <c r="E59" s="52">
        <v>0.0</v>
      </c>
      <c r="F59" s="52">
        <v>0.0</v>
      </c>
      <c r="G59" s="52">
        <v>0.00925273235085768</v>
      </c>
      <c r="H59" s="53">
        <v>10.680791313853</v>
      </c>
      <c r="I59" s="52">
        <v>6.51120969352286</v>
      </c>
      <c r="J59" s="52">
        <v>4.03560208729406</v>
      </c>
      <c r="K59" s="52">
        <v>0.00449103395853992</v>
      </c>
      <c r="L59" s="52">
        <v>0.0</v>
      </c>
      <c r="M59" s="52">
        <v>0.0</v>
      </c>
      <c r="N59" s="52">
        <v>0.00921874272181371</v>
      </c>
      <c r="O59" s="53">
        <v>10.5605215574973</v>
      </c>
    </row>
    <row r="60" spans="8:8">
      <c r="A60" s="45" t="s">
        <v>162</v>
      </c>
      <c r="B60" s="52">
        <v>1.85883839415701</v>
      </c>
      <c r="C60" s="52">
        <v>2.57389044156126</v>
      </c>
      <c r="D60" s="52">
        <v>0.0827821381032</v>
      </c>
      <c r="E60" s="52">
        <v>0.0</v>
      </c>
      <c r="F60" s="52">
        <v>0.0</v>
      </c>
      <c r="G60" s="52">
        <v>0.0372164521699125</v>
      </c>
      <c r="H60" s="53">
        <v>4.55272742599139</v>
      </c>
      <c r="I60" s="52">
        <v>1.51170594448436</v>
      </c>
      <c r="J60" s="52">
        <v>2.50630248812845</v>
      </c>
      <c r="K60" s="52">
        <v>0.108443217813557</v>
      </c>
      <c r="L60" s="52">
        <v>0.0144219224641529</v>
      </c>
      <c r="M60" s="52">
        <v>0.0</v>
      </c>
      <c r="N60" s="52">
        <v>0.0493740694891001</v>
      </c>
      <c r="O60" s="53">
        <v>4.19024764237962</v>
      </c>
    </row>
    <row r="61" spans="8:8">
      <c r="A61" s="45" t="s">
        <v>163</v>
      </c>
      <c r="B61" s="52">
        <v>1.09083637987809</v>
      </c>
      <c r="C61" s="52">
        <v>0.841517817116119</v>
      </c>
      <c r="D61" s="52">
        <v>0.0145821902547295</v>
      </c>
      <c r="E61" s="52">
        <v>0.0</v>
      </c>
      <c r="F61" s="52">
        <v>0.0154879853174928</v>
      </c>
      <c r="G61" s="52">
        <v>0.0323611317523648</v>
      </c>
      <c r="H61" s="53">
        <v>1.99478550431879</v>
      </c>
      <c r="I61" s="52">
        <v>1.03468993267736</v>
      </c>
      <c r="J61" s="52">
        <v>0.859056597502489</v>
      </c>
      <c r="K61" s="52">
        <v>0.0146875831324575</v>
      </c>
      <c r="L61" s="52">
        <v>0.0</v>
      </c>
      <c r="M61" s="52">
        <v>0.0160041069714286</v>
      </c>
      <c r="N61" s="52">
        <v>0.0398102918776957</v>
      </c>
      <c r="O61" s="53">
        <v>1.96424851216143</v>
      </c>
    </row>
    <row r="62" spans="8:8" s="47" ht="10.2" customFormat="1">
      <c r="A62" s="54" t="s">
        <v>164</v>
      </c>
      <c r="B62" s="55">
        <v>17.0342131548654</v>
      </c>
      <c r="C62" s="55">
        <v>19.6006042049494</v>
      </c>
      <c r="D62" s="55">
        <v>0.399061388273489</v>
      </c>
      <c r="E62" s="55">
        <v>0.0571468222957983</v>
      </c>
      <c r="F62" s="55">
        <v>0.295764102683942</v>
      </c>
      <c r="G62" s="55">
        <v>0.122935154082892</v>
      </c>
      <c r="H62" s="55">
        <v>37.509724827151</v>
      </c>
      <c r="I62" s="55">
        <v>15.71458924116</v>
      </c>
      <c r="J62" s="55">
        <v>19.8832800787527</v>
      </c>
      <c r="K62" s="55">
        <v>0.384470031869737</v>
      </c>
      <c r="L62" s="55">
        <v>0.070623729088442</v>
      </c>
      <c r="M62" s="55">
        <v>0.225896680381409</v>
      </c>
      <c r="N62" s="55">
        <v>0.165400774755734</v>
      </c>
      <c r="O62" s="55">
        <v>36.444260536008</v>
      </c>
    </row>
    <row r="63" spans="8:8">
      <c r="B63" s="52"/>
      <c r="C63" s="52"/>
      <c r="D63" s="52"/>
      <c r="E63" s="52"/>
      <c r="F63" s="52"/>
      <c r="G63" s="52"/>
      <c r="H63" s="53"/>
      <c r="I63" s="52"/>
      <c r="J63" s="52"/>
      <c r="K63" s="52"/>
      <c r="L63" s="52"/>
      <c r="M63" s="52"/>
      <c r="N63" s="52"/>
      <c r="O63" s="53"/>
    </row>
    <row r="64" spans="8:8">
      <c r="A64" s="45" t="s">
        <v>165</v>
      </c>
      <c r="B64" s="52">
        <v>0.85321114415</v>
      </c>
      <c r="C64" s="52">
        <v>1.625085</v>
      </c>
      <c r="D64" s="52">
        <v>0.017291484</v>
      </c>
      <c r="E64" s="52">
        <v>0.0</v>
      </c>
      <c r="F64" s="52">
        <v>0.00135498566161409</v>
      </c>
      <c r="G64" s="52">
        <v>0.00557148709545268</v>
      </c>
      <c r="H64" s="53">
        <v>2.50251410090707</v>
      </c>
      <c r="I64" s="52">
        <v>0.72451746369</v>
      </c>
      <c r="J64" s="52">
        <v>1.550934</v>
      </c>
      <c r="K64" s="52">
        <v>0.017291484</v>
      </c>
      <c r="L64" s="52">
        <v>0.0</v>
      </c>
      <c r="M64" s="52">
        <v>4.44081632653061E-4</v>
      </c>
      <c r="N64" s="52">
        <v>0.00540003265306122</v>
      </c>
      <c r="O64" s="53">
        <v>2.29858706197571</v>
      </c>
    </row>
    <row r="65" spans="8:8">
      <c r="A65" s="45" t="s">
        <v>166</v>
      </c>
      <c r="B65" s="52">
        <v>1.48198992713716</v>
      </c>
      <c r="C65" s="52">
        <v>2.12203387963668</v>
      </c>
      <c r="D65" s="52">
        <v>0.0825867392143877</v>
      </c>
      <c r="E65" s="52">
        <v>0.0</v>
      </c>
      <c r="F65" s="52">
        <v>0.117792016465383</v>
      </c>
      <c r="G65" s="52">
        <v>0.057664328661461</v>
      </c>
      <c r="H65" s="53">
        <v>3.86206689111507</v>
      </c>
      <c r="I65" s="52">
        <v>1.33192154898062</v>
      </c>
      <c r="J65" s="52">
        <v>2.0809479632722</v>
      </c>
      <c r="K65" s="52">
        <v>0.0314088966031773</v>
      </c>
      <c r="L65" s="52">
        <v>0.0</v>
      </c>
      <c r="M65" s="52">
        <v>0.116696224747102</v>
      </c>
      <c r="N65" s="52">
        <v>0.0860172665429808</v>
      </c>
      <c r="O65" s="53">
        <v>3.64699190014607</v>
      </c>
    </row>
    <row r="66" spans="8:8">
      <c r="A66" s="45" t="s">
        <v>167</v>
      </c>
      <c r="B66" s="52">
        <v>0.561613473616518</v>
      </c>
      <c r="C66" s="52">
        <v>0.0351246576497229</v>
      </c>
      <c r="D66" s="52">
        <v>0.2789548907508</v>
      </c>
      <c r="E66" s="52">
        <v>0.0</v>
      </c>
      <c r="F66" s="52">
        <v>0.0112569088734125</v>
      </c>
      <c r="G66" s="52">
        <v>0.0559881145104466</v>
      </c>
      <c r="H66" s="53">
        <v>0.9429380454009</v>
      </c>
      <c r="I66" s="52">
        <v>0.498685914265502</v>
      </c>
      <c r="J66" s="52">
        <v>0.027110172690477</v>
      </c>
      <c r="K66" s="52">
        <v>0.28007739296344</v>
      </c>
      <c r="L66" s="52">
        <v>0.0</v>
      </c>
      <c r="M66" s="52">
        <v>0.0101879981734415</v>
      </c>
      <c r="N66" s="52">
        <v>0.0619151508672146</v>
      </c>
      <c r="O66" s="53">
        <v>0.877976628960075</v>
      </c>
    </row>
    <row r="67" spans="8:8">
      <c r="A67" s="45" t="s">
        <v>168</v>
      </c>
      <c r="B67" s="52">
        <v>1.17432444044469</v>
      </c>
      <c r="C67" s="52">
        <v>0.152769486394131</v>
      </c>
      <c r="D67" s="52">
        <v>3.64120624050852</v>
      </c>
      <c r="E67" s="52">
        <v>0.121199901679639</v>
      </c>
      <c r="F67" s="52">
        <v>0.00868225215597185</v>
      </c>
      <c r="G67" s="52">
        <v>0.109718476278101</v>
      </c>
      <c r="H67" s="53">
        <v>5.20790079746105</v>
      </c>
      <c r="I67" s="52">
        <v>1.01643685988769</v>
      </c>
      <c r="J67" s="52">
        <v>0.145834217175228</v>
      </c>
      <c r="K67" s="52">
        <v>3.48247531050406</v>
      </c>
      <c r="L67" s="52">
        <v>0.138190067953897</v>
      </c>
      <c r="M67" s="52">
        <v>0.00443382549478457</v>
      </c>
      <c r="N67" s="52">
        <v>0.114530912332302</v>
      </c>
      <c r="O67" s="53">
        <v>4.90190119334796</v>
      </c>
    </row>
    <row r="68" spans="8:8">
      <c r="A68" s="45" t="s">
        <v>216</v>
      </c>
      <c r="B68" s="52">
        <v>4.20578067448899</v>
      </c>
      <c r="C68" s="52">
        <v>1.65717015982005</v>
      </c>
      <c r="D68" s="52">
        <v>0.29718912129296</v>
      </c>
      <c r="E68" s="52">
        <v>0.0</v>
      </c>
      <c r="F68" s="52">
        <v>1.0841049529699</v>
      </c>
      <c r="G68" s="52">
        <v>0.112536706727061</v>
      </c>
      <c r="H68" s="53">
        <v>7.35678161529896</v>
      </c>
      <c r="I68" s="52">
        <v>3.61508961885935</v>
      </c>
      <c r="J68" s="52">
        <v>1.70202737068648</v>
      </c>
      <c r="K68" s="52">
        <v>0.29677394387735</v>
      </c>
      <c r="L68" s="52">
        <v>0.0</v>
      </c>
      <c r="M68" s="52">
        <v>1.13453661121373</v>
      </c>
      <c r="N68" s="52">
        <v>0.110304751305578</v>
      </c>
      <c r="O68" s="53">
        <v>6.85873229594249</v>
      </c>
    </row>
    <row r="69" spans="8:8" s="47" ht="10.2" customFormat="1">
      <c r="A69" s="54" t="s">
        <v>174</v>
      </c>
      <c r="B69" s="55">
        <v>8.27691965983736</v>
      </c>
      <c r="C69" s="55">
        <v>5.59218318350059</v>
      </c>
      <c r="D69" s="55">
        <v>4.31722847576666</v>
      </c>
      <c r="E69" s="55">
        <v>0.121199901679639</v>
      </c>
      <c r="F69" s="55">
        <v>1.22319111612628</v>
      </c>
      <c r="G69" s="55">
        <v>0.341479113272523</v>
      </c>
      <c r="H69" s="55">
        <v>19.872201450183</v>
      </c>
      <c r="I69" s="55">
        <v>7.18665140568315</v>
      </c>
      <c r="J69" s="55">
        <v>5.50685372382439</v>
      </c>
      <c r="K69" s="55">
        <v>4.10802702794803</v>
      </c>
      <c r="L69" s="55">
        <v>0.138190067953897</v>
      </c>
      <c r="M69" s="55">
        <v>1.26629874126171</v>
      </c>
      <c r="N69" s="55">
        <v>0.378168113701137</v>
      </c>
      <c r="O69" s="55">
        <v>18.5841890803723</v>
      </c>
    </row>
    <row r="70" spans="8:8">
      <c r="B70" s="52"/>
      <c r="C70" s="52"/>
      <c r="D70" s="52"/>
      <c r="E70" s="52"/>
      <c r="F70" s="52"/>
      <c r="G70" s="52"/>
      <c r="H70" s="53"/>
      <c r="I70" s="52"/>
      <c r="J70" s="52"/>
      <c r="K70" s="52"/>
      <c r="L70" s="52"/>
      <c r="M70" s="52"/>
      <c r="N70" s="52"/>
      <c r="O70" s="53"/>
    </row>
    <row r="71" spans="8:8">
      <c r="A71" s="45" t="s">
        <v>175</v>
      </c>
      <c r="B71" s="52">
        <v>2.10853267984981</v>
      </c>
      <c r="C71" s="52">
        <v>1.51527495256549</v>
      </c>
      <c r="D71" s="52">
        <v>1.75426327974215</v>
      </c>
      <c r="E71" s="52">
        <v>0.0</v>
      </c>
      <c r="F71" s="52">
        <v>0.125816380593006</v>
      </c>
      <c r="G71" s="52">
        <v>0.373218245271695</v>
      </c>
      <c r="H71" s="53">
        <v>5.87710553802216</v>
      </c>
      <c r="I71" s="52">
        <v>1.82979872820923</v>
      </c>
      <c r="J71" s="52">
        <v>1.47234946743527</v>
      </c>
      <c r="K71" s="52">
        <v>1.68874058018404</v>
      </c>
      <c r="L71" s="52">
        <v>0.0</v>
      </c>
      <c r="M71" s="52">
        <v>0.129091372295143</v>
      </c>
      <c r="N71" s="52">
        <v>0.448608503011911</v>
      </c>
      <c r="O71" s="53">
        <v>5.5685886511356</v>
      </c>
    </row>
    <row r="72" spans="8:8">
      <c r="A72" s="45" t="s">
        <v>176</v>
      </c>
      <c r="B72" s="52">
        <v>0.376472018571805</v>
      </c>
      <c r="C72" s="52">
        <v>1.11363765243439</v>
      </c>
      <c r="D72" s="52">
        <v>0.138761684016734</v>
      </c>
      <c r="E72" s="52">
        <v>0.0</v>
      </c>
      <c r="F72" s="52">
        <v>0.00733734710063089</v>
      </c>
      <c r="G72" s="52">
        <v>0.00318412524740342</v>
      </c>
      <c r="H72" s="53">
        <v>1.63939282737097</v>
      </c>
      <c r="I72" s="52">
        <v>0.331442457401616</v>
      </c>
      <c r="J72" s="52">
        <v>1.09565124356784</v>
      </c>
      <c r="K72" s="52">
        <v>0.154580864291774</v>
      </c>
      <c r="L72" s="52">
        <v>0.0</v>
      </c>
      <c r="M72" s="52">
        <v>0.00622310009678367</v>
      </c>
      <c r="N72" s="52">
        <v>0.00373829036181734</v>
      </c>
      <c r="O72" s="53">
        <v>1.59163595571983</v>
      </c>
    </row>
    <row r="73" spans="8:8">
      <c r="A73" s="45" t="s">
        <v>177</v>
      </c>
      <c r="B73" s="52">
        <v>27.9350371398917</v>
      </c>
      <c r="C73" s="52">
        <v>11.1015663716814</v>
      </c>
      <c r="D73" s="52">
        <v>81.788987777616</v>
      </c>
      <c r="E73" s="52">
        <v>3.10844408029496</v>
      </c>
      <c r="F73" s="52">
        <v>11.3438864727571</v>
      </c>
      <c r="G73" s="52">
        <v>6.75080783409282</v>
      </c>
      <c r="H73" s="53">
        <v>142.028729676334</v>
      </c>
      <c r="I73" s="52">
        <v>28.4992395960287</v>
      </c>
      <c r="J73" s="52">
        <v>11.9008791504425</v>
      </c>
      <c r="K73" s="52">
        <v>82.2704621774017</v>
      </c>
      <c r="L73" s="52">
        <v>3.25245387755102</v>
      </c>
      <c r="M73" s="52">
        <v>11.7415992713058</v>
      </c>
      <c r="N73" s="52">
        <v>7.79136082179369</v>
      </c>
      <c r="O73" s="53">
        <v>145.455994894523</v>
      </c>
    </row>
    <row r="74" spans="8:8">
      <c r="A74" s="45" t="s">
        <v>178</v>
      </c>
      <c r="B74" s="52">
        <v>0.869358548743618</v>
      </c>
      <c r="C74" s="52">
        <v>0.112181841210938</v>
      </c>
      <c r="D74" s="52">
        <v>0.258369</v>
      </c>
      <c r="E74" s="52">
        <v>0.0</v>
      </c>
      <c r="F74" s="52">
        <v>0.0</v>
      </c>
      <c r="G74" s="52">
        <v>8.91083521045458E-4</v>
      </c>
      <c r="H74" s="53">
        <v>1.2408004734756</v>
      </c>
      <c r="I74" s="52">
        <v>0.612330594901432</v>
      </c>
      <c r="J74" s="52">
        <v>0.177993315</v>
      </c>
      <c r="K74" s="52">
        <v>0.13763</v>
      </c>
      <c r="L74" s="52">
        <v>0.0</v>
      </c>
      <c r="M74" s="52">
        <v>0.0</v>
      </c>
      <c r="N74" s="52">
        <v>0.0012911745914152</v>
      </c>
      <c r="O74" s="53">
        <v>0.929245084492848</v>
      </c>
    </row>
    <row r="75" spans="8:8">
      <c r="A75" s="45" t="s">
        <v>179</v>
      </c>
      <c r="B75" s="52">
        <v>9.987814748395</v>
      </c>
      <c r="C75" s="52">
        <v>2.13301162704522</v>
      </c>
      <c r="D75" s="52">
        <v>18.5976641476829</v>
      </c>
      <c r="E75" s="52">
        <v>0.402599134125358</v>
      </c>
      <c r="F75" s="52">
        <v>1.44426619893041</v>
      </c>
      <c r="G75" s="52">
        <v>1.32600319338145</v>
      </c>
      <c r="H75" s="53">
        <v>33.8913590495603</v>
      </c>
      <c r="I75" s="52">
        <v>9.02122602694297</v>
      </c>
      <c r="J75" s="52">
        <v>2.14563001329026</v>
      </c>
      <c r="K75" s="52">
        <v>17.5367024660579</v>
      </c>
      <c r="L75" s="52">
        <v>0.396237520979592</v>
      </c>
      <c r="M75" s="52">
        <v>1.45339130921122</v>
      </c>
      <c r="N75" s="52">
        <v>1.43058126901272</v>
      </c>
      <c r="O75" s="53">
        <v>31.9837686054947</v>
      </c>
    </row>
    <row r="76" spans="8:8">
      <c r="A76" s="45" t="s">
        <v>180</v>
      </c>
      <c r="B76" s="52">
        <v>3.16448488523749</v>
      </c>
      <c r="C76" s="52">
        <v>1.58113012577099</v>
      </c>
      <c r="D76" s="52">
        <v>3.41416486982055</v>
      </c>
      <c r="E76" s="52">
        <v>0.0</v>
      </c>
      <c r="F76" s="52">
        <v>0.147497320770176</v>
      </c>
      <c r="G76" s="52">
        <v>0.346094143122677</v>
      </c>
      <c r="H76" s="53">
        <v>8.65337134472189</v>
      </c>
      <c r="I76" s="52">
        <v>2.34139389016152</v>
      </c>
      <c r="J76" s="52">
        <v>1.49501965769327</v>
      </c>
      <c r="K76" s="52">
        <v>3.25581392007162</v>
      </c>
      <c r="L76" s="52">
        <v>0.0</v>
      </c>
      <c r="M76" s="52">
        <v>0.172786645342569</v>
      </c>
      <c r="N76" s="52">
        <v>0.368855411132462</v>
      </c>
      <c r="O76" s="53">
        <v>7.63386952440144</v>
      </c>
    </row>
    <row r="77" spans="8:8">
      <c r="A77" s="45" t="s">
        <v>181</v>
      </c>
      <c r="B77" s="52">
        <v>7.32166921919023</v>
      </c>
      <c r="C77" s="52">
        <v>3.89236188511854</v>
      </c>
      <c r="D77" s="52">
        <v>4.90533780435533</v>
      </c>
      <c r="E77" s="52">
        <v>0.585105469928718</v>
      </c>
      <c r="F77" s="52">
        <v>0.656459440539844</v>
      </c>
      <c r="G77" s="52">
        <v>1.00844427463954</v>
      </c>
      <c r="H77" s="53">
        <v>18.3693780937722</v>
      </c>
      <c r="I77" s="52">
        <v>6.49413480218288</v>
      </c>
      <c r="J77" s="52">
        <v>3.75907469626755</v>
      </c>
      <c r="K77" s="52">
        <v>4.57438916574304</v>
      </c>
      <c r="L77" s="52">
        <v>0.381905845038498</v>
      </c>
      <c r="M77" s="52">
        <v>0.688668177068582</v>
      </c>
      <c r="N77" s="52">
        <v>1.13194312448637</v>
      </c>
      <c r="O77" s="53">
        <v>17.0301158107869</v>
      </c>
    </row>
    <row r="78" spans="8:8">
      <c r="A78" s="45" t="s">
        <v>182</v>
      </c>
      <c r="B78" s="52">
        <v>1.59467888432021</v>
      </c>
      <c r="C78" s="52">
        <v>1.60912822336198</v>
      </c>
      <c r="D78" s="52">
        <v>0.954837337942005</v>
      </c>
      <c r="E78" s="52">
        <v>0.0</v>
      </c>
      <c r="F78" s="52">
        <v>0.229696756554621</v>
      </c>
      <c r="G78" s="52">
        <v>0.0424256606582769</v>
      </c>
      <c r="H78" s="53">
        <v>4.43076686283709</v>
      </c>
      <c r="I78" s="52">
        <v>1.37726437407815</v>
      </c>
      <c r="J78" s="52">
        <v>1.37347928630233</v>
      </c>
      <c r="K78" s="52">
        <v>1.13670537691327</v>
      </c>
      <c r="L78" s="52">
        <v>0.0</v>
      </c>
      <c r="M78" s="52">
        <v>0.180323321814728</v>
      </c>
      <c r="N78" s="52">
        <v>0.0448286345993686</v>
      </c>
      <c r="O78" s="53">
        <v>4.11260099370784</v>
      </c>
    </row>
    <row r="79" spans="8:8">
      <c r="A79" s="45" t="s">
        <v>183</v>
      </c>
      <c r="B79" s="52">
        <v>0.363276573759827</v>
      </c>
      <c r="C79" s="52">
        <v>0.176475608249098</v>
      </c>
      <c r="D79" s="52">
        <v>0.0642159426098665</v>
      </c>
      <c r="E79" s="52">
        <v>0.0</v>
      </c>
      <c r="F79" s="52">
        <v>0.228004887137626</v>
      </c>
      <c r="G79" s="52">
        <v>0.0979907401819495</v>
      </c>
      <c r="H79" s="53">
        <v>0.929963751938367</v>
      </c>
      <c r="I79" s="52">
        <v>0.30124384037398</v>
      </c>
      <c r="J79" s="52">
        <v>0.164181856823435</v>
      </c>
      <c r="K79" s="52">
        <v>0.0612961926261205</v>
      </c>
      <c r="L79" s="52">
        <v>0.0</v>
      </c>
      <c r="M79" s="52">
        <v>0.215201363784329</v>
      </c>
      <c r="N79" s="52">
        <v>0.0985401156858545</v>
      </c>
      <c r="O79" s="53">
        <v>0.840463369293718</v>
      </c>
    </row>
    <row r="80" spans="8:8">
      <c r="A80" s="45" t="s">
        <v>184</v>
      </c>
      <c r="B80" s="52">
        <v>0.902414327458307</v>
      </c>
      <c r="C80" s="52">
        <v>1.60062508530927</v>
      </c>
      <c r="D80" s="52">
        <v>0.558268379350384</v>
      </c>
      <c r="E80" s="52">
        <v>0.081857194851107</v>
      </c>
      <c r="F80" s="52">
        <v>0.323625875632514</v>
      </c>
      <c r="G80" s="52">
        <v>0.0480444600016987</v>
      </c>
      <c r="H80" s="53">
        <v>3.51483532260328</v>
      </c>
      <c r="I80" s="52">
        <v>0.882677196609488</v>
      </c>
      <c r="J80" s="52">
        <v>1.48438160945453</v>
      </c>
      <c r="K80" s="52">
        <v>0.621523555564557</v>
      </c>
      <c r="L80" s="52">
        <v>0.0829952169869318</v>
      </c>
      <c r="M80" s="52">
        <v>0.357818636811523</v>
      </c>
      <c r="N80" s="52">
        <v>0.0448003952906267</v>
      </c>
      <c r="O80" s="53">
        <v>3.47419661071766</v>
      </c>
    </row>
    <row r="81" spans="8:8">
      <c r="A81" s="45" t="s">
        <v>185</v>
      </c>
      <c r="B81" s="52">
        <v>0.912749482926885</v>
      </c>
      <c r="C81" s="52">
        <v>0.151775842523153</v>
      </c>
      <c r="D81" s="52">
        <v>0.732020228435571</v>
      </c>
      <c r="E81" s="52">
        <v>0.0</v>
      </c>
      <c r="F81" s="52">
        <v>0.071542280180254</v>
      </c>
      <c r="G81" s="52">
        <v>0.146959787712193</v>
      </c>
      <c r="H81" s="53">
        <v>2.01504762177806</v>
      </c>
      <c r="I81" s="52">
        <v>0.748357089975999</v>
      </c>
      <c r="J81" s="52">
        <v>0.138342028441374</v>
      </c>
      <c r="K81" s="52">
        <v>0.727748244135509</v>
      </c>
      <c r="L81" s="52">
        <v>0.0</v>
      </c>
      <c r="M81" s="52">
        <v>0.0638768707918367</v>
      </c>
      <c r="N81" s="52">
        <v>0.146674451021027</v>
      </c>
      <c r="O81" s="53">
        <v>1.82499868436575</v>
      </c>
    </row>
    <row r="82" spans="8:8">
      <c r="A82" s="45" t="s">
        <v>186</v>
      </c>
      <c r="B82" s="52">
        <v>3.04823743742667</v>
      </c>
      <c r="C82" s="52">
        <v>0.4517561512296</v>
      </c>
      <c r="D82" s="52">
        <v>0.0191709660385833</v>
      </c>
      <c r="E82" s="52">
        <v>0.0</v>
      </c>
      <c r="F82" s="52">
        <v>0.0</v>
      </c>
      <c r="G82" s="52">
        <v>0.00851230448364963</v>
      </c>
      <c r="H82" s="53">
        <v>3.5276768591785</v>
      </c>
      <c r="I82" s="52">
        <v>2.93409969927878</v>
      </c>
      <c r="J82" s="52">
        <v>0.45354097927521</v>
      </c>
      <c r="K82" s="52">
        <v>0.0196678993200687</v>
      </c>
      <c r="L82" s="52">
        <v>0.0</v>
      </c>
      <c r="M82" s="52">
        <v>0.0</v>
      </c>
      <c r="N82" s="52">
        <v>0.00865520254090253</v>
      </c>
      <c r="O82" s="53">
        <v>3.41596378041496</v>
      </c>
    </row>
    <row r="83" spans="8:8">
      <c r="A83" s="45" t="s">
        <v>187</v>
      </c>
      <c r="B83" s="52">
        <v>5.16429291569271</v>
      </c>
      <c r="C83" s="52">
        <v>2.01721782456</v>
      </c>
      <c r="D83" s="52">
        <v>3.4393180356</v>
      </c>
      <c r="E83" s="52">
        <v>1.30069414504665</v>
      </c>
      <c r="F83" s="52">
        <v>0.0248593407341427</v>
      </c>
      <c r="G83" s="52">
        <v>0.30141767147661</v>
      </c>
      <c r="H83" s="53">
        <v>12.2477999331101</v>
      </c>
      <c r="I83" s="52">
        <v>4.903856141681</v>
      </c>
      <c r="J83" s="52">
        <v>2.0393253846</v>
      </c>
      <c r="K83" s="52">
        <v>3.029066064</v>
      </c>
      <c r="L83" s="52">
        <v>1.42269296692245</v>
      </c>
      <c r="M83" s="52">
        <v>0.034442802677551</v>
      </c>
      <c r="N83" s="52">
        <v>0.358154454019186</v>
      </c>
      <c r="O83" s="53">
        <v>11.7875378139002</v>
      </c>
    </row>
    <row r="84" spans="8:8">
      <c r="A84" s="45" t="s">
        <v>188</v>
      </c>
      <c r="B84" s="52">
        <v>0.24518771793719</v>
      </c>
      <c r="C84" s="52">
        <v>0.0</v>
      </c>
      <c r="D84" s="52">
        <v>0.0618607773299924</v>
      </c>
      <c r="E84" s="52">
        <v>0.0</v>
      </c>
      <c r="F84" s="52">
        <v>0.0431751416266674</v>
      </c>
      <c r="G84" s="52">
        <v>0.00706380271668799</v>
      </c>
      <c r="H84" s="53">
        <v>0.357287439610538</v>
      </c>
      <c r="I84" s="52">
        <v>0.205987286421989</v>
      </c>
      <c r="J84" s="52">
        <v>0.0</v>
      </c>
      <c r="K84" s="52">
        <v>0.0663956188690126</v>
      </c>
      <c r="L84" s="52">
        <v>0.0</v>
      </c>
      <c r="M84" s="52">
        <v>0.0441971549292818</v>
      </c>
      <c r="N84" s="52">
        <v>0.0100622405152424</v>
      </c>
      <c r="O84" s="53">
        <v>0.326642300735526</v>
      </c>
    </row>
    <row r="85" spans="8:8">
      <c r="A85" s="45" t="s">
        <v>189</v>
      </c>
      <c r="B85" s="52">
        <v>1.98408879664427</v>
      </c>
      <c r="C85" s="52">
        <v>0.837353554923816</v>
      </c>
      <c r="D85" s="52">
        <v>1.67097050770892</v>
      </c>
      <c r="E85" s="52">
        <v>0.288143334829988</v>
      </c>
      <c r="F85" s="52">
        <v>0.0494284142019172</v>
      </c>
      <c r="G85" s="52">
        <v>0.0717424660761673</v>
      </c>
      <c r="H85" s="53">
        <v>4.90172707438508</v>
      </c>
      <c r="I85" s="52">
        <v>1.88931459864227</v>
      </c>
      <c r="J85" s="52">
        <v>0.895840611390969</v>
      </c>
      <c r="K85" s="52">
        <v>1.63424469965242</v>
      </c>
      <c r="L85" s="52">
        <v>0.279240706878694</v>
      </c>
      <c r="M85" s="52">
        <v>0.0268403413942857</v>
      </c>
      <c r="N85" s="52">
        <v>0.0930637317850557</v>
      </c>
      <c r="O85" s="53">
        <v>4.8185446897437</v>
      </c>
    </row>
    <row r="86" spans="8:8">
      <c r="A86" s="45" t="s">
        <v>190</v>
      </c>
      <c r="B86" s="52">
        <v>2.62474476682901</v>
      </c>
      <c r="C86" s="52">
        <v>1.8338242292065</v>
      </c>
      <c r="D86" s="52">
        <v>0.714430348122987</v>
      </c>
      <c r="E86" s="52">
        <v>0.0</v>
      </c>
      <c r="F86" s="52">
        <v>0.0562493593117575</v>
      </c>
      <c r="G86" s="52">
        <v>0.284242502983303</v>
      </c>
      <c r="H86" s="53">
        <v>5.51349120645356</v>
      </c>
      <c r="I86" s="52">
        <v>2.38819127102907</v>
      </c>
      <c r="J86" s="52">
        <v>1.68670513099807</v>
      </c>
      <c r="K86" s="52">
        <v>0.727853858561345</v>
      </c>
      <c r="L86" s="52">
        <v>0.0</v>
      </c>
      <c r="M86" s="52">
        <v>0.0403212622367347</v>
      </c>
      <c r="N86" s="52">
        <v>0.2755723394022</v>
      </c>
      <c r="O86" s="53">
        <v>5.11864386222742</v>
      </c>
    </row>
    <row r="87" spans="8:8">
      <c r="A87" s="45" t="s">
        <v>191</v>
      </c>
      <c r="B87" s="52">
        <v>1.10396111004599</v>
      </c>
      <c r="C87" s="52">
        <v>0.3546954</v>
      </c>
      <c r="D87" s="52">
        <v>2.06727895477896</v>
      </c>
      <c r="E87" s="52">
        <v>0.0</v>
      </c>
      <c r="F87" s="52">
        <v>0.603703909223698</v>
      </c>
      <c r="G87" s="52">
        <v>0.0367104126213381</v>
      </c>
      <c r="H87" s="53">
        <v>4.16634978666999</v>
      </c>
      <c r="I87" s="52">
        <v>0.9772651091604</v>
      </c>
      <c r="J87" s="52">
        <v>0.313653564</v>
      </c>
      <c r="K87" s="52">
        <v>2.1015944790748</v>
      </c>
      <c r="L87" s="52">
        <v>0.0</v>
      </c>
      <c r="M87" s="52">
        <v>0.612521069817286</v>
      </c>
      <c r="N87" s="52">
        <v>0.0839662460290844</v>
      </c>
      <c r="O87" s="53">
        <v>4.08900046808157</v>
      </c>
    </row>
    <row r="88" spans="8:8">
      <c r="A88" s="45" t="s">
        <v>192</v>
      </c>
      <c r="B88" s="52">
        <v>0.964455877576139</v>
      </c>
      <c r="C88" s="52">
        <v>0.410295618554079</v>
      </c>
      <c r="D88" s="52">
        <v>1.23200324862217</v>
      </c>
      <c r="E88" s="52">
        <v>0.0</v>
      </c>
      <c r="F88" s="52">
        <v>0.61436714844872</v>
      </c>
      <c r="G88" s="52">
        <v>0.0137422559486918</v>
      </c>
      <c r="H88" s="53">
        <v>3.2348641491498</v>
      </c>
      <c r="I88" s="52">
        <v>0.943634272110746</v>
      </c>
      <c r="J88" s="52">
        <v>0.42135632050244</v>
      </c>
      <c r="K88" s="52">
        <v>1.22824629844839</v>
      </c>
      <c r="L88" s="52">
        <v>0.0</v>
      </c>
      <c r="M88" s="52">
        <v>0.6389940252601</v>
      </c>
      <c r="N88" s="52">
        <v>0.0154923873943651</v>
      </c>
      <c r="O88" s="53">
        <v>3.24772330371604</v>
      </c>
    </row>
    <row r="89" spans="8:8" s="47" ht="10.2" customFormat="1">
      <c r="A89" s="54" t="s">
        <v>193</v>
      </c>
      <c r="B89" s="55">
        <v>70.6714571304969</v>
      </c>
      <c r="C89" s="55">
        <v>30.8923119937445</v>
      </c>
      <c r="D89" s="55">
        <v>122.371923289773</v>
      </c>
      <c r="E89" s="55">
        <v>5.76684335907679</v>
      </c>
      <c r="F89" s="55">
        <v>15.969916273743</v>
      </c>
      <c r="G89" s="55">
        <v>10.8674949641372</v>
      </c>
      <c r="H89" s="55">
        <v>256.539947010971</v>
      </c>
      <c r="I89" s="55">
        <v>66.6814569751902</v>
      </c>
      <c r="J89" s="55">
        <v>31.017404315485</v>
      </c>
      <c r="K89" s="55">
        <v>120.972661460916</v>
      </c>
      <c r="L89" s="55">
        <v>5.81552613435718</v>
      </c>
      <c r="M89" s="55">
        <v>16.4062967248378</v>
      </c>
      <c r="N89" s="55">
        <v>12.3561887926733</v>
      </c>
      <c r="O89" s="55">
        <v>253.249534403459</v>
      </c>
    </row>
    <row r="90" spans="8:8">
      <c r="B90" s="52"/>
      <c r="C90" s="52"/>
      <c r="D90" s="52"/>
      <c r="E90" s="52"/>
      <c r="F90" s="52"/>
      <c r="G90" s="52"/>
      <c r="H90" s="53"/>
      <c r="I90" s="52"/>
      <c r="J90" s="52"/>
      <c r="K90" s="52"/>
      <c r="L90" s="52"/>
      <c r="M90" s="52"/>
      <c r="N90" s="52"/>
      <c r="O90" s="53"/>
    </row>
    <row r="91" spans="8:8" s="57" ht="10.2" customFormat="1">
      <c r="A91" s="58" t="s">
        <v>194</v>
      </c>
      <c r="B91" s="59">
        <v>191.889526762912</v>
      </c>
      <c r="C91" s="59">
        <v>140.541848501452</v>
      </c>
      <c r="D91" s="59">
        <v>157.63914384113</v>
      </c>
      <c r="E91" s="59">
        <v>24.9299719577852</v>
      </c>
      <c r="F91" s="59">
        <v>37.6889554190271</v>
      </c>
      <c r="G91" s="59">
        <v>28.8212678828998</v>
      </c>
      <c r="H91" s="59">
        <v>581.510714365206</v>
      </c>
      <c r="I91" s="59">
        <v>173.733376075763</v>
      </c>
      <c r="J91" s="59">
        <v>137.61998401981</v>
      </c>
      <c r="K91" s="59">
        <v>151.424668917809</v>
      </c>
      <c r="L91" s="59">
        <v>23.9813185290368</v>
      </c>
      <c r="M91" s="59">
        <v>38.1626173478306</v>
      </c>
      <c r="N91" s="59">
        <v>31.7115846930767</v>
      </c>
      <c r="O91" s="59">
        <v>556.633549583325</v>
      </c>
    </row>
    <row r="92" spans="8:8">
      <c r="A92" s="45" t="s">
        <v>195</v>
      </c>
      <c r="B92" s="52">
        <v>90.1593426926891</v>
      </c>
      <c r="C92" s="52">
        <v>64.7990202754289</v>
      </c>
      <c r="D92" s="52">
        <v>32.2981298321267</v>
      </c>
      <c r="E92" s="52">
        <v>17.7809173831879</v>
      </c>
      <c r="F92" s="52">
        <v>12.8742114398366</v>
      </c>
      <c r="G92" s="52">
        <v>16.5634223317069</v>
      </c>
      <c r="H92" s="53">
        <v>234.475043954976</v>
      </c>
      <c r="I92" s="52">
        <v>78.5241295412455</v>
      </c>
      <c r="J92" s="52">
        <v>63.2764625671391</v>
      </c>
      <c r="K92" s="52">
        <v>27.4612058697739</v>
      </c>
      <c r="L92" s="52">
        <v>16.6683296055322</v>
      </c>
      <c r="M92" s="52">
        <v>13.1421094240707</v>
      </c>
      <c r="N92" s="52">
        <v>18.0381861399842</v>
      </c>
      <c r="O92" s="53">
        <v>217.110423147746</v>
      </c>
    </row>
    <row r="93" spans="8:8">
      <c r="A93" s="45" t="s">
        <v>196</v>
      </c>
      <c r="B93" s="52">
        <v>101.730184070223</v>
      </c>
      <c r="C93" s="52">
        <v>75.7428282260233</v>
      </c>
      <c r="D93" s="52">
        <v>125.341014009004</v>
      </c>
      <c r="E93" s="52">
        <v>7.14905457459723</v>
      </c>
      <c r="F93" s="52">
        <v>24.8147439791905</v>
      </c>
      <c r="G93" s="52">
        <v>12.2578455511929</v>
      </c>
      <c r="H93" s="53">
        <v>347.03567041023</v>
      </c>
      <c r="I93" s="52">
        <v>95.2092465345172</v>
      </c>
      <c r="J93" s="52">
        <v>74.3435214526712</v>
      </c>
      <c r="K93" s="52">
        <v>123.963463048035</v>
      </c>
      <c r="L93" s="52">
        <v>7.31298892350453</v>
      </c>
      <c r="M93" s="52">
        <v>25.0205079237599</v>
      </c>
      <c r="N93" s="52">
        <v>13.6733985530925</v>
      </c>
      <c r="O93" s="53">
        <v>339.52312643558</v>
      </c>
    </row>
    <row r="94" spans="8:8">
      <c r="A94" s="60" t="s">
        <v>217</v>
      </c>
      <c r="B94" s="61">
        <v>23.1745895136054</v>
      </c>
      <c r="C94" s="61">
        <v>14.0838397516757</v>
      </c>
      <c r="D94" s="61">
        <v>7.31687805997325</v>
      </c>
      <c r="E94" s="61">
        <v>6.82411046351068</v>
      </c>
      <c r="F94" s="61">
        <v>2.82702840000986</v>
      </c>
      <c r="G94" s="61">
        <v>6.51243850899778</v>
      </c>
      <c r="H94" s="55">
        <v>60.7388846977727</v>
      </c>
      <c r="I94" s="61">
        <v>20.0323243548294</v>
      </c>
      <c r="J94" s="61">
        <v>13.6777935297219</v>
      </c>
      <c r="K94" s="61">
        <v>5.91040533846298</v>
      </c>
      <c r="L94" s="61">
        <v>6.10991395953829</v>
      </c>
      <c r="M94" s="61">
        <v>3.03761026968547</v>
      </c>
      <c r="N94" s="61">
        <v>6.96746419422271</v>
      </c>
      <c r="O94" s="55">
        <v>55.7355116464608</v>
      </c>
    </row>
    <row r="95" spans="8:8">
      <c r="A95" s="62"/>
      <c r="B95" s="62"/>
      <c r="C95" s="62"/>
      <c r="D95" s="62"/>
      <c r="E95" s="62"/>
      <c r="F95" s="62"/>
      <c r="G95" s="62"/>
      <c r="H95" s="62"/>
      <c r="I95" s="62"/>
      <c r="J95" s="62"/>
      <c r="K95" s="62"/>
      <c r="L95" s="62"/>
      <c r="M95" s="62"/>
      <c r="N95" s="62"/>
      <c r="O95" s="62"/>
    </row>
    <row r="96" spans="8:8">
      <c r="A96" s="62" t="s">
        <v>198</v>
      </c>
      <c r="B96" s="62"/>
      <c r="C96" s="62"/>
      <c r="D96" s="62"/>
      <c r="E96" s="62"/>
      <c r="F96" s="62"/>
      <c r="G96" s="62"/>
      <c r="H96" s="62"/>
      <c r="I96" s="62"/>
      <c r="J96" s="62"/>
      <c r="K96" s="62"/>
      <c r="L96" s="62"/>
      <c r="M96" s="62"/>
      <c r="N96" s="62"/>
      <c r="O96" s="62"/>
    </row>
    <row r="97" spans="8:8">
      <c r="A97" s="45" t="s">
        <v>199</v>
      </c>
      <c r="B97" s="62"/>
      <c r="C97" s="62"/>
      <c r="D97" s="62"/>
      <c r="E97" s="62"/>
      <c r="F97" s="62"/>
      <c r="G97" s="62"/>
      <c r="H97" s="62"/>
      <c r="I97" s="62"/>
      <c r="J97" s="62"/>
      <c r="K97" s="62"/>
      <c r="L97" s="62"/>
      <c r="M97" s="62"/>
      <c r="N97" s="62"/>
      <c r="O97" s="62"/>
    </row>
    <row r="98" spans="8:8">
      <c r="A98" s="62" t="s">
        <v>200</v>
      </c>
    </row>
    <row r="99" spans="8:8">
      <c r="A99" s="45" t="s">
        <v>201</v>
      </c>
    </row>
  </sheetData>
  <hyperlinks>
    <hyperlink ref="Q1" location="Contents!A1" display="Contents"/>
  </hyperlinks>
  <printOptions gridLines="1"/>
  <pageMargins left="0.74803149606299" right="0.74803149606299" top="0.98425196850394" bottom="0.98425196850394" header="0.51181102362205" footer="0.51181102362205"/>
  <pageSetup paperSize="9" scale="85" orientation="landscape"/>
</worksheet>
</file>

<file path=xl/worksheets/sheet4.xml><?xml version="1.0" encoding="utf-8"?>
<worksheet xmlns:r="http://schemas.openxmlformats.org/officeDocument/2006/relationships" xmlns="http://schemas.openxmlformats.org/spreadsheetml/2006/main">
  <dimension ref="A1:BJ131"/>
  <sheetViews>
    <sheetView workbookViewId="0" showGridLines="0">
      <pane xSplit="1" ySplit="3" topLeftCell="AR4" state="frozen" activePane="bottomRight"/>
      <selection pane="bottomRight" activeCell="A111" sqref="A111:XFD111"/>
    </sheetView>
  </sheetViews>
  <sheetFormatPr defaultRowHeight="13.8" defaultColWidth="9"/>
  <cols>
    <col min="1" max="1" customWidth="1" width="30.164062" style="19"/>
    <col min="2" max="52" customWidth="0" width="9.1640625" style="19"/>
    <col min="53" max="53" customWidth="1" width="10.0" style="19"/>
    <col min="54" max="55" customWidth="1" width="10.332031" style="19"/>
    <col min="56" max="57" customWidth="0" width="9.1640625" style="19"/>
    <col min="58" max="58" customWidth="1" width="11.5" style="19"/>
    <col min="59" max="59" customWidth="1" width="12.0" style="19"/>
    <col min="60" max="16384" customWidth="0" width="9.1640625" style="19"/>
  </cols>
  <sheetData>
    <row r="1" spans="8:8" ht="13.2">
      <c r="A1" s="20" t="s">
        <v>218</v>
      </c>
      <c r="BD1" s="22"/>
      <c r="BE1" s="22"/>
      <c r="BI1" s="21" t="s">
        <v>89</v>
      </c>
    </row>
    <row r="2" spans="8:8" s="24" ht="10.2" customFormat="1">
      <c r="BD2" s="22"/>
      <c r="BE2" s="22"/>
      <c r="BF2" s="25" t="s">
        <v>90</v>
      </c>
      <c r="BG2" s="25"/>
    </row>
    <row r="3" spans="8:8" s="24" ht="10.2" customFormat="1">
      <c r="A3" s="24" t="s">
        <v>219</v>
      </c>
      <c r="B3" s="24">
        <v>1965.0</v>
      </c>
      <c r="C3" s="24">
        <v>1966.0</v>
      </c>
      <c r="D3" s="24">
        <v>1967.0</v>
      </c>
      <c r="E3" s="24">
        <v>1968.0</v>
      </c>
      <c r="F3" s="24">
        <v>1969.0</v>
      </c>
      <c r="G3" s="24">
        <v>1970.0</v>
      </c>
      <c r="H3" s="24">
        <v>1971.0</v>
      </c>
      <c r="I3" s="24">
        <v>1972.0</v>
      </c>
      <c r="J3" s="24">
        <v>1973.0</v>
      </c>
      <c r="K3" s="24">
        <v>1974.0</v>
      </c>
      <c r="L3" s="24">
        <v>1975.0</v>
      </c>
      <c r="M3" s="24">
        <v>1976.0</v>
      </c>
      <c r="N3" s="24">
        <v>1977.0</v>
      </c>
      <c r="O3" s="24">
        <v>1978.0</v>
      </c>
      <c r="P3" s="24">
        <v>1979.0</v>
      </c>
      <c r="Q3" s="24">
        <v>1980.0</v>
      </c>
      <c r="R3" s="24">
        <v>1981.0</v>
      </c>
      <c r="S3" s="24">
        <v>1982.0</v>
      </c>
      <c r="T3" s="24">
        <v>1983.0</v>
      </c>
      <c r="U3" s="24">
        <v>1984.0</v>
      </c>
      <c r="V3" s="24">
        <v>1985.0</v>
      </c>
      <c r="W3" s="24">
        <v>1986.0</v>
      </c>
      <c r="X3" s="24">
        <v>1987.0</v>
      </c>
      <c r="Y3" s="24">
        <v>1988.0</v>
      </c>
      <c r="Z3" s="24">
        <v>1989.0</v>
      </c>
      <c r="AA3" s="24">
        <v>1990.0</v>
      </c>
      <c r="AB3" s="24">
        <v>1991.0</v>
      </c>
      <c r="AC3" s="24">
        <v>1992.0</v>
      </c>
      <c r="AD3" s="24">
        <v>1993.0</v>
      </c>
      <c r="AE3" s="24">
        <v>1994.0</v>
      </c>
      <c r="AF3" s="24">
        <v>1995.0</v>
      </c>
      <c r="AG3" s="24">
        <v>1996.0</v>
      </c>
      <c r="AH3" s="24">
        <v>1997.0</v>
      </c>
      <c r="AI3" s="24">
        <v>1998.0</v>
      </c>
      <c r="AJ3" s="24">
        <v>1999.0</v>
      </c>
      <c r="AK3" s="24">
        <v>2000.0</v>
      </c>
      <c r="AL3" s="24">
        <v>2001.0</v>
      </c>
      <c r="AM3" s="24">
        <v>2002.0</v>
      </c>
      <c r="AN3" s="24">
        <v>2003.0</v>
      </c>
      <c r="AO3" s="24">
        <v>2004.0</v>
      </c>
      <c r="AP3" s="24">
        <v>2005.0</v>
      </c>
      <c r="AQ3" s="24">
        <v>2006.0</v>
      </c>
      <c r="AR3" s="24">
        <v>2007.0</v>
      </c>
      <c r="AS3" s="24">
        <v>2008.0</v>
      </c>
      <c r="AT3" s="24">
        <v>2009.0</v>
      </c>
      <c r="AU3" s="24">
        <v>2010.0</v>
      </c>
      <c r="AV3" s="24">
        <v>2011.0</v>
      </c>
      <c r="AW3" s="24">
        <v>2012.0</v>
      </c>
      <c r="AX3" s="24">
        <v>2013.0</v>
      </c>
      <c r="AY3" s="24">
        <v>2014.0</v>
      </c>
      <c r="AZ3" s="24">
        <v>2015.0</v>
      </c>
      <c r="BA3" s="24">
        <v>2016.0</v>
      </c>
      <c r="BB3" s="24">
        <v>2017.0</v>
      </c>
      <c r="BC3" s="24">
        <v>2018.0</v>
      </c>
      <c r="BD3" s="24">
        <v>2019.0</v>
      </c>
      <c r="BE3" s="22">
        <v>2020.0</v>
      </c>
      <c r="BF3" s="25">
        <v>2020.0</v>
      </c>
      <c r="BG3" s="25" t="s">
        <v>93</v>
      </c>
    </row>
    <row r="4" spans="8:8" s="24" ht="10.2" customFormat="1">
      <c r="B4" s="26"/>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c r="AF4" s="26"/>
      <c r="AG4" s="26"/>
      <c r="AH4" s="26"/>
      <c r="AI4" s="26"/>
      <c r="AJ4" s="26"/>
      <c r="AK4" s="26"/>
      <c r="AL4" s="26"/>
      <c r="AM4" s="26"/>
      <c r="AN4" s="26"/>
      <c r="AO4" s="26"/>
      <c r="AP4" s="26"/>
      <c r="AQ4" s="26"/>
      <c r="AR4" s="26"/>
      <c r="AS4" s="26"/>
      <c r="AT4" s="26"/>
      <c r="AU4" s="26"/>
      <c r="AV4" s="26"/>
      <c r="AW4" s="26"/>
      <c r="AX4" s="26"/>
      <c r="AY4" s="26"/>
      <c r="AZ4" s="26"/>
      <c r="BA4" s="26"/>
      <c r="BB4" s="26"/>
      <c r="BC4" s="26"/>
      <c r="BD4" s="26"/>
      <c r="BE4" s="26"/>
      <c r="BF4" s="26"/>
      <c r="BG4" s="26"/>
    </row>
    <row r="5" spans="8:8" s="24" ht="10.2" customFormat="1">
      <c r="A5" s="24" t="s">
        <v>94</v>
      </c>
      <c r="B5" s="63">
        <v>250.882607592745</v>
      </c>
      <c r="C5" s="63">
        <v>262.27347248744</v>
      </c>
      <c r="D5" s="63">
        <v>269.632062546686</v>
      </c>
      <c r="E5" s="63">
        <v>282.276010799323</v>
      </c>
      <c r="F5" s="63">
        <v>294.215316844878</v>
      </c>
      <c r="G5" s="63">
        <v>309.931696138629</v>
      </c>
      <c r="H5" s="63">
        <v>314.498282571404</v>
      </c>
      <c r="I5" s="63">
        <v>332.936629450458</v>
      </c>
      <c r="J5" s="63">
        <v>356.019688614805</v>
      </c>
      <c r="K5" s="63">
        <v>361.610840369005</v>
      </c>
      <c r="L5" s="63">
        <v>351.565639228998</v>
      </c>
      <c r="M5" s="63">
        <v>363.403610913469</v>
      </c>
      <c r="N5" s="63">
        <v>379.898435658297</v>
      </c>
      <c r="O5" s="63">
        <v>382.524952485285</v>
      </c>
      <c r="P5" s="63">
        <v>389.453942574552</v>
      </c>
      <c r="Q5" s="63">
        <v>392.758829235013</v>
      </c>
      <c r="R5" s="63">
        <v>385.991576434978</v>
      </c>
      <c r="S5" s="63">
        <v>370.633558163153</v>
      </c>
      <c r="T5" s="63">
        <v>364.538270911227</v>
      </c>
      <c r="U5" s="63">
        <v>383.529922028438</v>
      </c>
      <c r="V5" s="63">
        <v>391.332211237068</v>
      </c>
      <c r="W5" s="63">
        <v>389.91413567918</v>
      </c>
      <c r="X5" s="63">
        <v>397.055985262899</v>
      </c>
      <c r="Y5" s="63">
        <v>407.696791290413</v>
      </c>
      <c r="Z5" s="63">
        <v>406.51890431981</v>
      </c>
      <c r="AA5" s="63">
        <v>385.553319727371</v>
      </c>
      <c r="AB5" s="63">
        <v>381.968748931898</v>
      </c>
      <c r="AC5" s="63">
        <v>387.570986484565</v>
      </c>
      <c r="AD5" s="63">
        <v>392.77256309665</v>
      </c>
      <c r="AE5" s="63">
        <v>403.351471192538</v>
      </c>
      <c r="AF5" s="63">
        <v>408.984461431044</v>
      </c>
      <c r="AG5" s="63">
        <v>415.735899695133</v>
      </c>
      <c r="AH5" s="63">
        <v>414.011040635713</v>
      </c>
      <c r="AI5" s="63">
        <v>404.569695776951</v>
      </c>
      <c r="AJ5" s="63">
        <v>413.547944093767</v>
      </c>
      <c r="AK5" s="63">
        <v>420.805658295143</v>
      </c>
      <c r="AL5" s="63">
        <v>408.532159458213</v>
      </c>
      <c r="AM5" s="63">
        <v>418.28202294339</v>
      </c>
      <c r="AN5" s="63">
        <v>416.506765703254</v>
      </c>
      <c r="AO5" s="63">
        <v>418.530227482702</v>
      </c>
      <c r="AP5" s="63">
        <v>417.25854710216</v>
      </c>
      <c r="AQ5" s="63">
        <v>410.003231293564</v>
      </c>
      <c r="AR5" s="63">
        <v>419.832316582524</v>
      </c>
      <c r="AS5" s="63">
        <v>410.558733525278</v>
      </c>
      <c r="AT5" s="63">
        <v>389.521073373668</v>
      </c>
      <c r="AU5" s="63">
        <v>388.751082708829</v>
      </c>
      <c r="AV5" s="63">
        <v>398.870605258539</v>
      </c>
      <c r="AW5" s="63">
        <v>395.520748030374</v>
      </c>
      <c r="AX5" s="63">
        <v>400.667836573356</v>
      </c>
      <c r="AY5" s="63">
        <v>397.993248024746</v>
      </c>
      <c r="AZ5" s="63">
        <v>395.933807702537</v>
      </c>
      <c r="BA5" s="63">
        <v>387.739903589953</v>
      </c>
      <c r="BB5" s="63">
        <v>387.760835789702</v>
      </c>
      <c r="BC5" s="63">
        <v>389.449547324281</v>
      </c>
      <c r="BD5" s="63">
        <v>386.283968917389</v>
      </c>
      <c r="BE5" s="64">
        <v>361.114276149364</v>
      </c>
      <c r="BF5" s="30">
        <v>-0.0677127344141716</v>
      </c>
      <c r="BG5" s="30">
        <v>-8.3417165923616E-4</v>
      </c>
    </row>
    <row r="6" spans="8:8" s="24" ht="10.2" customFormat="1">
      <c r="A6" s="24" t="s">
        <v>95</v>
      </c>
      <c r="B6" s="63">
        <v>23.8023745249581</v>
      </c>
      <c r="C6" s="63">
        <v>24.4195471555637</v>
      </c>
      <c r="D6" s="63">
        <v>24.1175835214022</v>
      </c>
      <c r="E6" s="63">
        <v>25.4583187095729</v>
      </c>
      <c r="F6" s="63">
        <v>27.1034497908933</v>
      </c>
      <c r="G6" s="63">
        <v>28.058536457997</v>
      </c>
      <c r="H6" s="63">
        <v>28.6376729456465</v>
      </c>
      <c r="I6" s="63">
        <v>30.7271471546233</v>
      </c>
      <c r="J6" s="63">
        <v>32.1831644522638</v>
      </c>
      <c r="K6" s="63">
        <v>34.4468175913752</v>
      </c>
      <c r="L6" s="63">
        <v>35.8038024550895</v>
      </c>
      <c r="M6" s="63">
        <v>37.0776840720695</v>
      </c>
      <c r="N6" s="63">
        <v>38.0918047585736</v>
      </c>
      <c r="O6" s="63">
        <v>41.8396692130762</v>
      </c>
      <c r="P6" s="63">
        <v>45.1199901023681</v>
      </c>
      <c r="Q6" s="63">
        <v>47.9869083823769</v>
      </c>
      <c r="R6" s="63">
        <v>51.7436483053937</v>
      </c>
      <c r="S6" s="63">
        <v>52.695388603891</v>
      </c>
      <c r="T6" s="63">
        <v>50.9406573709514</v>
      </c>
      <c r="U6" s="63">
        <v>52.1224378846567</v>
      </c>
      <c r="V6" s="63">
        <v>53.5002162750586</v>
      </c>
      <c r="W6" s="63">
        <v>50.8763284612711</v>
      </c>
      <c r="X6" s="63">
        <v>51.508095270461</v>
      </c>
      <c r="Y6" s="63">
        <v>50.8559713182797</v>
      </c>
      <c r="Z6" s="63">
        <v>52.6647981757175</v>
      </c>
      <c r="AA6" s="63">
        <v>54.3718260610565</v>
      </c>
      <c r="AB6" s="63">
        <v>55.4470132913937</v>
      </c>
      <c r="AC6" s="63">
        <v>55.394653824788</v>
      </c>
      <c r="AD6" s="63">
        <v>54.7027404229687</v>
      </c>
      <c r="AE6" s="63">
        <v>56.8697513617789</v>
      </c>
      <c r="AF6" s="63">
        <v>55.0513520752711</v>
      </c>
      <c r="AG6" s="63">
        <v>55.8808148201483</v>
      </c>
      <c r="AH6" s="63">
        <v>55.9608736190389</v>
      </c>
      <c r="AI6" s="63">
        <v>57.5740228761663</v>
      </c>
      <c r="AJ6" s="63">
        <v>57.4446366283631</v>
      </c>
      <c r="AK6" s="63">
        <v>59.2995051971216</v>
      </c>
      <c r="AL6" s="63">
        <v>57.7583573814326</v>
      </c>
      <c r="AM6" s="63">
        <v>58.7878148251331</v>
      </c>
      <c r="AN6" s="63">
        <v>58.4757614982415</v>
      </c>
      <c r="AO6" s="63">
        <v>60.7805881248105</v>
      </c>
      <c r="AP6" s="63">
        <v>63.7735995398218</v>
      </c>
      <c r="AQ6" s="63">
        <v>64.8407709094095</v>
      </c>
      <c r="AR6" s="63">
        <v>64.2167341176712</v>
      </c>
      <c r="AS6" s="63">
        <v>64.5921093594038</v>
      </c>
      <c r="AT6" s="63">
        <v>63.1395758709288</v>
      </c>
      <c r="AU6" s="63">
        <v>64.0593820733086</v>
      </c>
      <c r="AV6" s="63">
        <v>66.2067885354806</v>
      </c>
      <c r="AW6" s="63">
        <v>65.7035239888589</v>
      </c>
      <c r="AX6" s="63">
        <v>65.1203789913923</v>
      </c>
      <c r="AY6" s="63">
        <v>63.9507906988304</v>
      </c>
      <c r="AZ6" s="63">
        <v>63.1000203303211</v>
      </c>
      <c r="BA6" s="63">
        <v>63.1343009248319</v>
      </c>
      <c r="BB6" s="63">
        <v>63.3001833684099</v>
      </c>
      <c r="BC6" s="63">
        <v>62.1473058161687</v>
      </c>
      <c r="BD6" s="63">
        <v>59.2060338497963</v>
      </c>
      <c r="BE6" s="64">
        <v>50.2267027929352</v>
      </c>
      <c r="BF6" s="30">
        <v>-0.153980293771839</v>
      </c>
      <c r="BG6" s="30">
        <v>-0.00641178680451782</v>
      </c>
    </row>
    <row r="7" spans="8:8" s="24" ht="10.2" customFormat="1">
      <c r="A7" s="24" t="s">
        <v>96</v>
      </c>
      <c r="B7" s="63">
        <v>259.516038060874</v>
      </c>
      <c r="C7" s="63">
        <v>271.127755685177</v>
      </c>
      <c r="D7" s="63">
        <v>277.74614429926</v>
      </c>
      <c r="E7" s="63">
        <v>291.620389836985</v>
      </c>
      <c r="F7" s="63">
        <v>303.904663089404</v>
      </c>
      <c r="G7" s="63">
        <v>311.908713338668</v>
      </c>
      <c r="H7" s="63">
        <v>315.596915991128</v>
      </c>
      <c r="I7" s="63">
        <v>328.376344706518</v>
      </c>
      <c r="J7" s="63">
        <v>339.242038961795</v>
      </c>
      <c r="K7" s="63">
        <v>327.854932913743</v>
      </c>
      <c r="L7" s="63">
        <v>316.268139899589</v>
      </c>
      <c r="M7" s="63">
        <v>330.623588073616</v>
      </c>
      <c r="N7" s="63">
        <v>336.08039991601</v>
      </c>
      <c r="O7" s="63">
        <v>340.166091655971</v>
      </c>
      <c r="P7" s="63">
        <v>340.585199786532</v>
      </c>
      <c r="Q7" s="63">
        <v>324.370301704701</v>
      </c>
      <c r="R7" s="63">
        <v>311.826503419682</v>
      </c>
      <c r="S7" s="63">
        <v>296.14358086549</v>
      </c>
      <c r="T7" s="63">
        <v>292.25334936526</v>
      </c>
      <c r="U7" s="63">
        <v>304.378484764918</v>
      </c>
      <c r="V7" s="63">
        <v>300.829217149661</v>
      </c>
      <c r="W7" s="63">
        <v>300.745233758439</v>
      </c>
      <c r="X7" s="63">
        <v>308.034749765984</v>
      </c>
      <c r="Y7" s="63">
        <v>319.104281691064</v>
      </c>
      <c r="Z7" s="63">
        <v>323.640520811351</v>
      </c>
      <c r="AA7" s="63">
        <v>321.265723089582</v>
      </c>
      <c r="AB7" s="63">
        <v>317.748746644278</v>
      </c>
      <c r="AC7" s="63">
        <v>319.44436390887</v>
      </c>
      <c r="AD7" s="63">
        <v>322.912708886382</v>
      </c>
      <c r="AE7" s="63">
        <v>325.503442749643</v>
      </c>
      <c r="AF7" s="63">
        <v>328.835563708987</v>
      </c>
      <c r="AG7" s="63">
        <v>335.864326754314</v>
      </c>
      <c r="AH7" s="63">
        <v>334.204998952547</v>
      </c>
      <c r="AI7" s="63">
        <v>332.167663772017</v>
      </c>
      <c r="AJ7" s="63">
        <v>333.955738727175</v>
      </c>
      <c r="AK7" s="63">
        <v>337.695561954493</v>
      </c>
      <c r="AL7" s="63">
        <v>326.375203982362</v>
      </c>
      <c r="AM7" s="63">
        <v>328.013918502636</v>
      </c>
      <c r="AN7" s="63">
        <v>326.147794828167</v>
      </c>
      <c r="AO7" s="63">
        <v>329.671583609653</v>
      </c>
      <c r="AP7" s="63">
        <v>326.855893525187</v>
      </c>
      <c r="AQ7" s="63">
        <v>321.186523263136</v>
      </c>
      <c r="AR7" s="63">
        <v>322.569180796706</v>
      </c>
      <c r="AS7" s="63">
        <v>311.641383359106</v>
      </c>
      <c r="AT7" s="63">
        <v>293.418387797733</v>
      </c>
      <c r="AU7" s="63">
        <v>300.675508836673</v>
      </c>
      <c r="AV7" s="63">
        <v>295.42395825426</v>
      </c>
      <c r="AW7" s="63">
        <v>285.372660294654</v>
      </c>
      <c r="AX7" s="63">
        <v>290.901768220861</v>
      </c>
      <c r="AY7" s="63">
        <v>291.797633776923</v>
      </c>
      <c r="AZ7" s="63">
        <v>286.981524599542</v>
      </c>
      <c r="BA7" s="63">
        <v>284.691248446958</v>
      </c>
      <c r="BB7" s="63">
        <v>283.792963340692</v>
      </c>
      <c r="BC7" s="63">
        <v>292.386214849513</v>
      </c>
      <c r="BD7" s="63">
        <v>288.380694616499</v>
      </c>
      <c r="BE7" s="64">
        <v>265.23835439062</v>
      </c>
      <c r="BF7" s="30">
        <v>-0.082762250139421</v>
      </c>
      <c r="BG7" s="30">
        <v>-0.00173030844880018</v>
      </c>
    </row>
    <row r="8" spans="8:8" s="24" ht="10.2" customFormat="1">
      <c r="A8" s="31" t="s">
        <v>97</v>
      </c>
      <c r="B8" s="65">
        <v>219.399775361527</v>
      </c>
      <c r="C8" s="65">
        <v>228.467543208759</v>
      </c>
      <c r="D8" s="65">
        <v>233.221909676102</v>
      </c>
      <c r="E8" s="65">
        <v>244.027290282176</v>
      </c>
      <c r="F8" s="65">
        <v>253.556013767807</v>
      </c>
      <c r="G8" s="65">
        <v>259.997632380148</v>
      </c>
      <c r="H8" s="65">
        <v>262.293360471162</v>
      </c>
      <c r="I8" s="65">
        <v>272.597100706025</v>
      </c>
      <c r="J8" s="65">
        <v>281.679117360116</v>
      </c>
      <c r="K8" s="65">
        <v>273.326325180171</v>
      </c>
      <c r="L8" s="65">
        <v>263.562092029478</v>
      </c>
      <c r="M8" s="65">
        <v>274.317485321338</v>
      </c>
      <c r="N8" s="65">
        <v>278.920773293469</v>
      </c>
      <c r="O8" s="65">
        <v>282.044539870977</v>
      </c>
      <c r="P8" s="65">
        <v>282.791804995511</v>
      </c>
      <c r="Q8" s="65">
        <v>271.337386586442</v>
      </c>
      <c r="R8" s="65">
        <v>262.021078494048</v>
      </c>
      <c r="S8" s="65">
        <v>249.317606975854</v>
      </c>
      <c r="T8" s="65">
        <v>245.156475876307</v>
      </c>
      <c r="U8" s="65">
        <v>254.854197676431</v>
      </c>
      <c r="V8" s="65">
        <v>252.724059104283</v>
      </c>
      <c r="W8" s="65">
        <v>251.488247310778</v>
      </c>
      <c r="X8" s="65">
        <v>256.809849190637</v>
      </c>
      <c r="Y8" s="65">
        <v>264.742577022817</v>
      </c>
      <c r="Z8" s="65">
        <v>267.78517260447</v>
      </c>
      <c r="AA8" s="65">
        <v>264.519093678514</v>
      </c>
      <c r="AB8" s="65">
        <v>261.655242480777</v>
      </c>
      <c r="AC8" s="65">
        <v>262.850520471258</v>
      </c>
      <c r="AD8" s="65">
        <v>265.106629869724</v>
      </c>
      <c r="AE8" s="65">
        <v>267.872455413924</v>
      </c>
      <c r="AF8" s="65">
        <v>269.874406522414</v>
      </c>
      <c r="AG8" s="65">
        <v>275.172655207722</v>
      </c>
      <c r="AH8" s="65">
        <v>273.732062555426</v>
      </c>
      <c r="AI8" s="65">
        <v>271.849732085678</v>
      </c>
      <c r="AJ8" s="65">
        <v>273.552960101502</v>
      </c>
      <c r="AK8" s="65">
        <v>276.919355423825</v>
      </c>
      <c r="AL8" s="65">
        <v>267.679750235657</v>
      </c>
      <c r="AM8" s="65">
        <v>269.553277237659</v>
      </c>
      <c r="AN8" s="65">
        <v>267.835884204166</v>
      </c>
      <c r="AO8" s="65">
        <v>270.709785970222</v>
      </c>
      <c r="AP8" s="65">
        <v>269.186262299638</v>
      </c>
      <c r="AQ8" s="65">
        <v>264.814672568799</v>
      </c>
      <c r="AR8" s="65">
        <v>266.095349591488</v>
      </c>
      <c r="AS8" s="65">
        <v>257.849901067033</v>
      </c>
      <c r="AT8" s="65">
        <v>243.354119156347</v>
      </c>
      <c r="AU8" s="65">
        <v>248.212822482437</v>
      </c>
      <c r="AV8" s="65">
        <v>245.73686440581</v>
      </c>
      <c r="AW8" s="65">
        <v>238.369155145458</v>
      </c>
      <c r="AX8" s="65">
        <v>242.116610354617</v>
      </c>
      <c r="AY8" s="65">
        <v>242.007249546612</v>
      </c>
      <c r="AZ8" s="65">
        <v>238.196197536063</v>
      </c>
      <c r="BA8" s="65">
        <v>235.852268538886</v>
      </c>
      <c r="BB8" s="65">
        <v>235.100349756951</v>
      </c>
      <c r="BC8" s="65">
        <v>240.474630270906</v>
      </c>
      <c r="BD8" s="65">
        <v>236.61601766734</v>
      </c>
      <c r="BE8" s="65">
        <v>216.806433487206</v>
      </c>
      <c r="BF8" s="33">
        <v>-0.0862238815692806</v>
      </c>
      <c r="BG8" s="33">
        <v>-0.00280396297279284</v>
      </c>
    </row>
    <row r="9" spans="8:8" s="24" ht="10.2" customFormat="1">
      <c r="B9" s="63"/>
      <c r="C9" s="63"/>
      <c r="D9" s="63"/>
      <c r="E9" s="63"/>
      <c r="F9" s="63"/>
      <c r="G9" s="63"/>
      <c r="H9" s="63"/>
      <c r="I9" s="63"/>
      <c r="J9" s="63"/>
      <c r="K9" s="63"/>
      <c r="L9" s="63"/>
      <c r="M9" s="63"/>
      <c r="N9" s="63"/>
      <c r="O9" s="63"/>
      <c r="P9" s="63"/>
      <c r="Q9" s="63"/>
      <c r="R9" s="63"/>
      <c r="S9" s="63"/>
      <c r="T9" s="63"/>
      <c r="U9" s="63"/>
      <c r="V9" s="63"/>
      <c r="W9" s="63"/>
      <c r="X9" s="63"/>
      <c r="Y9" s="63"/>
      <c r="Z9" s="63"/>
      <c r="AA9" s="63"/>
      <c r="AB9" s="63"/>
      <c r="AC9" s="63"/>
      <c r="AD9" s="63"/>
      <c r="AE9" s="63"/>
      <c r="AF9" s="63"/>
      <c r="AG9" s="63"/>
      <c r="AH9" s="63"/>
      <c r="AI9" s="63"/>
      <c r="AJ9" s="63"/>
      <c r="AK9" s="63"/>
      <c r="AL9" s="63"/>
      <c r="AM9" s="63"/>
      <c r="AN9" s="63"/>
      <c r="AO9" s="63"/>
      <c r="AP9" s="63"/>
      <c r="AQ9" s="63"/>
      <c r="AR9" s="63"/>
      <c r="AS9" s="63"/>
      <c r="AT9" s="63"/>
      <c r="AU9" s="63"/>
      <c r="AV9" s="63"/>
      <c r="AW9" s="63"/>
      <c r="AX9" s="63"/>
      <c r="AY9" s="63"/>
      <c r="AZ9" s="63"/>
      <c r="BA9" s="63"/>
      <c r="BB9" s="63"/>
      <c r="BC9" s="63"/>
      <c r="BD9" s="63"/>
      <c r="BE9" s="63"/>
      <c r="BF9" s="30"/>
      <c r="BG9" s="30"/>
    </row>
    <row r="10" spans="8:8" s="24" ht="10.2" customFormat="1">
      <c r="A10" s="24" t="s">
        <v>98</v>
      </c>
      <c r="B10" s="63">
        <v>53.3400081184947</v>
      </c>
      <c r="C10" s="63">
        <v>54.2483944794311</v>
      </c>
      <c r="D10" s="63">
        <v>55.0036697118187</v>
      </c>
      <c r="E10" s="63">
        <v>56.0241783716558</v>
      </c>
      <c r="F10" s="63">
        <v>57.0424645657844</v>
      </c>
      <c r="G10" s="63">
        <v>53.2335830308082</v>
      </c>
      <c r="H10" s="63">
        <v>55.5584441023006</v>
      </c>
      <c r="I10" s="63">
        <v>55.3591375647346</v>
      </c>
      <c r="J10" s="63">
        <v>56.8805297021246</v>
      </c>
      <c r="K10" s="63">
        <v>58.1562372856178</v>
      </c>
      <c r="L10" s="63">
        <v>55.9360220392988</v>
      </c>
      <c r="M10" s="63">
        <v>57.7817651647606</v>
      </c>
      <c r="N10" s="63">
        <v>59.4446143677406</v>
      </c>
      <c r="O10" s="63">
        <v>58.5990871125502</v>
      </c>
      <c r="P10" s="63">
        <v>61.9282883665</v>
      </c>
      <c r="Q10" s="63">
        <v>60.5311457113697</v>
      </c>
      <c r="R10" s="63">
        <v>57.8182281521467</v>
      </c>
      <c r="S10" s="63">
        <v>57.904706091736</v>
      </c>
      <c r="T10" s="63">
        <v>59.3710913563017</v>
      </c>
      <c r="U10" s="63">
        <v>58.5403324075306</v>
      </c>
      <c r="V10" s="63">
        <v>56.886371199221</v>
      </c>
      <c r="W10" s="63">
        <v>59.172215511804</v>
      </c>
      <c r="X10" s="63">
        <v>60.8681871927407</v>
      </c>
      <c r="Y10" s="63">
        <v>61.0378923074011</v>
      </c>
      <c r="Z10" s="63">
        <v>58.0204946718517</v>
      </c>
      <c r="AA10" s="63">
        <v>56.2562714037324</v>
      </c>
      <c r="AB10" s="63">
        <v>56.4664922769252</v>
      </c>
      <c r="AC10" s="63">
        <v>59.8056472094164</v>
      </c>
      <c r="AD10" s="63">
        <v>60.6703754914881</v>
      </c>
      <c r="AE10" s="63">
        <v>63.3390714635603</v>
      </c>
      <c r="AF10" s="63">
        <v>64.9565318045513</v>
      </c>
      <c r="AG10" s="63">
        <v>67.670617206762</v>
      </c>
      <c r="AH10" s="63">
        <v>68.0583928637565</v>
      </c>
      <c r="AI10" s="63">
        <v>69.9129331665947</v>
      </c>
      <c r="AJ10" s="63">
        <v>69.7826677331911</v>
      </c>
      <c r="AK10" s="63">
        <v>69.2300767361518</v>
      </c>
      <c r="AL10" s="63">
        <v>66.7104611420034</v>
      </c>
      <c r="AM10" s="63">
        <v>63.4337598365323</v>
      </c>
      <c r="AN10" s="63">
        <v>67.0477179313901</v>
      </c>
      <c r="AO10" s="63">
        <v>70.3379282027001</v>
      </c>
      <c r="AP10" s="63">
        <v>73.8667679450363</v>
      </c>
      <c r="AQ10" s="63">
        <v>76.9113708495178</v>
      </c>
      <c r="AR10" s="63">
        <v>79.7479769298488</v>
      </c>
      <c r="AS10" s="63">
        <v>79.8276217732403</v>
      </c>
      <c r="AT10" s="63">
        <v>76.8439107405965</v>
      </c>
      <c r="AU10" s="63">
        <v>79.0720137946412</v>
      </c>
      <c r="AV10" s="63">
        <v>80.7489774924043</v>
      </c>
      <c r="AW10" s="63">
        <v>82.8658777111624</v>
      </c>
      <c r="AX10" s="63">
        <v>85.1869090168171</v>
      </c>
      <c r="AY10" s="63">
        <v>84.1584464347477</v>
      </c>
      <c r="AZ10" s="63">
        <v>84.8957836184198</v>
      </c>
      <c r="BA10" s="63">
        <v>83.4877974818733</v>
      </c>
      <c r="BB10" s="63">
        <v>82.8739844669115</v>
      </c>
      <c r="BC10" s="63">
        <v>80.9169340009963</v>
      </c>
      <c r="BD10" s="63">
        <v>75.494827636023</v>
      </c>
      <c r="BE10" s="64">
        <v>69.6658407724047</v>
      </c>
      <c r="BF10" s="30">
        <v>-0.0797316965857029</v>
      </c>
      <c r="BG10" s="30">
        <v>-0.00176964087815401</v>
      </c>
    </row>
    <row r="11" spans="8:8" s="24" ht="10.2" customFormat="1">
      <c r="A11" s="24" t="s">
        <v>99</v>
      </c>
      <c r="B11" s="63">
        <v>11.6280231462748</v>
      </c>
      <c r="C11" s="63">
        <v>12.3412814025274</v>
      </c>
      <c r="D11" s="63">
        <v>12.4455387000859</v>
      </c>
      <c r="E11" s="63">
        <v>13.8608309399231</v>
      </c>
      <c r="F11" s="63">
        <v>14.7480494755396</v>
      </c>
      <c r="G11" s="63">
        <v>16.6729282211877</v>
      </c>
      <c r="H11" s="63">
        <v>17.7903878563743</v>
      </c>
      <c r="I11" s="63">
        <v>20.006929623746</v>
      </c>
      <c r="J11" s="63">
        <v>23.2937009445672</v>
      </c>
      <c r="K11" s="63">
        <v>24.8518293857087</v>
      </c>
      <c r="L11" s="63">
        <v>25.6420749495957</v>
      </c>
      <c r="M11" s="63">
        <v>27.5002985805687</v>
      </c>
      <c r="N11" s="63">
        <v>28.6998241098418</v>
      </c>
      <c r="O11" s="63">
        <v>30.8894015512052</v>
      </c>
      <c r="P11" s="63">
        <v>32.6596060397416</v>
      </c>
      <c r="Q11" s="63">
        <v>32.5443687320663</v>
      </c>
      <c r="R11" s="63">
        <v>30.9889257958214</v>
      </c>
      <c r="S11" s="63">
        <v>31.7731045354371</v>
      </c>
      <c r="T11" s="63">
        <v>31.6630916213029</v>
      </c>
      <c r="U11" s="63">
        <v>33.2414949710307</v>
      </c>
      <c r="V11" s="63">
        <v>34.6404543259007</v>
      </c>
      <c r="W11" s="63">
        <v>36.1772081977517</v>
      </c>
      <c r="X11" s="63">
        <v>36.5226504107305</v>
      </c>
      <c r="Y11" s="63">
        <v>37.1952386085153</v>
      </c>
      <c r="Z11" s="63">
        <v>37.2435092556647</v>
      </c>
      <c r="AA11" s="63">
        <v>35.9717545182672</v>
      </c>
      <c r="AB11" s="63">
        <v>36.7014941084106</v>
      </c>
      <c r="AC11" s="63">
        <v>37.7659603751799</v>
      </c>
      <c r="AD11" s="63">
        <v>38.8026159179055</v>
      </c>
      <c r="AE11" s="63">
        <v>40.1170620005454</v>
      </c>
      <c r="AF11" s="63">
        <v>41.4496982197758</v>
      </c>
      <c r="AG11" s="63">
        <v>43.0761832175954</v>
      </c>
      <c r="AH11" s="63">
        <v>44.8304932098095</v>
      </c>
      <c r="AI11" s="63">
        <v>45.7620503304737</v>
      </c>
      <c r="AJ11" s="63">
        <v>45.8961163407511</v>
      </c>
      <c r="AK11" s="63">
        <v>46.0094780918596</v>
      </c>
      <c r="AL11" s="63">
        <v>44.425156320009</v>
      </c>
      <c r="AM11" s="63">
        <v>44.8730634671897</v>
      </c>
      <c r="AN11" s="63">
        <v>45.1013254452491</v>
      </c>
      <c r="AO11" s="63">
        <v>46.7359878806849</v>
      </c>
      <c r="AP11" s="63">
        <v>47.5060824663285</v>
      </c>
      <c r="AQ11" s="63">
        <v>48.1725875558403</v>
      </c>
      <c r="AR11" s="63">
        <v>50.5697085131166</v>
      </c>
      <c r="AS11" s="63">
        <v>52.2535221063122</v>
      </c>
      <c r="AT11" s="63">
        <v>51.3255419202874</v>
      </c>
      <c r="AU11" s="63">
        <v>55.9672930703809</v>
      </c>
      <c r="AV11" s="63">
        <v>58.0114394629354</v>
      </c>
      <c r="AW11" s="63">
        <v>58.536383100394</v>
      </c>
      <c r="AX11" s="63">
        <v>60.2044474684739</v>
      </c>
      <c r="AY11" s="63">
        <v>61.0543535289762</v>
      </c>
      <c r="AZ11" s="63">
        <v>59.6663035552042</v>
      </c>
      <c r="BA11" s="63">
        <v>57.6503814384457</v>
      </c>
      <c r="BB11" s="63">
        <v>57.9104174202177</v>
      </c>
      <c r="BC11" s="63">
        <v>57.845984120918</v>
      </c>
      <c r="BD11" s="63">
        <v>58.8553014317433</v>
      </c>
      <c r="BE11" s="64">
        <v>56.4924373066583</v>
      </c>
      <c r="BF11" s="30">
        <v>-0.0427695549160879</v>
      </c>
      <c r="BG11" s="30">
        <v>0.0137834672301675</v>
      </c>
    </row>
    <row r="12" spans="8:8" s="24" ht="10.2" customFormat="1">
      <c r="A12" s="24" t="s">
        <v>100</v>
      </c>
      <c r="B12" s="63">
        <v>28.9600187713389</v>
      </c>
      <c r="C12" s="63">
        <v>30.4955176685093</v>
      </c>
      <c r="D12" s="63">
        <v>30.5580677989842</v>
      </c>
      <c r="E12" s="63">
        <v>29.9789781494659</v>
      </c>
      <c r="F12" s="63">
        <v>31.761308878318</v>
      </c>
      <c r="G12" s="63">
        <v>32.9819000858086</v>
      </c>
      <c r="H12" s="63">
        <v>35.0813703217511</v>
      </c>
      <c r="I12" s="63">
        <v>35.6442094584396</v>
      </c>
      <c r="J12" s="63">
        <v>33.7362756064368</v>
      </c>
      <c r="K12" s="63">
        <v>32.8484893232713</v>
      </c>
      <c r="L12" s="63">
        <v>29.1253101542534</v>
      </c>
      <c r="M12" s="63">
        <v>30.1540412848489</v>
      </c>
      <c r="N12" s="63">
        <v>30.797239200251</v>
      </c>
      <c r="O12" s="63">
        <v>32.1173660956438</v>
      </c>
      <c r="P12" s="63">
        <v>32.7014271235483</v>
      </c>
      <c r="Q12" s="63">
        <v>33.2804699041539</v>
      </c>
      <c r="R12" s="63">
        <v>33.6689450544896</v>
      </c>
      <c r="S12" s="63">
        <v>30.3850594380457</v>
      </c>
      <c r="T12" s="63">
        <v>30.7845786283203</v>
      </c>
      <c r="U12" s="63">
        <v>31.7558227729989</v>
      </c>
      <c r="V12" s="63">
        <v>31.7306535126429</v>
      </c>
      <c r="W12" s="63">
        <v>32.6503696458084</v>
      </c>
      <c r="X12" s="63">
        <v>33.7214828666517</v>
      </c>
      <c r="Y12" s="63">
        <v>37.0498670891751</v>
      </c>
      <c r="Z12" s="63">
        <v>40.2152406836852</v>
      </c>
      <c r="AA12" s="63">
        <v>41.6768923577983</v>
      </c>
      <c r="AB12" s="63">
        <v>45.9313547761787</v>
      </c>
      <c r="AC12" s="63">
        <v>49.978634716583</v>
      </c>
      <c r="AD12" s="63">
        <v>51.9975413352114</v>
      </c>
      <c r="AE12" s="63">
        <v>53.7971859504208</v>
      </c>
      <c r="AF12" s="63">
        <v>57.1151232916186</v>
      </c>
      <c r="AG12" s="63">
        <v>59.7477853219159</v>
      </c>
      <c r="AH12" s="63">
        <v>67.4269037584774</v>
      </c>
      <c r="AI12" s="63">
        <v>66.852476702754</v>
      </c>
      <c r="AJ12" s="63">
        <v>68.8719814102948</v>
      </c>
      <c r="AK12" s="63">
        <v>71.9644442474588</v>
      </c>
      <c r="AL12" s="63">
        <v>71.6365488553104</v>
      </c>
      <c r="AM12" s="63">
        <v>73.3473831220103</v>
      </c>
      <c r="AN12" s="63">
        <v>72.1657445750667</v>
      </c>
      <c r="AO12" s="63">
        <v>75.055376880368</v>
      </c>
      <c r="AP12" s="63">
        <v>77.1833121010618</v>
      </c>
      <c r="AQ12" s="63">
        <v>81.551363574282</v>
      </c>
      <c r="AR12" s="63">
        <v>82.4344403288798</v>
      </c>
      <c r="AS12" s="63">
        <v>80.8372586748132</v>
      </c>
      <c r="AT12" s="63">
        <v>78.3314425623092</v>
      </c>
      <c r="AU12" s="63">
        <v>77.8612170552472</v>
      </c>
      <c r="AV12" s="63">
        <v>83.8094579111806</v>
      </c>
      <c r="AW12" s="63">
        <v>84.8529535704596</v>
      </c>
      <c r="AX12" s="63">
        <v>84.8597082762416</v>
      </c>
      <c r="AY12" s="63">
        <v>82.3510072338807</v>
      </c>
      <c r="AZ12" s="63">
        <v>83.2118003454464</v>
      </c>
      <c r="BA12" s="63">
        <v>86.154481375033</v>
      </c>
      <c r="BB12" s="63">
        <v>85.5317093232913</v>
      </c>
      <c r="BC12" s="63">
        <v>87.768292218705</v>
      </c>
      <c r="BD12" s="63">
        <v>88.8833333992506</v>
      </c>
      <c r="BE12" s="64">
        <v>84.0542448910386</v>
      </c>
      <c r="BF12" s="30">
        <v>-0.0569144374040848</v>
      </c>
      <c r="BG12" s="30">
        <v>0.0127177475079931</v>
      </c>
    </row>
    <row r="13" spans="8:8" s="24" ht="10.2" customFormat="1">
      <c r="A13" s="24" t="s">
        <v>101</v>
      </c>
      <c r="B13" s="63">
        <v>16.9687803533743</v>
      </c>
      <c r="C13" s="63">
        <v>17.9579137968984</v>
      </c>
      <c r="D13" s="63">
        <v>18.5800828023401</v>
      </c>
      <c r="E13" s="63">
        <v>19.0402708084361</v>
      </c>
      <c r="F13" s="63">
        <v>18.8612844129545</v>
      </c>
      <c r="G13" s="63">
        <v>20.0620631560674</v>
      </c>
      <c r="H13" s="63">
        <v>19.2486018347106</v>
      </c>
      <c r="I13" s="63">
        <v>21.1292147371868</v>
      </c>
      <c r="J13" s="63">
        <v>20.6331936216322</v>
      </c>
      <c r="K13" s="63">
        <v>22.6165519364141</v>
      </c>
      <c r="L13" s="63">
        <v>22.5769197020091</v>
      </c>
      <c r="M13" s="63">
        <v>23.0005623548147</v>
      </c>
      <c r="N13" s="63">
        <v>23.0026695896139</v>
      </c>
      <c r="O13" s="63">
        <v>24.0614614625345</v>
      </c>
      <c r="P13" s="63">
        <v>24.9979022165321</v>
      </c>
      <c r="Q13" s="63">
        <v>24.8698515907199</v>
      </c>
      <c r="R13" s="63">
        <v>24.9086586262284</v>
      </c>
      <c r="S13" s="63">
        <v>25.485971845134</v>
      </c>
      <c r="T13" s="63">
        <v>26.2150137494432</v>
      </c>
      <c r="U13" s="63">
        <v>26.3470780644777</v>
      </c>
      <c r="V13" s="63">
        <v>26.823817456332</v>
      </c>
      <c r="W13" s="63">
        <v>27.1358568446316</v>
      </c>
      <c r="X13" s="63">
        <v>28.9150409582053</v>
      </c>
      <c r="Y13" s="63">
        <v>28.3653545142193</v>
      </c>
      <c r="Z13" s="63">
        <v>29.2624237592781</v>
      </c>
      <c r="AA13" s="63">
        <v>26.8323202374533</v>
      </c>
      <c r="AB13" s="63">
        <v>27.3276790500853</v>
      </c>
      <c r="AC13" s="63">
        <v>28.0319622227576</v>
      </c>
      <c r="AD13" s="63">
        <v>30.2742166424593</v>
      </c>
      <c r="AE13" s="63">
        <v>31.8972580073072</v>
      </c>
      <c r="AF13" s="63">
        <v>31.8030769606119</v>
      </c>
      <c r="AG13" s="63">
        <v>32.0427968337525</v>
      </c>
      <c r="AH13" s="63">
        <v>32.4753077732912</v>
      </c>
      <c r="AI13" s="63">
        <v>32.0583288664572</v>
      </c>
      <c r="AJ13" s="63">
        <v>29.1700767506649</v>
      </c>
      <c r="AK13" s="63">
        <v>27.9741292575895</v>
      </c>
      <c r="AL13" s="63">
        <v>27.0966537031916</v>
      </c>
      <c r="AM13" s="63">
        <v>26.5870214116658</v>
      </c>
      <c r="AN13" s="63">
        <v>27.1119173285185</v>
      </c>
      <c r="AO13" s="63">
        <v>27.2075379936246</v>
      </c>
      <c r="AP13" s="63">
        <v>26.9160976581822</v>
      </c>
      <c r="AQ13" s="63">
        <v>29.7202525638494</v>
      </c>
      <c r="AR13" s="63">
        <v>29.4324295273782</v>
      </c>
      <c r="AS13" s="63">
        <v>31.4698335810237</v>
      </c>
      <c r="AT13" s="63">
        <v>30.5435489202927</v>
      </c>
      <c r="AU13" s="63">
        <v>31.8004082370538</v>
      </c>
      <c r="AV13" s="63">
        <v>32.4734483025787</v>
      </c>
      <c r="AW13" s="63">
        <v>34.4560425554932</v>
      </c>
      <c r="AX13" s="63">
        <v>34.3913488729942</v>
      </c>
      <c r="AY13" s="63">
        <v>35.763693000206</v>
      </c>
      <c r="AZ13" s="63">
        <v>35.7495139556996</v>
      </c>
      <c r="BA13" s="63">
        <v>37.0514291040192</v>
      </c>
      <c r="BB13" s="63">
        <v>37.1443752564393</v>
      </c>
      <c r="BC13" s="63">
        <v>37.2709164062704</v>
      </c>
      <c r="BD13" s="63">
        <v>37.9187011125923</v>
      </c>
      <c r="BE13" s="64">
        <v>34.7340001129283</v>
      </c>
      <c r="BF13" s="30">
        <v>-0.0864903739602956</v>
      </c>
      <c r="BG13" s="30">
        <v>0.0218646968669409</v>
      </c>
    </row>
    <row r="14" spans="8:8" s="24" ht="10.2" customFormat="1">
      <c r="A14" s="24" t="s">
        <v>102</v>
      </c>
      <c r="B14" s="63">
        <v>5.91235950556638</v>
      </c>
      <c r="C14" s="63">
        <v>6.04158962911407</v>
      </c>
      <c r="D14" s="63">
        <v>6.3474892954387</v>
      </c>
      <c r="E14" s="63">
        <v>7.28320474400144</v>
      </c>
      <c r="F14" s="63">
        <v>7.51352298957419</v>
      </c>
      <c r="G14" s="63">
        <v>8.71944821336629</v>
      </c>
      <c r="H14" s="63">
        <v>9.30768216196731</v>
      </c>
      <c r="I14" s="63">
        <v>9.45132024455869</v>
      </c>
      <c r="J14" s="63">
        <v>9.83642945256424</v>
      </c>
      <c r="K14" s="63">
        <v>11.164251431407</v>
      </c>
      <c r="L14" s="63">
        <v>10.986715670162</v>
      </c>
      <c r="M14" s="63">
        <v>11.7781245539313</v>
      </c>
      <c r="N14" s="63">
        <v>13.6484627720498</v>
      </c>
      <c r="O14" s="63">
        <v>13.8838010397031</v>
      </c>
      <c r="P14" s="63">
        <v>14.0923019231318</v>
      </c>
      <c r="Q14" s="63">
        <v>17.4214018012867</v>
      </c>
      <c r="R14" s="63">
        <v>18.8463351927285</v>
      </c>
      <c r="S14" s="63">
        <v>20.1854183106611</v>
      </c>
      <c r="T14" s="63">
        <v>19.2135781695927</v>
      </c>
      <c r="U14" s="63">
        <v>20.7575769808728</v>
      </c>
      <c r="V14" s="63">
        <v>23.9761679222598</v>
      </c>
      <c r="W14" s="63">
        <v>24.4792131401721</v>
      </c>
      <c r="X14" s="63">
        <v>24.5912806087397</v>
      </c>
      <c r="Y14" s="63">
        <v>27.7526355183948</v>
      </c>
      <c r="Z14" s="63">
        <v>27.9442190500877</v>
      </c>
      <c r="AA14" s="63">
        <v>28.1799214558284</v>
      </c>
      <c r="AB14" s="63">
        <v>30.4303711939755</v>
      </c>
      <c r="AC14" s="63">
        <v>29.5909352918511</v>
      </c>
      <c r="AD14" s="63">
        <v>29.9487222505031</v>
      </c>
      <c r="AE14" s="63">
        <v>31.8443910460734</v>
      </c>
      <c r="AF14" s="63">
        <v>29.5064026353086</v>
      </c>
      <c r="AG14" s="63">
        <v>32.8439473103396</v>
      </c>
      <c r="AH14" s="63">
        <v>35.85824448015</v>
      </c>
      <c r="AI14" s="63">
        <v>35.3166121365101</v>
      </c>
      <c r="AJ14" s="63">
        <v>31.5185379238681</v>
      </c>
      <c r="AK14" s="63">
        <v>29.1689686516841</v>
      </c>
      <c r="AL14" s="63">
        <v>29.0469560174481</v>
      </c>
      <c r="AM14" s="63">
        <v>28.144863179769</v>
      </c>
      <c r="AN14" s="63">
        <v>28.1285663889352</v>
      </c>
      <c r="AO14" s="63">
        <v>29.8505888641036</v>
      </c>
      <c r="AP14" s="63">
        <v>31.1037268869928</v>
      </c>
      <c r="AQ14" s="63">
        <v>32.3444958927375</v>
      </c>
      <c r="AR14" s="63">
        <v>33.3800976331732</v>
      </c>
      <c r="AS14" s="63">
        <v>34.9100920651817</v>
      </c>
      <c r="AT14" s="63">
        <v>33.6380737581994</v>
      </c>
      <c r="AU14" s="63">
        <v>36.8096279492745</v>
      </c>
      <c r="AV14" s="63">
        <v>38.3775710102932</v>
      </c>
      <c r="AW14" s="63">
        <v>39.9189519673513</v>
      </c>
      <c r="AX14" s="63">
        <v>40.6451752910877</v>
      </c>
      <c r="AY14" s="63">
        <v>42.0370796325288</v>
      </c>
      <c r="AZ14" s="63">
        <v>41.1842329365417</v>
      </c>
      <c r="BA14" s="63">
        <v>40.2533507088614</v>
      </c>
      <c r="BB14" s="63">
        <v>40.9461646499932</v>
      </c>
      <c r="BC14" s="63">
        <v>42.508089655129</v>
      </c>
      <c r="BD14" s="63">
        <v>42.8385935259518</v>
      </c>
      <c r="BE14" s="64">
        <v>36.5676585556345</v>
      </c>
      <c r="BF14" s="30">
        <v>-0.148717455017651</v>
      </c>
      <c r="BG14" s="30">
        <v>0.0244727439708503</v>
      </c>
    </row>
    <row r="15" spans="8:8" s="24" ht="10.2" customFormat="1">
      <c r="A15" s="24" t="s">
        <v>103</v>
      </c>
      <c r="B15" s="63">
        <v>17.2204264993773</v>
      </c>
      <c r="C15" s="63">
        <v>20.3718908455909</v>
      </c>
      <c r="D15" s="63">
        <v>20.1614162043681</v>
      </c>
      <c r="E15" s="63">
        <v>19.9673338631442</v>
      </c>
      <c r="F15" s="63">
        <v>19.5599619706854</v>
      </c>
      <c r="G15" s="63">
        <v>19.6351414099963</v>
      </c>
      <c r="H15" s="63">
        <v>19.9582745179099</v>
      </c>
      <c r="I15" s="63">
        <v>17.3896710677028</v>
      </c>
      <c r="J15" s="63">
        <v>19.4361970948382</v>
      </c>
      <c r="K15" s="63">
        <v>21.923271865465</v>
      </c>
      <c r="L15" s="63">
        <v>21.9792638387215</v>
      </c>
      <c r="M15" s="63">
        <v>21.7457683043063</v>
      </c>
      <c r="N15" s="63">
        <v>21.3121307160646</v>
      </c>
      <c r="O15" s="63">
        <v>20.6629184813142</v>
      </c>
      <c r="P15" s="63">
        <v>20.9609539733003</v>
      </c>
      <c r="Q15" s="63">
        <v>21.8416525849785</v>
      </c>
      <c r="R15" s="63">
        <v>22.3738112995887</v>
      </c>
      <c r="S15" s="63">
        <v>21.8185619887097</v>
      </c>
      <c r="T15" s="63">
        <v>18.8311083129299</v>
      </c>
      <c r="U15" s="63">
        <v>19.3903343760317</v>
      </c>
      <c r="V15" s="63">
        <v>18.7859484340944</v>
      </c>
      <c r="W15" s="63">
        <v>19.6503760556213</v>
      </c>
      <c r="X15" s="63">
        <v>20.6456695173838</v>
      </c>
      <c r="Y15" s="63">
        <v>19.7099306014306</v>
      </c>
      <c r="Z15" s="63">
        <v>17.7128083847498</v>
      </c>
      <c r="AA15" s="63">
        <v>17.1581950297473</v>
      </c>
      <c r="AB15" s="63">
        <v>16.6646992460789</v>
      </c>
      <c r="AC15" s="63">
        <v>15.9565855040806</v>
      </c>
      <c r="AD15" s="63">
        <v>17.0393437580568</v>
      </c>
      <c r="AE15" s="63">
        <v>18.1976915406032</v>
      </c>
      <c r="AF15" s="63">
        <v>19.4825543821089</v>
      </c>
      <c r="AG15" s="63">
        <v>19.776822612263</v>
      </c>
      <c r="AH15" s="63">
        <v>19.587276119665</v>
      </c>
      <c r="AI15" s="63">
        <v>19.3124973156594</v>
      </c>
      <c r="AJ15" s="63">
        <v>19.5518698595901</v>
      </c>
      <c r="AK15" s="63">
        <v>19.8354408081892</v>
      </c>
      <c r="AL15" s="63">
        <v>19.3343339250724</v>
      </c>
      <c r="AM15" s="63">
        <v>19.575108534272</v>
      </c>
      <c r="AN15" s="63">
        <v>19.1002213540936</v>
      </c>
      <c r="AO15" s="63">
        <v>20.1673618711313</v>
      </c>
      <c r="AP15" s="63">
        <v>20.9081950798784</v>
      </c>
      <c r="AQ15" s="63">
        <v>20.890177194138</v>
      </c>
      <c r="AR15" s="63">
        <v>22.7195766772886</v>
      </c>
      <c r="AS15" s="63">
        <v>24.3113226246975</v>
      </c>
      <c r="AT15" s="63">
        <v>24.7245153348044</v>
      </c>
      <c r="AU15" s="63">
        <v>28.0099899486127</v>
      </c>
      <c r="AV15" s="63">
        <v>30.6793475255452</v>
      </c>
      <c r="AW15" s="63">
        <v>31.4109174406953</v>
      </c>
      <c r="AX15" s="63">
        <v>31.7344045831453</v>
      </c>
      <c r="AY15" s="63">
        <v>32.1996337904532</v>
      </c>
      <c r="AZ15" s="63">
        <v>33.3384513626083</v>
      </c>
      <c r="BA15" s="63">
        <v>35.1214786964212</v>
      </c>
      <c r="BB15" s="63">
        <v>35.4141461412315</v>
      </c>
      <c r="BC15" s="63">
        <v>36.7040830345341</v>
      </c>
      <c r="BD15" s="63">
        <v>36.4748129775755</v>
      </c>
      <c r="BE15" s="64">
        <v>30.2389750410739</v>
      </c>
      <c r="BF15" s="30">
        <v>-0.173227977639573</v>
      </c>
      <c r="BG15" s="30">
        <v>0.0396484936935637</v>
      </c>
    </row>
    <row r="16" spans="8:8" s="24" ht="10.2" customFormat="1">
      <c r="A16" s="24" t="s">
        <v>104</v>
      </c>
      <c r="B16" s="63">
        <v>132.770403943869</v>
      </c>
      <c r="C16" s="63">
        <v>140.117557351839</v>
      </c>
      <c r="D16" s="63">
        <v>148.390949901701</v>
      </c>
      <c r="E16" s="63">
        <v>152.054847328853</v>
      </c>
      <c r="F16" s="63">
        <v>155.7348733176</v>
      </c>
      <c r="G16" s="63">
        <v>170.147462341769</v>
      </c>
      <c r="H16" s="63">
        <v>170.048488469301</v>
      </c>
      <c r="I16" s="63">
        <v>231.400000619748</v>
      </c>
      <c r="J16" s="63">
        <v>226.280791563392</v>
      </c>
      <c r="K16" s="63">
        <v>214.791968521163</v>
      </c>
      <c r="L16" s="63">
        <v>170.59342350737</v>
      </c>
      <c r="M16" s="63">
        <v>189.167389845323</v>
      </c>
      <c r="N16" s="63">
        <v>194.134492547223</v>
      </c>
      <c r="O16" s="63">
        <v>192.798519305972</v>
      </c>
      <c r="P16" s="63">
        <v>167.937838045224</v>
      </c>
      <c r="Q16" s="63">
        <v>159.099544316027</v>
      </c>
      <c r="R16" s="63">
        <v>165.376794378861</v>
      </c>
      <c r="S16" s="63">
        <v>191.105828561837</v>
      </c>
      <c r="T16" s="63">
        <v>183.502131237858</v>
      </c>
      <c r="U16" s="63">
        <v>178.214938666745</v>
      </c>
      <c r="V16" s="63">
        <v>181.785324396563</v>
      </c>
      <c r="W16" s="63">
        <v>186.910139751999</v>
      </c>
      <c r="X16" s="63">
        <v>174.799263644674</v>
      </c>
      <c r="Y16" s="63">
        <v>190.569423244612</v>
      </c>
      <c r="Z16" s="63">
        <v>186.137463742664</v>
      </c>
      <c r="AA16" s="63">
        <v>205.150495323559</v>
      </c>
      <c r="AB16" s="63">
        <v>203.206405473319</v>
      </c>
      <c r="AC16" s="63">
        <v>213.76700727554</v>
      </c>
      <c r="AD16" s="63">
        <v>224.075442148431</v>
      </c>
      <c r="AE16" s="63">
        <v>236.33587292718</v>
      </c>
      <c r="AF16" s="63">
        <v>255.341921603205</v>
      </c>
      <c r="AG16" s="63">
        <v>288.545192876458</v>
      </c>
      <c r="AH16" s="63">
        <v>287.944794439044</v>
      </c>
      <c r="AI16" s="63">
        <v>291.845218975759</v>
      </c>
      <c r="AJ16" s="63">
        <v>323.795401351925</v>
      </c>
      <c r="AK16" s="63">
        <v>337.587932102946</v>
      </c>
      <c r="AL16" s="63">
        <v>362.961504955297</v>
      </c>
      <c r="AM16" s="63">
        <v>392.152332424774</v>
      </c>
      <c r="AN16" s="63">
        <v>437.490720911429</v>
      </c>
      <c r="AO16" s="63">
        <v>478.667364084285</v>
      </c>
      <c r="AP16" s="63">
        <v>510.715784803323</v>
      </c>
      <c r="AQ16" s="63">
        <v>593.732892796574</v>
      </c>
      <c r="AR16" s="63">
        <v>609.493703732481</v>
      </c>
      <c r="AS16" s="63">
        <v>597.786617655428</v>
      </c>
      <c r="AT16" s="63">
        <v>589.927867718468</v>
      </c>
      <c r="AU16" s="63">
        <v>633.915029398162</v>
      </c>
      <c r="AV16" s="63">
        <v>618.795582918777</v>
      </c>
      <c r="AW16" s="63">
        <v>605.257788418229</v>
      </c>
      <c r="AX16" s="63">
        <v>612.437996912809</v>
      </c>
      <c r="AY16" s="63">
        <v>605.43106565628</v>
      </c>
      <c r="AZ16" s="63">
        <v>584.009828025923</v>
      </c>
      <c r="BA16" s="63">
        <v>515.428997769734</v>
      </c>
      <c r="BB16" s="63">
        <v>544.359199791068</v>
      </c>
      <c r="BC16" s="63">
        <v>513.103875506363</v>
      </c>
      <c r="BD16" s="63">
        <v>509.527570472271</v>
      </c>
      <c r="BE16" s="64">
        <v>445.678867404832</v>
      </c>
      <c r="BF16" s="30">
        <v>-0.127699478225763</v>
      </c>
      <c r="BG16" s="30">
        <v>-0.0145448178876675</v>
      </c>
    </row>
    <row r="17" spans="8:8" s="24" ht="10.2" customFormat="1">
      <c r="A17" s="24" t="s">
        <v>105</v>
      </c>
      <c r="B17" s="63">
        <v>71.0319878864674</v>
      </c>
      <c r="C17" s="63">
        <v>69.3437606700488</v>
      </c>
      <c r="D17" s="63">
        <v>70.7239275096384</v>
      </c>
      <c r="E17" s="63">
        <v>73.8146907762081</v>
      </c>
      <c r="F17" s="63">
        <v>72.2725409795216</v>
      </c>
      <c r="G17" s="63">
        <v>70.6770501510712</v>
      </c>
      <c r="H17" s="63">
        <v>69.6482808565598</v>
      </c>
      <c r="I17" s="63">
        <v>71.467037356167</v>
      </c>
      <c r="J17" s="63">
        <v>79.465926358134</v>
      </c>
      <c r="K17" s="63">
        <v>79.8094046422511</v>
      </c>
      <c r="L17" s="63">
        <v>80.6136147045631</v>
      </c>
      <c r="M17" s="63">
        <v>85.6207266932519</v>
      </c>
      <c r="N17" s="63">
        <v>92.725327209054</v>
      </c>
      <c r="O17" s="63">
        <v>92.1147213395702</v>
      </c>
      <c r="P17" s="63">
        <v>98.7299391479751</v>
      </c>
      <c r="Q17" s="63">
        <v>107.556895954415</v>
      </c>
      <c r="R17" s="63">
        <v>108.609731919598</v>
      </c>
      <c r="S17" s="63">
        <v>107.845652039775</v>
      </c>
      <c r="T17" s="63">
        <v>104.592341584149</v>
      </c>
      <c r="U17" s="63">
        <v>103.837229555115</v>
      </c>
      <c r="V17" s="63">
        <v>103.869597601301</v>
      </c>
      <c r="W17" s="63">
        <v>108.724682752032</v>
      </c>
      <c r="X17" s="63">
        <v>105.691368507673</v>
      </c>
      <c r="Y17" s="63">
        <v>107.27400767535</v>
      </c>
      <c r="Z17" s="63">
        <v>105.530922417542</v>
      </c>
      <c r="AA17" s="63">
        <v>109.45723455205</v>
      </c>
      <c r="AB17" s="63">
        <v>107.421287356826</v>
      </c>
      <c r="AC17" s="63">
        <v>113.675942719145</v>
      </c>
      <c r="AD17" s="63">
        <v>109.994112690864</v>
      </c>
      <c r="AE17" s="63">
        <v>116.868353938682</v>
      </c>
      <c r="AF17" s="63">
        <v>117.88910713439</v>
      </c>
      <c r="AG17" s="63">
        <v>112.445495150089</v>
      </c>
      <c r="AH17" s="63">
        <v>116.505950853286</v>
      </c>
      <c r="AI17" s="63">
        <v>121.246573701645</v>
      </c>
      <c r="AJ17" s="63">
        <v>118.966602479795</v>
      </c>
      <c r="AK17" s="63">
        <v>120.094168031045</v>
      </c>
      <c r="AL17" s="63">
        <v>122.612388489493</v>
      </c>
      <c r="AM17" s="63">
        <v>121.847070044369</v>
      </c>
      <c r="AN17" s="63">
        <v>111.746185636592</v>
      </c>
      <c r="AO17" s="63">
        <v>119.199833593252</v>
      </c>
      <c r="AP17" s="63">
        <v>120.717572531356</v>
      </c>
      <c r="AQ17" s="63">
        <v>125.400366330514</v>
      </c>
      <c r="AR17" s="63">
        <v>130.611640605282</v>
      </c>
      <c r="AS17" s="63">
        <v>126.276636572379</v>
      </c>
      <c r="AT17" s="63">
        <v>124.231673504369</v>
      </c>
      <c r="AU17" s="63">
        <v>118.159210622714</v>
      </c>
      <c r="AV17" s="63">
        <v>119.137621260403</v>
      </c>
      <c r="AW17" s="63">
        <v>122.799674806503</v>
      </c>
      <c r="AX17" s="63">
        <v>122.688555582855</v>
      </c>
      <c r="AY17" s="63">
        <v>115.663211144048</v>
      </c>
      <c r="AZ17" s="63">
        <v>114.085425050698</v>
      </c>
      <c r="BA17" s="63">
        <v>100.158852455592</v>
      </c>
      <c r="BB17" s="63">
        <v>99.4847314531772</v>
      </c>
      <c r="BC17" s="63">
        <v>85.6178459991068</v>
      </c>
      <c r="BD17" s="63">
        <v>68.3625972430817</v>
      </c>
      <c r="BE17" s="64">
        <v>50.6944712417164</v>
      </c>
      <c r="BF17" s="30">
        <v>-0.260473361219967</v>
      </c>
      <c r="BG17" s="30">
        <v>-0.0579832569277727</v>
      </c>
    </row>
    <row r="18" spans="8:8" s="24" ht="10.2" customFormat="1">
      <c r="A18" s="24" t="s">
        <v>106</v>
      </c>
      <c r="B18" s="63">
        <v>11.77354903406</v>
      </c>
      <c r="C18" s="63">
        <v>11.627531466567</v>
      </c>
      <c r="D18" s="63">
        <v>11.9508402863201</v>
      </c>
      <c r="E18" s="63">
        <v>11.9262327751283</v>
      </c>
      <c r="F18" s="63">
        <v>12.3888127264623</v>
      </c>
      <c r="G18" s="63">
        <v>12.5620085375095</v>
      </c>
      <c r="H18" s="63">
        <v>12.784155779501</v>
      </c>
      <c r="I18" s="63">
        <v>13.5584313877046</v>
      </c>
      <c r="J18" s="63">
        <v>13.8410316156278</v>
      </c>
      <c r="K18" s="63">
        <v>13.8614282839159</v>
      </c>
      <c r="L18" s="63">
        <v>14.8031314961207</v>
      </c>
      <c r="M18" s="63">
        <v>14.9971187651365</v>
      </c>
      <c r="N18" s="63">
        <v>14.7609248051768</v>
      </c>
      <c r="O18" s="63">
        <v>15.0548645420358</v>
      </c>
      <c r="P18" s="63">
        <v>15.0182806373079</v>
      </c>
      <c r="Q18" s="63">
        <v>14.2453804014408</v>
      </c>
      <c r="R18" s="63">
        <v>14.0783362682864</v>
      </c>
      <c r="S18" s="63">
        <v>13.6855903758081</v>
      </c>
      <c r="T18" s="63">
        <v>13.3914749781167</v>
      </c>
      <c r="U18" s="63">
        <v>13.2243714763211</v>
      </c>
      <c r="V18" s="63">
        <v>13.2321250938174</v>
      </c>
      <c r="W18" s="63">
        <v>13.3929516862587</v>
      </c>
      <c r="X18" s="63">
        <v>13.9462066721379</v>
      </c>
      <c r="Y18" s="63">
        <v>13.5352995501136</v>
      </c>
      <c r="Z18" s="63">
        <v>14.0748685027688</v>
      </c>
      <c r="AA18" s="63">
        <v>14.2481421568517</v>
      </c>
      <c r="AB18" s="63">
        <v>14.7505921747615</v>
      </c>
      <c r="AC18" s="63">
        <v>15.8108080819224</v>
      </c>
      <c r="AD18" s="63">
        <v>16.6024205814308</v>
      </c>
      <c r="AE18" s="63">
        <v>17.23179901217</v>
      </c>
      <c r="AF18" s="63">
        <v>18.1984390319919</v>
      </c>
      <c r="AG18" s="63">
        <v>18.0905055722363</v>
      </c>
      <c r="AH18" s="63">
        <v>18.6916764400909</v>
      </c>
      <c r="AI18" s="63">
        <v>20.3286300724645</v>
      </c>
      <c r="AJ18" s="63">
        <v>20.5960661598264</v>
      </c>
      <c r="AK18" s="63">
        <v>21.0937988428689</v>
      </c>
      <c r="AL18" s="63">
        <v>21.4044542796971</v>
      </c>
      <c r="AM18" s="63">
        <v>21.3113400971251</v>
      </c>
      <c r="AN18" s="63">
        <v>21.8653586337116</v>
      </c>
      <c r="AO18" s="63">
        <v>22.0952520127648</v>
      </c>
      <c r="AP18" s="63">
        <v>21.7749449969304</v>
      </c>
      <c r="AQ18" s="63">
        <v>22.619930842207</v>
      </c>
      <c r="AR18" s="63">
        <v>23.3015005816833</v>
      </c>
      <c r="AS18" s="63">
        <v>23.4818569541431</v>
      </c>
      <c r="AT18" s="63">
        <v>22.6454473403135</v>
      </c>
      <c r="AU18" s="63">
        <v>23.194513461437</v>
      </c>
      <c r="AV18" s="63">
        <v>24.0025003367173</v>
      </c>
      <c r="AW18" s="63">
        <v>24.3989338982941</v>
      </c>
      <c r="AX18" s="63">
        <v>24.2103275861502</v>
      </c>
      <c r="AY18" s="63">
        <v>24.6441934933119</v>
      </c>
      <c r="AZ18" s="63">
        <v>26.4512440024135</v>
      </c>
      <c r="BA18" s="63">
        <v>27.1360002840686</v>
      </c>
      <c r="BB18" s="63">
        <v>27.5093013467719</v>
      </c>
      <c r="BC18" s="63">
        <v>27.5202986391044</v>
      </c>
      <c r="BD18" s="63">
        <v>28.6473507451982</v>
      </c>
      <c r="BE18" s="64">
        <v>25.5934843100783</v>
      </c>
      <c r="BF18" s="30">
        <v>-0.109043032134597</v>
      </c>
      <c r="BG18" s="30">
        <v>0.0237887574627935</v>
      </c>
    </row>
    <row r="19" spans="8:8" s="24" ht="10.2" customFormat="1">
      <c r="A19" s="24" t="s">
        <v>107</v>
      </c>
      <c r="B19" s="63">
        <v>35.7704068938565</v>
      </c>
      <c r="C19" s="63">
        <v>36.3113111327374</v>
      </c>
      <c r="D19" s="63">
        <v>37.0861013928045</v>
      </c>
      <c r="E19" s="63">
        <v>37.2044966142959</v>
      </c>
      <c r="F19" s="63">
        <v>37.4662192043272</v>
      </c>
      <c r="G19" s="63">
        <v>42.1465320928389</v>
      </c>
      <c r="H19" s="63">
        <v>42.8074698741036</v>
      </c>
      <c r="I19" s="63">
        <v>44.877287253843</v>
      </c>
      <c r="J19" s="63">
        <v>47.53481482592</v>
      </c>
      <c r="K19" s="63">
        <v>46.4514010404123</v>
      </c>
      <c r="L19" s="63">
        <v>44.447191006465</v>
      </c>
      <c r="M19" s="63">
        <v>44.5798439524661</v>
      </c>
      <c r="N19" s="63">
        <v>46.0595232088316</v>
      </c>
      <c r="O19" s="63">
        <v>46.5938087336355</v>
      </c>
      <c r="P19" s="63">
        <v>47.37567208351</v>
      </c>
      <c r="Q19" s="63">
        <v>52.3070957701397</v>
      </c>
      <c r="R19" s="63">
        <v>52.1775995715274</v>
      </c>
      <c r="S19" s="63">
        <v>44.9320821088126</v>
      </c>
      <c r="T19" s="63">
        <v>42.7110134782236</v>
      </c>
      <c r="U19" s="63">
        <v>44.6226751276041</v>
      </c>
      <c r="V19" s="63">
        <v>41.3023519486724</v>
      </c>
      <c r="W19" s="63">
        <v>40.1419809515733</v>
      </c>
      <c r="X19" s="63">
        <v>41.1639302575986</v>
      </c>
      <c r="Y19" s="63">
        <v>41.020117109394</v>
      </c>
      <c r="Z19" s="63">
        <v>42.0524185108158</v>
      </c>
      <c r="AA19" s="63">
        <v>40.976776481516</v>
      </c>
      <c r="AB19" s="63">
        <v>39.5077354332594</v>
      </c>
      <c r="AC19" s="63">
        <v>36.9496140295798</v>
      </c>
      <c r="AD19" s="63">
        <v>36.5512647388552</v>
      </c>
      <c r="AE19" s="63">
        <v>37.8010100870307</v>
      </c>
      <c r="AF19" s="63">
        <v>37.4423238855543</v>
      </c>
      <c r="AG19" s="63">
        <v>38.3656743276232</v>
      </c>
      <c r="AH19" s="63">
        <v>40.1251089020677</v>
      </c>
      <c r="AI19" s="63">
        <v>41.1792875676444</v>
      </c>
      <c r="AJ19" s="63">
        <v>39.677041071787</v>
      </c>
      <c r="AK19" s="63">
        <v>44.5821133838639</v>
      </c>
      <c r="AL19" s="63">
        <v>45.002585616614</v>
      </c>
      <c r="AM19" s="63">
        <v>45.3138738290824</v>
      </c>
      <c r="AN19" s="63">
        <v>45.842945680051</v>
      </c>
      <c r="AO19" s="63">
        <v>45.7303743845859</v>
      </c>
      <c r="AP19" s="63">
        <v>45.4436055123183</v>
      </c>
      <c r="AQ19" s="63">
        <v>46.2413708951004</v>
      </c>
      <c r="AR19" s="63">
        <v>44.4589968354813</v>
      </c>
      <c r="AS19" s="63">
        <v>42.5047449018967</v>
      </c>
      <c r="AT19" s="63">
        <v>39.6340671066509</v>
      </c>
      <c r="AU19" s="63">
        <v>38.8579056507015</v>
      </c>
      <c r="AV19" s="63">
        <v>39.4233698757815</v>
      </c>
      <c r="AW19" s="63">
        <v>38.7389845571381</v>
      </c>
      <c r="AX19" s="63">
        <v>37.5355543928151</v>
      </c>
      <c r="AY19" s="63">
        <v>36.9153117524668</v>
      </c>
      <c r="AZ19" s="63">
        <v>37.7287113968529</v>
      </c>
      <c r="BA19" s="63">
        <v>38.9353041839318</v>
      </c>
      <c r="BB19" s="63">
        <v>37.7556191079625</v>
      </c>
      <c r="BC19" s="63">
        <v>38.7831594906714</v>
      </c>
      <c r="BD19" s="63">
        <v>39.8521207320215</v>
      </c>
      <c r="BE19" s="64">
        <v>37.0630184696888</v>
      </c>
      <c r="BF19" s="30">
        <v>-0.0725273156616791</v>
      </c>
      <c r="BG19" s="30">
        <v>5.48809819580942E-4</v>
      </c>
    </row>
    <row r="20" spans="8:8" s="24" ht="10.2" customFormat="1">
      <c r="A20" s="24" t="s">
        <v>108</v>
      </c>
      <c r="B20" s="63">
        <v>11.2711197511593</v>
      </c>
      <c r="C20" s="63">
        <v>12.6524109053495</v>
      </c>
      <c r="D20" s="63">
        <v>13.2389095888672</v>
      </c>
      <c r="E20" s="63">
        <v>13.4341676365945</v>
      </c>
      <c r="F20" s="63">
        <v>14.1563855329688</v>
      </c>
      <c r="G20" s="63">
        <v>14.5639087071709</v>
      </c>
      <c r="H20" s="63">
        <v>15.8193439467045</v>
      </c>
      <c r="I20" s="63">
        <v>17.2709449465172</v>
      </c>
      <c r="J20" s="63">
        <v>17.6040640481753</v>
      </c>
      <c r="K20" s="63">
        <v>16.0679918338534</v>
      </c>
      <c r="L20" s="63">
        <v>17.4248296599819</v>
      </c>
      <c r="M20" s="63">
        <v>17.3576198903642</v>
      </c>
      <c r="N20" s="63">
        <v>18.1399283608215</v>
      </c>
      <c r="O20" s="63">
        <v>20.1473044081956</v>
      </c>
      <c r="P20" s="63">
        <v>20.6216213131739</v>
      </c>
      <c r="Q20" s="63">
        <v>21.41079769409</v>
      </c>
      <c r="R20" s="63">
        <v>19.7720655247944</v>
      </c>
      <c r="S20" s="63">
        <v>18.7721961169095</v>
      </c>
      <c r="T20" s="63">
        <v>17.5790894149931</v>
      </c>
      <c r="U20" s="63">
        <v>17.4242317807532</v>
      </c>
      <c r="V20" s="63">
        <v>20.0837618425587</v>
      </c>
      <c r="W20" s="63">
        <v>25.8568117250847</v>
      </c>
      <c r="X20" s="63">
        <v>29.9597620140284</v>
      </c>
      <c r="Y20" s="63">
        <v>31.2240769002858</v>
      </c>
      <c r="Z20" s="63">
        <v>33.6151845755939</v>
      </c>
      <c r="AA20" s="63">
        <v>35.6897101998402</v>
      </c>
      <c r="AB20" s="63">
        <v>36.9966417461136</v>
      </c>
      <c r="AC20" s="63">
        <v>36.80435805986</v>
      </c>
      <c r="AD20" s="63">
        <v>39.1176758041064</v>
      </c>
      <c r="AE20" s="63">
        <v>42.9822887043518</v>
      </c>
      <c r="AF20" s="63">
        <v>47.3506237152838</v>
      </c>
      <c r="AG20" s="63">
        <v>48.6985481842501</v>
      </c>
      <c r="AH20" s="63">
        <v>51.9629591116193</v>
      </c>
      <c r="AI20" s="63">
        <v>53.1626103431011</v>
      </c>
      <c r="AJ20" s="63">
        <v>52.3170751685481</v>
      </c>
      <c r="AK20" s="63">
        <v>50.5438770753771</v>
      </c>
      <c r="AL20" s="63">
        <v>46.0564529028529</v>
      </c>
      <c r="AM20" s="63">
        <v>46.9270275681684</v>
      </c>
      <c r="AN20" s="63">
        <v>48.4248172710378</v>
      </c>
      <c r="AO20" s="63">
        <v>47.0651524562067</v>
      </c>
      <c r="AP20" s="63">
        <v>46.7794812795439</v>
      </c>
      <c r="AQ20" s="63">
        <v>46.083204081617</v>
      </c>
      <c r="AR20" s="63">
        <v>49.0214569111442</v>
      </c>
      <c r="AS20" s="63">
        <v>49.7558826091062</v>
      </c>
      <c r="AT20" s="63">
        <v>50.5229258763124</v>
      </c>
      <c r="AU20" s="63">
        <v>52.2494363838438</v>
      </c>
      <c r="AV20" s="63">
        <v>53.3885961982141</v>
      </c>
      <c r="AW20" s="63">
        <v>53.9553100407914</v>
      </c>
      <c r="AX20" s="63">
        <v>54.8542534651821</v>
      </c>
      <c r="AY20" s="63">
        <v>53.0380629414996</v>
      </c>
      <c r="AZ20" s="63">
        <v>53.3180952515883</v>
      </c>
      <c r="BA20" s="63">
        <v>56.8907240549208</v>
      </c>
      <c r="BB20" s="63">
        <v>55.6744806544187</v>
      </c>
      <c r="BC20" s="63">
        <v>56.0782810661732</v>
      </c>
      <c r="BD20" s="63">
        <v>52.4369747726582</v>
      </c>
      <c r="BE20" s="64">
        <v>45.5411130960728</v>
      </c>
      <c r="BF20" s="30">
        <v>-0.133880548559035</v>
      </c>
      <c r="BG20" s="30">
        <v>0.00372539779891712</v>
      </c>
    </row>
    <row r="21" spans="8:8" s="24" ht="10.2" customFormat="1">
      <c r="A21" s="31" t="s">
        <v>109</v>
      </c>
      <c r="B21" s="65">
        <v>23.3097800787947</v>
      </c>
      <c r="C21" s="65">
        <v>24.0450798478604</v>
      </c>
      <c r="D21" s="65">
        <v>24.405283082538</v>
      </c>
      <c r="E21" s="65">
        <v>25.2455325068503</v>
      </c>
      <c r="F21" s="65">
        <v>25.7428982781762</v>
      </c>
      <c r="G21" s="65">
        <v>26.7855528919114</v>
      </c>
      <c r="H21" s="65">
        <v>27.5768944990782</v>
      </c>
      <c r="I21" s="65">
        <v>29.1426951097719</v>
      </c>
      <c r="J21" s="65">
        <v>31.2865892381952</v>
      </c>
      <c r="K21" s="65">
        <v>32.1399896595844</v>
      </c>
      <c r="L21" s="65">
        <v>31.8649195939933</v>
      </c>
      <c r="M21" s="65">
        <v>33.2162505859174</v>
      </c>
      <c r="N21" s="65">
        <v>34.4370602102569</v>
      </c>
      <c r="O21" s="65">
        <v>35.474296185188</v>
      </c>
      <c r="P21" s="65">
        <v>36.9718619234549</v>
      </c>
      <c r="Q21" s="65">
        <v>37.8074460153801</v>
      </c>
      <c r="R21" s="65">
        <v>36.9616664335318</v>
      </c>
      <c r="S21" s="65">
        <v>36.4911450897574</v>
      </c>
      <c r="T21" s="65">
        <v>35.9627724518825</v>
      </c>
      <c r="U21" s="65">
        <v>36.7576257766433</v>
      </c>
      <c r="V21" s="65">
        <v>37.0917458914948</v>
      </c>
      <c r="W21" s="65">
        <v>38.4978507017407</v>
      </c>
      <c r="X21" s="65">
        <v>39.1739355915884</v>
      </c>
      <c r="Y21" s="65">
        <v>39.71836601637</v>
      </c>
      <c r="Z21" s="65">
        <v>39.6726897133797</v>
      </c>
      <c r="AA21" s="65">
        <v>39.0638664396031</v>
      </c>
      <c r="AB21" s="65">
        <v>39.4597055217083</v>
      </c>
      <c r="AC21" s="65">
        <v>40.5673176869091</v>
      </c>
      <c r="AD21" s="65">
        <v>41.3837029162817</v>
      </c>
      <c r="AE21" s="65">
        <v>43.2539964945685</v>
      </c>
      <c r="AF21" s="65">
        <v>44.4178380127608</v>
      </c>
      <c r="AG21" s="65">
        <v>45.4813831667778</v>
      </c>
      <c r="AH21" s="65">
        <v>47.1950987244546</v>
      </c>
      <c r="AI21" s="65">
        <v>48.1956180954052</v>
      </c>
      <c r="AJ21" s="65">
        <v>47.749399024007</v>
      </c>
      <c r="AK21" s="65">
        <v>48.1811233322099</v>
      </c>
      <c r="AL21" s="65">
        <v>47.2543580124408</v>
      </c>
      <c r="AM21" s="65">
        <v>47.2484116261638</v>
      </c>
      <c r="AN21" s="65">
        <v>47.3332434153147</v>
      </c>
      <c r="AO21" s="65">
        <v>49.0198642868981</v>
      </c>
      <c r="AP21" s="65">
        <v>49.8828548380405</v>
      </c>
      <c r="AQ21" s="65">
        <v>51.4926250363657</v>
      </c>
      <c r="AR21" s="65">
        <v>53.2507661153888</v>
      </c>
      <c r="AS21" s="65">
        <v>53.8140935960056</v>
      </c>
      <c r="AT21" s="65">
        <v>52.5511401135872</v>
      </c>
      <c r="AU21" s="65">
        <v>54.866078999479</v>
      </c>
      <c r="AV21" s="65">
        <v>56.524088528877</v>
      </c>
      <c r="AW21" s="65">
        <v>57.4345603124289</v>
      </c>
      <c r="AX21" s="65">
        <v>58.286454571407</v>
      </c>
      <c r="AY21" s="65">
        <v>58.0954097564287</v>
      </c>
      <c r="AZ21" s="65">
        <v>57.7030616092808</v>
      </c>
      <c r="BA21" s="65">
        <v>56.2972081489891</v>
      </c>
      <c r="BB21" s="65">
        <v>56.2056710578105</v>
      </c>
      <c r="BC21" s="65">
        <v>55.3776933300518</v>
      </c>
      <c r="BD21" s="65">
        <v>54.4258647035663</v>
      </c>
      <c r="BE21" s="65">
        <v>49.8811440650128</v>
      </c>
      <c r="BF21" s="33">
        <v>-0.086007047254372</v>
      </c>
      <c r="BG21" s="33">
        <v>0.00351142085456546</v>
      </c>
    </row>
    <row r="22" spans="8:8" s="24" ht="10.2" customFormat="1">
      <c r="B22" s="63"/>
      <c r="C22" s="63"/>
      <c r="D22" s="63"/>
      <c r="E22" s="63"/>
      <c r="F22" s="63"/>
      <c r="G22" s="63"/>
      <c r="H22" s="63"/>
      <c r="I22" s="63"/>
      <c r="J22" s="63"/>
      <c r="K22" s="63"/>
      <c r="L22" s="63"/>
      <c r="M22" s="63"/>
      <c r="N22" s="63"/>
      <c r="O22" s="63"/>
      <c r="P22" s="63"/>
      <c r="Q22" s="63"/>
      <c r="R22" s="63"/>
      <c r="S22" s="63"/>
      <c r="T22" s="63"/>
      <c r="U22" s="63"/>
      <c r="V22" s="63"/>
      <c r="W22" s="63"/>
      <c r="X22" s="63"/>
      <c r="Y22" s="63"/>
      <c r="Z22" s="63"/>
      <c r="AA22" s="63"/>
      <c r="AB22" s="63"/>
      <c r="AC22" s="63"/>
      <c r="AD22" s="63"/>
      <c r="AE22" s="63"/>
      <c r="AF22" s="63"/>
      <c r="AG22" s="63"/>
      <c r="AH22" s="63"/>
      <c r="AI22" s="63"/>
      <c r="AJ22" s="63"/>
      <c r="AK22" s="63"/>
      <c r="AL22" s="63"/>
      <c r="AM22" s="63"/>
      <c r="AN22" s="63"/>
      <c r="AO22" s="63"/>
      <c r="AP22" s="63"/>
      <c r="AQ22" s="63"/>
      <c r="AR22" s="63"/>
      <c r="AS22" s="63"/>
      <c r="AT22" s="63"/>
      <c r="AU22" s="63"/>
      <c r="AV22" s="63"/>
      <c r="AW22" s="63"/>
      <c r="AX22" s="63"/>
      <c r="AY22" s="63"/>
      <c r="AZ22" s="63"/>
      <c r="BA22" s="63"/>
      <c r="BB22" s="63"/>
      <c r="BC22" s="63"/>
      <c r="BD22" s="63"/>
      <c r="BE22" s="64"/>
      <c r="BF22" s="30"/>
      <c r="BG22" s="30"/>
    </row>
    <row r="23" spans="8:8" s="24" ht="10.2" customFormat="1">
      <c r="A23" s="24" t="s">
        <v>110</v>
      </c>
      <c r="B23" s="63">
        <v>91.9648890290474</v>
      </c>
      <c r="C23" s="63">
        <v>95.5884269018702</v>
      </c>
      <c r="D23" s="63">
        <v>95.9678773115271</v>
      </c>
      <c r="E23" s="63">
        <v>102.094109541973</v>
      </c>
      <c r="F23" s="63">
        <v>105.376888601344</v>
      </c>
      <c r="G23" s="63">
        <v>119.900665018655</v>
      </c>
      <c r="H23" s="63">
        <v>119.23321882092</v>
      </c>
      <c r="I23" s="63">
        <v>122.860402670219</v>
      </c>
      <c r="J23" s="63">
        <v>131.593876666676</v>
      </c>
      <c r="K23" s="63">
        <v>131.651266357664</v>
      </c>
      <c r="L23" s="63">
        <v>130.468463433418</v>
      </c>
      <c r="M23" s="63">
        <v>135.320291827914</v>
      </c>
      <c r="N23" s="63">
        <v>135.358329187387</v>
      </c>
      <c r="O23" s="63">
        <v>141.455982458948</v>
      </c>
      <c r="P23" s="63">
        <v>149.891361910043</v>
      </c>
      <c r="Q23" s="63">
        <v>149.330152946378</v>
      </c>
      <c r="R23" s="63">
        <v>144.857545287172</v>
      </c>
      <c r="S23" s="63">
        <v>140.068404391603</v>
      </c>
      <c r="T23" s="63">
        <v>139.684686205462</v>
      </c>
      <c r="U23" s="63">
        <v>138.493981693013</v>
      </c>
      <c r="V23" s="63">
        <v>145.268925448019</v>
      </c>
      <c r="W23" s="63">
        <v>146.524306101819</v>
      </c>
      <c r="X23" s="63">
        <v>154.239033344566</v>
      </c>
      <c r="Y23" s="63">
        <v>151.529064323976</v>
      </c>
      <c r="Z23" s="63">
        <v>151.852647107785</v>
      </c>
      <c r="AA23" s="63">
        <v>153.363286533809</v>
      </c>
      <c r="AB23" s="63">
        <v>159.961845244126</v>
      </c>
      <c r="AC23" s="63">
        <v>155.923891505947</v>
      </c>
      <c r="AD23" s="63">
        <v>157.364746547185</v>
      </c>
      <c r="AE23" s="63">
        <v>155.406160908295</v>
      </c>
      <c r="AF23" s="63">
        <v>162.028281990961</v>
      </c>
      <c r="AG23" s="63">
        <v>161.959231368961</v>
      </c>
      <c r="AH23" s="63">
        <v>164.960399784094</v>
      </c>
      <c r="AI23" s="63">
        <v>167.373934609117</v>
      </c>
      <c r="AJ23" s="63">
        <v>170.794571258985</v>
      </c>
      <c r="AK23" s="63">
        <v>170.995828483613</v>
      </c>
      <c r="AL23" s="63">
        <v>176.677211468026</v>
      </c>
      <c r="AM23" s="63">
        <v>176.215958704393</v>
      </c>
      <c r="AN23" s="63">
        <v>177.691096089753</v>
      </c>
      <c r="AO23" s="63">
        <v>179.757474047378</v>
      </c>
      <c r="AP23" s="63">
        <v>181.997006994536</v>
      </c>
      <c r="AQ23" s="63">
        <v>179.250470702923</v>
      </c>
      <c r="AR23" s="63">
        <v>174.450978288713</v>
      </c>
      <c r="AS23" s="63">
        <v>177.354403536672</v>
      </c>
      <c r="AT23" s="63">
        <v>170.710601870221</v>
      </c>
      <c r="AU23" s="63">
        <v>175.733915638455</v>
      </c>
      <c r="AV23" s="63">
        <v>163.696695572187</v>
      </c>
      <c r="AW23" s="63">
        <v>170.702632911122</v>
      </c>
      <c r="AX23" s="63">
        <v>168.515826602886</v>
      </c>
      <c r="AY23" s="63">
        <v>160.384186878386</v>
      </c>
      <c r="AZ23" s="63">
        <v>159.506953982044</v>
      </c>
      <c r="BA23" s="63">
        <v>163.460989399947</v>
      </c>
      <c r="BB23" s="63">
        <v>166.048729360829</v>
      </c>
      <c r="BC23" s="63">
        <v>160.795448223193</v>
      </c>
      <c r="BD23" s="63">
        <v>167.219814280809</v>
      </c>
      <c r="BE23" s="64">
        <v>153.634710417441</v>
      </c>
      <c r="BF23" s="30">
        <v>-0.0837512641187564</v>
      </c>
      <c r="BG23" s="30">
        <v>-0.00206392077847195</v>
      </c>
    </row>
    <row r="24" spans="8:8" s="24" ht="10.2" customFormat="1">
      <c r="A24" s="24" t="s">
        <v>111</v>
      </c>
      <c r="B24" s="63">
        <v>157.393167622249</v>
      </c>
      <c r="C24" s="63">
        <v>150.925755403825</v>
      </c>
      <c r="D24" s="63">
        <v>157.768554277849</v>
      </c>
      <c r="E24" s="63">
        <v>175.141359869562</v>
      </c>
      <c r="F24" s="63">
        <v>191.531579420973</v>
      </c>
      <c r="G24" s="63">
        <v>201.652897941245</v>
      </c>
      <c r="H24" s="63">
        <v>197.190688497516</v>
      </c>
      <c r="I24" s="63">
        <v>208.99126096674</v>
      </c>
      <c r="J24" s="63">
        <v>211.184704892594</v>
      </c>
      <c r="K24" s="63">
        <v>203.392311606085</v>
      </c>
      <c r="L24" s="63">
        <v>190.672135876731</v>
      </c>
      <c r="M24" s="63">
        <v>201.757847529678</v>
      </c>
      <c r="N24" s="63">
        <v>201.604369616466</v>
      </c>
      <c r="O24" s="63">
        <v>210.001846769437</v>
      </c>
      <c r="P24" s="63">
        <v>215.710194228726</v>
      </c>
      <c r="Q24" s="63">
        <v>206.166529484184</v>
      </c>
      <c r="R24" s="63">
        <v>195.780179388389</v>
      </c>
      <c r="S24" s="63">
        <v>187.052559316093</v>
      </c>
      <c r="T24" s="63">
        <v>180.933323095911</v>
      </c>
      <c r="U24" s="63">
        <v>188.877260447813</v>
      </c>
      <c r="V24" s="63">
        <v>196.844177200161</v>
      </c>
      <c r="W24" s="63">
        <v>202.782627783201</v>
      </c>
      <c r="X24" s="63">
        <v>208.576780260426</v>
      </c>
      <c r="Y24" s="63">
        <v>212.366441713228</v>
      </c>
      <c r="Z24" s="63">
        <v>213.53368818342</v>
      </c>
      <c r="AA24" s="63">
        <v>222.562846504709</v>
      </c>
      <c r="AB24" s="63">
        <v>229.54950876836</v>
      </c>
      <c r="AC24" s="63">
        <v>228.164477428706</v>
      </c>
      <c r="AD24" s="63">
        <v>223.6167606381</v>
      </c>
      <c r="AE24" s="63">
        <v>234.418998925732</v>
      </c>
      <c r="AF24" s="63">
        <v>236.59560948976</v>
      </c>
      <c r="AG24" s="63">
        <v>250.779721703966</v>
      </c>
      <c r="AH24" s="63">
        <v>252.913702630791</v>
      </c>
      <c r="AI24" s="63">
        <v>257.555237133526</v>
      </c>
      <c r="AJ24" s="63">
        <v>255.188376837942</v>
      </c>
      <c r="AK24" s="63">
        <v>259.145272812</v>
      </c>
      <c r="AL24" s="63">
        <v>255.988581946216</v>
      </c>
      <c r="AM24" s="63">
        <v>253.646985337089</v>
      </c>
      <c r="AN24" s="63">
        <v>262.06273492515</v>
      </c>
      <c r="AO24" s="63">
        <v>261.506202671283</v>
      </c>
      <c r="AP24" s="63">
        <v>256.845021883796</v>
      </c>
      <c r="AQ24" s="63">
        <v>255.700260412189</v>
      </c>
      <c r="AR24" s="63">
        <v>255.47916136789</v>
      </c>
      <c r="AS24" s="63">
        <v>257.547274745192</v>
      </c>
      <c r="AT24" s="63">
        <v>238.778507006398</v>
      </c>
      <c r="AU24" s="63">
        <v>252.639775367628</v>
      </c>
      <c r="AV24" s="63">
        <v>234.195994545134</v>
      </c>
      <c r="AW24" s="63">
        <v>222.955880191665</v>
      </c>
      <c r="AX24" s="63">
        <v>227.60955716096</v>
      </c>
      <c r="AY24" s="63">
        <v>210.2401041954</v>
      </c>
      <c r="AZ24" s="63">
        <v>211.948844893046</v>
      </c>
      <c r="BA24" s="63">
        <v>227.113396500734</v>
      </c>
      <c r="BB24" s="63">
        <v>228.243371709987</v>
      </c>
      <c r="BC24" s="63">
        <v>225.309752895065</v>
      </c>
      <c r="BD24" s="63">
        <v>231.156508409098</v>
      </c>
      <c r="BE24" s="64">
        <v>189.03469081697</v>
      </c>
      <c r="BF24" s="30">
        <v>-0.184456436515053</v>
      </c>
      <c r="BG24" s="30">
        <v>-0.00323888013664553</v>
      </c>
    </row>
    <row r="25" spans="8:8" s="24" ht="10.2" customFormat="1">
      <c r="A25" s="24" t="s">
        <v>112</v>
      </c>
      <c r="B25" s="63">
        <v>52.348729864612</v>
      </c>
      <c r="C25" s="63">
        <v>55.7114593861342</v>
      </c>
      <c r="D25" s="63">
        <v>64.280233436975</v>
      </c>
      <c r="E25" s="63">
        <v>71.4443529366387</v>
      </c>
      <c r="F25" s="63">
        <v>79.088136565915</v>
      </c>
      <c r="G25" s="63">
        <v>88.4276764578625</v>
      </c>
      <c r="H25" s="63">
        <v>91.5277478126915</v>
      </c>
      <c r="I25" s="63">
        <v>93.6492037088235</v>
      </c>
      <c r="J25" s="63">
        <v>96.7462128743499</v>
      </c>
      <c r="K25" s="63">
        <v>99.1552196794776</v>
      </c>
      <c r="L25" s="63">
        <v>109.058377256395</v>
      </c>
      <c r="M25" s="63">
        <v>114.976204654607</v>
      </c>
      <c r="N25" s="63">
        <v>120.714115101753</v>
      </c>
      <c r="O25" s="63">
        <v>124.681491453926</v>
      </c>
      <c r="P25" s="63">
        <v>129.02084849027</v>
      </c>
      <c r="Q25" s="63">
        <v>135.812444988263</v>
      </c>
      <c r="R25" s="63">
        <v>133.342553259105</v>
      </c>
      <c r="S25" s="63">
        <v>136.223696262379</v>
      </c>
      <c r="T25" s="63">
        <v>136.748644215951</v>
      </c>
      <c r="U25" s="63">
        <v>135.710327978576</v>
      </c>
      <c r="V25" s="63">
        <v>134.646077430047</v>
      </c>
      <c r="W25" s="63">
        <v>137.417662416112</v>
      </c>
      <c r="X25" s="63">
        <v>138.646520739677</v>
      </c>
      <c r="Y25" s="63">
        <v>142.179037294951</v>
      </c>
      <c r="Z25" s="63">
        <v>141.586123851523</v>
      </c>
      <c r="AA25" s="63">
        <v>131.607939346933</v>
      </c>
      <c r="AB25" s="63">
        <v>107.195749194544</v>
      </c>
      <c r="AC25" s="63">
        <v>101.729096253718</v>
      </c>
      <c r="AD25" s="63">
        <v>109.559223537667</v>
      </c>
      <c r="AE25" s="63">
        <v>106.725772852731</v>
      </c>
      <c r="AF25" s="63">
        <v>116.092194763835</v>
      </c>
      <c r="AG25" s="63">
        <v>116.776028448643</v>
      </c>
      <c r="AH25" s="63">
        <v>111.759466333511</v>
      </c>
      <c r="AI25" s="63">
        <v>108.178900713721</v>
      </c>
      <c r="AJ25" s="63">
        <v>95.3048659374292</v>
      </c>
      <c r="AK25" s="63">
        <v>97.1758014634667</v>
      </c>
      <c r="AL25" s="63">
        <v>101.339645314852</v>
      </c>
      <c r="AM25" s="63">
        <v>99.6965819848719</v>
      </c>
      <c r="AN25" s="63">
        <v>104.272581654258</v>
      </c>
      <c r="AO25" s="63">
        <v>101.721654875486</v>
      </c>
      <c r="AP25" s="63">
        <v>110.836740317108</v>
      </c>
      <c r="AQ25" s="63">
        <v>113.796234410672</v>
      </c>
      <c r="AR25" s="63">
        <v>111.155257034686</v>
      </c>
      <c r="AS25" s="63">
        <v>110.082293310727</v>
      </c>
      <c r="AT25" s="63">
        <v>96.8618304635495</v>
      </c>
      <c r="AU25" s="63">
        <v>101.470734095442</v>
      </c>
      <c r="AV25" s="63">
        <v>108.669377790541</v>
      </c>
      <c r="AW25" s="63">
        <v>103.697087552202</v>
      </c>
      <c r="AX25" s="63">
        <v>96.4728533835377</v>
      </c>
      <c r="AY25" s="63">
        <v>103.630864380756</v>
      </c>
      <c r="AZ25" s="63">
        <v>110.845827558149</v>
      </c>
      <c r="BA25" s="63">
        <v>105.727865116762</v>
      </c>
      <c r="BB25" s="63">
        <v>108.907704719515</v>
      </c>
      <c r="BC25" s="63">
        <v>109.479412808131</v>
      </c>
      <c r="BD25" s="63">
        <v>106.481826565339</v>
      </c>
      <c r="BE25" s="64">
        <v>99.2948419496647</v>
      </c>
      <c r="BF25" s="30">
        <v>-0.070042769161872</v>
      </c>
      <c r="BG25" s="30">
        <v>0.00951385098737734</v>
      </c>
    </row>
    <row r="26" spans="8:8" s="24" ht="10.2" customFormat="1">
      <c r="A26" s="24" t="s">
        <v>113</v>
      </c>
      <c r="B26" s="63" t="s">
        <v>114</v>
      </c>
      <c r="C26" s="63" t="s">
        <v>114</v>
      </c>
      <c r="D26" s="63" t="s">
        <v>114</v>
      </c>
      <c r="E26" s="63" t="s">
        <v>114</v>
      </c>
      <c r="F26" s="63" t="s">
        <v>114</v>
      </c>
      <c r="G26" s="63" t="s">
        <v>114</v>
      </c>
      <c r="H26" s="63" t="s">
        <v>114</v>
      </c>
      <c r="I26" s="63" t="s">
        <v>114</v>
      </c>
      <c r="J26" s="63" t="s">
        <v>114</v>
      </c>
      <c r="K26" s="63" t="s">
        <v>114</v>
      </c>
      <c r="L26" s="63" t="s">
        <v>114</v>
      </c>
      <c r="M26" s="63" t="s">
        <v>114</v>
      </c>
      <c r="N26" s="63" t="s">
        <v>114</v>
      </c>
      <c r="O26" s="63" t="s">
        <v>114</v>
      </c>
      <c r="P26" s="63" t="s">
        <v>114</v>
      </c>
      <c r="Q26" s="63" t="s">
        <v>114</v>
      </c>
      <c r="R26" s="63" t="s">
        <v>114</v>
      </c>
      <c r="S26" s="63" t="s">
        <v>114</v>
      </c>
      <c r="T26" s="63" t="s">
        <v>114</v>
      </c>
      <c r="U26" s="63" t="s">
        <v>114</v>
      </c>
      <c r="V26" s="63" t="s">
        <v>114</v>
      </c>
      <c r="W26" s="63" t="s">
        <v>114</v>
      </c>
      <c r="X26" s="63" t="s">
        <v>114</v>
      </c>
      <c r="Y26" s="63" t="s">
        <v>114</v>
      </c>
      <c r="Z26" s="63" t="s">
        <v>114</v>
      </c>
      <c r="AA26" s="63">
        <v>75.1986231242554</v>
      </c>
      <c r="AB26" s="63">
        <v>63.3444402198906</v>
      </c>
      <c r="AC26" s="63">
        <v>60.6543018678323</v>
      </c>
      <c r="AD26" s="63">
        <v>63.7482901384278</v>
      </c>
      <c r="AE26" s="63">
        <v>64.8360841513161</v>
      </c>
      <c r="AF26" s="63">
        <v>67.6969949611882</v>
      </c>
      <c r="AG26" s="63">
        <v>73.0497834246434</v>
      </c>
      <c r="AH26" s="63">
        <v>73.320762526738</v>
      </c>
      <c r="AI26" s="63">
        <v>78.2519972519461</v>
      </c>
      <c r="AJ26" s="63">
        <v>81.410031349645</v>
      </c>
      <c r="AK26" s="63">
        <v>77.5541730282346</v>
      </c>
      <c r="AL26" s="63">
        <v>81.8636514682723</v>
      </c>
      <c r="AM26" s="63">
        <v>82.3761565389125</v>
      </c>
      <c r="AN26" s="63">
        <v>86.4221816099137</v>
      </c>
      <c r="AO26" s="63">
        <v>89.6805439404901</v>
      </c>
      <c r="AP26" s="63">
        <v>88.8528306528065</v>
      </c>
      <c r="AQ26" s="63">
        <v>87.9657234145303</v>
      </c>
      <c r="AR26" s="63">
        <v>88.8280363226074</v>
      </c>
      <c r="AS26" s="63">
        <v>88.3857937108787</v>
      </c>
      <c r="AT26" s="63">
        <v>87.26085802151</v>
      </c>
      <c r="AU26" s="63">
        <v>88.7366177357135</v>
      </c>
      <c r="AV26" s="63">
        <v>78.0791657627703</v>
      </c>
      <c r="AW26" s="63">
        <v>72.6375085788442</v>
      </c>
      <c r="AX26" s="63">
        <v>79.5328349235658</v>
      </c>
      <c r="AY26" s="63">
        <v>79.7747830854724</v>
      </c>
      <c r="AZ26" s="63">
        <v>76.2575209933352</v>
      </c>
      <c r="BA26" s="63">
        <v>79.6821769135573</v>
      </c>
      <c r="BB26" s="63">
        <v>80.3481398463774</v>
      </c>
      <c r="BC26" s="63">
        <v>83.3454781374495</v>
      </c>
      <c r="BD26" s="63">
        <v>81.9319295792675</v>
      </c>
      <c r="BE26" s="64">
        <v>79.578372422354</v>
      </c>
      <c r="BF26" s="30">
        <v>-0.0313795173282443</v>
      </c>
      <c r="BG26" s="30">
        <v>-0.00628151081659689</v>
      </c>
    </row>
    <row r="27" spans="8:8" s="24" ht="10.2" customFormat="1">
      <c r="A27" s="24" t="s">
        <v>115</v>
      </c>
      <c r="B27" s="63">
        <v>29.0012289748904</v>
      </c>
      <c r="C27" s="63">
        <v>32.8355546519554</v>
      </c>
      <c r="D27" s="63">
        <v>35.2343679445832</v>
      </c>
      <c r="E27" s="63">
        <v>38.6604833791427</v>
      </c>
      <c r="F27" s="63">
        <v>45.0788819394147</v>
      </c>
      <c r="G27" s="63">
        <v>46.9630698577943</v>
      </c>
      <c r="H27" s="63">
        <v>55.366188834842</v>
      </c>
      <c r="I27" s="63">
        <v>61.5496224534317</v>
      </c>
      <c r="J27" s="63">
        <v>65.2947355161745</v>
      </c>
      <c r="K27" s="63">
        <v>57.240921220198</v>
      </c>
      <c r="L27" s="63">
        <v>47.2623104472007</v>
      </c>
      <c r="M27" s="63">
        <v>47.4857404444553</v>
      </c>
      <c r="N27" s="63">
        <v>52.994783034645</v>
      </c>
      <c r="O27" s="63">
        <v>53.7095965409735</v>
      </c>
      <c r="P27" s="63">
        <v>53.9612652755107</v>
      </c>
      <c r="Q27" s="63">
        <v>53.9871054904524</v>
      </c>
      <c r="R27" s="63">
        <v>51.485550734942</v>
      </c>
      <c r="S27" s="63">
        <v>61.4842666643536</v>
      </c>
      <c r="T27" s="63">
        <v>64.4748514571891</v>
      </c>
      <c r="U27" s="63">
        <v>65.0766573744294</v>
      </c>
      <c r="V27" s="63">
        <v>69.3985837594182</v>
      </c>
      <c r="W27" s="63">
        <v>71.478135989387</v>
      </c>
      <c r="X27" s="63">
        <v>85.9999267332427</v>
      </c>
      <c r="Y27" s="63">
        <v>87.2289402505988</v>
      </c>
      <c r="Z27" s="63">
        <v>87.7756892747819</v>
      </c>
      <c r="AA27" s="63">
        <v>90.5124977824621</v>
      </c>
      <c r="AB27" s="63">
        <v>89.697203880371</v>
      </c>
      <c r="AC27" s="63">
        <v>102.506898489901</v>
      </c>
      <c r="AD27" s="63">
        <v>104.164445801527</v>
      </c>
      <c r="AE27" s="63">
        <v>102.06198632428</v>
      </c>
      <c r="AF27" s="63">
        <v>106.185853019263</v>
      </c>
      <c r="AG27" s="63">
        <v>105.535379070465</v>
      </c>
      <c r="AH27" s="63">
        <v>104.42873236908</v>
      </c>
      <c r="AI27" s="63">
        <v>108.734117595272</v>
      </c>
      <c r="AJ27" s="63">
        <v>112.273156172082</v>
      </c>
      <c r="AK27" s="63">
        <v>115.489626709976</v>
      </c>
      <c r="AL27" s="63">
        <v>114.7534453708</v>
      </c>
      <c r="AM27" s="63">
        <v>111.231249129961</v>
      </c>
      <c r="AN27" s="63">
        <v>116.266405116138</v>
      </c>
      <c r="AO27" s="63">
        <v>111.263382828072</v>
      </c>
      <c r="AP27" s="63">
        <v>122.583171762858</v>
      </c>
      <c r="AQ27" s="63">
        <v>118.489597166857</v>
      </c>
      <c r="AR27" s="63">
        <v>118.404467497947</v>
      </c>
      <c r="AS27" s="63">
        <v>119.320393011033</v>
      </c>
      <c r="AT27" s="63">
        <v>114.703722657934</v>
      </c>
      <c r="AU27" s="63">
        <v>110.105293235942</v>
      </c>
      <c r="AV27" s="63">
        <v>107.768690109116</v>
      </c>
      <c r="AW27" s="63">
        <v>100.033904554609</v>
      </c>
      <c r="AX27" s="63">
        <v>88.7565921031402</v>
      </c>
      <c r="AY27" s="63">
        <v>88.1578578905519</v>
      </c>
      <c r="AZ27" s="63">
        <v>90.2138885323552</v>
      </c>
      <c r="BA27" s="63">
        <v>97.3419359200363</v>
      </c>
      <c r="BB27" s="63">
        <v>99.1729609420588</v>
      </c>
      <c r="BC27" s="63">
        <v>97.9556603033513</v>
      </c>
      <c r="BD27" s="63">
        <v>97.2527168014437</v>
      </c>
      <c r="BE27" s="64">
        <v>84.0901019331604</v>
      </c>
      <c r="BF27" s="30">
        <v>-0.137706890723602</v>
      </c>
      <c r="BG27" s="30">
        <v>-0.0163685119462134</v>
      </c>
    </row>
    <row r="28" spans="8:8" s="24" ht="10.2" customFormat="1">
      <c r="A28" s="24" t="s">
        <v>116</v>
      </c>
      <c r="B28" s="63">
        <v>171.857821355315</v>
      </c>
      <c r="C28" s="63">
        <v>172.98199410797</v>
      </c>
      <c r="D28" s="63">
        <v>170.372076201652</v>
      </c>
      <c r="E28" s="63">
        <v>177.882891142414</v>
      </c>
      <c r="F28" s="63">
        <v>185.526441666361</v>
      </c>
      <c r="G28" s="63">
        <v>193.083960985843</v>
      </c>
      <c r="H28" s="63">
        <v>202.346019458294</v>
      </c>
      <c r="I28" s="63">
        <v>202.588954597779</v>
      </c>
      <c r="J28" s="63">
        <v>202.680116338003</v>
      </c>
      <c r="K28" s="63">
        <v>203.556287201061</v>
      </c>
      <c r="L28" s="63">
        <v>210.557755740837</v>
      </c>
      <c r="M28" s="63">
        <v>215.075787787525</v>
      </c>
      <c r="N28" s="63">
        <v>220.676956585844</v>
      </c>
      <c r="O28" s="63">
        <v>222.419073990458</v>
      </c>
      <c r="P28" s="63">
        <v>223.630318264729</v>
      </c>
      <c r="Q28" s="63">
        <v>215.812422142868</v>
      </c>
      <c r="R28" s="63">
        <v>213.889957699192</v>
      </c>
      <c r="S28" s="63">
        <v>211.411786713778</v>
      </c>
      <c r="T28" s="63">
        <v>211.974793753199</v>
      </c>
      <c r="U28" s="63">
        <v>219.327449036224</v>
      </c>
      <c r="V28" s="63">
        <v>219.902254677701</v>
      </c>
      <c r="W28" s="63">
        <v>222.348688184412</v>
      </c>
      <c r="X28" s="63">
        <v>227.337995106644</v>
      </c>
      <c r="Y28" s="63">
        <v>228.25774119936</v>
      </c>
      <c r="Z28" s="63">
        <v>221.158794103063</v>
      </c>
      <c r="AA28" s="63">
        <v>190.005456431984</v>
      </c>
      <c r="AB28" s="63">
        <v>172.831034435166</v>
      </c>
      <c r="AC28" s="63">
        <v>167.601992152697</v>
      </c>
      <c r="AD28" s="63">
        <v>166.131604962377</v>
      </c>
      <c r="AE28" s="63">
        <v>161.676318368397</v>
      </c>
      <c r="AF28" s="63">
        <v>168.547234785343</v>
      </c>
      <c r="AG28" s="63">
        <v>174.492452472848</v>
      </c>
      <c r="AH28" s="63">
        <v>167.515352169435</v>
      </c>
      <c r="AI28" s="63">
        <v>162.852105924149</v>
      </c>
      <c r="AJ28" s="63">
        <v>156.354154502101</v>
      </c>
      <c r="AK28" s="63">
        <v>165.539311040481</v>
      </c>
      <c r="AL28" s="63">
        <v>169.56566487277</v>
      </c>
      <c r="AM28" s="63">
        <v>170.28866507436</v>
      </c>
      <c r="AN28" s="63">
        <v>180.211983650183</v>
      </c>
      <c r="AO28" s="63">
        <v>184.66206383294</v>
      </c>
      <c r="AP28" s="63">
        <v>181.503665979437</v>
      </c>
      <c r="AQ28" s="63">
        <v>184.225594965548</v>
      </c>
      <c r="AR28" s="63">
        <v>181.134908460604</v>
      </c>
      <c r="AS28" s="63">
        <v>176.435876329532</v>
      </c>
      <c r="AT28" s="63">
        <v>168.116014739011</v>
      </c>
      <c r="AU28" s="63">
        <v>174.30008056405</v>
      </c>
      <c r="AV28" s="63">
        <v>169.769561399867</v>
      </c>
      <c r="AW28" s="63">
        <v>168.47973452476</v>
      </c>
      <c r="AX28" s="63">
        <v>165.039044649311</v>
      </c>
      <c r="AY28" s="63">
        <v>161.285881650783</v>
      </c>
      <c r="AZ28" s="63">
        <v>158.010306291391</v>
      </c>
      <c r="BA28" s="63">
        <v>155.616908825861</v>
      </c>
      <c r="BB28" s="63">
        <v>162.023048588022</v>
      </c>
      <c r="BC28" s="63">
        <v>161.157863434431</v>
      </c>
      <c r="BD28" s="63">
        <v>158.883333394494</v>
      </c>
      <c r="BE28" s="64">
        <v>143.578727247708</v>
      </c>
      <c r="BF28" s="30">
        <v>-0.0987951185056832</v>
      </c>
      <c r="BG28" s="30">
        <v>-0.00563249014514267</v>
      </c>
    </row>
    <row r="29" spans="8:8" s="24" ht="10.2" customFormat="1">
      <c r="A29" s="24" t="s">
        <v>117</v>
      </c>
      <c r="B29" s="63">
        <v>125.688175115813</v>
      </c>
      <c r="C29" s="63">
        <v>141.895086501958</v>
      </c>
      <c r="D29" s="63">
        <v>141.652277787551</v>
      </c>
      <c r="E29" s="63">
        <v>146.974311215069</v>
      </c>
      <c r="F29" s="63">
        <v>167.565855657831</v>
      </c>
      <c r="G29" s="63">
        <v>177.388774099167</v>
      </c>
      <c r="H29" s="63">
        <v>166.608469697944</v>
      </c>
      <c r="I29" s="63">
        <v>174.813703697247</v>
      </c>
      <c r="J29" s="63">
        <v>168.234679536407</v>
      </c>
      <c r="K29" s="63">
        <v>152.321297302959</v>
      </c>
      <c r="L29" s="63">
        <v>149.494130183887</v>
      </c>
      <c r="M29" s="63">
        <v>163.971702266091</v>
      </c>
      <c r="N29" s="63">
        <v>166.815070602617</v>
      </c>
      <c r="O29" s="63">
        <v>168.817883735872</v>
      </c>
      <c r="P29" s="63">
        <v>168.182278858877</v>
      </c>
      <c r="Q29" s="63">
        <v>163.668906204106</v>
      </c>
      <c r="R29" s="63">
        <v>146.9692404107</v>
      </c>
      <c r="S29" s="63">
        <v>140.522978973324</v>
      </c>
      <c r="T29" s="63">
        <v>133.666628356434</v>
      </c>
      <c r="U29" s="63">
        <v>135.996104967597</v>
      </c>
      <c r="V29" s="63">
        <v>153.303132150364</v>
      </c>
      <c r="W29" s="63">
        <v>156.675785865881</v>
      </c>
      <c r="X29" s="63">
        <v>150.956018956938</v>
      </c>
      <c r="Y29" s="63">
        <v>149.142491374231</v>
      </c>
      <c r="Z29" s="63">
        <v>137.310615508223</v>
      </c>
      <c r="AA29" s="63">
        <v>141.279513926643</v>
      </c>
      <c r="AB29" s="63">
        <v>162.418065918766</v>
      </c>
      <c r="AC29" s="63">
        <v>151.577563512938</v>
      </c>
      <c r="AD29" s="63">
        <v>160.077668892535</v>
      </c>
      <c r="AE29" s="63">
        <v>171.048582824115</v>
      </c>
      <c r="AF29" s="63">
        <v>167.272185492408</v>
      </c>
      <c r="AG29" s="63">
        <v>198.2079418277</v>
      </c>
      <c r="AH29" s="63">
        <v>178.879863682635</v>
      </c>
      <c r="AI29" s="63">
        <v>171.656196208029</v>
      </c>
      <c r="AJ29" s="63">
        <v>165.703076174211</v>
      </c>
      <c r="AK29" s="63">
        <v>158.536595501053</v>
      </c>
      <c r="AL29" s="63">
        <v>158.424456806027</v>
      </c>
      <c r="AM29" s="63">
        <v>157.487167602699</v>
      </c>
      <c r="AN29" s="63">
        <v>169.131284541983</v>
      </c>
      <c r="AO29" s="63">
        <v>159.308619352809</v>
      </c>
      <c r="AP29" s="63">
        <v>153.116958918249</v>
      </c>
      <c r="AQ29" s="63">
        <v>168.077189171452</v>
      </c>
      <c r="AR29" s="63">
        <v>158.495616031982</v>
      </c>
      <c r="AS29" s="63">
        <v>151.707806396213</v>
      </c>
      <c r="AT29" s="63">
        <v>141.867612517249</v>
      </c>
      <c r="AU29" s="63">
        <v>148.191686063404</v>
      </c>
      <c r="AV29" s="63">
        <v>139.090944562254</v>
      </c>
      <c r="AW29" s="63">
        <v>127.958027168892</v>
      </c>
      <c r="AX29" s="63">
        <v>133.021924033757</v>
      </c>
      <c r="AY29" s="63">
        <v>127.91541882231</v>
      </c>
      <c r="AZ29" s="63">
        <v>122.866908122468</v>
      </c>
      <c r="BA29" s="63">
        <v>123.454696898409</v>
      </c>
      <c r="BB29" s="63">
        <v>122.984160501995</v>
      </c>
      <c r="BC29" s="63">
        <v>121.220042270602</v>
      </c>
      <c r="BD29" s="63">
        <v>117.261646986489</v>
      </c>
      <c r="BE29" s="64">
        <v>101.928745645288</v>
      </c>
      <c r="BF29" s="30">
        <v>-0.133133002844149</v>
      </c>
      <c r="BG29" s="30">
        <v>-0.0188683787705091</v>
      </c>
    </row>
    <row r="30" spans="8:8" s="24" ht="10.2" customFormat="1">
      <c r="A30" s="24" t="s">
        <v>118</v>
      </c>
      <c r="B30" s="63" t="s">
        <v>114</v>
      </c>
      <c r="C30" s="63" t="s">
        <v>114</v>
      </c>
      <c r="D30" s="63" t="s">
        <v>114</v>
      </c>
      <c r="E30" s="63" t="s">
        <v>114</v>
      </c>
      <c r="F30" s="63" t="s">
        <v>114</v>
      </c>
      <c r="G30" s="63" t="s">
        <v>114</v>
      </c>
      <c r="H30" s="63" t="s">
        <v>114</v>
      </c>
      <c r="I30" s="63" t="s">
        <v>114</v>
      </c>
      <c r="J30" s="63" t="s">
        <v>114</v>
      </c>
      <c r="K30" s="63" t="s">
        <v>114</v>
      </c>
      <c r="L30" s="63" t="s">
        <v>114</v>
      </c>
      <c r="M30" s="63" t="s">
        <v>114</v>
      </c>
      <c r="N30" s="63" t="s">
        <v>114</v>
      </c>
      <c r="O30" s="63" t="s">
        <v>114</v>
      </c>
      <c r="P30" s="63" t="s">
        <v>114</v>
      </c>
      <c r="Q30" s="63" t="s">
        <v>114</v>
      </c>
      <c r="R30" s="63" t="s">
        <v>114</v>
      </c>
      <c r="S30" s="63" t="s">
        <v>114</v>
      </c>
      <c r="T30" s="63" t="s">
        <v>114</v>
      </c>
      <c r="U30" s="63" t="s">
        <v>114</v>
      </c>
      <c r="V30" s="63">
        <v>280.102471672676</v>
      </c>
      <c r="W30" s="63">
        <v>276.281821154473</v>
      </c>
      <c r="X30" s="63">
        <v>277.71812779846</v>
      </c>
      <c r="Y30" s="63">
        <v>270.731564679282</v>
      </c>
      <c r="Z30" s="63">
        <v>277.974126729525</v>
      </c>
      <c r="AA30" s="63">
        <v>276.815736640389</v>
      </c>
      <c r="AB30" s="63">
        <v>252.668735547764</v>
      </c>
      <c r="AC30" s="63">
        <v>185.999915592404</v>
      </c>
      <c r="AD30" s="63">
        <v>150.240234331949</v>
      </c>
      <c r="AE30" s="63">
        <v>154.315147651827</v>
      </c>
      <c r="AF30" s="63">
        <v>146.456691725063</v>
      </c>
      <c r="AG30" s="63">
        <v>156.590236617266</v>
      </c>
      <c r="AH30" s="63">
        <v>155.302067689217</v>
      </c>
      <c r="AI30" s="63">
        <v>145.899026515448</v>
      </c>
      <c r="AJ30" s="63">
        <v>135.142516959874</v>
      </c>
      <c r="AK30" s="63">
        <v>138.884480093431</v>
      </c>
      <c r="AL30" s="63">
        <v>145.30600921928</v>
      </c>
      <c r="AM30" s="63">
        <v>145.59898746495</v>
      </c>
      <c r="AN30" s="63">
        <v>159.475653469636</v>
      </c>
      <c r="AO30" s="63">
        <v>166.675733110551</v>
      </c>
      <c r="AP30" s="63">
        <v>165.469150959823</v>
      </c>
      <c r="AQ30" s="63">
        <v>163.620293838442</v>
      </c>
      <c r="AR30" s="63">
        <v>186.130977962426</v>
      </c>
      <c r="AS30" s="63">
        <v>178.4357179099</v>
      </c>
      <c r="AT30" s="63">
        <v>159.0080851963</v>
      </c>
      <c r="AU30" s="63">
        <v>192.763922200182</v>
      </c>
      <c r="AV30" s="63">
        <v>199.488529465177</v>
      </c>
      <c r="AW30" s="63">
        <v>203.119663383668</v>
      </c>
      <c r="AX30" s="63">
        <v>210.671911656403</v>
      </c>
      <c r="AY30" s="63">
        <v>205.826352335218</v>
      </c>
      <c r="AZ30" s="63">
        <v>192.384254894889</v>
      </c>
      <c r="BA30" s="63">
        <v>193.355542047775</v>
      </c>
      <c r="BB30" s="63">
        <v>213.558917192684</v>
      </c>
      <c r="BC30" s="63">
        <v>220.067115996114</v>
      </c>
      <c r="BD30" s="63">
        <v>163.515626062979</v>
      </c>
      <c r="BE30" s="64">
        <v>140.487465239423</v>
      </c>
      <c r="BF30" s="30">
        <v>-0.143179015490418</v>
      </c>
      <c r="BG30" s="30">
        <v>0.00279926131599129</v>
      </c>
    </row>
    <row r="31" spans="8:8" s="24" ht="10.2" customFormat="1">
      <c r="A31" s="24" t="s">
        <v>119</v>
      </c>
      <c r="B31" s="63">
        <v>89.6156559954318</v>
      </c>
      <c r="C31" s="63">
        <v>101.76937451692</v>
      </c>
      <c r="D31" s="63">
        <v>106.829683405816</v>
      </c>
      <c r="E31" s="63">
        <v>116.095258598271</v>
      </c>
      <c r="F31" s="63">
        <v>127.812925418823</v>
      </c>
      <c r="G31" s="63">
        <v>140.493219908317</v>
      </c>
      <c r="H31" s="63">
        <v>143.605280891957</v>
      </c>
      <c r="I31" s="63">
        <v>150.813905650053</v>
      </c>
      <c r="J31" s="63">
        <v>165.455106524074</v>
      </c>
      <c r="K31" s="63">
        <v>157.569780643218</v>
      </c>
      <c r="L31" s="63">
        <v>159.497496175022</v>
      </c>
      <c r="M31" s="63">
        <v>169.064897926125</v>
      </c>
      <c r="N31" s="63">
        <v>177.918000764233</v>
      </c>
      <c r="O31" s="63">
        <v>184.583885420559</v>
      </c>
      <c r="P31" s="63">
        <v>198.810694127316</v>
      </c>
      <c r="Q31" s="63">
        <v>197.294433281529</v>
      </c>
      <c r="R31" s="63">
        <v>197.531413317171</v>
      </c>
      <c r="S31" s="63">
        <v>193.995832884828</v>
      </c>
      <c r="T31" s="63">
        <v>190.938008733282</v>
      </c>
      <c r="U31" s="63">
        <v>197.996987480576</v>
      </c>
      <c r="V31" s="63">
        <v>207.003610963909</v>
      </c>
      <c r="W31" s="63">
        <v>208.591631265729</v>
      </c>
      <c r="X31" s="63">
        <v>218.823837773838</v>
      </c>
      <c r="Y31" s="63">
        <v>216.789584641196</v>
      </c>
      <c r="Z31" s="63">
        <v>217.098624680277</v>
      </c>
      <c r="AA31" s="63">
        <v>228.881574379675</v>
      </c>
      <c r="AB31" s="63">
        <v>232.95319175755</v>
      </c>
      <c r="AC31" s="63">
        <v>230.77304085834</v>
      </c>
      <c r="AD31" s="63">
        <v>231.430207947835</v>
      </c>
      <c r="AE31" s="63">
        <v>242.050818428188</v>
      </c>
      <c r="AF31" s="63">
        <v>229.352955849968</v>
      </c>
      <c r="AG31" s="63">
        <v>239.784725438144</v>
      </c>
      <c r="AH31" s="63">
        <v>241.323189641027</v>
      </c>
      <c r="AI31" s="63">
        <v>248.623163675346</v>
      </c>
      <c r="AJ31" s="63">
        <v>243.714403905649</v>
      </c>
      <c r="AK31" s="63">
        <v>244.23948284915</v>
      </c>
      <c r="AL31" s="63">
        <v>249.213080984171</v>
      </c>
      <c r="AM31" s="63">
        <v>249.92879624662</v>
      </c>
      <c r="AN31" s="63">
        <v>267.182182785303</v>
      </c>
      <c r="AO31" s="63">
        <v>264.145743287759</v>
      </c>
      <c r="AP31" s="63">
        <v>238.984148435381</v>
      </c>
      <c r="AQ31" s="63">
        <v>255.812833295653</v>
      </c>
      <c r="AR31" s="63">
        <v>253.898346629997</v>
      </c>
      <c r="AS31" s="63">
        <v>242.97527051943</v>
      </c>
      <c r="AT31" s="63">
        <v>224.770088352267</v>
      </c>
      <c r="AU31" s="63">
        <v>242.791139818087</v>
      </c>
      <c r="AV31" s="63">
        <v>225.844008579455</v>
      </c>
      <c r="AW31" s="63">
        <v>218.493332619155</v>
      </c>
      <c r="AX31" s="63">
        <v>218.763543679705</v>
      </c>
      <c r="AY31" s="63">
        <v>210.059697254279</v>
      </c>
      <c r="AZ31" s="63">
        <v>207.898660712258</v>
      </c>
      <c r="BA31" s="63">
        <v>210.928603540064</v>
      </c>
      <c r="BB31" s="63">
        <v>205.733345655514</v>
      </c>
      <c r="BC31" s="63">
        <v>209.451745167037</v>
      </c>
      <c r="BD31" s="63">
        <v>203.40066223932</v>
      </c>
      <c r="BE31" s="64">
        <v>197.861567929371</v>
      </c>
      <c r="BF31" s="30">
        <v>-0.0298902649572107</v>
      </c>
      <c r="BG31" s="30">
        <v>-0.0099402964719546</v>
      </c>
    </row>
    <row r="32" spans="8:8" s="24" ht="10.2" customFormat="1">
      <c r="A32" s="24" t="s">
        <v>120</v>
      </c>
      <c r="B32" s="63">
        <v>96.0952716127858</v>
      </c>
      <c r="C32" s="63">
        <v>97.3781990281992</v>
      </c>
      <c r="D32" s="63">
        <v>102.861913570125</v>
      </c>
      <c r="E32" s="63">
        <v>107.727675790472</v>
      </c>
      <c r="F32" s="63">
        <v>117.896972646373</v>
      </c>
      <c r="G32" s="63">
        <v>127.09301416522</v>
      </c>
      <c r="H32" s="63">
        <v>131.221885487119</v>
      </c>
      <c r="I32" s="63">
        <v>139.177210753267</v>
      </c>
      <c r="J32" s="63">
        <v>150.004189888426</v>
      </c>
      <c r="K32" s="63">
        <v>146.1397057591</v>
      </c>
      <c r="L32" s="63">
        <v>136.705008734094</v>
      </c>
      <c r="M32" s="63">
        <v>144.953361658472</v>
      </c>
      <c r="N32" s="63">
        <v>145.884255482787</v>
      </c>
      <c r="O32" s="63">
        <v>151.891595776274</v>
      </c>
      <c r="P32" s="63">
        <v>155.762621940018</v>
      </c>
      <c r="Q32" s="63">
        <v>153.070967846013</v>
      </c>
      <c r="R32" s="63">
        <v>150.662738273634</v>
      </c>
      <c r="S32" s="63">
        <v>144.33633806581</v>
      </c>
      <c r="T32" s="63">
        <v>147.064838736052</v>
      </c>
      <c r="U32" s="63">
        <v>151.121874790993</v>
      </c>
      <c r="V32" s="63">
        <v>155.249713205711</v>
      </c>
      <c r="W32" s="63">
        <v>158.191553917956</v>
      </c>
      <c r="X32" s="63">
        <v>160.175039454581</v>
      </c>
      <c r="Y32" s="63">
        <v>161.395949877363</v>
      </c>
      <c r="Z32" s="63">
        <v>162.830662196677</v>
      </c>
      <c r="AA32" s="63">
        <v>166.995669713556</v>
      </c>
      <c r="AB32" s="63">
        <v>176.742185679411</v>
      </c>
      <c r="AC32" s="63">
        <v>177.355388699405</v>
      </c>
      <c r="AD32" s="63">
        <v>176.637031653975</v>
      </c>
      <c r="AE32" s="63">
        <v>173.641949297154</v>
      </c>
      <c r="AF32" s="63">
        <v>177.152171840347</v>
      </c>
      <c r="AG32" s="63">
        <v>183.153744578408</v>
      </c>
      <c r="AH32" s="63">
        <v>180.013137002432</v>
      </c>
      <c r="AI32" s="63">
        <v>183.529964440857</v>
      </c>
      <c r="AJ32" s="63">
        <v>185.841307655913</v>
      </c>
      <c r="AK32" s="63">
        <v>187.23562132109</v>
      </c>
      <c r="AL32" s="63">
        <v>188.276997326697</v>
      </c>
      <c r="AM32" s="63">
        <v>185.108245335724</v>
      </c>
      <c r="AN32" s="63">
        <v>185.650752824005</v>
      </c>
      <c r="AO32" s="63">
        <v>185.790653205332</v>
      </c>
      <c r="AP32" s="63">
        <v>183.488496550088</v>
      </c>
      <c r="AQ32" s="63">
        <v>180.803251638012</v>
      </c>
      <c r="AR32" s="63">
        <v>176.563435282595</v>
      </c>
      <c r="AS32" s="63">
        <v>176.078685706929</v>
      </c>
      <c r="AT32" s="63">
        <v>165.385033551476</v>
      </c>
      <c r="AU32" s="63">
        <v>169.381251430154</v>
      </c>
      <c r="AV32" s="63">
        <v>161.915304422083</v>
      </c>
      <c r="AW32" s="63">
        <v>160.994192658466</v>
      </c>
      <c r="AX32" s="63">
        <v>161.734425067079</v>
      </c>
      <c r="AY32" s="63">
        <v>154.123950116535</v>
      </c>
      <c r="AZ32" s="63">
        <v>154.434054597503</v>
      </c>
      <c r="BA32" s="63">
        <v>151.315347886392</v>
      </c>
      <c r="BB32" s="63">
        <v>149.826502813875</v>
      </c>
      <c r="BC32" s="63">
        <v>152.058990410348</v>
      </c>
      <c r="BD32" s="63">
        <v>148.508796034868</v>
      </c>
      <c r="BE32" s="64">
        <v>133.346981008679</v>
      </c>
      <c r="BF32" s="30">
        <v>-0.104547013068693</v>
      </c>
      <c r="BG32" s="30">
        <v>-0.0107054942138101</v>
      </c>
    </row>
    <row r="33" spans="8:8" s="24" ht="10.2" customFormat="1">
      <c r="A33" s="24" t="s">
        <v>121</v>
      </c>
      <c r="B33" s="63">
        <v>140.037327091322</v>
      </c>
      <c r="C33" s="63">
        <v>139.36338599924</v>
      </c>
      <c r="D33" s="63">
        <v>138.04712426704</v>
      </c>
      <c r="E33" s="63">
        <v>146.469062349424</v>
      </c>
      <c r="F33" s="63">
        <v>157.183399657897</v>
      </c>
      <c r="G33" s="63">
        <v>165.256376270639</v>
      </c>
      <c r="H33" s="63">
        <v>166.332087054234</v>
      </c>
      <c r="I33" s="63">
        <v>171.86818857797</v>
      </c>
      <c r="J33" s="63">
        <v>181.680340840833</v>
      </c>
      <c r="K33" s="63">
        <v>178.543132541862</v>
      </c>
      <c r="L33" s="63">
        <v>171.636452532129</v>
      </c>
      <c r="M33" s="63">
        <v>183.337729377022</v>
      </c>
      <c r="N33" s="63">
        <v>183.05122079312</v>
      </c>
      <c r="O33" s="63">
        <v>189.944095851171</v>
      </c>
      <c r="P33" s="63">
        <v>200.836666219438</v>
      </c>
      <c r="Q33" s="63">
        <v>194.601975311454</v>
      </c>
      <c r="R33" s="63">
        <v>188.923459121618</v>
      </c>
      <c r="S33" s="63">
        <v>182.654576164774</v>
      </c>
      <c r="T33" s="63">
        <v>185.61713754918</v>
      </c>
      <c r="U33" s="63">
        <v>192.635415412427</v>
      </c>
      <c r="V33" s="63">
        <v>198.241389751459</v>
      </c>
      <c r="W33" s="63">
        <v>196.313675233024</v>
      </c>
      <c r="X33" s="63">
        <v>197.427846261917</v>
      </c>
      <c r="Y33" s="63">
        <v>197.319831324174</v>
      </c>
      <c r="Z33" s="63">
        <v>194.348586210978</v>
      </c>
      <c r="AA33" s="63">
        <v>190.342620860196</v>
      </c>
      <c r="AB33" s="63">
        <v>184.696392115966</v>
      </c>
      <c r="AC33" s="63">
        <v>179.894241281098</v>
      </c>
      <c r="AD33" s="63">
        <v>178.059918100983</v>
      </c>
      <c r="AE33" s="63">
        <v>175.494831964855</v>
      </c>
      <c r="AF33" s="63">
        <v>175.721639980926</v>
      </c>
      <c r="AG33" s="63">
        <v>181.11881865259</v>
      </c>
      <c r="AH33" s="63">
        <v>178.590088566735</v>
      </c>
      <c r="AI33" s="63">
        <v>177.172086016012</v>
      </c>
      <c r="AJ33" s="63">
        <v>174.683841071815</v>
      </c>
      <c r="AK33" s="63">
        <v>175.764826987466</v>
      </c>
      <c r="AL33" s="63">
        <v>178.752823856534</v>
      </c>
      <c r="AM33" s="63">
        <v>176.208575604466</v>
      </c>
      <c r="AN33" s="63">
        <v>175.867810125657</v>
      </c>
      <c r="AO33" s="63">
        <v>175.627556501749</v>
      </c>
      <c r="AP33" s="63">
        <v>173.591724646811</v>
      </c>
      <c r="AQ33" s="63">
        <v>178.127682810976</v>
      </c>
      <c r="AR33" s="63">
        <v>170.887095762432</v>
      </c>
      <c r="AS33" s="63">
        <v>173.036487848998</v>
      </c>
      <c r="AT33" s="63">
        <v>162.582969937505</v>
      </c>
      <c r="AU33" s="63">
        <v>169.553051452986</v>
      </c>
      <c r="AV33" s="63">
        <v>163.258144728882</v>
      </c>
      <c r="AW33" s="63">
        <v>165.080201268326</v>
      </c>
      <c r="AX33" s="63">
        <v>169.316574983229</v>
      </c>
      <c r="AY33" s="63">
        <v>161.625388226079</v>
      </c>
      <c r="AZ33" s="63">
        <v>163.816141740672</v>
      </c>
      <c r="BA33" s="63">
        <v>165.681232500907</v>
      </c>
      <c r="BB33" s="63">
        <v>166.735919946882</v>
      </c>
      <c r="BC33" s="63">
        <v>161.63557525704</v>
      </c>
      <c r="BD33" s="63">
        <v>156.270122083995</v>
      </c>
      <c r="BE33" s="64">
        <v>144.550740486844</v>
      </c>
      <c r="BF33" s="30">
        <v>-0.0775217220923353</v>
      </c>
      <c r="BG33" s="30">
        <v>-0.00395240799686025</v>
      </c>
    </row>
    <row r="34" spans="8:8" s="24" ht="10.2" customFormat="1">
      <c r="A34" s="24" t="s">
        <v>122</v>
      </c>
      <c r="B34" s="63">
        <v>33.6427236021968</v>
      </c>
      <c r="C34" s="63">
        <v>36.6111826473627</v>
      </c>
      <c r="D34" s="63">
        <v>40.1453837030985</v>
      </c>
      <c r="E34" s="63">
        <v>41.5461986634838</v>
      </c>
      <c r="F34" s="63">
        <v>43.6117242384086</v>
      </c>
      <c r="G34" s="63">
        <v>48.1562557135813</v>
      </c>
      <c r="H34" s="63">
        <v>57.0579545180782</v>
      </c>
      <c r="I34" s="63">
        <v>63.6083493874075</v>
      </c>
      <c r="J34" s="63">
        <v>72.7041003421712</v>
      </c>
      <c r="K34" s="63">
        <v>70.4389743887573</v>
      </c>
      <c r="L34" s="63">
        <v>79.0476610453566</v>
      </c>
      <c r="M34" s="63">
        <v>86.2768356766042</v>
      </c>
      <c r="N34" s="63">
        <v>88.2383924371952</v>
      </c>
      <c r="O34" s="63">
        <v>88.4390722057959</v>
      </c>
      <c r="P34" s="63">
        <v>76.5710882481799</v>
      </c>
      <c r="Q34" s="63">
        <v>74.9756818424507</v>
      </c>
      <c r="R34" s="63">
        <v>72.5593878664039</v>
      </c>
      <c r="S34" s="63">
        <v>72.9584953500265</v>
      </c>
      <c r="T34" s="63">
        <v>72.9728573958085</v>
      </c>
      <c r="U34" s="63">
        <v>75.7374525297835</v>
      </c>
      <c r="V34" s="63">
        <v>79.5996900353353</v>
      </c>
      <c r="W34" s="63">
        <v>79.3681089456524</v>
      </c>
      <c r="X34" s="63">
        <v>86.4740540495394</v>
      </c>
      <c r="Y34" s="63">
        <v>90.9418092573576</v>
      </c>
      <c r="Z34" s="63">
        <v>98.0949054232585</v>
      </c>
      <c r="AA34" s="63">
        <v>101.034945286298</v>
      </c>
      <c r="AB34" s="63">
        <v>101.534130427933</v>
      </c>
      <c r="AC34" s="63">
        <v>102.339274974176</v>
      </c>
      <c r="AD34" s="63">
        <v>102.565627823295</v>
      </c>
      <c r="AE34" s="63">
        <v>103.205298964955</v>
      </c>
      <c r="AF34" s="63">
        <v>105.919512743199</v>
      </c>
      <c r="AG34" s="63">
        <v>107.682568642043</v>
      </c>
      <c r="AH34" s="63">
        <v>110.032317117307</v>
      </c>
      <c r="AI34" s="63">
        <v>116.203752178506</v>
      </c>
      <c r="AJ34" s="63">
        <v>115.513291756384</v>
      </c>
      <c r="AK34" s="63">
        <v>120.944014569172</v>
      </c>
      <c r="AL34" s="63">
        <v>121.401549491968</v>
      </c>
      <c r="AM34" s="63">
        <v>120.952853661156</v>
      </c>
      <c r="AN34" s="63">
        <v>127.472558752426</v>
      </c>
      <c r="AO34" s="63">
        <v>127.260385174696</v>
      </c>
      <c r="AP34" s="63">
        <v>127.791307623666</v>
      </c>
      <c r="AQ34" s="63">
        <v>131.940431020589</v>
      </c>
      <c r="AR34" s="63">
        <v>135.479038153071</v>
      </c>
      <c r="AS34" s="63">
        <v>132.396444698734</v>
      </c>
      <c r="AT34" s="63">
        <v>128.506692343285</v>
      </c>
      <c r="AU34" s="63">
        <v>123.135505440232</v>
      </c>
      <c r="AV34" s="63">
        <v>121.247615786573</v>
      </c>
      <c r="AW34" s="63">
        <v>114.484881502716</v>
      </c>
      <c r="AX34" s="63">
        <v>107.821572581503</v>
      </c>
      <c r="AY34" s="63">
        <v>101.817580237399</v>
      </c>
      <c r="AZ34" s="63">
        <v>103.264625797173</v>
      </c>
      <c r="BA34" s="63">
        <v>101.731600649199</v>
      </c>
      <c r="BB34" s="63">
        <v>107.096039673655</v>
      </c>
      <c r="BC34" s="63">
        <v>107.582008127944</v>
      </c>
      <c r="BD34" s="63">
        <v>113.889400956914</v>
      </c>
      <c r="BE34" s="64">
        <v>95.9707782609957</v>
      </c>
      <c r="BF34" s="30">
        <v>-0.159635908032796</v>
      </c>
      <c r="BG34" s="30">
        <v>-0.0120027032330376</v>
      </c>
    </row>
    <row r="35" spans="8:8" s="24" ht="10.2" customFormat="1">
      <c r="A35" s="24" t="s">
        <v>123</v>
      </c>
      <c r="B35" s="63">
        <v>65.4745402122873</v>
      </c>
      <c r="C35" s="63">
        <v>66.1037304722418</v>
      </c>
      <c r="D35" s="63">
        <v>62.8332883032539</v>
      </c>
      <c r="E35" s="63">
        <v>64.9308815387401</v>
      </c>
      <c r="F35" s="63">
        <v>69.2670279800708</v>
      </c>
      <c r="G35" s="63">
        <v>74.3622155258212</v>
      </c>
      <c r="H35" s="63">
        <v>76.5411452965298</v>
      </c>
      <c r="I35" s="63">
        <v>78.8148000903503</v>
      </c>
      <c r="J35" s="63">
        <v>85.1217106735823</v>
      </c>
      <c r="K35" s="63">
        <v>87.4568183051405</v>
      </c>
      <c r="L35" s="63">
        <v>92.2298421444664</v>
      </c>
      <c r="M35" s="63">
        <v>98.057881863977</v>
      </c>
      <c r="N35" s="63">
        <v>102.53596249617</v>
      </c>
      <c r="O35" s="63">
        <v>109.081728446161</v>
      </c>
      <c r="P35" s="63">
        <v>107.591084401386</v>
      </c>
      <c r="Q35" s="63">
        <v>107.728897111347</v>
      </c>
      <c r="R35" s="63">
        <v>106.71236894208</v>
      </c>
      <c r="S35" s="63">
        <v>107.492554631888</v>
      </c>
      <c r="T35" s="63">
        <v>106.052575436047</v>
      </c>
      <c r="U35" s="63">
        <v>109.443694873625</v>
      </c>
      <c r="V35" s="63">
        <v>113.443345134035</v>
      </c>
      <c r="W35" s="63">
        <v>113.398458604074</v>
      </c>
      <c r="X35" s="63">
        <v>118.905583288399</v>
      </c>
      <c r="Y35" s="63">
        <v>116.551600602576</v>
      </c>
      <c r="Z35" s="63">
        <v>113.883224180401</v>
      </c>
      <c r="AA35" s="63">
        <v>111.809733295123</v>
      </c>
      <c r="AB35" s="63">
        <v>104.53384951611</v>
      </c>
      <c r="AC35" s="63">
        <v>100.311720443431</v>
      </c>
      <c r="AD35" s="63">
        <v>97.4276928036988</v>
      </c>
      <c r="AE35" s="63">
        <v>98.2460561497615</v>
      </c>
      <c r="AF35" s="63">
        <v>99.4420361160135</v>
      </c>
      <c r="AG35" s="63">
        <v>101.489629393678</v>
      </c>
      <c r="AH35" s="63">
        <v>99.2587062854278</v>
      </c>
      <c r="AI35" s="63">
        <v>101.047326162218</v>
      </c>
      <c r="AJ35" s="63">
        <v>101.067194565614</v>
      </c>
      <c r="AK35" s="63">
        <v>98.380301519001</v>
      </c>
      <c r="AL35" s="63">
        <v>101.043457072221</v>
      </c>
      <c r="AM35" s="63">
        <v>100.210283135198</v>
      </c>
      <c r="AN35" s="63">
        <v>100.685786576572</v>
      </c>
      <c r="AO35" s="63">
        <v>102.44717799517</v>
      </c>
      <c r="AP35" s="63">
        <v>109.617781585674</v>
      </c>
      <c r="AQ35" s="63">
        <v>108.365535650387</v>
      </c>
      <c r="AR35" s="63">
        <v>107.175020892202</v>
      </c>
      <c r="AS35" s="63">
        <v>105.916406358562</v>
      </c>
      <c r="AT35" s="63">
        <v>97.704893209788</v>
      </c>
      <c r="AU35" s="63">
        <v>99.8447165407259</v>
      </c>
      <c r="AV35" s="63">
        <v>97.1889200782956</v>
      </c>
      <c r="AW35" s="63">
        <v>90.9134417928079</v>
      </c>
      <c r="AX35" s="63">
        <v>86.5471566579788</v>
      </c>
      <c r="AY35" s="63">
        <v>86.6353895458836</v>
      </c>
      <c r="AZ35" s="63">
        <v>91.5449180161881</v>
      </c>
      <c r="BA35" s="63">
        <v>93.7742550601024</v>
      </c>
      <c r="BB35" s="63">
        <v>98.7002912267381</v>
      </c>
      <c r="BC35" s="63">
        <v>99.6237269889684</v>
      </c>
      <c r="BD35" s="63">
        <v>101.161364214255</v>
      </c>
      <c r="BE35" s="64">
        <v>100.200680370243</v>
      </c>
      <c r="BF35" s="30">
        <v>-0.0122028425015729</v>
      </c>
      <c r="BG35" s="30">
        <v>0.00348257668697194</v>
      </c>
    </row>
    <row r="36" spans="8:8" s="24" ht="10.2" customFormat="1">
      <c r="A36" s="24" t="s">
        <v>124</v>
      </c>
      <c r="B36" s="63">
        <v>139.799558141591</v>
      </c>
      <c r="C36" s="63">
        <v>144.748677303055</v>
      </c>
      <c r="D36" s="63">
        <v>141.523417258935</v>
      </c>
      <c r="E36" s="63">
        <v>148.049245381106</v>
      </c>
      <c r="F36" s="63">
        <v>145.587626104738</v>
      </c>
      <c r="G36" s="63">
        <v>173.463039638397</v>
      </c>
      <c r="H36" s="63">
        <v>186.363013496221</v>
      </c>
      <c r="I36" s="63">
        <v>199.859816127434</v>
      </c>
      <c r="J36" s="63">
        <v>238.027888103081</v>
      </c>
      <c r="K36" s="63">
        <v>228.837887515772</v>
      </c>
      <c r="L36" s="63">
        <v>216.92455944864</v>
      </c>
      <c r="M36" s="63">
        <v>221.85853656322</v>
      </c>
      <c r="N36" s="63">
        <v>232.587041711095</v>
      </c>
      <c r="O36" s="63">
        <v>240.844226530922</v>
      </c>
      <c r="P36" s="63">
        <v>248.758248416657</v>
      </c>
      <c r="Q36" s="63">
        <v>249.379854198794</v>
      </c>
      <c r="R36" s="63">
        <v>251.599730344872</v>
      </c>
      <c r="S36" s="63">
        <v>254.688475734439</v>
      </c>
      <c r="T36" s="63">
        <v>259.772394829273</v>
      </c>
      <c r="U36" s="63">
        <v>270.216613488095</v>
      </c>
      <c r="V36" s="63">
        <v>264.403315575755</v>
      </c>
      <c r="W36" s="63">
        <v>273.287508543598</v>
      </c>
      <c r="X36" s="63">
        <v>278.913450742136</v>
      </c>
      <c r="Y36" s="63">
        <v>290.961531901263</v>
      </c>
      <c r="Z36" s="63">
        <v>298.179429055874</v>
      </c>
      <c r="AA36" s="63">
        <v>295.386112200247</v>
      </c>
      <c r="AB36" s="63">
        <v>285.457470809266</v>
      </c>
      <c r="AC36" s="63">
        <v>292.658719609464</v>
      </c>
      <c r="AD36" s="63">
        <v>301.141107938321</v>
      </c>
      <c r="AE36" s="63">
        <v>301.64897714415</v>
      </c>
      <c r="AF36" s="63">
        <v>308.399540405116</v>
      </c>
      <c r="AG36" s="63">
        <v>323.747374289268</v>
      </c>
      <c r="AH36" s="63">
        <v>335.947397775651</v>
      </c>
      <c r="AI36" s="63">
        <v>359.938524159626</v>
      </c>
      <c r="AJ36" s="63">
        <v>390.613756171995</v>
      </c>
      <c r="AK36" s="63">
        <v>410.94529006308</v>
      </c>
      <c r="AL36" s="63">
        <v>411.567473874258</v>
      </c>
      <c r="AM36" s="63">
        <v>423.854816684442</v>
      </c>
      <c r="AN36" s="63">
        <v>422.056777212087</v>
      </c>
      <c r="AO36" s="63">
        <v>426.012689255609</v>
      </c>
      <c r="AP36" s="63">
        <v>422.137536113928</v>
      </c>
      <c r="AQ36" s="63">
        <v>456.091317795045</v>
      </c>
      <c r="AR36" s="63">
        <v>511.680855575855</v>
      </c>
      <c r="AS36" s="63">
        <v>626.582672720355</v>
      </c>
      <c r="AT36" s="63">
        <v>615.304614791053</v>
      </c>
      <c r="AU36" s="63">
        <v>607.047450699723</v>
      </c>
      <c r="AV36" s="63">
        <v>601.252857797257</v>
      </c>
      <c r="AW36" s="63">
        <v>603.159870330069</v>
      </c>
      <c r="AX36" s="63">
        <v>619.474976728193</v>
      </c>
      <c r="AY36" s="63">
        <v>616.025507759789</v>
      </c>
      <c r="AZ36" s="63">
        <v>639.731815659407</v>
      </c>
      <c r="BA36" s="63">
        <v>639.148071561028</v>
      </c>
      <c r="BB36" s="63">
        <v>664.231622666119</v>
      </c>
      <c r="BC36" s="63">
        <v>683.428211160717</v>
      </c>
      <c r="BD36" s="63">
        <v>646.1884677218</v>
      </c>
      <c r="BE36" s="64">
        <v>601.831471373374</v>
      </c>
      <c r="BF36" s="30">
        <v>-0.0711887428029301</v>
      </c>
      <c r="BG36" s="30">
        <v>0.00490938705789712</v>
      </c>
    </row>
    <row r="37" spans="8:8" s="24" ht="10.2" customFormat="1">
      <c r="A37" s="24" t="s">
        <v>125</v>
      </c>
      <c r="B37" s="63">
        <v>86.0517324421917</v>
      </c>
      <c r="C37" s="63">
        <v>96.0798139754096</v>
      </c>
      <c r="D37" s="63">
        <v>103.744283118983</v>
      </c>
      <c r="E37" s="63">
        <v>120.424188729516</v>
      </c>
      <c r="F37" s="63">
        <v>120.025180187013</v>
      </c>
      <c r="G37" s="63">
        <v>93.6504791244761</v>
      </c>
      <c r="H37" s="63">
        <v>96.1724711727758</v>
      </c>
      <c r="I37" s="63">
        <v>100.052598201413</v>
      </c>
      <c r="J37" s="63">
        <v>103.521249028203</v>
      </c>
      <c r="K37" s="63">
        <v>103.570527807481</v>
      </c>
      <c r="L37" s="63">
        <v>95.3038731268613</v>
      </c>
      <c r="M37" s="63">
        <v>95.6702511421323</v>
      </c>
      <c r="N37" s="63">
        <v>100.281009397222</v>
      </c>
      <c r="O37" s="63">
        <v>102.712752697351</v>
      </c>
      <c r="P37" s="63">
        <v>111.639003233089</v>
      </c>
      <c r="Q37" s="63">
        <v>106.650898143443</v>
      </c>
      <c r="R37" s="63">
        <v>102.925091159448</v>
      </c>
      <c r="S37" s="63">
        <v>101.25635932752</v>
      </c>
      <c r="T37" s="63">
        <v>99.0542664042508</v>
      </c>
      <c r="U37" s="63">
        <v>97.4814322545977</v>
      </c>
      <c r="V37" s="63">
        <v>101.907794922099</v>
      </c>
      <c r="W37" s="63">
        <v>109.889274981992</v>
      </c>
      <c r="X37" s="63">
        <v>111.196160391282</v>
      </c>
      <c r="Y37" s="63">
        <v>110.744210360577</v>
      </c>
      <c r="Z37" s="63">
        <v>114.21850014304</v>
      </c>
      <c r="AA37" s="63">
        <v>119.876510988378</v>
      </c>
      <c r="AB37" s="63">
        <v>123.939748552063</v>
      </c>
      <c r="AC37" s="63">
        <v>124.361421293589</v>
      </c>
      <c r="AD37" s="63">
        <v>126.463065024069</v>
      </c>
      <c r="AE37" s="63">
        <v>130.682924725062</v>
      </c>
      <c r="AF37" s="63">
        <v>132.364236178548</v>
      </c>
      <c r="AG37" s="63">
        <v>138.914894313037</v>
      </c>
      <c r="AH37" s="63">
        <v>143.732451042801</v>
      </c>
      <c r="AI37" s="63">
        <v>153.05155591915</v>
      </c>
      <c r="AJ37" s="63">
        <v>160.019904942911</v>
      </c>
      <c r="AK37" s="63">
        <v>164.155759447751</v>
      </c>
      <c r="AL37" s="63">
        <v>171.337955151795</v>
      </c>
      <c r="AM37" s="63">
        <v>167.304929832171</v>
      </c>
      <c r="AN37" s="63">
        <v>160.02913141097</v>
      </c>
      <c r="AO37" s="63">
        <v>159.014313874349</v>
      </c>
      <c r="AP37" s="63">
        <v>162.646628582282</v>
      </c>
      <c r="AQ37" s="63">
        <v>162.517033684524</v>
      </c>
      <c r="AR37" s="63">
        <v>163.894255451589</v>
      </c>
      <c r="AS37" s="63">
        <v>159.768563151134</v>
      </c>
      <c r="AT37" s="63">
        <v>143.258333658216</v>
      </c>
      <c r="AU37" s="63">
        <v>141.00691858585</v>
      </c>
      <c r="AV37" s="63">
        <v>132.420496204</v>
      </c>
      <c r="AW37" s="63">
        <v>130.050535505502</v>
      </c>
      <c r="AX37" s="63">
        <v>127.136289405908</v>
      </c>
      <c r="AY37" s="63">
        <v>126.347964625594</v>
      </c>
      <c r="AZ37" s="63">
        <v>133.513117427039</v>
      </c>
      <c r="BA37" s="63">
        <v>138.002134720739</v>
      </c>
      <c r="BB37" s="63">
        <v>136.788594494316</v>
      </c>
      <c r="BC37" s="63">
        <v>137.915505391913</v>
      </c>
      <c r="BD37" s="63">
        <v>135.828972829072</v>
      </c>
      <c r="BE37" s="64">
        <v>124.560034960693</v>
      </c>
      <c r="BF37" s="30">
        <v>-0.0854697314641537</v>
      </c>
      <c r="BG37" s="30">
        <v>-0.00531114452293679</v>
      </c>
    </row>
    <row r="38" spans="8:8" s="24" ht="10.2" customFormat="1">
      <c r="A38" s="24" t="s">
        <v>126</v>
      </c>
      <c r="B38" s="63">
        <v>64.1191351002115</v>
      </c>
      <c r="C38" s="63">
        <v>69.1323667714895</v>
      </c>
      <c r="D38" s="63">
        <v>74.4040188980025</v>
      </c>
      <c r="E38" s="63">
        <v>79.8927270387499</v>
      </c>
      <c r="F38" s="63">
        <v>85.4685264626798</v>
      </c>
      <c r="G38" s="63">
        <v>93.762786840837</v>
      </c>
      <c r="H38" s="63">
        <v>98.0852949254095</v>
      </c>
      <c r="I38" s="63">
        <v>102.17003609944</v>
      </c>
      <c r="J38" s="63">
        <v>105.997576769651</v>
      </c>
      <c r="K38" s="63">
        <v>105.297920904578</v>
      </c>
      <c r="L38" s="63">
        <v>102.466006632012</v>
      </c>
      <c r="M38" s="63">
        <v>107.665316202778</v>
      </c>
      <c r="N38" s="63">
        <v>107.418870447947</v>
      </c>
      <c r="O38" s="63">
        <v>109.719495422876</v>
      </c>
      <c r="P38" s="63">
        <v>112.789494886614</v>
      </c>
      <c r="Q38" s="63">
        <v>109.557477519883</v>
      </c>
      <c r="R38" s="63">
        <v>106.986696616802</v>
      </c>
      <c r="S38" s="63">
        <v>104.594836495315</v>
      </c>
      <c r="T38" s="63">
        <v>102.175997428004</v>
      </c>
      <c r="U38" s="63">
        <v>103.581914228395</v>
      </c>
      <c r="V38" s="63">
        <v>103.042502740232</v>
      </c>
      <c r="W38" s="63">
        <v>105.766632754767</v>
      </c>
      <c r="X38" s="63">
        <v>108.929339889426</v>
      </c>
      <c r="Y38" s="63">
        <v>111.589820691091</v>
      </c>
      <c r="Z38" s="63">
        <v>114.776089417917</v>
      </c>
      <c r="AA38" s="63">
        <v>116.680437905753</v>
      </c>
      <c r="AB38" s="63">
        <v>120.150591796714</v>
      </c>
      <c r="AC38" s="63">
        <v>119.538472903273</v>
      </c>
      <c r="AD38" s="63">
        <v>116.901670890067</v>
      </c>
      <c r="AE38" s="63">
        <v>116.567383641004</v>
      </c>
      <c r="AF38" s="63">
        <v>121.480497804094</v>
      </c>
      <c r="AG38" s="63">
        <v>121.621370717288</v>
      </c>
      <c r="AH38" s="63">
        <v>124.083722108569</v>
      </c>
      <c r="AI38" s="63">
        <v>127.305182507335</v>
      </c>
      <c r="AJ38" s="63">
        <v>131.051605153232</v>
      </c>
      <c r="AK38" s="63">
        <v>132.742194816576</v>
      </c>
      <c r="AL38" s="63">
        <v>132.158692936218</v>
      </c>
      <c r="AM38" s="63">
        <v>130.610021459169</v>
      </c>
      <c r="AN38" s="63">
        <v>133.90656167041</v>
      </c>
      <c r="AO38" s="63">
        <v>135.892614468808</v>
      </c>
      <c r="AP38" s="63">
        <v>135.332186977043</v>
      </c>
      <c r="AQ38" s="63">
        <v>134.068454122466</v>
      </c>
      <c r="AR38" s="63">
        <v>131.065714000558</v>
      </c>
      <c r="AS38" s="63">
        <v>128.326128166701</v>
      </c>
      <c r="AT38" s="63">
        <v>119.231339861202</v>
      </c>
      <c r="AU38" s="63">
        <v>122.606198780455</v>
      </c>
      <c r="AV38" s="63">
        <v>119.617794545821</v>
      </c>
      <c r="AW38" s="63">
        <v>115.645260149809</v>
      </c>
      <c r="AX38" s="63">
        <v>109.659774835794</v>
      </c>
      <c r="AY38" s="63">
        <v>103.340732413733</v>
      </c>
      <c r="AZ38" s="63">
        <v>106.039131365216</v>
      </c>
      <c r="BA38" s="63">
        <v>106.25252270873</v>
      </c>
      <c r="BB38" s="63">
        <v>107.523298376265</v>
      </c>
      <c r="BC38" s="63">
        <v>108.395195312104</v>
      </c>
      <c r="BD38" s="63">
        <v>106.472324180066</v>
      </c>
      <c r="BE38" s="64">
        <v>96.9694789769274</v>
      </c>
      <c r="BF38" s="30">
        <v>-0.0917401701333241</v>
      </c>
      <c r="BG38" s="30">
        <v>-0.0112542471512594</v>
      </c>
    </row>
    <row r="39" spans="8:8" s="24" ht="10.2" customFormat="1">
      <c r="A39" s="24" t="s">
        <v>127</v>
      </c>
      <c r="B39" s="63" t="s">
        <v>114</v>
      </c>
      <c r="C39" s="63" t="s">
        <v>114</v>
      </c>
      <c r="D39" s="63" t="s">
        <v>114</v>
      </c>
      <c r="E39" s="63" t="s">
        <v>114</v>
      </c>
      <c r="F39" s="63" t="s">
        <v>114</v>
      </c>
      <c r="G39" s="63" t="s">
        <v>114</v>
      </c>
      <c r="H39" s="63" t="s">
        <v>114</v>
      </c>
      <c r="I39" s="63" t="s">
        <v>114</v>
      </c>
      <c r="J39" s="63" t="s">
        <v>114</v>
      </c>
      <c r="K39" s="63" t="s">
        <v>114</v>
      </c>
      <c r="L39" s="63" t="s">
        <v>114</v>
      </c>
      <c r="M39" s="63" t="s">
        <v>114</v>
      </c>
      <c r="N39" s="63" t="s">
        <v>114</v>
      </c>
      <c r="O39" s="63" t="s">
        <v>114</v>
      </c>
      <c r="P39" s="63" t="s">
        <v>114</v>
      </c>
      <c r="Q39" s="63" t="s">
        <v>114</v>
      </c>
      <c r="R39" s="63" t="s">
        <v>114</v>
      </c>
      <c r="S39" s="63" t="s">
        <v>114</v>
      </c>
      <c r="T39" s="63" t="s">
        <v>114</v>
      </c>
      <c r="U39" s="63" t="s">
        <v>114</v>
      </c>
      <c r="V39" s="63">
        <v>147.521255219277</v>
      </c>
      <c r="W39" s="63">
        <v>135.899396540569</v>
      </c>
      <c r="X39" s="63">
        <v>122.598920131777</v>
      </c>
      <c r="Y39" s="63">
        <v>114.825477382243</v>
      </c>
      <c r="Z39" s="63">
        <v>114.043796648373</v>
      </c>
      <c r="AA39" s="63">
        <v>115.738047286331</v>
      </c>
      <c r="AB39" s="63">
        <v>107.480617669477</v>
      </c>
      <c r="AC39" s="63">
        <v>77.7399468595732</v>
      </c>
      <c r="AD39" s="63">
        <v>67.8001196146226</v>
      </c>
      <c r="AE39" s="63">
        <v>66.5626088311765</v>
      </c>
      <c r="AF39" s="63">
        <v>63.2059982450195</v>
      </c>
      <c r="AG39" s="63">
        <v>59.7354365894788</v>
      </c>
      <c r="AH39" s="63">
        <v>60.5197880290035</v>
      </c>
      <c r="AI39" s="63">
        <v>66.1898377391279</v>
      </c>
      <c r="AJ39" s="63">
        <v>56.9578016110419</v>
      </c>
      <c r="AK39" s="63">
        <v>56.243573883921</v>
      </c>
      <c r="AL39" s="63">
        <v>61.3007819785694</v>
      </c>
      <c r="AM39" s="63">
        <v>62.6417835814952</v>
      </c>
      <c r="AN39" s="63">
        <v>62.6179236094684</v>
      </c>
      <c r="AO39" s="63">
        <v>71.0753454161012</v>
      </c>
      <c r="AP39" s="63">
        <v>74.1121858291287</v>
      </c>
      <c r="AQ39" s="63">
        <v>71.2789424777675</v>
      </c>
      <c r="AR39" s="63">
        <v>74.4098413398786</v>
      </c>
      <c r="AS39" s="63">
        <v>75.7400492535312</v>
      </c>
      <c r="AT39" s="63">
        <v>72.5363478789436</v>
      </c>
      <c r="AU39" s="63">
        <v>83.3142796824347</v>
      </c>
      <c r="AV39" s="63">
        <v>75.2653182336613</v>
      </c>
      <c r="AW39" s="63">
        <v>78.4960409242933</v>
      </c>
      <c r="AX39" s="63">
        <v>76.4781222336704</v>
      </c>
      <c r="AY39" s="63">
        <v>71.1871037234173</v>
      </c>
      <c r="AZ39" s="63">
        <v>73.688469839345</v>
      </c>
      <c r="BA39" s="63">
        <v>79.3142177719145</v>
      </c>
      <c r="BB39" s="63">
        <v>87.7829130979798</v>
      </c>
      <c r="BC39" s="63">
        <v>80.8384298401331</v>
      </c>
      <c r="BD39" s="63">
        <v>82.9849709738217</v>
      </c>
      <c r="BE39" s="64">
        <v>76.9303669594989</v>
      </c>
      <c r="BF39" s="30">
        <v>-0.0754931429180263</v>
      </c>
      <c r="BG39" s="30">
        <v>0.0135481285499437</v>
      </c>
    </row>
    <row r="40" spans="8:8" s="24" ht="10.2" customFormat="1">
      <c r="A40" s="24" t="s">
        <v>128</v>
      </c>
      <c r="B40" s="63" t="s">
        <v>114</v>
      </c>
      <c r="C40" s="63" t="s">
        <v>114</v>
      </c>
      <c r="D40" s="63" t="s">
        <v>114</v>
      </c>
      <c r="E40" s="63" t="s">
        <v>114</v>
      </c>
      <c r="F40" s="63" t="s">
        <v>114</v>
      </c>
      <c r="G40" s="63" t="s">
        <v>114</v>
      </c>
      <c r="H40" s="63" t="s">
        <v>114</v>
      </c>
      <c r="I40" s="63" t="s">
        <v>114</v>
      </c>
      <c r="J40" s="63" t="s">
        <v>114</v>
      </c>
      <c r="K40" s="63" t="s">
        <v>114</v>
      </c>
      <c r="L40" s="63" t="s">
        <v>114</v>
      </c>
      <c r="M40" s="63" t="s">
        <v>114</v>
      </c>
      <c r="N40" s="63" t="s">
        <v>114</v>
      </c>
      <c r="O40" s="63" t="s">
        <v>114</v>
      </c>
      <c r="P40" s="63" t="s">
        <v>114</v>
      </c>
      <c r="Q40" s="63" t="s">
        <v>114</v>
      </c>
      <c r="R40" s="63" t="s">
        <v>114</v>
      </c>
      <c r="S40" s="63" t="s">
        <v>114</v>
      </c>
      <c r="T40" s="63" t="s">
        <v>114</v>
      </c>
      <c r="U40" s="63" t="s">
        <v>114</v>
      </c>
      <c r="V40" s="63">
        <v>181.95685155399</v>
      </c>
      <c r="W40" s="63">
        <v>166.344074606764</v>
      </c>
      <c r="X40" s="63">
        <v>172.743284018082</v>
      </c>
      <c r="Y40" s="63">
        <v>179.567591127166</v>
      </c>
      <c r="Z40" s="63">
        <v>193.081014176076</v>
      </c>
      <c r="AA40" s="63">
        <v>195.578572212157</v>
      </c>
      <c r="AB40" s="63">
        <v>206.755838066694</v>
      </c>
      <c r="AC40" s="63">
        <v>126.701975239866</v>
      </c>
      <c r="AD40" s="63">
        <v>99.4805480557823</v>
      </c>
      <c r="AE40" s="63">
        <v>86.5196775074717</v>
      </c>
      <c r="AF40" s="63">
        <v>97.1022066396574</v>
      </c>
      <c r="AG40" s="63">
        <v>106.285138676798</v>
      </c>
      <c r="AH40" s="63">
        <v>98.7240555980303</v>
      </c>
      <c r="AI40" s="63">
        <v>106.601470040561</v>
      </c>
      <c r="AJ40" s="63">
        <v>89.370295215133</v>
      </c>
      <c r="AK40" s="63">
        <v>79.6421722624836</v>
      </c>
      <c r="AL40" s="63">
        <v>93.8035700933698</v>
      </c>
      <c r="AM40" s="63">
        <v>100.828431705121</v>
      </c>
      <c r="AN40" s="63">
        <v>106.643544383979</v>
      </c>
      <c r="AO40" s="63">
        <v>108.623967271336</v>
      </c>
      <c r="AP40" s="63">
        <v>99.8969052703147</v>
      </c>
      <c r="AQ40" s="63">
        <v>96.9293464841464</v>
      </c>
      <c r="AR40" s="63">
        <v>107.458867074718</v>
      </c>
      <c r="AS40" s="63">
        <v>108.029310497908</v>
      </c>
      <c r="AT40" s="63">
        <v>100.54484095889</v>
      </c>
      <c r="AU40" s="63">
        <v>75.4970131791885</v>
      </c>
      <c r="AV40" s="63">
        <v>79.3821255682728</v>
      </c>
      <c r="AW40" s="63">
        <v>80.6847334023041</v>
      </c>
      <c r="AX40" s="63">
        <v>75.2943251069963</v>
      </c>
      <c r="AY40" s="63">
        <v>73.5319092269931</v>
      </c>
      <c r="AZ40" s="63">
        <v>77.8215842155261</v>
      </c>
      <c r="BA40" s="63">
        <v>80.3251373027802</v>
      </c>
      <c r="BB40" s="63">
        <v>86.0858192413841</v>
      </c>
      <c r="BC40" s="63">
        <v>89.5219017314139</v>
      </c>
      <c r="BD40" s="63">
        <v>90.6368507455568</v>
      </c>
      <c r="BE40" s="64">
        <v>91.3141413115394</v>
      </c>
      <c r="BF40" s="30">
        <v>0.00471991660221893</v>
      </c>
      <c r="BG40" s="30">
        <v>-0.0103206661472185</v>
      </c>
    </row>
    <row r="41" spans="8:8" s="24" ht="10.2" customFormat="1">
      <c r="A41" s="24" t="s">
        <v>129</v>
      </c>
      <c r="B41" s="63">
        <v>455.654385146596</v>
      </c>
      <c r="C41" s="63">
        <v>433.651748525222</v>
      </c>
      <c r="D41" s="63">
        <v>424.757997091858</v>
      </c>
      <c r="E41" s="63">
        <v>457.226608780064</v>
      </c>
      <c r="F41" s="63">
        <v>489.564808868139</v>
      </c>
      <c r="G41" s="63">
        <v>505.183865611531</v>
      </c>
      <c r="H41" s="63">
        <v>482.155054465976</v>
      </c>
      <c r="I41" s="63">
        <v>493.045223468867</v>
      </c>
      <c r="J41" s="63">
        <v>518.080262968941</v>
      </c>
      <c r="K41" s="63">
        <v>521.568929069734</v>
      </c>
      <c r="L41" s="63">
        <v>429.828104660098</v>
      </c>
      <c r="M41" s="63">
        <v>427.432791124224</v>
      </c>
      <c r="N41" s="63">
        <v>396.166626643972</v>
      </c>
      <c r="O41" s="63">
        <v>409.750237620472</v>
      </c>
      <c r="P41" s="63">
        <v>419.174284792873</v>
      </c>
      <c r="Q41" s="63">
        <v>385.065509493254</v>
      </c>
      <c r="R41" s="63">
        <v>328.6250289217</v>
      </c>
      <c r="S41" s="63">
        <v>307.625062791188</v>
      </c>
      <c r="T41" s="63">
        <v>287.401656715968</v>
      </c>
      <c r="U41" s="63">
        <v>309.228154960265</v>
      </c>
      <c r="V41" s="63">
        <v>316.628882310934</v>
      </c>
      <c r="W41" s="63">
        <v>308.005495006266</v>
      </c>
      <c r="X41" s="63">
        <v>289.14752449633</v>
      </c>
      <c r="Y41" s="63">
        <v>293.931796919688</v>
      </c>
      <c r="Z41" s="63">
        <v>334.507772059135</v>
      </c>
      <c r="AA41" s="63">
        <v>350.151130555424</v>
      </c>
      <c r="AB41" s="63">
        <v>371.854997231254</v>
      </c>
      <c r="AC41" s="63">
        <v>368.14656335817</v>
      </c>
      <c r="AD41" s="63">
        <v>367.888815273117</v>
      </c>
      <c r="AE41" s="63">
        <v>348.774471883989</v>
      </c>
      <c r="AF41" s="63">
        <v>299.106235807145</v>
      </c>
      <c r="AG41" s="63">
        <v>303.323573505859</v>
      </c>
      <c r="AH41" s="63">
        <v>292.610275313483</v>
      </c>
      <c r="AI41" s="63">
        <v>278.631553118725</v>
      </c>
      <c r="AJ41" s="63">
        <v>290.774247262388</v>
      </c>
      <c r="AK41" s="63">
        <v>306.82014036615</v>
      </c>
      <c r="AL41" s="63">
        <v>325.738044431005</v>
      </c>
      <c r="AM41" s="63">
        <v>353.309153202108</v>
      </c>
      <c r="AN41" s="63">
        <v>367.544333250427</v>
      </c>
      <c r="AO41" s="63">
        <v>412.190777488718</v>
      </c>
      <c r="AP41" s="63">
        <v>412.812650531476</v>
      </c>
      <c r="AQ41" s="63">
        <v>398.690047864063</v>
      </c>
      <c r="AR41" s="63">
        <v>379.449205158699</v>
      </c>
      <c r="AS41" s="63">
        <v>368.497429176083</v>
      </c>
      <c r="AT41" s="63">
        <v>344.504749967899</v>
      </c>
      <c r="AU41" s="63">
        <v>354.659747313313</v>
      </c>
      <c r="AV41" s="63">
        <v>337.87581258923</v>
      </c>
      <c r="AW41" s="63">
        <v>324.518548439511</v>
      </c>
      <c r="AX41" s="63">
        <v>302.453811516107</v>
      </c>
      <c r="AY41" s="63">
        <v>286.62600221317</v>
      </c>
      <c r="AZ41" s="63">
        <v>272.536771035027</v>
      </c>
      <c r="BA41" s="63">
        <v>263.115285708679</v>
      </c>
      <c r="BB41" s="63">
        <v>268.4548677062</v>
      </c>
      <c r="BC41" s="63">
        <v>275.252054188122</v>
      </c>
      <c r="BD41" s="63">
        <v>274.638251707987</v>
      </c>
      <c r="BE41" s="64">
        <v>229.414003928441</v>
      </c>
      <c r="BF41" s="30">
        <v>-0.166950749623479</v>
      </c>
      <c r="BG41" s="30">
        <v>-0.0224103810153271</v>
      </c>
    </row>
    <row r="42" spans="8:8" s="24" ht="10.2" customFormat="1">
      <c r="A42" s="24" t="s">
        <v>130</v>
      </c>
      <c r="B42" s="63">
        <v>121.67013560131</v>
      </c>
      <c r="C42" s="63">
        <v>128.679010131174</v>
      </c>
      <c r="D42" s="63">
        <v>134.403238919725</v>
      </c>
      <c r="E42" s="63">
        <v>148.567000375469</v>
      </c>
      <c r="F42" s="63">
        <v>163.762239239717</v>
      </c>
      <c r="G42" s="63">
        <v>182.679860491599</v>
      </c>
      <c r="H42" s="63">
        <v>190.500729658308</v>
      </c>
      <c r="I42" s="63">
        <v>218.872589241729</v>
      </c>
      <c r="J42" s="63">
        <v>230.405247801255</v>
      </c>
      <c r="K42" s="63">
        <v>216.535045892584</v>
      </c>
      <c r="L42" s="63">
        <v>216.3462997597</v>
      </c>
      <c r="M42" s="63">
        <v>234.072690205472</v>
      </c>
      <c r="N42" s="63">
        <v>228.21983830613</v>
      </c>
      <c r="O42" s="63">
        <v>231.289961129845</v>
      </c>
      <c r="P42" s="63">
        <v>237.517680029713</v>
      </c>
      <c r="Q42" s="63">
        <v>221.754364765081</v>
      </c>
      <c r="R42" s="63">
        <v>209.167985505645</v>
      </c>
      <c r="S42" s="63">
        <v>192.418574624925</v>
      </c>
      <c r="T42" s="63">
        <v>192.401638208013</v>
      </c>
      <c r="U42" s="63">
        <v>198.767292367735</v>
      </c>
      <c r="V42" s="63">
        <v>203.99379645229</v>
      </c>
      <c r="W42" s="63">
        <v>212.895584133289</v>
      </c>
      <c r="X42" s="63">
        <v>215.992811336876</v>
      </c>
      <c r="Y42" s="63">
        <v>215.35662896012</v>
      </c>
      <c r="Z42" s="63">
        <v>214.962392534547</v>
      </c>
      <c r="AA42" s="63">
        <v>218.95787022409</v>
      </c>
      <c r="AB42" s="63">
        <v>221.651183347405</v>
      </c>
      <c r="AC42" s="63">
        <v>222.784037978434</v>
      </c>
      <c r="AD42" s="63">
        <v>223.131270851861</v>
      </c>
      <c r="AE42" s="63">
        <v>219.273414560228</v>
      </c>
      <c r="AF42" s="63">
        <v>226.742491968448</v>
      </c>
      <c r="AG42" s="63">
        <v>235.066908279278</v>
      </c>
      <c r="AH42" s="63">
        <v>229.491132402238</v>
      </c>
      <c r="AI42" s="63">
        <v>229.759477457058</v>
      </c>
      <c r="AJ42" s="63">
        <v>225.671550602756</v>
      </c>
      <c r="AK42" s="63">
        <v>227.30310380335</v>
      </c>
      <c r="AL42" s="63">
        <v>234.663971041965</v>
      </c>
      <c r="AM42" s="63">
        <v>233.36508457816</v>
      </c>
      <c r="AN42" s="63">
        <v>233.630602945242</v>
      </c>
      <c r="AO42" s="63">
        <v>240.165278916204</v>
      </c>
      <c r="AP42" s="63">
        <v>243.923213482113</v>
      </c>
      <c r="AQ42" s="63">
        <v>237.849132514207</v>
      </c>
      <c r="AR42" s="63">
        <v>240.887487067322</v>
      </c>
      <c r="AS42" s="63">
        <v>236.969931488886</v>
      </c>
      <c r="AT42" s="63">
        <v>232.714152423241</v>
      </c>
      <c r="AU42" s="63">
        <v>245.466704623946</v>
      </c>
      <c r="AV42" s="63">
        <v>234.358333016906</v>
      </c>
      <c r="AW42" s="63">
        <v>225.876487817688</v>
      </c>
      <c r="AX42" s="63">
        <v>218.533734515061</v>
      </c>
      <c r="AY42" s="63">
        <v>205.666809600241</v>
      </c>
      <c r="AZ42" s="63">
        <v>207.982326384394</v>
      </c>
      <c r="BA42" s="63">
        <v>211.26670011191</v>
      </c>
      <c r="BB42" s="63">
        <v>207.504904190932</v>
      </c>
      <c r="BC42" s="63">
        <v>206.839429612693</v>
      </c>
      <c r="BD42" s="63">
        <v>205.448567580961</v>
      </c>
      <c r="BE42" s="64">
        <v>196.824113997293</v>
      </c>
      <c r="BF42" s="30">
        <v>-0.0445961950225251</v>
      </c>
      <c r="BG42" s="30">
        <v>-0.0123841931842771</v>
      </c>
    </row>
    <row r="43" spans="8:8" s="24" ht="10.2" customFormat="1">
      <c r="A43" s="24" t="s">
        <v>131</v>
      </c>
      <c r="B43" s="63" t="s">
        <v>114</v>
      </c>
      <c r="C43" s="63" t="s">
        <v>114</v>
      </c>
      <c r="D43" s="63" t="s">
        <v>114</v>
      </c>
      <c r="E43" s="63" t="s">
        <v>114</v>
      </c>
      <c r="F43" s="63" t="s">
        <v>114</v>
      </c>
      <c r="G43" s="63" t="s">
        <v>114</v>
      </c>
      <c r="H43" s="63" t="s">
        <v>114</v>
      </c>
      <c r="I43" s="63" t="s">
        <v>114</v>
      </c>
      <c r="J43" s="63" t="s">
        <v>114</v>
      </c>
      <c r="K43" s="63" t="s">
        <v>114</v>
      </c>
      <c r="L43" s="63" t="s">
        <v>114</v>
      </c>
      <c r="M43" s="63" t="s">
        <v>114</v>
      </c>
      <c r="N43" s="63" t="s">
        <v>114</v>
      </c>
      <c r="O43" s="63" t="s">
        <v>114</v>
      </c>
      <c r="P43" s="63" t="s">
        <v>114</v>
      </c>
      <c r="Q43" s="63" t="s">
        <v>114</v>
      </c>
      <c r="R43" s="63" t="s">
        <v>114</v>
      </c>
      <c r="S43" s="63" t="s">
        <v>114</v>
      </c>
      <c r="T43" s="63" t="s">
        <v>114</v>
      </c>
      <c r="U43" s="63" t="s">
        <v>114</v>
      </c>
      <c r="V43" s="63" t="s">
        <v>114</v>
      </c>
      <c r="W43" s="63" t="s">
        <v>114</v>
      </c>
      <c r="X43" s="63" t="s">
        <v>114</v>
      </c>
      <c r="Y43" s="63" t="s">
        <v>114</v>
      </c>
      <c r="Z43" s="63" t="s">
        <v>114</v>
      </c>
      <c r="AA43" s="63">
        <v>53.3296831569694</v>
      </c>
      <c r="AB43" s="63">
        <v>52.9089560473052</v>
      </c>
      <c r="AC43" s="63">
        <v>54.461782422774</v>
      </c>
      <c r="AD43" s="63">
        <v>54.7721810405287</v>
      </c>
      <c r="AE43" s="63">
        <v>51.4414250679221</v>
      </c>
      <c r="AF43" s="63">
        <v>51.7468037679302</v>
      </c>
      <c r="AG43" s="63">
        <v>59.9468684371038</v>
      </c>
      <c r="AH43" s="63">
        <v>53.7452658173969</v>
      </c>
      <c r="AI43" s="63">
        <v>60.3501555337456</v>
      </c>
      <c r="AJ43" s="63">
        <v>57.3594855355099</v>
      </c>
      <c r="AK43" s="63">
        <v>54.2046849875449</v>
      </c>
      <c r="AL43" s="63">
        <v>50.9520994976033</v>
      </c>
      <c r="AM43" s="63">
        <v>49.5962757851815</v>
      </c>
      <c r="AN43" s="63">
        <v>55.6352045011159</v>
      </c>
      <c r="AO43" s="63">
        <v>54.8095711501244</v>
      </c>
      <c r="AP43" s="63">
        <v>56.4178241428585</v>
      </c>
      <c r="AQ43" s="63">
        <v>57.2417279196036</v>
      </c>
      <c r="AR43" s="63">
        <v>56.9394215617204</v>
      </c>
      <c r="AS43" s="63">
        <v>55.0072550582958</v>
      </c>
      <c r="AT43" s="63">
        <v>54.0169378054114</v>
      </c>
      <c r="AU43" s="63">
        <v>58.2084163409407</v>
      </c>
      <c r="AV43" s="63">
        <v>58.308825718506</v>
      </c>
      <c r="AW43" s="63">
        <v>54.1436141633382</v>
      </c>
      <c r="AX43" s="63">
        <v>51.7787257160687</v>
      </c>
      <c r="AY43" s="63">
        <v>48.0841055215347</v>
      </c>
      <c r="AZ43" s="63">
        <v>50.454105159694</v>
      </c>
      <c r="BA43" s="63">
        <v>52.3131722340226</v>
      </c>
      <c r="BB43" s="63">
        <v>50.4819378726362</v>
      </c>
      <c r="BC43" s="63">
        <v>50.2182002705584</v>
      </c>
      <c r="BD43" s="63">
        <v>53.209163636589</v>
      </c>
      <c r="BE43" s="64">
        <v>48.8964555033251</v>
      </c>
      <c r="BF43" s="30">
        <v>-0.083562768183905</v>
      </c>
      <c r="BG43" s="30">
        <v>-0.00150556850516981</v>
      </c>
    </row>
    <row r="44" spans="8:8" s="24" ht="10.2" customFormat="1">
      <c r="A44" s="24" t="s">
        <v>132</v>
      </c>
      <c r="B44" s="63">
        <v>199.658150605041</v>
      </c>
      <c r="C44" s="63">
        <v>202.956219653235</v>
      </c>
      <c r="D44" s="63">
        <v>216.036040808832</v>
      </c>
      <c r="E44" s="63">
        <v>240.001022965211</v>
      </c>
      <c r="F44" s="63">
        <v>238.945283520753</v>
      </c>
      <c r="G44" s="63">
        <v>248.487700086351</v>
      </c>
      <c r="H44" s="63">
        <v>259.061412143681</v>
      </c>
      <c r="I44" s="63">
        <v>272.692436712674</v>
      </c>
      <c r="J44" s="63">
        <v>286.747465747998</v>
      </c>
      <c r="K44" s="63">
        <v>287.065772147923</v>
      </c>
      <c r="L44" s="63">
        <v>289.705088607709</v>
      </c>
      <c r="M44" s="63">
        <v>308.498399847051</v>
      </c>
      <c r="N44" s="63">
        <v>283.476564288567</v>
      </c>
      <c r="O44" s="63">
        <v>316.957921585264</v>
      </c>
      <c r="P44" s="63">
        <v>337.925496080287</v>
      </c>
      <c r="Q44" s="63">
        <v>320.626536502801</v>
      </c>
      <c r="R44" s="63">
        <v>336.84635742115</v>
      </c>
      <c r="S44" s="63">
        <v>331.750481977795</v>
      </c>
      <c r="T44" s="63">
        <v>362.936770446891</v>
      </c>
      <c r="U44" s="63">
        <v>366.44723064956</v>
      </c>
      <c r="V44" s="63">
        <v>361.546122293384</v>
      </c>
      <c r="W44" s="63">
        <v>351.935363302104</v>
      </c>
      <c r="X44" s="63">
        <v>367.856090730007</v>
      </c>
      <c r="Y44" s="63">
        <v>377.102730004739</v>
      </c>
      <c r="Z44" s="63">
        <v>399.479243066683</v>
      </c>
      <c r="AA44" s="63">
        <v>401.422425730374</v>
      </c>
      <c r="AB44" s="63">
        <v>368.449956256296</v>
      </c>
      <c r="AC44" s="63">
        <v>385.824055828374</v>
      </c>
      <c r="AD44" s="63">
        <v>396.096191396797</v>
      </c>
      <c r="AE44" s="63">
        <v>380.890629935347</v>
      </c>
      <c r="AF44" s="63">
        <v>401.376297631928</v>
      </c>
      <c r="AG44" s="63">
        <v>367.088191519348</v>
      </c>
      <c r="AH44" s="63">
        <v>383.49792573483</v>
      </c>
      <c r="AI44" s="63">
        <v>396.158076197974</v>
      </c>
      <c r="AJ44" s="63">
        <v>403.866168186941</v>
      </c>
      <c r="AK44" s="63">
        <v>444.046824415974</v>
      </c>
      <c r="AL44" s="63">
        <v>400.689128147668</v>
      </c>
      <c r="AM44" s="63">
        <v>414.286540481441</v>
      </c>
      <c r="AN44" s="63">
        <v>364.953963060949</v>
      </c>
      <c r="AO44" s="63">
        <v>369.325289462478</v>
      </c>
      <c r="AP44" s="63">
        <v>417.304268609621</v>
      </c>
      <c r="AQ44" s="63">
        <v>379.535468604449</v>
      </c>
      <c r="AR44" s="63">
        <v>402.767065838727</v>
      </c>
      <c r="AS44" s="63">
        <v>407.812421596768</v>
      </c>
      <c r="AT44" s="63">
        <v>372.730137869825</v>
      </c>
      <c r="AU44" s="63">
        <v>353.970507722479</v>
      </c>
      <c r="AV44" s="63">
        <v>354.294004403226</v>
      </c>
      <c r="AW44" s="63">
        <v>386.291527470317</v>
      </c>
      <c r="AX44" s="63">
        <v>358.016311860283</v>
      </c>
      <c r="AY44" s="63">
        <v>363.915060249211</v>
      </c>
      <c r="AZ44" s="63">
        <v>364.374752040107</v>
      </c>
      <c r="BA44" s="63">
        <v>364.50933335339</v>
      </c>
      <c r="BB44" s="63">
        <v>362.851403651355</v>
      </c>
      <c r="BC44" s="63">
        <v>356.239466461118</v>
      </c>
      <c r="BD44" s="63">
        <v>330.563617819409</v>
      </c>
      <c r="BE44" s="64">
        <v>355.965906378358</v>
      </c>
      <c r="BF44" s="30">
        <v>0.0739031847377689</v>
      </c>
      <c r="BG44" s="30">
        <v>-0.0119337745217986</v>
      </c>
    </row>
    <row r="45" spans="8:8" s="24" ht="10.2" customFormat="1">
      <c r="A45" s="24" t="s">
        <v>133</v>
      </c>
      <c r="B45" s="63">
        <v>89.0655105817584</v>
      </c>
      <c r="C45" s="63">
        <v>89.9972622262665</v>
      </c>
      <c r="D45" s="63">
        <v>91.8696403735639</v>
      </c>
      <c r="E45" s="63">
        <v>98.1103362113842</v>
      </c>
      <c r="F45" s="63">
        <v>104.009368526793</v>
      </c>
      <c r="G45" s="63">
        <v>108.926653733776</v>
      </c>
      <c r="H45" s="63">
        <v>111.514460562595</v>
      </c>
      <c r="I45" s="63">
        <v>116.705966278356</v>
      </c>
      <c r="J45" s="63">
        <v>117.95181902736</v>
      </c>
      <c r="K45" s="63">
        <v>120.846322447288</v>
      </c>
      <c r="L45" s="63">
        <v>129.269260448627</v>
      </c>
      <c r="M45" s="63">
        <v>135.0180933613</v>
      </c>
      <c r="N45" s="63">
        <v>139.533309897659</v>
      </c>
      <c r="O45" s="63">
        <v>145.18382314665</v>
      </c>
      <c r="P45" s="63">
        <v>145.989631758405</v>
      </c>
      <c r="Q45" s="63">
        <v>151.446959392452</v>
      </c>
      <c r="R45" s="63">
        <v>135.254522075096</v>
      </c>
      <c r="S45" s="63">
        <v>136.427463595353</v>
      </c>
      <c r="T45" s="63">
        <v>135.79592259851</v>
      </c>
      <c r="U45" s="63">
        <v>139.992533545443</v>
      </c>
      <c r="V45" s="63">
        <v>142.118413760379</v>
      </c>
      <c r="W45" s="63">
        <v>145.247793313399</v>
      </c>
      <c r="X45" s="63">
        <v>149.22425108003</v>
      </c>
      <c r="Y45" s="63">
        <v>145.781080638008</v>
      </c>
      <c r="Z45" s="63">
        <v>139.802623496243</v>
      </c>
      <c r="AA45" s="63">
        <v>114.756815857074</v>
      </c>
      <c r="AB45" s="63">
        <v>111.91223944895</v>
      </c>
      <c r="AC45" s="63">
        <v>106.694955948527</v>
      </c>
      <c r="AD45" s="63">
        <v>106.356570077989</v>
      </c>
      <c r="AE45" s="63">
        <v>101.54487627323</v>
      </c>
      <c r="AF45" s="63">
        <v>103.749975461952</v>
      </c>
      <c r="AG45" s="63">
        <v>108.772035149628</v>
      </c>
      <c r="AH45" s="63">
        <v>107.605271526581</v>
      </c>
      <c r="AI45" s="63">
        <v>103.030750372754</v>
      </c>
      <c r="AJ45" s="63">
        <v>101.019781647264</v>
      </c>
      <c r="AK45" s="63">
        <v>94.9613630751641</v>
      </c>
      <c r="AL45" s="63">
        <v>94.3548341487853</v>
      </c>
      <c r="AM45" s="63">
        <v>93.4380370175829</v>
      </c>
      <c r="AN45" s="63">
        <v>96.8019140421696</v>
      </c>
      <c r="AO45" s="63">
        <v>97.5402860498661</v>
      </c>
      <c r="AP45" s="63">
        <v>99.7538778955794</v>
      </c>
      <c r="AQ45" s="63">
        <v>104.707041348413</v>
      </c>
      <c r="AR45" s="63">
        <v>104.372434707755</v>
      </c>
      <c r="AS45" s="63">
        <v>106.132359500969</v>
      </c>
      <c r="AT45" s="63">
        <v>102.32121806879</v>
      </c>
      <c r="AU45" s="63">
        <v>109.11045284907</v>
      </c>
      <c r="AV45" s="63">
        <v>109.770886559459</v>
      </c>
      <c r="AW45" s="63">
        <v>106.594931507387</v>
      </c>
      <c r="AX45" s="63">
        <v>107.090883370464</v>
      </c>
      <c r="AY45" s="63">
        <v>103.287030951739</v>
      </c>
      <c r="AZ45" s="63">
        <v>104.475194835348</v>
      </c>
      <c r="BA45" s="63">
        <v>109.251953747963</v>
      </c>
      <c r="BB45" s="63">
        <v>113.688399358199</v>
      </c>
      <c r="BC45" s="63">
        <v>115.114506301934</v>
      </c>
      <c r="BD45" s="63">
        <v>111.779327624915</v>
      </c>
      <c r="BE45" s="64">
        <v>106.031555458285</v>
      </c>
      <c r="BF45" s="30">
        <v>-0.0540124547029612</v>
      </c>
      <c r="BG45" s="30">
        <v>0.0088801543890209</v>
      </c>
    </row>
    <row r="46" spans="8:8" s="24" ht="10.2" customFormat="1">
      <c r="A46" s="24" t="s">
        <v>134</v>
      </c>
      <c r="B46" s="63">
        <v>19.9172406820504</v>
      </c>
      <c r="C46" s="63">
        <v>21.8611835085052</v>
      </c>
      <c r="D46" s="63">
        <v>23.5610402082629</v>
      </c>
      <c r="E46" s="63">
        <v>24.1881030028869</v>
      </c>
      <c r="F46" s="63">
        <v>26.266986301354</v>
      </c>
      <c r="G46" s="63">
        <v>31.5274761397491</v>
      </c>
      <c r="H46" s="63">
        <v>34.5459636793103</v>
      </c>
      <c r="I46" s="63">
        <v>37.1547734106184</v>
      </c>
      <c r="J46" s="63">
        <v>40.5459694718009</v>
      </c>
      <c r="K46" s="63">
        <v>41.8161613550565</v>
      </c>
      <c r="L46" s="63">
        <v>41.0466864388634</v>
      </c>
      <c r="M46" s="63">
        <v>40.1618407387982</v>
      </c>
      <c r="N46" s="63">
        <v>44.5998986823929</v>
      </c>
      <c r="O46" s="63">
        <v>46.3554349170996</v>
      </c>
      <c r="P46" s="63">
        <v>48.6267997396475</v>
      </c>
      <c r="Q46" s="63">
        <v>46.9748140034536</v>
      </c>
      <c r="R46" s="63">
        <v>45.9797914983686</v>
      </c>
      <c r="S46" s="63">
        <v>49.4084971769322</v>
      </c>
      <c r="T46" s="63">
        <v>50.9338511405442</v>
      </c>
      <c r="U46" s="63">
        <v>52.8767251632684</v>
      </c>
      <c r="V46" s="63">
        <v>53.8383998546304</v>
      </c>
      <c r="W46" s="63">
        <v>57.1779328887356</v>
      </c>
      <c r="X46" s="63">
        <v>58.559568737995</v>
      </c>
      <c r="Y46" s="63">
        <v>64.9429729071992</v>
      </c>
      <c r="Z46" s="63">
        <v>70.6672502281257</v>
      </c>
      <c r="AA46" s="63">
        <v>71.5016122111833</v>
      </c>
      <c r="AB46" s="63">
        <v>74.060554497057</v>
      </c>
      <c r="AC46" s="63">
        <v>74.8567565737953</v>
      </c>
      <c r="AD46" s="63">
        <v>76.4403370856018</v>
      </c>
      <c r="AE46" s="63">
        <v>78.707020497684</v>
      </c>
      <c r="AF46" s="63">
        <v>86.0808080533671</v>
      </c>
      <c r="AG46" s="63">
        <v>88.0070390181356</v>
      </c>
      <c r="AH46" s="63">
        <v>89.0268476976494</v>
      </c>
      <c r="AI46" s="63">
        <v>96.8343793286234</v>
      </c>
      <c r="AJ46" s="63">
        <v>99.0053347208973</v>
      </c>
      <c r="AK46" s="63">
        <v>101.639567432279</v>
      </c>
      <c r="AL46" s="63">
        <v>102.530628000633</v>
      </c>
      <c r="AM46" s="63">
        <v>101.664164508762</v>
      </c>
      <c r="AN46" s="63">
        <v>103.501829532924</v>
      </c>
      <c r="AO46" s="63">
        <v>101.390119463008</v>
      </c>
      <c r="AP46" s="63">
        <v>101.059375904926</v>
      </c>
      <c r="AQ46" s="63">
        <v>99.5400651072825</v>
      </c>
      <c r="AR46" s="63">
        <v>99.9779739737678</v>
      </c>
      <c r="AS46" s="63">
        <v>96.3489977763119</v>
      </c>
      <c r="AT46" s="63">
        <v>96.863179489995</v>
      </c>
      <c r="AU46" s="63">
        <v>101.670219012379</v>
      </c>
      <c r="AV46" s="63">
        <v>97.3317403329971</v>
      </c>
      <c r="AW46" s="63">
        <v>89.3464836544778</v>
      </c>
      <c r="AX46" s="63">
        <v>98.145762898415</v>
      </c>
      <c r="AY46" s="63">
        <v>100.580643542614</v>
      </c>
      <c r="AZ46" s="63">
        <v>99.2164375125324</v>
      </c>
      <c r="BA46" s="63">
        <v>106.251065928802</v>
      </c>
      <c r="BB46" s="63">
        <v>103.776927373199</v>
      </c>
      <c r="BC46" s="63">
        <v>105.750207147915</v>
      </c>
      <c r="BD46" s="63">
        <v>100.867355466217</v>
      </c>
      <c r="BE46" s="64">
        <v>91.4569554763164</v>
      </c>
      <c r="BF46" s="30">
        <v>-0.0957721389369366</v>
      </c>
      <c r="BG46" s="30">
        <v>0.00405890306639578</v>
      </c>
    </row>
    <row r="47" spans="8:8" s="24" ht="10.2" customFormat="1">
      <c r="A47" s="24" t="s">
        <v>135</v>
      </c>
      <c r="B47" s="63">
        <v>51.7424595735995</v>
      </c>
      <c r="C47" s="63">
        <v>54.6157531513867</v>
      </c>
      <c r="D47" s="63">
        <v>60.2348052399482</v>
      </c>
      <c r="E47" s="63">
        <v>63.3087797241062</v>
      </c>
      <c r="F47" s="63">
        <v>71.8772387693492</v>
      </c>
      <c r="G47" s="63">
        <v>75.5976726051577</v>
      </c>
      <c r="H47" s="63">
        <v>79.2903715654035</v>
      </c>
      <c r="I47" s="63">
        <v>82.5778632123225</v>
      </c>
      <c r="J47" s="63">
        <v>88.9243228321024</v>
      </c>
      <c r="K47" s="63">
        <v>88.6097314293133</v>
      </c>
      <c r="L47" s="63">
        <v>95.681442140643</v>
      </c>
      <c r="M47" s="63">
        <v>102.161663414777</v>
      </c>
      <c r="N47" s="63">
        <v>107.287576206896</v>
      </c>
      <c r="O47" s="63">
        <v>114.507898802383</v>
      </c>
      <c r="P47" s="63">
        <v>115.83437342048</v>
      </c>
      <c r="Q47" s="63">
        <v>116.136192610743</v>
      </c>
      <c r="R47" s="63">
        <v>115.788020016001</v>
      </c>
      <c r="S47" s="63">
        <v>114.344067722074</v>
      </c>
      <c r="T47" s="63">
        <v>113.215333660507</v>
      </c>
      <c r="U47" s="63">
        <v>111.986237960192</v>
      </c>
      <c r="V47" s="63">
        <v>111.196901092259</v>
      </c>
      <c r="W47" s="63">
        <v>113.109720593975</v>
      </c>
      <c r="X47" s="63">
        <v>116.72725105748</v>
      </c>
      <c r="Y47" s="63">
        <v>118.26046203217</v>
      </c>
      <c r="Z47" s="63">
        <v>118.130268217814</v>
      </c>
      <c r="AA47" s="63">
        <v>112.367263220436</v>
      </c>
      <c r="AB47" s="63">
        <v>95.4351074638719</v>
      </c>
      <c r="AC47" s="63">
        <v>84.4836181950004</v>
      </c>
      <c r="AD47" s="63">
        <v>82.494009240847</v>
      </c>
      <c r="AE47" s="63">
        <v>78.2601170684277</v>
      </c>
      <c r="AF47" s="63">
        <v>86.5030166965044</v>
      </c>
      <c r="AG47" s="63">
        <v>86.5828507702414</v>
      </c>
      <c r="AH47" s="63">
        <v>82.6720701095523</v>
      </c>
      <c r="AI47" s="63">
        <v>76.1365060028823</v>
      </c>
      <c r="AJ47" s="63">
        <v>67.4181258034197</v>
      </c>
      <c r="AK47" s="63">
        <v>67.8709253439301</v>
      </c>
      <c r="AL47" s="63">
        <v>69.1084148492192</v>
      </c>
      <c r="AM47" s="63">
        <v>72.1773048764406</v>
      </c>
      <c r="AN47" s="63">
        <v>72.69895872476</v>
      </c>
      <c r="AO47" s="63">
        <v>75.7634961645019</v>
      </c>
      <c r="AP47" s="63">
        <v>76.3903123356498</v>
      </c>
      <c r="AQ47" s="63">
        <v>78.6873761108836</v>
      </c>
      <c r="AR47" s="63">
        <v>76.6745277006039</v>
      </c>
      <c r="AS47" s="63">
        <v>77.5784871811057</v>
      </c>
      <c r="AT47" s="63">
        <v>68.3797224796748</v>
      </c>
      <c r="AU47" s="63">
        <v>69.4295224160273</v>
      </c>
      <c r="AV47" s="63">
        <v>71.7296654899101</v>
      </c>
      <c r="AW47" s="63">
        <v>69.3659636502817</v>
      </c>
      <c r="AX47" s="63">
        <v>64.830745099451</v>
      </c>
      <c r="AY47" s="63">
        <v>67.4708141411271</v>
      </c>
      <c r="AZ47" s="63">
        <v>68.1677437772965</v>
      </c>
      <c r="BA47" s="63">
        <v>68.6148057558647</v>
      </c>
      <c r="BB47" s="63">
        <v>70.3704658489793</v>
      </c>
      <c r="BC47" s="63">
        <v>72.2310856633385</v>
      </c>
      <c r="BD47" s="63">
        <v>71.0503761893534</v>
      </c>
      <c r="BE47" s="64">
        <v>69.1925419215441</v>
      </c>
      <c r="BF47" s="30">
        <v>-0.0288089245768672</v>
      </c>
      <c r="BG47" s="30">
        <v>0.00383863109832827</v>
      </c>
    </row>
    <row r="48" spans="8:8" s="24" ht="10.2" customFormat="1">
      <c r="A48" s="24" t="s">
        <v>136</v>
      </c>
      <c r="B48" s="63">
        <v>87.4143804369297</v>
      </c>
      <c r="C48" s="63">
        <v>89.7937065445554</v>
      </c>
      <c r="D48" s="63">
        <v>89.6948161776566</v>
      </c>
      <c r="E48" s="63">
        <v>98.4146647448516</v>
      </c>
      <c r="F48" s="63">
        <v>102.166496254409</v>
      </c>
      <c r="G48" s="63">
        <v>112.136908435173</v>
      </c>
      <c r="H48" s="63">
        <v>119.320884735034</v>
      </c>
      <c r="I48" s="63">
        <v>124.389174090749</v>
      </c>
      <c r="J48" s="63">
        <v>128.233472010041</v>
      </c>
      <c r="K48" s="63">
        <v>133.522745946847</v>
      </c>
      <c r="L48" s="63">
        <v>138.405250711357</v>
      </c>
      <c r="M48" s="63">
        <v>142.110652180251</v>
      </c>
      <c r="N48" s="63">
        <v>147.784789842089</v>
      </c>
      <c r="O48" s="63">
        <v>153.483305208878</v>
      </c>
      <c r="P48" s="63">
        <v>156.325498117953</v>
      </c>
      <c r="Q48" s="63">
        <v>157.333931190999</v>
      </c>
      <c r="R48" s="63">
        <v>154.855756978039</v>
      </c>
      <c r="S48" s="63">
        <v>152.091645016577</v>
      </c>
      <c r="T48" s="63">
        <v>151.517526688458</v>
      </c>
      <c r="U48" s="63">
        <v>162.273412175511</v>
      </c>
      <c r="V48" s="63">
        <v>166.335175419463</v>
      </c>
      <c r="W48" s="63">
        <v>163.975120237522</v>
      </c>
      <c r="X48" s="63">
        <v>166.844651125189</v>
      </c>
      <c r="Y48" s="63">
        <v>166.935689800756</v>
      </c>
      <c r="Z48" s="63">
        <v>168.556349437657</v>
      </c>
      <c r="AA48" s="63">
        <v>168.342589883057</v>
      </c>
      <c r="AB48" s="63">
        <v>150.013536193673</v>
      </c>
      <c r="AC48" s="63">
        <v>143.712131634487</v>
      </c>
      <c r="AD48" s="63">
        <v>140.485756776429</v>
      </c>
      <c r="AE48" s="63">
        <v>137.820635885774</v>
      </c>
      <c r="AF48" s="63">
        <v>139.427708879038</v>
      </c>
      <c r="AG48" s="63">
        <v>140.243576791081</v>
      </c>
      <c r="AH48" s="63">
        <v>137.511777880332</v>
      </c>
      <c r="AI48" s="63">
        <v>138.839099999944</v>
      </c>
      <c r="AJ48" s="63">
        <v>139.864666531671</v>
      </c>
      <c r="AK48" s="63">
        <v>144.311090615344</v>
      </c>
      <c r="AL48" s="63">
        <v>148.399655633231</v>
      </c>
      <c r="AM48" s="63">
        <v>149.575127703495</v>
      </c>
      <c r="AN48" s="63">
        <v>145.10749300065</v>
      </c>
      <c r="AO48" s="63">
        <v>141.280773492653</v>
      </c>
      <c r="AP48" s="63">
        <v>148.933460603057</v>
      </c>
      <c r="AQ48" s="63">
        <v>143.643704280236</v>
      </c>
      <c r="AR48" s="63">
        <v>134.72347775462</v>
      </c>
      <c r="AS48" s="63">
        <v>139.398019751087</v>
      </c>
      <c r="AT48" s="63">
        <v>126.866830609345</v>
      </c>
      <c r="AU48" s="63">
        <v>135.003439703775</v>
      </c>
      <c r="AV48" s="63">
        <v>129.769930512102</v>
      </c>
      <c r="AW48" s="63">
        <v>124.41231574079</v>
      </c>
      <c r="AX48" s="63">
        <v>127.326068436532</v>
      </c>
      <c r="AY48" s="63">
        <v>118.448994935302</v>
      </c>
      <c r="AZ48" s="63">
        <v>119.412897346595</v>
      </c>
      <c r="BA48" s="63">
        <v>119.775825777951</v>
      </c>
      <c r="BB48" s="63">
        <v>126.533395112945</v>
      </c>
      <c r="BC48" s="63">
        <v>124.418474629057</v>
      </c>
      <c r="BD48" s="63">
        <v>120.086819492395</v>
      </c>
      <c r="BE48" s="64">
        <v>114.107697317028</v>
      </c>
      <c r="BF48" s="30">
        <v>-0.0523861974757861</v>
      </c>
      <c r="BG48" s="30">
        <v>-0.0054772430536838</v>
      </c>
    </row>
    <row r="49" spans="8:8" s="24" ht="10.2" customFormat="1">
      <c r="A49" s="24" t="s">
        <v>137</v>
      </c>
      <c r="B49" s="63" t="s">
        <v>114</v>
      </c>
      <c r="C49" s="63" t="s">
        <v>114</v>
      </c>
      <c r="D49" s="63" t="s">
        <v>114</v>
      </c>
      <c r="E49" s="63" t="s">
        <v>114</v>
      </c>
      <c r="F49" s="63" t="s">
        <v>114</v>
      </c>
      <c r="G49" s="63" t="s">
        <v>114</v>
      </c>
      <c r="H49" s="63" t="s">
        <v>114</v>
      </c>
      <c r="I49" s="63" t="s">
        <v>114</v>
      </c>
      <c r="J49" s="63" t="s">
        <v>114</v>
      </c>
      <c r="K49" s="63" t="s">
        <v>114</v>
      </c>
      <c r="L49" s="63" t="s">
        <v>114</v>
      </c>
      <c r="M49" s="63" t="s">
        <v>114</v>
      </c>
      <c r="N49" s="63" t="s">
        <v>114</v>
      </c>
      <c r="O49" s="63" t="s">
        <v>114</v>
      </c>
      <c r="P49" s="63" t="s">
        <v>114</v>
      </c>
      <c r="Q49" s="63" t="s">
        <v>114</v>
      </c>
      <c r="R49" s="63" t="s">
        <v>114</v>
      </c>
      <c r="S49" s="63" t="s">
        <v>114</v>
      </c>
      <c r="T49" s="63" t="s">
        <v>114</v>
      </c>
      <c r="U49" s="63" t="s">
        <v>114</v>
      </c>
      <c r="V49" s="63" t="s">
        <v>114</v>
      </c>
      <c r="W49" s="63" t="s">
        <v>114</v>
      </c>
      <c r="X49" s="63" t="s">
        <v>114</v>
      </c>
      <c r="Y49" s="63" t="s">
        <v>114</v>
      </c>
      <c r="Z49" s="63" t="s">
        <v>114</v>
      </c>
      <c r="AA49" s="63">
        <v>122.886439135383</v>
      </c>
      <c r="AB49" s="63">
        <v>122.763111251607</v>
      </c>
      <c r="AC49" s="63">
        <v>114.947335893769</v>
      </c>
      <c r="AD49" s="63">
        <v>118.546836995825</v>
      </c>
      <c r="AE49" s="63">
        <v>126.412967433242</v>
      </c>
      <c r="AF49" s="63">
        <v>133.123570279885</v>
      </c>
      <c r="AG49" s="63">
        <v>139.80942927997</v>
      </c>
      <c r="AH49" s="63">
        <v>143.239522308386</v>
      </c>
      <c r="AI49" s="63">
        <v>143.53344390754</v>
      </c>
      <c r="AJ49" s="63">
        <v>141.933537581949</v>
      </c>
      <c r="AK49" s="63">
        <v>140.590281286257</v>
      </c>
      <c r="AL49" s="63">
        <v>147.036075152337</v>
      </c>
      <c r="AM49" s="63">
        <v>146.403809052672</v>
      </c>
      <c r="AN49" s="63">
        <v>143.668317178738</v>
      </c>
      <c r="AO49" s="63">
        <v>152.102740462112</v>
      </c>
      <c r="AP49" s="63">
        <v>151.924649777116</v>
      </c>
      <c r="AQ49" s="63">
        <v>152.751047423739</v>
      </c>
      <c r="AR49" s="63">
        <v>151.230478451583</v>
      </c>
      <c r="AS49" s="63">
        <v>164.497668729213</v>
      </c>
      <c r="AT49" s="63">
        <v>150.943275123747</v>
      </c>
      <c r="AU49" s="63">
        <v>150.550559054725</v>
      </c>
      <c r="AV49" s="63">
        <v>145.719162771695</v>
      </c>
      <c r="AW49" s="63">
        <v>141.025249474108</v>
      </c>
      <c r="AX49" s="63">
        <v>138.940454328789</v>
      </c>
      <c r="AY49" s="63">
        <v>141.758366870433</v>
      </c>
      <c r="AZ49" s="63">
        <v>128.057931758892</v>
      </c>
      <c r="BA49" s="63">
        <v>136.596453078101</v>
      </c>
      <c r="BB49" s="63">
        <v>138.054937903699</v>
      </c>
      <c r="BC49" s="63">
        <v>140.665694434882</v>
      </c>
      <c r="BD49" s="63">
        <v>136.530380825887</v>
      </c>
      <c r="BE49" s="64">
        <v>129.061005606843</v>
      </c>
      <c r="BF49" s="30">
        <v>-0.0572912846950745</v>
      </c>
      <c r="BG49" s="30">
        <v>-0.009985504933267</v>
      </c>
    </row>
    <row r="50" spans="8:8" s="24" ht="10.2" customFormat="1">
      <c r="A50" s="24" t="s">
        <v>138</v>
      </c>
      <c r="B50" s="63">
        <v>37.3904368331552</v>
      </c>
      <c r="C50" s="63">
        <v>41.7616233195717</v>
      </c>
      <c r="D50" s="63">
        <v>44.6824994355042</v>
      </c>
      <c r="E50" s="63">
        <v>46.523196740115</v>
      </c>
      <c r="F50" s="63">
        <v>52.0569400140708</v>
      </c>
      <c r="G50" s="63">
        <v>55.6417731107617</v>
      </c>
      <c r="H50" s="63">
        <v>60.5465253146987</v>
      </c>
      <c r="I50" s="63">
        <v>64.6899897456266</v>
      </c>
      <c r="J50" s="63">
        <v>70.1782681516408</v>
      </c>
      <c r="K50" s="63">
        <v>72.1936158185004</v>
      </c>
      <c r="L50" s="63">
        <v>73.412353950937</v>
      </c>
      <c r="M50" s="63">
        <v>77.7064956042918</v>
      </c>
      <c r="N50" s="63">
        <v>79.3935547363457</v>
      </c>
      <c r="O50" s="63">
        <v>78.902506050083</v>
      </c>
      <c r="P50" s="63">
        <v>84.1515387378597</v>
      </c>
      <c r="Q50" s="63">
        <v>84.1562315707381</v>
      </c>
      <c r="R50" s="63">
        <v>84.3342164935986</v>
      </c>
      <c r="S50" s="63">
        <v>83.6981305211459</v>
      </c>
      <c r="T50" s="63">
        <v>85.2133763045612</v>
      </c>
      <c r="U50" s="63">
        <v>86.0505585291763</v>
      </c>
      <c r="V50" s="63">
        <v>85.0183851258224</v>
      </c>
      <c r="W50" s="63">
        <v>86.5805174029988</v>
      </c>
      <c r="X50" s="63">
        <v>89.528069934942</v>
      </c>
      <c r="Y50" s="63">
        <v>93.1545406267004</v>
      </c>
      <c r="Z50" s="63">
        <v>97.6716928848882</v>
      </c>
      <c r="AA50" s="63">
        <v>97.4077046062587</v>
      </c>
      <c r="AB50" s="63">
        <v>100.589889788394</v>
      </c>
      <c r="AC50" s="63">
        <v>105.243325959596</v>
      </c>
      <c r="AD50" s="63">
        <v>101.398923711117</v>
      </c>
      <c r="AE50" s="63">
        <v>105.842984878068</v>
      </c>
      <c r="AF50" s="63">
        <v>109.616238894201</v>
      </c>
      <c r="AG50" s="63">
        <v>113.257635614159</v>
      </c>
      <c r="AH50" s="63">
        <v>119.249877590027</v>
      </c>
      <c r="AI50" s="63">
        <v>124.507219366399</v>
      </c>
      <c r="AJ50" s="63">
        <v>127.688567056243</v>
      </c>
      <c r="AK50" s="63">
        <v>133.785265542561</v>
      </c>
      <c r="AL50" s="63">
        <v>138.082138713473</v>
      </c>
      <c r="AM50" s="63">
        <v>137.790857830797</v>
      </c>
      <c r="AN50" s="63">
        <v>143.03241535152</v>
      </c>
      <c r="AO50" s="63">
        <v>145.944596737988</v>
      </c>
      <c r="AP50" s="63">
        <v>144.755492581018</v>
      </c>
      <c r="AQ50" s="63">
        <v>144.374915645666</v>
      </c>
      <c r="AR50" s="63">
        <v>145.227051347969</v>
      </c>
      <c r="AS50" s="63">
        <v>139.144044926473</v>
      </c>
      <c r="AT50" s="63">
        <v>127.357506307644</v>
      </c>
      <c r="AU50" s="63">
        <v>129.528735958144</v>
      </c>
      <c r="AV50" s="63">
        <v>126.771488685897</v>
      </c>
      <c r="AW50" s="63">
        <v>126.078186336785</v>
      </c>
      <c r="AX50" s="63">
        <v>119.740720783979</v>
      </c>
      <c r="AY50" s="63">
        <v>117.87825185926</v>
      </c>
      <c r="AZ50" s="63">
        <v>119.798729807594</v>
      </c>
      <c r="BA50" s="63">
        <v>120.960558369903</v>
      </c>
      <c r="BB50" s="63">
        <v>122.52181143914</v>
      </c>
      <c r="BC50" s="63">
        <v>124.017943662031</v>
      </c>
      <c r="BD50" s="63">
        <v>119.722669107804</v>
      </c>
      <c r="BE50" s="64">
        <v>106.347576674575</v>
      </c>
      <c r="BF50" s="30">
        <v>-0.114144294346699</v>
      </c>
      <c r="BG50" s="30">
        <v>-0.00616294712326382</v>
      </c>
    </row>
    <row r="51" spans="8:8" s="24" ht="10.2" customFormat="1">
      <c r="A51" s="24" t="s">
        <v>139</v>
      </c>
      <c r="B51" s="63">
        <v>178.767961770356</v>
      </c>
      <c r="C51" s="63">
        <v>189.416498040079</v>
      </c>
      <c r="D51" s="63">
        <v>192.152439925125</v>
      </c>
      <c r="E51" s="63">
        <v>203.796113442719</v>
      </c>
      <c r="F51" s="63">
        <v>202.791855071412</v>
      </c>
      <c r="G51" s="63">
        <v>214.096774687832</v>
      </c>
      <c r="H51" s="63">
        <v>216.080392461053</v>
      </c>
      <c r="I51" s="63">
        <v>221.663473422883</v>
      </c>
      <c r="J51" s="63">
        <v>233.543568741193</v>
      </c>
      <c r="K51" s="63">
        <v>215.373507617789</v>
      </c>
      <c r="L51" s="63">
        <v>227.620850757724</v>
      </c>
      <c r="M51" s="63">
        <v>241.576231625543</v>
      </c>
      <c r="N51" s="63">
        <v>237.55545535827</v>
      </c>
      <c r="O51" s="63">
        <v>275.719606158653</v>
      </c>
      <c r="P51" s="63">
        <v>290.067012861883</v>
      </c>
      <c r="Q51" s="63">
        <v>272.109479528036</v>
      </c>
      <c r="R51" s="63">
        <v>269.279555932941</v>
      </c>
      <c r="S51" s="63">
        <v>255.985084876882</v>
      </c>
      <c r="T51" s="63">
        <v>253.576779180124</v>
      </c>
      <c r="U51" s="63">
        <v>267.909105100086</v>
      </c>
      <c r="V51" s="63">
        <v>290.604185858284</v>
      </c>
      <c r="W51" s="63">
        <v>300.960966388556</v>
      </c>
      <c r="X51" s="63">
        <v>292.476519325664</v>
      </c>
      <c r="Y51" s="63">
        <v>284.269419904805</v>
      </c>
      <c r="Z51" s="63">
        <v>276.162835987861</v>
      </c>
      <c r="AA51" s="63">
        <v>279.195864021747</v>
      </c>
      <c r="AB51" s="63">
        <v>263.118953358263</v>
      </c>
      <c r="AC51" s="63">
        <v>262.747425448851</v>
      </c>
      <c r="AD51" s="63">
        <v>258.062234441606</v>
      </c>
      <c r="AE51" s="63">
        <v>257.427551591182</v>
      </c>
      <c r="AF51" s="63">
        <v>258.726774377769</v>
      </c>
      <c r="AG51" s="63">
        <v>251.690052959611</v>
      </c>
      <c r="AH51" s="63">
        <v>259.225064279037</v>
      </c>
      <c r="AI51" s="63">
        <v>280.560440257696</v>
      </c>
      <c r="AJ51" s="63">
        <v>272.347935516394</v>
      </c>
      <c r="AK51" s="63">
        <v>251.378849774979</v>
      </c>
      <c r="AL51" s="63">
        <v>269.384106182362</v>
      </c>
      <c r="AM51" s="63">
        <v>251.927083958468</v>
      </c>
      <c r="AN51" s="63">
        <v>241.137368149942</v>
      </c>
      <c r="AO51" s="63">
        <v>257.826257258808</v>
      </c>
      <c r="AP51" s="63">
        <v>262.90910508043</v>
      </c>
      <c r="AQ51" s="63">
        <v>245.701863142707</v>
      </c>
      <c r="AR51" s="63">
        <v>247.036756724711</v>
      </c>
      <c r="AS51" s="63">
        <v>240.870795680438</v>
      </c>
      <c r="AT51" s="63">
        <v>218.568256791627</v>
      </c>
      <c r="AU51" s="63">
        <v>229.841083778928</v>
      </c>
      <c r="AV51" s="63">
        <v>225.162215269165</v>
      </c>
      <c r="AW51" s="63">
        <v>236.560116430342</v>
      </c>
      <c r="AX51" s="63">
        <v>220.316971427286</v>
      </c>
      <c r="AY51" s="63">
        <v>217.535937571393</v>
      </c>
      <c r="AZ51" s="63">
        <v>222.615979787524</v>
      </c>
      <c r="BA51" s="63">
        <v>217.337426165975</v>
      </c>
      <c r="BB51" s="63">
        <v>222.782757366003</v>
      </c>
      <c r="BC51" s="63">
        <v>216.559832210391</v>
      </c>
      <c r="BD51" s="63">
        <v>223.367032148616</v>
      </c>
      <c r="BE51" s="64">
        <v>217.779631584693</v>
      </c>
      <c r="BF51" s="30">
        <v>-0.0276783320271478</v>
      </c>
      <c r="BG51" s="30">
        <v>0.00217415492837381</v>
      </c>
    </row>
    <row r="52" spans="8:8" s="24" ht="10.2" customFormat="1">
      <c r="A52" s="24" t="s">
        <v>140</v>
      </c>
      <c r="B52" s="63">
        <v>110.331409031448</v>
      </c>
      <c r="C52" s="63">
        <v>116.657969739018</v>
      </c>
      <c r="D52" s="63">
        <v>122.990687050757</v>
      </c>
      <c r="E52" s="63">
        <v>128.000821916266</v>
      </c>
      <c r="F52" s="63">
        <v>131.373414624665</v>
      </c>
      <c r="G52" s="63">
        <v>142.652787225436</v>
      </c>
      <c r="H52" s="63">
        <v>144.84584869363</v>
      </c>
      <c r="I52" s="63">
        <v>141.948474121965</v>
      </c>
      <c r="J52" s="63">
        <v>155.904342889944</v>
      </c>
      <c r="K52" s="63">
        <v>148.062620472046</v>
      </c>
      <c r="L52" s="63">
        <v>152.98594515318</v>
      </c>
      <c r="M52" s="63">
        <v>146.608690183061</v>
      </c>
      <c r="N52" s="63">
        <v>162.669055062659</v>
      </c>
      <c r="O52" s="63">
        <v>160.971518755349</v>
      </c>
      <c r="P52" s="63">
        <v>160.817449430642</v>
      </c>
      <c r="Q52" s="63">
        <v>172.043557650243</v>
      </c>
      <c r="R52" s="63">
        <v>171.281461441463</v>
      </c>
      <c r="S52" s="63">
        <v>166.992449626341</v>
      </c>
      <c r="T52" s="63">
        <v>172.938885841381</v>
      </c>
      <c r="U52" s="63">
        <v>166.8335794191</v>
      </c>
      <c r="V52" s="63">
        <v>177.075357643334</v>
      </c>
      <c r="W52" s="63">
        <v>184.885628290044</v>
      </c>
      <c r="X52" s="63">
        <v>182.510938503503</v>
      </c>
      <c r="Y52" s="63">
        <v>182.704680268607</v>
      </c>
      <c r="Z52" s="63">
        <v>169.842303282211</v>
      </c>
      <c r="AA52" s="63">
        <v>175.702316927164</v>
      </c>
      <c r="AB52" s="63">
        <v>178.574473704583</v>
      </c>
      <c r="AC52" s="63">
        <v>179.446945863157</v>
      </c>
      <c r="AD52" s="63">
        <v>176.868675417788</v>
      </c>
      <c r="AE52" s="63">
        <v>183.828539989196</v>
      </c>
      <c r="AF52" s="63">
        <v>172.898544224844</v>
      </c>
      <c r="AG52" s="63">
        <v>166.440103624258</v>
      </c>
      <c r="AH52" s="63">
        <v>176.948236598898</v>
      </c>
      <c r="AI52" s="63">
        <v>177.420163438919</v>
      </c>
      <c r="AJ52" s="63">
        <v>184.408289377575</v>
      </c>
      <c r="AK52" s="63">
        <v>179.309531356987</v>
      </c>
      <c r="AL52" s="63">
        <v>190.454450675272</v>
      </c>
      <c r="AM52" s="63">
        <v>176.50792596199</v>
      </c>
      <c r="AN52" s="63">
        <v>173.458066357307</v>
      </c>
      <c r="AO52" s="63">
        <v>169.699768423676</v>
      </c>
      <c r="AP52" s="63">
        <v>161.561947774723</v>
      </c>
      <c r="AQ52" s="63">
        <v>166.540244204377</v>
      </c>
      <c r="AR52" s="63">
        <v>162.55615777562</v>
      </c>
      <c r="AS52" s="63">
        <v>166.143772302961</v>
      </c>
      <c r="AT52" s="63">
        <v>163.736560859628</v>
      </c>
      <c r="AU52" s="63">
        <v>157.421883075594</v>
      </c>
      <c r="AV52" s="63">
        <v>147.627521079822</v>
      </c>
      <c r="AW52" s="63">
        <v>153.786507589285</v>
      </c>
      <c r="AX52" s="63">
        <v>155.890507997955</v>
      </c>
      <c r="AY52" s="63">
        <v>146.845783363644</v>
      </c>
      <c r="AZ52" s="63">
        <v>142.027797684208</v>
      </c>
      <c r="BA52" s="63">
        <v>132.293987123598</v>
      </c>
      <c r="BB52" s="63">
        <v>131.418054895386</v>
      </c>
      <c r="BC52" s="63">
        <v>132.305381906997</v>
      </c>
      <c r="BD52" s="63">
        <v>136.906926228994</v>
      </c>
      <c r="BE52" s="64">
        <v>124.547979246564</v>
      </c>
      <c r="BF52" s="30">
        <v>-0.0927582143393744</v>
      </c>
      <c r="BG52" s="30">
        <v>-0.0177365696299983</v>
      </c>
    </row>
    <row r="53" spans="8:8" s="24" ht="10.2" customFormat="1">
      <c r="A53" s="24" t="s">
        <v>141</v>
      </c>
      <c r="B53" s="63">
        <v>10.5771182096818</v>
      </c>
      <c r="C53" s="63">
        <v>11.8549023592777</v>
      </c>
      <c r="D53" s="63">
        <v>11.9761785164441</v>
      </c>
      <c r="E53" s="63">
        <v>13.6160154123416</v>
      </c>
      <c r="F53" s="63">
        <v>14.5177786682878</v>
      </c>
      <c r="G53" s="63">
        <v>15.0776889552721</v>
      </c>
      <c r="H53" s="63">
        <v>16.3114595797837</v>
      </c>
      <c r="I53" s="63">
        <v>17.7877433151812</v>
      </c>
      <c r="J53" s="63">
        <v>19.6997759867021</v>
      </c>
      <c r="K53" s="63">
        <v>19.6079178263968</v>
      </c>
      <c r="L53" s="63">
        <v>21.313423274629</v>
      </c>
      <c r="M53" s="63">
        <v>23.435398684748</v>
      </c>
      <c r="N53" s="63">
        <v>25.086070765775</v>
      </c>
      <c r="O53" s="63">
        <v>25.9290891245127</v>
      </c>
      <c r="P53" s="63">
        <v>23.8937405119123</v>
      </c>
      <c r="Q53" s="63">
        <v>24.2647861654997</v>
      </c>
      <c r="R53" s="63">
        <v>23.9167911931808</v>
      </c>
      <c r="S53" s="63">
        <v>25.5100969766462</v>
      </c>
      <c r="T53" s="63">
        <v>25.8244577040953</v>
      </c>
      <c r="U53" s="63">
        <v>26.5840085157471</v>
      </c>
      <c r="V53" s="63">
        <v>28.1304810598493</v>
      </c>
      <c r="W53" s="63">
        <v>30.0599406549737</v>
      </c>
      <c r="X53" s="63">
        <v>33.5514994932578</v>
      </c>
      <c r="Y53" s="63">
        <v>36.1144459601423</v>
      </c>
      <c r="Z53" s="63">
        <v>34.9449207122392</v>
      </c>
      <c r="AA53" s="63">
        <v>37.2436304283699</v>
      </c>
      <c r="AB53" s="63">
        <v>37.3935557409616</v>
      </c>
      <c r="AC53" s="63">
        <v>38.6492277360724</v>
      </c>
      <c r="AD53" s="63">
        <v>41.275696895785</v>
      </c>
      <c r="AE53" s="63">
        <v>39.3644875412081</v>
      </c>
      <c r="AF53" s="63">
        <v>43.339822334584</v>
      </c>
      <c r="AG53" s="63">
        <v>46.5136089766034</v>
      </c>
      <c r="AH53" s="63">
        <v>47.9137781791668</v>
      </c>
      <c r="AI53" s="63">
        <v>48.3559649804055</v>
      </c>
      <c r="AJ53" s="63">
        <v>46.4298881775286</v>
      </c>
      <c r="AK53" s="63">
        <v>48.9030147534647</v>
      </c>
      <c r="AL53" s="63">
        <v>43.8142437771274</v>
      </c>
      <c r="AM53" s="63">
        <v>47.1708852053674</v>
      </c>
      <c r="AN53" s="63">
        <v>49.2437964096434</v>
      </c>
      <c r="AO53" s="63">
        <v>51.9324651518657</v>
      </c>
      <c r="AP53" s="63">
        <v>52.4785157951362</v>
      </c>
      <c r="AQ53" s="63">
        <v>57.4971926014753</v>
      </c>
      <c r="AR53" s="63">
        <v>60.4343137598058</v>
      </c>
      <c r="AS53" s="63">
        <v>59.9388003557923</v>
      </c>
      <c r="AT53" s="63">
        <v>59.953108134495</v>
      </c>
      <c r="AU53" s="63">
        <v>62.2365853282996</v>
      </c>
      <c r="AV53" s="63">
        <v>65.4963128524625</v>
      </c>
      <c r="AW53" s="63">
        <v>68.4008279612278</v>
      </c>
      <c r="AX53" s="63">
        <v>66.7335458683972</v>
      </c>
      <c r="AY53" s="63">
        <v>67.7421229792407</v>
      </c>
      <c r="AZ53" s="63">
        <v>72.8787905778821</v>
      </c>
      <c r="BA53" s="63">
        <v>75.2950146363923</v>
      </c>
      <c r="BB53" s="63">
        <v>78.5603842357576</v>
      </c>
      <c r="BC53" s="63">
        <v>76.4314098469588</v>
      </c>
      <c r="BD53" s="63">
        <v>77.9922786857434</v>
      </c>
      <c r="BE53" s="64">
        <v>74.5762534044748</v>
      </c>
      <c r="BF53" s="30">
        <v>-0.0464121012678368</v>
      </c>
      <c r="BG53" s="30">
        <v>0.02665373298953</v>
      </c>
    </row>
    <row r="54" spans="8:8" s="24" ht="10.2" customFormat="1">
      <c r="A54" s="24" t="s">
        <v>142</v>
      </c>
      <c r="B54" s="63" t="s">
        <v>114</v>
      </c>
      <c r="C54" s="63" t="s">
        <v>114</v>
      </c>
      <c r="D54" s="63" t="s">
        <v>114</v>
      </c>
      <c r="E54" s="63" t="s">
        <v>114</v>
      </c>
      <c r="F54" s="63" t="s">
        <v>114</v>
      </c>
      <c r="G54" s="63" t="s">
        <v>114</v>
      </c>
      <c r="H54" s="63" t="s">
        <v>114</v>
      </c>
      <c r="I54" s="63" t="s">
        <v>114</v>
      </c>
      <c r="J54" s="63" t="s">
        <v>114</v>
      </c>
      <c r="K54" s="63" t="s">
        <v>114</v>
      </c>
      <c r="L54" s="63" t="s">
        <v>114</v>
      </c>
      <c r="M54" s="63" t="s">
        <v>114</v>
      </c>
      <c r="N54" s="63" t="s">
        <v>114</v>
      </c>
      <c r="O54" s="63" t="s">
        <v>114</v>
      </c>
      <c r="P54" s="63" t="s">
        <v>114</v>
      </c>
      <c r="Q54" s="63" t="s">
        <v>114</v>
      </c>
      <c r="R54" s="63" t="s">
        <v>114</v>
      </c>
      <c r="S54" s="63" t="s">
        <v>114</v>
      </c>
      <c r="T54" s="63" t="s">
        <v>114</v>
      </c>
      <c r="U54" s="63" t="s">
        <v>114</v>
      </c>
      <c r="V54" s="63">
        <v>196.232163834019</v>
      </c>
      <c r="W54" s="63">
        <v>196.535807509946</v>
      </c>
      <c r="X54" s="63">
        <v>200.154895598453</v>
      </c>
      <c r="Y54" s="63">
        <v>199.774066876604</v>
      </c>
      <c r="Z54" s="63">
        <v>190.861904080409</v>
      </c>
      <c r="AA54" s="63">
        <v>223.028624502908</v>
      </c>
      <c r="AB54" s="63">
        <v>209.025788788189</v>
      </c>
      <c r="AC54" s="63">
        <v>176.774785611256</v>
      </c>
      <c r="AD54" s="63">
        <v>155.165965448544</v>
      </c>
      <c r="AE54" s="63">
        <v>132.995867981425</v>
      </c>
      <c r="AF54" s="63">
        <v>130.393673429399</v>
      </c>
      <c r="AG54" s="63">
        <v>122.260194218445</v>
      </c>
      <c r="AH54" s="63">
        <v>118.814153969494</v>
      </c>
      <c r="AI54" s="63">
        <v>115.594368637885</v>
      </c>
      <c r="AJ54" s="63">
        <v>114.942278881021</v>
      </c>
      <c r="AK54" s="63">
        <v>116.379191602538</v>
      </c>
      <c r="AL54" s="63">
        <v>115.749048944575</v>
      </c>
      <c r="AM54" s="63">
        <v>116.068188764204</v>
      </c>
      <c r="AN54" s="63">
        <v>119.958166497424</v>
      </c>
      <c r="AO54" s="63">
        <v>120.368344053546</v>
      </c>
      <c r="AP54" s="63">
        <v>122.700951222298</v>
      </c>
      <c r="AQ54" s="63">
        <v>124.899905895821</v>
      </c>
      <c r="AR54" s="63">
        <v>125.058710819236</v>
      </c>
      <c r="AS54" s="63">
        <v>121.264621149037</v>
      </c>
      <c r="AT54" s="63">
        <v>103.665080463914</v>
      </c>
      <c r="AU54" s="63">
        <v>111.317170277266</v>
      </c>
      <c r="AV54" s="63">
        <v>115.563277852511</v>
      </c>
      <c r="AW54" s="63">
        <v>113.73853145436</v>
      </c>
      <c r="AX54" s="63">
        <v>108.032669568145</v>
      </c>
      <c r="AY54" s="63">
        <v>95.9063918762463</v>
      </c>
      <c r="AZ54" s="63">
        <v>79.8589853461268</v>
      </c>
      <c r="BA54" s="63">
        <v>83.9428382117019</v>
      </c>
      <c r="BB54" s="63">
        <v>78.493156381031</v>
      </c>
      <c r="BC54" s="63">
        <v>81.7881203181572</v>
      </c>
      <c r="BD54" s="63">
        <v>77.7234522597852</v>
      </c>
      <c r="BE54" s="64">
        <v>75.7743719896152</v>
      </c>
      <c r="BF54" s="30">
        <v>-0.0277408428309854</v>
      </c>
      <c r="BG54" s="30">
        <v>-0.0283900372737302</v>
      </c>
    </row>
    <row r="55" spans="8:8" s="24" ht="10.2" customFormat="1">
      <c r="A55" s="24" t="s">
        <v>143</v>
      </c>
      <c r="B55" s="63">
        <v>153.472553830285</v>
      </c>
      <c r="C55" s="63">
        <v>153.272389126026</v>
      </c>
      <c r="D55" s="63">
        <v>152.46941160931</v>
      </c>
      <c r="E55" s="63">
        <v>157.161543750659</v>
      </c>
      <c r="F55" s="63">
        <v>162.156041514532</v>
      </c>
      <c r="G55" s="63">
        <v>164.93651240832</v>
      </c>
      <c r="H55" s="63">
        <v>161.379383858969</v>
      </c>
      <c r="I55" s="63">
        <v>163.325996703675</v>
      </c>
      <c r="J55" s="63">
        <v>171.107422758787</v>
      </c>
      <c r="K55" s="63">
        <v>162.234555481841</v>
      </c>
      <c r="L55" s="63">
        <v>152.79168413853</v>
      </c>
      <c r="M55" s="63">
        <v>155.80422696537</v>
      </c>
      <c r="N55" s="63">
        <v>158.66822949918</v>
      </c>
      <c r="O55" s="63">
        <v>159.579788768677</v>
      </c>
      <c r="P55" s="63">
        <v>167.04888301479</v>
      </c>
      <c r="Q55" s="63">
        <v>152.143715132966</v>
      </c>
      <c r="R55" s="63">
        <v>147.885679928638</v>
      </c>
      <c r="S55" s="63">
        <v>145.887589085287</v>
      </c>
      <c r="T55" s="63">
        <v>146.363815166102</v>
      </c>
      <c r="U55" s="63">
        <v>146.13907179078</v>
      </c>
      <c r="V55" s="63">
        <v>152.111448789502</v>
      </c>
      <c r="W55" s="63">
        <v>156.034212591058</v>
      </c>
      <c r="X55" s="63">
        <v>155.41701105493</v>
      </c>
      <c r="Y55" s="63">
        <v>157.024768884362</v>
      </c>
      <c r="Z55" s="63">
        <v>156.73610095318</v>
      </c>
      <c r="AA55" s="63">
        <v>157.537510845487</v>
      </c>
      <c r="AB55" s="63">
        <v>160.40752444313</v>
      </c>
      <c r="AC55" s="63">
        <v>158.939904414503</v>
      </c>
      <c r="AD55" s="63">
        <v>160.299917380033</v>
      </c>
      <c r="AE55" s="63">
        <v>157.914439591332</v>
      </c>
      <c r="AF55" s="63">
        <v>157.993164298759</v>
      </c>
      <c r="AG55" s="63">
        <v>165.143360502666</v>
      </c>
      <c r="AH55" s="63">
        <v>161.704099100719</v>
      </c>
      <c r="AI55" s="63">
        <v>162.843242601701</v>
      </c>
      <c r="AJ55" s="63">
        <v>161.448726119281</v>
      </c>
      <c r="AK55" s="63">
        <v>162.253310601766</v>
      </c>
      <c r="AL55" s="63">
        <v>163.487626197545</v>
      </c>
      <c r="AM55" s="63">
        <v>159.479509434272</v>
      </c>
      <c r="AN55" s="63">
        <v>161.101726375743</v>
      </c>
      <c r="AO55" s="63">
        <v>161.117165848248</v>
      </c>
      <c r="AP55" s="63">
        <v>161.698493418251</v>
      </c>
      <c r="AQ55" s="63">
        <v>158.316446813632</v>
      </c>
      <c r="AR55" s="63">
        <v>152.00182131506</v>
      </c>
      <c r="AS55" s="63">
        <v>147.561583766788</v>
      </c>
      <c r="AT55" s="63">
        <v>138.64991111338</v>
      </c>
      <c r="AU55" s="63">
        <v>140.48352943238</v>
      </c>
      <c r="AV55" s="63">
        <v>131.611134970085</v>
      </c>
      <c r="AW55" s="63">
        <v>132.121590216629</v>
      </c>
      <c r="AX55" s="63">
        <v>130.523024983478</v>
      </c>
      <c r="AY55" s="63">
        <v>122.138547934371</v>
      </c>
      <c r="AZ55" s="63">
        <v>122.704667813783</v>
      </c>
      <c r="BA55" s="63">
        <v>120.544402127576</v>
      </c>
      <c r="BB55" s="63">
        <v>119.252502186891</v>
      </c>
      <c r="BC55" s="63">
        <v>118.360806162078</v>
      </c>
      <c r="BD55" s="63">
        <v>114.423590374641</v>
      </c>
      <c r="BE55" s="64">
        <v>101.560406062636</v>
      </c>
      <c r="BF55" s="30">
        <v>-0.114842330303032</v>
      </c>
      <c r="BG55" s="30">
        <v>-0.0190212550527391</v>
      </c>
    </row>
    <row r="56" spans="8:8" s="24" ht="10.2" customFormat="1">
      <c r="A56" s="24" t="s">
        <v>144</v>
      </c>
      <c r="B56" s="63">
        <v>30.293052902761</v>
      </c>
      <c r="C56" s="63">
        <v>31.5607176228899</v>
      </c>
      <c r="D56" s="63">
        <v>31.7082512831158</v>
      </c>
      <c r="E56" s="63">
        <v>34.5828083922863</v>
      </c>
      <c r="F56" s="63">
        <v>36.5619263569431</v>
      </c>
      <c r="G56" s="63">
        <v>39.9755445277897</v>
      </c>
      <c r="H56" s="63">
        <v>46.2968600910918</v>
      </c>
      <c r="I56" s="63">
        <v>47.7845309567665</v>
      </c>
      <c r="J56" s="63">
        <v>49.6339004157825</v>
      </c>
      <c r="K56" s="63">
        <v>54.4513293528888</v>
      </c>
      <c r="L56" s="63">
        <v>54.3626741571516</v>
      </c>
      <c r="M56" s="63">
        <v>57.3446649482821</v>
      </c>
      <c r="N56" s="63">
        <v>60.8755527434099</v>
      </c>
      <c r="O56" s="63">
        <v>65.5829392518112</v>
      </c>
      <c r="P56" s="63">
        <v>70.393953773128</v>
      </c>
      <c r="Q56" s="63">
        <v>63.9474793658801</v>
      </c>
      <c r="R56" s="63">
        <v>62.9531089219857</v>
      </c>
      <c r="S56" s="63">
        <v>64.8999978919157</v>
      </c>
      <c r="T56" s="63">
        <v>69.2930060534338</v>
      </c>
      <c r="U56" s="63">
        <v>71.5006369721136</v>
      </c>
      <c r="V56" s="63">
        <v>76.3835644998967</v>
      </c>
      <c r="W56" s="63">
        <v>79.3822833994906</v>
      </c>
      <c r="X56" s="63">
        <v>79.6256619280658</v>
      </c>
      <c r="Y56" s="63">
        <v>81.4009486304124</v>
      </c>
      <c r="Z56" s="63">
        <v>78.5836015641427</v>
      </c>
      <c r="AA56" s="63">
        <v>74.2803262354583</v>
      </c>
      <c r="AB56" s="63">
        <v>65.5039165374966</v>
      </c>
      <c r="AC56" s="63">
        <v>57.5195006446173</v>
      </c>
      <c r="AD56" s="63">
        <v>49.9484267278264</v>
      </c>
      <c r="AE56" s="63">
        <v>43.0328819754732</v>
      </c>
      <c r="AF56" s="63">
        <v>44.471226648561</v>
      </c>
      <c r="AG56" s="63">
        <v>48.9898372751264</v>
      </c>
      <c r="AH56" s="63">
        <v>53.1817301026347</v>
      </c>
      <c r="AI56" s="63">
        <v>54.780281178863</v>
      </c>
      <c r="AJ56" s="63">
        <v>50.6430137623562</v>
      </c>
      <c r="AK56" s="63">
        <v>54.8738774015921</v>
      </c>
      <c r="AL56" s="63">
        <v>57.6284874284387</v>
      </c>
      <c r="AM56" s="63">
        <v>60.4514097028376</v>
      </c>
      <c r="AN56" s="63">
        <v>64.0418153141394</v>
      </c>
      <c r="AO56" s="63">
        <v>69.7215223682264</v>
      </c>
      <c r="AP56" s="63">
        <v>68.9743577653472</v>
      </c>
      <c r="AQ56" s="63">
        <v>70.9344073450311</v>
      </c>
      <c r="AR56" s="63">
        <v>69.1103518844102</v>
      </c>
      <c r="AS56" s="63">
        <v>71.0062024408001</v>
      </c>
      <c r="AT56" s="63">
        <v>72.3379465238425</v>
      </c>
      <c r="AU56" s="63">
        <v>77.5542412382176</v>
      </c>
      <c r="AV56" s="63">
        <v>76.4750553409041</v>
      </c>
      <c r="AW56" s="63">
        <v>71.9787913666415</v>
      </c>
      <c r="AX56" s="63">
        <v>76.3778397943067</v>
      </c>
      <c r="AY56" s="63">
        <v>70.2240179005968</v>
      </c>
      <c r="AZ56" s="63">
        <v>75.2548961099464</v>
      </c>
      <c r="BA56" s="63">
        <v>80.1328937203261</v>
      </c>
      <c r="BB56" s="63">
        <v>79.9474733443104</v>
      </c>
      <c r="BC56" s="63">
        <v>83.7909281822151</v>
      </c>
      <c r="BD56" s="63">
        <v>86.7928212995378</v>
      </c>
      <c r="BE56" s="64">
        <v>77.8230308674605</v>
      </c>
      <c r="BF56" s="30">
        <v>-0.105797017846273</v>
      </c>
      <c r="BG56" s="30">
        <v>0.0183844585246711</v>
      </c>
    </row>
    <row r="57" spans="8:8" s="24" ht="10.2" customFormat="1">
      <c r="A57" s="34" t="s">
        <v>145</v>
      </c>
      <c r="B57" s="65">
        <v>93.4382126449791</v>
      </c>
      <c r="C57" s="65">
        <v>95.4109349123524</v>
      </c>
      <c r="D57" s="65">
        <v>97.4133868789096</v>
      </c>
      <c r="E57" s="65">
        <v>103.104534040447</v>
      </c>
      <c r="F57" s="65">
        <v>109.748980748256</v>
      </c>
      <c r="G57" s="65">
        <v>115.996555438407</v>
      </c>
      <c r="H57" s="65">
        <v>118.231119940122</v>
      </c>
      <c r="I57" s="65">
        <v>122.961845837096</v>
      </c>
      <c r="J57" s="65">
        <v>129.098027337299</v>
      </c>
      <c r="K57" s="65">
        <v>126.419407257589</v>
      </c>
      <c r="L57" s="65">
        <v>124.303876005393</v>
      </c>
      <c r="M57" s="65">
        <v>130.548394538945</v>
      </c>
      <c r="N57" s="65">
        <v>131.911121191891</v>
      </c>
      <c r="O57" s="65">
        <v>136.170191582597</v>
      </c>
      <c r="P57" s="65">
        <v>140.466078030025</v>
      </c>
      <c r="Q57" s="65">
        <v>135.843818527632</v>
      </c>
      <c r="R57" s="65">
        <v>131.661422808748</v>
      </c>
      <c r="S57" s="65">
        <v>128.563537212089</v>
      </c>
      <c r="T57" s="65">
        <v>129.137773578569</v>
      </c>
      <c r="U57" s="65">
        <v>131.878191621095</v>
      </c>
      <c r="V57" s="65">
        <v>140.485839111933</v>
      </c>
      <c r="W57" s="65">
        <v>142.203122296049</v>
      </c>
      <c r="X57" s="65">
        <v>144.417556892849</v>
      </c>
      <c r="Y57" s="65">
        <v>145.276706778432</v>
      </c>
      <c r="Z57" s="65">
        <v>144.118453036314</v>
      </c>
      <c r="AA57" s="65">
        <v>145.029289123662</v>
      </c>
      <c r="AB57" s="65">
        <v>142.679343768205</v>
      </c>
      <c r="AC57" s="65">
        <v>137.497565953624</v>
      </c>
      <c r="AD57" s="65">
        <v>134.693524310074</v>
      </c>
      <c r="AE57" s="65">
        <v>131.490347988516</v>
      </c>
      <c r="AF57" s="65">
        <v>133.877994461416</v>
      </c>
      <c r="AG57" s="65">
        <v>136.910045747906</v>
      </c>
      <c r="AH57" s="65">
        <v>136.290936633468</v>
      </c>
      <c r="AI57" s="65">
        <v>137.319321755771</v>
      </c>
      <c r="AJ57" s="65">
        <v>136.324979088052</v>
      </c>
      <c r="AK57" s="65">
        <v>137.627734033224</v>
      </c>
      <c r="AL57" s="65">
        <v>138.737089153408</v>
      </c>
      <c r="AM57" s="65">
        <v>137.711418818249</v>
      </c>
      <c r="AN57" s="65">
        <v>139.634130083334</v>
      </c>
      <c r="AO57" s="65">
        <v>141.082562198543</v>
      </c>
      <c r="AP57" s="65">
        <v>141.259976227346</v>
      </c>
      <c r="AQ57" s="65">
        <v>141.908278767157</v>
      </c>
      <c r="AR57" s="65">
        <v>140.090281192414</v>
      </c>
      <c r="AS57" s="65">
        <v>138.817229129694</v>
      </c>
      <c r="AT57" s="65">
        <v>130.146548672816</v>
      </c>
      <c r="AU57" s="65">
        <v>134.426840499585</v>
      </c>
      <c r="AV57" s="65">
        <v>130.88336884644</v>
      </c>
      <c r="AW57" s="65">
        <v>129.937046419968</v>
      </c>
      <c r="AX57" s="65">
        <v>128.15872847148</v>
      </c>
      <c r="AY57" s="65">
        <v>122.817465232752</v>
      </c>
      <c r="AZ57" s="65">
        <v>123.485654261093</v>
      </c>
      <c r="BA57" s="65">
        <v>124.705353610851</v>
      </c>
      <c r="BB57" s="65">
        <v>125.523506854735</v>
      </c>
      <c r="BC57" s="65">
        <v>125.287988824973</v>
      </c>
      <c r="BD57" s="65">
        <v>123.085158380402</v>
      </c>
      <c r="BE57" s="65">
        <v>113.556587332917</v>
      </c>
      <c r="BF57" s="33">
        <v>-0.0799351853364304</v>
      </c>
      <c r="BG57" s="33">
        <v>-0.00556293452005396</v>
      </c>
    </row>
    <row r="58" spans="8:8" s="24" ht="10.2" customFormat="1">
      <c r="B58" s="63"/>
      <c r="C58" s="63"/>
      <c r="D58" s="63"/>
      <c r="E58" s="63"/>
      <c r="F58" s="63"/>
      <c r="G58" s="63"/>
      <c r="H58" s="63"/>
      <c r="I58" s="63"/>
      <c r="J58" s="63"/>
      <c r="K58" s="63"/>
      <c r="L58" s="63"/>
      <c r="M58" s="63"/>
      <c r="N58" s="63"/>
      <c r="O58" s="63"/>
      <c r="P58" s="63"/>
      <c r="Q58" s="63"/>
      <c r="R58" s="63"/>
      <c r="S58" s="63"/>
      <c r="T58" s="63"/>
      <c r="U58" s="63"/>
      <c r="V58" s="63"/>
      <c r="W58" s="63"/>
      <c r="X58" s="63"/>
      <c r="Y58" s="63"/>
      <c r="Z58" s="63"/>
      <c r="AA58" s="63"/>
      <c r="AB58" s="63"/>
      <c r="AC58" s="63"/>
      <c r="AD58" s="63"/>
      <c r="AE58" s="63"/>
      <c r="AF58" s="63"/>
      <c r="AG58" s="63"/>
      <c r="AH58" s="63"/>
      <c r="AI58" s="63"/>
      <c r="AJ58" s="63"/>
      <c r="AK58" s="63"/>
      <c r="AL58" s="63"/>
      <c r="AM58" s="63"/>
      <c r="AN58" s="63"/>
      <c r="AO58" s="63"/>
      <c r="AP58" s="63"/>
      <c r="AQ58" s="63"/>
      <c r="AR58" s="63"/>
      <c r="AS58" s="63"/>
      <c r="AT58" s="63"/>
      <c r="AU58" s="63"/>
      <c r="AV58" s="63"/>
      <c r="AW58" s="63"/>
      <c r="AX58" s="63"/>
      <c r="AY58" s="63"/>
      <c r="AZ58" s="63"/>
      <c r="BA58" s="63"/>
      <c r="BB58" s="63"/>
      <c r="BC58" s="63"/>
      <c r="BD58" s="63"/>
      <c r="BE58" s="63"/>
      <c r="BF58" s="30"/>
      <c r="BG58" s="30"/>
    </row>
    <row r="59" spans="8:8" s="24" ht="10.2" customFormat="1">
      <c r="A59" s="24" t="s">
        <v>146</v>
      </c>
      <c r="B59" s="63" t="s">
        <v>114</v>
      </c>
      <c r="C59" s="63" t="s">
        <v>114</v>
      </c>
      <c r="D59" s="63" t="s">
        <v>114</v>
      </c>
      <c r="E59" s="63" t="s">
        <v>114</v>
      </c>
      <c r="F59" s="63" t="s">
        <v>114</v>
      </c>
      <c r="G59" s="63" t="s">
        <v>114</v>
      </c>
      <c r="H59" s="63" t="s">
        <v>114</v>
      </c>
      <c r="I59" s="63" t="s">
        <v>114</v>
      </c>
      <c r="J59" s="63" t="s">
        <v>114</v>
      </c>
      <c r="K59" s="63" t="s">
        <v>114</v>
      </c>
      <c r="L59" s="63" t="s">
        <v>114</v>
      </c>
      <c r="M59" s="63" t="s">
        <v>114</v>
      </c>
      <c r="N59" s="63" t="s">
        <v>114</v>
      </c>
      <c r="O59" s="63" t="s">
        <v>114</v>
      </c>
      <c r="P59" s="63" t="s">
        <v>114</v>
      </c>
      <c r="Q59" s="63" t="s">
        <v>114</v>
      </c>
      <c r="R59" s="63" t="s">
        <v>114</v>
      </c>
      <c r="S59" s="63" t="s">
        <v>114</v>
      </c>
      <c r="T59" s="63" t="s">
        <v>114</v>
      </c>
      <c r="U59" s="63" t="s">
        <v>114</v>
      </c>
      <c r="V59" s="63">
        <v>126.634838155246</v>
      </c>
      <c r="W59" s="63">
        <v>134.072614120372</v>
      </c>
      <c r="X59" s="63">
        <v>127.760825095386</v>
      </c>
      <c r="Y59" s="63">
        <v>125.741310403986</v>
      </c>
      <c r="Z59" s="63">
        <v>126.122398574673</v>
      </c>
      <c r="AA59" s="63">
        <v>129.23530041022</v>
      </c>
      <c r="AB59" s="63">
        <v>122.217996469717</v>
      </c>
      <c r="AC59" s="63">
        <v>103.05573287929</v>
      </c>
      <c r="AD59" s="63">
        <v>88.0366321962887</v>
      </c>
      <c r="AE59" s="63">
        <v>79.8407203849433</v>
      </c>
      <c r="AF59" s="63">
        <v>74.1920788414055</v>
      </c>
      <c r="AG59" s="63">
        <v>60.2047597894438</v>
      </c>
      <c r="AH59" s="63">
        <v>57.1226437046316</v>
      </c>
      <c r="AI59" s="63">
        <v>56.8677755107633</v>
      </c>
      <c r="AJ59" s="63">
        <v>56.2021420717896</v>
      </c>
      <c r="AK59" s="63">
        <v>58.1792795990863</v>
      </c>
      <c r="AL59" s="63">
        <v>55.576839525647</v>
      </c>
      <c r="AM59" s="63">
        <v>54.345436294353</v>
      </c>
      <c r="AN59" s="63">
        <v>58.1941297812578</v>
      </c>
      <c r="AO59" s="63">
        <v>65.3064652305384</v>
      </c>
      <c r="AP59" s="63">
        <v>70.0567059729684</v>
      </c>
      <c r="AQ59" s="63">
        <v>68.2012859100823</v>
      </c>
      <c r="AR59" s="63">
        <v>61.0298377061882</v>
      </c>
      <c r="AS59" s="63">
        <v>60.9407070176694</v>
      </c>
      <c r="AT59" s="63">
        <v>53.2215644475512</v>
      </c>
      <c r="AU59" s="63">
        <v>51.8676063702841</v>
      </c>
      <c r="AV59" s="63">
        <v>56.9836184491114</v>
      </c>
      <c r="AW59" s="63">
        <v>57.9587199157443</v>
      </c>
      <c r="AX59" s="63">
        <v>58.8237795048485</v>
      </c>
      <c r="AY59" s="63">
        <v>59.2332540482298</v>
      </c>
      <c r="AZ59" s="63">
        <v>63.9730727622479</v>
      </c>
      <c r="BA59" s="63">
        <v>62.6183439222174</v>
      </c>
      <c r="BB59" s="63">
        <v>60.746309983683</v>
      </c>
      <c r="BC59" s="63">
        <v>61.8507126476562</v>
      </c>
      <c r="BD59" s="63">
        <v>64.5205293273289</v>
      </c>
      <c r="BE59" s="64">
        <v>61.3343466298877</v>
      </c>
      <c r="BF59" s="30">
        <v>-0.051979779373408</v>
      </c>
      <c r="BG59" s="30">
        <v>0.0194384939936718</v>
      </c>
    </row>
    <row r="60" spans="8:8" s="24" ht="10.2" customFormat="1">
      <c r="A60" s="24" t="s">
        <v>147</v>
      </c>
      <c r="B60" s="63" t="s">
        <v>114</v>
      </c>
      <c r="C60" s="63" t="s">
        <v>114</v>
      </c>
      <c r="D60" s="63" t="s">
        <v>114</v>
      </c>
      <c r="E60" s="63" t="s">
        <v>114</v>
      </c>
      <c r="F60" s="63" t="s">
        <v>114</v>
      </c>
      <c r="G60" s="63" t="s">
        <v>114</v>
      </c>
      <c r="H60" s="63" t="s">
        <v>114</v>
      </c>
      <c r="I60" s="63" t="s">
        <v>114</v>
      </c>
      <c r="J60" s="63" t="s">
        <v>114</v>
      </c>
      <c r="K60" s="63" t="s">
        <v>114</v>
      </c>
      <c r="L60" s="63" t="s">
        <v>114</v>
      </c>
      <c r="M60" s="63" t="s">
        <v>114</v>
      </c>
      <c r="N60" s="63" t="s">
        <v>114</v>
      </c>
      <c r="O60" s="63" t="s">
        <v>114</v>
      </c>
      <c r="P60" s="63" t="s">
        <v>114</v>
      </c>
      <c r="Q60" s="63" t="s">
        <v>114</v>
      </c>
      <c r="R60" s="63" t="s">
        <v>114</v>
      </c>
      <c r="S60" s="63" t="s">
        <v>114</v>
      </c>
      <c r="T60" s="63" t="s">
        <v>114</v>
      </c>
      <c r="U60" s="63" t="s">
        <v>114</v>
      </c>
      <c r="V60" s="63">
        <v>148.355853628228</v>
      </c>
      <c r="W60" s="63">
        <v>168.286527227063</v>
      </c>
      <c r="X60" s="63">
        <v>169.6925050643</v>
      </c>
      <c r="Y60" s="63">
        <v>171.194247289056</v>
      </c>
      <c r="Z60" s="63">
        <v>164.872131471348</v>
      </c>
      <c r="AA60" s="63">
        <v>157.661936481313</v>
      </c>
      <c r="AB60" s="63">
        <v>155.810177536666</v>
      </c>
      <c r="AC60" s="63">
        <v>147.507783063747</v>
      </c>
      <c r="AD60" s="63">
        <v>118.360668069609</v>
      </c>
      <c r="AE60" s="63">
        <v>98.8942311308759</v>
      </c>
      <c r="AF60" s="63">
        <v>90.0016675118895</v>
      </c>
      <c r="AG60" s="63">
        <v>92.5836866318576</v>
      </c>
      <c r="AH60" s="63">
        <v>93.8416568845167</v>
      </c>
      <c r="AI60" s="63">
        <v>92.1940107008139</v>
      </c>
      <c r="AJ60" s="63">
        <v>90.1521701635307</v>
      </c>
      <c r="AK60" s="63">
        <v>93.139125710079</v>
      </c>
      <c r="AL60" s="63">
        <v>91.3507910964321</v>
      </c>
      <c r="AM60" s="63">
        <v>94.7016168127079</v>
      </c>
      <c r="AN60" s="63">
        <v>94.9281943313943</v>
      </c>
      <c r="AO60" s="63">
        <v>107.617743215294</v>
      </c>
      <c r="AP60" s="63">
        <v>107.845120905015</v>
      </c>
      <c r="AQ60" s="63">
        <v>115.097710008772</v>
      </c>
      <c r="AR60" s="63">
        <v>112.825834208173</v>
      </c>
      <c r="AS60" s="63">
        <v>114.490130484822</v>
      </c>
      <c r="AT60" s="63">
        <v>108.766489013575</v>
      </c>
      <c r="AU60" s="63">
        <v>115.64049906837</v>
      </c>
      <c r="AV60" s="63">
        <v>115.053443262789</v>
      </c>
      <c r="AW60" s="63">
        <v>124.2968835104</v>
      </c>
      <c r="AX60" s="63">
        <v>109.539692499477</v>
      </c>
      <c r="AY60" s="63">
        <v>113.097557616308</v>
      </c>
      <c r="AZ60" s="63">
        <v>102.680917184172</v>
      </c>
      <c r="BA60" s="63">
        <v>102.067371466481</v>
      </c>
      <c r="BB60" s="63">
        <v>104.02470856831</v>
      </c>
      <c r="BC60" s="63">
        <v>113.153667142912</v>
      </c>
      <c r="BD60" s="63">
        <v>111.473826863711</v>
      </c>
      <c r="BE60" s="64">
        <v>103.935832640339</v>
      </c>
      <c r="BF60" s="30">
        <v>-0.0701686855852196</v>
      </c>
      <c r="BG60" s="30">
        <v>0.00246167948044995</v>
      </c>
    </row>
    <row r="61" spans="8:8" s="24" ht="10.2" customFormat="1">
      <c r="A61" s="24" t="s">
        <v>148</v>
      </c>
      <c r="B61" s="63" t="s">
        <v>114</v>
      </c>
      <c r="C61" s="63" t="s">
        <v>114</v>
      </c>
      <c r="D61" s="63" t="s">
        <v>114</v>
      </c>
      <c r="E61" s="63" t="s">
        <v>114</v>
      </c>
      <c r="F61" s="63" t="s">
        <v>114</v>
      </c>
      <c r="G61" s="63" t="s">
        <v>114</v>
      </c>
      <c r="H61" s="63" t="s">
        <v>114</v>
      </c>
      <c r="I61" s="63" t="s">
        <v>114</v>
      </c>
      <c r="J61" s="63" t="s">
        <v>114</v>
      </c>
      <c r="K61" s="63" t="s">
        <v>114</v>
      </c>
      <c r="L61" s="63" t="s">
        <v>114</v>
      </c>
      <c r="M61" s="63" t="s">
        <v>114</v>
      </c>
      <c r="N61" s="63" t="s">
        <v>114</v>
      </c>
      <c r="O61" s="63" t="s">
        <v>114</v>
      </c>
      <c r="P61" s="63" t="s">
        <v>114</v>
      </c>
      <c r="Q61" s="63" t="s">
        <v>114</v>
      </c>
      <c r="R61" s="63" t="s">
        <v>114</v>
      </c>
      <c r="S61" s="63" t="s">
        <v>114</v>
      </c>
      <c r="T61" s="63" t="s">
        <v>114</v>
      </c>
      <c r="U61" s="63" t="s">
        <v>114</v>
      </c>
      <c r="V61" s="63">
        <v>182.714866552707</v>
      </c>
      <c r="W61" s="63">
        <v>184.716140344</v>
      </c>
      <c r="X61" s="63">
        <v>186.644809741001</v>
      </c>
      <c r="Y61" s="63">
        <v>191.419008782392</v>
      </c>
      <c r="Z61" s="63">
        <v>187.020747117828</v>
      </c>
      <c r="AA61" s="63">
        <v>188.549910115206</v>
      </c>
      <c r="AB61" s="63">
        <v>188.475877194297</v>
      </c>
      <c r="AC61" s="63">
        <v>186.862402355177</v>
      </c>
      <c r="AD61" s="63">
        <v>166.139827942136</v>
      </c>
      <c r="AE61" s="63">
        <v>149.362069547394</v>
      </c>
      <c r="AF61" s="63">
        <v>135.736924286782</v>
      </c>
      <c r="AG61" s="63">
        <v>119.72798922684</v>
      </c>
      <c r="AH61" s="63">
        <v>107.115656170354</v>
      </c>
      <c r="AI61" s="63">
        <v>102.357634134337</v>
      </c>
      <c r="AJ61" s="63">
        <v>97.2734470587851</v>
      </c>
      <c r="AK61" s="63">
        <v>88.8733102944476</v>
      </c>
      <c r="AL61" s="63">
        <v>100.140140773382</v>
      </c>
      <c r="AM61" s="63">
        <v>101.530263196983</v>
      </c>
      <c r="AN61" s="63">
        <v>110.425465694868</v>
      </c>
      <c r="AO61" s="63">
        <v>115.684996882725</v>
      </c>
      <c r="AP61" s="63">
        <v>119.106964106872</v>
      </c>
      <c r="AQ61" s="63">
        <v>127.023124909142</v>
      </c>
      <c r="AR61" s="63">
        <v>139.326163676047</v>
      </c>
      <c r="AS61" s="63">
        <v>145.702687296862</v>
      </c>
      <c r="AT61" s="63">
        <v>129.729985843794</v>
      </c>
      <c r="AU61" s="63">
        <v>137.54579163116</v>
      </c>
      <c r="AV61" s="63">
        <v>153.563438392307</v>
      </c>
      <c r="AW61" s="63">
        <v>158.747332843868</v>
      </c>
      <c r="AX61" s="63">
        <v>157.073862124286</v>
      </c>
      <c r="AY61" s="63">
        <v>157.574678992097</v>
      </c>
      <c r="AZ61" s="63">
        <v>156.126789470115</v>
      </c>
      <c r="BA61" s="63">
        <v>152.905023043631</v>
      </c>
      <c r="BB61" s="63">
        <v>162.607423473429</v>
      </c>
      <c r="BC61" s="63">
        <v>176.836293528548</v>
      </c>
      <c r="BD61" s="63">
        <v>169.778626939305</v>
      </c>
      <c r="BE61" s="64">
        <v>165.421173414541</v>
      </c>
      <c r="BF61" s="30">
        <v>-0.0283276171484714</v>
      </c>
      <c r="BG61" s="30">
        <v>0.0272691941100591</v>
      </c>
    </row>
    <row r="62" spans="8:8" s="24" ht="10.2" customFormat="1">
      <c r="A62" s="24" t="s">
        <v>149</v>
      </c>
      <c r="B62" s="63" t="s">
        <v>114</v>
      </c>
      <c r="C62" s="63" t="s">
        <v>114</v>
      </c>
      <c r="D62" s="63" t="s">
        <v>114</v>
      </c>
      <c r="E62" s="63" t="s">
        <v>114</v>
      </c>
      <c r="F62" s="63" t="s">
        <v>114</v>
      </c>
      <c r="G62" s="63" t="s">
        <v>114</v>
      </c>
      <c r="H62" s="63" t="s">
        <v>114</v>
      </c>
      <c r="I62" s="63" t="s">
        <v>114</v>
      </c>
      <c r="J62" s="63" t="s">
        <v>114</v>
      </c>
      <c r="K62" s="63" t="s">
        <v>114</v>
      </c>
      <c r="L62" s="63" t="s">
        <v>114</v>
      </c>
      <c r="M62" s="63" t="s">
        <v>114</v>
      </c>
      <c r="N62" s="63" t="s">
        <v>114</v>
      </c>
      <c r="O62" s="63" t="s">
        <v>114</v>
      </c>
      <c r="P62" s="63" t="s">
        <v>114</v>
      </c>
      <c r="Q62" s="63" t="s">
        <v>114</v>
      </c>
      <c r="R62" s="63" t="s">
        <v>114</v>
      </c>
      <c r="S62" s="63" t="s">
        <v>114</v>
      </c>
      <c r="T62" s="63" t="s">
        <v>114</v>
      </c>
      <c r="U62" s="63" t="s">
        <v>114</v>
      </c>
      <c r="V62" s="63">
        <v>239.750573346221</v>
      </c>
      <c r="W62" s="63">
        <v>242.225826049958</v>
      </c>
      <c r="X62" s="63">
        <v>248.369699892537</v>
      </c>
      <c r="Y62" s="63">
        <v>251.01933035555</v>
      </c>
      <c r="Z62" s="63">
        <v>250.494575207848</v>
      </c>
      <c r="AA62" s="63">
        <v>244.970100721404</v>
      </c>
      <c r="AB62" s="63">
        <v>240.850460028708</v>
      </c>
      <c r="AC62" s="63">
        <v>231.355139626694</v>
      </c>
      <c r="AD62" s="63">
        <v>215.47460994834</v>
      </c>
      <c r="AE62" s="63">
        <v>196.588123274275</v>
      </c>
      <c r="AF62" s="63">
        <v>186.147357055144</v>
      </c>
      <c r="AG62" s="63">
        <v>179.464431187688</v>
      </c>
      <c r="AH62" s="63">
        <v>170.003822460498</v>
      </c>
      <c r="AI62" s="63">
        <v>170.113293108923</v>
      </c>
      <c r="AJ62" s="63">
        <v>172.763661918533</v>
      </c>
      <c r="AK62" s="63">
        <v>176.474385916852</v>
      </c>
      <c r="AL62" s="63">
        <v>179.941398692491</v>
      </c>
      <c r="AM62" s="63">
        <v>180.015313174135</v>
      </c>
      <c r="AN62" s="63">
        <v>184.523651754114</v>
      </c>
      <c r="AO62" s="63">
        <v>186.752175483421</v>
      </c>
      <c r="AP62" s="63">
        <v>187.077161526085</v>
      </c>
      <c r="AQ62" s="63">
        <v>195.539052608798</v>
      </c>
      <c r="AR62" s="63">
        <v>196.901182098517</v>
      </c>
      <c r="AS62" s="63">
        <v>197.81049553151</v>
      </c>
      <c r="AT62" s="63">
        <v>187.817777541635</v>
      </c>
      <c r="AU62" s="63">
        <v>195.109261456393</v>
      </c>
      <c r="AV62" s="63">
        <v>201.217927418255</v>
      </c>
      <c r="AW62" s="63">
        <v>201.261008465225</v>
      </c>
      <c r="AX62" s="63">
        <v>198.476354974629</v>
      </c>
      <c r="AY62" s="63">
        <v>198.512737349211</v>
      </c>
      <c r="AZ62" s="63">
        <v>194.716160021797</v>
      </c>
      <c r="BA62" s="63">
        <v>198.403654036615</v>
      </c>
      <c r="BB62" s="63">
        <v>199.270840453829</v>
      </c>
      <c r="BC62" s="63">
        <v>206.578850299853</v>
      </c>
      <c r="BD62" s="63">
        <v>204.945532322211</v>
      </c>
      <c r="BE62" s="64">
        <v>194.022681331177</v>
      </c>
      <c r="BF62" s="30">
        <v>-0.0558829825511252</v>
      </c>
      <c r="BG62" s="30">
        <v>0.00876539540128851</v>
      </c>
    </row>
    <row r="63" spans="8:8" s="24" ht="10.2" customFormat="1">
      <c r="A63" s="24" t="s">
        <v>150</v>
      </c>
      <c r="B63" s="63" t="s">
        <v>114</v>
      </c>
      <c r="C63" s="63" t="s">
        <v>114</v>
      </c>
      <c r="D63" s="63" t="s">
        <v>114</v>
      </c>
      <c r="E63" s="63" t="s">
        <v>114</v>
      </c>
      <c r="F63" s="63" t="s">
        <v>114</v>
      </c>
      <c r="G63" s="63" t="s">
        <v>114</v>
      </c>
      <c r="H63" s="63" t="s">
        <v>114</v>
      </c>
      <c r="I63" s="63" t="s">
        <v>114</v>
      </c>
      <c r="J63" s="63" t="s">
        <v>114</v>
      </c>
      <c r="K63" s="63" t="s">
        <v>114</v>
      </c>
      <c r="L63" s="63" t="s">
        <v>114</v>
      </c>
      <c r="M63" s="63" t="s">
        <v>114</v>
      </c>
      <c r="N63" s="63" t="s">
        <v>114</v>
      </c>
      <c r="O63" s="63" t="s">
        <v>114</v>
      </c>
      <c r="P63" s="63" t="s">
        <v>114</v>
      </c>
      <c r="Q63" s="63" t="s">
        <v>114</v>
      </c>
      <c r="R63" s="63" t="s">
        <v>114</v>
      </c>
      <c r="S63" s="63" t="s">
        <v>114</v>
      </c>
      <c r="T63" s="63" t="s">
        <v>114</v>
      </c>
      <c r="U63" s="63" t="s">
        <v>114</v>
      </c>
      <c r="V63" s="63">
        <v>158.80669277988</v>
      </c>
      <c r="W63" s="63">
        <v>192.868721215991</v>
      </c>
      <c r="X63" s="63">
        <v>187.20270703733</v>
      </c>
      <c r="Y63" s="63">
        <v>183.79988007632</v>
      </c>
      <c r="Z63" s="63">
        <v>184.012337374436</v>
      </c>
      <c r="AA63" s="63">
        <v>148.428729788567</v>
      </c>
      <c r="AB63" s="63">
        <v>148.201969553294</v>
      </c>
      <c r="AC63" s="63">
        <v>137.516766745992</v>
      </c>
      <c r="AD63" s="63">
        <v>109.766920468015</v>
      </c>
      <c r="AE63" s="63">
        <v>114.123626106036</v>
      </c>
      <c r="AF63" s="63">
        <v>91.8679123577958</v>
      </c>
      <c r="AG63" s="63">
        <v>131.333674259803</v>
      </c>
      <c r="AH63" s="63">
        <v>99.002120490227</v>
      </c>
      <c r="AI63" s="63">
        <v>121.646466946582</v>
      </c>
      <c r="AJ63" s="63">
        <v>114.748435167515</v>
      </c>
      <c r="AK63" s="63">
        <v>95.5135334959505</v>
      </c>
      <c r="AL63" s="63">
        <v>119.290321633835</v>
      </c>
      <c r="AM63" s="63">
        <v>99.616354867217</v>
      </c>
      <c r="AN63" s="63">
        <v>136.181171261171</v>
      </c>
      <c r="AO63" s="63">
        <v>133.491209209924</v>
      </c>
      <c r="AP63" s="63">
        <v>133.713308334392</v>
      </c>
      <c r="AQ63" s="63">
        <v>133.565281157852</v>
      </c>
      <c r="AR63" s="63">
        <v>128.008358303516</v>
      </c>
      <c r="AS63" s="63">
        <v>103.610772959213</v>
      </c>
      <c r="AT63" s="63">
        <v>166.487687839278</v>
      </c>
      <c r="AU63" s="63">
        <v>176.606907770785</v>
      </c>
      <c r="AV63" s="63">
        <v>192.728486580962</v>
      </c>
      <c r="AW63" s="63">
        <v>206.357815935412</v>
      </c>
      <c r="AX63" s="63">
        <v>179.950181083383</v>
      </c>
      <c r="AY63" s="63">
        <v>183.109317157072</v>
      </c>
      <c r="AZ63" s="63">
        <v>215.291721591459</v>
      </c>
      <c r="BA63" s="63">
        <v>209.513772817664</v>
      </c>
      <c r="BB63" s="63">
        <v>203.896116196894</v>
      </c>
      <c r="BC63" s="63">
        <v>223.373434800057</v>
      </c>
      <c r="BD63" s="63">
        <v>240.074393626278</v>
      </c>
      <c r="BE63" s="64">
        <v>232.70124804981</v>
      </c>
      <c r="BF63" s="30">
        <v>-0.033360248109735</v>
      </c>
      <c r="BG63" s="30">
        <v>0.0372808780093927</v>
      </c>
    </row>
    <row r="64" spans="8:8" s="24" ht="10.2" customFormat="1">
      <c r="A64" s="24" t="s">
        <v>151</v>
      </c>
      <c r="B64" s="63">
        <v>107.93148617895</v>
      </c>
      <c r="C64" s="63">
        <v>113.435355113183</v>
      </c>
      <c r="D64" s="63">
        <v>117.971947242211</v>
      </c>
      <c r="E64" s="63">
        <v>121.150148667129</v>
      </c>
      <c r="F64" s="63">
        <v>125.294589568846</v>
      </c>
      <c r="G64" s="63">
        <v>130.585443579013</v>
      </c>
      <c r="H64" s="63">
        <v>135.753310020278</v>
      </c>
      <c r="I64" s="63">
        <v>141.453815205224</v>
      </c>
      <c r="J64" s="63">
        <v>147.321022571611</v>
      </c>
      <c r="K64" s="63">
        <v>154.087441875422</v>
      </c>
      <c r="L64" s="63">
        <v>160.320452226445</v>
      </c>
      <c r="M64" s="63">
        <v>165.135294403648</v>
      </c>
      <c r="N64" s="63">
        <v>171.068404676226</v>
      </c>
      <c r="O64" s="63">
        <v>176.934232606182</v>
      </c>
      <c r="P64" s="63">
        <v>180.234911242168</v>
      </c>
      <c r="Q64" s="63">
        <v>182.656557244417</v>
      </c>
      <c r="R64" s="63">
        <v>184.915937950851</v>
      </c>
      <c r="S64" s="63">
        <v>187.893237946583</v>
      </c>
      <c r="T64" s="63">
        <v>190.153301303267</v>
      </c>
      <c r="U64" s="63">
        <v>195.522491741078</v>
      </c>
      <c r="V64" s="63" t="s">
        <v>114</v>
      </c>
      <c r="W64" s="63" t="s">
        <v>114</v>
      </c>
      <c r="X64" s="63" t="s">
        <v>114</v>
      </c>
      <c r="Y64" s="63" t="s">
        <v>114</v>
      </c>
      <c r="Z64" s="63" t="s">
        <v>114</v>
      </c>
      <c r="AA64" s="63" t="s">
        <v>114</v>
      </c>
      <c r="AB64" s="63" t="s">
        <v>114</v>
      </c>
      <c r="AC64" s="63" t="s">
        <v>114</v>
      </c>
      <c r="AD64" s="63" t="s">
        <v>114</v>
      </c>
      <c r="AE64" s="63" t="s">
        <v>114</v>
      </c>
      <c r="AF64" s="63" t="s">
        <v>114</v>
      </c>
      <c r="AG64" s="63" t="s">
        <v>114</v>
      </c>
      <c r="AH64" s="63" t="s">
        <v>114</v>
      </c>
      <c r="AI64" s="63" t="s">
        <v>114</v>
      </c>
      <c r="AJ64" s="63" t="s">
        <v>114</v>
      </c>
      <c r="AK64" s="63" t="s">
        <v>114</v>
      </c>
      <c r="AL64" s="63" t="s">
        <v>114</v>
      </c>
      <c r="AM64" s="63" t="s">
        <v>114</v>
      </c>
      <c r="AN64" s="63" t="s">
        <v>114</v>
      </c>
      <c r="AO64" s="63" t="s">
        <v>114</v>
      </c>
      <c r="AP64" s="63" t="s">
        <v>114</v>
      </c>
      <c r="AQ64" s="63" t="s">
        <v>114</v>
      </c>
      <c r="AR64" s="63" t="s">
        <v>114</v>
      </c>
      <c r="AS64" s="63" t="s">
        <v>114</v>
      </c>
      <c r="AT64" s="63" t="s">
        <v>114</v>
      </c>
      <c r="AU64" s="63" t="s">
        <v>114</v>
      </c>
      <c r="AV64" s="63" t="s">
        <v>114</v>
      </c>
      <c r="AW64" s="63" t="s">
        <v>114</v>
      </c>
      <c r="AX64" s="63" t="s">
        <v>114</v>
      </c>
      <c r="AY64" s="63" t="s">
        <v>114</v>
      </c>
      <c r="AZ64" s="63" t="s">
        <v>114</v>
      </c>
      <c r="BA64" s="63" t="s">
        <v>114</v>
      </c>
      <c r="BB64" s="63" t="s">
        <v>114</v>
      </c>
      <c r="BC64" s="63" t="s">
        <v>114</v>
      </c>
      <c r="BD64" s="63" t="s">
        <v>114</v>
      </c>
      <c r="BE64" s="64" t="s">
        <v>114</v>
      </c>
      <c r="BF64" s="30" t="s">
        <v>114</v>
      </c>
      <c r="BG64" s="30" t="s">
        <v>114</v>
      </c>
    </row>
    <row r="65" spans="8:8" s="24" ht="10.2" customFormat="1">
      <c r="A65" s="24" t="s">
        <v>152</v>
      </c>
      <c r="B65" s="63" t="s">
        <v>114</v>
      </c>
      <c r="C65" s="63" t="s">
        <v>114</v>
      </c>
      <c r="D65" s="63" t="s">
        <v>114</v>
      </c>
      <c r="E65" s="63" t="s">
        <v>114</v>
      </c>
      <c r="F65" s="63" t="s">
        <v>114</v>
      </c>
      <c r="G65" s="63" t="s">
        <v>114</v>
      </c>
      <c r="H65" s="63" t="s">
        <v>114</v>
      </c>
      <c r="I65" s="63" t="s">
        <v>114</v>
      </c>
      <c r="J65" s="63" t="s">
        <v>114</v>
      </c>
      <c r="K65" s="63" t="s">
        <v>114</v>
      </c>
      <c r="L65" s="63" t="s">
        <v>114</v>
      </c>
      <c r="M65" s="63" t="s">
        <v>114</v>
      </c>
      <c r="N65" s="63" t="s">
        <v>114</v>
      </c>
      <c r="O65" s="63" t="s">
        <v>114</v>
      </c>
      <c r="P65" s="63" t="s">
        <v>114</v>
      </c>
      <c r="Q65" s="63" t="s">
        <v>114</v>
      </c>
      <c r="R65" s="63" t="s">
        <v>114</v>
      </c>
      <c r="S65" s="63" t="s">
        <v>114</v>
      </c>
      <c r="T65" s="63" t="s">
        <v>114</v>
      </c>
      <c r="U65" s="63" t="s">
        <v>114</v>
      </c>
      <c r="V65" s="63">
        <v>96.0079860544045</v>
      </c>
      <c r="W65" s="63">
        <v>92.15338981648</v>
      </c>
      <c r="X65" s="63">
        <v>91.7187676694726</v>
      </c>
      <c r="Y65" s="63">
        <v>94.9841720812533</v>
      </c>
      <c r="Z65" s="63">
        <v>94.1638023206747</v>
      </c>
      <c r="AA65" s="63">
        <v>91.7222188575529</v>
      </c>
      <c r="AB65" s="63">
        <v>88.5282804644542</v>
      </c>
      <c r="AC65" s="63">
        <v>81.9817405952701</v>
      </c>
      <c r="AD65" s="63">
        <v>86.1949197263009</v>
      </c>
      <c r="AE65" s="63">
        <v>82.7757890256658</v>
      </c>
      <c r="AF65" s="63">
        <v>80.1283077513313</v>
      </c>
      <c r="AG65" s="63">
        <v>81.1113688040842</v>
      </c>
      <c r="AH65" s="63">
        <v>78.8703076641657</v>
      </c>
      <c r="AI65" s="63">
        <v>77.3659842219463</v>
      </c>
      <c r="AJ65" s="63">
        <v>86.2225102699489</v>
      </c>
      <c r="AK65" s="63">
        <v>86.7768370372303</v>
      </c>
      <c r="AL65" s="63">
        <v>85.9043853459087</v>
      </c>
      <c r="AM65" s="63">
        <v>86.9627787216128</v>
      </c>
      <c r="AN65" s="63">
        <v>78.7115352192109</v>
      </c>
      <c r="AO65" s="63">
        <v>77.4945560452921</v>
      </c>
      <c r="AP65" s="63">
        <v>76.3091445239415</v>
      </c>
      <c r="AQ65" s="63">
        <v>70.0813322808661</v>
      </c>
      <c r="AR65" s="63">
        <v>73.3832762440479</v>
      </c>
      <c r="AS65" s="63">
        <v>68.3741410699525</v>
      </c>
      <c r="AT65" s="63">
        <v>67.2146267081303</v>
      </c>
      <c r="AU65" s="63">
        <v>65.9907916074542</v>
      </c>
      <c r="AV65" s="63">
        <v>67.4036656844438</v>
      </c>
      <c r="AW65" s="63">
        <v>65.3869690553103</v>
      </c>
      <c r="AX65" s="63">
        <v>65.4407205336665</v>
      </c>
      <c r="AY65" s="63">
        <v>66.442457498818</v>
      </c>
      <c r="AZ65" s="63">
        <v>62.3526073995917</v>
      </c>
      <c r="BA65" s="63">
        <v>58.7388595405194</v>
      </c>
      <c r="BB65" s="63">
        <v>57.9316883560642</v>
      </c>
      <c r="BC65" s="63">
        <v>59.0103649078156</v>
      </c>
      <c r="BD65" s="63">
        <v>58.2395576956225</v>
      </c>
      <c r="BE65" s="64">
        <v>55.9513608781942</v>
      </c>
      <c r="BF65" s="30">
        <v>-0.0419142844609419</v>
      </c>
      <c r="BG65" s="30">
        <v>-0.0142303845233378</v>
      </c>
    </row>
    <row r="66" spans="8:8" s="24" ht="10.2" customFormat="1">
      <c r="A66" s="24" t="s">
        <v>153</v>
      </c>
      <c r="B66" s="63" t="s">
        <v>114</v>
      </c>
      <c r="C66" s="63" t="s">
        <v>114</v>
      </c>
      <c r="D66" s="63" t="s">
        <v>114</v>
      </c>
      <c r="E66" s="63" t="s">
        <v>114</v>
      </c>
      <c r="F66" s="63" t="s">
        <v>114</v>
      </c>
      <c r="G66" s="63" t="s">
        <v>114</v>
      </c>
      <c r="H66" s="63" t="s">
        <v>114</v>
      </c>
      <c r="I66" s="63" t="s">
        <v>114</v>
      </c>
      <c r="J66" s="63" t="s">
        <v>114</v>
      </c>
      <c r="K66" s="63" t="s">
        <v>114</v>
      </c>
      <c r="L66" s="63" t="s">
        <v>114</v>
      </c>
      <c r="M66" s="63" t="s">
        <v>114</v>
      </c>
      <c r="N66" s="63" t="s">
        <v>114</v>
      </c>
      <c r="O66" s="63" t="s">
        <v>114</v>
      </c>
      <c r="P66" s="63" t="s">
        <v>114</v>
      </c>
      <c r="Q66" s="63" t="s">
        <v>114</v>
      </c>
      <c r="R66" s="63" t="s">
        <v>114</v>
      </c>
      <c r="S66" s="63" t="s">
        <v>114</v>
      </c>
      <c r="T66" s="63" t="s">
        <v>114</v>
      </c>
      <c r="U66" s="63" t="s">
        <v>114</v>
      </c>
      <c r="V66" s="63">
        <v>87.135781142986</v>
      </c>
      <c r="W66" s="63">
        <v>81.4345908030985</v>
      </c>
      <c r="X66" s="63">
        <v>82.1388414602145</v>
      </c>
      <c r="Y66" s="63">
        <v>89.0969746077848</v>
      </c>
      <c r="Z66" s="63">
        <v>83.9439008521679</v>
      </c>
      <c r="AA66" s="63">
        <v>83.5219443744596</v>
      </c>
      <c r="AB66" s="63">
        <v>69.0712311004187</v>
      </c>
      <c r="AC66" s="63">
        <v>58.1536590247106</v>
      </c>
      <c r="AD66" s="63">
        <v>46.1515521351562</v>
      </c>
      <c r="AE66" s="63">
        <v>38.5298999260063</v>
      </c>
      <c r="AF66" s="63">
        <v>33.5818907515653</v>
      </c>
      <c r="AG66" s="63">
        <v>36.0103091333262</v>
      </c>
      <c r="AH66" s="63">
        <v>33.8847505976933</v>
      </c>
      <c r="AI66" s="63">
        <v>33.5026679997285</v>
      </c>
      <c r="AJ66" s="63">
        <v>31.8734560426896</v>
      </c>
      <c r="AK66" s="63">
        <v>30.5774780995021</v>
      </c>
      <c r="AL66" s="63">
        <v>29.8244013535896</v>
      </c>
      <c r="AM66" s="63">
        <v>29.6285994932499</v>
      </c>
      <c r="AN66" s="63">
        <v>30.9500664787675</v>
      </c>
      <c r="AO66" s="63">
        <v>33.148686705298</v>
      </c>
      <c r="AP66" s="63">
        <v>34.2477643059494</v>
      </c>
      <c r="AQ66" s="63">
        <v>34.2344518847235</v>
      </c>
      <c r="AR66" s="63">
        <v>36.4142723382631</v>
      </c>
      <c r="AS66" s="63">
        <v>34.702901384507</v>
      </c>
      <c r="AT66" s="63">
        <v>33.2369682648418</v>
      </c>
      <c r="AU66" s="63">
        <v>33.4150395889009</v>
      </c>
      <c r="AV66" s="63">
        <v>35.2784522542265</v>
      </c>
      <c r="AW66" s="63">
        <v>36.2284848247392</v>
      </c>
      <c r="AX66" s="63">
        <v>33.9754764082489</v>
      </c>
      <c r="AY66" s="63">
        <v>34.4100542358802</v>
      </c>
      <c r="AZ66" s="63">
        <v>33.7314709380121</v>
      </c>
      <c r="BA66" s="63">
        <v>33.4956967717783</v>
      </c>
      <c r="BB66" s="63">
        <v>34.2902962443271</v>
      </c>
      <c r="BC66" s="63">
        <v>36.9368021914315</v>
      </c>
      <c r="BD66" s="63">
        <v>35.3208187221659</v>
      </c>
      <c r="BE66" s="64">
        <v>35.4476676863827</v>
      </c>
      <c r="BF66" s="30">
        <v>8.4928419686725E-4</v>
      </c>
      <c r="BG66" s="30">
        <v>0.0060995064120557</v>
      </c>
    </row>
    <row r="67" spans="8:8" s="24" ht="10.2" customFormat="1">
      <c r="A67" s="34" t="s">
        <v>154</v>
      </c>
      <c r="B67" s="65">
        <v>107.93148617895</v>
      </c>
      <c r="C67" s="65">
        <v>113.435355113183</v>
      </c>
      <c r="D67" s="65">
        <v>117.971947242211</v>
      </c>
      <c r="E67" s="65">
        <v>121.150148667129</v>
      </c>
      <c r="F67" s="65">
        <v>125.294589568846</v>
      </c>
      <c r="G67" s="65">
        <v>130.585443579013</v>
      </c>
      <c r="H67" s="65">
        <v>135.753310020278</v>
      </c>
      <c r="I67" s="65">
        <v>141.453815205224</v>
      </c>
      <c r="J67" s="65">
        <v>147.321022571611</v>
      </c>
      <c r="K67" s="65">
        <v>154.087441875422</v>
      </c>
      <c r="L67" s="65">
        <v>160.320452226445</v>
      </c>
      <c r="M67" s="65">
        <v>165.135294403648</v>
      </c>
      <c r="N67" s="65">
        <v>171.068404676226</v>
      </c>
      <c r="O67" s="65">
        <v>176.934232606182</v>
      </c>
      <c r="P67" s="65">
        <v>180.234911242168</v>
      </c>
      <c r="Q67" s="65">
        <v>182.656557244417</v>
      </c>
      <c r="R67" s="65">
        <v>184.915937950851</v>
      </c>
      <c r="S67" s="65">
        <v>187.893237946583</v>
      </c>
      <c r="T67" s="65">
        <v>190.153301303267</v>
      </c>
      <c r="U67" s="65">
        <v>195.522491741078</v>
      </c>
      <c r="V67" s="65">
        <v>202.748848923841</v>
      </c>
      <c r="W67" s="65">
        <v>205.161892118664</v>
      </c>
      <c r="X67" s="65">
        <v>208.875946892939</v>
      </c>
      <c r="Y67" s="65">
        <v>211.436211541002</v>
      </c>
      <c r="Z67" s="65">
        <v>209.685248765291</v>
      </c>
      <c r="AA67" s="65">
        <v>204.75672753673</v>
      </c>
      <c r="AB67" s="65">
        <v>199.972458797038</v>
      </c>
      <c r="AC67" s="65">
        <v>190.630745948867</v>
      </c>
      <c r="AD67" s="65">
        <v>175.577758282298</v>
      </c>
      <c r="AE67" s="65">
        <v>159.748424598749</v>
      </c>
      <c r="AF67" s="65">
        <v>150.081084031156</v>
      </c>
      <c r="AG67" s="65">
        <v>145.058714935682</v>
      </c>
      <c r="AH67" s="65">
        <v>136.77040962594</v>
      </c>
      <c r="AI67" s="65">
        <v>136.489026689421</v>
      </c>
      <c r="AJ67" s="65">
        <v>138.230894283448</v>
      </c>
      <c r="AK67" s="65">
        <v>139.631055614111</v>
      </c>
      <c r="AL67" s="65">
        <v>142.502259067192</v>
      </c>
      <c r="AM67" s="65">
        <v>142.173044500436</v>
      </c>
      <c r="AN67" s="65">
        <v>145.427729302057</v>
      </c>
      <c r="AO67" s="65">
        <v>147.689556900651</v>
      </c>
      <c r="AP67" s="65">
        <v>147.979455111896</v>
      </c>
      <c r="AQ67" s="65">
        <v>153.057686102459</v>
      </c>
      <c r="AR67" s="65">
        <v>154.543142783472</v>
      </c>
      <c r="AS67" s="65">
        <v>154.047525812114</v>
      </c>
      <c r="AT67" s="65">
        <v>146.976534350417</v>
      </c>
      <c r="AU67" s="65">
        <v>152.062830044467</v>
      </c>
      <c r="AV67" s="65">
        <v>157.520116995446</v>
      </c>
      <c r="AW67" s="65">
        <v>158.144651557019</v>
      </c>
      <c r="AX67" s="65">
        <v>154.658300209295</v>
      </c>
      <c r="AY67" s="65">
        <v>154.792029199274</v>
      </c>
      <c r="AZ67" s="65">
        <v>152.002254029669</v>
      </c>
      <c r="BA67" s="65">
        <v>152.964849591025</v>
      </c>
      <c r="BB67" s="65">
        <v>153.703074168615</v>
      </c>
      <c r="BC67" s="65">
        <v>160.043234049622</v>
      </c>
      <c r="BD67" s="65">
        <v>158.388795827343</v>
      </c>
      <c r="BE67" s="65">
        <v>150.361752175684</v>
      </c>
      <c r="BF67" s="33">
        <v>-0.0532731375794635</v>
      </c>
      <c r="BG67" s="33">
        <v>0.00750600988752348</v>
      </c>
    </row>
    <row r="68" spans="8:8" s="24" ht="10.2" customFormat="1">
      <c r="B68" s="63"/>
      <c r="C68" s="63"/>
      <c r="D68" s="63"/>
      <c r="E68" s="63"/>
      <c r="F68" s="63"/>
      <c r="G68" s="63"/>
      <c r="H68" s="63"/>
      <c r="I68" s="63"/>
      <c r="J68" s="63"/>
      <c r="K68" s="63"/>
      <c r="L68" s="63"/>
      <c r="M68" s="63"/>
      <c r="N68" s="63"/>
      <c r="O68" s="63"/>
      <c r="P68" s="63"/>
      <c r="Q68" s="63"/>
      <c r="R68" s="63"/>
      <c r="S68" s="63"/>
      <c r="T68" s="63"/>
      <c r="U68" s="63"/>
      <c r="V68" s="63"/>
      <c r="W68" s="63"/>
      <c r="X68" s="63"/>
      <c r="Y68" s="63"/>
      <c r="Z68" s="63"/>
      <c r="AA68" s="63"/>
      <c r="AB68" s="63"/>
      <c r="AC68" s="63"/>
      <c r="AD68" s="63"/>
      <c r="AE68" s="63"/>
      <c r="AF68" s="63"/>
      <c r="AG68" s="63"/>
      <c r="AH68" s="63"/>
      <c r="AI68" s="63"/>
      <c r="AJ68" s="63"/>
      <c r="AK68" s="63"/>
      <c r="AL68" s="63"/>
      <c r="AM68" s="63"/>
      <c r="AN68" s="63"/>
      <c r="AO68" s="63"/>
      <c r="AP68" s="63"/>
      <c r="AQ68" s="63"/>
      <c r="AR68" s="63"/>
      <c r="AS68" s="63"/>
      <c r="AT68" s="63"/>
      <c r="AU68" s="63"/>
      <c r="AV68" s="63"/>
      <c r="AW68" s="63"/>
      <c r="AX68" s="63"/>
      <c r="AY68" s="63"/>
      <c r="AZ68" s="63"/>
      <c r="BA68" s="63"/>
      <c r="BB68" s="63"/>
      <c r="BC68" s="63"/>
      <c r="BD68" s="63"/>
      <c r="BE68" s="63"/>
      <c r="BF68" s="30"/>
      <c r="BG68" s="30"/>
    </row>
    <row r="69" spans="8:8" s="24" ht="10.2" customFormat="1">
      <c r="A69" s="24" t="s">
        <v>155</v>
      </c>
      <c r="B69" s="63">
        <v>13.9907127565643</v>
      </c>
      <c r="C69" s="63">
        <v>14.8507323778271</v>
      </c>
      <c r="D69" s="63">
        <v>15.9079442624082</v>
      </c>
      <c r="E69" s="63">
        <v>17.0283980901471</v>
      </c>
      <c r="F69" s="63">
        <v>18.1968238958262</v>
      </c>
      <c r="G69" s="63">
        <v>20.9073254688615</v>
      </c>
      <c r="H69" s="63">
        <v>22.3024437199644</v>
      </c>
      <c r="I69" s="63">
        <v>24.6090674469284</v>
      </c>
      <c r="J69" s="63">
        <v>28.6478420055742</v>
      </c>
      <c r="K69" s="63">
        <v>31.5850061478222</v>
      </c>
      <c r="L69" s="63">
        <v>35.7510312212805</v>
      </c>
      <c r="M69" s="63">
        <v>39.0352261111524</v>
      </c>
      <c r="N69" s="63">
        <v>42.8475399657661</v>
      </c>
      <c r="O69" s="63">
        <v>40.4999610060209</v>
      </c>
      <c r="P69" s="63">
        <v>42.2485248525081</v>
      </c>
      <c r="Q69" s="63">
        <v>37.7280409054075</v>
      </c>
      <c r="R69" s="63">
        <v>36.3980988687602</v>
      </c>
      <c r="S69" s="63">
        <v>39.4487368921127</v>
      </c>
      <c r="T69" s="63">
        <v>44.9603620143575</v>
      </c>
      <c r="U69" s="63">
        <v>46.63925941467</v>
      </c>
      <c r="V69" s="63">
        <v>48.8811000220923</v>
      </c>
      <c r="W69" s="63">
        <v>43.995625380855</v>
      </c>
      <c r="X69" s="63">
        <v>45.382326791709</v>
      </c>
      <c r="Y69" s="63">
        <v>44.636129427144</v>
      </c>
      <c r="Z69" s="63">
        <v>47.2651135983693</v>
      </c>
      <c r="AA69" s="63">
        <v>51.7305811218479</v>
      </c>
      <c r="AB69" s="63">
        <v>54.8762027598801</v>
      </c>
      <c r="AC69" s="63">
        <v>59.5162531226871</v>
      </c>
      <c r="AD69" s="63">
        <v>54.1810852622463</v>
      </c>
      <c r="AE69" s="63">
        <v>59.8613115092001</v>
      </c>
      <c r="AF69" s="63">
        <v>61.8988399171116</v>
      </c>
      <c r="AG69" s="63">
        <v>66.4178355952207</v>
      </c>
      <c r="AH69" s="63">
        <v>67.5720436604121</v>
      </c>
      <c r="AI69" s="63">
        <v>69.4523327335671</v>
      </c>
      <c r="AJ69" s="63">
        <v>73.923463532263</v>
      </c>
      <c r="AK69" s="63">
        <v>76.5760683760166</v>
      </c>
      <c r="AL69" s="63">
        <v>80.7993682540827</v>
      </c>
      <c r="AM69" s="63">
        <v>86.9409122309196</v>
      </c>
      <c r="AN69" s="63">
        <v>87.4333253818021</v>
      </c>
      <c r="AO69" s="63">
        <v>95.5387193274541</v>
      </c>
      <c r="AP69" s="63">
        <v>99.9967664293499</v>
      </c>
      <c r="AQ69" s="63">
        <v>108.021144691438</v>
      </c>
      <c r="AR69" s="63">
        <v>113.591292825063</v>
      </c>
      <c r="AS69" s="63">
        <v>115.874140698838</v>
      </c>
      <c r="AT69" s="63">
        <v>117.586360530851</v>
      </c>
      <c r="AU69" s="63">
        <v>118.189716726242</v>
      </c>
      <c r="AV69" s="63">
        <v>122.074310400933</v>
      </c>
      <c r="AW69" s="63">
        <v>121.90637941352</v>
      </c>
      <c r="AX69" s="63">
        <v>124.808923296092</v>
      </c>
      <c r="AY69" s="63">
        <v>128.858679064073</v>
      </c>
      <c r="AZ69" s="63">
        <v>126.537536860032</v>
      </c>
      <c r="BA69" s="63">
        <v>130.764983457098</v>
      </c>
      <c r="BB69" s="63">
        <v>133.808716180457</v>
      </c>
      <c r="BC69" s="63">
        <v>139.591734035324</v>
      </c>
      <c r="BD69" s="63">
        <v>144.406629433679</v>
      </c>
      <c r="BE69" s="64">
        <v>143.227257771372</v>
      </c>
      <c r="BF69" s="30">
        <v>-0.0108769450118203</v>
      </c>
      <c r="BG69" s="30">
        <v>0.0207585311147829</v>
      </c>
    </row>
    <row r="70" spans="8:8" s="24" ht="10.2" customFormat="1">
      <c r="A70" s="24" t="s">
        <v>156</v>
      </c>
      <c r="B70" s="63">
        <v>8.74900019401187</v>
      </c>
      <c r="C70" s="63">
        <v>9.453865455974</v>
      </c>
      <c r="D70" s="63">
        <v>9.23994327616753</v>
      </c>
      <c r="E70" s="63">
        <v>9.54422783892337</v>
      </c>
      <c r="F70" s="63">
        <v>10.8182368502166</v>
      </c>
      <c r="G70" s="63">
        <v>13.2561760043436</v>
      </c>
      <c r="H70" s="63">
        <v>14.0540457550753</v>
      </c>
      <c r="I70" s="63">
        <v>16.1166914515407</v>
      </c>
      <c r="J70" s="63">
        <v>15.2253141484782</v>
      </c>
      <c r="K70" s="63">
        <v>14.5291691873559</v>
      </c>
      <c r="L70" s="63">
        <v>15.4659773059391</v>
      </c>
      <c r="M70" s="63">
        <v>19.1269226050299</v>
      </c>
      <c r="N70" s="63">
        <v>19.0981809586001</v>
      </c>
      <c r="O70" s="63">
        <v>17.8079824919609</v>
      </c>
      <c r="P70" s="63">
        <v>21.6748342014351</v>
      </c>
      <c r="Q70" s="63">
        <v>25.0582866207467</v>
      </c>
      <c r="R70" s="63">
        <v>24.2048572994228</v>
      </c>
      <c r="S70" s="63">
        <v>24.6028029831023</v>
      </c>
      <c r="T70" s="63">
        <v>26.5160717880531</v>
      </c>
      <c r="U70" s="63">
        <v>28.3749598302123</v>
      </c>
      <c r="V70" s="63">
        <v>32.7516920057322</v>
      </c>
      <c r="W70" s="63">
        <v>35.5320468674541</v>
      </c>
      <c r="X70" s="63">
        <v>41.7545911461624</v>
      </c>
      <c r="Y70" s="63">
        <v>47.6374940432594</v>
      </c>
      <c r="Z70" s="63">
        <v>52.1825447795641</v>
      </c>
      <c r="AA70" s="63">
        <v>47.1618723135197</v>
      </c>
      <c r="AB70" s="63">
        <v>30.8637355703566</v>
      </c>
      <c r="AC70" s="63">
        <v>47.2267563464559</v>
      </c>
      <c r="AD70" s="63">
        <v>62.209261224021</v>
      </c>
      <c r="AE70" s="63">
        <v>69.0970345665274</v>
      </c>
      <c r="AF70" s="63">
        <v>65.806137816412</v>
      </c>
      <c r="AG70" s="63">
        <v>66.1866121962576</v>
      </c>
      <c r="AH70" s="63">
        <v>75.1605259877442</v>
      </c>
      <c r="AI70" s="63">
        <v>51.1316999860096</v>
      </c>
      <c r="AJ70" s="63">
        <v>37.2190527737833</v>
      </c>
      <c r="AK70" s="63">
        <v>45.8938142821189</v>
      </c>
      <c r="AL70" s="63">
        <v>50.1272964451739</v>
      </c>
      <c r="AM70" s="63">
        <v>45.9893089720064</v>
      </c>
      <c r="AN70" s="63">
        <v>41.3724716946177</v>
      </c>
      <c r="AO70" s="63">
        <v>43.0415423151952</v>
      </c>
      <c r="AP70" s="63">
        <v>40.3385292116253</v>
      </c>
      <c r="AQ70" s="63">
        <v>40.4089370032645</v>
      </c>
      <c r="AR70" s="63">
        <v>42.1121160158034</v>
      </c>
      <c r="AS70" s="63">
        <v>42.9167634401324</v>
      </c>
      <c r="AT70" s="63">
        <v>46.9737546670163</v>
      </c>
      <c r="AU70" s="63">
        <v>48.7524107738694</v>
      </c>
      <c r="AV70" s="63">
        <v>49.9965776299004</v>
      </c>
      <c r="AW70" s="63">
        <v>51.1866672775487</v>
      </c>
      <c r="AX70" s="63">
        <v>53.0537889400105</v>
      </c>
      <c r="AY70" s="63">
        <v>48.9968075341672</v>
      </c>
      <c r="AZ70" s="63">
        <v>47.3483149782627</v>
      </c>
      <c r="BA70" s="63">
        <v>52.7901235157188</v>
      </c>
      <c r="BB70" s="63">
        <v>50.7906687668242</v>
      </c>
      <c r="BC70" s="63">
        <v>52.0150144319986</v>
      </c>
      <c r="BD70" s="63">
        <v>55.8534359167655</v>
      </c>
      <c r="BE70" s="64">
        <v>51.2844494167246</v>
      </c>
      <c r="BF70" s="30">
        <v>-0.0843118757018338</v>
      </c>
      <c r="BG70" s="30">
        <v>0.0174649605813861</v>
      </c>
    </row>
    <row r="71" spans="8:8" s="24" ht="10.2" customFormat="1">
      <c r="A71" s="24" t="s">
        <v>157</v>
      </c>
      <c r="B71" s="63">
        <v>45.4401357993952</v>
      </c>
      <c r="C71" s="63">
        <v>46.7909363853344</v>
      </c>
      <c r="D71" s="63">
        <v>48.3137878327823</v>
      </c>
      <c r="E71" s="63">
        <v>50.1697295676208</v>
      </c>
      <c r="F71" s="63">
        <v>51.664314959145</v>
      </c>
      <c r="G71" s="63">
        <v>52.6888019055324</v>
      </c>
      <c r="H71" s="63">
        <v>53.3890956227708</v>
      </c>
      <c r="I71" s="63">
        <v>53.9400631510919</v>
      </c>
      <c r="J71" s="63">
        <v>54.4917347445795</v>
      </c>
      <c r="K71" s="63">
        <v>53.7895928203514</v>
      </c>
      <c r="L71" s="63">
        <v>53.7159468619661</v>
      </c>
      <c r="M71" s="63">
        <v>55.1598148674845</v>
      </c>
      <c r="N71" s="63">
        <v>56.2086642288278</v>
      </c>
      <c r="O71" s="63">
        <v>58.5275991211971</v>
      </c>
      <c r="P71" s="63">
        <v>62.6395833275749</v>
      </c>
      <c r="Q71" s="63">
        <v>65.3074645823537</v>
      </c>
      <c r="R71" s="63">
        <v>65.0355998160719</v>
      </c>
      <c r="S71" s="63">
        <v>66.1946174860309</v>
      </c>
      <c r="T71" s="63">
        <v>65.32959214458</v>
      </c>
      <c r="U71" s="63">
        <v>64.8893791894695</v>
      </c>
      <c r="V71" s="63">
        <v>88.6814412455588</v>
      </c>
      <c r="W71" s="63">
        <v>91.7694165054434</v>
      </c>
      <c r="X71" s="63">
        <v>99.9700312733903</v>
      </c>
      <c r="Y71" s="63">
        <v>105.126305452922</v>
      </c>
      <c r="Z71" s="63">
        <v>106.598413108888</v>
      </c>
      <c r="AA71" s="63">
        <v>107.673506640726</v>
      </c>
      <c r="AB71" s="63">
        <v>108.281149177807</v>
      </c>
      <c r="AC71" s="63">
        <v>113.928165107817</v>
      </c>
      <c r="AD71" s="63">
        <v>116.353747132827</v>
      </c>
      <c r="AE71" s="63">
        <v>122.97837380709</v>
      </c>
      <c r="AF71" s="63">
        <v>132.915049154204</v>
      </c>
      <c r="AG71" s="63">
        <v>135.972439445346</v>
      </c>
      <c r="AH71" s="63">
        <v>130.013329031556</v>
      </c>
      <c r="AI71" s="63">
        <v>135.738862003501</v>
      </c>
      <c r="AJ71" s="63">
        <v>138.062671521467</v>
      </c>
      <c r="AK71" s="63">
        <v>141.497524479862</v>
      </c>
      <c r="AL71" s="63">
        <v>138.173624500814</v>
      </c>
      <c r="AM71" s="63">
        <v>137.788233581015</v>
      </c>
      <c r="AN71" s="63">
        <v>139.170059866248</v>
      </c>
      <c r="AO71" s="63">
        <v>138.258388086162</v>
      </c>
      <c r="AP71" s="63">
        <v>139.840345019737</v>
      </c>
      <c r="AQ71" s="63">
        <v>136.500499708652</v>
      </c>
      <c r="AR71" s="63">
        <v>140.509990315747</v>
      </c>
      <c r="AS71" s="63">
        <v>139.20623768039</v>
      </c>
      <c r="AT71" s="63">
        <v>130.176303512796</v>
      </c>
      <c r="AU71" s="63">
        <v>135.046967491146</v>
      </c>
      <c r="AV71" s="63">
        <v>135.638121411701</v>
      </c>
      <c r="AW71" s="63">
        <v>139.257735048572</v>
      </c>
      <c r="AX71" s="63">
        <v>127.275311376647</v>
      </c>
      <c r="AY71" s="63">
        <v>123.243792168303</v>
      </c>
      <c r="AZ71" s="63">
        <v>128.01277126472</v>
      </c>
      <c r="BA71" s="63">
        <v>128.124544477707</v>
      </c>
      <c r="BB71" s="63">
        <v>131.744035101841</v>
      </c>
      <c r="BC71" s="63">
        <v>129.867719742834</v>
      </c>
      <c r="BD71" s="63">
        <v>132.467864078385</v>
      </c>
      <c r="BE71" s="64">
        <v>121.048490623516</v>
      </c>
      <c r="BF71" s="30">
        <v>-0.0887015663576731</v>
      </c>
      <c r="BG71" s="30">
        <v>0.00174656028397169</v>
      </c>
    </row>
    <row r="72" spans="8:8" s="24" ht="10.2" customFormat="1">
      <c r="A72" s="24" t="s">
        <v>158</v>
      </c>
      <c r="B72" s="63">
        <v>604.191258454186</v>
      </c>
      <c r="C72" s="63">
        <v>570.318944852752</v>
      </c>
      <c r="D72" s="63">
        <v>526.176858280616</v>
      </c>
      <c r="E72" s="63">
        <v>504.961902401687</v>
      </c>
      <c r="F72" s="63">
        <v>475.16089447281</v>
      </c>
      <c r="G72" s="63">
        <v>354.985866152634</v>
      </c>
      <c r="H72" s="63">
        <v>329.766579142767</v>
      </c>
      <c r="I72" s="63">
        <v>342.110186661158</v>
      </c>
      <c r="J72" s="63">
        <v>320.647571493719</v>
      </c>
      <c r="K72" s="63">
        <v>289.71895031364</v>
      </c>
      <c r="L72" s="63">
        <v>243.142335755707</v>
      </c>
      <c r="M72" s="63">
        <v>272.846230566202</v>
      </c>
      <c r="N72" s="63">
        <v>262.576680452819</v>
      </c>
      <c r="O72" s="63">
        <v>271.789112978662</v>
      </c>
      <c r="P72" s="63">
        <v>313.112587446579</v>
      </c>
      <c r="Q72" s="63">
        <v>222.847297396031</v>
      </c>
      <c r="R72" s="63">
        <v>271.897664475375</v>
      </c>
      <c r="S72" s="63">
        <v>255.31422505167</v>
      </c>
      <c r="T72" s="63">
        <v>269.452925379286</v>
      </c>
      <c r="U72" s="63">
        <v>274.076757558333</v>
      </c>
      <c r="V72" s="63">
        <v>250.10304631304</v>
      </c>
      <c r="W72" s="63">
        <v>271.229433248449</v>
      </c>
      <c r="X72" s="63">
        <v>236.760312979005</v>
      </c>
      <c r="Y72" s="63">
        <v>254.749557461238</v>
      </c>
      <c r="Z72" s="63">
        <v>266.716711598797</v>
      </c>
      <c r="AA72" s="63">
        <v>157.192647051805</v>
      </c>
      <c r="AB72" s="63">
        <v>81.7381756582124</v>
      </c>
      <c r="AC72" s="63">
        <v>153.747706707453</v>
      </c>
      <c r="AD72" s="63">
        <v>203.441855414088</v>
      </c>
      <c r="AE72" s="63">
        <v>253.699261256527</v>
      </c>
      <c r="AF72" s="63">
        <v>337.490984845324</v>
      </c>
      <c r="AG72" s="63">
        <v>329.75979649115</v>
      </c>
      <c r="AH72" s="63">
        <v>326.374643109193</v>
      </c>
      <c r="AI72" s="63">
        <v>375.475646885159</v>
      </c>
      <c r="AJ72" s="63">
        <v>365.719967596516</v>
      </c>
      <c r="AK72" s="63">
        <v>373.080406431864</v>
      </c>
      <c r="AL72" s="63">
        <v>366.808882102074</v>
      </c>
      <c r="AM72" s="63">
        <v>382.119735126763</v>
      </c>
      <c r="AN72" s="63">
        <v>451.477984151655</v>
      </c>
      <c r="AO72" s="63">
        <v>495.442113110886</v>
      </c>
      <c r="AP72" s="63">
        <v>529.793512744047</v>
      </c>
      <c r="AQ72" s="63">
        <v>487.041025875133</v>
      </c>
      <c r="AR72" s="63">
        <v>448.500568043285</v>
      </c>
      <c r="AS72" s="63">
        <v>457.758308687277</v>
      </c>
      <c r="AT72" s="63">
        <v>437.588810023168</v>
      </c>
      <c r="AU72" s="63">
        <v>472.633529898767</v>
      </c>
      <c r="AV72" s="63">
        <v>458.668920980513</v>
      </c>
      <c r="AW72" s="63">
        <v>451.141427503377</v>
      </c>
      <c r="AX72" s="63">
        <v>438.591523334344</v>
      </c>
      <c r="AY72" s="63">
        <v>425.86059369152</v>
      </c>
      <c r="AZ72" s="63">
        <v>420.949528907623</v>
      </c>
      <c r="BA72" s="63">
        <v>408.330395275688</v>
      </c>
      <c r="BB72" s="63">
        <v>406.058193769269</v>
      </c>
      <c r="BC72" s="63">
        <v>398.352617760935</v>
      </c>
      <c r="BD72" s="63">
        <v>396.550177329795</v>
      </c>
      <c r="BE72" s="64">
        <v>352.875790368671</v>
      </c>
      <c r="BF72" s="30">
        <v>-0.112567163039596</v>
      </c>
      <c r="BG72" s="30">
        <v>-0.00979937966693201</v>
      </c>
    </row>
    <row r="73" spans="8:8" s="24" ht="10.2" customFormat="1">
      <c r="A73" s="24" t="s">
        <v>159</v>
      </c>
      <c r="B73" s="63">
        <v>30.481276979741</v>
      </c>
      <c r="C73" s="63">
        <v>30.9544927080234</v>
      </c>
      <c r="D73" s="63">
        <v>31.4114225205532</v>
      </c>
      <c r="E73" s="63">
        <v>31.9049915243264</v>
      </c>
      <c r="F73" s="63">
        <v>32.2325591351814</v>
      </c>
      <c r="G73" s="63">
        <v>32.6334379602178</v>
      </c>
      <c r="H73" s="63">
        <v>74.3655403168093</v>
      </c>
      <c r="I73" s="63">
        <v>81.9670395486775</v>
      </c>
      <c r="J73" s="63">
        <v>68.5927123800318</v>
      </c>
      <c r="K73" s="63">
        <v>60.407695450572</v>
      </c>
      <c r="L73" s="63">
        <v>52.6699643326025</v>
      </c>
      <c r="M73" s="63">
        <v>57.6677477858263</v>
      </c>
      <c r="N73" s="63">
        <v>52.6933904954367</v>
      </c>
      <c r="O73" s="63">
        <v>58.0100009972918</v>
      </c>
      <c r="P73" s="63">
        <v>63.2166609577436</v>
      </c>
      <c r="Q73" s="63">
        <v>53.1978485290283</v>
      </c>
      <c r="R73" s="63">
        <v>53.1721782630852</v>
      </c>
      <c r="S73" s="63">
        <v>66.6410499480281</v>
      </c>
      <c r="T73" s="63">
        <v>59.1148319171837</v>
      </c>
      <c r="U73" s="63">
        <v>81.7411223521487</v>
      </c>
      <c r="V73" s="63">
        <v>80.6557844866536</v>
      </c>
      <c r="W73" s="63">
        <v>72.5441313621748</v>
      </c>
      <c r="X73" s="63">
        <v>78.7512375985495</v>
      </c>
      <c r="Y73" s="63">
        <v>73.7734785196998</v>
      </c>
      <c r="Z73" s="63">
        <v>80.6771970330039</v>
      </c>
      <c r="AA73" s="63">
        <v>97.0723137827938</v>
      </c>
      <c r="AB73" s="63">
        <v>123.313178378898</v>
      </c>
      <c r="AC73" s="63">
        <v>113.432365807615</v>
      </c>
      <c r="AD73" s="63">
        <v>103.960332627771</v>
      </c>
      <c r="AE73" s="63">
        <v>95.2450477349823</v>
      </c>
      <c r="AF73" s="63">
        <v>107.627050042902</v>
      </c>
      <c r="AG73" s="63">
        <v>109.100892009959</v>
      </c>
      <c r="AH73" s="63">
        <v>111.552174095677</v>
      </c>
      <c r="AI73" s="63">
        <v>114.540770089032</v>
      </c>
      <c r="AJ73" s="63">
        <v>131.683825097714</v>
      </c>
      <c r="AK73" s="63">
        <v>181.905894831052</v>
      </c>
      <c r="AL73" s="63">
        <v>198.412553019117</v>
      </c>
      <c r="AM73" s="63">
        <v>212.229263735078</v>
      </c>
      <c r="AN73" s="63">
        <v>215.110073519083</v>
      </c>
      <c r="AO73" s="63">
        <v>195.316522744867</v>
      </c>
      <c r="AP73" s="63">
        <v>228.40189191176</v>
      </c>
      <c r="AQ73" s="63">
        <v>242.812214017614</v>
      </c>
      <c r="AR73" s="63">
        <v>234.92836094574</v>
      </c>
      <c r="AS73" s="63">
        <v>266.929366389763</v>
      </c>
      <c r="AT73" s="63">
        <v>253.409059828415</v>
      </c>
      <c r="AU73" s="63">
        <v>284.892014719991</v>
      </c>
      <c r="AV73" s="63">
        <v>289.828911019206</v>
      </c>
      <c r="AW73" s="63">
        <v>293.482668352563</v>
      </c>
      <c r="AX73" s="63">
        <v>304.900844299401</v>
      </c>
      <c r="AY73" s="63">
        <v>283.804234845664</v>
      </c>
      <c r="AZ73" s="63">
        <v>283.088373168719</v>
      </c>
      <c r="BA73" s="63">
        <v>270.241300090361</v>
      </c>
      <c r="BB73" s="63">
        <v>278.706492681938</v>
      </c>
      <c r="BC73" s="63">
        <v>283.87393210805</v>
      </c>
      <c r="BD73" s="63">
        <v>279.525102641743</v>
      </c>
      <c r="BE73" s="64">
        <v>268.248966733122</v>
      </c>
      <c r="BF73" s="30">
        <v>-0.0429623546123752</v>
      </c>
      <c r="BG73" s="30">
        <v>0.0098569711389398</v>
      </c>
    </row>
    <row r="74" spans="8:8" s="24" ht="10.2" customFormat="1">
      <c r="A74" s="24" t="s">
        <v>160</v>
      </c>
      <c r="B74" s="63">
        <v>68.991308008855</v>
      </c>
      <c r="C74" s="63">
        <v>64.0514965560426</v>
      </c>
      <c r="D74" s="63">
        <v>84.9076224246217</v>
      </c>
      <c r="E74" s="63">
        <v>248.722517863657</v>
      </c>
      <c r="F74" s="63">
        <v>361.093417922284</v>
      </c>
      <c r="G74" s="63">
        <v>378.854046255969</v>
      </c>
      <c r="H74" s="63">
        <v>346.13057204827</v>
      </c>
      <c r="I74" s="63">
        <v>350.357220029884</v>
      </c>
      <c r="J74" s="63">
        <v>456.289215858659</v>
      </c>
      <c r="K74" s="63">
        <v>368.196674998698</v>
      </c>
      <c r="L74" s="63">
        <v>513.67048456005</v>
      </c>
      <c r="M74" s="63">
        <v>312.098511363375</v>
      </c>
      <c r="N74" s="63">
        <v>414.326268792611</v>
      </c>
      <c r="O74" s="63">
        <v>377.512844691503</v>
      </c>
      <c r="P74" s="63">
        <v>883.735782660402</v>
      </c>
      <c r="Q74" s="63">
        <v>859.178949571734</v>
      </c>
      <c r="R74" s="63">
        <v>741.229919370134</v>
      </c>
      <c r="S74" s="63">
        <v>770.478028190337</v>
      </c>
      <c r="T74" s="63">
        <v>719.93666218434</v>
      </c>
      <c r="U74" s="63">
        <v>742.74146387404</v>
      </c>
      <c r="V74" s="63">
        <v>641.695971220024</v>
      </c>
      <c r="W74" s="63">
        <v>652.326015127361</v>
      </c>
      <c r="X74" s="63">
        <v>595.685834862968</v>
      </c>
      <c r="Y74" s="63">
        <v>596.790791588526</v>
      </c>
      <c r="Z74" s="63">
        <v>606.21865420575</v>
      </c>
      <c r="AA74" s="63">
        <v>595.906947759019</v>
      </c>
      <c r="AB74" s="63">
        <v>670.818652049709</v>
      </c>
      <c r="AC74" s="63">
        <v>1048.50249278906</v>
      </c>
      <c r="AD74" s="63">
        <v>1107.63259656622</v>
      </c>
      <c r="AE74" s="63">
        <v>1111.33530756448</v>
      </c>
      <c r="AF74" s="63">
        <v>1093.72283150685</v>
      </c>
      <c r="AG74" s="63">
        <v>791.589954829694</v>
      </c>
      <c r="AH74" s="63">
        <v>843.096059144139</v>
      </c>
      <c r="AI74" s="63">
        <v>881.050273488603</v>
      </c>
      <c r="AJ74" s="63">
        <v>948.247387565973</v>
      </c>
      <c r="AK74" s="63">
        <v>815.432551135218</v>
      </c>
      <c r="AL74" s="63">
        <v>754.93770997075</v>
      </c>
      <c r="AM74" s="63">
        <v>797.823283003389</v>
      </c>
      <c r="AN74" s="63">
        <v>860.336578989342</v>
      </c>
      <c r="AO74" s="63">
        <v>940.797792343147</v>
      </c>
      <c r="AP74" s="63">
        <v>927.075419675122</v>
      </c>
      <c r="AQ74" s="63">
        <v>824.658733114337</v>
      </c>
      <c r="AR74" s="63">
        <v>754.455020906963</v>
      </c>
      <c r="AS74" s="63">
        <v>709.344611379485</v>
      </c>
      <c r="AT74" s="63">
        <v>624.339075582756</v>
      </c>
      <c r="AU74" s="63">
        <v>646.704283111729</v>
      </c>
      <c r="AV74" s="63">
        <v>686.055388538577</v>
      </c>
      <c r="AW74" s="63">
        <v>726.368114688577</v>
      </c>
      <c r="AX74" s="63">
        <v>740.259866673713</v>
      </c>
      <c r="AY74" s="63">
        <v>759.561723302709</v>
      </c>
      <c r="AZ74" s="63">
        <v>829.643982385286</v>
      </c>
      <c r="BA74" s="63">
        <v>783.173874386487</v>
      </c>
      <c r="BB74" s="63">
        <v>740.797956714809</v>
      </c>
      <c r="BC74" s="63">
        <v>639.672009136518</v>
      </c>
      <c r="BD74" s="63">
        <v>679.722562178367</v>
      </c>
      <c r="BE74" s="64">
        <v>594.159451945319</v>
      </c>
      <c r="BF74" s="30">
        <v>-0.128267769182706</v>
      </c>
      <c r="BG74" s="30">
        <v>0.00853533067884804</v>
      </c>
    </row>
    <row r="75" spans="8:8" s="24" ht="10.2" customFormat="1">
      <c r="A75" s="24" t="s">
        <v>161</v>
      </c>
      <c r="B75" s="63">
        <v>174.766038790726</v>
      </c>
      <c r="C75" s="63">
        <v>171.066271905487</v>
      </c>
      <c r="D75" s="63">
        <v>167.532786897868</v>
      </c>
      <c r="E75" s="63">
        <v>164.048658437491</v>
      </c>
      <c r="F75" s="63">
        <v>160.500102590953</v>
      </c>
      <c r="G75" s="63">
        <v>162.134462086894</v>
      </c>
      <c r="H75" s="63">
        <v>155.3575088028</v>
      </c>
      <c r="I75" s="63">
        <v>158.894561613646</v>
      </c>
      <c r="J75" s="63">
        <v>161.444258795779</v>
      </c>
      <c r="K75" s="63">
        <v>162.96950254954</v>
      </c>
      <c r="L75" s="63">
        <v>122.884398043674</v>
      </c>
      <c r="M75" s="63">
        <v>135.085124207844</v>
      </c>
      <c r="N75" s="63">
        <v>151.655857937051</v>
      </c>
      <c r="O75" s="63">
        <v>160.429454687603</v>
      </c>
      <c r="P75" s="63">
        <v>183.918699342378</v>
      </c>
      <c r="Q75" s="63">
        <v>155.982382195889</v>
      </c>
      <c r="R75" s="63">
        <v>174.989559531126</v>
      </c>
      <c r="S75" s="63">
        <v>180.789653936032</v>
      </c>
      <c r="T75" s="63">
        <v>183.976668465261</v>
      </c>
      <c r="U75" s="63">
        <v>207.352199131451</v>
      </c>
      <c r="V75" s="63">
        <v>200.247127714104</v>
      </c>
      <c r="W75" s="63">
        <v>204.780203422511</v>
      </c>
      <c r="X75" s="63">
        <v>207.277228549912</v>
      </c>
      <c r="Y75" s="63">
        <v>207.894585180232</v>
      </c>
      <c r="Z75" s="63">
        <v>196.82791199654</v>
      </c>
      <c r="AA75" s="63">
        <v>205.867770228294</v>
      </c>
      <c r="AB75" s="63">
        <v>208.721859347712</v>
      </c>
      <c r="AC75" s="63">
        <v>204.500776284188</v>
      </c>
      <c r="AD75" s="63">
        <v>203.242740239944</v>
      </c>
      <c r="AE75" s="63">
        <v>229.185281635941</v>
      </c>
      <c r="AF75" s="63">
        <v>218.255643504697</v>
      </c>
      <c r="AG75" s="63">
        <v>221.016338712307</v>
      </c>
      <c r="AH75" s="63">
        <v>220.789714650604</v>
      </c>
      <c r="AI75" s="63">
        <v>227.933505735363</v>
      </c>
      <c r="AJ75" s="63">
        <v>227.365972060539</v>
      </c>
      <c r="AK75" s="63">
        <v>232.55922289799</v>
      </c>
      <c r="AL75" s="63">
        <v>241.49800546817</v>
      </c>
      <c r="AM75" s="63">
        <v>244.572297570882</v>
      </c>
      <c r="AN75" s="63">
        <v>251.55528118844</v>
      </c>
      <c r="AO75" s="63">
        <v>264.941630830966</v>
      </c>
      <c r="AP75" s="63">
        <v>265.887455665148</v>
      </c>
      <c r="AQ75" s="63">
        <v>268.677375117149</v>
      </c>
      <c r="AR75" s="63">
        <v>273.1039388463</v>
      </c>
      <c r="AS75" s="63">
        <v>291.397038627506</v>
      </c>
      <c r="AT75" s="63">
        <v>296.753328259728</v>
      </c>
      <c r="AU75" s="63">
        <v>318.587178436846</v>
      </c>
      <c r="AV75" s="63">
        <v>324.88724862485</v>
      </c>
      <c r="AW75" s="63">
        <v>334.03397757391</v>
      </c>
      <c r="AX75" s="63">
        <v>325.493049823089</v>
      </c>
      <c r="AY75" s="63">
        <v>339.419146140295</v>
      </c>
      <c r="AZ75" s="63">
        <v>341.149430994412</v>
      </c>
      <c r="BA75" s="63">
        <v>337.718256047135</v>
      </c>
      <c r="BB75" s="63">
        <v>330.20516799213</v>
      </c>
      <c r="BC75" s="63">
        <v>315.870001933281</v>
      </c>
      <c r="BD75" s="63">
        <v>311.67930534319</v>
      </c>
      <c r="BE75" s="64">
        <v>303.342388178172</v>
      </c>
      <c r="BF75" s="30">
        <v>-0.0294075395676654</v>
      </c>
      <c r="BG75" s="30">
        <v>0.00491941504090176</v>
      </c>
    </row>
    <row r="76" spans="8:8" s="24" ht="10.2" customFormat="1">
      <c r="A76" s="24" t="s">
        <v>162</v>
      </c>
      <c r="B76" s="63">
        <v>20.5286398550975</v>
      </c>
      <c r="C76" s="63">
        <v>20.5236199595265</v>
      </c>
      <c r="D76" s="63">
        <v>114.652475339004</v>
      </c>
      <c r="E76" s="63">
        <v>136.901582598556</v>
      </c>
      <c r="F76" s="63">
        <v>123.524175125152</v>
      </c>
      <c r="G76" s="63">
        <v>147.455688426773</v>
      </c>
      <c r="H76" s="63">
        <v>189.92409798784</v>
      </c>
      <c r="I76" s="63">
        <v>170.229569021779</v>
      </c>
      <c r="J76" s="63">
        <v>185.125625593918</v>
      </c>
      <c r="K76" s="63">
        <v>171.703151305896</v>
      </c>
      <c r="L76" s="63">
        <v>156.65499411813</v>
      </c>
      <c r="M76" s="63">
        <v>170.372190504855</v>
      </c>
      <c r="N76" s="63">
        <v>242.97834899714</v>
      </c>
      <c r="O76" s="63">
        <v>247.759924021362</v>
      </c>
      <c r="P76" s="63">
        <v>261.032314392671</v>
      </c>
      <c r="Q76" s="63">
        <v>381.91311879173</v>
      </c>
      <c r="R76" s="63">
        <v>413.406259518038</v>
      </c>
      <c r="S76" s="63">
        <v>420.218772750374</v>
      </c>
      <c r="T76" s="63">
        <v>382.475728495177</v>
      </c>
      <c r="U76" s="63">
        <v>452.227197693919</v>
      </c>
      <c r="V76" s="63">
        <v>531.327267936157</v>
      </c>
      <c r="W76" s="63">
        <v>608.270560555758</v>
      </c>
      <c r="X76" s="63">
        <v>641.056962842495</v>
      </c>
      <c r="Y76" s="63">
        <v>667.935851482544</v>
      </c>
      <c r="Z76" s="63">
        <v>709.631363013683</v>
      </c>
      <c r="AA76" s="63">
        <v>679.175554312235</v>
      </c>
      <c r="AB76" s="63">
        <v>782.080757439116</v>
      </c>
      <c r="AC76" s="63">
        <v>713.191164951688</v>
      </c>
      <c r="AD76" s="63">
        <v>701.517980705294</v>
      </c>
      <c r="AE76" s="63">
        <v>729.098524348876</v>
      </c>
      <c r="AF76" s="63">
        <v>722.759445472007</v>
      </c>
      <c r="AG76" s="63">
        <v>708.464276416918</v>
      </c>
      <c r="AH76" s="63">
        <v>702.729077050986</v>
      </c>
      <c r="AI76" s="63">
        <v>683.490965849025</v>
      </c>
      <c r="AJ76" s="63">
        <v>653.411010816145</v>
      </c>
      <c r="AK76" s="63">
        <v>615.390918892289</v>
      </c>
      <c r="AL76" s="63">
        <v>590.242510485593</v>
      </c>
      <c r="AM76" s="63">
        <v>612.233350296039</v>
      </c>
      <c r="AN76" s="63">
        <v>612.036165693813</v>
      </c>
      <c r="AO76" s="63">
        <v>597.204852559507</v>
      </c>
      <c r="AP76" s="63">
        <v>552.729446505422</v>
      </c>
      <c r="AQ76" s="63">
        <v>503.390210346381</v>
      </c>
      <c r="AR76" s="63">
        <v>477.487379631782</v>
      </c>
      <c r="AS76" s="63">
        <v>476.436253326123</v>
      </c>
      <c r="AT76" s="63">
        <v>420.785451407589</v>
      </c>
      <c r="AU76" s="63">
        <v>409.22068248022</v>
      </c>
      <c r="AV76" s="63">
        <v>410.723065145331</v>
      </c>
      <c r="AW76" s="63">
        <v>423.230825781723</v>
      </c>
      <c r="AX76" s="63">
        <v>443.885088364904</v>
      </c>
      <c r="AY76" s="63">
        <v>438.195830111094</v>
      </c>
      <c r="AZ76" s="63">
        <v>481.926685431157</v>
      </c>
      <c r="BA76" s="63">
        <v>495.87035483897</v>
      </c>
      <c r="BB76" s="63">
        <v>490.555351642001</v>
      </c>
      <c r="BC76" s="63">
        <v>476.696580134263</v>
      </c>
      <c r="BD76" s="63">
        <v>465.965437888543</v>
      </c>
      <c r="BE76" s="64">
        <v>423.668167352141</v>
      </c>
      <c r="BF76" s="30">
        <v>-0.0932576330813009</v>
      </c>
      <c r="BG76" s="30">
        <v>0.0102510230619859</v>
      </c>
    </row>
    <row r="77" spans="8:8" s="24" ht="10.2" customFormat="1">
      <c r="A77" s="24" t="s">
        <v>163</v>
      </c>
      <c r="B77" s="63">
        <v>17.3195575804515</v>
      </c>
      <c r="C77" s="63">
        <v>17.5538909574436</v>
      </c>
      <c r="D77" s="63">
        <v>17.8005435238272</v>
      </c>
      <c r="E77" s="63">
        <v>18.4843709738908</v>
      </c>
      <c r="F77" s="63">
        <v>18.810071588975</v>
      </c>
      <c r="G77" s="63">
        <v>18.5235027459565</v>
      </c>
      <c r="H77" s="63">
        <v>19.3025414494714</v>
      </c>
      <c r="I77" s="63">
        <v>18.8502186381631</v>
      </c>
      <c r="J77" s="63">
        <v>20.315460994313</v>
      </c>
      <c r="K77" s="63">
        <v>22.0325960315887</v>
      </c>
      <c r="L77" s="63">
        <v>23.5839754816659</v>
      </c>
      <c r="M77" s="63">
        <v>25.710241986085</v>
      </c>
      <c r="N77" s="63">
        <v>27.6308901400229</v>
      </c>
      <c r="O77" s="63">
        <v>28.5465323902528</v>
      </c>
      <c r="P77" s="63">
        <v>31.8249856236915</v>
      </c>
      <c r="Q77" s="63">
        <v>29.3482945030412</v>
      </c>
      <c r="R77" s="63">
        <v>29.8098880200491</v>
      </c>
      <c r="S77" s="63">
        <v>33.8660050465475</v>
      </c>
      <c r="T77" s="63">
        <v>34.9433926743504</v>
      </c>
      <c r="U77" s="63">
        <v>36.4857830607498</v>
      </c>
      <c r="V77" s="63">
        <v>34.7513485960165</v>
      </c>
      <c r="W77" s="63">
        <v>34.1598749455948</v>
      </c>
      <c r="X77" s="63">
        <v>34.8075782055409</v>
      </c>
      <c r="Y77" s="63">
        <v>34.7056153537768</v>
      </c>
      <c r="Z77" s="63">
        <v>34.1712230011013</v>
      </c>
      <c r="AA77" s="63">
        <v>34.6520522039332</v>
      </c>
      <c r="AB77" s="63">
        <v>35.2442308112032</v>
      </c>
      <c r="AC77" s="63">
        <v>35.1609241838998</v>
      </c>
      <c r="AD77" s="63">
        <v>34.8240427116077</v>
      </c>
      <c r="AE77" s="63">
        <v>34.6183659514528</v>
      </c>
      <c r="AF77" s="63">
        <v>35.8343033627643</v>
      </c>
      <c r="AG77" s="63">
        <v>35.1246533288243</v>
      </c>
      <c r="AH77" s="63">
        <v>37.2341165026498</v>
      </c>
      <c r="AI77" s="63">
        <v>38.4701134119577</v>
      </c>
      <c r="AJ77" s="63">
        <v>38.000308757796</v>
      </c>
      <c r="AK77" s="63">
        <v>37.5768084258518</v>
      </c>
      <c r="AL77" s="63">
        <v>37.6136260468623</v>
      </c>
      <c r="AM77" s="63">
        <v>38.0486930111936</v>
      </c>
      <c r="AN77" s="63">
        <v>38.6675553139507</v>
      </c>
      <c r="AO77" s="63">
        <v>38.8715285232888</v>
      </c>
      <c r="AP77" s="63">
        <v>41.1191834883431</v>
      </c>
      <c r="AQ77" s="63">
        <v>41.2560343724302</v>
      </c>
      <c r="AR77" s="63">
        <v>41.4313685133249</v>
      </c>
      <c r="AS77" s="63">
        <v>41.5713073398027</v>
      </c>
      <c r="AT77" s="63">
        <v>40.376834721628</v>
      </c>
      <c r="AU77" s="63">
        <v>39.5958271745537</v>
      </c>
      <c r="AV77" s="63">
        <v>36.7257350127966</v>
      </c>
      <c r="AW77" s="63">
        <v>34.2936688843273</v>
      </c>
      <c r="AX77" s="63">
        <v>32.4817725187052</v>
      </c>
      <c r="AY77" s="63">
        <v>31.7932381084249</v>
      </c>
      <c r="AZ77" s="63">
        <v>29.4710667916239</v>
      </c>
      <c r="BA77" s="63">
        <v>29.0002328577017</v>
      </c>
      <c r="BB77" s="63">
        <v>28.9843519901568</v>
      </c>
      <c r="BC77" s="63">
        <v>28.0118282509995</v>
      </c>
      <c r="BD77" s="63">
        <v>28.573657679633</v>
      </c>
      <c r="BE77" s="64">
        <v>27.6039633736893</v>
      </c>
      <c r="BF77" s="30">
        <v>-0.0365761703530225</v>
      </c>
      <c r="BG77" s="30">
        <v>-0.0339861418190934</v>
      </c>
    </row>
    <row r="78" spans="8:8" s="24" ht="10.2" customFormat="1">
      <c r="A78" s="34" t="s">
        <v>164</v>
      </c>
      <c r="B78" s="65">
        <v>34.655573530324</v>
      </c>
      <c r="C78" s="65">
        <v>35.0948475417443</v>
      </c>
      <c r="D78" s="65">
        <v>35.6555085793517</v>
      </c>
      <c r="E78" s="65">
        <v>36.6489241012944</v>
      </c>
      <c r="F78" s="65">
        <v>37.4224193002197</v>
      </c>
      <c r="G78" s="65">
        <v>38.2688556575774</v>
      </c>
      <c r="H78" s="65">
        <v>39.3032015160168</v>
      </c>
      <c r="I78" s="65">
        <v>41.4221305048304</v>
      </c>
      <c r="J78" s="65">
        <v>43.9665595684467</v>
      </c>
      <c r="K78" s="65">
        <v>45.3694293148595</v>
      </c>
      <c r="L78" s="65">
        <v>43.7990698046679</v>
      </c>
      <c r="M78" s="65">
        <v>47.9893666251369</v>
      </c>
      <c r="N78" s="65">
        <v>52.7729885473965</v>
      </c>
      <c r="O78" s="65">
        <v>53.4741340609372</v>
      </c>
      <c r="P78" s="65">
        <v>60.6444259395389</v>
      </c>
      <c r="Q78" s="65">
        <v>56.3666349069885</v>
      </c>
      <c r="R78" s="65">
        <v>59.1972776338859</v>
      </c>
      <c r="S78" s="65">
        <v>62.8834032149613</v>
      </c>
      <c r="T78" s="65">
        <v>66.1464551179063</v>
      </c>
      <c r="U78" s="65">
        <v>71.9411675757313</v>
      </c>
      <c r="V78" s="65">
        <v>73.4542474213067</v>
      </c>
      <c r="W78" s="65">
        <v>73.9865167315946</v>
      </c>
      <c r="X78" s="65">
        <v>76.3804260551854</v>
      </c>
      <c r="Y78" s="65">
        <v>78.0503042838572</v>
      </c>
      <c r="Z78" s="65">
        <v>79.5208312169478</v>
      </c>
      <c r="AA78" s="65">
        <v>80.2457165720187</v>
      </c>
      <c r="AB78" s="65">
        <v>81.0894567094966</v>
      </c>
      <c r="AC78" s="65">
        <v>86.1998334630634</v>
      </c>
      <c r="AD78" s="65">
        <v>86.3668173669419</v>
      </c>
      <c r="AE78" s="65">
        <v>93.8206483109673</v>
      </c>
      <c r="AF78" s="65">
        <v>94.4870265841502</v>
      </c>
      <c r="AG78" s="65">
        <v>95.4381761448769</v>
      </c>
      <c r="AH78" s="65">
        <v>97.782814656371</v>
      </c>
      <c r="AI78" s="65">
        <v>97.448739099033</v>
      </c>
      <c r="AJ78" s="65">
        <v>97.4147123454312</v>
      </c>
      <c r="AK78" s="65">
        <v>100.277258762139</v>
      </c>
      <c r="AL78" s="65">
        <v>103.266968765025</v>
      </c>
      <c r="AM78" s="65">
        <v>106.799980854327</v>
      </c>
      <c r="AN78" s="65">
        <v>109.068580749551</v>
      </c>
      <c r="AO78" s="65">
        <v>115.279612408773</v>
      </c>
      <c r="AP78" s="65">
        <v>118.626334456655</v>
      </c>
      <c r="AQ78" s="65">
        <v>121.653382175704</v>
      </c>
      <c r="AR78" s="65">
        <v>124.954840757515</v>
      </c>
      <c r="AS78" s="65">
        <v>130.407189618806</v>
      </c>
      <c r="AT78" s="65">
        <v>130.215506667178</v>
      </c>
      <c r="AU78" s="65">
        <v>135.333024613727</v>
      </c>
      <c r="AV78" s="65">
        <v>138.176679711114</v>
      </c>
      <c r="AW78" s="65">
        <v>140.593055170958</v>
      </c>
      <c r="AX78" s="65">
        <v>141.449371381497</v>
      </c>
      <c r="AY78" s="65">
        <v>143.648666133208</v>
      </c>
      <c r="AZ78" s="65">
        <v>145.169787799775</v>
      </c>
      <c r="BA78" s="65">
        <v>146.723381724211</v>
      </c>
      <c r="BB78" s="65">
        <v>146.215769068517</v>
      </c>
      <c r="BC78" s="65">
        <v>144.47736580028</v>
      </c>
      <c r="BD78" s="65">
        <v>146.17502789992</v>
      </c>
      <c r="BE78" s="65">
        <v>139.637614688298</v>
      </c>
      <c r="BF78" s="33">
        <v>-0.0473332336475366</v>
      </c>
      <c r="BG78" s="33">
        <v>0.0116284815217211</v>
      </c>
    </row>
    <row r="79" spans="8:8" s="24" ht="10.2" customFormat="1">
      <c r="B79" s="63"/>
      <c r="C79" s="63"/>
      <c r="D79" s="63"/>
      <c r="E79" s="63"/>
      <c r="F79" s="63"/>
      <c r="G79" s="63"/>
      <c r="H79" s="63"/>
      <c r="I79" s="63"/>
      <c r="J79" s="63"/>
      <c r="K79" s="63"/>
      <c r="L79" s="63"/>
      <c r="M79" s="63"/>
      <c r="N79" s="63"/>
      <c r="O79" s="63"/>
      <c r="P79" s="63"/>
      <c r="Q79" s="63"/>
      <c r="R79" s="63"/>
      <c r="S79" s="63"/>
      <c r="T79" s="63"/>
      <c r="U79" s="63"/>
      <c r="V79" s="63"/>
      <c r="W79" s="63"/>
      <c r="X79" s="63"/>
      <c r="Y79" s="63"/>
      <c r="Z79" s="63"/>
      <c r="AA79" s="63"/>
      <c r="AB79" s="63"/>
      <c r="AC79" s="63"/>
      <c r="AD79" s="63"/>
      <c r="AE79" s="63"/>
      <c r="AF79" s="63"/>
      <c r="AG79" s="63"/>
      <c r="AH79" s="63"/>
      <c r="AI79" s="63"/>
      <c r="AJ79" s="63"/>
      <c r="AK79" s="63"/>
      <c r="AL79" s="63"/>
      <c r="AM79" s="63"/>
      <c r="AN79" s="63"/>
      <c r="AO79" s="63"/>
      <c r="AP79" s="63"/>
      <c r="AQ79" s="63"/>
      <c r="AR79" s="63"/>
      <c r="AS79" s="63"/>
      <c r="AT79" s="63"/>
      <c r="AU79" s="63"/>
      <c r="AV79" s="63"/>
      <c r="AW79" s="63"/>
      <c r="AX79" s="63"/>
      <c r="AY79" s="63"/>
      <c r="AZ79" s="63"/>
      <c r="BA79" s="63"/>
      <c r="BB79" s="63"/>
      <c r="BC79" s="63"/>
      <c r="BD79" s="63"/>
      <c r="BE79" s="63"/>
      <c r="BF79" s="30"/>
      <c r="BG79" s="30"/>
    </row>
    <row r="80" spans="8:8" s="24" ht="10.2" customFormat="1">
      <c r="A80" s="24" t="s">
        <v>165</v>
      </c>
      <c r="B80" s="63">
        <v>7.10224836824191</v>
      </c>
      <c r="C80" s="63">
        <v>8.30591098277204</v>
      </c>
      <c r="D80" s="63">
        <v>7.64037628568545</v>
      </c>
      <c r="E80" s="63">
        <v>7.96853511535519</v>
      </c>
      <c r="F80" s="63">
        <v>8.56994369964878</v>
      </c>
      <c r="G80" s="63">
        <v>9.12256605465112</v>
      </c>
      <c r="H80" s="63">
        <v>9.60347736149997</v>
      </c>
      <c r="I80" s="63">
        <v>10.494111275212</v>
      </c>
      <c r="J80" s="63">
        <v>12.171822917764</v>
      </c>
      <c r="K80" s="63">
        <v>13.1123464597042</v>
      </c>
      <c r="L80" s="63">
        <v>15.2410715242671</v>
      </c>
      <c r="M80" s="63">
        <v>17.2843326203241</v>
      </c>
      <c r="N80" s="63">
        <v>18.4606545826146</v>
      </c>
      <c r="O80" s="63">
        <v>22.5353007739473</v>
      </c>
      <c r="P80" s="63">
        <v>28.6659546613566</v>
      </c>
      <c r="Q80" s="63">
        <v>33.1682504616277</v>
      </c>
      <c r="R80" s="63">
        <v>39.0648970805875</v>
      </c>
      <c r="S80" s="63">
        <v>43.6561338658022</v>
      </c>
      <c r="T80" s="63">
        <v>46.2199864230074</v>
      </c>
      <c r="U80" s="63">
        <v>43.0266884884462</v>
      </c>
      <c r="V80" s="63">
        <v>42.0770172507804</v>
      </c>
      <c r="W80" s="63">
        <v>43.2338328603807</v>
      </c>
      <c r="X80" s="63">
        <v>43.1677816457755</v>
      </c>
      <c r="Y80" s="63">
        <v>44.9772648910106</v>
      </c>
      <c r="Z80" s="63">
        <v>42.5910854182904</v>
      </c>
      <c r="AA80" s="63">
        <v>44.0166141203699</v>
      </c>
      <c r="AB80" s="63">
        <v>42.5505059228496</v>
      </c>
      <c r="AC80" s="63">
        <v>42.6474149161269</v>
      </c>
      <c r="AD80" s="63">
        <v>38.8107159348602</v>
      </c>
      <c r="AE80" s="63">
        <v>38.5205031215778</v>
      </c>
      <c r="AF80" s="63">
        <v>39.1962301829334</v>
      </c>
      <c r="AG80" s="63">
        <v>38.1202119562645</v>
      </c>
      <c r="AH80" s="63">
        <v>36.0504134420963</v>
      </c>
      <c r="AI80" s="63">
        <v>36.7610653882141</v>
      </c>
      <c r="AJ80" s="63">
        <v>36.6070338812084</v>
      </c>
      <c r="AK80" s="63">
        <v>34.783880015352</v>
      </c>
      <c r="AL80" s="63">
        <v>35.5748370986324</v>
      </c>
      <c r="AM80" s="63">
        <v>36.3830356310586</v>
      </c>
      <c r="AN80" s="63">
        <v>37.5882088376002</v>
      </c>
      <c r="AO80" s="63">
        <v>38.5120637039541</v>
      </c>
      <c r="AP80" s="63">
        <v>39.7659648344511</v>
      </c>
      <c r="AQ80" s="63">
        <v>40.5771758702839</v>
      </c>
      <c r="AR80" s="63">
        <v>42.1039228235458</v>
      </c>
      <c r="AS80" s="63">
        <v>43.8987882820865</v>
      </c>
      <c r="AT80" s="63">
        <v>45.7262308172083</v>
      </c>
      <c r="AU80" s="63">
        <v>43.9239389196469</v>
      </c>
      <c r="AV80" s="63">
        <v>45.604304967375</v>
      </c>
      <c r="AW80" s="63">
        <v>48.8812043421962</v>
      </c>
      <c r="AX80" s="63">
        <v>50.6825854782411</v>
      </c>
      <c r="AY80" s="63">
        <v>54.1587345954541</v>
      </c>
      <c r="AZ80" s="63">
        <v>55.9538272864916</v>
      </c>
      <c r="BA80" s="63">
        <v>54.7697211636557</v>
      </c>
      <c r="BB80" s="63">
        <v>54.2490795515755</v>
      </c>
      <c r="BC80" s="63">
        <v>57.2078457680064</v>
      </c>
      <c r="BD80" s="63">
        <v>58.1262853247778</v>
      </c>
      <c r="BE80" s="64">
        <v>52.4180704658659</v>
      </c>
      <c r="BF80" s="30">
        <v>-0.100667599829956</v>
      </c>
      <c r="BG80" s="30">
        <v>0.0242847729146312</v>
      </c>
    </row>
    <row r="81" spans="8:8" s="24" ht="10.2" customFormat="1">
      <c r="A81" s="24" t="s">
        <v>166</v>
      </c>
      <c r="B81" s="63">
        <v>10.8077447052255</v>
      </c>
      <c r="C81" s="63">
        <v>11.0792239236584</v>
      </c>
      <c r="D81" s="63">
        <v>9.23483413944115</v>
      </c>
      <c r="E81" s="63">
        <v>9.69797285140752</v>
      </c>
      <c r="F81" s="63">
        <v>7.76117759043545</v>
      </c>
      <c r="G81" s="63">
        <v>9.44921260742535</v>
      </c>
      <c r="H81" s="63">
        <v>9.48998025124954</v>
      </c>
      <c r="I81" s="63">
        <v>10.307099415528</v>
      </c>
      <c r="J81" s="63">
        <v>9.52764746536878</v>
      </c>
      <c r="K81" s="63">
        <v>10.5915645735309</v>
      </c>
      <c r="L81" s="63">
        <v>11.4932616054426</v>
      </c>
      <c r="M81" s="63">
        <v>13.4410519301669</v>
      </c>
      <c r="N81" s="63">
        <v>14.2512342909322</v>
      </c>
      <c r="O81" s="63">
        <v>14.7027571971595</v>
      </c>
      <c r="P81" s="63">
        <v>15.7022934503066</v>
      </c>
      <c r="Q81" s="63">
        <v>17.4480797850556</v>
      </c>
      <c r="R81" s="63">
        <v>19.3998160510988</v>
      </c>
      <c r="S81" s="63">
        <v>21.1164052150566</v>
      </c>
      <c r="T81" s="63">
        <v>22.2690017514874</v>
      </c>
      <c r="U81" s="63">
        <v>23.6694547852855</v>
      </c>
      <c r="V81" s="63">
        <v>23.9136526076618</v>
      </c>
      <c r="W81" s="63">
        <v>23.8121541145512</v>
      </c>
      <c r="X81" s="63">
        <v>24.582425008409</v>
      </c>
      <c r="Y81" s="63">
        <v>24.2898649680858</v>
      </c>
      <c r="Z81" s="63">
        <v>24.9533884857967</v>
      </c>
      <c r="AA81" s="63">
        <v>24.981851597088</v>
      </c>
      <c r="AB81" s="63">
        <v>24.7413371017331</v>
      </c>
      <c r="AC81" s="63">
        <v>23.9851315085606</v>
      </c>
      <c r="AD81" s="63">
        <v>23.513017252984</v>
      </c>
      <c r="AE81" s="63">
        <v>24.2356699529153</v>
      </c>
      <c r="AF81" s="63">
        <v>25.1697778510533</v>
      </c>
      <c r="AG81" s="63">
        <v>25.9928465451956</v>
      </c>
      <c r="AH81" s="63">
        <v>26.5394816435221</v>
      </c>
      <c r="AI81" s="63">
        <v>27.0889701062348</v>
      </c>
      <c r="AJ81" s="63">
        <v>28.4989072920357</v>
      </c>
      <c r="AK81" s="63">
        <v>29.6015547414361</v>
      </c>
      <c r="AL81" s="63">
        <v>30.3135448587165</v>
      </c>
      <c r="AM81" s="63">
        <v>30.5047591630134</v>
      </c>
      <c r="AN81" s="63">
        <v>31.8502151940185</v>
      </c>
      <c r="AO81" s="63">
        <v>31.6445956438088</v>
      </c>
      <c r="AP81" s="63">
        <v>33.3070146608911</v>
      </c>
      <c r="AQ81" s="63">
        <v>34.1624656891235</v>
      </c>
      <c r="AR81" s="63">
        <v>35.6192626752053</v>
      </c>
      <c r="AS81" s="63">
        <v>36.9303311082983</v>
      </c>
      <c r="AT81" s="63">
        <v>38.0373427626596</v>
      </c>
      <c r="AU81" s="63">
        <v>39.1745183336648</v>
      </c>
      <c r="AV81" s="63">
        <v>39.0749286603672</v>
      </c>
      <c r="AW81" s="63">
        <v>40.1507994887143</v>
      </c>
      <c r="AX81" s="63">
        <v>39.0051513946631</v>
      </c>
      <c r="AY81" s="63">
        <v>38.064345116158</v>
      </c>
      <c r="AZ81" s="63">
        <v>38.0487701885786</v>
      </c>
      <c r="BA81" s="63">
        <v>39.1186811658601</v>
      </c>
      <c r="BB81" s="63">
        <v>39.3873370522192</v>
      </c>
      <c r="BC81" s="63">
        <v>39.1530924010454</v>
      </c>
      <c r="BD81" s="63">
        <v>38.471370754382</v>
      </c>
      <c r="BE81" s="64">
        <v>35.6379848148044</v>
      </c>
      <c r="BF81" s="30">
        <v>-0.0761802198704765</v>
      </c>
      <c r="BG81" s="30">
        <v>0.00113524054178993</v>
      </c>
    </row>
    <row r="82" spans="8:8" s="24" ht="10.2" customFormat="1">
      <c r="A82" s="24" t="s">
        <v>167</v>
      </c>
      <c r="B82" s="63">
        <v>4.43111182634873</v>
      </c>
      <c r="C82" s="63">
        <v>5.71450178060901</v>
      </c>
      <c r="D82" s="63">
        <v>5.88472336792295</v>
      </c>
      <c r="E82" s="63">
        <v>6.16989890873656</v>
      </c>
      <c r="F82" s="63">
        <v>6.60723346096937</v>
      </c>
      <c r="G82" s="63">
        <v>6.77177853819721</v>
      </c>
      <c r="H82" s="63">
        <v>7.04715703632152</v>
      </c>
      <c r="I82" s="63">
        <v>7.46093155312905</v>
      </c>
      <c r="J82" s="63">
        <v>8.13872669077836</v>
      </c>
      <c r="K82" s="63">
        <v>8.51584896446197</v>
      </c>
      <c r="L82" s="63">
        <v>8.48165434951743</v>
      </c>
      <c r="M82" s="63">
        <v>8.99274522135333</v>
      </c>
      <c r="N82" s="63">
        <v>9.84985851997192</v>
      </c>
      <c r="O82" s="63">
        <v>10.2152597441633</v>
      </c>
      <c r="P82" s="63">
        <v>11.1262046307822</v>
      </c>
      <c r="Q82" s="63">
        <v>10.896166151325</v>
      </c>
      <c r="R82" s="63">
        <v>10.3302389442939</v>
      </c>
      <c r="S82" s="63">
        <v>10.4045396078128</v>
      </c>
      <c r="T82" s="63">
        <v>10.4314899961376</v>
      </c>
      <c r="U82" s="63">
        <v>10.3304879530016</v>
      </c>
      <c r="V82" s="63">
        <v>10.4349203742317</v>
      </c>
      <c r="W82" s="63">
        <v>10.5617130553455</v>
      </c>
      <c r="X82" s="63">
        <v>10.6580467256382</v>
      </c>
      <c r="Y82" s="63">
        <v>11.0422213660608</v>
      </c>
      <c r="Z82" s="63">
        <v>11.9193408270714</v>
      </c>
      <c r="AA82" s="63">
        <v>11.9775918989856</v>
      </c>
      <c r="AB82" s="63">
        <v>11.9120307708423</v>
      </c>
      <c r="AC82" s="63">
        <v>13.1063834436151</v>
      </c>
      <c r="AD82" s="63">
        <v>13.0326421538138</v>
      </c>
      <c r="AE82" s="63">
        <v>14.124560572632</v>
      </c>
      <c r="AF82" s="63">
        <v>13.6485489080547</v>
      </c>
      <c r="AG82" s="63">
        <v>14.0357018759345</v>
      </c>
      <c r="AH82" s="63">
        <v>14.3950973406797</v>
      </c>
      <c r="AI82" s="63">
        <v>14.5858817946225</v>
      </c>
      <c r="AJ82" s="63">
        <v>14.9721125908014</v>
      </c>
      <c r="AK82" s="63">
        <v>14.6686265923985</v>
      </c>
      <c r="AL82" s="63">
        <v>15.6619493475075</v>
      </c>
      <c r="AM82" s="63">
        <v>15.8738690650331</v>
      </c>
      <c r="AN82" s="63">
        <v>15.729647509652</v>
      </c>
      <c r="AO82" s="63">
        <v>17.7174904936738</v>
      </c>
      <c r="AP82" s="63">
        <v>19.0173306129831</v>
      </c>
      <c r="AQ82" s="63">
        <v>19.1843765915487</v>
      </c>
      <c r="AR82" s="63">
        <v>18.7837494846111</v>
      </c>
      <c r="AS82" s="63">
        <v>20.4884005484763</v>
      </c>
      <c r="AT82" s="63">
        <v>19.7102723690087</v>
      </c>
      <c r="AU82" s="63">
        <v>21.5675540633394</v>
      </c>
      <c r="AV82" s="63">
        <v>22.3679818689944</v>
      </c>
      <c r="AW82" s="63">
        <v>22.4440507065993</v>
      </c>
      <c r="AX82" s="63">
        <v>22.6955612839582</v>
      </c>
      <c r="AY82" s="63">
        <v>22.7100249394948</v>
      </c>
      <c r="AZ82" s="63">
        <v>22.783397172321</v>
      </c>
      <c r="BA82" s="63">
        <v>22.7243827698176</v>
      </c>
      <c r="BB82" s="63">
        <v>23.4956167440529</v>
      </c>
      <c r="BC82" s="63">
        <v>23.9817366112466</v>
      </c>
      <c r="BD82" s="63">
        <v>25.8539179430165</v>
      </c>
      <c r="BE82" s="64">
        <v>23.7865986463839</v>
      </c>
      <c r="BF82" s="30">
        <v>-0.0824753141097009</v>
      </c>
      <c r="BG82" s="30">
        <v>0.0275036517642375</v>
      </c>
    </row>
    <row r="83" spans="8:8" s="24" ht="10.2" customFormat="1">
      <c r="A83" s="24" t="s">
        <v>168</v>
      </c>
      <c r="B83" s="63">
        <v>65.7833076036024</v>
      </c>
      <c r="C83" s="63">
        <v>64.5165049891999</v>
      </c>
      <c r="D83" s="63">
        <v>65.4750656188558</v>
      </c>
      <c r="E83" s="63">
        <v>67.3346951007459</v>
      </c>
      <c r="F83" s="63">
        <v>67.543475867106</v>
      </c>
      <c r="G83" s="63">
        <v>68.7503029821362</v>
      </c>
      <c r="H83" s="63">
        <v>72.1113489590417</v>
      </c>
      <c r="I83" s="63">
        <v>72.502468627487</v>
      </c>
      <c r="J83" s="63">
        <v>75.9392389061879</v>
      </c>
      <c r="K83" s="63">
        <v>76.0821577598019</v>
      </c>
      <c r="L83" s="63">
        <v>79.0446699873995</v>
      </c>
      <c r="M83" s="63">
        <v>80.4336916746308</v>
      </c>
      <c r="N83" s="63">
        <v>80.4006277212756</v>
      </c>
      <c r="O83" s="63">
        <v>77.6888469151384</v>
      </c>
      <c r="P83" s="63">
        <v>78.2545448193169</v>
      </c>
      <c r="Q83" s="63">
        <v>81.3982504925575</v>
      </c>
      <c r="R83" s="63">
        <v>92.2462449732876</v>
      </c>
      <c r="S83" s="63">
        <v>96.5398682898597</v>
      </c>
      <c r="T83" s="63">
        <v>95.1690693183412</v>
      </c>
      <c r="U83" s="63">
        <v>101.209540365366</v>
      </c>
      <c r="V83" s="63">
        <v>100.702867975764</v>
      </c>
      <c r="W83" s="63">
        <v>100.047415646151</v>
      </c>
      <c r="X83" s="63">
        <v>99.2734568945382</v>
      </c>
      <c r="Y83" s="63">
        <v>106.777365763733</v>
      </c>
      <c r="Z83" s="63">
        <v>99.6500276616287</v>
      </c>
      <c r="AA83" s="63">
        <v>100.660010067768</v>
      </c>
      <c r="AB83" s="63">
        <v>97.4801578439088</v>
      </c>
      <c r="AC83" s="63">
        <v>95.5419043946391</v>
      </c>
      <c r="AD83" s="63">
        <v>93.0841534855806</v>
      </c>
      <c r="AE83" s="63">
        <v>94.831089026595</v>
      </c>
      <c r="AF83" s="63">
        <v>97.0245829898637</v>
      </c>
      <c r="AG83" s="63">
        <v>97.0543320477239</v>
      </c>
      <c r="AH83" s="63">
        <v>97.5090623948699</v>
      </c>
      <c r="AI83" s="63">
        <v>94.2669397855343</v>
      </c>
      <c r="AJ83" s="63">
        <v>96.0328629536746</v>
      </c>
      <c r="AK83" s="63">
        <v>94.804753093213</v>
      </c>
      <c r="AL83" s="63">
        <v>94.038894479391</v>
      </c>
      <c r="AM83" s="63">
        <v>90.4732368142769</v>
      </c>
      <c r="AN83" s="63">
        <v>96.8499355728162</v>
      </c>
      <c r="AO83" s="63">
        <v>104.413802441586</v>
      </c>
      <c r="AP83" s="63">
        <v>97.6274537627354</v>
      </c>
      <c r="AQ83" s="63">
        <v>98.3547332149682</v>
      </c>
      <c r="AR83" s="63">
        <v>99.7347523612589</v>
      </c>
      <c r="AS83" s="63">
        <v>105.476919997201</v>
      </c>
      <c r="AT83" s="63">
        <v>103.555551013402</v>
      </c>
      <c r="AU83" s="63">
        <v>102.735117963215</v>
      </c>
      <c r="AV83" s="63">
        <v>99.9246298585617</v>
      </c>
      <c r="AW83" s="63">
        <v>96.8629166002103</v>
      </c>
      <c r="AX83" s="63">
        <v>95.7345586366663</v>
      </c>
      <c r="AY83" s="63">
        <v>95.317392761601</v>
      </c>
      <c r="AZ83" s="63">
        <v>91.9442702183794</v>
      </c>
      <c r="BA83" s="63">
        <v>94.7521811485153</v>
      </c>
      <c r="BB83" s="63">
        <v>92.9298619929194</v>
      </c>
      <c r="BC83" s="63">
        <v>88.1799012623056</v>
      </c>
      <c r="BD83" s="63">
        <v>88.9353641128254</v>
      </c>
      <c r="BE83" s="64">
        <v>82.6506401228548</v>
      </c>
      <c r="BF83" s="30">
        <v>-0.0732053607248052</v>
      </c>
      <c r="BG83" s="30">
        <v>-0.0151045970551361</v>
      </c>
    </row>
    <row r="84" spans="8:8" s="24" ht="10.2" customFormat="1">
      <c r="A84" s="24" t="s">
        <v>169</v>
      </c>
      <c r="B84" s="63">
        <v>3.56219826215076</v>
      </c>
      <c r="C84" s="63">
        <v>3.80248674349315</v>
      </c>
      <c r="D84" s="63">
        <v>3.80614714491548</v>
      </c>
      <c r="E84" s="63">
        <v>3.85315730227277</v>
      </c>
      <c r="F84" s="63">
        <v>3.91889603533222</v>
      </c>
      <c r="G84" s="63">
        <v>4.30461091352636</v>
      </c>
      <c r="H84" s="63">
        <v>4.48541968779944</v>
      </c>
      <c r="I84" s="63">
        <v>4.57030568421699</v>
      </c>
      <c r="J84" s="63">
        <v>4.68342150586964</v>
      </c>
      <c r="K84" s="63">
        <v>4.71611672107591</v>
      </c>
      <c r="L84" s="63">
        <v>4.46699863213118</v>
      </c>
      <c r="M84" s="63">
        <v>4.64979335875629</v>
      </c>
      <c r="N84" s="63">
        <v>4.57606920341519</v>
      </c>
      <c r="O84" s="63">
        <v>4.32583016920771</v>
      </c>
      <c r="P84" s="63">
        <v>4.330120306247</v>
      </c>
      <c r="Q84" s="63">
        <v>4.1943461126754</v>
      </c>
      <c r="R84" s="63">
        <v>4.01653339146958</v>
      </c>
      <c r="S84" s="63">
        <v>3.84407187166348</v>
      </c>
      <c r="T84" s="63">
        <v>3.75494556959149</v>
      </c>
      <c r="U84" s="63">
        <v>3.62271846537328</v>
      </c>
      <c r="V84" s="63">
        <v>3.63987157406604</v>
      </c>
      <c r="W84" s="63">
        <v>3.71497167913459</v>
      </c>
      <c r="X84" s="63">
        <v>3.61668652159227</v>
      </c>
      <c r="Y84" s="63">
        <v>3.79670821659079</v>
      </c>
      <c r="Z84" s="63">
        <v>3.73541855848678</v>
      </c>
      <c r="AA84" s="63">
        <v>4.08852864703338</v>
      </c>
      <c r="AB84" s="63">
        <v>3.788886756584</v>
      </c>
      <c r="AC84" s="63">
        <v>3.62323879989947</v>
      </c>
      <c r="AD84" s="63">
        <v>3.76124897091342</v>
      </c>
      <c r="AE84" s="63">
        <v>3.68778180553015</v>
      </c>
      <c r="AF84" s="63">
        <v>3.65767799208577</v>
      </c>
      <c r="AG84" s="63">
        <v>3.57996282451158</v>
      </c>
      <c r="AH84" s="63">
        <v>3.62033779938418</v>
      </c>
      <c r="AI84" s="63">
        <v>3.75078681604649</v>
      </c>
      <c r="AJ84" s="63">
        <v>3.72556979526505</v>
      </c>
      <c r="AK84" s="63">
        <v>3.66894511078163</v>
      </c>
      <c r="AL84" s="63">
        <v>3.84033421139359</v>
      </c>
      <c r="AM84" s="63">
        <v>3.82871062728507</v>
      </c>
      <c r="AN84" s="63">
        <v>3.67982176746501</v>
      </c>
      <c r="AO84" s="63">
        <v>3.86942751589346</v>
      </c>
      <c r="AP84" s="63">
        <v>3.89187252339803</v>
      </c>
      <c r="AQ84" s="63">
        <v>3.92014235463961</v>
      </c>
      <c r="AR84" s="63">
        <v>4.00981542424405</v>
      </c>
      <c r="AS84" s="63">
        <v>3.87107686114116</v>
      </c>
      <c r="AT84" s="63">
        <v>3.97160027403059</v>
      </c>
      <c r="AU84" s="63">
        <v>4.18439218520271</v>
      </c>
      <c r="AV84" s="63">
        <v>4.2734254255999</v>
      </c>
      <c r="AW84" s="63">
        <v>4.20302841360022</v>
      </c>
      <c r="AX84" s="63">
        <v>4.4760825988927</v>
      </c>
      <c r="AY84" s="63">
        <v>4.75939881833401</v>
      </c>
      <c r="AZ84" s="63">
        <v>4.84285733949486</v>
      </c>
      <c r="BA84" s="63">
        <v>4.61844251983981</v>
      </c>
      <c r="BB84" s="63">
        <v>4.76358470749257</v>
      </c>
      <c r="BC84" s="63">
        <v>4.90175317810273</v>
      </c>
      <c r="BD84" s="63">
        <v>4.85707014200166</v>
      </c>
      <c r="BE84" s="64">
        <v>4.33110433503073</v>
      </c>
      <c r="BF84" s="30">
        <v>-0.110725068745047</v>
      </c>
      <c r="BG84" s="30">
        <v>0.020330536252295</v>
      </c>
    </row>
    <row r="85" spans="8:8" s="24" ht="10.2" customFormat="1">
      <c r="A85" s="24" t="s">
        <v>170</v>
      </c>
      <c r="B85" s="63">
        <v>3.70649145056792</v>
      </c>
      <c r="C85" s="63">
        <v>3.73783411099896</v>
      </c>
      <c r="D85" s="63">
        <v>3.64195478944269</v>
      </c>
      <c r="E85" s="63">
        <v>3.69625352348519</v>
      </c>
      <c r="F85" s="63">
        <v>3.79262469232719</v>
      </c>
      <c r="G85" s="63">
        <v>3.88291432900456</v>
      </c>
      <c r="H85" s="63">
        <v>4.34904884263554</v>
      </c>
      <c r="I85" s="63">
        <v>4.3955969668398</v>
      </c>
      <c r="J85" s="63">
        <v>4.77241108777456</v>
      </c>
      <c r="K85" s="63">
        <v>4.80513034631582</v>
      </c>
      <c r="L85" s="63">
        <v>4.39411499873078</v>
      </c>
      <c r="M85" s="63">
        <v>4.22155432174267</v>
      </c>
      <c r="N85" s="63">
        <v>4.32873717145567</v>
      </c>
      <c r="O85" s="63">
        <v>4.68198568321157</v>
      </c>
      <c r="P85" s="63">
        <v>4.62223963959216</v>
      </c>
      <c r="Q85" s="63">
        <v>4.66439705720102</v>
      </c>
      <c r="R85" s="63">
        <v>4.79767198714316</v>
      </c>
      <c r="S85" s="63">
        <v>4.51535570350631</v>
      </c>
      <c r="T85" s="63">
        <v>4.86317766113319</v>
      </c>
      <c r="U85" s="63">
        <v>4.49553207395244</v>
      </c>
      <c r="V85" s="63">
        <v>4.89415501817587</v>
      </c>
      <c r="W85" s="63">
        <v>4.72158060104375</v>
      </c>
      <c r="X85" s="63">
        <v>4.69261000039013</v>
      </c>
      <c r="Y85" s="63">
        <v>4.78864683099487</v>
      </c>
      <c r="Z85" s="63">
        <v>4.88640641894059</v>
      </c>
      <c r="AA85" s="63">
        <v>4.37939237105326</v>
      </c>
      <c r="AB85" s="63">
        <v>3.97142350859373</v>
      </c>
      <c r="AC85" s="63">
        <v>3.93253786026722</v>
      </c>
      <c r="AD85" s="63">
        <v>3.79494264603813</v>
      </c>
      <c r="AE85" s="63">
        <v>3.56115346564216</v>
      </c>
      <c r="AF85" s="63">
        <v>3.55320765323903</v>
      </c>
      <c r="AG85" s="63">
        <v>3.46088900111542</v>
      </c>
      <c r="AH85" s="63">
        <v>3.35423437744218</v>
      </c>
      <c r="AI85" s="63">
        <v>3.14646746096217</v>
      </c>
      <c r="AJ85" s="63">
        <v>3.20067445904138</v>
      </c>
      <c r="AK85" s="63">
        <v>3.40071402981115</v>
      </c>
      <c r="AL85" s="63">
        <v>3.42172342712098</v>
      </c>
      <c r="AM85" s="63">
        <v>3.44514433026039</v>
      </c>
      <c r="AN85" s="63">
        <v>3.57472099799508</v>
      </c>
      <c r="AO85" s="63">
        <v>4.17198802008268</v>
      </c>
      <c r="AP85" s="63">
        <v>3.91557843001576</v>
      </c>
      <c r="AQ85" s="63">
        <v>4.24667660987099</v>
      </c>
      <c r="AR85" s="63">
        <v>4.26122882565766</v>
      </c>
      <c r="AS85" s="63">
        <v>4.56446164973245</v>
      </c>
      <c r="AT85" s="63">
        <v>4.64710190493521</v>
      </c>
      <c r="AU85" s="63">
        <v>5.09041227894056</v>
      </c>
      <c r="AV85" s="63">
        <v>5.16174665273076</v>
      </c>
      <c r="AW85" s="63">
        <v>5.34907498362667</v>
      </c>
      <c r="AX85" s="63">
        <v>5.8111244482206</v>
      </c>
      <c r="AY85" s="63">
        <v>5.93541549911269</v>
      </c>
      <c r="AZ85" s="63">
        <v>5.7791452419573</v>
      </c>
      <c r="BA85" s="63">
        <v>5.79870953575566</v>
      </c>
      <c r="BB85" s="63">
        <v>5.59798735575747</v>
      </c>
      <c r="BC85" s="63">
        <v>5.55563439949217</v>
      </c>
      <c r="BD85" s="63">
        <v>5.12458738579876</v>
      </c>
      <c r="BE85" s="64">
        <v>4.72538047533214</v>
      </c>
      <c r="BF85" s="30">
        <v>-0.0804197011498602</v>
      </c>
      <c r="BG85" s="30">
        <v>0.00982860987898082</v>
      </c>
    </row>
    <row r="86" spans="8:8" s="24" ht="10.2" customFormat="1">
      <c r="A86" s="24" t="s">
        <v>171</v>
      </c>
      <c r="B86" s="63">
        <v>1.97159824948891</v>
      </c>
      <c r="C86" s="63">
        <v>2.11951399024991</v>
      </c>
      <c r="D86" s="63">
        <v>2.10566704634409</v>
      </c>
      <c r="E86" s="63">
        <v>2.07802560927529</v>
      </c>
      <c r="F86" s="63">
        <v>2.27696111450095</v>
      </c>
      <c r="G86" s="63">
        <v>2.49575227787625</v>
      </c>
      <c r="H86" s="63">
        <v>3.14051473834543</v>
      </c>
      <c r="I86" s="63">
        <v>3.3102462047914</v>
      </c>
      <c r="J86" s="63">
        <v>3.62341873441906</v>
      </c>
      <c r="K86" s="63">
        <v>3.6295875531869</v>
      </c>
      <c r="L86" s="63">
        <v>3.81059798024097</v>
      </c>
      <c r="M86" s="63">
        <v>4.51836264232754</v>
      </c>
      <c r="N86" s="63">
        <v>4.76287233388466</v>
      </c>
      <c r="O86" s="63">
        <v>4.88520028162587</v>
      </c>
      <c r="P86" s="63">
        <v>5.51910258518003</v>
      </c>
      <c r="Q86" s="63">
        <v>5.72107844246475</v>
      </c>
      <c r="R86" s="63">
        <v>5.81517313462569</v>
      </c>
      <c r="S86" s="63">
        <v>5.90479097442613</v>
      </c>
      <c r="T86" s="63">
        <v>5.29609755597794</v>
      </c>
      <c r="U86" s="63">
        <v>4.73844052283067</v>
      </c>
      <c r="V86" s="63">
        <v>4.93561581493705</v>
      </c>
      <c r="W86" s="63">
        <v>4.74432725557001</v>
      </c>
      <c r="X86" s="63">
        <v>4.82812447870338</v>
      </c>
      <c r="Y86" s="63">
        <v>5.01821161045152</v>
      </c>
      <c r="Z86" s="63">
        <v>5.14539337503556</v>
      </c>
      <c r="AA86" s="63">
        <v>4.86587709839538</v>
      </c>
      <c r="AB86" s="63">
        <v>5.05553385947271</v>
      </c>
      <c r="AC86" s="63">
        <v>5.32366363714663</v>
      </c>
      <c r="AD86" s="63">
        <v>5.21891038861344</v>
      </c>
      <c r="AE86" s="63">
        <v>5.01572877724484</v>
      </c>
      <c r="AF86" s="63">
        <v>5.03386453124446</v>
      </c>
      <c r="AG86" s="63">
        <v>5.31182097025178</v>
      </c>
      <c r="AH86" s="63">
        <v>5.15112308016772</v>
      </c>
      <c r="AI86" s="63">
        <v>5.11696901545355</v>
      </c>
      <c r="AJ86" s="63">
        <v>5.00184812206129</v>
      </c>
      <c r="AK86" s="63">
        <v>5.20149975371093</v>
      </c>
      <c r="AL86" s="63">
        <v>5.50155453084831</v>
      </c>
      <c r="AM86" s="63">
        <v>5.8471051776251</v>
      </c>
      <c r="AN86" s="63">
        <v>5.64118884571219</v>
      </c>
      <c r="AO86" s="63">
        <v>5.68817271863979</v>
      </c>
      <c r="AP86" s="63">
        <v>5.71596813986373</v>
      </c>
      <c r="AQ86" s="63">
        <v>5.08983474741798</v>
      </c>
      <c r="AR86" s="63">
        <v>5.29226763142203</v>
      </c>
      <c r="AS86" s="63">
        <v>5.53989431374841</v>
      </c>
      <c r="AT86" s="63">
        <v>5.04287021555238</v>
      </c>
      <c r="AU86" s="63">
        <v>5.13600532080551</v>
      </c>
      <c r="AV86" s="63">
        <v>5.47694202746026</v>
      </c>
      <c r="AW86" s="63">
        <v>5.56945902026144</v>
      </c>
      <c r="AX86" s="63">
        <v>5.44002774641514</v>
      </c>
      <c r="AY86" s="63">
        <v>5.45952943611414</v>
      </c>
      <c r="AZ86" s="63">
        <v>6.14653760374357</v>
      </c>
      <c r="BA86" s="63">
        <v>6.168353450286</v>
      </c>
      <c r="BB86" s="63">
        <v>6.49622910043091</v>
      </c>
      <c r="BC86" s="63">
        <v>7.02762750581999</v>
      </c>
      <c r="BD86" s="63">
        <v>7.0230174521387</v>
      </c>
      <c r="BE86" s="64">
        <v>6.47575654849673</v>
      </c>
      <c r="BF86" s="30">
        <v>-0.0804432327550216</v>
      </c>
      <c r="BG86" s="30">
        <v>0.033676387362259</v>
      </c>
    </row>
    <row r="87" spans="8:8" s="24" ht="10.2" customFormat="1">
      <c r="A87" s="24" t="s">
        <v>172</v>
      </c>
      <c r="B87" s="63">
        <v>9.69832706601377</v>
      </c>
      <c r="C87" s="63">
        <v>10.3936283891351</v>
      </c>
      <c r="D87" s="63">
        <v>10.824286235482</v>
      </c>
      <c r="E87" s="63">
        <v>11.9902525235969</v>
      </c>
      <c r="F87" s="63">
        <v>12.9497697858248</v>
      </c>
      <c r="G87" s="63">
        <v>14.987305541817</v>
      </c>
      <c r="H87" s="63">
        <v>13.4158966045326</v>
      </c>
      <c r="I87" s="63">
        <v>16.5884267437524</v>
      </c>
      <c r="J87" s="63">
        <v>22.1382634603958</v>
      </c>
      <c r="K87" s="63">
        <v>23.591646163859</v>
      </c>
      <c r="L87" s="63">
        <v>25.6939620367941</v>
      </c>
      <c r="M87" s="63">
        <v>29.3030709937755</v>
      </c>
      <c r="N87" s="63">
        <v>32.2077905128858</v>
      </c>
      <c r="O87" s="63">
        <v>34.8114252053953</v>
      </c>
      <c r="P87" s="63">
        <v>44.0080604384375</v>
      </c>
      <c r="Q87" s="63">
        <v>44.3636897888993</v>
      </c>
      <c r="R87" s="63">
        <v>45.9139260771173</v>
      </c>
      <c r="S87" s="63">
        <v>45.6209926444179</v>
      </c>
      <c r="T87" s="63">
        <v>46.537494140007</v>
      </c>
      <c r="U87" s="63">
        <v>44.7665030195292</v>
      </c>
      <c r="V87" s="63">
        <v>48.9487632384448</v>
      </c>
      <c r="W87" s="63">
        <v>48.7761133925042</v>
      </c>
      <c r="X87" s="63">
        <v>52.6447587100728</v>
      </c>
      <c r="Y87" s="63">
        <v>52.2081750787259</v>
      </c>
      <c r="Z87" s="63">
        <v>54.9308587952586</v>
      </c>
      <c r="AA87" s="63">
        <v>52.4630779433092</v>
      </c>
      <c r="AB87" s="63">
        <v>50.8554357501827</v>
      </c>
      <c r="AC87" s="63">
        <v>49.8217767705237</v>
      </c>
      <c r="AD87" s="63">
        <v>51.7578235567798</v>
      </c>
      <c r="AE87" s="63">
        <v>55.1973107616751</v>
      </c>
      <c r="AF87" s="63">
        <v>57.1519401295308</v>
      </c>
      <c r="AG87" s="63">
        <v>57.6163124035669</v>
      </c>
      <c r="AH87" s="63">
        <v>59.1482934415729</v>
      </c>
      <c r="AI87" s="63">
        <v>60.7503151080924</v>
      </c>
      <c r="AJ87" s="63">
        <v>59.3080342533514</v>
      </c>
      <c r="AK87" s="63">
        <v>63.042439614123</v>
      </c>
      <c r="AL87" s="63">
        <v>63.6161796837851</v>
      </c>
      <c r="AM87" s="63">
        <v>62.2581731890357</v>
      </c>
      <c r="AN87" s="63">
        <v>63.5716503854833</v>
      </c>
      <c r="AO87" s="63">
        <v>67.8120565704529</v>
      </c>
      <c r="AP87" s="63">
        <v>68.7897580454056</v>
      </c>
      <c r="AQ87" s="63">
        <v>68.1631944255445</v>
      </c>
      <c r="AR87" s="63">
        <v>65.4179136294649</v>
      </c>
      <c r="AS87" s="63">
        <v>67.8014399121593</v>
      </c>
      <c r="AT87" s="63">
        <v>71.3488886340247</v>
      </c>
      <c r="AU87" s="63">
        <v>72.3970971499811</v>
      </c>
      <c r="AV87" s="63">
        <v>51.7101074875665</v>
      </c>
      <c r="AW87" s="63">
        <v>61.1558230802588</v>
      </c>
      <c r="AX87" s="63">
        <v>65.5338253224997</v>
      </c>
      <c r="AY87" s="63">
        <v>71.6746811812295</v>
      </c>
      <c r="AZ87" s="63">
        <v>62.7985606889563</v>
      </c>
      <c r="BA87" s="63">
        <v>63.5749400563276</v>
      </c>
      <c r="BB87" s="63">
        <v>62.1459577511029</v>
      </c>
      <c r="BC87" s="63">
        <v>61.8669689482467</v>
      </c>
      <c r="BD87" s="63">
        <v>62.6680917339004</v>
      </c>
      <c r="BE87" s="64">
        <v>56.618591939172</v>
      </c>
      <c r="BF87" s="30">
        <v>-0.0990008667802372</v>
      </c>
      <c r="BG87" s="30">
        <v>-0.0128891495025495</v>
      </c>
    </row>
    <row r="88" spans="8:8" s="24" ht="10.2" customFormat="1">
      <c r="A88" s="24" t="s">
        <v>173</v>
      </c>
      <c r="B88" s="63">
        <v>3.74658723867433</v>
      </c>
      <c r="C88" s="63">
        <v>4.18702207214015</v>
      </c>
      <c r="D88" s="63">
        <v>4.3327766665731</v>
      </c>
      <c r="E88" s="63">
        <v>4.51102093714718</v>
      </c>
      <c r="F88" s="63">
        <v>4.65930831185966</v>
      </c>
      <c r="G88" s="63">
        <v>4.97246702750125</v>
      </c>
      <c r="H88" s="63">
        <v>5.05390701943906</v>
      </c>
      <c r="I88" s="63">
        <v>5.13027780108658</v>
      </c>
      <c r="J88" s="63">
        <v>5.41735883543675</v>
      </c>
      <c r="K88" s="63">
        <v>5.98081942292855</v>
      </c>
      <c r="L88" s="63">
        <v>6.19187165299623</v>
      </c>
      <c r="M88" s="63">
        <v>6.9406215350947</v>
      </c>
      <c r="N88" s="63">
        <v>7.19746003665772</v>
      </c>
      <c r="O88" s="63">
        <v>11.0923388458973</v>
      </c>
      <c r="P88" s="63">
        <v>11.3319142486071</v>
      </c>
      <c r="Q88" s="63">
        <v>11.3260583344269</v>
      </c>
      <c r="R88" s="63">
        <v>11.5580459380664</v>
      </c>
      <c r="S88" s="63">
        <v>11.3500991685692</v>
      </c>
      <c r="T88" s="63">
        <v>10.5681701818837</v>
      </c>
      <c r="U88" s="63">
        <v>10.6187455570352</v>
      </c>
      <c r="V88" s="63">
        <v>11.6383911166744</v>
      </c>
      <c r="W88" s="63">
        <v>11.9153759924966</v>
      </c>
      <c r="X88" s="63">
        <v>11.8631340386435</v>
      </c>
      <c r="Y88" s="63">
        <v>12.3338425983893</v>
      </c>
      <c r="Z88" s="63">
        <v>12.83905170998</v>
      </c>
      <c r="AA88" s="63">
        <v>17.4069195880909</v>
      </c>
      <c r="AB88" s="63">
        <v>16.9909631412356</v>
      </c>
      <c r="AC88" s="63">
        <v>17.8577299739577</v>
      </c>
      <c r="AD88" s="63">
        <v>17.4778906822868</v>
      </c>
      <c r="AE88" s="63">
        <v>17.4558541389741</v>
      </c>
      <c r="AF88" s="63">
        <v>18.5221821019077</v>
      </c>
      <c r="AG88" s="63">
        <v>17.1495534356084</v>
      </c>
      <c r="AH88" s="63">
        <v>17.5417052129376</v>
      </c>
      <c r="AI88" s="63">
        <v>19.1240495515102</v>
      </c>
      <c r="AJ88" s="63">
        <v>20.2551432151762</v>
      </c>
      <c r="AK88" s="63">
        <v>20.4304118884474</v>
      </c>
      <c r="AL88" s="63">
        <v>20.5234451502956</v>
      </c>
      <c r="AM88" s="63">
        <v>20.2880294332288</v>
      </c>
      <c r="AN88" s="63">
        <v>20.1681801137868</v>
      </c>
      <c r="AO88" s="63">
        <v>20.1594918275489</v>
      </c>
      <c r="AP88" s="63">
        <v>21.4931791619787</v>
      </c>
      <c r="AQ88" s="63">
        <v>20.954724939099</v>
      </c>
      <c r="AR88" s="63">
        <v>21.5118550638533</v>
      </c>
      <c r="AS88" s="63">
        <v>22.0032804111549</v>
      </c>
      <c r="AT88" s="63">
        <v>22.627032186592</v>
      </c>
      <c r="AU88" s="63">
        <v>20.3750931369291</v>
      </c>
      <c r="AV88" s="63">
        <v>22.6496274817827</v>
      </c>
      <c r="AW88" s="63">
        <v>24.7411349675148</v>
      </c>
      <c r="AX88" s="63">
        <v>24.4936421361386</v>
      </c>
      <c r="AY88" s="63">
        <v>26.3006654851291</v>
      </c>
      <c r="AZ88" s="63">
        <v>26.3747691394181</v>
      </c>
      <c r="BA88" s="63">
        <v>25.9585826882152</v>
      </c>
      <c r="BB88" s="63">
        <v>27.066243166412</v>
      </c>
      <c r="BC88" s="63">
        <v>26.9481032764305</v>
      </c>
      <c r="BD88" s="63">
        <v>25.380369851287</v>
      </c>
      <c r="BE88" s="64">
        <v>24.0015253616187</v>
      </c>
      <c r="BF88" s="30">
        <v>-0.0569110078489087</v>
      </c>
      <c r="BG88" s="30">
        <v>0.011549256446457</v>
      </c>
    </row>
    <row r="89" spans="8:8" s="24" ht="10.2" customFormat="1">
      <c r="A89" s="34" t="s">
        <v>174</v>
      </c>
      <c r="B89" s="65">
        <v>7.87048704683219</v>
      </c>
      <c r="C89" s="65">
        <v>8.07160361334015</v>
      </c>
      <c r="D89" s="65">
        <v>7.93609427441652</v>
      </c>
      <c r="E89" s="65">
        <v>8.16096580636364</v>
      </c>
      <c r="F89" s="65">
        <v>8.14691918661553</v>
      </c>
      <c r="G89" s="65">
        <v>8.65747366889761</v>
      </c>
      <c r="H89" s="65">
        <v>9.16820683384868</v>
      </c>
      <c r="I89" s="65">
        <v>9.47177404542452</v>
      </c>
      <c r="J89" s="65">
        <v>9.98872738110306</v>
      </c>
      <c r="K89" s="65">
        <v>10.1982262427811</v>
      </c>
      <c r="L89" s="65">
        <v>10.5072908381118</v>
      </c>
      <c r="M89" s="65">
        <v>11.1901169879724</v>
      </c>
      <c r="N89" s="65">
        <v>11.4489659660157</v>
      </c>
      <c r="O89" s="65">
        <v>11.5635545739566</v>
      </c>
      <c r="P89" s="65">
        <v>12.3274546075187</v>
      </c>
      <c r="Q89" s="65">
        <v>12.8521069676593</v>
      </c>
      <c r="R89" s="65">
        <v>13.9034058031023</v>
      </c>
      <c r="S89" s="65">
        <v>14.4313120789751</v>
      </c>
      <c r="T89" s="65">
        <v>14.4025988744371</v>
      </c>
      <c r="U89" s="65">
        <v>14.4664286700766</v>
      </c>
      <c r="V89" s="65">
        <v>14.6098750455026</v>
      </c>
      <c r="W89" s="65">
        <v>14.54094808336</v>
      </c>
      <c r="X89" s="65">
        <v>14.6012277750791</v>
      </c>
      <c r="Y89" s="65">
        <v>15.1927635743108</v>
      </c>
      <c r="Z89" s="65">
        <v>14.8221444917849</v>
      </c>
      <c r="AA89" s="65">
        <v>14.8850727908923</v>
      </c>
      <c r="AB89" s="65">
        <v>14.4571703726407</v>
      </c>
      <c r="AC89" s="65">
        <v>14.3033332039448</v>
      </c>
      <c r="AD89" s="65">
        <v>13.9697649564853</v>
      </c>
      <c r="AE89" s="65">
        <v>14.08615088044</v>
      </c>
      <c r="AF89" s="65">
        <v>14.2956333680198</v>
      </c>
      <c r="AG89" s="65">
        <v>14.3173234044761</v>
      </c>
      <c r="AH89" s="65">
        <v>14.2370327599232</v>
      </c>
      <c r="AI89" s="65">
        <v>14.10816212192</v>
      </c>
      <c r="AJ89" s="65">
        <v>14.1926411482649</v>
      </c>
      <c r="AK89" s="65">
        <v>14.1765088510405</v>
      </c>
      <c r="AL89" s="65">
        <v>14.3218965609145</v>
      </c>
      <c r="AM89" s="65">
        <v>14.1513208638376</v>
      </c>
      <c r="AN89" s="65">
        <v>14.4678517602063</v>
      </c>
      <c r="AO89" s="65">
        <v>15.0723920112462</v>
      </c>
      <c r="AP89" s="65">
        <v>14.840378071715</v>
      </c>
      <c r="AQ89" s="65">
        <v>14.7228597569324</v>
      </c>
      <c r="AR89" s="65">
        <v>14.8907944057535</v>
      </c>
      <c r="AS89" s="65">
        <v>15.399178083728</v>
      </c>
      <c r="AT89" s="65">
        <v>15.2851739472112</v>
      </c>
      <c r="AU89" s="65">
        <v>15.3877523397447</v>
      </c>
      <c r="AV89" s="65">
        <v>15.0451936072534</v>
      </c>
      <c r="AW89" s="65">
        <v>15.202457114142</v>
      </c>
      <c r="AX89" s="65">
        <v>15.2298036704696</v>
      </c>
      <c r="AY89" s="65">
        <v>15.40215419572</v>
      </c>
      <c r="AZ89" s="65">
        <v>15.2985597828427</v>
      </c>
      <c r="BA89" s="65">
        <v>15.3250439649497</v>
      </c>
      <c r="BB89" s="65">
        <v>15.2923141426112</v>
      </c>
      <c r="BC89" s="65">
        <v>15.284833122515</v>
      </c>
      <c r="BD89" s="65">
        <v>15.1920693631596</v>
      </c>
      <c r="BE89" s="65">
        <v>13.862610203728</v>
      </c>
      <c r="BF89" s="33">
        <v>-0.0900032188445974</v>
      </c>
      <c r="BG89" s="33">
        <v>-6.10793016512012E-4</v>
      </c>
    </row>
    <row r="90" spans="8:8" s="24" ht="10.2" customFormat="1">
      <c r="B90" s="63"/>
      <c r="C90" s="63"/>
      <c r="D90" s="63"/>
      <c r="E90" s="63"/>
      <c r="F90" s="63"/>
      <c r="G90" s="63"/>
      <c r="H90" s="63"/>
      <c r="I90" s="63"/>
      <c r="J90" s="63"/>
      <c r="K90" s="63"/>
      <c r="L90" s="63"/>
      <c r="M90" s="63"/>
      <c r="N90" s="63"/>
      <c r="O90" s="63"/>
      <c r="P90" s="63"/>
      <c r="Q90" s="63"/>
      <c r="R90" s="63"/>
      <c r="S90" s="63"/>
      <c r="T90" s="63"/>
      <c r="U90" s="63"/>
      <c r="V90" s="63"/>
      <c r="W90" s="63"/>
      <c r="X90" s="63"/>
      <c r="Y90" s="63"/>
      <c r="Z90" s="63"/>
      <c r="AA90" s="63"/>
      <c r="AB90" s="63"/>
      <c r="AC90" s="63"/>
      <c r="AD90" s="63"/>
      <c r="AE90" s="63"/>
      <c r="AF90" s="63"/>
      <c r="AG90" s="63"/>
      <c r="AH90" s="63"/>
      <c r="AI90" s="63"/>
      <c r="AJ90" s="63"/>
      <c r="AK90" s="63"/>
      <c r="AL90" s="63"/>
      <c r="AM90" s="63"/>
      <c r="AN90" s="63"/>
      <c r="AO90" s="63"/>
      <c r="AP90" s="63"/>
      <c r="AQ90" s="63"/>
      <c r="AR90" s="63"/>
      <c r="AS90" s="63"/>
      <c r="AT90" s="63"/>
      <c r="AU90" s="63"/>
      <c r="AV90" s="63"/>
      <c r="AW90" s="63"/>
      <c r="AX90" s="63"/>
      <c r="AY90" s="63"/>
      <c r="AZ90" s="63"/>
      <c r="BA90" s="63"/>
      <c r="BB90" s="63"/>
      <c r="BC90" s="63"/>
      <c r="BD90" s="63"/>
      <c r="BE90" s="63"/>
      <c r="BF90" s="30"/>
      <c r="BG90" s="30"/>
    </row>
    <row r="91" spans="8:8" s="24" ht="10.2" customFormat="1">
      <c r="A91" s="24" t="s">
        <v>175</v>
      </c>
      <c r="B91" s="63">
        <v>135.004706985282</v>
      </c>
      <c r="C91" s="63">
        <v>138.078805082408</v>
      </c>
      <c r="D91" s="63">
        <v>142.676143420761</v>
      </c>
      <c r="E91" s="63">
        <v>147.396124856987</v>
      </c>
      <c r="F91" s="63">
        <v>149.750793897658</v>
      </c>
      <c r="G91" s="63">
        <v>159.885085599893</v>
      </c>
      <c r="H91" s="63">
        <v>164.802384899069</v>
      </c>
      <c r="I91" s="63">
        <v>169.589468984216</v>
      </c>
      <c r="J91" s="63">
        <v>178.773693360632</v>
      </c>
      <c r="K91" s="63">
        <v>187.662273912148</v>
      </c>
      <c r="L91" s="63">
        <v>188.459415296795</v>
      </c>
      <c r="M91" s="63">
        <v>192.804069829278</v>
      </c>
      <c r="N91" s="63">
        <v>200.113507146935</v>
      </c>
      <c r="O91" s="63">
        <v>204.241746894512</v>
      </c>
      <c r="P91" s="63">
        <v>209.452167362971</v>
      </c>
      <c r="Q91" s="63">
        <v>207.701087694616</v>
      </c>
      <c r="R91" s="63">
        <v>208.327739188194</v>
      </c>
      <c r="S91" s="63">
        <v>203.662462492855</v>
      </c>
      <c r="T91" s="63">
        <v>193.944415877314</v>
      </c>
      <c r="U91" s="63">
        <v>198.376119262808</v>
      </c>
      <c r="V91" s="63">
        <v>201.075298722133</v>
      </c>
      <c r="W91" s="63">
        <v>201.784615354333</v>
      </c>
      <c r="X91" s="63">
        <v>204.334032966438</v>
      </c>
      <c r="Y91" s="63">
        <v>210.189011289851</v>
      </c>
      <c r="Z91" s="63">
        <v>217.368653989295</v>
      </c>
      <c r="AA91" s="63">
        <v>218.640178940922</v>
      </c>
      <c r="AB91" s="63">
        <v>214.083123734814</v>
      </c>
      <c r="AC91" s="63">
        <v>214.949257738552</v>
      </c>
      <c r="AD91" s="63">
        <v>216.954696271791</v>
      </c>
      <c r="AE91" s="63">
        <v>222.95130847045</v>
      </c>
      <c r="AF91" s="63">
        <v>230.318617182322</v>
      </c>
      <c r="AG91" s="63">
        <v>234.509488685989</v>
      </c>
      <c r="AH91" s="63">
        <v>237.688813525817</v>
      </c>
      <c r="AI91" s="63">
        <v>240.756653888716</v>
      </c>
      <c r="AJ91" s="63">
        <v>247.918327923837</v>
      </c>
      <c r="AK91" s="63">
        <v>246.891535868913</v>
      </c>
      <c r="AL91" s="63">
        <v>246.215249037498</v>
      </c>
      <c r="AM91" s="63">
        <v>248.439530668049</v>
      </c>
      <c r="AN91" s="63">
        <v>249.069936030022</v>
      </c>
      <c r="AO91" s="63">
        <v>253.63930341625</v>
      </c>
      <c r="AP91" s="63">
        <v>250.570659658589</v>
      </c>
      <c r="AQ91" s="63">
        <v>257.015257002176</v>
      </c>
      <c r="AR91" s="63">
        <v>257.539622603622</v>
      </c>
      <c r="AS91" s="63">
        <v>256.032483955701</v>
      </c>
      <c r="AT91" s="63">
        <v>246.707575305158</v>
      </c>
      <c r="AU91" s="63">
        <v>240.532879479024</v>
      </c>
      <c r="AV91" s="63">
        <v>243.349283327338</v>
      </c>
      <c r="AW91" s="63">
        <v>236.494844923458</v>
      </c>
      <c r="AX91" s="63">
        <v>235.880992174081</v>
      </c>
      <c r="AY91" s="63">
        <v>234.8005045666</v>
      </c>
      <c r="AZ91" s="63">
        <v>237.012067756458</v>
      </c>
      <c r="BA91" s="63">
        <v>234.770885892518</v>
      </c>
      <c r="BB91" s="63">
        <v>230.521269085819</v>
      </c>
      <c r="BC91" s="63">
        <v>228.816724959649</v>
      </c>
      <c r="BD91" s="63">
        <v>233.188862446918</v>
      </c>
      <c r="BE91" s="64">
        <v>218.377044627604</v>
      </c>
      <c r="BF91" s="30">
        <v>-0.066077239922639</v>
      </c>
      <c r="BG91" s="30">
        <v>-0.00561965393088115</v>
      </c>
    </row>
    <row r="92" spans="8:8" s="24" ht="10.2" customFormat="1">
      <c r="A92" s="24" t="s">
        <v>176</v>
      </c>
      <c r="B92" s="63" t="s">
        <v>114</v>
      </c>
      <c r="C92" s="63" t="s">
        <v>114</v>
      </c>
      <c r="D92" s="63" t="s">
        <v>114</v>
      </c>
      <c r="E92" s="63" t="s">
        <v>114</v>
      </c>
      <c r="F92" s="63" t="s">
        <v>114</v>
      </c>
      <c r="G92" s="63" t="s">
        <v>114</v>
      </c>
      <c r="H92" s="63">
        <v>0.446914684793077</v>
      </c>
      <c r="I92" s="63">
        <v>0.858493248116575</v>
      </c>
      <c r="J92" s="63">
        <v>1.04440783960493</v>
      </c>
      <c r="K92" s="63">
        <v>1.06191736734957</v>
      </c>
      <c r="L92" s="63">
        <v>1.18267475960986</v>
      </c>
      <c r="M92" s="63">
        <v>1.32676990273569</v>
      </c>
      <c r="N92" s="63">
        <v>1.32850777483753</v>
      </c>
      <c r="O92" s="63">
        <v>1.39401189308956</v>
      </c>
      <c r="P92" s="63">
        <v>1.50266757617533</v>
      </c>
      <c r="Q92" s="63">
        <v>1.64874154430255</v>
      </c>
      <c r="R92" s="63">
        <v>1.61701960600558</v>
      </c>
      <c r="S92" s="63">
        <v>1.73916026258722</v>
      </c>
      <c r="T92" s="63">
        <v>1.67463925066944</v>
      </c>
      <c r="U92" s="63">
        <v>1.7622764946668</v>
      </c>
      <c r="V92" s="63">
        <v>1.90945368719218</v>
      </c>
      <c r="W92" s="63">
        <v>2.02646451125366</v>
      </c>
      <c r="X92" s="63">
        <v>2.17840801672843</v>
      </c>
      <c r="Y92" s="63">
        <v>2.36325575617945</v>
      </c>
      <c r="Z92" s="63">
        <v>2.48290887614601</v>
      </c>
      <c r="AA92" s="63">
        <v>2.57155855898977</v>
      </c>
      <c r="AB92" s="63">
        <v>2.42403474795932</v>
      </c>
      <c r="AC92" s="63">
        <v>2.58598678925899</v>
      </c>
      <c r="AD92" s="63">
        <v>2.78364000517632</v>
      </c>
      <c r="AE92" s="63">
        <v>2.89111683798117</v>
      </c>
      <c r="AF92" s="63">
        <v>3.34593449635375</v>
      </c>
      <c r="AG92" s="63">
        <v>3.42925922913046</v>
      </c>
      <c r="AH92" s="63">
        <v>3.52813784440135</v>
      </c>
      <c r="AI92" s="63">
        <v>3.67985506115494</v>
      </c>
      <c r="AJ92" s="63">
        <v>3.64734534129597</v>
      </c>
      <c r="AK92" s="63">
        <v>3.83487357997876</v>
      </c>
      <c r="AL92" s="63">
        <v>4.300676670678</v>
      </c>
      <c r="AM92" s="63">
        <v>4.35818582451049</v>
      </c>
      <c r="AN92" s="63">
        <v>4.53999104401829</v>
      </c>
      <c r="AO92" s="63">
        <v>4.62089677255193</v>
      </c>
      <c r="AP92" s="63">
        <v>4.90998207266515</v>
      </c>
      <c r="AQ92" s="63">
        <v>5.24875468459338</v>
      </c>
      <c r="AR92" s="63">
        <v>5.30667398199966</v>
      </c>
      <c r="AS92" s="63">
        <v>5.55048703186095</v>
      </c>
      <c r="AT92" s="63">
        <v>6.03408377703617</v>
      </c>
      <c r="AU92" s="63">
        <v>6.10854636875987</v>
      </c>
      <c r="AV92" s="63">
        <v>6.56247707624138</v>
      </c>
      <c r="AW92" s="63">
        <v>6.94504977623727</v>
      </c>
      <c r="AX92" s="63">
        <v>7.0740352189997</v>
      </c>
      <c r="AY92" s="63">
        <v>7.27987214529819</v>
      </c>
      <c r="AZ92" s="63">
        <v>8.37129159977714</v>
      </c>
      <c r="BA92" s="63">
        <v>8.41980551536988</v>
      </c>
      <c r="BB92" s="63">
        <v>8.64813893247064</v>
      </c>
      <c r="BC92" s="63">
        <v>9.07904862995609</v>
      </c>
      <c r="BD92" s="63">
        <v>10.0547764918774</v>
      </c>
      <c r="BE92" s="64">
        <v>9.66447215191662</v>
      </c>
      <c r="BF92" s="30">
        <v>-0.0414439845494952</v>
      </c>
      <c r="BG92" s="30">
        <v>0.0523885360355454</v>
      </c>
    </row>
    <row r="93" spans="8:8" s="24" ht="10.2" customFormat="1">
      <c r="A93" s="24" t="s">
        <v>177</v>
      </c>
      <c r="B93" s="63">
        <v>7.61654060984453</v>
      </c>
      <c r="C93" s="63">
        <v>8.07500162645115</v>
      </c>
      <c r="D93" s="63">
        <v>7.06985845966835</v>
      </c>
      <c r="E93" s="63">
        <v>6.94493789686483</v>
      </c>
      <c r="F93" s="63">
        <v>8.22305186493047</v>
      </c>
      <c r="G93" s="63">
        <v>10.2544613834386</v>
      </c>
      <c r="H93" s="63">
        <v>11.8545787781312</v>
      </c>
      <c r="I93" s="63">
        <v>12.4746728233768</v>
      </c>
      <c r="J93" s="63">
        <v>12.871550461893</v>
      </c>
      <c r="K93" s="63">
        <v>12.9949589608603</v>
      </c>
      <c r="L93" s="63">
        <v>14.2743143718958</v>
      </c>
      <c r="M93" s="63">
        <v>14.7672417784175</v>
      </c>
      <c r="N93" s="63">
        <v>15.848128873271</v>
      </c>
      <c r="O93" s="63">
        <v>17.123366598802</v>
      </c>
      <c r="P93" s="63">
        <v>17.3883846213634</v>
      </c>
      <c r="Q93" s="63">
        <v>17.4810779729987</v>
      </c>
      <c r="R93" s="63">
        <v>17.0090403433213</v>
      </c>
      <c r="S93" s="63">
        <v>17.5200532442038</v>
      </c>
      <c r="T93" s="63">
        <v>18.3863260150049</v>
      </c>
      <c r="U93" s="63">
        <v>19.4344334661329</v>
      </c>
      <c r="V93" s="63">
        <v>20.6793627045416</v>
      </c>
      <c r="W93" s="63">
        <v>21.2884340943355</v>
      </c>
      <c r="X93" s="63">
        <v>22.5243157387939</v>
      </c>
      <c r="Y93" s="63">
        <v>23.7340933118103</v>
      </c>
      <c r="Z93" s="63">
        <v>24.4608244717803</v>
      </c>
      <c r="AA93" s="63">
        <v>24.3873612100618</v>
      </c>
      <c r="AB93" s="63">
        <v>25.2769551102806</v>
      </c>
      <c r="AC93" s="63">
        <v>26.3135092182905</v>
      </c>
      <c r="AD93" s="63">
        <v>28.0516379425975</v>
      </c>
      <c r="AE93" s="63">
        <v>29.5054291901134</v>
      </c>
      <c r="AF93" s="63">
        <v>30.1449104744848</v>
      </c>
      <c r="AG93" s="63">
        <v>31.4433829877404</v>
      </c>
      <c r="AH93" s="63">
        <v>31.3667486700083</v>
      </c>
      <c r="AI93" s="63">
        <v>31.1630995250083</v>
      </c>
      <c r="AJ93" s="63">
        <v>32.0155452073734</v>
      </c>
      <c r="AK93" s="63">
        <v>32.8953827343331</v>
      </c>
      <c r="AL93" s="63">
        <v>34.5167880344168</v>
      </c>
      <c r="AM93" s="63">
        <v>37.3649308544895</v>
      </c>
      <c r="AN93" s="63">
        <v>43.2495525094738</v>
      </c>
      <c r="AO93" s="63">
        <v>50.2968695796112</v>
      </c>
      <c r="AP93" s="63">
        <v>56.8101446853727</v>
      </c>
      <c r="AQ93" s="63">
        <v>61.9287477212485</v>
      </c>
      <c r="AR93" s="63">
        <v>66.9286945287894</v>
      </c>
      <c r="AS93" s="63">
        <v>69.0365937247884</v>
      </c>
      <c r="AT93" s="63">
        <v>71.6517427532168</v>
      </c>
      <c r="AU93" s="63">
        <v>76.190361063131</v>
      </c>
      <c r="AV93" s="63">
        <v>81.7603975282639</v>
      </c>
      <c r="AW93" s="63">
        <v>84.5603554037647</v>
      </c>
      <c r="AX93" s="63">
        <v>87.208874744699</v>
      </c>
      <c r="AY93" s="63">
        <v>89.1945480830576</v>
      </c>
      <c r="AZ93" s="63">
        <v>89.9414278759745</v>
      </c>
      <c r="BA93" s="63">
        <v>90.9667883190329</v>
      </c>
      <c r="BB93" s="63">
        <v>93.4570232948999</v>
      </c>
      <c r="BC93" s="63">
        <v>96.3659106955461</v>
      </c>
      <c r="BD93" s="63">
        <v>99.0586867941123</v>
      </c>
      <c r="BE93" s="64">
        <v>101.058564808034</v>
      </c>
      <c r="BF93" s="30">
        <v>0.0174014190215848</v>
      </c>
      <c r="BG93" s="30">
        <v>0.0329197485111197</v>
      </c>
    </row>
    <row r="94" spans="8:8" s="24" ht="10.2" customFormat="1">
      <c r="A94" s="24" t="s">
        <v>178</v>
      </c>
      <c r="B94" s="63">
        <v>27.3092687862841</v>
      </c>
      <c r="C94" s="63">
        <v>28.9614178021994</v>
      </c>
      <c r="D94" s="63">
        <v>33.460689001541</v>
      </c>
      <c r="E94" s="63">
        <v>35.4131198667183</v>
      </c>
      <c r="F94" s="63">
        <v>40.781472146092</v>
      </c>
      <c r="G94" s="63">
        <v>43.0078947416846</v>
      </c>
      <c r="H94" s="63">
        <v>44.6685662831405</v>
      </c>
      <c r="I94" s="63">
        <v>49.9610162365039</v>
      </c>
      <c r="J94" s="63">
        <v>51.0000351677439</v>
      </c>
      <c r="K94" s="63">
        <v>51.2415405684217</v>
      </c>
      <c r="L94" s="63">
        <v>47.1511714405663</v>
      </c>
      <c r="M94" s="63">
        <v>54.1630766748653</v>
      </c>
      <c r="N94" s="63">
        <v>56.7008198953074</v>
      </c>
      <c r="O94" s="63">
        <v>57.0564398444203</v>
      </c>
      <c r="P94" s="63">
        <v>56.7116790005304</v>
      </c>
      <c r="Q94" s="63">
        <v>56.4878679182968</v>
      </c>
      <c r="R94" s="63">
        <v>58.9483459658511</v>
      </c>
      <c r="S94" s="63">
        <v>63.5939027083368</v>
      </c>
      <c r="T94" s="63">
        <v>66.4383255368199</v>
      </c>
      <c r="U94" s="63">
        <v>67.0962085012294</v>
      </c>
      <c r="V94" s="63">
        <v>68.6143585908365</v>
      </c>
      <c r="W94" s="63">
        <v>70.7418237276086</v>
      </c>
      <c r="X94" s="63">
        <v>76.4305119855509</v>
      </c>
      <c r="Y94" s="63">
        <v>86.5761733046867</v>
      </c>
      <c r="Z94" s="63">
        <v>91.0855310650773</v>
      </c>
      <c r="AA94" s="63">
        <v>87.5860605781274</v>
      </c>
      <c r="AB94" s="63">
        <v>89.6203979627727</v>
      </c>
      <c r="AC94" s="63">
        <v>104.308730388107</v>
      </c>
      <c r="AD94" s="63">
        <v>112.646836818966</v>
      </c>
      <c r="AE94" s="63">
        <v>100.862141912678</v>
      </c>
      <c r="AF94" s="63">
        <v>106.907509490924</v>
      </c>
      <c r="AG94" s="63">
        <v>105.103685941376</v>
      </c>
      <c r="AH94" s="63">
        <v>104.397521536809</v>
      </c>
      <c r="AI94" s="63">
        <v>104.479036343485</v>
      </c>
      <c r="AJ94" s="63">
        <v>104.107685151356</v>
      </c>
      <c r="AK94" s="63">
        <v>107.610634786829</v>
      </c>
      <c r="AL94" s="63">
        <v>134.725149819761</v>
      </c>
      <c r="AM94" s="63">
        <v>130.765002279248</v>
      </c>
      <c r="AN94" s="63">
        <v>134.587616183474</v>
      </c>
      <c r="AO94" s="63">
        <v>150.268737396329</v>
      </c>
      <c r="AP94" s="63">
        <v>143.631637434174</v>
      </c>
      <c r="AQ94" s="63">
        <v>151.234331444502</v>
      </c>
      <c r="AR94" s="63">
        <v>160.007135556062</v>
      </c>
      <c r="AS94" s="63">
        <v>147.964531433243</v>
      </c>
      <c r="AT94" s="63">
        <v>160.569939844188</v>
      </c>
      <c r="AU94" s="63">
        <v>165.961713646953</v>
      </c>
      <c r="AV94" s="63">
        <v>169.194084984153</v>
      </c>
      <c r="AW94" s="63">
        <v>161.667867198407</v>
      </c>
      <c r="AX94" s="63">
        <v>165.062771942435</v>
      </c>
      <c r="AY94" s="63">
        <v>160.223795498794</v>
      </c>
      <c r="AZ94" s="63">
        <v>163.543710104106</v>
      </c>
      <c r="BA94" s="63">
        <v>166.51727918387</v>
      </c>
      <c r="BB94" s="63">
        <v>177.015601959511</v>
      </c>
      <c r="BC94" s="63">
        <v>176.590188224528</v>
      </c>
      <c r="BD94" s="63">
        <v>166.86044599053</v>
      </c>
      <c r="BE94" s="64">
        <v>123.949122566669</v>
      </c>
      <c r="BF94" s="30">
        <v>-0.259198529477396</v>
      </c>
      <c r="BG94" s="30">
        <v>0.00385021313907941</v>
      </c>
    </row>
    <row r="95" spans="8:8" s="24" ht="10.2" customFormat="1">
      <c r="A95" s="24" t="s">
        <v>179</v>
      </c>
      <c r="B95" s="63">
        <v>4.44310908075936</v>
      </c>
      <c r="C95" s="63">
        <v>4.48437059366492</v>
      </c>
      <c r="D95" s="63">
        <v>4.52710975005229</v>
      </c>
      <c r="E95" s="63">
        <v>4.73679116199377</v>
      </c>
      <c r="F95" s="63">
        <v>5.13897708658192</v>
      </c>
      <c r="G95" s="63">
        <v>4.91642526829779</v>
      </c>
      <c r="H95" s="63">
        <v>4.99771642909478</v>
      </c>
      <c r="I95" s="63">
        <v>5.14206262419997</v>
      </c>
      <c r="J95" s="63">
        <v>5.12682600347381</v>
      </c>
      <c r="K95" s="63">
        <v>5.30968071036859</v>
      </c>
      <c r="L95" s="63">
        <v>5.57401817762044</v>
      </c>
      <c r="M95" s="63">
        <v>5.71285870885516</v>
      </c>
      <c r="N95" s="63">
        <v>5.90479956378666</v>
      </c>
      <c r="O95" s="63">
        <v>5.99067379459919</v>
      </c>
      <c r="P95" s="63">
        <v>6.18335103962173</v>
      </c>
      <c r="Q95" s="63">
        <v>6.22454171703545</v>
      </c>
      <c r="R95" s="63">
        <v>6.73591981370333</v>
      </c>
      <c r="S95" s="63">
        <v>6.52402001127779</v>
      </c>
      <c r="T95" s="63">
        <v>6.70713805448091</v>
      </c>
      <c r="U95" s="63">
        <v>6.99996139334166</v>
      </c>
      <c r="V95" s="63">
        <v>7.22748280145065</v>
      </c>
      <c r="W95" s="63">
        <v>7.56772873676227</v>
      </c>
      <c r="X95" s="63">
        <v>7.87810296121327</v>
      </c>
      <c r="Y95" s="63">
        <v>8.39164628224327</v>
      </c>
      <c r="Z95" s="63">
        <v>8.97255854033899</v>
      </c>
      <c r="AA95" s="63">
        <v>9.43369548367881</v>
      </c>
      <c r="AB95" s="63">
        <v>9.75067890227016</v>
      </c>
      <c r="AC95" s="63">
        <v>10.0550937333335</v>
      </c>
      <c r="AD95" s="63">
        <v>10.1046407124786</v>
      </c>
      <c r="AE95" s="63">
        <v>10.4400523041246</v>
      </c>
      <c r="AF95" s="63">
        <v>11.0127557264755</v>
      </c>
      <c r="AG95" s="63">
        <v>11.2441010233488</v>
      </c>
      <c r="AH95" s="63">
        <v>11.6471835470153</v>
      </c>
      <c r="AI95" s="63">
        <v>12.1229588074382</v>
      </c>
      <c r="AJ95" s="63">
        <v>12.2525950941368</v>
      </c>
      <c r="AK95" s="63">
        <v>12.6503483047849</v>
      </c>
      <c r="AL95" s="63">
        <v>12.4866071447849</v>
      </c>
      <c r="AM95" s="63">
        <v>12.6808028281223</v>
      </c>
      <c r="AN95" s="63">
        <v>12.9199116234918</v>
      </c>
      <c r="AO95" s="63">
        <v>13.7873211618395</v>
      </c>
      <c r="AP95" s="63">
        <v>14.3754340892904</v>
      </c>
      <c r="AQ95" s="63">
        <v>14.9046856357916</v>
      </c>
      <c r="AR95" s="63">
        <v>15.9320391315389</v>
      </c>
      <c r="AS95" s="63">
        <v>16.6183485338809</v>
      </c>
      <c r="AT95" s="63">
        <v>17.6130562708136</v>
      </c>
      <c r="AU95" s="63">
        <v>18.2109109900692</v>
      </c>
      <c r="AV95" s="63">
        <v>19.037925926768</v>
      </c>
      <c r="AW95" s="63">
        <v>19.778508032933</v>
      </c>
      <c r="AX95" s="63">
        <v>20.312156679655</v>
      </c>
      <c r="AY95" s="63">
        <v>21.4468530771892</v>
      </c>
      <c r="AZ95" s="63">
        <v>21.8929485366659</v>
      </c>
      <c r="BA95" s="63">
        <v>22.6150936906271</v>
      </c>
      <c r="BB95" s="63">
        <v>23.2617123070379</v>
      </c>
      <c r="BC95" s="63">
        <v>24.4983126031053</v>
      </c>
      <c r="BD95" s="63">
        <v>24.8030727797131</v>
      </c>
      <c r="BE95" s="64">
        <v>23.1765702726334</v>
      </c>
      <c r="BF95" s="30">
        <v>-0.0681297226590183</v>
      </c>
      <c r="BG95" s="30">
        <v>0.0348253916146488</v>
      </c>
    </row>
    <row r="96" spans="8:8" s="24" ht="10.2" customFormat="1">
      <c r="A96" s="24" t="s">
        <v>180</v>
      </c>
      <c r="B96" s="63">
        <v>3.00714276458533</v>
      </c>
      <c r="C96" s="63">
        <v>2.90179632608068</v>
      </c>
      <c r="D96" s="63">
        <v>2.78851811900179</v>
      </c>
      <c r="E96" s="63">
        <v>2.8922576471953</v>
      </c>
      <c r="F96" s="63">
        <v>3.17854883268859</v>
      </c>
      <c r="G96" s="63">
        <v>3.31419184703431</v>
      </c>
      <c r="H96" s="63">
        <v>3.08915288646821</v>
      </c>
      <c r="I96" s="63">
        <v>3.19235194612328</v>
      </c>
      <c r="J96" s="63">
        <v>3.50715462854847</v>
      </c>
      <c r="K96" s="63">
        <v>3.66322183133116</v>
      </c>
      <c r="L96" s="63">
        <v>4.37561169866197</v>
      </c>
      <c r="M96" s="63">
        <v>4.48754258681067</v>
      </c>
      <c r="N96" s="63">
        <v>5.78956328942388</v>
      </c>
      <c r="O96" s="63">
        <v>6.26458671882905</v>
      </c>
      <c r="P96" s="63">
        <v>6.98294848649948</v>
      </c>
      <c r="Q96" s="63">
        <v>7.29527197581488</v>
      </c>
      <c r="R96" s="63">
        <v>7.74353622844731</v>
      </c>
      <c r="S96" s="63">
        <v>7.71415706485316</v>
      </c>
      <c r="T96" s="63">
        <v>7.99672324538089</v>
      </c>
      <c r="U96" s="63">
        <v>8.47298132981652</v>
      </c>
      <c r="V96" s="63">
        <v>8.81868955386267</v>
      </c>
      <c r="W96" s="63">
        <v>9.58025631645401</v>
      </c>
      <c r="X96" s="63">
        <v>9.93249554550191</v>
      </c>
      <c r="Y96" s="63">
        <v>10.286344097103</v>
      </c>
      <c r="Z96" s="63">
        <v>11.1732064085283</v>
      </c>
      <c r="AA96" s="63">
        <v>12.0901276642328</v>
      </c>
      <c r="AB96" s="63">
        <v>12.8878259245341</v>
      </c>
      <c r="AC96" s="63">
        <v>13.9076249340568</v>
      </c>
      <c r="AD96" s="63">
        <v>14.4544258449769</v>
      </c>
      <c r="AE96" s="63">
        <v>15.2076326296128</v>
      </c>
      <c r="AF96" s="63">
        <v>15.9524177184088</v>
      </c>
      <c r="AG96" s="63">
        <v>16.7627136708354</v>
      </c>
      <c r="AH96" s="63">
        <v>17.9412923702072</v>
      </c>
      <c r="AI96" s="63">
        <v>17.3776879390349</v>
      </c>
      <c r="AJ96" s="63">
        <v>18.7030053817487</v>
      </c>
      <c r="AK96" s="63">
        <v>19.9717994336777</v>
      </c>
      <c r="AL96" s="63">
        <v>21.0682032157629</v>
      </c>
      <c r="AM96" s="63">
        <v>21.4848552349558</v>
      </c>
      <c r="AN96" s="63">
        <v>22.9093454875712</v>
      </c>
      <c r="AO96" s="63">
        <v>22.5032407016308</v>
      </c>
      <c r="AP96" s="63">
        <v>22.7496333676649</v>
      </c>
      <c r="AQ96" s="63">
        <v>22.7947561198048</v>
      </c>
      <c r="AR96" s="63">
        <v>24.1777259385305</v>
      </c>
      <c r="AS96" s="63">
        <v>23.8524240397237</v>
      </c>
      <c r="AT96" s="63">
        <v>24.4559900842746</v>
      </c>
      <c r="AU96" s="63">
        <v>26.4653398178755</v>
      </c>
      <c r="AV96" s="63">
        <v>28.0741223753248</v>
      </c>
      <c r="AW96" s="63">
        <v>29.4798233603139</v>
      </c>
      <c r="AX96" s="63">
        <v>30.0253492673348</v>
      </c>
      <c r="AY96" s="63">
        <v>27.4969777177024</v>
      </c>
      <c r="AZ96" s="63">
        <v>27.4486675332021</v>
      </c>
      <c r="BA96" s="63">
        <v>27.4260064364764</v>
      </c>
      <c r="BB96" s="63">
        <v>28.2346955281197</v>
      </c>
      <c r="BC96" s="63">
        <v>30.1465611543642</v>
      </c>
      <c r="BD96" s="63">
        <v>31.9754391303387</v>
      </c>
      <c r="BE96" s="64">
        <v>27.9093611604441</v>
      </c>
      <c r="BF96" s="30">
        <v>-0.129547339073197</v>
      </c>
      <c r="BG96" s="30">
        <v>0.0271718923149513</v>
      </c>
    </row>
    <row r="97" spans="8:8" s="24" ht="10.2" customFormat="1">
      <c r="A97" s="24" t="s">
        <v>181</v>
      </c>
      <c r="B97" s="63">
        <v>66.1853224405288</v>
      </c>
      <c r="C97" s="63">
        <v>72.2779152608173</v>
      </c>
      <c r="D97" s="63">
        <v>81.8645082321732</v>
      </c>
      <c r="E97" s="63">
        <v>90.1190381450191</v>
      </c>
      <c r="F97" s="63">
        <v>101.344900699465</v>
      </c>
      <c r="G97" s="63">
        <v>111.763692439451</v>
      </c>
      <c r="H97" s="63">
        <v>117.311878374005</v>
      </c>
      <c r="I97" s="63">
        <v>121.145230554277</v>
      </c>
      <c r="J97" s="63">
        <v>132.668147287237</v>
      </c>
      <c r="K97" s="63">
        <v>131.397692458715</v>
      </c>
      <c r="L97" s="63">
        <v>123.941399183059</v>
      </c>
      <c r="M97" s="63">
        <v>127.039175590528</v>
      </c>
      <c r="N97" s="63">
        <v>126.715742140142</v>
      </c>
      <c r="O97" s="63">
        <v>130.787253874782</v>
      </c>
      <c r="P97" s="63">
        <v>134.745582078309</v>
      </c>
      <c r="Q97" s="63">
        <v>129.666594127297</v>
      </c>
      <c r="R97" s="63">
        <v>126.847607182119</v>
      </c>
      <c r="S97" s="63">
        <v>120.985880314341</v>
      </c>
      <c r="T97" s="63">
        <v>121.743534043278</v>
      </c>
      <c r="U97" s="63">
        <v>131.325436606871</v>
      </c>
      <c r="V97" s="63">
        <v>131.492871848888</v>
      </c>
      <c r="W97" s="63">
        <v>130.990413890189</v>
      </c>
      <c r="X97" s="63">
        <v>133.00920172702</v>
      </c>
      <c r="Y97" s="63">
        <v>140.850830258226</v>
      </c>
      <c r="Z97" s="63">
        <v>145.128966703458</v>
      </c>
      <c r="AA97" s="63">
        <v>149.989802384517</v>
      </c>
      <c r="AB97" s="63">
        <v>152.802387724843</v>
      </c>
      <c r="AC97" s="63">
        <v>153.970011599501</v>
      </c>
      <c r="AD97" s="63">
        <v>155.721550428425</v>
      </c>
      <c r="AE97" s="63">
        <v>161.260429412993</v>
      </c>
      <c r="AF97" s="63">
        <v>168.99795671623</v>
      </c>
      <c r="AG97" s="63">
        <v>171.889730955039</v>
      </c>
      <c r="AH97" s="63">
        <v>174.773109486373</v>
      </c>
      <c r="AI97" s="63">
        <v>170.937947164897</v>
      </c>
      <c r="AJ97" s="63">
        <v>173.50746970431</v>
      </c>
      <c r="AK97" s="63">
        <v>175.101998475955</v>
      </c>
      <c r="AL97" s="63">
        <v>173.188589787935</v>
      </c>
      <c r="AM97" s="63">
        <v>173.203016646548</v>
      </c>
      <c r="AN97" s="63">
        <v>172.418414768782</v>
      </c>
      <c r="AO97" s="63">
        <v>174.12716377638</v>
      </c>
      <c r="AP97" s="63">
        <v>174.564487549365</v>
      </c>
      <c r="AQ97" s="63">
        <v>173.953202392067</v>
      </c>
      <c r="AR97" s="63">
        <v>172.073810412191</v>
      </c>
      <c r="AS97" s="63">
        <v>169.017568285153</v>
      </c>
      <c r="AT97" s="63">
        <v>154.103060404185</v>
      </c>
      <c r="AU97" s="63">
        <v>164.227079461991</v>
      </c>
      <c r="AV97" s="63">
        <v>155.804760864389</v>
      </c>
      <c r="AW97" s="63">
        <v>154.863943921367</v>
      </c>
      <c r="AX97" s="63">
        <v>153.74083469469</v>
      </c>
      <c r="AY97" s="63">
        <v>149.940027352461</v>
      </c>
      <c r="AZ97" s="63">
        <v>147.867314307902</v>
      </c>
      <c r="BA97" s="63">
        <v>146.375650514724</v>
      </c>
      <c r="BB97" s="63">
        <v>148.309901946536</v>
      </c>
      <c r="BC97" s="63">
        <v>147.830477558551</v>
      </c>
      <c r="BD97" s="63">
        <v>144.800053591015</v>
      </c>
      <c r="BE97" s="64">
        <v>134.650480256072</v>
      </c>
      <c r="BF97" s="30">
        <v>-0.07263444012036</v>
      </c>
      <c r="BG97" s="30">
        <v>-0.00620742900417004</v>
      </c>
    </row>
    <row r="98" spans="8:8" s="24" ht="10.2" customFormat="1">
      <c r="A98" s="24" t="s">
        <v>182</v>
      </c>
      <c r="B98" s="63">
        <v>10.9298525188111</v>
      </c>
      <c r="C98" s="63">
        <v>12.4105353466666</v>
      </c>
      <c r="D98" s="63">
        <v>12.2258250947387</v>
      </c>
      <c r="E98" s="63">
        <v>12.1574815318883</v>
      </c>
      <c r="F98" s="63">
        <v>12.4307600625439</v>
      </c>
      <c r="G98" s="63">
        <v>13.4942473885233</v>
      </c>
      <c r="H98" s="63">
        <v>14.5186903997706</v>
      </c>
      <c r="I98" s="63">
        <v>16.0433873745082</v>
      </c>
      <c r="J98" s="63">
        <v>16.8493335925603</v>
      </c>
      <c r="K98" s="63">
        <v>16.6977659928069</v>
      </c>
      <c r="L98" s="63">
        <v>16.9261265609958</v>
      </c>
      <c r="M98" s="63">
        <v>18.3417402648314</v>
      </c>
      <c r="N98" s="63">
        <v>19.8678318078587</v>
      </c>
      <c r="O98" s="63">
        <v>26.5681022472073</v>
      </c>
      <c r="P98" s="63">
        <v>31.6687166774309</v>
      </c>
      <c r="Q98" s="63">
        <v>33.2409972875295</v>
      </c>
      <c r="R98" s="63">
        <v>33.282536864283</v>
      </c>
      <c r="S98" s="63">
        <v>35.0406597849785</v>
      </c>
      <c r="T98" s="63">
        <v>39.3137467881626</v>
      </c>
      <c r="U98" s="63">
        <v>41.2302090852979</v>
      </c>
      <c r="V98" s="63">
        <v>40.1493293601526</v>
      </c>
      <c r="W98" s="63">
        <v>43.7650220637304</v>
      </c>
      <c r="X98" s="63">
        <v>43.82992254045</v>
      </c>
      <c r="Y98" s="63">
        <v>45.154148396242</v>
      </c>
      <c r="Z98" s="63">
        <v>48.9658498929497</v>
      </c>
      <c r="AA98" s="63">
        <v>51.3889139703129</v>
      </c>
      <c r="AB98" s="63">
        <v>60.5806794149078</v>
      </c>
      <c r="AC98" s="63">
        <v>63.8255390083821</v>
      </c>
      <c r="AD98" s="63">
        <v>64.9167844206352</v>
      </c>
      <c r="AE98" s="63">
        <v>69.1156165712332</v>
      </c>
      <c r="AF98" s="63">
        <v>70.2486264252367</v>
      </c>
      <c r="AG98" s="63">
        <v>76.4454545670512</v>
      </c>
      <c r="AH98" s="63">
        <v>86.6987895944389</v>
      </c>
      <c r="AI98" s="63">
        <v>78.5926562229454</v>
      </c>
      <c r="AJ98" s="63">
        <v>86.83355450769</v>
      </c>
      <c r="AK98" s="63">
        <v>94.6447234767777</v>
      </c>
      <c r="AL98" s="63">
        <v>93.2334507996453</v>
      </c>
      <c r="AM98" s="63">
        <v>97.6548122624949</v>
      </c>
      <c r="AN98" s="63">
        <v>104.095512461128</v>
      </c>
      <c r="AO98" s="63">
        <v>108.799396506552</v>
      </c>
      <c r="AP98" s="63">
        <v>113.814311936789</v>
      </c>
      <c r="AQ98" s="63">
        <v>115.955581891167</v>
      </c>
      <c r="AR98" s="63">
        <v>121.287805628635</v>
      </c>
      <c r="AS98" s="63">
        <v>123.224176788955</v>
      </c>
      <c r="AT98" s="63">
        <v>117.234750684962</v>
      </c>
      <c r="AU98" s="63">
        <v>118.799094014907</v>
      </c>
      <c r="AV98" s="63">
        <v>121.14286280528</v>
      </c>
      <c r="AW98" s="63">
        <v>128.257566690733</v>
      </c>
      <c r="AX98" s="63">
        <v>132.459531069975</v>
      </c>
      <c r="AY98" s="63">
        <v>131.916373593307</v>
      </c>
      <c r="AZ98" s="63">
        <v>132.028399146936</v>
      </c>
      <c r="BA98" s="63">
        <v>137.104758684166</v>
      </c>
      <c r="BB98" s="63">
        <v>137.238929419078</v>
      </c>
      <c r="BC98" s="63">
        <v>137.253128622281</v>
      </c>
      <c r="BD98" s="63">
        <v>138.679064917677</v>
      </c>
      <c r="BE98" s="64">
        <v>127.06547759497</v>
      </c>
      <c r="BF98" s="30">
        <v>-0.0862477747874879</v>
      </c>
      <c r="BG98" s="30">
        <v>0.0169402902913993</v>
      </c>
    </row>
    <row r="99" spans="8:8" s="24" ht="10.2" customFormat="1">
      <c r="A99" s="24" t="s">
        <v>183</v>
      </c>
      <c r="B99" s="63">
        <v>114.225730198439</v>
      </c>
      <c r="C99" s="63">
        <v>119.49887611381</v>
      </c>
      <c r="D99" s="63">
        <v>118.898537597551</v>
      </c>
      <c r="E99" s="63">
        <v>120.07976298048</v>
      </c>
      <c r="F99" s="63">
        <v>120.563053866877</v>
      </c>
      <c r="G99" s="63">
        <v>132.154445213599</v>
      </c>
      <c r="H99" s="63">
        <v>135.615819468813</v>
      </c>
      <c r="I99" s="63">
        <v>141.837811342986</v>
      </c>
      <c r="J99" s="63">
        <v>144.74658829228</v>
      </c>
      <c r="K99" s="63">
        <v>143.024311669071</v>
      </c>
      <c r="L99" s="63">
        <v>143.147723537058</v>
      </c>
      <c r="M99" s="63">
        <v>146.726291035179</v>
      </c>
      <c r="N99" s="63">
        <v>148.648255061934</v>
      </c>
      <c r="O99" s="63">
        <v>146.354338460682</v>
      </c>
      <c r="P99" s="63">
        <v>147.67795608872</v>
      </c>
      <c r="Q99" s="63">
        <v>147.85640703773</v>
      </c>
      <c r="R99" s="63">
        <v>147.44670928585</v>
      </c>
      <c r="S99" s="63">
        <v>151.240820123886</v>
      </c>
      <c r="T99" s="63">
        <v>155.742552003425</v>
      </c>
      <c r="U99" s="63">
        <v>162.820462112843</v>
      </c>
      <c r="V99" s="63">
        <v>163.714406853805</v>
      </c>
      <c r="W99" s="63">
        <v>175.59016637199</v>
      </c>
      <c r="X99" s="63">
        <v>176.068800492943</v>
      </c>
      <c r="Y99" s="63">
        <v>183.329876256296</v>
      </c>
      <c r="Z99" s="63">
        <v>163.099997020069</v>
      </c>
      <c r="AA99" s="63">
        <v>191.45198359314</v>
      </c>
      <c r="AB99" s="63">
        <v>192.645862612766</v>
      </c>
      <c r="AC99" s="63">
        <v>190.263054611987</v>
      </c>
      <c r="AD99" s="63">
        <v>192.080560210339</v>
      </c>
      <c r="AE99" s="63">
        <v>199.749271820125</v>
      </c>
      <c r="AF99" s="63">
        <v>203.884783829425</v>
      </c>
      <c r="AG99" s="63">
        <v>205.019517887052</v>
      </c>
      <c r="AH99" s="63">
        <v>204.149931211983</v>
      </c>
      <c r="AI99" s="63">
        <v>202.308980492763</v>
      </c>
      <c r="AJ99" s="63">
        <v>202.022015313584</v>
      </c>
      <c r="AK99" s="63">
        <v>208.939050088839</v>
      </c>
      <c r="AL99" s="63">
        <v>204.581584542625</v>
      </c>
      <c r="AM99" s="63">
        <v>208.998184235433</v>
      </c>
      <c r="AN99" s="63">
        <v>199.402268357986</v>
      </c>
      <c r="AO99" s="63">
        <v>203.113310941034</v>
      </c>
      <c r="AP99" s="63">
        <v>194.595546760191</v>
      </c>
      <c r="AQ99" s="63">
        <v>193.885280319081</v>
      </c>
      <c r="AR99" s="63">
        <v>191.007303675745</v>
      </c>
      <c r="AS99" s="63">
        <v>189.822257467927</v>
      </c>
      <c r="AT99" s="63">
        <v>186.834488287603</v>
      </c>
      <c r="AU99" s="63">
        <v>188.874211916997</v>
      </c>
      <c r="AV99" s="63">
        <v>187.945912084869</v>
      </c>
      <c r="AW99" s="63">
        <v>187.055008545078</v>
      </c>
      <c r="AX99" s="63">
        <v>186.197497528219</v>
      </c>
      <c r="AY99" s="63">
        <v>192.633252940166</v>
      </c>
      <c r="AZ99" s="63">
        <v>192.309783332426</v>
      </c>
      <c r="BA99" s="63">
        <v>191.735041165606</v>
      </c>
      <c r="BB99" s="63">
        <v>193.239647425522</v>
      </c>
      <c r="BC99" s="63">
        <v>191.074464808075</v>
      </c>
      <c r="BD99" s="63">
        <v>194.428538024045</v>
      </c>
      <c r="BE99" s="64">
        <v>174.28924925314</v>
      </c>
      <c r="BF99" s="30">
        <v>-0.106031188193819</v>
      </c>
      <c r="BG99" s="30">
        <v>0.00399210191762078</v>
      </c>
    </row>
    <row r="100" spans="8:8" s="24" ht="10.2" customFormat="1">
      <c r="A100" s="24" t="s">
        <v>184</v>
      </c>
      <c r="B100" s="63">
        <v>2.77123633726203</v>
      </c>
      <c r="C100" s="63">
        <v>2.71262473537906</v>
      </c>
      <c r="D100" s="63">
        <v>2.915174015434</v>
      </c>
      <c r="E100" s="63">
        <v>3.2136648766998</v>
      </c>
      <c r="F100" s="63">
        <v>3.14009996133987</v>
      </c>
      <c r="G100" s="63">
        <v>3.01321531336729</v>
      </c>
      <c r="H100" s="63">
        <v>5.99520338998855</v>
      </c>
      <c r="I100" s="63">
        <v>5.14365466400222</v>
      </c>
      <c r="J100" s="63">
        <v>5.33759873548092</v>
      </c>
      <c r="K100" s="63">
        <v>5.55063982070316</v>
      </c>
      <c r="L100" s="63">
        <v>5.81164120590794</v>
      </c>
      <c r="M100" s="63">
        <v>5.72585432814013</v>
      </c>
      <c r="N100" s="63">
        <v>6.00691160741354</v>
      </c>
      <c r="O100" s="63">
        <v>6.22614092872937</v>
      </c>
      <c r="P100" s="63">
        <v>6.5758551539887</v>
      </c>
      <c r="Q100" s="63">
        <v>7.0635950110965</v>
      </c>
      <c r="R100" s="63">
        <v>7.34925405297325</v>
      </c>
      <c r="S100" s="63">
        <v>7.83619209638286</v>
      </c>
      <c r="T100" s="63">
        <v>8.09270870052334</v>
      </c>
      <c r="U100" s="63">
        <v>8.28531628794086</v>
      </c>
      <c r="V100" s="63">
        <v>8.42706106164554</v>
      </c>
      <c r="W100" s="63">
        <v>8.65737704651166</v>
      </c>
      <c r="X100" s="63">
        <v>9.39263359427381</v>
      </c>
      <c r="Y100" s="63">
        <v>9.67459485959325</v>
      </c>
      <c r="Z100" s="63">
        <v>9.95860055479864</v>
      </c>
      <c r="AA100" s="63">
        <v>10.1133353921439</v>
      </c>
      <c r="AB100" s="63">
        <v>10.4120836996983</v>
      </c>
      <c r="AC100" s="63">
        <v>10.6321180250646</v>
      </c>
      <c r="AD100" s="63">
        <v>11.4487053266862</v>
      </c>
      <c r="AE100" s="63">
        <v>11.5298128829943</v>
      </c>
      <c r="AF100" s="63">
        <v>11.8249825583277</v>
      </c>
      <c r="AG100" s="63">
        <v>12.239304940625</v>
      </c>
      <c r="AH100" s="63">
        <v>11.5246143538048</v>
      </c>
      <c r="AI100" s="63">
        <v>12.0007351796438</v>
      </c>
      <c r="AJ100" s="63">
        <v>12.2020766007482</v>
      </c>
      <c r="AK100" s="63">
        <v>12.1438675040237</v>
      </c>
      <c r="AL100" s="63">
        <v>12.1183163807082</v>
      </c>
      <c r="AM100" s="63">
        <v>12.2757257511431</v>
      </c>
      <c r="AN100" s="63">
        <v>13.039360333856</v>
      </c>
      <c r="AO100" s="63">
        <v>14.186543463261</v>
      </c>
      <c r="AP100" s="63">
        <v>14.3836836485805</v>
      </c>
      <c r="AQ100" s="63">
        <v>14.8341140556526</v>
      </c>
      <c r="AR100" s="63">
        <v>15.4197557482888</v>
      </c>
      <c r="AS100" s="63">
        <v>15.1681083581437</v>
      </c>
      <c r="AT100" s="63">
        <v>15.024774705074</v>
      </c>
      <c r="AU100" s="63">
        <v>14.7586603560192</v>
      </c>
      <c r="AV100" s="63">
        <v>14.4298250947606</v>
      </c>
      <c r="AW100" s="63">
        <v>13.1830458254902</v>
      </c>
      <c r="AX100" s="63">
        <v>14.045571015795</v>
      </c>
      <c r="AY100" s="63">
        <v>14.1981149924595</v>
      </c>
      <c r="AZ100" s="63">
        <v>14.6193587891498</v>
      </c>
      <c r="BA100" s="63">
        <v>15.6198621155382</v>
      </c>
      <c r="BB100" s="63">
        <v>16.2106032551951</v>
      </c>
      <c r="BC100" s="63">
        <v>16.3919605349511</v>
      </c>
      <c r="BD100" s="63">
        <v>16.2299087004928</v>
      </c>
      <c r="BE100" s="64">
        <v>15.7280091843372</v>
      </c>
      <c r="BF100" s="30">
        <v>-0.0335721062206868</v>
      </c>
      <c r="BG100" s="30">
        <v>0.00774536842856088</v>
      </c>
    </row>
    <row r="101" spans="8:8" s="24" ht="10.2" customFormat="1">
      <c r="A101" s="24" t="s">
        <v>185</v>
      </c>
      <c r="B101" s="63">
        <v>6.34838841414317</v>
      </c>
      <c r="C101" s="63">
        <v>6.65648088462984</v>
      </c>
      <c r="D101" s="63">
        <v>7.2583842727129</v>
      </c>
      <c r="E101" s="63">
        <v>7.96448109755695</v>
      </c>
      <c r="F101" s="63">
        <v>8.28863664637717</v>
      </c>
      <c r="G101" s="63">
        <v>9.16295920064555</v>
      </c>
      <c r="H101" s="63">
        <v>10.1922782055463</v>
      </c>
      <c r="I101" s="63">
        <v>9.80132565518915</v>
      </c>
      <c r="J101" s="63">
        <v>11.1192324548861</v>
      </c>
      <c r="K101" s="63">
        <v>10.0724993266234</v>
      </c>
      <c r="L101" s="63">
        <v>10.6009366413649</v>
      </c>
      <c r="M101" s="63">
        <v>10.7106444987531</v>
      </c>
      <c r="N101" s="63">
        <v>11.2445367726521</v>
      </c>
      <c r="O101" s="63">
        <v>11.4090643006337</v>
      </c>
      <c r="P101" s="63">
        <v>11.5698734915682</v>
      </c>
      <c r="Q101" s="63">
        <v>11.0632140929188</v>
      </c>
      <c r="R101" s="63">
        <v>10.7080758580901</v>
      </c>
      <c r="S101" s="63">
        <v>10.1236234408248</v>
      </c>
      <c r="T101" s="63">
        <v>10.6430564836485</v>
      </c>
      <c r="U101" s="63">
        <v>9.41796390946479</v>
      </c>
      <c r="V101" s="63">
        <v>8.84532245359427</v>
      </c>
      <c r="W101" s="63">
        <v>8.74300795457354</v>
      </c>
      <c r="X101" s="63">
        <v>9.24228699743913</v>
      </c>
      <c r="Y101" s="63">
        <v>9.92343144258239</v>
      </c>
      <c r="Z101" s="63">
        <v>10.4623399367671</v>
      </c>
      <c r="AA101" s="63">
        <v>10.5972360842831</v>
      </c>
      <c r="AB101" s="63">
        <v>10.0160780160424</v>
      </c>
      <c r="AC101" s="63">
        <v>11.3440423394456</v>
      </c>
      <c r="AD101" s="63">
        <v>11.4542162978281</v>
      </c>
      <c r="AE101" s="63">
        <v>11.8811032009137</v>
      </c>
      <c r="AF101" s="63">
        <v>12.931353969527</v>
      </c>
      <c r="AG101" s="63">
        <v>13.589338441458</v>
      </c>
      <c r="AH101" s="63">
        <v>14.3005393737841</v>
      </c>
      <c r="AI101" s="63">
        <v>14.2018413595624</v>
      </c>
      <c r="AJ101" s="63">
        <v>14.1526933100195</v>
      </c>
      <c r="AK101" s="63">
        <v>13.8167915852355</v>
      </c>
      <c r="AL101" s="63">
        <v>13.3261518084882</v>
      </c>
      <c r="AM101" s="63">
        <v>12.9638531319877</v>
      </c>
      <c r="AN101" s="63">
        <v>13.1527190066902</v>
      </c>
      <c r="AO101" s="63">
        <v>13.3242424767879</v>
      </c>
      <c r="AP101" s="63">
        <v>13.0204287309519</v>
      </c>
      <c r="AQ101" s="63">
        <v>12.4028210819201</v>
      </c>
      <c r="AR101" s="63">
        <v>12.6848079390707</v>
      </c>
      <c r="AS101" s="63">
        <v>12.8898970117708</v>
      </c>
      <c r="AT101" s="63">
        <v>12.8103422387537</v>
      </c>
      <c r="AU101" s="63">
        <v>12.9884006076053</v>
      </c>
      <c r="AV101" s="63">
        <v>13.0191144308744</v>
      </c>
      <c r="AW101" s="63">
        <v>13.2109808172118</v>
      </c>
      <c r="AX101" s="63">
        <v>13.9264747878252</v>
      </c>
      <c r="AY101" s="63">
        <v>14.4111251214323</v>
      </c>
      <c r="AZ101" s="63">
        <v>15.5492500603836</v>
      </c>
      <c r="BA101" s="63">
        <v>16.7284686536453</v>
      </c>
      <c r="BB101" s="63">
        <v>18.0846480787408</v>
      </c>
      <c r="BC101" s="63">
        <v>18.3331947641284</v>
      </c>
      <c r="BD101" s="63">
        <v>18.6377227155511</v>
      </c>
      <c r="BE101" s="64">
        <v>16.6543220882121</v>
      </c>
      <c r="BF101" s="30">
        <v>-0.108860093615892</v>
      </c>
      <c r="BG101" s="30">
        <v>0.0382052277331888</v>
      </c>
    </row>
    <row r="102" spans="8:8" s="24" ht="10.2" customFormat="1">
      <c r="A102" s="24" t="s">
        <v>186</v>
      </c>
      <c r="B102" s="63">
        <v>91.8066007689206</v>
      </c>
      <c r="C102" s="63">
        <v>102.683310988098</v>
      </c>
      <c r="D102" s="63">
        <v>120.854360245995</v>
      </c>
      <c r="E102" s="63">
        <v>147.352775556262</v>
      </c>
      <c r="F102" s="63">
        <v>142.120751804046</v>
      </c>
      <c r="G102" s="63">
        <v>151.494361758568</v>
      </c>
      <c r="H102" s="63">
        <v>129.094160073294</v>
      </c>
      <c r="I102" s="63">
        <v>158.677343880348</v>
      </c>
      <c r="J102" s="63">
        <v>146.864503140058</v>
      </c>
      <c r="K102" s="63">
        <v>142.388584303557</v>
      </c>
      <c r="L102" s="63">
        <v>136.985702468579</v>
      </c>
      <c r="M102" s="63">
        <v>160.416445489895</v>
      </c>
      <c r="N102" s="63">
        <v>159.201117179009</v>
      </c>
      <c r="O102" s="63">
        <v>162.016293070687</v>
      </c>
      <c r="P102" s="63">
        <v>170.446330907016</v>
      </c>
      <c r="Q102" s="63">
        <v>166.545518248199</v>
      </c>
      <c r="R102" s="63">
        <v>187.805216092807</v>
      </c>
      <c r="S102" s="63">
        <v>178.562421075917</v>
      </c>
      <c r="T102" s="63">
        <v>184.555350104905</v>
      </c>
      <c r="U102" s="63">
        <v>189.362856474299</v>
      </c>
      <c r="V102" s="63">
        <v>188.804342154626</v>
      </c>
      <c r="W102" s="63">
        <v>214.663317272182</v>
      </c>
      <c r="X102" s="63">
        <v>221.345782073956</v>
      </c>
      <c r="Y102" s="63">
        <v>251.078912399388</v>
      </c>
      <c r="Z102" s="63">
        <v>280.058157655543</v>
      </c>
      <c r="AA102" s="63">
        <v>326.271684221007</v>
      </c>
      <c r="AB102" s="63">
        <v>322.9673596763</v>
      </c>
      <c r="AC102" s="63">
        <v>335.834244881146</v>
      </c>
      <c r="AD102" s="63">
        <v>355.13252471035</v>
      </c>
      <c r="AE102" s="63">
        <v>393.106765427068</v>
      </c>
      <c r="AF102" s="63">
        <v>397.003956251397</v>
      </c>
      <c r="AG102" s="63">
        <v>388.25823139226</v>
      </c>
      <c r="AH102" s="63">
        <v>395.966136043758</v>
      </c>
      <c r="AI102" s="63">
        <v>390.15196462008</v>
      </c>
      <c r="AJ102" s="63">
        <v>377.068634330289</v>
      </c>
      <c r="AK102" s="63">
        <v>395.764979991233</v>
      </c>
      <c r="AL102" s="63">
        <v>444.030362614833</v>
      </c>
      <c r="AM102" s="63">
        <v>433.306218163047</v>
      </c>
      <c r="AN102" s="63">
        <v>406.936192706361</v>
      </c>
      <c r="AO102" s="63">
        <v>450.280611783543</v>
      </c>
      <c r="AP102" s="63">
        <v>463.32175521169</v>
      </c>
      <c r="AQ102" s="63">
        <v>493.992077617797</v>
      </c>
      <c r="AR102" s="63">
        <v>509.974299461149</v>
      </c>
      <c r="AS102" s="63">
        <v>520.141896532047</v>
      </c>
      <c r="AT102" s="63">
        <v>537.899401455816</v>
      </c>
      <c r="AU102" s="63">
        <v>559.544283578561</v>
      </c>
      <c r="AV102" s="63">
        <v>567.122147937053</v>
      </c>
      <c r="AW102" s="63">
        <v>558.301380766972</v>
      </c>
      <c r="AX102" s="63">
        <v>561.769438388951</v>
      </c>
      <c r="AY102" s="63">
        <v>570.54532326081</v>
      </c>
      <c r="AZ102" s="63">
        <v>599.482105735855</v>
      </c>
      <c r="BA102" s="63">
        <v>615.348716875083</v>
      </c>
      <c r="BB102" s="63">
        <v>628.792292834633</v>
      </c>
      <c r="BC102" s="63">
        <v>626.318122212266</v>
      </c>
      <c r="BD102" s="63">
        <v>607.765057850389</v>
      </c>
      <c r="BE102" s="64">
        <v>583.891197561401</v>
      </c>
      <c r="BF102" s="30">
        <v>-0.0419063108365396</v>
      </c>
      <c r="BG102" s="30">
        <v>0.012286550318912</v>
      </c>
    </row>
    <row r="103" spans="8:8" s="24" ht="10.2" customFormat="1">
      <c r="A103" s="24" t="s">
        <v>187</v>
      </c>
      <c r="B103" s="63">
        <v>9.30534445139784</v>
      </c>
      <c r="C103" s="63">
        <v>11.0281421415276</v>
      </c>
      <c r="D103" s="63">
        <v>12.395845729283</v>
      </c>
      <c r="E103" s="63">
        <v>13.9088281458792</v>
      </c>
      <c r="F103" s="63">
        <v>16.4428969328424</v>
      </c>
      <c r="G103" s="63">
        <v>18.7009359237306</v>
      </c>
      <c r="H103" s="63">
        <v>19.8300972961784</v>
      </c>
      <c r="I103" s="63">
        <v>20.1569039603693</v>
      </c>
      <c r="J103" s="63">
        <v>24.4651696922632</v>
      </c>
      <c r="K103" s="63">
        <v>24.9683493974248</v>
      </c>
      <c r="L103" s="63">
        <v>26.995483265518</v>
      </c>
      <c r="M103" s="63">
        <v>29.7288724875413</v>
      </c>
      <c r="N103" s="63">
        <v>33.6945535247362</v>
      </c>
      <c r="O103" s="63">
        <v>37.1990287246594</v>
      </c>
      <c r="P103" s="63">
        <v>42.2802380391852</v>
      </c>
      <c r="Q103" s="63">
        <v>42.9097704189485</v>
      </c>
      <c r="R103" s="63">
        <v>44.2699596684518</v>
      </c>
      <c r="S103" s="63">
        <v>43.6515331923718</v>
      </c>
      <c r="T103" s="63">
        <v>46.7435680027928</v>
      </c>
      <c r="U103" s="63">
        <v>50.3555480252123</v>
      </c>
      <c r="V103" s="63">
        <v>54.9292245989318</v>
      </c>
      <c r="W103" s="63">
        <v>60.9133531384361</v>
      </c>
      <c r="X103" s="63">
        <v>66.7923029208019</v>
      </c>
      <c r="Y103" s="63">
        <v>73.9005180690474</v>
      </c>
      <c r="Z103" s="63">
        <v>79.5435276010091</v>
      </c>
      <c r="AA103" s="63">
        <v>89.083805054688</v>
      </c>
      <c r="AB103" s="63">
        <v>99.7357664239635</v>
      </c>
      <c r="AC103" s="63">
        <v>111.311735638637</v>
      </c>
      <c r="AD103" s="63">
        <v>120.731979828956</v>
      </c>
      <c r="AE103" s="63">
        <v>128.839185583601</v>
      </c>
      <c r="AF103" s="63">
        <v>139.281538817413</v>
      </c>
      <c r="AG103" s="63">
        <v>152.291647957249</v>
      </c>
      <c r="AH103" s="63">
        <v>165.674972309324</v>
      </c>
      <c r="AI103" s="63">
        <v>147.661039912795</v>
      </c>
      <c r="AJ103" s="63">
        <v>159.619834257356</v>
      </c>
      <c r="AK103" s="63">
        <v>167.627535899233</v>
      </c>
      <c r="AL103" s="63">
        <v>170.633532427883</v>
      </c>
      <c r="AM103" s="63">
        <v>177.626376935484</v>
      </c>
      <c r="AN103" s="63">
        <v>182.405201488789</v>
      </c>
      <c r="AO103" s="63">
        <v>185.728210688211</v>
      </c>
      <c r="AP103" s="63">
        <v>191.148017065808</v>
      </c>
      <c r="AQ103" s="63">
        <v>193.549085679065</v>
      </c>
      <c r="AR103" s="63">
        <v>198.816860763342</v>
      </c>
      <c r="AS103" s="63">
        <v>201.568529962472</v>
      </c>
      <c r="AT103" s="63">
        <v>202.118089416282</v>
      </c>
      <c r="AU103" s="63">
        <v>218.284939126957</v>
      </c>
      <c r="AV103" s="63">
        <v>227.50368817894</v>
      </c>
      <c r="AW103" s="63">
        <v>228.480720582037</v>
      </c>
      <c r="AX103" s="63">
        <v>227.84661485553</v>
      </c>
      <c r="AY103" s="63">
        <v>228.556947457011</v>
      </c>
      <c r="AZ103" s="63">
        <v>231.211520414024</v>
      </c>
      <c r="BA103" s="63">
        <v>235.877035252242</v>
      </c>
      <c r="BB103" s="63">
        <v>240.056559769809</v>
      </c>
      <c r="BC103" s="63">
        <v>242.896064175579</v>
      </c>
      <c r="BD103" s="63">
        <v>239.096597034699</v>
      </c>
      <c r="BE103" s="64">
        <v>229.91468020663</v>
      </c>
      <c r="BF103" s="30">
        <v>-0.0410298562844135</v>
      </c>
      <c r="BG103" s="30">
        <v>0.0169434913187765</v>
      </c>
    </row>
    <row r="104" spans="8:8" s="24" ht="10.2" customFormat="1">
      <c r="A104" s="24" t="s">
        <v>188</v>
      </c>
      <c r="B104" s="63">
        <v>2.10549548917761</v>
      </c>
      <c r="C104" s="63">
        <v>2.1273087970051</v>
      </c>
      <c r="D104" s="63">
        <v>2.12820182367232</v>
      </c>
      <c r="E104" s="63">
        <v>2.17340538055709</v>
      </c>
      <c r="F104" s="63">
        <v>2.22567427041689</v>
      </c>
      <c r="G104" s="63">
        <v>4.06779454250835</v>
      </c>
      <c r="H104" s="63">
        <v>3.7470479040709</v>
      </c>
      <c r="I104" s="63">
        <v>3.97126835511497</v>
      </c>
      <c r="J104" s="63">
        <v>3.91909974643136</v>
      </c>
      <c r="K104" s="63">
        <v>3.37781801136445</v>
      </c>
      <c r="L104" s="63">
        <v>3.28925989199238</v>
      </c>
      <c r="M104" s="63">
        <v>3.2346413644462</v>
      </c>
      <c r="N104" s="63">
        <v>3.40141710632189</v>
      </c>
      <c r="O104" s="63">
        <v>3.85348862408042</v>
      </c>
      <c r="P104" s="63">
        <v>3.93127469732973</v>
      </c>
      <c r="Q104" s="63">
        <v>3.90398034746313</v>
      </c>
      <c r="R104" s="63">
        <v>4.41793872977764</v>
      </c>
      <c r="S104" s="63">
        <v>4.8237297345433</v>
      </c>
      <c r="T104" s="63">
        <v>4.85406826750449</v>
      </c>
      <c r="U104" s="63">
        <v>4.75244592441635</v>
      </c>
      <c r="V104" s="63">
        <v>4.56943209978659</v>
      </c>
      <c r="W104" s="63">
        <v>4.63035952038353</v>
      </c>
      <c r="X104" s="63">
        <v>4.69495227805217</v>
      </c>
      <c r="Y104" s="63">
        <v>4.77324034644481</v>
      </c>
      <c r="Z104" s="63">
        <v>4.67145341430097</v>
      </c>
      <c r="AA104" s="63">
        <v>5.01416313931001</v>
      </c>
      <c r="AB104" s="63">
        <v>5.11626281560416</v>
      </c>
      <c r="AC104" s="63">
        <v>5.51829921135274</v>
      </c>
      <c r="AD104" s="63">
        <v>5.85265063268951</v>
      </c>
      <c r="AE104" s="63">
        <v>6.35810769365277</v>
      </c>
      <c r="AF104" s="63">
        <v>6.87831353645911</v>
      </c>
      <c r="AG104" s="63">
        <v>7.10753603592038</v>
      </c>
      <c r="AH104" s="63">
        <v>7.62118551145621</v>
      </c>
      <c r="AI104" s="63">
        <v>8.22404132114921</v>
      </c>
      <c r="AJ104" s="63">
        <v>8.87806886004523</v>
      </c>
      <c r="AK104" s="63">
        <v>9.52330298480009</v>
      </c>
      <c r="AL104" s="63">
        <v>9.26628273305249</v>
      </c>
      <c r="AM104" s="63">
        <v>9.39671802116631</v>
      </c>
      <c r="AN104" s="63">
        <v>9.6824987693069</v>
      </c>
      <c r="AO104" s="63">
        <v>9.27964600788665</v>
      </c>
      <c r="AP104" s="63">
        <v>10.571586799077</v>
      </c>
      <c r="AQ104" s="63">
        <v>11.4033829842786</v>
      </c>
      <c r="AR104" s="63">
        <v>11.5263675928787</v>
      </c>
      <c r="AS104" s="63">
        <v>10.6905897700257</v>
      </c>
      <c r="AT104" s="63">
        <v>10.9568470978757</v>
      </c>
      <c r="AU104" s="63">
        <v>11.6585909472878</v>
      </c>
      <c r="AV104" s="63">
        <v>12.1649545177279</v>
      </c>
      <c r="AW104" s="63">
        <v>12.1783333124132</v>
      </c>
      <c r="AX104" s="63">
        <v>12.3025675323294</v>
      </c>
      <c r="AY104" s="63">
        <v>13.0428497739643</v>
      </c>
      <c r="AZ104" s="63">
        <v>13.9135248253772</v>
      </c>
      <c r="BA104" s="63">
        <v>14.7440165808343</v>
      </c>
      <c r="BB104" s="63">
        <v>15.4729881867673</v>
      </c>
      <c r="BC104" s="63">
        <v>16.307495245489</v>
      </c>
      <c r="BD104" s="63">
        <v>16.7553881327979</v>
      </c>
      <c r="BE104" s="64">
        <v>15.2542141307614</v>
      </c>
      <c r="BF104" s="30">
        <v>-0.0920809575101132</v>
      </c>
      <c r="BG104" s="30">
        <v>0.0433905263330017</v>
      </c>
    </row>
    <row r="105" spans="8:8" s="24" ht="10.2" customFormat="1">
      <c r="A105" s="24" t="s">
        <v>189</v>
      </c>
      <c r="B105" s="63">
        <v>19.503622234104</v>
      </c>
      <c r="C105" s="63">
        <v>20.2399302178736</v>
      </c>
      <c r="D105" s="63">
        <v>21.4261538511913</v>
      </c>
      <c r="E105" s="63">
        <v>23.8568029486427</v>
      </c>
      <c r="F105" s="63">
        <v>24.3357537225251</v>
      </c>
      <c r="G105" s="63">
        <v>25.8497071683489</v>
      </c>
      <c r="H105" s="63">
        <v>31.7524789413183</v>
      </c>
      <c r="I105" s="63">
        <v>33.2184522355041</v>
      </c>
      <c r="J105" s="63">
        <v>38.1241490431742</v>
      </c>
      <c r="K105" s="63">
        <v>35.7962062957062</v>
      </c>
      <c r="L105" s="63">
        <v>38.7392671120659</v>
      </c>
      <c r="M105" s="63">
        <v>46.4359104637905</v>
      </c>
      <c r="N105" s="63">
        <v>50.1189784712519</v>
      </c>
      <c r="O105" s="63">
        <v>58.1843212683325</v>
      </c>
      <c r="P105" s="63">
        <v>60.7405937690792</v>
      </c>
      <c r="Q105" s="63">
        <v>63.0622977718695</v>
      </c>
      <c r="R105" s="63">
        <v>58.016879578283</v>
      </c>
      <c r="S105" s="63">
        <v>63.797620854233</v>
      </c>
      <c r="T105" s="63">
        <v>70.8397389894699</v>
      </c>
      <c r="U105" s="63">
        <v>72.4088994830562</v>
      </c>
      <c r="V105" s="63">
        <v>74.5408460772415</v>
      </c>
      <c r="W105" s="63">
        <v>79.7042675633835</v>
      </c>
      <c r="X105" s="63">
        <v>85.1025607829253</v>
      </c>
      <c r="Y105" s="63">
        <v>92.5877974727264</v>
      </c>
      <c r="Z105" s="63">
        <v>97.531290118481</v>
      </c>
      <c r="AA105" s="63">
        <v>102.594958108702</v>
      </c>
      <c r="AB105" s="63">
        <v>108.354710617976</v>
      </c>
      <c r="AC105" s="63">
        <v>113.404162903017</v>
      </c>
      <c r="AD105" s="63">
        <v>119.343462607037</v>
      </c>
      <c r="AE105" s="63">
        <v>124.674079368836</v>
      </c>
      <c r="AF105" s="63">
        <v>131.996245062867</v>
      </c>
      <c r="AG105" s="63">
        <v>136.782735017175</v>
      </c>
      <c r="AH105" s="63">
        <v>144.023780160787</v>
      </c>
      <c r="AI105" s="63">
        <v>152.948444741478</v>
      </c>
      <c r="AJ105" s="63">
        <v>159.561337625759</v>
      </c>
      <c r="AK105" s="63">
        <v>169.337355286247</v>
      </c>
      <c r="AL105" s="63">
        <v>173.668039035758</v>
      </c>
      <c r="AM105" s="63">
        <v>180.481932666182</v>
      </c>
      <c r="AN105" s="63">
        <v>184.568531595859</v>
      </c>
      <c r="AO105" s="63">
        <v>195.088372142654</v>
      </c>
      <c r="AP105" s="63">
        <v>195.821342701028</v>
      </c>
      <c r="AQ105" s="63">
        <v>199.181680477924</v>
      </c>
      <c r="AR105" s="63">
        <v>206.379328454208</v>
      </c>
      <c r="AS105" s="63">
        <v>198.611977731899</v>
      </c>
      <c r="AT105" s="63">
        <v>192.80186123108</v>
      </c>
      <c r="AU105" s="63">
        <v>205.533540962579</v>
      </c>
      <c r="AV105" s="63">
        <v>203.081073886949</v>
      </c>
      <c r="AW105" s="63">
        <v>201.270560391171</v>
      </c>
      <c r="AX105" s="63">
        <v>204.733749491545</v>
      </c>
      <c r="AY105" s="63">
        <v>208.693699267891</v>
      </c>
      <c r="AZ105" s="63">
        <v>207.957874337393</v>
      </c>
      <c r="BA105" s="63">
        <v>207.571253243431</v>
      </c>
      <c r="BB105" s="63">
        <v>208.035492176471</v>
      </c>
      <c r="BC105" s="63">
        <v>210.365257947148</v>
      </c>
      <c r="BD105" s="63">
        <v>206.181189953171</v>
      </c>
      <c r="BE105" s="64">
        <v>202.317261247322</v>
      </c>
      <c r="BF105" s="30">
        <v>-0.0214214890755406</v>
      </c>
      <c r="BG105" s="30">
        <v>0.00673178823521825</v>
      </c>
    </row>
    <row r="106" spans="8:8" s="24" ht="10.2" customFormat="1">
      <c r="A106" s="24" t="s">
        <v>190</v>
      </c>
      <c r="B106" s="63">
        <v>3.45668567073723</v>
      </c>
      <c r="C106" s="63">
        <v>3.99677264986209</v>
      </c>
      <c r="D106" s="63">
        <v>4.41577608846068</v>
      </c>
      <c r="E106" s="63">
        <v>5.50686531373915</v>
      </c>
      <c r="F106" s="63">
        <v>5.65585992766535</v>
      </c>
      <c r="G106" s="63">
        <v>6.53476968999872</v>
      </c>
      <c r="H106" s="63">
        <v>7.03153062643692</v>
      </c>
      <c r="I106" s="63">
        <v>8.30602507443048</v>
      </c>
      <c r="J106" s="63">
        <v>8.56540810512938</v>
      </c>
      <c r="K106" s="63">
        <v>8.66783632775078</v>
      </c>
      <c r="L106" s="63">
        <v>9.31405005903303</v>
      </c>
      <c r="M106" s="63">
        <v>9.5966642773969</v>
      </c>
      <c r="N106" s="63">
        <v>10.3232961405154</v>
      </c>
      <c r="O106" s="63">
        <v>10.9967810522087</v>
      </c>
      <c r="P106" s="63">
        <v>11.3407644690987</v>
      </c>
      <c r="Q106" s="63">
        <v>11.1288360318512</v>
      </c>
      <c r="R106" s="63">
        <v>11.0432328359551</v>
      </c>
      <c r="S106" s="63">
        <v>11.0916968243939</v>
      </c>
      <c r="T106" s="63">
        <v>12.0398691334514</v>
      </c>
      <c r="U106" s="63">
        <v>13.0103421624911</v>
      </c>
      <c r="V106" s="63">
        <v>13.3887642158044</v>
      </c>
      <c r="W106" s="63">
        <v>14.0181154865625</v>
      </c>
      <c r="X106" s="63">
        <v>15.7962374623367</v>
      </c>
      <c r="Y106" s="63">
        <v>17.393066971506</v>
      </c>
      <c r="Z106" s="63">
        <v>19.6771370513537</v>
      </c>
      <c r="AA106" s="63">
        <v>22.9580647876491</v>
      </c>
      <c r="AB106" s="63">
        <v>25.0545534765994</v>
      </c>
      <c r="AC106" s="63">
        <v>27.377618821132</v>
      </c>
      <c r="AD106" s="63">
        <v>30.8943198267965</v>
      </c>
      <c r="AE106" s="63">
        <v>34.32076004226</v>
      </c>
      <c r="AF106" s="63">
        <v>37.2531656858166</v>
      </c>
      <c r="AG106" s="63">
        <v>41.6551952353816</v>
      </c>
      <c r="AH106" s="63">
        <v>43.3878638354131</v>
      </c>
      <c r="AI106" s="63">
        <v>39.7094861093202</v>
      </c>
      <c r="AJ106" s="63">
        <v>41.9583129305167</v>
      </c>
      <c r="AK106" s="63">
        <v>42.0327610086076</v>
      </c>
      <c r="AL106" s="63">
        <v>43.797663742702</v>
      </c>
      <c r="AM106" s="63">
        <v>47.8868065832407</v>
      </c>
      <c r="AN106" s="63">
        <v>51.3927730381894</v>
      </c>
      <c r="AO106" s="63">
        <v>55.1988661555781</v>
      </c>
      <c r="AP106" s="63">
        <v>56.8704199552321</v>
      </c>
      <c r="AQ106" s="63">
        <v>57.3491163100628</v>
      </c>
      <c r="AR106" s="63">
        <v>59.5679347368792</v>
      </c>
      <c r="AS106" s="63">
        <v>59.9784320467775</v>
      </c>
      <c r="AT106" s="63">
        <v>61.740170396339</v>
      </c>
      <c r="AU106" s="63">
        <v>65.3092899832477</v>
      </c>
      <c r="AV106" s="63">
        <v>67.5018315668431</v>
      </c>
      <c r="AW106" s="63">
        <v>71.8128813926617</v>
      </c>
      <c r="AX106" s="63">
        <v>72.6860858807039</v>
      </c>
      <c r="AY106" s="63">
        <v>74.3385063217183</v>
      </c>
      <c r="AZ106" s="63">
        <v>75.7766929569753</v>
      </c>
      <c r="BA106" s="63">
        <v>77.1467148856576</v>
      </c>
      <c r="BB106" s="63">
        <v>78.1939916283143</v>
      </c>
      <c r="BC106" s="63">
        <v>79.6102415927942</v>
      </c>
      <c r="BD106" s="63">
        <v>79.1877227775458</v>
      </c>
      <c r="BE106" s="64">
        <v>73.3330297357317</v>
      </c>
      <c r="BF106" s="30">
        <v>-0.0764645869164249</v>
      </c>
      <c r="BG106" s="30">
        <v>0.025200957262431</v>
      </c>
    </row>
    <row r="107" spans="8:8" s="24" ht="10.2" customFormat="1">
      <c r="A107" s="24" t="s">
        <v>191</v>
      </c>
      <c r="B107" s="63">
        <v>2.79507288459945</v>
      </c>
      <c r="C107" s="63">
        <v>4.75082976530344</v>
      </c>
      <c r="D107" s="63">
        <v>6.36612978796838</v>
      </c>
      <c r="E107" s="63">
        <v>6.4215873115677</v>
      </c>
      <c r="F107" s="63">
        <v>7.38542477380598</v>
      </c>
      <c r="G107" s="63">
        <v>7.50906321818357</v>
      </c>
      <c r="H107" s="63">
        <v>6.5320748967828</v>
      </c>
      <c r="I107" s="63">
        <v>6.18531708056465</v>
      </c>
      <c r="J107" s="63">
        <v>6.38076908160414</v>
      </c>
      <c r="K107" s="63">
        <v>4.63921534170963</v>
      </c>
      <c r="L107" s="63">
        <v>5.04410848499644</v>
      </c>
      <c r="M107" s="63">
        <v>2.85386331805778</v>
      </c>
      <c r="N107" s="63">
        <v>2.98819626813784</v>
      </c>
      <c r="O107" s="63">
        <v>3.03205248652311</v>
      </c>
      <c r="P107" s="63">
        <v>3.19605197388926</v>
      </c>
      <c r="Q107" s="63">
        <v>3.5735591495344</v>
      </c>
      <c r="R107" s="63">
        <v>3.50154706528631</v>
      </c>
      <c r="S107" s="63">
        <v>3.65559900925874</v>
      </c>
      <c r="T107" s="63">
        <v>3.73833023859077</v>
      </c>
      <c r="U107" s="63">
        <v>3.68096988072001</v>
      </c>
      <c r="V107" s="63">
        <v>3.57610900258129</v>
      </c>
      <c r="W107" s="63">
        <v>3.82978097667588</v>
      </c>
      <c r="X107" s="63">
        <v>4.22099009627453</v>
      </c>
      <c r="Y107" s="63">
        <v>4.12450551092538</v>
      </c>
      <c r="Z107" s="63">
        <v>3.81873483783161</v>
      </c>
      <c r="AA107" s="63">
        <v>4.01592420680103</v>
      </c>
      <c r="AB107" s="63">
        <v>3.99275788013656</v>
      </c>
      <c r="AC107" s="63">
        <v>4.27016830774468</v>
      </c>
      <c r="AD107" s="63">
        <v>4.77988879383474</v>
      </c>
      <c r="AE107" s="63">
        <v>5.23947611458439</v>
      </c>
      <c r="AF107" s="63">
        <v>5.97937910361524</v>
      </c>
      <c r="AG107" s="63">
        <v>6.75676781263543</v>
      </c>
      <c r="AH107" s="63">
        <v>7.7029378705329</v>
      </c>
      <c r="AI107" s="63">
        <v>8.22809401462638</v>
      </c>
      <c r="AJ107" s="63">
        <v>8.38823968595376</v>
      </c>
      <c r="AK107" s="63">
        <v>9.44492306654226</v>
      </c>
      <c r="AL107" s="63">
        <v>10.5562672214789</v>
      </c>
      <c r="AM107" s="63">
        <v>11.4490684463474</v>
      </c>
      <c r="AN107" s="63">
        <v>12.2431588002674</v>
      </c>
      <c r="AO107" s="63">
        <v>14.8408978342513</v>
      </c>
      <c r="AP107" s="63">
        <v>15.5657727651166</v>
      </c>
      <c r="AQ107" s="63">
        <v>14.0947925387545</v>
      </c>
      <c r="AR107" s="63">
        <v>15.2508865888356</v>
      </c>
      <c r="AS107" s="63">
        <v>18.7607576844733</v>
      </c>
      <c r="AT107" s="63">
        <v>18.9076520588206</v>
      </c>
      <c r="AU107" s="63">
        <v>21.2904733068634</v>
      </c>
      <c r="AV107" s="63">
        <v>23.9851044072534</v>
      </c>
      <c r="AW107" s="63">
        <v>24.9033074827419</v>
      </c>
      <c r="AX107" s="63">
        <v>25.88540739988</v>
      </c>
      <c r="AY107" s="63">
        <v>28.0707410972124</v>
      </c>
      <c r="AZ107" s="63">
        <v>30.8793283368071</v>
      </c>
      <c r="BA107" s="63">
        <v>32.982877841186</v>
      </c>
      <c r="BB107" s="63">
        <v>34.9553972631634</v>
      </c>
      <c r="BC107" s="63">
        <v>39.0125413465942</v>
      </c>
      <c r="BD107" s="63">
        <v>43.1915689284956</v>
      </c>
      <c r="BE107" s="64">
        <v>42.0080130823517</v>
      </c>
      <c r="BF107" s="30">
        <v>-0.030059844325675</v>
      </c>
      <c r="BG107" s="30">
        <v>0.0861158157412854</v>
      </c>
    </row>
    <row r="108" spans="8:8" s="24" ht="10.2" customFormat="1">
      <c r="A108" s="24" t="s">
        <v>192</v>
      </c>
      <c r="B108" s="63">
        <v>9.74546469423861</v>
      </c>
      <c r="C108" s="63">
        <v>10.1022659105212</v>
      </c>
      <c r="D108" s="63">
        <v>10.716663500471</v>
      </c>
      <c r="E108" s="63">
        <v>11.2704827657644</v>
      </c>
      <c r="F108" s="63">
        <v>11.6847503478165</v>
      </c>
      <c r="G108" s="63">
        <v>12.1573677880085</v>
      </c>
      <c r="H108" s="63">
        <v>12.9941761464833</v>
      </c>
      <c r="I108" s="63">
        <v>13.1536570954124</v>
      </c>
      <c r="J108" s="63">
        <v>13.2974151531917</v>
      </c>
      <c r="K108" s="63">
        <v>13.8911623450174</v>
      </c>
      <c r="L108" s="63">
        <v>13.976057766104</v>
      </c>
      <c r="M108" s="63">
        <v>14.4221893362373</v>
      </c>
      <c r="N108" s="63">
        <v>15.0250989144258</v>
      </c>
      <c r="O108" s="63">
        <v>15.6192884025208</v>
      </c>
      <c r="P108" s="63">
        <v>16.5835227540281</v>
      </c>
      <c r="Q108" s="63">
        <v>17.492570924977</v>
      </c>
      <c r="R108" s="63">
        <v>17.7972296781631</v>
      </c>
      <c r="S108" s="63">
        <v>18.2206007321256</v>
      </c>
      <c r="T108" s="63">
        <v>18.6337508480151</v>
      </c>
      <c r="U108" s="63">
        <v>18.6641807920122</v>
      </c>
      <c r="V108" s="63">
        <v>19.2870344412652</v>
      </c>
      <c r="W108" s="63">
        <v>19.1875985033791</v>
      </c>
      <c r="X108" s="63">
        <v>18.3334220084729</v>
      </c>
      <c r="Y108" s="63">
        <v>18.2940339263255</v>
      </c>
      <c r="Z108" s="63">
        <v>17.7186398605008</v>
      </c>
      <c r="AA108" s="63">
        <v>16.9604018201764</v>
      </c>
      <c r="AB108" s="63">
        <v>16.1087370952957</v>
      </c>
      <c r="AC108" s="63">
        <v>14.2641761376727</v>
      </c>
      <c r="AD108" s="63">
        <v>13.3179337742454</v>
      </c>
      <c r="AE108" s="63">
        <v>12.4756832050404</v>
      </c>
      <c r="AF108" s="63">
        <v>12.0708167892213</v>
      </c>
      <c r="AG108" s="63">
        <v>11.0512571583615</v>
      </c>
      <c r="AH108" s="63">
        <v>10.7440218863368</v>
      </c>
      <c r="AI108" s="63">
        <v>10.1346924948746</v>
      </c>
      <c r="AJ108" s="63">
        <v>10.5356100403136</v>
      </c>
      <c r="AK108" s="63">
        <v>11.0071871154682</v>
      </c>
      <c r="AL108" s="63">
        <v>11.1428613762088</v>
      </c>
      <c r="AM108" s="63">
        <v>10.8599169645959</v>
      </c>
      <c r="AN108" s="63">
        <v>11.1780914421706</v>
      </c>
      <c r="AO108" s="63">
        <v>11.1263519042083</v>
      </c>
      <c r="AP108" s="63">
        <v>11.4964543583904</v>
      </c>
      <c r="AQ108" s="63">
        <v>11.7425568586315</v>
      </c>
      <c r="AR108" s="63">
        <v>11.3707125941539</v>
      </c>
      <c r="AS108" s="63">
        <v>11.7140372861952</v>
      </c>
      <c r="AT108" s="63">
        <v>10.573809165906</v>
      </c>
      <c r="AU108" s="63">
        <v>11.5633619884986</v>
      </c>
      <c r="AV108" s="63">
        <v>11.3423096520571</v>
      </c>
      <c r="AW108" s="63">
        <v>11.698672005157</v>
      </c>
      <c r="AX108" s="63">
        <v>11.2924400570999</v>
      </c>
      <c r="AY108" s="63">
        <v>12.0405145781667</v>
      </c>
      <c r="AZ108" s="63">
        <v>12.3787092654067</v>
      </c>
      <c r="BA108" s="63">
        <v>13.2674588658683</v>
      </c>
      <c r="BB108" s="63">
        <v>13.3736451273261</v>
      </c>
      <c r="BC108" s="63">
        <v>13.4055310217386</v>
      </c>
      <c r="BD108" s="63">
        <v>17.1126819092973</v>
      </c>
      <c r="BE108" s="64">
        <v>16.9516807476656</v>
      </c>
      <c r="BF108" s="30">
        <v>-0.0121148298289615</v>
      </c>
      <c r="BG108" s="30">
        <v>0.0493217164088959</v>
      </c>
    </row>
    <row r="109" spans="8:8" s="24" ht="10.2" customFormat="1">
      <c r="A109" s="34" t="s">
        <v>193</v>
      </c>
      <c r="B109" s="65">
        <v>10.4886816086514</v>
      </c>
      <c r="C109" s="65">
        <v>11.1243386167795</v>
      </c>
      <c r="D109" s="65">
        <v>11.3696898598931</v>
      </c>
      <c r="E109" s="65">
        <v>11.9521457603759</v>
      </c>
      <c r="F109" s="65">
        <v>13.2494995121307</v>
      </c>
      <c r="G109" s="65">
        <v>14.7216343543356</v>
      </c>
      <c r="H109" s="65">
        <v>15.7443690093739</v>
      </c>
      <c r="I109" s="65">
        <v>16.2927694868959</v>
      </c>
      <c r="J109" s="65">
        <v>17.2051790816356</v>
      </c>
      <c r="K109" s="65">
        <v>17.1952388635742</v>
      </c>
      <c r="L109" s="65">
        <v>17.4829726956061</v>
      </c>
      <c r="M109" s="65">
        <v>17.9613834221555</v>
      </c>
      <c r="N109" s="65">
        <v>18.6411443358564</v>
      </c>
      <c r="O109" s="65">
        <v>19.5476424276168</v>
      </c>
      <c r="P109" s="65">
        <v>20.0780530983907</v>
      </c>
      <c r="Q109" s="65">
        <v>19.8769653336834</v>
      </c>
      <c r="R109" s="65">
        <v>19.6571230557671</v>
      </c>
      <c r="S109" s="65">
        <v>19.4849746796498</v>
      </c>
      <c r="T109" s="65">
        <v>19.9768901242259</v>
      </c>
      <c r="U109" s="65">
        <v>20.9652602290062</v>
      </c>
      <c r="V109" s="65">
        <v>21.5711106706444</v>
      </c>
      <c r="W109" s="65">
        <v>22.0466363797919</v>
      </c>
      <c r="X109" s="65">
        <v>22.8348974334643</v>
      </c>
      <c r="Y109" s="65">
        <v>24.0216753211829</v>
      </c>
      <c r="Z109" s="65">
        <v>24.8313200377412</v>
      </c>
      <c r="AA109" s="65">
        <v>25.3977638856458</v>
      </c>
      <c r="AB109" s="65">
        <v>26.1125104675759</v>
      </c>
      <c r="AC109" s="65">
        <v>26.8838543623503</v>
      </c>
      <c r="AD109" s="65">
        <v>27.8704296797639</v>
      </c>
      <c r="AE109" s="65">
        <v>28.971781698331</v>
      </c>
      <c r="AF109" s="65">
        <v>29.9836157157353</v>
      </c>
      <c r="AG109" s="65">
        <v>30.9398629211093</v>
      </c>
      <c r="AH109" s="65">
        <v>31.4465796649499</v>
      </c>
      <c r="AI109" s="65">
        <v>30.9205078029861</v>
      </c>
      <c r="AJ109" s="65">
        <v>31.6901720217095</v>
      </c>
      <c r="AK109" s="65">
        <v>32.4514047787787</v>
      </c>
      <c r="AL109" s="65">
        <v>33.096476580996</v>
      </c>
      <c r="AM109" s="65">
        <v>34.3472817817172</v>
      </c>
      <c r="AN109" s="65">
        <v>36.739351199157</v>
      </c>
      <c r="AO109" s="65">
        <v>39.8987554392394</v>
      </c>
      <c r="AP109" s="65">
        <v>42.4965759959451</v>
      </c>
      <c r="AQ109" s="65">
        <v>44.5049809828156</v>
      </c>
      <c r="AR109" s="65">
        <v>46.7723155502504</v>
      </c>
      <c r="AS109" s="65">
        <v>47.5639278668409</v>
      </c>
      <c r="AT109" s="65">
        <v>48.1253551979234</v>
      </c>
      <c r="AU109" s="65">
        <v>50.7038538332641</v>
      </c>
      <c r="AV109" s="65">
        <v>52.8522796224279</v>
      </c>
      <c r="AW109" s="65">
        <v>54.0380796117404</v>
      </c>
      <c r="AX109" s="65">
        <v>55.1132070482027</v>
      </c>
      <c r="AY109" s="65">
        <v>55.9067797212099</v>
      </c>
      <c r="AZ109" s="65">
        <v>56.3714071432163</v>
      </c>
      <c r="BA109" s="65">
        <v>57.0558790492551</v>
      </c>
      <c r="BB109" s="65">
        <v>58.285277656918</v>
      </c>
      <c r="BC109" s="65">
        <v>59.8101625420868</v>
      </c>
      <c r="BD109" s="65">
        <v>60.9064030261531</v>
      </c>
      <c r="BE109" s="65">
        <v>59.6477546058015</v>
      </c>
      <c r="BF109" s="33">
        <v>-0.023341066896708</v>
      </c>
      <c r="BG109" s="33">
        <v>0.0238324739625388</v>
      </c>
    </row>
    <row r="110" spans="8:8" s="24" ht="10.2" customFormat="1">
      <c r="A110" s="35"/>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c r="AG110" s="64"/>
      <c r="AH110" s="64"/>
      <c r="AI110" s="64"/>
      <c r="AJ110" s="64"/>
      <c r="AK110" s="64"/>
      <c r="AL110" s="64"/>
      <c r="AM110" s="64"/>
      <c r="AN110" s="64"/>
      <c r="AO110" s="64"/>
      <c r="AP110" s="64"/>
      <c r="AQ110" s="64"/>
      <c r="AR110" s="64"/>
      <c r="AS110" s="64"/>
      <c r="AT110" s="64"/>
      <c r="AU110" s="64"/>
      <c r="AV110" s="64"/>
      <c r="AW110" s="64"/>
      <c r="AX110" s="64"/>
      <c r="AY110" s="64"/>
      <c r="AZ110" s="64"/>
      <c r="BA110" s="64"/>
      <c r="BB110" s="64"/>
      <c r="BC110" s="64"/>
      <c r="BD110" s="64"/>
      <c r="BE110" s="64"/>
      <c r="BF110" s="36"/>
      <c r="BG110" s="36"/>
    </row>
    <row r="111" spans="8:8" s="24" ht="10.2" customFormat="1">
      <c r="A111" s="37" t="s">
        <v>194</v>
      </c>
      <c r="B111" s="66">
        <v>46.4897532068054</v>
      </c>
      <c r="C111" s="66">
        <v>47.9920452203467</v>
      </c>
      <c r="D111" s="66">
        <v>48.7811424615665</v>
      </c>
      <c r="E111" s="66">
        <v>50.6729601263502</v>
      </c>
      <c r="F111" s="66">
        <v>52.9624808673097</v>
      </c>
      <c r="G111" s="66">
        <v>55.1969816943135</v>
      </c>
      <c r="H111" s="66">
        <v>56.3045081703895</v>
      </c>
      <c r="I111" s="66">
        <v>58.163606801548</v>
      </c>
      <c r="J111" s="66">
        <v>60.3737516989702</v>
      </c>
      <c r="K111" s="66">
        <v>59.5594836032371</v>
      </c>
      <c r="L111" s="66">
        <v>58.7456449342021</v>
      </c>
      <c r="M111" s="66">
        <v>60.7786713930616</v>
      </c>
      <c r="N111" s="66">
        <v>61.8871599395648</v>
      </c>
      <c r="O111" s="66">
        <v>63.2534214148933</v>
      </c>
      <c r="P111" s="66">
        <v>64.3052234777457</v>
      </c>
      <c r="Q111" s="66">
        <v>62.6586892165857</v>
      </c>
      <c r="R111" s="66">
        <v>61.2923909230964</v>
      </c>
      <c r="S111" s="66">
        <v>59.8859542694115</v>
      </c>
      <c r="T111" s="66">
        <v>59.7787449244165</v>
      </c>
      <c r="U111" s="66">
        <v>61.5045691895552</v>
      </c>
      <c r="V111" s="66">
        <v>61.9864023342218</v>
      </c>
      <c r="W111" s="66">
        <v>62.2383828108551</v>
      </c>
      <c r="X111" s="66">
        <v>63.2385818093168</v>
      </c>
      <c r="Y111" s="66">
        <v>64.457582944002</v>
      </c>
      <c r="Z111" s="66">
        <v>64.5547234354566</v>
      </c>
      <c r="AA111" s="66">
        <v>64.2050694788315</v>
      </c>
      <c r="AB111" s="66">
        <v>63.6285101979081</v>
      </c>
      <c r="AC111" s="66">
        <v>63.0661193713171</v>
      </c>
      <c r="AD111" s="66">
        <v>62.5982394394326</v>
      </c>
      <c r="AE111" s="66">
        <v>62.5024883592845</v>
      </c>
      <c r="AF111" s="66">
        <v>62.9801788434124</v>
      </c>
      <c r="AG111" s="66">
        <v>63.8873250720657</v>
      </c>
      <c r="AH111" s="66">
        <v>63.6464726536207</v>
      </c>
      <c r="AI111" s="66">
        <v>63.1587091223797</v>
      </c>
      <c r="AJ111" s="66">
        <v>63.4441413225033</v>
      </c>
      <c r="AK111" s="66">
        <v>64.1936853469995</v>
      </c>
      <c r="AL111" s="66">
        <v>63.9996996516242</v>
      </c>
      <c r="AM111" s="66">
        <v>64.5939711862671</v>
      </c>
      <c r="AN111" s="66">
        <v>66.0598740153377</v>
      </c>
      <c r="AO111" s="66">
        <v>68.4469737475207</v>
      </c>
      <c r="AP111" s="66">
        <v>69.7834391954925</v>
      </c>
      <c r="AQ111" s="66">
        <v>70.8787969153954</v>
      </c>
      <c r="AR111" s="66">
        <v>72.1933287524338</v>
      </c>
      <c r="AS111" s="66">
        <v>72.0775909673579</v>
      </c>
      <c r="AT111" s="66">
        <v>70.111461532843</v>
      </c>
      <c r="AU111" s="66">
        <v>72.6284126457389</v>
      </c>
      <c r="AV111" s="66">
        <v>73.4998221657668</v>
      </c>
      <c r="AW111" s="66">
        <v>73.6052202502612</v>
      </c>
      <c r="AX111" s="66">
        <v>74.0861777679054</v>
      </c>
      <c r="AY111" s="66">
        <v>73.9440211889597</v>
      </c>
      <c r="AZ111" s="66">
        <v>73.7559307326861</v>
      </c>
      <c r="BA111" s="66">
        <v>73.9054232150725</v>
      </c>
      <c r="BB111" s="66">
        <v>74.4201897205984</v>
      </c>
      <c r="BC111" s="66">
        <v>75.4828570056177</v>
      </c>
      <c r="BD111" s="66">
        <v>75.3744014533899</v>
      </c>
      <c r="BE111" s="67">
        <v>71.3971164477806</v>
      </c>
      <c r="BF111" s="39">
        <v>-0.0553551207546842</v>
      </c>
      <c r="BG111" s="39">
        <v>0.00726440175559873</v>
      </c>
    </row>
    <row r="112" spans="8:8" s="24" ht="10.2" customFormat="1">
      <c r="A112" s="24" t="s">
        <v>195</v>
      </c>
      <c r="B112" s="63">
        <v>127.039215151137</v>
      </c>
      <c r="C112" s="63">
        <v>131.662194188329</v>
      </c>
      <c r="D112" s="63">
        <v>135.266235416109</v>
      </c>
      <c r="E112" s="63">
        <v>142.602052100935</v>
      </c>
      <c r="F112" s="63">
        <v>150.303338073745</v>
      </c>
      <c r="G112" s="63">
        <v>156.955894718645</v>
      </c>
      <c r="H112" s="63">
        <v>159.392714599951</v>
      </c>
      <c r="I112" s="63">
        <v>165.630462249708</v>
      </c>
      <c r="J112" s="63">
        <v>173.167461709348</v>
      </c>
      <c r="K112" s="63">
        <v>169.074807383914</v>
      </c>
      <c r="L112" s="63">
        <v>163.888438541566</v>
      </c>
      <c r="M112" s="63">
        <v>170.94081144332</v>
      </c>
      <c r="N112" s="63">
        <v>173.170460333668</v>
      </c>
      <c r="O112" s="63">
        <v>176.899757797431</v>
      </c>
      <c r="P112" s="63">
        <v>180.09288966885</v>
      </c>
      <c r="Q112" s="63">
        <v>173.753836577901</v>
      </c>
      <c r="R112" s="63">
        <v>168.481004870951</v>
      </c>
      <c r="S112" s="63">
        <v>162.061905866296</v>
      </c>
      <c r="T112" s="63">
        <v>161.113258031792</v>
      </c>
      <c r="U112" s="63">
        <v>167.084193073951</v>
      </c>
      <c r="V112" s="63">
        <v>168.760985568534</v>
      </c>
      <c r="W112" s="63">
        <v>169.528922997877</v>
      </c>
      <c r="X112" s="63">
        <v>172.9504415802</v>
      </c>
      <c r="Y112" s="63">
        <v>177.371082305883</v>
      </c>
      <c r="Z112" s="63">
        <v>179.17106957137</v>
      </c>
      <c r="AA112" s="63">
        <v>178.372470240658</v>
      </c>
      <c r="AB112" s="63">
        <v>178.3894836776</v>
      </c>
      <c r="AC112" s="63">
        <v>178.580189933818</v>
      </c>
      <c r="AD112" s="63">
        <v>179.660426730362</v>
      </c>
      <c r="AE112" s="63">
        <v>181.300555623753</v>
      </c>
      <c r="AF112" s="63">
        <v>184.685620668911</v>
      </c>
      <c r="AG112" s="63">
        <v>189.41573927456</v>
      </c>
      <c r="AH112" s="63">
        <v>189.88852886881</v>
      </c>
      <c r="AI112" s="63">
        <v>189.078340314707</v>
      </c>
      <c r="AJ112" s="63">
        <v>190.397644255007</v>
      </c>
      <c r="AK112" s="63">
        <v>192.706371652201</v>
      </c>
      <c r="AL112" s="63">
        <v>189.923748797128</v>
      </c>
      <c r="AM112" s="63">
        <v>190.29666559592</v>
      </c>
      <c r="AN112" s="63">
        <v>190.543260658837</v>
      </c>
      <c r="AO112" s="63">
        <v>192.596353791258</v>
      </c>
      <c r="AP112" s="63">
        <v>192.25950273389</v>
      </c>
      <c r="AQ112" s="63">
        <v>191.229998168278</v>
      </c>
      <c r="AR112" s="63">
        <v>190.926763353586</v>
      </c>
      <c r="AS112" s="63">
        <v>187.358470142069</v>
      </c>
      <c r="AT112" s="63">
        <v>176.929685655584</v>
      </c>
      <c r="AU112" s="63">
        <v>182.111154716609</v>
      </c>
      <c r="AV112" s="63">
        <v>178.989440763502</v>
      </c>
      <c r="AW112" s="63">
        <v>176.11769366733</v>
      </c>
      <c r="AX112" s="63">
        <v>176.627398432658</v>
      </c>
      <c r="AY112" s="63">
        <v>174.039621993438</v>
      </c>
      <c r="AZ112" s="63">
        <v>173.440028178723</v>
      </c>
      <c r="BA112" s="63">
        <v>173.08465864788</v>
      </c>
      <c r="BB112" s="63">
        <v>173.648306212364</v>
      </c>
      <c r="BC112" s="63">
        <v>175.308945201072</v>
      </c>
      <c r="BD112" s="63">
        <v>172.654904716233</v>
      </c>
      <c r="BE112" s="64">
        <v>159.130757176636</v>
      </c>
      <c r="BF112" s="30">
        <v>-0.08084873726636</v>
      </c>
      <c r="BG112" s="30">
        <v>-0.00244276813388822</v>
      </c>
    </row>
    <row r="113" spans="8:8" s="24" ht="10.2" customFormat="1">
      <c r="A113" s="24" t="s">
        <v>196</v>
      </c>
      <c r="B113" s="63">
        <v>18.4443573842417</v>
      </c>
      <c r="C113" s="63">
        <v>19.1768856578411</v>
      </c>
      <c r="D113" s="63">
        <v>19.348824042061</v>
      </c>
      <c r="E113" s="63">
        <v>19.7755983436808</v>
      </c>
      <c r="F113" s="63">
        <v>20.653494536913</v>
      </c>
      <c r="G113" s="63">
        <v>21.8321751244429</v>
      </c>
      <c r="H113" s="63">
        <v>22.9023153815883</v>
      </c>
      <c r="I113" s="63">
        <v>23.743299745573</v>
      </c>
      <c r="J113" s="63">
        <v>24.6539271692419</v>
      </c>
      <c r="K113" s="63">
        <v>25.2623487567796</v>
      </c>
      <c r="L113" s="63">
        <v>26.1797431537991</v>
      </c>
      <c r="M113" s="63">
        <v>27.0296000437424</v>
      </c>
      <c r="N113" s="63">
        <v>28.1625738610544</v>
      </c>
      <c r="O113" s="63">
        <v>29.1848313457692</v>
      </c>
      <c r="P113" s="63">
        <v>29.9744894354261</v>
      </c>
      <c r="Q113" s="63">
        <v>30.1079819822799</v>
      </c>
      <c r="R113" s="63">
        <v>30.2421192379321</v>
      </c>
      <c r="S113" s="63">
        <v>30.6270791201356</v>
      </c>
      <c r="T113" s="63">
        <v>31.0999461104569</v>
      </c>
      <c r="U113" s="63">
        <v>31.9832672503465</v>
      </c>
      <c r="V113" s="63">
        <v>32.2912381870323</v>
      </c>
      <c r="W113" s="63">
        <v>32.7822062272652</v>
      </c>
      <c r="X113" s="63">
        <v>33.5106276223272</v>
      </c>
      <c r="Y113" s="63">
        <v>34.2560962753003</v>
      </c>
      <c r="Z113" s="63">
        <v>34.2721861199368</v>
      </c>
      <c r="AA113" s="63">
        <v>34.3114472879297</v>
      </c>
      <c r="AB113" s="63">
        <v>33.8849887606443</v>
      </c>
      <c r="AC113" s="63">
        <v>33.4036340168117</v>
      </c>
      <c r="AD113" s="63">
        <v>32.7939244624004</v>
      </c>
      <c r="AE113" s="63">
        <v>32.5013116856548</v>
      </c>
      <c r="AF113" s="63">
        <v>32.4884164894325</v>
      </c>
      <c r="AG113" s="63">
        <v>32.6832442703217</v>
      </c>
      <c r="AH113" s="63">
        <v>32.5045405683631</v>
      </c>
      <c r="AI113" s="63">
        <v>32.3265848704339</v>
      </c>
      <c r="AJ113" s="63">
        <v>32.5816696117315</v>
      </c>
      <c r="AK113" s="63">
        <v>33.1691746572662</v>
      </c>
      <c r="AL113" s="63">
        <v>33.8048017520511</v>
      </c>
      <c r="AM113" s="63">
        <v>34.6521170576584</v>
      </c>
      <c r="AN113" s="63">
        <v>36.5982439646073</v>
      </c>
      <c r="AO113" s="63">
        <v>39.2487183839859</v>
      </c>
      <c r="AP113" s="63">
        <v>41.1565422378184</v>
      </c>
      <c r="AQ113" s="63">
        <v>42.9195419182893</v>
      </c>
      <c r="AR113" s="63">
        <v>44.7755860026483</v>
      </c>
      <c r="AS113" s="63">
        <v>45.6170502907592</v>
      </c>
      <c r="AT113" s="63">
        <v>45.7429227219831</v>
      </c>
      <c r="AU113" s="63">
        <v>47.8081791709169</v>
      </c>
      <c r="AV113" s="63">
        <v>49.7391282530265</v>
      </c>
      <c r="AW113" s="63">
        <v>50.6679112740859</v>
      </c>
      <c r="AX113" s="63">
        <v>51.2968406866926</v>
      </c>
      <c r="AY113" s="63">
        <v>51.8474860592082</v>
      </c>
      <c r="AZ113" s="63">
        <v>51.8958828463439</v>
      </c>
      <c r="BA113" s="63">
        <v>52.2971284078323</v>
      </c>
      <c r="BB113" s="63">
        <v>52.939684991686</v>
      </c>
      <c r="BC113" s="63">
        <v>54.012496797839</v>
      </c>
      <c r="BD113" s="63">
        <v>54.5919073448634</v>
      </c>
      <c r="BE113" s="64">
        <v>52.7869611819979</v>
      </c>
      <c r="BF113" s="30">
        <v>-0.0357044281389275</v>
      </c>
      <c r="BG113" s="30">
        <v>0.0178421599566747</v>
      </c>
    </row>
    <row r="114" spans="8:8" s="24" ht="10.2" customFormat="1">
      <c r="A114" s="40" t="s">
        <v>197</v>
      </c>
      <c r="B114" s="68">
        <v>93.8845841013511</v>
      </c>
      <c r="C114" s="68">
        <v>96.3395591586226</v>
      </c>
      <c r="D114" s="68">
        <v>99.0043669417267</v>
      </c>
      <c r="E114" s="68">
        <v>105.354605541259</v>
      </c>
      <c r="F114" s="68">
        <v>113.364835111885</v>
      </c>
      <c r="G114" s="68">
        <v>120.888860659679</v>
      </c>
      <c r="H114" s="68">
        <v>123.938043016196</v>
      </c>
      <c r="I114" s="68">
        <v>129.830555993437</v>
      </c>
      <c r="J114" s="68">
        <v>136.394769905531</v>
      </c>
      <c r="K114" s="68">
        <v>134.200450466502</v>
      </c>
      <c r="L114" s="68">
        <v>132.716978082715</v>
      </c>
      <c r="M114" s="68">
        <v>140.368052466034</v>
      </c>
      <c r="N114" s="68">
        <v>141.616449258523</v>
      </c>
      <c r="O114" s="68">
        <v>146.73366635786</v>
      </c>
      <c r="P114" s="68">
        <v>151.390388464773</v>
      </c>
      <c r="Q114" s="68">
        <v>148.242517582411</v>
      </c>
      <c r="R114" s="68">
        <v>143.433473556485</v>
      </c>
      <c r="S114" s="68">
        <v>139.608916658003</v>
      </c>
      <c r="T114" s="68">
        <v>139.824239484547</v>
      </c>
      <c r="U114" s="68">
        <v>143.651180209746</v>
      </c>
      <c r="V114" s="68">
        <v>147.730820170162</v>
      </c>
      <c r="W114" s="68">
        <v>149.468640431144</v>
      </c>
      <c r="X114" s="68">
        <v>152.096803635821</v>
      </c>
      <c r="Y114" s="68">
        <v>152.876149785859</v>
      </c>
      <c r="Z114" s="68">
        <v>152.881359936209</v>
      </c>
      <c r="AA114" s="68">
        <v>149.154336329501</v>
      </c>
      <c r="AB114" s="68">
        <v>148.013644123875</v>
      </c>
      <c r="AC114" s="68">
        <v>144.763751843624</v>
      </c>
      <c r="AD114" s="68">
        <v>143.215308438108</v>
      </c>
      <c r="AE114" s="68">
        <v>142.310970455053</v>
      </c>
      <c r="AF114" s="68">
        <v>145.591351225413</v>
      </c>
      <c r="AG114" s="68">
        <v>149.89524455593</v>
      </c>
      <c r="AH114" s="68">
        <v>149.199886059791</v>
      </c>
      <c r="AI114" s="68">
        <v>150.687055814777</v>
      </c>
      <c r="AJ114" s="68">
        <v>149.842284780369</v>
      </c>
      <c r="AK114" s="68">
        <v>150.701963996614</v>
      </c>
      <c r="AL114" s="68">
        <v>153.249422686371</v>
      </c>
      <c r="AM114" s="68">
        <v>151.771156437234</v>
      </c>
      <c r="AN114" s="68">
        <v>154.11639840775</v>
      </c>
      <c r="AO114" s="68">
        <v>155.601907864702</v>
      </c>
      <c r="AP114" s="68">
        <v>155.143208981157</v>
      </c>
      <c r="AQ114" s="68">
        <v>155.797986433974</v>
      </c>
      <c r="AR114" s="68">
        <v>153.423318794853</v>
      </c>
      <c r="AS114" s="68">
        <v>152.389783549604</v>
      </c>
      <c r="AT114" s="68">
        <v>142.972500101918</v>
      </c>
      <c r="AU114" s="68">
        <v>148.07522088724</v>
      </c>
      <c r="AV114" s="68">
        <v>143.383934973908</v>
      </c>
      <c r="AW114" s="68">
        <v>141.447835655684</v>
      </c>
      <c r="AX114" s="68">
        <v>140.018681771503</v>
      </c>
      <c r="AY114" s="68">
        <v>134.792842558181</v>
      </c>
      <c r="AZ114" s="68">
        <v>136.332279894047</v>
      </c>
      <c r="BA114" s="68">
        <v>137.666280139012</v>
      </c>
      <c r="BB114" s="68">
        <v>139.21385277165</v>
      </c>
      <c r="BC114" s="68">
        <v>138.990876831273</v>
      </c>
      <c r="BD114" s="68">
        <v>136.495934408937</v>
      </c>
      <c r="BE114" s="65">
        <v>125.177869295032</v>
      </c>
      <c r="BF114" s="42">
        <v>-0.0854243842552603</v>
      </c>
      <c r="BG114" s="42">
        <v>-0.00462501902262558</v>
      </c>
    </row>
    <row r="115" spans="8:8" s="24" ht="10.2" customFormat="1">
      <c r="B115" s="63"/>
      <c r="C115" s="63"/>
      <c r="D115" s="63"/>
      <c r="E115" s="63"/>
      <c r="F115" s="63"/>
      <c r="G115" s="63"/>
      <c r="H115" s="63"/>
      <c r="I115" s="63"/>
      <c r="J115" s="63"/>
      <c r="K115" s="63"/>
      <c r="L115" s="63"/>
      <c r="M115" s="63"/>
      <c r="N115" s="63"/>
      <c r="O115" s="63"/>
      <c r="P115" s="63"/>
      <c r="Q115" s="63"/>
      <c r="R115" s="63"/>
      <c r="S115" s="63"/>
      <c r="T115" s="63"/>
      <c r="U115" s="63"/>
      <c r="V115" s="63"/>
      <c r="W115" s="63"/>
      <c r="X115" s="63"/>
      <c r="Y115" s="63"/>
      <c r="Z115" s="63"/>
      <c r="AA115" s="63"/>
      <c r="AB115" s="63"/>
      <c r="AC115" s="63"/>
      <c r="AD115" s="63"/>
      <c r="AE115" s="63"/>
      <c r="AF115" s="63"/>
      <c r="AG115" s="63"/>
      <c r="AH115" s="63"/>
      <c r="AI115" s="63"/>
      <c r="AJ115" s="63"/>
      <c r="AK115" s="63"/>
      <c r="AL115" s="63"/>
      <c r="AM115" s="63"/>
      <c r="AN115" s="63"/>
      <c r="AO115" s="63"/>
      <c r="AP115" s="63"/>
      <c r="AQ115" s="63"/>
      <c r="AR115" s="63"/>
      <c r="AS115" s="63"/>
      <c r="AT115" s="63"/>
      <c r="AU115" s="63"/>
      <c r="AV115" s="63"/>
      <c r="AW115" s="63"/>
      <c r="AX115" s="63"/>
      <c r="AY115" s="63"/>
      <c r="AZ115" s="63"/>
      <c r="BA115" s="63"/>
      <c r="BB115" s="63"/>
      <c r="BC115" s="63"/>
      <c r="BD115" s="63"/>
      <c r="BE115" s="64"/>
      <c r="BF115" s="30"/>
      <c r="BG115" s="30"/>
    </row>
    <row r="116" spans="8:8" s="24" ht="10.2" customFormat="1">
      <c r="A116" s="24" t="s">
        <v>198</v>
      </c>
      <c r="B116" s="63"/>
      <c r="C116" s="63"/>
      <c r="D116" s="63"/>
      <c r="E116" s="63"/>
      <c r="F116" s="63"/>
      <c r="G116" s="63"/>
      <c r="H116" s="63"/>
      <c r="I116" s="63"/>
      <c r="J116" s="63"/>
      <c r="K116" s="63"/>
      <c r="L116" s="63"/>
      <c r="M116" s="63"/>
      <c r="N116" s="63"/>
      <c r="O116" s="63"/>
      <c r="P116" s="63"/>
      <c r="Q116" s="63"/>
      <c r="R116" s="63"/>
      <c r="S116" s="63"/>
      <c r="T116" s="63"/>
      <c r="U116" s="63"/>
      <c r="V116" s="63"/>
      <c r="W116" s="63"/>
      <c r="X116" s="63"/>
      <c r="Y116" s="63"/>
      <c r="Z116" s="63"/>
      <c r="AA116" s="63"/>
      <c r="AB116" s="63"/>
      <c r="AC116" s="63"/>
      <c r="AD116" s="63"/>
      <c r="AE116" s="63"/>
      <c r="AF116" s="63"/>
      <c r="AG116" s="63"/>
      <c r="AH116" s="63"/>
      <c r="AI116" s="63"/>
      <c r="AJ116" s="63"/>
      <c r="AK116" s="63"/>
      <c r="AL116" s="63"/>
      <c r="AM116" s="63"/>
      <c r="AN116" s="63"/>
      <c r="AO116" s="63"/>
      <c r="AP116" s="63"/>
      <c r="AQ116" s="63"/>
      <c r="AR116" s="63"/>
      <c r="AS116" s="63"/>
      <c r="AT116" s="63"/>
      <c r="AU116" s="63"/>
      <c r="AV116" s="63"/>
      <c r="AW116" s="63"/>
      <c r="AX116" s="63"/>
      <c r="AY116" s="63"/>
      <c r="AZ116" s="63"/>
      <c r="BA116" s="63"/>
      <c r="BB116" s="63"/>
      <c r="BC116" s="63"/>
      <c r="BD116" s="63"/>
      <c r="BE116" s="64"/>
      <c r="BF116" s="30"/>
      <c r="BG116" s="30"/>
    </row>
    <row r="117" spans="8:8" s="24" ht="10.2" customFormat="1">
      <c r="A117" s="24" t="s">
        <v>199</v>
      </c>
      <c r="B117" s="63"/>
      <c r="C117" s="63"/>
      <c r="D117" s="63"/>
      <c r="E117" s="63"/>
      <c r="F117" s="63"/>
      <c r="G117" s="63"/>
      <c r="H117" s="63"/>
      <c r="I117" s="63"/>
      <c r="J117" s="63"/>
      <c r="K117" s="63"/>
      <c r="L117" s="63"/>
      <c r="M117" s="63"/>
      <c r="N117" s="63"/>
      <c r="O117" s="63"/>
      <c r="P117" s="63"/>
      <c r="Q117" s="63"/>
      <c r="R117" s="63"/>
      <c r="S117" s="63"/>
      <c r="T117" s="63"/>
      <c r="U117" s="63"/>
      <c r="V117" s="63"/>
      <c r="W117" s="63"/>
      <c r="X117" s="63"/>
      <c r="Y117" s="63"/>
      <c r="Z117" s="63"/>
      <c r="AA117" s="63"/>
      <c r="AB117" s="63"/>
      <c r="AC117" s="63"/>
      <c r="AD117" s="63"/>
      <c r="AE117" s="63"/>
      <c r="AF117" s="63"/>
      <c r="AG117" s="63"/>
      <c r="AH117" s="63"/>
      <c r="AI117" s="63"/>
      <c r="AJ117" s="63"/>
      <c r="AK117" s="63"/>
      <c r="AL117" s="63"/>
      <c r="AM117" s="63"/>
      <c r="AN117" s="63"/>
      <c r="AO117" s="63"/>
      <c r="AP117" s="63"/>
      <c r="AQ117" s="63"/>
      <c r="AR117" s="63"/>
      <c r="AS117" s="63"/>
      <c r="AT117" s="63"/>
      <c r="AU117" s="63"/>
      <c r="AV117" s="63"/>
      <c r="AW117" s="63"/>
      <c r="AX117" s="63"/>
      <c r="AY117" s="63"/>
      <c r="AZ117" s="63"/>
      <c r="BA117" s="63"/>
      <c r="BB117" s="63"/>
      <c r="BC117" s="63"/>
      <c r="BD117" s="63"/>
      <c r="BE117" s="64"/>
      <c r="BF117" s="30"/>
      <c r="BG117" s="30"/>
    </row>
    <row r="118" spans="8:8" ht="11.1" customHeight="1">
      <c r="A118" s="24" t="s">
        <v>220</v>
      </c>
      <c r="BD118" s="22"/>
      <c r="BE118" s="22"/>
    </row>
    <row r="119" spans="8:8" ht="11.1" customHeight="1">
      <c r="A119" s="24" t="s">
        <v>221</v>
      </c>
      <c r="BD119" s="22"/>
      <c r="BE119" s="22"/>
    </row>
    <row r="120" spans="8:8" ht="11.1" customHeight="1">
      <c r="A120" s="43" t="s">
        <v>202</v>
      </c>
      <c r="BD120" s="22"/>
      <c r="BE120" s="22"/>
    </row>
    <row r="121" spans="8:8" ht="11.1" customHeight="1">
      <c r="A121" s="44" t="s">
        <v>203</v>
      </c>
      <c r="BD121" s="22"/>
      <c r="BE121" s="22"/>
    </row>
    <row r="122" spans="8:8" ht="11.1" customHeight="1">
      <c r="A122" s="44" t="s">
        <v>204</v>
      </c>
      <c r="BD122" s="22"/>
      <c r="BE122" s="22"/>
    </row>
    <row r="123" spans="8:8" ht="11.1" customHeight="1">
      <c r="A123" s="24" t="s">
        <v>205</v>
      </c>
      <c r="BD123" s="22"/>
      <c r="BE123" s="22"/>
    </row>
    <row r="124" spans="8:8" ht="11.1" customHeight="1">
      <c r="A124" s="22" t="s">
        <v>206</v>
      </c>
    </row>
    <row r="125" spans="8:8" ht="11.1" customHeight="1"/>
    <row r="126" spans="8:8" ht="11.1" customHeight="1"/>
    <row r="127" spans="8:8" ht="11.1" customHeight="1"/>
    <row r="128" spans="8:8" ht="11.1" customHeight="1"/>
    <row r="129" spans="8:8" ht="11.1" customHeight="1"/>
    <row r="130" spans="8:8" ht="11.1" customHeight="1"/>
    <row r="131" spans="8:8" ht="11.1" customHeight="1"/>
  </sheetData>
  <mergeCells count="1">
    <mergeCell ref="BF2:BG2"/>
  </mergeCells>
  <conditionalFormatting sqref="BF109:BG110">
    <cfRule type="cellIs" operator="lessThanOrEqual" priority="13" dxfId="34">
      <formula>0</formula>
    </cfRule>
    <cfRule type="cellIs" operator="greaterThan" priority="14" dxfId="35">
      <formula>0</formula>
    </cfRule>
  </conditionalFormatting>
  <conditionalFormatting sqref="BF46:BG46">
    <cfRule type="cellIs" operator="greaterThan" priority="26" dxfId="36">
      <formula>0</formula>
    </cfRule>
    <cfRule type="cellIs" operator="lessThanOrEqual" priority="25" dxfId="37">
      <formula>0</formula>
    </cfRule>
  </conditionalFormatting>
  <conditionalFormatting sqref="BF48:BG48">
    <cfRule type="cellIs" operator="greaterThan" priority="6" dxfId="38">
      <formula>0</formula>
    </cfRule>
    <cfRule type="cellIs" operator="lessThanOrEqual" priority="5" dxfId="39">
      <formula>0</formula>
    </cfRule>
  </conditionalFormatting>
  <conditionalFormatting sqref="BF113:BG113">
    <cfRule type="cellIs" operator="lessThanOrEqual" priority="7" dxfId="40">
      <formula>0</formula>
    </cfRule>
    <cfRule type="cellIs" operator="greaterThan" priority="8" dxfId="41">
      <formula>0</formula>
    </cfRule>
  </conditionalFormatting>
  <conditionalFormatting sqref="BF111:BG111">
    <cfRule type="cellIs" operator="greaterThan" priority="24" dxfId="42">
      <formula>0</formula>
    </cfRule>
    <cfRule type="cellIs" operator="lessThanOrEqual" priority="23" dxfId="43">
      <formula>0</formula>
    </cfRule>
  </conditionalFormatting>
  <conditionalFormatting sqref="BF57:BG58">
    <cfRule type="cellIs" operator="lessThanOrEqual" priority="21" dxfId="44">
      <formula>0</formula>
    </cfRule>
    <cfRule type="cellIs" operator="greaterThan" priority="22" dxfId="45">
      <formula>0</formula>
    </cfRule>
  </conditionalFormatting>
  <conditionalFormatting sqref="BF54:BG54">
    <cfRule type="cellIs" operator="lessThanOrEqual" priority="1" dxfId="46">
      <formula>0</formula>
    </cfRule>
    <cfRule type="cellIs" operator="greaterThan" priority="2" dxfId="47">
      <formula>0</formula>
    </cfRule>
  </conditionalFormatting>
  <conditionalFormatting sqref="BF41:BG45">
    <cfRule type="cellIs" operator="greaterThan" priority="28" dxfId="48">
      <formula>0</formula>
    </cfRule>
    <cfRule type="cellIs" operator="lessThanOrEqual" priority="27" dxfId="49">
      <formula>0</formula>
    </cfRule>
  </conditionalFormatting>
  <conditionalFormatting sqref="BF59:BG60">
    <cfRule type="cellIs" operator="greaterThan" priority="4" dxfId="50">
      <formula>0</formula>
    </cfRule>
    <cfRule type="cellIs" operator="lessThanOrEqual" priority="3" dxfId="51">
      <formula>0</formula>
    </cfRule>
  </conditionalFormatting>
  <conditionalFormatting sqref="BF4:BG4 BF61:BG66">
    <cfRule type="cellIs" operator="lessThanOrEqual" priority="33" dxfId="52">
      <formula>0</formula>
    </cfRule>
    <cfRule type="cellIs" operator="greaterThan" priority="34" dxfId="53">
      <formula>0</formula>
    </cfRule>
  </conditionalFormatting>
  <conditionalFormatting sqref="BF67:BG68">
    <cfRule type="cellIs" operator="greaterThan" priority="20" dxfId="54">
      <formula>0</formula>
    </cfRule>
    <cfRule type="cellIs" operator="lessThanOrEqual" priority="19" dxfId="55">
      <formula>0</formula>
    </cfRule>
  </conditionalFormatting>
  <conditionalFormatting sqref="BF33:BG40 BF5:BG22 BF47:BG47 BF49:BG53 BF69:BG77 BF80:BG88 BF91:BG105 BF107:BG108 BF55:BG56">
    <cfRule type="cellIs" operator="greaterThan" priority="32" dxfId="56">
      <formula>0</formula>
    </cfRule>
    <cfRule type="cellIs" operator="lessThanOrEqual" priority="31" dxfId="57">
      <formula>0</formula>
    </cfRule>
  </conditionalFormatting>
  <conditionalFormatting sqref="BF89:BG90">
    <cfRule type="cellIs" operator="greaterThan" priority="16" dxfId="58">
      <formula>0</formula>
    </cfRule>
    <cfRule type="cellIs" operator="lessThanOrEqual" priority="15" dxfId="59">
      <formula>0</formula>
    </cfRule>
  </conditionalFormatting>
  <conditionalFormatting sqref="BF106:BG106">
    <cfRule type="cellIs" operator="greaterThan" priority="12" dxfId="60">
      <formula>0</formula>
    </cfRule>
    <cfRule type="cellIs" operator="lessThanOrEqual" priority="11" dxfId="61">
      <formula>0</formula>
    </cfRule>
  </conditionalFormatting>
  <conditionalFormatting sqref="BF23:BG32">
    <cfRule type="cellIs" operator="greaterThan" priority="30" dxfId="62">
      <formula>0</formula>
    </cfRule>
    <cfRule type="cellIs" operator="lessThanOrEqual" priority="29" dxfId="63">
      <formula>0</formula>
    </cfRule>
  </conditionalFormatting>
  <conditionalFormatting sqref="BF112:BG112 BF114:BG117">
    <cfRule type="cellIs" operator="lessThanOrEqual" priority="9" dxfId="64">
      <formula>0</formula>
    </cfRule>
    <cfRule type="cellIs" operator="greaterThan" priority="10" dxfId="65">
      <formula>0</formula>
    </cfRule>
  </conditionalFormatting>
  <conditionalFormatting sqref="BF78:BG79">
    <cfRule type="cellIs" operator="greaterThan" priority="18" dxfId="66">
      <formula>0</formula>
    </cfRule>
    <cfRule type="cellIs" operator="lessThanOrEqual" priority="17" dxfId="67">
      <formula>0</formula>
    </cfRule>
  </conditionalFormatting>
  <hyperlinks>
    <hyperlink ref="BI1" location="Contents!A1" display="Contents"/>
  </hyperlinks>
  <pageMargins left="0.7" right="0.7" top="0.75" bottom="0.75" header="0.3" footer="0.3"/>
</worksheet>
</file>

<file path=xl/worksheets/sheet5.xml><?xml version="1.0" encoding="utf-8"?>
<worksheet xmlns:r="http://schemas.openxmlformats.org/officeDocument/2006/relationships" xmlns="http://schemas.openxmlformats.org/spreadsheetml/2006/main">
  <dimension ref="A1:BL166"/>
  <sheetViews>
    <sheetView workbookViewId="0" showGridLines="0">
      <pane xSplit="1" ySplit="3" topLeftCell="AL90" state="frozen" activePane="bottomRight"/>
      <selection pane="bottomRight" activeCell="AU111" sqref="AU111"/>
    </sheetView>
  </sheetViews>
  <sheetFormatPr defaultRowHeight="10.2" defaultColWidth="11"/>
  <cols>
    <col min="1" max="1" customWidth="1" width="30.5" style="69"/>
    <col min="2" max="56" customWidth="1" width="8.332031" style="69"/>
    <col min="57" max="57" customWidth="1" width="8.332031" style="70"/>
    <col min="58" max="58" customWidth="1" width="9.0" style="69"/>
    <col min="59" max="59" customWidth="1" width="11.832031" style="69"/>
    <col min="60" max="62" customWidth="0" width="11.332031" style="69"/>
    <col min="63" max="63" customWidth="1" width="12.6640625" style="69"/>
    <col min="64" max="16384" customWidth="0" width="11.332031" style="69"/>
  </cols>
  <sheetData>
    <row r="1" spans="8:8" ht="13.2">
      <c r="A1" s="71" t="s">
        <v>222</v>
      </c>
      <c r="BH1" s="72"/>
    </row>
    <row r="2" spans="8:8">
      <c r="BF2" s="72" t="s">
        <v>90</v>
      </c>
      <c r="BG2" s="72"/>
      <c r="BH2" s="72" t="s">
        <v>91</v>
      </c>
    </row>
    <row r="3" spans="8:8">
      <c r="A3" s="73" t="s">
        <v>223</v>
      </c>
      <c r="B3" s="69">
        <v>1965.0</v>
      </c>
      <c r="C3" s="69">
        <v>1966.0</v>
      </c>
      <c r="D3" s="69">
        <v>1967.0</v>
      </c>
      <c r="E3" s="69">
        <v>1968.0</v>
      </c>
      <c r="F3" s="69">
        <v>1969.0</v>
      </c>
      <c r="G3" s="69">
        <v>1970.0</v>
      </c>
      <c r="H3" s="69">
        <v>1971.0</v>
      </c>
      <c r="I3" s="69">
        <v>1972.0</v>
      </c>
      <c r="J3" s="69">
        <v>1973.0</v>
      </c>
      <c r="K3" s="69">
        <v>1974.0</v>
      </c>
      <c r="L3" s="69">
        <v>1975.0</v>
      </c>
      <c r="M3" s="69">
        <v>1976.0</v>
      </c>
      <c r="N3" s="69">
        <v>1977.0</v>
      </c>
      <c r="O3" s="69">
        <v>1978.0</v>
      </c>
      <c r="P3" s="69">
        <v>1979.0</v>
      </c>
      <c r="Q3" s="69">
        <v>1980.0</v>
      </c>
      <c r="R3" s="69">
        <v>1981.0</v>
      </c>
      <c r="S3" s="69">
        <v>1982.0</v>
      </c>
      <c r="T3" s="69">
        <v>1983.0</v>
      </c>
      <c r="U3" s="69">
        <v>1984.0</v>
      </c>
      <c r="V3" s="69">
        <v>1985.0</v>
      </c>
      <c r="W3" s="69">
        <v>1986.0</v>
      </c>
      <c r="X3" s="69">
        <v>1987.0</v>
      </c>
      <c r="Y3" s="69">
        <v>1988.0</v>
      </c>
      <c r="Z3" s="69">
        <v>1989.0</v>
      </c>
      <c r="AA3" s="69">
        <v>1990.0</v>
      </c>
      <c r="AB3" s="69">
        <v>1991.0</v>
      </c>
      <c r="AC3" s="69">
        <v>1992.0</v>
      </c>
      <c r="AD3" s="69">
        <v>1993.0</v>
      </c>
      <c r="AE3" s="69">
        <v>1994.0</v>
      </c>
      <c r="AF3" s="69">
        <v>1995.0</v>
      </c>
      <c r="AG3" s="69">
        <v>1996.0</v>
      </c>
      <c r="AH3" s="69">
        <v>1997.0</v>
      </c>
      <c r="AI3" s="69">
        <v>1998.0</v>
      </c>
      <c r="AJ3" s="69">
        <v>1999.0</v>
      </c>
      <c r="AK3" s="69">
        <v>2000.0</v>
      </c>
      <c r="AL3" s="69">
        <v>2001.0</v>
      </c>
      <c r="AM3" s="69">
        <v>2002.0</v>
      </c>
      <c r="AN3" s="69">
        <v>2003.0</v>
      </c>
      <c r="AO3" s="69">
        <v>2004.0</v>
      </c>
      <c r="AP3" s="69">
        <v>2005.0</v>
      </c>
      <c r="AQ3" s="69">
        <v>2006.0</v>
      </c>
      <c r="AR3" s="69">
        <v>2007.0</v>
      </c>
      <c r="AS3" s="69">
        <v>2008.0</v>
      </c>
      <c r="AT3" s="69">
        <v>2009.0</v>
      </c>
      <c r="AU3" s="69">
        <v>2010.0</v>
      </c>
      <c r="AV3" s="69">
        <v>2011.0</v>
      </c>
      <c r="AW3" s="69">
        <v>2012.0</v>
      </c>
      <c r="AX3" s="69">
        <v>2013.0</v>
      </c>
      <c r="AY3" s="69">
        <v>2014.0</v>
      </c>
      <c r="AZ3" s="69">
        <v>2015.0</v>
      </c>
      <c r="BA3" s="69">
        <v>2016.0</v>
      </c>
      <c r="BB3" s="69">
        <v>2017.0</v>
      </c>
      <c r="BC3" s="69">
        <v>2018.0</v>
      </c>
      <c r="BD3" s="69">
        <v>2019.0</v>
      </c>
      <c r="BE3" s="70">
        <v>2020.0</v>
      </c>
      <c r="BF3" s="72">
        <v>2020.0</v>
      </c>
      <c r="BG3" s="72" t="s">
        <v>93</v>
      </c>
      <c r="BH3" s="72">
        <v>2020.0</v>
      </c>
    </row>
    <row r="4" spans="8:8">
      <c r="B4" s="74"/>
      <c r="C4" s="74"/>
      <c r="D4" s="74"/>
      <c r="E4" s="74"/>
      <c r="F4" s="74"/>
      <c r="G4" s="74"/>
      <c r="H4" s="74"/>
      <c r="I4" s="74"/>
      <c r="J4" s="74"/>
      <c r="K4" s="74"/>
      <c r="L4" s="74"/>
      <c r="M4" s="74"/>
      <c r="N4" s="74"/>
      <c r="O4" s="74"/>
      <c r="P4" s="74"/>
      <c r="Q4" s="74"/>
      <c r="R4" s="74"/>
      <c r="S4" s="74"/>
      <c r="T4" s="74"/>
      <c r="U4" s="74"/>
      <c r="V4" s="74"/>
      <c r="W4" s="74"/>
      <c r="X4" s="74"/>
      <c r="Y4" s="74"/>
      <c r="Z4" s="74"/>
      <c r="AA4" s="74"/>
      <c r="AB4" s="74"/>
      <c r="AC4" s="74"/>
      <c r="AD4" s="74"/>
      <c r="AE4" s="74"/>
      <c r="AF4" s="74"/>
      <c r="AG4" s="74"/>
      <c r="AH4" s="74"/>
      <c r="AI4" s="74"/>
      <c r="AJ4" s="74"/>
      <c r="AK4" s="74"/>
      <c r="AL4" s="74"/>
      <c r="AM4" s="74"/>
      <c r="AN4" s="74"/>
      <c r="AO4" s="74"/>
      <c r="AP4" s="74"/>
      <c r="AQ4" s="74"/>
      <c r="AR4" s="74"/>
      <c r="AS4" s="74"/>
      <c r="AT4" s="74"/>
      <c r="AU4" s="74"/>
      <c r="AV4" s="74"/>
      <c r="AW4" s="74"/>
      <c r="AX4" s="74"/>
      <c r="AY4" s="74"/>
      <c r="AZ4" s="74"/>
      <c r="BA4" s="74"/>
      <c r="BB4" s="74"/>
      <c r="BC4" s="74"/>
      <c r="BD4" s="74"/>
      <c r="BE4" s="75"/>
      <c r="BF4" s="74"/>
      <c r="BG4" s="74"/>
      <c r="BH4" s="74"/>
    </row>
    <row r="5" spans="8:8">
      <c r="A5" s="69" t="s">
        <v>94</v>
      </c>
      <c r="B5" s="76">
        <v>260.328493628247</v>
      </c>
      <c r="C5" s="76">
        <v>271.695134554535</v>
      </c>
      <c r="D5" s="76">
        <v>285.543064895532</v>
      </c>
      <c r="E5" s="76">
        <v>308.282173642787</v>
      </c>
      <c r="F5" s="76">
        <v>320.455801664185</v>
      </c>
      <c r="G5" s="76">
        <v>344.911565541209</v>
      </c>
      <c r="H5" s="76">
        <v>351.587903752884</v>
      </c>
      <c r="I5" s="76">
        <v>367.982151925574</v>
      </c>
      <c r="J5" s="76">
        <v>393.724687827515</v>
      </c>
      <c r="K5" s="76">
        <v>400.183126164157</v>
      </c>
      <c r="L5" s="76">
        <v>400.861678750683</v>
      </c>
      <c r="M5" s="76">
        <v>415.420420813375</v>
      </c>
      <c r="N5" s="76">
        <v>438.8311758105</v>
      </c>
      <c r="O5" s="76">
        <v>427.232320458467</v>
      </c>
      <c r="P5" s="76">
        <v>433.859565478136</v>
      </c>
      <c r="Q5" s="76">
        <v>442.984060041768</v>
      </c>
      <c r="R5" s="76">
        <v>423.643436501068</v>
      </c>
      <c r="S5" s="76">
        <v>409.95837944392</v>
      </c>
      <c r="T5" s="76">
        <v>391.138039707738</v>
      </c>
      <c r="U5" s="76">
        <v>412.798075697414</v>
      </c>
      <c r="V5" s="76">
        <v>408.553385092811</v>
      </c>
      <c r="W5" s="76">
        <v>398.307988828072</v>
      </c>
      <c r="X5" s="76">
        <v>411.962928461723</v>
      </c>
      <c r="Y5" s="76">
        <v>442.757866253218</v>
      </c>
      <c r="Z5" s="76">
        <v>462.344508913334</v>
      </c>
      <c r="AA5" s="76">
        <v>449.772915662037</v>
      </c>
      <c r="AB5" s="76">
        <v>433.031716460143</v>
      </c>
      <c r="AC5" s="76">
        <v>447.218415470212</v>
      </c>
      <c r="AD5" s="76">
        <v>443.171333985489</v>
      </c>
      <c r="AE5" s="76">
        <v>457.839768867106</v>
      </c>
      <c r="AF5" s="76">
        <v>476.426120665356</v>
      </c>
      <c r="AG5" s="76">
        <v>485.305938487181</v>
      </c>
      <c r="AH5" s="76">
        <v>498.434962880557</v>
      </c>
      <c r="AI5" s="76">
        <v>514.559635141654</v>
      </c>
      <c r="AJ5" s="76">
        <v>518.07452684271</v>
      </c>
      <c r="AK5" s="76">
        <v>537.969560946798</v>
      </c>
      <c r="AL5" s="76">
        <v>540.07033737794</v>
      </c>
      <c r="AM5" s="76">
        <v>553.162929315821</v>
      </c>
      <c r="AN5" s="76">
        <v>562.037403171403</v>
      </c>
      <c r="AO5" s="76">
        <v>559.245226883522</v>
      </c>
      <c r="AP5" s="76">
        <v>560.305839904729</v>
      </c>
      <c r="AQ5" s="76">
        <v>553.095425475118</v>
      </c>
      <c r="AR5" s="76">
        <v>578.488881516538</v>
      </c>
      <c r="AS5" s="76">
        <v>564.609184997119</v>
      </c>
      <c r="AT5" s="76">
        <v>536.098256049694</v>
      </c>
      <c r="AU5" s="76">
        <v>550.117138805419</v>
      </c>
      <c r="AV5" s="76">
        <v>554.684501758617</v>
      </c>
      <c r="AW5" s="76">
        <v>551.136751370354</v>
      </c>
      <c r="AX5" s="76">
        <v>564.58194886864</v>
      </c>
      <c r="AY5" s="76">
        <v>571.809431461218</v>
      </c>
      <c r="AZ5" s="76">
        <v>570.155125269199</v>
      </c>
      <c r="BA5" s="76">
        <v>553.25042155796</v>
      </c>
      <c r="BB5" s="76">
        <v>565.912759778921</v>
      </c>
      <c r="BC5" s="76">
        <v>576.210989112582</v>
      </c>
      <c r="BD5" s="76">
        <v>577.997163242002</v>
      </c>
      <c r="BE5" s="76">
        <v>517.656723399979</v>
      </c>
      <c r="BF5" s="77">
        <v>-0.106842743185587</v>
      </c>
      <c r="BG5" s="78">
        <v>0.00755353539734815</v>
      </c>
      <c r="BH5" s="78">
        <v>0.0160343977212659</v>
      </c>
    </row>
    <row r="6" spans="8:8">
      <c r="A6" s="69" t="s">
        <v>95</v>
      </c>
      <c r="B6" s="76">
        <v>62.1333288440785</v>
      </c>
      <c r="C6" s="76">
        <v>65.0556730609734</v>
      </c>
      <c r="D6" s="76">
        <v>66.6474981202422</v>
      </c>
      <c r="E6" s="76">
        <v>72.1709110632988</v>
      </c>
      <c r="F6" s="76">
        <v>79.1067158563126</v>
      </c>
      <c r="G6" s="76">
        <v>84.1721796488406</v>
      </c>
      <c r="H6" s="76">
        <v>89.4616503872605</v>
      </c>
      <c r="I6" s="76">
        <v>99.6678800171767</v>
      </c>
      <c r="J6" s="76">
        <v>107.674024675994</v>
      </c>
      <c r="K6" s="76">
        <v>120.859303686505</v>
      </c>
      <c r="L6" s="76">
        <v>141.666457256739</v>
      </c>
      <c r="M6" s="76">
        <v>149.190769998714</v>
      </c>
      <c r="N6" s="76">
        <v>154.563563598611</v>
      </c>
      <c r="O6" s="76">
        <v>179.675977225712</v>
      </c>
      <c r="P6" s="76">
        <v>187.633991897268</v>
      </c>
      <c r="Q6" s="76">
        <v>206.827465646347</v>
      </c>
      <c r="R6" s="76">
        <v>224.925446387088</v>
      </c>
      <c r="S6" s="76">
        <v>234.333812878007</v>
      </c>
      <c r="T6" s="76">
        <v>226.668372194306</v>
      </c>
      <c r="U6" s="76">
        <v>232.712337678693</v>
      </c>
      <c r="V6" s="76">
        <v>239.920579898935</v>
      </c>
      <c r="W6" s="76">
        <v>234.23245335975</v>
      </c>
      <c r="X6" s="76">
        <v>244.146624572216</v>
      </c>
      <c r="Y6" s="76">
        <v>243.792875958397</v>
      </c>
      <c r="Z6" s="76">
        <v>256.313640508153</v>
      </c>
      <c r="AA6" s="76">
        <v>269.853733376089</v>
      </c>
      <c r="AB6" s="76">
        <v>279.224100667434</v>
      </c>
      <c r="AC6" s="76">
        <v>282.173570014958</v>
      </c>
      <c r="AD6" s="76">
        <v>286.824411670253</v>
      </c>
      <c r="AE6" s="76">
        <v>310.393555291119</v>
      </c>
      <c r="AF6" s="76">
        <v>299.20783556835</v>
      </c>
      <c r="AG6" s="76">
        <v>315.454606886399</v>
      </c>
      <c r="AH6" s="76">
        <v>334.301992824061</v>
      </c>
      <c r="AI6" s="76">
        <v>352.66631023729</v>
      </c>
      <c r="AJ6" s="76">
        <v>343.433792031146</v>
      </c>
      <c r="AK6" s="76">
        <v>363.003556886416</v>
      </c>
      <c r="AL6" s="76">
        <v>359.418227981477</v>
      </c>
      <c r="AM6" s="76">
        <v>376.988866366826</v>
      </c>
      <c r="AN6" s="76">
        <v>378.031853782942</v>
      </c>
      <c r="AO6" s="76">
        <v>393.550035179419</v>
      </c>
      <c r="AP6" s="76">
        <v>420.290363574603</v>
      </c>
      <c r="AQ6" s="76">
        <v>432.852999678587</v>
      </c>
      <c r="AR6" s="76">
        <v>440.726571317764</v>
      </c>
      <c r="AS6" s="76">
        <v>459.369249755949</v>
      </c>
      <c r="AT6" s="76">
        <v>453.846195500963</v>
      </c>
      <c r="AU6" s="76">
        <v>454.822002135924</v>
      </c>
      <c r="AV6" s="76">
        <v>472.9731430486</v>
      </c>
      <c r="AW6" s="76">
        <v>476.710062809328</v>
      </c>
      <c r="AX6" s="76">
        <v>483.185138449172</v>
      </c>
      <c r="AY6" s="76">
        <v>471.1801268813</v>
      </c>
      <c r="AZ6" s="76">
        <v>475.225283499065</v>
      </c>
      <c r="BA6" s="76">
        <v>480.443636192796</v>
      </c>
      <c r="BB6" s="76">
        <v>486.075948719325</v>
      </c>
      <c r="BC6" s="76">
        <v>477.118539081096</v>
      </c>
      <c r="BD6" s="76">
        <v>459.758515245587</v>
      </c>
      <c r="BE6" s="76">
        <v>373.215914352489</v>
      </c>
      <c r="BF6" s="77">
        <v>-0.190452843400432</v>
      </c>
      <c r="BG6" s="79">
        <v>0.00129514002722941</v>
      </c>
      <c r="BH6" s="78">
        <v>0.0115603490423707</v>
      </c>
    </row>
    <row r="7" spans="8:8">
      <c r="A7" s="69" t="s">
        <v>96</v>
      </c>
      <c r="B7" s="76">
        <v>3451.89185512646</v>
      </c>
      <c r="C7" s="76">
        <v>3639.79500435456</v>
      </c>
      <c r="D7" s="76">
        <v>3738.16131890629</v>
      </c>
      <c r="E7" s="76">
        <v>3947.34345879593</v>
      </c>
      <c r="F7" s="76">
        <v>4117.39624683898</v>
      </c>
      <c r="G7" s="76">
        <v>4271.52813164104</v>
      </c>
      <c r="H7" s="76">
        <v>4309.06860101294</v>
      </c>
      <c r="I7" s="76">
        <v>4525.83078043111</v>
      </c>
      <c r="J7" s="76">
        <v>4739.46244707608</v>
      </c>
      <c r="K7" s="76">
        <v>4567.57991326327</v>
      </c>
      <c r="L7" s="76">
        <v>4394.26322334951</v>
      </c>
      <c r="M7" s="76">
        <v>4654.92725243239</v>
      </c>
      <c r="N7" s="76">
        <v>4798.95714881077</v>
      </c>
      <c r="O7" s="76">
        <v>4842.24541156053</v>
      </c>
      <c r="P7" s="76">
        <v>4930.45657675429</v>
      </c>
      <c r="Q7" s="76">
        <v>4749.34511353671</v>
      </c>
      <c r="R7" s="76">
        <v>4601.68005144075</v>
      </c>
      <c r="S7" s="76">
        <v>4376.27297325502</v>
      </c>
      <c r="T7" s="76">
        <v>4337.41366691713</v>
      </c>
      <c r="U7" s="76">
        <v>4564.86704284362</v>
      </c>
      <c r="V7" s="76">
        <v>4581.30353447885</v>
      </c>
      <c r="W7" s="76">
        <v>4603.6400251034</v>
      </c>
      <c r="X7" s="76">
        <v>4756.76511597859</v>
      </c>
      <c r="Y7" s="76">
        <v>4977.05406017123</v>
      </c>
      <c r="Z7" s="76">
        <v>5065.99385447549</v>
      </c>
      <c r="AA7" s="76">
        <v>4978.8605312787</v>
      </c>
      <c r="AB7" s="76">
        <v>4932.0896422805</v>
      </c>
      <c r="AC7" s="76">
        <v>5014.2942576755</v>
      </c>
      <c r="AD7" s="76">
        <v>5124.07107857417</v>
      </c>
      <c r="AE7" s="76">
        <v>5208.109237309</v>
      </c>
      <c r="AF7" s="76">
        <v>5243.72547306758</v>
      </c>
      <c r="AG7" s="76">
        <v>5422.308886956</v>
      </c>
      <c r="AH7" s="76">
        <v>5497.30213300975</v>
      </c>
      <c r="AI7" s="76">
        <v>5537.19432580764</v>
      </c>
      <c r="AJ7" s="76">
        <v>5580.2641096781</v>
      </c>
      <c r="AK7" s="76">
        <v>5745.76491544467</v>
      </c>
      <c r="AL7" s="76">
        <v>5656.08343370305</v>
      </c>
      <c r="AM7" s="76">
        <v>5677.86064945711</v>
      </c>
      <c r="AN7" s="76">
        <v>5743.10570588182</v>
      </c>
      <c r="AO7" s="76">
        <v>5844.25777871812</v>
      </c>
      <c r="AP7" s="76">
        <v>5879.80892641536</v>
      </c>
      <c r="AQ7" s="76">
        <v>5802.45011361008</v>
      </c>
      <c r="AR7" s="76">
        <v>5892.2134316923</v>
      </c>
      <c r="AS7" s="76">
        <v>5710.15625737096</v>
      </c>
      <c r="AT7" s="76">
        <v>5298.44062856415</v>
      </c>
      <c r="AU7" s="76">
        <v>5494.97858333897</v>
      </c>
      <c r="AV7" s="76">
        <v>5348.43935053931</v>
      </c>
      <c r="AW7" s="76">
        <v>5101.53795948215</v>
      </c>
      <c r="AX7" s="76">
        <v>5268.30756720741</v>
      </c>
      <c r="AY7" s="76">
        <v>5277.5600734598</v>
      </c>
      <c r="AZ7" s="76">
        <v>5165.57014961976</v>
      </c>
      <c r="BA7" s="76">
        <v>5060.80623314584</v>
      </c>
      <c r="BB7" s="76">
        <v>5003.17894189193</v>
      </c>
      <c r="BC7" s="76">
        <v>5166.03177640252</v>
      </c>
      <c r="BD7" s="76">
        <v>5029.38936280599</v>
      </c>
      <c r="BE7" s="76">
        <v>4457.21979987263</v>
      </c>
      <c r="BF7" s="77">
        <v>-0.116186621666106</v>
      </c>
      <c r="BG7" s="79">
        <v>-0.00519784207893381</v>
      </c>
      <c r="BH7" s="78">
        <v>0.138062217240897</v>
      </c>
    </row>
    <row r="8" spans="8:8" s="70" ht="10.2" customFormat="1">
      <c r="A8" s="80" t="s">
        <v>97</v>
      </c>
      <c r="B8" s="81">
        <v>3774.35367759878</v>
      </c>
      <c r="C8" s="81">
        <v>3976.54581197007</v>
      </c>
      <c r="D8" s="81">
        <v>4090.35188192206</v>
      </c>
      <c r="E8" s="81">
        <v>4327.79654350202</v>
      </c>
      <c r="F8" s="81">
        <v>4516.95876435948</v>
      </c>
      <c r="G8" s="81">
        <v>4700.61187683109</v>
      </c>
      <c r="H8" s="81">
        <v>4750.11815515308</v>
      </c>
      <c r="I8" s="81">
        <v>4993.48081237386</v>
      </c>
      <c r="J8" s="81">
        <v>5240.86115957959</v>
      </c>
      <c r="K8" s="81">
        <v>5088.62234311393</v>
      </c>
      <c r="L8" s="81">
        <v>4936.79135935693</v>
      </c>
      <c r="M8" s="81">
        <v>5219.53844324448</v>
      </c>
      <c r="N8" s="81">
        <v>5392.35188821988</v>
      </c>
      <c r="O8" s="81">
        <v>5449.15370924471</v>
      </c>
      <c r="P8" s="81">
        <v>5551.95013412969</v>
      </c>
      <c r="Q8" s="81">
        <v>5399.15663922482</v>
      </c>
      <c r="R8" s="81">
        <v>5250.24893432891</v>
      </c>
      <c r="S8" s="81">
        <v>5020.56516557694</v>
      </c>
      <c r="T8" s="81">
        <v>4955.22007881917</v>
      </c>
      <c r="U8" s="81">
        <v>5210.37745621972</v>
      </c>
      <c r="V8" s="81">
        <v>5229.7774994706</v>
      </c>
      <c r="W8" s="81">
        <v>5236.18046729123</v>
      </c>
      <c r="X8" s="81">
        <v>5412.87466901253</v>
      </c>
      <c r="Y8" s="81">
        <v>5663.60480238285</v>
      </c>
      <c r="Z8" s="81">
        <v>5784.65200389698</v>
      </c>
      <c r="AA8" s="81">
        <v>5698.48718031683</v>
      </c>
      <c r="AB8" s="81">
        <v>5644.34545940807</v>
      </c>
      <c r="AC8" s="81">
        <v>5743.68624316067</v>
      </c>
      <c r="AD8" s="81">
        <v>5854.06682422991</v>
      </c>
      <c r="AE8" s="81">
        <v>5976.34256146722</v>
      </c>
      <c r="AF8" s="81">
        <v>6019.35942930129</v>
      </c>
      <c r="AG8" s="81">
        <v>6223.06943232958</v>
      </c>
      <c r="AH8" s="81">
        <v>6330.03908871436</v>
      </c>
      <c r="AI8" s="81">
        <v>6404.42027118658</v>
      </c>
      <c r="AJ8" s="81">
        <v>6441.77242855195</v>
      </c>
      <c r="AK8" s="81">
        <v>6646.73803327789</v>
      </c>
      <c r="AL8" s="81">
        <v>6555.57199906247</v>
      </c>
      <c r="AM8" s="81">
        <v>6608.01244513976</v>
      </c>
      <c r="AN8" s="81">
        <v>6683.17496283617</v>
      </c>
      <c r="AO8" s="81">
        <v>6797.05304078106</v>
      </c>
      <c r="AP8" s="81">
        <v>6860.40512989469</v>
      </c>
      <c r="AQ8" s="81">
        <v>6788.39853876379</v>
      </c>
      <c r="AR8" s="81">
        <v>6911.4288845266</v>
      </c>
      <c r="AS8" s="81">
        <v>6734.13469212403</v>
      </c>
      <c r="AT8" s="81">
        <v>6288.3850801148</v>
      </c>
      <c r="AU8" s="81">
        <v>6499.91772428031</v>
      </c>
      <c r="AV8" s="81">
        <v>6376.09699534653</v>
      </c>
      <c r="AW8" s="81">
        <v>6129.38477366184</v>
      </c>
      <c r="AX8" s="81">
        <v>6316.07465452523</v>
      </c>
      <c r="AY8" s="81">
        <v>6320.54963180231</v>
      </c>
      <c r="AZ8" s="81">
        <v>6210.95055838802</v>
      </c>
      <c r="BA8" s="81">
        <v>6094.50029089659</v>
      </c>
      <c r="BB8" s="81">
        <v>6055.16765039018</v>
      </c>
      <c r="BC8" s="81">
        <v>6219.3613045962</v>
      </c>
      <c r="BD8" s="81">
        <v>6067.14504129358</v>
      </c>
      <c r="BE8" s="81">
        <v>5348.0924376251</v>
      </c>
      <c r="BF8" s="82">
        <v>-0.120924235879451</v>
      </c>
      <c r="BG8" s="82">
        <v>-0.00357520751790874</v>
      </c>
      <c r="BH8" s="82">
        <v>0.165656964004534</v>
      </c>
    </row>
    <row r="9" spans="8:8">
      <c r="B9" s="76"/>
      <c r="C9" s="76"/>
      <c r="D9" s="76"/>
      <c r="E9" s="76"/>
      <c r="F9" s="76"/>
      <c r="G9" s="76"/>
      <c r="H9" s="76"/>
      <c r="I9" s="76"/>
      <c r="J9" s="76"/>
      <c r="K9" s="76"/>
      <c r="L9" s="76"/>
      <c r="M9" s="76"/>
      <c r="N9" s="76"/>
      <c r="O9" s="76"/>
      <c r="P9" s="76"/>
      <c r="Q9" s="76"/>
      <c r="R9" s="76"/>
      <c r="S9" s="76"/>
      <c r="T9" s="76"/>
      <c r="U9" s="76"/>
      <c r="V9" s="76"/>
      <c r="W9" s="76"/>
      <c r="X9" s="76"/>
      <c r="Y9" s="76"/>
      <c r="Z9" s="76"/>
      <c r="AA9" s="76"/>
      <c r="AB9" s="76"/>
      <c r="AC9" s="76"/>
      <c r="AD9" s="76"/>
      <c r="AE9" s="76"/>
      <c r="AF9" s="76"/>
      <c r="AG9" s="76"/>
      <c r="AH9" s="76"/>
      <c r="AI9" s="76"/>
      <c r="AJ9" s="76"/>
      <c r="AK9" s="76"/>
      <c r="AL9" s="76"/>
      <c r="AM9" s="76"/>
      <c r="AN9" s="76"/>
      <c r="AO9" s="76"/>
      <c r="AP9" s="76"/>
      <c r="AQ9" s="76"/>
      <c r="AR9" s="76"/>
      <c r="AS9" s="76"/>
      <c r="AT9" s="76"/>
      <c r="AU9" s="76"/>
      <c r="AV9" s="76"/>
      <c r="AW9" s="76"/>
      <c r="AX9" s="76"/>
      <c r="AY9" s="76"/>
      <c r="AZ9" s="76"/>
      <c r="BA9" s="76"/>
      <c r="BB9" s="76"/>
      <c r="BC9" s="76"/>
      <c r="BD9" s="76"/>
      <c r="BE9" s="76"/>
      <c r="BF9" s="77"/>
      <c r="BG9" s="79"/>
      <c r="BH9" s="78"/>
    </row>
    <row r="10" spans="8:8">
      <c r="A10" s="69" t="s">
        <v>98</v>
      </c>
      <c r="B10" s="76">
        <v>82.1751195538187</v>
      </c>
      <c r="C10" s="76">
        <v>84.5268077745292</v>
      </c>
      <c r="D10" s="76">
        <v>86.8525253315773</v>
      </c>
      <c r="E10" s="76">
        <v>89.3242434041894</v>
      </c>
      <c r="F10" s="76">
        <v>92.1835639051746</v>
      </c>
      <c r="G10" s="76">
        <v>85.8954934270163</v>
      </c>
      <c r="H10" s="76">
        <v>90.8046290841004</v>
      </c>
      <c r="I10" s="76">
        <v>91.5907782552675</v>
      </c>
      <c r="J10" s="76">
        <v>94.9361399840761</v>
      </c>
      <c r="K10" s="76">
        <v>97.1342109917105</v>
      </c>
      <c r="L10" s="76">
        <v>97.9203749465627</v>
      </c>
      <c r="M10" s="76">
        <v>103.006319023489</v>
      </c>
      <c r="N10" s="76">
        <v>107.962047148394</v>
      </c>
      <c r="O10" s="76">
        <v>105.471227829037</v>
      </c>
      <c r="P10" s="76">
        <v>113.349992137785</v>
      </c>
      <c r="Q10" s="76">
        <v>108.712118823075</v>
      </c>
      <c r="R10" s="76">
        <v>103.123197476993</v>
      </c>
      <c r="S10" s="76">
        <v>103.573617356332</v>
      </c>
      <c r="T10" s="76">
        <v>106.1528362873</v>
      </c>
      <c r="U10" s="76">
        <v>104.965032529249</v>
      </c>
      <c r="V10" s="76">
        <v>101.764254730477</v>
      </c>
      <c r="W10" s="76">
        <v>105.536903819895</v>
      </c>
      <c r="X10" s="76">
        <v>109.343463517042</v>
      </c>
      <c r="Y10" s="76">
        <v>115.752418019156</v>
      </c>
      <c r="Z10" s="76">
        <v>112.499364981533</v>
      </c>
      <c r="AA10" s="76">
        <v>105.452223133289</v>
      </c>
      <c r="AB10" s="76">
        <v>107.479255826457</v>
      </c>
      <c r="AC10" s="76">
        <v>113.411112510224</v>
      </c>
      <c r="AD10" s="76">
        <v>112.203430608189</v>
      </c>
      <c r="AE10" s="76">
        <v>118.411574028573</v>
      </c>
      <c r="AF10" s="76">
        <v>123.256390070258</v>
      </c>
      <c r="AG10" s="76">
        <v>130.468536648541</v>
      </c>
      <c r="AH10" s="76">
        <v>128.831093936481</v>
      </c>
      <c r="AI10" s="76">
        <v>134.413647454918</v>
      </c>
      <c r="AJ10" s="76">
        <v>138.202274439474</v>
      </c>
      <c r="AK10" s="76">
        <v>132.60994158566</v>
      </c>
      <c r="AL10" s="76">
        <v>121.950939119581</v>
      </c>
      <c r="AM10" s="76">
        <v>117.673175311109</v>
      </c>
      <c r="AN10" s="76">
        <v>127.578873251238</v>
      </c>
      <c r="AO10" s="76">
        <v>138.821574875276</v>
      </c>
      <c r="AP10" s="76">
        <v>146.611462255909</v>
      </c>
      <c r="AQ10" s="76">
        <v>152.538271685756</v>
      </c>
      <c r="AR10" s="76">
        <v>166.203457721791</v>
      </c>
      <c r="AS10" s="76">
        <v>167.717396050748</v>
      </c>
      <c r="AT10" s="76">
        <v>159.958827307899</v>
      </c>
      <c r="AU10" s="76">
        <v>168.807074149098</v>
      </c>
      <c r="AV10" s="76">
        <v>174.763500381111</v>
      </c>
      <c r="AW10" s="76">
        <v>183.748817367854</v>
      </c>
      <c r="AX10" s="76">
        <v>189.430178059344</v>
      </c>
      <c r="AY10" s="76">
        <v>189.544434367737</v>
      </c>
      <c r="AZ10" s="76">
        <v>192.767154549558</v>
      </c>
      <c r="BA10" s="76">
        <v>191.450784539266</v>
      </c>
      <c r="BB10" s="76">
        <v>189.685375896816</v>
      </c>
      <c r="BC10" s="76">
        <v>187.460685255219</v>
      </c>
      <c r="BD10" s="76">
        <v>175.817912917427</v>
      </c>
      <c r="BE10" s="76">
        <v>164.133062251022</v>
      </c>
      <c r="BF10" s="77">
        <v>-0.0690106113468665</v>
      </c>
      <c r="BG10" s="79">
        <v>0.00949806512224205</v>
      </c>
      <c r="BH10" s="78">
        <v>0.00508401548821125</v>
      </c>
    </row>
    <row r="11" spans="8:8">
      <c r="A11" s="69" t="s">
        <v>99</v>
      </c>
      <c r="B11" s="76">
        <v>51.5222113036414</v>
      </c>
      <c r="C11" s="76">
        <v>56.1662297203315</v>
      </c>
      <c r="D11" s="76">
        <v>58.0114018075852</v>
      </c>
      <c r="E11" s="76">
        <v>68.1465499147056</v>
      </c>
      <c r="F11" s="76">
        <v>74.2574143335674</v>
      </c>
      <c r="G11" s="76">
        <v>83.8801547179685</v>
      </c>
      <c r="H11" s="76">
        <v>92.1706615869417</v>
      </c>
      <c r="I11" s="76">
        <v>103.54554592302</v>
      </c>
      <c r="J11" s="76">
        <v>123.611929359816</v>
      </c>
      <c r="K11" s="76">
        <v>133.361699479767</v>
      </c>
      <c r="L11" s="76">
        <v>139.950701058662</v>
      </c>
      <c r="M11" s="76">
        <v>150.283463577713</v>
      </c>
      <c r="N11" s="76">
        <v>156.81429734606</v>
      </c>
      <c r="O11" s="76">
        <v>169.593323996565</v>
      </c>
      <c r="P11" s="76">
        <v>177.167740154829</v>
      </c>
      <c r="Q11" s="76">
        <v>176.635633553858</v>
      </c>
      <c r="R11" s="76">
        <v>168.541422779981</v>
      </c>
      <c r="S11" s="76">
        <v>169.428924229843</v>
      </c>
      <c r="T11" s="76">
        <v>165.40418663587</v>
      </c>
      <c r="U11" s="76">
        <v>172.883345328348</v>
      </c>
      <c r="V11" s="76">
        <v>179.994876721507</v>
      </c>
      <c r="W11" s="76">
        <v>194.135056588877</v>
      </c>
      <c r="X11" s="76">
        <v>199.509822825822</v>
      </c>
      <c r="Y11" s="76">
        <v>202.928185053503</v>
      </c>
      <c r="Z11" s="76">
        <v>206.80185446098</v>
      </c>
      <c r="AA11" s="76">
        <v>198.636883867209</v>
      </c>
      <c r="AB11" s="76">
        <v>207.903102361246</v>
      </c>
      <c r="AC11" s="76">
        <v>218.111384069325</v>
      </c>
      <c r="AD11" s="76">
        <v>229.236657234158</v>
      </c>
      <c r="AE11" s="76">
        <v>239.355240381699</v>
      </c>
      <c r="AF11" s="76">
        <v>253.781872846195</v>
      </c>
      <c r="AG11" s="76">
        <v>273.189091084208</v>
      </c>
      <c r="AH11" s="76">
        <v>287.000569337784</v>
      </c>
      <c r="AI11" s="76">
        <v>298.340957807789</v>
      </c>
      <c r="AJ11" s="76">
        <v>301.878377069133</v>
      </c>
      <c r="AK11" s="76">
        <v>306.377648574227</v>
      </c>
      <c r="AL11" s="76">
        <v>316.061529172626</v>
      </c>
      <c r="AM11" s="76">
        <v>315.318367388662</v>
      </c>
      <c r="AN11" s="76">
        <v>311.442761418681</v>
      </c>
      <c r="AO11" s="76">
        <v>325.759907608241</v>
      </c>
      <c r="AP11" s="76">
        <v>334.844592122248</v>
      </c>
      <c r="AQ11" s="76">
        <v>339.063295475406</v>
      </c>
      <c r="AR11" s="76">
        <v>353.639817323516</v>
      </c>
      <c r="AS11" s="76">
        <v>377.324473874062</v>
      </c>
      <c r="AT11" s="76">
        <v>357.236516055648</v>
      </c>
      <c r="AU11" s="76">
        <v>403.094279537566</v>
      </c>
      <c r="AV11" s="76">
        <v>427.207599074425</v>
      </c>
      <c r="AW11" s="76">
        <v>445.692935125604</v>
      </c>
      <c r="AX11" s="76">
        <v>485.838516297018</v>
      </c>
      <c r="AY11" s="76">
        <v>507.960565504444</v>
      </c>
      <c r="AZ11" s="76">
        <v>490.682271856298</v>
      </c>
      <c r="BA11" s="76">
        <v>454.080743557432</v>
      </c>
      <c r="BB11" s="76">
        <v>460.635768698443</v>
      </c>
      <c r="BC11" s="76">
        <v>445.529694879558</v>
      </c>
      <c r="BD11" s="76">
        <v>444.906378796971</v>
      </c>
      <c r="BE11" s="76">
        <v>417.510628630477</v>
      </c>
      <c r="BF11" s="77">
        <v>-0.0641404370648593</v>
      </c>
      <c r="BG11" s="79">
        <v>0.0221891779655101</v>
      </c>
      <c r="BH11" s="78">
        <v>0.0129323761668679</v>
      </c>
    </row>
    <row r="12" spans="8:8">
      <c r="A12" s="69" t="s">
        <v>100</v>
      </c>
      <c r="B12" s="76">
        <v>16.7043652945281</v>
      </c>
      <c r="C12" s="76">
        <v>17.9233906555565</v>
      </c>
      <c r="D12" s="76">
        <v>18.2525347454052</v>
      </c>
      <c r="E12" s="76">
        <v>18.7285287327259</v>
      </c>
      <c r="F12" s="76">
        <v>19.8504070626123</v>
      </c>
      <c r="G12" s="76">
        <v>20.9331882831619</v>
      </c>
      <c r="H12" s="76">
        <v>22.3880568706</v>
      </c>
      <c r="I12" s="76">
        <v>22.3732721536</v>
      </c>
      <c r="J12" s="76">
        <v>21.6033978933</v>
      </c>
      <c r="K12" s="76">
        <v>20.7122627392</v>
      </c>
      <c r="L12" s="76">
        <v>17.9591262136</v>
      </c>
      <c r="M12" s="76">
        <v>18.9167705317</v>
      </c>
      <c r="N12" s="76">
        <v>19.5529140648</v>
      </c>
      <c r="O12" s="76">
        <v>20.7866032416</v>
      </c>
      <c r="P12" s="76">
        <v>21.5422119312</v>
      </c>
      <c r="Q12" s="76">
        <v>22.092953377</v>
      </c>
      <c r="R12" s="76">
        <v>22.5319362315</v>
      </c>
      <c r="S12" s="76">
        <v>19.2147644407</v>
      </c>
      <c r="T12" s="76">
        <v>19.4043039019</v>
      </c>
      <c r="U12" s="76">
        <v>20.6232446389</v>
      </c>
      <c r="V12" s="76">
        <v>21.1707721726</v>
      </c>
      <c r="W12" s="76">
        <v>21.5049317259</v>
      </c>
      <c r="X12" s="76">
        <v>22.086183549</v>
      </c>
      <c r="Y12" s="76">
        <v>25.9974684531</v>
      </c>
      <c r="Z12" s="76">
        <v>31.09011172</v>
      </c>
      <c r="AA12" s="76">
        <v>32.0812170306033</v>
      </c>
      <c r="AB12" s="76">
        <v>32.949755735888</v>
      </c>
      <c r="AC12" s="76">
        <v>33.5900837327958</v>
      </c>
      <c r="AD12" s="76">
        <v>35.790786895119</v>
      </c>
      <c r="AE12" s="76">
        <v>39.0337509898191</v>
      </c>
      <c r="AF12" s="76">
        <v>42.4778426126398</v>
      </c>
      <c r="AG12" s="76">
        <v>47.8463667102812</v>
      </c>
      <c r="AH12" s="76">
        <v>55.1343110239257</v>
      </c>
      <c r="AI12" s="76">
        <v>56.554414037934</v>
      </c>
      <c r="AJ12" s="76">
        <v>58.5378656640794</v>
      </c>
      <c r="AK12" s="76">
        <v>56.5300965527829</v>
      </c>
      <c r="AL12" s="76">
        <v>53.9649590926375</v>
      </c>
      <c r="AM12" s="76">
        <v>55.4847221849976</v>
      </c>
      <c r="AN12" s="76">
        <v>55.4851980240736</v>
      </c>
      <c r="AO12" s="76">
        <v>60.4346853548799</v>
      </c>
      <c r="AP12" s="76">
        <v>61.6716877922046</v>
      </c>
      <c r="AQ12" s="76">
        <v>65.5350652569564</v>
      </c>
      <c r="AR12" s="76">
        <v>76.8408744848769</v>
      </c>
      <c r="AS12" s="76">
        <v>77.7956281145373</v>
      </c>
      <c r="AT12" s="76">
        <v>74.6476658352407</v>
      </c>
      <c r="AU12" s="76">
        <v>76.1329286110235</v>
      </c>
      <c r="AV12" s="76">
        <v>87.04382969737</v>
      </c>
      <c r="AW12" s="76">
        <v>89.417316868763</v>
      </c>
      <c r="AX12" s="76">
        <v>91.1875104492076</v>
      </c>
      <c r="AY12" s="76">
        <v>88.4921154144294</v>
      </c>
      <c r="AZ12" s="76">
        <v>89.0201321124035</v>
      </c>
      <c r="BA12" s="76">
        <v>94.1908950225146</v>
      </c>
      <c r="BB12" s="76">
        <v>92.4690495040303</v>
      </c>
      <c r="BC12" s="76">
        <v>93.1073253135438</v>
      </c>
      <c r="BD12" s="76">
        <v>94.6672072309859</v>
      </c>
      <c r="BE12" s="76">
        <v>87.7272931987366</v>
      </c>
      <c r="BF12" s="77">
        <v>-0.0758404763399354</v>
      </c>
      <c r="BG12" s="79">
        <v>0.0240433302590302</v>
      </c>
      <c r="BH12" s="78">
        <v>0.00271734963842393</v>
      </c>
    </row>
    <row r="13" spans="8:8">
      <c r="A13" s="69" t="s">
        <v>101</v>
      </c>
      <c r="B13" s="76">
        <v>21.3085313780018</v>
      </c>
      <c r="C13" s="76">
        <v>23.0525867392153</v>
      </c>
      <c r="D13" s="76">
        <v>24.3684486519475</v>
      </c>
      <c r="E13" s="76">
        <v>25.2140977861689</v>
      </c>
      <c r="F13" s="76">
        <v>25.3204209387611</v>
      </c>
      <c r="G13" s="76">
        <v>27.6626105544498</v>
      </c>
      <c r="H13" s="76">
        <v>26.2029254154296</v>
      </c>
      <c r="I13" s="76">
        <v>29.3497804270136</v>
      </c>
      <c r="J13" s="76">
        <v>28.5913596490808</v>
      </c>
      <c r="K13" s="76">
        <v>32.3046523902424</v>
      </c>
      <c r="L13" s="76">
        <v>34.0483233750443</v>
      </c>
      <c r="M13" s="76">
        <v>35.2343352937469</v>
      </c>
      <c r="N13" s="76">
        <v>35.9939883367014</v>
      </c>
      <c r="O13" s="76">
        <v>37.0232547850732</v>
      </c>
      <c r="P13" s="76">
        <v>38.6283409960272</v>
      </c>
      <c r="Q13" s="76">
        <v>38.5100883762714</v>
      </c>
      <c r="R13" s="76">
        <v>39.6206647584614</v>
      </c>
      <c r="S13" s="76">
        <v>41.0144915187798</v>
      </c>
      <c r="T13" s="76">
        <v>43.8986646858788</v>
      </c>
      <c r="U13" s="76">
        <v>43.9977564729439</v>
      </c>
      <c r="V13" s="76">
        <v>45.2082523218526</v>
      </c>
      <c r="W13" s="76">
        <v>44.6368792896284</v>
      </c>
      <c r="X13" s="76">
        <v>49.015289087481</v>
      </c>
      <c r="Y13" s="76">
        <v>46.997709726806</v>
      </c>
      <c r="Z13" s="76">
        <v>49.2919179091952</v>
      </c>
      <c r="AA13" s="76">
        <v>42.3731987807457</v>
      </c>
      <c r="AB13" s="76">
        <v>44.9696130530525</v>
      </c>
      <c r="AC13" s="76">
        <v>53.0714060424539</v>
      </c>
      <c r="AD13" s="76">
        <v>55.6858924714693</v>
      </c>
      <c r="AE13" s="76">
        <v>58.7220330269668</v>
      </c>
      <c r="AF13" s="76">
        <v>59.6677620223665</v>
      </c>
      <c r="AG13" s="76">
        <v>58.4449106321341</v>
      </c>
      <c r="AH13" s="76">
        <v>63.6952249324035</v>
      </c>
      <c r="AI13" s="76">
        <v>64.4529058070234</v>
      </c>
      <c r="AJ13" s="76">
        <v>56.155995537741</v>
      </c>
      <c r="AK13" s="76">
        <v>55.9051806361486</v>
      </c>
      <c r="AL13" s="76">
        <v>53.8903044180414</v>
      </c>
      <c r="AM13" s="76">
        <v>51.5262630381815</v>
      </c>
      <c r="AN13" s="76">
        <v>53.3240036082839</v>
      </c>
      <c r="AO13" s="76">
        <v>52.763372109579</v>
      </c>
      <c r="AP13" s="76">
        <v>51.5727171650815</v>
      </c>
      <c r="AQ13" s="76">
        <v>61.4650137700116</v>
      </c>
      <c r="AR13" s="76">
        <v>60.0687627683484</v>
      </c>
      <c r="AS13" s="76">
        <v>67.5250570427564</v>
      </c>
      <c r="AT13" s="76">
        <v>67.9569085749447</v>
      </c>
      <c r="AU13" s="76">
        <v>73.4339231563885</v>
      </c>
      <c r="AV13" s="76">
        <v>70.4526947675122</v>
      </c>
      <c r="AW13" s="76">
        <v>79.0158861059966</v>
      </c>
      <c r="AX13" s="76">
        <v>82.2806756190308</v>
      </c>
      <c r="AY13" s="76">
        <v>87.2817512064756</v>
      </c>
      <c r="AZ13" s="76">
        <v>88.3171337464883</v>
      </c>
      <c r="BA13" s="76">
        <v>92.7069972104028</v>
      </c>
      <c r="BB13" s="76">
        <v>86.6819401785477</v>
      </c>
      <c r="BC13" s="76">
        <v>88.5975415948714</v>
      </c>
      <c r="BD13" s="76">
        <v>94.9228200662197</v>
      </c>
      <c r="BE13" s="76">
        <v>92.6888641342097</v>
      </c>
      <c r="BF13" s="77">
        <v>-0.0262023841362553</v>
      </c>
      <c r="BG13" s="79">
        <v>0.0339837222086485</v>
      </c>
      <c r="BH13" s="78">
        <v>0.00287103411329972</v>
      </c>
    </row>
    <row r="14" spans="8:8">
      <c r="A14" s="69" t="s">
        <v>102</v>
      </c>
      <c r="B14" s="76">
        <v>2.0685126201</v>
      </c>
      <c r="C14" s="76">
        <v>2.1505593794</v>
      </c>
      <c r="D14" s="76">
        <v>2.3124342583</v>
      </c>
      <c r="E14" s="76">
        <v>2.7633608443</v>
      </c>
      <c r="F14" s="76">
        <v>2.9319866589</v>
      </c>
      <c r="G14" s="76">
        <v>3.480899898</v>
      </c>
      <c r="H14" s="76">
        <v>3.8028869143</v>
      </c>
      <c r="I14" s="76">
        <v>3.8394284029</v>
      </c>
      <c r="J14" s="76">
        <v>4.3208075135</v>
      </c>
      <c r="K14" s="76">
        <v>4.8103891715</v>
      </c>
      <c r="L14" s="76">
        <v>5.3655661213</v>
      </c>
      <c r="M14" s="76">
        <v>6.1321864901</v>
      </c>
      <c r="N14" s="76">
        <v>7.4120127702</v>
      </c>
      <c r="O14" s="76">
        <v>7.5417852588</v>
      </c>
      <c r="P14" s="76">
        <v>7.9992930924</v>
      </c>
      <c r="Q14" s="76">
        <v>9.8436389425</v>
      </c>
      <c r="R14" s="76">
        <v>10.6819990331</v>
      </c>
      <c r="S14" s="76">
        <v>11.5553093391</v>
      </c>
      <c r="T14" s="76">
        <v>10.7131159803</v>
      </c>
      <c r="U14" s="76">
        <v>11.3886365869</v>
      </c>
      <c r="V14" s="76">
        <v>13.8070180534</v>
      </c>
      <c r="W14" s="76">
        <v>14.2362661094</v>
      </c>
      <c r="X14" s="76">
        <v>13.8317834774</v>
      </c>
      <c r="Y14" s="76">
        <v>16.8104968031</v>
      </c>
      <c r="Z14" s="76">
        <v>16.9335709699</v>
      </c>
      <c r="AA14" s="76">
        <v>17.7307241873</v>
      </c>
      <c r="AB14" s="76">
        <v>19.7563529998</v>
      </c>
      <c r="AC14" s="76">
        <v>19.8174903707</v>
      </c>
      <c r="AD14" s="76">
        <v>19.8354202422</v>
      </c>
      <c r="AE14" s="76">
        <v>21.254574906</v>
      </c>
      <c r="AF14" s="76">
        <v>21.5625916409</v>
      </c>
      <c r="AG14" s="76">
        <v>24.1530854735</v>
      </c>
      <c r="AH14" s="76">
        <v>27.2761674396</v>
      </c>
      <c r="AI14" s="76">
        <v>27.2377860141</v>
      </c>
      <c r="AJ14" s="76">
        <v>24.0177248358</v>
      </c>
      <c r="AK14" s="76">
        <v>21.840433769</v>
      </c>
      <c r="AL14" s="76">
        <v>22.4487680773</v>
      </c>
      <c r="AM14" s="76">
        <v>21.855168870407</v>
      </c>
      <c r="AN14" s="76">
        <v>22.0088170902795</v>
      </c>
      <c r="AO14" s="76">
        <v>24.6258860752465</v>
      </c>
      <c r="AP14" s="76">
        <v>26.7569818827571</v>
      </c>
      <c r="AQ14" s="76">
        <v>28.2289540811299</v>
      </c>
      <c r="AR14" s="76">
        <v>28.310714678632</v>
      </c>
      <c r="AS14" s="76">
        <v>28.9848334942816</v>
      </c>
      <c r="AT14" s="76">
        <v>29.0104871957839</v>
      </c>
      <c r="AU14" s="76">
        <v>33.0918404237515</v>
      </c>
      <c r="AV14" s="76">
        <v>33.7953475259613</v>
      </c>
      <c r="AW14" s="76">
        <v>35.1684847824664</v>
      </c>
      <c r="AX14" s="76">
        <v>38.0554378368495</v>
      </c>
      <c r="AY14" s="76">
        <v>40.4099930251672</v>
      </c>
      <c r="AZ14" s="76">
        <v>39.6386569035762</v>
      </c>
      <c r="BA14" s="76">
        <v>37.7339272780263</v>
      </c>
      <c r="BB14" s="76">
        <v>36.4283833691422</v>
      </c>
      <c r="BC14" s="76">
        <v>38.8376191869698</v>
      </c>
      <c r="BD14" s="76">
        <v>37.4958823250496</v>
      </c>
      <c r="BE14" s="76">
        <v>30.6944972326199</v>
      </c>
      <c r="BF14" s="77">
        <v>-0.183626825454567</v>
      </c>
      <c r="BG14" s="79">
        <v>0.0259893566123723</v>
      </c>
      <c r="BH14" s="78">
        <v>9.50760908212601E-4</v>
      </c>
    </row>
    <row r="15" spans="8:8">
      <c r="A15" s="69" t="s">
        <v>103</v>
      </c>
      <c r="B15" s="76">
        <v>12.5291418187755</v>
      </c>
      <c r="C15" s="76">
        <v>15.3953734867226</v>
      </c>
      <c r="D15" s="76">
        <v>15.4885712085124</v>
      </c>
      <c r="E15" s="76">
        <v>15.6696091258704</v>
      </c>
      <c r="F15" s="76">
        <v>15.6537692669165</v>
      </c>
      <c r="G15" s="76">
        <v>16.4135045075601</v>
      </c>
      <c r="H15" s="76">
        <v>16.423961628</v>
      </c>
      <c r="I15" s="76">
        <v>14.2262462206</v>
      </c>
      <c r="J15" s="76">
        <v>16.6410773965</v>
      </c>
      <c r="K15" s="76">
        <v>19.6248962181</v>
      </c>
      <c r="L15" s="76">
        <v>21.2315386989</v>
      </c>
      <c r="M15" s="76">
        <v>21.7288336071</v>
      </c>
      <c r="N15" s="76">
        <v>21.6335574274</v>
      </c>
      <c r="O15" s="76">
        <v>21.0871629286</v>
      </c>
      <c r="P15" s="76">
        <v>22.5456854211</v>
      </c>
      <c r="Q15" s="76">
        <v>23.9997329157</v>
      </c>
      <c r="R15" s="76">
        <v>24.1748429735</v>
      </c>
      <c r="S15" s="76">
        <v>24.1739828526</v>
      </c>
      <c r="T15" s="76">
        <v>21.1752932736</v>
      </c>
      <c r="U15" s="76">
        <v>22.0739935311</v>
      </c>
      <c r="V15" s="76">
        <v>21.4348451115</v>
      </c>
      <c r="W15" s="76">
        <v>21.8154439461</v>
      </c>
      <c r="X15" s="76">
        <v>23.2438045352</v>
      </c>
      <c r="Y15" s="76">
        <v>22.8267535398</v>
      </c>
      <c r="Z15" s="76">
        <v>20.4359145563</v>
      </c>
      <c r="AA15" s="76">
        <v>20.1464895984</v>
      </c>
      <c r="AB15" s="76">
        <v>19.2181474363</v>
      </c>
      <c r="AC15" s="76">
        <v>19.8352011554</v>
      </c>
      <c r="AD15" s="76">
        <v>20.43877588</v>
      </c>
      <c r="AE15" s="76">
        <v>22.0752341245</v>
      </c>
      <c r="AF15" s="76">
        <v>24.7351808993</v>
      </c>
      <c r="AG15" s="76">
        <v>25.9360777382</v>
      </c>
      <c r="AH15" s="76">
        <v>26.5487284635</v>
      </c>
      <c r="AI15" s="76">
        <v>25.7447405521</v>
      </c>
      <c r="AJ15" s="76">
        <v>26.2527543507</v>
      </c>
      <c r="AK15" s="76">
        <v>26.3809112861</v>
      </c>
      <c r="AL15" s="76">
        <v>24.7402816076</v>
      </c>
      <c r="AM15" s="76">
        <v>25.4676214917938</v>
      </c>
      <c r="AN15" s="76">
        <v>24.672291119632</v>
      </c>
      <c r="AO15" s="76">
        <v>27.9240668067367</v>
      </c>
      <c r="AP15" s="76">
        <v>29.0565069641582</v>
      </c>
      <c r="AQ15" s="76">
        <v>27.8046670563729</v>
      </c>
      <c r="AR15" s="76">
        <v>31.5066870538242</v>
      </c>
      <c r="AS15" s="76">
        <v>34.8718064243065</v>
      </c>
      <c r="AT15" s="76">
        <v>35.1707928325542</v>
      </c>
      <c r="AU15" s="76">
        <v>40.8360836401768</v>
      </c>
      <c r="AV15" s="76">
        <v>45.3819436639492</v>
      </c>
      <c r="AW15" s="76">
        <v>46.3839387582724</v>
      </c>
      <c r="AX15" s="76">
        <v>47.3254911882429</v>
      </c>
      <c r="AY15" s="76">
        <v>48.3969346270147</v>
      </c>
      <c r="AZ15" s="76">
        <v>50.8038451215274</v>
      </c>
      <c r="BA15" s="76">
        <v>55.3153977795964</v>
      </c>
      <c r="BB15" s="76">
        <v>54.2170786606498</v>
      </c>
      <c r="BC15" s="76">
        <v>56.9107589636032</v>
      </c>
      <c r="BD15" s="76">
        <v>56.7016389792576</v>
      </c>
      <c r="BE15" s="76">
        <v>44.5565176158417</v>
      </c>
      <c r="BF15" s="77">
        <v>-0.216340492151776</v>
      </c>
      <c r="BG15" s="79">
        <v>0.0489175343482435</v>
      </c>
      <c r="BH15" s="78">
        <v>0.00138013647313332</v>
      </c>
    </row>
    <row r="16" spans="8:8">
      <c r="A16" s="69" t="s">
        <v>104</v>
      </c>
      <c r="B16" s="76">
        <v>7.6615847316841</v>
      </c>
      <c r="C16" s="76">
        <v>8.00295598606496</v>
      </c>
      <c r="D16" s="76">
        <v>8.47163932125017</v>
      </c>
      <c r="E16" s="76">
        <v>8.70100320932255</v>
      </c>
      <c r="F16" s="76">
        <v>9.02107665587937</v>
      </c>
      <c r="G16" s="76">
        <v>9.71819515030364</v>
      </c>
      <c r="H16" s="76">
        <v>9.87402238200535</v>
      </c>
      <c r="I16" s="76">
        <v>14.3048078417036</v>
      </c>
      <c r="J16" s="76">
        <v>14.1785535120223</v>
      </c>
      <c r="K16" s="76">
        <v>13.3127927190337</v>
      </c>
      <c r="L16" s="76">
        <v>13.6385106241913</v>
      </c>
      <c r="M16" s="76">
        <v>15.3308979172297</v>
      </c>
      <c r="N16" s="76">
        <v>15.5060978891839</v>
      </c>
      <c r="O16" s="76">
        <v>14.4203560884349</v>
      </c>
      <c r="P16" s="76">
        <v>16.9386385268833</v>
      </c>
      <c r="Q16" s="76">
        <v>14.2636253962743</v>
      </c>
      <c r="R16" s="76">
        <v>14.976869698606</v>
      </c>
      <c r="S16" s="76">
        <v>15.5895591394154</v>
      </c>
      <c r="T16" s="76">
        <v>11.3098156179554</v>
      </c>
      <c r="U16" s="76">
        <v>10.8614314343777</v>
      </c>
      <c r="V16" s="76">
        <v>15.0562804821441</v>
      </c>
      <c r="W16" s="76">
        <v>15.620540616232</v>
      </c>
      <c r="X16" s="76">
        <v>14.7276265588706</v>
      </c>
      <c r="Y16" s="76">
        <v>15.2787425753434</v>
      </c>
      <c r="Z16" s="76">
        <v>14.9266829018682</v>
      </c>
      <c r="AA16" s="76">
        <v>15.1021418174839</v>
      </c>
      <c r="AB16" s="76">
        <v>14.4958578282637</v>
      </c>
      <c r="AC16" s="76">
        <v>15.7300848062144</v>
      </c>
      <c r="AD16" s="76">
        <v>15.4038816901689</v>
      </c>
      <c r="AE16" s="76">
        <v>15.2710124726469</v>
      </c>
      <c r="AF16" s="76">
        <v>16.4039054520214</v>
      </c>
      <c r="AG16" s="76">
        <v>16.7351262460833</v>
      </c>
      <c r="AH16" s="76">
        <v>15.5453999301852</v>
      </c>
      <c r="AI16" s="76">
        <v>14.9855683351459</v>
      </c>
      <c r="AJ16" s="76">
        <v>17.1914250260094</v>
      </c>
      <c r="AK16" s="76">
        <v>14.743991643867</v>
      </c>
      <c r="AL16" s="76">
        <v>15.8311445637649</v>
      </c>
      <c r="AM16" s="76">
        <v>16.873697892255</v>
      </c>
      <c r="AN16" s="76">
        <v>19.0149763671593</v>
      </c>
      <c r="AO16" s="76">
        <v>20.4411754348729</v>
      </c>
      <c r="AP16" s="76">
        <v>21.0350359032506</v>
      </c>
      <c r="AQ16" s="76">
        <v>25.0588789343129</v>
      </c>
      <c r="AR16" s="76">
        <v>25.7003898777564</v>
      </c>
      <c r="AS16" s="76">
        <v>25.3479847870451</v>
      </c>
      <c r="AT16" s="76">
        <v>23.6750243807634</v>
      </c>
      <c r="AU16" s="76">
        <v>26.0952237079029</v>
      </c>
      <c r="AV16" s="76">
        <v>26.0200439668095</v>
      </c>
      <c r="AW16" s="76">
        <v>25.4967205854984</v>
      </c>
      <c r="AX16" s="76">
        <v>26.3083790813873</v>
      </c>
      <c r="AY16" s="76">
        <v>25.43290908613</v>
      </c>
      <c r="AZ16" s="76">
        <v>24.5296151954984</v>
      </c>
      <c r="BA16" s="76">
        <v>22.6152954530727</v>
      </c>
      <c r="BB16" s="76">
        <v>21.7663716624192</v>
      </c>
      <c r="BC16" s="76">
        <v>21.0799040497164</v>
      </c>
      <c r="BD16" s="76">
        <v>21.136007435169</v>
      </c>
      <c r="BE16" s="76">
        <v>18.5732499285885</v>
      </c>
      <c r="BF16" s="77">
        <v>-0.123651739766902</v>
      </c>
      <c r="BG16" s="79">
        <v>-0.0112801534807869</v>
      </c>
      <c r="BH16" s="78">
        <v>5.75305724564794E-4</v>
      </c>
    </row>
    <row r="17" spans="8:8">
      <c r="A17" s="69" t="s">
        <v>105</v>
      </c>
      <c r="B17" s="76">
        <v>43.7415939307742</v>
      </c>
      <c r="C17" s="76">
        <v>44.0343608789398</v>
      </c>
      <c r="D17" s="76">
        <v>45.994829359168</v>
      </c>
      <c r="E17" s="76">
        <v>48.9523276864529</v>
      </c>
      <c r="F17" s="76">
        <v>49.1021850040062</v>
      </c>
      <c r="G17" s="76">
        <v>49.3614493987139</v>
      </c>
      <c r="H17" s="76">
        <v>49.5425718529412</v>
      </c>
      <c r="I17" s="76">
        <v>52.2862828984218</v>
      </c>
      <c r="J17" s="76">
        <v>59.6767390212381</v>
      </c>
      <c r="K17" s="76">
        <v>60.8316408139971</v>
      </c>
      <c r="L17" s="76">
        <v>71.1548019583472</v>
      </c>
      <c r="M17" s="76">
        <v>72.1959706282843</v>
      </c>
      <c r="N17" s="76">
        <v>79.4861816601402</v>
      </c>
      <c r="O17" s="76">
        <v>79.6970370606202</v>
      </c>
      <c r="P17" s="76">
        <v>87.7404366534944</v>
      </c>
      <c r="Q17" s="76">
        <v>99.7783079285911</v>
      </c>
      <c r="R17" s="76">
        <v>103.157943274121</v>
      </c>
      <c r="S17" s="76">
        <v>103.366128928563</v>
      </c>
      <c r="T17" s="76">
        <v>101.799888028827</v>
      </c>
      <c r="U17" s="76">
        <v>101.916666501491</v>
      </c>
      <c r="V17" s="76">
        <v>103.181734964466</v>
      </c>
      <c r="W17" s="76">
        <v>111.2090746544</v>
      </c>
      <c r="X17" s="76">
        <v>108.553484129996</v>
      </c>
      <c r="Y17" s="76">
        <v>111.764462115499</v>
      </c>
      <c r="Z17" s="76">
        <v>113.890869603034</v>
      </c>
      <c r="AA17" s="76">
        <v>118.996151950821</v>
      </c>
      <c r="AB17" s="76">
        <v>113.368207595764</v>
      </c>
      <c r="AC17" s="76">
        <v>124.416347015109</v>
      </c>
      <c r="AD17" s="76">
        <v>121.27354622991</v>
      </c>
      <c r="AE17" s="76">
        <v>131.00900044525</v>
      </c>
      <c r="AF17" s="76">
        <v>135.203307737883</v>
      </c>
      <c r="AG17" s="76">
        <v>126.952914551948</v>
      </c>
      <c r="AH17" s="76">
        <v>139.953813076064</v>
      </c>
      <c r="AI17" s="76">
        <v>146.547577049144</v>
      </c>
      <c r="AJ17" s="76">
        <v>145.898056365939</v>
      </c>
      <c r="AK17" s="76">
        <v>147.4995606352</v>
      </c>
      <c r="AL17" s="76">
        <v>158.300167989236</v>
      </c>
      <c r="AM17" s="76">
        <v>164.815626027488</v>
      </c>
      <c r="AN17" s="76">
        <v>153.02777088703</v>
      </c>
      <c r="AO17" s="76">
        <v>163.600620116864</v>
      </c>
      <c r="AP17" s="76">
        <v>167.587451170681</v>
      </c>
      <c r="AQ17" s="76">
        <v>170.322007480477</v>
      </c>
      <c r="AR17" s="76">
        <v>185.671526891928</v>
      </c>
      <c r="AS17" s="76">
        <v>183.471503331081</v>
      </c>
      <c r="AT17" s="76">
        <v>183.551269048443</v>
      </c>
      <c r="AU17" s="76">
        <v>180.622572205138</v>
      </c>
      <c r="AV17" s="76">
        <v>185.616883763889</v>
      </c>
      <c r="AW17" s="76">
        <v>200.169116993201</v>
      </c>
      <c r="AX17" s="76">
        <v>203.106602131866</v>
      </c>
      <c r="AY17" s="76">
        <v>194.465642816014</v>
      </c>
      <c r="AZ17" s="76">
        <v>192.185604644478</v>
      </c>
      <c r="BA17" s="76">
        <v>169.809809410809</v>
      </c>
      <c r="BB17" s="76">
        <v>162.397912116098</v>
      </c>
      <c r="BC17" s="76">
        <v>138.293446998387</v>
      </c>
      <c r="BD17" s="76">
        <v>112.310920509024</v>
      </c>
      <c r="BE17" s="76">
        <v>88.4712216976722</v>
      </c>
      <c r="BF17" s="77">
        <v>-0.214417470283881</v>
      </c>
      <c r="BG17" s="79">
        <v>-0.0479353075776711</v>
      </c>
      <c r="BH17" s="78">
        <v>0.00274039279596232</v>
      </c>
    </row>
    <row r="18" spans="8:8">
      <c r="A18" s="69" t="s">
        <v>106</v>
      </c>
      <c r="B18" s="76">
        <v>12.3455071068216</v>
      </c>
      <c r="C18" s="76">
        <v>12.4534973687216</v>
      </c>
      <c r="D18" s="76">
        <v>13.1209742040171</v>
      </c>
      <c r="E18" s="76">
        <v>13.3817554835579</v>
      </c>
      <c r="F18" s="76">
        <v>14.2225066628748</v>
      </c>
      <c r="G18" s="76">
        <v>14.7026824108892</v>
      </c>
      <c r="H18" s="76">
        <v>15.4078402617118</v>
      </c>
      <c r="I18" s="76">
        <v>16.848888126489</v>
      </c>
      <c r="J18" s="76">
        <v>17.6849921710157</v>
      </c>
      <c r="K18" s="76">
        <v>17.8352683200873</v>
      </c>
      <c r="L18" s="76">
        <v>19.8384296093449</v>
      </c>
      <c r="M18" s="76">
        <v>20.3055052390243</v>
      </c>
      <c r="N18" s="76">
        <v>20.5415490300033</v>
      </c>
      <c r="O18" s="76">
        <v>20.7965607135831</v>
      </c>
      <c r="P18" s="76">
        <v>20.8219890100991</v>
      </c>
      <c r="Q18" s="76">
        <v>19.5665481518926</v>
      </c>
      <c r="R18" s="76">
        <v>19.4659325360532</v>
      </c>
      <c r="S18" s="76">
        <v>19.4584400003753</v>
      </c>
      <c r="T18" s="76">
        <v>19.2117597063768</v>
      </c>
      <c r="U18" s="76">
        <v>18.7292264336639</v>
      </c>
      <c r="V18" s="76">
        <v>18.75436180672</v>
      </c>
      <c r="W18" s="76">
        <v>18.7610045933937</v>
      </c>
      <c r="X18" s="76">
        <v>20.1545494126111</v>
      </c>
      <c r="Y18" s="76">
        <v>19.5313667550631</v>
      </c>
      <c r="Z18" s="76">
        <v>20.3528669747757</v>
      </c>
      <c r="AA18" s="76">
        <v>21.0854725986306</v>
      </c>
      <c r="AB18" s="76">
        <v>23.0943131604557</v>
      </c>
      <c r="AC18" s="76">
        <v>26.3068547390383</v>
      </c>
      <c r="AD18" s="76">
        <v>28.1139048396081</v>
      </c>
      <c r="AE18" s="76">
        <v>30.7945613374392</v>
      </c>
      <c r="AF18" s="76">
        <v>34.0693760984752</v>
      </c>
      <c r="AG18" s="76">
        <v>33.434161924022</v>
      </c>
      <c r="AH18" s="76">
        <v>35.9921213936382</v>
      </c>
      <c r="AI18" s="76">
        <v>41.3778723966167</v>
      </c>
      <c r="AJ18" s="76">
        <v>40.7871598772543</v>
      </c>
      <c r="AK18" s="76">
        <v>42.7337907585799</v>
      </c>
      <c r="AL18" s="76">
        <v>45.942144716419</v>
      </c>
      <c r="AM18" s="76">
        <v>46.0871149464625</v>
      </c>
      <c r="AN18" s="76">
        <v>48.2106301375291</v>
      </c>
      <c r="AO18" s="76">
        <v>49.3029778496864</v>
      </c>
      <c r="AP18" s="76">
        <v>48.6681860728895</v>
      </c>
      <c r="AQ18" s="76">
        <v>51.6971298577032</v>
      </c>
      <c r="AR18" s="76">
        <v>54.3635204167351</v>
      </c>
      <c r="AS18" s="76">
        <v>54.8836944799252</v>
      </c>
      <c r="AT18" s="76">
        <v>53.6730998158375</v>
      </c>
      <c r="AU18" s="76">
        <v>54.7501001302665</v>
      </c>
      <c r="AV18" s="76">
        <v>58.7298036605589</v>
      </c>
      <c r="AW18" s="76">
        <v>59.6484634023351</v>
      </c>
      <c r="AX18" s="76">
        <v>60.6079973970022</v>
      </c>
      <c r="AY18" s="76">
        <v>62.6930263262614</v>
      </c>
      <c r="AZ18" s="76">
        <v>68.8184418114547</v>
      </c>
      <c r="BA18" s="76">
        <v>71.6234718316852</v>
      </c>
      <c r="BB18" s="76">
        <v>71.1123731497543</v>
      </c>
      <c r="BC18" s="76">
        <v>71.3993884857182</v>
      </c>
      <c r="BD18" s="76">
        <v>80.0032681601725</v>
      </c>
      <c r="BE18" s="76">
        <v>68.8032359816018</v>
      </c>
      <c r="BF18" s="77">
        <v>-0.142344424471852</v>
      </c>
      <c r="BG18" s="79">
        <v>0.0407228860509552</v>
      </c>
      <c r="BH18" s="78">
        <v>0.00213117767116624</v>
      </c>
    </row>
    <row r="19" spans="8:8">
      <c r="A19" s="69" t="s">
        <v>107</v>
      </c>
      <c r="B19" s="76">
        <v>48.6770947388761</v>
      </c>
      <c r="C19" s="76">
        <v>50.1445969739331</v>
      </c>
      <c r="D19" s="76">
        <v>52.2269271890798</v>
      </c>
      <c r="E19" s="76">
        <v>53.3324907364753</v>
      </c>
      <c r="F19" s="76">
        <v>56.4169300085901</v>
      </c>
      <c r="G19" s="76">
        <v>70.2379927022538</v>
      </c>
      <c r="H19" s="76">
        <v>71.3742949357768</v>
      </c>
      <c r="I19" s="76">
        <v>76.4459437218694</v>
      </c>
      <c r="J19" s="76">
        <v>82.6988852130216</v>
      </c>
      <c r="K19" s="76">
        <v>81.8888281289982</v>
      </c>
      <c r="L19" s="76">
        <v>79.2935273194064</v>
      </c>
      <c r="M19" s="76">
        <v>80.4647115518864</v>
      </c>
      <c r="N19" s="76">
        <v>84.6936394652918</v>
      </c>
      <c r="O19" s="76">
        <v>86.280085507166</v>
      </c>
      <c r="P19" s="76">
        <v>88.8306126462311</v>
      </c>
      <c r="Q19" s="76">
        <v>99.1261103078866</v>
      </c>
      <c r="R19" s="76">
        <v>99.8211537924529</v>
      </c>
      <c r="S19" s="76">
        <v>87.2700570434393</v>
      </c>
      <c r="T19" s="76">
        <v>83.6748964157086</v>
      </c>
      <c r="U19" s="76">
        <v>88.7790073973002</v>
      </c>
      <c r="V19" s="76">
        <v>83.2360220440424</v>
      </c>
      <c r="W19" s="76">
        <v>81.3539888117337</v>
      </c>
      <c r="X19" s="76">
        <v>85.126414197167</v>
      </c>
      <c r="Y19" s="76">
        <v>85.2341250737917</v>
      </c>
      <c r="Z19" s="76">
        <v>89.7138097673627</v>
      </c>
      <c r="AA19" s="76">
        <v>89.2827012070366</v>
      </c>
      <c r="AB19" s="76">
        <v>84.8746485779122</v>
      </c>
      <c r="AC19" s="76">
        <v>83.3046042266312</v>
      </c>
      <c r="AD19" s="76">
        <v>84.4811998104141</v>
      </c>
      <c r="AE19" s="76">
        <v>89.3750886394789</v>
      </c>
      <c r="AF19" s="76">
        <v>87.3067451759745</v>
      </c>
      <c r="AG19" s="76">
        <v>88.6904828008199</v>
      </c>
      <c r="AH19" s="76">
        <v>94.0807246330426</v>
      </c>
      <c r="AI19" s="76">
        <v>97.148862207857</v>
      </c>
      <c r="AJ19" s="76">
        <v>90.6588108315103</v>
      </c>
      <c r="AK19" s="76">
        <v>106.620423480876</v>
      </c>
      <c r="AL19" s="76">
        <v>114.143957964796</v>
      </c>
      <c r="AM19" s="76">
        <v>113.377234578958</v>
      </c>
      <c r="AN19" s="76">
        <v>117.832579680514</v>
      </c>
      <c r="AO19" s="76">
        <v>120.50830191081</v>
      </c>
      <c r="AP19" s="76">
        <v>120.666305078348</v>
      </c>
      <c r="AQ19" s="76">
        <v>124.946673587338</v>
      </c>
      <c r="AR19" s="76">
        <v>123.655290430761</v>
      </c>
      <c r="AS19" s="76">
        <v>116.065372148082</v>
      </c>
      <c r="AT19" s="76">
        <v>110.035064642156</v>
      </c>
      <c r="AU19" s="76">
        <v>109.02293345581</v>
      </c>
      <c r="AV19" s="76">
        <v>111.193125595572</v>
      </c>
      <c r="AW19" s="76">
        <v>108.422350359728</v>
      </c>
      <c r="AX19" s="76">
        <v>106.031288452267</v>
      </c>
      <c r="AY19" s="76">
        <v>105.730855674493</v>
      </c>
      <c r="AZ19" s="76">
        <v>108.974213158599</v>
      </c>
      <c r="BA19" s="76">
        <v>112.586874204508</v>
      </c>
      <c r="BB19" s="76">
        <v>108.559220081412</v>
      </c>
      <c r="BC19" s="76">
        <v>111.997761505668</v>
      </c>
      <c r="BD19" s="76">
        <v>115.881993374385</v>
      </c>
      <c r="BE19" s="76">
        <v>109.712022534797</v>
      </c>
      <c r="BF19" s="77">
        <v>-0.0558303345982146</v>
      </c>
      <c r="BG19" s="79">
        <v>0.00519075456142137</v>
      </c>
      <c r="BH19" s="78">
        <v>0.00339832581053558</v>
      </c>
    </row>
    <row r="20" spans="8:8">
      <c r="A20" s="69" t="s">
        <v>108</v>
      </c>
      <c r="B20" s="76">
        <v>7.21185980269299</v>
      </c>
      <c r="C20" s="76">
        <v>7.49520961265343</v>
      </c>
      <c r="D20" s="76">
        <v>8.0569121121903</v>
      </c>
      <c r="E20" s="76">
        <v>8.29016816197864</v>
      </c>
      <c r="F20" s="76">
        <v>8.93001203994541</v>
      </c>
      <c r="G20" s="76">
        <v>9.16839348276793</v>
      </c>
      <c r="H20" s="76">
        <v>9.86471927156008</v>
      </c>
      <c r="I20" s="76">
        <v>11.4488609130225</v>
      </c>
      <c r="J20" s="76">
        <v>11.5862213803995</v>
      </c>
      <c r="K20" s="76">
        <v>10.5020611111649</v>
      </c>
      <c r="L20" s="76">
        <v>12.8758887104344</v>
      </c>
      <c r="M20" s="76">
        <v>13.3585913000745</v>
      </c>
      <c r="N20" s="76">
        <v>13.6022284921169</v>
      </c>
      <c r="O20" s="76">
        <v>15.6331439724215</v>
      </c>
      <c r="P20" s="76">
        <v>16.1978515815383</v>
      </c>
      <c r="Q20" s="76">
        <v>15.5835958865746</v>
      </c>
      <c r="R20" s="76">
        <v>15.0580602602909</v>
      </c>
      <c r="S20" s="76">
        <v>14.1155182589119</v>
      </c>
      <c r="T20" s="76">
        <v>12.3781131546661</v>
      </c>
      <c r="U20" s="76">
        <v>12.1513907192176</v>
      </c>
      <c r="V20" s="76">
        <v>12.8575029165445</v>
      </c>
      <c r="W20" s="76">
        <v>12.8660654908545</v>
      </c>
      <c r="X20" s="76">
        <v>13.1869487295784</v>
      </c>
      <c r="Y20" s="76">
        <v>14.7571967120974</v>
      </c>
      <c r="Z20" s="76">
        <v>15.0481955754185</v>
      </c>
      <c r="AA20" s="76">
        <v>14.3283336332668</v>
      </c>
      <c r="AB20" s="76">
        <v>14.9420423107923</v>
      </c>
      <c r="AC20" s="76">
        <v>15.6310986827072</v>
      </c>
      <c r="AD20" s="76">
        <v>18.101022654505</v>
      </c>
      <c r="AE20" s="76">
        <v>20.7110129901465</v>
      </c>
      <c r="AF20" s="76">
        <v>21.4002108260125</v>
      </c>
      <c r="AG20" s="76">
        <v>21.9477856611142</v>
      </c>
      <c r="AH20" s="76">
        <v>22.2210970546464</v>
      </c>
      <c r="AI20" s="76">
        <v>22.7856631403162</v>
      </c>
      <c r="AJ20" s="76">
        <v>24.3159487363504</v>
      </c>
      <c r="AK20" s="76">
        <v>20.8879679748949</v>
      </c>
      <c r="AL20" s="76">
        <v>20.107904966205</v>
      </c>
      <c r="AM20" s="76">
        <v>20.3620746839444</v>
      </c>
      <c r="AN20" s="76">
        <v>21.9444476131465</v>
      </c>
      <c r="AO20" s="76">
        <v>23.4084786314346</v>
      </c>
      <c r="AP20" s="76">
        <v>23.4953421630638</v>
      </c>
      <c r="AQ20" s="76">
        <v>23.618742916996</v>
      </c>
      <c r="AR20" s="76">
        <v>25.5873453954734</v>
      </c>
      <c r="AS20" s="76">
        <v>28.3534909042845</v>
      </c>
      <c r="AT20" s="76">
        <v>30.5382863029039</v>
      </c>
      <c r="AU20" s="76">
        <v>32.5690843752847</v>
      </c>
      <c r="AV20" s="76">
        <v>33.9249218331194</v>
      </c>
      <c r="AW20" s="76">
        <v>35.0144461917486</v>
      </c>
      <c r="AX20" s="76">
        <v>34.8568070685868</v>
      </c>
      <c r="AY20" s="76">
        <v>35.264847466909</v>
      </c>
      <c r="AZ20" s="76">
        <v>36.1587080114798</v>
      </c>
      <c r="BA20" s="76">
        <v>37.5399374588997</v>
      </c>
      <c r="BB20" s="76">
        <v>38.723154427468</v>
      </c>
      <c r="BC20" s="76">
        <v>40.5602866821691</v>
      </c>
      <c r="BD20" s="76">
        <v>40.6257026738374</v>
      </c>
      <c r="BE20" s="76">
        <v>34.782632995731</v>
      </c>
      <c r="BF20" s="77">
        <v>-0.146166190457359</v>
      </c>
      <c r="BG20" s="79">
        <v>0.0289532004516486</v>
      </c>
      <c r="BH20" s="78">
        <v>0.00107739076116557</v>
      </c>
    </row>
    <row r="21" spans="8:8" s="70" ht="10.2" customFormat="1">
      <c r="A21" s="80" t="s">
        <v>109</v>
      </c>
      <c r="B21" s="81">
        <v>305.945522279715</v>
      </c>
      <c r="C21" s="81">
        <v>321.345568576068</v>
      </c>
      <c r="D21" s="81">
        <v>333.157198189033</v>
      </c>
      <c r="E21" s="81">
        <v>352.504135085748</v>
      </c>
      <c r="F21" s="81">
        <v>367.890272537228</v>
      </c>
      <c r="G21" s="81">
        <v>391.454564533085</v>
      </c>
      <c r="H21" s="81">
        <v>407.856570203367</v>
      </c>
      <c r="I21" s="81">
        <v>436.259834883907</v>
      </c>
      <c r="J21" s="81">
        <v>475.53010309397</v>
      </c>
      <c r="K21" s="81">
        <v>492.318702083801</v>
      </c>
      <c r="L21" s="81">
        <v>513.276788635793</v>
      </c>
      <c r="M21" s="81">
        <v>536.957585160348</v>
      </c>
      <c r="N21" s="81">
        <v>563.198513630291</v>
      </c>
      <c r="O21" s="81">
        <v>578.330541381901</v>
      </c>
      <c r="P21" s="81">
        <v>611.762792151587</v>
      </c>
      <c r="Q21" s="81">
        <v>628.112353659623</v>
      </c>
      <c r="R21" s="81">
        <v>621.154022815059</v>
      </c>
      <c r="S21" s="81">
        <v>608.760793108059</v>
      </c>
      <c r="T21" s="81">
        <v>595.122873688382</v>
      </c>
      <c r="U21" s="81">
        <v>608.369731573491</v>
      </c>
      <c r="V21" s="81">
        <v>616.465921325254</v>
      </c>
      <c r="W21" s="81">
        <v>641.676155646414</v>
      </c>
      <c r="X21" s="81">
        <v>658.779370020168</v>
      </c>
      <c r="Y21" s="81">
        <v>677.87892482726</v>
      </c>
      <c r="Z21" s="81">
        <v>690.985159420367</v>
      </c>
      <c r="AA21" s="81">
        <v>675.215537804786</v>
      </c>
      <c r="AB21" s="81">
        <v>683.051296885931</v>
      </c>
      <c r="AC21" s="81">
        <v>723.225667350599</v>
      </c>
      <c r="AD21" s="81">
        <v>740.564518555742</v>
      </c>
      <c r="AE21" s="81">
        <v>786.013083342519</v>
      </c>
      <c r="AF21" s="81">
        <v>819.865185382026</v>
      </c>
      <c r="AG21" s="81">
        <v>847.798539470851</v>
      </c>
      <c r="AH21" s="81">
        <v>896.279251221271</v>
      </c>
      <c r="AI21" s="81">
        <v>929.589994802944</v>
      </c>
      <c r="AJ21" s="81">
        <v>923.896392733991</v>
      </c>
      <c r="AK21" s="81">
        <v>932.129946897336</v>
      </c>
      <c r="AL21" s="81">
        <v>947.382101688207</v>
      </c>
      <c r="AM21" s="81">
        <v>948.841066414259</v>
      </c>
      <c r="AN21" s="81">
        <v>954.542349197566</v>
      </c>
      <c r="AO21" s="81">
        <v>1007.59104677363</v>
      </c>
      <c r="AP21" s="81">
        <v>1031.96626857059</v>
      </c>
      <c r="AQ21" s="81">
        <v>1070.27870010246</v>
      </c>
      <c r="AR21" s="81">
        <v>1131.54838704364</v>
      </c>
      <c r="AS21" s="81">
        <v>1162.34124065111</v>
      </c>
      <c r="AT21" s="81">
        <v>1125.45394199217</v>
      </c>
      <c r="AU21" s="81">
        <v>1198.45604339241</v>
      </c>
      <c r="AV21" s="81">
        <v>1254.12969393028</v>
      </c>
      <c r="AW21" s="81">
        <v>1308.17847654147</v>
      </c>
      <c r="AX21" s="81">
        <v>1365.0288835808</v>
      </c>
      <c r="AY21" s="81">
        <v>1385.67307551507</v>
      </c>
      <c r="AZ21" s="81">
        <v>1381.89577711136</v>
      </c>
      <c r="BA21" s="81">
        <v>1339.65413374621</v>
      </c>
      <c r="BB21" s="81">
        <v>1322.67662774478</v>
      </c>
      <c r="BC21" s="81">
        <v>1293.77441291542</v>
      </c>
      <c r="BD21" s="81">
        <v>1274.4697324685</v>
      </c>
      <c r="BE21" s="81">
        <v>1157.6532262013</v>
      </c>
      <c r="BF21" s="82">
        <v>-0.094140716069929</v>
      </c>
      <c r="BG21" s="82">
        <v>0.0125120020182539</v>
      </c>
      <c r="BH21" s="82">
        <v>0.0358582655515432</v>
      </c>
    </row>
    <row r="22" spans="8:8">
      <c r="B22" s="76"/>
      <c r="C22" s="76"/>
      <c r="D22" s="76"/>
      <c r="E22" s="76"/>
      <c r="F22" s="76"/>
      <c r="G22" s="76"/>
      <c r="H22" s="76"/>
      <c r="I22" s="76"/>
      <c r="J22" s="76"/>
      <c r="K22" s="76"/>
      <c r="L22" s="76"/>
      <c r="M22" s="76"/>
      <c r="N22" s="76"/>
      <c r="O22" s="76"/>
      <c r="P22" s="76"/>
      <c r="Q22" s="76"/>
      <c r="R22" s="76"/>
      <c r="S22" s="76"/>
      <c r="T22" s="76"/>
      <c r="U22" s="76"/>
      <c r="V22" s="76"/>
      <c r="W22" s="76"/>
      <c r="X22" s="76"/>
      <c r="Y22" s="76"/>
      <c r="Z22" s="76"/>
      <c r="AA22" s="76"/>
      <c r="AB22" s="76"/>
      <c r="AC22" s="76"/>
      <c r="AD22" s="76"/>
      <c r="AE22" s="76"/>
      <c r="AF22" s="76"/>
      <c r="AG22" s="76"/>
      <c r="AH22" s="76"/>
      <c r="AI22" s="76"/>
      <c r="AJ22" s="76"/>
      <c r="AK22" s="76"/>
      <c r="AL22" s="76"/>
      <c r="AM22" s="76"/>
      <c r="AN22" s="76"/>
      <c r="AO22" s="76"/>
      <c r="AP22" s="76"/>
      <c r="AQ22" s="76"/>
      <c r="AR22" s="76"/>
      <c r="AS22" s="76"/>
      <c r="AT22" s="76"/>
      <c r="AU22" s="76"/>
      <c r="AV22" s="76"/>
      <c r="AW22" s="76"/>
      <c r="AX22" s="76"/>
      <c r="AY22" s="76"/>
      <c r="AZ22" s="76"/>
      <c r="BA22" s="76"/>
      <c r="BB22" s="76"/>
      <c r="BC22" s="76"/>
      <c r="BD22" s="76"/>
      <c r="BE22" s="76"/>
      <c r="BF22" s="77"/>
      <c r="BG22" s="79"/>
      <c r="BH22" s="78"/>
    </row>
    <row r="23" spans="8:8">
      <c r="A23" s="73" t="s">
        <v>110</v>
      </c>
      <c r="B23" s="76">
        <v>39.5291792175717</v>
      </c>
      <c r="C23" s="76">
        <v>39.8190968838983</v>
      </c>
      <c r="D23" s="76">
        <v>40.1120292265774</v>
      </c>
      <c r="E23" s="76">
        <v>43.0120198218752</v>
      </c>
      <c r="F23" s="76">
        <v>46.0525612829025</v>
      </c>
      <c r="G23" s="76">
        <v>50.7129225206571</v>
      </c>
      <c r="H23" s="76">
        <v>53.3311802992315</v>
      </c>
      <c r="I23" s="76">
        <v>54.510506223025</v>
      </c>
      <c r="J23" s="76">
        <v>57.9020465274184</v>
      </c>
      <c r="K23" s="76">
        <v>55.2037422545734</v>
      </c>
      <c r="L23" s="76">
        <v>53.2727202979366</v>
      </c>
      <c r="M23" s="76">
        <v>58.0352671068349</v>
      </c>
      <c r="N23" s="76">
        <v>53.8402782393085</v>
      </c>
      <c r="O23" s="76">
        <v>56.6181936466375</v>
      </c>
      <c r="P23" s="76">
        <v>59.1269197532387</v>
      </c>
      <c r="Q23" s="76">
        <v>57.8698176733976</v>
      </c>
      <c r="R23" s="76">
        <v>54.494954528531</v>
      </c>
      <c r="S23" s="76">
        <v>51.8596507274655</v>
      </c>
      <c r="T23" s="76">
        <v>51.3471439634738</v>
      </c>
      <c r="U23" s="76">
        <v>53.1926291366975</v>
      </c>
      <c r="V23" s="76">
        <v>54.2508961954656</v>
      </c>
      <c r="W23" s="76">
        <v>53.8785453152478</v>
      </c>
      <c r="X23" s="76">
        <v>54.8581488640512</v>
      </c>
      <c r="Y23" s="76">
        <v>53.3749367076577</v>
      </c>
      <c r="Z23" s="76">
        <v>53.6522266333711</v>
      </c>
      <c r="AA23" s="76">
        <v>57.9556342903058</v>
      </c>
      <c r="AB23" s="76">
        <v>62.8435869140144</v>
      </c>
      <c r="AC23" s="76">
        <v>57.5349193004196</v>
      </c>
      <c r="AD23" s="76">
        <v>58.0161492449804</v>
      </c>
      <c r="AE23" s="76">
        <v>58.5438182786838</v>
      </c>
      <c r="AF23" s="76">
        <v>61.0983310582556</v>
      </c>
      <c r="AG23" s="76">
        <v>62.9325757731549</v>
      </c>
      <c r="AH23" s="76">
        <v>63.5088665081225</v>
      </c>
      <c r="AI23" s="76">
        <v>63.7553437934285</v>
      </c>
      <c r="AJ23" s="76">
        <v>62.9932435672054</v>
      </c>
      <c r="AK23" s="76">
        <v>63.5487468481089</v>
      </c>
      <c r="AL23" s="76">
        <v>68.1851307868342</v>
      </c>
      <c r="AM23" s="76">
        <v>69.2950939252325</v>
      </c>
      <c r="AN23" s="76">
        <v>75.0160879701874</v>
      </c>
      <c r="AO23" s="76">
        <v>73.7156806085427</v>
      </c>
      <c r="AP23" s="76">
        <v>74.739070187016</v>
      </c>
      <c r="AQ23" s="76">
        <v>72.6594252985538</v>
      </c>
      <c r="AR23" s="76">
        <v>68.973639528864</v>
      </c>
      <c r="AS23" s="76">
        <v>69.7872161830042</v>
      </c>
      <c r="AT23" s="76">
        <v>63.5718644199712</v>
      </c>
      <c r="AU23" s="76">
        <v>67.8186274133968</v>
      </c>
      <c r="AV23" s="76">
        <v>64.6716544736401</v>
      </c>
      <c r="AW23" s="76">
        <v>62.1955869143921</v>
      </c>
      <c r="AX23" s="76">
        <v>62.8591703916365</v>
      </c>
      <c r="AY23" s="76">
        <v>58.6383921280585</v>
      </c>
      <c r="AZ23" s="76">
        <v>60.6944532725726</v>
      </c>
      <c r="BA23" s="76">
        <v>61.6405979177353</v>
      </c>
      <c r="BB23" s="76">
        <v>64.4619393571344</v>
      </c>
      <c r="BC23" s="76">
        <v>62.1604768822415</v>
      </c>
      <c r="BD23" s="76">
        <v>63.7190642253091</v>
      </c>
      <c r="BE23" s="76">
        <v>55.2749472576294</v>
      </c>
      <c r="BF23" s="77">
        <v>-0.134891205924597</v>
      </c>
      <c r="BG23" s="79">
        <v>2.31307754762655E-4</v>
      </c>
      <c r="BH23" s="78">
        <v>0.00171213943195712</v>
      </c>
    </row>
    <row r="24" spans="8:8">
      <c r="A24" s="73" t="s">
        <v>111</v>
      </c>
      <c r="B24" s="76">
        <v>124.712856727249</v>
      </c>
      <c r="C24" s="76">
        <v>118.475942497417</v>
      </c>
      <c r="D24" s="76">
        <v>123.42954984338</v>
      </c>
      <c r="E24" s="76">
        <v>135.096057090835</v>
      </c>
      <c r="F24" s="76">
        <v>144.444749562434</v>
      </c>
      <c r="G24" s="76">
        <v>148.986908893388</v>
      </c>
      <c r="H24" s="76">
        <v>142.065117311313</v>
      </c>
      <c r="I24" s="76">
        <v>149.259746240879</v>
      </c>
      <c r="J24" s="76">
        <v>147.142299047314</v>
      </c>
      <c r="K24" s="76">
        <v>141.365467112168</v>
      </c>
      <c r="L24" s="76">
        <v>126.049347091131</v>
      </c>
      <c r="M24" s="76">
        <v>132.048829132377</v>
      </c>
      <c r="N24" s="76">
        <v>131.60855761311</v>
      </c>
      <c r="O24" s="76">
        <v>136.810022693043</v>
      </c>
      <c r="P24" s="76">
        <v>142.242500414234</v>
      </c>
      <c r="Q24" s="76">
        <v>136.063247713206</v>
      </c>
      <c r="R24" s="76">
        <v>129.38558820715</v>
      </c>
      <c r="S24" s="76">
        <v>121.934920882023</v>
      </c>
      <c r="T24" s="76">
        <v>109.256153580252</v>
      </c>
      <c r="U24" s="76">
        <v>113.188957832726</v>
      </c>
      <c r="V24" s="76">
        <v>114.228745504888</v>
      </c>
      <c r="W24" s="76">
        <v>113.72319119128</v>
      </c>
      <c r="X24" s="76">
        <v>115.214756457759</v>
      </c>
      <c r="Y24" s="76">
        <v>117.188594173904</v>
      </c>
      <c r="Z24" s="76">
        <v>119.750294687286</v>
      </c>
      <c r="AA24" s="76">
        <v>126.497668684838</v>
      </c>
      <c r="AB24" s="76">
        <v>130.729590522461</v>
      </c>
      <c r="AC24" s="76">
        <v>128.070848075551</v>
      </c>
      <c r="AD24" s="76">
        <v>126.065438998165</v>
      </c>
      <c r="AE24" s="76">
        <v>129.578455233969</v>
      </c>
      <c r="AF24" s="76">
        <v>128.928729930103</v>
      </c>
      <c r="AG24" s="76">
        <v>137.192247453218</v>
      </c>
      <c r="AH24" s="76">
        <v>135.914014787576</v>
      </c>
      <c r="AI24" s="76">
        <v>139.857705725728</v>
      </c>
      <c r="AJ24" s="76">
        <v>133.263419406425</v>
      </c>
      <c r="AK24" s="76">
        <v>136.288174990985</v>
      </c>
      <c r="AL24" s="76">
        <v>136.339131493916</v>
      </c>
      <c r="AM24" s="76">
        <v>134.152006206223</v>
      </c>
      <c r="AN24" s="76">
        <v>141.249128392297</v>
      </c>
      <c r="AO24" s="76">
        <v>140.106486216887</v>
      </c>
      <c r="AP24" s="76">
        <v>136.155020145903</v>
      </c>
      <c r="AQ24" s="76">
        <v>138.224957403837</v>
      </c>
      <c r="AR24" s="76">
        <v>137.778284423639</v>
      </c>
      <c r="AS24" s="76">
        <v>139.134697416459</v>
      </c>
      <c r="AT24" s="76">
        <v>124.625385381265</v>
      </c>
      <c r="AU24" s="76">
        <v>133.52637868768</v>
      </c>
      <c r="AV24" s="76">
        <v>120.605497956698</v>
      </c>
      <c r="AW24" s="76">
        <v>116.199259721782</v>
      </c>
      <c r="AX24" s="76">
        <v>117.409843194414</v>
      </c>
      <c r="AY24" s="76">
        <v>108.883393056316</v>
      </c>
      <c r="AZ24" s="76">
        <v>115.341170800247</v>
      </c>
      <c r="BA24" s="76">
        <v>116.967173521542</v>
      </c>
      <c r="BB24" s="76">
        <v>118.890891808676</v>
      </c>
      <c r="BC24" s="76">
        <v>125.510489565638</v>
      </c>
      <c r="BD24" s="76">
        <v>121.671600240193</v>
      </c>
      <c r="BE24" s="76">
        <v>88.794324426706</v>
      </c>
      <c r="BF24" s="77">
        <v>-0.272207180573723</v>
      </c>
      <c r="BG24" s="79">
        <v>-0.00239579614759633</v>
      </c>
      <c r="BH24" s="78">
        <v>0.00275040089095649</v>
      </c>
    </row>
    <row r="25" spans="8:8">
      <c r="A25" s="73" t="s">
        <v>112</v>
      </c>
      <c r="B25" s="76">
        <v>36.7442132336</v>
      </c>
      <c r="C25" s="76">
        <v>39.2106661798</v>
      </c>
      <c r="D25" s="76">
        <v>45.2278633662</v>
      </c>
      <c r="E25" s="76">
        <v>51.011343779</v>
      </c>
      <c r="F25" s="76">
        <v>55.7474809704</v>
      </c>
      <c r="G25" s="76">
        <v>62.3625752123</v>
      </c>
      <c r="H25" s="76">
        <v>64.5729362375</v>
      </c>
      <c r="I25" s="76">
        <v>66.629984883</v>
      </c>
      <c r="J25" s="76">
        <v>68.6370473572</v>
      </c>
      <c r="K25" s="76">
        <v>69.8614355813</v>
      </c>
      <c r="L25" s="76">
        <v>75.1336771981</v>
      </c>
      <c r="M25" s="76">
        <v>75.9236461918</v>
      </c>
      <c r="N25" s="76">
        <v>78.4369300453</v>
      </c>
      <c r="O25" s="76">
        <v>82.0952754793</v>
      </c>
      <c r="P25" s="76">
        <v>84.9223422343</v>
      </c>
      <c r="Q25" s="76">
        <v>89.1367164019</v>
      </c>
      <c r="R25" s="76">
        <v>85.4654906675</v>
      </c>
      <c r="S25" s="76">
        <v>87.0462766866</v>
      </c>
      <c r="T25" s="76">
        <v>85.9801208271</v>
      </c>
      <c r="U25" s="76">
        <v>85.0110349488</v>
      </c>
      <c r="V25" s="76">
        <v>84.8766354373</v>
      </c>
      <c r="W25" s="76">
        <v>87.8935839522</v>
      </c>
      <c r="X25" s="76">
        <v>87.7604969582</v>
      </c>
      <c r="Y25" s="76">
        <v>86.551172154</v>
      </c>
      <c r="Z25" s="76">
        <v>86.7920731318</v>
      </c>
      <c r="AA25" s="76">
        <v>74.399807559345</v>
      </c>
      <c r="AB25" s="76">
        <v>59.8834925113622</v>
      </c>
      <c r="AC25" s="76">
        <v>58.1217981870836</v>
      </c>
      <c r="AD25" s="76">
        <v>60.2625063868057</v>
      </c>
      <c r="AE25" s="76">
        <v>56.6927607977345</v>
      </c>
      <c r="AF25" s="76">
        <v>58.784126503077</v>
      </c>
      <c r="AG25" s="76">
        <v>56.8139716800249</v>
      </c>
      <c r="AH25" s="76">
        <v>56.0845144111837</v>
      </c>
      <c r="AI25" s="76">
        <v>53.773859280262</v>
      </c>
      <c r="AJ25" s="76">
        <v>45.800287312205</v>
      </c>
      <c r="AK25" s="76">
        <v>43.4343532516111</v>
      </c>
      <c r="AL25" s="76">
        <v>46.3684686520001</v>
      </c>
      <c r="AM25" s="76">
        <v>44.5636021448813</v>
      </c>
      <c r="AN25" s="76">
        <v>48.5771042939026</v>
      </c>
      <c r="AO25" s="76">
        <v>46.6668199234896</v>
      </c>
      <c r="AP25" s="76">
        <v>48.5466680167044</v>
      </c>
      <c r="AQ25" s="76">
        <v>49.3913929749117</v>
      </c>
      <c r="AR25" s="76">
        <v>52.7358201646354</v>
      </c>
      <c r="AS25" s="76">
        <v>50.3447258106206</v>
      </c>
      <c r="AT25" s="76">
        <v>43.5325046172384</v>
      </c>
      <c r="AU25" s="76">
        <v>45.5884262282812</v>
      </c>
      <c r="AV25" s="76">
        <v>50.5209284523223</v>
      </c>
      <c r="AW25" s="76">
        <v>45.8131230308216</v>
      </c>
      <c r="AX25" s="76">
        <v>40.6715324460174</v>
      </c>
      <c r="AY25" s="76">
        <v>43.1182752442793</v>
      </c>
      <c r="AZ25" s="76">
        <v>45.8457096760445</v>
      </c>
      <c r="BA25" s="76">
        <v>43.0197957298119</v>
      </c>
      <c r="BB25" s="76">
        <v>45.6981008778953</v>
      </c>
      <c r="BC25" s="76">
        <v>42.537061747097</v>
      </c>
      <c r="BD25" s="76">
        <v>41.199324322758</v>
      </c>
      <c r="BE25" s="76">
        <v>35.8204658689424</v>
      </c>
      <c r="BF25" s="77">
        <v>-0.132932485402809</v>
      </c>
      <c r="BG25" s="79">
        <v>-0.00549345899948461</v>
      </c>
      <c r="BH25" s="78">
        <v>0.00110953759574733</v>
      </c>
    </row>
    <row r="26" spans="8:8">
      <c r="A26" s="73" t="s">
        <v>113</v>
      </c>
      <c r="B26" s="76" t="s">
        <v>114</v>
      </c>
      <c r="C26" s="76" t="s">
        <v>114</v>
      </c>
      <c r="D26" s="76" t="s">
        <v>114</v>
      </c>
      <c r="E26" s="76" t="s">
        <v>114</v>
      </c>
      <c r="F26" s="76" t="s">
        <v>114</v>
      </c>
      <c r="G26" s="76" t="s">
        <v>114</v>
      </c>
      <c r="H26" s="76" t="s">
        <v>114</v>
      </c>
      <c r="I26" s="76" t="s">
        <v>114</v>
      </c>
      <c r="J26" s="76" t="s">
        <v>114</v>
      </c>
      <c r="K26" s="76" t="s">
        <v>114</v>
      </c>
      <c r="L26" s="76" t="s">
        <v>114</v>
      </c>
      <c r="M26" s="76" t="s">
        <v>114</v>
      </c>
      <c r="N26" s="76" t="s">
        <v>114</v>
      </c>
      <c r="O26" s="76" t="s">
        <v>114</v>
      </c>
      <c r="P26" s="76" t="s">
        <v>114</v>
      </c>
      <c r="Q26" s="76" t="s">
        <v>114</v>
      </c>
      <c r="R26" s="76" t="s">
        <v>114</v>
      </c>
      <c r="S26" s="76" t="s">
        <v>114</v>
      </c>
      <c r="T26" s="76" t="s">
        <v>114</v>
      </c>
      <c r="U26" s="76" t="s">
        <v>114</v>
      </c>
      <c r="V26" s="76" t="s">
        <v>114</v>
      </c>
      <c r="W26" s="76" t="s">
        <v>114</v>
      </c>
      <c r="X26" s="76" t="s">
        <v>114</v>
      </c>
      <c r="Y26" s="76" t="s">
        <v>114</v>
      </c>
      <c r="Z26" s="76" t="s">
        <v>114</v>
      </c>
      <c r="AA26" s="76">
        <v>21.2679232995095</v>
      </c>
      <c r="AB26" s="76">
        <v>14.7935352965047</v>
      </c>
      <c r="AC26" s="76">
        <v>14.490819965231</v>
      </c>
      <c r="AD26" s="76">
        <v>15.5308015659555</v>
      </c>
      <c r="AE26" s="76">
        <v>14.4484133810819</v>
      </c>
      <c r="AF26" s="76">
        <v>15.1101462257471</v>
      </c>
      <c r="AG26" s="76">
        <v>15.1138340379144</v>
      </c>
      <c r="AH26" s="76">
        <v>16.6097012758275</v>
      </c>
      <c r="AI26" s="76">
        <v>18.8714482507444</v>
      </c>
      <c r="AJ26" s="76">
        <v>18.5754353476979</v>
      </c>
      <c r="AK26" s="76">
        <v>17.466378818843</v>
      </c>
      <c r="AL26" s="76">
        <v>18.4222800131475</v>
      </c>
      <c r="AM26" s="76">
        <v>19.5188597182148</v>
      </c>
      <c r="AN26" s="76">
        <v>20.8519173091502</v>
      </c>
      <c r="AO26" s="76">
        <v>20.1226266339466</v>
      </c>
      <c r="AP26" s="76">
        <v>20.6284913081101</v>
      </c>
      <c r="AQ26" s="76">
        <v>20.6683731415809</v>
      </c>
      <c r="AR26" s="76">
        <v>21.8672455572886</v>
      </c>
      <c r="AS26" s="76">
        <v>20.9305477010927</v>
      </c>
      <c r="AT26" s="76">
        <v>19.6091824913345</v>
      </c>
      <c r="AU26" s="76">
        <v>18.8398268187729</v>
      </c>
      <c r="AV26" s="76">
        <v>18.2009171849585</v>
      </c>
      <c r="AW26" s="76">
        <v>16.6210503812289</v>
      </c>
      <c r="AX26" s="76">
        <v>16.1339980926225</v>
      </c>
      <c r="AY26" s="76">
        <v>15.8503044276318</v>
      </c>
      <c r="AZ26" s="76">
        <v>16.2711585371305</v>
      </c>
      <c r="BA26" s="76">
        <v>16.7221053026077</v>
      </c>
      <c r="BB26" s="76">
        <v>17.1588154930969</v>
      </c>
      <c r="BC26" s="76">
        <v>16.3664152916511</v>
      </c>
      <c r="BD26" s="76">
        <v>16.4237530232761</v>
      </c>
      <c r="BE26" s="76">
        <v>15.298415214384</v>
      </c>
      <c r="BF26" s="77">
        <v>-0.0710639496290039</v>
      </c>
      <c r="BG26" s="79">
        <v>-0.017570733184023</v>
      </c>
      <c r="BH26" s="78">
        <v>4.73867841301003E-4</v>
      </c>
    </row>
    <row r="27" spans="8:8">
      <c r="A27" s="73" t="s">
        <v>115</v>
      </c>
      <c r="B27" s="76">
        <v>1.213839504</v>
      </c>
      <c r="C27" s="76">
        <v>1.345540419</v>
      </c>
      <c r="D27" s="76">
        <v>1.464236559</v>
      </c>
      <c r="E27" s="76">
        <v>1.631066823</v>
      </c>
      <c r="F27" s="76">
        <v>1.922657814</v>
      </c>
      <c r="G27" s="76">
        <v>2.043686628</v>
      </c>
      <c r="H27" s="76">
        <v>2.402040276</v>
      </c>
      <c r="I27" s="76">
        <v>2.7420118195</v>
      </c>
      <c r="J27" s="76">
        <v>2.9187053657</v>
      </c>
      <c r="K27" s="76">
        <v>2.3959778544</v>
      </c>
      <c r="L27" s="76">
        <v>2.0835467886</v>
      </c>
      <c r="M27" s="76">
        <v>2.1215836624</v>
      </c>
      <c r="N27" s="76">
        <v>2.5031303762</v>
      </c>
      <c r="O27" s="76">
        <v>2.6230971605</v>
      </c>
      <c r="P27" s="76">
        <v>2.6569444715</v>
      </c>
      <c r="Q27" s="76">
        <v>2.6853939825</v>
      </c>
      <c r="R27" s="76">
        <v>2.5429220301</v>
      </c>
      <c r="S27" s="76">
        <v>3.0745800173</v>
      </c>
      <c r="T27" s="76">
        <v>3.2249125899</v>
      </c>
      <c r="U27" s="76">
        <v>3.2299133708</v>
      </c>
      <c r="V27" s="76">
        <v>3.5732236264</v>
      </c>
      <c r="W27" s="76">
        <v>3.6989548224</v>
      </c>
      <c r="X27" s="76">
        <v>4.5881583634</v>
      </c>
      <c r="Y27" s="76">
        <v>4.6684765181</v>
      </c>
      <c r="Z27" s="76">
        <v>4.742381477</v>
      </c>
      <c r="AA27" s="76">
        <v>4.9701871047</v>
      </c>
      <c r="AB27" s="76">
        <v>5.1393256956</v>
      </c>
      <c r="AC27" s="76">
        <v>6.0391413599</v>
      </c>
      <c r="AD27" s="76">
        <v>6.2775457407</v>
      </c>
      <c r="AE27" s="76">
        <v>6.3086076902</v>
      </c>
      <c r="AF27" s="76">
        <v>6.7428392281</v>
      </c>
      <c r="AG27" s="76">
        <v>6.8465889086</v>
      </c>
      <c r="AH27" s="76">
        <v>6.87375225</v>
      </c>
      <c r="AI27" s="76">
        <v>7.225120451</v>
      </c>
      <c r="AJ27" s="76">
        <v>7.5908147259</v>
      </c>
      <c r="AK27" s="76">
        <v>7.9759322397</v>
      </c>
      <c r="AL27" s="76">
        <v>8.0901362011</v>
      </c>
      <c r="AM27" s="76">
        <v>7.9455695308</v>
      </c>
      <c r="AN27" s="76">
        <v>8.4931941481</v>
      </c>
      <c r="AO27" s="76">
        <v>8.2773353029</v>
      </c>
      <c r="AP27" s="76">
        <v>9.3167187419</v>
      </c>
      <c r="AQ27" s="76">
        <v>9.14211026779227</v>
      </c>
      <c r="AR27" s="76">
        <v>9.3220752728264</v>
      </c>
      <c r="AS27" s="76">
        <v>9.48236624308443</v>
      </c>
      <c r="AT27" s="76">
        <v>9.18095725635722</v>
      </c>
      <c r="AU27" s="76">
        <v>8.8398983049548</v>
      </c>
      <c r="AV27" s="76">
        <v>8.70295515753606</v>
      </c>
      <c r="AW27" s="76">
        <v>8.13505248132</v>
      </c>
      <c r="AX27" s="76">
        <v>7.25213470432</v>
      </c>
      <c r="AY27" s="76">
        <v>7.32507379140535</v>
      </c>
      <c r="AZ27" s="76">
        <v>7.49776331481303</v>
      </c>
      <c r="BA27" s="76">
        <v>8.1126407481696</v>
      </c>
      <c r="BB27" s="76">
        <v>8.30900642808039</v>
      </c>
      <c r="BC27" s="76">
        <v>8.230032227202</v>
      </c>
      <c r="BD27" s="76">
        <v>8.189192474383</v>
      </c>
      <c r="BE27" s="76">
        <v>6.98320221605</v>
      </c>
      <c r="BF27" s="77">
        <v>-0.14959595218219</v>
      </c>
      <c r="BG27" s="79">
        <v>-0.0113665254736125</v>
      </c>
      <c r="BH27" s="78">
        <v>2.1630442847287E-4</v>
      </c>
    </row>
    <row r="28" spans="8:8">
      <c r="A28" s="73" t="s">
        <v>116</v>
      </c>
      <c r="B28" s="76">
        <v>156.201489226566</v>
      </c>
      <c r="C28" s="76">
        <v>156.969630523079</v>
      </c>
      <c r="D28" s="76">
        <v>153.764332538562</v>
      </c>
      <c r="E28" s="76">
        <v>160.378971896058</v>
      </c>
      <c r="F28" s="76">
        <v>167.235331401083</v>
      </c>
      <c r="G28" s="76">
        <v>172.497354441583</v>
      </c>
      <c r="H28" s="76">
        <v>180.95130537732</v>
      </c>
      <c r="I28" s="76">
        <v>180.69485517535</v>
      </c>
      <c r="J28" s="76">
        <v>180.62827182402</v>
      </c>
      <c r="K28" s="76">
        <v>181.365991539291</v>
      </c>
      <c r="L28" s="76">
        <v>188.12740521305</v>
      </c>
      <c r="M28" s="76">
        <v>193.703603879812</v>
      </c>
      <c r="N28" s="76">
        <v>199.191271141776</v>
      </c>
      <c r="O28" s="76">
        <v>201.491705629266</v>
      </c>
      <c r="P28" s="76">
        <v>202.563345883226</v>
      </c>
      <c r="Q28" s="76">
        <v>195.17716588045</v>
      </c>
      <c r="R28" s="76">
        <v>194.292568569955</v>
      </c>
      <c r="S28" s="76">
        <v>191.791302103838</v>
      </c>
      <c r="T28" s="76">
        <v>191.540257006345</v>
      </c>
      <c r="U28" s="76">
        <v>195.820279504447</v>
      </c>
      <c r="V28" s="76">
        <v>193.922220993137</v>
      </c>
      <c r="W28" s="76">
        <v>191.965841252854</v>
      </c>
      <c r="X28" s="76">
        <v>190.639919034196</v>
      </c>
      <c r="Y28" s="76">
        <v>190.935731575707</v>
      </c>
      <c r="Z28" s="76">
        <v>184.932312599094</v>
      </c>
      <c r="AA28" s="76">
        <v>155.329373615436</v>
      </c>
      <c r="AB28" s="76">
        <v>143.210459371703</v>
      </c>
      <c r="AC28" s="76">
        <v>136.636150500895</v>
      </c>
      <c r="AD28" s="76">
        <v>134.087924825321</v>
      </c>
      <c r="AE28" s="76">
        <v>128.639052435936</v>
      </c>
      <c r="AF28" s="76">
        <v>130.180628261544</v>
      </c>
      <c r="AG28" s="76">
        <v>132.877710783726</v>
      </c>
      <c r="AH28" s="76">
        <v>127.1593254234</v>
      </c>
      <c r="AI28" s="76">
        <v>121.648515430517</v>
      </c>
      <c r="AJ28" s="76">
        <v>113.924123756462</v>
      </c>
      <c r="AK28" s="76">
        <v>124.096758573657</v>
      </c>
      <c r="AL28" s="76">
        <v>125.088510710347</v>
      </c>
      <c r="AM28" s="76">
        <v>120.781001781016</v>
      </c>
      <c r="AN28" s="76">
        <v>123.997048065207</v>
      </c>
      <c r="AO28" s="76">
        <v>124.843769705742</v>
      </c>
      <c r="AP28" s="76">
        <v>123.425633483925</v>
      </c>
      <c r="AQ28" s="76">
        <v>125.969200562844</v>
      </c>
      <c r="AR28" s="76">
        <v>125.553811143323</v>
      </c>
      <c r="AS28" s="76">
        <v>120.326196785094</v>
      </c>
      <c r="AT28" s="76">
        <v>113.531456025291</v>
      </c>
      <c r="AU28" s="76">
        <v>116.523315150216</v>
      </c>
      <c r="AV28" s="76">
        <v>113.073950897894</v>
      </c>
      <c r="AW28" s="76">
        <v>109.310670648641</v>
      </c>
      <c r="AX28" s="76">
        <v>104.986894146658</v>
      </c>
      <c r="AY28" s="76">
        <v>101.977540787704</v>
      </c>
      <c r="AZ28" s="76">
        <v>102.782999455538</v>
      </c>
      <c r="BA28" s="76">
        <v>104.800445778851</v>
      </c>
      <c r="BB28" s="76">
        <v>102.672215438177</v>
      </c>
      <c r="BC28" s="76">
        <v>101.69877623517</v>
      </c>
      <c r="BD28" s="76">
        <v>98.4811037707115</v>
      </c>
      <c r="BE28" s="76">
        <v>85.1240940641169</v>
      </c>
      <c r="BF28" s="77">
        <v>-0.137991844914868</v>
      </c>
      <c r="BG28" s="79">
        <v>-0.0141208772196726</v>
      </c>
      <c r="BH28" s="78">
        <v>0.00263671564221502</v>
      </c>
    </row>
    <row r="29" spans="8:8">
      <c r="A29" s="73" t="s">
        <v>117</v>
      </c>
      <c r="B29" s="76">
        <v>47.70917456318</v>
      </c>
      <c r="C29" s="76">
        <v>54.28165635604</v>
      </c>
      <c r="D29" s="76">
        <v>54.01827506112</v>
      </c>
      <c r="E29" s="76">
        <v>56.09466989236</v>
      </c>
      <c r="F29" s="76">
        <v>63.90701053834</v>
      </c>
      <c r="G29" s="76">
        <v>67.5316585589</v>
      </c>
      <c r="H29" s="76">
        <v>63.1619109242</v>
      </c>
      <c r="I29" s="76">
        <v>66.63602744678</v>
      </c>
      <c r="J29" s="76">
        <v>64.98134498652</v>
      </c>
      <c r="K29" s="76">
        <v>59.20479521464</v>
      </c>
      <c r="L29" s="76">
        <v>56.42351873332</v>
      </c>
      <c r="M29" s="76">
        <v>62.48924088648</v>
      </c>
      <c r="N29" s="76">
        <v>63.89860946908</v>
      </c>
      <c r="O29" s="76">
        <v>65.71736670258</v>
      </c>
      <c r="P29" s="76">
        <v>66.24235309618</v>
      </c>
      <c r="Q29" s="76">
        <v>66.17768197566</v>
      </c>
      <c r="R29" s="76">
        <v>58.9206579207634</v>
      </c>
      <c r="S29" s="76">
        <v>57.5945245427597</v>
      </c>
      <c r="T29" s="76">
        <v>54.6293563542537</v>
      </c>
      <c r="U29" s="76">
        <v>55.4839020073546</v>
      </c>
      <c r="V29" s="76">
        <v>62.8470256739346</v>
      </c>
      <c r="W29" s="76">
        <v>64.2079026078535</v>
      </c>
      <c r="X29" s="76">
        <v>61.6079529599099</v>
      </c>
      <c r="Y29" s="76">
        <v>60.3924061957056</v>
      </c>
      <c r="Z29" s="76">
        <v>54.6933816777299</v>
      </c>
      <c r="AA29" s="76">
        <v>55.98417710598</v>
      </c>
      <c r="AB29" s="76">
        <v>65.7184438164816</v>
      </c>
      <c r="AC29" s="76">
        <v>60.4665928027738</v>
      </c>
      <c r="AD29" s="76">
        <v>63.788969451914</v>
      </c>
      <c r="AE29" s="76">
        <v>68.6027471071688</v>
      </c>
      <c r="AF29" s="76">
        <v>65.6951564691647</v>
      </c>
      <c r="AG29" s="76">
        <v>79.432251908115</v>
      </c>
      <c r="AH29" s="76">
        <v>69.658132357511</v>
      </c>
      <c r="AI29" s="76">
        <v>65.2356545951795</v>
      </c>
      <c r="AJ29" s="76">
        <v>62.3025663205212</v>
      </c>
      <c r="AK29" s="76">
        <v>58.0371466789438</v>
      </c>
      <c r="AL29" s="76">
        <v>58.2507378574326</v>
      </c>
      <c r="AM29" s="76">
        <v>57.2442672449286</v>
      </c>
      <c r="AN29" s="76">
        <v>62.4626828284688</v>
      </c>
      <c r="AO29" s="76">
        <v>56.5615679708448</v>
      </c>
      <c r="AP29" s="76">
        <v>53.67281857135</v>
      </c>
      <c r="AQ29" s="76">
        <v>62.0454894275795</v>
      </c>
      <c r="AR29" s="76">
        <v>57.1928374546151</v>
      </c>
      <c r="AS29" s="76">
        <v>54.431233094892</v>
      </c>
      <c r="AT29" s="76">
        <v>50.7318738000125</v>
      </c>
      <c r="AU29" s="76">
        <v>51.4373533905382</v>
      </c>
      <c r="AV29" s="76">
        <v>46.4573052063662</v>
      </c>
      <c r="AW29" s="76">
        <v>41.0507939718843</v>
      </c>
      <c r="AX29" s="76">
        <v>43.5746440500613</v>
      </c>
      <c r="AY29" s="76">
        <v>40.26053299879</v>
      </c>
      <c r="AZ29" s="76">
        <v>36.9462557240756</v>
      </c>
      <c r="BA29" s="76">
        <v>38.1722487638049</v>
      </c>
      <c r="BB29" s="76">
        <v>35.5089110181853</v>
      </c>
      <c r="BC29" s="76">
        <v>35.9161913350847</v>
      </c>
      <c r="BD29" s="76">
        <v>32.2902927546302</v>
      </c>
      <c r="BE29" s="76">
        <v>26.6057844970362</v>
      </c>
      <c r="BF29" s="77">
        <v>-0.178295121125331</v>
      </c>
      <c r="BG29" s="79">
        <v>-0.0441734100476631</v>
      </c>
      <c r="BH29" s="78">
        <v>8.24113183558789E-4</v>
      </c>
    </row>
    <row r="30" spans="8:8">
      <c r="A30" s="73" t="s">
        <v>118</v>
      </c>
      <c r="B30" s="76" t="s">
        <v>114</v>
      </c>
      <c r="C30" s="76" t="s">
        <v>114</v>
      </c>
      <c r="D30" s="76" t="s">
        <v>114</v>
      </c>
      <c r="E30" s="76" t="s">
        <v>114</v>
      </c>
      <c r="F30" s="76" t="s">
        <v>114</v>
      </c>
      <c r="G30" s="76" t="s">
        <v>114</v>
      </c>
      <c r="H30" s="76" t="s">
        <v>114</v>
      </c>
      <c r="I30" s="76" t="s">
        <v>114</v>
      </c>
      <c r="J30" s="76" t="s">
        <v>114</v>
      </c>
      <c r="K30" s="76" t="s">
        <v>114</v>
      </c>
      <c r="L30" s="76" t="s">
        <v>114</v>
      </c>
      <c r="M30" s="76" t="s">
        <v>114</v>
      </c>
      <c r="N30" s="76" t="s">
        <v>114</v>
      </c>
      <c r="O30" s="76" t="s">
        <v>114</v>
      </c>
      <c r="P30" s="76" t="s">
        <v>114</v>
      </c>
      <c r="Q30" s="76" t="s">
        <v>114</v>
      </c>
      <c r="R30" s="76" t="s">
        <v>114</v>
      </c>
      <c r="S30" s="76" t="s">
        <v>114</v>
      </c>
      <c r="T30" s="76" t="s">
        <v>114</v>
      </c>
      <c r="U30" s="76" t="s">
        <v>114</v>
      </c>
      <c r="V30" s="76">
        <v>38.460509443759</v>
      </c>
      <c r="W30" s="76">
        <v>38.481198520983</v>
      </c>
      <c r="X30" s="76">
        <v>38.9602923635588</v>
      </c>
      <c r="Y30" s="76">
        <v>37.9704980114847</v>
      </c>
      <c r="Z30" s="76">
        <v>39.1862891375098</v>
      </c>
      <c r="AA30" s="76">
        <v>38.2902045428223</v>
      </c>
      <c r="AB30" s="76">
        <v>34.3985037317513</v>
      </c>
      <c r="AC30" s="76">
        <v>26.1435347205686</v>
      </c>
      <c r="AD30" s="76">
        <v>20.5833769636977</v>
      </c>
      <c r="AE30" s="76">
        <v>20.3331144816241</v>
      </c>
      <c r="AF30" s="76">
        <v>19.0020128508282</v>
      </c>
      <c r="AG30" s="76">
        <v>20.0034977839462</v>
      </c>
      <c r="AH30" s="76">
        <v>19.7547543005483</v>
      </c>
      <c r="AI30" s="76">
        <v>18.2966306936062</v>
      </c>
      <c r="AJ30" s="76">
        <v>16.8550993928104</v>
      </c>
      <c r="AK30" s="76">
        <v>17.2345059118221</v>
      </c>
      <c r="AL30" s="76">
        <v>17.7353680253299</v>
      </c>
      <c r="AM30" s="76">
        <v>17.729290184378</v>
      </c>
      <c r="AN30" s="76">
        <v>19.580345618594</v>
      </c>
      <c r="AO30" s="76">
        <v>20.036214932812</v>
      </c>
      <c r="AP30" s="76">
        <v>19.5300855057328</v>
      </c>
      <c r="AQ30" s="76">
        <v>19.0669271765755</v>
      </c>
      <c r="AR30" s="76">
        <v>22.0653195014569</v>
      </c>
      <c r="AS30" s="76">
        <v>21.0141674080535</v>
      </c>
      <c r="AT30" s="76">
        <v>18.786374433247</v>
      </c>
      <c r="AU30" s="76">
        <v>22.9083996405854</v>
      </c>
      <c r="AV30" s="76">
        <v>23.895838549078</v>
      </c>
      <c r="AW30" s="76">
        <v>23.520920922643</v>
      </c>
      <c r="AX30" s="76">
        <v>24.581838383141</v>
      </c>
      <c r="AY30" s="76">
        <v>24.2174209739543</v>
      </c>
      <c r="AZ30" s="76">
        <v>22.3060482241843</v>
      </c>
      <c r="BA30" s="76">
        <v>22.4035774729168</v>
      </c>
      <c r="BB30" s="76">
        <v>24.3125244990313</v>
      </c>
      <c r="BC30" s="76">
        <v>25.7850475971139</v>
      </c>
      <c r="BD30" s="76">
        <v>17.9607567832252</v>
      </c>
      <c r="BE30" s="76">
        <v>14.7567008541008</v>
      </c>
      <c r="BF30" s="77">
        <v>-0.180636864196458</v>
      </c>
      <c r="BG30" s="79">
        <v>-0.00448418028052922</v>
      </c>
      <c r="BH30" s="78">
        <v>4.5708825917358E-4</v>
      </c>
    </row>
    <row r="31" spans="8:8">
      <c r="A31" s="73" t="s">
        <v>119</v>
      </c>
      <c r="B31" s="76">
        <v>24.7426795258133</v>
      </c>
      <c r="C31" s="76">
        <v>28.0843039378126</v>
      </c>
      <c r="D31" s="76">
        <v>28.8730224963502</v>
      </c>
      <c r="E31" s="76">
        <v>33.1587954192531</v>
      </c>
      <c r="F31" s="76">
        <v>38.8594561959368</v>
      </c>
      <c r="G31" s="76">
        <v>43.1713603460709</v>
      </c>
      <c r="H31" s="76">
        <v>43.3494258585268</v>
      </c>
      <c r="I31" s="76">
        <v>44.833987531</v>
      </c>
      <c r="J31" s="76">
        <v>50.473107601</v>
      </c>
      <c r="K31" s="76">
        <v>46.021633995</v>
      </c>
      <c r="L31" s="76">
        <v>46.9549066884</v>
      </c>
      <c r="M31" s="76">
        <v>53.263952148</v>
      </c>
      <c r="N31" s="76">
        <v>52.499971406</v>
      </c>
      <c r="O31" s="76">
        <v>55.4858035346982</v>
      </c>
      <c r="P31" s="76">
        <v>57.4091494882437</v>
      </c>
      <c r="Q31" s="76">
        <v>57.4668321399646</v>
      </c>
      <c r="R31" s="76">
        <v>48.4953525721061</v>
      </c>
      <c r="S31" s="76">
        <v>46.9654921682957</v>
      </c>
      <c r="T31" s="76">
        <v>45.4945098073765</v>
      </c>
      <c r="U31" s="76">
        <v>48.2505410400271</v>
      </c>
      <c r="V31" s="76">
        <v>53.3585057675894</v>
      </c>
      <c r="W31" s="76">
        <v>53.1874010048089</v>
      </c>
      <c r="X31" s="76">
        <v>56.0115660621411</v>
      </c>
      <c r="Y31" s="76">
        <v>55.2550992673757</v>
      </c>
      <c r="Z31" s="76">
        <v>55.6627820163669</v>
      </c>
      <c r="AA31" s="76">
        <v>57.4832545209775</v>
      </c>
      <c r="AB31" s="76">
        <v>56.7207532730734</v>
      </c>
      <c r="AC31" s="76">
        <v>54.6339980554356</v>
      </c>
      <c r="AD31" s="76">
        <v>56.3130602343006</v>
      </c>
      <c r="AE31" s="76">
        <v>62.8983845120288</v>
      </c>
      <c r="AF31" s="76">
        <v>58.6037230996961</v>
      </c>
      <c r="AG31" s="76">
        <v>64.8219158461918</v>
      </c>
      <c r="AH31" s="76">
        <v>62.8374383637734</v>
      </c>
      <c r="AI31" s="76">
        <v>60.202368795323</v>
      </c>
      <c r="AJ31" s="76">
        <v>59.8673118291704</v>
      </c>
      <c r="AK31" s="76">
        <v>58.8747546189025</v>
      </c>
      <c r="AL31" s="76">
        <v>63.8557589243232</v>
      </c>
      <c r="AM31" s="76">
        <v>66.6736355192573</v>
      </c>
      <c r="AN31" s="76">
        <v>74.9188572867872</v>
      </c>
      <c r="AO31" s="76">
        <v>68.7994523500094</v>
      </c>
      <c r="AP31" s="76">
        <v>58.2111670219067</v>
      </c>
      <c r="AQ31" s="76">
        <v>68.5698323221088</v>
      </c>
      <c r="AR31" s="76">
        <v>66.3329378100026</v>
      </c>
      <c r="AS31" s="76">
        <v>58.5830029266486</v>
      </c>
      <c r="AT31" s="76">
        <v>56.185360644627</v>
      </c>
      <c r="AU31" s="76">
        <v>63.9141917545635</v>
      </c>
      <c r="AV31" s="76">
        <v>56.5779836663309</v>
      </c>
      <c r="AW31" s="76">
        <v>50.7757286630517</v>
      </c>
      <c r="AX31" s="76">
        <v>51.9430424320463</v>
      </c>
      <c r="AY31" s="76">
        <v>47.5903195275979</v>
      </c>
      <c r="AZ31" s="76">
        <v>44.7700513680115</v>
      </c>
      <c r="BA31" s="76">
        <v>47.6799845280415</v>
      </c>
      <c r="BB31" s="76">
        <v>44.9944401969272</v>
      </c>
      <c r="BC31" s="76">
        <v>46.5400945357662</v>
      </c>
      <c r="BD31" s="76">
        <v>43.4001912553703</v>
      </c>
      <c r="BE31" s="76">
        <v>39.0209242428147</v>
      </c>
      <c r="BF31" s="77">
        <v>-0.103360870768331</v>
      </c>
      <c r="BG31" s="79">
        <v>-0.0254887725229058</v>
      </c>
      <c r="BH31" s="78">
        <v>0.00120867167464033</v>
      </c>
    </row>
    <row r="32" spans="8:8">
      <c r="A32" s="73" t="s">
        <v>120</v>
      </c>
      <c r="B32" s="76">
        <v>329.44570428459</v>
      </c>
      <c r="C32" s="76">
        <v>330.976589837963</v>
      </c>
      <c r="D32" s="76">
        <v>355.934952915062</v>
      </c>
      <c r="E32" s="76">
        <v>369.279703585835</v>
      </c>
      <c r="F32" s="76">
        <v>404.406050722878</v>
      </c>
      <c r="G32" s="76">
        <v>433.734025692499</v>
      </c>
      <c r="H32" s="76">
        <v>453.56998463879</v>
      </c>
      <c r="I32" s="76">
        <v>477.785953562806</v>
      </c>
      <c r="J32" s="76">
        <v>518.816897059063</v>
      </c>
      <c r="K32" s="76">
        <v>500.477497291422</v>
      </c>
      <c r="L32" s="76">
        <v>457.112271666878</v>
      </c>
      <c r="M32" s="76">
        <v>509.585803956871</v>
      </c>
      <c r="N32" s="76">
        <v>493.076822732337</v>
      </c>
      <c r="O32" s="76">
        <v>497.655497310688</v>
      </c>
      <c r="P32" s="76">
        <v>510.169718244772</v>
      </c>
      <c r="Q32" s="76">
        <v>485.035149822028</v>
      </c>
      <c r="R32" s="76">
        <v>441.82812847889</v>
      </c>
      <c r="S32" s="76">
        <v>418.587237428363</v>
      </c>
      <c r="T32" s="76">
        <v>402.802723746727</v>
      </c>
      <c r="U32" s="76">
        <v>387.69415102226</v>
      </c>
      <c r="V32" s="76">
        <v>381.817667143414</v>
      </c>
      <c r="W32" s="76">
        <v>369.914113004781</v>
      </c>
      <c r="X32" s="76">
        <v>362.373829042857</v>
      </c>
      <c r="Y32" s="76">
        <v>359.138535720884</v>
      </c>
      <c r="Z32" s="76">
        <v>370.496972073808</v>
      </c>
      <c r="AA32" s="76">
        <v>367.241241051963</v>
      </c>
      <c r="AB32" s="76">
        <v>390.664702417836</v>
      </c>
      <c r="AC32" s="76">
        <v>379.443171432545</v>
      </c>
      <c r="AD32" s="76">
        <v>362.030084044792</v>
      </c>
      <c r="AE32" s="76">
        <v>348.742809106821</v>
      </c>
      <c r="AF32" s="76">
        <v>356.161361768848</v>
      </c>
      <c r="AG32" s="76">
        <v>372.53567875362</v>
      </c>
      <c r="AH32" s="76">
        <v>361.157744621307</v>
      </c>
      <c r="AI32" s="76">
        <v>384.864123317892</v>
      </c>
      <c r="AJ32" s="76">
        <v>384.363046114696</v>
      </c>
      <c r="AK32" s="76">
        <v>381.499777652658</v>
      </c>
      <c r="AL32" s="76">
        <v>383.407465593503</v>
      </c>
      <c r="AM32" s="76">
        <v>380.130459724511</v>
      </c>
      <c r="AN32" s="76">
        <v>387.162936238612</v>
      </c>
      <c r="AO32" s="76">
        <v>389.108601631041</v>
      </c>
      <c r="AP32" s="76">
        <v>389.770740350619</v>
      </c>
      <c r="AQ32" s="76">
        <v>380.051825223584</v>
      </c>
      <c r="AR32" s="76">
        <v>370.464472369581</v>
      </c>
      <c r="AS32" s="76">
        <v>369.746781329014</v>
      </c>
      <c r="AT32" s="76">
        <v>354.802863584405</v>
      </c>
      <c r="AU32" s="76">
        <v>360.362160868182</v>
      </c>
      <c r="AV32" s="76">
        <v>333.844847119243</v>
      </c>
      <c r="AW32" s="76">
        <v>335.255120819948</v>
      </c>
      <c r="AX32" s="76">
        <v>334.828962491742</v>
      </c>
      <c r="AY32" s="76">
        <v>301.43720943929</v>
      </c>
      <c r="AZ32" s="76">
        <v>307.408072487174</v>
      </c>
      <c r="BA32" s="76">
        <v>313.011218507068</v>
      </c>
      <c r="BB32" s="76">
        <v>317.705617713897</v>
      </c>
      <c r="BC32" s="76">
        <v>306.684400992773</v>
      </c>
      <c r="BD32" s="76">
        <v>298.950585590005</v>
      </c>
      <c r="BE32" s="76">
        <v>251.082848501496</v>
      </c>
      <c r="BF32" s="77">
        <v>-0.162413984586905</v>
      </c>
      <c r="BG32" s="79">
        <v>-0.0169825455876872</v>
      </c>
      <c r="BH32" s="78">
        <v>0.0077772818778799</v>
      </c>
    </row>
    <row r="33" spans="8:8">
      <c r="A33" s="73" t="s">
        <v>121</v>
      </c>
      <c r="B33" s="76">
        <v>910.413846440708</v>
      </c>
      <c r="C33" s="76">
        <v>901.037798013833</v>
      </c>
      <c r="D33" s="76">
        <v>892.416120479978</v>
      </c>
      <c r="E33" s="76">
        <v>944.755392961444</v>
      </c>
      <c r="F33" s="76">
        <v>1011.92437120074</v>
      </c>
      <c r="G33" s="76">
        <v>1043.39426866159</v>
      </c>
      <c r="H33" s="76">
        <v>1045.12127402908</v>
      </c>
      <c r="I33" s="76">
        <v>1067.32670333825</v>
      </c>
      <c r="J33" s="76">
        <v>1116.42439567677</v>
      </c>
      <c r="K33" s="76">
        <v>1085.32046950567</v>
      </c>
      <c r="L33" s="76">
        <v>1025.2997072401</v>
      </c>
      <c r="M33" s="76">
        <v>1093.41177317181</v>
      </c>
      <c r="N33" s="76">
        <v>1072.51362177435</v>
      </c>
      <c r="O33" s="76">
        <v>1052.74549653992</v>
      </c>
      <c r="P33" s="76">
        <v>1104.19507854028</v>
      </c>
      <c r="Q33" s="76">
        <v>1077.81058885663</v>
      </c>
      <c r="R33" s="76">
        <v>1043.90317378931</v>
      </c>
      <c r="S33" s="76">
        <v>1003.33323091155</v>
      </c>
      <c r="T33" s="76">
        <v>1017.95067736031</v>
      </c>
      <c r="U33" s="76">
        <v>1038.33500748422</v>
      </c>
      <c r="V33" s="76">
        <v>1045.8139082911</v>
      </c>
      <c r="W33" s="76">
        <v>1037.26732616325</v>
      </c>
      <c r="X33" s="76">
        <v>1031.43127996671</v>
      </c>
      <c r="Y33" s="76">
        <v>1017.01536152681</v>
      </c>
      <c r="Z33" s="76">
        <v>1003.81509474629</v>
      </c>
      <c r="AA33" s="76">
        <v>1007.60588136063</v>
      </c>
      <c r="AB33" s="76">
        <v>969.703210265229</v>
      </c>
      <c r="AC33" s="76">
        <v>923.715786416216</v>
      </c>
      <c r="AD33" s="76">
        <v>916.272436248145</v>
      </c>
      <c r="AE33" s="76">
        <v>896.931511419172</v>
      </c>
      <c r="AF33" s="76">
        <v>889.400968875013</v>
      </c>
      <c r="AG33" s="76">
        <v>914.84453762317</v>
      </c>
      <c r="AH33" s="76">
        <v>887.993355329226</v>
      </c>
      <c r="AI33" s="76">
        <v>879.036184318228</v>
      </c>
      <c r="AJ33" s="76">
        <v>855.915470883626</v>
      </c>
      <c r="AK33" s="76">
        <v>854.428314004535</v>
      </c>
      <c r="AL33" s="76">
        <v>871.672553960984</v>
      </c>
      <c r="AM33" s="76">
        <v>859.047317979505</v>
      </c>
      <c r="AN33" s="76">
        <v>861.991412760488</v>
      </c>
      <c r="AO33" s="76">
        <v>847.525766724423</v>
      </c>
      <c r="AP33" s="76">
        <v>826.317628905628</v>
      </c>
      <c r="AQ33" s="76">
        <v>843.777147507075</v>
      </c>
      <c r="AR33" s="76">
        <v>811.068205160964</v>
      </c>
      <c r="AS33" s="76">
        <v>809.368412231094</v>
      </c>
      <c r="AT33" s="76">
        <v>753.58985478277</v>
      </c>
      <c r="AU33" s="76">
        <v>783.163259546004</v>
      </c>
      <c r="AV33" s="76">
        <v>763.689914625553</v>
      </c>
      <c r="AW33" s="76">
        <v>773.00126439855</v>
      </c>
      <c r="AX33" s="76">
        <v>797.630364077123</v>
      </c>
      <c r="AY33" s="76">
        <v>751.159521910594</v>
      </c>
      <c r="AZ33" s="76">
        <v>755.688173318059</v>
      </c>
      <c r="BA33" s="76">
        <v>770.511939327121</v>
      </c>
      <c r="BB33" s="76">
        <v>760.97878694538</v>
      </c>
      <c r="BC33" s="76">
        <v>734.49051105837</v>
      </c>
      <c r="BD33" s="76">
        <v>681.482544981366</v>
      </c>
      <c r="BE33" s="76">
        <v>604.875456482847</v>
      </c>
      <c r="BF33" s="77">
        <v>-0.114837502818662</v>
      </c>
      <c r="BG33" s="79">
        <v>-0.0100073521223045</v>
      </c>
      <c r="BH33" s="78">
        <v>0.0187359947290479</v>
      </c>
    </row>
    <row r="34" spans="8:8">
      <c r="A34" s="73" t="s">
        <v>122</v>
      </c>
      <c r="B34" s="76">
        <v>22.5119749582</v>
      </c>
      <c r="C34" s="76">
        <v>23.7304746402</v>
      </c>
      <c r="D34" s="76">
        <v>25.962036995</v>
      </c>
      <c r="E34" s="76">
        <v>27.2210287127</v>
      </c>
      <c r="F34" s="76">
        <v>27.841370412</v>
      </c>
      <c r="G34" s="76">
        <v>29.822265400397</v>
      </c>
      <c r="H34" s="76">
        <v>37.2194139368207</v>
      </c>
      <c r="I34" s="76">
        <v>41.8605609145986</v>
      </c>
      <c r="J34" s="76">
        <v>48.9381852644711</v>
      </c>
      <c r="K34" s="76">
        <v>48.2491528577575</v>
      </c>
      <c r="L34" s="76">
        <v>56.1707275233865</v>
      </c>
      <c r="M34" s="76">
        <v>63.0641247862778</v>
      </c>
      <c r="N34" s="76">
        <v>67.1328791391907</v>
      </c>
      <c r="O34" s="76">
        <v>65.2072584666919</v>
      </c>
      <c r="P34" s="76">
        <v>54.0832886667823</v>
      </c>
      <c r="Q34" s="76">
        <v>52.9388397539969</v>
      </c>
      <c r="R34" s="76">
        <v>52.5962571349721</v>
      </c>
      <c r="S34" s="76">
        <v>52.5844491681375</v>
      </c>
      <c r="T34" s="76">
        <v>54.844531828523</v>
      </c>
      <c r="U34" s="76">
        <v>56.8823497816151</v>
      </c>
      <c r="V34" s="76">
        <v>60.2277027832229</v>
      </c>
      <c r="W34" s="76">
        <v>60.1342932577224</v>
      </c>
      <c r="X34" s="76">
        <v>67.061036420979</v>
      </c>
      <c r="Y34" s="76">
        <v>71.6532601643284</v>
      </c>
      <c r="Z34" s="76">
        <v>78.5006861128539</v>
      </c>
      <c r="AA34" s="76">
        <v>81.5208633774592</v>
      </c>
      <c r="AB34" s="76">
        <v>81.5472224155643</v>
      </c>
      <c r="AC34" s="76">
        <v>84.1886596081013</v>
      </c>
      <c r="AD34" s="76">
        <v>85.3748671060883</v>
      </c>
      <c r="AE34" s="76">
        <v>86.6882256885638</v>
      </c>
      <c r="AF34" s="76">
        <v>88.7225119656066</v>
      </c>
      <c r="AG34" s="76">
        <v>89.8868130358313</v>
      </c>
      <c r="AH34" s="76">
        <v>93.3299928838634</v>
      </c>
      <c r="AI34" s="76">
        <v>98.801802240519</v>
      </c>
      <c r="AJ34" s="76">
        <v>97.2731808443369</v>
      </c>
      <c r="AK34" s="76">
        <v>102.602696908393</v>
      </c>
      <c r="AL34" s="76">
        <v>104.727038394773</v>
      </c>
      <c r="AM34" s="76">
        <v>103.744952351775</v>
      </c>
      <c r="AN34" s="76">
        <v>107.478091532862</v>
      </c>
      <c r="AO34" s="76">
        <v>107.435981374045</v>
      </c>
      <c r="AP34" s="76">
        <v>107.778256090557</v>
      </c>
      <c r="AQ34" s="76">
        <v>108.287810082297</v>
      </c>
      <c r="AR34" s="76">
        <v>112.750828042023</v>
      </c>
      <c r="AS34" s="76">
        <v>107.761161356002</v>
      </c>
      <c r="AT34" s="76">
        <v>102.677897323166</v>
      </c>
      <c r="AU34" s="76">
        <v>94.6026291266241</v>
      </c>
      <c r="AV34" s="76">
        <v>94.4882566464391</v>
      </c>
      <c r="AW34" s="76">
        <v>88.2276190575495</v>
      </c>
      <c r="AX34" s="76">
        <v>79.1636787942702</v>
      </c>
      <c r="AY34" s="76">
        <v>75.6222263018787</v>
      </c>
      <c r="AZ34" s="76">
        <v>73.2858196232889</v>
      </c>
      <c r="BA34" s="76">
        <v>69.8561033340665</v>
      </c>
      <c r="BB34" s="76">
        <v>73.9880945550339</v>
      </c>
      <c r="BC34" s="76">
        <v>72.1256174270746</v>
      </c>
      <c r="BD34" s="76">
        <v>76.7384768127219</v>
      </c>
      <c r="BE34" s="76">
        <v>58.2454309006707</v>
      </c>
      <c r="BF34" s="77">
        <v>-0.24306172351007</v>
      </c>
      <c r="BG34" s="79">
        <v>-0.0286994809515504</v>
      </c>
      <c r="BH34" s="78">
        <v>0.00180415005213067</v>
      </c>
    </row>
    <row r="35" spans="8:8">
      <c r="A35" s="73" t="s">
        <v>123</v>
      </c>
      <c r="B35" s="76">
        <v>59.5027185673277</v>
      </c>
      <c r="C35" s="76">
        <v>59.3480782043459</v>
      </c>
      <c r="D35" s="76">
        <v>55.282487010913</v>
      </c>
      <c r="E35" s="76">
        <v>56.4211165439728</v>
      </c>
      <c r="F35" s="76">
        <v>59.5304944458515</v>
      </c>
      <c r="G35" s="76">
        <v>62.9687033843365</v>
      </c>
      <c r="H35" s="76">
        <v>64.0807675694886</v>
      </c>
      <c r="I35" s="76">
        <v>65.4430599709852</v>
      </c>
      <c r="J35" s="76">
        <v>69.889570031896</v>
      </c>
      <c r="K35" s="76">
        <v>71.7069277368996</v>
      </c>
      <c r="L35" s="76">
        <v>72.8123978898503</v>
      </c>
      <c r="M35" s="76">
        <v>76.079493087548</v>
      </c>
      <c r="N35" s="76">
        <v>80.5127044132786</v>
      </c>
      <c r="O35" s="76">
        <v>85.4849651306374</v>
      </c>
      <c r="P35" s="76">
        <v>84.3878478389747</v>
      </c>
      <c r="Q35" s="76">
        <v>83.1017521552402</v>
      </c>
      <c r="R35" s="76">
        <v>81.4666035198695</v>
      </c>
      <c r="S35" s="76">
        <v>81.5769572513291</v>
      </c>
      <c r="T35" s="76">
        <v>77.7611974853087</v>
      </c>
      <c r="U35" s="76">
        <v>79.2794049289923</v>
      </c>
      <c r="V35" s="76">
        <v>79.5263540936504</v>
      </c>
      <c r="W35" s="76">
        <v>77.9090159887142</v>
      </c>
      <c r="X35" s="76">
        <v>79.1985947949592</v>
      </c>
      <c r="Y35" s="76">
        <v>75.0561223175547</v>
      </c>
      <c r="Z35" s="76">
        <v>71.3389622873806</v>
      </c>
      <c r="AA35" s="76">
        <v>70.9222835926057</v>
      </c>
      <c r="AB35" s="76">
        <v>65.6468481819679</v>
      </c>
      <c r="AC35" s="76">
        <v>62.0852814906687</v>
      </c>
      <c r="AD35" s="76">
        <v>58.7813506617303</v>
      </c>
      <c r="AE35" s="76">
        <v>58.1868682925787</v>
      </c>
      <c r="AF35" s="76">
        <v>57.9232636401732</v>
      </c>
      <c r="AG35" s="76">
        <v>58.7574535719655</v>
      </c>
      <c r="AH35" s="76">
        <v>57.249525916025</v>
      </c>
      <c r="AI35" s="76">
        <v>57.8775951280288</v>
      </c>
      <c r="AJ35" s="76">
        <v>58.6202430225696</v>
      </c>
      <c r="AK35" s="76">
        <v>55.3167196878917</v>
      </c>
      <c r="AL35" s="76">
        <v>56.6733169944982</v>
      </c>
      <c r="AM35" s="76">
        <v>55.9284317411639</v>
      </c>
      <c r="AN35" s="76">
        <v>58.0249723895733</v>
      </c>
      <c r="AO35" s="76">
        <v>57.3443611100193</v>
      </c>
      <c r="AP35" s="76">
        <v>57.5306861344086</v>
      </c>
      <c r="AQ35" s="76">
        <v>57.4033684900789</v>
      </c>
      <c r="AR35" s="76">
        <v>55.4058660251893</v>
      </c>
      <c r="AS35" s="76">
        <v>54.1932534213907</v>
      </c>
      <c r="AT35" s="76">
        <v>48.2280816787483</v>
      </c>
      <c r="AU35" s="76">
        <v>48.7077485517884</v>
      </c>
      <c r="AV35" s="76">
        <v>48.6879953183811</v>
      </c>
      <c r="AW35" s="76">
        <v>44.5999308204834</v>
      </c>
      <c r="AX35" s="76">
        <v>42.1577574160969</v>
      </c>
      <c r="AY35" s="76">
        <v>41.3238462336627</v>
      </c>
      <c r="AZ35" s="76">
        <v>43.8829955824421</v>
      </c>
      <c r="BA35" s="76">
        <v>44.9626195376965</v>
      </c>
      <c r="BB35" s="76">
        <v>46.929958575225</v>
      </c>
      <c r="BC35" s="76">
        <v>47.4568245936427</v>
      </c>
      <c r="BD35" s="76">
        <v>47.4521420027579</v>
      </c>
      <c r="BE35" s="76">
        <v>45.7395486585423</v>
      </c>
      <c r="BF35" s="77">
        <v>-0.0387245909474667</v>
      </c>
      <c r="BG35" s="79">
        <v>-0.0016206645525022</v>
      </c>
      <c r="BH35" s="78">
        <v>0.00141678081560544</v>
      </c>
    </row>
    <row r="36" spans="8:8">
      <c r="A36" s="73" t="s">
        <v>124</v>
      </c>
      <c r="B36" s="76">
        <v>1.4972161402704</v>
      </c>
      <c r="C36" s="76">
        <v>1.6026794123856</v>
      </c>
      <c r="D36" s="76">
        <v>1.5459422036064</v>
      </c>
      <c r="E36" s="76">
        <v>1.6548859176096</v>
      </c>
      <c r="F36" s="76">
        <v>1.5064288446672</v>
      </c>
      <c r="G36" s="76">
        <v>1.5281973288592</v>
      </c>
      <c r="H36" s="76">
        <v>1.663034914888</v>
      </c>
      <c r="I36" s="76">
        <v>1.779864603808</v>
      </c>
      <c r="J36" s="76">
        <v>2.0353892799712</v>
      </c>
      <c r="K36" s="76">
        <v>1.9043736110256</v>
      </c>
      <c r="L36" s="76">
        <v>1.7877253714</v>
      </c>
      <c r="M36" s="76">
        <v>1.8153756862</v>
      </c>
      <c r="N36" s="76">
        <v>1.885401919</v>
      </c>
      <c r="O36" s="76">
        <v>2.0096835354</v>
      </c>
      <c r="P36" s="76">
        <v>1.9956496308</v>
      </c>
      <c r="Q36" s="76">
        <v>1.8856697134</v>
      </c>
      <c r="R36" s="76">
        <v>1.88238785188</v>
      </c>
      <c r="S36" s="76">
        <v>1.72108658908</v>
      </c>
      <c r="T36" s="76">
        <v>1.74979811364</v>
      </c>
      <c r="U36" s="76">
        <v>1.87263627852</v>
      </c>
      <c r="V36" s="76">
        <v>1.87311354468</v>
      </c>
      <c r="W36" s="76">
        <v>1.91563590804</v>
      </c>
      <c r="X36" s="76">
        <v>1.98778534204</v>
      </c>
      <c r="Y36" s="76">
        <v>2.08201651564</v>
      </c>
      <c r="Z36" s="76">
        <v>2.23534808752</v>
      </c>
      <c r="AA36" s="76">
        <v>2.24192660836</v>
      </c>
      <c r="AB36" s="76">
        <v>2.12485877968</v>
      </c>
      <c r="AC36" s="76">
        <v>2.21684078632</v>
      </c>
      <c r="AD36" s="76">
        <v>2.3044341322</v>
      </c>
      <c r="AE36" s="76">
        <v>2.32692326128</v>
      </c>
      <c r="AF36" s="76">
        <v>2.37106298908</v>
      </c>
      <c r="AG36" s="76">
        <v>2.62548392548</v>
      </c>
      <c r="AH36" s="76">
        <v>2.60086110308</v>
      </c>
      <c r="AI36" s="76">
        <v>2.60766449624</v>
      </c>
      <c r="AJ36" s="76">
        <v>2.64596120252</v>
      </c>
      <c r="AK36" s="76">
        <v>2.78103726332</v>
      </c>
      <c r="AL36" s="76">
        <v>2.65343230808</v>
      </c>
      <c r="AM36" s="76">
        <v>2.758856249</v>
      </c>
      <c r="AN36" s="76">
        <v>2.79360831018592</v>
      </c>
      <c r="AO36" s="76">
        <v>2.89718165882485</v>
      </c>
      <c r="AP36" s="76">
        <v>2.90228408803128</v>
      </c>
      <c r="AQ36" s="76">
        <v>2.95454498715415</v>
      </c>
      <c r="AR36" s="76">
        <v>3.05969327191469</v>
      </c>
      <c r="AS36" s="76">
        <v>2.79791921552631</v>
      </c>
      <c r="AT36" s="76">
        <v>2.61399810026112</v>
      </c>
      <c r="AU36" s="76">
        <v>2.53321656061087</v>
      </c>
      <c r="AV36" s="76">
        <v>2.51113517542087</v>
      </c>
      <c r="AW36" s="76">
        <v>2.50914771716486</v>
      </c>
      <c r="AX36" s="76">
        <v>2.66906663623343</v>
      </c>
      <c r="AY36" s="76">
        <v>2.70377196723125</v>
      </c>
      <c r="AZ36" s="76">
        <v>2.91868154850771</v>
      </c>
      <c r="BA36" s="76">
        <v>3.24308532670452</v>
      </c>
      <c r="BB36" s="76">
        <v>3.56970888142057</v>
      </c>
      <c r="BC36" s="76">
        <v>3.74766814465268</v>
      </c>
      <c r="BD36" s="76">
        <v>3.29560539436319</v>
      </c>
      <c r="BE36" s="76">
        <v>2.59395856843079</v>
      </c>
      <c r="BF36" s="77">
        <v>-0.215054310093557</v>
      </c>
      <c r="BG36" s="79">
        <v>0.0234414301134014</v>
      </c>
      <c r="BH36" s="78">
        <v>8.03477700154728E-5</v>
      </c>
    </row>
    <row r="37" spans="8:8">
      <c r="A37" s="73" t="s">
        <v>125</v>
      </c>
      <c r="B37" s="76">
        <v>19.9826013668</v>
      </c>
      <c r="C37" s="76">
        <v>22.6733142173</v>
      </c>
      <c r="D37" s="76">
        <v>24.6898816783</v>
      </c>
      <c r="E37" s="76">
        <v>29.2046717788</v>
      </c>
      <c r="F37" s="76">
        <v>29.1257428231</v>
      </c>
      <c r="G37" s="76">
        <v>21.4694847945</v>
      </c>
      <c r="H37" s="76">
        <v>22.4409887559</v>
      </c>
      <c r="I37" s="76">
        <v>23.2350634683</v>
      </c>
      <c r="J37" s="76">
        <v>24.2645027024</v>
      </c>
      <c r="K37" s="76">
        <v>24.7584318145</v>
      </c>
      <c r="L37" s="76">
        <v>23.237374186</v>
      </c>
      <c r="M37" s="76">
        <v>23.7899368059</v>
      </c>
      <c r="N37" s="76">
        <v>24.9809452646</v>
      </c>
      <c r="O37" s="76">
        <v>26.21608445</v>
      </c>
      <c r="P37" s="76">
        <v>28.6860420697</v>
      </c>
      <c r="Q37" s="76">
        <v>27.3723649162</v>
      </c>
      <c r="R37" s="76">
        <v>26.4491544547</v>
      </c>
      <c r="S37" s="76">
        <v>26.0586322774</v>
      </c>
      <c r="T37" s="76">
        <v>25.7449026258</v>
      </c>
      <c r="U37" s="76">
        <v>25.3530760124</v>
      </c>
      <c r="V37" s="76">
        <v>26.8548165398</v>
      </c>
      <c r="W37" s="76">
        <v>28.6321247877077</v>
      </c>
      <c r="X37" s="76">
        <v>29.7439707910572</v>
      </c>
      <c r="Y37" s="76">
        <v>29.0923491689917</v>
      </c>
      <c r="Z37" s="76">
        <v>29.814175901419</v>
      </c>
      <c r="AA37" s="76">
        <v>30.9562282709963</v>
      </c>
      <c r="AB37" s="76">
        <v>31.6006617867299</v>
      </c>
      <c r="AC37" s="76">
        <v>31.7522631728117</v>
      </c>
      <c r="AD37" s="76">
        <v>32.2119491556858</v>
      </c>
      <c r="AE37" s="76">
        <v>33.1447719521545</v>
      </c>
      <c r="AF37" s="76">
        <v>33.9262588085166</v>
      </c>
      <c r="AG37" s="76">
        <v>35.6585501097531</v>
      </c>
      <c r="AH37" s="76">
        <v>37.3550118865392</v>
      </c>
      <c r="AI37" s="76">
        <v>40.0075185312917</v>
      </c>
      <c r="AJ37" s="76">
        <v>42.1278054895028</v>
      </c>
      <c r="AK37" s="76">
        <v>43.5891252395073</v>
      </c>
      <c r="AL37" s="76">
        <v>46.3775473354341</v>
      </c>
      <c r="AM37" s="76">
        <v>45.668240017025</v>
      </c>
      <c r="AN37" s="76">
        <v>45.2867917833004</v>
      </c>
      <c r="AO37" s="76">
        <v>45.5161427147859</v>
      </c>
      <c r="AP37" s="76">
        <v>47.6691748474861</v>
      </c>
      <c r="AQ37" s="76">
        <v>47.5433805552736</v>
      </c>
      <c r="AR37" s="76">
        <v>48.3839018185835</v>
      </c>
      <c r="AS37" s="76">
        <v>47.8937992513643</v>
      </c>
      <c r="AT37" s="76">
        <v>42.8872859451402</v>
      </c>
      <c r="AU37" s="76">
        <v>42.5323421938242</v>
      </c>
      <c r="AV37" s="76">
        <v>38.6275643497059</v>
      </c>
      <c r="AW37" s="76">
        <v>38.670921125331</v>
      </c>
      <c r="AX37" s="76">
        <v>37.3581336419753</v>
      </c>
      <c r="AY37" s="76">
        <v>37.0237834479604</v>
      </c>
      <c r="AZ37" s="76">
        <v>38.8772323633156</v>
      </c>
      <c r="BA37" s="76">
        <v>40.4497234113661</v>
      </c>
      <c r="BB37" s="76">
        <v>39.3129531800761</v>
      </c>
      <c r="BC37" s="76">
        <v>39.1220862797184</v>
      </c>
      <c r="BD37" s="76">
        <v>37.4378506184793</v>
      </c>
      <c r="BE37" s="76">
        <v>32.7811210074359</v>
      </c>
      <c r="BF37" s="77">
        <v>-0.126777991712284</v>
      </c>
      <c r="BG37" s="79">
        <v>-0.0134973996449597</v>
      </c>
      <c r="BH37" s="78">
        <v>0.00101539400189735</v>
      </c>
    </row>
    <row r="38" spans="8:8">
      <c r="A38" s="73" t="s">
        <v>126</v>
      </c>
      <c r="B38" s="76">
        <v>204.869312777394</v>
      </c>
      <c r="C38" s="76">
        <v>222.68222264247</v>
      </c>
      <c r="D38" s="76">
        <v>246.182064304158</v>
      </c>
      <c r="E38" s="76">
        <v>266.468074597022</v>
      </c>
      <c r="F38" s="76">
        <v>288.272621038493</v>
      </c>
      <c r="G38" s="76">
        <v>320.409189863142</v>
      </c>
      <c r="H38" s="76">
        <v>342.310678061522</v>
      </c>
      <c r="I38" s="76">
        <v>357.759732233162</v>
      </c>
      <c r="J38" s="76">
        <v>374.834046113288</v>
      </c>
      <c r="K38" s="76">
        <v>374.931231614985</v>
      </c>
      <c r="L38" s="76">
        <v>368.743287986274</v>
      </c>
      <c r="M38" s="76">
        <v>384.346563545852</v>
      </c>
      <c r="N38" s="76">
        <v>378.73765272181</v>
      </c>
      <c r="O38" s="76">
        <v>377.157839644582</v>
      </c>
      <c r="P38" s="76">
        <v>388.844630817062</v>
      </c>
      <c r="Q38" s="76">
        <v>383.184528046132</v>
      </c>
      <c r="R38" s="76">
        <v>374.05026451456</v>
      </c>
      <c r="S38" s="76">
        <v>370.584857361469</v>
      </c>
      <c r="T38" s="76">
        <v>353.131546660382</v>
      </c>
      <c r="U38" s="76">
        <v>355.455397324643</v>
      </c>
      <c r="V38" s="76">
        <v>354.390067325686</v>
      </c>
      <c r="W38" s="76">
        <v>362.554383560207</v>
      </c>
      <c r="X38" s="76">
        <v>378.158936772412</v>
      </c>
      <c r="Y38" s="76">
        <v>383.848781321144</v>
      </c>
      <c r="Z38" s="76">
        <v>403.2167650666</v>
      </c>
      <c r="AA38" s="76">
        <v>403.780745367473</v>
      </c>
      <c r="AB38" s="76">
        <v>407.194771241462</v>
      </c>
      <c r="AC38" s="76">
        <v>403.616183562435</v>
      </c>
      <c r="AD38" s="76">
        <v>396.509038795647</v>
      </c>
      <c r="AE38" s="76">
        <v>393.378482896801</v>
      </c>
      <c r="AF38" s="76">
        <v>413.115581961279</v>
      </c>
      <c r="AG38" s="76">
        <v>407.862859010599</v>
      </c>
      <c r="AH38" s="76">
        <v>414.461303184965</v>
      </c>
      <c r="AI38" s="76">
        <v>426.313587314096</v>
      </c>
      <c r="AJ38" s="76">
        <v>427.213159898614</v>
      </c>
      <c r="AK38" s="76">
        <v>434.378502984058</v>
      </c>
      <c r="AL38" s="76">
        <v>429.516382596581</v>
      </c>
      <c r="AM38" s="76">
        <v>433.011257309826</v>
      </c>
      <c r="AN38" s="76">
        <v>450.808420688515</v>
      </c>
      <c r="AO38" s="76">
        <v>468.291447061826</v>
      </c>
      <c r="AP38" s="76">
        <v>470.196625486702</v>
      </c>
      <c r="AQ38" s="76">
        <v>467.080612356953</v>
      </c>
      <c r="AR38" s="76">
        <v>458.033928720026</v>
      </c>
      <c r="AS38" s="76">
        <v>442.47793238793</v>
      </c>
      <c r="AT38" s="76">
        <v>391.535373944095</v>
      </c>
      <c r="AU38" s="76">
        <v>397.116139546585</v>
      </c>
      <c r="AV38" s="76">
        <v>388.546814533837</v>
      </c>
      <c r="AW38" s="76">
        <v>370.985704727454</v>
      </c>
      <c r="AX38" s="76">
        <v>341.467769303208</v>
      </c>
      <c r="AY38" s="76">
        <v>318.902092240543</v>
      </c>
      <c r="AZ38" s="76">
        <v>334.462635203548</v>
      </c>
      <c r="BA38" s="76">
        <v>331.253010812697</v>
      </c>
      <c r="BB38" s="76">
        <v>335.291568157034</v>
      </c>
      <c r="BC38" s="76">
        <v>335.949224261368</v>
      </c>
      <c r="BD38" s="76">
        <v>330.2764802393</v>
      </c>
      <c r="BE38" s="76">
        <v>287.156841428601</v>
      </c>
      <c r="BF38" s="77">
        <v>-0.132931719245787</v>
      </c>
      <c r="BG38" s="79">
        <v>-0.0168706439563548</v>
      </c>
      <c r="BH38" s="78">
        <v>0.00889467246480827</v>
      </c>
    </row>
    <row r="39" spans="8:8">
      <c r="A39" s="73" t="s">
        <v>127</v>
      </c>
      <c r="B39" s="76" t="s">
        <v>114</v>
      </c>
      <c r="C39" s="76" t="s">
        <v>114</v>
      </c>
      <c r="D39" s="76" t="s">
        <v>114</v>
      </c>
      <c r="E39" s="76" t="s">
        <v>114</v>
      </c>
      <c r="F39" s="76" t="s">
        <v>114</v>
      </c>
      <c r="G39" s="76" t="s">
        <v>114</v>
      </c>
      <c r="H39" s="76" t="s">
        <v>114</v>
      </c>
      <c r="I39" s="76" t="s">
        <v>114</v>
      </c>
      <c r="J39" s="76" t="s">
        <v>114</v>
      </c>
      <c r="K39" s="76" t="s">
        <v>114</v>
      </c>
      <c r="L39" s="76" t="s">
        <v>114</v>
      </c>
      <c r="M39" s="76" t="s">
        <v>114</v>
      </c>
      <c r="N39" s="76" t="s">
        <v>114</v>
      </c>
      <c r="O39" s="76" t="s">
        <v>114</v>
      </c>
      <c r="P39" s="76" t="s">
        <v>114</v>
      </c>
      <c r="Q39" s="76" t="s">
        <v>114</v>
      </c>
      <c r="R39" s="76" t="s">
        <v>114</v>
      </c>
      <c r="S39" s="76" t="s">
        <v>114</v>
      </c>
      <c r="T39" s="76" t="s">
        <v>114</v>
      </c>
      <c r="U39" s="76" t="s">
        <v>114</v>
      </c>
      <c r="V39" s="76">
        <v>25.224327778951</v>
      </c>
      <c r="W39" s="76">
        <v>23.3277208510292</v>
      </c>
      <c r="X39" s="76">
        <v>20.3213467593071</v>
      </c>
      <c r="Y39" s="76">
        <v>19.4148800442196</v>
      </c>
      <c r="Z39" s="76">
        <v>18.7991676918643</v>
      </c>
      <c r="AA39" s="76">
        <v>18.4454596328201</v>
      </c>
      <c r="AB39" s="76">
        <v>17.5852574102396</v>
      </c>
      <c r="AC39" s="76">
        <v>12.8494275984726</v>
      </c>
      <c r="AD39" s="76">
        <v>10.7571712562301</v>
      </c>
      <c r="AE39" s="76">
        <v>9.87373599706542</v>
      </c>
      <c r="AF39" s="76">
        <v>9.1320633444113</v>
      </c>
      <c r="AG39" s="76">
        <v>9.19726732858954</v>
      </c>
      <c r="AH39" s="76">
        <v>8.30995865065916</v>
      </c>
      <c r="AI39" s="76">
        <v>8.03126326268983</v>
      </c>
      <c r="AJ39" s="76">
        <v>7.38043783473429</v>
      </c>
      <c r="AK39" s="76">
        <v>6.94631073288372</v>
      </c>
      <c r="AL39" s="76">
        <v>7.70967455891204</v>
      </c>
      <c r="AM39" s="76">
        <v>7.91396846976744</v>
      </c>
      <c r="AN39" s="76">
        <v>7.88390875828284</v>
      </c>
      <c r="AO39" s="76">
        <v>8.45769630126671</v>
      </c>
      <c r="AP39" s="76">
        <v>8.68237080754889</v>
      </c>
      <c r="AQ39" s="76">
        <v>8.44464553620967</v>
      </c>
      <c r="AR39" s="76">
        <v>8.82052360961144</v>
      </c>
      <c r="AS39" s="76">
        <v>8.64251701675373</v>
      </c>
      <c r="AT39" s="76">
        <v>7.93937273214036</v>
      </c>
      <c r="AU39" s="76">
        <v>9.23776389437498</v>
      </c>
      <c r="AV39" s="76">
        <v>8.29996100981241</v>
      </c>
      <c r="AW39" s="76">
        <v>8.0237532389083</v>
      </c>
      <c r="AX39" s="76">
        <v>7.95843266502302</v>
      </c>
      <c r="AY39" s="76">
        <v>7.65444344815415</v>
      </c>
      <c r="AZ39" s="76">
        <v>7.8461578587581</v>
      </c>
      <c r="BA39" s="76">
        <v>8.16561382923314</v>
      </c>
      <c r="BB39" s="76">
        <v>8.01114013235861</v>
      </c>
      <c r="BC39" s="76">
        <v>7.98299757170321</v>
      </c>
      <c r="BD39" s="76">
        <v>8.3989450622163</v>
      </c>
      <c r="BE39" s="76">
        <v>7.27735563056326</v>
      </c>
      <c r="BF39" s="77">
        <v>-0.135906701201977</v>
      </c>
      <c r="BG39" s="79">
        <v>0.00564304623705136</v>
      </c>
      <c r="BH39" s="78">
        <v>2.25415819528308E-4</v>
      </c>
    </row>
    <row r="40" spans="8:8">
      <c r="A40" s="73" t="s">
        <v>128</v>
      </c>
      <c r="B40" s="76" t="s">
        <v>114</v>
      </c>
      <c r="C40" s="76" t="s">
        <v>114</v>
      </c>
      <c r="D40" s="76" t="s">
        <v>114</v>
      </c>
      <c r="E40" s="76" t="s">
        <v>114</v>
      </c>
      <c r="F40" s="76" t="s">
        <v>114</v>
      </c>
      <c r="G40" s="76" t="s">
        <v>114</v>
      </c>
      <c r="H40" s="76" t="s">
        <v>114</v>
      </c>
      <c r="I40" s="76" t="s">
        <v>114</v>
      </c>
      <c r="J40" s="76" t="s">
        <v>114</v>
      </c>
      <c r="K40" s="76" t="s">
        <v>114</v>
      </c>
      <c r="L40" s="76" t="s">
        <v>114</v>
      </c>
      <c r="M40" s="76" t="s">
        <v>114</v>
      </c>
      <c r="N40" s="76" t="s">
        <v>114</v>
      </c>
      <c r="O40" s="76" t="s">
        <v>114</v>
      </c>
      <c r="P40" s="76" t="s">
        <v>114</v>
      </c>
      <c r="Q40" s="76" t="s">
        <v>114</v>
      </c>
      <c r="R40" s="76" t="s">
        <v>114</v>
      </c>
      <c r="S40" s="76" t="s">
        <v>114</v>
      </c>
      <c r="T40" s="76" t="s">
        <v>114</v>
      </c>
      <c r="U40" s="76" t="s">
        <v>114</v>
      </c>
      <c r="V40" s="76">
        <v>37.4307284063391</v>
      </c>
      <c r="W40" s="76">
        <v>33.5510802649661</v>
      </c>
      <c r="X40" s="76">
        <v>36.0013995897896</v>
      </c>
      <c r="Y40" s="76">
        <v>35.3888102465433</v>
      </c>
      <c r="Z40" s="76">
        <v>36.2317755378002</v>
      </c>
      <c r="AA40" s="76">
        <v>36.0654435682244</v>
      </c>
      <c r="AB40" s="76">
        <v>38.9661306781215</v>
      </c>
      <c r="AC40" s="76">
        <v>20.7248218800028</v>
      </c>
      <c r="AD40" s="76">
        <v>16.3707772957098</v>
      </c>
      <c r="AE40" s="76">
        <v>15.444618194858</v>
      </c>
      <c r="AF40" s="76">
        <v>14.3168496440887</v>
      </c>
      <c r="AG40" s="76">
        <v>14.8055909318263</v>
      </c>
      <c r="AH40" s="76">
        <v>14.0863467003083</v>
      </c>
      <c r="AI40" s="76">
        <v>14.7025321477987</v>
      </c>
      <c r="AJ40" s="76">
        <v>12.7054744004425</v>
      </c>
      <c r="AK40" s="76">
        <v>10.885190045368</v>
      </c>
      <c r="AL40" s="76">
        <v>12.098785928399</v>
      </c>
      <c r="AM40" s="76">
        <v>11.5823837474265</v>
      </c>
      <c r="AN40" s="76">
        <v>11.7556838379704</v>
      </c>
      <c r="AO40" s="76">
        <v>12.2546883337185</v>
      </c>
      <c r="AP40" s="76">
        <v>13.1385709091112</v>
      </c>
      <c r="AQ40" s="76">
        <v>13.3906096013826</v>
      </c>
      <c r="AR40" s="76">
        <v>13.147379766492</v>
      </c>
      <c r="AS40" s="76">
        <v>13.2771888437484</v>
      </c>
      <c r="AT40" s="76">
        <v>12.0304440048369</v>
      </c>
      <c r="AU40" s="76">
        <v>13.1603162110019</v>
      </c>
      <c r="AV40" s="76">
        <v>12.3822813955039</v>
      </c>
      <c r="AW40" s="76">
        <v>12.4326989864242</v>
      </c>
      <c r="AX40" s="76">
        <v>11.661645882651</v>
      </c>
      <c r="AY40" s="76">
        <v>10.9948315330241</v>
      </c>
      <c r="AZ40" s="76">
        <v>11.2813146239837</v>
      </c>
      <c r="BA40" s="76">
        <v>11.6613296379567</v>
      </c>
      <c r="BB40" s="76">
        <v>11.8757525554437</v>
      </c>
      <c r="BC40" s="76">
        <v>12.4569244496402</v>
      </c>
      <c r="BD40" s="76">
        <v>12.4521180341648</v>
      </c>
      <c r="BE40" s="76">
        <v>11.9101319384348</v>
      </c>
      <c r="BF40" s="77">
        <v>-0.0461389330110591</v>
      </c>
      <c r="BG40" s="79">
        <v>0.00345097035705955</v>
      </c>
      <c r="BH40" s="78">
        <v>3.6891589306386E-4</v>
      </c>
    </row>
    <row r="41" spans="8:8">
      <c r="A41" s="73" t="s">
        <v>129</v>
      </c>
      <c r="B41" s="76">
        <v>13.38389054588</v>
      </c>
      <c r="C41" s="76">
        <v>12.70471432272</v>
      </c>
      <c r="D41" s="76">
        <v>12.40515676644</v>
      </c>
      <c r="E41" s="76">
        <v>13.40196923668</v>
      </c>
      <c r="F41" s="76">
        <v>14.40907766044</v>
      </c>
      <c r="G41" s="76">
        <v>14.9275079759</v>
      </c>
      <c r="H41" s="76">
        <v>14.24745104976</v>
      </c>
      <c r="I41" s="76">
        <v>14.54069241108</v>
      </c>
      <c r="J41" s="76">
        <v>15.21840674148</v>
      </c>
      <c r="K41" s="76">
        <v>15.44594702412</v>
      </c>
      <c r="L41" s="76">
        <v>12.58563843028</v>
      </c>
      <c r="M41" s="76">
        <v>12.46552291796</v>
      </c>
      <c r="N41" s="76">
        <v>11.42921971288</v>
      </c>
      <c r="O41" s="76">
        <v>11.87748422848</v>
      </c>
      <c r="P41" s="76">
        <v>12.3004614336</v>
      </c>
      <c r="Q41" s="76">
        <v>11.40173863366</v>
      </c>
      <c r="R41" s="76">
        <v>9.64013903428</v>
      </c>
      <c r="S41" s="76">
        <v>9.03388451028</v>
      </c>
      <c r="T41" s="76">
        <v>8.42035946316</v>
      </c>
      <c r="U41" s="76">
        <v>9.15963643264</v>
      </c>
      <c r="V41" s="76">
        <v>9.40156887876</v>
      </c>
      <c r="W41" s="76">
        <v>9.07995168098</v>
      </c>
      <c r="X41" s="76">
        <v>8.29462204918</v>
      </c>
      <c r="Y41" s="76">
        <v>8.4968546097</v>
      </c>
      <c r="Z41" s="76">
        <v>9.87147599336</v>
      </c>
      <c r="AA41" s="76">
        <v>10.3209717573538</v>
      </c>
      <c r="AB41" s="76">
        <v>10.9852958562836</v>
      </c>
      <c r="AC41" s="76">
        <v>10.9557618995639</v>
      </c>
      <c r="AD41" s="76">
        <v>11.1252330054794</v>
      </c>
      <c r="AE41" s="76">
        <v>10.5632147857384</v>
      </c>
      <c r="AF41" s="76">
        <v>8.70375584640374</v>
      </c>
      <c r="AG41" s="76">
        <v>8.93059989709061</v>
      </c>
      <c r="AH41" s="76">
        <v>8.54850450069794</v>
      </c>
      <c r="AI41" s="76">
        <v>8.02524266427169</v>
      </c>
      <c r="AJ41" s="76">
        <v>8.50023187574442</v>
      </c>
      <c r="AK41" s="76">
        <v>9.03722426120567</v>
      </c>
      <c r="AL41" s="76">
        <v>9.70576778658683</v>
      </c>
      <c r="AM41" s="76">
        <v>10.4637420346593</v>
      </c>
      <c r="AN41" s="76">
        <v>11.0096772256284</v>
      </c>
      <c r="AO41" s="76">
        <v>12.5008735014184</v>
      </c>
      <c r="AP41" s="76">
        <v>12.7869841466688</v>
      </c>
      <c r="AQ41" s="76">
        <v>12.4943106730431</v>
      </c>
      <c r="AR41" s="76">
        <v>12.0080255191705</v>
      </c>
      <c r="AS41" s="76">
        <v>11.9422170747734</v>
      </c>
      <c r="AT41" s="76">
        <v>11.3621516912415</v>
      </c>
      <c r="AU41" s="76">
        <v>11.9610876588043</v>
      </c>
      <c r="AV41" s="76">
        <v>11.728162397839</v>
      </c>
      <c r="AW41" s="76">
        <v>11.4155839846054</v>
      </c>
      <c r="AX41" s="76">
        <v>10.8822886696506</v>
      </c>
      <c r="AY41" s="76">
        <v>10.4810139667403</v>
      </c>
      <c r="AZ41" s="76">
        <v>10.1480491719726</v>
      </c>
      <c r="BA41" s="76">
        <v>9.99697804625993</v>
      </c>
      <c r="BB41" s="76">
        <v>10.3132881501478</v>
      </c>
      <c r="BC41" s="76">
        <v>10.7589151402392</v>
      </c>
      <c r="BD41" s="76">
        <v>10.8688649510016</v>
      </c>
      <c r="BE41" s="76">
        <v>8.78788174429805</v>
      </c>
      <c r="BF41" s="77">
        <v>-0.193671907973087</v>
      </c>
      <c r="BG41" s="79">
        <v>-0.004428717126294</v>
      </c>
      <c r="BH41" s="78">
        <v>2.72204309624412E-4</v>
      </c>
    </row>
    <row r="42" spans="8:8">
      <c r="A42" s="73" t="s">
        <v>130</v>
      </c>
      <c r="B42" s="76">
        <v>112.9762744955</v>
      </c>
      <c r="C42" s="76">
        <v>117.7611984446</v>
      </c>
      <c r="D42" s="76">
        <v>122.8320755632</v>
      </c>
      <c r="E42" s="76">
        <v>138.2206632239</v>
      </c>
      <c r="F42" s="76">
        <v>149.0947785182</v>
      </c>
      <c r="G42" s="76">
        <v>166.951098221362</v>
      </c>
      <c r="H42" s="76">
        <v>171.881858977672</v>
      </c>
      <c r="I42" s="76">
        <v>196.733018083556</v>
      </c>
      <c r="J42" s="76">
        <v>206.285069375899</v>
      </c>
      <c r="K42" s="76">
        <v>189.181993307395</v>
      </c>
      <c r="L42" s="76">
        <v>184.916502873406</v>
      </c>
      <c r="M42" s="76">
        <v>203.40737478578</v>
      </c>
      <c r="N42" s="76">
        <v>200.011610655231</v>
      </c>
      <c r="O42" s="76">
        <v>184.616152520486</v>
      </c>
      <c r="P42" s="76">
        <v>191.329408892186</v>
      </c>
      <c r="Q42" s="76">
        <v>180.937811669088</v>
      </c>
      <c r="R42" s="76">
        <v>174.021200397672</v>
      </c>
      <c r="S42" s="76">
        <v>168.436621113266</v>
      </c>
      <c r="T42" s="76">
        <v>164.706631156845</v>
      </c>
      <c r="U42" s="76">
        <v>169.774648071452</v>
      </c>
      <c r="V42" s="76">
        <v>172.747237834182</v>
      </c>
      <c r="W42" s="76">
        <v>174.908156804658</v>
      </c>
      <c r="X42" s="76">
        <v>182.464655476603</v>
      </c>
      <c r="Y42" s="76">
        <v>187.823204626691</v>
      </c>
      <c r="Z42" s="76">
        <v>188.416147330408</v>
      </c>
      <c r="AA42" s="76">
        <v>191.872518987481</v>
      </c>
      <c r="AB42" s="76">
        <v>199.606320304501</v>
      </c>
      <c r="AC42" s="76">
        <v>200.102376700502</v>
      </c>
      <c r="AD42" s="76">
        <v>204.986979390957</v>
      </c>
      <c r="AE42" s="76">
        <v>202.214931229648</v>
      </c>
      <c r="AF42" s="76">
        <v>208.590085182959</v>
      </c>
      <c r="AG42" s="76">
        <v>219.557416489937</v>
      </c>
      <c r="AH42" s="76">
        <v>217.23675409162</v>
      </c>
      <c r="AI42" s="76">
        <v>218.062899938963</v>
      </c>
      <c r="AJ42" s="76">
        <v>215.110927654061</v>
      </c>
      <c r="AK42" s="76">
        <v>216.195513663095</v>
      </c>
      <c r="AL42" s="76">
        <v>225.907514152276</v>
      </c>
      <c r="AM42" s="76">
        <v>225.955134368734</v>
      </c>
      <c r="AN42" s="76">
        <v>225.437849001707</v>
      </c>
      <c r="AO42" s="76">
        <v>231.406346581239</v>
      </c>
      <c r="AP42" s="76">
        <v>233.102166753972</v>
      </c>
      <c r="AQ42" s="76">
        <v>231.601302617195</v>
      </c>
      <c r="AR42" s="76">
        <v>229.132237475473</v>
      </c>
      <c r="AS42" s="76">
        <v>227.219609637623</v>
      </c>
      <c r="AT42" s="76">
        <v>217.675414730254</v>
      </c>
      <c r="AU42" s="76">
        <v>226.519201370197</v>
      </c>
      <c r="AV42" s="76">
        <v>219.434575299799</v>
      </c>
      <c r="AW42" s="76">
        <v>212.214511418467</v>
      </c>
      <c r="AX42" s="76">
        <v>208.302124227878</v>
      </c>
      <c r="AY42" s="76">
        <v>197.627631998446</v>
      </c>
      <c r="AZ42" s="76">
        <v>206.932638244763</v>
      </c>
      <c r="BA42" s="76">
        <v>210.023957387031</v>
      </c>
      <c r="BB42" s="76">
        <v>202.933466005865</v>
      </c>
      <c r="BC42" s="76">
        <v>198.677330082393</v>
      </c>
      <c r="BD42" s="76">
        <v>194.061853624132</v>
      </c>
      <c r="BE42" s="76">
        <v>175.866310624175</v>
      </c>
      <c r="BF42" s="77">
        <v>-0.096237625770346</v>
      </c>
      <c r="BG42" s="79">
        <v>-0.0114171330341425</v>
      </c>
      <c r="BH42" s="78">
        <v>0.00544745241943055</v>
      </c>
    </row>
    <row r="43" spans="8:8">
      <c r="A43" s="73" t="s">
        <v>131</v>
      </c>
      <c r="B43" s="76" t="s">
        <v>114</v>
      </c>
      <c r="C43" s="76" t="s">
        <v>114</v>
      </c>
      <c r="D43" s="76" t="s">
        <v>114</v>
      </c>
      <c r="E43" s="76" t="s">
        <v>114</v>
      </c>
      <c r="F43" s="76" t="s">
        <v>114</v>
      </c>
      <c r="G43" s="76" t="s">
        <v>114</v>
      </c>
      <c r="H43" s="76" t="s">
        <v>114</v>
      </c>
      <c r="I43" s="76" t="s">
        <v>114</v>
      </c>
      <c r="J43" s="76" t="s">
        <v>114</v>
      </c>
      <c r="K43" s="76" t="s">
        <v>114</v>
      </c>
      <c r="L43" s="76" t="s">
        <v>114</v>
      </c>
      <c r="M43" s="76" t="s">
        <v>114</v>
      </c>
      <c r="N43" s="76" t="s">
        <v>114</v>
      </c>
      <c r="O43" s="76" t="s">
        <v>114</v>
      </c>
      <c r="P43" s="76" t="s">
        <v>114</v>
      </c>
      <c r="Q43" s="76" t="s">
        <v>114</v>
      </c>
      <c r="R43" s="76" t="s">
        <v>114</v>
      </c>
      <c r="S43" s="76" t="s">
        <v>114</v>
      </c>
      <c r="T43" s="76" t="s">
        <v>114</v>
      </c>
      <c r="U43" s="76" t="s">
        <v>114</v>
      </c>
      <c r="V43" s="76" t="s">
        <v>114</v>
      </c>
      <c r="W43" s="76" t="s">
        <v>114</v>
      </c>
      <c r="X43" s="76" t="s">
        <v>114</v>
      </c>
      <c r="Y43" s="76" t="s">
        <v>114</v>
      </c>
      <c r="Z43" s="76" t="s">
        <v>114</v>
      </c>
      <c r="AA43" s="76">
        <v>8.76303939246178</v>
      </c>
      <c r="AB43" s="76">
        <v>8.5418132465268</v>
      </c>
      <c r="AC43" s="76">
        <v>8.74646121358574</v>
      </c>
      <c r="AD43" s="76">
        <v>9.05700771582498</v>
      </c>
      <c r="AE43" s="76">
        <v>8.45957781727949</v>
      </c>
      <c r="AF43" s="76">
        <v>8.441475846905</v>
      </c>
      <c r="AG43" s="76">
        <v>9.63883919492232</v>
      </c>
      <c r="AH43" s="76">
        <v>8.6067229202259</v>
      </c>
      <c r="AI43" s="76">
        <v>9.92831669409465</v>
      </c>
      <c r="AJ43" s="76">
        <v>9.10102781208555</v>
      </c>
      <c r="AK43" s="76">
        <v>8.73610036519258</v>
      </c>
      <c r="AL43" s="76">
        <v>8.816438103221</v>
      </c>
      <c r="AM43" s="76">
        <v>8.28391397316698</v>
      </c>
      <c r="AN43" s="76">
        <v>8.99975721791118</v>
      </c>
      <c r="AO43" s="76">
        <v>8.72589290151226</v>
      </c>
      <c r="AP43" s="76">
        <v>9.07020953930837</v>
      </c>
      <c r="AQ43" s="76">
        <v>9.06991700333521</v>
      </c>
      <c r="AR43" s="76">
        <v>9.53112565345592</v>
      </c>
      <c r="AS43" s="76">
        <v>9.36330478178871</v>
      </c>
      <c r="AT43" s="76">
        <v>8.74722396090857</v>
      </c>
      <c r="AU43" s="76">
        <v>8.52671439401042</v>
      </c>
      <c r="AV43" s="76">
        <v>9.34537262282836</v>
      </c>
      <c r="AW43" s="76">
        <v>8.93473738382445</v>
      </c>
      <c r="AX43" s="76">
        <v>7.94486085300132</v>
      </c>
      <c r="AY43" s="76">
        <v>7.52460008071238</v>
      </c>
      <c r="AZ43" s="76">
        <v>7.23329554793159</v>
      </c>
      <c r="BA43" s="76">
        <v>7.0637625264036</v>
      </c>
      <c r="BB43" s="76">
        <v>7.54371279391393</v>
      </c>
      <c r="BC43" s="76">
        <v>7.06099540494911</v>
      </c>
      <c r="BD43" s="76">
        <v>8.08257505235017</v>
      </c>
      <c r="BE43" s="76">
        <v>7.21937242813451</v>
      </c>
      <c r="BF43" s="77">
        <v>-0.109238414710172</v>
      </c>
      <c r="BG43" s="79">
        <v>-0.00787144385565264</v>
      </c>
      <c r="BH43" s="78">
        <v>2.23619791993326E-4</v>
      </c>
    </row>
    <row r="44" spans="8:8">
      <c r="A44" s="73" t="s">
        <v>132</v>
      </c>
      <c r="B44" s="76">
        <v>17.7143176375398</v>
      </c>
      <c r="C44" s="76">
        <v>19.4172467411009</v>
      </c>
      <c r="D44" s="76">
        <v>19.9924000003955</v>
      </c>
      <c r="E44" s="76">
        <v>21.8961549954989</v>
      </c>
      <c r="F44" s="76">
        <v>23.9599391466367</v>
      </c>
      <c r="G44" s="76">
        <v>26.7498798195763</v>
      </c>
      <c r="H44" s="76">
        <v>26.5027624223621</v>
      </c>
      <c r="I44" s="76">
        <v>27.9044028510565</v>
      </c>
      <c r="J44" s="76">
        <v>28.0215081277053</v>
      </c>
      <c r="K44" s="76">
        <v>26.2063840106668</v>
      </c>
      <c r="L44" s="76">
        <v>32.4593537834974</v>
      </c>
      <c r="M44" s="76">
        <v>35.0980214606797</v>
      </c>
      <c r="N44" s="76">
        <v>30.0096692452143</v>
      </c>
      <c r="O44" s="76">
        <v>31.567045039366</v>
      </c>
      <c r="P44" s="76">
        <v>33.2379350675003</v>
      </c>
      <c r="Q44" s="76">
        <v>31.0795151454024</v>
      </c>
      <c r="R44" s="76">
        <v>28.9736199963408</v>
      </c>
      <c r="S44" s="76">
        <v>27.9028235329233</v>
      </c>
      <c r="T44" s="76">
        <v>27.9782516244927</v>
      </c>
      <c r="U44" s="76">
        <v>27.8662454088076</v>
      </c>
      <c r="V44" s="76">
        <v>29.280310486897</v>
      </c>
      <c r="W44" s="76">
        <v>31.3978705879191</v>
      </c>
      <c r="X44" s="76">
        <v>30.8560589390992</v>
      </c>
      <c r="Y44" s="76">
        <v>30.1439124652668</v>
      </c>
      <c r="Z44" s="76">
        <v>33.0124138823335</v>
      </c>
      <c r="AA44" s="76">
        <v>29.9700211033421</v>
      </c>
      <c r="AB44" s="76">
        <v>28.0398004372446</v>
      </c>
      <c r="AC44" s="76">
        <v>29.4832968149277</v>
      </c>
      <c r="AD44" s="76">
        <v>30.446451190923</v>
      </c>
      <c r="AE44" s="76">
        <v>32.3034513656003</v>
      </c>
      <c r="AF44" s="76">
        <v>32.4297576513157</v>
      </c>
      <c r="AG44" s="76">
        <v>35.1233343425614</v>
      </c>
      <c r="AH44" s="76">
        <v>36.3445090221513</v>
      </c>
      <c r="AI44" s="76">
        <v>37.3927356800008</v>
      </c>
      <c r="AJ44" s="76">
        <v>37.4599680443925</v>
      </c>
      <c r="AK44" s="76">
        <v>35.3031291458482</v>
      </c>
      <c r="AL44" s="76">
        <v>37.4322311522423</v>
      </c>
      <c r="AM44" s="76">
        <v>36.8376568647419</v>
      </c>
      <c r="AN44" s="76">
        <v>38.3692601742193</v>
      </c>
      <c r="AO44" s="76">
        <v>38.8337925286328</v>
      </c>
      <c r="AP44" s="76">
        <v>37.8285634543095</v>
      </c>
      <c r="AQ44" s="76">
        <v>38.1257587530846</v>
      </c>
      <c r="AR44" s="76">
        <v>37.7036836905095</v>
      </c>
      <c r="AS44" s="76">
        <v>37.1038777668986</v>
      </c>
      <c r="AT44" s="76">
        <v>37.1363858942972</v>
      </c>
      <c r="AU44" s="76">
        <v>38.6460989853688</v>
      </c>
      <c r="AV44" s="76">
        <v>38.4166908815589</v>
      </c>
      <c r="AW44" s="76">
        <v>38.1023549394862</v>
      </c>
      <c r="AX44" s="76">
        <v>37.0415276799144</v>
      </c>
      <c r="AY44" s="76">
        <v>36.1668416901718</v>
      </c>
      <c r="AZ44" s="76">
        <v>36.2897421083027</v>
      </c>
      <c r="BA44" s="76">
        <v>35.0718392426511</v>
      </c>
      <c r="BB44" s="76">
        <v>34.5724972389936</v>
      </c>
      <c r="BC44" s="76">
        <v>35.1264530210588</v>
      </c>
      <c r="BD44" s="76">
        <v>33.8873377289006</v>
      </c>
      <c r="BE44" s="76">
        <v>32.0092077361673</v>
      </c>
      <c r="BF44" s="77">
        <v>-0.0580035782154461</v>
      </c>
      <c r="BG44" s="79">
        <v>-0.00911379673933654</v>
      </c>
      <c r="BH44" s="78">
        <v>9.91484017078543E-4</v>
      </c>
    </row>
    <row r="45" spans="8:8">
      <c r="A45" s="73" t="s">
        <v>133</v>
      </c>
      <c r="B45" s="76">
        <v>252.960255993336</v>
      </c>
      <c r="C45" s="76">
        <v>257.24361695564</v>
      </c>
      <c r="D45" s="76">
        <v>263.501848407569</v>
      </c>
      <c r="E45" s="76">
        <v>281.553901645169</v>
      </c>
      <c r="F45" s="76">
        <v>299.019260768557</v>
      </c>
      <c r="G45" s="76">
        <v>312.789018021083</v>
      </c>
      <c r="H45" s="76">
        <v>321.879380072561</v>
      </c>
      <c r="I45" s="76">
        <v>339.421723446642</v>
      </c>
      <c r="J45" s="76">
        <v>342.696240435114</v>
      </c>
      <c r="K45" s="76">
        <v>352.118249927459</v>
      </c>
      <c r="L45" s="76">
        <v>380.052997842861</v>
      </c>
      <c r="M45" s="76">
        <v>400.629179950151</v>
      </c>
      <c r="N45" s="76">
        <v>417.369940368633</v>
      </c>
      <c r="O45" s="76">
        <v>437.467866794755</v>
      </c>
      <c r="P45" s="76">
        <v>443.789656875381</v>
      </c>
      <c r="Q45" s="76">
        <v>465.863918866576</v>
      </c>
      <c r="R45" s="76">
        <v>419.331418725387</v>
      </c>
      <c r="S45" s="76">
        <v>428.607921367084</v>
      </c>
      <c r="T45" s="76">
        <v>429.648772893212</v>
      </c>
      <c r="U45" s="76">
        <v>447.313065131372</v>
      </c>
      <c r="V45" s="76">
        <v>457.671862403535</v>
      </c>
      <c r="W45" s="76">
        <v>469.385777882017</v>
      </c>
      <c r="X45" s="76">
        <v>485.601498307221</v>
      </c>
      <c r="Y45" s="76">
        <v>474.7986334532</v>
      </c>
      <c r="Z45" s="76">
        <v>456.637968148183</v>
      </c>
      <c r="AA45" s="76">
        <v>373.501171788253</v>
      </c>
      <c r="AB45" s="76">
        <v>368.445713444907</v>
      </c>
      <c r="AC45" s="76">
        <v>353.123158197906</v>
      </c>
      <c r="AD45" s="76">
        <v>352.233614403544</v>
      </c>
      <c r="AE45" s="76">
        <v>334.297302447354</v>
      </c>
      <c r="AF45" s="76">
        <v>341.335768338102</v>
      </c>
      <c r="AG45" s="76">
        <v>355.04568719612</v>
      </c>
      <c r="AH45" s="76">
        <v>350.497580068397</v>
      </c>
      <c r="AI45" s="76">
        <v>330.883203968935</v>
      </c>
      <c r="AJ45" s="76">
        <v>323.78271600648</v>
      </c>
      <c r="AK45" s="76">
        <v>299.775508623769</v>
      </c>
      <c r="AL45" s="76">
        <v>297.853754548653</v>
      </c>
      <c r="AM45" s="76">
        <v>294.413707523192</v>
      </c>
      <c r="AN45" s="76">
        <v>303.515955107159</v>
      </c>
      <c r="AO45" s="76">
        <v>301.898922480007</v>
      </c>
      <c r="AP45" s="76">
        <v>307.241775818671</v>
      </c>
      <c r="AQ45" s="76">
        <v>320.734731281569</v>
      </c>
      <c r="AR45" s="76">
        <v>317.486966472027</v>
      </c>
      <c r="AS45" s="76">
        <v>319.524354531133</v>
      </c>
      <c r="AT45" s="76">
        <v>305.313066657442</v>
      </c>
      <c r="AU45" s="76">
        <v>323.822310300549</v>
      </c>
      <c r="AV45" s="76">
        <v>324.011282614088</v>
      </c>
      <c r="AW45" s="76">
        <v>308.125162395116</v>
      </c>
      <c r="AX45" s="76">
        <v>310.452281577245</v>
      </c>
      <c r="AY45" s="76">
        <v>293.404339910128</v>
      </c>
      <c r="AZ45" s="76">
        <v>293.397670114871</v>
      </c>
      <c r="BA45" s="76">
        <v>306.22972651161</v>
      </c>
      <c r="BB45" s="76">
        <v>315.583747332588</v>
      </c>
      <c r="BC45" s="76">
        <v>320.29610801049</v>
      </c>
      <c r="BD45" s="76">
        <v>301.515497488398</v>
      </c>
      <c r="BE45" s="76">
        <v>279.603450134081</v>
      </c>
      <c r="BF45" s="77">
        <v>-0.075206718712742</v>
      </c>
      <c r="BG45" s="79">
        <v>-0.00125084524935948</v>
      </c>
      <c r="BH45" s="78">
        <v>0.00866070645087302</v>
      </c>
    </row>
    <row r="46" spans="8:8">
      <c r="A46" s="73" t="s">
        <v>134</v>
      </c>
      <c r="B46" s="76">
        <v>10.523820748</v>
      </c>
      <c r="C46" s="76">
        <v>10.7598039202</v>
      </c>
      <c r="D46" s="76">
        <v>11.6159573909</v>
      </c>
      <c r="E46" s="76">
        <v>12.0474484905</v>
      </c>
      <c r="F46" s="76">
        <v>12.3800015205</v>
      </c>
      <c r="G46" s="76">
        <v>14.887478141405</v>
      </c>
      <c r="H46" s="76">
        <v>16.487936820663</v>
      </c>
      <c r="I46" s="76">
        <v>17.683563211815</v>
      </c>
      <c r="J46" s="76">
        <v>20.100026229196</v>
      </c>
      <c r="K46" s="76">
        <v>20.99575563728</v>
      </c>
      <c r="L46" s="76">
        <v>21.831668861018</v>
      </c>
      <c r="M46" s="76">
        <v>22.840717854593</v>
      </c>
      <c r="N46" s="76">
        <v>22.17795237909</v>
      </c>
      <c r="O46" s="76">
        <v>23.300513958211</v>
      </c>
      <c r="P46" s="76">
        <v>24.903998230244</v>
      </c>
      <c r="Q46" s="76">
        <v>26.336673576084</v>
      </c>
      <c r="R46" s="76">
        <v>28.3351904052581</v>
      </c>
      <c r="S46" s="76">
        <v>28.3831273715682</v>
      </c>
      <c r="T46" s="76">
        <v>29.4692987180691</v>
      </c>
      <c r="U46" s="76">
        <v>28.3543257919824</v>
      </c>
      <c r="V46" s="76">
        <v>27.4015488329022</v>
      </c>
      <c r="W46" s="76">
        <v>30.9372884142403</v>
      </c>
      <c r="X46" s="76">
        <v>31.5791749064604</v>
      </c>
      <c r="Y46" s="76">
        <v>32.5720772012</v>
      </c>
      <c r="Z46" s="76">
        <v>40.9659931373109</v>
      </c>
      <c r="AA46" s="76">
        <v>39.1086812054588</v>
      </c>
      <c r="AB46" s="76">
        <v>42.0962244152496</v>
      </c>
      <c r="AC46" s="76">
        <v>46.038858767836</v>
      </c>
      <c r="AD46" s="76">
        <v>45.1512032282733</v>
      </c>
      <c r="AE46" s="76">
        <v>45.6286459659864</v>
      </c>
      <c r="AF46" s="76">
        <v>52.9670915006827</v>
      </c>
      <c r="AG46" s="76">
        <v>50.378312575249</v>
      </c>
      <c r="AH46" s="76">
        <v>50.9430707592905</v>
      </c>
      <c r="AI46" s="76">
        <v>56.7070446976039</v>
      </c>
      <c r="AJ46" s="76">
        <v>62.203035965819</v>
      </c>
      <c r="AK46" s="76">
        <v>61.3488773335102</v>
      </c>
      <c r="AL46" s="76">
        <v>60.2282501994147</v>
      </c>
      <c r="AM46" s="76">
        <v>63.3997152710536</v>
      </c>
      <c r="AN46" s="76">
        <v>59.9294160608062</v>
      </c>
      <c r="AO46" s="76">
        <v>62.071663187184</v>
      </c>
      <c r="AP46" s="76">
        <v>64.5842113570468</v>
      </c>
      <c r="AQ46" s="76">
        <v>59.6257808957308</v>
      </c>
      <c r="AR46" s="76">
        <v>58.3696528248282</v>
      </c>
      <c r="AS46" s="76">
        <v>57.5132170957945</v>
      </c>
      <c r="AT46" s="76">
        <v>56.9458992284961</v>
      </c>
      <c r="AU46" s="76">
        <v>51.525398845719</v>
      </c>
      <c r="AV46" s="76">
        <v>51.4217968686518</v>
      </c>
      <c r="AW46" s="76">
        <v>50.7154841889939</v>
      </c>
      <c r="AX46" s="76">
        <v>49.3882729703347</v>
      </c>
      <c r="AY46" s="76">
        <v>49.6438279452948</v>
      </c>
      <c r="AZ46" s="76">
        <v>53.0985506174786</v>
      </c>
      <c r="BA46" s="76">
        <v>52.4880107129502</v>
      </c>
      <c r="BB46" s="76">
        <v>57.3241374942824</v>
      </c>
      <c r="BC46" s="76">
        <v>54.2867536583877</v>
      </c>
      <c r="BD46" s="76">
        <v>50.7216670472472</v>
      </c>
      <c r="BE46" s="76">
        <v>41.283398571523</v>
      </c>
      <c r="BF46" s="77">
        <v>-0.188303445109323</v>
      </c>
      <c r="BG46" s="79">
        <v>-0.0115081194881561</v>
      </c>
      <c r="BH46" s="78">
        <v>0.00127875173268032</v>
      </c>
    </row>
    <row r="47" spans="8:8">
      <c r="A47" s="73" t="s">
        <v>135</v>
      </c>
      <c r="B47" s="76">
        <v>68.0523268701024</v>
      </c>
      <c r="C47" s="76">
        <v>72.5192853345413</v>
      </c>
      <c r="D47" s="76">
        <v>80.7359212393954</v>
      </c>
      <c r="E47" s="76">
        <v>86.0088792856218</v>
      </c>
      <c r="F47" s="76">
        <v>98.5641220395729</v>
      </c>
      <c r="G47" s="76">
        <v>105.004850082721</v>
      </c>
      <c r="H47" s="76">
        <v>110.13900358324</v>
      </c>
      <c r="I47" s="76">
        <v>114.56597886869</v>
      </c>
      <c r="J47" s="76">
        <v>125.79055174073</v>
      </c>
      <c r="K47" s="76">
        <v>125.97225694701</v>
      </c>
      <c r="L47" s="76">
        <v>137.02662652101</v>
      </c>
      <c r="M47" s="76">
        <v>148.21282572303</v>
      </c>
      <c r="N47" s="76">
        <v>156.370462594735</v>
      </c>
      <c r="O47" s="76">
        <v>169.53730326633</v>
      </c>
      <c r="P47" s="76">
        <v>174.35796241988</v>
      </c>
      <c r="Q47" s="76">
        <v>174.62054108016</v>
      </c>
      <c r="R47" s="76">
        <v>174.43161284068</v>
      </c>
      <c r="S47" s="76">
        <v>172.40074654763</v>
      </c>
      <c r="T47" s="76">
        <v>174.17976517939</v>
      </c>
      <c r="U47" s="76">
        <v>171.79240349658</v>
      </c>
      <c r="V47" s="76">
        <v>172.52036403439</v>
      </c>
      <c r="W47" s="76">
        <v>178.01150650798</v>
      </c>
      <c r="X47" s="76">
        <v>186.18617614368</v>
      </c>
      <c r="Y47" s="76">
        <v>188.14724967668</v>
      </c>
      <c r="Z47" s="76">
        <v>189.41529008398</v>
      </c>
      <c r="AA47" s="76">
        <v>178.235405135368</v>
      </c>
      <c r="AB47" s="76">
        <v>143.327543878107</v>
      </c>
      <c r="AC47" s="76">
        <v>125.123381573815</v>
      </c>
      <c r="AD47" s="76">
        <v>122.21092355861</v>
      </c>
      <c r="AE47" s="76">
        <v>117.872198530629</v>
      </c>
      <c r="AF47" s="76">
        <v>127.647936031969</v>
      </c>
      <c r="AG47" s="76">
        <v>126.190850731627</v>
      </c>
      <c r="AH47" s="76">
        <v>115.060844943159</v>
      </c>
      <c r="AI47" s="76">
        <v>101.717142050765</v>
      </c>
      <c r="AJ47" s="76">
        <v>86.335768202165</v>
      </c>
      <c r="AK47" s="76">
        <v>88.8579938502545</v>
      </c>
      <c r="AL47" s="76">
        <v>90.9376829584229</v>
      </c>
      <c r="AM47" s="76">
        <v>94.1014806488424</v>
      </c>
      <c r="AN47" s="76">
        <v>98.1994290034794</v>
      </c>
      <c r="AO47" s="76">
        <v>99.6366407418293</v>
      </c>
      <c r="AP47" s="76">
        <v>95.6320436405625</v>
      </c>
      <c r="AQ47" s="76">
        <v>101.331257040109</v>
      </c>
      <c r="AR47" s="76">
        <v>97.8265502220106</v>
      </c>
      <c r="AS47" s="76">
        <v>95.6012504452008</v>
      </c>
      <c r="AT47" s="76">
        <v>80.5771661001649</v>
      </c>
      <c r="AU47" s="76">
        <v>78.1532015354227</v>
      </c>
      <c r="AV47" s="76">
        <v>85.0674008890907</v>
      </c>
      <c r="AW47" s="76">
        <v>81.6963511584941</v>
      </c>
      <c r="AX47" s="76">
        <v>69.8795884540793</v>
      </c>
      <c r="AY47" s="76">
        <v>71.2189830974704</v>
      </c>
      <c r="AZ47" s="76">
        <v>71.9801137295089</v>
      </c>
      <c r="BA47" s="76">
        <v>69.5772003611455</v>
      </c>
      <c r="BB47" s="76">
        <v>72.961668894931</v>
      </c>
      <c r="BC47" s="76">
        <v>73.4183995973775</v>
      </c>
      <c r="BD47" s="76">
        <v>71.5986851209787</v>
      </c>
      <c r="BE47" s="76">
        <v>66.2839355486194</v>
      </c>
      <c r="BF47" s="77">
        <v>-0.0767591361784511</v>
      </c>
      <c r="BG47" s="79">
        <v>-0.0117443504304874</v>
      </c>
      <c r="BH47" s="78">
        <v>0.00205314243411479</v>
      </c>
    </row>
    <row r="48" spans="8:8">
      <c r="A48" s="73" t="s">
        <v>136</v>
      </c>
      <c r="B48" s="76">
        <v>31.0505901015797</v>
      </c>
      <c r="C48" s="76">
        <v>32.0714679935484</v>
      </c>
      <c r="D48" s="76">
        <v>32.172465052212</v>
      </c>
      <c r="E48" s="76">
        <v>35.1095241603081</v>
      </c>
      <c r="F48" s="76">
        <v>37.0218584597094</v>
      </c>
      <c r="G48" s="76">
        <v>39.7380357096566</v>
      </c>
      <c r="H48" s="76">
        <v>42.5236176114781</v>
      </c>
      <c r="I48" s="76">
        <v>44.3187891799082</v>
      </c>
      <c r="J48" s="76">
        <v>45.6988605424807</v>
      </c>
      <c r="K48" s="76">
        <v>46.7945011309571</v>
      </c>
      <c r="L48" s="76">
        <v>49.0039953717268</v>
      </c>
      <c r="M48" s="76">
        <v>50.4562715668129</v>
      </c>
      <c r="N48" s="76">
        <v>52.778374881036</v>
      </c>
      <c r="O48" s="76">
        <v>55.5037743176414</v>
      </c>
      <c r="P48" s="76">
        <v>56.5398886929</v>
      </c>
      <c r="Q48" s="76">
        <v>56.7753039125517</v>
      </c>
      <c r="R48" s="76">
        <v>55.8725983649274</v>
      </c>
      <c r="S48" s="76">
        <v>55.0188980795352</v>
      </c>
      <c r="T48" s="76">
        <v>54.8341350353796</v>
      </c>
      <c r="U48" s="76">
        <v>58.7641197243089</v>
      </c>
      <c r="V48" s="76">
        <v>58.5271951671036</v>
      </c>
      <c r="W48" s="76">
        <v>55.7293452976244</v>
      </c>
      <c r="X48" s="76">
        <v>56.8240972719781</v>
      </c>
      <c r="Y48" s="76">
        <v>57.42289415805</v>
      </c>
      <c r="Z48" s="76">
        <v>53.434128436158</v>
      </c>
      <c r="AA48" s="76">
        <v>54.8336025233245</v>
      </c>
      <c r="AB48" s="76">
        <v>48.4840047297382</v>
      </c>
      <c r="AC48" s="76">
        <v>45.9534349041433</v>
      </c>
      <c r="AD48" s="76">
        <v>43.2329260433544</v>
      </c>
      <c r="AE48" s="76">
        <v>40.13061660648</v>
      </c>
      <c r="AF48" s="76">
        <v>40.7804036148533</v>
      </c>
      <c r="AG48" s="76">
        <v>40.9150386736335</v>
      </c>
      <c r="AH48" s="76">
        <v>39.5108601451327</v>
      </c>
      <c r="AI48" s="76">
        <v>39.1231941523683</v>
      </c>
      <c r="AJ48" s="76">
        <v>38.2521549038648</v>
      </c>
      <c r="AK48" s="76">
        <v>36.3341352673843</v>
      </c>
      <c r="AL48" s="76">
        <v>39.0705313114262</v>
      </c>
      <c r="AM48" s="76">
        <v>38.5512142228078</v>
      </c>
      <c r="AN48" s="76">
        <v>39.1433723308464</v>
      </c>
      <c r="AO48" s="76">
        <v>38.0460574356065</v>
      </c>
      <c r="AP48" s="76">
        <v>38.9713809629768</v>
      </c>
      <c r="AQ48" s="76">
        <v>37.4393611836455</v>
      </c>
      <c r="AR48" s="76">
        <v>35.2245724762594</v>
      </c>
      <c r="AS48" s="76">
        <v>36.4169321590434</v>
      </c>
      <c r="AT48" s="76">
        <v>33.6246364452244</v>
      </c>
      <c r="AU48" s="76">
        <v>36.143929217257</v>
      </c>
      <c r="AV48" s="76">
        <v>33.9114187494393</v>
      </c>
      <c r="AW48" s="76">
        <v>32.3778599064493</v>
      </c>
      <c r="AX48" s="76">
        <v>32.528982411654</v>
      </c>
      <c r="AY48" s="76">
        <v>30.0012311910647</v>
      </c>
      <c r="AZ48" s="76">
        <v>30.2916633966026</v>
      </c>
      <c r="BA48" s="76">
        <v>30.6885302607417</v>
      </c>
      <c r="BB48" s="76">
        <v>32.8486149877644</v>
      </c>
      <c r="BC48" s="76">
        <v>32.2840764752835</v>
      </c>
      <c r="BD48" s="76">
        <v>29.7364868435334</v>
      </c>
      <c r="BE48" s="76">
        <v>26.4313708679562</v>
      </c>
      <c r="BF48" s="77">
        <v>-0.113575381437725</v>
      </c>
      <c r="BG48" s="79">
        <v>-0.0122132277403215</v>
      </c>
      <c r="BH48" s="78">
        <v>8.18710727896067E-4</v>
      </c>
    </row>
    <row r="49" spans="8:8">
      <c r="A49" s="73" t="s">
        <v>137</v>
      </c>
      <c r="B49" s="76" t="s">
        <v>114</v>
      </c>
      <c r="C49" s="76" t="s">
        <v>114</v>
      </c>
      <c r="D49" s="76" t="s">
        <v>114</v>
      </c>
      <c r="E49" s="76" t="s">
        <v>114</v>
      </c>
      <c r="F49" s="76" t="s">
        <v>114</v>
      </c>
      <c r="G49" s="76" t="s">
        <v>114</v>
      </c>
      <c r="H49" s="76" t="s">
        <v>114</v>
      </c>
      <c r="I49" s="76" t="s">
        <v>114</v>
      </c>
      <c r="J49" s="76" t="s">
        <v>114</v>
      </c>
      <c r="K49" s="76" t="s">
        <v>114</v>
      </c>
      <c r="L49" s="76" t="s">
        <v>114</v>
      </c>
      <c r="M49" s="76" t="s">
        <v>114</v>
      </c>
      <c r="N49" s="76" t="s">
        <v>114</v>
      </c>
      <c r="O49" s="76" t="s">
        <v>114</v>
      </c>
      <c r="P49" s="76" t="s">
        <v>114</v>
      </c>
      <c r="Q49" s="76" t="s">
        <v>114</v>
      </c>
      <c r="R49" s="76" t="s">
        <v>114</v>
      </c>
      <c r="S49" s="76" t="s">
        <v>114</v>
      </c>
      <c r="T49" s="76" t="s">
        <v>114</v>
      </c>
      <c r="U49" s="76" t="s">
        <v>114</v>
      </c>
      <c r="V49" s="76" t="s">
        <v>114</v>
      </c>
      <c r="W49" s="76" t="s">
        <v>114</v>
      </c>
      <c r="X49" s="76" t="s">
        <v>114</v>
      </c>
      <c r="Y49" s="76" t="s">
        <v>114</v>
      </c>
      <c r="Z49" s="76" t="s">
        <v>114</v>
      </c>
      <c r="AA49" s="76">
        <v>13.3017741200296</v>
      </c>
      <c r="AB49" s="76">
        <v>12.48548400394</v>
      </c>
      <c r="AC49" s="76">
        <v>12.2551597141318</v>
      </c>
      <c r="AD49" s="76">
        <v>12.9931342204561</v>
      </c>
      <c r="AE49" s="76">
        <v>13.1214054308291</v>
      </c>
      <c r="AF49" s="76">
        <v>13.9457187288024</v>
      </c>
      <c r="AG49" s="76">
        <v>14.6754650644791</v>
      </c>
      <c r="AH49" s="76">
        <v>15.2334428080725</v>
      </c>
      <c r="AI49" s="76">
        <v>14.7001008607802</v>
      </c>
      <c r="AJ49" s="76">
        <v>14.281209318165</v>
      </c>
      <c r="AK49" s="76">
        <v>13.9983056964139</v>
      </c>
      <c r="AL49" s="76">
        <v>14.6879418617588</v>
      </c>
      <c r="AM49" s="76">
        <v>14.947948864181</v>
      </c>
      <c r="AN49" s="76">
        <v>14.7808084571722</v>
      </c>
      <c r="AO49" s="76">
        <v>15.0147561048289</v>
      </c>
      <c r="AP49" s="76">
        <v>15.2149293392207</v>
      </c>
      <c r="AQ49" s="76">
        <v>15.6461418899615</v>
      </c>
      <c r="AR49" s="76">
        <v>15.6881435407793</v>
      </c>
      <c r="AS49" s="76">
        <v>16.8226631785935</v>
      </c>
      <c r="AT49" s="76">
        <v>14.9722772166489</v>
      </c>
      <c r="AU49" s="76">
        <v>15.2360846273862</v>
      </c>
      <c r="AV49" s="76">
        <v>15.2102002313299</v>
      </c>
      <c r="AW49" s="76">
        <v>14.6972068179779</v>
      </c>
      <c r="AX49" s="76">
        <v>14.0900107870121</v>
      </c>
      <c r="AY49" s="76">
        <v>12.6295770859398</v>
      </c>
      <c r="AZ49" s="76">
        <v>12.6989386125832</v>
      </c>
      <c r="BA49" s="76">
        <v>13.632389553688</v>
      </c>
      <c r="BB49" s="76">
        <v>13.8745490174644</v>
      </c>
      <c r="BC49" s="76">
        <v>13.9374937287303</v>
      </c>
      <c r="BD49" s="76">
        <v>13.2682687990663</v>
      </c>
      <c r="BE49" s="76">
        <v>11.5824880651918</v>
      </c>
      <c r="BF49" s="77">
        <v>-0.129438655648123</v>
      </c>
      <c r="BG49" s="79">
        <v>-0.012009792327822</v>
      </c>
      <c r="BH49" s="78">
        <v>3.58767136297006E-4</v>
      </c>
    </row>
    <row r="50" spans="8:8">
      <c r="A50" s="73" t="s">
        <v>138</v>
      </c>
      <c r="B50" s="76">
        <v>80.4331014405</v>
      </c>
      <c r="C50" s="76">
        <v>84.7157565996</v>
      </c>
      <c r="D50" s="76">
        <v>95.481917196</v>
      </c>
      <c r="E50" s="76">
        <v>99.1360703125</v>
      </c>
      <c r="F50" s="76">
        <v>108.5632699484</v>
      </c>
      <c r="G50" s="76">
        <v>121.0578308192</v>
      </c>
      <c r="H50" s="76">
        <v>126.779871019</v>
      </c>
      <c r="I50" s="76">
        <v>135.5411568958</v>
      </c>
      <c r="J50" s="76">
        <v>155.4356906356</v>
      </c>
      <c r="K50" s="76">
        <v>162.0061151811</v>
      </c>
      <c r="L50" s="76">
        <v>168.380005455999</v>
      </c>
      <c r="M50" s="76">
        <v>185.196834393284</v>
      </c>
      <c r="N50" s="76">
        <v>179.167265277908</v>
      </c>
      <c r="O50" s="76">
        <v>174.136214661013</v>
      </c>
      <c r="P50" s="76">
        <v>186.596177944</v>
      </c>
      <c r="Q50" s="76">
        <v>208.232589475732</v>
      </c>
      <c r="R50" s="76">
        <v>211.938655459355</v>
      </c>
      <c r="S50" s="76">
        <v>208.613485356231</v>
      </c>
      <c r="T50" s="76">
        <v>211.400823393439</v>
      </c>
      <c r="U50" s="76">
        <v>201.850273772549</v>
      </c>
      <c r="V50" s="76">
        <v>194.386292997451</v>
      </c>
      <c r="W50" s="76">
        <v>196.914093199683</v>
      </c>
      <c r="X50" s="76">
        <v>203.441457441576</v>
      </c>
      <c r="Y50" s="76">
        <v>196.468165070112</v>
      </c>
      <c r="Z50" s="76">
        <v>217.193719689555</v>
      </c>
      <c r="AA50" s="76">
        <v>214.603071791063</v>
      </c>
      <c r="AB50" s="76">
        <v>220.410502315403</v>
      </c>
      <c r="AC50" s="76">
        <v>241.01282401115</v>
      </c>
      <c r="AD50" s="76">
        <v>226.032489172626</v>
      </c>
      <c r="AE50" s="76">
        <v>234.133016741817</v>
      </c>
      <c r="AF50" s="76">
        <v>247.915682498086</v>
      </c>
      <c r="AG50" s="76">
        <v>244.212868389702</v>
      </c>
      <c r="AH50" s="76">
        <v>263.640341355758</v>
      </c>
      <c r="AI50" s="76">
        <v>274.258652995136</v>
      </c>
      <c r="AJ50" s="76">
        <v>298.793140281584</v>
      </c>
      <c r="AK50" s="76">
        <v>309.32446122504</v>
      </c>
      <c r="AL50" s="76">
        <v>313.991850362168</v>
      </c>
      <c r="AM50" s="76">
        <v>332.301410098642</v>
      </c>
      <c r="AN50" s="76">
        <v>340.081600053369</v>
      </c>
      <c r="AO50" s="76">
        <v>362.093977934861</v>
      </c>
      <c r="AP50" s="76">
        <v>374.941856601424</v>
      </c>
      <c r="AQ50" s="76">
        <v>369.370482196467</v>
      </c>
      <c r="AR50" s="76">
        <v>380.538296933079</v>
      </c>
      <c r="AS50" s="76">
        <v>354.799120979364</v>
      </c>
      <c r="AT50" s="76">
        <v>316.273542603556</v>
      </c>
      <c r="AU50" s="76">
        <v>300.149856928583</v>
      </c>
      <c r="AV50" s="76">
        <v>308.529292235819</v>
      </c>
      <c r="AW50" s="76">
        <v>306.274060598063</v>
      </c>
      <c r="AX50" s="76">
        <v>274.82461770506</v>
      </c>
      <c r="AY50" s="76">
        <v>272.249534237694</v>
      </c>
      <c r="AZ50" s="76">
        <v>288.041208396555</v>
      </c>
      <c r="BA50" s="76">
        <v>280.736531154964</v>
      </c>
      <c r="BB50" s="76">
        <v>298.368951286246</v>
      </c>
      <c r="BC50" s="76">
        <v>291.342164460042</v>
      </c>
      <c r="BD50" s="76">
        <v>271.043412877331</v>
      </c>
      <c r="BE50" s="76">
        <v>220.404278003872</v>
      </c>
      <c r="BF50" s="77">
        <v>-0.189052121984367</v>
      </c>
      <c r="BG50" s="79">
        <v>-0.0153143715752025</v>
      </c>
      <c r="BH50" s="78">
        <v>0.0068270142996904</v>
      </c>
    </row>
    <row r="51" spans="8:8">
      <c r="A51" s="73" t="s">
        <v>139</v>
      </c>
      <c r="B51" s="76">
        <v>68.7826328718002</v>
      </c>
      <c r="C51" s="76">
        <v>76.0626032513082</v>
      </c>
      <c r="D51" s="76">
        <v>75.1806856288989</v>
      </c>
      <c r="E51" s="76">
        <v>83.7708101413939</v>
      </c>
      <c r="F51" s="76">
        <v>88.7541370483299</v>
      </c>
      <c r="G51" s="76">
        <v>96.917322043877</v>
      </c>
      <c r="H51" s="76">
        <v>89.8220563593814</v>
      </c>
      <c r="I51" s="76">
        <v>91.3622833435652</v>
      </c>
      <c r="J51" s="76">
        <v>93.0977343725873</v>
      </c>
      <c r="K51" s="76">
        <v>86.0234020263344</v>
      </c>
      <c r="L51" s="76">
        <v>85.402477144989</v>
      </c>
      <c r="M51" s="76">
        <v>92.9402834043545</v>
      </c>
      <c r="N51" s="76">
        <v>89.2423662103055</v>
      </c>
      <c r="O51" s="76">
        <v>104.735334199625</v>
      </c>
      <c r="P51" s="76">
        <v>114.443575747622</v>
      </c>
      <c r="Q51" s="76">
        <v>100.329156534532</v>
      </c>
      <c r="R51" s="76">
        <v>89.5579800508673</v>
      </c>
      <c r="S51" s="76">
        <v>83.4475163422238</v>
      </c>
      <c r="T51" s="76">
        <v>73.6094102619548</v>
      </c>
      <c r="U51" s="76">
        <v>71.4256407212228</v>
      </c>
      <c r="V51" s="76">
        <v>79.2200587716217</v>
      </c>
      <c r="W51" s="76">
        <v>84.4828603472148</v>
      </c>
      <c r="X51" s="76">
        <v>73.7406135691652</v>
      </c>
      <c r="Y51" s="76">
        <v>69.1420413209298</v>
      </c>
      <c r="Z51" s="76">
        <v>66.4496450847087</v>
      </c>
      <c r="AA51" s="76">
        <v>67.3685942647901</v>
      </c>
      <c r="AB51" s="76">
        <v>59.6913489210849</v>
      </c>
      <c r="AC51" s="76">
        <v>61.529632072075</v>
      </c>
      <c r="AD51" s="76">
        <v>60.9860820598333</v>
      </c>
      <c r="AE51" s="76">
        <v>64.2349218026482</v>
      </c>
      <c r="AF51" s="76">
        <v>61.5388767074016</v>
      </c>
      <c r="AG51" s="76">
        <v>66.7692878569097</v>
      </c>
      <c r="AH51" s="76">
        <v>61.2512214851099</v>
      </c>
      <c r="AI51" s="76">
        <v>68.411952554477</v>
      </c>
      <c r="AJ51" s="76">
        <v>65.2634312329729</v>
      </c>
      <c r="AK51" s="76">
        <v>57.7373947747862</v>
      </c>
      <c r="AL51" s="76">
        <v>59.1559149048738</v>
      </c>
      <c r="AM51" s="76">
        <v>59.8266349846165</v>
      </c>
      <c r="AN51" s="76">
        <v>64.2227158976851</v>
      </c>
      <c r="AO51" s="76">
        <v>61.8913476947042</v>
      </c>
      <c r="AP51" s="76">
        <v>60.6545831358534</v>
      </c>
      <c r="AQ51" s="76">
        <v>62.2134771977543</v>
      </c>
      <c r="AR51" s="76">
        <v>58.8933836376801</v>
      </c>
      <c r="AS51" s="76">
        <v>56.2655693728929</v>
      </c>
      <c r="AT51" s="76">
        <v>53.4099769412466</v>
      </c>
      <c r="AU51" s="76">
        <v>56.9492126808943</v>
      </c>
      <c r="AV51" s="76">
        <v>52.0478699461687</v>
      </c>
      <c r="AW51" s="76">
        <v>49.1493203191711</v>
      </c>
      <c r="AX51" s="76">
        <v>48.1556661332558</v>
      </c>
      <c r="AY51" s="76">
        <v>46.1229782328695</v>
      </c>
      <c r="AZ51" s="76">
        <v>46.4238647040374</v>
      </c>
      <c r="BA51" s="76">
        <v>46.5662940440812</v>
      </c>
      <c r="BB51" s="76">
        <v>45.6635178272377</v>
      </c>
      <c r="BC51" s="76">
        <v>44.6985252464323</v>
      </c>
      <c r="BD51" s="76">
        <v>47.1911430739025</v>
      </c>
      <c r="BE51" s="76">
        <v>45.4255301371819</v>
      </c>
      <c r="BF51" s="77">
        <v>-0.04004409056338</v>
      </c>
      <c r="BG51" s="79">
        <v>-0.0123028271583796</v>
      </c>
      <c r="BH51" s="78">
        <v>0.00140705410360551</v>
      </c>
    </row>
    <row r="52" spans="8:8">
      <c r="A52" s="73" t="s">
        <v>140</v>
      </c>
      <c r="B52" s="76">
        <v>29.234076969</v>
      </c>
      <c r="C52" s="76">
        <v>29.6551733362</v>
      </c>
      <c r="D52" s="76">
        <v>31.343924956</v>
      </c>
      <c r="E52" s="76">
        <v>34.291209061</v>
      </c>
      <c r="F52" s="76">
        <v>36.9074888407</v>
      </c>
      <c r="G52" s="76">
        <v>40.4144593956</v>
      </c>
      <c r="H52" s="76">
        <v>42.0608402186</v>
      </c>
      <c r="I52" s="76">
        <v>42.9387993886</v>
      </c>
      <c r="J52" s="76">
        <v>46.1911306849</v>
      </c>
      <c r="K52" s="76">
        <v>41.3311569393</v>
      </c>
      <c r="L52" s="76">
        <v>39.8673001412</v>
      </c>
      <c r="M52" s="76">
        <v>41.5948158598</v>
      </c>
      <c r="N52" s="76">
        <v>42.1132209581</v>
      </c>
      <c r="O52" s="76">
        <v>42.5645843456998</v>
      </c>
      <c r="P52" s="76">
        <v>40.9824336733634</v>
      </c>
      <c r="Q52" s="76">
        <v>41.609030183368</v>
      </c>
      <c r="R52" s="76">
        <v>39.3597147992682</v>
      </c>
      <c r="S52" s="76">
        <v>37.2330374621942</v>
      </c>
      <c r="T52" s="76">
        <v>40.780072833858</v>
      </c>
      <c r="U52" s="76">
        <v>40.14365209978</v>
      </c>
      <c r="V52" s="76">
        <v>41.2658008866705</v>
      </c>
      <c r="W52" s="76">
        <v>44.3222459585878</v>
      </c>
      <c r="X52" s="76">
        <v>41.9078150828868</v>
      </c>
      <c r="Y52" s="76">
        <v>41.7230965915477</v>
      </c>
      <c r="Z52" s="76">
        <v>40.385093842256</v>
      </c>
      <c r="AA52" s="76">
        <v>43.2764499730383</v>
      </c>
      <c r="AB52" s="76">
        <v>44.1730785734815</v>
      </c>
      <c r="AC52" s="76">
        <v>44.6389530886053</v>
      </c>
      <c r="AD52" s="76">
        <v>42.2046623120359</v>
      </c>
      <c r="AE52" s="76">
        <v>43.4425575559333</v>
      </c>
      <c r="AF52" s="76">
        <v>40.9257319398171</v>
      </c>
      <c r="AG52" s="76">
        <v>42.5043505348902</v>
      </c>
      <c r="AH52" s="76">
        <v>44.2021452515521</v>
      </c>
      <c r="AI52" s="76">
        <v>44.747990750897</v>
      </c>
      <c r="AJ52" s="76">
        <v>44.1557912694709</v>
      </c>
      <c r="AK52" s="76">
        <v>43.1126051017833</v>
      </c>
      <c r="AL52" s="76">
        <v>46.2318839920802</v>
      </c>
      <c r="AM52" s="76">
        <v>43.9383210279631</v>
      </c>
      <c r="AN52" s="76">
        <v>43.2143680854939</v>
      </c>
      <c r="AO52" s="76">
        <v>43.2597653796166</v>
      </c>
      <c r="AP52" s="76">
        <v>44.2157152061125</v>
      </c>
      <c r="AQ52" s="76">
        <v>44.9744827217913</v>
      </c>
      <c r="AR52" s="76">
        <v>40.9935004231336</v>
      </c>
      <c r="AS52" s="76">
        <v>43.7626551135049</v>
      </c>
      <c r="AT52" s="76">
        <v>44.238382235206</v>
      </c>
      <c r="AU52" s="76">
        <v>42.0564390385674</v>
      </c>
      <c r="AV52" s="76">
        <v>40.0520527948874</v>
      </c>
      <c r="AW52" s="76">
        <v>41.4231424831225</v>
      </c>
      <c r="AX52" s="76">
        <v>43.5960837025614</v>
      </c>
      <c r="AY52" s="76">
        <v>38.7132865566628</v>
      </c>
      <c r="AZ52" s="76">
        <v>39.5271722669274</v>
      </c>
      <c r="BA52" s="76">
        <v>38.0195894750652</v>
      </c>
      <c r="BB52" s="76">
        <v>38.819207670776</v>
      </c>
      <c r="BC52" s="76">
        <v>37.2125120977507</v>
      </c>
      <c r="BD52" s="76">
        <v>38.1557704315677</v>
      </c>
      <c r="BE52" s="76">
        <v>32.4109071399411</v>
      </c>
      <c r="BF52" s="77">
        <v>-0.152884285043635</v>
      </c>
      <c r="BG52" s="79">
        <v>-0.0146827205830826</v>
      </c>
      <c r="BH52" s="78">
        <v>0.00100392664114455</v>
      </c>
    </row>
    <row r="53" spans="8:8">
      <c r="A53" s="73" t="s">
        <v>141</v>
      </c>
      <c r="B53" s="76">
        <v>25.1395128361</v>
      </c>
      <c r="C53" s="76">
        <v>28.9554818318</v>
      </c>
      <c r="D53" s="76">
        <v>29.0774314795</v>
      </c>
      <c r="E53" s="76">
        <v>32.2715133435</v>
      </c>
      <c r="F53" s="76">
        <v>35.1577654681</v>
      </c>
      <c r="G53" s="76">
        <v>39.2789387474</v>
      </c>
      <c r="H53" s="76">
        <v>43.9165040228</v>
      </c>
      <c r="I53" s="76">
        <v>48.9309935414</v>
      </c>
      <c r="J53" s="76">
        <v>54.2215442802</v>
      </c>
      <c r="K53" s="76">
        <v>56.471648449</v>
      </c>
      <c r="L53" s="76">
        <v>60.6552662771</v>
      </c>
      <c r="M53" s="76">
        <v>66.8453066996</v>
      </c>
      <c r="N53" s="76">
        <v>73.1053842963</v>
      </c>
      <c r="O53" s="76">
        <v>77.1358619950553</v>
      </c>
      <c r="P53" s="76">
        <v>71.6697942143966</v>
      </c>
      <c r="Q53" s="76">
        <v>74.6554589792546</v>
      </c>
      <c r="R53" s="76">
        <v>74.1634678951102</v>
      </c>
      <c r="S53" s="76">
        <v>81.4093900098553</v>
      </c>
      <c r="T53" s="76">
        <v>87.1406588302169</v>
      </c>
      <c r="U53" s="76">
        <v>91.4379300066</v>
      </c>
      <c r="V53" s="76">
        <v>100.398608686567</v>
      </c>
      <c r="W53" s="76">
        <v>109.016861700476</v>
      </c>
      <c r="X53" s="76">
        <v>118.489278677694</v>
      </c>
      <c r="Y53" s="76">
        <v>115.890929429711</v>
      </c>
      <c r="Z53" s="76">
        <v>129.092492666228</v>
      </c>
      <c r="AA53" s="76">
        <v>136.239706131857</v>
      </c>
      <c r="AB53" s="76">
        <v>139.627300894716</v>
      </c>
      <c r="AC53" s="76">
        <v>143.729737930548</v>
      </c>
      <c r="AD53" s="76">
        <v>148.340599299053</v>
      </c>
      <c r="AE53" s="76">
        <v>146.98527488156</v>
      </c>
      <c r="AF53" s="76">
        <v>161.115088993016</v>
      </c>
      <c r="AG53" s="76">
        <v>175.180830277101</v>
      </c>
      <c r="AH53" s="76">
        <v>184.991421121537</v>
      </c>
      <c r="AI53" s="76">
        <v>186.856922922417</v>
      </c>
      <c r="AJ53" s="76">
        <v>187.55528426545</v>
      </c>
      <c r="AK53" s="76">
        <v>205.693052322548</v>
      </c>
      <c r="AL53" s="76">
        <v>186.102120734917</v>
      </c>
      <c r="AM53" s="76">
        <v>196.868244663094</v>
      </c>
      <c r="AN53" s="76">
        <v>208.88024904039</v>
      </c>
      <c r="AO53" s="76">
        <v>216.42911845885</v>
      </c>
      <c r="AP53" s="76">
        <v>224.822189160916</v>
      </c>
      <c r="AQ53" s="76">
        <v>247.988469420353</v>
      </c>
      <c r="AR53" s="76">
        <v>272.772730051404</v>
      </c>
      <c r="AS53" s="76">
        <v>276.349390148461</v>
      </c>
      <c r="AT53" s="76">
        <v>275.284503881584</v>
      </c>
      <c r="AU53" s="76">
        <v>276.299865165539</v>
      </c>
      <c r="AV53" s="76">
        <v>298.832414328983</v>
      </c>
      <c r="AW53" s="76">
        <v>314.436691739629</v>
      </c>
      <c r="AX53" s="76">
        <v>303.316401515526</v>
      </c>
      <c r="AY53" s="76">
        <v>335.166949366373</v>
      </c>
      <c r="AZ53" s="76">
        <v>340.660442333622</v>
      </c>
      <c r="BA53" s="76">
        <v>359.085086625586</v>
      </c>
      <c r="BB53" s="76">
        <v>397.172847185293</v>
      </c>
      <c r="BC53" s="76">
        <v>390.90697223931</v>
      </c>
      <c r="BD53" s="76">
        <v>385.452731147685</v>
      </c>
      <c r="BE53" s="76">
        <v>369.521869267535</v>
      </c>
      <c r="BF53" s="77">
        <v>-0.0439495769645656</v>
      </c>
      <c r="BG53" s="79">
        <v>0.0342342983887196</v>
      </c>
      <c r="BH53" s="78">
        <v>0.0114459261334913</v>
      </c>
    </row>
    <row r="54" spans="8:8">
      <c r="A54" s="73" t="s">
        <v>142</v>
      </c>
      <c r="B54" s="76" t="s">
        <v>114</v>
      </c>
      <c r="C54" s="76" t="s">
        <v>114</v>
      </c>
      <c r="D54" s="76" t="s">
        <v>114</v>
      </c>
      <c r="E54" s="76" t="s">
        <v>114</v>
      </c>
      <c r="F54" s="76" t="s">
        <v>114</v>
      </c>
      <c r="G54" s="76" t="s">
        <v>114</v>
      </c>
      <c r="H54" s="76" t="s">
        <v>114</v>
      </c>
      <c r="I54" s="76" t="s">
        <v>114</v>
      </c>
      <c r="J54" s="76" t="s">
        <v>114</v>
      </c>
      <c r="K54" s="76" t="s">
        <v>114</v>
      </c>
      <c r="L54" s="76" t="s">
        <v>114</v>
      </c>
      <c r="M54" s="76" t="s">
        <v>114</v>
      </c>
      <c r="N54" s="76" t="s">
        <v>114</v>
      </c>
      <c r="O54" s="76" t="s">
        <v>114</v>
      </c>
      <c r="P54" s="76" t="s">
        <v>114</v>
      </c>
      <c r="Q54" s="76" t="s">
        <v>114</v>
      </c>
      <c r="R54" s="76" t="s">
        <v>114</v>
      </c>
      <c r="S54" s="76" t="s">
        <v>114</v>
      </c>
      <c r="T54" s="76" t="s">
        <v>114</v>
      </c>
      <c r="U54" s="76" t="s">
        <v>114</v>
      </c>
      <c r="V54" s="76">
        <v>694.399500725058</v>
      </c>
      <c r="W54" s="76">
        <v>701.821209817056</v>
      </c>
      <c r="X54" s="76">
        <v>709.900291104868</v>
      </c>
      <c r="Y54" s="76">
        <v>686.181416734249</v>
      </c>
      <c r="Z54" s="76">
        <v>652.892373179906</v>
      </c>
      <c r="AA54" s="76">
        <v>761.947198036649</v>
      </c>
      <c r="AB54" s="76">
        <v>708.141548343146</v>
      </c>
      <c r="AC54" s="76">
        <v>603.585160210431</v>
      </c>
      <c r="AD54" s="76">
        <v>519.900886871654</v>
      </c>
      <c r="AE54" s="76">
        <v>431.724855611916</v>
      </c>
      <c r="AF54" s="76">
        <v>423.118197148271</v>
      </c>
      <c r="AG54" s="76">
        <v>366.480733862968</v>
      </c>
      <c r="AH54" s="76">
        <v>352.703448220008</v>
      </c>
      <c r="AI54" s="76">
        <v>340.986176198354</v>
      </c>
      <c r="AJ54" s="76">
        <v>335.039682406267</v>
      </c>
      <c r="AK54" s="76">
        <v>335.907529286409</v>
      </c>
      <c r="AL54" s="76">
        <v>329.322651145911</v>
      </c>
      <c r="AM54" s="76">
        <v>329.266755338911</v>
      </c>
      <c r="AN54" s="76">
        <v>336.630410437535</v>
      </c>
      <c r="AO54" s="76">
        <v>317.513692972659</v>
      </c>
      <c r="AP54" s="76">
        <v>315.456772875684</v>
      </c>
      <c r="AQ54" s="76">
        <v>324.38907087876</v>
      </c>
      <c r="AR54" s="76">
        <v>327.460102973481</v>
      </c>
      <c r="AS54" s="76">
        <v>317.163670760101</v>
      </c>
      <c r="AT54" s="76">
        <v>272.379096787042</v>
      </c>
      <c r="AU54" s="76">
        <v>287.882321487773</v>
      </c>
      <c r="AV54" s="76">
        <v>302.468235756771</v>
      </c>
      <c r="AW54" s="76">
        <v>299.051532957996</v>
      </c>
      <c r="AX54" s="76">
        <v>286.144572860821</v>
      </c>
      <c r="AY54" s="76">
        <v>247.320927653216</v>
      </c>
      <c r="AZ54" s="76">
        <v>195.390548844175</v>
      </c>
      <c r="BA54" s="76">
        <v>215.764811364243</v>
      </c>
      <c r="BB54" s="76">
        <v>188.422199848028</v>
      </c>
      <c r="BC54" s="76">
        <v>198.996483701934</v>
      </c>
      <c r="BD54" s="76">
        <v>185.625270057438</v>
      </c>
      <c r="BE54" s="76">
        <v>177.408849292109</v>
      </c>
      <c r="BF54" s="77">
        <v>-0.0468747837758373</v>
      </c>
      <c r="BG54" s="79">
        <v>-0.037620568818999</v>
      </c>
      <c r="BH54" s="78">
        <v>0.00549523249720032</v>
      </c>
    </row>
    <row r="55" spans="8:8">
      <c r="A55" s="73" t="s">
        <v>143</v>
      </c>
      <c r="B55" s="76">
        <v>688.098040603167</v>
      </c>
      <c r="C55" s="76">
        <v>680.946964452835</v>
      </c>
      <c r="D55" s="76">
        <v>670.097441790487</v>
      </c>
      <c r="E55" s="76">
        <v>689.743010149366</v>
      </c>
      <c r="F55" s="76">
        <v>707.625732846462</v>
      </c>
      <c r="G55" s="76">
        <v>724.542523019803</v>
      </c>
      <c r="H55" s="76">
        <v>697.427700714713</v>
      </c>
      <c r="I55" s="76">
        <v>690.5368110208</v>
      </c>
      <c r="J55" s="76">
        <v>728.677547971703</v>
      </c>
      <c r="K55" s="76">
        <v>675.237685027304</v>
      </c>
      <c r="L55" s="76">
        <v>642.000905594687</v>
      </c>
      <c r="M55" s="76">
        <v>651.971664714997</v>
      </c>
      <c r="N55" s="76">
        <v>660.45916400119</v>
      </c>
      <c r="O55" s="76">
        <v>646.297371385091</v>
      </c>
      <c r="P55" s="76">
        <v>678.232878950428</v>
      </c>
      <c r="Q55" s="76">
        <v>615.042808881335</v>
      </c>
      <c r="R55" s="76">
        <v>593.124392337149</v>
      </c>
      <c r="S55" s="76">
        <v>575.219232769489</v>
      </c>
      <c r="T55" s="76">
        <v>569.936799090915</v>
      </c>
      <c r="U55" s="76">
        <v>545.331216383944</v>
      </c>
      <c r="V55" s="76">
        <v>577.779046667568</v>
      </c>
      <c r="W55" s="76">
        <v>595.018454651972</v>
      </c>
      <c r="X55" s="76">
        <v>598.484500981116</v>
      </c>
      <c r="Y55" s="76">
        <v>598.675150257104</v>
      </c>
      <c r="Z55" s="76">
        <v>588.991097508959</v>
      </c>
      <c r="AA55" s="76">
        <v>600.321779477375</v>
      </c>
      <c r="AB55" s="76">
        <v>610.209702348635</v>
      </c>
      <c r="AC55" s="76">
        <v>593.484282394665</v>
      </c>
      <c r="AD55" s="76">
        <v>579.416214384436</v>
      </c>
      <c r="AE55" s="76">
        <v>567.648103457393</v>
      </c>
      <c r="AF55" s="76">
        <v>563.311204328977</v>
      </c>
      <c r="AG55" s="76">
        <v>584.158773453017</v>
      </c>
      <c r="AH55" s="76">
        <v>563.853581273727</v>
      </c>
      <c r="AI55" s="76">
        <v>564.68803879304</v>
      </c>
      <c r="AJ55" s="76">
        <v>555.358152378146</v>
      </c>
      <c r="AK55" s="76">
        <v>569.793173436711</v>
      </c>
      <c r="AL55" s="76">
        <v>580.77296508343</v>
      </c>
      <c r="AM55" s="76">
        <v>561.112281732979</v>
      </c>
      <c r="AN55" s="76">
        <v>570.816224549146</v>
      </c>
      <c r="AO55" s="76">
        <v>576.563190680636</v>
      </c>
      <c r="AP55" s="76">
        <v>582.351662352166</v>
      </c>
      <c r="AQ55" s="76">
        <v>584.726746595437</v>
      </c>
      <c r="AR55" s="76">
        <v>571.545682762019</v>
      </c>
      <c r="AS55" s="76">
        <v>561.79437344348</v>
      </c>
      <c r="AT55" s="76">
        <v>514.094131790963</v>
      </c>
      <c r="AU55" s="76">
        <v>529.970476590135</v>
      </c>
      <c r="AV55" s="76">
        <v>495.225177540177</v>
      </c>
      <c r="AW55" s="76">
        <v>512.544236186193</v>
      </c>
      <c r="AX55" s="76">
        <v>500.780728869502</v>
      </c>
      <c r="AY55" s="76">
        <v>458.820606427089</v>
      </c>
      <c r="AZ55" s="76">
        <v>440.496466277666</v>
      </c>
      <c r="BA55" s="76">
        <v>416.408559843534</v>
      </c>
      <c r="BB55" s="76">
        <v>404.017640241493</v>
      </c>
      <c r="BC55" s="76">
        <v>397.764184721874</v>
      </c>
      <c r="BD55" s="76">
        <v>380.174831604667</v>
      </c>
      <c r="BE55" s="76">
        <v>319.37988430344</v>
      </c>
      <c r="BF55" s="77">
        <v>-0.162208449401147</v>
      </c>
      <c r="BG55" s="79">
        <v>-0.0297267202264352</v>
      </c>
      <c r="BH55" s="78">
        <v>0.00989278001734046</v>
      </c>
    </row>
    <row r="56" spans="8:8">
      <c r="A56" s="73" t="s">
        <v>144</v>
      </c>
      <c r="B56" s="76">
        <v>50.3848354045032</v>
      </c>
      <c r="C56" s="76">
        <v>51.8342611745454</v>
      </c>
      <c r="D56" s="76">
        <v>50.5181134853784</v>
      </c>
      <c r="E56" s="76">
        <v>54.8876891776073</v>
      </c>
      <c r="F56" s="76">
        <v>56.0927260164934</v>
      </c>
      <c r="G56" s="76">
        <v>62.229335826454</v>
      </c>
      <c r="H56" s="76">
        <v>73.3267532696803</v>
      </c>
      <c r="I56" s="76">
        <v>74.0064213009892</v>
      </c>
      <c r="J56" s="76">
        <v>78.3989097122751</v>
      </c>
      <c r="K56" s="76">
        <v>83.8556527958583</v>
      </c>
      <c r="L56" s="76">
        <v>86.3785882736803</v>
      </c>
      <c r="M56" s="76">
        <v>91.5219109388922</v>
      </c>
      <c r="N56" s="76">
        <v>95.8269842429961</v>
      </c>
      <c r="O56" s="76">
        <v>104.386940254165</v>
      </c>
      <c r="P56" s="76">
        <v>113.32975750949</v>
      </c>
      <c r="Q56" s="76">
        <v>107.799670871516</v>
      </c>
      <c r="R56" s="76">
        <v>114.471838784563</v>
      </c>
      <c r="S56" s="76">
        <v>118.485488559703</v>
      </c>
      <c r="T56" s="76">
        <v>127.631763574764</v>
      </c>
      <c r="U56" s="76">
        <v>134.57141507653</v>
      </c>
      <c r="V56" s="76">
        <v>169.812745506582</v>
      </c>
      <c r="W56" s="76">
        <v>175.779689544422</v>
      </c>
      <c r="X56" s="76">
        <v>171.685664528804</v>
      </c>
      <c r="Y56" s="76">
        <v>177.706158861428</v>
      </c>
      <c r="Z56" s="76">
        <v>172.598504943715</v>
      </c>
      <c r="AA56" s="76">
        <v>131.691290326736</v>
      </c>
      <c r="AB56" s="76">
        <v>109.707404539545</v>
      </c>
      <c r="AC56" s="76">
        <v>96.3513172713251</v>
      </c>
      <c r="AD56" s="76">
        <v>83.7239399208577</v>
      </c>
      <c r="AE56" s="76">
        <v>65.5315904092206</v>
      </c>
      <c r="AF56" s="76">
        <v>68.9854280400756</v>
      </c>
      <c r="AG56" s="76">
        <v>72.4840414572167</v>
      </c>
      <c r="AH56" s="76">
        <v>82.4562064625695</v>
      </c>
      <c r="AI56" s="76">
        <v>85.2795341686516</v>
      </c>
      <c r="AJ56" s="76">
        <v>73.2780372315018</v>
      </c>
      <c r="AK56" s="76">
        <v>84.1295456522888</v>
      </c>
      <c r="AL56" s="76">
        <v>88.9067852255578</v>
      </c>
      <c r="AM56" s="76">
        <v>94.5087054957244</v>
      </c>
      <c r="AN56" s="76">
        <v>101.269019636244</v>
      </c>
      <c r="AO56" s="76">
        <v>107.120209671515</v>
      </c>
      <c r="AP56" s="76">
        <v>103.865058613899</v>
      </c>
      <c r="AQ56" s="76">
        <v>108.255585832673</v>
      </c>
      <c r="AR56" s="76">
        <v>109.667666642523</v>
      </c>
      <c r="AS56" s="76">
        <v>110.723530016084</v>
      </c>
      <c r="AT56" s="76">
        <v>111.198390681671</v>
      </c>
      <c r="AU56" s="76">
        <v>112.853078877461</v>
      </c>
      <c r="AV56" s="76">
        <v>120.919161567078</v>
      </c>
      <c r="AW56" s="76">
        <v>112.81468213153</v>
      </c>
      <c r="AX56" s="76">
        <v>113.050394337535</v>
      </c>
      <c r="AY56" s="76">
        <v>102.372989531297</v>
      </c>
      <c r="AZ56" s="76">
        <v>111.690828210836</v>
      </c>
      <c r="BA56" s="76">
        <v>116.815210127357</v>
      </c>
      <c r="BB56" s="76">
        <v>120.424184462066</v>
      </c>
      <c r="BC56" s="76">
        <v>119.490270634827</v>
      </c>
      <c r="BD56" s="76">
        <v>130.117604609776</v>
      </c>
      <c r="BE56" s="76">
        <v>113.865220521617</v>
      </c>
      <c r="BF56" s="77">
        <v>-0.127296312422348</v>
      </c>
      <c r="BG56" s="79">
        <v>0.015836365181187</v>
      </c>
      <c r="BH56" s="78">
        <v>0.00352697096344394</v>
      </c>
    </row>
    <row r="57" spans="8:8" s="70" ht="10.2" customFormat="1">
      <c r="A57" s="80" t="s">
        <v>145</v>
      </c>
      <c r="B57" s="81">
        <v>3427.81048305028</v>
      </c>
      <c r="C57" s="81">
        <v>3474.88556812418</v>
      </c>
      <c r="D57" s="81">
        <v>3543.85813363458</v>
      </c>
      <c r="E57" s="81">
        <v>3757.72664204281</v>
      </c>
      <c r="F57" s="81">
        <v>4008.32648553493</v>
      </c>
      <c r="G57" s="81">
        <v>4226.12087955026</v>
      </c>
      <c r="H57" s="81">
        <v>4293.23579433249</v>
      </c>
      <c r="I57" s="81">
        <v>4438.98269095535</v>
      </c>
      <c r="J57" s="81">
        <v>4667.7190296869</v>
      </c>
      <c r="K57" s="81">
        <v>4544.40787638742</v>
      </c>
      <c r="L57" s="81">
        <v>4453.76994044588</v>
      </c>
      <c r="M57" s="81">
        <v>4732.85992431809</v>
      </c>
      <c r="N57" s="81">
        <v>4730.88039107897</v>
      </c>
      <c r="O57" s="81">
        <v>4770.44473688986</v>
      </c>
      <c r="P57" s="81">
        <v>4929.23974080029</v>
      </c>
      <c r="Q57" s="81">
        <v>4810.58996683997</v>
      </c>
      <c r="R57" s="81">
        <v>4608.99533333114</v>
      </c>
      <c r="S57" s="81">
        <v>4508.9053711376</v>
      </c>
      <c r="T57" s="81">
        <v>4475.19457400509</v>
      </c>
      <c r="U57" s="81">
        <v>4496.83385279127</v>
      </c>
      <c r="V57" s="81">
        <v>5403.4885904286</v>
      </c>
      <c r="W57" s="81">
        <v>5459.04762484887</v>
      </c>
      <c r="X57" s="81">
        <v>5515.37537502365</v>
      </c>
      <c r="Y57" s="81">
        <v>5464.21881608591</v>
      </c>
      <c r="Z57" s="81">
        <v>5453.21703279275</v>
      </c>
      <c r="AA57" s="81">
        <v>5466.31357956902</v>
      </c>
      <c r="AB57" s="81">
        <v>5332.44444056229</v>
      </c>
      <c r="AC57" s="81">
        <v>5078.84403568064</v>
      </c>
      <c r="AD57" s="81">
        <v>4913.58022888599</v>
      </c>
      <c r="AE57" s="81">
        <v>4749.05496536776</v>
      </c>
      <c r="AF57" s="81">
        <v>4810.96781902117</v>
      </c>
      <c r="AG57" s="81">
        <v>4894.45525846315</v>
      </c>
      <c r="AH57" s="81">
        <v>4830.02525438292</v>
      </c>
      <c r="AI57" s="81">
        <v>4842.87806686333</v>
      </c>
      <c r="AJ57" s="81">
        <v>4763.88764019761</v>
      </c>
      <c r="AK57" s="81">
        <v>4794.66897645743</v>
      </c>
      <c r="AL57" s="81">
        <v>4846.29600385853</v>
      </c>
      <c r="AM57" s="81">
        <v>4842.46606095824</v>
      </c>
      <c r="AN57" s="81">
        <v>4972.83230449127</v>
      </c>
      <c r="AO57" s="81">
        <v>4990.96806881023</v>
      </c>
      <c r="AP57" s="81">
        <v>4988.95211356143</v>
      </c>
      <c r="AQ57" s="81">
        <v>5062.6585290967</v>
      </c>
      <c r="AR57" s="81">
        <v>5017.79909093887</v>
      </c>
      <c r="AS57" s="81">
        <v>4932.55885512651</v>
      </c>
      <c r="AT57" s="81">
        <v>4569.29237801085</v>
      </c>
      <c r="AU57" s="81">
        <v>4677.50727159165</v>
      </c>
      <c r="AV57" s="81">
        <v>4600.40690644323</v>
      </c>
      <c r="AW57" s="81">
        <v>4541.3012662367</v>
      </c>
      <c r="AX57" s="81">
        <v>4434.68731150427</v>
      </c>
      <c r="AY57" s="81">
        <v>4204.14829842925</v>
      </c>
      <c r="AZ57" s="81">
        <v>4212.40788555953</v>
      </c>
      <c r="BA57" s="81">
        <v>4260.8016907247</v>
      </c>
      <c r="BB57" s="81">
        <v>4300.51465625016</v>
      </c>
      <c r="BC57" s="81">
        <v>4251.01847841699</v>
      </c>
      <c r="BD57" s="81">
        <v>4091.32202804321</v>
      </c>
      <c r="BE57" s="81">
        <v>3596.82550614464</v>
      </c>
      <c r="BF57" s="82">
        <v>-0.123266736408197</v>
      </c>
      <c r="BG57" s="82">
        <v>-0.0109882037863158</v>
      </c>
      <c r="BH57" s="82">
        <v>0.111411536047904</v>
      </c>
    </row>
    <row r="58" spans="8:8">
      <c r="A58" s="73"/>
      <c r="B58" s="83"/>
      <c r="C58" s="83"/>
      <c r="D58" s="83"/>
      <c r="E58" s="83"/>
      <c r="F58" s="83"/>
      <c r="G58" s="83"/>
      <c r="H58" s="83"/>
      <c r="I58" s="83"/>
      <c r="J58" s="83"/>
      <c r="K58" s="83"/>
      <c r="L58" s="83"/>
      <c r="M58" s="83"/>
      <c r="N58" s="83"/>
      <c r="O58" s="83"/>
      <c r="P58" s="83"/>
      <c r="Q58" s="83"/>
      <c r="R58" s="83"/>
      <c r="S58" s="83"/>
      <c r="T58" s="83"/>
      <c r="U58" s="83"/>
      <c r="V58" s="83"/>
      <c r="W58" s="83"/>
      <c r="X58" s="83"/>
      <c r="Y58" s="83"/>
      <c r="Z58" s="83"/>
      <c r="AA58" s="83"/>
      <c r="AB58" s="83"/>
      <c r="AC58" s="83"/>
      <c r="AD58" s="83"/>
      <c r="AE58" s="83"/>
      <c r="AF58" s="83"/>
      <c r="AG58" s="83"/>
      <c r="AH58" s="83"/>
      <c r="AI58" s="83"/>
      <c r="AJ58" s="83"/>
      <c r="AK58" s="83"/>
      <c r="AL58" s="83"/>
      <c r="AM58" s="83"/>
      <c r="AN58" s="83"/>
      <c r="AO58" s="83"/>
      <c r="AP58" s="83"/>
      <c r="AQ58" s="83"/>
      <c r="AR58" s="83"/>
      <c r="AS58" s="83"/>
      <c r="AT58" s="83"/>
      <c r="AU58" s="83"/>
      <c r="AV58" s="83"/>
      <c r="AW58" s="83"/>
      <c r="AX58" s="83"/>
      <c r="AY58" s="83"/>
      <c r="AZ58" s="83"/>
      <c r="BA58" s="83"/>
      <c r="BB58" s="83"/>
      <c r="BC58" s="83"/>
      <c r="BD58" s="83"/>
      <c r="BE58" s="83"/>
      <c r="BF58" s="77"/>
      <c r="BG58" s="84"/>
      <c r="BH58" s="78"/>
    </row>
    <row r="59" spans="8:8">
      <c r="A59" s="73" t="s">
        <v>146</v>
      </c>
      <c r="B59" s="83" t="s">
        <v>114</v>
      </c>
      <c r="C59" s="83" t="s">
        <v>114</v>
      </c>
      <c r="D59" s="83" t="s">
        <v>114</v>
      </c>
      <c r="E59" s="83" t="s">
        <v>114</v>
      </c>
      <c r="F59" s="83" t="s">
        <v>114</v>
      </c>
      <c r="G59" s="83" t="s">
        <v>114</v>
      </c>
      <c r="H59" s="83" t="s">
        <v>114</v>
      </c>
      <c r="I59" s="83" t="s">
        <v>114</v>
      </c>
      <c r="J59" s="83" t="s">
        <v>114</v>
      </c>
      <c r="K59" s="83" t="s">
        <v>114</v>
      </c>
      <c r="L59" s="83" t="s">
        <v>114</v>
      </c>
      <c r="M59" s="83" t="s">
        <v>114</v>
      </c>
      <c r="N59" s="83" t="s">
        <v>114</v>
      </c>
      <c r="O59" s="83" t="s">
        <v>114</v>
      </c>
      <c r="P59" s="83" t="s">
        <v>114</v>
      </c>
      <c r="Q59" s="83" t="s">
        <v>114</v>
      </c>
      <c r="R59" s="83" t="s">
        <v>114</v>
      </c>
      <c r="S59" s="83" t="s">
        <v>114</v>
      </c>
      <c r="T59" s="83" t="s">
        <v>114</v>
      </c>
      <c r="U59" s="83" t="s">
        <v>114</v>
      </c>
      <c r="V59" s="83">
        <v>50.3611933226988</v>
      </c>
      <c r="W59" s="83">
        <v>54.1880876868497</v>
      </c>
      <c r="X59" s="83">
        <v>52.1807421775918</v>
      </c>
      <c r="Y59" s="83">
        <v>52.1411696601313</v>
      </c>
      <c r="Z59" s="83">
        <v>52.84916189361</v>
      </c>
      <c r="AA59" s="83">
        <v>79.7310116173069</v>
      </c>
      <c r="AB59" s="83">
        <v>75.5841192641998</v>
      </c>
      <c r="AC59" s="83">
        <v>65.6922906153619</v>
      </c>
      <c r="AD59" s="83">
        <v>58.5900692383203</v>
      </c>
      <c r="AE59" s="83">
        <v>53.0713057869301</v>
      </c>
      <c r="AF59" s="83">
        <v>50.201736382538</v>
      </c>
      <c r="AG59" s="83">
        <v>43.4971675335619</v>
      </c>
      <c r="AH59" s="83">
        <v>41.9552771625168</v>
      </c>
      <c r="AI59" s="83">
        <v>41.9167062624487</v>
      </c>
      <c r="AJ59" s="83">
        <v>41.2115766730168</v>
      </c>
      <c r="AK59" s="83">
        <v>42.0111352351327</v>
      </c>
      <c r="AL59" s="83">
        <v>39.7415231542079</v>
      </c>
      <c r="AM59" s="83">
        <v>39.2678383861708</v>
      </c>
      <c r="AN59" s="83">
        <v>34.4374231382363</v>
      </c>
      <c r="AO59" s="83">
        <v>37.3138456364531</v>
      </c>
      <c r="AP59" s="83">
        <v>40.9874844661181</v>
      </c>
      <c r="AQ59" s="83">
        <v>37.560770070116</v>
      </c>
      <c r="AR59" s="83">
        <v>34.8634244014573</v>
      </c>
      <c r="AS59" s="83">
        <v>34.4615229169934</v>
      </c>
      <c r="AT59" s="83">
        <v>28.8684338706387</v>
      </c>
      <c r="AU59" s="83">
        <v>27.4178046804146</v>
      </c>
      <c r="AV59" s="83">
        <v>30.6941357470333</v>
      </c>
      <c r="AW59" s="83">
        <v>30.8380706216234</v>
      </c>
      <c r="AX59" s="83">
        <v>31.147160244106</v>
      </c>
      <c r="AY59" s="83">
        <v>31.7014695333647</v>
      </c>
      <c r="AZ59" s="83">
        <v>34.0546710462867</v>
      </c>
      <c r="BA59" s="83">
        <v>33.5989168578244</v>
      </c>
      <c r="BB59" s="83">
        <v>32.3833434006899</v>
      </c>
      <c r="BC59" s="83">
        <v>33.9665555934248</v>
      </c>
      <c r="BD59" s="83">
        <v>35.9468959662834</v>
      </c>
      <c r="BE59" s="83">
        <v>34.1258897453678</v>
      </c>
      <c r="BF59" s="77">
        <v>-0.0532520626712083</v>
      </c>
      <c r="BG59" s="84">
        <v>0.0221716158704337</v>
      </c>
      <c r="BH59" s="78">
        <v>0.00105704816345348</v>
      </c>
    </row>
    <row r="60" spans="8:8">
      <c r="A60" s="73" t="s">
        <v>147</v>
      </c>
      <c r="B60" s="83" t="s">
        <v>114</v>
      </c>
      <c r="C60" s="83" t="s">
        <v>114</v>
      </c>
      <c r="D60" s="83" t="s">
        <v>114</v>
      </c>
      <c r="E60" s="83" t="s">
        <v>114</v>
      </c>
      <c r="F60" s="83" t="s">
        <v>114</v>
      </c>
      <c r="G60" s="83" t="s">
        <v>114</v>
      </c>
      <c r="H60" s="83" t="s">
        <v>114</v>
      </c>
      <c r="I60" s="83" t="s">
        <v>114</v>
      </c>
      <c r="J60" s="83" t="s">
        <v>114</v>
      </c>
      <c r="K60" s="83" t="s">
        <v>114</v>
      </c>
      <c r="L60" s="83" t="s">
        <v>114</v>
      </c>
      <c r="M60" s="83" t="s">
        <v>114</v>
      </c>
      <c r="N60" s="83" t="s">
        <v>114</v>
      </c>
      <c r="O60" s="83" t="s">
        <v>114</v>
      </c>
      <c r="P60" s="83" t="s">
        <v>114</v>
      </c>
      <c r="Q60" s="83" t="s">
        <v>114</v>
      </c>
      <c r="R60" s="83" t="s">
        <v>114</v>
      </c>
      <c r="S60" s="83" t="s">
        <v>114</v>
      </c>
      <c r="T60" s="83" t="s">
        <v>114</v>
      </c>
      <c r="U60" s="83" t="s">
        <v>114</v>
      </c>
      <c r="V60" s="83">
        <v>89.6167970436036</v>
      </c>
      <c r="W60" s="83">
        <v>102.257904397581</v>
      </c>
      <c r="X60" s="83">
        <v>102.675486262252</v>
      </c>
      <c r="Y60" s="83">
        <v>103.387666140874</v>
      </c>
      <c r="Z60" s="83">
        <v>99.3098645187272</v>
      </c>
      <c r="AA60" s="83">
        <v>94.1030517908705</v>
      </c>
      <c r="AB60" s="83">
        <v>94.6319478704275</v>
      </c>
      <c r="AC60" s="83">
        <v>87.9010419508788</v>
      </c>
      <c r="AD60" s="83">
        <v>74.0684138316028</v>
      </c>
      <c r="AE60" s="83">
        <v>61.8826306029536</v>
      </c>
      <c r="AF60" s="83">
        <v>53.7869318189162</v>
      </c>
      <c r="AG60" s="83">
        <v>55.1563292477582</v>
      </c>
      <c r="AH60" s="83">
        <v>55.8601695382588</v>
      </c>
      <c r="AI60" s="83">
        <v>54.4803127558709</v>
      </c>
      <c r="AJ60" s="83">
        <v>52.1603001771575</v>
      </c>
      <c r="AK60" s="83">
        <v>50.9997705269299</v>
      </c>
      <c r="AL60" s="83">
        <v>48.690014085311</v>
      </c>
      <c r="AM60" s="83">
        <v>48.8704291522332</v>
      </c>
      <c r="AN60" s="83">
        <v>47.7456955794677</v>
      </c>
      <c r="AO60" s="83">
        <v>54.6818797223048</v>
      </c>
      <c r="AP60" s="83">
        <v>55.7493723329201</v>
      </c>
      <c r="AQ60" s="83">
        <v>57.8810807132786</v>
      </c>
      <c r="AR60" s="83">
        <v>56.7370205250802</v>
      </c>
      <c r="AS60" s="83">
        <v>59.4159004581607</v>
      </c>
      <c r="AT60" s="83">
        <v>57.124520512515</v>
      </c>
      <c r="AU60" s="83">
        <v>60.1640463292181</v>
      </c>
      <c r="AV60" s="83">
        <v>57.0049084076785</v>
      </c>
      <c r="AW60" s="83">
        <v>58.5006276884572</v>
      </c>
      <c r="AX60" s="83">
        <v>58.2451969686871</v>
      </c>
      <c r="AY60" s="83">
        <v>57.2618536134001</v>
      </c>
      <c r="AZ60" s="83">
        <v>53.0940521992902</v>
      </c>
      <c r="BA60" s="83">
        <v>53.4564694650239</v>
      </c>
      <c r="BB60" s="83">
        <v>54.4818968801695</v>
      </c>
      <c r="BC60" s="83">
        <v>59.349833711837</v>
      </c>
      <c r="BD60" s="83">
        <v>58.574931871705</v>
      </c>
      <c r="BE60" s="83">
        <v>54.6394444414723</v>
      </c>
      <c r="BF60" s="77">
        <v>-0.0697358989464357</v>
      </c>
      <c r="BG60" s="84">
        <v>0.00251048257445974</v>
      </c>
      <c r="BH60" s="78">
        <v>0.00169245475590323</v>
      </c>
    </row>
    <row r="61" spans="8:8">
      <c r="A61" s="73" t="s">
        <v>148</v>
      </c>
      <c r="B61" s="76" t="s">
        <v>114</v>
      </c>
      <c r="C61" s="76" t="s">
        <v>114</v>
      </c>
      <c r="D61" s="76" t="s">
        <v>114</v>
      </c>
      <c r="E61" s="76" t="s">
        <v>114</v>
      </c>
      <c r="F61" s="76" t="s">
        <v>114</v>
      </c>
      <c r="G61" s="76" t="s">
        <v>114</v>
      </c>
      <c r="H61" s="76" t="s">
        <v>114</v>
      </c>
      <c r="I61" s="76" t="s">
        <v>114</v>
      </c>
      <c r="J61" s="76" t="s">
        <v>114</v>
      </c>
      <c r="K61" s="76" t="s">
        <v>114</v>
      </c>
      <c r="L61" s="76" t="s">
        <v>114</v>
      </c>
      <c r="M61" s="76" t="s">
        <v>114</v>
      </c>
      <c r="N61" s="76" t="s">
        <v>114</v>
      </c>
      <c r="O61" s="76" t="s">
        <v>114</v>
      </c>
      <c r="P61" s="76" t="s">
        <v>114</v>
      </c>
      <c r="Q61" s="76" t="s">
        <v>114</v>
      </c>
      <c r="R61" s="76" t="s">
        <v>114</v>
      </c>
      <c r="S61" s="76" t="s">
        <v>114</v>
      </c>
      <c r="T61" s="76" t="s">
        <v>114</v>
      </c>
      <c r="U61" s="76" t="s">
        <v>114</v>
      </c>
      <c r="V61" s="76">
        <v>231.177818022407</v>
      </c>
      <c r="W61" s="76">
        <v>236.356092110662</v>
      </c>
      <c r="X61" s="76">
        <v>240.973925560976</v>
      </c>
      <c r="Y61" s="76">
        <v>248.647562118537</v>
      </c>
      <c r="Z61" s="76">
        <v>242.091926263449</v>
      </c>
      <c r="AA61" s="76">
        <v>242.571684394906</v>
      </c>
      <c r="AB61" s="76">
        <v>240.235442532741</v>
      </c>
      <c r="AC61" s="76">
        <v>237.096020799527</v>
      </c>
      <c r="AD61" s="76">
        <v>209.137144533172</v>
      </c>
      <c r="AE61" s="76">
        <v>193.638267166609</v>
      </c>
      <c r="AF61" s="76">
        <v>170.245792107049</v>
      </c>
      <c r="AG61" s="76">
        <v>148.261981304099</v>
      </c>
      <c r="AH61" s="76">
        <v>130.920341762737</v>
      </c>
      <c r="AI61" s="76">
        <v>124.919121777438</v>
      </c>
      <c r="AJ61" s="76">
        <v>116.31895180468</v>
      </c>
      <c r="AK61" s="76">
        <v>103.93163687372</v>
      </c>
      <c r="AL61" s="76">
        <v>119.902048229147</v>
      </c>
      <c r="AM61" s="76">
        <v>121.082609336651</v>
      </c>
      <c r="AN61" s="76">
        <v>132.56383962322</v>
      </c>
      <c r="AO61" s="76">
        <v>144.445420208604</v>
      </c>
      <c r="AP61" s="76">
        <v>150.020946091892</v>
      </c>
      <c r="AQ61" s="76">
        <v>162.537590607285</v>
      </c>
      <c r="AR61" s="76">
        <v>177.238963899097</v>
      </c>
      <c r="AS61" s="76">
        <v>191.478153888836</v>
      </c>
      <c r="AT61" s="76">
        <v>172.990157041354</v>
      </c>
      <c r="AU61" s="76">
        <v>183.907749437926</v>
      </c>
      <c r="AV61" s="76">
        <v>208.468714576048</v>
      </c>
      <c r="AW61" s="76">
        <v>218.397512642383</v>
      </c>
      <c r="AX61" s="76">
        <v>220.831693592116</v>
      </c>
      <c r="AY61" s="76">
        <v>223.787654252116</v>
      </c>
      <c r="AZ61" s="76">
        <v>222.241581415367</v>
      </c>
      <c r="BA61" s="76">
        <v>216.927234533722</v>
      </c>
      <c r="BB61" s="76">
        <v>232.18944520819</v>
      </c>
      <c r="BC61" s="76">
        <v>255.285575023171</v>
      </c>
      <c r="BD61" s="76">
        <v>246.334887706171</v>
      </c>
      <c r="BE61" s="76">
        <v>241.019228722925</v>
      </c>
      <c r="BF61" s="77">
        <v>-0.0242522751110367</v>
      </c>
      <c r="BG61" s="79">
        <v>0.0359778098181331</v>
      </c>
      <c r="BH61" s="78">
        <v>0.00746556163017332</v>
      </c>
    </row>
    <row r="62" spans="8:8">
      <c r="A62" s="73" t="s">
        <v>149</v>
      </c>
      <c r="B62" s="76" t="s">
        <v>114</v>
      </c>
      <c r="C62" s="76" t="s">
        <v>114</v>
      </c>
      <c r="D62" s="76" t="s">
        <v>114</v>
      </c>
      <c r="E62" s="76" t="s">
        <v>114</v>
      </c>
      <c r="F62" s="76" t="s">
        <v>114</v>
      </c>
      <c r="G62" s="76" t="s">
        <v>114</v>
      </c>
      <c r="H62" s="76" t="s">
        <v>114</v>
      </c>
      <c r="I62" s="76" t="s">
        <v>114</v>
      </c>
      <c r="J62" s="76" t="s">
        <v>114</v>
      </c>
      <c r="K62" s="76" t="s">
        <v>114</v>
      </c>
      <c r="L62" s="76" t="s">
        <v>114</v>
      </c>
      <c r="M62" s="76" t="s">
        <v>114</v>
      </c>
      <c r="N62" s="76" t="s">
        <v>114</v>
      </c>
      <c r="O62" s="76" t="s">
        <v>114</v>
      </c>
      <c r="P62" s="76" t="s">
        <v>114</v>
      </c>
      <c r="Q62" s="76" t="s">
        <v>114</v>
      </c>
      <c r="R62" s="76" t="s">
        <v>114</v>
      </c>
      <c r="S62" s="76" t="s">
        <v>114</v>
      </c>
      <c r="T62" s="76" t="s">
        <v>114</v>
      </c>
      <c r="U62" s="76" t="s">
        <v>114</v>
      </c>
      <c r="V62" s="76">
        <v>2172.39853479744</v>
      </c>
      <c r="W62" s="76">
        <v>2210.80470962206</v>
      </c>
      <c r="X62" s="76">
        <v>2268.32930059249</v>
      </c>
      <c r="Y62" s="76">
        <v>2291.76295106949</v>
      </c>
      <c r="Z62" s="76">
        <v>2290.07553270213</v>
      </c>
      <c r="AA62" s="76">
        <v>2233.92054582974</v>
      </c>
      <c r="AB62" s="76">
        <v>2167.92063098017</v>
      </c>
      <c r="AC62" s="76">
        <v>2072.56278415002</v>
      </c>
      <c r="AD62" s="76">
        <v>1895.20901667081</v>
      </c>
      <c r="AE62" s="76">
        <v>1726.27325298684</v>
      </c>
      <c r="AF62" s="76">
        <v>1616.41812289025</v>
      </c>
      <c r="AG62" s="76">
        <v>1562.94586430878</v>
      </c>
      <c r="AH62" s="76">
        <v>1463.65519049145</v>
      </c>
      <c r="AI62" s="76">
        <v>1445.30584036996</v>
      </c>
      <c r="AJ62" s="76">
        <v>1445.81397985759</v>
      </c>
      <c r="AK62" s="76">
        <v>1452.76305630572</v>
      </c>
      <c r="AL62" s="76">
        <v>1466.07269011912</v>
      </c>
      <c r="AM62" s="76">
        <v>1475.58079460368</v>
      </c>
      <c r="AN62" s="76">
        <v>1505.50551322892</v>
      </c>
      <c r="AO62" s="76">
        <v>1517.39203498207</v>
      </c>
      <c r="AP62" s="76">
        <v>1495.3695510256</v>
      </c>
      <c r="AQ62" s="76">
        <v>1565.07737307051</v>
      </c>
      <c r="AR62" s="76">
        <v>1560.83984869336</v>
      </c>
      <c r="AS62" s="76">
        <v>1593.1445406379</v>
      </c>
      <c r="AT62" s="76">
        <v>1483.43696106776</v>
      </c>
      <c r="AU62" s="76">
        <v>1526.63833755504</v>
      </c>
      <c r="AV62" s="76">
        <v>1591.07288582562</v>
      </c>
      <c r="AW62" s="76">
        <v>1605.04989044816</v>
      </c>
      <c r="AX62" s="76">
        <v>1581.05468438528</v>
      </c>
      <c r="AY62" s="76">
        <v>1579.22184918093</v>
      </c>
      <c r="AZ62" s="76">
        <v>1549.53742925077</v>
      </c>
      <c r="BA62" s="76">
        <v>1566.99126666668</v>
      </c>
      <c r="BB62" s="76">
        <v>1548.6007597066</v>
      </c>
      <c r="BC62" s="76">
        <v>1605.96179675359</v>
      </c>
      <c r="BD62" s="76">
        <v>1595.68563407698</v>
      </c>
      <c r="BE62" s="76">
        <v>1482.18847446868</v>
      </c>
      <c r="BF62" s="77">
        <v>-0.0736654215488555</v>
      </c>
      <c r="BG62" s="79">
        <v>0.00732085156431528</v>
      </c>
      <c r="BH62" s="78">
        <v>0.0459107327755961</v>
      </c>
    </row>
    <row r="63" spans="8:8">
      <c r="A63" s="73" t="s">
        <v>150</v>
      </c>
      <c r="B63" s="76" t="s">
        <v>114</v>
      </c>
      <c r="C63" s="76" t="s">
        <v>114</v>
      </c>
      <c r="D63" s="76" t="s">
        <v>114</v>
      </c>
      <c r="E63" s="76" t="s">
        <v>114</v>
      </c>
      <c r="F63" s="76" t="s">
        <v>114</v>
      </c>
      <c r="G63" s="76" t="s">
        <v>114</v>
      </c>
      <c r="H63" s="76" t="s">
        <v>114</v>
      </c>
      <c r="I63" s="76" t="s">
        <v>114</v>
      </c>
      <c r="J63" s="76" t="s">
        <v>114</v>
      </c>
      <c r="K63" s="76" t="s">
        <v>114</v>
      </c>
      <c r="L63" s="76" t="s">
        <v>114</v>
      </c>
      <c r="M63" s="76" t="s">
        <v>114</v>
      </c>
      <c r="N63" s="76" t="s">
        <v>114</v>
      </c>
      <c r="O63" s="76" t="s">
        <v>114</v>
      </c>
      <c r="P63" s="76" t="s">
        <v>114</v>
      </c>
      <c r="Q63" s="76" t="s">
        <v>114</v>
      </c>
      <c r="R63" s="76" t="s">
        <v>114</v>
      </c>
      <c r="S63" s="76" t="s">
        <v>114</v>
      </c>
      <c r="T63" s="76" t="s">
        <v>114</v>
      </c>
      <c r="U63" s="76" t="s">
        <v>114</v>
      </c>
      <c r="V63" s="76">
        <v>33.1940903765716</v>
      </c>
      <c r="W63" s="76">
        <v>39.2327650756722</v>
      </c>
      <c r="X63" s="76">
        <v>39.0394178301696</v>
      </c>
      <c r="Y63" s="76">
        <v>39.2015751924942</v>
      </c>
      <c r="Z63" s="76">
        <v>40.2599018539034</v>
      </c>
      <c r="AA63" s="76">
        <v>34.7426645680918</v>
      </c>
      <c r="AB63" s="76">
        <v>35.9364638337995</v>
      </c>
      <c r="AC63" s="76">
        <v>34.1237473241292</v>
      </c>
      <c r="AD63" s="76">
        <v>26.7307569760292</v>
      </c>
      <c r="AE63" s="76">
        <v>28.3622442984372</v>
      </c>
      <c r="AF63" s="76">
        <v>23.5520157420186</v>
      </c>
      <c r="AG63" s="76">
        <v>33.8001435297</v>
      </c>
      <c r="AH63" s="76">
        <v>26.257604762</v>
      </c>
      <c r="AI63" s="76">
        <v>32.7222506662</v>
      </c>
      <c r="AJ63" s="76">
        <v>31.5850544579</v>
      </c>
      <c r="AK63" s="76">
        <v>26.8989844549</v>
      </c>
      <c r="AL63" s="76">
        <v>33.0857323573</v>
      </c>
      <c r="AM63" s="76">
        <v>28.6712312958</v>
      </c>
      <c r="AN63" s="76">
        <v>38.8920533141</v>
      </c>
      <c r="AO63" s="76">
        <v>38.5487146619</v>
      </c>
      <c r="AP63" s="76">
        <v>39.0538246771</v>
      </c>
      <c r="AQ63" s="76">
        <v>39.5763304207</v>
      </c>
      <c r="AR63" s="76">
        <v>38.6500963616</v>
      </c>
      <c r="AS63" s="76">
        <v>34.4298617602</v>
      </c>
      <c r="AT63" s="76">
        <v>51.3166396004</v>
      </c>
      <c r="AU63" s="76">
        <v>55.094467690709</v>
      </c>
      <c r="AV63" s="76">
        <v>60.9142577285738</v>
      </c>
      <c r="AW63" s="76">
        <v>66.6446801073322</v>
      </c>
      <c r="AX63" s="76">
        <v>62.8078512138196</v>
      </c>
      <c r="AY63" s="76">
        <v>64.4500048269271</v>
      </c>
      <c r="AZ63" s="76">
        <v>75.2051070528172</v>
      </c>
      <c r="BA63" s="76">
        <v>74.4992657425076</v>
      </c>
      <c r="BB63" s="76">
        <v>73.4647453047693</v>
      </c>
      <c r="BC63" s="76">
        <v>80.6202940928277</v>
      </c>
      <c r="BD63" s="76">
        <v>87.1638313286652</v>
      </c>
      <c r="BE63" s="76">
        <v>86.2126902383896</v>
      </c>
      <c r="BF63" s="77">
        <v>-0.0136145333523321</v>
      </c>
      <c r="BG63" s="79">
        <v>0.0544058583261993</v>
      </c>
      <c r="BH63" s="78">
        <v>0.0026704348681559</v>
      </c>
    </row>
    <row r="64" spans="8:8">
      <c r="A64" s="73" t="s">
        <v>151</v>
      </c>
      <c r="B64" s="76">
        <v>1919.04409751487</v>
      </c>
      <c r="C64" s="76">
        <v>2027.4788469972</v>
      </c>
      <c r="D64" s="76">
        <v>2120.78608292461</v>
      </c>
      <c r="E64" s="76">
        <v>2172.84811432575</v>
      </c>
      <c r="F64" s="76">
        <v>2253.50294412618</v>
      </c>
      <c r="G64" s="76">
        <v>2337.3433406347</v>
      </c>
      <c r="H64" s="76">
        <v>2431.84718088578</v>
      </c>
      <c r="I64" s="76">
        <v>2550.51458131074</v>
      </c>
      <c r="J64" s="76">
        <v>2660.49556974862</v>
      </c>
      <c r="K64" s="76">
        <v>2762.53070686333</v>
      </c>
      <c r="L64" s="76">
        <v>2926.53717760743</v>
      </c>
      <c r="M64" s="76">
        <v>3024.27388943325</v>
      </c>
      <c r="N64" s="76">
        <v>3135.44915432242</v>
      </c>
      <c r="O64" s="76">
        <v>3229.14811260791</v>
      </c>
      <c r="P64" s="76">
        <v>3287.99438206787</v>
      </c>
      <c r="Q64" s="76">
        <v>3306.04317218162</v>
      </c>
      <c r="R64" s="76">
        <v>3339.0763095017</v>
      </c>
      <c r="S64" s="76">
        <v>3404.33874128383</v>
      </c>
      <c r="T64" s="76">
        <v>3444.33182105209</v>
      </c>
      <c r="U64" s="76">
        <v>3506.20212843562</v>
      </c>
      <c r="V64" s="76" t="s">
        <v>114</v>
      </c>
      <c r="W64" s="76" t="s">
        <v>114</v>
      </c>
      <c r="X64" s="76" t="s">
        <v>114</v>
      </c>
      <c r="Y64" s="76" t="s">
        <v>114</v>
      </c>
      <c r="Z64" s="76" t="s">
        <v>114</v>
      </c>
      <c r="AA64" s="76" t="s">
        <v>114</v>
      </c>
      <c r="AB64" s="76" t="s">
        <v>114</v>
      </c>
      <c r="AC64" s="76" t="s">
        <v>114</v>
      </c>
      <c r="AD64" s="76" t="s">
        <v>114</v>
      </c>
      <c r="AE64" s="76" t="s">
        <v>114</v>
      </c>
      <c r="AF64" s="76" t="s">
        <v>114</v>
      </c>
      <c r="AG64" s="76" t="s">
        <v>114</v>
      </c>
      <c r="AH64" s="76" t="s">
        <v>114</v>
      </c>
      <c r="AI64" s="76" t="s">
        <v>114</v>
      </c>
      <c r="AJ64" s="76" t="s">
        <v>114</v>
      </c>
      <c r="AK64" s="76" t="s">
        <v>114</v>
      </c>
      <c r="AL64" s="76" t="s">
        <v>114</v>
      </c>
      <c r="AM64" s="76" t="s">
        <v>114</v>
      </c>
      <c r="AN64" s="76" t="s">
        <v>114</v>
      </c>
      <c r="AO64" s="76" t="s">
        <v>114</v>
      </c>
      <c r="AP64" s="76" t="s">
        <v>114</v>
      </c>
      <c r="AQ64" s="76" t="s">
        <v>114</v>
      </c>
      <c r="AR64" s="76" t="s">
        <v>114</v>
      </c>
      <c r="AS64" s="76" t="s">
        <v>114</v>
      </c>
      <c r="AT64" s="76" t="s">
        <v>114</v>
      </c>
      <c r="AU64" s="76" t="s">
        <v>114</v>
      </c>
      <c r="AV64" s="76" t="s">
        <v>114</v>
      </c>
      <c r="AW64" s="76" t="s">
        <v>114</v>
      </c>
      <c r="AX64" s="76" t="s">
        <v>114</v>
      </c>
      <c r="AY64" s="76" t="s">
        <v>114</v>
      </c>
      <c r="AZ64" s="76" t="s">
        <v>114</v>
      </c>
      <c r="BA64" s="76" t="s">
        <v>114</v>
      </c>
      <c r="BB64" s="76" t="s">
        <v>114</v>
      </c>
      <c r="BC64" s="76" t="s">
        <v>114</v>
      </c>
      <c r="BD64" s="76" t="s">
        <v>114</v>
      </c>
      <c r="BE64" s="76" t="s">
        <v>114</v>
      </c>
      <c r="BF64" s="79" t="s">
        <v>114</v>
      </c>
      <c r="BG64" s="79" t="s">
        <v>114</v>
      </c>
      <c r="BH64" s="79" t="s">
        <v>114</v>
      </c>
    </row>
    <row r="65" spans="8:8">
      <c r="A65" s="73" t="s">
        <v>152</v>
      </c>
      <c r="B65" s="83" t="s">
        <v>114</v>
      </c>
      <c r="C65" s="83" t="s">
        <v>114</v>
      </c>
      <c r="D65" s="83" t="s">
        <v>114</v>
      </c>
      <c r="E65" s="83" t="s">
        <v>114</v>
      </c>
      <c r="F65" s="83" t="s">
        <v>114</v>
      </c>
      <c r="G65" s="83" t="s">
        <v>114</v>
      </c>
      <c r="H65" s="83" t="s">
        <v>114</v>
      </c>
      <c r="I65" s="83" t="s">
        <v>114</v>
      </c>
      <c r="J65" s="83" t="s">
        <v>114</v>
      </c>
      <c r="K65" s="83" t="s">
        <v>114</v>
      </c>
      <c r="L65" s="83" t="s">
        <v>114</v>
      </c>
      <c r="M65" s="83" t="s">
        <v>114</v>
      </c>
      <c r="N65" s="83" t="s">
        <v>114</v>
      </c>
      <c r="O65" s="83" t="s">
        <v>114</v>
      </c>
      <c r="P65" s="83" t="s">
        <v>114</v>
      </c>
      <c r="Q65" s="83" t="s">
        <v>114</v>
      </c>
      <c r="R65" s="83" t="s">
        <v>114</v>
      </c>
      <c r="S65" s="83" t="s">
        <v>114</v>
      </c>
      <c r="T65" s="83" t="s">
        <v>114</v>
      </c>
      <c r="U65" s="83" t="s">
        <v>114</v>
      </c>
      <c r="V65" s="83">
        <v>101.401553666791</v>
      </c>
      <c r="W65" s="83">
        <v>100.484625894608</v>
      </c>
      <c r="X65" s="83">
        <v>100.278363902699</v>
      </c>
      <c r="Y65" s="83">
        <v>106.96214242028</v>
      </c>
      <c r="Z65" s="83">
        <v>109.369266885517</v>
      </c>
      <c r="AA65" s="83">
        <v>106.405991456253</v>
      </c>
      <c r="AB65" s="83">
        <v>104.892185518002</v>
      </c>
      <c r="AC65" s="83">
        <v>99.4093317534985</v>
      </c>
      <c r="AD65" s="83">
        <v>107.603592105884</v>
      </c>
      <c r="AE65" s="83">
        <v>100.396614649688</v>
      </c>
      <c r="AF65" s="83">
        <v>97.333044602444</v>
      </c>
      <c r="AG65" s="83">
        <v>100.089914800482</v>
      </c>
      <c r="AH65" s="83">
        <v>98.3420091775829</v>
      </c>
      <c r="AI65" s="83">
        <v>105.566929355405</v>
      </c>
      <c r="AJ65" s="83">
        <v>119.395353680304</v>
      </c>
      <c r="AK65" s="83">
        <v>121.845832418215</v>
      </c>
      <c r="AL65" s="83">
        <v>122.047571478955</v>
      </c>
      <c r="AM65" s="83">
        <v>125.117714278142</v>
      </c>
      <c r="AN65" s="83">
        <v>113.82042257355</v>
      </c>
      <c r="AO65" s="83">
        <v>113.925556952085</v>
      </c>
      <c r="AP65" s="83">
        <v>113.057039932323</v>
      </c>
      <c r="AQ65" s="83">
        <v>106.002957045267</v>
      </c>
      <c r="AR65" s="83">
        <v>112.286089417187</v>
      </c>
      <c r="AS65" s="83">
        <v>107.714413454571</v>
      </c>
      <c r="AT65" s="83">
        <v>106.083819227058</v>
      </c>
      <c r="AU65" s="83">
        <v>104.566459503961</v>
      </c>
      <c r="AV65" s="83">
        <v>109.575486785462</v>
      </c>
      <c r="AW65" s="83">
        <v>109.709171501129</v>
      </c>
      <c r="AX65" s="83">
        <v>113.920068086974</v>
      </c>
      <c r="AY65" s="83">
        <v>116.713534498955</v>
      </c>
      <c r="AZ65" s="83">
        <v>110.728728741112</v>
      </c>
      <c r="BA65" s="83">
        <v>105.789019724255</v>
      </c>
      <c r="BB65" s="83">
        <v>105.048068309176</v>
      </c>
      <c r="BC65" s="83">
        <v>111.264148526912</v>
      </c>
      <c r="BD65" s="83">
        <v>110.653448667007</v>
      </c>
      <c r="BE65" s="83">
        <v>108.235046758763</v>
      </c>
      <c r="BF65" s="77">
        <v>-0.0245281652981627</v>
      </c>
      <c r="BG65" s="78">
        <v>0.00422627605148618</v>
      </c>
      <c r="BH65" s="78">
        <v>0.00335257654089977</v>
      </c>
    </row>
    <row r="66" spans="8:8">
      <c r="A66" s="73" t="s">
        <v>153</v>
      </c>
      <c r="B66" s="83" t="s">
        <v>114</v>
      </c>
      <c r="C66" s="83" t="s">
        <v>114</v>
      </c>
      <c r="D66" s="83" t="s">
        <v>114</v>
      </c>
      <c r="E66" s="83" t="s">
        <v>114</v>
      </c>
      <c r="F66" s="83" t="s">
        <v>114</v>
      </c>
      <c r="G66" s="83" t="s">
        <v>114</v>
      </c>
      <c r="H66" s="83" t="s">
        <v>114</v>
      </c>
      <c r="I66" s="83" t="s">
        <v>114</v>
      </c>
      <c r="J66" s="83" t="s">
        <v>114</v>
      </c>
      <c r="K66" s="83" t="s">
        <v>114</v>
      </c>
      <c r="L66" s="83" t="s">
        <v>114</v>
      </c>
      <c r="M66" s="83" t="s">
        <v>114</v>
      </c>
      <c r="N66" s="83" t="s">
        <v>114</v>
      </c>
      <c r="O66" s="83" t="s">
        <v>114</v>
      </c>
      <c r="P66" s="83" t="s">
        <v>114</v>
      </c>
      <c r="Q66" s="83" t="s">
        <v>114</v>
      </c>
      <c r="R66" s="83" t="s">
        <v>114</v>
      </c>
      <c r="S66" s="83" t="s">
        <v>114</v>
      </c>
      <c r="T66" s="83" t="s">
        <v>114</v>
      </c>
      <c r="U66" s="83" t="s">
        <v>114</v>
      </c>
      <c r="V66" s="83">
        <v>82.6917791711478</v>
      </c>
      <c r="W66" s="83">
        <v>81.5160771445705</v>
      </c>
      <c r="X66" s="83">
        <v>82.4480632858709</v>
      </c>
      <c r="Y66" s="83">
        <v>84.4764210511893</v>
      </c>
      <c r="Z66" s="83">
        <v>83.6656455744669</v>
      </c>
      <c r="AA66" s="83">
        <v>83.8997776386645</v>
      </c>
      <c r="AB66" s="83">
        <v>66.9663074424347</v>
      </c>
      <c r="AC66" s="83">
        <v>52.0272856800423</v>
      </c>
      <c r="AD66" s="83">
        <v>35.6925797968608</v>
      </c>
      <c r="AE66" s="83">
        <v>25.161857297122</v>
      </c>
      <c r="AF66" s="83">
        <v>20.8649019654595</v>
      </c>
      <c r="AG66" s="83">
        <v>21.6771526940579</v>
      </c>
      <c r="AH66" s="83">
        <v>21.239875932276</v>
      </c>
      <c r="AI66" s="83">
        <v>21.2673090554708</v>
      </c>
      <c r="AJ66" s="83">
        <v>17.3931341712453</v>
      </c>
      <c r="AK66" s="83">
        <v>15.9835467630962</v>
      </c>
      <c r="AL66" s="83">
        <v>16.0099307534397</v>
      </c>
      <c r="AM66" s="83">
        <v>16.2819619789615</v>
      </c>
      <c r="AN66" s="83">
        <v>16.408225702349</v>
      </c>
      <c r="AO66" s="83">
        <v>18.3446134552418</v>
      </c>
      <c r="AP66" s="83">
        <v>19.4916431870469</v>
      </c>
      <c r="AQ66" s="83">
        <v>20.2849698534925</v>
      </c>
      <c r="AR66" s="83">
        <v>22.8370060382862</v>
      </c>
      <c r="AS66" s="83">
        <v>24.4192741992358</v>
      </c>
      <c r="AT66" s="83">
        <v>23.5669454229902</v>
      </c>
      <c r="AU66" s="83">
        <v>23.0716076439514</v>
      </c>
      <c r="AV66" s="83">
        <v>24.6100105515292</v>
      </c>
      <c r="AW66" s="83">
        <v>26.5971965493182</v>
      </c>
      <c r="AX66" s="83">
        <v>25.4835164509825</v>
      </c>
      <c r="AY66" s="83">
        <v>27.4130555616795</v>
      </c>
      <c r="AZ66" s="83">
        <v>28.5620824714816</v>
      </c>
      <c r="BA66" s="83">
        <v>29.1537500640256</v>
      </c>
      <c r="BB66" s="83">
        <v>29.4418595244927</v>
      </c>
      <c r="BC66" s="83">
        <v>33.2179588949801</v>
      </c>
      <c r="BD66" s="83">
        <v>31.27429646157</v>
      </c>
      <c r="BE66" s="83">
        <v>33.0508546196233</v>
      </c>
      <c r="BF66" s="77">
        <v>0.0539182481259322</v>
      </c>
      <c r="BG66" s="84">
        <v>0.0286992548859097</v>
      </c>
      <c r="BH66" s="78">
        <v>0.00102374899048553</v>
      </c>
    </row>
    <row r="67" spans="8:8" s="70" ht="10.2" customFormat="1">
      <c r="A67" s="80" t="s">
        <v>154</v>
      </c>
      <c r="B67" s="81">
        <v>1919.04409751487</v>
      </c>
      <c r="C67" s="81">
        <v>2027.4788469972</v>
      </c>
      <c r="D67" s="81">
        <v>2120.78608292461</v>
      </c>
      <c r="E67" s="81">
        <v>2172.84811432575</v>
      </c>
      <c r="F67" s="81">
        <v>2253.50294412618</v>
      </c>
      <c r="G67" s="81">
        <v>2337.3433406347</v>
      </c>
      <c r="H67" s="81">
        <v>2431.84718088578</v>
      </c>
      <c r="I67" s="81">
        <v>2550.51458131074</v>
      </c>
      <c r="J67" s="81">
        <v>2660.49556974862</v>
      </c>
      <c r="K67" s="81">
        <v>2762.53070686333</v>
      </c>
      <c r="L67" s="81">
        <v>2926.53717760743</v>
      </c>
      <c r="M67" s="81">
        <v>3024.27388943325</v>
      </c>
      <c r="N67" s="81">
        <v>3135.44915432242</v>
      </c>
      <c r="O67" s="81">
        <v>3229.14811260791</v>
      </c>
      <c r="P67" s="81">
        <v>3287.99438206787</v>
      </c>
      <c r="Q67" s="81">
        <v>3306.04317218162</v>
      </c>
      <c r="R67" s="81">
        <v>3339.0763095017</v>
      </c>
      <c r="S67" s="81">
        <v>3404.33874128383</v>
      </c>
      <c r="T67" s="81">
        <v>3444.33182105209</v>
      </c>
      <c r="U67" s="81">
        <v>3506.20212843562</v>
      </c>
      <c r="V67" s="81">
        <v>2796.67956840066</v>
      </c>
      <c r="W67" s="81">
        <v>2866.191571932</v>
      </c>
      <c r="X67" s="81">
        <v>2926.09514361205</v>
      </c>
      <c r="Y67" s="81">
        <v>2965.96168765299</v>
      </c>
      <c r="Z67" s="81">
        <v>2956.0189446918</v>
      </c>
      <c r="AA67" s="81">
        <v>2875.37472729583</v>
      </c>
      <c r="AB67" s="81">
        <v>2786.16709744178</v>
      </c>
      <c r="AC67" s="81">
        <v>2648.81250227345</v>
      </c>
      <c r="AD67" s="81">
        <v>2407.03157315268</v>
      </c>
      <c r="AE67" s="81">
        <v>2188.78617278858</v>
      </c>
      <c r="AF67" s="81">
        <v>2032.40254550868</v>
      </c>
      <c r="AG67" s="81">
        <v>1965.42855341844</v>
      </c>
      <c r="AH67" s="81">
        <v>1838.23046882682</v>
      </c>
      <c r="AI67" s="81">
        <v>1826.1784702428</v>
      </c>
      <c r="AJ67" s="81">
        <v>1823.87835082189</v>
      </c>
      <c r="AK67" s="81">
        <v>1814.43396257771</v>
      </c>
      <c r="AL67" s="81">
        <v>1845.54951017748</v>
      </c>
      <c r="AM67" s="81">
        <v>1854.87257903163</v>
      </c>
      <c r="AN67" s="81">
        <v>1889.37317315984</v>
      </c>
      <c r="AO67" s="81">
        <v>1924.65206561866</v>
      </c>
      <c r="AP67" s="81">
        <v>1913.729861713</v>
      </c>
      <c r="AQ67" s="81">
        <v>1988.92107178065</v>
      </c>
      <c r="AR67" s="81">
        <v>2003.45244933606</v>
      </c>
      <c r="AS67" s="81">
        <v>2045.0636673159</v>
      </c>
      <c r="AT67" s="81">
        <v>1923.38747674272</v>
      </c>
      <c r="AU67" s="81">
        <v>1980.86047284122</v>
      </c>
      <c r="AV67" s="81">
        <v>2082.34039962194</v>
      </c>
      <c r="AW67" s="81">
        <v>2115.73714955841</v>
      </c>
      <c r="AX67" s="81">
        <v>2093.49017094197</v>
      </c>
      <c r="AY67" s="81">
        <v>2100.54942146737</v>
      </c>
      <c r="AZ67" s="81">
        <v>2073.42365217713</v>
      </c>
      <c r="BA67" s="81">
        <v>2080.41592305403</v>
      </c>
      <c r="BB67" s="81">
        <v>2075.61011833409</v>
      </c>
      <c r="BC67" s="81">
        <v>2179.66616259674</v>
      </c>
      <c r="BD67" s="81">
        <v>2165.63392607838</v>
      </c>
      <c r="BE67" s="81">
        <v>2039.47162899522</v>
      </c>
      <c r="BF67" s="82">
        <v>-0.0608295900576743</v>
      </c>
      <c r="BG67" s="82">
        <v>0.011933156993591</v>
      </c>
      <c r="BH67" s="82">
        <v>0.0631725577246674</v>
      </c>
    </row>
    <row r="68" spans="8:8">
      <c r="B68" s="76"/>
      <c r="C68" s="76"/>
      <c r="D68" s="76"/>
      <c r="E68" s="76"/>
      <c r="F68" s="76"/>
      <c r="G68" s="76"/>
      <c r="H68" s="76"/>
      <c r="I68" s="76"/>
      <c r="J68" s="76"/>
      <c r="K68" s="76"/>
      <c r="L68" s="76"/>
      <c r="M68" s="76"/>
      <c r="N68" s="76"/>
      <c r="O68" s="76"/>
      <c r="P68" s="76"/>
      <c r="Q68" s="76"/>
      <c r="R68" s="76"/>
      <c r="S68" s="76"/>
      <c r="T68" s="76"/>
      <c r="U68" s="76"/>
      <c r="V68" s="76"/>
      <c r="W68" s="76"/>
      <c r="X68" s="76"/>
      <c r="Y68" s="76"/>
      <c r="Z68" s="76"/>
      <c r="AA68" s="76"/>
      <c r="AB68" s="76"/>
      <c r="AC68" s="76"/>
      <c r="AD68" s="76"/>
      <c r="AE68" s="76"/>
      <c r="AF68" s="76"/>
      <c r="AG68" s="76"/>
      <c r="AH68" s="76"/>
      <c r="AI68" s="76"/>
      <c r="AJ68" s="76"/>
      <c r="AK68" s="76"/>
      <c r="AL68" s="76"/>
      <c r="AM68" s="76"/>
      <c r="AN68" s="76"/>
      <c r="AO68" s="76"/>
      <c r="AP68" s="76"/>
      <c r="AQ68" s="76"/>
      <c r="AR68" s="76"/>
      <c r="AS68" s="76"/>
      <c r="AT68" s="76"/>
      <c r="AU68" s="76"/>
      <c r="AV68" s="76"/>
      <c r="AW68" s="76"/>
      <c r="AX68" s="76"/>
      <c r="AY68" s="76"/>
      <c r="AZ68" s="76"/>
      <c r="BA68" s="76"/>
      <c r="BB68" s="76"/>
      <c r="BC68" s="76"/>
      <c r="BD68" s="76"/>
      <c r="BE68" s="76"/>
      <c r="BF68" s="77"/>
      <c r="BG68" s="79"/>
      <c r="BH68" s="78"/>
    </row>
    <row r="69" spans="8:8">
      <c r="A69" s="69" t="s">
        <v>155</v>
      </c>
      <c r="B69" s="76">
        <v>21.2263151194514</v>
      </c>
      <c r="C69" s="76">
        <v>23.4341137744514</v>
      </c>
      <c r="D69" s="76">
        <v>26.1148913095987</v>
      </c>
      <c r="E69" s="76">
        <v>29.0438676634765</v>
      </c>
      <c r="F69" s="76">
        <v>32.1128020696181</v>
      </c>
      <c r="G69" s="76">
        <v>37.7491671178192</v>
      </c>
      <c r="H69" s="76">
        <v>40.8710245257416</v>
      </c>
      <c r="I69" s="76">
        <v>46.1001573885223</v>
      </c>
      <c r="J69" s="76">
        <v>56.5062062205384</v>
      </c>
      <c r="K69" s="76">
        <v>63.2882583129482</v>
      </c>
      <c r="L69" s="76">
        <v>120.806985295159</v>
      </c>
      <c r="M69" s="76">
        <v>139.949458883968</v>
      </c>
      <c r="N69" s="76">
        <v>147.996223542673</v>
      </c>
      <c r="O69" s="76">
        <v>144.007253804312</v>
      </c>
      <c r="P69" s="76">
        <v>133.134825332949</v>
      </c>
      <c r="Q69" s="76">
        <v>113.727471302838</v>
      </c>
      <c r="R69" s="76">
        <v>113.210776468692</v>
      </c>
      <c r="S69" s="76">
        <v>137.491705115115</v>
      </c>
      <c r="T69" s="76">
        <v>149.260082274514</v>
      </c>
      <c r="U69" s="76">
        <v>153.61814644377</v>
      </c>
      <c r="V69" s="76">
        <v>164.449635561318</v>
      </c>
      <c r="W69" s="76">
        <v>154.186556332079</v>
      </c>
      <c r="X69" s="76">
        <v>162.162758862798</v>
      </c>
      <c r="Y69" s="76">
        <v>162.277620033405</v>
      </c>
      <c r="Z69" s="76">
        <v>188.780730847632</v>
      </c>
      <c r="AA69" s="76">
        <v>204.123893048312</v>
      </c>
      <c r="AB69" s="76">
        <v>224.312817518267</v>
      </c>
      <c r="AC69" s="76">
        <v>240.086430781287</v>
      </c>
      <c r="AD69" s="76">
        <v>224.368599801196</v>
      </c>
      <c r="AE69" s="76">
        <v>249.679181582605</v>
      </c>
      <c r="AF69" s="76">
        <v>259.431796910197</v>
      </c>
      <c r="AG69" s="76">
        <v>273.895593797748</v>
      </c>
      <c r="AH69" s="76">
        <v>281.427339097868</v>
      </c>
      <c r="AI69" s="76">
        <v>287.58297134533</v>
      </c>
      <c r="AJ69" s="76">
        <v>312.980874965639</v>
      </c>
      <c r="AK69" s="76">
        <v>327.537063753012</v>
      </c>
      <c r="AL69" s="76">
        <v>350.079187381583</v>
      </c>
      <c r="AM69" s="76">
        <v>372.204273932832</v>
      </c>
      <c r="AN69" s="76">
        <v>384.119035542627</v>
      </c>
      <c r="AO69" s="76">
        <v>412.822301237486</v>
      </c>
      <c r="AP69" s="76">
        <v>432.721198951372</v>
      </c>
      <c r="AQ69" s="76">
        <v>474.625535293647</v>
      </c>
      <c r="AR69" s="76">
        <v>500.434421917364</v>
      </c>
      <c r="AS69" s="76">
        <v>521.510081585196</v>
      </c>
      <c r="AT69" s="76">
        <v>526.745563892237</v>
      </c>
      <c r="AU69" s="76">
        <v>537.493727698517</v>
      </c>
      <c r="AV69" s="76">
        <v>549.823224267573</v>
      </c>
      <c r="AW69" s="76">
        <v>557.222463587392</v>
      </c>
      <c r="AX69" s="76">
        <v>569.166626366732</v>
      </c>
      <c r="AY69" s="76">
        <v>583.404878242958</v>
      </c>
      <c r="AZ69" s="76">
        <v>576.938782817844</v>
      </c>
      <c r="BA69" s="76">
        <v>605.260558259214</v>
      </c>
      <c r="BB69" s="76">
        <v>616.130682182571</v>
      </c>
      <c r="BC69" s="76">
        <v>653.67957977971</v>
      </c>
      <c r="BD69" s="76">
        <v>674.704915444957</v>
      </c>
      <c r="BE69" s="76">
        <v>678.231216018067</v>
      </c>
      <c r="BF69" s="77">
        <v>0.00247991348611865</v>
      </c>
      <c r="BG69" s="79">
        <v>0.0250647488441973</v>
      </c>
      <c r="BH69" s="78">
        <v>0.0210081866476767</v>
      </c>
    </row>
    <row r="70" spans="8:8">
      <c r="A70" s="69" t="s">
        <v>156</v>
      </c>
      <c r="B70" s="76">
        <v>5.11638463046442</v>
      </c>
      <c r="C70" s="76">
        <v>5.66839140552274</v>
      </c>
      <c r="D70" s="76">
        <v>5.8049342442612</v>
      </c>
      <c r="E70" s="76">
        <v>6.21711048533624</v>
      </c>
      <c r="F70" s="76">
        <v>7.1772181500632</v>
      </c>
      <c r="G70" s="76">
        <v>9.20806225664923</v>
      </c>
      <c r="H70" s="76">
        <v>10.0371340602495</v>
      </c>
      <c r="I70" s="76">
        <v>12.0527118329424</v>
      </c>
      <c r="J70" s="76">
        <v>11.6641018505029</v>
      </c>
      <c r="K70" s="76">
        <v>11.4074581351847</v>
      </c>
      <c r="L70" s="76">
        <v>29.5082734717018</v>
      </c>
      <c r="M70" s="76">
        <v>37.5178539586934</v>
      </c>
      <c r="N70" s="76">
        <v>33.9131314004112</v>
      </c>
      <c r="O70" s="76">
        <v>31.9284385738418</v>
      </c>
      <c r="P70" s="76">
        <v>40.6394718277385</v>
      </c>
      <c r="Q70" s="76">
        <v>41.510493052301</v>
      </c>
      <c r="R70" s="76">
        <v>29.4239721524537</v>
      </c>
      <c r="S70" s="76">
        <v>30.79846824627</v>
      </c>
      <c r="T70" s="76">
        <v>33.5040234619045</v>
      </c>
      <c r="U70" s="76">
        <v>37.4387818001864</v>
      </c>
      <c r="V70" s="76">
        <v>45.3108693485716</v>
      </c>
      <c r="W70" s="76">
        <v>50.938591766288</v>
      </c>
      <c r="X70" s="76">
        <v>53.9394322753869</v>
      </c>
      <c r="Y70" s="76">
        <v>59.9061213798713</v>
      </c>
      <c r="Z70" s="76">
        <v>66.8695622640772</v>
      </c>
      <c r="AA70" s="76">
        <v>60.4645577535149</v>
      </c>
      <c r="AB70" s="76">
        <v>36.3772504209138</v>
      </c>
      <c r="AC70" s="76">
        <v>56.5941910373918</v>
      </c>
      <c r="AD70" s="76">
        <v>78.1097794502104</v>
      </c>
      <c r="AE70" s="76">
        <v>89.944948845567</v>
      </c>
      <c r="AF70" s="76">
        <v>87.5389140116852</v>
      </c>
      <c r="AG70" s="76">
        <v>91.1293597440666</v>
      </c>
      <c r="AH70" s="76">
        <v>109.860150223614</v>
      </c>
      <c r="AI70" s="76">
        <v>80.1443032438427</v>
      </c>
      <c r="AJ70" s="76">
        <v>63.5608291888756</v>
      </c>
      <c r="AK70" s="76">
        <v>83.0245415018205</v>
      </c>
      <c r="AL70" s="76">
        <v>91.9678458462157</v>
      </c>
      <c r="AM70" s="76">
        <v>87.2836054463526</v>
      </c>
      <c r="AN70" s="76">
        <v>86.8438850385768</v>
      </c>
      <c r="AO70" s="76">
        <v>93.2833279645578</v>
      </c>
      <c r="AP70" s="76">
        <v>89.7295476596112</v>
      </c>
      <c r="AQ70" s="76">
        <v>88.7670692790458</v>
      </c>
      <c r="AR70" s="76">
        <v>91.7222298084444</v>
      </c>
      <c r="AS70" s="76">
        <v>93.8822616304859</v>
      </c>
      <c r="AT70" s="76">
        <v>106.698331335584</v>
      </c>
      <c r="AU70" s="76">
        <v>113.691952159308</v>
      </c>
      <c r="AV70" s="76">
        <v>123.00443406342</v>
      </c>
      <c r="AW70" s="76">
        <v>134.634309221086</v>
      </c>
      <c r="AX70" s="76">
        <v>146.427729802008</v>
      </c>
      <c r="AY70" s="76">
        <v>143.723226034594</v>
      </c>
      <c r="AZ70" s="76">
        <v>148.077082096274</v>
      </c>
      <c r="BA70" s="76">
        <v>167.378771706962</v>
      </c>
      <c r="BB70" s="76">
        <v>165.570279733464</v>
      </c>
      <c r="BC70" s="76">
        <v>170.890080178328</v>
      </c>
      <c r="BD70" s="76">
        <v>181.54460326839</v>
      </c>
      <c r="BE70" s="76">
        <v>169.95404427944</v>
      </c>
      <c r="BF70" s="77">
        <v>-0.0664019424657138</v>
      </c>
      <c r="BG70" s="79">
        <v>0.0545873840077691</v>
      </c>
      <c r="BH70" s="78">
        <v>0.00526432018967241</v>
      </c>
      <c r="BJ70" s="85"/>
      <c r="BK70" s="86"/>
    </row>
    <row r="71" spans="8:8">
      <c r="A71" s="69" t="s">
        <v>157</v>
      </c>
      <c r="B71" s="76">
        <v>11.8627808976729</v>
      </c>
      <c r="C71" s="76">
        <v>12.3869469504033</v>
      </c>
      <c r="D71" s="76">
        <v>12.924292603421</v>
      </c>
      <c r="E71" s="76">
        <v>13.4954142815909</v>
      </c>
      <c r="F71" s="76">
        <v>14.0850474772319</v>
      </c>
      <c r="G71" s="76">
        <v>14.6896912076776</v>
      </c>
      <c r="H71" s="76">
        <v>15.3241022444801</v>
      </c>
      <c r="I71" s="76">
        <v>15.9417365222087</v>
      </c>
      <c r="J71" s="76">
        <v>16.958392398</v>
      </c>
      <c r="K71" s="76">
        <v>17.2373789099208</v>
      </c>
      <c r="L71" s="76">
        <v>17.8324175945835</v>
      </c>
      <c r="M71" s="76">
        <v>18.9264691267097</v>
      </c>
      <c r="N71" s="76">
        <v>19.9181581569901</v>
      </c>
      <c r="O71" s="76">
        <v>21.3007827912872</v>
      </c>
      <c r="P71" s="76">
        <v>23.417788600234</v>
      </c>
      <c r="Q71" s="76">
        <v>23.5634669811235</v>
      </c>
      <c r="R71" s="76">
        <v>24.1063893317736</v>
      </c>
      <c r="S71" s="76">
        <v>25.3884019325971</v>
      </c>
      <c r="T71" s="76">
        <v>25.9517891801981</v>
      </c>
      <c r="U71" s="76">
        <v>26.9691551107763</v>
      </c>
      <c r="V71" s="76">
        <v>26.2758433509493</v>
      </c>
      <c r="W71" s="76">
        <v>27.7987677854109</v>
      </c>
      <c r="X71" s="76">
        <v>30.5525312377156</v>
      </c>
      <c r="Y71" s="76">
        <v>32.5565166165437</v>
      </c>
      <c r="Z71" s="76">
        <v>33.9954858059507</v>
      </c>
      <c r="AA71" s="76">
        <v>35.0056150957723</v>
      </c>
      <c r="AB71" s="76">
        <v>36.2905838876818</v>
      </c>
      <c r="AC71" s="76">
        <v>39.5500346707773</v>
      </c>
      <c r="AD71" s="76">
        <v>41.7189557241792</v>
      </c>
      <c r="AE71" s="76">
        <v>45.390818827568</v>
      </c>
      <c r="AF71" s="76">
        <v>50.4138217748256</v>
      </c>
      <c r="AG71" s="76">
        <v>53.6432112682465</v>
      </c>
      <c r="AH71" s="76">
        <v>53.3000377762632</v>
      </c>
      <c r="AI71" s="76">
        <v>56.7057582291252</v>
      </c>
      <c r="AJ71" s="76">
        <v>58.544987320172</v>
      </c>
      <c r="AK71" s="76">
        <v>61.8506338369139</v>
      </c>
      <c r="AL71" s="76">
        <v>62.5156259368955</v>
      </c>
      <c r="AM71" s="76">
        <v>63.8827489404981</v>
      </c>
      <c r="AN71" s="76">
        <v>65.5812652197621</v>
      </c>
      <c r="AO71" s="76">
        <v>66.0845017726986</v>
      </c>
      <c r="AP71" s="76">
        <v>67.7048766722272</v>
      </c>
      <c r="AQ71" s="76">
        <v>67.4908915623753</v>
      </c>
      <c r="AR71" s="76">
        <v>70.4626115325864</v>
      </c>
      <c r="AS71" s="76">
        <v>71.6855641761342</v>
      </c>
      <c r="AT71" s="76">
        <v>68.4497459843948</v>
      </c>
      <c r="AU71" s="76">
        <v>71.6155623523536</v>
      </c>
      <c r="AV71" s="76">
        <v>72.8619688790008</v>
      </c>
      <c r="AW71" s="76">
        <v>78.9762909312176</v>
      </c>
      <c r="AX71" s="76">
        <v>69.2959524666853</v>
      </c>
      <c r="AY71" s="76">
        <v>66.7305984586635</v>
      </c>
      <c r="AZ71" s="76">
        <v>69.7950100620955</v>
      </c>
      <c r="BA71" s="76">
        <v>69.1193632601041</v>
      </c>
      <c r="BB71" s="76">
        <v>70.9929125997407</v>
      </c>
      <c r="BC71" s="76">
        <v>69.7734894934805</v>
      </c>
      <c r="BD71" s="76">
        <v>72.0615297724191</v>
      </c>
      <c r="BE71" s="76">
        <v>64.4570956451421</v>
      </c>
      <c r="BF71" s="77">
        <v>-0.107970874820901</v>
      </c>
      <c r="BG71" s="79">
        <v>0.00515529237287971</v>
      </c>
      <c r="BH71" s="78">
        <v>0.00199655613616613</v>
      </c>
    </row>
    <row r="72" spans="8:8">
      <c r="A72" s="69" t="s">
        <v>158</v>
      </c>
      <c r="B72" s="76">
        <v>16.6351937327104</v>
      </c>
      <c r="C72" s="76">
        <v>17.3680018296738</v>
      </c>
      <c r="D72" s="76">
        <v>17.660238711355</v>
      </c>
      <c r="E72" s="76">
        <v>18.547273560383</v>
      </c>
      <c r="F72" s="76">
        <v>18.9788249587667</v>
      </c>
      <c r="G72" s="76">
        <v>15.4342995995182</v>
      </c>
      <c r="H72" s="76">
        <v>15.3913333581</v>
      </c>
      <c r="I72" s="76">
        <v>16.9946657119</v>
      </c>
      <c r="J72" s="76">
        <v>16.906063323</v>
      </c>
      <c r="K72" s="76">
        <v>16.1932288141</v>
      </c>
      <c r="L72" s="76">
        <v>23.4993056625</v>
      </c>
      <c r="M72" s="76">
        <v>25.6417166666</v>
      </c>
      <c r="N72" s="76">
        <v>24.2046560851</v>
      </c>
      <c r="O72" s="76">
        <v>27.6643633387</v>
      </c>
      <c r="P72" s="76">
        <v>30.4311004341</v>
      </c>
      <c r="Q72" s="76">
        <v>22.0825823045</v>
      </c>
      <c r="R72" s="76">
        <v>26.8498837372</v>
      </c>
      <c r="S72" s="76">
        <v>26.4576680484</v>
      </c>
      <c r="T72" s="76">
        <v>29.639106868</v>
      </c>
      <c r="U72" s="76">
        <v>31.2795301101</v>
      </c>
      <c r="V72" s="76">
        <v>30.2327318588</v>
      </c>
      <c r="W72" s="76">
        <v>33.9527348214</v>
      </c>
      <c r="X72" s="76">
        <v>31.7058506316</v>
      </c>
      <c r="Y72" s="76">
        <v>35.3712935906</v>
      </c>
      <c r="Z72" s="76">
        <v>37.927488924</v>
      </c>
      <c r="AA72" s="76">
        <v>25.075798154</v>
      </c>
      <c r="AB72" s="76">
        <v>42.2570923576</v>
      </c>
      <c r="AC72" s="76">
        <v>20.7451296344</v>
      </c>
      <c r="AD72" s="76">
        <v>23.8079397246</v>
      </c>
      <c r="AE72" s="76">
        <v>27.9083983182</v>
      </c>
      <c r="AF72" s="76">
        <v>34.7567080685</v>
      </c>
      <c r="AG72" s="76">
        <v>34.3701315302</v>
      </c>
      <c r="AH72" s="76">
        <v>35.4665066606</v>
      </c>
      <c r="AI72" s="76">
        <v>42.6557403026</v>
      </c>
      <c r="AJ72" s="76">
        <v>44.7447632288</v>
      </c>
      <c r="AK72" s="76">
        <v>47.6181107139323</v>
      </c>
      <c r="AL72" s="76">
        <v>48.3704529842572</v>
      </c>
      <c r="AM72" s="76">
        <v>52.9131249875416</v>
      </c>
      <c r="AN72" s="76">
        <v>64.2508520043424</v>
      </c>
      <c r="AO72" s="76">
        <v>72.0126974228395</v>
      </c>
      <c r="AP72" s="76">
        <v>79.2850879898336</v>
      </c>
      <c r="AQ72" s="76">
        <v>75.2252291477304</v>
      </c>
      <c r="AR72" s="76">
        <v>72.9185001500535</v>
      </c>
      <c r="AS72" s="76">
        <v>77.8524047492243</v>
      </c>
      <c r="AT72" s="76">
        <v>77.1601171396293</v>
      </c>
      <c r="AU72" s="76">
        <v>87.8140804570555</v>
      </c>
      <c r="AV72" s="76">
        <v>89.3701739289877</v>
      </c>
      <c r="AW72" s="76">
        <v>92.3938005628387</v>
      </c>
      <c r="AX72" s="76">
        <v>97.6593111628877</v>
      </c>
      <c r="AY72" s="76">
        <v>99.4833023398627</v>
      </c>
      <c r="AZ72" s="76">
        <v>100.101852936505</v>
      </c>
      <c r="BA72" s="76">
        <v>100.464954900763</v>
      </c>
      <c r="BB72" s="76">
        <v>101.705754684494</v>
      </c>
      <c r="BC72" s="76">
        <v>101.65572591086</v>
      </c>
      <c r="BD72" s="76">
        <v>101.501037349793</v>
      </c>
      <c r="BE72" s="76">
        <v>91.5715882654092</v>
      </c>
      <c r="BF72" s="77">
        <v>-0.100291040826081</v>
      </c>
      <c r="BG72" s="79">
        <v>0.02779798106248</v>
      </c>
      <c r="BH72" s="78">
        <v>0.00283642653488935</v>
      </c>
    </row>
    <row r="73" spans="8:8">
      <c r="A73" s="69" t="s">
        <v>159</v>
      </c>
      <c r="B73" s="76">
        <v>1.4044720063</v>
      </c>
      <c r="C73" s="76">
        <v>1.4649955933</v>
      </c>
      <c r="D73" s="76">
        <v>1.5284653272</v>
      </c>
      <c r="E73" s="76">
        <v>1.5983670371</v>
      </c>
      <c r="F73" s="76">
        <v>1.665054289</v>
      </c>
      <c r="G73" s="76">
        <v>1.7412716319</v>
      </c>
      <c r="H73" s="76">
        <v>4.291103388</v>
      </c>
      <c r="I73" s="76">
        <v>4.905652014</v>
      </c>
      <c r="J73" s="76">
        <v>4.261137435</v>
      </c>
      <c r="K73" s="76">
        <v>3.896808465</v>
      </c>
      <c r="L73" s="76">
        <v>10.226272299</v>
      </c>
      <c r="M73" s="76">
        <v>11.478370386</v>
      </c>
      <c r="N73" s="76">
        <v>11.220989682</v>
      </c>
      <c r="O73" s="76">
        <v>10.617226068</v>
      </c>
      <c r="P73" s="76">
        <v>9.66252374399999</v>
      </c>
      <c r="Q73" s="76">
        <v>5.5751071665</v>
      </c>
      <c r="R73" s="76">
        <v>5.748317265</v>
      </c>
      <c r="S73" s="76">
        <v>5.9006314906</v>
      </c>
      <c r="T73" s="76">
        <v>7.8419819508</v>
      </c>
      <c r="U73" s="76">
        <v>9.2118329153</v>
      </c>
      <c r="V73" s="76">
        <v>8.6410204088</v>
      </c>
      <c r="W73" s="76">
        <v>8.1591693671</v>
      </c>
      <c r="X73" s="76">
        <v>8.5355577682</v>
      </c>
      <c r="Y73" s="76">
        <v>9.1205482712</v>
      </c>
      <c r="Z73" s="76">
        <v>10.1227341145</v>
      </c>
      <c r="AA73" s="76">
        <v>12.6837914404</v>
      </c>
      <c r="AB73" s="76">
        <v>16.9287036041</v>
      </c>
      <c r="AC73" s="76">
        <v>15.9960848505</v>
      </c>
      <c r="AD73" s="76">
        <v>15.34392674</v>
      </c>
      <c r="AE73" s="76">
        <v>14.1046466664971</v>
      </c>
      <c r="AF73" s="76">
        <v>15.7102636891537</v>
      </c>
      <c r="AG73" s="76">
        <v>15.9839435400946</v>
      </c>
      <c r="AH73" s="76">
        <v>17.5481654658019</v>
      </c>
      <c r="AI73" s="76">
        <v>17.5885539731686</v>
      </c>
      <c r="AJ73" s="76">
        <v>21.4010722966245</v>
      </c>
      <c r="AK73" s="76">
        <v>27.9193625317946</v>
      </c>
      <c r="AL73" s="76">
        <v>30.335036937229</v>
      </c>
      <c r="AM73" s="76">
        <v>33.947656774016</v>
      </c>
      <c r="AN73" s="76">
        <v>34.9243717075517</v>
      </c>
      <c r="AO73" s="76">
        <v>33.4264078026418</v>
      </c>
      <c r="AP73" s="76">
        <v>35.6452883597733</v>
      </c>
      <c r="AQ73" s="76">
        <v>38.6186356599986</v>
      </c>
      <c r="AR73" s="76">
        <v>38.1812220928724</v>
      </c>
      <c r="AS73" s="76">
        <v>45.1247342434252</v>
      </c>
      <c r="AT73" s="76">
        <v>44.5892330484534</v>
      </c>
      <c r="AU73" s="76">
        <v>51.5818332288284</v>
      </c>
      <c r="AV73" s="76">
        <v>54.0209113238683</v>
      </c>
      <c r="AW73" s="76">
        <v>60.1291702605468</v>
      </c>
      <c r="AX73" s="76">
        <v>70.2942850357308</v>
      </c>
      <c r="AY73" s="76">
        <v>70.280041680226</v>
      </c>
      <c r="AZ73" s="76">
        <v>73.4526138412709</v>
      </c>
      <c r="BA73" s="76">
        <v>74.6431442461881</v>
      </c>
      <c r="BB73" s="76">
        <v>79.4951204413345</v>
      </c>
      <c r="BC73" s="76">
        <v>81.3672611193224</v>
      </c>
      <c r="BD73" s="76">
        <v>82.8831740898453</v>
      </c>
      <c r="BE73" s="76">
        <v>80.4381944487404</v>
      </c>
      <c r="BF73" s="77">
        <v>-0.0321507490263487</v>
      </c>
      <c r="BG73" s="79">
        <v>0.0639559244562344</v>
      </c>
      <c r="BH73" s="78">
        <v>0.00249157007620869</v>
      </c>
    </row>
    <row r="74" spans="8:8">
      <c r="A74" s="69" t="s">
        <v>160</v>
      </c>
      <c r="B74" s="76">
        <v>0.308025093</v>
      </c>
      <c r="C74" s="76">
        <v>0.306844311</v>
      </c>
      <c r="D74" s="76">
        <v>0.440491989</v>
      </c>
      <c r="E74" s="76">
        <v>1.342476093</v>
      </c>
      <c r="F74" s="76">
        <v>2.093711997</v>
      </c>
      <c r="G74" s="76">
        <v>2.369293185</v>
      </c>
      <c r="H74" s="76">
        <v>2.349972777</v>
      </c>
      <c r="I74" s="76">
        <v>2.598860343</v>
      </c>
      <c r="J74" s="76">
        <v>3.6866036187</v>
      </c>
      <c r="K74" s="76">
        <v>3.2480969486</v>
      </c>
      <c r="L74" s="76">
        <v>11.1894345816</v>
      </c>
      <c r="M74" s="76">
        <v>9.39793639760729</v>
      </c>
      <c r="N74" s="76">
        <v>9.49652671099577</v>
      </c>
      <c r="O74" s="76">
        <v>10.2936557912545</v>
      </c>
      <c r="P74" s="76">
        <v>14.008711065607</v>
      </c>
      <c r="Q74" s="76">
        <v>11.6765459483302</v>
      </c>
      <c r="R74" s="76">
        <v>12.1118221797194</v>
      </c>
      <c r="S74" s="76">
        <v>10.4929176284022</v>
      </c>
      <c r="T74" s="76">
        <v>10.2032360760062</v>
      </c>
      <c r="U74" s="76">
        <v>11.4900670226786</v>
      </c>
      <c r="V74" s="76">
        <v>10.7937145994832</v>
      </c>
      <c r="W74" s="76">
        <v>11.6441741862719</v>
      </c>
      <c r="X74" s="76">
        <v>11.3304785129314</v>
      </c>
      <c r="Y74" s="76">
        <v>12.0783425173864</v>
      </c>
      <c r="Z74" s="76">
        <v>12.6960502843017</v>
      </c>
      <c r="AA74" s="76">
        <v>12.8583143155079</v>
      </c>
      <c r="AB74" s="76">
        <v>16.1530212593516</v>
      </c>
      <c r="AC74" s="76">
        <v>24.0056364488237</v>
      </c>
      <c r="AD74" s="76">
        <v>25.712232699918</v>
      </c>
      <c r="AE74" s="76">
        <v>26.2211711176471</v>
      </c>
      <c r="AF74" s="76">
        <v>26.3964745149094</v>
      </c>
      <c r="AG74" s="76">
        <v>19.5874359085463</v>
      </c>
      <c r="AH74" s="76">
        <v>21.149732125989</v>
      </c>
      <c r="AI74" s="76">
        <v>22.9504816873668</v>
      </c>
      <c r="AJ74" s="76">
        <v>25.8999090119213</v>
      </c>
      <c r="AK74" s="76">
        <v>22.5700327516235</v>
      </c>
      <c r="AL74" s="76">
        <v>21.615267304328</v>
      </c>
      <c r="AM74" s="76">
        <v>25.051622281756</v>
      </c>
      <c r="AN74" s="76">
        <v>35.1829461812271</v>
      </c>
      <c r="AO74" s="76">
        <v>41.231677325379</v>
      </c>
      <c r="AP74" s="76">
        <v>45.0280118601289</v>
      </c>
      <c r="AQ74" s="76">
        <v>46.1008878757312</v>
      </c>
      <c r="AR74" s="76">
        <v>51.6609609955292</v>
      </c>
      <c r="AS74" s="76">
        <v>57.4392808804655</v>
      </c>
      <c r="AT74" s="76">
        <v>58.9500345397405</v>
      </c>
      <c r="AU74" s="76">
        <v>61.8722592336959</v>
      </c>
      <c r="AV74" s="76">
        <v>69.7780740836418</v>
      </c>
      <c r="AW74" s="76">
        <v>79.8775680119782</v>
      </c>
      <c r="AX74" s="76">
        <v>90.1219292336754</v>
      </c>
      <c r="AY74" s="76">
        <v>97.8727228791592</v>
      </c>
      <c r="AZ74" s="76">
        <v>112.321277786013</v>
      </c>
      <c r="BA74" s="76">
        <v>109.976754653052</v>
      </c>
      <c r="BB74" s="76">
        <v>105.975463335769</v>
      </c>
      <c r="BC74" s="76">
        <v>92.685201535275</v>
      </c>
      <c r="BD74" s="76">
        <v>101.831089006071</v>
      </c>
      <c r="BE74" s="76">
        <v>87.6553927794571</v>
      </c>
      <c r="BF74" s="77">
        <v>-0.141559831835264</v>
      </c>
      <c r="BG74" s="79">
        <v>0.0561841174775264</v>
      </c>
      <c r="BH74" s="78">
        <v>0.0027151225256155</v>
      </c>
    </row>
    <row r="75" spans="8:8">
      <c r="A75" s="69" t="s">
        <v>161</v>
      </c>
      <c r="B75" s="76">
        <v>62.4899278504</v>
      </c>
      <c r="C75" s="76">
        <v>63.261300317</v>
      </c>
      <c r="D75" s="76">
        <v>64.0854348336</v>
      </c>
      <c r="E75" s="76">
        <v>64.9737149543</v>
      </c>
      <c r="F75" s="76">
        <v>65.9425585207</v>
      </c>
      <c r="G75" s="76">
        <v>67.0465366312</v>
      </c>
      <c r="H75" s="76">
        <v>67.0770468517</v>
      </c>
      <c r="I75" s="76">
        <v>71.8576327768</v>
      </c>
      <c r="J75" s="76">
        <v>76.4998283925</v>
      </c>
      <c r="K75" s="76">
        <v>80.8633273229</v>
      </c>
      <c r="L75" s="76">
        <v>120.1032795861</v>
      </c>
      <c r="M75" s="76">
        <v>146.023910474551</v>
      </c>
      <c r="N75" s="76">
        <v>159.276763879535</v>
      </c>
      <c r="O75" s="76">
        <v>159.75985496674</v>
      </c>
      <c r="P75" s="76">
        <v>190.64728769242</v>
      </c>
      <c r="Q75" s="76">
        <v>173.466506468619</v>
      </c>
      <c r="R75" s="76">
        <v>160.814076403131</v>
      </c>
      <c r="S75" s="76">
        <v>146.708510949561</v>
      </c>
      <c r="T75" s="76">
        <v>146.740602857602</v>
      </c>
      <c r="U75" s="76">
        <v>165.179874382953</v>
      </c>
      <c r="V75" s="76">
        <v>167.644719531321</v>
      </c>
      <c r="W75" s="76">
        <v>163.573980524689</v>
      </c>
      <c r="X75" s="76">
        <v>172.230936747271</v>
      </c>
      <c r="Y75" s="76">
        <v>179.720295200844</v>
      </c>
      <c r="Z75" s="76">
        <v>176.853688036732</v>
      </c>
      <c r="AA75" s="76">
        <v>217.149360556685</v>
      </c>
      <c r="AB75" s="76">
        <v>237.856454957523</v>
      </c>
      <c r="AC75" s="76">
        <v>233.19015384239</v>
      </c>
      <c r="AD75" s="76">
        <v>237.002765594824</v>
      </c>
      <c r="AE75" s="76">
        <v>255.359260035175</v>
      </c>
      <c r="AF75" s="76">
        <v>244.022021671996</v>
      </c>
      <c r="AG75" s="76">
        <v>248.37671091759</v>
      </c>
      <c r="AH75" s="76">
        <v>252.802395470863</v>
      </c>
      <c r="AI75" s="76">
        <v>267.85992949263</v>
      </c>
      <c r="AJ75" s="76">
        <v>270.445477649762</v>
      </c>
      <c r="AK75" s="76">
        <v>279.310080098032</v>
      </c>
      <c r="AL75" s="76">
        <v>287.618052660505</v>
      </c>
      <c r="AM75" s="76">
        <v>295.297861898872</v>
      </c>
      <c r="AN75" s="76">
        <v>314.894829348035</v>
      </c>
      <c r="AO75" s="76">
        <v>340.811084975751</v>
      </c>
      <c r="AP75" s="76">
        <v>343.147730165865</v>
      </c>
      <c r="AQ75" s="76">
        <v>360.265497132103</v>
      </c>
      <c r="AR75" s="76">
        <v>379.632029934931</v>
      </c>
      <c r="AS75" s="76">
        <v>411.976501572815</v>
      </c>
      <c r="AT75" s="76">
        <v>426.863328232442</v>
      </c>
      <c r="AU75" s="76">
        <v>471.961343225954</v>
      </c>
      <c r="AV75" s="76">
        <v>499.817809239153</v>
      </c>
      <c r="AW75" s="76">
        <v>524.99873790194</v>
      </c>
      <c r="AX75" s="76">
        <v>539.505357587318</v>
      </c>
      <c r="AY75" s="76">
        <v>574.592692188745</v>
      </c>
      <c r="AZ75" s="76">
        <v>592.389466403629</v>
      </c>
      <c r="BA75" s="76">
        <v>605.346018945385</v>
      </c>
      <c r="BB75" s="76">
        <v>599.571089577326</v>
      </c>
      <c r="BC75" s="76">
        <v>581.316789909315</v>
      </c>
      <c r="BD75" s="76">
        <v>579.621668115639</v>
      </c>
      <c r="BE75" s="76">
        <v>570.844671232235</v>
      </c>
      <c r="BF75" s="77">
        <v>-0.0178334978591914</v>
      </c>
      <c r="BG75" s="79">
        <v>0.0310638885548109</v>
      </c>
      <c r="BH75" s="78">
        <v>0.0176818924237762</v>
      </c>
    </row>
    <row r="76" spans="8:8">
      <c r="A76" s="69" t="s">
        <v>162</v>
      </c>
      <c r="B76" s="76">
        <v>0.218803720992403</v>
      </c>
      <c r="C76" s="76">
        <v>0.233528683767055</v>
      </c>
      <c r="D76" s="76">
        <v>1.1449203945959</v>
      </c>
      <c r="E76" s="76">
        <v>1.46177270048602</v>
      </c>
      <c r="F76" s="76">
        <v>1.47325211393441</v>
      </c>
      <c r="G76" s="76">
        <v>2.01648447319611</v>
      </c>
      <c r="H76" s="76">
        <v>3.046637625</v>
      </c>
      <c r="I76" s="76">
        <v>3.281389008</v>
      </c>
      <c r="J76" s="76">
        <v>4.290492915</v>
      </c>
      <c r="K76" s="76">
        <v>4.769040195</v>
      </c>
      <c r="L76" s="76">
        <v>30.897343386</v>
      </c>
      <c r="M76" s="76">
        <v>36.843122535</v>
      </c>
      <c r="N76" s="76">
        <v>39.148224405</v>
      </c>
      <c r="O76" s="76">
        <v>34.2232452523</v>
      </c>
      <c r="P76" s="76">
        <v>35.5090525953</v>
      </c>
      <c r="Q76" s="76">
        <v>44.7515353364</v>
      </c>
      <c r="R76" s="76">
        <v>40.9679947933</v>
      </c>
      <c r="S76" s="76">
        <v>40.05301384</v>
      </c>
      <c r="T76" s="76">
        <v>41.0230622208</v>
      </c>
      <c r="U76" s="76">
        <v>52.1975124921</v>
      </c>
      <c r="V76" s="76">
        <v>59.657388066</v>
      </c>
      <c r="W76" s="76">
        <v>65.0963195171</v>
      </c>
      <c r="X76" s="76">
        <v>69.2901717972</v>
      </c>
      <c r="Y76" s="76">
        <v>74.9490468194</v>
      </c>
      <c r="Z76" s="76">
        <v>82.5187606083</v>
      </c>
      <c r="AA76" s="76">
        <v>83.7618023608</v>
      </c>
      <c r="AB76" s="76">
        <v>101.2677114695</v>
      </c>
      <c r="AC76" s="76">
        <v>99.1740985684</v>
      </c>
      <c r="AD76" s="76">
        <v>102.2590986166</v>
      </c>
      <c r="AE76" s="76">
        <v>111.3972848138</v>
      </c>
      <c r="AF76" s="76">
        <v>115.3113355753</v>
      </c>
      <c r="AG76" s="76">
        <v>117.7732661646</v>
      </c>
      <c r="AH76" s="76">
        <v>124.6553147541</v>
      </c>
      <c r="AI76" s="76">
        <v>127.0891287254</v>
      </c>
      <c r="AJ76" s="76">
        <v>127.046950139</v>
      </c>
      <c r="AK76" s="76">
        <v>126.1238118212</v>
      </c>
      <c r="AL76" s="76">
        <v>126.766174029934</v>
      </c>
      <c r="AM76" s="76">
        <v>134.47433482571</v>
      </c>
      <c r="AN76" s="76">
        <v>143.972274045176</v>
      </c>
      <c r="AO76" s="76">
        <v>154.795744308175</v>
      </c>
      <c r="AP76" s="76">
        <v>160.926929852502</v>
      </c>
      <c r="AQ76" s="76">
        <v>169.976636743902</v>
      </c>
      <c r="AR76" s="76">
        <v>186.670438174486</v>
      </c>
      <c r="AS76" s="76">
        <v>212.468924024079</v>
      </c>
      <c r="AT76" s="76">
        <v>206.242389286184</v>
      </c>
      <c r="AU76" s="76">
        <v>215.660782315202</v>
      </c>
      <c r="AV76" s="76">
        <v>222.649458620337</v>
      </c>
      <c r="AW76" s="76">
        <v>233.865449683551</v>
      </c>
      <c r="AX76" s="76">
        <v>249.942421685648</v>
      </c>
      <c r="AY76" s="76">
        <v>245.700847024568</v>
      </c>
      <c r="AZ76" s="76">
        <v>267.878411566244</v>
      </c>
      <c r="BA76" s="76">
        <v>278.211588280332</v>
      </c>
      <c r="BB76" s="76">
        <v>280.285010149303</v>
      </c>
      <c r="BC76" s="76">
        <v>275.240832234793</v>
      </c>
      <c r="BD76" s="76">
        <v>271.954397045128</v>
      </c>
      <c r="BE76" s="76">
        <v>245.900897866903</v>
      </c>
      <c r="BF76" s="77">
        <v>-0.0982714743548556</v>
      </c>
      <c r="BG76" s="79">
        <v>0.0280442666211747</v>
      </c>
      <c r="BH76" s="78">
        <v>0.00761677115003441</v>
      </c>
    </row>
    <row r="77" spans="8:8">
      <c r="A77" s="69" t="s">
        <v>163</v>
      </c>
      <c r="B77" s="83">
        <v>17.7020473807111</v>
      </c>
      <c r="C77" s="83">
        <v>18.4276577871689</v>
      </c>
      <c r="D77" s="83">
        <v>19.1600793787015</v>
      </c>
      <c r="E77" s="83">
        <v>20.3465126690766</v>
      </c>
      <c r="F77" s="83">
        <v>21.2242434635955</v>
      </c>
      <c r="G77" s="83">
        <v>21.2526025146405</v>
      </c>
      <c r="H77" s="83">
        <v>22.6968116983918</v>
      </c>
      <c r="I77" s="83">
        <v>22.5937235438913</v>
      </c>
      <c r="J77" s="83">
        <v>25.3118263648817</v>
      </c>
      <c r="K77" s="83">
        <v>27.6019231451846</v>
      </c>
      <c r="L77" s="83">
        <v>33.793141552755</v>
      </c>
      <c r="M77" s="83">
        <v>38.4952845508091</v>
      </c>
      <c r="N77" s="83">
        <v>42.2798591298404</v>
      </c>
      <c r="O77" s="83">
        <v>42.8395197123935</v>
      </c>
      <c r="P77" s="83">
        <v>47.8925700278844</v>
      </c>
      <c r="Q77" s="83">
        <v>45.6046705368384</v>
      </c>
      <c r="R77" s="83">
        <v>47.0633218620243</v>
      </c>
      <c r="S77" s="83">
        <v>55.0054828618973</v>
      </c>
      <c r="T77" s="83">
        <v>55.9026435308899</v>
      </c>
      <c r="U77" s="83">
        <v>60.2314031425545</v>
      </c>
      <c r="V77" s="83">
        <v>61.3716645536855</v>
      </c>
      <c r="W77" s="83">
        <v>61.8004446505242</v>
      </c>
      <c r="X77" s="83">
        <v>66.1577701180236</v>
      </c>
      <c r="Y77" s="83">
        <v>68.6670737814504</v>
      </c>
      <c r="Z77" s="83">
        <v>68.9941105397046</v>
      </c>
      <c r="AA77" s="83">
        <v>72.8531759851512</v>
      </c>
      <c r="AB77" s="83">
        <v>78.0836599963774</v>
      </c>
      <c r="AC77" s="83">
        <v>80.5579186307381</v>
      </c>
      <c r="AD77" s="83">
        <v>82.4293280117916</v>
      </c>
      <c r="AE77" s="83">
        <v>85.1475244762706</v>
      </c>
      <c r="AF77" s="83">
        <v>91.8946839315767</v>
      </c>
      <c r="AG77" s="83">
        <v>93.3809153042017</v>
      </c>
      <c r="AH77" s="83">
        <v>99.9343255407117</v>
      </c>
      <c r="AI77" s="83">
        <v>104.948256644873</v>
      </c>
      <c r="AJ77" s="83">
        <v>108.032102987085</v>
      </c>
      <c r="AK77" s="83">
        <v>109.298553575005</v>
      </c>
      <c r="AL77" s="83">
        <v>113.053083981994</v>
      </c>
      <c r="AM77" s="83">
        <v>116.233331496871</v>
      </c>
      <c r="AN77" s="83">
        <v>121.606378892165</v>
      </c>
      <c r="AO77" s="83">
        <v>126.195135783948</v>
      </c>
      <c r="AP77" s="83">
        <v>139.868336098455</v>
      </c>
      <c r="AQ77" s="83">
        <v>144.879364526713</v>
      </c>
      <c r="AR77" s="83">
        <v>150.797395099614</v>
      </c>
      <c r="AS77" s="83">
        <v>156.420122432852</v>
      </c>
      <c r="AT77" s="83">
        <v>156.992925375045</v>
      </c>
      <c r="AU77" s="83">
        <v>153.862367739133</v>
      </c>
      <c r="AV77" s="83">
        <v>146.784143997176</v>
      </c>
      <c r="AW77" s="83">
        <v>139.098622955152</v>
      </c>
      <c r="AX77" s="83">
        <v>134.695476083061</v>
      </c>
      <c r="AY77" s="83">
        <v>134.294823293807</v>
      </c>
      <c r="AZ77" s="83">
        <v>123.815989429221</v>
      </c>
      <c r="BA77" s="83">
        <v>121.396013506127</v>
      </c>
      <c r="BB77" s="83">
        <v>124.204265770291</v>
      </c>
      <c r="BC77" s="83">
        <v>120.282467669506</v>
      </c>
      <c r="BD77" s="83">
        <v>124.070804463305</v>
      </c>
      <c r="BE77" s="83">
        <v>121.082331161476</v>
      </c>
      <c r="BF77" s="77">
        <v>-0.02675326687541</v>
      </c>
      <c r="BG77" s="84">
        <v>-0.0232600493556646</v>
      </c>
      <c r="BH77" s="78">
        <v>0.00375052069662969</v>
      </c>
    </row>
    <row r="78" spans="8:8" s="70" ht="10.2" customFormat="1">
      <c r="A78" s="80" t="s">
        <v>164</v>
      </c>
      <c r="B78" s="81">
        <v>136.963950431703</v>
      </c>
      <c r="C78" s="81">
        <v>142.551780652287</v>
      </c>
      <c r="D78" s="81">
        <v>148.863748791733</v>
      </c>
      <c r="E78" s="81">
        <v>157.026509444749</v>
      </c>
      <c r="F78" s="81">
        <v>164.75271303991</v>
      </c>
      <c r="G78" s="81">
        <v>171.507408617601</v>
      </c>
      <c r="H78" s="81">
        <v>181.085166528663</v>
      </c>
      <c r="I78" s="81">
        <v>196.326529141265</v>
      </c>
      <c r="J78" s="81">
        <v>216.084652518123</v>
      </c>
      <c r="K78" s="81">
        <v>228.505520248838</v>
      </c>
      <c r="L78" s="81">
        <v>397.856453429399</v>
      </c>
      <c r="M78" s="81">
        <v>464.274122979938</v>
      </c>
      <c r="N78" s="81">
        <v>487.454532992546</v>
      </c>
      <c r="O78" s="81">
        <v>482.634340298829</v>
      </c>
      <c r="P78" s="81">
        <v>525.343331320233</v>
      </c>
      <c r="Q78" s="81">
        <v>481.958379097451</v>
      </c>
      <c r="R78" s="81">
        <v>460.296554193294</v>
      </c>
      <c r="S78" s="81">
        <v>478.296800112843</v>
      </c>
      <c r="T78" s="81">
        <v>500.066528420715</v>
      </c>
      <c r="U78" s="81">
        <v>547.616303420419</v>
      </c>
      <c r="V78" s="81">
        <v>574.377587278928</v>
      </c>
      <c r="W78" s="81">
        <v>577.150738950863</v>
      </c>
      <c r="X78" s="81">
        <v>605.905487951127</v>
      </c>
      <c r="Y78" s="81">
        <v>634.6468582107</v>
      </c>
      <c r="Z78" s="81">
        <v>678.758611425198</v>
      </c>
      <c r="AA78" s="81">
        <v>723.976308710143</v>
      </c>
      <c r="AB78" s="81">
        <v>789.527295471315</v>
      </c>
      <c r="AC78" s="81">
        <v>809.899678464708</v>
      </c>
      <c r="AD78" s="81">
        <v>830.752626363319</v>
      </c>
      <c r="AE78" s="81">
        <v>905.153234683329</v>
      </c>
      <c r="AF78" s="81">
        <v>925.476020148143</v>
      </c>
      <c r="AG78" s="81">
        <v>948.140568175293</v>
      </c>
      <c r="AH78" s="81">
        <v>996.143967115811</v>
      </c>
      <c r="AI78" s="81">
        <v>1007.52512364434</v>
      </c>
      <c r="AJ78" s="81">
        <v>1032.65696678788</v>
      </c>
      <c r="AK78" s="81">
        <v>1085.25219058333</v>
      </c>
      <c r="AL78" s="81">
        <v>1132.32072706294</v>
      </c>
      <c r="AM78" s="81">
        <v>1181.28856058445</v>
      </c>
      <c r="AN78" s="81">
        <v>1251.37583797946</v>
      </c>
      <c r="AO78" s="81">
        <v>1340.66287859348</v>
      </c>
      <c r="AP78" s="81">
        <v>1394.05700760977</v>
      </c>
      <c r="AQ78" s="81">
        <v>1465.94974722125</v>
      </c>
      <c r="AR78" s="81">
        <v>1542.47980970588</v>
      </c>
      <c r="AS78" s="81">
        <v>1648.35987529468</v>
      </c>
      <c r="AT78" s="81">
        <v>1672.69166883371</v>
      </c>
      <c r="AU78" s="81">
        <v>1765.55390841005</v>
      </c>
      <c r="AV78" s="81">
        <v>1828.11019840316</v>
      </c>
      <c r="AW78" s="81">
        <v>1901.1964131157</v>
      </c>
      <c r="AX78" s="81">
        <v>1967.10908942375</v>
      </c>
      <c r="AY78" s="81">
        <v>2016.08313214258</v>
      </c>
      <c r="AZ78" s="81">
        <v>2064.7704869391</v>
      </c>
      <c r="BA78" s="81">
        <v>2131.79716775813</v>
      </c>
      <c r="BB78" s="81">
        <v>2143.93057847429</v>
      </c>
      <c r="BC78" s="81">
        <v>2146.89142783059</v>
      </c>
      <c r="BD78" s="81">
        <v>2190.17321855555</v>
      </c>
      <c r="BE78" s="81">
        <v>2110.13543169687</v>
      </c>
      <c r="BF78" s="82">
        <v>-0.0391764375009703</v>
      </c>
      <c r="BG78" s="82">
        <v>0.027321215697834</v>
      </c>
      <c r="BH78" s="82">
        <v>0.0653613663806691</v>
      </c>
    </row>
    <row r="79" spans="8:8">
      <c r="B79" s="76"/>
      <c r="C79" s="76"/>
      <c r="D79" s="76"/>
      <c r="E79" s="76"/>
      <c r="F79" s="76"/>
      <c r="G79" s="76"/>
      <c r="H79" s="76"/>
      <c r="I79" s="76"/>
      <c r="J79" s="76"/>
      <c r="K79" s="76"/>
      <c r="L79" s="76"/>
      <c r="M79" s="76"/>
      <c r="N79" s="76"/>
      <c r="O79" s="76"/>
      <c r="P79" s="76"/>
      <c r="Q79" s="76"/>
      <c r="R79" s="76"/>
      <c r="S79" s="76"/>
      <c r="T79" s="76"/>
      <c r="U79" s="76"/>
      <c r="V79" s="76"/>
      <c r="W79" s="76"/>
      <c r="X79" s="76"/>
      <c r="Y79" s="76"/>
      <c r="Z79" s="76"/>
      <c r="AA79" s="76"/>
      <c r="AB79" s="76"/>
      <c r="AC79" s="76"/>
      <c r="AD79" s="76"/>
      <c r="AE79" s="76"/>
      <c r="AF79" s="76"/>
      <c r="AG79" s="76"/>
      <c r="AH79" s="76"/>
      <c r="AI79" s="76"/>
      <c r="AJ79" s="76"/>
      <c r="AK79" s="76"/>
      <c r="AL79" s="76"/>
      <c r="AM79" s="76"/>
      <c r="AN79" s="76"/>
      <c r="AO79" s="76"/>
      <c r="AP79" s="76"/>
      <c r="AQ79" s="76"/>
      <c r="AR79" s="76"/>
      <c r="AS79" s="76"/>
      <c r="AT79" s="76"/>
      <c r="AU79" s="76"/>
      <c r="AV79" s="76"/>
      <c r="AW79" s="76"/>
      <c r="AX79" s="76"/>
      <c r="AY79" s="76"/>
      <c r="AZ79" s="76"/>
      <c r="BA79" s="76"/>
      <c r="BB79" s="76"/>
      <c r="BC79" s="76"/>
      <c r="BD79" s="76"/>
      <c r="BE79" s="76"/>
      <c r="BF79" s="77"/>
      <c r="BG79" s="79"/>
      <c r="BH79" s="78"/>
    </row>
    <row r="80" spans="8:8">
      <c r="A80" s="73" t="s">
        <v>165</v>
      </c>
      <c r="B80" s="76">
        <v>5.5687527761</v>
      </c>
      <c r="C80" s="76">
        <v>6.8675059786</v>
      </c>
      <c r="D80" s="76">
        <v>6.3693069022</v>
      </c>
      <c r="E80" s="76">
        <v>6.77113723</v>
      </c>
      <c r="F80" s="76">
        <v>7.592118351</v>
      </c>
      <c r="G80" s="76">
        <v>8.2644246325</v>
      </c>
      <c r="H80" s="76">
        <v>8.9308441677</v>
      </c>
      <c r="I80" s="76">
        <v>9.9864805262</v>
      </c>
      <c r="J80" s="76">
        <v>11.6122140344</v>
      </c>
      <c r="K80" s="76">
        <v>12.9736952606</v>
      </c>
      <c r="L80" s="76">
        <v>30.6176853509</v>
      </c>
      <c r="M80" s="76">
        <v>38.8350885216</v>
      </c>
      <c r="N80" s="76">
        <v>42.4615621532</v>
      </c>
      <c r="O80" s="76">
        <v>48.6365482156</v>
      </c>
      <c r="P80" s="76">
        <v>51.8418888762</v>
      </c>
      <c r="Q80" s="76">
        <v>57.6358428697</v>
      </c>
      <c r="R80" s="76">
        <v>59.5622909587</v>
      </c>
      <c r="S80" s="76">
        <v>63.7495519261</v>
      </c>
      <c r="T80" s="76">
        <v>67.6374012669</v>
      </c>
      <c r="U80" s="76">
        <v>68.2013372374</v>
      </c>
      <c r="V80" s="76">
        <v>72.5579962815</v>
      </c>
      <c r="W80" s="76">
        <v>79.7708707778</v>
      </c>
      <c r="X80" s="76">
        <v>77.423190769</v>
      </c>
      <c r="Y80" s="76">
        <v>78.2074412251</v>
      </c>
      <c r="Z80" s="76">
        <v>77.1856758026</v>
      </c>
      <c r="AA80" s="76">
        <v>74.2542045166388</v>
      </c>
      <c r="AB80" s="76">
        <v>74.1392823555898</v>
      </c>
      <c r="AC80" s="76">
        <v>75.5808991915341</v>
      </c>
      <c r="AD80" s="76">
        <v>75.3566114258665</v>
      </c>
      <c r="AE80" s="76">
        <v>76.3429706168074</v>
      </c>
      <c r="AF80" s="76">
        <v>79.1399955535869</v>
      </c>
      <c r="AG80" s="76">
        <v>79.0835177461443</v>
      </c>
      <c r="AH80" s="76">
        <v>75.4867870792063</v>
      </c>
      <c r="AI80" s="76">
        <v>78.0562535374095</v>
      </c>
      <c r="AJ80" s="76">
        <v>77.6802792278865</v>
      </c>
      <c r="AK80" s="76">
        <v>75.9848207279154</v>
      </c>
      <c r="AL80" s="76">
        <v>73.3997995944146</v>
      </c>
      <c r="AM80" s="76">
        <v>76.0863720427601</v>
      </c>
      <c r="AN80" s="76">
        <v>78.8309168253267</v>
      </c>
      <c r="AO80" s="76">
        <v>81.0018555949343</v>
      </c>
      <c r="AP80" s="76">
        <v>82.8527828444361</v>
      </c>
      <c r="AQ80" s="76">
        <v>87.3012646398756</v>
      </c>
      <c r="AR80" s="76">
        <v>94.4343186235627</v>
      </c>
      <c r="AS80" s="76">
        <v>100.369362481208</v>
      </c>
      <c r="AT80" s="76">
        <v>106.502872596935</v>
      </c>
      <c r="AU80" s="76">
        <v>104.443956718258</v>
      </c>
      <c r="AV80" s="76">
        <v>107.666781544334</v>
      </c>
      <c r="AW80" s="76">
        <v>115.768515346957</v>
      </c>
      <c r="AX80" s="76">
        <v>133.268267244325</v>
      </c>
      <c r="AY80" s="76">
        <v>142.132417435651</v>
      </c>
      <c r="AZ80" s="76">
        <v>148.419337870359</v>
      </c>
      <c r="BA80" s="76">
        <v>147.21780764572</v>
      </c>
      <c r="BB80" s="76">
        <v>149.370645571744</v>
      </c>
      <c r="BC80" s="76">
        <v>156.675251384658</v>
      </c>
      <c r="BD80" s="76">
        <v>160.897465169413</v>
      </c>
      <c r="BE80" s="76">
        <v>148.565243951103</v>
      </c>
      <c r="BF80" s="77">
        <v>-0.0791692844382407</v>
      </c>
      <c r="BG80" s="79">
        <v>0.0421225369182183</v>
      </c>
      <c r="BH80" s="78">
        <v>0.00460180289637281</v>
      </c>
    </row>
    <row r="81" spans="8:8">
      <c r="A81" s="73" t="s">
        <v>166</v>
      </c>
      <c r="B81" s="76">
        <v>22.9015582589</v>
      </c>
      <c r="C81" s="76">
        <v>24.0252858085</v>
      </c>
      <c r="D81" s="76">
        <v>20.1245571806</v>
      </c>
      <c r="E81" s="76">
        <v>21.0626535053</v>
      </c>
      <c r="F81" s="76">
        <v>15.8805010404</v>
      </c>
      <c r="G81" s="76">
        <v>20.2005890466</v>
      </c>
      <c r="H81" s="76">
        <v>20.4924383393464</v>
      </c>
      <c r="I81" s="76">
        <v>23.1321358686776</v>
      </c>
      <c r="J81" s="76">
        <v>21.6042287768736</v>
      </c>
      <c r="K81" s="76">
        <v>24.6206631767304</v>
      </c>
      <c r="L81" s="76">
        <v>30.8421998191472</v>
      </c>
      <c r="M81" s="76">
        <v>35.1505230280417</v>
      </c>
      <c r="N81" s="76">
        <v>37.364336336435</v>
      </c>
      <c r="O81" s="76">
        <v>38.2724886019537</v>
      </c>
      <c r="P81" s="76">
        <v>42.2558031848472</v>
      </c>
      <c r="Q81" s="76">
        <v>48.138879773897</v>
      </c>
      <c r="R81" s="76">
        <v>55.0363910691375</v>
      </c>
      <c r="S81" s="76">
        <v>60.8428558806653</v>
      </c>
      <c r="T81" s="76">
        <v>66.062255924007</v>
      </c>
      <c r="U81" s="76">
        <v>71.4890783751988</v>
      </c>
      <c r="V81" s="76">
        <v>75.1841402751345</v>
      </c>
      <c r="W81" s="76">
        <v>76.4536771314075</v>
      </c>
      <c r="X81" s="76">
        <v>80.7051992004085</v>
      </c>
      <c r="Y81" s="76">
        <v>81.0375566367118</v>
      </c>
      <c r="Z81" s="76">
        <v>85.303326159719</v>
      </c>
      <c r="AA81" s="76">
        <v>89.9092850449918</v>
      </c>
      <c r="AB81" s="76">
        <v>91.7847105032774</v>
      </c>
      <c r="AC81" s="76">
        <v>88.5753774749061</v>
      </c>
      <c r="AD81" s="76">
        <v>86.593024985118</v>
      </c>
      <c r="AE81" s="76">
        <v>90.7253195300069</v>
      </c>
      <c r="AF81" s="76">
        <v>95.7636319082339</v>
      </c>
      <c r="AG81" s="76">
        <v>101.621249712751</v>
      </c>
      <c r="AH81" s="76">
        <v>105.999666893558</v>
      </c>
      <c r="AI81" s="76">
        <v>109.878655635919</v>
      </c>
      <c r="AJ81" s="76">
        <v>115.727802711717</v>
      </c>
      <c r="AK81" s="76">
        <v>120.531189609924</v>
      </c>
      <c r="AL81" s="76">
        <v>126.650511166367</v>
      </c>
      <c r="AM81" s="76">
        <v>123.854964705788</v>
      </c>
      <c r="AN81" s="76">
        <v>133.835784466158</v>
      </c>
      <c r="AO81" s="76">
        <v>132.845452549644</v>
      </c>
      <c r="AP81" s="76">
        <v>147.130636246567</v>
      </c>
      <c r="AQ81" s="76">
        <v>150.130555516507</v>
      </c>
      <c r="AR81" s="76">
        <v>159.410214830759</v>
      </c>
      <c r="AS81" s="76">
        <v>167.380386980952</v>
      </c>
      <c r="AT81" s="76">
        <v>176.115814456627</v>
      </c>
      <c r="AU81" s="76">
        <v>186.808653450358</v>
      </c>
      <c r="AV81" s="76">
        <v>188.332637550877</v>
      </c>
      <c r="AW81" s="76">
        <v>198.634098804366</v>
      </c>
      <c r="AX81" s="76">
        <v>201.847556910053</v>
      </c>
      <c r="AY81" s="76">
        <v>207.451680720082</v>
      </c>
      <c r="AZ81" s="76">
        <v>210.915523730274</v>
      </c>
      <c r="BA81" s="76">
        <v>219.539655883357</v>
      </c>
      <c r="BB81" s="76">
        <v>221.991417110401</v>
      </c>
      <c r="BC81" s="76">
        <v>222.853374033575</v>
      </c>
      <c r="BD81" s="76">
        <v>222.055516058078</v>
      </c>
      <c r="BE81" s="76">
        <v>204.344071286683</v>
      </c>
      <c r="BF81" s="77">
        <v>-0.0822756499382797</v>
      </c>
      <c r="BG81" s="79">
        <v>0.0234492711152086</v>
      </c>
      <c r="BH81" s="78">
        <v>0.00632954999497166</v>
      </c>
    </row>
    <row r="82" spans="8:8">
      <c r="A82" s="73" t="s">
        <v>167</v>
      </c>
      <c r="B82" s="76">
        <v>3.56559041210769</v>
      </c>
      <c r="C82" s="76">
        <v>5.34030219363115</v>
      </c>
      <c r="D82" s="76">
        <v>5.74353527454188</v>
      </c>
      <c r="E82" s="76">
        <v>6.07459499217093</v>
      </c>
      <c r="F82" s="76">
        <v>6.48506179325664</v>
      </c>
      <c r="G82" s="76">
        <v>6.88175276168872</v>
      </c>
      <c r="H82" s="76">
        <v>7.25005795214699</v>
      </c>
      <c r="I82" s="76">
        <v>7.91367410531981</v>
      </c>
      <c r="J82" s="76">
        <v>9.25798830369634</v>
      </c>
      <c r="K82" s="76">
        <v>9.84723521266097</v>
      </c>
      <c r="L82" s="76">
        <v>10.3000054791993</v>
      </c>
      <c r="M82" s="76">
        <v>11.27637807457</v>
      </c>
      <c r="N82" s="76">
        <v>12.3948284021752</v>
      </c>
      <c r="O82" s="76">
        <v>13.2259177353042</v>
      </c>
      <c r="P82" s="76">
        <v>14.7865226081996</v>
      </c>
      <c r="Q82" s="76">
        <v>14.9258698690257</v>
      </c>
      <c r="R82" s="76">
        <v>14.8435779154687</v>
      </c>
      <c r="S82" s="76">
        <v>15.6633746055738</v>
      </c>
      <c r="T82" s="76">
        <v>16.2736734431439</v>
      </c>
      <c r="U82" s="76">
        <v>16.5756639014824</v>
      </c>
      <c r="V82" s="76">
        <v>17.1730130474336</v>
      </c>
      <c r="W82" s="76">
        <v>17.7592728881064</v>
      </c>
      <c r="X82" s="76">
        <v>18.2125543909196</v>
      </c>
      <c r="Y82" s="76">
        <v>19.1563404687788</v>
      </c>
      <c r="Z82" s="76">
        <v>20.9802026073232</v>
      </c>
      <c r="AA82" s="76">
        <v>21.3156488224388</v>
      </c>
      <c r="AB82" s="76">
        <v>21.5465159540548</v>
      </c>
      <c r="AC82" s="76">
        <v>24.2485517401496</v>
      </c>
      <c r="AD82" s="76">
        <v>25.1597825615712</v>
      </c>
      <c r="AE82" s="76">
        <v>27.295016939298</v>
      </c>
      <c r="AF82" s="76">
        <v>27.1470509508844</v>
      </c>
      <c r="AG82" s="76">
        <v>27.624743793552</v>
      </c>
      <c r="AH82" s="76">
        <v>28.3735261088024</v>
      </c>
      <c r="AI82" s="76">
        <v>29.8947881657296</v>
      </c>
      <c r="AJ82" s="76">
        <v>31.4993922673676</v>
      </c>
      <c r="AK82" s="76">
        <v>31.5813442460312</v>
      </c>
      <c r="AL82" s="76">
        <v>34.3597883684528</v>
      </c>
      <c r="AM82" s="76">
        <v>35.37163837614</v>
      </c>
      <c r="AN82" s="76">
        <v>34.69792963236</v>
      </c>
      <c r="AO82" s="76">
        <v>40.120194067076</v>
      </c>
      <c r="AP82" s="76">
        <v>43.888725461404</v>
      </c>
      <c r="AQ82" s="76">
        <v>44.562642950628</v>
      </c>
      <c r="AR82" s="76">
        <v>43.7736312696262</v>
      </c>
      <c r="AS82" s="76">
        <v>48.638962043484</v>
      </c>
      <c r="AT82" s="76">
        <v>45.1529694197424</v>
      </c>
      <c r="AU82" s="76">
        <v>49.0935260795134</v>
      </c>
      <c r="AV82" s="76">
        <v>52.9120784080482</v>
      </c>
      <c r="AW82" s="76">
        <v>53.9253005345338</v>
      </c>
      <c r="AX82" s="76">
        <v>54.322810324479</v>
      </c>
      <c r="AY82" s="76">
        <v>56.490449319635</v>
      </c>
      <c r="AZ82" s="76">
        <v>56.7400354499393</v>
      </c>
      <c r="BA82" s="76">
        <v>56.9896429905028</v>
      </c>
      <c r="BB82" s="76">
        <v>59.9953553949116</v>
      </c>
      <c r="BC82" s="76">
        <v>61.5909142219634</v>
      </c>
      <c r="BD82" s="76">
        <v>67.7104899034043</v>
      </c>
      <c r="BE82" s="76">
        <v>62.7548385711835</v>
      </c>
      <c r="BF82" s="77">
        <v>-0.0757210979732494</v>
      </c>
      <c r="BG82" s="79">
        <v>0.0413505817171549</v>
      </c>
      <c r="BH82" s="78">
        <v>0.00194382878672031</v>
      </c>
    </row>
    <row r="83" spans="8:8">
      <c r="A83" s="73" t="s">
        <v>168</v>
      </c>
      <c r="B83" s="76">
        <v>113.204194104177</v>
      </c>
      <c r="C83" s="76">
        <v>113.521912883937</v>
      </c>
      <c r="D83" s="76">
        <v>116.842665688533</v>
      </c>
      <c r="E83" s="76">
        <v>123.105196737887</v>
      </c>
      <c r="F83" s="76">
        <v>126.252079733774</v>
      </c>
      <c r="G83" s="76">
        <v>131.621699277593</v>
      </c>
      <c r="H83" s="76">
        <v>142.217589118302</v>
      </c>
      <c r="I83" s="76">
        <v>145.693127831636</v>
      </c>
      <c r="J83" s="76">
        <v>156.609780334597</v>
      </c>
      <c r="K83" s="76">
        <v>161.765683902441</v>
      </c>
      <c r="L83" s="76">
        <v>172.499914137881</v>
      </c>
      <c r="M83" s="76">
        <v>180.037068959107</v>
      </c>
      <c r="N83" s="76">
        <v>184.993892880011</v>
      </c>
      <c r="O83" s="76">
        <v>182.244101794718</v>
      </c>
      <c r="P83" s="76">
        <v>190.136317037274</v>
      </c>
      <c r="Q83" s="76">
        <v>205.857637896608</v>
      </c>
      <c r="R83" s="76">
        <v>240.268659329466</v>
      </c>
      <c r="S83" s="76">
        <v>264.046812700943</v>
      </c>
      <c r="T83" s="76">
        <v>270.392161570283</v>
      </c>
      <c r="U83" s="76">
        <v>290.401088480387</v>
      </c>
      <c r="V83" s="76">
        <v>297.120088441512</v>
      </c>
      <c r="W83" s="76">
        <v>299.424268347089</v>
      </c>
      <c r="X83" s="76">
        <v>306.762024411765</v>
      </c>
      <c r="Y83" s="76">
        <v>330.544467899578</v>
      </c>
      <c r="Z83" s="76">
        <v>312.525372719486</v>
      </c>
      <c r="AA83" s="76">
        <v>324.869610876669</v>
      </c>
      <c r="AB83" s="76">
        <v>319.221415708562</v>
      </c>
      <c r="AC83" s="76">
        <v>327.23367771801</v>
      </c>
      <c r="AD83" s="76">
        <v>329.59389687316</v>
      </c>
      <c r="AE83" s="76">
        <v>340.297541964768</v>
      </c>
      <c r="AF83" s="76">
        <v>351.153986298172</v>
      </c>
      <c r="AG83" s="76">
        <v>357.305904999663</v>
      </c>
      <c r="AH83" s="76">
        <v>365.149546864388</v>
      </c>
      <c r="AI83" s="76">
        <v>357.551563763852</v>
      </c>
      <c r="AJ83" s="76">
        <v>370.110977022015</v>
      </c>
      <c r="AK83" s="76">
        <v>371.649583381831</v>
      </c>
      <c r="AL83" s="76">
        <v>376.47557506394</v>
      </c>
      <c r="AM83" s="76">
        <v>366.562669575457</v>
      </c>
      <c r="AN83" s="76">
        <v>399.778502490432</v>
      </c>
      <c r="AO83" s="76">
        <v>439.144580568547</v>
      </c>
      <c r="AP83" s="76">
        <v>421.663646837225</v>
      </c>
      <c r="AQ83" s="76">
        <v>430.858949380721</v>
      </c>
      <c r="AR83" s="76">
        <v>441.043242481224</v>
      </c>
      <c r="AS83" s="76">
        <v>475.954716865583</v>
      </c>
      <c r="AT83" s="76">
        <v>474.401877621083</v>
      </c>
      <c r="AU83" s="76">
        <v>474.864261356816</v>
      </c>
      <c r="AV83" s="76">
        <v>466.276962323306</v>
      </c>
      <c r="AW83" s="76">
        <v>462.052148054636</v>
      </c>
      <c r="AX83" s="76">
        <v>463.330060151818</v>
      </c>
      <c r="AY83" s="76">
        <v>467.690959170104</v>
      </c>
      <c r="AZ83" s="76">
        <v>455.533583193357</v>
      </c>
      <c r="BA83" s="76">
        <v>474.386586180391</v>
      </c>
      <c r="BB83" s="76">
        <v>470.120305530846</v>
      </c>
      <c r="BC83" s="76">
        <v>451.872147233164</v>
      </c>
      <c r="BD83" s="76">
        <v>462.447914862751</v>
      </c>
      <c r="BE83" s="76">
        <v>434.542894324828</v>
      </c>
      <c r="BF83" s="77">
        <v>-0.0629093466971552</v>
      </c>
      <c r="BG83" s="79">
        <v>-0.00254883334056744</v>
      </c>
      <c r="BH83" s="78">
        <v>0.0134599499621888</v>
      </c>
    </row>
    <row r="84" spans="8:8">
      <c r="A84" s="73" t="s">
        <v>169</v>
      </c>
      <c r="B84" s="76">
        <v>23.6158934672463</v>
      </c>
      <c r="C84" s="76">
        <v>25.6886559069217</v>
      </c>
      <c r="D84" s="76">
        <v>26.5712786924844</v>
      </c>
      <c r="E84" s="76">
        <v>27.7572289738345</v>
      </c>
      <c r="F84" s="76">
        <v>28.4582379255011</v>
      </c>
      <c r="G84" s="76">
        <v>30.5233807149265</v>
      </c>
      <c r="H84" s="76">
        <v>35.2079243554056</v>
      </c>
      <c r="I84" s="76">
        <v>35.4742847390151</v>
      </c>
      <c r="J84" s="76">
        <v>37.8258717974675</v>
      </c>
      <c r="K84" s="76">
        <v>37.0907926062288</v>
      </c>
      <c r="L84" s="76">
        <v>35.0059521981329</v>
      </c>
      <c r="M84" s="76">
        <v>37.8628743348864</v>
      </c>
      <c r="N84" s="76">
        <v>36.1845699687832</v>
      </c>
      <c r="O84" s="76">
        <v>35.4747698393435</v>
      </c>
      <c r="P84" s="76">
        <v>35.8023157848371</v>
      </c>
      <c r="Q84" s="76">
        <v>37.1959811971253</v>
      </c>
      <c r="R84" s="76">
        <v>35.5866040540315</v>
      </c>
      <c r="S84" s="76">
        <v>34.3762542163883</v>
      </c>
      <c r="T84" s="76">
        <v>35.1054986979119</v>
      </c>
      <c r="U84" s="76">
        <v>34.790511265364</v>
      </c>
      <c r="V84" s="76">
        <v>36.0272368397898</v>
      </c>
      <c r="W84" s="76">
        <v>39.4039945889532</v>
      </c>
      <c r="X84" s="76">
        <v>41.7011638005981</v>
      </c>
      <c r="Y84" s="76">
        <v>44.6037028941491</v>
      </c>
      <c r="Z84" s="76">
        <v>45.6706942443996</v>
      </c>
      <c r="AA84" s="76">
        <v>51.993834952965</v>
      </c>
      <c r="AB84" s="76">
        <v>47.8948298555905</v>
      </c>
      <c r="AC84" s="76">
        <v>48.1807504929365</v>
      </c>
      <c r="AD84" s="76">
        <v>52.335863351242</v>
      </c>
      <c r="AE84" s="76">
        <v>52.2974284321165</v>
      </c>
      <c r="AF84" s="76">
        <v>53.0442013686744</v>
      </c>
      <c r="AG84" s="76">
        <v>53.1098537277959</v>
      </c>
      <c r="AH84" s="76">
        <v>55.3321750501014</v>
      </c>
      <c r="AI84" s="76">
        <v>54.9765642282345</v>
      </c>
      <c r="AJ84" s="76">
        <v>54.9806336712326</v>
      </c>
      <c r="AK84" s="76">
        <v>54.4157499273746</v>
      </c>
      <c r="AL84" s="76">
        <v>57.4678062153343</v>
      </c>
      <c r="AM84" s="76">
        <v>57.2992244636682</v>
      </c>
      <c r="AN84" s="76">
        <v>55.4601321840274</v>
      </c>
      <c r="AO84" s="76">
        <v>62.2385136231112</v>
      </c>
      <c r="AP84" s="76">
        <v>63.9978825888611</v>
      </c>
      <c r="AQ84" s="76">
        <v>65.0452142196376</v>
      </c>
      <c r="AR84" s="76">
        <v>67.512082599612</v>
      </c>
      <c r="AS84" s="76">
        <v>66.7472253079785</v>
      </c>
      <c r="AT84" s="76">
        <v>70.9958750567589</v>
      </c>
      <c r="AU84" s="76">
        <v>76.1314446342039</v>
      </c>
      <c r="AV84" s="76">
        <v>80.7572753559724</v>
      </c>
      <c r="AW84" s="76">
        <v>79.661850863538</v>
      </c>
      <c r="AX84" s="76">
        <v>90.5798243799199</v>
      </c>
      <c r="AY84" s="76">
        <v>100.960896713494</v>
      </c>
      <c r="AZ84" s="76">
        <v>105.976946822794</v>
      </c>
      <c r="BA84" s="76">
        <v>103.816067062114</v>
      </c>
      <c r="BB84" s="76">
        <v>111.980150781816</v>
      </c>
      <c r="BC84" s="76">
        <v>117.996781136798</v>
      </c>
      <c r="BD84" s="76">
        <v>118.970676462847</v>
      </c>
      <c r="BE84" s="76">
        <v>102.639396309803</v>
      </c>
      <c r="BF84" s="77">
        <v>-0.139628656035043</v>
      </c>
      <c r="BG84" s="79">
        <v>0.0529813554719794</v>
      </c>
      <c r="BH84" s="78">
        <v>0.00317925147671727</v>
      </c>
    </row>
    <row r="85" spans="8:8">
      <c r="A85" s="73" t="s">
        <v>170</v>
      </c>
      <c r="B85" s="76">
        <v>6.88364210500127</v>
      </c>
      <c r="C85" s="76">
        <v>7.08099319416161</v>
      </c>
      <c r="D85" s="76">
        <v>7.20306979954556</v>
      </c>
      <c r="E85" s="76">
        <v>7.46668932158731</v>
      </c>
      <c r="F85" s="76">
        <v>7.73654367681235</v>
      </c>
      <c r="G85" s="76">
        <v>7.86609121708128</v>
      </c>
      <c r="H85" s="76">
        <v>9.27825333495779</v>
      </c>
      <c r="I85" s="76">
        <v>9.58141975456273</v>
      </c>
      <c r="J85" s="76">
        <v>10.6611944950497</v>
      </c>
      <c r="K85" s="76">
        <v>11.1679404749188</v>
      </c>
      <c r="L85" s="76">
        <v>17.1417524252314</v>
      </c>
      <c r="M85" s="76">
        <v>16.5735286119039</v>
      </c>
      <c r="N85" s="76">
        <v>18.6705167353271</v>
      </c>
      <c r="O85" s="76">
        <v>19.5143036149549</v>
      </c>
      <c r="P85" s="76">
        <v>20.3943374459641</v>
      </c>
      <c r="Q85" s="76">
        <v>20.7037089853646</v>
      </c>
      <c r="R85" s="76">
        <v>21.4124582716555</v>
      </c>
      <c r="S85" s="76">
        <v>20.0660847280643</v>
      </c>
      <c r="T85" s="76">
        <v>21.6733959019235</v>
      </c>
      <c r="U85" s="76">
        <v>20.4772894068856</v>
      </c>
      <c r="V85" s="76">
        <v>21.823684035312</v>
      </c>
      <c r="W85" s="76">
        <v>21.4011804816099</v>
      </c>
      <c r="X85" s="76">
        <v>21.3215195771435</v>
      </c>
      <c r="Y85" s="76">
        <v>23.3674406712881</v>
      </c>
      <c r="Z85" s="76">
        <v>23.9237360057478</v>
      </c>
      <c r="AA85" s="76">
        <v>23.020336183191</v>
      </c>
      <c r="AB85" s="76">
        <v>26.8445037314409</v>
      </c>
      <c r="AC85" s="76">
        <v>28.0153856436318</v>
      </c>
      <c r="AD85" s="76">
        <v>27.6875214509851</v>
      </c>
      <c r="AE85" s="76">
        <v>29.0775874812228</v>
      </c>
      <c r="AF85" s="76">
        <v>31.9978581227725</v>
      </c>
      <c r="AG85" s="76">
        <v>31.8846788727091</v>
      </c>
      <c r="AH85" s="76">
        <v>33.5734681695129</v>
      </c>
      <c r="AI85" s="76">
        <v>32.8628687217376</v>
      </c>
      <c r="AJ85" s="76">
        <v>33.9237499048652</v>
      </c>
      <c r="AK85" s="76">
        <v>34.2426178999676</v>
      </c>
      <c r="AL85" s="76">
        <v>34.4708180251738</v>
      </c>
      <c r="AM85" s="76">
        <v>39.1374603372136</v>
      </c>
      <c r="AN85" s="76">
        <v>40.5917564014505</v>
      </c>
      <c r="AO85" s="76">
        <v>46.443761392972</v>
      </c>
      <c r="AP85" s="76">
        <v>46.1510207739955</v>
      </c>
      <c r="AQ85" s="76">
        <v>48.1109779374854</v>
      </c>
      <c r="AR85" s="76">
        <v>49.4216862453051</v>
      </c>
      <c r="AS85" s="76">
        <v>53.494006266629</v>
      </c>
      <c r="AT85" s="76">
        <v>55.8714692114817</v>
      </c>
      <c r="AU85" s="76">
        <v>59.5058629933588</v>
      </c>
      <c r="AV85" s="76">
        <v>61.9954780362422</v>
      </c>
      <c r="AW85" s="76">
        <v>63.3817765202123</v>
      </c>
      <c r="AX85" s="76">
        <v>60.033608357246</v>
      </c>
      <c r="AY85" s="76">
        <v>63.5764105207043</v>
      </c>
      <c r="AZ85" s="76">
        <v>65.3800153596962</v>
      </c>
      <c r="BA85" s="76">
        <v>66.976672294801</v>
      </c>
      <c r="BB85" s="76">
        <v>62.6591196664978</v>
      </c>
      <c r="BC85" s="76">
        <v>61.6145157775847</v>
      </c>
      <c r="BD85" s="76">
        <v>57.2274618621517</v>
      </c>
      <c r="BE85" s="76">
        <v>51.9277854461324</v>
      </c>
      <c r="BF85" s="77">
        <v>-0.095086439869285</v>
      </c>
      <c r="BG85" s="79">
        <v>0.00240088006450745</v>
      </c>
      <c r="BH85" s="78">
        <v>0.00160846121954935</v>
      </c>
    </row>
    <row r="86" spans="8:8">
      <c r="A86" s="73" t="s">
        <v>171</v>
      </c>
      <c r="B86" s="76">
        <v>13.389324062053</v>
      </c>
      <c r="C86" s="76">
        <v>14.339576958886</v>
      </c>
      <c r="D86" s="76">
        <v>13.6253956272015</v>
      </c>
      <c r="E86" s="76">
        <v>12.8241719067389</v>
      </c>
      <c r="F86" s="76">
        <v>14.0560610558161</v>
      </c>
      <c r="G86" s="76">
        <v>15.5367532494716</v>
      </c>
      <c r="H86" s="76">
        <v>21.0579527356923</v>
      </c>
      <c r="I86" s="76">
        <v>22.5460820665731</v>
      </c>
      <c r="J86" s="76">
        <v>24.58612893936</v>
      </c>
      <c r="K86" s="76">
        <v>25.0161297057007</v>
      </c>
      <c r="L86" s="76">
        <v>63.4585617210713</v>
      </c>
      <c r="M86" s="76">
        <v>75.5512725060941</v>
      </c>
      <c r="N86" s="76">
        <v>76.914354479152</v>
      </c>
      <c r="O86" s="76">
        <v>78.2378604233184</v>
      </c>
      <c r="P86" s="76">
        <v>99.2351523689744</v>
      </c>
      <c r="Q86" s="76">
        <v>93.3591911629057</v>
      </c>
      <c r="R86" s="76">
        <v>76.7637099984608</v>
      </c>
      <c r="S86" s="76">
        <v>76.6548846712302</v>
      </c>
      <c r="T86" s="76">
        <v>74.4816613714497</v>
      </c>
      <c r="U86" s="76">
        <v>71.4867493687109</v>
      </c>
      <c r="V86" s="76">
        <v>75.5153801091874</v>
      </c>
      <c r="W86" s="76">
        <v>73.0592709437549</v>
      </c>
      <c r="X86" s="76">
        <v>71.9603185537682</v>
      </c>
      <c r="Y86" s="76">
        <v>79.9304960405269</v>
      </c>
      <c r="Z86" s="76">
        <v>89.1615275275531</v>
      </c>
      <c r="AA86" s="76">
        <v>94.8608392263535</v>
      </c>
      <c r="AB86" s="76">
        <v>101.239664397076</v>
      </c>
      <c r="AC86" s="76">
        <v>110.017000981409</v>
      </c>
      <c r="AD86" s="76">
        <v>109.650666680335</v>
      </c>
      <c r="AE86" s="76">
        <v>111.425169730839</v>
      </c>
      <c r="AF86" s="76">
        <v>111.308283911275</v>
      </c>
      <c r="AG86" s="76">
        <v>116.996578176168</v>
      </c>
      <c r="AH86" s="76">
        <v>109.399672193775</v>
      </c>
      <c r="AI86" s="76">
        <v>109.661292434438</v>
      </c>
      <c r="AJ86" s="76">
        <v>105.584757759262</v>
      </c>
      <c r="AK86" s="76">
        <v>105.234360511386</v>
      </c>
      <c r="AL86" s="76">
        <v>109.733393613933</v>
      </c>
      <c r="AM86" s="76">
        <v>120.698471125588</v>
      </c>
      <c r="AN86" s="76">
        <v>118.706378271822</v>
      </c>
      <c r="AO86" s="76">
        <v>129.131201261756</v>
      </c>
      <c r="AP86" s="76">
        <v>132.601936821913</v>
      </c>
      <c r="AQ86" s="76">
        <v>125.360938636352</v>
      </c>
      <c r="AR86" s="76">
        <v>132.018513541476</v>
      </c>
      <c r="AS86" s="76">
        <v>130.476478974807</v>
      </c>
      <c r="AT86" s="76">
        <v>117.876733928345</v>
      </c>
      <c r="AU86" s="76">
        <v>127.429417569878</v>
      </c>
      <c r="AV86" s="76">
        <v>132.944834954588</v>
      </c>
      <c r="AW86" s="76">
        <v>133.647071671529</v>
      </c>
      <c r="AX86" s="76">
        <v>126.92484711101</v>
      </c>
      <c r="AY86" s="76">
        <v>126.114546649464</v>
      </c>
      <c r="AZ86" s="76">
        <v>141.260861715258</v>
      </c>
      <c r="BA86" s="76">
        <v>147.845193094502</v>
      </c>
      <c r="BB86" s="76">
        <v>159.285867107326</v>
      </c>
      <c r="BC86" s="76">
        <v>175.18863390541</v>
      </c>
      <c r="BD86" s="76">
        <v>178.632032997449</v>
      </c>
      <c r="BE86" s="76">
        <v>166.55848693707</v>
      </c>
      <c r="BF86" s="77">
        <v>-0.0701364905460143</v>
      </c>
      <c r="BG86" s="79">
        <v>0.0424449377305585</v>
      </c>
      <c r="BH86" s="78">
        <v>0.00515914292749888</v>
      </c>
    </row>
    <row r="87" spans="8:8">
      <c r="A87" s="73" t="s">
        <v>172</v>
      </c>
      <c r="B87" s="76">
        <v>4.45884881491531</v>
      </c>
      <c r="C87" s="76">
        <v>4.91326074107233</v>
      </c>
      <c r="D87" s="76">
        <v>5.24431817062861</v>
      </c>
      <c r="E87" s="76">
        <v>5.97307398907628</v>
      </c>
      <c r="F87" s="76">
        <v>6.62977085828853</v>
      </c>
      <c r="G87" s="76">
        <v>7.75060048803778</v>
      </c>
      <c r="H87" s="76">
        <v>7.14401641333276</v>
      </c>
      <c r="I87" s="76">
        <v>8.90280008907468</v>
      </c>
      <c r="J87" s="76">
        <v>11.9505016913178</v>
      </c>
      <c r="K87" s="76">
        <v>13.1008316637227</v>
      </c>
      <c r="L87" s="76">
        <v>21.1093151442777</v>
      </c>
      <c r="M87" s="76">
        <v>26.0111118855592</v>
      </c>
      <c r="N87" s="76">
        <v>28.9971001724905</v>
      </c>
      <c r="O87" s="76">
        <v>33.1195782491478</v>
      </c>
      <c r="P87" s="76">
        <v>35.4329662452401</v>
      </c>
      <c r="Q87" s="76">
        <v>37.4944263421125</v>
      </c>
      <c r="R87" s="76">
        <v>35.5358670880068</v>
      </c>
      <c r="S87" s="76">
        <v>36.954861284253</v>
      </c>
      <c r="T87" s="76">
        <v>39.6423668144237</v>
      </c>
      <c r="U87" s="76">
        <v>40.0480803018416</v>
      </c>
      <c r="V87" s="76">
        <v>42.0794783551503</v>
      </c>
      <c r="W87" s="76">
        <v>43.5132290704167</v>
      </c>
      <c r="X87" s="76">
        <v>43.5297464834069</v>
      </c>
      <c r="Y87" s="76">
        <v>44.8028157172613</v>
      </c>
      <c r="Z87" s="76">
        <v>46.5593806433041</v>
      </c>
      <c r="AA87" s="76">
        <v>48.5969468479846</v>
      </c>
      <c r="AB87" s="76">
        <v>48.4049450388556</v>
      </c>
      <c r="AC87" s="76">
        <v>46.2924216870792</v>
      </c>
      <c r="AD87" s="76">
        <v>47.1821010863482</v>
      </c>
      <c r="AE87" s="76">
        <v>51.9544581113478</v>
      </c>
      <c r="AF87" s="76">
        <v>54.3449361231679</v>
      </c>
      <c r="AG87" s="76">
        <v>56.2228094802438</v>
      </c>
      <c r="AH87" s="76">
        <v>57.7273129104812</v>
      </c>
      <c r="AI87" s="76">
        <v>59.7524705818936</v>
      </c>
      <c r="AJ87" s="76">
        <v>58.4257357822133</v>
      </c>
      <c r="AK87" s="76">
        <v>61.9435516508865</v>
      </c>
      <c r="AL87" s="76">
        <v>63.1102262168605</v>
      </c>
      <c r="AM87" s="76">
        <v>63.0957966971204</v>
      </c>
      <c r="AN87" s="76">
        <v>63.9372364863603</v>
      </c>
      <c r="AO87" s="76">
        <v>68.1262667766427</v>
      </c>
      <c r="AP87" s="76">
        <v>73.2851576350737</v>
      </c>
      <c r="AQ87" s="76">
        <v>75.3656134675386</v>
      </c>
      <c r="AR87" s="76">
        <v>72.6940039873749</v>
      </c>
      <c r="AS87" s="76">
        <v>77.0941186749802</v>
      </c>
      <c r="AT87" s="76">
        <v>81.0201226627361</v>
      </c>
      <c r="AU87" s="76">
        <v>83.8511995734248</v>
      </c>
      <c r="AV87" s="76">
        <v>60.1982287016446</v>
      </c>
      <c r="AW87" s="76">
        <v>79.0144651263903</v>
      </c>
      <c r="AX87" s="76">
        <v>85.0286924994324</v>
      </c>
      <c r="AY87" s="76">
        <v>85.4461874174539</v>
      </c>
      <c r="AZ87" s="76">
        <v>76.2175807385704</v>
      </c>
      <c r="BA87" s="76">
        <v>75.3977763109779</v>
      </c>
      <c r="BB87" s="76">
        <v>77.5449959868908</v>
      </c>
      <c r="BC87" s="76">
        <v>79.5630262139726</v>
      </c>
      <c r="BD87" s="76">
        <v>82.0996661248686</v>
      </c>
      <c r="BE87" s="76">
        <v>69.1895829001509</v>
      </c>
      <c r="BF87" s="77">
        <v>-0.159551511220821</v>
      </c>
      <c r="BG87" s="79">
        <v>0.00132451619851692</v>
      </c>
      <c r="BH87" s="78">
        <v>0.00214314475257439</v>
      </c>
    </row>
    <row r="88" spans="8:8">
      <c r="A88" s="73" t="s">
        <v>173</v>
      </c>
      <c r="B88" s="76">
        <v>0.692030832031712</v>
      </c>
      <c r="C88" s="76">
        <v>0.817898362534476</v>
      </c>
      <c r="D88" s="76">
        <v>0.865387712032498</v>
      </c>
      <c r="E88" s="76">
        <v>0.927104605013252</v>
      </c>
      <c r="F88" s="76">
        <v>0.969118909938321</v>
      </c>
      <c r="G88" s="76">
        <v>1.04470425368274</v>
      </c>
      <c r="H88" s="76">
        <v>1.09750291534548</v>
      </c>
      <c r="I88" s="76">
        <v>1.13349417077102</v>
      </c>
      <c r="J88" s="76">
        <v>1.23248287604953</v>
      </c>
      <c r="K88" s="76">
        <v>1.39907054146524</v>
      </c>
      <c r="L88" s="76">
        <v>1.53132497503569</v>
      </c>
      <c r="M88" s="76">
        <v>1.82121211001455</v>
      </c>
      <c r="N88" s="76">
        <v>1.99229383604515</v>
      </c>
      <c r="O88" s="76">
        <v>2.2396726540782</v>
      </c>
      <c r="P88" s="76">
        <v>2.4308895680615</v>
      </c>
      <c r="Q88" s="76">
        <v>2.52412931078558</v>
      </c>
      <c r="R88" s="76">
        <v>2.67153740270249</v>
      </c>
      <c r="S88" s="76">
        <v>2.74509419613805</v>
      </c>
      <c r="T88" s="76">
        <v>2.58195180463392</v>
      </c>
      <c r="U88" s="76">
        <v>2.65686883652718</v>
      </c>
      <c r="V88" s="76">
        <v>3.05882085496838</v>
      </c>
      <c r="W88" s="76">
        <v>3.35485157444523</v>
      </c>
      <c r="X88" s="76">
        <v>3.439398784157</v>
      </c>
      <c r="Y88" s="76">
        <v>3.78850496586083</v>
      </c>
      <c r="Z88" s="76">
        <v>4.12525990408506</v>
      </c>
      <c r="AA88" s="76">
        <v>6.32604698825303</v>
      </c>
      <c r="AB88" s="76">
        <v>6.19123677776955</v>
      </c>
      <c r="AC88" s="76">
        <v>6.88051553787206</v>
      </c>
      <c r="AD88" s="76">
        <v>6.95811239895669</v>
      </c>
      <c r="AE88" s="76">
        <v>7.40894509431377</v>
      </c>
      <c r="AF88" s="76">
        <v>7.62775364885076</v>
      </c>
      <c r="AG88" s="76">
        <v>7.2820637562647</v>
      </c>
      <c r="AH88" s="76">
        <v>7.83523704307313</v>
      </c>
      <c r="AI88" s="76">
        <v>8.54253614949769</v>
      </c>
      <c r="AJ88" s="76">
        <v>8.79794737355681</v>
      </c>
      <c r="AK88" s="76">
        <v>8.9296183169871</v>
      </c>
      <c r="AL88" s="76">
        <v>9.10718513324048</v>
      </c>
      <c r="AM88" s="76">
        <v>8.95551764953943</v>
      </c>
      <c r="AN88" s="76">
        <v>8.96380682307015</v>
      </c>
      <c r="AO88" s="76">
        <v>9.13594227549415</v>
      </c>
      <c r="AP88" s="76">
        <v>9.62652457775538</v>
      </c>
      <c r="AQ88" s="76">
        <v>9.51119345292681</v>
      </c>
      <c r="AR88" s="76">
        <v>9.89189620569316</v>
      </c>
      <c r="AS88" s="76">
        <v>10.3352386566844</v>
      </c>
      <c r="AT88" s="76">
        <v>10.8444812594</v>
      </c>
      <c r="AU88" s="76">
        <v>9.49920313030587</v>
      </c>
      <c r="AV88" s="76">
        <v>10.8864656418784</v>
      </c>
      <c r="AW88" s="76">
        <v>12.2906841378161</v>
      </c>
      <c r="AX88" s="76">
        <v>12.4550381322624</v>
      </c>
      <c r="AY88" s="76">
        <v>13.704946978086</v>
      </c>
      <c r="AZ88" s="76">
        <v>13.9278531768618</v>
      </c>
      <c r="BA88" s="76">
        <v>14.0744948763206</v>
      </c>
      <c r="BB88" s="76">
        <v>14.9694462481832</v>
      </c>
      <c r="BC88" s="76">
        <v>15.386962744138</v>
      </c>
      <c r="BD88" s="76">
        <v>14.4963169735778</v>
      </c>
      <c r="BE88" s="76">
        <v>13.4662438551218</v>
      </c>
      <c r="BF88" s="77">
        <v>-0.0735956682237418</v>
      </c>
      <c r="BG88" s="79">
        <v>0.0294491264127485</v>
      </c>
      <c r="BH88" s="78">
        <v>4.17116401708043E-4</v>
      </c>
    </row>
    <row r="89" spans="8:8" s="70" ht="10.2" customFormat="1">
      <c r="A89" s="80" t="s">
        <v>174</v>
      </c>
      <c r="B89" s="81">
        <v>194.279834832532</v>
      </c>
      <c r="C89" s="81">
        <v>202.595392028245</v>
      </c>
      <c r="D89" s="81">
        <v>202.589515047767</v>
      </c>
      <c r="E89" s="81">
        <v>211.961851261608</v>
      </c>
      <c r="F89" s="81">
        <v>214.059493344787</v>
      </c>
      <c r="G89" s="81">
        <v>229.689995641582</v>
      </c>
      <c r="H89" s="81">
        <v>252.676579332229</v>
      </c>
      <c r="I89" s="81">
        <v>264.36349915183</v>
      </c>
      <c r="J89" s="81">
        <v>285.340391248811</v>
      </c>
      <c r="K89" s="81">
        <v>296.982042544468</v>
      </c>
      <c r="L89" s="81">
        <v>382.506711250876</v>
      </c>
      <c r="M89" s="81">
        <v>423.119058031777</v>
      </c>
      <c r="N89" s="81">
        <v>439.973454963619</v>
      </c>
      <c r="O89" s="81">
        <v>450.965241128419</v>
      </c>
      <c r="P89" s="81">
        <v>492.316193119598</v>
      </c>
      <c r="Q89" s="81">
        <v>517.835667407524</v>
      </c>
      <c r="R89" s="81">
        <v>541.68109608763</v>
      </c>
      <c r="S89" s="81">
        <v>575.099774209356</v>
      </c>
      <c r="T89" s="81">
        <v>593.850366794677</v>
      </c>
      <c r="U89" s="81">
        <v>616.126667173798</v>
      </c>
      <c r="V89" s="81">
        <v>640.539838239987</v>
      </c>
      <c r="W89" s="81">
        <v>654.140615803582</v>
      </c>
      <c r="X89" s="81">
        <v>665.055115971167</v>
      </c>
      <c r="Y89" s="81">
        <v>705.438766519255</v>
      </c>
      <c r="Z89" s="81">
        <v>705.435175614219</v>
      </c>
      <c r="AA89" s="81">
        <v>735.146753459485</v>
      </c>
      <c r="AB89" s="81">
        <v>737.267104322217</v>
      </c>
      <c r="AC89" s="81">
        <v>755.024580467529</v>
      </c>
      <c r="AD89" s="81">
        <v>760.517580813582</v>
      </c>
      <c r="AE89" s="81">
        <v>786.824437900719</v>
      </c>
      <c r="AF89" s="81">
        <v>811.527697885618</v>
      </c>
      <c r="AG89" s="81">
        <v>831.131400265291</v>
      </c>
      <c r="AH89" s="81">
        <v>838.877392312899</v>
      </c>
      <c r="AI89" s="81">
        <v>841.176993218711</v>
      </c>
      <c r="AJ89" s="81">
        <v>856.731275720116</v>
      </c>
      <c r="AK89" s="81">
        <v>864.512836272302</v>
      </c>
      <c r="AL89" s="81">
        <v>884.775103397717</v>
      </c>
      <c r="AM89" s="81">
        <v>891.062114973275</v>
      </c>
      <c r="AN89" s="81">
        <v>934.802443581007</v>
      </c>
      <c r="AO89" s="81">
        <v>1008.18776811018</v>
      </c>
      <c r="AP89" s="81">
        <v>1021.19831378723</v>
      </c>
      <c r="AQ89" s="81">
        <v>1036.24735020167</v>
      </c>
      <c r="AR89" s="81">
        <v>1070.19958978463</v>
      </c>
      <c r="AS89" s="81">
        <v>1130.49049625231</v>
      </c>
      <c r="AT89" s="81">
        <v>1138.78221621311</v>
      </c>
      <c r="AU89" s="81">
        <v>1171.62752550612</v>
      </c>
      <c r="AV89" s="81">
        <v>1161.97074251689</v>
      </c>
      <c r="AW89" s="81">
        <v>1198.37591105998</v>
      </c>
      <c r="AX89" s="81">
        <v>1227.79070511055</v>
      </c>
      <c r="AY89" s="81">
        <v>1263.56849492467</v>
      </c>
      <c r="AZ89" s="81">
        <v>1274.37173805711</v>
      </c>
      <c r="BA89" s="81">
        <v>1306.24389633869</v>
      </c>
      <c r="BB89" s="81">
        <v>1327.91730339862</v>
      </c>
      <c r="BC89" s="81">
        <v>1342.74160665126</v>
      </c>
      <c r="BD89" s="81">
        <v>1364.53754041454</v>
      </c>
      <c r="BE89" s="81">
        <v>1253.98854358208</v>
      </c>
      <c r="BF89" s="82">
        <v>-0.0835266100515991</v>
      </c>
      <c r="BG89" s="82">
        <v>0.018250146372256</v>
      </c>
      <c r="BH89" s="82">
        <v>0.0388422484183015</v>
      </c>
    </row>
    <row r="90" spans="8:8">
      <c r="B90" s="76"/>
      <c r="C90" s="76"/>
      <c r="D90" s="76"/>
      <c r="E90" s="76"/>
      <c r="F90" s="76"/>
      <c r="G90" s="76"/>
      <c r="H90" s="76"/>
      <c r="I90" s="76"/>
      <c r="J90" s="76"/>
      <c r="K90" s="76"/>
      <c r="L90" s="76"/>
      <c r="M90" s="76"/>
      <c r="N90" s="76"/>
      <c r="O90" s="76"/>
      <c r="P90" s="76"/>
      <c r="Q90" s="76"/>
      <c r="R90" s="76"/>
      <c r="S90" s="76"/>
      <c r="T90" s="76"/>
      <c r="U90" s="76"/>
      <c r="V90" s="76"/>
      <c r="W90" s="76"/>
      <c r="X90" s="76"/>
      <c r="Y90" s="76"/>
      <c r="Z90" s="76"/>
      <c r="AA90" s="76"/>
      <c r="AB90" s="76"/>
      <c r="AC90" s="76"/>
      <c r="AD90" s="76"/>
      <c r="AE90" s="76"/>
      <c r="AF90" s="76"/>
      <c r="AG90" s="76"/>
      <c r="AH90" s="76"/>
      <c r="AI90" s="76"/>
      <c r="AJ90" s="76"/>
      <c r="AK90" s="76"/>
      <c r="AL90" s="76"/>
      <c r="AM90" s="76"/>
      <c r="AN90" s="76"/>
      <c r="AO90" s="76"/>
      <c r="AP90" s="76"/>
      <c r="AQ90" s="76"/>
      <c r="AR90" s="76"/>
      <c r="AS90" s="76"/>
      <c r="AT90" s="76"/>
      <c r="AU90" s="76"/>
      <c r="AV90" s="76"/>
      <c r="AW90" s="76"/>
      <c r="AX90" s="76"/>
      <c r="AY90" s="76"/>
      <c r="AZ90" s="76"/>
      <c r="BA90" s="76"/>
      <c r="BB90" s="76"/>
      <c r="BC90" s="76"/>
      <c r="BD90" s="76"/>
      <c r="BE90" s="76"/>
      <c r="BF90" s="77"/>
      <c r="BG90" s="79"/>
      <c r="BH90" s="78"/>
    </row>
    <row r="91" spans="8:8">
      <c r="A91" s="73" t="s">
        <v>175</v>
      </c>
      <c r="B91" s="76">
        <v>118.8215019227</v>
      </c>
      <c r="C91" s="76">
        <v>125.0705571738</v>
      </c>
      <c r="D91" s="76">
        <v>132.3871345691</v>
      </c>
      <c r="E91" s="76">
        <v>139.7262968365</v>
      </c>
      <c r="F91" s="76">
        <v>144.318648215261</v>
      </c>
      <c r="G91" s="76">
        <v>155.27696887103</v>
      </c>
      <c r="H91" s="76">
        <v>161.23739364646</v>
      </c>
      <c r="I91" s="76">
        <v>168.205812632119</v>
      </c>
      <c r="J91" s="76">
        <v>178.643123125793</v>
      </c>
      <c r="K91" s="76">
        <v>188.994665005629</v>
      </c>
      <c r="L91" s="76">
        <v>191.885491269747</v>
      </c>
      <c r="M91" s="76">
        <v>198.37523085343</v>
      </c>
      <c r="N91" s="76">
        <v>208.404586020586</v>
      </c>
      <c r="O91" s="76">
        <v>215.110793465754</v>
      </c>
      <c r="P91" s="76">
        <v>223.148239439059</v>
      </c>
      <c r="Q91" s="76">
        <v>224.261528129778</v>
      </c>
      <c r="R91" s="76">
        <v>227.782636155685</v>
      </c>
      <c r="S91" s="76">
        <v>226.773196387239</v>
      </c>
      <c r="T91" s="76">
        <v>218.005899779296</v>
      </c>
      <c r="U91" s="76">
        <v>226.845729310653</v>
      </c>
      <c r="V91" s="76">
        <v>232.790073950781</v>
      </c>
      <c r="W91" s="76">
        <v>237.7282518679</v>
      </c>
      <c r="X91" s="76">
        <v>245.596722666153</v>
      </c>
      <c r="Y91" s="76">
        <v>257.062277007753</v>
      </c>
      <c r="Z91" s="76">
        <v>270.337241260627</v>
      </c>
      <c r="AA91" s="76">
        <v>274.888483161485</v>
      </c>
      <c r="AB91" s="76">
        <v>274.77863741996</v>
      </c>
      <c r="AC91" s="76">
        <v>278.725408671952</v>
      </c>
      <c r="AD91" s="76">
        <v>283.278625229883</v>
      </c>
      <c r="AE91" s="76">
        <v>293.33382660036</v>
      </c>
      <c r="AF91" s="76">
        <v>307.673425868498</v>
      </c>
      <c r="AG91" s="76">
        <v>318.052458500341</v>
      </c>
      <c r="AH91" s="76">
        <v>327.892032057711</v>
      </c>
      <c r="AI91" s="76">
        <v>337.394732642689</v>
      </c>
      <c r="AJ91" s="76">
        <v>352.944798922124</v>
      </c>
      <c r="AK91" s="76">
        <v>355.032527168108</v>
      </c>
      <c r="AL91" s="76">
        <v>357.190611104038</v>
      </c>
      <c r="AM91" s="76">
        <v>363.769234349716</v>
      </c>
      <c r="AN91" s="76">
        <v>370.174427837279</v>
      </c>
      <c r="AO91" s="76">
        <v>383.216110015398</v>
      </c>
      <c r="AP91" s="76">
        <v>382.962147961773</v>
      </c>
      <c r="AQ91" s="76">
        <v>398.633851332744</v>
      </c>
      <c r="AR91" s="76">
        <v>405.802614603713</v>
      </c>
      <c r="AS91" s="76">
        <v>415.192157287192</v>
      </c>
      <c r="AT91" s="76">
        <v>405.579507224853</v>
      </c>
      <c r="AU91" s="76">
        <v>396.534503237643</v>
      </c>
      <c r="AV91" s="76">
        <v>400.703466618862</v>
      </c>
      <c r="AW91" s="76">
        <v>393.107387493081</v>
      </c>
      <c r="AX91" s="76">
        <v>391.300740567803</v>
      </c>
      <c r="AY91" s="76">
        <v>396.393158617049</v>
      </c>
      <c r="AZ91" s="76">
        <v>405.356875485614</v>
      </c>
      <c r="BA91" s="76">
        <v>403.24051858925</v>
      </c>
      <c r="BB91" s="76">
        <v>400.686844719653</v>
      </c>
      <c r="BC91" s="76">
        <v>396.635344836648</v>
      </c>
      <c r="BD91" s="76">
        <v>400.97331489271</v>
      </c>
      <c r="BE91" s="76">
        <v>372.277697275168</v>
      </c>
      <c r="BF91" s="77">
        <v>-0.0741016139785763</v>
      </c>
      <c r="BG91" s="79">
        <v>-0.00114155270411476</v>
      </c>
      <c r="BH91" s="78">
        <v>0.0115312878033553</v>
      </c>
    </row>
    <row r="92" spans="8:8">
      <c r="A92" s="73" t="s">
        <v>176</v>
      </c>
      <c r="B92" s="76" t="s">
        <v>114</v>
      </c>
      <c r="C92" s="76" t="s">
        <v>114</v>
      </c>
      <c r="D92" s="76" t="s">
        <v>114</v>
      </c>
      <c r="E92" s="76" t="s">
        <v>114</v>
      </c>
      <c r="F92" s="76" t="s">
        <v>114</v>
      </c>
      <c r="G92" s="76" t="s">
        <v>114</v>
      </c>
      <c r="H92" s="76">
        <v>2.156197311</v>
      </c>
      <c r="I92" s="76">
        <v>3.32521720485282</v>
      </c>
      <c r="J92" s="76">
        <v>3.83244024552548</v>
      </c>
      <c r="K92" s="76">
        <v>4.06394745992604</v>
      </c>
      <c r="L92" s="76">
        <v>4.90319226909032</v>
      </c>
      <c r="M92" s="76">
        <v>5.11700483035243</v>
      </c>
      <c r="N92" s="76">
        <v>5.34936434084527</v>
      </c>
      <c r="O92" s="76">
        <v>5.8146985816273</v>
      </c>
      <c r="P92" s="76">
        <v>6.42431389035869</v>
      </c>
      <c r="Q92" s="76">
        <v>7.32241798514064</v>
      </c>
      <c r="R92" s="76">
        <v>7.46385920529005</v>
      </c>
      <c r="S92" s="76">
        <v>7.85113385748225</v>
      </c>
      <c r="T92" s="76">
        <v>7.48226866936547</v>
      </c>
      <c r="U92" s="76">
        <v>7.59526568426168</v>
      </c>
      <c r="V92" s="76">
        <v>8.88323136410264</v>
      </c>
      <c r="W92" s="76">
        <v>9.73437970921601</v>
      </c>
      <c r="X92" s="76">
        <v>10.6435629984313</v>
      </c>
      <c r="Y92" s="76">
        <v>10.8924880507086</v>
      </c>
      <c r="Z92" s="76">
        <v>11.7616343405834</v>
      </c>
      <c r="AA92" s="76">
        <v>12.7536491055423</v>
      </c>
      <c r="AB92" s="76">
        <v>12.0256508705305</v>
      </c>
      <c r="AC92" s="76">
        <v>13.0858772158004</v>
      </c>
      <c r="AD92" s="76">
        <v>14.1457548864791</v>
      </c>
      <c r="AE92" s="76">
        <v>14.8427947114431</v>
      </c>
      <c r="AF92" s="76">
        <v>18.2219617389377</v>
      </c>
      <c r="AG92" s="76">
        <v>18.424046994816</v>
      </c>
      <c r="AH92" s="76">
        <v>20.8174097132916</v>
      </c>
      <c r="AI92" s="76">
        <v>21.145258739397</v>
      </c>
      <c r="AJ92" s="76">
        <v>21.8895635521241</v>
      </c>
      <c r="AK92" s="76">
        <v>23.5129972786839</v>
      </c>
      <c r="AL92" s="76">
        <v>27.6835414737963</v>
      </c>
      <c r="AM92" s="76">
        <v>29.67206494934</v>
      </c>
      <c r="AN92" s="76">
        <v>30.750082212067</v>
      </c>
      <c r="AO92" s="76">
        <v>33.0123879381562</v>
      </c>
      <c r="AP92" s="76">
        <v>36.3720752377767</v>
      </c>
      <c r="AQ92" s="76">
        <v>40.4151757574603</v>
      </c>
      <c r="AR92" s="76">
        <v>40.7683859789649</v>
      </c>
      <c r="AS92" s="76">
        <v>44.1810070820076</v>
      </c>
      <c r="AT92" s="76">
        <v>49.240781459397</v>
      </c>
      <c r="AU92" s="76">
        <v>50.572725126242</v>
      </c>
      <c r="AV92" s="76">
        <v>56.486553727685</v>
      </c>
      <c r="AW92" s="76">
        <v>60.4033971434411</v>
      </c>
      <c r="AX92" s="76">
        <v>62.7311480806317</v>
      </c>
      <c r="AY92" s="76">
        <v>65.402238989135</v>
      </c>
      <c r="AZ92" s="76">
        <v>78.0627041762793</v>
      </c>
      <c r="BA92" s="76">
        <v>79.2276451211987</v>
      </c>
      <c r="BB92" s="76">
        <v>83.0968669752821</v>
      </c>
      <c r="BC92" s="76">
        <v>89.2643855533229</v>
      </c>
      <c r="BD92" s="76">
        <v>100.5946944714</v>
      </c>
      <c r="BE92" s="76">
        <v>97.9820722483631</v>
      </c>
      <c r="BF92" s="77">
        <v>-0.0286330488708765</v>
      </c>
      <c r="BG92" s="79">
        <v>0.0740512723670952</v>
      </c>
      <c r="BH92" s="78">
        <v>0.00303499103742951</v>
      </c>
    </row>
    <row r="93" spans="8:8">
      <c r="A93" s="73" t="s">
        <v>177</v>
      </c>
      <c r="B93" s="76">
        <v>488.52541892093</v>
      </c>
      <c r="C93" s="76">
        <v>530.349044533489</v>
      </c>
      <c r="D93" s="76">
        <v>475.920673797769</v>
      </c>
      <c r="E93" s="76">
        <v>476.682790346029</v>
      </c>
      <c r="F93" s="76">
        <v>582.473700126301</v>
      </c>
      <c r="G93" s="76">
        <v>748.507130262855</v>
      </c>
      <c r="H93" s="76">
        <v>881.701155643682</v>
      </c>
      <c r="I93" s="76">
        <v>945.376724437512</v>
      </c>
      <c r="J93" s="76">
        <v>987.002300572569</v>
      </c>
      <c r="K93" s="76">
        <v>1006.76853452065</v>
      </c>
      <c r="L93" s="76">
        <v>1131.27278902282</v>
      </c>
      <c r="M93" s="76">
        <v>1183.1413922532</v>
      </c>
      <c r="N93" s="76">
        <v>1293.54811057604</v>
      </c>
      <c r="O93" s="76">
        <v>1418.53258674736</v>
      </c>
      <c r="P93" s="76">
        <v>1458.45422074728</v>
      </c>
      <c r="Q93" s="76">
        <v>1471.20973521842</v>
      </c>
      <c r="R93" s="76">
        <v>1448.53279363229</v>
      </c>
      <c r="S93" s="76">
        <v>1512.36204974962</v>
      </c>
      <c r="T93" s="76">
        <v>1607.69635975958</v>
      </c>
      <c r="U93" s="76">
        <v>1733.34949329246</v>
      </c>
      <c r="V93" s="76">
        <v>1833.52205538052</v>
      </c>
      <c r="W93" s="76">
        <v>1916.3138131152</v>
      </c>
      <c r="X93" s="76">
        <v>2061.51881978658</v>
      </c>
      <c r="Y93" s="76">
        <v>2210.86587923084</v>
      </c>
      <c r="Z93" s="76">
        <v>2309.6745626252</v>
      </c>
      <c r="AA93" s="76">
        <v>2323.83279799377</v>
      </c>
      <c r="AB93" s="76">
        <v>2455.92546176555</v>
      </c>
      <c r="AC93" s="76">
        <v>2581.21966764292</v>
      </c>
      <c r="AD93" s="76">
        <v>2787.26623237755</v>
      </c>
      <c r="AE93" s="76">
        <v>2938.10904143682</v>
      </c>
      <c r="AF93" s="76">
        <v>3028.832755794</v>
      </c>
      <c r="AG93" s="76">
        <v>3177.71551839869</v>
      </c>
      <c r="AH93" s="76">
        <v>3166.79235243028</v>
      </c>
      <c r="AI93" s="76">
        <v>3163.36465533544</v>
      </c>
      <c r="AJ93" s="76">
        <v>3294.43328918853</v>
      </c>
      <c r="AK93" s="76">
        <v>3360.87368388362</v>
      </c>
      <c r="AL93" s="76">
        <v>3523.07666360375</v>
      </c>
      <c r="AM93" s="76">
        <v>3843.39602362442</v>
      </c>
      <c r="AN93" s="76">
        <v>4532.14821460795</v>
      </c>
      <c r="AO93" s="76">
        <v>5334.89166592388</v>
      </c>
      <c r="AP93" s="76">
        <v>6098.18253035901</v>
      </c>
      <c r="AQ93" s="76">
        <v>6677.28615604958</v>
      </c>
      <c r="AR93" s="76">
        <v>7239.76160841406</v>
      </c>
      <c r="AS93" s="76">
        <v>7378.24760526426</v>
      </c>
      <c r="AT93" s="76">
        <v>7713.89835577827</v>
      </c>
      <c r="AU93" s="76">
        <v>8145.82762387433</v>
      </c>
      <c r="AV93" s="76">
        <v>8827.19360928806</v>
      </c>
      <c r="AW93" s="76">
        <v>9004.24446225931</v>
      </c>
      <c r="AX93" s="76">
        <v>9247.42549137351</v>
      </c>
      <c r="AY93" s="76">
        <v>9293.18585518597</v>
      </c>
      <c r="AZ93" s="76">
        <v>9279.73135577797</v>
      </c>
      <c r="BA93" s="76">
        <v>9278.97831281435</v>
      </c>
      <c r="BB93" s="76">
        <v>9466.36037321773</v>
      </c>
      <c r="BC93" s="76">
        <v>9652.68722670285</v>
      </c>
      <c r="BD93" s="76">
        <v>9810.45641884326</v>
      </c>
      <c r="BE93" s="76">
        <v>9899.33472086937</v>
      </c>
      <c r="BF93" s="77">
        <v>0.00630255482120345</v>
      </c>
      <c r="BG93" s="79">
        <v>0.0243338629609415</v>
      </c>
      <c r="BH93" s="78">
        <v>0.306631524164924</v>
      </c>
    </row>
    <row r="94" spans="8:8">
      <c r="A94" s="73" t="s">
        <v>178</v>
      </c>
      <c r="B94" s="76">
        <v>7.1344079634</v>
      </c>
      <c r="C94" s="76">
        <v>7.6970268718</v>
      </c>
      <c r="D94" s="76">
        <v>9.07442673</v>
      </c>
      <c r="E94" s="76">
        <v>9.7814015578</v>
      </c>
      <c r="F94" s="76">
        <v>11.4696097268</v>
      </c>
      <c r="G94" s="76">
        <v>12.3234019888</v>
      </c>
      <c r="H94" s="76">
        <v>12.9674313096</v>
      </c>
      <c r="I94" s="76">
        <v>14.7437161014</v>
      </c>
      <c r="J94" s="76">
        <v>15.2759891696</v>
      </c>
      <c r="K94" s="76">
        <v>15.6077192056</v>
      </c>
      <c r="L94" s="76">
        <v>14.7476171478</v>
      </c>
      <c r="M94" s="76">
        <v>17.3834961534</v>
      </c>
      <c r="N94" s="76">
        <v>18.7988913936</v>
      </c>
      <c r="O94" s="76">
        <v>19.570464792</v>
      </c>
      <c r="P94" s="76">
        <v>19.9808499452</v>
      </c>
      <c r="Q94" s="76">
        <v>20.4567049376</v>
      </c>
      <c r="R94" s="76">
        <v>21.849400361</v>
      </c>
      <c r="S94" s="76">
        <v>24.660754564</v>
      </c>
      <c r="T94" s="76">
        <v>27.0073616776</v>
      </c>
      <c r="U94" s="76">
        <v>28.0668849402</v>
      </c>
      <c r="V94" s="76">
        <v>29.5634421606</v>
      </c>
      <c r="W94" s="76">
        <v>31.2165610938</v>
      </c>
      <c r="X94" s="76">
        <v>34.7782106328</v>
      </c>
      <c r="Y94" s="76">
        <v>40.1828995162</v>
      </c>
      <c r="Z94" s="76">
        <v>42.7995524078</v>
      </c>
      <c r="AA94" s="76">
        <v>41.2727728596</v>
      </c>
      <c r="AB94" s="76">
        <v>43.0485487768</v>
      </c>
      <c r="AC94" s="76">
        <v>50.1408369716</v>
      </c>
      <c r="AD94" s="76">
        <v>55.072495219</v>
      </c>
      <c r="AE94" s="76">
        <v>48.4334966176</v>
      </c>
      <c r="AF94" s="76">
        <v>52.21417831621</v>
      </c>
      <c r="AG94" s="76">
        <v>49.71592885271</v>
      </c>
      <c r="AH94" s="76">
        <v>49.04382948807</v>
      </c>
      <c r="AI94" s="76">
        <v>50.80836464783</v>
      </c>
      <c r="AJ94" s="76">
        <v>50.18034751352</v>
      </c>
      <c r="AK94" s="76">
        <v>53.392267453309</v>
      </c>
      <c r="AL94" s="76">
        <v>70.008707032579</v>
      </c>
      <c r="AM94" s="76">
        <v>67.192795502649</v>
      </c>
      <c r="AN94" s="76">
        <v>71.264688801551</v>
      </c>
      <c r="AO94" s="76">
        <v>78.46372189433</v>
      </c>
      <c r="AP94" s="76">
        <v>75.767913800511</v>
      </c>
      <c r="AQ94" s="76">
        <v>79.9262108004752</v>
      </c>
      <c r="AR94" s="76">
        <v>85.6193679514267</v>
      </c>
      <c r="AS94" s="76">
        <v>79.1717208104672</v>
      </c>
      <c r="AT94" s="76">
        <v>86.4733414490443</v>
      </c>
      <c r="AU94" s="76">
        <v>88.3210887010883</v>
      </c>
      <c r="AV94" s="76">
        <v>91.9873471176107</v>
      </c>
      <c r="AW94" s="76">
        <v>88.7017784676416</v>
      </c>
      <c r="AX94" s="76">
        <v>91.5282162732589</v>
      </c>
      <c r="AY94" s="76">
        <v>89.7496025112067</v>
      </c>
      <c r="AZ94" s="76">
        <v>90.5257527926367</v>
      </c>
      <c r="BA94" s="76">
        <v>92.7042444438874</v>
      </c>
      <c r="BB94" s="76">
        <v>98.9257382501024</v>
      </c>
      <c r="BC94" s="76">
        <v>99.5013233940503</v>
      </c>
      <c r="BD94" s="76">
        <v>94.6847440728459</v>
      </c>
      <c r="BE94" s="76">
        <v>68.1973692281094</v>
      </c>
      <c r="BF94" s="77">
        <v>-0.281710709743567</v>
      </c>
      <c r="BG94" s="79">
        <v>0.00911294378840788</v>
      </c>
      <c r="BH94" s="78">
        <v>0.00211241097104925</v>
      </c>
    </row>
    <row r="95" spans="8:8">
      <c r="A95" s="73" t="s">
        <v>179</v>
      </c>
      <c r="B95" s="76">
        <v>167.452275917964</v>
      </c>
      <c r="C95" s="76">
        <v>170.02596664964</v>
      </c>
      <c r="D95" s="76">
        <v>174.471744225705</v>
      </c>
      <c r="E95" s="76">
        <v>182.542506653567</v>
      </c>
      <c r="F95" s="76">
        <v>197.478293102796</v>
      </c>
      <c r="G95" s="76">
        <v>189.897845098726</v>
      </c>
      <c r="H95" s="76">
        <v>206.587525942907</v>
      </c>
      <c r="I95" s="76">
        <v>218.569969853002</v>
      </c>
      <c r="J95" s="76">
        <v>219.013925537257</v>
      </c>
      <c r="K95" s="76">
        <v>238.598719576929</v>
      </c>
      <c r="L95" s="76">
        <v>253.404588665876</v>
      </c>
      <c r="M95" s="76">
        <v>263.845435369794</v>
      </c>
      <c r="N95" s="76">
        <v>277.626544343739</v>
      </c>
      <c r="O95" s="76">
        <v>276.56185380573</v>
      </c>
      <c r="P95" s="76">
        <v>295.919473744491</v>
      </c>
      <c r="Q95" s="76">
        <v>310.325936126117</v>
      </c>
      <c r="R95" s="76">
        <v>340.976126870194</v>
      </c>
      <c r="S95" s="76">
        <v>342.505217540822</v>
      </c>
      <c r="T95" s="76">
        <v>368.684823040007</v>
      </c>
      <c r="U95" s="76">
        <v>392.698690179303</v>
      </c>
      <c r="V95" s="76">
        <v>416.605197509867</v>
      </c>
      <c r="W95" s="76">
        <v>443.1336121047</v>
      </c>
      <c r="X95" s="76">
        <v>481.174947172986</v>
      </c>
      <c r="Y95" s="76">
        <v>518.898183472939</v>
      </c>
      <c r="Z95" s="76">
        <v>568.165526915825</v>
      </c>
      <c r="AA95" s="76">
        <v>613.130411420479</v>
      </c>
      <c r="AB95" s="76">
        <v>646.104551451921</v>
      </c>
      <c r="AC95" s="76">
        <v>677.666153962803</v>
      </c>
      <c r="AD95" s="76">
        <v>698.967825049569</v>
      </c>
      <c r="AE95" s="76">
        <v>728.724762447374</v>
      </c>
      <c r="AF95" s="76">
        <v>778.634814213198</v>
      </c>
      <c r="AG95" s="76">
        <v>817.257220726113</v>
      </c>
      <c r="AH95" s="76">
        <v>859.801155751789</v>
      </c>
      <c r="AI95" s="76">
        <v>900.50203289489</v>
      </c>
      <c r="AJ95" s="76">
        <v>919.090719392818</v>
      </c>
      <c r="AK95" s="76">
        <v>961.255839803389</v>
      </c>
      <c r="AL95" s="76">
        <v>970.080497067095</v>
      </c>
      <c r="AM95" s="76">
        <v>1011.75153671224</v>
      </c>
      <c r="AN95" s="76">
        <v>1052.00080918823</v>
      </c>
      <c r="AO95" s="76">
        <v>1114.16382565352</v>
      </c>
      <c r="AP95" s="76">
        <v>1202.13637069901</v>
      </c>
      <c r="AQ95" s="76">
        <v>1253.82263315226</v>
      </c>
      <c r="AR95" s="76">
        <v>1364.92838344773</v>
      </c>
      <c r="AS95" s="76">
        <v>1463.75660211086</v>
      </c>
      <c r="AT95" s="76">
        <v>1590.30390720341</v>
      </c>
      <c r="AU95" s="76">
        <v>1652.1347137353</v>
      </c>
      <c r="AV95" s="76">
        <v>1730.03326434117</v>
      </c>
      <c r="AW95" s="76">
        <v>1844.50208563018</v>
      </c>
      <c r="AX95" s="76">
        <v>1930.17836299539</v>
      </c>
      <c r="AY95" s="76">
        <v>2083.8194893755</v>
      </c>
      <c r="AZ95" s="76">
        <v>2151.88547534371</v>
      </c>
      <c r="BA95" s="76">
        <v>2243.23273704018</v>
      </c>
      <c r="BB95" s="76">
        <v>2324.71160868153</v>
      </c>
      <c r="BC95" s="76">
        <v>2449.4361873259</v>
      </c>
      <c r="BD95" s="76">
        <v>2471.9461724468</v>
      </c>
      <c r="BE95" s="76">
        <v>2302.31520891627</v>
      </c>
      <c r="BF95" s="77">
        <v>-0.0711671816337665</v>
      </c>
      <c r="BG95" s="79">
        <v>0.0450952849062498</v>
      </c>
      <c r="BH95" s="78">
        <v>0.071314127820105</v>
      </c>
    </row>
    <row r="96" spans="8:8">
      <c r="A96" s="73" t="s">
        <v>180</v>
      </c>
      <c r="B96" s="76">
        <v>20.1407480351161</v>
      </c>
      <c r="C96" s="76">
        <v>19.5487943219544</v>
      </c>
      <c r="D96" s="76">
        <v>18.6879157406074</v>
      </c>
      <c r="E96" s="76">
        <v>19.6140907105458</v>
      </c>
      <c r="F96" s="76">
        <v>21.2924296568918</v>
      </c>
      <c r="G96" s="76">
        <v>22.647422090008</v>
      </c>
      <c r="H96" s="76">
        <v>23.5358192692217</v>
      </c>
      <c r="I96" s="76">
        <v>25.4173051603708</v>
      </c>
      <c r="J96" s="76">
        <v>29.7230924342613</v>
      </c>
      <c r="K96" s="76">
        <v>31.409715239638</v>
      </c>
      <c r="L96" s="76">
        <v>44.6548331959165</v>
      </c>
      <c r="M96" s="76">
        <v>50.0936384250438</v>
      </c>
      <c r="N96" s="76">
        <v>62.60632904676</v>
      </c>
      <c r="O96" s="76">
        <v>65.1835894857848</v>
      </c>
      <c r="P96" s="76">
        <v>73.4439020076411</v>
      </c>
      <c r="Q96" s="76">
        <v>80.441419230612</v>
      </c>
      <c r="R96" s="76">
        <v>87.1972200382415</v>
      </c>
      <c r="S96" s="76">
        <v>87.2251857090978</v>
      </c>
      <c r="T96" s="76">
        <v>86.8929813335398</v>
      </c>
      <c r="U96" s="76">
        <v>91.0957109699579</v>
      </c>
      <c r="V96" s="76">
        <v>91.8914888573909</v>
      </c>
      <c r="W96" s="76">
        <v>100.822363476825</v>
      </c>
      <c r="X96" s="76">
        <v>109.88530146567</v>
      </c>
      <c r="Y96" s="76">
        <v>114.479543763194</v>
      </c>
      <c r="Z96" s="76">
        <v>125.105819099508</v>
      </c>
      <c r="AA96" s="76">
        <v>145.050535649855</v>
      </c>
      <c r="AB96" s="76">
        <v>157.662390150826</v>
      </c>
      <c r="AC96" s="76">
        <v>172.623568906397</v>
      </c>
      <c r="AD96" s="76">
        <v>183.9362718482</v>
      </c>
      <c r="AE96" s="76">
        <v>192.94181938075</v>
      </c>
      <c r="AF96" s="76">
        <v>205.298230308473</v>
      </c>
      <c r="AG96" s="76">
        <v>216.361616477628</v>
      </c>
      <c r="AH96" s="76">
        <v>241.112381962954</v>
      </c>
      <c r="AI96" s="76">
        <v>239.314171009913</v>
      </c>
      <c r="AJ96" s="76">
        <v>257.410259138186</v>
      </c>
      <c r="AK96" s="76">
        <v>278.152321317988</v>
      </c>
      <c r="AL96" s="76">
        <v>301.462853507811</v>
      </c>
      <c r="AM96" s="76">
        <v>310.968023093742</v>
      </c>
      <c r="AN96" s="76">
        <v>344.471610398808</v>
      </c>
      <c r="AO96" s="76">
        <v>336.440363101048</v>
      </c>
      <c r="AP96" s="76">
        <v>343.31985444609</v>
      </c>
      <c r="AQ96" s="76">
        <v>362.655927831163</v>
      </c>
      <c r="AR96" s="76">
        <v>393.678201216551</v>
      </c>
      <c r="AS96" s="76">
        <v>385.007731525457</v>
      </c>
      <c r="AT96" s="76">
        <v>403.316038172937</v>
      </c>
      <c r="AU96" s="76">
        <v>446.455447795622</v>
      </c>
      <c r="AV96" s="76">
        <v>488.314399812294</v>
      </c>
      <c r="AW96" s="76">
        <v>528.990072216341</v>
      </c>
      <c r="AX96" s="76">
        <v>538.571523267843</v>
      </c>
      <c r="AY96" s="76">
        <v>487.590673202062</v>
      </c>
      <c r="AZ96" s="76">
        <v>502.604894818153</v>
      </c>
      <c r="BA96" s="76">
        <v>502.309684302617</v>
      </c>
      <c r="BB96" s="76">
        <v>526.87855284963</v>
      </c>
      <c r="BC96" s="76">
        <v>575.318197842105</v>
      </c>
      <c r="BD96" s="76">
        <v>624.546680868911</v>
      </c>
      <c r="BE96" s="76">
        <v>545.425731148577</v>
      </c>
      <c r="BF96" s="77">
        <v>-0.129071511270051</v>
      </c>
      <c r="BG96" s="79">
        <v>0.0447008335568613</v>
      </c>
      <c r="BH96" s="78">
        <v>0.0168945417017042</v>
      </c>
    </row>
    <row r="97" spans="8:8">
      <c r="A97" s="73" t="s">
        <v>181</v>
      </c>
      <c r="B97" s="76">
        <v>446.898270843202</v>
      </c>
      <c r="C97" s="76">
        <v>492.81404989792</v>
      </c>
      <c r="D97" s="76">
        <v>578.154461785369</v>
      </c>
      <c r="E97" s="76">
        <v>641.642074031224</v>
      </c>
      <c r="F97" s="76">
        <v>731.475872926731</v>
      </c>
      <c r="G97" s="76">
        <v>810.519810208886</v>
      </c>
      <c r="H97" s="76">
        <v>845.346551287255</v>
      </c>
      <c r="I97" s="76">
        <v>880.912876635457</v>
      </c>
      <c r="J97" s="76">
        <v>994.978968200884</v>
      </c>
      <c r="K97" s="76">
        <v>985.693268953457</v>
      </c>
      <c r="L97" s="76">
        <v>923.556919620849</v>
      </c>
      <c r="M97" s="76">
        <v>951.196481934886</v>
      </c>
      <c r="N97" s="76">
        <v>960.653240021619</v>
      </c>
      <c r="O97" s="76">
        <v>924.274396690123</v>
      </c>
      <c r="P97" s="76">
        <v>949.651938423271</v>
      </c>
      <c r="Q97" s="76">
        <v>920.715625389993</v>
      </c>
      <c r="R97" s="76">
        <v>914.739672536571</v>
      </c>
      <c r="S97" s="76">
        <v>863.598371787026</v>
      </c>
      <c r="T97" s="76">
        <v>864.010991315715</v>
      </c>
      <c r="U97" s="76">
        <v>952.645547950393</v>
      </c>
      <c r="V97" s="76">
        <v>930.452695862894</v>
      </c>
      <c r="W97" s="76">
        <v>919.803067265829</v>
      </c>
      <c r="X97" s="76">
        <v>927.607748473949</v>
      </c>
      <c r="Y97" s="76">
        <v>999.288832326769</v>
      </c>
      <c r="Z97" s="76">
        <v>1025.49003813205</v>
      </c>
      <c r="AA97" s="76">
        <v>1086.9922778193</v>
      </c>
      <c r="AB97" s="76">
        <v>1104.16487322674</v>
      </c>
      <c r="AC97" s="76">
        <v>1116.39831755123</v>
      </c>
      <c r="AD97" s="76">
        <v>1110.80466843792</v>
      </c>
      <c r="AE97" s="76">
        <v>1175.03048818577</v>
      </c>
      <c r="AF97" s="76">
        <v>1189.9140025147</v>
      </c>
      <c r="AG97" s="76">
        <v>1211.29852014878</v>
      </c>
      <c r="AH97" s="76">
        <v>1210.47698948307</v>
      </c>
      <c r="AI97" s="76">
        <v>1179.22324681819</v>
      </c>
      <c r="AJ97" s="76">
        <v>1211.14643996993</v>
      </c>
      <c r="AK97" s="76">
        <v>1233.18391374722</v>
      </c>
      <c r="AL97" s="76">
        <v>1226.3655900476</v>
      </c>
      <c r="AM97" s="76">
        <v>1237.2317070374</v>
      </c>
      <c r="AN97" s="76">
        <v>1277.97370681213</v>
      </c>
      <c r="AO97" s="76">
        <v>1261.9817031845</v>
      </c>
      <c r="AP97" s="76">
        <v>1295.10736628945</v>
      </c>
      <c r="AQ97" s="76">
        <v>1272.58803490352</v>
      </c>
      <c r="AR97" s="76">
        <v>1286.90683375435</v>
      </c>
      <c r="AS97" s="76">
        <v>1297.07918980443</v>
      </c>
      <c r="AT97" s="76">
        <v>1127.70646594854</v>
      </c>
      <c r="AU97" s="76">
        <v>1197.90328601347</v>
      </c>
      <c r="AV97" s="76">
        <v>1206.07299454949</v>
      </c>
      <c r="AW97" s="76">
        <v>1292.14719815433</v>
      </c>
      <c r="AX97" s="76">
        <v>1279.83622650043</v>
      </c>
      <c r="AY97" s="76">
        <v>1246.48292611838</v>
      </c>
      <c r="AZ97" s="76">
        <v>1207.12552273377</v>
      </c>
      <c r="BA97" s="76">
        <v>1190.01838756439</v>
      </c>
      <c r="BB97" s="76">
        <v>1181.41457575393</v>
      </c>
      <c r="BC97" s="76">
        <v>1158.41729898786</v>
      </c>
      <c r="BD97" s="76">
        <v>1117.67286272021</v>
      </c>
      <c r="BE97" s="76">
        <v>1026.95650079214</v>
      </c>
      <c r="BF97" s="77">
        <v>-0.0836758743333157</v>
      </c>
      <c r="BG97" s="79">
        <v>-8.93317898554402E-4</v>
      </c>
      <c r="BH97" s="78">
        <v>0.0318099393512897</v>
      </c>
    </row>
    <row r="98" spans="8:8">
      <c r="A98" s="73" t="s">
        <v>182</v>
      </c>
      <c r="B98" s="76">
        <v>7.01651593037427</v>
      </c>
      <c r="C98" s="76">
        <v>8.18089736797139</v>
      </c>
      <c r="D98" s="76">
        <v>8.29009403060428</v>
      </c>
      <c r="E98" s="76">
        <v>8.39349753433006</v>
      </c>
      <c r="F98" s="76">
        <v>8.666951701265</v>
      </c>
      <c r="G98" s="76">
        <v>9.56941943074546</v>
      </c>
      <c r="H98" s="76">
        <v>10.7879478976049</v>
      </c>
      <c r="I98" s="76">
        <v>12.1657550183237</v>
      </c>
      <c r="J98" s="76">
        <v>13.2608652751237</v>
      </c>
      <c r="K98" s="76">
        <v>13.4028745467101</v>
      </c>
      <c r="L98" s="76">
        <v>17.6760180027595</v>
      </c>
      <c r="M98" s="76">
        <v>20.1796088396028</v>
      </c>
      <c r="N98" s="76">
        <v>21.0858177556969</v>
      </c>
      <c r="O98" s="76">
        <v>25.9560712814</v>
      </c>
      <c r="P98" s="76">
        <v>32.8810255113</v>
      </c>
      <c r="Q98" s="76">
        <v>34.7907021266</v>
      </c>
      <c r="R98" s="76">
        <v>35.1759006934</v>
      </c>
      <c r="S98" s="76">
        <v>36.9636740106</v>
      </c>
      <c r="T98" s="76">
        <v>42.2170735667</v>
      </c>
      <c r="U98" s="76">
        <v>44.7998586977</v>
      </c>
      <c r="V98" s="76">
        <v>42.5114821016135</v>
      </c>
      <c r="W98" s="76">
        <v>43.3386548088481</v>
      </c>
      <c r="X98" s="76">
        <v>43.4654433499172</v>
      </c>
      <c r="Y98" s="76">
        <v>46.4311323271956</v>
      </c>
      <c r="Z98" s="76">
        <v>53.2828795661607</v>
      </c>
      <c r="AA98" s="76">
        <v>60.5991249420707</v>
      </c>
      <c r="AB98" s="76">
        <v>72.2646451882738</v>
      </c>
      <c r="AC98" s="76">
        <v>77.3213916625641</v>
      </c>
      <c r="AD98" s="76">
        <v>78.986922182398</v>
      </c>
      <c r="AE98" s="76">
        <v>87.1558116277367</v>
      </c>
      <c r="AF98" s="76">
        <v>89.1352818527143</v>
      </c>
      <c r="AG98" s="76">
        <v>100.557297935408</v>
      </c>
      <c r="AH98" s="76">
        <v>116.574636107739</v>
      </c>
      <c r="AI98" s="76">
        <v>107.55938733169</v>
      </c>
      <c r="AJ98" s="76">
        <v>121.123745423596</v>
      </c>
      <c r="AK98" s="76">
        <v>133.635380619768</v>
      </c>
      <c r="AL98" s="76">
        <v>135.773247920576</v>
      </c>
      <c r="AM98" s="76">
        <v>146.812078089761</v>
      </c>
      <c r="AN98" s="76">
        <v>162.33467511401</v>
      </c>
      <c r="AO98" s="76">
        <v>173.636367164906</v>
      </c>
      <c r="AP98" s="76">
        <v>183.891582065666</v>
      </c>
      <c r="AQ98" s="76">
        <v>189.683231382043</v>
      </c>
      <c r="AR98" s="76">
        <v>192.957506502445</v>
      </c>
      <c r="AS98" s="76">
        <v>200.994392243183</v>
      </c>
      <c r="AT98" s="76">
        <v>193.777157594791</v>
      </c>
      <c r="AU98" s="76">
        <v>215.340549194588</v>
      </c>
      <c r="AV98" s="76">
        <v>216.238504185168</v>
      </c>
      <c r="AW98" s="76">
        <v>229.265456460751</v>
      </c>
      <c r="AX98" s="76">
        <v>239.514164151263</v>
      </c>
      <c r="AY98" s="76">
        <v>249.390191894989</v>
      </c>
      <c r="AZ98" s="76">
        <v>253.70557518423</v>
      </c>
      <c r="BA98" s="76">
        <v>258.310880637956</v>
      </c>
      <c r="BB98" s="76">
        <v>247.397488008911</v>
      </c>
      <c r="BC98" s="76">
        <v>255.027083918146</v>
      </c>
      <c r="BD98" s="76">
        <v>263.03383791876</v>
      </c>
      <c r="BE98" s="76">
        <v>256.025856671443</v>
      </c>
      <c r="BF98" s="77">
        <v>-0.02930233428086</v>
      </c>
      <c r="BG98" s="79">
        <v>0.0310290548347567</v>
      </c>
      <c r="BH98" s="78">
        <v>0.0079303913717851</v>
      </c>
    </row>
    <row r="99" spans="8:8">
      <c r="A99" s="73" t="s">
        <v>183</v>
      </c>
      <c r="B99" s="76">
        <v>15.0472116104</v>
      </c>
      <c r="C99" s="76">
        <v>15.7958541254</v>
      </c>
      <c r="D99" s="76">
        <v>15.7338014134</v>
      </c>
      <c r="E99" s="76">
        <v>15.6709353141</v>
      </c>
      <c r="F99" s="76">
        <v>16.1982841969</v>
      </c>
      <c r="G99" s="76">
        <v>18.2425568689</v>
      </c>
      <c r="H99" s="76">
        <v>18.0823140436</v>
      </c>
      <c r="I99" s="76">
        <v>19.3507077614</v>
      </c>
      <c r="J99" s="76">
        <v>20.8965544766</v>
      </c>
      <c r="K99" s="76">
        <v>20.5701224630378</v>
      </c>
      <c r="L99" s="76">
        <v>19.7835307913772</v>
      </c>
      <c r="M99" s="76">
        <v>21.4768393936222</v>
      </c>
      <c r="N99" s="76">
        <v>22.2520544865671</v>
      </c>
      <c r="O99" s="76">
        <v>20.9943159260846</v>
      </c>
      <c r="P99" s="76">
        <v>19.5985223279187</v>
      </c>
      <c r="Q99" s="76">
        <v>19.072554169249</v>
      </c>
      <c r="R99" s="76">
        <v>18.7482276586639</v>
      </c>
      <c r="S99" s="76">
        <v>20.2921917168276</v>
      </c>
      <c r="T99" s="76">
        <v>20.4019599114566</v>
      </c>
      <c r="U99" s="76">
        <v>20.5083288428174</v>
      </c>
      <c r="V99" s="76">
        <v>20.9915638237199</v>
      </c>
      <c r="W99" s="76">
        <v>22.0037870439838</v>
      </c>
      <c r="X99" s="76">
        <v>22.350215199648</v>
      </c>
      <c r="Y99" s="76">
        <v>23.4278120749427</v>
      </c>
      <c r="Z99" s="76">
        <v>20.5648781405952</v>
      </c>
      <c r="AA99" s="76">
        <v>25.8915871390257</v>
      </c>
      <c r="AB99" s="76">
        <v>26.3527681207986</v>
      </c>
      <c r="AC99" s="76">
        <v>27.9927418647402</v>
      </c>
      <c r="AD99" s="76">
        <v>27.4363351251789</v>
      </c>
      <c r="AE99" s="76">
        <v>28.4874211482157</v>
      </c>
      <c r="AF99" s="76">
        <v>28.7859947380851</v>
      </c>
      <c r="AG99" s="76">
        <v>29.7098781224219</v>
      </c>
      <c r="AH99" s="76">
        <v>31.7498470625485</v>
      </c>
      <c r="AI99" s="76">
        <v>30.4478404121468</v>
      </c>
      <c r="AJ99" s="76">
        <v>31.6999012341391</v>
      </c>
      <c r="AK99" s="76">
        <v>32.3283532878635</v>
      </c>
      <c r="AL99" s="76">
        <v>34.5454843313883</v>
      </c>
      <c r="AM99" s="76">
        <v>34.450871901998</v>
      </c>
      <c r="AN99" s="76">
        <v>36.7423016293802</v>
      </c>
      <c r="AO99" s="76">
        <v>35.8242950922671</v>
      </c>
      <c r="AP99" s="76">
        <v>37.9634936497746</v>
      </c>
      <c r="AQ99" s="76">
        <v>37.8453761813452</v>
      </c>
      <c r="AR99" s="76">
        <v>36.8506449545672</v>
      </c>
      <c r="AS99" s="76">
        <v>37.8773418770797</v>
      </c>
      <c r="AT99" s="76">
        <v>34.9318159355259</v>
      </c>
      <c r="AU99" s="76">
        <v>34.8488893144172</v>
      </c>
      <c r="AV99" s="76">
        <v>34.7168605811998</v>
      </c>
      <c r="AW99" s="76">
        <v>36.2812324573197</v>
      </c>
      <c r="AX99" s="76">
        <v>35.6761130809289</v>
      </c>
      <c r="AY99" s="76">
        <v>35.7554424399809</v>
      </c>
      <c r="AZ99" s="76">
        <v>36.5881100963712</v>
      </c>
      <c r="BA99" s="76">
        <v>35.6636870121508</v>
      </c>
      <c r="BB99" s="76">
        <v>37.7657841295654</v>
      </c>
      <c r="BC99" s="76">
        <v>37.6564130058456</v>
      </c>
      <c r="BD99" s="76">
        <v>39.4126518326976</v>
      </c>
      <c r="BE99" s="76">
        <v>34.1455136996493</v>
      </c>
      <c r="BF99" s="77">
        <v>-0.136007896882465</v>
      </c>
      <c r="BG99" s="79">
        <v>0.0121420060398501</v>
      </c>
      <c r="BH99" s="78">
        <v>0.00105765601470624</v>
      </c>
    </row>
    <row r="100" spans="8:8">
      <c r="A100" s="73" t="s">
        <v>184</v>
      </c>
      <c r="B100" s="76">
        <v>19.5046905408299</v>
      </c>
      <c r="C100" s="76">
        <v>19.3022762296254</v>
      </c>
      <c r="D100" s="76">
        <v>21.051361103465</v>
      </c>
      <c r="E100" s="76">
        <v>23.8115544199899</v>
      </c>
      <c r="F100" s="76">
        <v>23.2186607722885</v>
      </c>
      <c r="G100" s="76">
        <v>22.6952465890999</v>
      </c>
      <c r="H100" s="76">
        <v>20.9268761492219</v>
      </c>
      <c r="I100" s="76">
        <v>17.6328595372086</v>
      </c>
      <c r="J100" s="76">
        <v>18.6226254136742</v>
      </c>
      <c r="K100" s="76">
        <v>19.9899207912578</v>
      </c>
      <c r="L100" s="76">
        <v>21.141385944336</v>
      </c>
      <c r="M100" s="76">
        <v>21.2232656949969</v>
      </c>
      <c r="N100" s="76">
        <v>22.6965099074659</v>
      </c>
      <c r="O100" s="76">
        <v>23.7763917379404</v>
      </c>
      <c r="P100" s="76">
        <v>25.8151268067313</v>
      </c>
      <c r="Q100" s="76">
        <v>27.8213185253438</v>
      </c>
      <c r="R100" s="76">
        <v>29.6456501897213</v>
      </c>
      <c r="S100" s="76">
        <v>31.9125941523948</v>
      </c>
      <c r="T100" s="76">
        <v>34.2040633942273</v>
      </c>
      <c r="U100" s="76">
        <v>36.512365220867</v>
      </c>
      <c r="V100" s="76">
        <v>39.0335717090835</v>
      </c>
      <c r="W100" s="76">
        <v>42.493791937773</v>
      </c>
      <c r="X100" s="76">
        <v>47.4488374888632</v>
      </c>
      <c r="Y100" s="76">
        <v>50.8808942852942</v>
      </c>
      <c r="Z100" s="76">
        <v>55.2870571454484</v>
      </c>
      <c r="AA100" s="76">
        <v>57.8132344772009</v>
      </c>
      <c r="AB100" s="76">
        <v>61.436534442896</v>
      </c>
      <c r="AC100" s="76">
        <v>65.7860494595076</v>
      </c>
      <c r="AD100" s="76">
        <v>72.4578331685409</v>
      </c>
      <c r="AE100" s="76">
        <v>76.1138058690092</v>
      </c>
      <c r="AF100" s="76">
        <v>80.7095676875613</v>
      </c>
      <c r="AG100" s="76">
        <v>84.7439890490296</v>
      </c>
      <c r="AH100" s="76">
        <v>85.8524641951527</v>
      </c>
      <c r="AI100" s="76">
        <v>88.3181130377197</v>
      </c>
      <c r="AJ100" s="76">
        <v>94.1376936294384</v>
      </c>
      <c r="AK100" s="76">
        <v>97.805641939103</v>
      </c>
      <c r="AL100" s="76">
        <v>98.8840709464679</v>
      </c>
      <c r="AM100" s="76">
        <v>101.201975139046</v>
      </c>
      <c r="AN100" s="76">
        <v>106.643434737831</v>
      </c>
      <c r="AO100" s="76">
        <v>117.853633276046</v>
      </c>
      <c r="AP100" s="76">
        <v>120.150472404753</v>
      </c>
      <c r="AQ100" s="76">
        <v>130.239304451355</v>
      </c>
      <c r="AR100" s="76">
        <v>141.971519585145</v>
      </c>
      <c r="AS100" s="76">
        <v>146.348076799396</v>
      </c>
      <c r="AT100" s="76">
        <v>145.995953034711</v>
      </c>
      <c r="AU100" s="76">
        <v>145.658417060217</v>
      </c>
      <c r="AV100" s="76">
        <v>144.093914990969</v>
      </c>
      <c r="AW100" s="76">
        <v>145.653332998167</v>
      </c>
      <c r="AX100" s="76">
        <v>146.734140535144</v>
      </c>
      <c r="AY100" s="76">
        <v>153.256945455417</v>
      </c>
      <c r="AZ100" s="76">
        <v>160.858209237588</v>
      </c>
      <c r="BA100" s="76">
        <v>176.621554074927</v>
      </c>
      <c r="BB100" s="76">
        <v>190.37245577161</v>
      </c>
      <c r="BC100" s="76">
        <v>198.327646124404</v>
      </c>
      <c r="BD100" s="76">
        <v>197.412892221049</v>
      </c>
      <c r="BE100" s="76">
        <v>196.044300416281</v>
      </c>
      <c r="BF100" s="77">
        <v>-0.00964593521940615</v>
      </c>
      <c r="BG100" s="79">
        <v>0.0306316361438748</v>
      </c>
      <c r="BH100" s="78">
        <v>0.00607246490148091</v>
      </c>
    </row>
    <row r="101" spans="8:8">
      <c r="A101" s="73" t="s">
        <v>185</v>
      </c>
      <c r="B101" s="76">
        <v>13.2094398588856</v>
      </c>
      <c r="C101" s="76">
        <v>14.3883421023232</v>
      </c>
      <c r="D101" s="76">
        <v>16.1683034976736</v>
      </c>
      <c r="E101" s="76">
        <v>18.3784392073594</v>
      </c>
      <c r="F101" s="76">
        <v>19.7124858370842</v>
      </c>
      <c r="G101" s="76">
        <v>22.4071991643842</v>
      </c>
      <c r="H101" s="76">
        <v>25.9833880194917</v>
      </c>
      <c r="I101" s="76">
        <v>25.4896704036992</v>
      </c>
      <c r="J101" s="76">
        <v>29.5781042263992</v>
      </c>
      <c r="K101" s="76">
        <v>27.7726402100789</v>
      </c>
      <c r="L101" s="76">
        <v>30.0489520921029</v>
      </c>
      <c r="M101" s="76">
        <v>30.9729175351525</v>
      </c>
      <c r="N101" s="76">
        <v>34.0454769164613</v>
      </c>
      <c r="O101" s="76">
        <v>35.2748996120666</v>
      </c>
      <c r="P101" s="76">
        <v>36.3363816948841</v>
      </c>
      <c r="Q101" s="76">
        <v>34.6664391276883</v>
      </c>
      <c r="R101" s="76">
        <v>33.0326507890425</v>
      </c>
      <c r="S101" s="76">
        <v>31.8671386850074</v>
      </c>
      <c r="T101" s="76">
        <v>33.7607785653004</v>
      </c>
      <c r="U101" s="76">
        <v>29.1555537629451</v>
      </c>
      <c r="V101" s="76">
        <v>27.4761707779369</v>
      </c>
      <c r="W101" s="76">
        <v>27.740619675622</v>
      </c>
      <c r="X101" s="76">
        <v>31.9725442008224</v>
      </c>
      <c r="Y101" s="76">
        <v>35.1423303449067</v>
      </c>
      <c r="Z101" s="76">
        <v>37.8388379293074</v>
      </c>
      <c r="AA101" s="76">
        <v>39.9428646371642</v>
      </c>
      <c r="AB101" s="76">
        <v>39.4179869455435</v>
      </c>
      <c r="AC101" s="76">
        <v>47.5242122263112</v>
      </c>
      <c r="AD101" s="76">
        <v>48.7967163907029</v>
      </c>
      <c r="AE101" s="76">
        <v>51.2434509330817</v>
      </c>
      <c r="AF101" s="76">
        <v>57.9992941493558</v>
      </c>
      <c r="AG101" s="76">
        <v>62.4514456371242</v>
      </c>
      <c r="AH101" s="76">
        <v>68.4735679080321</v>
      </c>
      <c r="AI101" s="76">
        <v>69.2337683380987</v>
      </c>
      <c r="AJ101" s="76">
        <v>67.3672447689873</v>
      </c>
      <c r="AK101" s="76">
        <v>66.8462927295033</v>
      </c>
      <c r="AL101" s="76">
        <v>67.892443169323</v>
      </c>
      <c r="AM101" s="76">
        <v>66.486510721007</v>
      </c>
      <c r="AN101" s="76">
        <v>68.3929795188517</v>
      </c>
      <c r="AO101" s="76">
        <v>70.6895024659244</v>
      </c>
      <c r="AP101" s="76">
        <v>70.8186890515014</v>
      </c>
      <c r="AQ101" s="76">
        <v>67.9299153059902</v>
      </c>
      <c r="AR101" s="76">
        <v>72.1586766808302</v>
      </c>
      <c r="AS101" s="76">
        <v>74.3977645436326</v>
      </c>
      <c r="AT101" s="76">
        <v>74.9329237754354</v>
      </c>
      <c r="AU101" s="76">
        <v>80.5292130614489</v>
      </c>
      <c r="AV101" s="76">
        <v>81.3406511306852</v>
      </c>
      <c r="AW101" s="76">
        <v>83.784933781428</v>
      </c>
      <c r="AX101" s="76">
        <v>92.1345680445731</v>
      </c>
      <c r="AY101" s="76">
        <v>97.7145276535559</v>
      </c>
      <c r="AZ101" s="76">
        <v>106.680215195411</v>
      </c>
      <c r="BA101" s="76">
        <v>116.817178483278</v>
      </c>
      <c r="BB101" s="76">
        <v>129.14340830025</v>
      </c>
      <c r="BC101" s="76">
        <v>133.999974648873</v>
      </c>
      <c r="BD101" s="76">
        <v>140.902838623154</v>
      </c>
      <c r="BE101" s="76">
        <v>127.402586613709</v>
      </c>
      <c r="BF101" s="77">
        <v>-0.098282949042829</v>
      </c>
      <c r="BG101" s="79">
        <v>0.0651841767618164</v>
      </c>
      <c r="BH101" s="78">
        <v>0.00394629037379238</v>
      </c>
    </row>
    <row r="102" spans="8:8">
      <c r="A102" s="73" t="s">
        <v>186</v>
      </c>
      <c r="B102" s="76">
        <v>13.0925805600116</v>
      </c>
      <c r="C102" s="76">
        <v>14.9669798590349</v>
      </c>
      <c r="D102" s="76">
        <v>18.0221068356924</v>
      </c>
      <c r="E102" s="76">
        <v>22.4346204674976</v>
      </c>
      <c r="F102" s="76">
        <v>22.0395711149553</v>
      </c>
      <c r="G102" s="76">
        <v>23.9274544305968</v>
      </c>
      <c r="H102" s="76">
        <v>20.685392004016</v>
      </c>
      <c r="I102" s="76">
        <v>25.934842139636</v>
      </c>
      <c r="J102" s="76">
        <v>24.2157310279776</v>
      </c>
      <c r="K102" s="76">
        <v>23.9002708169576</v>
      </c>
      <c r="L102" s="76">
        <v>23.5161927790328</v>
      </c>
      <c r="M102" s="76">
        <v>27.8665855909104</v>
      </c>
      <c r="N102" s="76">
        <v>27.9640130634776</v>
      </c>
      <c r="O102" s="76">
        <v>28.4955663572952</v>
      </c>
      <c r="P102" s="76">
        <v>30.3538182223272</v>
      </c>
      <c r="Q102" s="76">
        <v>30.1480878612184</v>
      </c>
      <c r="R102" s="76">
        <v>34.7322203736952</v>
      </c>
      <c r="S102" s="76">
        <v>33.6782608820768</v>
      </c>
      <c r="T102" s="76">
        <v>35.7224727211536</v>
      </c>
      <c r="U102" s="76">
        <v>36.6901161852872</v>
      </c>
      <c r="V102" s="76">
        <v>37.137689265916</v>
      </c>
      <c r="W102" s="76">
        <v>43.2866962435432</v>
      </c>
      <c r="X102" s="76">
        <v>44.7392705554952</v>
      </c>
      <c r="Y102" s="76">
        <v>52.092221725964</v>
      </c>
      <c r="Z102" s="76">
        <v>59.8060925864224</v>
      </c>
      <c r="AA102" s="76">
        <v>69.6233244878344</v>
      </c>
      <c r="AB102" s="76">
        <v>71.1501456934576</v>
      </c>
      <c r="AC102" s="76">
        <v>76.310929867316</v>
      </c>
      <c r="AD102" s="76">
        <v>83.059396165272</v>
      </c>
      <c r="AE102" s="76">
        <v>95.6777570989096</v>
      </c>
      <c r="AF102" s="76">
        <v>98.55462865056</v>
      </c>
      <c r="AG102" s="76">
        <v>98.3730152070352</v>
      </c>
      <c r="AH102" s="76">
        <v>102.4039976573</v>
      </c>
      <c r="AI102" s="76">
        <v>101.2021721454</v>
      </c>
      <c r="AJ102" s="76">
        <v>99.9525066943</v>
      </c>
      <c r="AK102" s="76">
        <v>107.096295489412</v>
      </c>
      <c r="AL102" s="76">
        <v>117.535540146886</v>
      </c>
      <c r="AM102" s="76">
        <v>111.799605153933</v>
      </c>
      <c r="AN102" s="76">
        <v>103.681478507207</v>
      </c>
      <c r="AO102" s="76">
        <v>116.199780946422</v>
      </c>
      <c r="AP102" s="76">
        <v>127.266860817093</v>
      </c>
      <c r="AQ102" s="76">
        <v>140.295688049432</v>
      </c>
      <c r="AR102" s="76">
        <v>151.423392948284</v>
      </c>
      <c r="AS102" s="76">
        <v>163.384441170403</v>
      </c>
      <c r="AT102" s="76">
        <v>176.678872805433</v>
      </c>
      <c r="AU102" s="76">
        <v>185.337577763463</v>
      </c>
      <c r="AV102" s="76">
        <v>192.722428481888</v>
      </c>
      <c r="AW102" s="76">
        <v>191.96076529946</v>
      </c>
      <c r="AX102" s="76">
        <v>191.682281060793</v>
      </c>
      <c r="AY102" s="76">
        <v>191.119260571599</v>
      </c>
      <c r="AZ102" s="76">
        <v>202.803520411283</v>
      </c>
      <c r="BA102" s="76">
        <v>217.125257893473</v>
      </c>
      <c r="BB102" s="76">
        <v>229.000302133559</v>
      </c>
      <c r="BC102" s="76">
        <v>225.366393125041</v>
      </c>
      <c r="BD102" s="76">
        <v>217.18177976601</v>
      </c>
      <c r="BE102" s="76">
        <v>211.0144316133</v>
      </c>
      <c r="BF102" s="77">
        <v>-0.0310518236053409</v>
      </c>
      <c r="BG102" s="79">
        <v>0.0208545688040502</v>
      </c>
      <c r="BH102" s="78">
        <v>0.00653616415757471</v>
      </c>
    </row>
    <row r="103" spans="8:8">
      <c r="A103" s="73" t="s">
        <v>187</v>
      </c>
      <c r="B103" s="76">
        <v>24.8712543486076</v>
      </c>
      <c r="C103" s="76">
        <v>29.6108099637917</v>
      </c>
      <c r="D103" s="76">
        <v>32.781864578111</v>
      </c>
      <c r="E103" s="76">
        <v>36.303338444089</v>
      </c>
      <c r="F103" s="76">
        <v>42.484064584322</v>
      </c>
      <c r="G103" s="76">
        <v>49.0340289804078</v>
      </c>
      <c r="H103" s="76">
        <v>52.6023223915605</v>
      </c>
      <c r="I103" s="76">
        <v>54.5900293236671</v>
      </c>
      <c r="J103" s="76">
        <v>67.7475562212509</v>
      </c>
      <c r="K103" s="76">
        <v>68.7785075105686</v>
      </c>
      <c r="L103" s="76">
        <v>75.2661728662748</v>
      </c>
      <c r="M103" s="76">
        <v>84.095876801501</v>
      </c>
      <c r="N103" s="76">
        <v>96.2254880018772</v>
      </c>
      <c r="O103" s="76">
        <v>103.963947032993</v>
      </c>
      <c r="P103" s="76">
        <v>119.180550548431</v>
      </c>
      <c r="Q103" s="76">
        <v>123.42864631878</v>
      </c>
      <c r="R103" s="76">
        <v>128.729552905698</v>
      </c>
      <c r="S103" s="76">
        <v>129.119193055475</v>
      </c>
      <c r="T103" s="76">
        <v>135.348046630158</v>
      </c>
      <c r="U103" s="76">
        <v>148.032887951791</v>
      </c>
      <c r="V103" s="76">
        <v>158.924549750228</v>
      </c>
      <c r="W103" s="76">
        <v>169.989185749779</v>
      </c>
      <c r="X103" s="76">
        <v>179.15284217814</v>
      </c>
      <c r="Y103" s="76">
        <v>204.122116807221</v>
      </c>
      <c r="Z103" s="76">
        <v>215.482219365585</v>
      </c>
      <c r="AA103" s="76">
        <v>235.437600504879</v>
      </c>
      <c r="AB103" s="76">
        <v>263.818908177548</v>
      </c>
      <c r="AC103" s="76">
        <v>288.340943442137</v>
      </c>
      <c r="AD103" s="76">
        <v>317.931347320207</v>
      </c>
      <c r="AE103" s="76">
        <v>343.366153157006</v>
      </c>
      <c r="AF103" s="76">
        <v>372.714218146045</v>
      </c>
      <c r="AG103" s="76">
        <v>413.619493929033</v>
      </c>
      <c r="AH103" s="76">
        <v>438.24577304953</v>
      </c>
      <c r="AI103" s="76">
        <v>368.559641274602</v>
      </c>
      <c r="AJ103" s="76">
        <v>402.040768296949</v>
      </c>
      <c r="AK103" s="76">
        <v>428.5974001711</v>
      </c>
      <c r="AL103" s="76">
        <v>442.18897347237</v>
      </c>
      <c r="AM103" s="76">
        <v>460.961046713578</v>
      </c>
      <c r="AN103" s="76">
        <v>470.479575338745</v>
      </c>
      <c r="AO103" s="76">
        <v>479.589624091584</v>
      </c>
      <c r="AP103" s="76">
        <v>487.867230870202</v>
      </c>
      <c r="AQ103" s="76">
        <v>492.66269935882</v>
      </c>
      <c r="AR103" s="76">
        <v>504.465925450397</v>
      </c>
      <c r="AS103" s="76">
        <v>517.150972593822</v>
      </c>
      <c r="AT103" s="76">
        <v>521.794117878446</v>
      </c>
      <c r="AU103" s="76">
        <v>578.895337615411</v>
      </c>
      <c r="AV103" s="76">
        <v>604.466597530928</v>
      </c>
      <c r="AW103" s="76">
        <v>601.303813120639</v>
      </c>
      <c r="AX103" s="76">
        <v>607.978465826395</v>
      </c>
      <c r="AY103" s="76">
        <v>602.820131848116</v>
      </c>
      <c r="AZ103" s="76">
        <v>609.422016976478</v>
      </c>
      <c r="BA103" s="76">
        <v>614.547033308493</v>
      </c>
      <c r="BB103" s="76">
        <v>631.098823991838</v>
      </c>
      <c r="BC103" s="76">
        <v>646.368582859059</v>
      </c>
      <c r="BD103" s="76">
        <v>623.158601083597</v>
      </c>
      <c r="BE103" s="76">
        <v>577.81115267384</v>
      </c>
      <c r="BF103" s="77">
        <v>-0.0753037305824478</v>
      </c>
      <c r="BG103" s="79">
        <v>0.0179113138297096</v>
      </c>
      <c r="BH103" s="78">
        <v>0.0178976789268836</v>
      </c>
    </row>
    <row r="104" spans="8:8">
      <c r="A104" s="73" t="s">
        <v>188</v>
      </c>
      <c r="B104" s="76">
        <v>1.45505951978735</v>
      </c>
      <c r="C104" s="76">
        <v>1.49016856961733</v>
      </c>
      <c r="D104" s="76">
        <v>1.52625383787392</v>
      </c>
      <c r="E104" s="76">
        <v>1.56276537552525</v>
      </c>
      <c r="F104" s="76">
        <v>1.59896804127864</v>
      </c>
      <c r="G104" s="76">
        <v>3.09325879729</v>
      </c>
      <c r="H104" s="76">
        <v>2.86676552815</v>
      </c>
      <c r="I104" s="76">
        <v>3.06571715152</v>
      </c>
      <c r="J104" s="76">
        <v>3.21011139441</v>
      </c>
      <c r="K104" s="76">
        <v>2.54703064998</v>
      </c>
      <c r="L104" s="76">
        <v>2.45941937782</v>
      </c>
      <c r="M104" s="76">
        <v>2.4268984362048</v>
      </c>
      <c r="N104" s="76">
        <v>2.590699246816</v>
      </c>
      <c r="O104" s="76">
        <v>3.02212458850624</v>
      </c>
      <c r="P104" s="76">
        <v>3.1160523161128</v>
      </c>
      <c r="Q104" s="76">
        <v>3.19497809998296</v>
      </c>
      <c r="R104" s="76">
        <v>3.76368799441928</v>
      </c>
      <c r="S104" s="76">
        <v>4.27594604688864</v>
      </c>
      <c r="T104" s="76">
        <v>4.6679558156176</v>
      </c>
      <c r="U104" s="76">
        <v>3.9637006433228</v>
      </c>
      <c r="V104" s="76">
        <v>3.5747512208676</v>
      </c>
      <c r="W104" s="76">
        <v>3.49119921065</v>
      </c>
      <c r="X104" s="76">
        <v>4.0282598045088</v>
      </c>
      <c r="Y104" s="76">
        <v>3.891824172354</v>
      </c>
      <c r="Z104" s="76">
        <v>3.6716150993748</v>
      </c>
      <c r="AA104" s="76">
        <v>3.9171207213</v>
      </c>
      <c r="AB104" s="76">
        <v>4.1466834446776</v>
      </c>
      <c r="AC104" s="76">
        <v>4.9210801897676</v>
      </c>
      <c r="AD104" s="76">
        <v>4.72838231757904</v>
      </c>
      <c r="AE104" s="76">
        <v>5.2375261669452</v>
      </c>
      <c r="AF104" s="76">
        <v>5.68844464352176</v>
      </c>
      <c r="AG104" s="76">
        <v>6.99067111212112</v>
      </c>
      <c r="AH104" s="76">
        <v>7.63865988106</v>
      </c>
      <c r="AI104" s="76">
        <v>8.13092879048984</v>
      </c>
      <c r="AJ104" s="76">
        <v>8.88589267925</v>
      </c>
      <c r="AK104" s="76">
        <v>10.5674410008346</v>
      </c>
      <c r="AL104" s="76">
        <v>10.430146835359</v>
      </c>
      <c r="AM104" s="76">
        <v>11.0751626626553</v>
      </c>
      <c r="AN104" s="76">
        <v>11.1494334553398</v>
      </c>
      <c r="AO104" s="76">
        <v>10.9037990092368</v>
      </c>
      <c r="AP104" s="76">
        <v>12.5619522130026</v>
      </c>
      <c r="AQ104" s="76">
        <v>12.9968978112865</v>
      </c>
      <c r="AR104" s="76">
        <v>13.8139389864185</v>
      </c>
      <c r="AS104" s="76">
        <v>12.575278588783</v>
      </c>
      <c r="AT104" s="76">
        <v>13.2341877384262</v>
      </c>
      <c r="AU104" s="76">
        <v>13.1470792591567</v>
      </c>
      <c r="AV104" s="76">
        <v>14.8235277261767</v>
      </c>
      <c r="AW104" s="76">
        <v>16.1155130072761</v>
      </c>
      <c r="AX104" s="76">
        <v>13.9958347668072</v>
      </c>
      <c r="AY104" s="76">
        <v>17.2826651837306</v>
      </c>
      <c r="AZ104" s="76">
        <v>17.9272325970648</v>
      </c>
      <c r="BA104" s="76">
        <v>20.3089102601247</v>
      </c>
      <c r="BB104" s="76">
        <v>21.7029141466933</v>
      </c>
      <c r="BC104" s="76">
        <v>21.3730083157935</v>
      </c>
      <c r="BD104" s="76">
        <v>23.3110378833035</v>
      </c>
      <c r="BE104" s="76">
        <v>20.8471360535033</v>
      </c>
      <c r="BF104" s="77">
        <v>-0.108140239424091</v>
      </c>
      <c r="BG104" s="79">
        <v>0.0582455036691523</v>
      </c>
      <c r="BH104" s="78">
        <v>6.45739262567118E-4</v>
      </c>
    </row>
    <row r="105" spans="8:8">
      <c r="A105" s="73" t="s">
        <v>189</v>
      </c>
      <c r="B105" s="76">
        <v>18.8475256983261</v>
      </c>
      <c r="C105" s="76">
        <v>20.038235221373</v>
      </c>
      <c r="D105" s="76">
        <v>21.7905301455414</v>
      </c>
      <c r="E105" s="76">
        <v>23.8678903231547</v>
      </c>
      <c r="F105" s="76">
        <v>25.2290357683842</v>
      </c>
      <c r="G105" s="76">
        <v>27.5565155609513</v>
      </c>
      <c r="H105" s="76">
        <v>33.8579837640895</v>
      </c>
      <c r="I105" s="76">
        <v>35.3448376775733</v>
      </c>
      <c r="J105" s="76">
        <v>41.4969215826141</v>
      </c>
      <c r="K105" s="76">
        <v>38.576296912783</v>
      </c>
      <c r="L105" s="76">
        <v>41.849872726949</v>
      </c>
      <c r="M105" s="76">
        <v>52.2147450949318</v>
      </c>
      <c r="N105" s="76">
        <v>57.132572236828</v>
      </c>
      <c r="O105" s="76">
        <v>65.3193949546335</v>
      </c>
      <c r="P105" s="76">
        <v>67.7070250984279</v>
      </c>
      <c r="Q105" s="76">
        <v>73.6218530891614</v>
      </c>
      <c r="R105" s="76">
        <v>64.7740691508112</v>
      </c>
      <c r="S105" s="76">
        <v>67.8150970395337</v>
      </c>
      <c r="T105" s="76">
        <v>74.6025556234602</v>
      </c>
      <c r="U105" s="76">
        <v>76.0968472822995</v>
      </c>
      <c r="V105" s="76">
        <v>75.0397970967513</v>
      </c>
      <c r="W105" s="76">
        <v>86.3461967719964</v>
      </c>
      <c r="X105" s="76">
        <v>91.3623754628352</v>
      </c>
      <c r="Y105" s="76">
        <v>107.113650555524</v>
      </c>
      <c r="Z105" s="76">
        <v>117.321139334481</v>
      </c>
      <c r="AA105" s="76">
        <v>120.546676298494</v>
      </c>
      <c r="AB105" s="76">
        <v>130.20780575442</v>
      </c>
      <c r="AC105" s="76">
        <v>139.247141528847</v>
      </c>
      <c r="AD105" s="76">
        <v>151.305733119946</v>
      </c>
      <c r="AE105" s="76">
        <v>158.499818052764</v>
      </c>
      <c r="AF105" s="76">
        <v>169.438171215309</v>
      </c>
      <c r="AG105" s="76">
        <v>177.561979870675</v>
      </c>
      <c r="AH105" s="76">
        <v>192.825047144898</v>
      </c>
      <c r="AI105" s="76">
        <v>206.733687207824</v>
      </c>
      <c r="AJ105" s="76">
        <v>218.0553697768</v>
      </c>
      <c r="AK105" s="76">
        <v>236.397696889481</v>
      </c>
      <c r="AL105" s="76">
        <v>234.398909398063</v>
      </c>
      <c r="AM105" s="76">
        <v>245.969831740453</v>
      </c>
      <c r="AN105" s="76">
        <v>249.721326665881</v>
      </c>
      <c r="AO105" s="76">
        <v>266.500049985903</v>
      </c>
      <c r="AP105" s="76">
        <v>270.321322853396</v>
      </c>
      <c r="AQ105" s="76">
        <v>278.174031681988</v>
      </c>
      <c r="AR105" s="76">
        <v>281.070134022725</v>
      </c>
      <c r="AS105" s="76">
        <v>266.391760925182</v>
      </c>
      <c r="AT105" s="76">
        <v>253.813128437731</v>
      </c>
      <c r="AU105" s="76">
        <v>273.233705647947</v>
      </c>
      <c r="AV105" s="76">
        <v>278.109864635813</v>
      </c>
      <c r="AW105" s="76">
        <v>272.023951919371</v>
      </c>
      <c r="AX105" s="76">
        <v>273.799471756423</v>
      </c>
      <c r="AY105" s="76">
        <v>281.071601989279</v>
      </c>
      <c r="AZ105" s="76">
        <v>281.382022643801</v>
      </c>
      <c r="BA105" s="76">
        <v>283.891530112548</v>
      </c>
      <c r="BB105" s="76">
        <v>292.462564294242</v>
      </c>
      <c r="BC105" s="76">
        <v>290.529286496356</v>
      </c>
      <c r="BD105" s="76">
        <v>284.90719214116</v>
      </c>
      <c r="BE105" s="76">
        <v>275.92045261299</v>
      </c>
      <c r="BF105" s="77">
        <v>-0.0341887492310567</v>
      </c>
      <c r="BG105" s="79">
        <v>0.0116235549810273</v>
      </c>
      <c r="BH105" s="78">
        <v>0.00854662573987262</v>
      </c>
    </row>
    <row r="106" spans="8:8">
      <c r="A106" s="73" t="s">
        <v>190</v>
      </c>
      <c r="B106" s="76">
        <v>7.366885964</v>
      </c>
      <c r="C106" s="76">
        <v>8.743907365</v>
      </c>
      <c r="D106" s="76">
        <v>9.900674154</v>
      </c>
      <c r="E106" s="76">
        <v>12.985646962</v>
      </c>
      <c r="F106" s="76">
        <v>14.063613007</v>
      </c>
      <c r="G106" s="76">
        <v>16.2586759989</v>
      </c>
      <c r="H106" s="76">
        <v>17.89936907266</v>
      </c>
      <c r="I106" s="76">
        <v>22.2965942820504</v>
      </c>
      <c r="J106" s="76">
        <v>23.6163281704856</v>
      </c>
      <c r="K106" s="76">
        <v>24.2766114923584</v>
      </c>
      <c r="L106" s="76">
        <v>26.112678511384</v>
      </c>
      <c r="M106" s="76">
        <v>27.577938943464</v>
      </c>
      <c r="N106" s="76">
        <v>30.8912527093288</v>
      </c>
      <c r="O106" s="76">
        <v>34.776608769908</v>
      </c>
      <c r="P106" s="76">
        <v>36.07354751156</v>
      </c>
      <c r="Q106" s="76">
        <v>37.71399580908</v>
      </c>
      <c r="R106" s="76">
        <v>36.761543641892</v>
      </c>
      <c r="S106" s="76">
        <v>36.3842598760128</v>
      </c>
      <c r="T106" s="76">
        <v>40.4384655163648</v>
      </c>
      <c r="U106" s="76">
        <v>44.142121429756</v>
      </c>
      <c r="V106" s="76">
        <v>47.0209035786848</v>
      </c>
      <c r="W106" s="76">
        <v>48.7488477930698</v>
      </c>
      <c r="X106" s="76">
        <v>57.6651808797048</v>
      </c>
      <c r="Y106" s="76">
        <v>64.9257700125357</v>
      </c>
      <c r="Z106" s="76">
        <v>74.6998554859828</v>
      </c>
      <c r="AA106" s="76">
        <v>89.7318169030732</v>
      </c>
      <c r="AB106" s="76">
        <v>99.874398762475</v>
      </c>
      <c r="AC106" s="76">
        <v>110.449400876337</v>
      </c>
      <c r="AD106" s="76">
        <v>124.856763562392</v>
      </c>
      <c r="AE106" s="76">
        <v>140.008806519575</v>
      </c>
      <c r="AF106" s="76">
        <v>153.903178126657</v>
      </c>
      <c r="AG106" s="76">
        <v>171.931042956288</v>
      </c>
      <c r="AH106" s="76">
        <v>178.687604254254</v>
      </c>
      <c r="AI106" s="76">
        <v>163.791909715534</v>
      </c>
      <c r="AJ106" s="76">
        <v>171.245851880892</v>
      </c>
      <c r="AK106" s="76">
        <v>168.16691412065</v>
      </c>
      <c r="AL106" s="76">
        <v>174.533052475235</v>
      </c>
      <c r="AM106" s="76">
        <v>189.368903034114</v>
      </c>
      <c r="AN106" s="76">
        <v>200.287771339233</v>
      </c>
      <c r="AO106" s="76">
        <v>218.345910621402</v>
      </c>
      <c r="AP106" s="76">
        <v>227.518537597389</v>
      </c>
      <c r="AQ106" s="76">
        <v>227.709933721925</v>
      </c>
      <c r="AR106" s="76">
        <v>236.689694870101</v>
      </c>
      <c r="AS106" s="76">
        <v>237.38878516592</v>
      </c>
      <c r="AT106" s="76">
        <v>236.482194233613</v>
      </c>
      <c r="AU106" s="76">
        <v>248.709161522312</v>
      </c>
      <c r="AV106" s="76">
        <v>253.541781442688</v>
      </c>
      <c r="AW106" s="76">
        <v>270.628740536269</v>
      </c>
      <c r="AX106" s="76">
        <v>274.782441042059</v>
      </c>
      <c r="AY106" s="76">
        <v>281.58435472545</v>
      </c>
      <c r="AZ106" s="76">
        <v>289.660623252202</v>
      </c>
      <c r="BA106" s="76">
        <v>296.396399495369</v>
      </c>
      <c r="BB106" s="76">
        <v>297.137780460799</v>
      </c>
      <c r="BC106" s="76">
        <v>299.602731872636</v>
      </c>
      <c r="BD106" s="76">
        <v>294.311651678492</v>
      </c>
      <c r="BE106" s="76">
        <v>277.149044592836</v>
      </c>
      <c r="BF106" s="77">
        <v>-0.0608873104758636</v>
      </c>
      <c r="BG106" s="79">
        <v>0.0221176810154251</v>
      </c>
      <c r="BH106" s="78">
        <v>0.00858468133067537</v>
      </c>
    </row>
    <row r="107" spans="8:8">
      <c r="A107" s="73" t="s">
        <v>191</v>
      </c>
      <c r="B107" s="76">
        <v>8.22646548263445</v>
      </c>
      <c r="C107" s="76">
        <v>13.9439968229711</v>
      </c>
      <c r="D107" s="76">
        <v>19.0458876193252</v>
      </c>
      <c r="E107" s="76">
        <v>19.7952739474332</v>
      </c>
      <c r="F107" s="76">
        <v>23.2763646181044</v>
      </c>
      <c r="G107" s="76">
        <v>24.2821798724807</v>
      </c>
      <c r="H107" s="76">
        <v>21.8458117831018</v>
      </c>
      <c r="I107" s="76">
        <v>21.1191973016113</v>
      </c>
      <c r="J107" s="76">
        <v>22.7002465085608</v>
      </c>
      <c r="K107" s="76">
        <v>17.2952864777674</v>
      </c>
      <c r="L107" s="76">
        <v>19.7623521661362</v>
      </c>
      <c r="M107" s="76">
        <v>12.0524314326468</v>
      </c>
      <c r="N107" s="76">
        <v>12.8630382806537</v>
      </c>
      <c r="O107" s="76">
        <v>13.0757062702575</v>
      </c>
      <c r="P107" s="76">
        <v>13.8941491778018</v>
      </c>
      <c r="Q107" s="76">
        <v>14.9397865997052</v>
      </c>
      <c r="R107" s="76">
        <v>15.1961251010351</v>
      </c>
      <c r="S107" s="76">
        <v>16.3571176671515</v>
      </c>
      <c r="T107" s="76">
        <v>17.3388610579555</v>
      </c>
      <c r="U107" s="76">
        <v>17.1985379414578</v>
      </c>
      <c r="V107" s="76">
        <v>17.3589339519184</v>
      </c>
      <c r="W107" s="76">
        <v>18.9419019491236</v>
      </c>
      <c r="X107" s="76">
        <v>21.4449857267417</v>
      </c>
      <c r="Y107" s="76">
        <v>20.9028195337917</v>
      </c>
      <c r="Z107" s="76">
        <v>17.816788436438</v>
      </c>
      <c r="AA107" s="76">
        <v>18.6547785219977</v>
      </c>
      <c r="AB107" s="76">
        <v>18.8447334393443</v>
      </c>
      <c r="AC107" s="76">
        <v>19.7371278594</v>
      </c>
      <c r="AD107" s="76">
        <v>22.0677440252</v>
      </c>
      <c r="AE107" s="76">
        <v>24.4389531128</v>
      </c>
      <c r="AF107" s="76">
        <v>27.7330195722216</v>
      </c>
      <c r="AG107" s="76">
        <v>31.7876963732925</v>
      </c>
      <c r="AH107" s="76">
        <v>38.3432011271948</v>
      </c>
      <c r="AI107" s="76">
        <v>42.0089720308283</v>
      </c>
      <c r="AJ107" s="76">
        <v>40.8115748260371</v>
      </c>
      <c r="AK107" s="76">
        <v>47.5590445828791</v>
      </c>
      <c r="AL107" s="76">
        <v>51.966005918094</v>
      </c>
      <c r="AM107" s="76">
        <v>58.0141356549378</v>
      </c>
      <c r="AN107" s="76">
        <v>63.6223972398364</v>
      </c>
      <c r="AO107" s="76">
        <v>84.3155702146128</v>
      </c>
      <c r="AP107" s="76">
        <v>87.7228893901056</v>
      </c>
      <c r="AQ107" s="76">
        <v>73.8607488402788</v>
      </c>
      <c r="AR107" s="76">
        <v>80.3927643618724</v>
      </c>
      <c r="AS107" s="76">
        <v>105.447044953513</v>
      </c>
      <c r="AT107" s="76">
        <v>103.587987763778</v>
      </c>
      <c r="AU107" s="76">
        <v>123.140275704445</v>
      </c>
      <c r="AV107" s="76">
        <v>136.053342417998</v>
      </c>
      <c r="AW107" s="76">
        <v>133.954481332414</v>
      </c>
      <c r="AX107" s="76">
        <v>140.169016301394</v>
      </c>
      <c r="AY107" s="76">
        <v>156.691719868451</v>
      </c>
      <c r="AZ107" s="76">
        <v>185.533511541019</v>
      </c>
      <c r="BA107" s="76">
        <v>198.082508931957</v>
      </c>
      <c r="BB107" s="76">
        <v>199.489386327043</v>
      </c>
      <c r="BC107" s="76">
        <v>240.981486443131</v>
      </c>
      <c r="BD107" s="76">
        <v>292.073219415354</v>
      </c>
      <c r="BE107" s="76">
        <v>283.931719274751</v>
      </c>
      <c r="BF107" s="77">
        <v>-0.0305309397528739</v>
      </c>
      <c r="BG107" s="79">
        <v>0.109221385558441</v>
      </c>
      <c r="BH107" s="78">
        <v>0.00879477442624935</v>
      </c>
    </row>
    <row r="108" spans="8:8">
      <c r="A108" s="73" t="s">
        <v>192</v>
      </c>
      <c r="B108" s="76">
        <v>53.7028538406935</v>
      </c>
      <c r="C108" s="76">
        <v>57.5246087535473</v>
      </c>
      <c r="D108" s="76">
        <v>62.9333093613376</v>
      </c>
      <c r="E108" s="76">
        <v>68.4235719174568</v>
      </c>
      <c r="F108" s="76">
        <v>73.2080590302023</v>
      </c>
      <c r="G108" s="76">
        <v>78.7422056310934</v>
      </c>
      <c r="H108" s="76">
        <v>86.5058961106217</v>
      </c>
      <c r="I108" s="76">
        <v>89.6003835907221</v>
      </c>
      <c r="J108" s="76">
        <v>92.2910054650457</v>
      </c>
      <c r="K108" s="76">
        <v>98.0057724088338</v>
      </c>
      <c r="L108" s="76">
        <v>104.432694854079</v>
      </c>
      <c r="M108" s="76">
        <v>109.260914910673</v>
      </c>
      <c r="N108" s="76">
        <v>115.534472717728</v>
      </c>
      <c r="O108" s="76">
        <v>122.738116602868</v>
      </c>
      <c r="P108" s="76">
        <v>131.905691982506</v>
      </c>
      <c r="Q108" s="76">
        <v>141.458846398019</v>
      </c>
      <c r="R108" s="76">
        <v>144.680978665642</v>
      </c>
      <c r="S108" s="76">
        <v>150.894266016806</v>
      </c>
      <c r="T108" s="76">
        <v>157.871418390547</v>
      </c>
      <c r="U108" s="76">
        <v>159.749472829134</v>
      </c>
      <c r="V108" s="76">
        <v>166.971019421256</v>
      </c>
      <c r="W108" s="76">
        <v>167.492642664982</v>
      </c>
      <c r="X108" s="76">
        <v>161.231463666232</v>
      </c>
      <c r="Y108" s="76">
        <v>162.604935484206</v>
      </c>
      <c r="Z108" s="76">
        <v>160.197396969261</v>
      </c>
      <c r="AA108" s="76">
        <v>154.316324821272</v>
      </c>
      <c r="AB108" s="76">
        <v>150.335626470391</v>
      </c>
      <c r="AC108" s="76">
        <v>134.246957915049</v>
      </c>
      <c r="AD108" s="76">
        <v>127.152442781096</v>
      </c>
      <c r="AE108" s="76">
        <v>119.725965289856</v>
      </c>
      <c r="AF108" s="76">
        <v>116.080400422915</v>
      </c>
      <c r="AG108" s="76">
        <v>107.052818065886</v>
      </c>
      <c r="AH108" s="76">
        <v>107.116123341408</v>
      </c>
      <c r="AI108" s="76">
        <v>101.712303946945</v>
      </c>
      <c r="AJ108" s="76">
        <v>108.75286473765</v>
      </c>
      <c r="AK108" s="76">
        <v>115.791528731779</v>
      </c>
      <c r="AL108" s="76">
        <v>119.347549702866</v>
      </c>
      <c r="AM108" s="76">
        <v>117.105778957524</v>
      </c>
      <c r="AN108" s="76">
        <v>122.412305456904</v>
      </c>
      <c r="AO108" s="76">
        <v>123.232450832806</v>
      </c>
      <c r="AP108" s="76">
        <v>128.432239741192</v>
      </c>
      <c r="AQ108" s="76">
        <v>132.364699001956</v>
      </c>
      <c r="AR108" s="76">
        <v>124.183681712833</v>
      </c>
      <c r="AS108" s="76">
        <v>129.999885804314</v>
      </c>
      <c r="AT108" s="76">
        <v>114.319768168526</v>
      </c>
      <c r="AU108" s="76">
        <v>120.916055257123</v>
      </c>
      <c r="AV108" s="76">
        <v>112.554180988393</v>
      </c>
      <c r="AW108" s="76">
        <v>116.754460924618</v>
      </c>
      <c r="AX108" s="76">
        <v>108.933043025542</v>
      </c>
      <c r="AY108" s="76">
        <v>120.784490352563</v>
      </c>
      <c r="AZ108" s="76">
        <v>128.471532630684</v>
      </c>
      <c r="BA108" s="76">
        <v>140.990519241022</v>
      </c>
      <c r="BB108" s="76">
        <v>143.40577663578</v>
      </c>
      <c r="BC108" s="76">
        <v>147.152993057489</v>
      </c>
      <c r="BD108" s="76">
        <v>206.749717245844</v>
      </c>
      <c r="BE108" s="76">
        <v>205.190642828374</v>
      </c>
      <c r="BF108" s="77">
        <v>-0.0102525150571863</v>
      </c>
      <c r="BG108" s="79">
        <v>0.0610414715093226</v>
      </c>
      <c r="BH108" s="78">
        <v>0.0063557725169353</v>
      </c>
    </row>
    <row r="109" spans="8:8" s="70" ht="10.2" customFormat="1">
      <c r="A109" s="80" t="s">
        <v>193</v>
      </c>
      <c r="B109" s="81">
        <v>1431.31310695786</v>
      </c>
      <c r="C109" s="81">
        <v>1549.49151582926</v>
      </c>
      <c r="D109" s="81">
        <v>1615.94054342558</v>
      </c>
      <c r="E109" s="81">
        <v>1721.6166940486</v>
      </c>
      <c r="F109" s="81">
        <v>1958.20461242657</v>
      </c>
      <c r="G109" s="81">
        <v>2234.98131984516</v>
      </c>
      <c r="H109" s="81">
        <v>2445.57614117424</v>
      </c>
      <c r="I109" s="81">
        <v>2583.14221621213</v>
      </c>
      <c r="J109" s="81">
        <v>2786.10588904803</v>
      </c>
      <c r="K109" s="81">
        <v>2826.25190424216</v>
      </c>
      <c r="L109" s="81">
        <v>2946.47470130435</v>
      </c>
      <c r="M109" s="81">
        <v>3078.50070249382</v>
      </c>
      <c r="N109" s="81">
        <v>3270.26846106609</v>
      </c>
      <c r="O109" s="81">
        <v>3402.44152670233</v>
      </c>
      <c r="P109" s="81">
        <v>3543.8848293953</v>
      </c>
      <c r="Q109" s="81">
        <v>3575.59057514249</v>
      </c>
      <c r="R109" s="81">
        <v>3593.7823159633</v>
      </c>
      <c r="S109" s="81">
        <v>3624.53564874406</v>
      </c>
      <c r="T109" s="81">
        <v>3776.35433676804</v>
      </c>
      <c r="U109" s="81">
        <v>4049.14711311461</v>
      </c>
      <c r="V109" s="81">
        <v>4179.74861778413</v>
      </c>
      <c r="W109" s="81">
        <v>4332.62557248284</v>
      </c>
      <c r="X109" s="81">
        <v>4576.06673170948</v>
      </c>
      <c r="Y109" s="81">
        <v>4923.20561069234</v>
      </c>
      <c r="Z109" s="81">
        <v>5169.30313484065</v>
      </c>
      <c r="AA109" s="81">
        <v>5374.39538146434</v>
      </c>
      <c r="AB109" s="81">
        <v>5631.56035010215</v>
      </c>
      <c r="AC109" s="81">
        <v>5881.73780781468</v>
      </c>
      <c r="AD109" s="81">
        <v>6192.25148920711</v>
      </c>
      <c r="AE109" s="81">
        <v>6521.37169835602</v>
      </c>
      <c r="AF109" s="81">
        <v>6781.53156795897</v>
      </c>
      <c r="AG109" s="81">
        <v>7093.60463835739</v>
      </c>
      <c r="AH109" s="81">
        <v>7243.84707261628</v>
      </c>
      <c r="AI109" s="81">
        <v>7179.45118631963</v>
      </c>
      <c r="AJ109" s="81">
        <v>7471.16883162527</v>
      </c>
      <c r="AK109" s="81">
        <v>7710.1955402147</v>
      </c>
      <c r="AL109" s="81">
        <v>7963.36388815329</v>
      </c>
      <c r="AM109" s="81">
        <v>8407.22728503852</v>
      </c>
      <c r="AN109" s="81">
        <v>9274.25121886123</v>
      </c>
      <c r="AO109" s="81">
        <v>10239.260761412</v>
      </c>
      <c r="AP109" s="81">
        <v>11188.3635294477</v>
      </c>
      <c r="AQ109" s="81">
        <v>11869.0905156136</v>
      </c>
      <c r="AR109" s="81">
        <v>12653.4432754424</v>
      </c>
      <c r="AS109" s="81">
        <v>12954.5917585499</v>
      </c>
      <c r="AT109" s="81">
        <v>13246.0665046029</v>
      </c>
      <c r="AU109" s="81">
        <v>13997.5056498842</v>
      </c>
      <c r="AV109" s="81">
        <v>14869.4532895671</v>
      </c>
      <c r="AW109" s="81">
        <v>15309.823063202</v>
      </c>
      <c r="AX109" s="81">
        <v>15666.9712486502</v>
      </c>
      <c r="AY109" s="81">
        <v>15850.0952759824</v>
      </c>
      <c r="AZ109" s="81">
        <v>15988.3251508943</v>
      </c>
      <c r="BA109" s="81">
        <v>16148.4669893272</v>
      </c>
      <c r="BB109" s="81">
        <v>16501.0512446482</v>
      </c>
      <c r="BC109" s="81">
        <v>16917.6455645095</v>
      </c>
      <c r="BD109" s="81">
        <v>17203.3303081256</v>
      </c>
      <c r="BE109" s="81">
        <v>16777.9721375287</v>
      </c>
      <c r="BF109" s="82">
        <v>-0.0273900236805892</v>
      </c>
      <c r="BG109" s="82">
        <v>0.0264848871665693</v>
      </c>
      <c r="BH109" s="82">
        <v>0.51969706187238</v>
      </c>
    </row>
    <row r="110" spans="8:8">
      <c r="B110" s="76"/>
      <c r="C110" s="76"/>
      <c r="D110" s="76"/>
      <c r="E110" s="76"/>
      <c r="F110" s="76"/>
      <c r="G110" s="76"/>
      <c r="H110" s="76"/>
      <c r="I110" s="76"/>
      <c r="J110" s="76"/>
      <c r="K110" s="76"/>
      <c r="L110" s="76"/>
      <c r="M110" s="76"/>
      <c r="N110" s="76"/>
      <c r="O110" s="76"/>
      <c r="P110" s="76"/>
      <c r="Q110" s="76"/>
      <c r="R110" s="76"/>
      <c r="S110" s="76"/>
      <c r="T110" s="76"/>
      <c r="U110" s="76"/>
      <c r="V110" s="76"/>
      <c r="W110" s="76"/>
      <c r="X110" s="76"/>
      <c r="Y110" s="76"/>
      <c r="Z110" s="76"/>
      <c r="AA110" s="76"/>
      <c r="AB110" s="76"/>
      <c r="AC110" s="76"/>
      <c r="AD110" s="76"/>
      <c r="AE110" s="76"/>
      <c r="AF110" s="76"/>
      <c r="AG110" s="76"/>
      <c r="AH110" s="76"/>
      <c r="AI110" s="76"/>
      <c r="AJ110" s="76"/>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7"/>
      <c r="BG110" s="79"/>
      <c r="BH110" s="78"/>
    </row>
    <row r="111" spans="8:8" s="87" ht="10.2" customFormat="1">
      <c r="A111" s="88" t="s">
        <v>194</v>
      </c>
      <c r="B111" s="89">
        <v>11189.7106726657</v>
      </c>
      <c r="C111" s="89">
        <v>11694.8944841773</v>
      </c>
      <c r="D111" s="89">
        <v>12055.5471039354</v>
      </c>
      <c r="E111" s="89">
        <v>12701.4804897113</v>
      </c>
      <c r="F111" s="89">
        <v>13483.6952853691</v>
      </c>
      <c r="G111" s="89">
        <v>14291.7093856535</v>
      </c>
      <c r="H111" s="89">
        <v>14762.3955876099</v>
      </c>
      <c r="I111" s="89">
        <v>15463.0701640291</v>
      </c>
      <c r="J111" s="89">
        <v>16332.1367949241</v>
      </c>
      <c r="K111" s="89">
        <v>16239.6190954839</v>
      </c>
      <c r="L111" s="89">
        <v>16557.2131320307</v>
      </c>
      <c r="M111" s="89">
        <v>17479.5237256617</v>
      </c>
      <c r="N111" s="89">
        <v>18019.5763962738</v>
      </c>
      <c r="O111" s="89">
        <v>18363.118208254</v>
      </c>
      <c r="P111" s="89">
        <v>18942.4914029846</v>
      </c>
      <c r="Q111" s="89">
        <v>18719.2867535535</v>
      </c>
      <c r="R111" s="89">
        <v>18415.234566221</v>
      </c>
      <c r="S111" s="89">
        <v>18220.5022941727</v>
      </c>
      <c r="T111" s="89">
        <v>18340.1405795482</v>
      </c>
      <c r="U111" s="89">
        <v>19034.6732527289</v>
      </c>
      <c r="V111" s="89">
        <v>19441.0776229282</v>
      </c>
      <c r="W111" s="89">
        <v>19767.0127469558</v>
      </c>
      <c r="X111" s="89">
        <v>20360.1518933002</v>
      </c>
      <c r="Y111" s="89">
        <v>21034.9554663713</v>
      </c>
      <c r="Z111" s="89">
        <v>21438.370062682</v>
      </c>
      <c r="AA111" s="89">
        <v>21548.9094686204</v>
      </c>
      <c r="AB111" s="89">
        <v>21604.3630441937</v>
      </c>
      <c r="AC111" s="89">
        <v>21641.2305152123</v>
      </c>
      <c r="AD111" s="89">
        <v>21698.7648412083</v>
      </c>
      <c r="AE111" s="89">
        <v>21913.5461539061</v>
      </c>
      <c r="AF111" s="89">
        <v>22201.1302652059</v>
      </c>
      <c r="AG111" s="89">
        <v>22803.62839048</v>
      </c>
      <c r="AH111" s="89">
        <v>22973.4424951904</v>
      </c>
      <c r="AI111" s="89">
        <v>23031.2201062783</v>
      </c>
      <c r="AJ111" s="89">
        <v>23313.9918864387</v>
      </c>
      <c r="AK111" s="89">
        <v>23847.9314862807</v>
      </c>
      <c r="AL111" s="89">
        <v>24175.2593334006</v>
      </c>
      <c r="AM111" s="89">
        <v>24733.7701121401</v>
      </c>
      <c r="AN111" s="89">
        <v>25960.3522901066</v>
      </c>
      <c r="AO111" s="89">
        <v>27308.3756300992</v>
      </c>
      <c r="AP111" s="89">
        <v>28398.6722245844</v>
      </c>
      <c r="AQ111" s="89">
        <v>29281.5444527802</v>
      </c>
      <c r="AR111" s="89">
        <v>30330.3514867781</v>
      </c>
      <c r="AS111" s="89">
        <v>30607.5405853144</v>
      </c>
      <c r="AT111" s="89">
        <v>29964.0592665102</v>
      </c>
      <c r="AU111" s="89">
        <v>31291.428595906</v>
      </c>
      <c r="AV111" s="89">
        <v>32172.5082258291</v>
      </c>
      <c r="AW111" s="89">
        <v>32503.9970533761</v>
      </c>
      <c r="AX111" s="89">
        <v>33071.1520637368</v>
      </c>
      <c r="AY111" s="89">
        <v>33140.6673302637</v>
      </c>
      <c r="AZ111" s="89">
        <v>33206.1452491265</v>
      </c>
      <c r="BA111" s="89">
        <v>33361.8800918455</v>
      </c>
      <c r="BB111" s="89">
        <v>33726.8681792403</v>
      </c>
      <c r="BC111" s="89">
        <v>34351.0989575167</v>
      </c>
      <c r="BD111" s="89">
        <v>34356.6117949793</v>
      </c>
      <c r="BE111" s="89">
        <v>32284.1389117739</v>
      </c>
      <c r="BF111" s="90">
        <v>-0.0628898136379886</v>
      </c>
      <c r="BG111" s="90">
        <v>0.0137735780491688</v>
      </c>
      <c r="BH111" s="90">
        <v>1.0</v>
      </c>
    </row>
    <row r="112" spans="8:8">
      <c r="A112" s="69" t="s">
        <v>195</v>
      </c>
      <c r="B112" s="76">
        <v>7701.28286193197</v>
      </c>
      <c r="C112" s="76">
        <v>8003.17582249245</v>
      </c>
      <c r="D112" s="76">
        <v>8270.86641925343</v>
      </c>
      <c r="E112" s="76">
        <v>8782.76489190599</v>
      </c>
      <c r="F112" s="76">
        <v>9306.69100845577</v>
      </c>
      <c r="G112" s="76">
        <v>9791.45116360639</v>
      </c>
      <c r="H112" s="76">
        <v>9934.09688201854</v>
      </c>
      <c r="I112" s="76">
        <v>10365.2433219125</v>
      </c>
      <c r="J112" s="76">
        <v>10962.2543270555</v>
      </c>
      <c r="K112" s="76">
        <v>10685.2357542948</v>
      </c>
      <c r="L112" s="76">
        <v>10370.2708427529</v>
      </c>
      <c r="M112" s="76">
        <v>10962.840404982</v>
      </c>
      <c r="N112" s="76">
        <v>11153.0952011288</v>
      </c>
      <c r="O112" s="76">
        <v>11204.4099239072</v>
      </c>
      <c r="P112" s="76">
        <v>11501.0904605609</v>
      </c>
      <c r="Q112" s="76">
        <v>11207.1491464709</v>
      </c>
      <c r="R112" s="76">
        <v>10858.5914829156</v>
      </c>
      <c r="S112" s="76">
        <v>10473.864055742</v>
      </c>
      <c r="T112" s="76">
        <v>10366.4197460577</v>
      </c>
      <c r="U112" s="76">
        <v>10752.2291923966</v>
      </c>
      <c r="V112" s="76">
        <v>10943.8973718025</v>
      </c>
      <c r="W112" s="76">
        <v>10991.4880182245</v>
      </c>
      <c r="X112" s="76">
        <v>11244.4907893293</v>
      </c>
      <c r="Y112" s="76">
        <v>11574.0218775374</v>
      </c>
      <c r="Z112" s="76">
        <v>11777.6803062073</v>
      </c>
      <c r="AA112" s="76">
        <v>11716.1958885629</v>
      </c>
      <c r="AB112" s="76">
        <v>11710.5803760812</v>
      </c>
      <c r="AC112" s="76">
        <v>11747.741135036</v>
      </c>
      <c r="AD112" s="76">
        <v>11823.3300525594</v>
      </c>
      <c r="AE112" s="76">
        <v>12007.7240145326</v>
      </c>
      <c r="AF112" s="76">
        <v>12173.1441669755</v>
      </c>
      <c r="AG112" s="76">
        <v>12596.5706702307</v>
      </c>
      <c r="AH112" s="76">
        <v>12702.1633679998</v>
      </c>
      <c r="AI112" s="76">
        <v>12722.8552801778</v>
      </c>
      <c r="AJ112" s="76">
        <v>12801.0097726569</v>
      </c>
      <c r="AK112" s="76">
        <v>13078.3272816712</v>
      </c>
      <c r="AL112" s="76">
        <v>13041.6651090246</v>
      </c>
      <c r="AM112" s="76">
        <v>13119.5962134138</v>
      </c>
      <c r="AN112" s="76">
        <v>13362.7469137508</v>
      </c>
      <c r="AO112" s="76">
        <v>13519.8521830643</v>
      </c>
      <c r="AP112" s="76">
        <v>13631.6908011207</v>
      </c>
      <c r="AQ112" s="76">
        <v>13625.0302930871</v>
      </c>
      <c r="AR112" s="76">
        <v>13742.2156565281</v>
      </c>
      <c r="AS112" s="76">
        <v>13537.3900623885</v>
      </c>
      <c r="AT112" s="76">
        <v>12613.5191636129</v>
      </c>
      <c r="AU112" s="76">
        <v>13046.105958526</v>
      </c>
      <c r="AV112" s="76">
        <v>12857.5973427835</v>
      </c>
      <c r="AW112" s="76">
        <v>12667.8686355047</v>
      </c>
      <c r="AX112" s="76">
        <v>12767.2405687916</v>
      </c>
      <c r="AY112" s="76">
        <v>12553.9229005086</v>
      </c>
      <c r="AZ112" s="76">
        <v>12473.0738273003</v>
      </c>
      <c r="BA112" s="76">
        <v>12377.7133374289</v>
      </c>
      <c r="BB112" s="76">
        <v>12396.2745487196</v>
      </c>
      <c r="BC112" s="76">
        <v>12494.8361204995</v>
      </c>
      <c r="BD112" s="76">
        <v>12140.0996522747</v>
      </c>
      <c r="BE112" s="76">
        <v>10778.1026000988</v>
      </c>
      <c r="BF112" s="79">
        <v>-0.114615650595176</v>
      </c>
      <c r="BG112" s="79">
        <v>-0.00381821142900263</v>
      </c>
      <c r="BH112" s="79">
        <v>0.333851326484289</v>
      </c>
    </row>
    <row r="113" spans="8:8">
      <c r="A113" s="69" t="s">
        <v>196</v>
      </c>
      <c r="B113" s="76">
        <v>3488.42781073378</v>
      </c>
      <c r="C113" s="76">
        <v>3691.71866168486</v>
      </c>
      <c r="D113" s="76">
        <v>3784.68068468194</v>
      </c>
      <c r="E113" s="76">
        <v>3918.71559780529</v>
      </c>
      <c r="F113" s="76">
        <v>4177.00427691331</v>
      </c>
      <c r="G113" s="76">
        <v>4500.25822204708</v>
      </c>
      <c r="H113" s="76">
        <v>4828.29870559132</v>
      </c>
      <c r="I113" s="76">
        <v>5097.82684211658</v>
      </c>
      <c r="J113" s="76">
        <v>5369.88246786856</v>
      </c>
      <c r="K113" s="76">
        <v>5554.38334118911</v>
      </c>
      <c r="L113" s="76">
        <v>6186.94228927777</v>
      </c>
      <c r="M113" s="76">
        <v>6516.68332067965</v>
      </c>
      <c r="N113" s="76">
        <v>6866.48119514506</v>
      </c>
      <c r="O113" s="76">
        <v>7158.70828434678</v>
      </c>
      <c r="P113" s="76">
        <v>7441.40094242362</v>
      </c>
      <c r="Q113" s="76">
        <v>7512.13760708259</v>
      </c>
      <c r="R113" s="76">
        <v>7556.64308330547</v>
      </c>
      <c r="S113" s="76">
        <v>7746.63823843075</v>
      </c>
      <c r="T113" s="76">
        <v>7973.72083349046</v>
      </c>
      <c r="U113" s="76">
        <v>8282.44406033237</v>
      </c>
      <c r="V113" s="76">
        <v>8497.18025112567</v>
      </c>
      <c r="W113" s="76">
        <v>8775.52472873133</v>
      </c>
      <c r="X113" s="76">
        <v>9115.66110397087</v>
      </c>
      <c r="Y113" s="76">
        <v>9460.93358883387</v>
      </c>
      <c r="Z113" s="76">
        <v>9660.68975647464</v>
      </c>
      <c r="AA113" s="76">
        <v>9832.71358005755</v>
      </c>
      <c r="AB113" s="76">
        <v>9893.78266811251</v>
      </c>
      <c r="AC113" s="76">
        <v>9893.48938017625</v>
      </c>
      <c r="AD113" s="76">
        <v>9875.43478864889</v>
      </c>
      <c r="AE113" s="76">
        <v>9905.82213937351</v>
      </c>
      <c r="AF113" s="76">
        <v>10027.9860982304</v>
      </c>
      <c r="AG113" s="76">
        <v>10207.0577202493</v>
      </c>
      <c r="AH113" s="76">
        <v>10271.2791271906</v>
      </c>
      <c r="AI113" s="76">
        <v>10308.3648261006</v>
      </c>
      <c r="AJ113" s="76">
        <v>10512.9821137818</v>
      </c>
      <c r="AK113" s="76">
        <v>10769.6042046095</v>
      </c>
      <c r="AL113" s="76">
        <v>11133.594224376</v>
      </c>
      <c r="AM113" s="76">
        <v>11614.1738987263</v>
      </c>
      <c r="AN113" s="76">
        <v>12597.6053763558</v>
      </c>
      <c r="AO113" s="76">
        <v>13788.5234470348</v>
      </c>
      <c r="AP113" s="76">
        <v>14766.9814234637</v>
      </c>
      <c r="AQ113" s="76">
        <v>15656.514159693</v>
      </c>
      <c r="AR113" s="76">
        <v>16588.13583025</v>
      </c>
      <c r="AS113" s="76">
        <v>17070.1505229259</v>
      </c>
      <c r="AT113" s="76">
        <v>17350.5401028974</v>
      </c>
      <c r="AU113" s="76">
        <v>18245.32263738</v>
      </c>
      <c r="AV113" s="76">
        <v>19314.9108830456</v>
      </c>
      <c r="AW113" s="76">
        <v>19836.1284178715</v>
      </c>
      <c r="AX113" s="76">
        <v>20303.9114949452</v>
      </c>
      <c r="AY113" s="76">
        <v>20586.7444297551</v>
      </c>
      <c r="AZ113" s="76">
        <v>20733.0714218262</v>
      </c>
      <c r="BA113" s="76">
        <v>20984.1667544167</v>
      </c>
      <c r="BB113" s="76">
        <v>21330.5936305206</v>
      </c>
      <c r="BC113" s="76">
        <v>21856.2628370173</v>
      </c>
      <c r="BD113" s="76">
        <v>22216.5121427046</v>
      </c>
      <c r="BE113" s="76">
        <v>21506.0363116751</v>
      </c>
      <c r="BF113" s="79">
        <v>-0.0346244940763982</v>
      </c>
      <c r="BG113" s="79">
        <v>0.0250293196170366</v>
      </c>
      <c r="BH113" s="79">
        <v>0.66614867351571</v>
      </c>
    </row>
    <row r="114" spans="8:8">
      <c r="A114" s="91" t="s">
        <v>197</v>
      </c>
      <c r="B114" s="92">
        <v>2616.3858670012</v>
      </c>
      <c r="C114" s="92">
        <v>2663.18025346942</v>
      </c>
      <c r="D114" s="92">
        <v>2742.04770455652</v>
      </c>
      <c r="E114" s="92">
        <v>2923.83337010443</v>
      </c>
      <c r="F114" s="92">
        <v>3148.07686651867</v>
      </c>
      <c r="G114" s="92">
        <v>3332.43567380247</v>
      </c>
      <c r="H114" s="92">
        <v>3409.41201698505</v>
      </c>
      <c r="I114" s="92">
        <v>3553.9336547335</v>
      </c>
      <c r="J114" s="92">
        <v>3731.26307466894</v>
      </c>
      <c r="K114" s="92">
        <v>3660.49426199106</v>
      </c>
      <c r="L114" s="92">
        <v>3591.70466757311</v>
      </c>
      <c r="M114" s="92">
        <v>3845.11265453372</v>
      </c>
      <c r="N114" s="92">
        <v>3828.61525921287</v>
      </c>
      <c r="O114" s="92">
        <v>3867.60202146389</v>
      </c>
      <c r="P114" s="92">
        <v>3990.95770904511</v>
      </c>
      <c r="Q114" s="92">
        <v>3939.75810979349</v>
      </c>
      <c r="R114" s="92">
        <v>3758.25451354563</v>
      </c>
      <c r="S114" s="92">
        <v>3668.23792330315</v>
      </c>
      <c r="T114" s="92">
        <v>3621.233571296</v>
      </c>
      <c r="U114" s="92">
        <v>3656.79086353389</v>
      </c>
      <c r="V114" s="92">
        <v>3790.09761418458</v>
      </c>
      <c r="W114" s="92">
        <v>3801.2770638882</v>
      </c>
      <c r="X114" s="92">
        <v>3843.86054306255</v>
      </c>
      <c r="Y114" s="92">
        <v>3813.67616544217</v>
      </c>
      <c r="Z114" s="92">
        <v>3836.16106134383</v>
      </c>
      <c r="AA114" s="92">
        <v>3754.0397079896</v>
      </c>
      <c r="AB114" s="92">
        <v>3684.28693989812</v>
      </c>
      <c r="AC114" s="92">
        <v>3559.32535812683</v>
      </c>
      <c r="AD114" s="92">
        <v>3500.968662007</v>
      </c>
      <c r="AE114" s="92">
        <v>3453.54219343377</v>
      </c>
      <c r="AF114" s="92">
        <v>3513.07926503731</v>
      </c>
      <c r="AG114" s="92">
        <v>3608.93452772399</v>
      </c>
      <c r="AH114" s="92">
        <v>3557.06758578307</v>
      </c>
      <c r="AI114" s="92">
        <v>3573.26350650463</v>
      </c>
      <c r="AJ114" s="92">
        <v>3522.16926809778</v>
      </c>
      <c r="AK114" s="92">
        <v>3513.95987068544</v>
      </c>
      <c r="AL114" s="92">
        <v>3571.28910868476</v>
      </c>
      <c r="AM114" s="92">
        <v>3574.00148819911</v>
      </c>
      <c r="AN114" s="92">
        <v>3667.79526057474</v>
      </c>
      <c r="AO114" s="92">
        <v>3685.84146142385</v>
      </c>
      <c r="AP114" s="92">
        <v>3673.69954421408</v>
      </c>
      <c r="AQ114" s="92">
        <v>3707.58093595138</v>
      </c>
      <c r="AR114" s="92">
        <v>3650.92371287468</v>
      </c>
      <c r="AS114" s="92">
        <v>3579.55646495546</v>
      </c>
      <c r="AT114" s="92">
        <v>3310.05337293227</v>
      </c>
      <c r="AU114" s="92">
        <v>3386.37467771856</v>
      </c>
      <c r="AV114" s="92">
        <v>3300.25308461356</v>
      </c>
      <c r="AW114" s="92">
        <v>3218.7388839601</v>
      </c>
      <c r="AX114" s="92">
        <v>3147.04681999662</v>
      </c>
      <c r="AY114" s="92">
        <v>2982.41054312161</v>
      </c>
      <c r="AZ114" s="92">
        <v>3045.61942783598</v>
      </c>
      <c r="BA114" s="92">
        <v>3077.17582148139</v>
      </c>
      <c r="BB114" s="92">
        <v>3115.28282377273</v>
      </c>
      <c r="BC114" s="92">
        <v>3070.52875515453</v>
      </c>
      <c r="BD114" s="92">
        <v>2936.70578673396</v>
      </c>
      <c r="BE114" s="92">
        <v>2550.93907361011</v>
      </c>
      <c r="BF114" s="93">
        <v>-0.133733686836321</v>
      </c>
      <c r="BG114" s="93">
        <v>-0.0118962574416059</v>
      </c>
      <c r="BH114" s="93">
        <v>0.0790152427661558</v>
      </c>
    </row>
    <row r="115" spans="8:8">
      <c r="A115" s="94"/>
      <c r="B115" s="94"/>
      <c r="C115" s="94"/>
      <c r="D115" s="94"/>
      <c r="E115" s="94"/>
      <c r="F115" s="94"/>
      <c r="G115" s="94"/>
      <c r="H115" s="94"/>
      <c r="I115" s="94"/>
      <c r="J115" s="94"/>
      <c r="K115" s="94"/>
      <c r="L115" s="94"/>
      <c r="M115" s="94"/>
      <c r="N115" s="94"/>
      <c r="O115" s="94"/>
      <c r="P115" s="94"/>
      <c r="Q115" s="94"/>
      <c r="R115" s="94"/>
      <c r="S115" s="94"/>
      <c r="T115" s="94"/>
      <c r="U115" s="94"/>
      <c r="V115" s="94"/>
      <c r="W115" s="94"/>
      <c r="X115" s="94"/>
      <c r="Y115" s="94"/>
      <c r="Z115" s="94"/>
      <c r="AA115" s="94"/>
      <c r="AB115" s="94"/>
      <c r="AC115" s="94"/>
      <c r="AD115" s="94"/>
      <c r="AE115" s="94"/>
      <c r="AF115" s="94"/>
      <c r="AG115" s="94"/>
      <c r="AH115" s="94"/>
      <c r="AI115" s="94"/>
      <c r="AJ115" s="94"/>
      <c r="AK115" s="94"/>
      <c r="AL115" s="94"/>
      <c r="AM115" s="94"/>
      <c r="AN115" s="94"/>
      <c r="AO115" s="94"/>
      <c r="AP115" s="94"/>
      <c r="AQ115" s="94"/>
      <c r="AR115" s="94"/>
      <c r="AS115" s="94"/>
      <c r="AT115" s="94"/>
      <c r="AU115" s="94"/>
      <c r="AV115" s="94"/>
      <c r="AW115" s="94"/>
      <c r="AX115" s="94"/>
      <c r="AY115" s="94"/>
      <c r="AZ115" s="94"/>
      <c r="BA115" s="94"/>
      <c r="BB115" s="94"/>
      <c r="BC115" s="94"/>
      <c r="BD115" s="94"/>
      <c r="BE115" s="95"/>
      <c r="BF115" s="77"/>
      <c r="BG115" s="94"/>
      <c r="BH115" s="94"/>
    </row>
    <row r="116" spans="8:8">
      <c r="A116" s="96" t="s">
        <v>198</v>
      </c>
      <c r="B116" s="94"/>
      <c r="C116" s="94"/>
      <c r="D116" s="94"/>
      <c r="E116" s="94"/>
      <c r="F116" s="94"/>
      <c r="G116" s="94"/>
      <c r="H116" s="94"/>
      <c r="I116" s="94"/>
      <c r="J116" s="94"/>
      <c r="K116" s="94"/>
      <c r="L116" s="94"/>
      <c r="M116" s="94"/>
      <c r="N116" s="94"/>
      <c r="O116" s="94"/>
      <c r="P116" s="94"/>
      <c r="Q116" s="94"/>
      <c r="R116" s="94"/>
      <c r="S116" s="94"/>
      <c r="T116" s="94"/>
      <c r="U116" s="94"/>
      <c r="V116" s="94"/>
      <c r="W116" s="94"/>
      <c r="X116" s="94"/>
      <c r="Y116" s="94"/>
      <c r="Z116" s="94"/>
      <c r="AA116" s="94"/>
      <c r="AB116" s="94"/>
      <c r="AC116" s="94"/>
      <c r="AD116" s="94"/>
      <c r="AE116" s="94"/>
      <c r="AF116" s="94"/>
      <c r="AG116" s="94"/>
      <c r="AH116" s="94"/>
      <c r="AI116" s="94"/>
      <c r="AJ116" s="94"/>
      <c r="AK116" s="94"/>
      <c r="AL116" s="94"/>
      <c r="AM116" s="94"/>
      <c r="AN116" s="94"/>
      <c r="AO116" s="94"/>
      <c r="AP116" s="94"/>
      <c r="AQ116" s="94"/>
      <c r="AR116" s="94"/>
      <c r="AS116" s="94"/>
      <c r="AT116" s="94"/>
      <c r="AU116" s="94"/>
      <c r="AV116" s="94"/>
      <c r="AW116" s="94"/>
      <c r="AX116" s="94"/>
      <c r="AY116" s="94"/>
      <c r="AZ116" s="94"/>
      <c r="BA116" s="94"/>
      <c r="BB116" s="94"/>
      <c r="BC116" s="94"/>
      <c r="BD116" s="94"/>
      <c r="BE116" s="95"/>
      <c r="BF116" s="77"/>
      <c r="BG116" s="94"/>
      <c r="BH116" s="94"/>
    </row>
    <row r="117" spans="8:8">
      <c r="A117" s="97" t="s">
        <v>224</v>
      </c>
      <c r="BG117" s="98"/>
    </row>
    <row r="118" spans="8:8">
      <c r="A118" s="99" t="s">
        <v>203</v>
      </c>
      <c r="BF118" s="77"/>
    </row>
    <row r="119" spans="8:8">
      <c r="A119" s="99" t="s">
        <v>204</v>
      </c>
      <c r="BF119" s="77"/>
    </row>
    <row r="120" spans="8:8">
      <c r="A120" s="100" t="s">
        <v>225</v>
      </c>
      <c r="BF120" s="77"/>
    </row>
    <row r="121" spans="8:8">
      <c r="A121" s="101" t="s">
        <v>226</v>
      </c>
      <c r="BF121" s="77"/>
    </row>
    <row r="122" spans="8:8">
      <c r="A122" s="102" t="s">
        <v>227</v>
      </c>
      <c r="BF122" s="77"/>
    </row>
    <row r="123" spans="8:8">
      <c r="A123" s="103" t="s">
        <v>228</v>
      </c>
      <c r="BF123" s="77"/>
    </row>
    <row r="124" spans="8:8">
      <c r="A124" s="103" t="s">
        <v>229</v>
      </c>
      <c r="BF124" s="77"/>
    </row>
    <row r="125" spans="8:8">
      <c r="A125" s="70" t="s">
        <v>230</v>
      </c>
      <c r="BF125" s="77"/>
    </row>
    <row r="126" spans="8:8">
      <c r="BF126" s="77"/>
    </row>
    <row r="127" spans="8:8">
      <c r="BF127" s="77"/>
    </row>
    <row r="128" spans="8:8">
      <c r="BF128" s="77"/>
    </row>
    <row r="129" spans="8:8">
      <c r="BF129" s="77"/>
    </row>
    <row r="130" spans="8:8">
      <c r="BF130" s="77"/>
    </row>
    <row r="131" spans="8:8">
      <c r="BF131" s="77"/>
    </row>
    <row r="132" spans="8:8">
      <c r="BF132" s="77"/>
    </row>
    <row r="133" spans="8:8">
      <c r="BF133" s="77"/>
    </row>
    <row r="134" spans="8:8">
      <c r="BF134" s="77"/>
    </row>
    <row r="135" spans="8:8">
      <c r="BF135" s="77"/>
    </row>
    <row r="136" spans="8:8">
      <c r="BF136" s="77"/>
    </row>
    <row r="137" spans="8:8">
      <c r="BF137" s="77"/>
    </row>
    <row r="138" spans="8:8">
      <c r="BF138" s="77"/>
    </row>
    <row r="139" spans="8:8">
      <c r="BF139" s="77"/>
    </row>
    <row r="140" spans="8:8">
      <c r="BF140" s="77"/>
    </row>
    <row r="141" spans="8:8">
      <c r="BF141" s="77"/>
    </row>
    <row r="142" spans="8:8">
      <c r="BF142" s="77"/>
    </row>
    <row r="143" spans="8:8">
      <c r="BF143" s="77"/>
    </row>
    <row r="144" spans="8:8">
      <c r="BF144" s="77"/>
    </row>
    <row r="145" spans="8:8">
      <c r="BF145" s="77"/>
    </row>
    <row r="146" spans="8:8">
      <c r="BF146" s="77"/>
    </row>
    <row r="147" spans="8:8">
      <c r="BF147" s="77"/>
    </row>
    <row r="148" spans="8:8">
      <c r="BF148" s="77"/>
    </row>
    <row r="149" spans="8:8">
      <c r="BF149" s="77"/>
    </row>
    <row r="150" spans="8:8">
      <c r="BF150" s="77"/>
    </row>
    <row r="151" spans="8:8">
      <c r="BF151" s="77"/>
    </row>
    <row r="152" spans="8:8">
      <c r="BF152" s="77"/>
    </row>
    <row r="153" spans="8:8">
      <c r="BF153" s="77"/>
    </row>
    <row r="154" spans="8:8">
      <c r="BF154" s="77"/>
    </row>
    <row r="155" spans="8:8">
      <c r="BF155" s="77"/>
    </row>
    <row r="156" spans="8:8">
      <c r="BF156" s="77"/>
    </row>
    <row r="157" spans="8:8">
      <c r="BF157" s="77"/>
    </row>
    <row r="158" spans="8:8">
      <c r="BF158" s="77"/>
    </row>
    <row r="159" spans="8:8">
      <c r="BF159" s="77"/>
    </row>
    <row r="160" spans="8:8">
      <c r="BF160" s="77"/>
    </row>
    <row r="161" spans="8:8">
      <c r="BF161" s="77"/>
    </row>
    <row r="162" spans="8:8">
      <c r="BF162" s="77"/>
    </row>
    <row r="163" spans="8:8">
      <c r="BF163" s="77"/>
    </row>
    <row r="164" spans="8:8">
      <c r="BF164" s="77"/>
    </row>
    <row r="165" spans="8:8">
      <c r="BF165" s="77"/>
    </row>
    <row r="166" spans="8:8">
      <c r="BF166" s="77"/>
    </row>
  </sheetData>
  <mergeCells count="1">
    <mergeCell ref="BF2:BG2"/>
  </mergeCells>
  <conditionalFormatting sqref="BF4:BH5 BG10:BG53 BG55:BG66 BF110:BG110 BF6:BG9 BF10:BF66 BF118:BF166 BG117 BH8 BH21 BH57 BF68:BG88 BH64 BH78 BG90:BG108 BF90:BF109 BG111:BG114 BF115:BF116">
    <cfRule type="cellIs" operator="lessThanOrEqual" priority="41" dxfId="68">
      <formula>0</formula>
    </cfRule>
    <cfRule type="cellIs" operator="greaterThan" priority="42" dxfId="69">
      <formula>0</formula>
    </cfRule>
  </conditionalFormatting>
  <conditionalFormatting sqref="BG55:BG56 BF4:BH5 BG10:BG53 BF6:BG9 BH8 BF21 BH21">
    <cfRule type="cellIs" operator="greaterThan" priority="40" dxfId="70">
      <formula>0</formula>
    </cfRule>
    <cfRule type="cellIs" operator="lessThanOrEqual" priority="39" dxfId="71">
      <formula>0</formula>
    </cfRule>
  </conditionalFormatting>
  <conditionalFormatting sqref="BH89">
    <cfRule type="cellIs" operator="lessThanOrEqual" priority="7" dxfId="72">
      <formula>0</formula>
    </cfRule>
    <cfRule type="cellIs" operator="greaterThan" priority="6" dxfId="73">
      <formula>0</formula>
    </cfRule>
    <cfRule type="cellIs" operator="greaterThan" priority="8" dxfId="74">
      <formula>0</formula>
    </cfRule>
    <cfRule type="cellIs" operator="lessThanOrEqual" priority="5" dxfId="75">
      <formula>0</formula>
    </cfRule>
  </conditionalFormatting>
  <conditionalFormatting sqref="BH6:BH66 BH68:BH88 BH90:BH110">
    <cfRule type="cellIs" operator="greaterThan" priority="24" dxfId="76">
      <formula>0</formula>
    </cfRule>
    <cfRule type="cellIs" operator="greaterThan" priority="22" dxfId="77">
      <formula>0</formula>
    </cfRule>
    <cfRule type="cellIs" operator="lessThanOrEqual" priority="23" dxfId="78">
      <formula>0</formula>
    </cfRule>
    <cfRule type="cellIs" operator="lessThanOrEqual" priority="21" dxfId="79">
      <formula>0</formula>
    </cfRule>
  </conditionalFormatting>
  <conditionalFormatting sqref="BF67:BH67">
    <cfRule type="cellIs" operator="greaterThan" priority="20" dxfId="80">
      <formula>0</formula>
    </cfRule>
    <cfRule type="cellIs" operator="lessThanOrEqual" priority="19" dxfId="81">
      <formula>0</formula>
    </cfRule>
  </conditionalFormatting>
  <conditionalFormatting sqref="BH67">
    <cfRule type="cellIs" operator="greaterThan" priority="16" dxfId="82">
      <formula>0</formula>
    </cfRule>
    <cfRule type="cellIs" operator="lessThanOrEqual" priority="15" dxfId="83">
      <formula>0</formula>
    </cfRule>
    <cfRule type="cellIs" operator="greaterThan" priority="14" dxfId="84">
      <formula>0</formula>
    </cfRule>
    <cfRule type="cellIs" operator="lessThanOrEqual" priority="13" dxfId="85">
      <formula>0</formula>
    </cfRule>
  </conditionalFormatting>
  <conditionalFormatting sqref="BF109:BH109">
    <cfRule type="cellIs" operator="greaterThan" priority="26" dxfId="86">
      <formula>0</formula>
    </cfRule>
    <cfRule type="cellIs" operator="lessThanOrEqual" priority="25" dxfId="87">
      <formula>0</formula>
    </cfRule>
  </conditionalFormatting>
  <conditionalFormatting sqref="BF89:BH89">
    <cfRule type="cellIs" operator="greaterThan" priority="12" dxfId="88">
      <formula>0</formula>
    </cfRule>
    <cfRule type="cellIs" operator="lessThanOrEqual" priority="11" dxfId="89">
      <formula>0</formula>
    </cfRule>
  </conditionalFormatting>
  <conditionalFormatting sqref="BF111:BF114">
    <cfRule type="cellIs" operator="greaterThan" priority="4" dxfId="90">
      <formula>0</formula>
    </cfRule>
    <cfRule type="cellIs" operator="lessThanOrEqual" priority="3" dxfId="91">
      <formula>0</formula>
    </cfRule>
  </conditionalFormatting>
  <conditionalFormatting sqref="BF67">
    <cfRule type="cellIs" operator="lessThanOrEqual" priority="17" dxfId="92">
      <formula>0</formula>
    </cfRule>
    <cfRule type="cellIs" operator="greaterThan" priority="18" dxfId="93">
      <formula>0</formula>
    </cfRule>
  </conditionalFormatting>
  <conditionalFormatting sqref="BG54">
    <cfRule type="cellIs" operator="lessThanOrEqual" priority="37" dxfId="94">
      <formula>0</formula>
    </cfRule>
    <cfRule type="cellIs" operator="greaterThan" priority="38" dxfId="95">
      <formula>0</formula>
    </cfRule>
  </conditionalFormatting>
  <conditionalFormatting sqref="BF21">
    <cfRule type="cellIs" operator="greaterThan" priority="34" dxfId="96">
      <formula>0</formula>
    </cfRule>
    <cfRule type="cellIs" operator="lessThanOrEqual" priority="33" dxfId="97">
      <formula>0</formula>
    </cfRule>
    <cfRule type="cellIs" operator="lessThanOrEqual" priority="35" dxfId="98">
      <formula>0</formula>
    </cfRule>
    <cfRule type="cellIs" operator="greaterThan" priority="36" dxfId="99">
      <formula>0</formula>
    </cfRule>
  </conditionalFormatting>
  <conditionalFormatting sqref="BF89">
    <cfRule type="cellIs" operator="lessThanOrEqual" priority="9" dxfId="100">
      <formula>0</formula>
    </cfRule>
    <cfRule type="cellIs" operator="greaterThan" priority="10" dxfId="101">
      <formula>0</formula>
    </cfRule>
  </conditionalFormatting>
  <conditionalFormatting sqref="BF57">
    <cfRule type="cellIs" operator="greaterThan" priority="32" dxfId="102">
      <formula>0</formula>
    </cfRule>
    <cfRule type="cellIs" operator="lessThanOrEqual" priority="31" dxfId="103">
      <formula>0</formula>
    </cfRule>
  </conditionalFormatting>
  <conditionalFormatting sqref="BH111:BH114">
    <cfRule type="cellIs" operator="lessThanOrEqual" priority="1" dxfId="104">
      <formula>0</formula>
    </cfRule>
    <cfRule type="cellIs" operator="greaterThan" priority="2" dxfId="105">
      <formula>0</formula>
    </cfRule>
  </conditionalFormatting>
  <conditionalFormatting sqref="BF109">
    <cfRule type="cellIs" operator="greaterThan" priority="28" dxfId="106">
      <formula>0</formula>
    </cfRule>
    <cfRule type="cellIs" operator="lessThanOrEqual" priority="27" dxfId="107">
      <formula>0</formula>
    </cfRule>
  </conditionalFormatting>
  <conditionalFormatting sqref="BF78">
    <cfRule type="cellIs" operator="greaterThan" priority="30" dxfId="108">
      <formula>0</formula>
    </cfRule>
    <cfRule type="cellIs" operator="lessThanOrEqual" priority="29" dxfId="109">
      <formula>0</formula>
    </cfRule>
  </conditionalFormatting>
  <pageMargins left="0.75" right="0.75" top="1.0" bottom="1.0" header="0.5" footer="0.5"/>
</worksheet>
</file>

<file path=xl/worksheets/sheet6.xml><?xml version="1.0" encoding="utf-8"?>
<worksheet xmlns:r="http://schemas.openxmlformats.org/officeDocument/2006/relationships" xmlns="http://schemas.openxmlformats.org/spreadsheetml/2006/main">
  <dimension ref="A1:BA116"/>
  <sheetViews>
    <sheetView workbookViewId="0" showGridLines="0">
      <pane xSplit="1" ySplit="3" topLeftCell="B4" state="frozen" activePane="bottomRight"/>
      <selection pane="bottomRight" activeCell="A81" sqref="A81"/>
    </sheetView>
  </sheetViews>
  <sheetFormatPr defaultRowHeight="10.2" defaultColWidth="11"/>
  <cols>
    <col min="1" max="1" customWidth="1" width="31.832031" style="69"/>
    <col min="2" max="46" customWidth="1" width="8.6640625" style="69"/>
    <col min="47" max="47" customWidth="1" width="8.6640625" style="70"/>
    <col min="48" max="49" customWidth="1" width="12.332031" style="69"/>
    <col min="50" max="16384" customWidth="0" width="11.832031" style="69"/>
  </cols>
  <sheetData>
    <row r="1" spans="8:8" ht="13.2">
      <c r="A1" s="104" t="s">
        <v>231</v>
      </c>
      <c r="L1" s="21" t="s">
        <v>89</v>
      </c>
      <c r="AX1" s="72"/>
      <c r="AZ1" s="21" t="s">
        <v>89</v>
      </c>
    </row>
    <row r="2" spans="8:8">
      <c r="AV2" s="72" t="s">
        <v>90</v>
      </c>
      <c r="AW2" s="72"/>
      <c r="AX2" s="72" t="s">
        <v>91</v>
      </c>
    </row>
    <row r="3" spans="8:8">
      <c r="A3" s="69" t="s">
        <v>232</v>
      </c>
      <c r="B3" s="69">
        <v>1975.0</v>
      </c>
      <c r="C3" s="69">
        <v>1976.0</v>
      </c>
      <c r="D3" s="69">
        <v>1977.0</v>
      </c>
      <c r="E3" s="69">
        <v>1978.0</v>
      </c>
      <c r="F3" s="69">
        <v>1979.0</v>
      </c>
      <c r="G3" s="69">
        <v>1980.0</v>
      </c>
      <c r="H3" s="69">
        <v>1981.0</v>
      </c>
      <c r="I3" s="69">
        <v>1982.0</v>
      </c>
      <c r="J3" s="69">
        <v>1983.0</v>
      </c>
      <c r="K3" s="69">
        <v>1984.0</v>
      </c>
      <c r="L3" s="69">
        <v>1985.0</v>
      </c>
      <c r="M3" s="69">
        <v>1986.0</v>
      </c>
      <c r="N3" s="69">
        <v>1987.0</v>
      </c>
      <c r="O3" s="69">
        <v>1988.0</v>
      </c>
      <c r="P3" s="69">
        <v>1989.0</v>
      </c>
      <c r="Q3" s="69">
        <v>1990.0</v>
      </c>
      <c r="R3" s="69">
        <v>1991.0</v>
      </c>
      <c r="S3" s="69">
        <v>1992.0</v>
      </c>
      <c r="T3" s="69">
        <v>1993.0</v>
      </c>
      <c r="U3" s="69">
        <v>1994.0</v>
      </c>
      <c r="V3" s="69">
        <v>1995.0</v>
      </c>
      <c r="W3" s="69">
        <v>1996.0</v>
      </c>
      <c r="X3" s="69">
        <v>1997.0</v>
      </c>
      <c r="Y3" s="69">
        <v>1998.0</v>
      </c>
      <c r="Z3" s="69">
        <v>1999.0</v>
      </c>
      <c r="AA3" s="69">
        <v>2000.0</v>
      </c>
      <c r="AB3" s="69">
        <v>2001.0</v>
      </c>
      <c r="AC3" s="69">
        <v>2002.0</v>
      </c>
      <c r="AD3" s="69">
        <v>2003.0</v>
      </c>
      <c r="AE3" s="69">
        <v>2004.0</v>
      </c>
      <c r="AF3" s="69">
        <v>2005.0</v>
      </c>
      <c r="AG3" s="69">
        <v>2006.0</v>
      </c>
      <c r="AH3" s="69">
        <v>2007.0</v>
      </c>
      <c r="AI3" s="69">
        <v>2008.0</v>
      </c>
      <c r="AJ3" s="69">
        <v>2009.0</v>
      </c>
      <c r="AK3" s="69">
        <v>2010.0</v>
      </c>
      <c r="AL3" s="69">
        <v>2011.0</v>
      </c>
      <c r="AM3" s="69">
        <v>2012.0</v>
      </c>
      <c r="AN3" s="69">
        <v>2013.0</v>
      </c>
      <c r="AO3" s="69">
        <v>2014.0</v>
      </c>
      <c r="AP3" s="69">
        <v>2015.0</v>
      </c>
      <c r="AQ3" s="69">
        <v>2016.0</v>
      </c>
      <c r="AR3" s="69">
        <v>2017.0</v>
      </c>
      <c r="AS3" s="69">
        <v>2018.0</v>
      </c>
      <c r="AT3" s="69">
        <v>2019.0</v>
      </c>
      <c r="AU3" s="70">
        <v>2020.0</v>
      </c>
      <c r="AV3" s="72">
        <v>2020.0</v>
      </c>
      <c r="AW3" s="72" t="s">
        <v>93</v>
      </c>
      <c r="AX3" s="72">
        <v>2020.0</v>
      </c>
    </row>
    <row r="4" spans="8:8">
      <c r="AO4" s="70"/>
      <c r="AP4" s="70"/>
      <c r="AQ4" s="70"/>
      <c r="AR4" s="70"/>
      <c r="AS4" s="70"/>
    </row>
    <row r="5" spans="8:8">
      <c r="A5" s="69" t="s">
        <v>94</v>
      </c>
      <c r="B5" s="105">
        <v>1.3845</v>
      </c>
      <c r="C5" s="105">
        <v>1.25775</v>
      </c>
      <c r="D5" s="105">
        <v>1.209</v>
      </c>
      <c r="E5" s="105">
        <v>1.3065</v>
      </c>
      <c r="F5" s="105">
        <v>1.56</v>
      </c>
      <c r="G5" s="105">
        <v>1.1895</v>
      </c>
      <c r="H5" s="105">
        <v>1.47225</v>
      </c>
      <c r="I5" s="105">
        <v>1.482</v>
      </c>
      <c r="J5" s="105">
        <v>1.56</v>
      </c>
      <c r="K5" s="105">
        <v>2.1645</v>
      </c>
      <c r="L5" s="105">
        <v>2.5155</v>
      </c>
      <c r="M5" s="105">
        <v>2.4375</v>
      </c>
      <c r="N5" s="105">
        <v>2.5935</v>
      </c>
      <c r="O5" s="105">
        <v>2.66175</v>
      </c>
      <c r="P5" s="105">
        <v>2.457</v>
      </c>
      <c r="Q5" s="105">
        <v>2.44725</v>
      </c>
      <c r="R5" s="105">
        <v>2.496</v>
      </c>
      <c r="S5" s="105">
        <v>2.613</v>
      </c>
      <c r="T5" s="105">
        <v>2.34</v>
      </c>
      <c r="U5" s="105">
        <v>2.3205</v>
      </c>
      <c r="V5" s="105">
        <v>2.44725</v>
      </c>
      <c r="W5" s="105">
        <v>2.34975</v>
      </c>
      <c r="X5" s="105">
        <v>2.2035</v>
      </c>
      <c r="Y5" s="105">
        <v>3.081</v>
      </c>
      <c r="Z5" s="105">
        <v>2.3985</v>
      </c>
      <c r="AA5" s="105">
        <v>2.40825</v>
      </c>
      <c r="AB5" s="105">
        <v>2.09625</v>
      </c>
      <c r="AC5" s="105">
        <v>2.23275</v>
      </c>
      <c r="AD5" s="105">
        <v>2.11575</v>
      </c>
      <c r="AE5" s="105">
        <v>1.95</v>
      </c>
      <c r="AF5" s="105">
        <v>1.872</v>
      </c>
      <c r="AG5" s="105">
        <v>2.0475</v>
      </c>
      <c r="AH5" s="105">
        <v>1.872</v>
      </c>
      <c r="AI5" s="105">
        <v>1.8135</v>
      </c>
      <c r="AJ5" s="105">
        <v>1.56975</v>
      </c>
      <c r="AK5" s="105">
        <v>1.51125</v>
      </c>
      <c r="AL5" s="105">
        <v>1.638</v>
      </c>
      <c r="AM5" s="105">
        <v>1.78425</v>
      </c>
      <c r="AN5" s="105">
        <v>1.63774747614601</v>
      </c>
      <c r="AO5" s="105">
        <v>2.11292990555279</v>
      </c>
      <c r="AP5" s="105">
        <v>1.91545490556337</v>
      </c>
      <c r="AQ5" s="105">
        <v>1.41996162270433</v>
      </c>
      <c r="AR5" s="105">
        <v>1.41262428684293</v>
      </c>
      <c r="AS5" s="105">
        <v>1.41814997922522</v>
      </c>
      <c r="AT5" s="105">
        <v>1.14722185180581</v>
      </c>
      <c r="AU5" s="106">
        <v>1.24759822107376</v>
      </c>
      <c r="AV5" s="78">
        <v>0.0845238702578486</v>
      </c>
      <c r="AW5" s="78">
        <v>-0.0308707714999475</v>
      </c>
      <c r="AX5" s="78">
        <v>0.0083850670614561</v>
      </c>
    </row>
    <row r="6" spans="8:8">
      <c r="A6" s="69" t="s">
        <v>95</v>
      </c>
      <c r="B6" s="105">
        <v>5.21625</v>
      </c>
      <c r="C6" s="105">
        <v>5.109</v>
      </c>
      <c r="D6" s="105">
        <v>3.978</v>
      </c>
      <c r="E6" s="105">
        <v>7.1955</v>
      </c>
      <c r="F6" s="105">
        <v>3.666</v>
      </c>
      <c r="G6" s="105">
        <v>4.3095</v>
      </c>
      <c r="H6" s="105">
        <v>6.91275</v>
      </c>
      <c r="I6" s="105">
        <v>6.435</v>
      </c>
      <c r="J6" s="105">
        <v>4.37775</v>
      </c>
      <c r="K6" s="105">
        <v>3.0615</v>
      </c>
      <c r="L6" s="105">
        <v>2.9835</v>
      </c>
      <c r="M6" s="105">
        <v>1.911</v>
      </c>
      <c r="N6" s="105">
        <v>2.0865</v>
      </c>
      <c r="O6" s="105">
        <v>1.404</v>
      </c>
      <c r="P6" s="105">
        <v>1.209</v>
      </c>
      <c r="Q6" s="105">
        <v>1.06275</v>
      </c>
      <c r="R6" s="105">
        <v>1.04325</v>
      </c>
      <c r="S6" s="105">
        <v>1.08225</v>
      </c>
      <c r="T6" s="105">
        <v>1.41375</v>
      </c>
      <c r="U6" s="105">
        <v>1.37475</v>
      </c>
      <c r="V6" s="105">
        <v>2.15475</v>
      </c>
      <c r="W6" s="105">
        <v>4.53375</v>
      </c>
      <c r="X6" s="105">
        <v>7.1175</v>
      </c>
      <c r="Y6" s="105">
        <v>7.71225</v>
      </c>
      <c r="Z6" s="105">
        <v>4.719</v>
      </c>
      <c r="AA6" s="105">
        <v>4.53375</v>
      </c>
      <c r="AB6" s="105">
        <v>3.50025</v>
      </c>
      <c r="AC6" s="105">
        <v>2.68125</v>
      </c>
      <c r="AD6" s="105">
        <v>2.56425</v>
      </c>
      <c r="AE6" s="105">
        <v>1.5405</v>
      </c>
      <c r="AF6" s="105">
        <v>1.833</v>
      </c>
      <c r="AG6" s="105">
        <v>2.73</v>
      </c>
      <c r="AH6" s="105">
        <v>5.50875</v>
      </c>
      <c r="AI6" s="105">
        <v>13.4355</v>
      </c>
      <c r="AJ6" s="105">
        <v>10.05225</v>
      </c>
      <c r="AK6" s="105">
        <v>6.045</v>
      </c>
      <c r="AL6" s="105">
        <v>3.5295</v>
      </c>
      <c r="AM6" s="105">
        <v>1.35525</v>
      </c>
      <c r="AN6" s="105">
        <v>5.12367307634462</v>
      </c>
      <c r="AO6" s="105">
        <v>5.71575236797356</v>
      </c>
      <c r="AP6" s="105">
        <v>5.99293678194795</v>
      </c>
      <c r="AQ6" s="105">
        <v>5.77045158633252</v>
      </c>
      <c r="AR6" s="105">
        <v>4.52022805581347</v>
      </c>
      <c r="AS6" s="105">
        <v>4.53214048823865</v>
      </c>
      <c r="AT6" s="105">
        <v>5.28607830001456</v>
      </c>
      <c r="AU6" s="106">
        <v>6.69990859466445</v>
      </c>
      <c r="AV6" s="78">
        <v>0.26399997394258</v>
      </c>
      <c r="AW6" s="78">
        <v>-0.0622500901229475</v>
      </c>
      <c r="AX6" s="78">
        <v>0.0450298677273972</v>
      </c>
    </row>
    <row r="7" spans="8:8">
      <c r="A7" s="69" t="s">
        <v>96</v>
      </c>
      <c r="B7" s="105">
        <v>3.69525</v>
      </c>
      <c r="C7" s="105">
        <v>3.6465</v>
      </c>
      <c r="D7" s="105">
        <v>3.77325</v>
      </c>
      <c r="E7" s="105">
        <v>4.2315</v>
      </c>
      <c r="F7" s="105">
        <v>4.61175</v>
      </c>
      <c r="G7" s="105">
        <v>3.4515</v>
      </c>
      <c r="H7" s="105">
        <v>2.7105</v>
      </c>
      <c r="I7" s="105">
        <v>2.56425</v>
      </c>
      <c r="J7" s="105">
        <v>2.62275</v>
      </c>
      <c r="K7" s="105">
        <v>2.9835</v>
      </c>
      <c r="L7" s="105">
        <v>2.62275</v>
      </c>
      <c r="M7" s="105">
        <v>2.70075</v>
      </c>
      <c r="N7" s="105">
        <v>3.42225</v>
      </c>
      <c r="O7" s="105">
        <v>3.9195</v>
      </c>
      <c r="P7" s="105">
        <v>3.9195</v>
      </c>
      <c r="Q7" s="105">
        <v>4.14375</v>
      </c>
      <c r="R7" s="105">
        <v>4.68975</v>
      </c>
      <c r="S7" s="105">
        <v>4.641</v>
      </c>
      <c r="T7" s="105">
        <v>3.22725</v>
      </c>
      <c r="U7" s="105">
        <v>6.2985</v>
      </c>
      <c r="V7" s="105">
        <v>7.839</v>
      </c>
      <c r="W7" s="105">
        <v>7.26375</v>
      </c>
      <c r="X7" s="105">
        <v>7.06875</v>
      </c>
      <c r="Y7" s="105">
        <v>6.46425</v>
      </c>
      <c r="Z7" s="105">
        <v>3.03225</v>
      </c>
      <c r="AA7" s="105">
        <v>2.5155</v>
      </c>
      <c r="AB7" s="105">
        <v>2.68125</v>
      </c>
      <c r="AC7" s="105">
        <v>2.73</v>
      </c>
      <c r="AD7" s="105">
        <v>2.7105</v>
      </c>
      <c r="AE7" s="105">
        <v>2.66175</v>
      </c>
      <c r="AF7" s="105">
        <v>3.28575</v>
      </c>
      <c r="AG7" s="105">
        <v>3.57825</v>
      </c>
      <c r="AH7" s="105">
        <v>3.9585</v>
      </c>
      <c r="AI7" s="105">
        <v>4.602</v>
      </c>
      <c r="AJ7" s="105">
        <v>4.55325</v>
      </c>
      <c r="AK7" s="105">
        <v>4.5825</v>
      </c>
      <c r="AL7" s="105">
        <v>5.78175</v>
      </c>
      <c r="AM7" s="105">
        <v>5.7915</v>
      </c>
      <c r="AN7" s="105">
        <v>9.2827413872088</v>
      </c>
      <c r="AO7" s="105">
        <v>11.3909462617262</v>
      </c>
      <c r="AP7" s="105">
        <v>11.9959266195837</v>
      </c>
      <c r="AQ7" s="105">
        <v>9.04033595022529</v>
      </c>
      <c r="AR7" s="105">
        <v>9.63512868119397</v>
      </c>
      <c r="AS7" s="105">
        <v>14.1382094617348</v>
      </c>
      <c r="AT7" s="105">
        <v>17.2812876587573</v>
      </c>
      <c r="AU7" s="106">
        <v>12.3640232304655</v>
      </c>
      <c r="AV7" s="78">
        <v>-0.286497511660776</v>
      </c>
      <c r="AW7" s="78">
        <v>0.142682194871508</v>
      </c>
      <c r="AX7" s="78">
        <v>0.0830981979499993</v>
      </c>
    </row>
    <row r="8" spans="8:8" s="70" ht="10.2" customFormat="1">
      <c r="A8" s="80" t="s">
        <v>97</v>
      </c>
      <c r="B8" s="107">
        <v>10.296</v>
      </c>
      <c r="C8" s="107">
        <v>10.01325</v>
      </c>
      <c r="D8" s="107">
        <v>8.96025</v>
      </c>
      <c r="E8" s="107">
        <v>12.7335</v>
      </c>
      <c r="F8" s="107">
        <v>9.83775</v>
      </c>
      <c r="G8" s="107">
        <v>8.9505</v>
      </c>
      <c r="H8" s="107">
        <v>11.0955</v>
      </c>
      <c r="I8" s="107">
        <v>10.48125</v>
      </c>
      <c r="J8" s="107">
        <v>8.5605</v>
      </c>
      <c r="K8" s="107">
        <v>8.2095</v>
      </c>
      <c r="L8" s="107">
        <v>8.12175</v>
      </c>
      <c r="M8" s="107">
        <v>7.04925</v>
      </c>
      <c r="N8" s="107">
        <v>8.10225</v>
      </c>
      <c r="O8" s="107">
        <v>7.98525</v>
      </c>
      <c r="P8" s="107">
        <v>7.5855</v>
      </c>
      <c r="Q8" s="107">
        <v>7.65375</v>
      </c>
      <c r="R8" s="107">
        <v>8.229</v>
      </c>
      <c r="S8" s="107">
        <v>8.33625</v>
      </c>
      <c r="T8" s="107">
        <v>6.981</v>
      </c>
      <c r="U8" s="107">
        <v>9.99375</v>
      </c>
      <c r="V8" s="107">
        <v>12.441</v>
      </c>
      <c r="W8" s="107">
        <v>14.14725</v>
      </c>
      <c r="X8" s="107">
        <v>16.38975</v>
      </c>
      <c r="Y8" s="107">
        <v>17.2575</v>
      </c>
      <c r="Z8" s="107">
        <v>10.14975</v>
      </c>
      <c r="AA8" s="107">
        <v>9.4575</v>
      </c>
      <c r="AB8" s="107">
        <v>8.27775</v>
      </c>
      <c r="AC8" s="107">
        <v>7.644</v>
      </c>
      <c r="AD8" s="107">
        <v>7.3905</v>
      </c>
      <c r="AE8" s="107">
        <v>6.15225</v>
      </c>
      <c r="AF8" s="107">
        <v>6.99075</v>
      </c>
      <c r="AG8" s="107">
        <v>8.35575</v>
      </c>
      <c r="AH8" s="107">
        <v>11.33925</v>
      </c>
      <c r="AI8" s="107">
        <v>19.851</v>
      </c>
      <c r="AJ8" s="107">
        <v>16.17525</v>
      </c>
      <c r="AK8" s="107">
        <v>12.13875</v>
      </c>
      <c r="AL8" s="107">
        <v>10.94925</v>
      </c>
      <c r="AM8" s="107">
        <v>8.931</v>
      </c>
      <c r="AN8" s="107">
        <v>16.0441619396994</v>
      </c>
      <c r="AO8" s="107">
        <v>19.2196285352526</v>
      </c>
      <c r="AP8" s="107">
        <v>19.904318307095</v>
      </c>
      <c r="AQ8" s="107">
        <v>16.2307491592621</v>
      </c>
      <c r="AR8" s="107">
        <v>15.5679810238504</v>
      </c>
      <c r="AS8" s="107">
        <v>20.0884999291987</v>
      </c>
      <c r="AT8" s="107">
        <v>23.7145878105777</v>
      </c>
      <c r="AU8" s="107">
        <v>20.3115300462037</v>
      </c>
      <c r="AV8" s="108">
        <v>-0.145840770066605</v>
      </c>
      <c r="AW8" s="108">
        <v>0.0390021778326635</v>
      </c>
      <c r="AX8" s="108">
        <v>0.136513132738853</v>
      </c>
    </row>
    <row r="9" spans="8:8">
      <c r="B9" s="105"/>
      <c r="C9" s="105"/>
      <c r="D9" s="105"/>
      <c r="E9" s="105"/>
      <c r="F9" s="105"/>
      <c r="G9" s="105"/>
      <c r="H9" s="105"/>
      <c r="I9" s="105"/>
      <c r="J9" s="105"/>
      <c r="K9" s="105"/>
      <c r="L9" s="105"/>
      <c r="M9" s="105"/>
      <c r="N9" s="105"/>
      <c r="O9" s="105"/>
      <c r="P9" s="105"/>
      <c r="Q9" s="105"/>
      <c r="R9" s="105"/>
      <c r="S9" s="105"/>
      <c r="T9" s="105"/>
      <c r="U9" s="105"/>
      <c r="V9" s="105"/>
      <c r="W9" s="105"/>
      <c r="X9" s="105"/>
      <c r="Y9" s="105"/>
      <c r="Z9" s="105"/>
      <c r="AA9" s="105"/>
      <c r="AB9" s="105"/>
      <c r="AC9" s="105"/>
      <c r="AD9" s="105"/>
      <c r="AE9" s="105"/>
      <c r="AF9" s="105"/>
      <c r="AG9" s="105"/>
      <c r="AH9" s="105"/>
      <c r="AI9" s="105"/>
      <c r="AJ9" s="105"/>
      <c r="AK9" s="105"/>
      <c r="AL9" s="105"/>
      <c r="AM9" s="105"/>
      <c r="AN9" s="105"/>
      <c r="AO9" s="105"/>
      <c r="AP9" s="105"/>
      <c r="AQ9" s="105"/>
      <c r="AR9" s="105"/>
      <c r="AS9" s="105"/>
      <c r="AT9" s="105"/>
      <c r="AU9" s="106"/>
      <c r="AV9" s="78"/>
      <c r="AW9" s="78"/>
      <c r="AX9" s="78"/>
    </row>
    <row r="10" spans="8:8">
      <c r="A10" s="69" t="s">
        <v>98</v>
      </c>
      <c r="B10" s="105">
        <v>2.3205</v>
      </c>
      <c r="C10" s="105">
        <v>2.58375</v>
      </c>
      <c r="D10" s="105">
        <v>2.9055</v>
      </c>
      <c r="E10" s="105">
        <v>2.97375</v>
      </c>
      <c r="F10" s="105">
        <v>3.6075</v>
      </c>
      <c r="G10" s="105">
        <v>3.50025</v>
      </c>
      <c r="H10" s="105">
        <v>2.925</v>
      </c>
      <c r="I10" s="105">
        <v>3.16875</v>
      </c>
      <c r="J10" s="105">
        <v>2.95425</v>
      </c>
      <c r="K10" s="105">
        <v>3.549</v>
      </c>
      <c r="L10" s="105">
        <v>3.5295</v>
      </c>
      <c r="M10" s="105">
        <v>2.73975</v>
      </c>
      <c r="N10" s="105">
        <v>2.34</v>
      </c>
      <c r="O10" s="105">
        <v>2.87625</v>
      </c>
      <c r="P10" s="105">
        <v>2.62275</v>
      </c>
      <c r="Q10" s="105">
        <v>2.574</v>
      </c>
      <c r="R10" s="105">
        <v>2.301</v>
      </c>
      <c r="S10" s="105">
        <v>2.2425</v>
      </c>
      <c r="T10" s="105">
        <v>2.2425</v>
      </c>
      <c r="U10" s="105">
        <v>2.19375</v>
      </c>
      <c r="V10" s="105">
        <v>2.145</v>
      </c>
      <c r="W10" s="105">
        <v>2.0475</v>
      </c>
      <c r="X10" s="105">
        <v>1.8915</v>
      </c>
      <c r="Y10" s="105">
        <v>1.21875</v>
      </c>
      <c r="Z10" s="105">
        <v>0.8775</v>
      </c>
      <c r="AA10" s="105">
        <v>0.6045</v>
      </c>
      <c r="AB10" s="105">
        <v>0.624</v>
      </c>
      <c r="AC10" s="105">
        <v>0.82875</v>
      </c>
      <c r="AD10" s="105">
        <v>1.0725</v>
      </c>
      <c r="AE10" s="105">
        <v>0.84825</v>
      </c>
      <c r="AF10" s="105">
        <v>0.663</v>
      </c>
      <c r="AG10" s="105">
        <v>0.67275</v>
      </c>
      <c r="AH10" s="105">
        <v>0.82875</v>
      </c>
      <c r="AI10" s="105">
        <v>0.8385</v>
      </c>
      <c r="AJ10" s="105">
        <v>0.86775</v>
      </c>
      <c r="AK10" s="105">
        <v>0.84825</v>
      </c>
      <c r="AL10" s="105">
        <v>0.82875</v>
      </c>
      <c r="AM10" s="105">
        <v>0.9165</v>
      </c>
      <c r="AN10" s="105">
        <v>0.794339982208765</v>
      </c>
      <c r="AO10" s="105">
        <v>0.858524528458282</v>
      </c>
      <c r="AP10" s="105">
        <v>0.745867578843007</v>
      </c>
      <c r="AQ10" s="105">
        <v>0.636914152813614</v>
      </c>
      <c r="AR10" s="105">
        <v>0.595087853240156</v>
      </c>
      <c r="AS10" s="105">
        <v>0.773833846495358</v>
      </c>
      <c r="AT10" s="105">
        <v>1.00554841076215</v>
      </c>
      <c r="AU10" s="106">
        <v>1.14633488487464</v>
      </c>
      <c r="AV10" s="78">
        <v>0.136894862656257</v>
      </c>
      <c r="AW10" s="78">
        <v>0.0148476167347644</v>
      </c>
      <c r="AX10" s="78">
        <v>0.00770447947279664</v>
      </c>
    </row>
    <row r="11" spans="8:8">
      <c r="A11" s="69" t="s">
        <v>233</v>
      </c>
      <c r="B11" s="105">
        <v>0.45825</v>
      </c>
      <c r="C11" s="105">
        <v>0.57525</v>
      </c>
      <c r="D11" s="105">
        <v>0.36075</v>
      </c>
      <c r="E11" s="105">
        <v>0.39</v>
      </c>
      <c r="F11" s="105">
        <v>0.2925</v>
      </c>
      <c r="G11" s="105">
        <v>0.195</v>
      </c>
      <c r="H11" s="105">
        <v>0.195</v>
      </c>
      <c r="I11" s="105">
        <v>0.156</v>
      </c>
      <c r="J11" s="105">
        <v>0.18525</v>
      </c>
      <c r="K11" s="105">
        <v>0.14625</v>
      </c>
      <c r="L11" s="105">
        <v>0.117</v>
      </c>
      <c r="M11" s="105">
        <v>0.0975</v>
      </c>
      <c r="N11" s="105">
        <v>0.0975</v>
      </c>
      <c r="O11" s="105">
        <v>0.0975</v>
      </c>
      <c r="P11" s="105">
        <v>0.0975</v>
      </c>
      <c r="Q11" s="105">
        <v>0.0975</v>
      </c>
      <c r="R11" s="105">
        <v>0.0975</v>
      </c>
      <c r="S11" s="105">
        <v>0.0975</v>
      </c>
      <c r="T11" s="105">
        <v>0.98475</v>
      </c>
      <c r="U11" s="105">
        <v>1.365</v>
      </c>
      <c r="V11" s="105">
        <v>0.4875</v>
      </c>
      <c r="W11" s="105">
        <v>0.468</v>
      </c>
      <c r="X11" s="105">
        <v>0.468</v>
      </c>
      <c r="Y11" s="105">
        <v>0.468</v>
      </c>
      <c r="Z11" s="105">
        <v>0.351</v>
      </c>
      <c r="AA11" s="105">
        <v>0.2535</v>
      </c>
      <c r="AB11" s="105">
        <v>0.1755</v>
      </c>
      <c r="AC11" s="105">
        <v>0.273</v>
      </c>
      <c r="AD11" s="105">
        <v>0.30225</v>
      </c>
      <c r="AE11" s="105">
        <v>0.1755</v>
      </c>
      <c r="AF11" s="105">
        <v>0.18525</v>
      </c>
      <c r="AG11" s="105">
        <v>0.14625</v>
      </c>
      <c r="AH11" s="105">
        <v>0.1365</v>
      </c>
      <c r="AI11" s="105">
        <v>0.156</v>
      </c>
      <c r="AJ11" s="105">
        <v>0.1365</v>
      </c>
      <c r="AK11" s="105">
        <v>0.1365</v>
      </c>
      <c r="AL11" s="105">
        <v>0.2535</v>
      </c>
      <c r="AM11" s="105">
        <v>0.22425</v>
      </c>
      <c r="AN11" s="105">
        <v>0.044731786622991</v>
      </c>
      <c r="AO11" s="105">
        <v>0.0495358584046755</v>
      </c>
      <c r="AP11" s="105">
        <v>0.0536925728520187</v>
      </c>
      <c r="AQ11" s="105">
        <v>0.0421758449302905</v>
      </c>
      <c r="AR11" s="105">
        <v>0.0345236905955175</v>
      </c>
      <c r="AS11" s="105">
        <v>0.0380293686599775</v>
      </c>
      <c r="AT11" s="105">
        <v>0.0418296116030325</v>
      </c>
      <c r="AU11" s="106">
        <v>0.0576081126029175</v>
      </c>
      <c r="AV11" s="78">
        <v>0.373446015549197</v>
      </c>
      <c r="AW11" s="78">
        <v>-0.11154564999893</v>
      </c>
      <c r="AX11" s="78">
        <v>3.87182250904171E-4</v>
      </c>
    </row>
    <row r="12" spans="8:8">
      <c r="A12" s="69" t="s">
        <v>99</v>
      </c>
      <c r="B12" s="105">
        <v>0.36075</v>
      </c>
      <c r="C12" s="105">
        <v>0.39</v>
      </c>
      <c r="D12" s="105">
        <v>0.39</v>
      </c>
      <c r="E12" s="105">
        <v>0.59475</v>
      </c>
      <c r="F12" s="105">
        <v>0.39</v>
      </c>
      <c r="G12" s="105">
        <v>0.429</v>
      </c>
      <c r="H12" s="105">
        <v>0.6045</v>
      </c>
      <c r="I12" s="105">
        <v>0.7605</v>
      </c>
      <c r="J12" s="105">
        <v>1.33575</v>
      </c>
      <c r="K12" s="105">
        <v>1.5795</v>
      </c>
      <c r="L12" s="105">
        <v>1.56</v>
      </c>
      <c r="M12" s="105">
        <v>1.1895</v>
      </c>
      <c r="N12" s="105">
        <v>0.94575</v>
      </c>
      <c r="O12" s="105">
        <v>0.88725</v>
      </c>
      <c r="P12" s="105">
        <v>0.8385</v>
      </c>
      <c r="Q12" s="105">
        <v>1.014</v>
      </c>
      <c r="R12" s="105">
        <v>0.96525</v>
      </c>
      <c r="S12" s="105">
        <v>0.88725</v>
      </c>
      <c r="T12" s="105">
        <v>0.9945</v>
      </c>
      <c r="U12" s="105">
        <v>1.053</v>
      </c>
      <c r="V12" s="105">
        <v>1.053</v>
      </c>
      <c r="W12" s="105">
        <v>1.1895</v>
      </c>
      <c r="X12" s="105">
        <v>1.56</v>
      </c>
      <c r="Y12" s="105">
        <v>1.95</v>
      </c>
      <c r="Z12" s="105">
        <v>2.223</v>
      </c>
      <c r="AA12" s="105">
        <v>2.31075</v>
      </c>
      <c r="AB12" s="105">
        <v>2.496</v>
      </c>
      <c r="AC12" s="105">
        <v>2.0865</v>
      </c>
      <c r="AD12" s="105">
        <v>1.58925</v>
      </c>
      <c r="AE12" s="105">
        <v>1.43325</v>
      </c>
      <c r="AF12" s="105">
        <v>2.40825</v>
      </c>
      <c r="AG12" s="105">
        <v>1.80375</v>
      </c>
      <c r="AH12" s="105">
        <v>1.8915</v>
      </c>
      <c r="AI12" s="105">
        <v>2.1255</v>
      </c>
      <c r="AJ12" s="105">
        <v>3.3345</v>
      </c>
      <c r="AK12" s="105">
        <v>2.3595</v>
      </c>
      <c r="AL12" s="105">
        <v>1.70625</v>
      </c>
      <c r="AM12" s="105">
        <v>1.404</v>
      </c>
      <c r="AN12" s="105">
        <v>1.4685626765737</v>
      </c>
      <c r="AO12" s="105">
        <v>1.69989587181537</v>
      </c>
      <c r="AP12" s="105">
        <v>1.50487684477132</v>
      </c>
      <c r="AQ12" s="105">
        <v>1.67036411290076</v>
      </c>
      <c r="AR12" s="105">
        <v>1.2992835026759</v>
      </c>
      <c r="AS12" s="105">
        <v>1.18594110027494</v>
      </c>
      <c r="AT12" s="105">
        <v>1.31273479832137</v>
      </c>
      <c r="AU12" s="106">
        <v>1.14361676358947</v>
      </c>
      <c r="AV12" s="78">
        <v>-0.131209038503627</v>
      </c>
      <c r="AW12" s="78">
        <v>-0.0890078648499923</v>
      </c>
      <c r="AX12" s="78">
        <v>0.00768621106805516</v>
      </c>
    </row>
    <row r="13" spans="8:8">
      <c r="A13" s="69" t="s">
        <v>101</v>
      </c>
      <c r="B13" s="105">
        <v>0.6825</v>
      </c>
      <c r="C13" s="105">
        <v>0.71175</v>
      </c>
      <c r="D13" s="105">
        <v>0.7215</v>
      </c>
      <c r="E13" s="105">
        <v>0.585</v>
      </c>
      <c r="F13" s="105">
        <v>0.49725</v>
      </c>
      <c r="G13" s="105">
        <v>0.546</v>
      </c>
      <c r="H13" s="105">
        <v>0.55575</v>
      </c>
      <c r="I13" s="105">
        <v>0.5265</v>
      </c>
      <c r="J13" s="105">
        <v>0.69225</v>
      </c>
      <c r="K13" s="105">
        <v>0.63375</v>
      </c>
      <c r="L13" s="105">
        <v>0.585</v>
      </c>
      <c r="M13" s="105">
        <v>0.4875</v>
      </c>
      <c r="N13" s="105">
        <v>0.39</v>
      </c>
      <c r="O13" s="105">
        <v>0.2925</v>
      </c>
      <c r="P13" s="105">
        <v>0.24375</v>
      </c>
      <c r="Q13" s="105">
        <v>0.195</v>
      </c>
      <c r="R13" s="105">
        <v>0.195</v>
      </c>
      <c r="S13" s="105">
        <v>0.195</v>
      </c>
      <c r="T13" s="105">
        <v>0.195</v>
      </c>
      <c r="U13" s="105">
        <v>0.195</v>
      </c>
      <c r="V13" s="105">
        <v>0.43875</v>
      </c>
      <c r="W13" s="105">
        <v>0.468</v>
      </c>
      <c r="X13" s="105">
        <v>0.4875</v>
      </c>
      <c r="Y13" s="105">
        <v>0.55575</v>
      </c>
      <c r="Z13" s="105">
        <v>0.585</v>
      </c>
      <c r="AA13" s="105">
        <v>0.4875</v>
      </c>
      <c r="AB13" s="105">
        <v>0.4875</v>
      </c>
      <c r="AC13" s="105">
        <v>0.4875</v>
      </c>
      <c r="AD13" s="105">
        <v>0.4875</v>
      </c>
      <c r="AE13" s="105">
        <v>0.43875</v>
      </c>
      <c r="AF13" s="105">
        <v>0.34125</v>
      </c>
      <c r="AG13" s="105">
        <v>0.34125</v>
      </c>
      <c r="AH13" s="105">
        <v>0.34125</v>
      </c>
      <c r="AI13" s="105">
        <v>0.43875</v>
      </c>
      <c r="AJ13" s="105">
        <v>0.585</v>
      </c>
      <c r="AK13" s="105">
        <v>0.663</v>
      </c>
      <c r="AL13" s="105">
        <v>0.69225</v>
      </c>
      <c r="AM13" s="105">
        <v>0.75075</v>
      </c>
      <c r="AN13" s="105">
        <v>0.858983916506605</v>
      </c>
      <c r="AO13" s="105">
        <v>0.838168800021598</v>
      </c>
      <c r="AP13" s="105">
        <v>0.795607557860544</v>
      </c>
      <c r="AQ13" s="105">
        <v>0.597053188783155</v>
      </c>
      <c r="AR13" s="105">
        <v>0.536015345948677</v>
      </c>
      <c r="AS13" s="105">
        <v>0.517621426978793</v>
      </c>
      <c r="AT13" s="105">
        <v>0.52353976075401</v>
      </c>
      <c r="AU13" s="106">
        <v>0.401332296948999</v>
      </c>
      <c r="AV13" s="78">
        <v>-0.235519838947644</v>
      </c>
      <c r="AW13" s="78">
        <v>-0.0110385103599882</v>
      </c>
      <c r="AX13" s="78">
        <v>0.00269734131309459</v>
      </c>
    </row>
    <row r="14" spans="8:8">
      <c r="A14" s="69" t="s">
        <v>103</v>
      </c>
      <c r="B14" s="105">
        <v>0.57525</v>
      </c>
      <c r="C14" s="105">
        <v>0.78975</v>
      </c>
      <c r="D14" s="105">
        <v>0.73125</v>
      </c>
      <c r="E14" s="105">
        <v>0.585</v>
      </c>
      <c r="F14" s="105">
        <v>0.92625</v>
      </c>
      <c r="G14" s="105">
        <v>0.8775</v>
      </c>
      <c r="H14" s="105">
        <v>0.69225</v>
      </c>
      <c r="I14" s="105">
        <v>0.82875</v>
      </c>
      <c r="J14" s="105">
        <v>0.8385</v>
      </c>
      <c r="K14" s="105">
        <v>0.897</v>
      </c>
      <c r="L14" s="105">
        <v>0.9165</v>
      </c>
      <c r="M14" s="105">
        <v>0.47775</v>
      </c>
      <c r="N14" s="105">
        <v>0.38025</v>
      </c>
      <c r="O14" s="105">
        <v>0.2925</v>
      </c>
      <c r="P14" s="105">
        <v>0.2925</v>
      </c>
      <c r="Q14" s="105">
        <v>0.2925</v>
      </c>
      <c r="R14" s="105">
        <v>0.2925</v>
      </c>
      <c r="S14" s="105">
        <v>0.2925</v>
      </c>
      <c r="T14" s="105">
        <v>0.24375</v>
      </c>
      <c r="U14" s="105">
        <v>0.24375</v>
      </c>
      <c r="V14" s="105">
        <v>0.22425</v>
      </c>
      <c r="W14" s="105">
        <v>0.2145</v>
      </c>
      <c r="X14" s="105">
        <v>0.3705</v>
      </c>
      <c r="Y14" s="105">
        <v>0.1755</v>
      </c>
      <c r="Z14" s="105">
        <v>0.16575</v>
      </c>
      <c r="AA14" s="105">
        <v>0.16575</v>
      </c>
      <c r="AB14" s="105">
        <v>0.16575</v>
      </c>
      <c r="AC14" s="105">
        <v>0.18525</v>
      </c>
      <c r="AD14" s="105">
        <v>0.18525</v>
      </c>
      <c r="AE14" s="105">
        <v>0.24375</v>
      </c>
      <c r="AF14" s="105">
        <v>0.24375</v>
      </c>
      <c r="AG14" s="105">
        <v>0.2925</v>
      </c>
      <c r="AH14" s="105">
        <v>0.24375</v>
      </c>
      <c r="AI14" s="105">
        <v>0.24375</v>
      </c>
      <c r="AJ14" s="105">
        <v>0.3315</v>
      </c>
      <c r="AK14" s="105">
        <v>0.32175</v>
      </c>
      <c r="AL14" s="105">
        <v>0.156</v>
      </c>
      <c r="AM14" s="105">
        <v>0.14625</v>
      </c>
      <c r="AN14" s="105">
        <v>0.183422273461625</v>
      </c>
      <c r="AO14" s="105">
        <v>0.247525230063442</v>
      </c>
      <c r="AP14" s="105">
        <v>0.270566743445485</v>
      </c>
      <c r="AQ14" s="105">
        <v>0.187773111763575</v>
      </c>
      <c r="AR14" s="105">
        <v>0.135378009243945</v>
      </c>
      <c r="AS14" s="105">
        <v>0.124979310465067</v>
      </c>
      <c r="AT14" s="105">
        <v>0.108398840081415</v>
      </c>
      <c r="AU14" s="106">
        <v>0.140666177731862</v>
      </c>
      <c r="AV14" s="78">
        <v>0.294126798843617</v>
      </c>
      <c r="AW14" s="78">
        <v>-0.105759963016565</v>
      </c>
      <c r="AX14" s="78">
        <v>9.45412804889399E-4</v>
      </c>
    </row>
    <row r="15" spans="8:8">
      <c r="A15" s="69" t="s">
        <v>104</v>
      </c>
      <c r="B15" s="105">
        <v>1.6965</v>
      </c>
      <c r="C15" s="105">
        <v>1.794</v>
      </c>
      <c r="D15" s="105">
        <v>1.86225</v>
      </c>
      <c r="E15" s="105">
        <v>1.716</v>
      </c>
      <c r="F15" s="105">
        <v>3.861</v>
      </c>
      <c r="G15" s="105">
        <v>2.81775</v>
      </c>
      <c r="H15" s="105">
        <v>2.6715</v>
      </c>
      <c r="I15" s="105">
        <v>2.808</v>
      </c>
      <c r="J15" s="105">
        <v>1.16025</v>
      </c>
      <c r="K15" s="105">
        <v>1.3455</v>
      </c>
      <c r="L15" s="105">
        <v>3.2955</v>
      </c>
      <c r="M15" s="105">
        <v>3.22725</v>
      </c>
      <c r="N15" s="105">
        <v>3.354</v>
      </c>
      <c r="O15" s="105">
        <v>3.44175</v>
      </c>
      <c r="P15" s="105">
        <v>3.4125</v>
      </c>
      <c r="Q15" s="105">
        <v>2.70075</v>
      </c>
      <c r="R15" s="105">
        <v>2.68125</v>
      </c>
      <c r="S15" s="105">
        <v>2.54475</v>
      </c>
      <c r="T15" s="105">
        <v>2.34</v>
      </c>
      <c r="U15" s="105">
        <v>2.535</v>
      </c>
      <c r="V15" s="105">
        <v>2.54475</v>
      </c>
      <c r="W15" s="105">
        <v>2.44725</v>
      </c>
      <c r="X15" s="105">
        <v>2.34975</v>
      </c>
      <c r="Y15" s="105">
        <v>2.33025</v>
      </c>
      <c r="Z15" s="105">
        <v>2.36925</v>
      </c>
      <c r="AA15" s="105">
        <v>0.78</v>
      </c>
      <c r="AB15" s="105">
        <v>0.94575</v>
      </c>
      <c r="AC15" s="105">
        <v>0.585</v>
      </c>
      <c r="AD15" s="105">
        <v>0.43875</v>
      </c>
      <c r="AE15" s="105">
        <v>0.61425</v>
      </c>
      <c r="AF15" s="105">
        <v>0.975</v>
      </c>
      <c r="AG15" s="105">
        <v>1.31625</v>
      </c>
      <c r="AH15" s="105">
        <v>1.02375</v>
      </c>
      <c r="AI15" s="105">
        <v>0.78</v>
      </c>
      <c r="AJ15" s="105">
        <v>0.73125</v>
      </c>
      <c r="AK15" s="105">
        <v>0.69225</v>
      </c>
      <c r="AL15" s="105">
        <v>0.69225</v>
      </c>
      <c r="AM15" s="105">
        <v>0.63375</v>
      </c>
      <c r="AN15" s="105">
        <v>0.386511674294363</v>
      </c>
      <c r="AO15" s="105">
        <v>0.326989977082314</v>
      </c>
      <c r="AP15" s="105">
        <v>0.28687736181897</v>
      </c>
      <c r="AQ15" s="105">
        <v>0.233205159326977</v>
      </c>
      <c r="AR15" s="105">
        <v>0.23212245356274</v>
      </c>
      <c r="AS15" s="105">
        <v>0.2230387323411</v>
      </c>
      <c r="AT15" s="105">
        <v>0.418302137504745</v>
      </c>
      <c r="AU15" s="106">
        <v>0.197386231038311</v>
      </c>
      <c r="AV15" s="78">
        <v>-0.529414490754551</v>
      </c>
      <c r="AW15" s="78">
        <v>-0.0543238843471411</v>
      </c>
      <c r="AX15" s="78">
        <v>0.00132662643814916</v>
      </c>
    </row>
    <row r="16" spans="8:8">
      <c r="A16" s="69" t="s">
        <v>105</v>
      </c>
      <c r="B16" s="105">
        <v>4.18275</v>
      </c>
      <c r="C16" s="105">
        <v>2.97375</v>
      </c>
      <c r="D16" s="105">
        <v>2.75925</v>
      </c>
      <c r="E16" s="105">
        <v>2.23275</v>
      </c>
      <c r="F16" s="105">
        <v>2.27175</v>
      </c>
      <c r="G16" s="105">
        <v>2.184</v>
      </c>
      <c r="H16" s="105">
        <v>1.95</v>
      </c>
      <c r="I16" s="105">
        <v>1.74525</v>
      </c>
      <c r="J16" s="105">
        <v>1.6965</v>
      </c>
      <c r="K16" s="105">
        <v>1.70625</v>
      </c>
      <c r="L16" s="105">
        <v>1.5795</v>
      </c>
      <c r="M16" s="105">
        <v>2.70075</v>
      </c>
      <c r="N16" s="105">
        <v>3.61725</v>
      </c>
      <c r="O16" s="105">
        <v>4.02675</v>
      </c>
      <c r="P16" s="105">
        <v>3.705</v>
      </c>
      <c r="Q16" s="105">
        <v>3.36375</v>
      </c>
      <c r="R16" s="105">
        <v>3.5295</v>
      </c>
      <c r="S16" s="105">
        <v>3.40275</v>
      </c>
      <c r="T16" s="105">
        <v>3.237</v>
      </c>
      <c r="U16" s="105">
        <v>3.0225</v>
      </c>
      <c r="V16" s="105">
        <v>3.48075</v>
      </c>
      <c r="W16" s="105">
        <v>3.75375</v>
      </c>
      <c r="X16" s="105">
        <v>6.3375</v>
      </c>
      <c r="Y16" s="105">
        <v>4.29</v>
      </c>
      <c r="Z16" s="105">
        <v>3.6075</v>
      </c>
      <c r="AA16" s="105">
        <v>2.691</v>
      </c>
      <c r="AB16" s="105">
        <v>3.237</v>
      </c>
      <c r="AC16" s="105">
        <v>4.2315</v>
      </c>
      <c r="AD16" s="105">
        <v>4.29</v>
      </c>
      <c r="AE16" s="105">
        <v>5.31375</v>
      </c>
      <c r="AF16" s="105">
        <v>6.903</v>
      </c>
      <c r="AG16" s="105">
        <v>5.07</v>
      </c>
      <c r="AH16" s="105">
        <v>7.02</v>
      </c>
      <c r="AI16" s="105">
        <v>8.97</v>
      </c>
      <c r="AJ16" s="105">
        <v>8.58</v>
      </c>
      <c r="AK16" s="105">
        <v>6.5325</v>
      </c>
      <c r="AL16" s="105">
        <v>9.0675</v>
      </c>
      <c r="AM16" s="105">
        <v>11.0175</v>
      </c>
      <c r="AN16" s="105">
        <v>9.76143096703626</v>
      </c>
      <c r="AO16" s="105">
        <v>10.4652556943193</v>
      </c>
      <c r="AP16" s="105">
        <v>9.89525074189206</v>
      </c>
      <c r="AQ16" s="105">
        <v>10.1637326487882</v>
      </c>
      <c r="AR16" s="105">
        <v>7.95958940182209</v>
      </c>
      <c r="AS16" s="105">
        <v>9.26449193668724</v>
      </c>
      <c r="AT16" s="105">
        <v>10.4752597737543</v>
      </c>
      <c r="AU16" s="106">
        <v>9.35587882538643</v>
      </c>
      <c r="AV16" s="78">
        <v>-0.109299767599886</v>
      </c>
      <c r="AW16" s="78">
        <v>0.0201587323508436</v>
      </c>
      <c r="AX16" s="78">
        <v>0.0628805572536034</v>
      </c>
    </row>
    <row r="17" spans="8:8">
      <c r="A17" s="69" t="s">
        <v>215</v>
      </c>
      <c r="B17" s="105">
        <v>0.26325</v>
      </c>
      <c r="C17" s="105">
        <v>0.2535</v>
      </c>
      <c r="D17" s="105">
        <v>0.30225</v>
      </c>
      <c r="E17" s="105">
        <v>0.30225</v>
      </c>
      <c r="F17" s="105">
        <v>0.34125</v>
      </c>
      <c r="G17" s="105">
        <v>0.34125</v>
      </c>
      <c r="H17" s="105">
        <v>0.32175</v>
      </c>
      <c r="I17" s="105">
        <v>0.312</v>
      </c>
      <c r="J17" s="105">
        <v>0.32175</v>
      </c>
      <c r="K17" s="105">
        <v>0.39</v>
      </c>
      <c r="L17" s="105">
        <v>0.94575</v>
      </c>
      <c r="M17" s="105">
        <v>0.9165</v>
      </c>
      <c r="N17" s="105">
        <v>0.624</v>
      </c>
      <c r="O17" s="105">
        <v>0.82875</v>
      </c>
      <c r="P17" s="105">
        <v>0.71175</v>
      </c>
      <c r="Q17" s="105">
        <v>0.75075</v>
      </c>
      <c r="R17" s="105">
        <v>0.624</v>
      </c>
      <c r="S17" s="105">
        <v>0.6045</v>
      </c>
      <c r="T17" s="105">
        <v>0.59475</v>
      </c>
      <c r="U17" s="105">
        <v>0.63375</v>
      </c>
      <c r="V17" s="105">
        <v>0.9165</v>
      </c>
      <c r="W17" s="105">
        <v>0.9555</v>
      </c>
      <c r="X17" s="105">
        <v>0.92625</v>
      </c>
      <c r="Y17" s="105">
        <v>0.975</v>
      </c>
      <c r="Z17" s="105">
        <v>0.975</v>
      </c>
      <c r="AA17" s="105">
        <v>0.96525</v>
      </c>
      <c r="AB17" s="105">
        <v>0.96525</v>
      </c>
      <c r="AC17" s="105">
        <v>0.975</v>
      </c>
      <c r="AD17" s="105">
        <v>1.00425</v>
      </c>
      <c r="AE17" s="105">
        <v>0.9555</v>
      </c>
      <c r="AF17" s="105">
        <v>0.92625</v>
      </c>
      <c r="AG17" s="105">
        <v>0.897</v>
      </c>
      <c r="AH17" s="105">
        <v>0.936</v>
      </c>
      <c r="AI17" s="105">
        <v>1.04325</v>
      </c>
      <c r="AJ17" s="105">
        <v>0.78975</v>
      </c>
      <c r="AK17" s="105">
        <v>0.55575</v>
      </c>
      <c r="AL17" s="105">
        <v>0.585</v>
      </c>
      <c r="AM17" s="105">
        <v>0.55575</v>
      </c>
      <c r="AN17" s="105">
        <v>1.02547029819517</v>
      </c>
      <c r="AO17" s="105">
        <v>1.27788923689999</v>
      </c>
      <c r="AP17" s="105">
        <v>1.3332681647924</v>
      </c>
      <c r="AQ17" s="105">
        <v>1.41665329316637</v>
      </c>
      <c r="AR17" s="105">
        <v>1.26560225840785</v>
      </c>
      <c r="AS17" s="105">
        <v>1.11674705729283</v>
      </c>
      <c r="AT17" s="105">
        <v>1.11519429705118</v>
      </c>
      <c r="AU17" s="106">
        <v>1.51268129646231</v>
      </c>
      <c r="AV17" s="78">
        <v>0.352722383394993</v>
      </c>
      <c r="AW17" s="78">
        <v>0.0351090139385022</v>
      </c>
      <c r="AX17" s="78">
        <v>0.0101666817884128</v>
      </c>
    </row>
    <row r="18" spans="8:8" s="70" ht="10.2" customFormat="1">
      <c r="A18" s="80" t="s">
        <v>109</v>
      </c>
      <c r="B18" s="107">
        <v>10.53975</v>
      </c>
      <c r="C18" s="107">
        <v>10.07175</v>
      </c>
      <c r="D18" s="107">
        <v>10.03275</v>
      </c>
      <c r="E18" s="107">
        <v>9.3795</v>
      </c>
      <c r="F18" s="107">
        <v>12.1875</v>
      </c>
      <c r="G18" s="107">
        <v>10.89075</v>
      </c>
      <c r="H18" s="107">
        <v>9.91575</v>
      </c>
      <c r="I18" s="107">
        <v>10.30575</v>
      </c>
      <c r="J18" s="107">
        <v>9.1845</v>
      </c>
      <c r="K18" s="107">
        <v>10.24725</v>
      </c>
      <c r="L18" s="107">
        <v>12.52875</v>
      </c>
      <c r="M18" s="107">
        <v>11.8365</v>
      </c>
      <c r="N18" s="107">
        <v>11.74875</v>
      </c>
      <c r="O18" s="107">
        <v>12.74325</v>
      </c>
      <c r="P18" s="107">
        <v>11.92425</v>
      </c>
      <c r="Q18" s="107">
        <v>10.98825</v>
      </c>
      <c r="R18" s="107">
        <v>10.686</v>
      </c>
      <c r="S18" s="107">
        <v>10.26675</v>
      </c>
      <c r="T18" s="107">
        <v>10.83225</v>
      </c>
      <c r="U18" s="107">
        <v>11.24175</v>
      </c>
      <c r="V18" s="107">
        <v>11.2905</v>
      </c>
      <c r="W18" s="107">
        <v>11.544</v>
      </c>
      <c r="X18" s="107">
        <v>14.391</v>
      </c>
      <c r="Y18" s="107">
        <v>11.96325</v>
      </c>
      <c r="Z18" s="107">
        <v>11.154</v>
      </c>
      <c r="AA18" s="107">
        <v>8.25825</v>
      </c>
      <c r="AB18" s="107">
        <v>9.09675</v>
      </c>
      <c r="AC18" s="107">
        <v>9.6525</v>
      </c>
      <c r="AD18" s="107">
        <v>9.36975</v>
      </c>
      <c r="AE18" s="107">
        <v>10.023</v>
      </c>
      <c r="AF18" s="107">
        <v>12.64575</v>
      </c>
      <c r="AG18" s="107">
        <v>10.53975</v>
      </c>
      <c r="AH18" s="107">
        <v>12.4215</v>
      </c>
      <c r="AI18" s="107">
        <v>14.59575</v>
      </c>
      <c r="AJ18" s="107">
        <v>15.35625</v>
      </c>
      <c r="AK18" s="107">
        <v>12.1095</v>
      </c>
      <c r="AL18" s="107">
        <v>13.9815</v>
      </c>
      <c r="AM18" s="107">
        <v>15.64875</v>
      </c>
      <c r="AN18" s="107">
        <v>14.5234535748995</v>
      </c>
      <c r="AO18" s="107">
        <v>15.7637851970649</v>
      </c>
      <c r="AP18" s="107">
        <v>14.8860075662758</v>
      </c>
      <c r="AQ18" s="107">
        <v>14.9478715124729</v>
      </c>
      <c r="AR18" s="107">
        <v>12.0576025154969</v>
      </c>
      <c r="AS18" s="107">
        <v>13.2446827791953</v>
      </c>
      <c r="AT18" s="107">
        <v>15.0008076298323</v>
      </c>
      <c r="AU18" s="107">
        <v>13.9555045886349</v>
      </c>
      <c r="AV18" s="108">
        <v>-0.0722249669411605</v>
      </c>
      <c r="AW18" s="108">
        <v>-0.00233911156950461</v>
      </c>
      <c r="AX18" s="108">
        <v>0.0937944923899054</v>
      </c>
    </row>
    <row r="19" spans="8:8">
      <c r="B19" s="105"/>
      <c r="C19" s="105"/>
      <c r="D19" s="105"/>
      <c r="E19" s="105"/>
      <c r="F19" s="105"/>
      <c r="G19" s="105"/>
      <c r="H19" s="105"/>
      <c r="I19" s="105"/>
      <c r="J19" s="105"/>
      <c r="K19" s="105"/>
      <c r="L19" s="105"/>
      <c r="M19" s="105"/>
      <c r="N19" s="105"/>
      <c r="O19" s="105"/>
      <c r="P19" s="105"/>
      <c r="Q19" s="105"/>
      <c r="R19" s="105"/>
      <c r="S19" s="105"/>
      <c r="T19" s="105"/>
      <c r="U19" s="105"/>
      <c r="V19" s="105"/>
      <c r="W19" s="105"/>
      <c r="X19" s="105"/>
      <c r="Y19" s="105"/>
      <c r="Z19" s="105"/>
      <c r="AA19" s="105"/>
      <c r="AB19" s="105"/>
      <c r="AC19" s="105"/>
      <c r="AD19" s="105"/>
      <c r="AE19" s="105"/>
      <c r="AF19" s="105"/>
      <c r="AG19" s="105"/>
      <c r="AH19" s="105"/>
      <c r="AI19" s="105"/>
      <c r="AJ19" s="105"/>
      <c r="AK19" s="105"/>
      <c r="AL19" s="105"/>
      <c r="AM19" s="105"/>
      <c r="AN19" s="105"/>
      <c r="AO19" s="105"/>
      <c r="AP19" s="105"/>
      <c r="AQ19" s="105"/>
      <c r="AR19" s="105"/>
      <c r="AS19" s="105"/>
      <c r="AT19" s="105"/>
      <c r="AU19" s="106"/>
      <c r="AV19" s="78"/>
      <c r="AW19" s="78"/>
      <c r="AX19" s="78"/>
    </row>
    <row r="20" spans="8:8">
      <c r="A20" s="69" t="s">
        <v>117</v>
      </c>
      <c r="B20" s="105" t="s">
        <v>114</v>
      </c>
      <c r="C20" s="105" t="s">
        <v>114</v>
      </c>
      <c r="D20" s="105" t="s">
        <v>114</v>
      </c>
      <c r="E20" s="105" t="s">
        <v>114</v>
      </c>
      <c r="F20" s="105" t="s">
        <v>114</v>
      </c>
      <c r="G20" s="105" t="s">
        <v>114</v>
      </c>
      <c r="H20" s="105" t="s">
        <v>114</v>
      </c>
      <c r="I20" s="105">
        <v>0.0975</v>
      </c>
      <c r="J20" s="105">
        <v>0.117</v>
      </c>
      <c r="K20" s="105">
        <v>0.08775</v>
      </c>
      <c r="L20" s="105">
        <v>0.08775</v>
      </c>
      <c r="M20" s="105">
        <v>0.30225</v>
      </c>
      <c r="N20" s="105">
        <v>0.312</v>
      </c>
      <c r="O20" s="105">
        <v>0.36075</v>
      </c>
      <c r="P20" s="105">
        <v>0.351</v>
      </c>
      <c r="Q20" s="105">
        <v>0.06825</v>
      </c>
      <c r="R20" s="105">
        <v>0.0975</v>
      </c>
      <c r="S20" s="105">
        <v>0.234</v>
      </c>
      <c r="T20" s="105">
        <v>0.20475</v>
      </c>
      <c r="U20" s="105">
        <v>0.20475</v>
      </c>
      <c r="V20" s="105">
        <v>0.156</v>
      </c>
      <c r="W20" s="105">
        <v>0.1755</v>
      </c>
      <c r="X20" s="105">
        <v>0.24375</v>
      </c>
      <c r="Y20" s="105">
        <v>0.18525</v>
      </c>
      <c r="Z20" s="105">
        <v>0.39975</v>
      </c>
      <c r="AA20" s="105">
        <v>0.2535</v>
      </c>
      <c r="AB20" s="105">
        <v>0.28275</v>
      </c>
      <c r="AC20" s="105">
        <v>0.22425</v>
      </c>
      <c r="AD20" s="105">
        <v>0.234</v>
      </c>
      <c r="AE20" s="105">
        <v>0.273</v>
      </c>
      <c r="AF20" s="105">
        <v>0.195</v>
      </c>
      <c r="AG20" s="105">
        <v>0.18525</v>
      </c>
      <c r="AH20" s="105">
        <v>0.1755</v>
      </c>
      <c r="AI20" s="105">
        <v>0.1365</v>
      </c>
      <c r="AJ20" s="105">
        <v>0.08775</v>
      </c>
      <c r="AK20" s="105">
        <v>0.08775</v>
      </c>
      <c r="AL20" s="105">
        <v>0.078</v>
      </c>
      <c r="AM20" s="105">
        <v>0.06825</v>
      </c>
      <c r="AN20" s="105">
        <v>0.102221577144375</v>
      </c>
      <c r="AO20" s="105">
        <v>0.120125040037958</v>
      </c>
      <c r="AP20" s="105">
        <v>0.103214176697307</v>
      </c>
      <c r="AQ20" s="105">
        <v>0.13411863834525</v>
      </c>
      <c r="AR20" s="105">
        <v>0.109230900755535</v>
      </c>
      <c r="AS20" s="105">
        <v>0.105754265182118</v>
      </c>
      <c r="AT20" s="105">
        <v>0.0682075789419375</v>
      </c>
      <c r="AU20" s="106">
        <v>0.057144725230905</v>
      </c>
      <c r="AV20" s="78">
        <v>-0.164482994618955</v>
      </c>
      <c r="AW20" s="78">
        <v>-0.0248789068064336</v>
      </c>
      <c r="AX20" s="78">
        <v>3.84067839450127E-4</v>
      </c>
    </row>
    <row r="21" spans="8:8">
      <c r="A21" s="69" t="s">
        <v>121</v>
      </c>
      <c r="B21" s="105" t="s">
        <v>114</v>
      </c>
      <c r="C21" s="105" t="s">
        <v>114</v>
      </c>
      <c r="D21" s="105" t="s">
        <v>114</v>
      </c>
      <c r="E21" s="105" t="s">
        <v>114</v>
      </c>
      <c r="F21" s="105" t="s">
        <v>114</v>
      </c>
      <c r="G21" s="105" t="s">
        <v>114</v>
      </c>
      <c r="H21" s="105" t="s">
        <v>114</v>
      </c>
      <c r="I21" s="105" t="s">
        <v>114</v>
      </c>
      <c r="J21" s="105" t="s">
        <v>114</v>
      </c>
      <c r="K21" s="105" t="s">
        <v>114</v>
      </c>
      <c r="L21" s="105" t="s">
        <v>114</v>
      </c>
      <c r="M21" s="105" t="s">
        <v>114</v>
      </c>
      <c r="N21" s="105" t="s">
        <v>114</v>
      </c>
      <c r="O21" s="105" t="s">
        <v>114</v>
      </c>
      <c r="P21" s="105" t="s">
        <v>114</v>
      </c>
      <c r="Q21" s="105" t="s">
        <v>114</v>
      </c>
      <c r="R21" s="105" t="s">
        <v>114</v>
      </c>
      <c r="S21" s="105" t="s">
        <v>114</v>
      </c>
      <c r="T21" s="105" t="s">
        <v>114</v>
      </c>
      <c r="U21" s="105" t="s">
        <v>114</v>
      </c>
      <c r="V21" s="105" t="s">
        <v>114</v>
      </c>
      <c r="W21" s="105" t="s">
        <v>114</v>
      </c>
      <c r="X21" s="105" t="s">
        <v>114</v>
      </c>
      <c r="Y21" s="105" t="s">
        <v>114</v>
      </c>
      <c r="Z21" s="105" t="s">
        <v>114</v>
      </c>
      <c r="AA21" s="105" t="s">
        <v>114</v>
      </c>
      <c r="AB21" s="105" t="s">
        <v>114</v>
      </c>
      <c r="AC21" s="105" t="s">
        <v>114</v>
      </c>
      <c r="AD21" s="105" t="s">
        <v>114</v>
      </c>
      <c r="AE21" s="105" t="s">
        <v>114</v>
      </c>
      <c r="AF21" s="105" t="s">
        <v>114</v>
      </c>
      <c r="AG21" s="105" t="s">
        <v>114</v>
      </c>
      <c r="AH21" s="105" t="s">
        <v>114</v>
      </c>
      <c r="AI21" s="105" t="s">
        <v>114</v>
      </c>
      <c r="AJ21" s="105" t="s">
        <v>114</v>
      </c>
      <c r="AK21" s="105" t="s">
        <v>114</v>
      </c>
      <c r="AL21" s="105" t="s">
        <v>114</v>
      </c>
      <c r="AM21" s="105" t="s">
        <v>114</v>
      </c>
      <c r="AN21" s="105">
        <v>0.029125121025</v>
      </c>
      <c r="AO21" s="105">
        <v>0.0389703288</v>
      </c>
      <c r="AP21" s="105">
        <v>0.028310085375</v>
      </c>
      <c r="AQ21" s="105">
        <v>0.0271151071106175</v>
      </c>
      <c r="AR21" s="105">
        <v>0.0149216932644</v>
      </c>
      <c r="AS21" s="105">
        <v>0.0269216065981102</v>
      </c>
      <c r="AT21" s="105">
        <v>0.020720746330635</v>
      </c>
      <c r="AU21" s="106">
        <v>0.016225568001162</v>
      </c>
      <c r="AV21" s="78">
        <v>-0.219080452511023</v>
      </c>
      <c r="AW21" s="78" t="s">
        <v>114</v>
      </c>
      <c r="AX21" s="78">
        <v>1.09051514743957E-4</v>
      </c>
    </row>
    <row r="22" spans="8:8">
      <c r="A22" s="69" t="s">
        <v>126</v>
      </c>
      <c r="B22" s="105" t="s">
        <v>114</v>
      </c>
      <c r="C22" s="105" t="s">
        <v>114</v>
      </c>
      <c r="D22" s="105" t="s">
        <v>114</v>
      </c>
      <c r="E22" s="105" t="s">
        <v>114</v>
      </c>
      <c r="F22" s="105" t="s">
        <v>114</v>
      </c>
      <c r="G22" s="105" t="s">
        <v>114</v>
      </c>
      <c r="H22" s="105" t="s">
        <v>114</v>
      </c>
      <c r="I22" s="105" t="s">
        <v>114</v>
      </c>
      <c r="J22" s="105" t="s">
        <v>114</v>
      </c>
      <c r="K22" s="105" t="s">
        <v>114</v>
      </c>
      <c r="L22" s="105" t="s">
        <v>114</v>
      </c>
      <c r="M22" s="105" t="s">
        <v>114</v>
      </c>
      <c r="N22" s="105" t="s">
        <v>114</v>
      </c>
      <c r="O22" s="105" t="s">
        <v>114</v>
      </c>
      <c r="P22" s="105" t="s">
        <v>114</v>
      </c>
      <c r="Q22" s="105" t="s">
        <v>114</v>
      </c>
      <c r="R22" s="105" t="s">
        <v>114</v>
      </c>
      <c r="S22" s="105" t="s">
        <v>114</v>
      </c>
      <c r="T22" s="105" t="s">
        <v>114</v>
      </c>
      <c r="U22" s="105" t="s">
        <v>114</v>
      </c>
      <c r="V22" s="105" t="s">
        <v>114</v>
      </c>
      <c r="W22" s="105" t="s">
        <v>114</v>
      </c>
      <c r="X22" s="105" t="s">
        <v>114</v>
      </c>
      <c r="Y22" s="105" t="s">
        <v>114</v>
      </c>
      <c r="Z22" s="105" t="s">
        <v>114</v>
      </c>
      <c r="AA22" s="105" t="s">
        <v>114</v>
      </c>
      <c r="AB22" s="105" t="s">
        <v>114</v>
      </c>
      <c r="AC22" s="105" t="s">
        <v>114</v>
      </c>
      <c r="AD22" s="105" t="s">
        <v>114</v>
      </c>
      <c r="AE22" s="105" t="s">
        <v>114</v>
      </c>
      <c r="AF22" s="105" t="s">
        <v>114</v>
      </c>
      <c r="AG22" s="105" t="s">
        <v>114</v>
      </c>
      <c r="AH22" s="105" t="s">
        <v>114</v>
      </c>
      <c r="AI22" s="105" t="s">
        <v>114</v>
      </c>
      <c r="AJ22" s="105" t="s">
        <v>114</v>
      </c>
      <c r="AK22" s="105" t="s">
        <v>114</v>
      </c>
      <c r="AL22" s="105" t="s">
        <v>114</v>
      </c>
      <c r="AM22" s="105" t="s">
        <v>114</v>
      </c>
      <c r="AN22" s="105">
        <v>0.047379142289271</v>
      </c>
      <c r="AO22" s="105">
        <v>0.0540347401410473</v>
      </c>
      <c r="AP22" s="105">
        <v>0.0430446521055233</v>
      </c>
      <c r="AQ22" s="105">
        <v>0.0532370578122825</v>
      </c>
      <c r="AR22" s="105">
        <v>0.0362462031288337</v>
      </c>
      <c r="AS22" s="105">
        <v>0.0303539609218267</v>
      </c>
      <c r="AT22" s="105">
        <v>0.0387198248593163</v>
      </c>
      <c r="AU22" s="106">
        <v>0.0293611356976275</v>
      </c>
      <c r="AV22" s="78">
        <v>-0.243774626518013</v>
      </c>
      <c r="AW22" s="78" t="s">
        <v>114</v>
      </c>
      <c r="AX22" s="78">
        <v>1.97335237952831E-4</v>
      </c>
    </row>
    <row r="23" spans="8:8">
      <c r="A23" s="69" t="s">
        <v>130</v>
      </c>
      <c r="B23" s="105" t="s">
        <v>114</v>
      </c>
      <c r="C23" s="105" t="s">
        <v>114</v>
      </c>
      <c r="D23" s="105" t="s">
        <v>114</v>
      </c>
      <c r="E23" s="105" t="s">
        <v>114</v>
      </c>
      <c r="F23" s="105" t="s">
        <v>114</v>
      </c>
      <c r="G23" s="105" t="s">
        <v>114</v>
      </c>
      <c r="H23" s="105" t="s">
        <v>114</v>
      </c>
      <c r="I23" s="105" t="s">
        <v>114</v>
      </c>
      <c r="J23" s="105" t="s">
        <v>114</v>
      </c>
      <c r="K23" s="105" t="s">
        <v>114</v>
      </c>
      <c r="L23" s="105" t="s">
        <v>114</v>
      </c>
      <c r="M23" s="105" t="s">
        <v>114</v>
      </c>
      <c r="N23" s="105" t="s">
        <v>114</v>
      </c>
      <c r="O23" s="105" t="s">
        <v>114</v>
      </c>
      <c r="P23" s="105" t="s">
        <v>114</v>
      </c>
      <c r="Q23" s="105" t="s">
        <v>114</v>
      </c>
      <c r="R23" s="105" t="s">
        <v>114</v>
      </c>
      <c r="S23" s="105" t="s">
        <v>114</v>
      </c>
      <c r="T23" s="105" t="s">
        <v>114</v>
      </c>
      <c r="U23" s="105" t="s">
        <v>114</v>
      </c>
      <c r="V23" s="105" t="s">
        <v>114</v>
      </c>
      <c r="W23" s="105" t="s">
        <v>114</v>
      </c>
      <c r="X23" s="105" t="s">
        <v>114</v>
      </c>
      <c r="Y23" s="105" t="s">
        <v>114</v>
      </c>
      <c r="Z23" s="105" t="s">
        <v>114</v>
      </c>
      <c r="AA23" s="105" t="s">
        <v>114</v>
      </c>
      <c r="AB23" s="105" t="s">
        <v>114</v>
      </c>
      <c r="AC23" s="105" t="s">
        <v>114</v>
      </c>
      <c r="AD23" s="105" t="s">
        <v>114</v>
      </c>
      <c r="AE23" s="105" t="s">
        <v>114</v>
      </c>
      <c r="AF23" s="105" t="s">
        <v>114</v>
      </c>
      <c r="AG23" s="105" t="s">
        <v>114</v>
      </c>
      <c r="AH23" s="105" t="s">
        <v>114</v>
      </c>
      <c r="AI23" s="105" t="s">
        <v>114</v>
      </c>
      <c r="AJ23" s="105" t="s">
        <v>114</v>
      </c>
      <c r="AK23" s="105" t="s">
        <v>114</v>
      </c>
      <c r="AL23" s="105" t="s">
        <v>114</v>
      </c>
      <c r="AM23" s="105" t="s">
        <v>114</v>
      </c>
      <c r="AN23" s="105">
        <v>0.028527303584325</v>
      </c>
      <c r="AO23" s="105">
        <v>0.02023132478133</v>
      </c>
      <c r="AP23" s="105">
        <v>0.0412682435268773</v>
      </c>
      <c r="AQ23" s="105">
        <v>0.0257386143439425</v>
      </c>
      <c r="AR23" s="105">
        <v>0.0176428973287125</v>
      </c>
      <c r="AS23" s="105">
        <v>0.0187871060813475</v>
      </c>
      <c r="AT23" s="105">
        <v>0.0197853257338425</v>
      </c>
      <c r="AU23" s="106">
        <v>0.0181927396206465</v>
      </c>
      <c r="AV23" s="78">
        <v>-0.0830056110342985</v>
      </c>
      <c r="AW23" s="78" t="s">
        <v>114</v>
      </c>
      <c r="AX23" s="78">
        <v>1.22272811209556E-4</v>
      </c>
    </row>
    <row r="24" spans="8:8">
      <c r="A24" s="69" t="s">
        <v>132</v>
      </c>
      <c r="B24" s="105">
        <v>2.75925</v>
      </c>
      <c r="C24" s="105">
        <v>2.7105</v>
      </c>
      <c r="D24" s="105">
        <v>0.273</v>
      </c>
      <c r="E24" s="105">
        <v>0.14625</v>
      </c>
      <c r="F24" s="105">
        <v>0.2925</v>
      </c>
      <c r="G24" s="105">
        <v>0.47775</v>
      </c>
      <c r="H24" s="105">
        <v>0.234</v>
      </c>
      <c r="I24" s="105">
        <v>0.28275</v>
      </c>
      <c r="J24" s="105">
        <v>0.34125</v>
      </c>
      <c r="K24" s="105">
        <v>0.273</v>
      </c>
      <c r="L24" s="105">
        <v>0.2925</v>
      </c>
      <c r="M24" s="105">
        <v>0.156</v>
      </c>
      <c r="N24" s="105">
        <v>0.32175</v>
      </c>
      <c r="O24" s="105">
        <v>0.1755</v>
      </c>
      <c r="P24" s="105">
        <v>1.39425</v>
      </c>
      <c r="Q24" s="105">
        <v>0.47775</v>
      </c>
      <c r="R24" s="105">
        <v>0.351</v>
      </c>
      <c r="S24" s="105">
        <v>0.2925</v>
      </c>
      <c r="T24" s="105">
        <v>0.3315</v>
      </c>
      <c r="U24" s="105">
        <v>0.36075</v>
      </c>
      <c r="V24" s="105">
        <v>0.39975</v>
      </c>
      <c r="W24" s="105">
        <v>0.41925</v>
      </c>
      <c r="X24" s="105">
        <v>0.39975</v>
      </c>
      <c r="Y24" s="105">
        <v>0.4485</v>
      </c>
      <c r="Z24" s="105">
        <v>0.6435</v>
      </c>
      <c r="AA24" s="105">
        <v>0.67275</v>
      </c>
      <c r="AB24" s="105">
        <v>0.53625</v>
      </c>
      <c r="AC24" s="105">
        <v>0.57525</v>
      </c>
      <c r="AD24" s="105">
        <v>0.6045</v>
      </c>
      <c r="AE24" s="105">
        <v>0.585</v>
      </c>
      <c r="AF24" s="105">
        <v>0.585</v>
      </c>
      <c r="AG24" s="105">
        <v>0.585</v>
      </c>
      <c r="AH24" s="105">
        <v>0.585</v>
      </c>
      <c r="AI24" s="105">
        <v>0.4875</v>
      </c>
      <c r="AJ24" s="105">
        <v>0.4875</v>
      </c>
      <c r="AK24" s="105">
        <v>0.585</v>
      </c>
      <c r="AL24" s="105">
        <v>0.63375</v>
      </c>
      <c r="AM24" s="105">
        <v>0.663</v>
      </c>
      <c r="AN24" s="105">
        <v>0.442362328918175</v>
      </c>
      <c r="AO24" s="105">
        <v>0.362734889878559</v>
      </c>
      <c r="AP24" s="105">
        <v>0.374398545355333</v>
      </c>
      <c r="AQ24" s="105">
        <v>0.397052343863682</v>
      </c>
      <c r="AR24" s="105">
        <v>0.232380902522769</v>
      </c>
      <c r="AS24" s="105">
        <v>0.198689184518097</v>
      </c>
      <c r="AT24" s="105">
        <v>0.151800981765995</v>
      </c>
      <c r="AU24" s="106">
        <v>0.147978676318104</v>
      </c>
      <c r="AV24" s="78">
        <v>-0.0278431583379333</v>
      </c>
      <c r="AW24" s="78">
        <v>-0.110122971298003</v>
      </c>
      <c r="AX24" s="78">
        <v>9.94559870023614E-4</v>
      </c>
    </row>
    <row r="25" spans="8:8">
      <c r="A25" s="69" t="s">
        <v>133</v>
      </c>
      <c r="B25" s="105" t="s">
        <v>114</v>
      </c>
      <c r="C25" s="105" t="s">
        <v>114</v>
      </c>
      <c r="D25" s="105" t="s">
        <v>114</v>
      </c>
      <c r="E25" s="105" t="s">
        <v>114</v>
      </c>
      <c r="F25" s="105" t="s">
        <v>114</v>
      </c>
      <c r="G25" s="105" t="s">
        <v>114</v>
      </c>
      <c r="H25" s="105" t="s">
        <v>114</v>
      </c>
      <c r="I25" s="105" t="s">
        <v>114</v>
      </c>
      <c r="J25" s="105" t="s">
        <v>114</v>
      </c>
      <c r="K25" s="105" t="s">
        <v>114</v>
      </c>
      <c r="L25" s="105" t="s">
        <v>114</v>
      </c>
      <c r="M25" s="105" t="s">
        <v>114</v>
      </c>
      <c r="N25" s="105" t="s">
        <v>114</v>
      </c>
      <c r="O25" s="105" t="s">
        <v>114</v>
      </c>
      <c r="P25" s="105" t="s">
        <v>114</v>
      </c>
      <c r="Q25" s="105" t="s">
        <v>114</v>
      </c>
      <c r="R25" s="105" t="s">
        <v>114</v>
      </c>
      <c r="S25" s="105" t="s">
        <v>114</v>
      </c>
      <c r="T25" s="105" t="s">
        <v>114</v>
      </c>
      <c r="U25" s="105" t="s">
        <v>114</v>
      </c>
      <c r="V25" s="105" t="s">
        <v>114</v>
      </c>
      <c r="W25" s="105" t="s">
        <v>114</v>
      </c>
      <c r="X25" s="105" t="s">
        <v>114</v>
      </c>
      <c r="Y25" s="105" t="s">
        <v>114</v>
      </c>
      <c r="Z25" s="105" t="s">
        <v>114</v>
      </c>
      <c r="AA25" s="105" t="s">
        <v>114</v>
      </c>
      <c r="AB25" s="105" t="s">
        <v>114</v>
      </c>
      <c r="AC25" s="105" t="s">
        <v>114</v>
      </c>
      <c r="AD25" s="105" t="s">
        <v>114</v>
      </c>
      <c r="AE25" s="105" t="s">
        <v>114</v>
      </c>
      <c r="AF25" s="105" t="s">
        <v>114</v>
      </c>
      <c r="AG25" s="105" t="s">
        <v>114</v>
      </c>
      <c r="AH25" s="105" t="s">
        <v>114</v>
      </c>
      <c r="AI25" s="105" t="s">
        <v>114</v>
      </c>
      <c r="AJ25" s="105" t="s">
        <v>114</v>
      </c>
      <c r="AK25" s="105" t="s">
        <v>114</v>
      </c>
      <c r="AL25" s="105" t="s">
        <v>114</v>
      </c>
      <c r="AM25" s="105" t="s">
        <v>114</v>
      </c>
      <c r="AN25" s="105">
        <v>0.0283575663119775</v>
      </c>
      <c r="AO25" s="105">
        <v>0.0330091845215925</v>
      </c>
      <c r="AP25" s="105">
        <v>0.0361999796853825</v>
      </c>
      <c r="AQ25" s="105">
        <v>0.096239434043805</v>
      </c>
      <c r="AR25" s="105">
        <v>0.0460351605896618</v>
      </c>
      <c r="AS25" s="105">
        <v>0.057240023649354</v>
      </c>
      <c r="AT25" s="105">
        <v>0.0485750652930075</v>
      </c>
      <c r="AU25" s="106">
        <v>0.0577891002656175</v>
      </c>
      <c r="AV25" s="78">
        <v>0.186436007886148</v>
      </c>
      <c r="AW25" s="78" t="s">
        <v>114</v>
      </c>
      <c r="AX25" s="78">
        <v>3.88398663097937E-4</v>
      </c>
    </row>
    <row r="26" spans="8:8">
      <c r="A26" s="69" t="s">
        <v>135</v>
      </c>
      <c r="B26" s="105">
        <v>0.0975</v>
      </c>
      <c r="C26" s="105">
        <v>0.0975</v>
      </c>
      <c r="D26" s="105">
        <v>0.06825</v>
      </c>
      <c r="E26" s="105">
        <v>0.06825</v>
      </c>
      <c r="F26" s="105">
        <v>0.0585</v>
      </c>
      <c r="G26" s="105">
        <v>0.06825</v>
      </c>
      <c r="H26" s="105" t="s">
        <v>114</v>
      </c>
      <c r="I26" s="105" t="s">
        <v>114</v>
      </c>
      <c r="J26" s="105" t="s">
        <v>114</v>
      </c>
      <c r="K26" s="105" t="s">
        <v>114</v>
      </c>
      <c r="L26" s="105" t="s">
        <v>114</v>
      </c>
      <c r="M26" s="105" t="s">
        <v>114</v>
      </c>
      <c r="N26" s="105" t="s">
        <v>114</v>
      </c>
      <c r="O26" s="105" t="s">
        <v>114</v>
      </c>
      <c r="P26" s="105" t="s">
        <v>114</v>
      </c>
      <c r="Q26" s="105" t="s">
        <v>114</v>
      </c>
      <c r="R26" s="105" t="s">
        <v>114</v>
      </c>
      <c r="S26" s="105" t="s">
        <v>114</v>
      </c>
      <c r="T26" s="105" t="s">
        <v>114</v>
      </c>
      <c r="U26" s="105" t="s">
        <v>114</v>
      </c>
      <c r="V26" s="105" t="s">
        <v>114</v>
      </c>
      <c r="W26" s="105" t="s">
        <v>114</v>
      </c>
      <c r="X26" s="105" t="s">
        <v>114</v>
      </c>
      <c r="Y26" s="105" t="s">
        <v>114</v>
      </c>
      <c r="Z26" s="105" t="s">
        <v>114</v>
      </c>
      <c r="AA26" s="105" t="s">
        <v>114</v>
      </c>
      <c r="AB26" s="105" t="s">
        <v>114</v>
      </c>
      <c r="AC26" s="105" t="s">
        <v>114</v>
      </c>
      <c r="AD26" s="105" t="s">
        <v>114</v>
      </c>
      <c r="AE26" s="105" t="s">
        <v>114</v>
      </c>
      <c r="AF26" s="105" t="s">
        <v>114</v>
      </c>
      <c r="AG26" s="105" t="s">
        <v>114</v>
      </c>
      <c r="AH26" s="105" t="s">
        <v>114</v>
      </c>
      <c r="AI26" s="105" t="s">
        <v>114</v>
      </c>
      <c r="AJ26" s="105" t="s">
        <v>114</v>
      </c>
      <c r="AK26" s="105" t="s">
        <v>114</v>
      </c>
      <c r="AL26" s="105" t="s">
        <v>114</v>
      </c>
      <c r="AM26" s="105" t="s">
        <v>114</v>
      </c>
      <c r="AN26" s="105">
        <v>0.03598827152349</v>
      </c>
      <c r="AO26" s="105">
        <v>0.0594413856819217</v>
      </c>
      <c r="AP26" s="105">
        <v>0.049416193537659</v>
      </c>
      <c r="AQ26" s="105">
        <v>0.0319323116092793</v>
      </c>
      <c r="AR26" s="105">
        <v>0.01841522579949</v>
      </c>
      <c r="AS26" s="105">
        <v>0.0186974891415195</v>
      </c>
      <c r="AT26" s="105">
        <v>0.01604651957376</v>
      </c>
      <c r="AU26" s="106">
        <v>0.0155752141346002</v>
      </c>
      <c r="AV26" s="78">
        <v>-0.0320231852566956</v>
      </c>
      <c r="AW26" s="78" t="s">
        <v>114</v>
      </c>
      <c r="AX26" s="78">
        <v>1.0468050756177E-4</v>
      </c>
    </row>
    <row r="27" spans="8:8">
      <c r="A27" s="69" t="s">
        <v>142</v>
      </c>
      <c r="B27" s="105" t="s">
        <v>114</v>
      </c>
      <c r="C27" s="105" t="s">
        <v>114</v>
      </c>
      <c r="D27" s="105" t="s">
        <v>114</v>
      </c>
      <c r="E27" s="105" t="s">
        <v>114</v>
      </c>
      <c r="F27" s="105" t="s">
        <v>114</v>
      </c>
      <c r="G27" s="105" t="s">
        <v>114</v>
      </c>
      <c r="H27" s="105" t="s">
        <v>114</v>
      </c>
      <c r="I27" s="105" t="s">
        <v>114</v>
      </c>
      <c r="J27" s="105" t="s">
        <v>114</v>
      </c>
      <c r="K27" s="105" t="s">
        <v>114</v>
      </c>
      <c r="L27" s="105" t="s">
        <v>114</v>
      </c>
      <c r="M27" s="105" t="s">
        <v>114</v>
      </c>
      <c r="N27" s="105" t="s">
        <v>114</v>
      </c>
      <c r="O27" s="105" t="s">
        <v>114</v>
      </c>
      <c r="P27" s="105" t="s">
        <v>114</v>
      </c>
      <c r="Q27" s="105" t="s">
        <v>114</v>
      </c>
      <c r="R27" s="105" t="s">
        <v>114</v>
      </c>
      <c r="S27" s="105" t="s">
        <v>114</v>
      </c>
      <c r="T27" s="105" t="s">
        <v>114</v>
      </c>
      <c r="U27" s="105" t="s">
        <v>114</v>
      </c>
      <c r="V27" s="105" t="s">
        <v>114</v>
      </c>
      <c r="W27" s="105" t="s">
        <v>114</v>
      </c>
      <c r="X27" s="105" t="s">
        <v>114</v>
      </c>
      <c r="Y27" s="105" t="s">
        <v>114</v>
      </c>
      <c r="Z27" s="105" t="s">
        <v>114</v>
      </c>
      <c r="AA27" s="105" t="s">
        <v>114</v>
      </c>
      <c r="AB27" s="105" t="s">
        <v>114</v>
      </c>
      <c r="AC27" s="105" t="s">
        <v>114</v>
      </c>
      <c r="AD27" s="105" t="s">
        <v>114</v>
      </c>
      <c r="AE27" s="105" t="s">
        <v>114</v>
      </c>
      <c r="AF27" s="105" t="s">
        <v>114</v>
      </c>
      <c r="AG27" s="105" t="s">
        <v>114</v>
      </c>
      <c r="AH27" s="105" t="s">
        <v>114</v>
      </c>
      <c r="AI27" s="105" t="s">
        <v>114</v>
      </c>
      <c r="AJ27" s="105" t="s">
        <v>114</v>
      </c>
      <c r="AK27" s="105" t="s">
        <v>114</v>
      </c>
      <c r="AL27" s="105" t="s">
        <v>114</v>
      </c>
      <c r="AM27" s="105" t="s">
        <v>114</v>
      </c>
      <c r="AN27" s="105">
        <v>0.225501194320594</v>
      </c>
      <c r="AO27" s="105">
        <v>0.237252354941199</v>
      </c>
      <c r="AP27" s="105">
        <v>0.230391303688241</v>
      </c>
      <c r="AQ27" s="105">
        <v>0.235071839301097</v>
      </c>
      <c r="AR27" s="105">
        <v>0.156122608700385</v>
      </c>
      <c r="AS27" s="105">
        <v>0.159448437728307</v>
      </c>
      <c r="AT27" s="105">
        <v>0.118022189356792</v>
      </c>
      <c r="AU27" s="106">
        <v>0.104058110853664</v>
      </c>
      <c r="AV27" s="78">
        <v>-0.120726368143726</v>
      </c>
      <c r="AW27" s="78" t="s">
        <v>114</v>
      </c>
      <c r="AX27" s="78">
        <v>6.9937117820307E-4</v>
      </c>
    </row>
    <row r="28" spans="8:8">
      <c r="A28" s="69" t="s">
        <v>143</v>
      </c>
      <c r="B28" s="105">
        <v>2.99325</v>
      </c>
      <c r="C28" s="105">
        <v>3.09075</v>
      </c>
      <c r="D28" s="105">
        <v>3.1785</v>
      </c>
      <c r="E28" s="105">
        <v>4.212</v>
      </c>
      <c r="F28" s="105">
        <v>6.44475</v>
      </c>
      <c r="G28" s="105">
        <v>4.212</v>
      </c>
      <c r="H28" s="105">
        <v>4.10475</v>
      </c>
      <c r="I28" s="105">
        <v>3.94875</v>
      </c>
      <c r="J28" s="105">
        <v>3.705</v>
      </c>
      <c r="K28" s="105">
        <v>3.32475</v>
      </c>
      <c r="L28" s="105">
        <v>2.54475</v>
      </c>
      <c r="M28" s="105">
        <v>2.0865</v>
      </c>
      <c r="N28" s="105">
        <v>2.067</v>
      </c>
      <c r="O28" s="105">
        <v>2.184</v>
      </c>
      <c r="P28" s="105">
        <v>2.3205</v>
      </c>
      <c r="Q28" s="105">
        <v>2.54475</v>
      </c>
      <c r="R28" s="105">
        <v>2.34</v>
      </c>
      <c r="S28" s="105">
        <v>2.42775</v>
      </c>
      <c r="T28" s="105">
        <v>2.36925</v>
      </c>
      <c r="U28" s="105">
        <v>3.11025</v>
      </c>
      <c r="V28" s="105">
        <v>2.23275</v>
      </c>
      <c r="W28" s="105">
        <v>2.36925</v>
      </c>
      <c r="X28" s="105">
        <v>1.97925</v>
      </c>
      <c r="Y28" s="105">
        <v>1.95</v>
      </c>
      <c r="Z28" s="105">
        <v>2.0475</v>
      </c>
      <c r="AA28" s="105">
        <v>1.6965</v>
      </c>
      <c r="AB28" s="105">
        <v>1.6575</v>
      </c>
      <c r="AC28" s="105">
        <v>1.599</v>
      </c>
      <c r="AD28" s="105">
        <v>1.45275</v>
      </c>
      <c r="AE28" s="105">
        <v>1.55025</v>
      </c>
      <c r="AF28" s="105">
        <v>1.58925</v>
      </c>
      <c r="AG28" s="105">
        <v>1.5015</v>
      </c>
      <c r="AH28" s="105">
        <v>0.6825</v>
      </c>
      <c r="AI28" s="105">
        <v>0.6825</v>
      </c>
      <c r="AJ28" s="105">
        <v>0.6825</v>
      </c>
      <c r="AK28" s="105">
        <v>0.71175</v>
      </c>
      <c r="AL28" s="105">
        <v>0.61425</v>
      </c>
      <c r="AM28" s="105">
        <v>1.17</v>
      </c>
      <c r="AN28" s="105">
        <v>1.36779712267655</v>
      </c>
      <c r="AO28" s="105">
        <v>1.35862235887482</v>
      </c>
      <c r="AP28" s="105">
        <v>1.35180584819748</v>
      </c>
      <c r="AQ28" s="105">
        <v>1.39311940932717</v>
      </c>
      <c r="AR28" s="105">
        <v>1.36629108078249</v>
      </c>
      <c r="AS28" s="105">
        <v>1.23218353595566</v>
      </c>
      <c r="AT28" s="105">
        <v>1.17376068552405</v>
      </c>
      <c r="AU28" s="106">
        <v>1.10432169216788</v>
      </c>
      <c r="AV28" s="78">
        <v>-0.0617300158650231</v>
      </c>
      <c r="AW28" s="78">
        <v>0.0557174262706734</v>
      </c>
      <c r="AX28" s="78">
        <v>0.00742211017123671</v>
      </c>
    </row>
    <row r="29" spans="8:8">
      <c r="A29" s="69" t="s">
        <v>144</v>
      </c>
      <c r="B29" s="105" t="s">
        <v>114</v>
      </c>
      <c r="C29" s="105" t="s">
        <v>114</v>
      </c>
      <c r="D29" s="105" t="s">
        <v>114</v>
      </c>
      <c r="E29" s="105" t="s">
        <v>114</v>
      </c>
      <c r="F29" s="105" t="s">
        <v>114</v>
      </c>
      <c r="G29" s="105" t="s">
        <v>114</v>
      </c>
      <c r="H29" s="105" t="s">
        <v>114</v>
      </c>
      <c r="I29" s="105" t="s">
        <v>114</v>
      </c>
      <c r="J29" s="105" t="s">
        <v>114</v>
      </c>
      <c r="K29" s="105" t="s">
        <v>114</v>
      </c>
      <c r="L29" s="105" t="s">
        <v>114</v>
      </c>
      <c r="M29" s="105" t="s">
        <v>114</v>
      </c>
      <c r="N29" s="105" t="s">
        <v>114</v>
      </c>
      <c r="O29" s="105" t="s">
        <v>114</v>
      </c>
      <c r="P29" s="105" t="s">
        <v>114</v>
      </c>
      <c r="Q29" s="105" t="s">
        <v>114</v>
      </c>
      <c r="R29" s="105" t="s">
        <v>114</v>
      </c>
      <c r="S29" s="105" t="s">
        <v>114</v>
      </c>
      <c r="T29" s="105" t="s">
        <v>114</v>
      </c>
      <c r="U29" s="105" t="s">
        <v>114</v>
      </c>
      <c r="V29" s="105" t="s">
        <v>114</v>
      </c>
      <c r="W29" s="105" t="s">
        <v>114</v>
      </c>
      <c r="X29" s="105" t="s">
        <v>114</v>
      </c>
      <c r="Y29" s="105" t="s">
        <v>114</v>
      </c>
      <c r="Z29" s="105" t="s">
        <v>114</v>
      </c>
      <c r="AA29" s="105" t="s">
        <v>114</v>
      </c>
      <c r="AB29" s="105" t="s">
        <v>114</v>
      </c>
      <c r="AC29" s="105" t="s">
        <v>114</v>
      </c>
      <c r="AD29" s="105" t="s">
        <v>114</v>
      </c>
      <c r="AE29" s="105" t="s">
        <v>114</v>
      </c>
      <c r="AF29" s="105" t="s">
        <v>114</v>
      </c>
      <c r="AG29" s="105" t="s">
        <v>114</v>
      </c>
      <c r="AH29" s="105" t="s">
        <v>114</v>
      </c>
      <c r="AI29" s="105" t="s">
        <v>114</v>
      </c>
      <c r="AJ29" s="105" t="s">
        <v>114</v>
      </c>
      <c r="AK29" s="105" t="s">
        <v>114</v>
      </c>
      <c r="AL29" s="105" t="s">
        <v>114</v>
      </c>
      <c r="AM29" s="105" t="s">
        <v>114</v>
      </c>
      <c r="AN29" s="105">
        <v>0.443432270637281</v>
      </c>
      <c r="AO29" s="105">
        <v>0.493743942974724</v>
      </c>
      <c r="AP29" s="105">
        <v>0.459329203884242</v>
      </c>
      <c r="AQ29" s="105">
        <v>0.425551705457609</v>
      </c>
      <c r="AR29" s="105">
        <v>0.31408550204264</v>
      </c>
      <c r="AS29" s="105">
        <v>0.367359637389771</v>
      </c>
      <c r="AT29" s="105">
        <v>0.43499393361723</v>
      </c>
      <c r="AU29" s="106">
        <v>0.400618032744169</v>
      </c>
      <c r="AV29" s="78">
        <v>-0.0815424835170022</v>
      </c>
      <c r="AW29" s="78" t="s">
        <v>114</v>
      </c>
      <c r="AX29" s="78">
        <v>0.00269254076660781</v>
      </c>
    </row>
    <row r="30" spans="8:8">
      <c r="A30" s="80" t="s">
        <v>145</v>
      </c>
      <c r="B30" s="107">
        <v>5.85</v>
      </c>
      <c r="C30" s="107">
        <v>5.89875</v>
      </c>
      <c r="D30" s="107">
        <v>3.51975</v>
      </c>
      <c r="E30" s="107">
        <v>4.4265</v>
      </c>
      <c r="F30" s="107">
        <v>6.79575</v>
      </c>
      <c r="G30" s="107">
        <v>4.758</v>
      </c>
      <c r="H30" s="107">
        <v>4.33875</v>
      </c>
      <c r="I30" s="107">
        <v>4.329</v>
      </c>
      <c r="J30" s="107">
        <v>4.16325</v>
      </c>
      <c r="K30" s="107">
        <v>3.6855</v>
      </c>
      <c r="L30" s="107">
        <v>2.925</v>
      </c>
      <c r="M30" s="107">
        <v>2.54475</v>
      </c>
      <c r="N30" s="107">
        <v>2.70075</v>
      </c>
      <c r="O30" s="107">
        <v>2.72025</v>
      </c>
      <c r="P30" s="107">
        <v>4.06575</v>
      </c>
      <c r="Q30" s="107">
        <v>3.09075</v>
      </c>
      <c r="R30" s="107">
        <v>2.7885</v>
      </c>
      <c r="S30" s="107">
        <v>2.95425</v>
      </c>
      <c r="T30" s="107">
        <v>2.9055</v>
      </c>
      <c r="U30" s="107">
        <v>3.67575</v>
      </c>
      <c r="V30" s="107">
        <v>2.7885</v>
      </c>
      <c r="W30" s="107">
        <v>2.964</v>
      </c>
      <c r="X30" s="107">
        <v>2.62275</v>
      </c>
      <c r="Y30" s="107">
        <v>2.58375</v>
      </c>
      <c r="Z30" s="107">
        <v>3.09075</v>
      </c>
      <c r="AA30" s="107">
        <v>2.62275</v>
      </c>
      <c r="AB30" s="107">
        <v>2.4765</v>
      </c>
      <c r="AC30" s="107">
        <v>2.3985</v>
      </c>
      <c r="AD30" s="107">
        <v>2.29125</v>
      </c>
      <c r="AE30" s="107">
        <v>2.40825</v>
      </c>
      <c r="AF30" s="107">
        <v>2.36925</v>
      </c>
      <c r="AG30" s="107">
        <v>2.27175</v>
      </c>
      <c r="AH30" s="107">
        <v>1.443</v>
      </c>
      <c r="AI30" s="107">
        <v>1.3065</v>
      </c>
      <c r="AJ30" s="107">
        <v>1.25775</v>
      </c>
      <c r="AK30" s="107">
        <v>1.3845</v>
      </c>
      <c r="AL30" s="107">
        <v>1.326</v>
      </c>
      <c r="AM30" s="107">
        <v>1.90125</v>
      </c>
      <c r="AN30" s="107">
        <v>2.75069189843104</v>
      </c>
      <c r="AO30" s="107">
        <v>2.77816555063315</v>
      </c>
      <c r="AP30" s="107">
        <v>2.71737823205305</v>
      </c>
      <c r="AQ30" s="107">
        <v>2.81917646121474</v>
      </c>
      <c r="AR30" s="107">
        <v>2.31137217491492</v>
      </c>
      <c r="AS30" s="107">
        <v>2.21543524716611</v>
      </c>
      <c r="AT30" s="107">
        <v>2.09063285099657</v>
      </c>
      <c r="AU30" s="107">
        <v>1.95126499503438</v>
      </c>
      <c r="AV30" s="108">
        <v>-0.0692131002419942</v>
      </c>
      <c r="AW30" s="108">
        <v>0.0521274329131756</v>
      </c>
      <c r="AX30" s="108">
        <v>0.0131143885600874</v>
      </c>
    </row>
    <row r="31" spans="8:8">
      <c r="B31" s="105"/>
      <c r="C31" s="105"/>
      <c r="D31" s="105"/>
      <c r="E31" s="105"/>
      <c r="F31" s="105"/>
      <c r="G31" s="105"/>
      <c r="H31" s="105"/>
      <c r="I31" s="105"/>
      <c r="J31" s="105"/>
      <c r="K31" s="105"/>
      <c r="L31" s="105"/>
      <c r="M31" s="105"/>
      <c r="N31" s="105"/>
      <c r="O31" s="105"/>
      <c r="P31" s="105"/>
      <c r="Q31" s="105"/>
      <c r="R31" s="105"/>
      <c r="S31" s="105"/>
      <c r="T31" s="105"/>
      <c r="U31" s="105"/>
      <c r="V31" s="105"/>
      <c r="W31" s="105"/>
      <c r="X31" s="105"/>
      <c r="Y31" s="105"/>
      <c r="Z31" s="105"/>
      <c r="AA31" s="105"/>
      <c r="AB31" s="105"/>
      <c r="AC31" s="105"/>
      <c r="AD31" s="105"/>
      <c r="AE31" s="105"/>
      <c r="AF31" s="105"/>
      <c r="AG31" s="105"/>
      <c r="AH31" s="105"/>
      <c r="AI31" s="105"/>
      <c r="AJ31" s="105"/>
      <c r="AK31" s="105"/>
      <c r="AL31" s="105"/>
      <c r="AM31" s="105"/>
      <c r="AN31" s="105"/>
      <c r="AO31" s="105"/>
      <c r="AP31" s="105"/>
      <c r="AQ31" s="105"/>
      <c r="AR31" s="105"/>
      <c r="AS31" s="105"/>
      <c r="AT31" s="105"/>
      <c r="AU31" s="106"/>
      <c r="AV31" s="78"/>
      <c r="AW31" s="78"/>
      <c r="AX31" s="78"/>
    </row>
    <row r="32" spans="8:8">
      <c r="A32" s="69" t="s">
        <v>146</v>
      </c>
      <c r="B32" s="105" t="s">
        <v>114</v>
      </c>
      <c r="C32" s="105" t="s">
        <v>114</v>
      </c>
      <c r="D32" s="105" t="s">
        <v>114</v>
      </c>
      <c r="E32" s="105" t="s">
        <v>114</v>
      </c>
      <c r="F32" s="105" t="s">
        <v>114</v>
      </c>
      <c r="G32" s="105" t="s">
        <v>114</v>
      </c>
      <c r="H32" s="105" t="s">
        <v>114</v>
      </c>
      <c r="I32" s="105" t="s">
        <v>114</v>
      </c>
      <c r="J32" s="105" t="s">
        <v>114</v>
      </c>
      <c r="K32" s="105" t="s">
        <v>114</v>
      </c>
      <c r="L32" s="105" t="s">
        <v>114</v>
      </c>
      <c r="M32" s="105" t="s">
        <v>114</v>
      </c>
      <c r="N32" s="105" t="s">
        <v>114</v>
      </c>
      <c r="O32" s="105" t="s">
        <v>114</v>
      </c>
      <c r="P32" s="105" t="s">
        <v>114</v>
      </c>
      <c r="Q32" s="105">
        <v>12.5775</v>
      </c>
      <c r="R32" s="105">
        <v>11.7</v>
      </c>
      <c r="S32" s="105">
        <v>10.725</v>
      </c>
      <c r="T32" s="105">
        <v>8.4825</v>
      </c>
      <c r="U32" s="105">
        <v>7.53675</v>
      </c>
      <c r="V32" s="105">
        <v>7.1175</v>
      </c>
      <c r="W32" s="105">
        <v>7.04925</v>
      </c>
      <c r="X32" s="105">
        <v>6.981</v>
      </c>
      <c r="Y32" s="105">
        <v>6.97125</v>
      </c>
      <c r="Z32" s="105">
        <v>6.9225</v>
      </c>
      <c r="AA32" s="105">
        <v>6.7275</v>
      </c>
      <c r="AB32" s="105">
        <v>6.7275</v>
      </c>
      <c r="AC32" s="105">
        <v>6.63</v>
      </c>
      <c r="AD32" s="105">
        <v>3.2175</v>
      </c>
      <c r="AE32" s="105">
        <v>3.2175</v>
      </c>
      <c r="AF32" s="105">
        <v>3.705</v>
      </c>
      <c r="AG32" s="105">
        <v>2.145</v>
      </c>
      <c r="AH32" s="105">
        <v>2.4375</v>
      </c>
      <c r="AI32" s="105">
        <v>2.4375</v>
      </c>
      <c r="AJ32" s="105">
        <v>1.4625</v>
      </c>
      <c r="AK32" s="105">
        <v>1.2675</v>
      </c>
      <c r="AL32" s="105">
        <v>1.0725</v>
      </c>
      <c r="AM32" s="105">
        <v>0.63375</v>
      </c>
      <c r="AN32" s="105">
        <v>0.448195832157918</v>
      </c>
      <c r="AO32" s="105">
        <v>0.328260788313169</v>
      </c>
      <c r="AP32" s="105">
        <v>0.213296297098384</v>
      </c>
      <c r="AQ32" s="105">
        <v>0.22589368345908</v>
      </c>
      <c r="AR32" s="105">
        <v>0.181324271463953</v>
      </c>
      <c r="AS32" s="105">
        <v>0.242112596832113</v>
      </c>
      <c r="AT32" s="105">
        <v>0.27122033835429</v>
      </c>
      <c r="AU32" s="106">
        <v>0.157309605435255</v>
      </c>
      <c r="AV32" s="78">
        <v>-0.421578047125646</v>
      </c>
      <c r="AW32" s="78">
        <v>-0.155066288973869</v>
      </c>
      <c r="AX32" s="78">
        <v>0.00105727274109974</v>
      </c>
    </row>
    <row r="33" spans="8:8">
      <c r="A33" s="69" t="s">
        <v>148</v>
      </c>
      <c r="B33" s="105" t="s">
        <v>114</v>
      </c>
      <c r="C33" s="105" t="s">
        <v>114</v>
      </c>
      <c r="D33" s="105" t="s">
        <v>114</v>
      </c>
      <c r="E33" s="105" t="s">
        <v>114</v>
      </c>
      <c r="F33" s="105" t="s">
        <v>114</v>
      </c>
      <c r="G33" s="105" t="s">
        <v>114</v>
      </c>
      <c r="H33" s="105" t="s">
        <v>114</v>
      </c>
      <c r="I33" s="105" t="s">
        <v>114</v>
      </c>
      <c r="J33" s="105" t="s">
        <v>114</v>
      </c>
      <c r="K33" s="105" t="s">
        <v>114</v>
      </c>
      <c r="L33" s="105" t="s">
        <v>114</v>
      </c>
      <c r="M33" s="105" t="s">
        <v>114</v>
      </c>
      <c r="N33" s="105" t="s">
        <v>114</v>
      </c>
      <c r="O33" s="105" t="s">
        <v>114</v>
      </c>
      <c r="P33" s="105" t="s">
        <v>114</v>
      </c>
      <c r="Q33" s="105">
        <v>0.975</v>
      </c>
      <c r="R33" s="105">
        <v>0.975</v>
      </c>
      <c r="S33" s="105">
        <v>0.39</v>
      </c>
      <c r="T33" s="105">
        <v>0.2925</v>
      </c>
      <c r="U33" s="105">
        <v>0.43875</v>
      </c>
      <c r="V33" s="105">
        <v>0.6825</v>
      </c>
      <c r="W33" s="105">
        <v>0.63375</v>
      </c>
      <c r="X33" s="105">
        <v>0.4875</v>
      </c>
      <c r="Y33" s="105">
        <v>0.975</v>
      </c>
      <c r="Z33" s="105">
        <v>1.0725</v>
      </c>
      <c r="AA33" s="105">
        <v>1.17975</v>
      </c>
      <c r="AB33" s="105">
        <v>1.0725</v>
      </c>
      <c r="AC33" s="105">
        <v>0.6825</v>
      </c>
      <c r="AD33" s="105">
        <v>0.39</v>
      </c>
      <c r="AE33" s="105">
        <v>1.56</v>
      </c>
      <c r="AF33" s="105">
        <v>2.4375</v>
      </c>
      <c r="AG33" s="105">
        <v>3.0225</v>
      </c>
      <c r="AH33" s="105">
        <v>3.0225</v>
      </c>
      <c r="AI33" s="105">
        <v>2.4375</v>
      </c>
      <c r="AJ33" s="105">
        <v>2.4375</v>
      </c>
      <c r="AK33" s="105">
        <v>1.8525</v>
      </c>
      <c r="AL33" s="105">
        <v>2.4375</v>
      </c>
      <c r="AM33" s="105">
        <v>2.496</v>
      </c>
      <c r="AN33" s="105">
        <v>3.65896527653424</v>
      </c>
      <c r="AO33" s="105">
        <v>3.84033821627134</v>
      </c>
      <c r="AP33" s="105">
        <v>3.59261827045991</v>
      </c>
      <c r="AQ33" s="105">
        <v>2.62378684369935</v>
      </c>
      <c r="AR33" s="105">
        <v>2.38715883142275</v>
      </c>
      <c r="AS33" s="105">
        <v>2.017586798908</v>
      </c>
      <c r="AT33" s="105">
        <v>1.54725791591589</v>
      </c>
      <c r="AU33" s="106">
        <v>1.45470781375607</v>
      </c>
      <c r="AV33" s="78">
        <v>-0.0623843721721582</v>
      </c>
      <c r="AW33" s="78">
        <v>-0.0444315353156417</v>
      </c>
      <c r="AX33" s="78">
        <v>0.00977704389692913</v>
      </c>
    </row>
    <row r="34" spans="8:8">
      <c r="A34" s="69" t="s">
        <v>149</v>
      </c>
      <c r="B34" s="105" t="s">
        <v>114</v>
      </c>
      <c r="C34" s="105" t="s">
        <v>114</v>
      </c>
      <c r="D34" s="105" t="s">
        <v>114</v>
      </c>
      <c r="E34" s="105" t="s">
        <v>114</v>
      </c>
      <c r="F34" s="105" t="s">
        <v>114</v>
      </c>
      <c r="G34" s="105" t="s">
        <v>114</v>
      </c>
      <c r="H34" s="105" t="s">
        <v>114</v>
      </c>
      <c r="I34" s="105" t="s">
        <v>114</v>
      </c>
      <c r="J34" s="105" t="s">
        <v>114</v>
      </c>
      <c r="K34" s="105" t="s">
        <v>114</v>
      </c>
      <c r="L34" s="105" t="s">
        <v>114</v>
      </c>
      <c r="M34" s="105" t="s">
        <v>114</v>
      </c>
      <c r="N34" s="105" t="s">
        <v>114</v>
      </c>
      <c r="O34" s="105" t="s">
        <v>114</v>
      </c>
      <c r="P34" s="105" t="s">
        <v>114</v>
      </c>
      <c r="Q34" s="105" t="s">
        <v>114</v>
      </c>
      <c r="R34" s="105" t="s">
        <v>114</v>
      </c>
      <c r="S34" s="105" t="s">
        <v>114</v>
      </c>
      <c r="T34" s="105" t="s">
        <v>114</v>
      </c>
      <c r="U34" s="105" t="s">
        <v>114</v>
      </c>
      <c r="V34" s="105" t="s">
        <v>114</v>
      </c>
      <c r="W34" s="105" t="s">
        <v>114</v>
      </c>
      <c r="X34" s="105" t="s">
        <v>114</v>
      </c>
      <c r="Y34" s="105" t="s">
        <v>114</v>
      </c>
      <c r="Z34" s="105" t="s">
        <v>114</v>
      </c>
      <c r="AA34" s="105" t="s">
        <v>114</v>
      </c>
      <c r="AB34" s="105" t="s">
        <v>114</v>
      </c>
      <c r="AC34" s="105">
        <v>4.875</v>
      </c>
      <c r="AD34" s="105">
        <v>5.3625</v>
      </c>
      <c r="AE34" s="105">
        <v>13.65</v>
      </c>
      <c r="AF34" s="105">
        <v>14.57625</v>
      </c>
      <c r="AG34" s="105">
        <v>15.21</v>
      </c>
      <c r="AH34" s="105">
        <v>16.4775</v>
      </c>
      <c r="AI34" s="105">
        <v>19.5</v>
      </c>
      <c r="AJ34" s="105">
        <v>19.0125</v>
      </c>
      <c r="AK34" s="105">
        <v>17.0625</v>
      </c>
      <c r="AL34" s="105">
        <v>17.4525</v>
      </c>
      <c r="AM34" s="105">
        <v>17.823</v>
      </c>
      <c r="AN34" s="105">
        <v>20.9445692314319</v>
      </c>
      <c r="AO34" s="105">
        <v>19.5185278017786</v>
      </c>
      <c r="AP34" s="105">
        <v>21.0646611423322</v>
      </c>
      <c r="AQ34" s="105">
        <v>23.8902197906488</v>
      </c>
      <c r="AR34" s="105">
        <v>20.9642315296986</v>
      </c>
      <c r="AS34" s="105">
        <v>21.2215212525661</v>
      </c>
      <c r="AT34" s="105">
        <v>23.79075012985</v>
      </c>
      <c r="AU34" s="106">
        <v>25.0680737941235</v>
      </c>
      <c r="AV34" s="78">
        <v>0.0508109938851711</v>
      </c>
      <c r="AW34" s="78">
        <v>0.0226732372365053</v>
      </c>
      <c r="AX34" s="78">
        <v>0.168481708545838</v>
      </c>
    </row>
    <row r="35" spans="8:8">
      <c r="A35" s="69" t="s">
        <v>150</v>
      </c>
      <c r="B35" s="105" t="s">
        <v>114</v>
      </c>
      <c r="C35" s="105" t="s">
        <v>114</v>
      </c>
      <c r="D35" s="105" t="s">
        <v>114</v>
      </c>
      <c r="E35" s="105" t="s">
        <v>114</v>
      </c>
      <c r="F35" s="105" t="s">
        <v>114</v>
      </c>
      <c r="G35" s="105" t="s">
        <v>114</v>
      </c>
      <c r="H35" s="105" t="s">
        <v>114</v>
      </c>
      <c r="I35" s="105" t="s">
        <v>114</v>
      </c>
      <c r="J35" s="105" t="s">
        <v>114</v>
      </c>
      <c r="K35" s="105" t="s">
        <v>114</v>
      </c>
      <c r="L35" s="105" t="s">
        <v>114</v>
      </c>
      <c r="M35" s="105" t="s">
        <v>114</v>
      </c>
      <c r="N35" s="105" t="s">
        <v>114</v>
      </c>
      <c r="O35" s="105" t="s">
        <v>114</v>
      </c>
      <c r="P35" s="105" t="s">
        <v>114</v>
      </c>
      <c r="Q35" s="105" t="s">
        <v>114</v>
      </c>
      <c r="R35" s="105" t="s">
        <v>114</v>
      </c>
      <c r="S35" s="105" t="s">
        <v>114</v>
      </c>
      <c r="T35" s="105" t="s">
        <v>114</v>
      </c>
      <c r="U35" s="105" t="s">
        <v>114</v>
      </c>
      <c r="V35" s="105" t="s">
        <v>114</v>
      </c>
      <c r="W35" s="105" t="s">
        <v>114</v>
      </c>
      <c r="X35" s="105" t="s">
        <v>114</v>
      </c>
      <c r="Y35" s="105" t="s">
        <v>114</v>
      </c>
      <c r="Z35" s="105" t="s">
        <v>114</v>
      </c>
      <c r="AA35" s="105" t="s">
        <v>114</v>
      </c>
      <c r="AB35" s="105" t="s">
        <v>114</v>
      </c>
      <c r="AC35" s="105" t="s">
        <v>114</v>
      </c>
      <c r="AD35" s="105" t="s">
        <v>114</v>
      </c>
      <c r="AE35" s="105" t="s">
        <v>114</v>
      </c>
      <c r="AF35" s="105" t="s">
        <v>114</v>
      </c>
      <c r="AG35" s="105">
        <v>0.0975</v>
      </c>
      <c r="AH35" s="105">
        <v>0.0975</v>
      </c>
      <c r="AI35" s="105">
        <v>1.0725</v>
      </c>
      <c r="AJ35" s="105">
        <v>0.4875</v>
      </c>
      <c r="AK35" s="105">
        <v>0.39</v>
      </c>
      <c r="AL35" s="105">
        <v>0.4875</v>
      </c>
      <c r="AM35" s="105">
        <v>0.73125</v>
      </c>
      <c r="AN35" s="105">
        <v>2.23629393956031</v>
      </c>
      <c r="AO35" s="105">
        <v>1.97582418642115</v>
      </c>
      <c r="AP35" s="105">
        <v>1.81582549353895</v>
      </c>
      <c r="AQ35" s="105">
        <v>1.8041258850093</v>
      </c>
      <c r="AR35" s="105">
        <v>1.63582265198047</v>
      </c>
      <c r="AS35" s="105">
        <v>1.47901324709554</v>
      </c>
      <c r="AT35" s="105">
        <v>1.36018426859971</v>
      </c>
      <c r="AU35" s="106">
        <v>1.65768755805953</v>
      </c>
      <c r="AV35" s="78">
        <v>0.215392939945643</v>
      </c>
      <c r="AW35" s="78">
        <v>0.108057538546785</v>
      </c>
      <c r="AX35" s="78">
        <v>0.0111412641557853</v>
      </c>
    </row>
    <row r="36" spans="8:8">
      <c r="A36" s="69" t="s">
        <v>151</v>
      </c>
      <c r="B36" s="105">
        <v>15.3075</v>
      </c>
      <c r="C36" s="105">
        <v>16.965</v>
      </c>
      <c r="D36" s="105">
        <v>18.525</v>
      </c>
      <c r="E36" s="105">
        <v>16.575</v>
      </c>
      <c r="F36" s="105">
        <v>14.625</v>
      </c>
      <c r="G36" s="105">
        <v>12.675</v>
      </c>
      <c r="H36" s="105">
        <v>12.91875</v>
      </c>
      <c r="I36" s="105">
        <v>13.65</v>
      </c>
      <c r="J36" s="105">
        <v>14.625</v>
      </c>
      <c r="K36" s="105">
        <v>15.6</v>
      </c>
      <c r="L36" s="105">
        <v>17.745</v>
      </c>
      <c r="M36" s="105">
        <v>20.475</v>
      </c>
      <c r="N36" s="105">
        <v>19.89</v>
      </c>
      <c r="O36" s="105">
        <v>19.5</v>
      </c>
      <c r="P36" s="105">
        <v>19.0125</v>
      </c>
      <c r="Q36" s="105" t="s">
        <v>114</v>
      </c>
      <c r="R36" s="105" t="s">
        <v>114</v>
      </c>
      <c r="S36" s="105" t="s">
        <v>114</v>
      </c>
      <c r="T36" s="105" t="s">
        <v>114</v>
      </c>
      <c r="U36" s="105" t="s">
        <v>114</v>
      </c>
      <c r="V36" s="105" t="s">
        <v>114</v>
      </c>
      <c r="W36" s="105" t="s">
        <v>114</v>
      </c>
      <c r="X36" s="105" t="s">
        <v>114</v>
      </c>
      <c r="Y36" s="105" t="s">
        <v>114</v>
      </c>
      <c r="Z36" s="105" t="s">
        <v>114</v>
      </c>
      <c r="AA36" s="105" t="s">
        <v>114</v>
      </c>
      <c r="AB36" s="105" t="s">
        <v>114</v>
      </c>
      <c r="AC36" s="105" t="s">
        <v>114</v>
      </c>
      <c r="AD36" s="105" t="s">
        <v>114</v>
      </c>
      <c r="AE36" s="105" t="s">
        <v>114</v>
      </c>
      <c r="AF36" s="105" t="s">
        <v>114</v>
      </c>
      <c r="AG36" s="105" t="s">
        <v>114</v>
      </c>
      <c r="AH36" s="105" t="s">
        <v>114</v>
      </c>
      <c r="AI36" s="105" t="s">
        <v>114</v>
      </c>
      <c r="AJ36" s="105" t="s">
        <v>114</v>
      </c>
      <c r="AK36" s="105" t="s">
        <v>114</v>
      </c>
      <c r="AL36" s="105" t="s">
        <v>114</v>
      </c>
      <c r="AM36" s="105" t="s">
        <v>114</v>
      </c>
      <c r="AN36" s="105" t="s">
        <v>114</v>
      </c>
      <c r="AO36" s="105" t="s">
        <v>114</v>
      </c>
      <c r="AP36" s="105" t="s">
        <v>114</v>
      </c>
      <c r="AQ36" s="105" t="s">
        <v>114</v>
      </c>
      <c r="AR36" s="105" t="s">
        <v>114</v>
      </c>
      <c r="AS36" s="105" t="s">
        <v>114</v>
      </c>
      <c r="AT36" s="105" t="s">
        <v>114</v>
      </c>
      <c r="AU36" s="109" t="s">
        <v>114</v>
      </c>
      <c r="AV36" s="105" t="s">
        <v>114</v>
      </c>
      <c r="AW36" s="105" t="s">
        <v>114</v>
      </c>
      <c r="AX36" s="105" t="s">
        <v>114</v>
      </c>
    </row>
    <row r="37" spans="8:8">
      <c r="A37" s="69" t="s">
        <v>152</v>
      </c>
      <c r="B37" s="105" t="s">
        <v>114</v>
      </c>
      <c r="C37" s="105" t="s">
        <v>114</v>
      </c>
      <c r="D37" s="105" t="s">
        <v>114</v>
      </c>
      <c r="E37" s="105" t="s">
        <v>114</v>
      </c>
      <c r="F37" s="105" t="s">
        <v>114</v>
      </c>
      <c r="G37" s="105" t="s">
        <v>114</v>
      </c>
      <c r="H37" s="105" t="s">
        <v>114</v>
      </c>
      <c r="I37" s="105" t="s">
        <v>114</v>
      </c>
      <c r="J37" s="105" t="s">
        <v>114</v>
      </c>
      <c r="K37" s="105" t="s">
        <v>114</v>
      </c>
      <c r="L37" s="105" t="s">
        <v>114</v>
      </c>
      <c r="M37" s="105" t="s">
        <v>114</v>
      </c>
      <c r="N37" s="105" t="s">
        <v>114</v>
      </c>
      <c r="O37" s="105" t="s">
        <v>114</v>
      </c>
      <c r="P37" s="105" t="s">
        <v>114</v>
      </c>
      <c r="Q37" s="105">
        <v>0.0</v>
      </c>
      <c r="R37" s="105">
        <v>0.0</v>
      </c>
      <c r="S37" s="105">
        <v>0.0</v>
      </c>
      <c r="T37" s="105">
        <v>0.0</v>
      </c>
      <c r="U37" s="105">
        <v>0.0</v>
      </c>
      <c r="V37" s="105">
        <v>0.0</v>
      </c>
      <c r="W37" s="105">
        <v>0.0</v>
      </c>
      <c r="X37" s="105">
        <v>0.0</v>
      </c>
      <c r="Y37" s="105">
        <v>0.0</v>
      </c>
      <c r="Z37" s="105">
        <v>0.0</v>
      </c>
      <c r="AA37" s="105">
        <v>0.0</v>
      </c>
      <c r="AB37" s="105">
        <v>0.0</v>
      </c>
      <c r="AC37" s="105">
        <v>0.0</v>
      </c>
      <c r="AD37" s="105">
        <v>0.0</v>
      </c>
      <c r="AE37" s="105">
        <v>0.0</v>
      </c>
      <c r="AF37" s="105">
        <v>0.0</v>
      </c>
      <c r="AG37" s="105">
        <v>0.0</v>
      </c>
      <c r="AH37" s="105">
        <v>0.0</v>
      </c>
      <c r="AI37" s="105">
        <v>0.0</v>
      </c>
      <c r="AJ37" s="105">
        <v>0.0</v>
      </c>
      <c r="AK37" s="105">
        <v>0.0</v>
      </c>
      <c r="AL37" s="105">
        <v>0.0</v>
      </c>
      <c r="AM37" s="105">
        <v>0.78</v>
      </c>
      <c r="AN37" s="105">
        <v>1.46683788486545</v>
      </c>
      <c r="AO37" s="105">
        <v>1.26811825069082</v>
      </c>
      <c r="AP37" s="105">
        <v>1.0830229629245</v>
      </c>
      <c r="AQ37" s="105">
        <v>1.01767158133082</v>
      </c>
      <c r="AR37" s="105">
        <v>0.830267802031736</v>
      </c>
      <c r="AS37" s="105">
        <v>0.772773629982637</v>
      </c>
      <c r="AT37" s="105">
        <v>0.609104917986045</v>
      </c>
      <c r="AU37" s="106">
        <v>0.537960485382479</v>
      </c>
      <c r="AV37" s="78">
        <v>-0.119214716301116</v>
      </c>
      <c r="AW37" s="78" t="s">
        <v>114</v>
      </c>
      <c r="AX37" s="78">
        <v>0.00361561492325892</v>
      </c>
    </row>
    <row r="38" spans="8:8">
      <c r="A38" s="69" t="s">
        <v>153</v>
      </c>
      <c r="B38" s="105" t="s">
        <v>114</v>
      </c>
      <c r="C38" s="105" t="s">
        <v>114</v>
      </c>
      <c r="D38" s="105" t="s">
        <v>114</v>
      </c>
      <c r="E38" s="105" t="s">
        <v>114</v>
      </c>
      <c r="F38" s="105" t="s">
        <v>114</v>
      </c>
      <c r="G38" s="105" t="s">
        <v>114</v>
      </c>
      <c r="H38" s="105" t="s">
        <v>114</v>
      </c>
      <c r="I38" s="105" t="s">
        <v>114</v>
      </c>
      <c r="J38" s="105" t="s">
        <v>114</v>
      </c>
      <c r="K38" s="105" t="s">
        <v>114</v>
      </c>
      <c r="L38" s="105" t="s">
        <v>114</v>
      </c>
      <c r="M38" s="105" t="s">
        <v>114</v>
      </c>
      <c r="N38" s="105" t="s">
        <v>114</v>
      </c>
      <c r="O38" s="105" t="s">
        <v>114</v>
      </c>
      <c r="P38" s="105" t="s">
        <v>114</v>
      </c>
      <c r="Q38" s="105">
        <v>0.0</v>
      </c>
      <c r="R38" s="105">
        <v>0.0</v>
      </c>
      <c r="S38" s="105">
        <v>0.0</v>
      </c>
      <c r="T38" s="105">
        <v>0.0</v>
      </c>
      <c r="U38" s="105">
        <v>0.0</v>
      </c>
      <c r="V38" s="105">
        <v>0.0</v>
      </c>
      <c r="W38" s="105">
        <v>0.0</v>
      </c>
      <c r="X38" s="105">
        <v>0.0</v>
      </c>
      <c r="Y38" s="105">
        <v>0.0</v>
      </c>
      <c r="Z38" s="105">
        <v>0.0</v>
      </c>
      <c r="AA38" s="105">
        <v>0.0</v>
      </c>
      <c r="AB38" s="105">
        <v>0.0</v>
      </c>
      <c r="AC38" s="105">
        <v>0.0</v>
      </c>
      <c r="AD38" s="105">
        <v>0.0</v>
      </c>
      <c r="AE38" s="105">
        <v>0.0</v>
      </c>
      <c r="AF38" s="105">
        <v>0.0</v>
      </c>
      <c r="AG38" s="105">
        <v>0.0</v>
      </c>
      <c r="AH38" s="105">
        <v>0.0</v>
      </c>
      <c r="AI38" s="105">
        <v>0.0</v>
      </c>
      <c r="AJ38" s="105">
        <v>0.0</v>
      </c>
      <c r="AK38" s="105">
        <v>0.0</v>
      </c>
      <c r="AL38" s="105">
        <v>0.0</v>
      </c>
      <c r="AM38" s="105">
        <v>0.0</v>
      </c>
      <c r="AN38" s="105">
        <v>0.0809712957267825</v>
      </c>
      <c r="AO38" s="105">
        <v>0.069484276013178</v>
      </c>
      <c r="AP38" s="105">
        <v>0.0675026007163853</v>
      </c>
      <c r="AQ38" s="105">
        <v>0.061845580011852</v>
      </c>
      <c r="AR38" s="105">
        <v>0.05775302661882</v>
      </c>
      <c r="AS38" s="105">
        <v>0.07445336759367</v>
      </c>
      <c r="AT38" s="105">
        <v>0.088048855162905</v>
      </c>
      <c r="AU38" s="106">
        <v>0.055587858137643</v>
      </c>
      <c r="AV38" s="78">
        <v>-0.370395235221872</v>
      </c>
      <c r="AW38" s="78" t="s">
        <v>114</v>
      </c>
      <c r="AX38" s="78">
        <v>3.73604186358717E-4</v>
      </c>
    </row>
    <row r="39" spans="8:8" s="70" ht="10.2" customFormat="1">
      <c r="A39" s="80" t="s">
        <v>154</v>
      </c>
      <c r="B39" s="107">
        <v>15.3075</v>
      </c>
      <c r="C39" s="107">
        <v>16.965</v>
      </c>
      <c r="D39" s="107">
        <v>18.525</v>
      </c>
      <c r="E39" s="107">
        <v>16.575</v>
      </c>
      <c r="F39" s="107">
        <v>14.625</v>
      </c>
      <c r="G39" s="107">
        <v>12.675</v>
      </c>
      <c r="H39" s="107">
        <v>12.91875</v>
      </c>
      <c r="I39" s="107">
        <v>13.65</v>
      </c>
      <c r="J39" s="107">
        <v>14.625</v>
      </c>
      <c r="K39" s="107">
        <v>15.6</v>
      </c>
      <c r="L39" s="107">
        <v>17.745</v>
      </c>
      <c r="M39" s="107">
        <v>20.475</v>
      </c>
      <c r="N39" s="107">
        <v>19.89</v>
      </c>
      <c r="O39" s="107">
        <v>19.5</v>
      </c>
      <c r="P39" s="107">
        <v>19.0125</v>
      </c>
      <c r="Q39" s="107">
        <v>13.5525</v>
      </c>
      <c r="R39" s="107">
        <v>12.675</v>
      </c>
      <c r="S39" s="107">
        <v>11.115</v>
      </c>
      <c r="T39" s="107">
        <v>8.775</v>
      </c>
      <c r="U39" s="107">
        <v>7.9755</v>
      </c>
      <c r="V39" s="107">
        <v>7.8</v>
      </c>
      <c r="W39" s="107">
        <v>7.683</v>
      </c>
      <c r="X39" s="107">
        <v>7.4685</v>
      </c>
      <c r="Y39" s="107">
        <v>7.94625</v>
      </c>
      <c r="Z39" s="107">
        <v>7.995</v>
      </c>
      <c r="AA39" s="107">
        <v>7.90725</v>
      </c>
      <c r="AB39" s="107">
        <v>7.8</v>
      </c>
      <c r="AC39" s="107">
        <v>12.1875</v>
      </c>
      <c r="AD39" s="107">
        <v>8.97</v>
      </c>
      <c r="AE39" s="107">
        <v>18.4275</v>
      </c>
      <c r="AF39" s="107">
        <v>20.71875</v>
      </c>
      <c r="AG39" s="107">
        <v>20.475</v>
      </c>
      <c r="AH39" s="107">
        <v>22.035</v>
      </c>
      <c r="AI39" s="107">
        <v>25.4475</v>
      </c>
      <c r="AJ39" s="107">
        <v>23.4</v>
      </c>
      <c r="AK39" s="107">
        <v>20.5725</v>
      </c>
      <c r="AL39" s="107">
        <v>21.45</v>
      </c>
      <c r="AM39" s="107">
        <v>22.464</v>
      </c>
      <c r="AN39" s="107">
        <v>28.8358334602766</v>
      </c>
      <c r="AO39" s="107">
        <v>27.0005535194883</v>
      </c>
      <c r="AP39" s="107">
        <v>27.8369267670704</v>
      </c>
      <c r="AQ39" s="107">
        <v>29.6235433641592</v>
      </c>
      <c r="AR39" s="107">
        <v>26.0565581132163</v>
      </c>
      <c r="AS39" s="107">
        <v>25.807460892978</v>
      </c>
      <c r="AT39" s="107">
        <v>27.6665664258689</v>
      </c>
      <c r="AU39" s="107">
        <v>28.9313271148944</v>
      </c>
      <c r="AV39" s="108">
        <v>0.0428572642130578</v>
      </c>
      <c r="AW39" s="108">
        <v>0.0168899160066405</v>
      </c>
      <c r="AX39" s="108">
        <v>0.19444650844927</v>
      </c>
    </row>
    <row r="40" spans="8:8">
      <c r="B40" s="105"/>
      <c r="C40" s="105"/>
      <c r="D40" s="105"/>
      <c r="E40" s="105"/>
      <c r="F40" s="105"/>
      <c r="G40" s="105"/>
      <c r="H40" s="105"/>
      <c r="I40" s="105"/>
      <c r="J40" s="105"/>
      <c r="K40" s="105"/>
      <c r="L40" s="105"/>
      <c r="M40" s="105"/>
      <c r="N40" s="105"/>
      <c r="O40" s="105"/>
      <c r="P40" s="105"/>
      <c r="Q40" s="105"/>
      <c r="R40" s="105"/>
      <c r="S40" s="105"/>
      <c r="T40" s="105"/>
      <c r="U40" s="105"/>
      <c r="V40" s="105"/>
      <c r="W40" s="105"/>
      <c r="X40" s="105"/>
      <c r="Y40" s="105"/>
      <c r="Z40" s="105"/>
      <c r="AA40" s="105"/>
      <c r="AB40" s="105"/>
      <c r="AC40" s="105"/>
      <c r="AD40" s="105"/>
      <c r="AE40" s="105"/>
      <c r="AF40" s="105"/>
      <c r="AG40" s="105"/>
      <c r="AH40" s="105"/>
      <c r="AI40" s="105"/>
      <c r="AJ40" s="105"/>
      <c r="AK40" s="105"/>
      <c r="AL40" s="105"/>
      <c r="AM40" s="105"/>
      <c r="AN40" s="105"/>
      <c r="AO40" s="105"/>
      <c r="AP40" s="105"/>
      <c r="AQ40" s="105"/>
      <c r="AR40" s="105"/>
      <c r="AS40" s="105"/>
      <c r="AT40" s="105"/>
      <c r="AU40" s="106"/>
      <c r="AV40" s="78"/>
      <c r="AW40" s="78"/>
      <c r="AX40" s="78"/>
    </row>
    <row r="41" spans="8:8">
      <c r="A41" s="69" t="s">
        <v>234</v>
      </c>
      <c r="B41" s="105">
        <v>0.45825</v>
      </c>
      <c r="C41" s="105">
        <v>0.7215</v>
      </c>
      <c r="D41" s="105">
        <v>0.86775</v>
      </c>
      <c r="E41" s="105">
        <v>0.92625</v>
      </c>
      <c r="F41" s="105">
        <v>0.94575</v>
      </c>
      <c r="G41" s="105">
        <v>0.8775</v>
      </c>
      <c r="H41" s="105">
        <v>0.585</v>
      </c>
      <c r="I41" s="105">
        <v>0.45825</v>
      </c>
      <c r="J41" s="105" t="s">
        <v>114</v>
      </c>
      <c r="K41" s="105" t="s">
        <v>114</v>
      </c>
      <c r="L41" s="105" t="s">
        <v>114</v>
      </c>
      <c r="M41" s="105" t="s">
        <v>114</v>
      </c>
      <c r="N41" s="105" t="s">
        <v>114</v>
      </c>
      <c r="O41" s="105" t="s">
        <v>114</v>
      </c>
      <c r="P41" s="105" t="s">
        <v>114</v>
      </c>
      <c r="Q41" s="105" t="s">
        <v>114</v>
      </c>
      <c r="R41" s="105" t="s">
        <v>114</v>
      </c>
      <c r="S41" s="105" t="s">
        <v>114</v>
      </c>
      <c r="T41" s="105" t="s">
        <v>114</v>
      </c>
      <c r="U41" s="105" t="s">
        <v>114</v>
      </c>
      <c r="V41" s="105" t="s">
        <v>114</v>
      </c>
      <c r="W41" s="105" t="s">
        <v>114</v>
      </c>
      <c r="X41" s="105" t="s">
        <v>114</v>
      </c>
      <c r="Y41" s="105" t="s">
        <v>114</v>
      </c>
      <c r="Z41" s="105" t="s">
        <v>114</v>
      </c>
      <c r="AA41" s="105" t="s">
        <v>114</v>
      </c>
      <c r="AB41" s="105" t="s">
        <v>114</v>
      </c>
      <c r="AC41" s="105" t="s">
        <v>114</v>
      </c>
      <c r="AD41" s="105" t="s">
        <v>114</v>
      </c>
      <c r="AE41" s="105" t="s">
        <v>114</v>
      </c>
      <c r="AF41" s="105" t="s">
        <v>114</v>
      </c>
      <c r="AG41" s="105" t="s">
        <v>114</v>
      </c>
      <c r="AH41" s="105" t="s">
        <v>114</v>
      </c>
      <c r="AI41" s="105" t="s">
        <v>114</v>
      </c>
      <c r="AJ41" s="105" t="s">
        <v>114</v>
      </c>
      <c r="AK41" s="105" t="s">
        <v>114</v>
      </c>
      <c r="AL41" s="105" t="s">
        <v>114</v>
      </c>
      <c r="AM41" s="105" t="s">
        <v>114</v>
      </c>
      <c r="AN41" s="105">
        <v>0.080585957859615</v>
      </c>
      <c r="AO41" s="105">
        <v>0.04115918913015</v>
      </c>
      <c r="AP41" s="105">
        <v>0.0394223012633775</v>
      </c>
      <c r="AQ41" s="105">
        <v>0.108911821352295</v>
      </c>
      <c r="AR41" s="105">
        <v>0.128335109354234</v>
      </c>
      <c r="AS41" s="105">
        <v>0.0784318192775325</v>
      </c>
      <c r="AT41" s="105">
        <v>0.173488445764628</v>
      </c>
      <c r="AU41" s="106">
        <v>0.251663933394588</v>
      </c>
      <c r="AV41" s="78">
        <v>0.446645774668439</v>
      </c>
      <c r="AW41" s="78" t="s">
        <v>114</v>
      </c>
      <c r="AX41" s="78">
        <v>0.00169142511011859</v>
      </c>
    </row>
    <row r="42" spans="8:8">
      <c r="A42" s="69" t="s">
        <v>155</v>
      </c>
      <c r="B42" s="105">
        <v>22.98075</v>
      </c>
      <c r="C42" s="105">
        <v>27.2025</v>
      </c>
      <c r="D42" s="105">
        <v>25.7205</v>
      </c>
      <c r="E42" s="105">
        <v>25.08675</v>
      </c>
      <c r="F42" s="105">
        <v>15.39525</v>
      </c>
      <c r="G42" s="105">
        <v>9.23325</v>
      </c>
      <c r="H42" s="105">
        <v>7.995</v>
      </c>
      <c r="I42" s="105">
        <v>13.89375</v>
      </c>
      <c r="J42" s="105">
        <v>9.4575</v>
      </c>
      <c r="K42" s="105">
        <v>6.3375</v>
      </c>
      <c r="L42" s="105">
        <v>5.265</v>
      </c>
      <c r="M42" s="105">
        <v>5.1675</v>
      </c>
      <c r="N42" s="105">
        <v>4.68</v>
      </c>
      <c r="O42" s="105">
        <v>3.9</v>
      </c>
      <c r="P42" s="105">
        <v>9.75</v>
      </c>
      <c r="Q42" s="105">
        <v>11.06625</v>
      </c>
      <c r="R42" s="105">
        <v>11.31</v>
      </c>
      <c r="S42" s="105">
        <v>11.0175</v>
      </c>
      <c r="T42" s="105">
        <v>10.725</v>
      </c>
      <c r="U42" s="105">
        <v>11.0175</v>
      </c>
      <c r="V42" s="105">
        <v>11.31</v>
      </c>
      <c r="W42" s="105">
        <v>11.31</v>
      </c>
      <c r="X42" s="105">
        <v>10.725</v>
      </c>
      <c r="Y42" s="105">
        <v>9.75</v>
      </c>
      <c r="Z42" s="105">
        <v>11.6025</v>
      </c>
      <c r="AA42" s="105">
        <v>11.2125</v>
      </c>
      <c r="AB42" s="105">
        <v>12.9675</v>
      </c>
      <c r="AC42" s="105">
        <v>10.53</v>
      </c>
      <c r="AD42" s="105">
        <v>14.43</v>
      </c>
      <c r="AE42" s="105">
        <v>12.74325</v>
      </c>
      <c r="AF42" s="105">
        <v>11.7</v>
      </c>
      <c r="AG42" s="105">
        <v>15.43425</v>
      </c>
      <c r="AH42" s="105">
        <v>15.29775</v>
      </c>
      <c r="AI42" s="105">
        <v>16.38975</v>
      </c>
      <c r="AJ42" s="105">
        <v>15.47325</v>
      </c>
      <c r="AK42" s="105">
        <v>16.1655</v>
      </c>
      <c r="AL42" s="105">
        <v>16.23375</v>
      </c>
      <c r="AM42" s="105">
        <v>17.11125</v>
      </c>
      <c r="AN42" s="105">
        <v>12.0225131769926</v>
      </c>
      <c r="AO42" s="105">
        <v>13.0617111454138</v>
      </c>
      <c r="AP42" s="105">
        <v>12.721337084763</v>
      </c>
      <c r="AQ42" s="105">
        <v>17.026941207659</v>
      </c>
      <c r="AR42" s="105">
        <v>18.5004004481888</v>
      </c>
      <c r="AS42" s="105">
        <v>18.0849102025528</v>
      </c>
      <c r="AT42" s="105">
        <v>14.6438599877309</v>
      </c>
      <c r="AU42" s="106">
        <v>14.1548391558689</v>
      </c>
      <c r="AV42" s="78">
        <v>-0.0360352568398828</v>
      </c>
      <c r="AW42" s="78">
        <v>-0.00549401165272179</v>
      </c>
      <c r="AX42" s="78">
        <v>0.0951342135322491</v>
      </c>
    </row>
    <row r="43" spans="8:8">
      <c r="A43" s="69" t="s">
        <v>156</v>
      </c>
      <c r="B43" s="105">
        <v>8.57025</v>
      </c>
      <c r="C43" s="105">
        <v>10.881</v>
      </c>
      <c r="D43" s="105">
        <v>8.6775</v>
      </c>
      <c r="E43" s="105">
        <v>9.0675</v>
      </c>
      <c r="F43" s="105">
        <v>11.8755</v>
      </c>
      <c r="G43" s="105">
        <v>9.36975</v>
      </c>
      <c r="H43" s="105">
        <v>3.22725</v>
      </c>
      <c r="I43" s="105">
        <v>3.432</v>
      </c>
      <c r="J43" s="105">
        <v>3.276</v>
      </c>
      <c r="K43" s="105">
        <v>3.98775</v>
      </c>
      <c r="L43" s="105">
        <v>5.265</v>
      </c>
      <c r="M43" s="105">
        <v>6.2205</v>
      </c>
      <c r="N43" s="105">
        <v>4.96275</v>
      </c>
      <c r="O43" s="105">
        <v>4.49475</v>
      </c>
      <c r="P43" s="105">
        <v>4.758</v>
      </c>
      <c r="Q43" s="105">
        <v>4.04625</v>
      </c>
      <c r="R43" s="105">
        <v>0.04875</v>
      </c>
      <c r="S43" s="105">
        <v>0.0585</v>
      </c>
      <c r="T43" s="105">
        <v>0.04875</v>
      </c>
      <c r="U43" s="105">
        <v>0.04875</v>
      </c>
      <c r="V43" s="105">
        <v>0.04875</v>
      </c>
      <c r="W43" s="105">
        <v>0.04875</v>
      </c>
      <c r="X43" s="105">
        <v>0.78</v>
      </c>
      <c r="Y43" s="105">
        <v>2.925</v>
      </c>
      <c r="Z43" s="105">
        <v>4.095</v>
      </c>
      <c r="AA43" s="105">
        <v>4.33875</v>
      </c>
      <c r="AB43" s="105">
        <v>3.978</v>
      </c>
      <c r="AC43" s="105">
        <v>4.1925</v>
      </c>
      <c r="AD43" s="105">
        <v>6.9615</v>
      </c>
      <c r="AE43" s="105">
        <v>7.8</v>
      </c>
      <c r="AF43" s="105">
        <v>7.7025</v>
      </c>
      <c r="AG43" s="105">
        <v>6.435</v>
      </c>
      <c r="AH43" s="105">
        <v>6.4545</v>
      </c>
      <c r="AI43" s="105">
        <v>5.85</v>
      </c>
      <c r="AJ43" s="105">
        <v>6.8055</v>
      </c>
      <c r="AK43" s="105">
        <v>7.38075</v>
      </c>
      <c r="AL43" s="105">
        <v>9.36975</v>
      </c>
      <c r="AM43" s="105">
        <v>11.6805</v>
      </c>
      <c r="AN43" s="105">
        <v>13.288307263916</v>
      </c>
      <c r="AO43" s="105">
        <v>13.7949519617584</v>
      </c>
      <c r="AP43" s="105">
        <v>15.8251921819757</v>
      </c>
      <c r="AQ43" s="105">
        <v>17.4664488828432</v>
      </c>
      <c r="AR43" s="105">
        <v>17.5239020823889</v>
      </c>
      <c r="AS43" s="105">
        <v>17.5561416418269</v>
      </c>
      <c r="AT43" s="105">
        <v>17.7191912480894</v>
      </c>
      <c r="AU43" s="106">
        <v>17.161060900179</v>
      </c>
      <c r="AV43" s="78">
        <v>-0.0341448141721273</v>
      </c>
      <c r="AW43" s="78">
        <v>0.100419773709332</v>
      </c>
      <c r="AX43" s="78">
        <v>0.115338932088158</v>
      </c>
    </row>
    <row r="44" spans="8:8">
      <c r="A44" s="69" t="s">
        <v>158</v>
      </c>
      <c r="B44" s="105">
        <v>4.51425</v>
      </c>
      <c r="C44" s="105">
        <v>4.20225</v>
      </c>
      <c r="D44" s="105">
        <v>3.315</v>
      </c>
      <c r="E44" s="105">
        <v>4.18275</v>
      </c>
      <c r="F44" s="105">
        <v>3.48075</v>
      </c>
      <c r="G44" s="105">
        <v>1.3845</v>
      </c>
      <c r="H44" s="105">
        <v>0.73125</v>
      </c>
      <c r="I44" s="105">
        <v>0.468</v>
      </c>
      <c r="J44" s="105">
        <v>0.585</v>
      </c>
      <c r="K44" s="105">
        <v>0.63375</v>
      </c>
      <c r="L44" s="105">
        <v>0.741</v>
      </c>
      <c r="M44" s="105">
        <v>0.6825</v>
      </c>
      <c r="N44" s="105">
        <v>0.6825</v>
      </c>
      <c r="O44" s="105">
        <v>0.8775</v>
      </c>
      <c r="P44" s="105">
        <v>1.0725</v>
      </c>
      <c r="Q44" s="105">
        <v>1.6965</v>
      </c>
      <c r="R44" s="105">
        <v>15.1125</v>
      </c>
      <c r="S44" s="105">
        <v>0.4875</v>
      </c>
      <c r="T44" s="105">
        <v>0.4875</v>
      </c>
      <c r="U44" s="105">
        <v>0.4875</v>
      </c>
      <c r="V44" s="105">
        <v>0.4875</v>
      </c>
      <c r="W44" s="105">
        <v>0.4875</v>
      </c>
      <c r="X44" s="105">
        <v>0.49725</v>
      </c>
      <c r="Y44" s="105">
        <v>0.4875</v>
      </c>
      <c r="Z44" s="105">
        <v>0.4875</v>
      </c>
      <c r="AA44" s="105">
        <v>0.4875</v>
      </c>
      <c r="AB44" s="105">
        <v>0.4875</v>
      </c>
      <c r="AC44" s="105">
        <v>0.8775</v>
      </c>
      <c r="AD44" s="105">
        <v>1.0725</v>
      </c>
      <c r="AE44" s="105">
        <v>0.975</v>
      </c>
      <c r="AF44" s="105">
        <v>0.975</v>
      </c>
      <c r="AG44" s="105">
        <v>0.8775</v>
      </c>
      <c r="AH44" s="105">
        <v>0.92625</v>
      </c>
      <c r="AI44" s="105">
        <v>0.4875</v>
      </c>
      <c r="AJ44" s="105">
        <v>0.195</v>
      </c>
      <c r="AK44" s="105">
        <v>0.2145</v>
      </c>
      <c r="AL44" s="105">
        <v>0.2145</v>
      </c>
      <c r="AM44" s="105">
        <v>0.22425</v>
      </c>
      <c r="AN44" s="105">
        <v>1.49288015743153</v>
      </c>
      <c r="AO44" s="105">
        <v>1.55643381340082</v>
      </c>
      <c r="AP44" s="105">
        <v>0.984743434994168</v>
      </c>
      <c r="AQ44" s="105">
        <v>1.27818023659952</v>
      </c>
      <c r="AR44" s="105">
        <v>0.89357044337418</v>
      </c>
      <c r="AS44" s="105">
        <v>0.972688173097534</v>
      </c>
      <c r="AT44" s="105">
        <v>0.82284582413397</v>
      </c>
      <c r="AU44" s="106">
        <v>0.887243174902695</v>
      </c>
      <c r="AV44" s="78">
        <v>0.0753156755141693</v>
      </c>
      <c r="AW44" s="78">
        <v>0.154857464568388</v>
      </c>
      <c r="AX44" s="78">
        <v>0.00596313251791538</v>
      </c>
    </row>
    <row r="45" spans="8:8">
      <c r="A45" s="69" t="s">
        <v>159</v>
      </c>
      <c r="B45" s="105">
        <v>3.315</v>
      </c>
      <c r="C45" s="105">
        <v>3.69525</v>
      </c>
      <c r="D45" s="105">
        <v>3.6855</v>
      </c>
      <c r="E45" s="105">
        <v>3.159</v>
      </c>
      <c r="F45" s="105">
        <v>2.42775</v>
      </c>
      <c r="G45" s="105">
        <v>0.80925</v>
      </c>
      <c r="H45" s="105">
        <v>0.82875</v>
      </c>
      <c r="I45" s="105">
        <v>0.0975</v>
      </c>
      <c r="J45" s="105">
        <v>1.33575</v>
      </c>
      <c r="K45" s="105">
        <v>0.858</v>
      </c>
      <c r="L45" s="105">
        <v>0.51675</v>
      </c>
      <c r="M45" s="105">
        <v>0.55575</v>
      </c>
      <c r="N45" s="105">
        <v>0.2925</v>
      </c>
      <c r="O45" s="105">
        <v>0.7215</v>
      </c>
      <c r="P45" s="105">
        <v>0.663</v>
      </c>
      <c r="Q45" s="105">
        <v>0.69225</v>
      </c>
      <c r="R45" s="105">
        <v>0.624</v>
      </c>
      <c r="S45" s="105">
        <v>0.5655</v>
      </c>
      <c r="T45" s="105">
        <v>0.59475</v>
      </c>
      <c r="U45" s="105">
        <v>0.4485</v>
      </c>
      <c r="V45" s="105">
        <v>0.22425</v>
      </c>
      <c r="W45" s="105">
        <v>0.2145</v>
      </c>
      <c r="X45" s="105">
        <v>0.94575</v>
      </c>
      <c r="Y45" s="105">
        <v>0.78975</v>
      </c>
      <c r="Z45" s="105">
        <v>1.31625</v>
      </c>
      <c r="AA45" s="105">
        <v>1.248</v>
      </c>
      <c r="AB45" s="105">
        <v>1.1115</v>
      </c>
      <c r="AC45" s="105">
        <v>1.55025</v>
      </c>
      <c r="AD45" s="105">
        <v>1.6185</v>
      </c>
      <c r="AE45" s="105">
        <v>1.92075</v>
      </c>
      <c r="AF45" s="105">
        <v>1.404</v>
      </c>
      <c r="AG45" s="105">
        <v>1.39425</v>
      </c>
      <c r="AH45" s="105">
        <v>1.365</v>
      </c>
      <c r="AI45" s="105">
        <v>1.365</v>
      </c>
      <c r="AJ45" s="105">
        <v>1.404</v>
      </c>
      <c r="AK45" s="105">
        <v>1.25775</v>
      </c>
      <c r="AL45" s="105">
        <v>0.897</v>
      </c>
      <c r="AM45" s="105">
        <v>1.2675</v>
      </c>
      <c r="AN45" s="105">
        <v>2.29025096433471</v>
      </c>
      <c r="AO45" s="105">
        <v>2.51538607052816</v>
      </c>
      <c r="AP45" s="105">
        <v>2.35383737958152</v>
      </c>
      <c r="AQ45" s="105">
        <v>2.7607759144007</v>
      </c>
      <c r="AR45" s="105">
        <v>2.584366438108</v>
      </c>
      <c r="AS45" s="105">
        <v>2.57129757001778</v>
      </c>
      <c r="AT45" s="105">
        <v>2.58664696655538</v>
      </c>
      <c r="AU45" s="106">
        <v>2.50475899210344</v>
      </c>
      <c r="AV45" s="78">
        <v>-0.0343037064596685</v>
      </c>
      <c r="AW45" s="78">
        <v>0.063009155687543</v>
      </c>
      <c r="AX45" s="78">
        <v>0.0168344037101114</v>
      </c>
    </row>
    <row r="46" spans="8:8">
      <c r="A46" s="69" t="s">
        <v>160</v>
      </c>
      <c r="B46" s="105">
        <v>3.14925</v>
      </c>
      <c r="C46" s="105">
        <v>3.16875</v>
      </c>
      <c r="D46" s="105">
        <v>2.613</v>
      </c>
      <c r="E46" s="105">
        <v>3.09075</v>
      </c>
      <c r="F46" s="105">
        <v>2.262</v>
      </c>
      <c r="G46" s="105">
        <v>1.16025</v>
      </c>
      <c r="H46" s="105">
        <v>1.62825</v>
      </c>
      <c r="I46" s="105">
        <v>0.4875</v>
      </c>
      <c r="J46" s="105">
        <v>0.08775</v>
      </c>
      <c r="K46" s="105">
        <v>0.04875</v>
      </c>
      <c r="L46" s="105" t="s">
        <v>114</v>
      </c>
      <c r="M46" s="105" t="s">
        <v>114</v>
      </c>
      <c r="N46" s="105" t="s">
        <v>114</v>
      </c>
      <c r="O46" s="105" t="s">
        <v>114</v>
      </c>
      <c r="P46" s="105" t="s">
        <v>114</v>
      </c>
      <c r="Q46" s="105" t="s">
        <v>114</v>
      </c>
      <c r="R46" s="105">
        <v>0.4875</v>
      </c>
      <c r="S46" s="105" t="s">
        <v>114</v>
      </c>
      <c r="T46" s="105" t="s">
        <v>114</v>
      </c>
      <c r="U46" s="105" t="s">
        <v>114</v>
      </c>
      <c r="V46" s="105" t="s">
        <v>114</v>
      </c>
      <c r="W46" s="105" t="s">
        <v>114</v>
      </c>
      <c r="X46" s="105" t="s">
        <v>114</v>
      </c>
      <c r="Y46" s="105" t="s">
        <v>114</v>
      </c>
      <c r="Z46" s="105" t="s">
        <v>114</v>
      </c>
      <c r="AA46" s="105" t="s">
        <v>114</v>
      </c>
      <c r="AB46" s="105" t="s">
        <v>114</v>
      </c>
      <c r="AC46" s="105">
        <v>0.2925</v>
      </c>
      <c r="AD46" s="105">
        <v>3.9</v>
      </c>
      <c r="AE46" s="105">
        <v>3.8025</v>
      </c>
      <c r="AF46" s="105">
        <v>3.6075</v>
      </c>
      <c r="AG46" s="105">
        <v>3.0225</v>
      </c>
      <c r="AH46" s="105">
        <v>3.12</v>
      </c>
      <c r="AI46" s="105">
        <v>3.51</v>
      </c>
      <c r="AJ46" s="105">
        <v>3.87075</v>
      </c>
      <c r="AK46" s="105">
        <v>0.9945</v>
      </c>
      <c r="AL46" s="105">
        <v>0.546</v>
      </c>
      <c r="AM46" s="105">
        <v>0.6825</v>
      </c>
      <c r="AN46" s="105">
        <v>1.73781377872005</v>
      </c>
      <c r="AO46" s="105">
        <v>1.57945175573671</v>
      </c>
      <c r="AP46" s="105">
        <v>1.38611870196182</v>
      </c>
      <c r="AQ46" s="105">
        <v>1.36758076827567</v>
      </c>
      <c r="AR46" s="105">
        <v>1.28607952719221</v>
      </c>
      <c r="AS46" s="105">
        <v>1.30182455922295</v>
      </c>
      <c r="AT46" s="105">
        <v>1.64192517766854</v>
      </c>
      <c r="AU46" s="106">
        <v>1.29872240747412</v>
      </c>
      <c r="AV46" s="78">
        <v>-0.211185745117284</v>
      </c>
      <c r="AW46" s="78">
        <v>-0.0821835780533606</v>
      </c>
      <c r="AX46" s="78">
        <v>0.00872867105526467</v>
      </c>
    </row>
    <row r="47" spans="8:8">
      <c r="A47" s="69" t="s">
        <v>161</v>
      </c>
      <c r="B47" s="105">
        <v>28.44075</v>
      </c>
      <c r="C47" s="105">
        <v>36.47475</v>
      </c>
      <c r="D47" s="105">
        <v>36.465</v>
      </c>
      <c r="E47" s="105">
        <v>32.097</v>
      </c>
      <c r="F47" s="105">
        <v>37.04025</v>
      </c>
      <c r="G47" s="105">
        <v>37.41075</v>
      </c>
      <c r="H47" s="105">
        <v>24.9405</v>
      </c>
      <c r="I47" s="105">
        <v>11.98275</v>
      </c>
      <c r="J47" s="105">
        <v>6.36675</v>
      </c>
      <c r="K47" s="105">
        <v>4.1145</v>
      </c>
      <c r="L47" s="105">
        <v>3.0225</v>
      </c>
      <c r="M47" s="105">
        <v>2.34</v>
      </c>
      <c r="N47" s="105">
        <v>1.95</v>
      </c>
      <c r="O47" s="105">
        <v>3.2175</v>
      </c>
      <c r="P47" s="105">
        <v>3.9975</v>
      </c>
      <c r="Q47" s="105">
        <v>7.36125</v>
      </c>
      <c r="R47" s="105">
        <v>12.7725</v>
      </c>
      <c r="S47" s="105">
        <v>12.1875</v>
      </c>
      <c r="T47" s="105">
        <v>11.895</v>
      </c>
      <c r="U47" s="105">
        <v>2.925</v>
      </c>
      <c r="V47" s="105">
        <v>0.975</v>
      </c>
      <c r="W47" s="105">
        <v>0.90675</v>
      </c>
      <c r="X47" s="105">
        <v>0.96525</v>
      </c>
      <c r="Y47" s="105">
        <v>1.39425</v>
      </c>
      <c r="Z47" s="105">
        <v>0.30225</v>
      </c>
      <c r="AA47" s="105">
        <v>0.55575</v>
      </c>
      <c r="AB47" s="105">
        <v>0.22425</v>
      </c>
      <c r="AC47" s="105">
        <v>0.0585</v>
      </c>
      <c r="AD47" s="105">
        <v>0.117</v>
      </c>
      <c r="AE47" s="105">
        <v>0.2145</v>
      </c>
      <c r="AF47" s="105">
        <v>0.195</v>
      </c>
      <c r="AG47" s="105">
        <v>0.06825</v>
      </c>
      <c r="AH47" s="105">
        <v>0.195</v>
      </c>
      <c r="AI47" s="105" t="s">
        <v>114</v>
      </c>
      <c r="AJ47" s="105" t="s">
        <v>114</v>
      </c>
      <c r="AK47" s="105" t="s">
        <v>114</v>
      </c>
      <c r="AL47" s="105" t="s">
        <v>114</v>
      </c>
      <c r="AM47" s="105" t="s">
        <v>114</v>
      </c>
      <c r="AN47" s="105">
        <v>2.67364735070856</v>
      </c>
      <c r="AO47" s="105">
        <v>2.50205007081887</v>
      </c>
      <c r="AP47" s="105">
        <v>2.73130718057303</v>
      </c>
      <c r="AQ47" s="105">
        <v>3.11115055936435</v>
      </c>
      <c r="AR47" s="105">
        <v>2.86626047008324</v>
      </c>
      <c r="AS47" s="105">
        <v>2.89112209224468</v>
      </c>
      <c r="AT47" s="105">
        <v>2.59175385027273</v>
      </c>
      <c r="AU47" s="106">
        <v>2.84692262183279</v>
      </c>
      <c r="AV47" s="78">
        <v>0.0954528511359962</v>
      </c>
      <c r="AW47" s="78" t="s">
        <v>114</v>
      </c>
      <c r="AX47" s="78">
        <v>0.0191340743354852</v>
      </c>
    </row>
    <row r="48" spans="8:8">
      <c r="A48" s="69" t="s">
        <v>235</v>
      </c>
      <c r="B48" s="105">
        <v>1.39425</v>
      </c>
      <c r="C48" s="105">
        <v>1.56975</v>
      </c>
      <c r="D48" s="105">
        <v>1.72575</v>
      </c>
      <c r="E48" s="105">
        <v>1.21875</v>
      </c>
      <c r="F48" s="105">
        <v>1.0725</v>
      </c>
      <c r="G48" s="105">
        <v>1.0725</v>
      </c>
      <c r="H48" s="105">
        <v>1.17</v>
      </c>
      <c r="I48" s="105">
        <v>1.365</v>
      </c>
      <c r="J48" s="105">
        <v>0.43875</v>
      </c>
      <c r="K48" s="105">
        <v>0.3315</v>
      </c>
      <c r="L48" s="105">
        <v>0.34125</v>
      </c>
      <c r="M48" s="105">
        <v>0.34125</v>
      </c>
      <c r="N48" s="105">
        <v>0.45825</v>
      </c>
      <c r="O48" s="105">
        <v>0.57525</v>
      </c>
      <c r="P48" s="105">
        <v>0.4875</v>
      </c>
      <c r="Q48" s="105">
        <v>0.4875</v>
      </c>
      <c r="R48" s="105">
        <v>0.507</v>
      </c>
      <c r="S48" s="105">
        <v>0.4875</v>
      </c>
      <c r="T48" s="105">
        <v>0.39</v>
      </c>
      <c r="U48" s="105">
        <v>0.39</v>
      </c>
      <c r="V48" s="105">
        <v>0.43875</v>
      </c>
      <c r="W48" s="105">
        <v>0.43875</v>
      </c>
      <c r="X48" s="105">
        <v>0.429</v>
      </c>
      <c r="Y48" s="105">
        <v>0.4095</v>
      </c>
      <c r="Z48" s="105">
        <v>0.39975</v>
      </c>
      <c r="AA48" s="105">
        <v>0.39975</v>
      </c>
      <c r="AB48" s="105">
        <v>0.2925</v>
      </c>
      <c r="AC48" s="105">
        <v>0.2925</v>
      </c>
      <c r="AD48" s="105">
        <v>0.273</v>
      </c>
      <c r="AE48" s="105">
        <v>0.273</v>
      </c>
      <c r="AF48" s="105">
        <v>0.273</v>
      </c>
      <c r="AG48" s="105">
        <v>0.24375</v>
      </c>
      <c r="AH48" s="105">
        <v>0.14625</v>
      </c>
      <c r="AI48" s="105">
        <v>0.14625</v>
      </c>
      <c r="AJ48" s="105">
        <v>0.14625</v>
      </c>
      <c r="AK48" s="105">
        <v>0.14625</v>
      </c>
      <c r="AL48" s="105">
        <v>0.234</v>
      </c>
      <c r="AM48" s="105">
        <v>0.0975</v>
      </c>
      <c r="AN48" s="105">
        <v>0.446215285206174</v>
      </c>
      <c r="AO48" s="105">
        <v>0.414698543991956</v>
      </c>
      <c r="AP48" s="105">
        <v>0.53853049588057</v>
      </c>
      <c r="AQ48" s="105">
        <v>0.571525549452283</v>
      </c>
      <c r="AR48" s="105">
        <v>1.19484782285685</v>
      </c>
      <c r="AS48" s="105">
        <v>0.716926552808856</v>
      </c>
      <c r="AT48" s="105">
        <v>0.951230905429672</v>
      </c>
      <c r="AU48" s="106">
        <v>0.996655656365246</v>
      </c>
      <c r="AV48" s="78">
        <v>0.0448909384730738</v>
      </c>
      <c r="AW48" s="78">
        <v>0.205921415581665</v>
      </c>
      <c r="AX48" s="78">
        <v>0.00669849024681164</v>
      </c>
    </row>
    <row r="49" spans="8:8">
      <c r="A49" s="69" t="s">
        <v>162</v>
      </c>
      <c r="B49" s="105">
        <v>12.6945</v>
      </c>
      <c r="C49" s="105">
        <v>14.88825</v>
      </c>
      <c r="D49" s="105">
        <v>13.89375</v>
      </c>
      <c r="E49" s="105">
        <v>10.61775</v>
      </c>
      <c r="F49" s="105">
        <v>10.03275</v>
      </c>
      <c r="G49" s="105">
        <v>9.3405</v>
      </c>
      <c r="H49" s="105">
        <v>5.538</v>
      </c>
      <c r="I49" s="105">
        <v>3.85125</v>
      </c>
      <c r="J49" s="105">
        <v>4.90425</v>
      </c>
      <c r="K49" s="105">
        <v>6.864</v>
      </c>
      <c r="L49" s="105">
        <v>5.89875</v>
      </c>
      <c r="M49" s="105">
        <v>3.57825</v>
      </c>
      <c r="N49" s="105">
        <v>2.418</v>
      </c>
      <c r="O49" s="105">
        <v>1.43325</v>
      </c>
      <c r="P49" s="105">
        <v>1.10175</v>
      </c>
      <c r="Q49" s="105">
        <v>1.02375</v>
      </c>
      <c r="R49" s="105">
        <v>0.507</v>
      </c>
      <c r="S49" s="105">
        <v>0.819</v>
      </c>
      <c r="T49" s="105">
        <v>0.429</v>
      </c>
      <c r="U49" s="105">
        <v>0.38025</v>
      </c>
      <c r="V49" s="105">
        <v>0.351</v>
      </c>
      <c r="W49" s="105">
        <v>0.38025</v>
      </c>
      <c r="X49" s="105">
        <v>1.482</v>
      </c>
      <c r="Y49" s="105">
        <v>1.4625</v>
      </c>
      <c r="Z49" s="105">
        <v>1.2675</v>
      </c>
      <c r="AA49" s="105">
        <v>1.25775</v>
      </c>
      <c r="AB49" s="105">
        <v>1.25775</v>
      </c>
      <c r="AC49" s="105">
        <v>1.02375</v>
      </c>
      <c r="AD49" s="105">
        <v>0.94575</v>
      </c>
      <c r="AE49" s="105">
        <v>1.14075</v>
      </c>
      <c r="AF49" s="105">
        <v>0.88725</v>
      </c>
      <c r="AG49" s="105">
        <v>0.92625</v>
      </c>
      <c r="AH49" s="105">
        <v>0.94575</v>
      </c>
      <c r="AI49" s="105">
        <v>0.9555</v>
      </c>
      <c r="AJ49" s="105">
        <v>0.94575</v>
      </c>
      <c r="AK49" s="105">
        <v>0.94575</v>
      </c>
      <c r="AL49" s="105">
        <v>0.9555</v>
      </c>
      <c r="AM49" s="105">
        <v>0.9945</v>
      </c>
      <c r="AN49" s="105">
        <v>1.33087836657879</v>
      </c>
      <c r="AO49" s="105">
        <v>1.08665736282812</v>
      </c>
      <c r="AP49" s="105">
        <v>1.15093942905662</v>
      </c>
      <c r="AQ49" s="105">
        <v>0.999511219325473</v>
      </c>
      <c r="AR49" s="105">
        <v>1.10423695158391</v>
      </c>
      <c r="AS49" s="105">
        <v>1.2659885698588</v>
      </c>
      <c r="AT49" s="105">
        <v>1.00233992363866</v>
      </c>
      <c r="AU49" s="106">
        <v>1.06472577855443</v>
      </c>
      <c r="AV49" s="78">
        <v>0.0593379218830339</v>
      </c>
      <c r="AW49" s="78">
        <v>0.00582833963820928</v>
      </c>
      <c r="AX49" s="78">
        <v>0.00715598732383259</v>
      </c>
    </row>
    <row r="50" spans="8:8">
      <c r="A50" s="69" t="s">
        <v>236</v>
      </c>
      <c r="B50" s="105" t="s">
        <v>114</v>
      </c>
      <c r="C50" s="105" t="s">
        <v>114</v>
      </c>
      <c r="D50" s="105" t="s">
        <v>114</v>
      </c>
      <c r="E50" s="105" t="s">
        <v>114</v>
      </c>
      <c r="F50" s="105" t="s">
        <v>114</v>
      </c>
      <c r="G50" s="105" t="s">
        <v>114</v>
      </c>
      <c r="H50" s="105" t="s">
        <v>114</v>
      </c>
      <c r="I50" s="105" t="s">
        <v>114</v>
      </c>
      <c r="J50" s="105" t="s">
        <v>114</v>
      </c>
      <c r="K50" s="105" t="s">
        <v>114</v>
      </c>
      <c r="L50" s="105" t="s">
        <v>114</v>
      </c>
      <c r="M50" s="105" t="s">
        <v>114</v>
      </c>
      <c r="N50" s="105" t="s">
        <v>114</v>
      </c>
      <c r="O50" s="105" t="s">
        <v>114</v>
      </c>
      <c r="P50" s="105" t="s">
        <v>114</v>
      </c>
      <c r="Q50" s="105" t="s">
        <v>114</v>
      </c>
      <c r="R50" s="105" t="s">
        <v>114</v>
      </c>
      <c r="S50" s="105" t="s">
        <v>114</v>
      </c>
      <c r="T50" s="105" t="s">
        <v>114</v>
      </c>
      <c r="U50" s="105" t="s">
        <v>114</v>
      </c>
      <c r="V50" s="105" t="s">
        <v>114</v>
      </c>
      <c r="W50" s="105" t="s">
        <v>114</v>
      </c>
      <c r="X50" s="105" t="s">
        <v>114</v>
      </c>
      <c r="Y50" s="105" t="s">
        <v>114</v>
      </c>
      <c r="Z50" s="105">
        <v>0.4875</v>
      </c>
      <c r="AA50" s="105">
        <v>0.4875</v>
      </c>
      <c r="AB50" s="105">
        <v>0.4875</v>
      </c>
      <c r="AC50" s="105">
        <v>0.53625</v>
      </c>
      <c r="AD50" s="105">
        <v>0.585</v>
      </c>
      <c r="AE50" s="105">
        <v>0.585</v>
      </c>
      <c r="AF50" s="105">
        <v>0.4875</v>
      </c>
      <c r="AG50" s="105">
        <v>0.702</v>
      </c>
      <c r="AH50" s="105">
        <v>0.585</v>
      </c>
      <c r="AI50" s="105">
        <v>0.43875</v>
      </c>
      <c r="AJ50" s="105">
        <v>0.73125</v>
      </c>
      <c r="AK50" s="105">
        <v>0.4875</v>
      </c>
      <c r="AL50" s="105">
        <v>0.24375</v>
      </c>
      <c r="AM50" s="105">
        <v>0.2925</v>
      </c>
      <c r="AN50" s="105">
        <v>1.12573935286819</v>
      </c>
      <c r="AO50" s="105">
        <v>1.16407574656475</v>
      </c>
      <c r="AP50" s="105">
        <v>0.64262298719033</v>
      </c>
      <c r="AQ50" s="105">
        <v>0.341361042302865</v>
      </c>
      <c r="AR50" s="105">
        <v>0.396932428044311</v>
      </c>
      <c r="AS50" s="105">
        <v>0.460943417529952</v>
      </c>
      <c r="AT50" s="105">
        <v>0.708161354647305</v>
      </c>
      <c r="AU50" s="106">
        <v>0.850292176756718</v>
      </c>
      <c r="AV50" s="78">
        <v>0.197423395845017</v>
      </c>
      <c r="AW50" s="78">
        <v>-0.00320320164512455</v>
      </c>
      <c r="AX50" s="78">
        <v>0.00571478606133331</v>
      </c>
    </row>
    <row r="51" spans="8:8">
      <c r="A51" s="69" t="s">
        <v>163</v>
      </c>
      <c r="B51" s="105" t="s">
        <v>114</v>
      </c>
      <c r="C51" s="105" t="s">
        <v>114</v>
      </c>
      <c r="D51" s="105" t="s">
        <v>114</v>
      </c>
      <c r="E51" s="105" t="s">
        <v>114</v>
      </c>
      <c r="F51" s="105" t="s">
        <v>114</v>
      </c>
      <c r="G51" s="105" t="s">
        <v>114</v>
      </c>
      <c r="H51" s="105" t="s">
        <v>114</v>
      </c>
      <c r="I51" s="105" t="s">
        <v>114</v>
      </c>
      <c r="J51" s="105" t="s">
        <v>114</v>
      </c>
      <c r="K51" s="105" t="s">
        <v>114</v>
      </c>
      <c r="L51" s="105" t="s">
        <v>114</v>
      </c>
      <c r="M51" s="105" t="s">
        <v>114</v>
      </c>
      <c r="N51" s="105" t="s">
        <v>114</v>
      </c>
      <c r="O51" s="105" t="s">
        <v>114</v>
      </c>
      <c r="P51" s="105" t="s">
        <v>114</v>
      </c>
      <c r="Q51" s="105" t="s">
        <v>114</v>
      </c>
      <c r="R51" s="105" t="s">
        <v>114</v>
      </c>
      <c r="S51" s="105" t="s">
        <v>114</v>
      </c>
      <c r="T51" s="105" t="s">
        <v>114</v>
      </c>
      <c r="U51" s="105" t="s">
        <v>114</v>
      </c>
      <c r="V51" s="105" t="s">
        <v>114</v>
      </c>
      <c r="W51" s="105" t="s">
        <v>114</v>
      </c>
      <c r="X51" s="105" t="s">
        <v>114</v>
      </c>
      <c r="Y51" s="105" t="s">
        <v>114</v>
      </c>
      <c r="Z51" s="105" t="s">
        <v>114</v>
      </c>
      <c r="AA51" s="105" t="s">
        <v>114</v>
      </c>
      <c r="AB51" s="105" t="s">
        <v>114</v>
      </c>
      <c r="AC51" s="105" t="s">
        <v>114</v>
      </c>
      <c r="AD51" s="105">
        <v>0.0195</v>
      </c>
      <c r="AE51" s="105">
        <v>0.0195</v>
      </c>
      <c r="AF51" s="105">
        <v>0.02925</v>
      </c>
      <c r="AG51" s="105">
        <v>0.02925</v>
      </c>
      <c r="AH51" s="105">
        <v>0.02925</v>
      </c>
      <c r="AI51" s="105">
        <v>0.02925</v>
      </c>
      <c r="AJ51" s="105">
        <v>0.02925</v>
      </c>
      <c r="AK51" s="105">
        <v>0.02925</v>
      </c>
      <c r="AL51" s="105">
        <v>0.02925</v>
      </c>
      <c r="AM51" s="105">
        <v>0.02925</v>
      </c>
      <c r="AN51" s="105">
        <v>0.0072390471898875</v>
      </c>
      <c r="AO51" s="105">
        <v>0.0035832422567175</v>
      </c>
      <c r="AP51" s="105">
        <v>0.00569201673066</v>
      </c>
      <c r="AQ51" s="105">
        <v>0.0054501870519525</v>
      </c>
      <c r="AR51" s="105">
        <v>0.0058414684962855</v>
      </c>
      <c r="AS51" s="105">
        <v>9.280792060215E-4</v>
      </c>
      <c r="AT51" s="105">
        <v>0.0059981812734675</v>
      </c>
      <c r="AU51" s="106">
        <v>0.00610255511850075</v>
      </c>
      <c r="AV51" s="78">
        <v>0.0146211315013818</v>
      </c>
      <c r="AW51" s="78">
        <v>-0.146527815454217</v>
      </c>
      <c r="AX51" s="78">
        <v>4.1015074445057E-5</v>
      </c>
    </row>
    <row r="52" spans="8:8" s="70" ht="10.2" customFormat="1">
      <c r="A52" s="80" t="s">
        <v>164</v>
      </c>
      <c r="B52" s="107">
        <v>85.51725</v>
      </c>
      <c r="C52" s="107">
        <v>102.804</v>
      </c>
      <c r="D52" s="107">
        <v>96.96375</v>
      </c>
      <c r="E52" s="107">
        <v>89.4465</v>
      </c>
      <c r="F52" s="107">
        <v>84.5325</v>
      </c>
      <c r="G52" s="107">
        <v>70.65825</v>
      </c>
      <c r="H52" s="107">
        <v>46.644</v>
      </c>
      <c r="I52" s="107">
        <v>36.036</v>
      </c>
      <c r="J52" s="107">
        <v>26.45175</v>
      </c>
      <c r="K52" s="107">
        <v>23.17575</v>
      </c>
      <c r="L52" s="107">
        <v>21.05025</v>
      </c>
      <c r="M52" s="107">
        <v>18.88575</v>
      </c>
      <c r="N52" s="107">
        <v>15.444</v>
      </c>
      <c r="O52" s="107">
        <v>15.21975</v>
      </c>
      <c r="P52" s="107">
        <v>21.83025</v>
      </c>
      <c r="Q52" s="107">
        <v>26.37375</v>
      </c>
      <c r="R52" s="107">
        <v>41.36925</v>
      </c>
      <c r="S52" s="107">
        <v>25.623</v>
      </c>
      <c r="T52" s="107">
        <v>24.57</v>
      </c>
      <c r="U52" s="107">
        <v>15.6975</v>
      </c>
      <c r="V52" s="107">
        <v>13.83525</v>
      </c>
      <c r="W52" s="107">
        <v>13.7865</v>
      </c>
      <c r="X52" s="107">
        <v>15.82425</v>
      </c>
      <c r="Y52" s="107">
        <v>17.2185</v>
      </c>
      <c r="Z52" s="107">
        <v>19.95825</v>
      </c>
      <c r="AA52" s="107">
        <v>19.9875</v>
      </c>
      <c r="AB52" s="107">
        <v>20.8065</v>
      </c>
      <c r="AC52" s="107">
        <v>19.35375</v>
      </c>
      <c r="AD52" s="107">
        <v>29.92275</v>
      </c>
      <c r="AE52" s="107">
        <v>29.47425</v>
      </c>
      <c r="AF52" s="107">
        <v>27.261</v>
      </c>
      <c r="AG52" s="107">
        <v>29.133</v>
      </c>
      <c r="AH52" s="107">
        <v>29.06475</v>
      </c>
      <c r="AI52" s="107">
        <v>29.172</v>
      </c>
      <c r="AJ52" s="107">
        <v>29.601</v>
      </c>
      <c r="AK52" s="107">
        <v>27.62175</v>
      </c>
      <c r="AL52" s="107">
        <v>28.7235</v>
      </c>
      <c r="AM52" s="107">
        <v>32.37975</v>
      </c>
      <c r="AN52" s="107">
        <v>36.4960707018061</v>
      </c>
      <c r="AO52" s="107">
        <v>37.7201589024285</v>
      </c>
      <c r="AP52" s="107">
        <v>38.3797431939708</v>
      </c>
      <c r="AQ52" s="107">
        <v>45.0378373886272</v>
      </c>
      <c r="AR52" s="107">
        <v>46.484773189671</v>
      </c>
      <c r="AS52" s="107">
        <v>45.9012026776438</v>
      </c>
      <c r="AT52" s="107">
        <v>42.8474418652047</v>
      </c>
      <c r="AU52" s="107">
        <v>42.0229873525504</v>
      </c>
      <c r="AV52" s="108">
        <v>-0.0219212951135794</v>
      </c>
      <c r="AW52" s="108">
        <v>0.0376761894855997</v>
      </c>
      <c r="AX52" s="108">
        <v>0.282435131055725</v>
      </c>
    </row>
    <row r="53" spans="8:8">
      <c r="B53" s="105"/>
      <c r="C53" s="105"/>
      <c r="D53" s="105"/>
      <c r="E53" s="105"/>
      <c r="F53" s="105"/>
      <c r="G53" s="105"/>
      <c r="H53" s="105"/>
      <c r="I53" s="105"/>
      <c r="J53" s="105"/>
      <c r="K53" s="105"/>
      <c r="L53" s="105"/>
      <c r="M53" s="105"/>
      <c r="N53" s="105"/>
      <c r="O53" s="105"/>
      <c r="P53" s="105"/>
      <c r="Q53" s="105"/>
      <c r="R53" s="105"/>
      <c r="S53" s="105"/>
      <c r="T53" s="105"/>
      <c r="U53" s="105"/>
      <c r="V53" s="105"/>
      <c r="W53" s="105"/>
      <c r="X53" s="105"/>
      <c r="Y53" s="105"/>
      <c r="Z53" s="105"/>
      <c r="AA53" s="105"/>
      <c r="AB53" s="105"/>
      <c r="AC53" s="105"/>
      <c r="AD53" s="105"/>
      <c r="AE53" s="105"/>
      <c r="AF53" s="105"/>
      <c r="AG53" s="105"/>
      <c r="AH53" s="105"/>
      <c r="AI53" s="105"/>
      <c r="AJ53" s="105"/>
      <c r="AK53" s="105"/>
      <c r="AL53" s="105"/>
      <c r="AM53" s="105"/>
      <c r="AN53" s="105"/>
      <c r="AO53" s="105"/>
      <c r="AP53" s="105"/>
      <c r="AQ53" s="105"/>
      <c r="AR53" s="105"/>
      <c r="AS53" s="105"/>
      <c r="AT53" s="105"/>
      <c r="AU53" s="106"/>
      <c r="AV53" s="78"/>
      <c r="AW53" s="78"/>
      <c r="AX53" s="78"/>
    </row>
    <row r="54" spans="8:8">
      <c r="A54" s="69" t="s">
        <v>165</v>
      </c>
      <c r="B54" s="105">
        <v>7.49775</v>
      </c>
      <c r="C54" s="105">
        <v>10.374</v>
      </c>
      <c r="D54" s="105">
        <v>11.4465</v>
      </c>
      <c r="E54" s="105">
        <v>11.934</v>
      </c>
      <c r="F54" s="105">
        <v>9.7695</v>
      </c>
      <c r="G54" s="105">
        <v>9.46725</v>
      </c>
      <c r="H54" s="105">
        <v>6.56175</v>
      </c>
      <c r="I54" s="105">
        <v>4.6995</v>
      </c>
      <c r="J54" s="105">
        <v>4.26075</v>
      </c>
      <c r="K54" s="105">
        <v>5.56725</v>
      </c>
      <c r="L54" s="105">
        <v>7.40025</v>
      </c>
      <c r="M54" s="105">
        <v>9.3015</v>
      </c>
      <c r="N54" s="105">
        <v>7.30275</v>
      </c>
      <c r="O54" s="105">
        <v>5.60625</v>
      </c>
      <c r="P54" s="105">
        <v>5.967</v>
      </c>
      <c r="Q54" s="105">
        <v>4.407</v>
      </c>
      <c r="R54" s="105">
        <v>4.3875</v>
      </c>
      <c r="S54" s="105">
        <v>4.4655</v>
      </c>
      <c r="T54" s="105">
        <v>6.552</v>
      </c>
      <c r="U54" s="105">
        <v>6.69825</v>
      </c>
      <c r="V54" s="105">
        <v>6.9225</v>
      </c>
      <c r="W54" s="105">
        <v>7.30275</v>
      </c>
      <c r="X54" s="105">
        <v>6.75675</v>
      </c>
      <c r="Y54" s="105">
        <v>6.75675</v>
      </c>
      <c r="Z54" s="105">
        <v>6.56175</v>
      </c>
      <c r="AA54" s="105">
        <v>6.63</v>
      </c>
      <c r="AB54" s="105">
        <v>4.1925</v>
      </c>
      <c r="AC54" s="105">
        <v>4.0755</v>
      </c>
      <c r="AD54" s="105">
        <v>3.9</v>
      </c>
      <c r="AE54" s="105">
        <v>3.315</v>
      </c>
      <c r="AF54" s="105">
        <v>2.925</v>
      </c>
      <c r="AG54" s="105">
        <v>3.2175</v>
      </c>
      <c r="AH54" s="105">
        <v>4.563</v>
      </c>
      <c r="AI54" s="105">
        <v>4.82625</v>
      </c>
      <c r="AJ54" s="105">
        <v>5.3625</v>
      </c>
      <c r="AK54" s="105">
        <v>4.875</v>
      </c>
      <c r="AL54" s="105">
        <v>3.51</v>
      </c>
      <c r="AM54" s="105">
        <v>3.4125</v>
      </c>
      <c r="AN54" s="105">
        <v>8.82763395979752</v>
      </c>
      <c r="AO54" s="105">
        <v>9.17763384848272</v>
      </c>
      <c r="AP54" s="105">
        <v>9.63179431185612</v>
      </c>
      <c r="AQ54" s="105">
        <v>9.66623784029673</v>
      </c>
      <c r="AR54" s="105">
        <v>9.22966065996619</v>
      </c>
      <c r="AS54" s="105">
        <v>9.40339590903809</v>
      </c>
      <c r="AT54" s="105">
        <v>9.72544471440458</v>
      </c>
      <c r="AU54" s="106">
        <v>9.30849584494983</v>
      </c>
      <c r="AV54" s="78">
        <v>-0.0454870631834675</v>
      </c>
      <c r="AW54" s="78">
        <v>0.0613392280005747</v>
      </c>
      <c r="AX54" s="78">
        <v>0.0625620977833818</v>
      </c>
    </row>
    <row r="55" spans="8:8">
      <c r="A55" s="69" t="s">
        <v>166</v>
      </c>
      <c r="B55" s="105">
        <v>1.6185</v>
      </c>
      <c r="C55" s="105">
        <v>1.287</v>
      </c>
      <c r="D55" s="105">
        <v>1.209</v>
      </c>
      <c r="E55" s="105">
        <v>0.96525</v>
      </c>
      <c r="F55" s="105">
        <v>1.06275</v>
      </c>
      <c r="G55" s="105">
        <v>1.25775</v>
      </c>
      <c r="H55" s="105">
        <v>1.248</v>
      </c>
      <c r="I55" s="105">
        <v>0.88725</v>
      </c>
      <c r="J55" s="105">
        <v>0.6825</v>
      </c>
      <c r="K55" s="105">
        <v>0.55575</v>
      </c>
      <c r="L55" s="105">
        <v>1.014</v>
      </c>
      <c r="M55" s="105">
        <v>0.86775</v>
      </c>
      <c r="N55" s="105">
        <v>0.4875</v>
      </c>
      <c r="O55" s="105">
        <v>0.195</v>
      </c>
      <c r="P55" s="105">
        <v>0.195</v>
      </c>
      <c r="Q55" s="105">
        <v>1.68675</v>
      </c>
      <c r="R55" s="105">
        <v>2.301</v>
      </c>
      <c r="S55" s="105">
        <v>1.4625</v>
      </c>
      <c r="T55" s="105">
        <v>1.2675</v>
      </c>
      <c r="U55" s="105">
        <v>1.17</v>
      </c>
      <c r="V55" s="105">
        <v>1.12125</v>
      </c>
      <c r="W55" s="105">
        <v>1.0725</v>
      </c>
      <c r="X55" s="105">
        <v>1.0335</v>
      </c>
      <c r="Y55" s="105">
        <v>0.897</v>
      </c>
      <c r="Z55" s="105">
        <v>0.897</v>
      </c>
      <c r="AA55" s="105">
        <v>0.8385</v>
      </c>
      <c r="AB55" s="105">
        <v>0.82875</v>
      </c>
      <c r="AC55" s="105">
        <v>0.82875</v>
      </c>
      <c r="AD55" s="105">
        <v>0.82875</v>
      </c>
      <c r="AE55" s="105">
        <v>0.78</v>
      </c>
      <c r="AF55" s="105">
        <v>0.78</v>
      </c>
      <c r="AG55" s="105">
        <v>0.78</v>
      </c>
      <c r="AH55" s="105">
        <v>0.82875</v>
      </c>
      <c r="AI55" s="105">
        <v>0.82875</v>
      </c>
      <c r="AJ55" s="105">
        <v>0.82875</v>
      </c>
      <c r="AK55" s="105">
        <v>0.585</v>
      </c>
      <c r="AL55" s="105">
        <v>0.585</v>
      </c>
      <c r="AM55" s="105">
        <v>0.39</v>
      </c>
      <c r="AN55" s="105">
        <v>2.57906403714903</v>
      </c>
      <c r="AO55" s="105">
        <v>2.98923968957077</v>
      </c>
      <c r="AP55" s="105">
        <v>3.00255222191226</v>
      </c>
      <c r="AQ55" s="105">
        <v>3.02190218827088</v>
      </c>
      <c r="AR55" s="105">
        <v>2.50693136540055</v>
      </c>
      <c r="AS55" s="105">
        <v>2.42053102861835</v>
      </c>
      <c r="AT55" s="105">
        <v>2.53544520848219</v>
      </c>
      <c r="AU55" s="106">
        <v>2.54613269352321</v>
      </c>
      <c r="AV55" s="78">
        <v>0.00147147267269654</v>
      </c>
      <c r="AW55" s="78">
        <v>0.118312215619137</v>
      </c>
      <c r="AX55" s="78">
        <v>0.0171124750115332</v>
      </c>
    </row>
    <row r="56" spans="8:8">
      <c r="A56" s="69" t="s">
        <v>237</v>
      </c>
      <c r="B56" s="105">
        <v>2.93475</v>
      </c>
      <c r="C56" s="105">
        <v>4.06575</v>
      </c>
      <c r="D56" s="105">
        <v>4.1535</v>
      </c>
      <c r="E56" s="105">
        <v>5.187</v>
      </c>
      <c r="F56" s="105">
        <v>4.57275</v>
      </c>
      <c r="G56" s="105">
        <v>4.446</v>
      </c>
      <c r="H56" s="105">
        <v>2.262</v>
      </c>
      <c r="I56" s="105">
        <v>2.457</v>
      </c>
      <c r="J56" s="105">
        <v>3.2175</v>
      </c>
      <c r="K56" s="105">
        <v>3.393</v>
      </c>
      <c r="L56" s="105">
        <v>2.8275</v>
      </c>
      <c r="M56" s="105">
        <v>3.315</v>
      </c>
      <c r="N56" s="105">
        <v>2.145</v>
      </c>
      <c r="O56" s="105">
        <v>2.5155</v>
      </c>
      <c r="P56" s="105">
        <v>2.19375</v>
      </c>
      <c r="Q56" s="105">
        <v>3.65625</v>
      </c>
      <c r="R56" s="105">
        <v>3.588</v>
      </c>
      <c r="S56" s="105">
        <v>1.989</v>
      </c>
      <c r="T56" s="105">
        <v>1.68675</v>
      </c>
      <c r="U56" s="105">
        <v>1.72575</v>
      </c>
      <c r="V56" s="105">
        <v>1.7355</v>
      </c>
      <c r="W56" s="105">
        <v>1.76475</v>
      </c>
      <c r="X56" s="105">
        <v>1.80375</v>
      </c>
      <c r="Y56" s="105">
        <v>1.78425</v>
      </c>
      <c r="Z56" s="105">
        <v>1.482</v>
      </c>
      <c r="AA56" s="105">
        <v>1.3455</v>
      </c>
      <c r="AB56" s="105">
        <v>1.326</v>
      </c>
      <c r="AC56" s="105">
        <v>0.7605</v>
      </c>
      <c r="AD56" s="105">
        <v>0.73125</v>
      </c>
      <c r="AE56" s="105">
        <v>0.8775</v>
      </c>
      <c r="AF56" s="105">
        <v>2.5155</v>
      </c>
      <c r="AG56" s="105">
        <v>2.9055</v>
      </c>
      <c r="AH56" s="105">
        <v>2.83725</v>
      </c>
      <c r="AI56" s="105">
        <v>3.8415</v>
      </c>
      <c r="AJ56" s="105">
        <v>3.1785</v>
      </c>
      <c r="AK56" s="105">
        <v>3.393</v>
      </c>
      <c r="AL56" s="105">
        <v>1.2675</v>
      </c>
      <c r="AM56" s="105">
        <v>3.822</v>
      </c>
      <c r="AN56" s="105">
        <v>4.12548252639952</v>
      </c>
      <c r="AO56" s="105">
        <v>2.90635883701394</v>
      </c>
      <c r="AP56" s="105">
        <v>2.6892250058047</v>
      </c>
      <c r="AQ56" s="105">
        <v>2.44209325150888</v>
      </c>
      <c r="AR56" s="105">
        <v>3.95084003582896</v>
      </c>
      <c r="AS56" s="105">
        <v>4.65617540885748</v>
      </c>
      <c r="AT56" s="105">
        <v>5.07290392188343</v>
      </c>
      <c r="AU56" s="106">
        <v>2.49533283524003</v>
      </c>
      <c r="AV56" s="78">
        <v>-0.509449612237186</v>
      </c>
      <c r="AW56" s="78">
        <v>0.0478604338150861</v>
      </c>
      <c r="AX56" s="78">
        <v>0.0167710508164503</v>
      </c>
    </row>
    <row r="57" spans="8:8">
      <c r="A57" s="69" t="s">
        <v>238</v>
      </c>
      <c r="B57" s="105">
        <v>18.08625</v>
      </c>
      <c r="C57" s="105">
        <v>20.93325</v>
      </c>
      <c r="D57" s="105">
        <v>20.42625</v>
      </c>
      <c r="E57" s="105">
        <v>19.54875</v>
      </c>
      <c r="F57" s="105">
        <v>27.95325</v>
      </c>
      <c r="G57" s="105">
        <v>22.893</v>
      </c>
      <c r="H57" s="105">
        <v>13.99125</v>
      </c>
      <c r="I57" s="105">
        <v>12.4995</v>
      </c>
      <c r="J57" s="105">
        <v>12.207</v>
      </c>
      <c r="K57" s="105">
        <v>12.5775</v>
      </c>
      <c r="L57" s="105">
        <v>13.71825</v>
      </c>
      <c r="M57" s="105">
        <v>13.572</v>
      </c>
      <c r="N57" s="105">
        <v>11.98275</v>
      </c>
      <c r="O57" s="105">
        <v>14.3715</v>
      </c>
      <c r="P57" s="105">
        <v>18.26175</v>
      </c>
      <c r="Q57" s="105">
        <v>21.84975</v>
      </c>
      <c r="R57" s="105">
        <v>24.0435</v>
      </c>
      <c r="S57" s="105">
        <v>25.63275</v>
      </c>
      <c r="T57" s="105">
        <v>25.12575</v>
      </c>
      <c r="U57" s="105">
        <v>26.23725</v>
      </c>
      <c r="V57" s="105">
        <v>25.55475</v>
      </c>
      <c r="W57" s="105">
        <v>25.92525</v>
      </c>
      <c r="X57" s="105">
        <v>22.035</v>
      </c>
      <c r="Y57" s="105">
        <v>20.3775</v>
      </c>
      <c r="Z57" s="105">
        <v>18.37875</v>
      </c>
      <c r="AA57" s="105">
        <v>16.77</v>
      </c>
      <c r="AB57" s="105">
        <v>16.38</v>
      </c>
      <c r="AC57" s="105">
        <v>18.4275</v>
      </c>
      <c r="AD57" s="105">
        <v>18.0375</v>
      </c>
      <c r="AE57" s="105">
        <v>22.035</v>
      </c>
      <c r="AF57" s="105">
        <v>21.9375</v>
      </c>
      <c r="AG57" s="105">
        <v>21.7425</v>
      </c>
      <c r="AH57" s="105">
        <v>21.7425</v>
      </c>
      <c r="AI57" s="105">
        <v>17.4135</v>
      </c>
      <c r="AJ57" s="105">
        <v>14.04975</v>
      </c>
      <c r="AK57" s="105">
        <v>16.0485</v>
      </c>
      <c r="AL57" s="105">
        <v>13.91325</v>
      </c>
      <c r="AM57" s="105">
        <v>12.8505</v>
      </c>
      <c r="AN57" s="105">
        <v>9.2443019122118</v>
      </c>
      <c r="AO57" s="105">
        <v>8.28724017241341</v>
      </c>
      <c r="AP57" s="105">
        <v>7.47629763239687</v>
      </c>
      <c r="AQ57" s="105">
        <v>7.24195897353952</v>
      </c>
      <c r="AR57" s="105">
        <v>7.54797748304554</v>
      </c>
      <c r="AS57" s="105">
        <v>7.3027221615853</v>
      </c>
      <c r="AT57" s="105">
        <v>7.77060694136101</v>
      </c>
      <c r="AU57" s="106">
        <v>7.01621939567738</v>
      </c>
      <c r="AV57" s="78">
        <v>-0.0995491793459554</v>
      </c>
      <c r="AW57" s="78">
        <v>-0.057505912346848</v>
      </c>
      <c r="AX57" s="78">
        <v>0.0471557823319192</v>
      </c>
    </row>
    <row r="58" spans="8:8">
      <c r="A58" s="69" t="s">
        <v>216</v>
      </c>
      <c r="B58" s="105">
        <v>3.85125</v>
      </c>
      <c r="C58" s="105">
        <v>3.38325</v>
      </c>
      <c r="D58" s="105">
        <v>4.39725</v>
      </c>
      <c r="E58" s="105">
        <v>3.85125</v>
      </c>
      <c r="F58" s="105">
        <v>4.26075</v>
      </c>
      <c r="G58" s="105">
        <v>4.1535</v>
      </c>
      <c r="H58" s="105">
        <v>4.41675</v>
      </c>
      <c r="I58" s="105">
        <v>4.212</v>
      </c>
      <c r="J58" s="105">
        <v>3.9975</v>
      </c>
      <c r="K58" s="105">
        <v>4.29</v>
      </c>
      <c r="L58" s="105">
        <v>4.212</v>
      </c>
      <c r="M58" s="105">
        <v>4.31925</v>
      </c>
      <c r="N58" s="105">
        <v>4.00725</v>
      </c>
      <c r="O58" s="105">
        <v>4.446</v>
      </c>
      <c r="P58" s="105">
        <v>4.5825</v>
      </c>
      <c r="Q58" s="105">
        <v>4.65075</v>
      </c>
      <c r="R58" s="105">
        <v>7.14675</v>
      </c>
      <c r="S58" s="105">
        <v>7.90725</v>
      </c>
      <c r="T58" s="105">
        <v>7.49775</v>
      </c>
      <c r="U58" s="105">
        <v>8.307</v>
      </c>
      <c r="V58" s="105">
        <v>9.8475</v>
      </c>
      <c r="W58" s="105">
        <v>9.6135</v>
      </c>
      <c r="X58" s="105">
        <v>10.2765</v>
      </c>
      <c r="Y58" s="105">
        <v>10.374</v>
      </c>
      <c r="Z58" s="105">
        <v>10.42275</v>
      </c>
      <c r="AA58" s="105">
        <v>10.218</v>
      </c>
      <c r="AB58" s="105">
        <v>9.99375</v>
      </c>
      <c r="AC58" s="105">
        <v>12.04125</v>
      </c>
      <c r="AD58" s="105">
        <v>11.856</v>
      </c>
      <c r="AE58" s="105">
        <v>12.87975</v>
      </c>
      <c r="AF58" s="105">
        <v>13.30875</v>
      </c>
      <c r="AG58" s="105">
        <v>12.99675</v>
      </c>
      <c r="AH58" s="105">
        <v>12.48975</v>
      </c>
      <c r="AI58" s="105">
        <v>12.89925</v>
      </c>
      <c r="AJ58" s="105">
        <v>13.21125</v>
      </c>
      <c r="AK58" s="105">
        <v>12.7725</v>
      </c>
      <c r="AL58" s="105">
        <v>12.97725</v>
      </c>
      <c r="AM58" s="105">
        <v>12.06075</v>
      </c>
      <c r="AN58" s="105">
        <v>9.2736025379979</v>
      </c>
      <c r="AO58" s="105">
        <v>9.65716503646942</v>
      </c>
      <c r="AP58" s="105">
        <v>10.3966215213062</v>
      </c>
      <c r="AQ58" s="105">
        <v>10.407900569538</v>
      </c>
      <c r="AR58" s="105">
        <v>9.35615733839072</v>
      </c>
      <c r="AS58" s="105">
        <v>8.54583363330626</v>
      </c>
      <c r="AT58" s="105">
        <v>8.19013237573719</v>
      </c>
      <c r="AU58" s="106">
        <v>7.82501429235777</v>
      </c>
      <c r="AV58" s="78">
        <v>-0.0471906785042105</v>
      </c>
      <c r="AW58" s="78">
        <v>-0.0466887875709764</v>
      </c>
      <c r="AX58" s="78">
        <v>0.0525916665236999</v>
      </c>
    </row>
    <row r="59" spans="8:8" s="70" ht="10.2" customFormat="1">
      <c r="A59" s="80" t="s">
        <v>174</v>
      </c>
      <c r="B59" s="107">
        <v>33.9885</v>
      </c>
      <c r="C59" s="107">
        <v>40.04325</v>
      </c>
      <c r="D59" s="107">
        <v>41.6325</v>
      </c>
      <c r="E59" s="107">
        <v>41.48625</v>
      </c>
      <c r="F59" s="107">
        <v>47.619</v>
      </c>
      <c r="G59" s="107">
        <v>42.2175</v>
      </c>
      <c r="H59" s="107">
        <v>28.47975</v>
      </c>
      <c r="I59" s="107">
        <v>24.75525</v>
      </c>
      <c r="J59" s="107">
        <v>24.36525</v>
      </c>
      <c r="K59" s="107">
        <v>26.3835</v>
      </c>
      <c r="L59" s="107">
        <v>29.172</v>
      </c>
      <c r="M59" s="107">
        <v>31.3755</v>
      </c>
      <c r="N59" s="107">
        <v>25.92525</v>
      </c>
      <c r="O59" s="107">
        <v>27.13425</v>
      </c>
      <c r="P59" s="107">
        <v>31.2</v>
      </c>
      <c r="Q59" s="107">
        <v>36.2505</v>
      </c>
      <c r="R59" s="107">
        <v>41.46675</v>
      </c>
      <c r="S59" s="107">
        <v>41.457</v>
      </c>
      <c r="T59" s="107">
        <v>42.12975</v>
      </c>
      <c r="U59" s="107">
        <v>44.13825</v>
      </c>
      <c r="V59" s="107">
        <v>45.1815</v>
      </c>
      <c r="W59" s="107">
        <v>45.67875</v>
      </c>
      <c r="X59" s="107">
        <v>41.9055</v>
      </c>
      <c r="Y59" s="107">
        <v>40.1895</v>
      </c>
      <c r="Z59" s="107">
        <v>37.74225</v>
      </c>
      <c r="AA59" s="107">
        <v>35.802</v>
      </c>
      <c r="AB59" s="107">
        <v>32.721</v>
      </c>
      <c r="AC59" s="107">
        <v>36.1335</v>
      </c>
      <c r="AD59" s="107">
        <v>35.3535</v>
      </c>
      <c r="AE59" s="107">
        <v>39.88725</v>
      </c>
      <c r="AF59" s="107">
        <v>41.46675</v>
      </c>
      <c r="AG59" s="107">
        <v>41.64225</v>
      </c>
      <c r="AH59" s="107">
        <v>42.46125</v>
      </c>
      <c r="AI59" s="107">
        <v>39.80925</v>
      </c>
      <c r="AJ59" s="107">
        <v>36.63075</v>
      </c>
      <c r="AK59" s="107">
        <v>37.674</v>
      </c>
      <c r="AL59" s="107">
        <v>32.253</v>
      </c>
      <c r="AM59" s="107">
        <v>32.53575</v>
      </c>
      <c r="AN59" s="107">
        <v>34.0500849735558</v>
      </c>
      <c r="AO59" s="107">
        <v>33.0176375839503</v>
      </c>
      <c r="AP59" s="107">
        <v>33.1964906932762</v>
      </c>
      <c r="AQ59" s="107">
        <v>32.780092823154</v>
      </c>
      <c r="AR59" s="107">
        <v>32.591566882632</v>
      </c>
      <c r="AS59" s="107">
        <v>32.3286581414055</v>
      </c>
      <c r="AT59" s="107">
        <v>33.2945331618684</v>
      </c>
      <c r="AU59" s="107">
        <v>29.1911950617482</v>
      </c>
      <c r="AV59" s="108">
        <v>-0.125639108478856</v>
      </c>
      <c r="AW59" s="108">
        <v>-0.00950403221531004</v>
      </c>
      <c r="AX59" s="108">
        <v>0.196193072466984</v>
      </c>
    </row>
    <row r="60" spans="8:8">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Y60" s="105"/>
      <c r="Z60" s="105"/>
      <c r="AA60" s="105"/>
      <c r="AB60" s="105"/>
      <c r="AC60" s="105"/>
      <c r="AD60" s="105"/>
      <c r="AE60" s="105"/>
      <c r="AF60" s="105"/>
      <c r="AG60" s="105"/>
      <c r="AH60" s="105"/>
      <c r="AI60" s="105"/>
      <c r="AJ60" s="105"/>
      <c r="AK60" s="105"/>
      <c r="AL60" s="105"/>
      <c r="AM60" s="105"/>
      <c r="AN60" s="105"/>
      <c r="AO60" s="105"/>
      <c r="AP60" s="105"/>
      <c r="AQ60" s="105"/>
      <c r="AR60" s="105"/>
      <c r="AS60" s="105"/>
      <c r="AT60" s="105"/>
      <c r="AU60" s="106"/>
      <c r="AV60" s="78"/>
      <c r="AW60" s="78"/>
      <c r="AX60" s="78"/>
    </row>
    <row r="61" spans="8:8">
      <c r="A61" s="69" t="s">
        <v>175</v>
      </c>
      <c r="B61" s="105" t="s">
        <v>114</v>
      </c>
      <c r="C61" s="105" t="s">
        <v>114</v>
      </c>
      <c r="D61" s="105" t="s">
        <v>114</v>
      </c>
      <c r="E61" s="105" t="s">
        <v>114</v>
      </c>
      <c r="F61" s="105" t="s">
        <v>114</v>
      </c>
      <c r="G61" s="105" t="s">
        <v>114</v>
      </c>
      <c r="H61" s="105" t="s">
        <v>114</v>
      </c>
      <c r="I61" s="105" t="s">
        <v>114</v>
      </c>
      <c r="J61" s="105" t="s">
        <v>114</v>
      </c>
      <c r="K61" s="105" t="s">
        <v>114</v>
      </c>
      <c r="L61" s="105" t="s">
        <v>114</v>
      </c>
      <c r="M61" s="105" t="s">
        <v>114</v>
      </c>
      <c r="N61" s="105" t="s">
        <v>114</v>
      </c>
      <c r="O61" s="105" t="s">
        <v>114</v>
      </c>
      <c r="P61" s="105" t="s">
        <v>114</v>
      </c>
      <c r="Q61" s="105" t="s">
        <v>114</v>
      </c>
      <c r="R61" s="105" t="s">
        <v>114</v>
      </c>
      <c r="S61" s="105" t="s">
        <v>114</v>
      </c>
      <c r="T61" s="105" t="s">
        <v>114</v>
      </c>
      <c r="U61" s="105" t="s">
        <v>114</v>
      </c>
      <c r="V61" s="105" t="s">
        <v>114</v>
      </c>
      <c r="W61" s="105" t="s">
        <v>114</v>
      </c>
      <c r="X61" s="105" t="s">
        <v>114</v>
      </c>
      <c r="Y61" s="105" t="s">
        <v>114</v>
      </c>
      <c r="Z61" s="105" t="s">
        <v>114</v>
      </c>
      <c r="AA61" s="105" t="s">
        <v>114</v>
      </c>
      <c r="AB61" s="105">
        <v>0.195</v>
      </c>
      <c r="AC61" s="105">
        <v>0.195</v>
      </c>
      <c r="AD61" s="105">
        <v>0.195</v>
      </c>
      <c r="AE61" s="105">
        <v>0.195</v>
      </c>
      <c r="AF61" s="105">
        <v>0.195</v>
      </c>
      <c r="AG61" s="105">
        <v>0.195</v>
      </c>
      <c r="AH61" s="105">
        <v>0.195</v>
      </c>
      <c r="AI61" s="105">
        <v>0.195</v>
      </c>
      <c r="AJ61" s="105">
        <v>0.195</v>
      </c>
      <c r="AK61" s="105">
        <v>0.2145</v>
      </c>
      <c r="AL61" s="105">
        <v>0.14625</v>
      </c>
      <c r="AM61" s="105">
        <v>0.14625</v>
      </c>
      <c r="AN61" s="105">
        <v>0.84072876628422</v>
      </c>
      <c r="AO61" s="105">
        <v>1.14433355917007</v>
      </c>
      <c r="AP61" s="105">
        <v>1.1386691580057</v>
      </c>
      <c r="AQ61" s="105">
        <v>0.749598242847217</v>
      </c>
      <c r="AR61" s="105">
        <v>0.714991685551679</v>
      </c>
      <c r="AS61" s="105">
        <v>0.895494295981857</v>
      </c>
      <c r="AT61" s="105">
        <v>1.39801707218004</v>
      </c>
      <c r="AU61" s="106">
        <v>0.989334496202861</v>
      </c>
      <c r="AV61" s="78">
        <v>-0.294263699549873</v>
      </c>
      <c r="AW61" s="78">
        <v>0.217720973931522</v>
      </c>
      <c r="AX61" s="78">
        <v>0.00664928496750592</v>
      </c>
    </row>
    <row r="62" spans="8:8">
      <c r="A62" s="69" t="s">
        <v>176</v>
      </c>
      <c r="B62" s="105" t="s">
        <v>114</v>
      </c>
      <c r="C62" s="105" t="s">
        <v>114</v>
      </c>
      <c r="D62" s="105" t="s">
        <v>114</v>
      </c>
      <c r="E62" s="105" t="s">
        <v>114</v>
      </c>
      <c r="F62" s="105" t="s">
        <v>114</v>
      </c>
      <c r="G62" s="105" t="s">
        <v>114</v>
      </c>
      <c r="H62" s="105" t="s">
        <v>114</v>
      </c>
      <c r="I62" s="105" t="s">
        <v>114</v>
      </c>
      <c r="J62" s="105" t="s">
        <v>114</v>
      </c>
      <c r="K62" s="105" t="s">
        <v>114</v>
      </c>
      <c r="L62" s="105" t="s">
        <v>114</v>
      </c>
      <c r="M62" s="105" t="s">
        <v>114</v>
      </c>
      <c r="N62" s="105" t="s">
        <v>114</v>
      </c>
      <c r="O62" s="105" t="s">
        <v>114</v>
      </c>
      <c r="P62" s="105" t="s">
        <v>114</v>
      </c>
      <c r="Q62" s="105" t="s">
        <v>114</v>
      </c>
      <c r="R62" s="105" t="s">
        <v>114</v>
      </c>
      <c r="S62" s="105" t="s">
        <v>114</v>
      </c>
      <c r="T62" s="105" t="s">
        <v>114</v>
      </c>
      <c r="U62" s="105" t="s">
        <v>114</v>
      </c>
      <c r="V62" s="105" t="s">
        <v>114</v>
      </c>
      <c r="W62" s="105" t="s">
        <v>114</v>
      </c>
      <c r="X62" s="105" t="s">
        <v>114</v>
      </c>
      <c r="Y62" s="105" t="s">
        <v>114</v>
      </c>
      <c r="Z62" s="105" t="s">
        <v>114</v>
      </c>
      <c r="AA62" s="105" t="s">
        <v>114</v>
      </c>
      <c r="AB62" s="105" t="s">
        <v>114</v>
      </c>
      <c r="AC62" s="105" t="s">
        <v>114</v>
      </c>
      <c r="AD62" s="105" t="s">
        <v>114</v>
      </c>
      <c r="AE62" s="105" t="s">
        <v>114</v>
      </c>
      <c r="AF62" s="105" t="s">
        <v>114</v>
      </c>
      <c r="AG62" s="105" t="s">
        <v>114</v>
      </c>
      <c r="AH62" s="105" t="s">
        <v>114</v>
      </c>
      <c r="AI62" s="105" t="s">
        <v>114</v>
      </c>
      <c r="AJ62" s="105" t="s">
        <v>114</v>
      </c>
      <c r="AK62" s="105" t="s">
        <v>114</v>
      </c>
      <c r="AL62" s="105" t="s">
        <v>114</v>
      </c>
      <c r="AM62" s="105" t="s">
        <v>114</v>
      </c>
      <c r="AN62" s="105">
        <v>0.0115297478458695</v>
      </c>
      <c r="AO62" s="105">
        <v>0.0169524685604917</v>
      </c>
      <c r="AP62" s="105">
        <v>0.0289164841387598</v>
      </c>
      <c r="AQ62" s="105">
        <v>0.0150213806947425</v>
      </c>
      <c r="AR62" s="105">
        <v>0.010462891605465</v>
      </c>
      <c r="AS62" s="105">
        <v>0.0178504634457825</v>
      </c>
      <c r="AT62" s="105">
        <v>0.0197995093969725</v>
      </c>
      <c r="AU62" s="106">
        <v>0.0247291107762075</v>
      </c>
      <c r="AV62" s="78">
        <v>0.24556343317985</v>
      </c>
      <c r="AW62" s="78" t="s">
        <v>114</v>
      </c>
      <c r="AX62" s="78">
        <v>1.66203549128352E-4</v>
      </c>
    </row>
    <row r="63" spans="8:8">
      <c r="A63" s="69" t="s">
        <v>239</v>
      </c>
      <c r="B63" s="105" t="s">
        <v>114</v>
      </c>
      <c r="C63" s="105" t="s">
        <v>114</v>
      </c>
      <c r="D63" s="105" t="s">
        <v>114</v>
      </c>
      <c r="E63" s="105" t="s">
        <v>114</v>
      </c>
      <c r="F63" s="105" t="s">
        <v>114</v>
      </c>
      <c r="G63" s="105" t="s">
        <v>114</v>
      </c>
      <c r="H63" s="105" t="s">
        <v>114</v>
      </c>
      <c r="I63" s="105" t="s">
        <v>114</v>
      </c>
      <c r="J63" s="105" t="s">
        <v>114</v>
      </c>
      <c r="K63" s="105" t="s">
        <v>114</v>
      </c>
      <c r="L63" s="105" t="s">
        <v>114</v>
      </c>
      <c r="M63" s="105" t="s">
        <v>114</v>
      </c>
      <c r="N63" s="105" t="s">
        <v>114</v>
      </c>
      <c r="O63" s="105" t="s">
        <v>114</v>
      </c>
      <c r="P63" s="105" t="s">
        <v>114</v>
      </c>
      <c r="Q63" s="105" t="s">
        <v>114</v>
      </c>
      <c r="R63" s="105" t="s">
        <v>114</v>
      </c>
      <c r="S63" s="105" t="s">
        <v>114</v>
      </c>
      <c r="T63" s="105" t="s">
        <v>114</v>
      </c>
      <c r="U63" s="105" t="s">
        <v>114</v>
      </c>
      <c r="V63" s="105" t="s">
        <v>114</v>
      </c>
      <c r="W63" s="105" t="s">
        <v>114</v>
      </c>
      <c r="X63" s="105" t="s">
        <v>114</v>
      </c>
      <c r="Y63" s="105" t="s">
        <v>114</v>
      </c>
      <c r="Z63" s="105" t="s">
        <v>114</v>
      </c>
      <c r="AA63" s="105" t="s">
        <v>114</v>
      </c>
      <c r="AB63" s="105" t="s">
        <v>114</v>
      </c>
      <c r="AC63" s="105" t="s">
        <v>114</v>
      </c>
      <c r="AD63" s="105" t="s">
        <v>114</v>
      </c>
      <c r="AE63" s="105" t="s">
        <v>114</v>
      </c>
      <c r="AF63" s="105" t="s">
        <v>114</v>
      </c>
      <c r="AG63" s="105" t="s">
        <v>114</v>
      </c>
      <c r="AH63" s="105" t="s">
        <v>114</v>
      </c>
      <c r="AI63" s="105" t="s">
        <v>114</v>
      </c>
      <c r="AJ63" s="105" t="s">
        <v>114</v>
      </c>
      <c r="AK63" s="105" t="s">
        <v>114</v>
      </c>
      <c r="AL63" s="105" t="s">
        <v>114</v>
      </c>
      <c r="AM63" s="105" t="s">
        <v>114</v>
      </c>
      <c r="AN63" s="105" t="s">
        <v>114</v>
      </c>
      <c r="AO63" s="105" t="s">
        <v>114</v>
      </c>
      <c r="AP63" s="105" t="s">
        <v>114</v>
      </c>
      <c r="AQ63" s="105" t="s">
        <v>114</v>
      </c>
      <c r="AR63" s="105" t="s">
        <v>114</v>
      </c>
      <c r="AS63" s="105" t="s">
        <v>114</v>
      </c>
      <c r="AT63" s="105" t="s">
        <v>114</v>
      </c>
      <c r="AU63" s="109" t="s">
        <v>114</v>
      </c>
      <c r="AV63" s="105" t="s">
        <v>114</v>
      </c>
      <c r="AW63" s="105" t="s">
        <v>114</v>
      </c>
      <c r="AX63" s="105" t="s">
        <v>114</v>
      </c>
    </row>
    <row r="64" spans="8:8">
      <c r="A64" s="69" t="s">
        <v>177</v>
      </c>
      <c r="B64" s="105" t="s">
        <v>114</v>
      </c>
      <c r="C64" s="105" t="s">
        <v>114</v>
      </c>
      <c r="D64" s="105" t="s">
        <v>114</v>
      </c>
      <c r="E64" s="105" t="s">
        <v>114</v>
      </c>
      <c r="F64" s="105" t="s">
        <v>114</v>
      </c>
      <c r="G64" s="105" t="s">
        <v>114</v>
      </c>
      <c r="H64" s="105" t="s">
        <v>114</v>
      </c>
      <c r="I64" s="105" t="s">
        <v>114</v>
      </c>
      <c r="J64" s="105" t="s">
        <v>114</v>
      </c>
      <c r="K64" s="105" t="s">
        <v>114</v>
      </c>
      <c r="L64" s="105" t="s">
        <v>114</v>
      </c>
      <c r="M64" s="105" t="s">
        <v>114</v>
      </c>
      <c r="N64" s="105" t="s">
        <v>114</v>
      </c>
      <c r="O64" s="105" t="s">
        <v>114</v>
      </c>
      <c r="P64" s="105" t="s">
        <v>114</v>
      </c>
      <c r="Q64" s="105" t="s">
        <v>114</v>
      </c>
      <c r="R64" s="105" t="s">
        <v>114</v>
      </c>
      <c r="S64" s="105" t="s">
        <v>114</v>
      </c>
      <c r="T64" s="105" t="s">
        <v>114</v>
      </c>
      <c r="U64" s="105" t="s">
        <v>114</v>
      </c>
      <c r="V64" s="105" t="s">
        <v>114</v>
      </c>
      <c r="W64" s="105" t="s">
        <v>114</v>
      </c>
      <c r="X64" s="105" t="s">
        <v>114</v>
      </c>
      <c r="Y64" s="105" t="s">
        <v>114</v>
      </c>
      <c r="Z64" s="105" t="s">
        <v>114</v>
      </c>
      <c r="AA64" s="105" t="s">
        <v>114</v>
      </c>
      <c r="AB64" s="105" t="s">
        <v>114</v>
      </c>
      <c r="AC64" s="105" t="s">
        <v>114</v>
      </c>
      <c r="AD64" s="105" t="s">
        <v>114</v>
      </c>
      <c r="AE64" s="105" t="s">
        <v>114</v>
      </c>
      <c r="AF64" s="105" t="s">
        <v>114</v>
      </c>
      <c r="AG64" s="105" t="s">
        <v>114</v>
      </c>
      <c r="AH64" s="105" t="s">
        <v>114</v>
      </c>
      <c r="AI64" s="105" t="s">
        <v>114</v>
      </c>
      <c r="AJ64" s="105">
        <v>1.90125</v>
      </c>
      <c r="AK64" s="105">
        <v>1.78425</v>
      </c>
      <c r="AL64" s="105">
        <v>1.86225</v>
      </c>
      <c r="AM64" s="105">
        <v>1.90125</v>
      </c>
      <c r="AN64" s="105">
        <v>2.43226782396406</v>
      </c>
      <c r="AO64" s="105">
        <v>2.50002956828958</v>
      </c>
      <c r="AP64" s="105">
        <v>2.4611485954774</v>
      </c>
      <c r="AQ64" s="105">
        <v>2.31312604008272</v>
      </c>
      <c r="AR64" s="105">
        <v>1.79878268122887</v>
      </c>
      <c r="AS64" s="105">
        <v>2.00144288665042</v>
      </c>
      <c r="AT64" s="105">
        <v>2.18534059056556</v>
      </c>
      <c r="AU64" s="106">
        <v>2.88354576778224</v>
      </c>
      <c r="AV64" s="78">
        <v>0.315889724397099</v>
      </c>
      <c r="AW64" s="78">
        <v>0.0140234314590342</v>
      </c>
      <c r="AX64" s="78">
        <v>0.0193802173081189</v>
      </c>
    </row>
    <row r="65" spans="8:8">
      <c r="A65" s="69" t="s">
        <v>179</v>
      </c>
      <c r="B65" s="105" t="s">
        <v>114</v>
      </c>
      <c r="C65" s="105" t="s">
        <v>114</v>
      </c>
      <c r="D65" s="105" t="s">
        <v>114</v>
      </c>
      <c r="E65" s="105" t="s">
        <v>114</v>
      </c>
      <c r="F65" s="105" t="s">
        <v>114</v>
      </c>
      <c r="G65" s="105" t="s">
        <v>114</v>
      </c>
      <c r="H65" s="105">
        <v>0.5655</v>
      </c>
      <c r="I65" s="105">
        <v>0.36075</v>
      </c>
      <c r="J65" s="105">
        <v>2.01825</v>
      </c>
      <c r="K65" s="105">
        <v>3.315</v>
      </c>
      <c r="L65" s="105">
        <v>3.7635</v>
      </c>
      <c r="M65" s="105">
        <v>2.574</v>
      </c>
      <c r="N65" s="105">
        <v>3.159</v>
      </c>
      <c r="O65" s="105">
        <v>3.53925</v>
      </c>
      <c r="P65" s="105">
        <v>4.55325</v>
      </c>
      <c r="Q65" s="105">
        <v>5.4795</v>
      </c>
      <c r="R65" s="105">
        <v>5.5575</v>
      </c>
      <c r="S65" s="105">
        <v>2.847</v>
      </c>
      <c r="T65" s="105">
        <v>2.4375</v>
      </c>
      <c r="U65" s="105">
        <v>1.95</v>
      </c>
      <c r="V65" s="105">
        <v>2.58375</v>
      </c>
      <c r="W65" s="105">
        <v>2.379</v>
      </c>
      <c r="X65" s="105">
        <v>2.38875</v>
      </c>
      <c r="Y65" s="105">
        <v>2.379</v>
      </c>
      <c r="Z65" s="105">
        <v>2.36925</v>
      </c>
      <c r="AA65" s="105">
        <v>0.73125</v>
      </c>
      <c r="AB65" s="105">
        <v>0.71175</v>
      </c>
      <c r="AC65" s="105">
        <v>1.56975</v>
      </c>
      <c r="AD65" s="105">
        <v>1.29675</v>
      </c>
      <c r="AE65" s="105">
        <v>1.014</v>
      </c>
      <c r="AF65" s="105">
        <v>0.936</v>
      </c>
      <c r="AG65" s="105">
        <v>0.8775</v>
      </c>
      <c r="AH65" s="105">
        <v>0.897</v>
      </c>
      <c r="AI65" s="105">
        <v>0.897</v>
      </c>
      <c r="AJ65" s="105">
        <v>0.98475</v>
      </c>
      <c r="AK65" s="105">
        <v>0.96525</v>
      </c>
      <c r="AL65" s="105">
        <v>0.92625</v>
      </c>
      <c r="AM65" s="105">
        <v>1.02375</v>
      </c>
      <c r="AN65" s="105">
        <v>2.20323761684886</v>
      </c>
      <c r="AO65" s="105">
        <v>2.36876163134915</v>
      </c>
      <c r="AP65" s="105">
        <v>2.65352817141432</v>
      </c>
      <c r="AQ65" s="105">
        <v>2.43526463375165</v>
      </c>
      <c r="AR65" s="105">
        <v>2.01856235439466</v>
      </c>
      <c r="AS65" s="105">
        <v>1.81898207853313</v>
      </c>
      <c r="AT65" s="105">
        <v>1.77131932328071</v>
      </c>
      <c r="AU65" s="106">
        <v>2.04223329459726</v>
      </c>
      <c r="AV65" s="78">
        <v>0.149794616611249</v>
      </c>
      <c r="AW65" s="78">
        <v>0.0604668255567509</v>
      </c>
      <c r="AX65" s="78">
        <v>0.0137257835423957</v>
      </c>
    </row>
    <row r="66" spans="8:8">
      <c r="A66" s="69" t="s">
        <v>180</v>
      </c>
      <c r="B66" s="105">
        <v>3.861</v>
      </c>
      <c r="C66" s="105">
        <v>5.13825</v>
      </c>
      <c r="D66" s="105">
        <v>7.176</v>
      </c>
      <c r="E66" s="105">
        <v>6.17175</v>
      </c>
      <c r="F66" s="105">
        <v>6.17175</v>
      </c>
      <c r="G66" s="105">
        <v>6.48375</v>
      </c>
      <c r="H66" s="105">
        <v>6.1425</v>
      </c>
      <c r="I66" s="105">
        <v>5.1285</v>
      </c>
      <c r="J66" s="105">
        <v>4.16325</v>
      </c>
      <c r="K66" s="105">
        <v>3.9195</v>
      </c>
      <c r="L66" s="105">
        <v>3.55875</v>
      </c>
      <c r="M66" s="105">
        <v>3.69525</v>
      </c>
      <c r="N66" s="105">
        <v>4.06575</v>
      </c>
      <c r="O66" s="105">
        <v>3.63675</v>
      </c>
      <c r="P66" s="105">
        <v>4.0755</v>
      </c>
      <c r="Q66" s="105">
        <v>4.602</v>
      </c>
      <c r="R66" s="105">
        <v>5.60625</v>
      </c>
      <c r="S66" s="105">
        <v>5.9865</v>
      </c>
      <c r="T66" s="105">
        <v>6.38625</v>
      </c>
      <c r="U66" s="105">
        <v>4.875</v>
      </c>
      <c r="V66" s="105">
        <v>4.875</v>
      </c>
      <c r="W66" s="105">
        <v>4.875</v>
      </c>
      <c r="X66" s="105">
        <v>4.7775</v>
      </c>
      <c r="Y66" s="105">
        <v>4.875</v>
      </c>
      <c r="Z66" s="105">
        <v>4.68975</v>
      </c>
      <c r="AA66" s="105">
        <v>4.7775</v>
      </c>
      <c r="AB66" s="105">
        <v>5.148</v>
      </c>
      <c r="AC66" s="105">
        <v>4.875</v>
      </c>
      <c r="AD66" s="105">
        <v>4.10475</v>
      </c>
      <c r="AE66" s="105">
        <v>3.7245</v>
      </c>
      <c r="AF66" s="105">
        <v>2.95425</v>
      </c>
      <c r="AG66" s="105">
        <v>3.12</v>
      </c>
      <c r="AH66" s="105">
        <v>2.70075</v>
      </c>
      <c r="AI66" s="105">
        <v>3.12975</v>
      </c>
      <c r="AJ66" s="105">
        <v>4.758</v>
      </c>
      <c r="AK66" s="105">
        <v>5.09925</v>
      </c>
      <c r="AL66" s="105">
        <v>4.914</v>
      </c>
      <c r="AM66" s="105">
        <v>6.357</v>
      </c>
      <c r="AN66" s="105">
        <v>3.32176582382431</v>
      </c>
      <c r="AO66" s="105">
        <v>3.21640460481265</v>
      </c>
      <c r="AP66" s="105">
        <v>3.0423887552815</v>
      </c>
      <c r="AQ66" s="105">
        <v>2.91164102556141</v>
      </c>
      <c r="AR66" s="105">
        <v>2.45428287669921</v>
      </c>
      <c r="AS66" s="105">
        <v>2.16628471580176</v>
      </c>
      <c r="AT66" s="105">
        <v>2.15223528318493</v>
      </c>
      <c r="AU66" s="106">
        <v>2.01906269471386</v>
      </c>
      <c r="AV66" s="78">
        <v>-0.0644395872023257</v>
      </c>
      <c r="AW66" s="78">
        <v>-0.076266846831715</v>
      </c>
      <c r="AX66" s="78">
        <v>0.0135700546942821</v>
      </c>
    </row>
    <row r="67" spans="8:8">
      <c r="A67" s="69" t="s">
        <v>182</v>
      </c>
      <c r="B67" s="105">
        <v>1.90125</v>
      </c>
      <c r="C67" s="105">
        <v>2.27175</v>
      </c>
      <c r="D67" s="105">
        <v>1.7355</v>
      </c>
      <c r="E67" s="105">
        <v>1.365</v>
      </c>
      <c r="F67" s="105">
        <v>2.223</v>
      </c>
      <c r="G67" s="105">
        <v>2.1255</v>
      </c>
      <c r="H67" s="105">
        <v>1.72575</v>
      </c>
      <c r="I67" s="105">
        <v>1.56</v>
      </c>
      <c r="J67" s="105">
        <v>1.80375</v>
      </c>
      <c r="K67" s="105">
        <v>2.4375</v>
      </c>
      <c r="L67" s="105">
        <v>1.6575</v>
      </c>
      <c r="M67" s="105">
        <v>0.78</v>
      </c>
      <c r="N67" s="105">
        <v>0.34125</v>
      </c>
      <c r="O67" s="105">
        <v>0.4875</v>
      </c>
      <c r="P67" s="105">
        <v>0.4875</v>
      </c>
      <c r="Q67" s="105">
        <v>0.8775</v>
      </c>
      <c r="R67" s="105">
        <v>0.8775</v>
      </c>
      <c r="S67" s="105">
        <v>0.4875</v>
      </c>
      <c r="T67" s="105">
        <v>0.8775</v>
      </c>
      <c r="U67" s="105">
        <v>0.8775</v>
      </c>
      <c r="V67" s="105">
        <v>0.92625</v>
      </c>
      <c r="W67" s="105">
        <v>0.78</v>
      </c>
      <c r="X67" s="105">
        <v>0.8775</v>
      </c>
      <c r="Y67" s="105">
        <v>1.0725</v>
      </c>
      <c r="Z67" s="105">
        <v>1.0725</v>
      </c>
      <c r="AA67" s="105">
        <v>1.17</v>
      </c>
      <c r="AB67" s="105">
        <v>1.17</v>
      </c>
      <c r="AC67" s="105">
        <v>1.41375</v>
      </c>
      <c r="AD67" s="105">
        <v>1.56</v>
      </c>
      <c r="AE67" s="105">
        <v>1.45275</v>
      </c>
      <c r="AF67" s="105">
        <v>1.4625</v>
      </c>
      <c r="AG67" s="105">
        <v>1.4625</v>
      </c>
      <c r="AH67" s="105">
        <v>1.2675</v>
      </c>
      <c r="AI67" s="105">
        <v>1.56</v>
      </c>
      <c r="AJ67" s="105">
        <v>1.755</v>
      </c>
      <c r="AK67" s="105">
        <v>1.17</v>
      </c>
      <c r="AL67" s="105">
        <v>1.2675</v>
      </c>
      <c r="AM67" s="105">
        <v>1.2675</v>
      </c>
      <c r="AN67" s="105">
        <v>3.09614968679533</v>
      </c>
      <c r="AO67" s="105">
        <v>3.57498027530212</v>
      </c>
      <c r="AP67" s="105">
        <v>3.92614573468864</v>
      </c>
      <c r="AQ67" s="105">
        <v>3.42428719859128</v>
      </c>
      <c r="AR67" s="105">
        <v>3.08534741631371</v>
      </c>
      <c r="AS67" s="105">
        <v>2.51206955573008</v>
      </c>
      <c r="AT67" s="105">
        <v>2.72649877307018</v>
      </c>
      <c r="AU67" s="106">
        <v>2.68049833168894</v>
      </c>
      <c r="AV67" s="78">
        <v>-0.0195577595124957</v>
      </c>
      <c r="AW67" s="78">
        <v>0.0450397707707701</v>
      </c>
      <c r="AX67" s="78">
        <v>0.0180155420949451</v>
      </c>
    </row>
    <row r="68" spans="8:8">
      <c r="A68" s="69" t="s">
        <v>240</v>
      </c>
      <c r="B68" s="105">
        <v>0.156</v>
      </c>
      <c r="C68" s="105">
        <v>0.12675</v>
      </c>
      <c r="D68" s="105">
        <v>0.156</v>
      </c>
      <c r="E68" s="105">
        <v>0.12675</v>
      </c>
      <c r="F68" s="105">
        <v>0.10725</v>
      </c>
      <c r="G68" s="105">
        <v>0.0975</v>
      </c>
      <c r="H68" s="105" t="s">
        <v>114</v>
      </c>
      <c r="I68" s="105" t="s">
        <v>114</v>
      </c>
      <c r="J68" s="105">
        <v>0.078</v>
      </c>
      <c r="K68" s="105">
        <v>0.04875</v>
      </c>
      <c r="L68" s="105" t="s">
        <v>114</v>
      </c>
      <c r="M68" s="105" t="s">
        <v>114</v>
      </c>
      <c r="N68" s="105" t="s">
        <v>114</v>
      </c>
      <c r="O68" s="105" t="s">
        <v>114</v>
      </c>
      <c r="P68" s="105" t="s">
        <v>114</v>
      </c>
      <c r="Q68" s="105" t="s">
        <v>114</v>
      </c>
      <c r="R68" s="105" t="s">
        <v>114</v>
      </c>
      <c r="S68" s="105" t="s">
        <v>114</v>
      </c>
      <c r="T68" s="105" t="s">
        <v>114</v>
      </c>
      <c r="U68" s="105" t="s">
        <v>114</v>
      </c>
      <c r="V68" s="105" t="s">
        <v>114</v>
      </c>
      <c r="W68" s="105" t="s">
        <v>114</v>
      </c>
      <c r="X68" s="105" t="s">
        <v>114</v>
      </c>
      <c r="Y68" s="105" t="s">
        <v>114</v>
      </c>
      <c r="Z68" s="105">
        <v>0.195</v>
      </c>
      <c r="AA68" s="105">
        <v>0.0975</v>
      </c>
      <c r="AB68" s="105">
        <v>0.0975</v>
      </c>
      <c r="AC68" s="105">
        <v>0.0975</v>
      </c>
      <c r="AD68" s="105">
        <v>0.195</v>
      </c>
      <c r="AE68" s="105">
        <v>0.195</v>
      </c>
      <c r="AF68" s="105">
        <v>0.14625</v>
      </c>
      <c r="AG68" s="105">
        <v>0.14625</v>
      </c>
      <c r="AH68" s="105">
        <v>0.0975</v>
      </c>
      <c r="AI68" s="105">
        <v>0.0975</v>
      </c>
      <c r="AJ68" s="105">
        <v>0.0975</v>
      </c>
      <c r="AK68" s="105">
        <v>0.04875</v>
      </c>
      <c r="AL68" s="105">
        <v>0.14625</v>
      </c>
      <c r="AM68" s="105" t="s">
        <v>114</v>
      </c>
      <c r="AN68" s="105">
        <v>0.086727061384275</v>
      </c>
      <c r="AO68" s="105">
        <v>0.07080732223305</v>
      </c>
      <c r="AP68" s="105">
        <v>0.06004372757292</v>
      </c>
      <c r="AQ68" s="105">
        <v>0.046377287440575</v>
      </c>
      <c r="AR68" s="105">
        <v>0.038481159730455</v>
      </c>
      <c r="AS68" s="105">
        <v>0.0289068549471</v>
      </c>
      <c r="AT68" s="105">
        <v>0.0264951943416225</v>
      </c>
      <c r="AU68" s="106">
        <v>0.0277075655568075</v>
      </c>
      <c r="AV68" s="78">
        <v>0.0429008924976944</v>
      </c>
      <c r="AW68" s="78">
        <v>-0.122158214828023</v>
      </c>
      <c r="AX68" s="78">
        <v>1.8622164682438E-4</v>
      </c>
    </row>
    <row r="69" spans="8:8">
      <c r="A69" s="69" t="s">
        <v>184</v>
      </c>
      <c r="B69" s="105" t="s">
        <v>114</v>
      </c>
      <c r="C69" s="105" t="s">
        <v>114</v>
      </c>
      <c r="D69" s="105" t="s">
        <v>114</v>
      </c>
      <c r="E69" s="105" t="s">
        <v>114</v>
      </c>
      <c r="F69" s="105" t="s">
        <v>114</v>
      </c>
      <c r="G69" s="105" t="s">
        <v>114</v>
      </c>
      <c r="H69" s="105" t="s">
        <v>114</v>
      </c>
      <c r="I69" s="105" t="s">
        <v>114</v>
      </c>
      <c r="J69" s="105" t="s">
        <v>114</v>
      </c>
      <c r="K69" s="105" t="s">
        <v>114</v>
      </c>
      <c r="L69" s="105" t="s">
        <v>114</v>
      </c>
      <c r="M69" s="105" t="s">
        <v>114</v>
      </c>
      <c r="N69" s="105" t="s">
        <v>114</v>
      </c>
      <c r="O69" s="105" t="s">
        <v>114</v>
      </c>
      <c r="P69" s="105" t="s">
        <v>114</v>
      </c>
      <c r="Q69" s="105" t="s">
        <v>114</v>
      </c>
      <c r="R69" s="105" t="s">
        <v>114</v>
      </c>
      <c r="S69" s="105" t="s">
        <v>114</v>
      </c>
      <c r="T69" s="105" t="s">
        <v>114</v>
      </c>
      <c r="U69" s="105" t="s">
        <v>114</v>
      </c>
      <c r="V69" s="105" t="s">
        <v>114</v>
      </c>
      <c r="W69" s="105" t="s">
        <v>114</v>
      </c>
      <c r="X69" s="105" t="s">
        <v>114</v>
      </c>
      <c r="Y69" s="105" t="s">
        <v>114</v>
      </c>
      <c r="Z69" s="105" t="s">
        <v>114</v>
      </c>
      <c r="AA69" s="105" t="s">
        <v>114</v>
      </c>
      <c r="AB69" s="105" t="s">
        <v>114</v>
      </c>
      <c r="AC69" s="105" t="s">
        <v>114</v>
      </c>
      <c r="AD69" s="105" t="s">
        <v>114</v>
      </c>
      <c r="AE69" s="105" t="s">
        <v>114</v>
      </c>
      <c r="AF69" s="105" t="s">
        <v>114</v>
      </c>
      <c r="AG69" s="105" t="s">
        <v>114</v>
      </c>
      <c r="AH69" s="105" t="s">
        <v>114</v>
      </c>
      <c r="AI69" s="105" t="s">
        <v>114</v>
      </c>
      <c r="AJ69" s="105" t="s">
        <v>114</v>
      </c>
      <c r="AK69" s="105" t="s">
        <v>114</v>
      </c>
      <c r="AL69" s="105" t="s">
        <v>114</v>
      </c>
      <c r="AM69" s="105">
        <v>0.0975</v>
      </c>
      <c r="AN69" s="105">
        <v>0.59609222564383</v>
      </c>
      <c r="AO69" s="105">
        <v>0.454423325204757</v>
      </c>
      <c r="AP69" s="105">
        <v>0.468287167381361</v>
      </c>
      <c r="AQ69" s="105">
        <v>0.446075005795809</v>
      </c>
      <c r="AR69" s="105">
        <v>0.358364122619168</v>
      </c>
      <c r="AS69" s="105">
        <v>0.306056086979799</v>
      </c>
      <c r="AT69" s="105">
        <v>0.293375054172135</v>
      </c>
      <c r="AU69" s="106">
        <v>0.278287322465363</v>
      </c>
      <c r="AV69" s="78">
        <v>-0.0540198607788289</v>
      </c>
      <c r="AW69" s="78" t="s">
        <v>114</v>
      </c>
      <c r="AX69" s="78">
        <v>0.00187036004204688</v>
      </c>
    </row>
    <row r="70" spans="8:8">
      <c r="A70" s="69" t="s">
        <v>190</v>
      </c>
      <c r="B70" s="105" t="s">
        <v>114</v>
      </c>
      <c r="C70" s="105" t="s">
        <v>114</v>
      </c>
      <c r="D70" s="105" t="s">
        <v>114</v>
      </c>
      <c r="E70" s="105" t="s">
        <v>114</v>
      </c>
      <c r="F70" s="105" t="s">
        <v>114</v>
      </c>
      <c r="G70" s="105" t="s">
        <v>114</v>
      </c>
      <c r="H70" s="105" t="s">
        <v>114</v>
      </c>
      <c r="I70" s="105" t="s">
        <v>114</v>
      </c>
      <c r="J70" s="105" t="s">
        <v>114</v>
      </c>
      <c r="K70" s="105" t="s">
        <v>114</v>
      </c>
      <c r="L70" s="105" t="s">
        <v>114</v>
      </c>
      <c r="M70" s="105" t="s">
        <v>114</v>
      </c>
      <c r="N70" s="105" t="s">
        <v>114</v>
      </c>
      <c r="O70" s="105" t="s">
        <v>114</v>
      </c>
      <c r="P70" s="105" t="s">
        <v>114</v>
      </c>
      <c r="Q70" s="105" t="s">
        <v>114</v>
      </c>
      <c r="R70" s="105" t="s">
        <v>114</v>
      </c>
      <c r="S70" s="105" t="s">
        <v>114</v>
      </c>
      <c r="T70" s="105" t="s">
        <v>114</v>
      </c>
      <c r="U70" s="105" t="s">
        <v>114</v>
      </c>
      <c r="V70" s="105" t="s">
        <v>114</v>
      </c>
      <c r="W70" s="105" t="s">
        <v>114</v>
      </c>
      <c r="X70" s="105" t="s">
        <v>114</v>
      </c>
      <c r="Y70" s="105" t="s">
        <v>114</v>
      </c>
      <c r="Z70" s="105" t="s">
        <v>114</v>
      </c>
      <c r="AA70" s="105" t="s">
        <v>114</v>
      </c>
      <c r="AB70" s="105" t="s">
        <v>114</v>
      </c>
      <c r="AC70" s="105" t="s">
        <v>114</v>
      </c>
      <c r="AD70" s="105" t="s">
        <v>114</v>
      </c>
      <c r="AE70" s="105" t="s">
        <v>114</v>
      </c>
      <c r="AF70" s="105" t="s">
        <v>114</v>
      </c>
      <c r="AG70" s="105" t="s">
        <v>114</v>
      </c>
      <c r="AH70" s="105" t="s">
        <v>114</v>
      </c>
      <c r="AI70" s="105" t="s">
        <v>114</v>
      </c>
      <c r="AJ70" s="105" t="s">
        <v>114</v>
      </c>
      <c r="AK70" s="105" t="s">
        <v>114</v>
      </c>
      <c r="AL70" s="105" t="s">
        <v>114</v>
      </c>
      <c r="AM70" s="105" t="s">
        <v>114</v>
      </c>
      <c r="AN70" s="105">
        <v>0.449647875621847</v>
      </c>
      <c r="AO70" s="105">
        <v>0.441603158670814</v>
      </c>
      <c r="AP70" s="105">
        <v>0.46857503442751</v>
      </c>
      <c r="AQ70" s="105">
        <v>0.461724194120183</v>
      </c>
      <c r="AR70" s="105">
        <v>0.409503430031085</v>
      </c>
      <c r="AS70" s="105">
        <v>0.337117356788355</v>
      </c>
      <c r="AT70" s="105">
        <v>0.342252415224915</v>
      </c>
      <c r="AU70" s="106">
        <v>0.35172587503415</v>
      </c>
      <c r="AV70" s="78">
        <v>0.0248718775149561</v>
      </c>
      <c r="AW70" s="78" t="s">
        <v>114</v>
      </c>
      <c r="AX70" s="78">
        <v>0.00236393816502269</v>
      </c>
    </row>
    <row r="71" spans="8:8">
      <c r="A71" s="69" t="s">
        <v>191</v>
      </c>
      <c r="B71" s="105" t="s">
        <v>114</v>
      </c>
      <c r="C71" s="105" t="s">
        <v>114</v>
      </c>
      <c r="D71" s="105" t="s">
        <v>114</v>
      </c>
      <c r="E71" s="105" t="s">
        <v>114</v>
      </c>
      <c r="F71" s="105" t="s">
        <v>114</v>
      </c>
      <c r="G71" s="105" t="s">
        <v>114</v>
      </c>
      <c r="H71" s="105" t="s">
        <v>114</v>
      </c>
      <c r="I71" s="105" t="s">
        <v>114</v>
      </c>
      <c r="J71" s="105" t="s">
        <v>114</v>
      </c>
      <c r="K71" s="105" t="s">
        <v>114</v>
      </c>
      <c r="L71" s="105" t="s">
        <v>114</v>
      </c>
      <c r="M71" s="105" t="s">
        <v>114</v>
      </c>
      <c r="N71" s="105" t="s">
        <v>114</v>
      </c>
      <c r="O71" s="105" t="s">
        <v>114</v>
      </c>
      <c r="P71" s="105" t="s">
        <v>114</v>
      </c>
      <c r="Q71" s="105">
        <v>0.39</v>
      </c>
      <c r="R71" s="105">
        <v>0.702</v>
      </c>
      <c r="S71" s="105">
        <v>0.702</v>
      </c>
      <c r="T71" s="105">
        <v>0.7605</v>
      </c>
      <c r="U71" s="105">
        <v>0.7605</v>
      </c>
      <c r="V71" s="105">
        <v>0.273</v>
      </c>
      <c r="W71" s="105">
        <v>0.312</v>
      </c>
      <c r="X71" s="105">
        <v>0.26325</v>
      </c>
      <c r="Y71" s="105">
        <v>0.39</v>
      </c>
      <c r="Z71" s="105">
        <v>0.2925</v>
      </c>
      <c r="AA71" s="105">
        <v>0.2925</v>
      </c>
      <c r="AB71" s="105">
        <v>0.2925</v>
      </c>
      <c r="AC71" s="105">
        <v>0.24375</v>
      </c>
      <c r="AD71" s="105">
        <v>0.34125</v>
      </c>
      <c r="AE71" s="105">
        <v>1.4625</v>
      </c>
      <c r="AF71" s="105">
        <v>0.6825</v>
      </c>
      <c r="AG71" s="105">
        <v>0.78</v>
      </c>
      <c r="AH71" s="105">
        <v>0.585</v>
      </c>
      <c r="AI71" s="105">
        <v>0.585</v>
      </c>
      <c r="AJ71" s="105">
        <v>0.585</v>
      </c>
      <c r="AK71" s="105">
        <v>0.61425</v>
      </c>
      <c r="AL71" s="105">
        <v>0.53625</v>
      </c>
      <c r="AM71" s="105">
        <v>0.63375</v>
      </c>
      <c r="AN71" s="105">
        <v>1.05396915001589</v>
      </c>
      <c r="AO71" s="105">
        <v>1.04393937869157</v>
      </c>
      <c r="AP71" s="105">
        <v>0.99992101665807</v>
      </c>
      <c r="AQ71" s="105">
        <v>0.896879729065417</v>
      </c>
      <c r="AR71" s="105">
        <v>0.952783555487498</v>
      </c>
      <c r="AS71" s="105">
        <v>0.774176807813272</v>
      </c>
      <c r="AT71" s="105">
        <v>0.77566284416556</v>
      </c>
      <c r="AU71" s="106">
        <v>0.67274675687778</v>
      </c>
      <c r="AV71" s="78">
        <v>-0.135051193916064</v>
      </c>
      <c r="AW71" s="78">
        <v>0.0286122975813576</v>
      </c>
      <c r="AX71" s="78">
        <v>0.00452150906959636</v>
      </c>
    </row>
    <row r="72" spans="8:8">
      <c r="A72" s="69" t="s">
        <v>192</v>
      </c>
      <c r="B72" s="105">
        <v>1.49175</v>
      </c>
      <c r="C72" s="105">
        <v>1.17975</v>
      </c>
      <c r="D72" s="105">
        <v>0.8775</v>
      </c>
      <c r="E72" s="105">
        <v>1.0725</v>
      </c>
      <c r="F72" s="105">
        <v>1.21875</v>
      </c>
      <c r="G72" s="105">
        <v>1.17</v>
      </c>
      <c r="H72" s="105">
        <v>0.59475</v>
      </c>
      <c r="I72" s="105">
        <v>0.546</v>
      </c>
      <c r="J72" s="105">
        <v>0.94575</v>
      </c>
      <c r="K72" s="105">
        <v>0.39</v>
      </c>
      <c r="L72" s="105">
        <v>0.3315</v>
      </c>
      <c r="M72" s="105">
        <v>0.2925</v>
      </c>
      <c r="N72" s="105">
        <v>0.2925</v>
      </c>
      <c r="O72" s="105">
        <v>0.2925</v>
      </c>
      <c r="P72" s="105">
        <v>0.2925</v>
      </c>
      <c r="Q72" s="105" t="s">
        <v>114</v>
      </c>
      <c r="R72" s="105" t="s">
        <v>114</v>
      </c>
      <c r="S72" s="105" t="s">
        <v>114</v>
      </c>
      <c r="T72" s="105" t="s">
        <v>114</v>
      </c>
      <c r="U72" s="105" t="s">
        <v>114</v>
      </c>
      <c r="V72" s="105" t="s">
        <v>114</v>
      </c>
      <c r="W72" s="105" t="s">
        <v>114</v>
      </c>
      <c r="X72" s="105" t="s">
        <v>114</v>
      </c>
      <c r="Y72" s="105" t="s">
        <v>114</v>
      </c>
      <c r="Z72" s="105" t="s">
        <v>114</v>
      </c>
      <c r="AA72" s="105">
        <v>0.195</v>
      </c>
      <c r="AB72" s="105">
        <v>0.34125</v>
      </c>
      <c r="AC72" s="105">
        <v>0.43875</v>
      </c>
      <c r="AD72" s="105">
        <v>0.34125</v>
      </c>
      <c r="AE72" s="105">
        <v>0.34125</v>
      </c>
      <c r="AF72" s="105">
        <v>0.34125</v>
      </c>
      <c r="AG72" s="105">
        <v>0.39</v>
      </c>
      <c r="AH72" s="105">
        <v>0.4875</v>
      </c>
      <c r="AI72" s="105">
        <v>0.6045</v>
      </c>
      <c r="AJ72" s="105">
        <v>0.4875</v>
      </c>
      <c r="AK72" s="105">
        <v>0.59475</v>
      </c>
      <c r="AL72" s="105">
        <v>0.663</v>
      </c>
      <c r="AM72" s="105">
        <v>0.5655</v>
      </c>
      <c r="AN72" s="105">
        <v>0.735996937159292</v>
      </c>
      <c r="AO72" s="105">
        <v>0.970945677474416</v>
      </c>
      <c r="AP72" s="105">
        <v>0.81682078264488</v>
      </c>
      <c r="AQ72" s="105">
        <v>0.907069987367047</v>
      </c>
      <c r="AR72" s="105">
        <v>0.689035590522864</v>
      </c>
      <c r="AS72" s="105">
        <v>0.593801888232433</v>
      </c>
      <c r="AT72" s="105">
        <v>0.569978059199825</v>
      </c>
      <c r="AU72" s="106">
        <v>0.454422562260118</v>
      </c>
      <c r="AV72" s="78">
        <v>-0.204915060772409</v>
      </c>
      <c r="AW72" s="78">
        <v>0.0157535569759273</v>
      </c>
      <c r="AX72" s="78">
        <v>0.00305415925930895</v>
      </c>
    </row>
    <row r="73" spans="8:8" s="70" ht="10.2" customFormat="1">
      <c r="A73" s="80" t="s">
        <v>193</v>
      </c>
      <c r="B73" s="107">
        <v>7.41</v>
      </c>
      <c r="C73" s="107">
        <v>8.7165</v>
      </c>
      <c r="D73" s="107">
        <v>9.945</v>
      </c>
      <c r="E73" s="107">
        <v>8.736</v>
      </c>
      <c r="F73" s="107">
        <v>9.72075</v>
      </c>
      <c r="G73" s="107">
        <v>9.87675</v>
      </c>
      <c r="H73" s="107">
        <v>9.0285</v>
      </c>
      <c r="I73" s="107">
        <v>7.59525</v>
      </c>
      <c r="J73" s="107">
        <v>9.009</v>
      </c>
      <c r="K73" s="107">
        <v>10.11075</v>
      </c>
      <c r="L73" s="107">
        <v>9.31125</v>
      </c>
      <c r="M73" s="107">
        <v>7.34175</v>
      </c>
      <c r="N73" s="107">
        <v>7.8585</v>
      </c>
      <c r="O73" s="107">
        <v>7.956</v>
      </c>
      <c r="P73" s="107">
        <v>9.40875</v>
      </c>
      <c r="Q73" s="107">
        <v>11.349</v>
      </c>
      <c r="R73" s="107">
        <v>12.74325</v>
      </c>
      <c r="S73" s="107">
        <v>10.023</v>
      </c>
      <c r="T73" s="107">
        <v>10.46175</v>
      </c>
      <c r="U73" s="107">
        <v>8.463</v>
      </c>
      <c r="V73" s="107">
        <v>8.658</v>
      </c>
      <c r="W73" s="107">
        <v>8.346</v>
      </c>
      <c r="X73" s="107">
        <v>8.307</v>
      </c>
      <c r="Y73" s="107">
        <v>8.7165</v>
      </c>
      <c r="Z73" s="107">
        <v>8.619</v>
      </c>
      <c r="AA73" s="107">
        <v>7.26375</v>
      </c>
      <c r="AB73" s="107">
        <v>7.956</v>
      </c>
      <c r="AC73" s="107">
        <v>8.8335</v>
      </c>
      <c r="AD73" s="107">
        <v>8.034</v>
      </c>
      <c r="AE73" s="107">
        <v>8.385</v>
      </c>
      <c r="AF73" s="107">
        <v>6.71775</v>
      </c>
      <c r="AG73" s="107">
        <v>6.97125</v>
      </c>
      <c r="AH73" s="107">
        <v>6.23025</v>
      </c>
      <c r="AI73" s="107">
        <v>7.06875</v>
      </c>
      <c r="AJ73" s="107">
        <v>10.764</v>
      </c>
      <c r="AK73" s="107">
        <v>10.491</v>
      </c>
      <c r="AL73" s="107">
        <v>10.46175</v>
      </c>
      <c r="AM73" s="107">
        <v>11.9925</v>
      </c>
      <c r="AN73" s="107">
        <v>14.8281127153878</v>
      </c>
      <c r="AO73" s="107">
        <v>15.8031809697587</v>
      </c>
      <c r="AP73" s="107">
        <v>16.0644446276911</v>
      </c>
      <c r="AQ73" s="107">
        <v>14.6070647253181</v>
      </c>
      <c r="AR73" s="107">
        <v>12.5305977641847</v>
      </c>
      <c r="AS73" s="107">
        <v>11.452182990904</v>
      </c>
      <c r="AT73" s="107">
        <v>12.2609741187825</v>
      </c>
      <c r="AU73" s="107">
        <v>12.4242937779556</v>
      </c>
      <c r="AV73" s="108">
        <v>0.0105516494902052</v>
      </c>
      <c r="AW73" s="108">
        <v>0.0131065627565634</v>
      </c>
      <c r="AX73" s="108">
        <v>0.0835032743391754</v>
      </c>
    </row>
    <row r="74" spans="8:8" s="70" ht="10.2" customFormat="1">
      <c r="A74" s="95"/>
      <c r="B74" s="105"/>
      <c r="C74" s="105"/>
      <c r="D74" s="105"/>
      <c r="E74" s="105"/>
      <c r="F74" s="105"/>
      <c r="G74" s="105"/>
      <c r="H74" s="105"/>
      <c r="I74" s="105"/>
      <c r="J74" s="105"/>
      <c r="K74" s="105"/>
      <c r="L74" s="105"/>
      <c r="M74" s="105"/>
      <c r="N74" s="105"/>
      <c r="O74" s="105"/>
      <c r="P74" s="105"/>
      <c r="Q74" s="105"/>
      <c r="R74" s="105"/>
      <c r="S74" s="105"/>
      <c r="T74" s="105"/>
      <c r="U74" s="105"/>
      <c r="V74" s="105"/>
      <c r="W74" s="105"/>
      <c r="X74" s="105"/>
      <c r="Y74" s="105"/>
      <c r="Z74" s="105"/>
      <c r="AA74" s="105"/>
      <c r="AB74" s="105"/>
      <c r="AC74" s="105"/>
      <c r="AD74" s="105"/>
      <c r="AE74" s="105"/>
      <c r="AF74" s="105"/>
      <c r="AG74" s="105"/>
      <c r="AH74" s="105"/>
      <c r="AI74" s="105"/>
      <c r="AJ74" s="105"/>
      <c r="AK74" s="105"/>
      <c r="AL74" s="105"/>
      <c r="AM74" s="105"/>
      <c r="AN74" s="105"/>
      <c r="AO74" s="105"/>
      <c r="AP74" s="105"/>
      <c r="AQ74" s="105"/>
      <c r="AR74" s="105"/>
      <c r="AS74" s="105"/>
      <c r="AT74" s="105"/>
      <c r="AU74" s="105"/>
      <c r="AV74" s="110"/>
      <c r="AW74" s="110"/>
      <c r="AX74" s="110"/>
    </row>
    <row r="75" spans="8:8">
      <c r="F75" s="105"/>
      <c r="G75" s="105"/>
      <c r="H75" s="105"/>
      <c r="I75" s="105"/>
      <c r="J75" s="105"/>
      <c r="K75" s="105"/>
      <c r="L75" s="105"/>
      <c r="M75" s="105"/>
      <c r="N75" s="105"/>
      <c r="O75" s="105"/>
      <c r="P75" s="105"/>
      <c r="Q75" s="105"/>
      <c r="R75" s="105"/>
      <c r="S75" s="105"/>
      <c r="T75" s="105"/>
      <c r="U75" s="105"/>
      <c r="V75" s="105"/>
      <c r="W75" s="105"/>
      <c r="X75" s="105"/>
      <c r="Y75" s="105"/>
      <c r="Z75" s="105"/>
      <c r="AA75" s="105"/>
      <c r="AB75" s="105"/>
      <c r="AC75" s="105"/>
      <c r="AD75" s="105"/>
      <c r="AE75" s="105"/>
      <c r="AF75" s="105"/>
      <c r="AG75" s="105"/>
      <c r="AH75" s="105"/>
      <c r="AI75" s="105"/>
      <c r="AJ75" s="105"/>
      <c r="AK75" s="105"/>
      <c r="AL75" s="105"/>
      <c r="AM75" s="105"/>
      <c r="AN75" s="105"/>
      <c r="AO75" s="111"/>
      <c r="AP75" s="105"/>
      <c r="AQ75" s="105"/>
      <c r="AR75" s="105"/>
      <c r="AS75" s="105"/>
      <c r="AT75" s="105"/>
      <c r="AU75" s="105"/>
    </row>
    <row r="76" spans="8:8" s="87" ht="10.2" customFormat="1">
      <c r="A76" s="88" t="s">
        <v>194</v>
      </c>
      <c r="B76" s="89">
        <v>168.909</v>
      </c>
      <c r="C76" s="89">
        <v>194.5125</v>
      </c>
      <c r="D76" s="89">
        <v>189.579</v>
      </c>
      <c r="E76" s="89">
        <v>182.78325</v>
      </c>
      <c r="F76" s="89">
        <v>185.31825</v>
      </c>
      <c r="G76" s="89">
        <v>160.02675</v>
      </c>
      <c r="H76" s="89">
        <v>122.421</v>
      </c>
      <c r="I76" s="89">
        <v>107.1525</v>
      </c>
      <c r="J76" s="89">
        <v>96.35925</v>
      </c>
      <c r="K76" s="89">
        <v>97.41225</v>
      </c>
      <c r="L76" s="89">
        <v>100.854</v>
      </c>
      <c r="M76" s="89">
        <v>99.5085</v>
      </c>
      <c r="N76" s="89">
        <v>91.6695</v>
      </c>
      <c r="O76" s="89">
        <v>93.25875</v>
      </c>
      <c r="P76" s="89">
        <v>105.027</v>
      </c>
      <c r="Q76" s="89">
        <v>109.2585</v>
      </c>
      <c r="R76" s="89">
        <v>129.95775</v>
      </c>
      <c r="S76" s="89">
        <v>109.77525</v>
      </c>
      <c r="T76" s="89">
        <v>106.65525</v>
      </c>
      <c r="U76" s="89">
        <v>101.1855</v>
      </c>
      <c r="V76" s="89">
        <v>101.99475</v>
      </c>
      <c r="W76" s="89">
        <v>104.1495</v>
      </c>
      <c r="X76" s="89">
        <v>106.90875</v>
      </c>
      <c r="Y76" s="89">
        <v>105.87525</v>
      </c>
      <c r="Z76" s="89">
        <v>98.709</v>
      </c>
      <c r="AA76" s="89">
        <v>91.299</v>
      </c>
      <c r="AB76" s="89">
        <v>89.1345</v>
      </c>
      <c r="AC76" s="89">
        <v>96.20325</v>
      </c>
      <c r="AD76" s="89">
        <v>101.33175</v>
      </c>
      <c r="AE76" s="89">
        <v>114.7575</v>
      </c>
      <c r="AF76" s="89">
        <v>118.17</v>
      </c>
      <c r="AG76" s="89">
        <v>119.38875</v>
      </c>
      <c r="AH76" s="89">
        <v>124.995</v>
      </c>
      <c r="AI76" s="89">
        <v>137.25075</v>
      </c>
      <c r="AJ76" s="89">
        <v>133.185</v>
      </c>
      <c r="AK76" s="89">
        <v>121.992</v>
      </c>
      <c r="AL76" s="89">
        <v>119.145</v>
      </c>
      <c r="AM76" s="89">
        <v>125.853</v>
      </c>
      <c r="AN76" s="89">
        <v>147.528409264056</v>
      </c>
      <c r="AO76" s="89">
        <v>151.303110258576</v>
      </c>
      <c r="AP76" s="89">
        <v>152.985309387432</v>
      </c>
      <c r="AQ76" s="89">
        <v>156.046335434208</v>
      </c>
      <c r="AR76" s="89">
        <v>147.600451663966</v>
      </c>
      <c r="AS76" s="89">
        <v>151.038122658491</v>
      </c>
      <c r="AT76" s="89">
        <v>156.875543863131</v>
      </c>
      <c r="AU76" s="89">
        <v>148.788102937022</v>
      </c>
      <c r="AV76" s="90">
        <v>-0.0541446141849401</v>
      </c>
      <c r="AW76" s="90">
        <v>0.0165061088501075</v>
      </c>
      <c r="AX76" s="90">
        <v>1.0</v>
      </c>
    </row>
    <row r="77" spans="8:8">
      <c r="A77" s="69" t="s">
        <v>195</v>
      </c>
      <c r="B77" s="105">
        <v>17.16</v>
      </c>
      <c r="C77" s="105">
        <v>16.95</v>
      </c>
      <c r="D77" s="105">
        <v>13.47</v>
      </c>
      <c r="E77" s="105">
        <v>18.13</v>
      </c>
      <c r="F77" s="105">
        <v>17.51</v>
      </c>
      <c r="G77" s="105">
        <v>14.55</v>
      </c>
      <c r="H77" s="105">
        <v>16.4</v>
      </c>
      <c r="I77" s="105">
        <v>15.73</v>
      </c>
      <c r="J77" s="105">
        <v>13.76</v>
      </c>
      <c r="K77" s="105">
        <v>12.85</v>
      </c>
      <c r="L77" s="105">
        <v>12.4</v>
      </c>
      <c r="M77" s="105">
        <v>10.66</v>
      </c>
      <c r="N77" s="105">
        <v>11.73</v>
      </c>
      <c r="O77" s="105">
        <v>11.52</v>
      </c>
      <c r="P77" s="105">
        <v>12.36</v>
      </c>
      <c r="Q77" s="105">
        <v>11.42</v>
      </c>
      <c r="R77" s="105">
        <v>11.62</v>
      </c>
      <c r="S77" s="105">
        <v>11.88</v>
      </c>
      <c r="T77" s="105">
        <v>10.43</v>
      </c>
      <c r="U77" s="105">
        <v>14.35</v>
      </c>
      <c r="V77" s="105">
        <v>16.17</v>
      </c>
      <c r="W77" s="105">
        <v>18.13</v>
      </c>
      <c r="X77" s="105">
        <v>20.1</v>
      </c>
      <c r="Y77" s="105">
        <v>21.02</v>
      </c>
      <c r="Z77" s="105">
        <v>14.28</v>
      </c>
      <c r="AA77" s="105">
        <v>13.03</v>
      </c>
      <c r="AB77" s="105">
        <v>11.87</v>
      </c>
      <c r="AC77" s="105">
        <v>11.15</v>
      </c>
      <c r="AD77" s="105">
        <v>10.8</v>
      </c>
      <c r="AE77" s="105">
        <v>9.6</v>
      </c>
      <c r="AF77" s="105">
        <v>10.3</v>
      </c>
      <c r="AG77" s="105">
        <v>11.58</v>
      </c>
      <c r="AH77" s="105">
        <v>13.98</v>
      </c>
      <c r="AI77" s="105">
        <v>22.75</v>
      </c>
      <c r="AJ77" s="105">
        <v>19.03</v>
      </c>
      <c r="AK77" s="105">
        <v>15.04</v>
      </c>
      <c r="AL77" s="105">
        <v>13.68</v>
      </c>
      <c r="AM77" s="105">
        <v>12.21</v>
      </c>
      <c r="AN77" s="105">
        <v>20.9073684666703</v>
      </c>
      <c r="AO77" s="105">
        <v>24.4371056323999</v>
      </c>
      <c r="AP77" s="105">
        <v>25.0934503354044</v>
      </c>
      <c r="AQ77" s="105">
        <v>20.8497200771703</v>
      </c>
      <c r="AR77" s="105">
        <v>19.5985809886796</v>
      </c>
      <c r="AS77" s="105">
        <v>24.3242871634315</v>
      </c>
      <c r="AT77" s="105">
        <v>28.4237874805191</v>
      </c>
      <c r="AU77" s="106">
        <v>24.2536309867118</v>
      </c>
      <c r="AV77" s="78">
        <v>-0.14904499437454</v>
      </c>
      <c r="AW77" s="78">
        <v>0.0245515100106226</v>
      </c>
      <c r="AX77" s="78">
        <v>0.16300786492975</v>
      </c>
    </row>
    <row r="78" spans="8:8">
      <c r="A78" s="69" t="s">
        <v>196</v>
      </c>
      <c r="B78" s="105">
        <v>151.749</v>
      </c>
      <c r="C78" s="105">
        <v>177.5625</v>
      </c>
      <c r="D78" s="105">
        <v>176.109</v>
      </c>
      <c r="E78" s="105">
        <v>164.65325</v>
      </c>
      <c r="F78" s="105">
        <v>167.80825</v>
      </c>
      <c r="G78" s="105">
        <v>145.47675</v>
      </c>
      <c r="H78" s="105">
        <v>106.021</v>
      </c>
      <c r="I78" s="105">
        <v>91.4225</v>
      </c>
      <c r="J78" s="105">
        <v>82.59925</v>
      </c>
      <c r="K78" s="105">
        <v>84.56225</v>
      </c>
      <c r="L78" s="105">
        <v>88.454</v>
      </c>
      <c r="M78" s="105">
        <v>88.8485</v>
      </c>
      <c r="N78" s="105">
        <v>79.9395</v>
      </c>
      <c r="O78" s="105">
        <v>81.73875</v>
      </c>
      <c r="P78" s="105">
        <v>92.667</v>
      </c>
      <c r="Q78" s="105">
        <v>97.8385</v>
      </c>
      <c r="R78" s="105">
        <v>118.33775</v>
      </c>
      <c r="S78" s="105">
        <v>97.89525</v>
      </c>
      <c r="T78" s="105">
        <v>96.22525</v>
      </c>
      <c r="U78" s="105">
        <v>86.8355</v>
      </c>
      <c r="V78" s="105">
        <v>85.82475</v>
      </c>
      <c r="W78" s="105">
        <v>86.0195</v>
      </c>
      <c r="X78" s="105">
        <v>86.80875</v>
      </c>
      <c r="Y78" s="105">
        <v>84.85525</v>
      </c>
      <c r="Z78" s="105">
        <v>84.429</v>
      </c>
      <c r="AA78" s="105">
        <v>78.269</v>
      </c>
      <c r="AB78" s="105">
        <v>77.2645</v>
      </c>
      <c r="AC78" s="105">
        <v>85.05325</v>
      </c>
      <c r="AD78" s="105">
        <v>90.53175</v>
      </c>
      <c r="AE78" s="105">
        <v>105.1575</v>
      </c>
      <c r="AF78" s="105">
        <v>107.87</v>
      </c>
      <c r="AG78" s="105">
        <v>107.80875</v>
      </c>
      <c r="AH78" s="105">
        <v>111.015</v>
      </c>
      <c r="AI78" s="105">
        <v>114.50075</v>
      </c>
      <c r="AJ78" s="105">
        <v>114.155</v>
      </c>
      <c r="AK78" s="105">
        <v>106.952</v>
      </c>
      <c r="AL78" s="105">
        <v>105.465</v>
      </c>
      <c r="AM78" s="105">
        <v>113.643</v>
      </c>
      <c r="AN78" s="105">
        <v>126.621040797386</v>
      </c>
      <c r="AO78" s="105">
        <v>126.866004626176</v>
      </c>
      <c r="AP78" s="105">
        <v>127.891859052028</v>
      </c>
      <c r="AQ78" s="105">
        <v>135.196615357038</v>
      </c>
      <c r="AR78" s="105">
        <v>128.001870675287</v>
      </c>
      <c r="AS78" s="105">
        <v>126.71383549506</v>
      </c>
      <c r="AT78" s="105">
        <v>128.451756382612</v>
      </c>
      <c r="AU78" s="106">
        <v>124.53447195031</v>
      </c>
      <c r="AV78" s="78">
        <v>-0.03314507074316</v>
      </c>
      <c r="AW78" s="78">
        <v>0.00874051584397373</v>
      </c>
      <c r="AX78" s="78">
        <v>0.83699213507025</v>
      </c>
    </row>
    <row r="79" spans="8:8">
      <c r="A79" s="91" t="s">
        <v>197</v>
      </c>
      <c r="B79" s="112">
        <v>0.1</v>
      </c>
      <c r="C79" s="112">
        <v>0.1</v>
      </c>
      <c r="D79" s="112">
        <v>0.07</v>
      </c>
      <c r="E79" s="112">
        <v>0.07</v>
      </c>
      <c r="F79" s="112">
        <v>0.06</v>
      </c>
      <c r="G79" s="112">
        <v>0.07</v>
      </c>
      <c r="H79" s="112">
        <v>0.0</v>
      </c>
      <c r="I79" s="112">
        <v>0.1</v>
      </c>
      <c r="J79" s="112">
        <v>0.12</v>
      </c>
      <c r="K79" s="112">
        <v>0.09</v>
      </c>
      <c r="L79" s="112">
        <v>0.09</v>
      </c>
      <c r="M79" s="112">
        <v>0.31</v>
      </c>
      <c r="N79" s="112">
        <v>0.32</v>
      </c>
      <c r="O79" s="112">
        <v>0.37</v>
      </c>
      <c r="P79" s="112">
        <v>0.36</v>
      </c>
      <c r="Q79" s="112">
        <v>0.07</v>
      </c>
      <c r="R79" s="112">
        <v>0.1</v>
      </c>
      <c r="S79" s="112">
        <v>0.24</v>
      </c>
      <c r="T79" s="112">
        <v>0.21</v>
      </c>
      <c r="U79" s="112">
        <v>0.21</v>
      </c>
      <c r="V79" s="112">
        <v>0.16</v>
      </c>
      <c r="W79" s="112">
        <v>0.18</v>
      </c>
      <c r="X79" s="112">
        <v>0.25</v>
      </c>
      <c r="Y79" s="112">
        <v>0.19</v>
      </c>
      <c r="Z79" s="112">
        <v>0.41</v>
      </c>
      <c r="AA79" s="112">
        <v>0.26</v>
      </c>
      <c r="AB79" s="112">
        <v>0.29</v>
      </c>
      <c r="AC79" s="112">
        <v>0.23</v>
      </c>
      <c r="AD79" s="112">
        <v>0.24</v>
      </c>
      <c r="AE79" s="112">
        <v>0.28</v>
      </c>
      <c r="AF79" s="112">
        <v>0.2</v>
      </c>
      <c r="AG79" s="112">
        <v>0.19</v>
      </c>
      <c r="AH79" s="112">
        <v>0.18</v>
      </c>
      <c r="AI79" s="112">
        <v>0.14</v>
      </c>
      <c r="AJ79" s="112">
        <v>0.09</v>
      </c>
      <c r="AK79" s="112">
        <v>0.09</v>
      </c>
      <c r="AL79" s="112">
        <v>0.08</v>
      </c>
      <c r="AM79" s="112">
        <v>0.07</v>
      </c>
      <c r="AN79" s="112">
        <v>0.70515109065097</v>
      </c>
      <c r="AO79" s="112">
        <v>0.79664867283528</v>
      </c>
      <c r="AP79" s="112">
        <v>0.69267900037735</v>
      </c>
      <c r="AQ79" s="112">
        <v>0.72127465106883</v>
      </c>
      <c r="AR79" s="112">
        <v>0.50822790203197</v>
      </c>
      <c r="AS79" s="112">
        <v>0.59913458315516</v>
      </c>
      <c r="AT79" s="112">
        <v>0.59413122722665</v>
      </c>
      <c r="AU79" s="107">
        <v>0.56921852480973</v>
      </c>
      <c r="AV79" s="113">
        <v>-0.0445489869494569</v>
      </c>
      <c r="AW79" s="113">
        <v>0.202551409263204</v>
      </c>
      <c r="AX79" s="113">
        <v>0.00382569918947529</v>
      </c>
    </row>
    <row r="80" spans="8:8">
      <c r="A80" s="94"/>
      <c r="B80" s="76"/>
      <c r="C80" s="76"/>
      <c r="D80" s="76"/>
      <c r="E80" s="76"/>
      <c r="F80" s="76"/>
      <c r="G80" s="76"/>
      <c r="H80" s="76"/>
      <c r="I80" s="76"/>
      <c r="J80" s="76"/>
      <c r="K80" s="76"/>
      <c r="L80" s="76"/>
      <c r="M80" s="76"/>
      <c r="N80" s="76"/>
      <c r="O80" s="76"/>
      <c r="P80" s="76"/>
      <c r="Q80" s="76"/>
      <c r="R80" s="76"/>
      <c r="S80" s="76"/>
      <c r="T80" s="76"/>
      <c r="U80" s="76"/>
      <c r="V80" s="76"/>
      <c r="W80" s="76"/>
      <c r="X80" s="76"/>
      <c r="Y80" s="76"/>
      <c r="Z80" s="76"/>
      <c r="AA80" s="76"/>
      <c r="AB80" s="76"/>
      <c r="AC80" s="76"/>
      <c r="AD80" s="76"/>
      <c r="AE80" s="76"/>
      <c r="AF80" s="76"/>
      <c r="AG80" s="76"/>
      <c r="AH80" s="76"/>
      <c r="AI80" s="76"/>
      <c r="AJ80" s="76"/>
      <c r="AK80" s="76"/>
      <c r="AL80" s="76"/>
      <c r="AM80" s="76"/>
      <c r="AN80" s="76"/>
      <c r="AO80" s="76"/>
      <c r="AP80" s="76"/>
      <c r="AQ80" s="76"/>
      <c r="AR80" s="76"/>
      <c r="AS80" s="76"/>
      <c r="AT80" s="76"/>
      <c r="AU80" s="76"/>
      <c r="AV80" s="94"/>
      <c r="AW80" s="94"/>
      <c r="AX80" s="94"/>
    </row>
    <row r="81" spans="8:8">
      <c r="A81" s="96" t="s">
        <v>241</v>
      </c>
      <c r="B81" s="76"/>
      <c r="C81" s="76"/>
      <c r="D81" s="76"/>
      <c r="E81" s="76"/>
      <c r="F81" s="76"/>
      <c r="G81" s="76"/>
      <c r="H81" s="76"/>
      <c r="I81" s="76"/>
      <c r="J81" s="76"/>
      <c r="K81" s="76"/>
      <c r="L81" s="76"/>
      <c r="M81" s="76"/>
      <c r="N81" s="76"/>
      <c r="O81" s="76"/>
      <c r="P81" s="76"/>
      <c r="Q81" s="76"/>
      <c r="R81" s="76"/>
      <c r="S81" s="76"/>
      <c r="T81" s="76"/>
      <c r="U81" s="76"/>
      <c r="V81" s="76"/>
      <c r="W81" s="76"/>
      <c r="X81" s="76"/>
      <c r="Y81" s="76"/>
      <c r="Z81" s="76"/>
      <c r="AA81" s="76"/>
      <c r="AB81" s="76"/>
      <c r="AC81" s="76"/>
      <c r="AD81" s="76"/>
      <c r="AE81" s="76"/>
      <c r="AF81" s="76"/>
      <c r="AG81" s="76"/>
      <c r="AH81" s="76"/>
      <c r="AI81" s="76"/>
      <c r="AJ81" s="76"/>
      <c r="AK81" s="76"/>
      <c r="AL81" s="76"/>
      <c r="AM81" s="76"/>
      <c r="AN81" s="76"/>
      <c r="AO81" s="76"/>
      <c r="AP81" s="76"/>
      <c r="AQ81" s="76"/>
      <c r="AR81" s="76"/>
      <c r="AS81" s="76"/>
      <c r="AT81" s="76"/>
      <c r="AU81" s="76"/>
      <c r="AV81" s="94"/>
      <c r="AW81" s="94"/>
      <c r="AX81" s="94"/>
    </row>
    <row r="82" spans="8:8">
      <c r="A82" s="96" t="s">
        <v>242</v>
      </c>
      <c r="B82" s="76"/>
      <c r="C82" s="76"/>
      <c r="D82" s="76"/>
      <c r="E82" s="76"/>
      <c r="F82" s="76"/>
      <c r="G82" s="76"/>
      <c r="H82" s="76"/>
      <c r="I82" s="76"/>
      <c r="J82" s="76"/>
      <c r="K82" s="76"/>
      <c r="L82" s="76"/>
      <c r="M82" s="76"/>
      <c r="N82" s="76"/>
      <c r="O82" s="76"/>
      <c r="P82" s="76"/>
      <c r="Q82" s="76"/>
      <c r="R82" s="76"/>
      <c r="S82" s="76"/>
      <c r="T82" s="76"/>
      <c r="U82" s="76"/>
      <c r="V82" s="76"/>
      <c r="W82" s="76"/>
      <c r="X82" s="76"/>
      <c r="Y82" s="76"/>
      <c r="Z82" s="76"/>
      <c r="AA82" s="76"/>
      <c r="AB82" s="76"/>
      <c r="AC82" s="76"/>
      <c r="AD82" s="76"/>
      <c r="AE82" s="76"/>
      <c r="AF82" s="76"/>
      <c r="AG82" s="76"/>
      <c r="AH82" s="76"/>
      <c r="AI82" s="76"/>
      <c r="AJ82" s="76"/>
      <c r="AK82" s="76"/>
      <c r="AL82" s="76"/>
      <c r="AM82" s="76"/>
      <c r="AN82" s="76"/>
      <c r="AO82" s="76"/>
      <c r="AP82" s="76"/>
      <c r="AQ82" s="76"/>
      <c r="AR82" s="76"/>
      <c r="AS82" s="76"/>
      <c r="AT82" s="76"/>
      <c r="AU82" s="76"/>
      <c r="AV82" s="94"/>
      <c r="AW82" s="94"/>
      <c r="AX82" s="94"/>
    </row>
    <row r="83" spans="8:8" ht="10.8">
      <c r="A83" s="96" t="s">
        <v>243</v>
      </c>
      <c r="B83" s="76"/>
      <c r="C83" s="76"/>
      <c r="D83" s="76"/>
      <c r="E83" s="76"/>
      <c r="F83" s="76"/>
      <c r="G83" s="76"/>
      <c r="H83" s="76"/>
      <c r="I83" s="76"/>
      <c r="J83" s="76"/>
      <c r="K83" s="76"/>
      <c r="L83" s="76"/>
      <c r="M83" s="76"/>
      <c r="N83" s="76"/>
      <c r="O83" s="76"/>
      <c r="P83" s="76"/>
      <c r="Q83" s="76"/>
      <c r="R83" s="76"/>
      <c r="S83" s="76"/>
      <c r="T83" s="76"/>
      <c r="U83" s="76"/>
      <c r="V83" s="76"/>
      <c r="W83" s="76"/>
      <c r="X83" s="76"/>
      <c r="Y83" s="76"/>
      <c r="Z83" s="76"/>
      <c r="AA83" s="76"/>
      <c r="AB83" s="76"/>
      <c r="AC83" s="76"/>
      <c r="AD83" s="76"/>
      <c r="AE83" s="76"/>
      <c r="AF83" s="76"/>
      <c r="AG83" s="76"/>
      <c r="AH83" s="76"/>
      <c r="AI83" s="76"/>
      <c r="AJ83" s="76"/>
      <c r="AK83" s="76"/>
      <c r="AL83" s="76"/>
      <c r="AM83" s="76"/>
      <c r="AN83" s="76"/>
      <c r="AO83" s="76"/>
      <c r="AP83" s="76"/>
      <c r="AQ83" s="76"/>
      <c r="AR83" s="76"/>
      <c r="AS83" s="76"/>
      <c r="AT83" s="76"/>
      <c r="AU83" s="76"/>
      <c r="AV83" s="94"/>
      <c r="AW83" s="94"/>
      <c r="AX83" s="94"/>
    </row>
    <row r="84" spans="8:8">
      <c r="A84" s="69" t="s">
        <v>221</v>
      </c>
      <c r="B84" s="76"/>
      <c r="C84" s="76"/>
      <c r="D84" s="76"/>
      <c r="E84" s="76"/>
      <c r="F84" s="76"/>
      <c r="G84" s="76"/>
      <c r="H84" s="76"/>
      <c r="I84" s="76"/>
      <c r="J84" s="76"/>
      <c r="K84" s="76"/>
      <c r="L84" s="76"/>
      <c r="M84" s="76"/>
      <c r="N84" s="76"/>
      <c r="O84" s="76"/>
      <c r="P84" s="76"/>
      <c r="Q84" s="76"/>
      <c r="R84" s="76"/>
      <c r="S84" s="76"/>
      <c r="T84" s="76"/>
      <c r="U84" s="76"/>
      <c r="V84" s="76"/>
      <c r="W84" s="76"/>
      <c r="X84" s="76"/>
      <c r="Y84" s="76"/>
      <c r="Z84" s="76"/>
      <c r="AA84" s="76"/>
      <c r="AB84" s="76"/>
      <c r="AC84" s="76"/>
      <c r="AD84" s="76"/>
      <c r="AE84" s="76"/>
      <c r="AF84" s="76"/>
      <c r="AG84" s="76"/>
      <c r="AH84" s="76"/>
      <c r="AI84" s="76"/>
      <c r="AJ84" s="76"/>
      <c r="AK84" s="76"/>
      <c r="AL84" s="76"/>
      <c r="AM84" s="76"/>
      <c r="AN84" s="76"/>
      <c r="AO84" s="76"/>
      <c r="AP84" s="76"/>
      <c r="AQ84" s="76"/>
      <c r="AR84" s="76"/>
      <c r="AS84" s="76"/>
      <c r="AT84" s="76"/>
      <c r="AU84" s="76"/>
    </row>
    <row r="85" spans="8:8">
      <c r="A85" s="114" t="s">
        <v>224</v>
      </c>
      <c r="B85" s="76"/>
      <c r="C85" s="76"/>
      <c r="D85" s="76"/>
      <c r="E85" s="76"/>
      <c r="F85" s="76"/>
      <c r="G85" s="76"/>
      <c r="H85" s="76"/>
      <c r="I85" s="76"/>
      <c r="J85" s="76"/>
      <c r="K85" s="76"/>
      <c r="L85" s="76"/>
      <c r="M85" s="76"/>
      <c r="N85" s="76"/>
      <c r="O85" s="76"/>
      <c r="P85" s="76"/>
      <c r="Q85" s="76"/>
      <c r="R85" s="76"/>
      <c r="S85" s="76"/>
      <c r="T85" s="76"/>
      <c r="U85" s="76"/>
      <c r="V85" s="76"/>
      <c r="W85" s="76"/>
      <c r="X85" s="76"/>
      <c r="Y85" s="76"/>
      <c r="Z85" s="76"/>
      <c r="AA85" s="76"/>
      <c r="AB85" s="76"/>
      <c r="AC85" s="76"/>
      <c r="AD85" s="76"/>
      <c r="AE85" s="76"/>
      <c r="AF85" s="76"/>
      <c r="AG85" s="76"/>
      <c r="AH85" s="76"/>
      <c r="AI85" s="76"/>
      <c r="AJ85" s="76"/>
      <c r="AK85" s="76"/>
      <c r="AL85" s="76"/>
      <c r="AM85" s="76"/>
      <c r="AN85" s="76"/>
      <c r="AO85" s="76"/>
      <c r="AP85" s="76"/>
      <c r="AQ85" s="76"/>
      <c r="AR85" s="76"/>
      <c r="AS85" s="76"/>
      <c r="AT85" s="76"/>
      <c r="AU85" s="76"/>
    </row>
    <row r="86" spans="8:8">
      <c r="A86" s="69" t="s">
        <v>203</v>
      </c>
      <c r="B86" s="76"/>
      <c r="C86" s="76"/>
      <c r="D86" s="76"/>
      <c r="E86" s="76"/>
      <c r="F86" s="76"/>
      <c r="G86" s="76"/>
      <c r="H86" s="76"/>
      <c r="I86" s="76"/>
      <c r="J86" s="76"/>
      <c r="K86" s="76"/>
      <c r="L86" s="76"/>
      <c r="M86" s="76"/>
      <c r="N86" s="76"/>
      <c r="O86" s="76"/>
      <c r="P86" s="76"/>
      <c r="Q86" s="76"/>
      <c r="R86" s="76"/>
      <c r="S86" s="76"/>
      <c r="T86" s="76"/>
      <c r="U86" s="76"/>
      <c r="V86" s="76"/>
      <c r="W86" s="76"/>
      <c r="X86" s="76"/>
      <c r="Y86" s="76"/>
      <c r="Z86" s="76"/>
      <c r="AA86" s="76"/>
      <c r="AB86" s="76"/>
      <c r="AC86" s="76"/>
      <c r="AD86" s="76"/>
      <c r="AE86" s="76"/>
      <c r="AF86" s="76"/>
      <c r="AG86" s="76"/>
      <c r="AH86" s="76"/>
      <c r="AI86" s="76"/>
      <c r="AJ86" s="76"/>
      <c r="AK86" s="76"/>
      <c r="AL86" s="76"/>
      <c r="AM86" s="76"/>
      <c r="AN86" s="76"/>
      <c r="AO86" s="76"/>
      <c r="AP86" s="76"/>
      <c r="AQ86" s="76"/>
      <c r="AR86" s="76"/>
      <c r="AS86" s="76"/>
      <c r="AT86" s="76"/>
      <c r="AU86" s="76"/>
    </row>
    <row r="87" spans="8:8">
      <c r="A87" s="69" t="s">
        <v>204</v>
      </c>
      <c r="B87" s="76"/>
      <c r="C87" s="76"/>
      <c r="D87" s="76"/>
      <c r="E87" s="76"/>
      <c r="F87" s="76"/>
      <c r="G87" s="76"/>
      <c r="H87" s="76"/>
      <c r="I87" s="76"/>
      <c r="J87" s="76"/>
      <c r="K87" s="76"/>
      <c r="L87" s="76"/>
      <c r="M87" s="76"/>
      <c r="N87" s="76"/>
      <c r="O87" s="76"/>
      <c r="P87" s="76"/>
      <c r="Q87" s="76"/>
      <c r="R87" s="76"/>
      <c r="S87" s="76"/>
      <c r="T87" s="76"/>
      <c r="U87" s="76"/>
      <c r="V87" s="76"/>
      <c r="W87" s="76"/>
      <c r="X87" s="76"/>
      <c r="Y87" s="76"/>
      <c r="Z87" s="76"/>
      <c r="AA87" s="76"/>
      <c r="AB87" s="76"/>
      <c r="AC87" s="76"/>
      <c r="AD87" s="76"/>
      <c r="AE87" s="76"/>
      <c r="AF87" s="76"/>
      <c r="AG87" s="76"/>
      <c r="AH87" s="76"/>
      <c r="AI87" s="76"/>
      <c r="AJ87" s="76"/>
      <c r="AK87" s="76"/>
      <c r="AL87" s="76"/>
      <c r="AM87" s="76"/>
      <c r="AN87" s="76"/>
      <c r="AO87" s="76"/>
      <c r="AP87" s="76"/>
      <c r="AQ87" s="76"/>
      <c r="AR87" s="76"/>
      <c r="AS87" s="76"/>
      <c r="AT87" s="76"/>
      <c r="AU87" s="76"/>
    </row>
    <row r="88" spans="8:8">
      <c r="A88" s="69" t="s">
        <v>225</v>
      </c>
      <c r="B88" s="76"/>
      <c r="C88" s="76"/>
      <c r="D88" s="76"/>
      <c r="E88" s="76"/>
      <c r="F88" s="76"/>
      <c r="G88" s="76"/>
      <c r="H88" s="76"/>
      <c r="I88" s="76"/>
      <c r="J88" s="76"/>
      <c r="K88" s="76"/>
      <c r="L88" s="76"/>
      <c r="M88" s="76"/>
      <c r="N88" s="76"/>
      <c r="O88" s="76"/>
      <c r="P88" s="76"/>
      <c r="Q88" s="76"/>
      <c r="R88" s="76"/>
      <c r="S88" s="76"/>
      <c r="T88" s="76"/>
      <c r="U88" s="76"/>
      <c r="V88" s="76"/>
      <c r="W88" s="76"/>
      <c r="X88" s="76"/>
      <c r="Y88" s="76"/>
      <c r="Z88" s="76"/>
      <c r="AA88" s="76"/>
      <c r="AB88" s="76"/>
      <c r="AC88" s="76"/>
      <c r="AD88" s="76"/>
      <c r="AE88" s="76"/>
      <c r="AF88" s="76"/>
      <c r="AG88" s="76"/>
      <c r="AH88" s="76"/>
      <c r="AI88" s="76"/>
      <c r="AJ88" s="76"/>
      <c r="AK88" s="76"/>
      <c r="AL88" s="76"/>
      <c r="AM88" s="76"/>
      <c r="AN88" s="76"/>
      <c r="AO88" s="76"/>
      <c r="AP88" s="76"/>
      <c r="AQ88" s="76"/>
      <c r="AR88" s="76"/>
      <c r="AS88" s="76"/>
      <c r="AT88" s="76"/>
      <c r="AU88" s="76"/>
    </row>
    <row r="89" spans="8:8">
      <c r="A89" s="70" t="s">
        <v>244</v>
      </c>
      <c r="B89" s="76"/>
      <c r="C89" s="76"/>
      <c r="D89" s="76"/>
      <c r="E89" s="76"/>
      <c r="F89" s="76"/>
      <c r="G89" s="76"/>
      <c r="H89" s="76"/>
      <c r="I89" s="76"/>
      <c r="J89" s="76"/>
      <c r="K89" s="76"/>
      <c r="L89" s="76"/>
      <c r="M89" s="76"/>
      <c r="N89" s="76"/>
      <c r="O89" s="76"/>
      <c r="P89" s="76"/>
      <c r="Q89" s="76"/>
      <c r="R89" s="76"/>
      <c r="S89" s="76"/>
      <c r="T89" s="76"/>
      <c r="U89" s="76"/>
      <c r="V89" s="76"/>
      <c r="W89" s="76"/>
      <c r="X89" s="76"/>
      <c r="Y89" s="76"/>
      <c r="Z89" s="76"/>
      <c r="AA89" s="76"/>
      <c r="AB89" s="76"/>
      <c r="AC89" s="76"/>
      <c r="AD89" s="76"/>
      <c r="AE89" s="76"/>
      <c r="AF89" s="76"/>
      <c r="AG89" s="76"/>
      <c r="AH89" s="76"/>
      <c r="AI89" s="76"/>
      <c r="AJ89" s="76"/>
      <c r="AK89" s="76"/>
      <c r="AL89" s="76"/>
      <c r="AM89" s="76"/>
      <c r="AN89" s="76"/>
      <c r="AO89" s="76"/>
      <c r="AP89" s="76"/>
      <c r="AQ89" s="76"/>
      <c r="AR89" s="76"/>
      <c r="AS89" s="76"/>
      <c r="AT89" s="76"/>
      <c r="AU89" s="76"/>
    </row>
    <row r="90" spans="8:8">
      <c r="B90" s="76"/>
      <c r="C90" s="76"/>
      <c r="D90" s="76"/>
      <c r="E90" s="76"/>
      <c r="F90" s="76"/>
      <c r="G90" s="76"/>
      <c r="H90" s="76"/>
      <c r="I90" s="76"/>
      <c r="J90" s="76"/>
      <c r="K90" s="76"/>
      <c r="L90" s="76"/>
      <c r="M90" s="76"/>
      <c r="N90" s="76"/>
      <c r="O90" s="76"/>
      <c r="P90" s="76"/>
      <c r="Q90" s="76"/>
      <c r="R90" s="76"/>
      <c r="S90" s="76"/>
      <c r="T90" s="76"/>
      <c r="U90" s="76"/>
      <c r="V90" s="76"/>
      <c r="W90" s="76"/>
      <c r="X90" s="76"/>
      <c r="Y90" s="76"/>
      <c r="Z90" s="76"/>
      <c r="AA90" s="76"/>
      <c r="AB90" s="76"/>
      <c r="AC90" s="76"/>
      <c r="AD90" s="76"/>
      <c r="AE90" s="76"/>
      <c r="AF90" s="76"/>
      <c r="AG90" s="76"/>
      <c r="AH90" s="76"/>
      <c r="AI90" s="76"/>
      <c r="AJ90" s="76"/>
      <c r="AK90" s="76"/>
      <c r="AL90" s="76"/>
      <c r="AM90" s="76"/>
      <c r="AN90" s="76"/>
      <c r="AO90" s="76"/>
      <c r="AP90" s="76"/>
      <c r="AQ90" s="76"/>
      <c r="AR90" s="76"/>
      <c r="AS90" s="76"/>
      <c r="AT90" s="76"/>
      <c r="AU90" s="76"/>
    </row>
    <row r="91" spans="8:8">
      <c r="AU91" s="69"/>
    </row>
    <row r="92" spans="8:8">
      <c r="AU92" s="69"/>
    </row>
    <row r="93" spans="8:8">
      <c r="B93" s="76"/>
      <c r="C93" s="76"/>
      <c r="D93" s="76"/>
      <c r="E93" s="76"/>
      <c r="F93" s="76"/>
      <c r="G93" s="76"/>
      <c r="H93" s="76"/>
      <c r="I93" s="76"/>
      <c r="J93" s="76"/>
      <c r="K93" s="76"/>
      <c r="L93" s="76"/>
      <c r="M93" s="76"/>
      <c r="N93" s="76"/>
      <c r="O93" s="76"/>
      <c r="P93" s="76"/>
      <c r="Q93" s="76"/>
      <c r="R93" s="76"/>
      <c r="S93" s="76"/>
      <c r="T93" s="76"/>
      <c r="U93" s="76"/>
      <c r="V93" s="76"/>
      <c r="W93" s="76"/>
      <c r="X93" s="76"/>
      <c r="Y93" s="76"/>
      <c r="Z93" s="76"/>
      <c r="AA93" s="76"/>
      <c r="AB93" s="76"/>
      <c r="AC93" s="76"/>
      <c r="AD93" s="76"/>
      <c r="AE93" s="76"/>
      <c r="AF93" s="76"/>
      <c r="AG93" s="76"/>
      <c r="AH93" s="76"/>
      <c r="AI93" s="76"/>
      <c r="AJ93" s="76"/>
      <c r="AK93" s="76"/>
      <c r="AL93" s="76"/>
      <c r="AM93" s="76"/>
      <c r="AN93" s="76"/>
      <c r="AO93" s="76"/>
      <c r="AP93" s="76"/>
      <c r="AQ93" s="76"/>
      <c r="AR93" s="76"/>
      <c r="AS93" s="76"/>
      <c r="AT93" s="76"/>
      <c r="AU93" s="76"/>
    </row>
    <row r="94" spans="8:8">
      <c r="B94" s="76"/>
      <c r="C94" s="76"/>
      <c r="D94" s="76"/>
      <c r="E94" s="76"/>
      <c r="F94" s="76"/>
      <c r="G94" s="76"/>
      <c r="H94" s="76"/>
      <c r="I94" s="76"/>
      <c r="J94" s="76"/>
      <c r="K94" s="76"/>
      <c r="L94" s="76"/>
      <c r="M94" s="76"/>
      <c r="N94" s="76"/>
      <c r="O94" s="76"/>
      <c r="P94" s="76"/>
      <c r="Q94" s="76"/>
      <c r="R94" s="76"/>
      <c r="S94" s="76"/>
      <c r="T94" s="76"/>
      <c r="U94" s="76"/>
      <c r="V94" s="76"/>
      <c r="W94" s="76"/>
      <c r="X94" s="76"/>
      <c r="Y94" s="76"/>
      <c r="Z94" s="76"/>
      <c r="AA94" s="76"/>
      <c r="AB94" s="76"/>
      <c r="AC94" s="76"/>
      <c r="AD94" s="76"/>
      <c r="AE94" s="76"/>
      <c r="AF94" s="76"/>
      <c r="AG94" s="76"/>
      <c r="AH94" s="76"/>
      <c r="AI94" s="76"/>
      <c r="AJ94" s="76"/>
      <c r="AK94" s="76"/>
      <c r="AL94" s="76"/>
      <c r="AM94" s="76"/>
      <c r="AN94" s="76"/>
      <c r="AO94" s="76"/>
      <c r="AP94" s="76"/>
      <c r="AQ94" s="76"/>
      <c r="AR94" s="76"/>
      <c r="AS94" s="76"/>
      <c r="AT94" s="76"/>
      <c r="AU94" s="76"/>
    </row>
    <row r="95" spans="8:8">
      <c r="B95" s="76"/>
      <c r="C95" s="76"/>
      <c r="D95" s="76"/>
      <c r="E95" s="76"/>
      <c r="F95" s="76"/>
      <c r="G95" s="76"/>
      <c r="H95" s="76"/>
      <c r="I95" s="76"/>
      <c r="J95" s="76"/>
      <c r="K95" s="76"/>
      <c r="L95" s="76"/>
      <c r="M95" s="76"/>
      <c r="N95" s="76"/>
      <c r="O95" s="76"/>
      <c r="P95" s="76"/>
      <c r="Q95" s="76"/>
      <c r="R95" s="76"/>
      <c r="S95" s="76"/>
      <c r="T95" s="76"/>
      <c r="U95" s="76"/>
      <c r="V95" s="76"/>
      <c r="W95" s="76"/>
      <c r="X95" s="76"/>
      <c r="Y95" s="76"/>
      <c r="Z95" s="76"/>
      <c r="AA95" s="76"/>
      <c r="AB95" s="76"/>
      <c r="AC95" s="76"/>
      <c r="AD95" s="76"/>
      <c r="AE95" s="76"/>
      <c r="AF95" s="76"/>
      <c r="AG95" s="76"/>
      <c r="AH95" s="76"/>
      <c r="AI95" s="76"/>
      <c r="AJ95" s="76"/>
      <c r="AK95" s="76"/>
      <c r="AL95" s="76"/>
      <c r="AM95" s="76"/>
      <c r="AN95" s="76"/>
      <c r="AO95" s="76"/>
      <c r="AP95" s="76"/>
      <c r="AQ95" s="76"/>
      <c r="AR95" s="76"/>
      <c r="AS95" s="76"/>
      <c r="AT95" s="76"/>
      <c r="AU95" s="76"/>
    </row>
    <row r="96" spans="8:8">
      <c r="B96" s="76"/>
      <c r="C96" s="76"/>
      <c r="D96" s="76"/>
      <c r="E96" s="76"/>
      <c r="F96" s="76"/>
      <c r="G96" s="76"/>
      <c r="H96" s="76"/>
      <c r="I96" s="76"/>
      <c r="J96" s="76"/>
      <c r="K96" s="76"/>
      <c r="L96" s="76"/>
      <c r="M96" s="76"/>
      <c r="N96" s="76"/>
      <c r="O96" s="76"/>
      <c r="P96" s="76"/>
      <c r="Q96" s="76"/>
      <c r="R96" s="76"/>
      <c r="S96" s="76"/>
      <c r="T96" s="76"/>
      <c r="U96" s="76"/>
      <c r="V96" s="76"/>
      <c r="W96" s="76"/>
      <c r="X96" s="76"/>
      <c r="Y96" s="76"/>
      <c r="Z96" s="76"/>
      <c r="AA96" s="76"/>
      <c r="AB96" s="76"/>
      <c r="AC96" s="76"/>
      <c r="AD96" s="76"/>
      <c r="AE96" s="76"/>
      <c r="AF96" s="76"/>
      <c r="AG96" s="76"/>
      <c r="AH96" s="76"/>
      <c r="AI96" s="76"/>
      <c r="AJ96" s="76"/>
      <c r="AK96" s="76"/>
      <c r="AL96" s="76"/>
      <c r="AM96" s="76"/>
      <c r="AN96" s="76"/>
      <c r="AO96" s="76"/>
      <c r="AP96" s="76"/>
      <c r="AQ96" s="76"/>
      <c r="AR96" s="76"/>
      <c r="AS96" s="76"/>
      <c r="AT96" s="76"/>
      <c r="AU96" s="76"/>
    </row>
    <row r="97" spans="8:8">
      <c r="B97" s="76"/>
      <c r="C97" s="76"/>
      <c r="D97" s="76"/>
      <c r="E97" s="76"/>
      <c r="F97" s="76"/>
      <c r="G97" s="76"/>
      <c r="H97" s="76"/>
      <c r="I97" s="76"/>
      <c r="J97" s="76"/>
      <c r="K97" s="76"/>
      <c r="L97" s="76"/>
      <c r="M97" s="76"/>
      <c r="N97" s="76"/>
      <c r="O97" s="76"/>
      <c r="P97" s="76"/>
      <c r="Q97" s="76"/>
      <c r="R97" s="76"/>
      <c r="S97" s="76"/>
      <c r="T97" s="76"/>
      <c r="U97" s="76"/>
      <c r="V97" s="76"/>
      <c r="W97" s="76"/>
      <c r="X97" s="76"/>
      <c r="Y97" s="76"/>
      <c r="Z97" s="76"/>
      <c r="AA97" s="76"/>
      <c r="AB97" s="76"/>
      <c r="AC97" s="76"/>
      <c r="AD97" s="76"/>
      <c r="AE97" s="76"/>
      <c r="AF97" s="76"/>
      <c r="AG97" s="76"/>
      <c r="AH97" s="76"/>
      <c r="AI97" s="76"/>
      <c r="AJ97" s="76"/>
      <c r="AK97" s="76"/>
      <c r="AL97" s="76"/>
      <c r="AM97" s="76"/>
      <c r="AN97" s="76"/>
      <c r="AO97" s="76"/>
      <c r="AP97" s="76"/>
      <c r="AQ97" s="76"/>
      <c r="AR97" s="76"/>
      <c r="AS97" s="76"/>
      <c r="AT97" s="76"/>
      <c r="AU97" s="76"/>
    </row>
    <row r="98" spans="8:8">
      <c r="B98" s="76"/>
      <c r="C98" s="76"/>
      <c r="D98" s="76"/>
      <c r="E98" s="76"/>
      <c r="F98" s="76"/>
      <c r="G98" s="76"/>
      <c r="H98" s="76"/>
      <c r="I98" s="76"/>
      <c r="J98" s="76"/>
      <c r="K98" s="76"/>
      <c r="L98" s="76"/>
      <c r="M98" s="76"/>
      <c r="N98" s="76"/>
      <c r="O98" s="76"/>
      <c r="P98" s="76"/>
      <c r="Q98" s="76"/>
      <c r="R98" s="76"/>
      <c r="S98" s="76"/>
      <c r="T98" s="76"/>
      <c r="U98" s="76"/>
      <c r="V98" s="76"/>
      <c r="W98" s="76"/>
      <c r="X98" s="76"/>
      <c r="Y98" s="76"/>
      <c r="Z98" s="76"/>
      <c r="AA98" s="76"/>
      <c r="AB98" s="76"/>
      <c r="AC98" s="76"/>
      <c r="AD98" s="76"/>
      <c r="AE98" s="76"/>
      <c r="AF98" s="76"/>
      <c r="AG98" s="76"/>
      <c r="AH98" s="76"/>
      <c r="AI98" s="76"/>
      <c r="AJ98" s="76"/>
      <c r="AK98" s="76"/>
      <c r="AL98" s="76"/>
      <c r="AM98" s="76"/>
      <c r="AN98" s="76"/>
      <c r="AO98" s="76"/>
      <c r="AP98" s="76"/>
      <c r="AQ98" s="76"/>
      <c r="AR98" s="76"/>
      <c r="AS98" s="76"/>
      <c r="AT98" s="76"/>
      <c r="AU98" s="76"/>
    </row>
    <row r="99" spans="8:8">
      <c r="B99" s="76"/>
      <c r="C99" s="76"/>
      <c r="D99" s="76"/>
      <c r="E99" s="76"/>
      <c r="F99" s="76"/>
      <c r="G99" s="76"/>
      <c r="H99" s="76"/>
      <c r="I99" s="76"/>
      <c r="J99" s="76"/>
      <c r="K99" s="76"/>
      <c r="L99" s="76"/>
      <c r="M99" s="76"/>
      <c r="N99" s="76"/>
      <c r="O99" s="76"/>
      <c r="P99" s="76"/>
      <c r="Q99" s="76"/>
      <c r="R99" s="76"/>
      <c r="S99" s="76"/>
      <c r="T99" s="76"/>
      <c r="U99" s="76"/>
      <c r="V99" s="76"/>
      <c r="W99" s="76"/>
      <c r="X99" s="76"/>
      <c r="Y99" s="76"/>
      <c r="Z99" s="76"/>
      <c r="AA99" s="76"/>
      <c r="AB99" s="76"/>
      <c r="AC99" s="76"/>
      <c r="AD99" s="76"/>
      <c r="AE99" s="76"/>
      <c r="AF99" s="76"/>
      <c r="AG99" s="76"/>
      <c r="AH99" s="76"/>
      <c r="AI99" s="76"/>
      <c r="AJ99" s="76"/>
      <c r="AK99" s="76"/>
      <c r="AL99" s="76"/>
      <c r="AM99" s="76"/>
      <c r="AN99" s="76"/>
      <c r="AO99" s="76"/>
      <c r="AP99" s="76"/>
      <c r="AQ99" s="76"/>
      <c r="AR99" s="76"/>
      <c r="AS99" s="76"/>
      <c r="AT99" s="76"/>
      <c r="AU99" s="76"/>
    </row>
    <row r="100" spans="8:8">
      <c r="B100" s="76"/>
      <c r="C100" s="76"/>
      <c r="D100" s="76"/>
      <c r="E100" s="76"/>
      <c r="F100" s="76"/>
      <c r="G100" s="76"/>
      <c r="H100" s="76"/>
      <c r="I100" s="76"/>
      <c r="J100" s="76"/>
      <c r="K100" s="76"/>
      <c r="L100" s="76"/>
      <c r="M100" s="76"/>
      <c r="N100" s="76"/>
      <c r="O100" s="76"/>
      <c r="P100" s="76"/>
      <c r="Q100" s="76"/>
      <c r="R100" s="76"/>
      <c r="S100" s="76"/>
      <c r="T100" s="76"/>
      <c r="U100" s="76"/>
      <c r="V100" s="76"/>
      <c r="W100" s="76"/>
      <c r="X100" s="76"/>
      <c r="Y100" s="76"/>
      <c r="Z100" s="76"/>
      <c r="AA100" s="76"/>
      <c r="AB100" s="76"/>
      <c r="AC100" s="76"/>
      <c r="AD100" s="76"/>
      <c r="AE100" s="76"/>
      <c r="AF100" s="76"/>
      <c r="AG100" s="76"/>
      <c r="AH100" s="76"/>
      <c r="AI100" s="76"/>
      <c r="AJ100" s="76"/>
      <c r="AK100" s="76"/>
      <c r="AL100" s="76"/>
      <c r="AM100" s="76"/>
      <c r="AN100" s="76"/>
      <c r="AO100" s="76"/>
      <c r="AP100" s="76"/>
      <c r="AQ100" s="76"/>
      <c r="AR100" s="76"/>
      <c r="AS100" s="76"/>
      <c r="AT100" s="76"/>
      <c r="AU100" s="76"/>
    </row>
    <row r="101" spans="8:8">
      <c r="B101" s="76"/>
      <c r="C101" s="76"/>
      <c r="D101" s="76"/>
      <c r="E101" s="76"/>
      <c r="F101" s="76"/>
      <c r="G101" s="76"/>
      <c r="H101" s="76"/>
      <c r="I101" s="76"/>
      <c r="J101" s="76"/>
      <c r="K101" s="76"/>
      <c r="L101" s="76"/>
      <c r="M101" s="76"/>
      <c r="N101" s="76"/>
      <c r="O101" s="76"/>
      <c r="P101" s="76"/>
      <c r="Q101" s="76"/>
      <c r="R101" s="76"/>
      <c r="S101" s="76"/>
      <c r="T101" s="76"/>
      <c r="U101" s="76"/>
      <c r="V101" s="76"/>
      <c r="W101" s="76"/>
      <c r="X101" s="76"/>
      <c r="Y101" s="76"/>
      <c r="Z101" s="76"/>
      <c r="AA101" s="76"/>
      <c r="AB101" s="76"/>
      <c r="AC101" s="76"/>
      <c r="AD101" s="76"/>
      <c r="AE101" s="76"/>
      <c r="AF101" s="76"/>
      <c r="AG101" s="76"/>
      <c r="AH101" s="76"/>
      <c r="AI101" s="76"/>
      <c r="AJ101" s="76"/>
      <c r="AK101" s="76"/>
      <c r="AL101" s="76"/>
      <c r="AM101" s="76"/>
      <c r="AN101" s="76"/>
      <c r="AO101" s="76"/>
      <c r="AP101" s="76"/>
      <c r="AQ101" s="76"/>
      <c r="AR101" s="76"/>
      <c r="AS101" s="76"/>
      <c r="AT101" s="76"/>
      <c r="AU101" s="76"/>
    </row>
    <row r="102" spans="8:8">
      <c r="B102" s="76"/>
      <c r="C102" s="76"/>
      <c r="D102" s="76"/>
      <c r="E102" s="76"/>
      <c r="F102" s="76"/>
      <c r="G102" s="76"/>
      <c r="H102" s="76"/>
      <c r="I102" s="76"/>
      <c r="J102" s="76"/>
      <c r="K102" s="76"/>
      <c r="L102" s="76"/>
      <c r="M102" s="76"/>
      <c r="N102" s="76"/>
      <c r="O102" s="76"/>
      <c r="P102" s="76"/>
      <c r="Q102" s="76"/>
      <c r="R102" s="76"/>
      <c r="S102" s="76"/>
      <c r="T102" s="76"/>
      <c r="U102" s="76"/>
      <c r="V102" s="76"/>
      <c r="W102" s="76"/>
      <c r="X102" s="76"/>
      <c r="Y102" s="76"/>
      <c r="Z102" s="76"/>
      <c r="AA102" s="76"/>
      <c r="AB102" s="76"/>
      <c r="AC102" s="76"/>
      <c r="AD102" s="76"/>
      <c r="AE102" s="76"/>
      <c r="AF102" s="76"/>
      <c r="AG102" s="76"/>
      <c r="AH102" s="76"/>
      <c r="AI102" s="76"/>
      <c r="AJ102" s="76"/>
      <c r="AK102" s="76"/>
      <c r="AL102" s="76"/>
      <c r="AM102" s="76"/>
      <c r="AN102" s="76"/>
      <c r="AO102" s="76"/>
      <c r="AP102" s="76"/>
      <c r="AQ102" s="76"/>
      <c r="AR102" s="76"/>
      <c r="AS102" s="76"/>
      <c r="AT102" s="76"/>
      <c r="AU102" s="76"/>
    </row>
    <row r="103" spans="8:8">
      <c r="B103" s="76"/>
      <c r="C103" s="76"/>
      <c r="D103" s="76"/>
      <c r="E103" s="76"/>
      <c r="F103" s="76"/>
      <c r="G103" s="76"/>
      <c r="H103" s="76"/>
      <c r="I103" s="76"/>
      <c r="J103" s="76"/>
      <c r="K103" s="76"/>
      <c r="L103" s="76"/>
      <c r="M103" s="76"/>
      <c r="N103" s="76"/>
      <c r="O103" s="76"/>
      <c r="P103" s="76"/>
      <c r="Q103" s="76"/>
      <c r="R103" s="76"/>
      <c r="S103" s="76"/>
      <c r="T103" s="76"/>
      <c r="U103" s="76"/>
      <c r="V103" s="76"/>
      <c r="W103" s="76"/>
      <c r="X103" s="76"/>
      <c r="Y103" s="76"/>
      <c r="Z103" s="76"/>
      <c r="AA103" s="76"/>
      <c r="AB103" s="76"/>
      <c r="AC103" s="76"/>
      <c r="AD103" s="76"/>
      <c r="AE103" s="76"/>
      <c r="AF103" s="76"/>
      <c r="AG103" s="76"/>
      <c r="AH103" s="76"/>
      <c r="AI103" s="76"/>
      <c r="AJ103" s="76"/>
      <c r="AK103" s="76"/>
      <c r="AL103" s="76"/>
      <c r="AM103" s="76"/>
      <c r="AN103" s="76"/>
      <c r="AO103" s="76"/>
      <c r="AP103" s="76"/>
      <c r="AQ103" s="76"/>
      <c r="AR103" s="76"/>
      <c r="AS103" s="76"/>
      <c r="AT103" s="76"/>
      <c r="AU103" s="76"/>
    </row>
    <row r="104" spans="8:8">
      <c r="B104" s="76"/>
      <c r="C104" s="76"/>
      <c r="D104" s="76"/>
      <c r="E104" s="76"/>
      <c r="F104" s="76"/>
      <c r="G104" s="76"/>
      <c r="H104" s="76"/>
      <c r="I104" s="76"/>
      <c r="J104" s="76"/>
      <c r="K104" s="76"/>
      <c r="L104" s="76"/>
      <c r="M104" s="76"/>
      <c r="N104" s="76"/>
      <c r="O104" s="76"/>
      <c r="P104" s="76"/>
      <c r="Q104" s="76"/>
      <c r="R104" s="76"/>
      <c r="S104" s="76"/>
      <c r="T104" s="76"/>
      <c r="U104" s="76"/>
      <c r="V104" s="76"/>
      <c r="W104" s="76"/>
      <c r="X104" s="76"/>
      <c r="Y104" s="76"/>
      <c r="Z104" s="76"/>
      <c r="AA104" s="76"/>
      <c r="AB104" s="76"/>
      <c r="AC104" s="76"/>
      <c r="AD104" s="76"/>
      <c r="AE104" s="76"/>
      <c r="AF104" s="76"/>
      <c r="AG104" s="76"/>
      <c r="AH104" s="76"/>
      <c r="AI104" s="76"/>
      <c r="AJ104" s="76"/>
      <c r="AK104" s="76"/>
      <c r="AL104" s="76"/>
      <c r="AM104" s="76"/>
      <c r="AN104" s="76"/>
      <c r="AO104" s="76"/>
      <c r="AP104" s="76"/>
      <c r="AQ104" s="76"/>
      <c r="AR104" s="76"/>
      <c r="AS104" s="76"/>
      <c r="AT104" s="76"/>
      <c r="AU104" s="76"/>
    </row>
    <row r="105" spans="8:8">
      <c r="B105" s="76"/>
      <c r="C105" s="76"/>
      <c r="D105" s="76"/>
      <c r="E105" s="76"/>
      <c r="F105" s="76"/>
      <c r="G105" s="76"/>
      <c r="H105" s="76"/>
      <c r="I105" s="76"/>
      <c r="J105" s="76"/>
      <c r="K105" s="76"/>
      <c r="L105" s="76"/>
      <c r="M105" s="76"/>
      <c r="N105" s="76"/>
      <c r="O105" s="76"/>
      <c r="P105" s="76"/>
      <c r="Q105" s="76"/>
      <c r="R105" s="76"/>
      <c r="S105" s="76"/>
      <c r="T105" s="76"/>
      <c r="U105" s="76"/>
      <c r="V105" s="76"/>
      <c r="W105" s="76"/>
      <c r="X105" s="76"/>
      <c r="Y105" s="76"/>
      <c r="Z105" s="76"/>
      <c r="AA105" s="76"/>
      <c r="AB105" s="76"/>
      <c r="AC105" s="76"/>
      <c r="AD105" s="76"/>
      <c r="AE105" s="76"/>
      <c r="AF105" s="76"/>
      <c r="AG105" s="76"/>
      <c r="AH105" s="76"/>
      <c r="AI105" s="76"/>
      <c r="AJ105" s="76"/>
      <c r="AK105" s="76"/>
      <c r="AL105" s="76"/>
      <c r="AM105" s="76"/>
      <c r="AN105" s="76"/>
      <c r="AO105" s="76"/>
      <c r="AP105" s="76"/>
      <c r="AQ105" s="76"/>
      <c r="AR105" s="76"/>
      <c r="AS105" s="76"/>
      <c r="AT105" s="76"/>
      <c r="AU105" s="76"/>
    </row>
    <row r="106" spans="8:8">
      <c r="B106" s="76"/>
      <c r="C106" s="76"/>
      <c r="D106" s="76"/>
      <c r="E106" s="76"/>
      <c r="F106" s="76"/>
      <c r="G106" s="76"/>
      <c r="H106" s="76"/>
      <c r="I106" s="76"/>
      <c r="J106" s="76"/>
      <c r="K106" s="76"/>
      <c r="L106" s="76"/>
      <c r="M106" s="76"/>
      <c r="N106" s="76"/>
      <c r="O106" s="76"/>
      <c r="P106" s="76"/>
      <c r="Q106" s="76"/>
      <c r="R106" s="76"/>
      <c r="S106" s="76"/>
      <c r="T106" s="76"/>
      <c r="U106" s="76"/>
      <c r="V106" s="76"/>
      <c r="W106" s="76"/>
      <c r="X106" s="76"/>
      <c r="Y106" s="76"/>
      <c r="Z106" s="76"/>
      <c r="AA106" s="76"/>
      <c r="AB106" s="76"/>
      <c r="AC106" s="76"/>
      <c r="AD106" s="76"/>
      <c r="AE106" s="76"/>
      <c r="AF106" s="76"/>
      <c r="AG106" s="76"/>
      <c r="AH106" s="76"/>
      <c r="AI106" s="76"/>
      <c r="AJ106" s="76"/>
      <c r="AK106" s="76"/>
      <c r="AL106" s="76"/>
      <c r="AM106" s="76"/>
      <c r="AN106" s="76"/>
      <c r="AO106" s="76"/>
      <c r="AP106" s="76"/>
      <c r="AQ106" s="76"/>
      <c r="AR106" s="76"/>
      <c r="AS106" s="76"/>
      <c r="AT106" s="76"/>
      <c r="AU106" s="76"/>
    </row>
    <row r="107" spans="8:8">
      <c r="B107" s="76"/>
      <c r="C107" s="76"/>
      <c r="D107" s="76"/>
      <c r="E107" s="76"/>
      <c r="F107" s="76"/>
      <c r="G107" s="76"/>
      <c r="H107" s="76"/>
      <c r="I107" s="76"/>
      <c r="J107" s="76"/>
      <c r="K107" s="76"/>
      <c r="L107" s="76"/>
      <c r="M107" s="76"/>
      <c r="N107" s="76"/>
      <c r="O107" s="76"/>
      <c r="P107" s="76"/>
      <c r="Q107" s="76"/>
      <c r="R107" s="76"/>
      <c r="S107" s="76"/>
      <c r="T107" s="76"/>
      <c r="U107" s="76"/>
      <c r="V107" s="76"/>
      <c r="W107" s="76"/>
      <c r="X107" s="76"/>
      <c r="Y107" s="76"/>
      <c r="Z107" s="76"/>
      <c r="AA107" s="76"/>
      <c r="AB107" s="76"/>
      <c r="AC107" s="76"/>
      <c r="AD107" s="76"/>
      <c r="AE107" s="76"/>
      <c r="AF107" s="76"/>
      <c r="AG107" s="76"/>
      <c r="AH107" s="76"/>
      <c r="AI107" s="76"/>
      <c r="AJ107" s="76"/>
      <c r="AK107" s="76"/>
      <c r="AL107" s="76"/>
      <c r="AM107" s="76"/>
      <c r="AN107" s="76"/>
      <c r="AO107" s="76"/>
      <c r="AP107" s="76"/>
      <c r="AQ107" s="76"/>
      <c r="AR107" s="76"/>
      <c r="AS107" s="76"/>
      <c r="AT107" s="76"/>
      <c r="AU107" s="76"/>
    </row>
    <row r="108" spans="8:8">
      <c r="B108" s="76"/>
      <c r="C108" s="76"/>
      <c r="D108" s="76"/>
      <c r="E108" s="76"/>
      <c r="F108" s="76"/>
      <c r="G108" s="76"/>
      <c r="H108" s="76"/>
      <c r="I108" s="76"/>
      <c r="J108" s="76"/>
      <c r="K108" s="76"/>
      <c r="L108" s="76"/>
      <c r="M108" s="76"/>
      <c r="N108" s="76"/>
      <c r="O108" s="76"/>
      <c r="P108" s="76"/>
      <c r="Q108" s="76"/>
      <c r="R108" s="76"/>
      <c r="S108" s="76"/>
      <c r="T108" s="76"/>
      <c r="U108" s="76"/>
      <c r="V108" s="76"/>
      <c r="W108" s="76"/>
      <c r="X108" s="76"/>
      <c r="Y108" s="76"/>
      <c r="Z108" s="76"/>
      <c r="AA108" s="76"/>
      <c r="AB108" s="76"/>
      <c r="AC108" s="76"/>
      <c r="AD108" s="76"/>
      <c r="AE108" s="76"/>
      <c r="AF108" s="76"/>
      <c r="AG108" s="76"/>
      <c r="AH108" s="76"/>
      <c r="AI108" s="76"/>
      <c r="AJ108" s="76"/>
      <c r="AK108" s="76"/>
      <c r="AL108" s="76"/>
      <c r="AM108" s="76"/>
      <c r="AN108" s="76"/>
      <c r="AO108" s="76"/>
      <c r="AP108" s="76"/>
      <c r="AQ108" s="76"/>
      <c r="AR108" s="76"/>
      <c r="AS108" s="76"/>
      <c r="AT108" s="76"/>
      <c r="AU108" s="76"/>
    </row>
    <row r="109" spans="8:8">
      <c r="B109" s="76"/>
      <c r="C109" s="76"/>
      <c r="D109" s="76"/>
      <c r="E109" s="76"/>
      <c r="F109" s="76"/>
      <c r="G109" s="76"/>
      <c r="H109" s="76"/>
      <c r="I109" s="76"/>
      <c r="J109" s="76"/>
      <c r="K109" s="76"/>
      <c r="L109" s="76"/>
      <c r="M109" s="76"/>
      <c r="N109" s="76"/>
      <c r="O109" s="76"/>
      <c r="P109" s="76"/>
      <c r="Q109" s="76"/>
      <c r="R109" s="76"/>
      <c r="S109" s="76"/>
      <c r="T109" s="76"/>
      <c r="U109" s="76"/>
      <c r="V109" s="76"/>
      <c r="W109" s="76"/>
      <c r="X109" s="76"/>
      <c r="Y109" s="76"/>
      <c r="Z109" s="76"/>
      <c r="AA109" s="76"/>
      <c r="AB109" s="76"/>
      <c r="AC109" s="76"/>
      <c r="AD109" s="76"/>
      <c r="AE109" s="76"/>
      <c r="AF109" s="76"/>
      <c r="AG109" s="76"/>
      <c r="AH109" s="76"/>
      <c r="AI109" s="76"/>
      <c r="AJ109" s="76"/>
      <c r="AK109" s="76"/>
      <c r="AL109" s="76"/>
      <c r="AM109" s="76"/>
      <c r="AN109" s="76"/>
      <c r="AO109" s="76"/>
      <c r="AP109" s="76"/>
      <c r="AQ109" s="76"/>
      <c r="AR109" s="76"/>
      <c r="AS109" s="76"/>
      <c r="AT109" s="76"/>
      <c r="AU109" s="76"/>
    </row>
    <row r="110" spans="8:8">
      <c r="B110" s="76"/>
      <c r="C110" s="76"/>
      <c r="D110" s="76"/>
      <c r="E110" s="76"/>
      <c r="F110" s="76"/>
      <c r="G110" s="76"/>
      <c r="H110" s="76"/>
      <c r="I110" s="76"/>
      <c r="J110" s="76"/>
      <c r="K110" s="76"/>
      <c r="L110" s="76"/>
      <c r="M110" s="76"/>
      <c r="N110" s="76"/>
      <c r="O110" s="76"/>
      <c r="P110" s="76"/>
      <c r="Q110" s="76"/>
      <c r="R110" s="76"/>
      <c r="S110" s="76"/>
      <c r="T110" s="76"/>
      <c r="U110" s="76"/>
      <c r="V110" s="76"/>
      <c r="W110" s="76"/>
      <c r="X110" s="76"/>
      <c r="Y110" s="76"/>
      <c r="Z110" s="76"/>
      <c r="AA110" s="76"/>
      <c r="AB110" s="76"/>
      <c r="AC110" s="76"/>
      <c r="AD110" s="76"/>
      <c r="AE110" s="76"/>
      <c r="AF110" s="76"/>
      <c r="AG110" s="76"/>
      <c r="AH110" s="76"/>
      <c r="AI110" s="76"/>
      <c r="AJ110" s="76"/>
      <c r="AK110" s="76"/>
      <c r="AL110" s="76"/>
      <c r="AM110" s="76"/>
      <c r="AN110" s="76"/>
      <c r="AO110" s="76"/>
      <c r="AP110" s="76"/>
      <c r="AQ110" s="76"/>
      <c r="AR110" s="76"/>
      <c r="AS110" s="76"/>
      <c r="AT110" s="76"/>
      <c r="AU110" s="76"/>
    </row>
    <row r="111" spans="8:8">
      <c r="B111" s="81"/>
      <c r="C111" s="81"/>
      <c r="D111" s="81"/>
      <c r="E111" s="81"/>
      <c r="F111" s="81"/>
      <c r="G111" s="81"/>
      <c r="H111" s="81"/>
      <c r="I111" s="81"/>
      <c r="J111" s="81"/>
      <c r="K111" s="81"/>
      <c r="L111" s="81"/>
      <c r="M111" s="81"/>
      <c r="N111" s="81"/>
      <c r="O111" s="81"/>
      <c r="P111" s="81"/>
      <c r="Q111" s="81"/>
      <c r="R111" s="81"/>
      <c r="S111" s="81"/>
      <c r="T111" s="81"/>
      <c r="U111" s="81"/>
      <c r="V111" s="81"/>
      <c r="W111" s="81"/>
      <c r="X111" s="81"/>
      <c r="Y111" s="81"/>
      <c r="Z111" s="81"/>
      <c r="AA111" s="81"/>
      <c r="AB111" s="81"/>
      <c r="AC111" s="81"/>
      <c r="AD111" s="81"/>
      <c r="AE111" s="81"/>
      <c r="AF111" s="81"/>
      <c r="AG111" s="81"/>
      <c r="AH111" s="81"/>
      <c r="AI111" s="81"/>
      <c r="AJ111" s="81"/>
      <c r="AK111" s="81"/>
      <c r="AL111" s="81"/>
      <c r="AM111" s="81"/>
      <c r="AN111" s="81"/>
      <c r="AO111" s="81"/>
      <c r="AP111" s="81"/>
      <c r="AQ111" s="81"/>
      <c r="AR111" s="81"/>
      <c r="AS111" s="81"/>
      <c r="AT111" s="81"/>
      <c r="AU111" s="81"/>
    </row>
    <row r="112" spans="8:8">
      <c r="B112" s="76"/>
      <c r="C112" s="76"/>
      <c r="D112" s="76"/>
      <c r="E112" s="76"/>
      <c r="F112" s="76"/>
      <c r="G112" s="76"/>
      <c r="H112" s="76"/>
      <c r="I112" s="76"/>
      <c r="J112" s="76"/>
      <c r="K112" s="76"/>
      <c r="L112" s="76"/>
      <c r="M112" s="76"/>
      <c r="N112" s="76"/>
      <c r="O112" s="76"/>
      <c r="P112" s="76"/>
      <c r="Q112" s="76"/>
      <c r="R112" s="76"/>
      <c r="S112" s="76"/>
      <c r="T112" s="76"/>
      <c r="U112" s="76"/>
      <c r="V112" s="76"/>
      <c r="W112" s="76"/>
      <c r="X112" s="76"/>
      <c r="Y112" s="76"/>
      <c r="Z112" s="76"/>
      <c r="AA112" s="76"/>
      <c r="AB112" s="76"/>
      <c r="AC112" s="76"/>
      <c r="AD112" s="76"/>
      <c r="AE112" s="76"/>
      <c r="AF112" s="76"/>
      <c r="AG112" s="76"/>
      <c r="AH112" s="76"/>
      <c r="AI112" s="76"/>
      <c r="AJ112" s="76"/>
      <c r="AK112" s="76"/>
      <c r="AL112" s="76"/>
      <c r="AM112" s="76"/>
      <c r="AN112" s="76"/>
      <c r="AO112" s="76"/>
      <c r="AP112" s="76"/>
      <c r="AQ112" s="76"/>
      <c r="AR112" s="76"/>
      <c r="AS112" s="76"/>
      <c r="AT112" s="76"/>
      <c r="AU112" s="76"/>
    </row>
    <row r="113" spans="8:8">
      <c r="B113" s="89"/>
      <c r="C113" s="89"/>
      <c r="D113" s="89"/>
      <c r="E113" s="89"/>
      <c r="F113" s="89"/>
      <c r="G113" s="89"/>
      <c r="H113" s="89"/>
      <c r="I113" s="89"/>
      <c r="J113" s="89"/>
      <c r="K113" s="89"/>
      <c r="L113" s="89"/>
      <c r="M113" s="89"/>
      <c r="N113" s="89"/>
      <c r="O113" s="89"/>
      <c r="P113" s="89"/>
      <c r="Q113" s="89"/>
      <c r="R113" s="89"/>
      <c r="S113" s="89"/>
      <c r="T113" s="89"/>
      <c r="U113" s="89"/>
      <c r="V113" s="89"/>
      <c r="W113" s="89"/>
      <c r="X113" s="89"/>
      <c r="Y113" s="89"/>
      <c r="Z113" s="89"/>
      <c r="AA113" s="89"/>
      <c r="AB113" s="89"/>
      <c r="AC113" s="89"/>
      <c r="AD113" s="89"/>
      <c r="AE113" s="89"/>
      <c r="AF113" s="89"/>
      <c r="AG113" s="89"/>
      <c r="AH113" s="89"/>
      <c r="AI113" s="89"/>
      <c r="AJ113" s="89"/>
      <c r="AK113" s="89"/>
      <c r="AL113" s="89"/>
      <c r="AM113" s="89"/>
      <c r="AN113" s="89"/>
      <c r="AO113" s="89"/>
      <c r="AP113" s="89"/>
      <c r="AQ113" s="89"/>
      <c r="AR113" s="89"/>
      <c r="AS113" s="89"/>
      <c r="AT113" s="89"/>
      <c r="AU113" s="89"/>
    </row>
    <row r="114" spans="8:8">
      <c r="B114" s="76"/>
      <c r="C114" s="76"/>
      <c r="D114" s="76"/>
      <c r="E114" s="76"/>
      <c r="F114" s="76"/>
      <c r="G114" s="76"/>
      <c r="H114" s="76"/>
      <c r="I114" s="76"/>
      <c r="J114" s="76"/>
      <c r="K114" s="76"/>
      <c r="L114" s="76"/>
      <c r="M114" s="76"/>
      <c r="N114" s="76"/>
      <c r="O114" s="76"/>
      <c r="P114" s="76"/>
      <c r="Q114" s="76"/>
      <c r="R114" s="76"/>
      <c r="S114" s="76"/>
      <c r="T114" s="76"/>
      <c r="U114" s="76"/>
      <c r="V114" s="76"/>
      <c r="W114" s="76"/>
      <c r="X114" s="76"/>
      <c r="Y114" s="76"/>
      <c r="Z114" s="76"/>
      <c r="AA114" s="76"/>
      <c r="AB114" s="76"/>
      <c r="AC114" s="76"/>
      <c r="AD114" s="76"/>
      <c r="AE114" s="76"/>
      <c r="AF114" s="76"/>
      <c r="AG114" s="76"/>
      <c r="AH114" s="76"/>
      <c r="AI114" s="76"/>
      <c r="AJ114" s="76"/>
      <c r="AK114" s="76"/>
      <c r="AL114" s="76"/>
      <c r="AM114" s="76"/>
      <c r="AN114" s="76"/>
      <c r="AO114" s="76"/>
      <c r="AP114" s="76"/>
      <c r="AQ114" s="76"/>
      <c r="AR114" s="76"/>
      <c r="AS114" s="76"/>
      <c r="AT114" s="76"/>
      <c r="AU114" s="76"/>
    </row>
    <row r="115" spans="8:8">
      <c r="B115" s="76"/>
      <c r="C115" s="76"/>
      <c r="D115" s="76"/>
      <c r="E115" s="76"/>
      <c r="F115" s="76"/>
      <c r="G115" s="76"/>
      <c r="H115" s="76"/>
      <c r="I115" s="76"/>
      <c r="J115" s="76"/>
      <c r="K115" s="76"/>
      <c r="L115" s="76"/>
      <c r="M115" s="76"/>
      <c r="N115" s="76"/>
      <c r="O115" s="76"/>
      <c r="P115" s="76"/>
      <c r="Q115" s="76"/>
      <c r="R115" s="76"/>
      <c r="S115" s="76"/>
      <c r="T115" s="76"/>
      <c r="U115" s="76"/>
      <c r="V115" s="76"/>
      <c r="W115" s="76"/>
      <c r="X115" s="76"/>
      <c r="Y115" s="76"/>
      <c r="Z115" s="76"/>
      <c r="AA115" s="76"/>
      <c r="AB115" s="76"/>
      <c r="AC115" s="76"/>
      <c r="AD115" s="76"/>
      <c r="AE115" s="76"/>
      <c r="AF115" s="76"/>
      <c r="AG115" s="76"/>
      <c r="AH115" s="76"/>
      <c r="AI115" s="76"/>
      <c r="AJ115" s="76"/>
      <c r="AK115" s="76"/>
      <c r="AL115" s="76"/>
      <c r="AM115" s="76"/>
      <c r="AN115" s="76"/>
      <c r="AO115" s="76"/>
      <c r="AP115" s="76"/>
      <c r="AQ115" s="76"/>
      <c r="AR115" s="76"/>
      <c r="AS115" s="76"/>
      <c r="AT115" s="76"/>
      <c r="AU115" s="76"/>
    </row>
    <row r="116" spans="8:8">
      <c r="B116" s="92"/>
      <c r="C116" s="92"/>
      <c r="D116" s="92"/>
      <c r="E116" s="92"/>
      <c r="F116" s="92"/>
      <c r="G116" s="92"/>
      <c r="H116" s="92"/>
      <c r="I116" s="92"/>
      <c r="J116" s="92"/>
      <c r="K116" s="92"/>
      <c r="L116" s="92"/>
      <c r="M116" s="92"/>
      <c r="N116" s="92"/>
      <c r="O116" s="92"/>
      <c r="P116" s="92"/>
      <c r="Q116" s="92"/>
      <c r="R116" s="92"/>
      <c r="S116" s="92"/>
      <c r="T116" s="92"/>
      <c r="U116" s="92"/>
      <c r="V116" s="92"/>
      <c r="W116" s="92"/>
      <c r="X116" s="92"/>
      <c r="Y116" s="92"/>
      <c r="Z116" s="92"/>
      <c r="AA116" s="92"/>
      <c r="AB116" s="92"/>
      <c r="AC116" s="92"/>
      <c r="AD116" s="92"/>
      <c r="AE116" s="92"/>
      <c r="AF116" s="92"/>
      <c r="AG116" s="92"/>
      <c r="AH116" s="92"/>
      <c r="AI116" s="92"/>
      <c r="AJ116" s="92"/>
      <c r="AK116" s="92"/>
      <c r="AL116" s="92"/>
      <c r="AM116" s="92"/>
      <c r="AN116" s="92"/>
      <c r="AO116" s="92"/>
      <c r="AP116" s="92"/>
      <c r="AQ116" s="92"/>
      <c r="AR116" s="92"/>
      <c r="AS116" s="92"/>
      <c r="AT116" s="92"/>
      <c r="AU116" s="92"/>
    </row>
  </sheetData>
  <mergeCells count="1">
    <mergeCell ref="AV2:AW2"/>
  </mergeCells>
  <conditionalFormatting sqref="AV69:AW70">
    <cfRule type="cellIs" operator="lessThanOrEqual" priority="17" dxfId="110">
      <formula>0</formula>
    </cfRule>
    <cfRule type="cellIs" operator="greaterThan" priority="18" dxfId="111">
      <formula>0</formula>
    </cfRule>
  </conditionalFormatting>
  <conditionalFormatting sqref="AV62:AW62">
    <cfRule type="cellIs" operator="lessThanOrEqual" priority="15" dxfId="112">
      <formula>0</formula>
    </cfRule>
    <cfRule type="cellIs" operator="greaterThan" priority="16" dxfId="113">
      <formula>0</formula>
    </cfRule>
  </conditionalFormatting>
  <conditionalFormatting sqref="AX37:AX38">
    <cfRule type="cellIs" operator="greaterThan" priority="30" dxfId="114">
      <formula>0</formula>
    </cfRule>
    <cfRule type="cellIs" operator="lessThanOrEqual" priority="29" dxfId="115">
      <formula>0</formula>
    </cfRule>
  </conditionalFormatting>
  <conditionalFormatting sqref="AW77:AW79">
    <cfRule type="cellIs" operator="lessThanOrEqual" priority="45" dxfId="116">
      <formula>0</formula>
    </cfRule>
    <cfRule type="cellIs" operator="greaterThan" priority="46" dxfId="117">
      <formula>0</formula>
    </cfRule>
  </conditionalFormatting>
  <conditionalFormatting sqref="AX69:AX70">
    <cfRule type="cellIs" operator="greaterThan" priority="38" dxfId="118">
      <formula>0</formula>
    </cfRule>
    <cfRule type="cellIs" operator="lessThanOrEqual" priority="37" dxfId="119">
      <formula>0</formula>
    </cfRule>
  </conditionalFormatting>
  <conditionalFormatting sqref="AX20:AX23">
    <cfRule type="cellIs" operator="lessThanOrEqual" priority="25" dxfId="120">
      <formula>0</formula>
    </cfRule>
    <cfRule type="cellIs" operator="greaterThan" priority="26" dxfId="121">
      <formula>0</formula>
    </cfRule>
  </conditionalFormatting>
  <conditionalFormatting sqref="AX11">
    <cfRule type="cellIs" operator="lessThanOrEqual" priority="21" dxfId="122">
      <formula>0</formula>
    </cfRule>
    <cfRule type="cellIs" operator="greaterThan" priority="22" dxfId="123">
      <formula>0</formula>
    </cfRule>
  </conditionalFormatting>
  <conditionalFormatting sqref="AV76">
    <cfRule type="cellIs" operator="greaterThan" priority="48" dxfId="124">
      <formula>0</formula>
    </cfRule>
    <cfRule type="cellIs" operator="lessThanOrEqual" priority="47" dxfId="125">
      <formula>0</formula>
    </cfRule>
  </conditionalFormatting>
  <conditionalFormatting sqref="AX25:AX27">
    <cfRule type="cellIs" operator="lessThanOrEqual" priority="23" dxfId="126">
      <formula>0</formula>
    </cfRule>
    <cfRule type="cellIs" operator="greaterThan" priority="24" dxfId="127">
      <formula>0</formula>
    </cfRule>
  </conditionalFormatting>
  <conditionalFormatting sqref="AV41:AW41">
    <cfRule type="cellIs" operator="lessThanOrEqual" priority="11" dxfId="128">
      <formula>0</formula>
    </cfRule>
    <cfRule type="cellIs" operator="greaterThan" priority="12" dxfId="129">
      <formula>0</formula>
    </cfRule>
  </conditionalFormatting>
  <conditionalFormatting sqref="AV28:AW28 AV5:AW10 AV64:AW68 AV39:AW40 AV30:AW35 AV24:AW24 AV42:AW46 AV48:AW61 AV71:AW74 AV12:AW19">
    <cfRule type="cellIs" operator="greaterThan" priority="20" dxfId="130">
      <formula>0</formula>
    </cfRule>
    <cfRule type="cellIs" operator="lessThanOrEqual" priority="19" dxfId="131">
      <formula>0</formula>
    </cfRule>
  </conditionalFormatting>
  <conditionalFormatting sqref="AX29 AX71:AX74 AO75">
    <cfRule type="cellIs" operator="lessThanOrEqual" priority="27" dxfId="132">
      <formula>0</formula>
    </cfRule>
    <cfRule type="cellIs" operator="greaterThan" priority="28" dxfId="133">
      <formula>0</formula>
    </cfRule>
  </conditionalFormatting>
  <conditionalFormatting sqref="AX41">
    <cfRule type="cellIs" operator="lessThanOrEqual" priority="31" dxfId="134">
      <formula>0</formula>
    </cfRule>
    <cfRule type="cellIs" operator="greaterThan" priority="32" dxfId="135">
      <formula>0</formula>
    </cfRule>
  </conditionalFormatting>
  <conditionalFormatting sqref="AX47">
    <cfRule type="cellIs" operator="lessThanOrEqual" priority="33" dxfId="136">
      <formula>0</formula>
    </cfRule>
    <cfRule type="cellIs" operator="greaterThan" priority="34" dxfId="137">
      <formula>0</formula>
    </cfRule>
  </conditionalFormatting>
  <conditionalFormatting sqref="AV47:AW47">
    <cfRule type="cellIs" operator="greaterThan" priority="14" dxfId="138">
      <formula>0</formula>
    </cfRule>
    <cfRule type="cellIs" operator="lessThanOrEqual" priority="13" dxfId="139">
      <formula>0</formula>
    </cfRule>
  </conditionalFormatting>
  <conditionalFormatting sqref="AW76">
    <cfRule type="cellIs" operator="lessThanOrEqual" priority="43" dxfId="140">
      <formula>0</formula>
    </cfRule>
    <cfRule type="cellIs" operator="greaterThan" priority="44" dxfId="141">
      <formula>0</formula>
    </cfRule>
  </conditionalFormatting>
  <conditionalFormatting sqref="AV77:AV79">
    <cfRule type="cellIs" operator="greaterThan" priority="50" dxfId="142">
      <formula>0</formula>
    </cfRule>
    <cfRule type="cellIs" operator="lessThanOrEqual" priority="49" dxfId="143">
      <formula>0</formula>
    </cfRule>
  </conditionalFormatting>
  <conditionalFormatting sqref="AX28 AX77:AX79 AX5:AX10 AX64:AX68 AX39:AX40 AX30:AX35 AX24 AX42:AX46 AX48:AX61 AX12:AX19">
    <cfRule type="cellIs" operator="lessThanOrEqual" priority="41" dxfId="144">
      <formula>0</formula>
    </cfRule>
    <cfRule type="cellIs" operator="greaterThan" priority="42" dxfId="145">
      <formula>0</formula>
    </cfRule>
  </conditionalFormatting>
  <conditionalFormatting sqref="AV25:AW27">
    <cfRule type="cellIs" operator="greaterThan" priority="4" dxfId="146">
      <formula>0</formula>
    </cfRule>
    <cfRule type="cellIs" operator="lessThanOrEqual" priority="3" dxfId="147">
      <formula>0</formula>
    </cfRule>
  </conditionalFormatting>
  <conditionalFormatting sqref="AX62">
    <cfRule type="cellIs" operator="lessThanOrEqual" priority="35" dxfId="148">
      <formula>0</formula>
    </cfRule>
    <cfRule type="cellIs" operator="greaterThan" priority="36" dxfId="149">
      <formula>0</formula>
    </cfRule>
  </conditionalFormatting>
  <conditionalFormatting sqref="AV20:AW23">
    <cfRule type="cellIs" operator="greaterThan" priority="6" dxfId="150">
      <formula>0</formula>
    </cfRule>
    <cfRule type="cellIs" operator="lessThanOrEqual" priority="5" dxfId="151">
      <formula>0</formula>
    </cfRule>
  </conditionalFormatting>
  <conditionalFormatting sqref="AX76">
    <cfRule type="cellIs" operator="lessThanOrEqual" priority="39" dxfId="152">
      <formula>0</formula>
    </cfRule>
    <cfRule type="cellIs" operator="greaterThan" priority="40" dxfId="153">
      <formula>0</formula>
    </cfRule>
  </conditionalFormatting>
  <conditionalFormatting sqref="AV11:AW11">
    <cfRule type="cellIs" operator="lessThanOrEqual" priority="1" dxfId="154">
      <formula>0</formula>
    </cfRule>
    <cfRule type="cellIs" operator="greaterThan" priority="2" dxfId="155">
      <formula>0</formula>
    </cfRule>
  </conditionalFormatting>
  <conditionalFormatting sqref="AV37:AW38">
    <cfRule type="cellIs" operator="lessThanOrEqual" priority="9" dxfId="156">
      <formula>0</formula>
    </cfRule>
    <cfRule type="cellIs" operator="greaterThan" priority="10" dxfId="157">
      <formula>0</formula>
    </cfRule>
  </conditionalFormatting>
  <conditionalFormatting sqref="AV29:AW29">
    <cfRule type="cellIs" operator="lessThanOrEqual" priority="7" dxfId="158">
      <formula>0</formula>
    </cfRule>
    <cfRule type="cellIs" operator="greaterThan" priority="8" dxfId="159">
      <formula>0</formula>
    </cfRule>
  </conditionalFormatting>
  <hyperlinks>
    <hyperlink ref="L1" location="Contents!A1" display="Contents"/>
    <hyperlink ref="AZ1" location="Contents!A1" display="Contents"/>
  </hyperlinks>
  <pageMargins left="0.75" right="0.75" top="1.0" bottom="1.0" header="0.5" footer="0.5"/>
</worksheet>
</file>

<file path=xl/worksheets/sheet7.xml><?xml version="1.0" encoding="utf-8"?>
<worksheet xmlns:r="http://schemas.openxmlformats.org/officeDocument/2006/relationships" xmlns="http://schemas.openxmlformats.org/spreadsheetml/2006/main">
  <dimension ref="A1:BA115"/>
  <sheetViews>
    <sheetView workbookViewId="0" showGridLines="0">
      <pane xSplit="1" ySplit="3" topLeftCell="B4" state="frozen" activePane="bottomRight"/>
      <selection pane="bottomRight" activeCell="A1" sqref="A1"/>
    </sheetView>
  </sheetViews>
  <sheetFormatPr defaultRowHeight="10.2" defaultColWidth="11"/>
  <cols>
    <col min="1" max="1" customWidth="1" width="31.832031" style="69"/>
    <col min="2" max="46" customWidth="1" width="8.832031" style="69"/>
    <col min="47" max="47" customWidth="1" width="8.832031" style="70"/>
    <col min="48" max="49" customWidth="1" width="12.1640625" style="69"/>
    <col min="50" max="16384" customWidth="0" width="11.832031" style="69"/>
  </cols>
  <sheetData>
    <row r="1" spans="8:8" ht="13.2">
      <c r="A1" s="71" t="s">
        <v>245</v>
      </c>
      <c r="L1" s="21" t="s">
        <v>89</v>
      </c>
      <c r="AX1" s="72"/>
      <c r="AZ1" s="21" t="s">
        <v>89</v>
      </c>
    </row>
    <row r="2" spans="8:8">
      <c r="AV2" s="72" t="s">
        <v>90</v>
      </c>
      <c r="AW2" s="72"/>
      <c r="AX2" s="72" t="s">
        <v>91</v>
      </c>
    </row>
    <row r="3" spans="8:8">
      <c r="A3" s="73" t="s">
        <v>223</v>
      </c>
      <c r="B3" s="69">
        <v>1975.0</v>
      </c>
      <c r="C3" s="69">
        <v>1976.0</v>
      </c>
      <c r="D3" s="69">
        <v>1977.0</v>
      </c>
      <c r="E3" s="69">
        <v>1978.0</v>
      </c>
      <c r="F3" s="69">
        <v>1979.0</v>
      </c>
      <c r="G3" s="69">
        <v>1980.0</v>
      </c>
      <c r="H3" s="69">
        <v>1981.0</v>
      </c>
      <c r="I3" s="69">
        <v>1982.0</v>
      </c>
      <c r="J3" s="69">
        <v>1983.0</v>
      </c>
      <c r="K3" s="69">
        <v>1984.0</v>
      </c>
      <c r="L3" s="69">
        <v>1985.0</v>
      </c>
      <c r="M3" s="69">
        <v>1986.0</v>
      </c>
      <c r="N3" s="69">
        <v>1987.0</v>
      </c>
      <c r="O3" s="69">
        <v>1988.0</v>
      </c>
      <c r="P3" s="69">
        <v>1989.0</v>
      </c>
      <c r="Q3" s="69">
        <v>1990.0</v>
      </c>
      <c r="R3" s="69">
        <v>1991.0</v>
      </c>
      <c r="S3" s="69">
        <v>1992.0</v>
      </c>
      <c r="T3" s="69">
        <v>1993.0</v>
      </c>
      <c r="U3" s="69">
        <v>1994.0</v>
      </c>
      <c r="V3" s="69">
        <v>1995.0</v>
      </c>
      <c r="W3" s="69">
        <v>1996.0</v>
      </c>
      <c r="X3" s="69">
        <v>1997.0</v>
      </c>
      <c r="Y3" s="69">
        <v>1998.0</v>
      </c>
      <c r="Z3" s="69">
        <v>1999.0</v>
      </c>
      <c r="AA3" s="69">
        <v>2000.0</v>
      </c>
      <c r="AB3" s="69">
        <v>2001.0</v>
      </c>
      <c r="AC3" s="69">
        <v>2002.0</v>
      </c>
      <c r="AD3" s="69">
        <v>2003.0</v>
      </c>
      <c r="AE3" s="69">
        <v>2004.0</v>
      </c>
      <c r="AF3" s="69">
        <v>2005.0</v>
      </c>
      <c r="AG3" s="69">
        <v>2006.0</v>
      </c>
      <c r="AH3" s="69">
        <v>2007.0</v>
      </c>
      <c r="AI3" s="69">
        <v>2008.0</v>
      </c>
      <c r="AJ3" s="69">
        <v>2009.0</v>
      </c>
      <c r="AK3" s="69">
        <v>2010.0</v>
      </c>
      <c r="AL3" s="69">
        <v>2011.0</v>
      </c>
      <c r="AM3" s="69">
        <v>2012.0</v>
      </c>
      <c r="AN3" s="69">
        <v>2013.0</v>
      </c>
      <c r="AO3" s="69">
        <v>2014.0</v>
      </c>
      <c r="AP3" s="69">
        <v>2015.0</v>
      </c>
      <c r="AQ3" s="69">
        <v>2016.0</v>
      </c>
      <c r="AR3" s="69">
        <v>2017.0</v>
      </c>
      <c r="AS3" s="69">
        <v>2018.0</v>
      </c>
      <c r="AT3" s="69">
        <v>2019.0</v>
      </c>
      <c r="AU3" s="70">
        <v>2020.0</v>
      </c>
      <c r="AV3" s="72">
        <v>2020.0</v>
      </c>
      <c r="AW3" s="72" t="s">
        <v>93</v>
      </c>
      <c r="AX3" s="72">
        <v>2020.0</v>
      </c>
    </row>
    <row r="4" spans="8:8">
      <c r="AO4" s="70"/>
      <c r="AP4" s="70"/>
      <c r="AQ4" s="70"/>
      <c r="AR4" s="70"/>
      <c r="AS4" s="70"/>
    </row>
    <row r="5" spans="8:8">
      <c r="A5" s="69" t="s">
        <v>94</v>
      </c>
      <c r="B5" s="105">
        <v>2.7961362</v>
      </c>
      <c r="C5" s="105">
        <v>2.5401519</v>
      </c>
      <c r="D5" s="105">
        <v>2.4416964</v>
      </c>
      <c r="E5" s="105">
        <v>2.6386074</v>
      </c>
      <c r="F5" s="105">
        <v>3.150576</v>
      </c>
      <c r="G5" s="105">
        <v>2.4023142</v>
      </c>
      <c r="H5" s="105">
        <v>2.9733561</v>
      </c>
      <c r="I5" s="105">
        <v>2.9930472</v>
      </c>
      <c r="J5" s="105">
        <v>3.150576</v>
      </c>
      <c r="K5" s="105">
        <v>4.37142419999999</v>
      </c>
      <c r="L5" s="105">
        <v>5.08030379999999</v>
      </c>
      <c r="M5" s="105">
        <v>4.92277499999999</v>
      </c>
      <c r="N5" s="105">
        <v>5.23783259999999</v>
      </c>
      <c r="O5" s="105">
        <v>5.37567029999999</v>
      </c>
      <c r="P5" s="105">
        <v>4.96215719999999</v>
      </c>
      <c r="Q5" s="105">
        <v>4.94246609999999</v>
      </c>
      <c r="R5" s="105">
        <v>5.04092159999999</v>
      </c>
      <c r="S5" s="105">
        <v>5.27721479999999</v>
      </c>
      <c r="T5" s="105">
        <v>4.72586399999999</v>
      </c>
      <c r="U5" s="105">
        <v>4.68648179999999</v>
      </c>
      <c r="V5" s="105">
        <v>4.94246609999999</v>
      </c>
      <c r="W5" s="105">
        <v>4.74555509999999</v>
      </c>
      <c r="X5" s="105">
        <v>4.45018859999999</v>
      </c>
      <c r="Y5" s="105">
        <v>6.22238759999999</v>
      </c>
      <c r="Z5" s="105">
        <v>4.84401059999999</v>
      </c>
      <c r="AA5" s="105">
        <v>4.86370169999999</v>
      </c>
      <c r="AB5" s="105">
        <v>4.23358649999999</v>
      </c>
      <c r="AC5" s="105">
        <v>4.50926189999999</v>
      </c>
      <c r="AD5" s="105">
        <v>4.27296869999999</v>
      </c>
      <c r="AE5" s="105">
        <v>3.93821999999999</v>
      </c>
      <c r="AF5" s="105">
        <v>3.78069119999999</v>
      </c>
      <c r="AG5" s="105">
        <v>4.13513099999999</v>
      </c>
      <c r="AH5" s="105">
        <v>3.78069119999999</v>
      </c>
      <c r="AI5" s="105">
        <v>3.66254459999999</v>
      </c>
      <c r="AJ5" s="105">
        <v>3.1702671</v>
      </c>
      <c r="AK5" s="105">
        <v>3.0521205</v>
      </c>
      <c r="AL5" s="105">
        <v>3.30810479999999</v>
      </c>
      <c r="AM5" s="105">
        <v>3.6034713</v>
      </c>
      <c r="AN5" s="105">
        <v>3.30759480282447</v>
      </c>
      <c r="AO5" s="105">
        <v>4.26727323725441</v>
      </c>
      <c r="AP5" s="105">
        <v>3.86845272727578</v>
      </c>
      <c r="AQ5" s="105">
        <v>2.86775449321365</v>
      </c>
      <c r="AR5" s="105">
        <v>2.85293600970799</v>
      </c>
      <c r="AS5" s="105">
        <v>2.86409569804324</v>
      </c>
      <c r="AT5" s="105">
        <v>2.31692925190701</v>
      </c>
      <c r="AU5" s="106">
        <v>2.51964936728056</v>
      </c>
      <c r="AV5" s="78">
        <v>0.0845238702578484</v>
      </c>
      <c r="AW5" s="78">
        <v>-0.0308707714999475</v>
      </c>
      <c r="AX5" s="78">
        <v>0.0083850670614561</v>
      </c>
    </row>
    <row r="6" spans="8:8">
      <c r="A6" s="69" t="s">
        <v>95</v>
      </c>
      <c r="B6" s="105">
        <v>10.5347385</v>
      </c>
      <c r="C6" s="105">
        <v>10.3181364</v>
      </c>
      <c r="D6" s="105">
        <v>8.03396879999999</v>
      </c>
      <c r="E6" s="105">
        <v>14.5320318</v>
      </c>
      <c r="F6" s="105">
        <v>7.40385359999999</v>
      </c>
      <c r="G6" s="105">
        <v>8.70346619999999</v>
      </c>
      <c r="H6" s="105">
        <v>13.9609899</v>
      </c>
      <c r="I6" s="105">
        <v>12.996126</v>
      </c>
      <c r="J6" s="105">
        <v>8.84130389999999</v>
      </c>
      <c r="K6" s="105">
        <v>6.18300539999999</v>
      </c>
      <c r="L6" s="105">
        <v>6.02547659999999</v>
      </c>
      <c r="M6" s="105">
        <v>3.85945559999999</v>
      </c>
      <c r="N6" s="105">
        <v>4.21389539999999</v>
      </c>
      <c r="O6" s="105">
        <v>2.8355184</v>
      </c>
      <c r="P6" s="105">
        <v>2.4416964</v>
      </c>
      <c r="Q6" s="105">
        <v>2.1463299</v>
      </c>
      <c r="R6" s="105">
        <v>2.1069477</v>
      </c>
      <c r="S6" s="105">
        <v>2.1857121</v>
      </c>
      <c r="T6" s="105">
        <v>2.8552095</v>
      </c>
      <c r="U6" s="105">
        <v>2.7764451</v>
      </c>
      <c r="V6" s="105">
        <v>4.35173309999999</v>
      </c>
      <c r="W6" s="105">
        <v>9.15636149999999</v>
      </c>
      <c r="X6" s="105">
        <v>14.374503</v>
      </c>
      <c r="Y6" s="105">
        <v>15.5756601</v>
      </c>
      <c r="Z6" s="105">
        <v>9.53049239999999</v>
      </c>
      <c r="AA6" s="105">
        <v>9.15636149999999</v>
      </c>
      <c r="AB6" s="105">
        <v>7.06910489999999</v>
      </c>
      <c r="AC6" s="105">
        <v>5.41505249999999</v>
      </c>
      <c r="AD6" s="105">
        <v>5.17875929999999</v>
      </c>
      <c r="AE6" s="105">
        <v>3.1111938</v>
      </c>
      <c r="AF6" s="105">
        <v>3.70192679999999</v>
      </c>
      <c r="AG6" s="105">
        <v>5.51350799999999</v>
      </c>
      <c r="AH6" s="105">
        <v>11.1254715</v>
      </c>
      <c r="AI6" s="105">
        <v>27.1343358</v>
      </c>
      <c r="AJ6" s="105">
        <v>20.3015241</v>
      </c>
      <c r="AK6" s="105">
        <v>12.208482</v>
      </c>
      <c r="AL6" s="105">
        <v>7.12817819999999</v>
      </c>
      <c r="AM6" s="105">
        <v>2.7370629</v>
      </c>
      <c r="AN6" s="105">
        <v>10.3477701449856</v>
      </c>
      <c r="AO6" s="105">
        <v>11.5435334823594</v>
      </c>
      <c r="AP6" s="105">
        <v>12.1033351248221</v>
      </c>
      <c r="AQ6" s="105">
        <v>11.6540040237571</v>
      </c>
      <c r="AR6" s="105">
        <v>9.12905258152088</v>
      </c>
      <c r="AS6" s="105">
        <v>9.15311093004677</v>
      </c>
      <c r="AT6" s="105">
        <v>10.6757637347094</v>
      </c>
      <c r="AU6" s="106">
        <v>13.5311353977843</v>
      </c>
      <c r="AV6" s="78">
        <v>0.26399997394258</v>
      </c>
      <c r="AW6" s="78">
        <v>-0.0622500901229475</v>
      </c>
      <c r="AX6" s="78">
        <v>0.0450298677273972</v>
      </c>
    </row>
    <row r="7" spans="8:8">
      <c r="A7" s="69" t="s">
        <v>96</v>
      </c>
      <c r="B7" s="105">
        <v>7.46292689999999</v>
      </c>
      <c r="C7" s="105">
        <v>7.36447139999999</v>
      </c>
      <c r="D7" s="105">
        <v>7.62045569999999</v>
      </c>
      <c r="E7" s="105">
        <v>8.54593739999999</v>
      </c>
      <c r="F7" s="105">
        <v>9.31389029999999</v>
      </c>
      <c r="G7" s="105">
        <v>6.97064939999999</v>
      </c>
      <c r="H7" s="105">
        <v>5.47412579999999</v>
      </c>
      <c r="I7" s="105">
        <v>5.17875929999999</v>
      </c>
      <c r="J7" s="105">
        <v>5.29690589999999</v>
      </c>
      <c r="K7" s="105">
        <v>6.02547659999999</v>
      </c>
      <c r="L7" s="105">
        <v>5.29690589999999</v>
      </c>
      <c r="M7" s="105">
        <v>5.45443469999999</v>
      </c>
      <c r="N7" s="105">
        <v>6.91157609999999</v>
      </c>
      <c r="O7" s="105">
        <v>7.91582219999999</v>
      </c>
      <c r="P7" s="105">
        <v>7.91582219999999</v>
      </c>
      <c r="Q7" s="105">
        <v>8.36871749999999</v>
      </c>
      <c r="R7" s="105">
        <v>9.47141909999998</v>
      </c>
      <c r="S7" s="105">
        <v>9.37296359999999</v>
      </c>
      <c r="T7" s="105">
        <v>6.51775409999999</v>
      </c>
      <c r="U7" s="105">
        <v>12.7204506</v>
      </c>
      <c r="V7" s="105">
        <v>15.8316444</v>
      </c>
      <c r="W7" s="105">
        <v>14.6698695</v>
      </c>
      <c r="X7" s="105">
        <v>14.2760475</v>
      </c>
      <c r="Y7" s="105">
        <v>13.0551993</v>
      </c>
      <c r="Z7" s="105">
        <v>6.12393209999999</v>
      </c>
      <c r="AA7" s="105">
        <v>5.08030379999999</v>
      </c>
      <c r="AB7" s="105">
        <v>5.41505249999999</v>
      </c>
      <c r="AC7" s="105">
        <v>5.51350799999999</v>
      </c>
      <c r="AD7" s="105">
        <v>5.47412579999999</v>
      </c>
      <c r="AE7" s="105">
        <v>5.37567029999999</v>
      </c>
      <c r="AF7" s="105">
        <v>6.63590069999999</v>
      </c>
      <c r="AG7" s="105">
        <v>7.22663369999999</v>
      </c>
      <c r="AH7" s="105">
        <v>7.99458659999999</v>
      </c>
      <c r="AI7" s="105">
        <v>9.29419919999999</v>
      </c>
      <c r="AJ7" s="105">
        <v>9.19574369999999</v>
      </c>
      <c r="AK7" s="105">
        <v>9.25481699999999</v>
      </c>
      <c r="AL7" s="105">
        <v>11.6768223</v>
      </c>
      <c r="AM7" s="105">
        <v>11.6965134</v>
      </c>
      <c r="AN7" s="105">
        <v>18.7474245056069</v>
      </c>
      <c r="AO7" s="105">
        <v>23.0051550701823</v>
      </c>
      <c r="AP7" s="105">
        <v>24.2269734009112</v>
      </c>
      <c r="AQ7" s="105">
        <v>18.257862485075</v>
      </c>
      <c r="AR7" s="105">
        <v>19.4591058845393</v>
      </c>
      <c r="AS7" s="105">
        <v>28.5535278289196</v>
      </c>
      <c r="AT7" s="105">
        <v>34.9012885556262</v>
      </c>
      <c r="AU7" s="106">
        <v>24.9703813162481</v>
      </c>
      <c r="AV7" s="78">
        <v>-0.286497511660776</v>
      </c>
      <c r="AW7" s="78">
        <v>0.142682194871508</v>
      </c>
      <c r="AX7" s="78">
        <v>0.0830981979499993</v>
      </c>
    </row>
    <row r="8" spans="8:8" s="70" ht="10.2" customFormat="1">
      <c r="A8" s="80" t="s">
        <v>97</v>
      </c>
      <c r="B8" s="107">
        <v>20.7938016</v>
      </c>
      <c r="C8" s="107">
        <v>20.2227597</v>
      </c>
      <c r="D8" s="107">
        <v>18.0961209</v>
      </c>
      <c r="E8" s="107">
        <v>25.7165766</v>
      </c>
      <c r="F8" s="107">
        <v>19.8683199</v>
      </c>
      <c r="G8" s="107">
        <v>18.0764298</v>
      </c>
      <c r="H8" s="107">
        <v>22.4084718</v>
      </c>
      <c r="I8" s="107">
        <v>21.1679325</v>
      </c>
      <c r="J8" s="107">
        <v>17.2887858</v>
      </c>
      <c r="K8" s="107">
        <v>16.5799062</v>
      </c>
      <c r="L8" s="107">
        <v>16.4026863</v>
      </c>
      <c r="M8" s="107">
        <v>14.2366653</v>
      </c>
      <c r="N8" s="107">
        <v>16.3633041</v>
      </c>
      <c r="O8" s="107">
        <v>16.1270109</v>
      </c>
      <c r="P8" s="107">
        <v>15.3196758</v>
      </c>
      <c r="Q8" s="107">
        <v>15.4575135</v>
      </c>
      <c r="R8" s="107">
        <v>16.6192884</v>
      </c>
      <c r="S8" s="107">
        <v>16.8358905</v>
      </c>
      <c r="T8" s="107">
        <v>14.0988276</v>
      </c>
      <c r="U8" s="107">
        <v>20.1833775</v>
      </c>
      <c r="V8" s="107">
        <v>25.1258436</v>
      </c>
      <c r="W8" s="107">
        <v>28.5717861</v>
      </c>
      <c r="X8" s="107">
        <v>33.1007391</v>
      </c>
      <c r="Y8" s="107">
        <v>34.853247</v>
      </c>
      <c r="Z8" s="107">
        <v>20.4984351</v>
      </c>
      <c r="AA8" s="107">
        <v>19.100367</v>
      </c>
      <c r="AB8" s="107">
        <v>16.7177439</v>
      </c>
      <c r="AC8" s="107">
        <v>15.4378224</v>
      </c>
      <c r="AD8" s="107">
        <v>14.9258538</v>
      </c>
      <c r="AE8" s="107">
        <v>12.4250841</v>
      </c>
      <c r="AF8" s="107">
        <v>14.1185187</v>
      </c>
      <c r="AG8" s="107">
        <v>16.8752727</v>
      </c>
      <c r="AH8" s="107">
        <v>22.9007493</v>
      </c>
      <c r="AI8" s="107">
        <v>40.0910795999999</v>
      </c>
      <c r="AJ8" s="107">
        <v>32.6675349</v>
      </c>
      <c r="AK8" s="107">
        <v>24.5154195</v>
      </c>
      <c r="AL8" s="107">
        <v>22.1131053</v>
      </c>
      <c r="AM8" s="107">
        <v>18.0370476</v>
      </c>
      <c r="AN8" s="107">
        <v>32.4027894534169</v>
      </c>
      <c r="AO8" s="107">
        <v>38.8159617897961</v>
      </c>
      <c r="AP8" s="107">
        <v>40.198761253009</v>
      </c>
      <c r="AQ8" s="107">
        <v>32.7796210020458</v>
      </c>
      <c r="AR8" s="107">
        <v>31.4410944757682</v>
      </c>
      <c r="AS8" s="107">
        <v>40.5707344570096</v>
      </c>
      <c r="AT8" s="107">
        <v>47.8939815422426</v>
      </c>
      <c r="AU8" s="107">
        <v>41.0211660813129</v>
      </c>
      <c r="AV8" s="108">
        <v>-0.145840770066605</v>
      </c>
      <c r="AW8" s="108">
        <v>0.0390021778326635</v>
      </c>
      <c r="AX8" s="108">
        <v>0.136513132738853</v>
      </c>
    </row>
    <row r="9" spans="8:8">
      <c r="B9" s="105"/>
      <c r="C9" s="105"/>
      <c r="D9" s="105"/>
      <c r="E9" s="105"/>
      <c r="F9" s="105"/>
      <c r="G9" s="105"/>
      <c r="H9" s="105"/>
      <c r="I9" s="105"/>
      <c r="J9" s="105"/>
      <c r="K9" s="105"/>
      <c r="L9" s="105"/>
      <c r="M9" s="105"/>
      <c r="N9" s="105"/>
      <c r="O9" s="105"/>
      <c r="P9" s="105"/>
      <c r="Q9" s="105"/>
      <c r="R9" s="105"/>
      <c r="S9" s="105"/>
      <c r="T9" s="105"/>
      <c r="U9" s="105"/>
      <c r="V9" s="105"/>
      <c r="W9" s="105"/>
      <c r="X9" s="105"/>
      <c r="Y9" s="105"/>
      <c r="Z9" s="105"/>
      <c r="AA9" s="105"/>
      <c r="AB9" s="105"/>
      <c r="AC9" s="105"/>
      <c r="AD9" s="105"/>
      <c r="AE9" s="105"/>
      <c r="AF9" s="105"/>
      <c r="AG9" s="105"/>
      <c r="AH9" s="105"/>
      <c r="AI9" s="105"/>
      <c r="AJ9" s="105"/>
      <c r="AK9" s="105"/>
      <c r="AL9" s="105"/>
      <c r="AM9" s="105"/>
      <c r="AN9" s="105"/>
      <c r="AO9" s="105"/>
      <c r="AP9" s="105"/>
      <c r="AQ9" s="105"/>
      <c r="AR9" s="105"/>
      <c r="AS9" s="105"/>
      <c r="AT9" s="105"/>
      <c r="AU9" s="106"/>
      <c r="AV9" s="78"/>
      <c r="AW9" s="78"/>
      <c r="AX9" s="78"/>
    </row>
    <row r="10" spans="8:8">
      <c r="A10" s="69" t="s">
        <v>98</v>
      </c>
      <c r="B10" s="105">
        <v>4.68648179999999</v>
      </c>
      <c r="C10" s="105">
        <v>5.21814149999999</v>
      </c>
      <c r="D10" s="105">
        <v>5.86794779999999</v>
      </c>
      <c r="E10" s="105">
        <v>6.00578549999999</v>
      </c>
      <c r="F10" s="105">
        <v>7.28570699999999</v>
      </c>
      <c r="G10" s="105">
        <v>7.06910489999999</v>
      </c>
      <c r="H10" s="105">
        <v>5.90732999999999</v>
      </c>
      <c r="I10" s="105">
        <v>6.39960749999999</v>
      </c>
      <c r="J10" s="105">
        <v>5.96640329999999</v>
      </c>
      <c r="K10" s="105">
        <v>7.16756039999999</v>
      </c>
      <c r="L10" s="105">
        <v>7.12817819999999</v>
      </c>
      <c r="M10" s="105">
        <v>5.53319909999999</v>
      </c>
      <c r="N10" s="105">
        <v>4.72586399999999</v>
      </c>
      <c r="O10" s="105">
        <v>5.80887449999999</v>
      </c>
      <c r="P10" s="105">
        <v>5.29690589999999</v>
      </c>
      <c r="Q10" s="105">
        <v>5.19845039999999</v>
      </c>
      <c r="R10" s="105">
        <v>4.64709959999999</v>
      </c>
      <c r="S10" s="105">
        <v>4.52895299999999</v>
      </c>
      <c r="T10" s="105">
        <v>4.52895299999999</v>
      </c>
      <c r="U10" s="105">
        <v>4.43049749999999</v>
      </c>
      <c r="V10" s="105">
        <v>4.33204199999999</v>
      </c>
      <c r="W10" s="105">
        <v>4.13513099999999</v>
      </c>
      <c r="X10" s="105">
        <v>3.82007339999999</v>
      </c>
      <c r="Y10" s="105">
        <v>2.4613875</v>
      </c>
      <c r="Z10" s="105">
        <v>1.772199</v>
      </c>
      <c r="AA10" s="105">
        <v>1.2208482</v>
      </c>
      <c r="AB10" s="105">
        <v>1.2602304</v>
      </c>
      <c r="AC10" s="105">
        <v>1.6737435</v>
      </c>
      <c r="AD10" s="105">
        <v>2.166021</v>
      </c>
      <c r="AE10" s="105">
        <v>1.7131257</v>
      </c>
      <c r="AF10" s="105">
        <v>1.3389948</v>
      </c>
      <c r="AG10" s="105">
        <v>1.3586859</v>
      </c>
      <c r="AH10" s="105">
        <v>1.6737435</v>
      </c>
      <c r="AI10" s="105">
        <v>1.6934346</v>
      </c>
      <c r="AJ10" s="105">
        <v>1.7525079</v>
      </c>
      <c r="AK10" s="105">
        <v>1.7131257</v>
      </c>
      <c r="AL10" s="105">
        <v>1.6737435</v>
      </c>
      <c r="AM10" s="105">
        <v>1.8509634</v>
      </c>
      <c r="AN10" s="105">
        <v>1.60424902806882</v>
      </c>
      <c r="AO10" s="105">
        <v>1.73387613767434</v>
      </c>
      <c r="AP10" s="105">
        <v>1.50635416223133</v>
      </c>
      <c r="AQ10" s="105">
        <v>1.28631182302237</v>
      </c>
      <c r="AR10" s="105">
        <v>1.20183942840382</v>
      </c>
      <c r="AS10" s="105">
        <v>1.56283483638202</v>
      </c>
      <c r="AT10" s="105">
        <v>2.03080557037525</v>
      </c>
      <c r="AU10" s="106">
        <v>2.31513793349281</v>
      </c>
      <c r="AV10" s="78">
        <v>0.136894862656256</v>
      </c>
      <c r="AW10" s="78">
        <v>0.0148476167347644</v>
      </c>
      <c r="AX10" s="78">
        <v>0.00770447947279664</v>
      </c>
    </row>
    <row r="11" spans="8:8">
      <c r="A11" s="69" t="s">
        <v>233</v>
      </c>
      <c r="B11" s="105">
        <v>0.925481699999999</v>
      </c>
      <c r="C11" s="105">
        <v>1.1617749</v>
      </c>
      <c r="D11" s="105">
        <v>0.728570699999999</v>
      </c>
      <c r="E11" s="105">
        <v>0.787643999999999</v>
      </c>
      <c r="F11" s="105">
        <v>0.590732999999999</v>
      </c>
      <c r="G11" s="105">
        <v>0.393821999999999</v>
      </c>
      <c r="H11" s="105">
        <v>0.393821999999999</v>
      </c>
      <c r="I11" s="105">
        <v>0.3150576</v>
      </c>
      <c r="J11" s="105">
        <v>0.374130899999999</v>
      </c>
      <c r="K11" s="105">
        <v>0.2953665</v>
      </c>
      <c r="L11" s="105">
        <v>0.2362932</v>
      </c>
      <c r="M11" s="105">
        <v>0.196911</v>
      </c>
      <c r="N11" s="105">
        <v>0.196911</v>
      </c>
      <c r="O11" s="105">
        <v>0.196911</v>
      </c>
      <c r="P11" s="105">
        <v>0.196911</v>
      </c>
      <c r="Q11" s="105">
        <v>0.196911</v>
      </c>
      <c r="R11" s="105">
        <v>0.196911</v>
      </c>
      <c r="S11" s="105">
        <v>0.196911</v>
      </c>
      <c r="T11" s="105">
        <v>1.9888011</v>
      </c>
      <c r="U11" s="105">
        <v>2.756754</v>
      </c>
      <c r="V11" s="105">
        <v>0.984554999999999</v>
      </c>
      <c r="W11" s="105">
        <v>0.945172799999999</v>
      </c>
      <c r="X11" s="105">
        <v>0.945172799999999</v>
      </c>
      <c r="Y11" s="105">
        <v>0.945172799999999</v>
      </c>
      <c r="Z11" s="105">
        <v>0.708879599999999</v>
      </c>
      <c r="AA11" s="105">
        <v>0.511968599999999</v>
      </c>
      <c r="AB11" s="105">
        <v>0.354439799999999</v>
      </c>
      <c r="AC11" s="105">
        <v>0.551350799999999</v>
      </c>
      <c r="AD11" s="105">
        <v>0.610424099999999</v>
      </c>
      <c r="AE11" s="105">
        <v>0.354439799999999</v>
      </c>
      <c r="AF11" s="105">
        <v>0.374130899999999</v>
      </c>
      <c r="AG11" s="105">
        <v>0.2953665</v>
      </c>
      <c r="AH11" s="105">
        <v>0.2756754</v>
      </c>
      <c r="AI11" s="105">
        <v>0.3150576</v>
      </c>
      <c r="AJ11" s="105">
        <v>0.2756754</v>
      </c>
      <c r="AK11" s="105">
        <v>0.2756754</v>
      </c>
      <c r="AL11" s="105">
        <v>0.511968599999999</v>
      </c>
      <c r="AM11" s="105">
        <v>0.452895299999999</v>
      </c>
      <c r="AN11" s="105">
        <v>0.0903403162637925</v>
      </c>
      <c r="AO11" s="105">
        <v>0.100042619634083</v>
      </c>
      <c r="AP11" s="105">
        <v>0.108437520131937</v>
      </c>
      <c r="AQ11" s="105">
        <v>0.0851783364212146</v>
      </c>
      <c r="AR11" s="105">
        <v>0.0697240455267071</v>
      </c>
      <c r="AS11" s="105">
        <v>0.0768041129456905</v>
      </c>
      <c r="AT11" s="105">
        <v>0.0844790835934843</v>
      </c>
      <c r="AU11" s="106">
        <v>0.116345344212852</v>
      </c>
      <c r="AV11" s="78">
        <v>0.373446015549197</v>
      </c>
      <c r="AW11" s="78">
        <v>-0.11154564999893</v>
      </c>
      <c r="AX11" s="78">
        <v>3.87182250904171E-4</v>
      </c>
    </row>
    <row r="12" spans="8:8">
      <c r="A12" s="69" t="s">
        <v>99</v>
      </c>
      <c r="B12" s="105">
        <v>0.728570699999999</v>
      </c>
      <c r="C12" s="105">
        <v>0.787643999999999</v>
      </c>
      <c r="D12" s="105">
        <v>0.787643999999999</v>
      </c>
      <c r="E12" s="105">
        <v>1.2011571</v>
      </c>
      <c r="F12" s="105">
        <v>0.787643999999999</v>
      </c>
      <c r="G12" s="105">
        <v>0.866408399999999</v>
      </c>
      <c r="H12" s="105">
        <v>1.2208482</v>
      </c>
      <c r="I12" s="105">
        <v>1.5359058</v>
      </c>
      <c r="J12" s="105">
        <v>2.6976807</v>
      </c>
      <c r="K12" s="105">
        <v>3.1899582</v>
      </c>
      <c r="L12" s="105">
        <v>3.150576</v>
      </c>
      <c r="M12" s="105">
        <v>2.4023142</v>
      </c>
      <c r="N12" s="105">
        <v>1.9100367</v>
      </c>
      <c r="O12" s="105">
        <v>1.7918901</v>
      </c>
      <c r="P12" s="105">
        <v>1.6934346</v>
      </c>
      <c r="Q12" s="105">
        <v>2.0478744</v>
      </c>
      <c r="R12" s="105">
        <v>1.9494189</v>
      </c>
      <c r="S12" s="105">
        <v>1.7918901</v>
      </c>
      <c r="T12" s="105">
        <v>2.0084922</v>
      </c>
      <c r="U12" s="105">
        <v>2.1266388</v>
      </c>
      <c r="V12" s="105">
        <v>2.1266388</v>
      </c>
      <c r="W12" s="105">
        <v>2.4023142</v>
      </c>
      <c r="X12" s="105">
        <v>3.150576</v>
      </c>
      <c r="Y12" s="105">
        <v>3.93821999999999</v>
      </c>
      <c r="Z12" s="105">
        <v>4.48957079999999</v>
      </c>
      <c r="AA12" s="105">
        <v>4.66679069999999</v>
      </c>
      <c r="AB12" s="105">
        <v>5.04092159999999</v>
      </c>
      <c r="AC12" s="105">
        <v>4.21389539999999</v>
      </c>
      <c r="AD12" s="105">
        <v>3.20964929999999</v>
      </c>
      <c r="AE12" s="105">
        <v>2.8945917</v>
      </c>
      <c r="AF12" s="105">
        <v>4.86370169999999</v>
      </c>
      <c r="AG12" s="105">
        <v>3.64285349999999</v>
      </c>
      <c r="AH12" s="105">
        <v>3.82007339999999</v>
      </c>
      <c r="AI12" s="105">
        <v>4.29265979999999</v>
      </c>
      <c r="AJ12" s="105">
        <v>6.73435619999999</v>
      </c>
      <c r="AK12" s="105">
        <v>4.76524619999999</v>
      </c>
      <c r="AL12" s="105">
        <v>3.4459425</v>
      </c>
      <c r="AM12" s="105">
        <v>2.8355184</v>
      </c>
      <c r="AN12" s="105">
        <v>2.96590918160824</v>
      </c>
      <c r="AO12" s="105">
        <v>3.43310970271831</v>
      </c>
      <c r="AP12" s="105">
        <v>3.03924927570016</v>
      </c>
      <c r="AQ12" s="105">
        <v>3.37346736241437</v>
      </c>
      <c r="AR12" s="105">
        <v>2.62403296200423</v>
      </c>
      <c r="AS12" s="105">
        <v>2.39512664611527</v>
      </c>
      <c r="AT12" s="105">
        <v>2.65119919868984</v>
      </c>
      <c r="AU12" s="106">
        <v>2.30964841574528</v>
      </c>
      <c r="AV12" s="78">
        <v>-0.131209038503627</v>
      </c>
      <c r="AW12" s="78">
        <v>-0.0890078648499923</v>
      </c>
      <c r="AX12" s="78">
        <v>0.00768621106805516</v>
      </c>
    </row>
    <row r="13" spans="8:8">
      <c r="A13" s="69" t="s">
        <v>101</v>
      </c>
      <c r="B13" s="105">
        <v>1.378377</v>
      </c>
      <c r="C13" s="105">
        <v>1.4374503</v>
      </c>
      <c r="D13" s="105">
        <v>1.4571414</v>
      </c>
      <c r="E13" s="105">
        <v>1.181466</v>
      </c>
      <c r="F13" s="105">
        <v>1.0042461</v>
      </c>
      <c r="G13" s="105">
        <v>1.1027016</v>
      </c>
      <c r="H13" s="105">
        <v>1.1223927</v>
      </c>
      <c r="I13" s="105">
        <v>1.0633194</v>
      </c>
      <c r="J13" s="105">
        <v>1.3980681</v>
      </c>
      <c r="K13" s="105">
        <v>1.2799215</v>
      </c>
      <c r="L13" s="105">
        <v>1.181466</v>
      </c>
      <c r="M13" s="105">
        <v>0.984554999999999</v>
      </c>
      <c r="N13" s="105">
        <v>0.787643999999999</v>
      </c>
      <c r="O13" s="105">
        <v>0.590732999999999</v>
      </c>
      <c r="P13" s="105">
        <v>0.492277499999999</v>
      </c>
      <c r="Q13" s="105">
        <v>0.393821999999999</v>
      </c>
      <c r="R13" s="105">
        <v>0.393821999999999</v>
      </c>
      <c r="S13" s="105">
        <v>0.393821999999999</v>
      </c>
      <c r="T13" s="105">
        <v>0.393821999999999</v>
      </c>
      <c r="U13" s="105">
        <v>0.393821999999999</v>
      </c>
      <c r="V13" s="105">
        <v>0.886099499999999</v>
      </c>
      <c r="W13" s="105">
        <v>0.945172799999999</v>
      </c>
      <c r="X13" s="105">
        <v>0.984554999999999</v>
      </c>
      <c r="Y13" s="105">
        <v>1.1223927</v>
      </c>
      <c r="Z13" s="105">
        <v>1.181466</v>
      </c>
      <c r="AA13" s="105">
        <v>0.984554999999999</v>
      </c>
      <c r="AB13" s="105">
        <v>0.984554999999999</v>
      </c>
      <c r="AC13" s="105">
        <v>0.984554999999999</v>
      </c>
      <c r="AD13" s="105">
        <v>0.984554999999999</v>
      </c>
      <c r="AE13" s="105">
        <v>0.886099499999999</v>
      </c>
      <c r="AF13" s="105">
        <v>0.689188499999999</v>
      </c>
      <c r="AG13" s="105">
        <v>0.689188499999999</v>
      </c>
      <c r="AH13" s="105">
        <v>0.689188499999999</v>
      </c>
      <c r="AI13" s="105">
        <v>0.886099499999999</v>
      </c>
      <c r="AJ13" s="105">
        <v>1.181466</v>
      </c>
      <c r="AK13" s="105">
        <v>1.3389948</v>
      </c>
      <c r="AL13" s="105">
        <v>1.3980681</v>
      </c>
      <c r="AM13" s="105">
        <v>1.5162147</v>
      </c>
      <c r="AN13" s="105">
        <v>1.73480391777674</v>
      </c>
      <c r="AO13" s="105">
        <v>1.69276570852362</v>
      </c>
      <c r="AP13" s="105">
        <v>1.60680902385515</v>
      </c>
      <c r="AQ13" s="105">
        <v>1.20580862006646</v>
      </c>
      <c r="AR13" s="105">
        <v>1.08253659267795</v>
      </c>
      <c r="AS13" s="105">
        <v>1.04538823392637</v>
      </c>
      <c r="AT13" s="105">
        <v>1.0573409008188</v>
      </c>
      <c r="AU13" s="106">
        <v>0.810530706918197</v>
      </c>
      <c r="AV13" s="78">
        <v>-0.235519838947644</v>
      </c>
      <c r="AW13" s="78">
        <v>-0.0110385103599882</v>
      </c>
      <c r="AX13" s="78">
        <v>0.00269734131309459</v>
      </c>
    </row>
    <row r="14" spans="8:8">
      <c r="A14" s="69" t="s">
        <v>103</v>
      </c>
      <c r="B14" s="105">
        <v>1.1617749</v>
      </c>
      <c r="C14" s="105">
        <v>1.5949791</v>
      </c>
      <c r="D14" s="105">
        <v>1.4768325</v>
      </c>
      <c r="E14" s="105">
        <v>1.181466</v>
      </c>
      <c r="F14" s="105">
        <v>1.8706545</v>
      </c>
      <c r="G14" s="105">
        <v>1.772199</v>
      </c>
      <c r="H14" s="105">
        <v>1.3980681</v>
      </c>
      <c r="I14" s="105">
        <v>1.6737435</v>
      </c>
      <c r="J14" s="105">
        <v>1.6934346</v>
      </c>
      <c r="K14" s="105">
        <v>1.8115812</v>
      </c>
      <c r="L14" s="105">
        <v>1.8509634</v>
      </c>
      <c r="M14" s="105">
        <v>0.964863899999999</v>
      </c>
      <c r="N14" s="105">
        <v>0.767952899999999</v>
      </c>
      <c r="O14" s="105">
        <v>0.590732999999999</v>
      </c>
      <c r="P14" s="105">
        <v>0.590732999999999</v>
      </c>
      <c r="Q14" s="105">
        <v>0.590732999999999</v>
      </c>
      <c r="R14" s="105">
        <v>0.590732999999999</v>
      </c>
      <c r="S14" s="105">
        <v>0.590732999999999</v>
      </c>
      <c r="T14" s="105">
        <v>0.492277499999999</v>
      </c>
      <c r="U14" s="105">
        <v>0.492277499999999</v>
      </c>
      <c r="V14" s="105">
        <v>0.452895299999999</v>
      </c>
      <c r="W14" s="105">
        <v>0.433204199999999</v>
      </c>
      <c r="X14" s="105">
        <v>0.748261799999999</v>
      </c>
      <c r="Y14" s="105">
        <v>0.354439799999999</v>
      </c>
      <c r="Z14" s="105">
        <v>0.3347487</v>
      </c>
      <c r="AA14" s="105">
        <v>0.3347487</v>
      </c>
      <c r="AB14" s="105">
        <v>0.3347487</v>
      </c>
      <c r="AC14" s="105">
        <v>0.374130899999999</v>
      </c>
      <c r="AD14" s="105">
        <v>0.374130899999999</v>
      </c>
      <c r="AE14" s="105">
        <v>0.492277499999999</v>
      </c>
      <c r="AF14" s="105">
        <v>0.492277499999999</v>
      </c>
      <c r="AG14" s="105">
        <v>0.590732999999999</v>
      </c>
      <c r="AH14" s="105">
        <v>0.492277499999999</v>
      </c>
      <c r="AI14" s="105">
        <v>0.492277499999999</v>
      </c>
      <c r="AJ14" s="105">
        <v>0.669497399999999</v>
      </c>
      <c r="AK14" s="105">
        <v>0.649806299999999</v>
      </c>
      <c r="AL14" s="105">
        <v>0.3150576</v>
      </c>
      <c r="AM14" s="105">
        <v>0.2953665</v>
      </c>
      <c r="AN14" s="105">
        <v>0.370439623483098</v>
      </c>
      <c r="AO14" s="105">
        <v>0.499901954636128</v>
      </c>
      <c r="AP14" s="105">
        <v>0.546436595062502</v>
      </c>
      <c r="AQ14" s="105">
        <v>0.379226576517716</v>
      </c>
      <c r="AR14" s="105">
        <v>0.273409427469071</v>
      </c>
      <c r="AS14" s="105">
        <v>0.25240821541525</v>
      </c>
      <c r="AT14" s="105">
        <v>0.218922297428425</v>
      </c>
      <c r="AU14" s="106">
        <v>0.284089412547269</v>
      </c>
      <c r="AV14" s="78">
        <v>0.294126798843617</v>
      </c>
      <c r="AW14" s="78">
        <v>-0.105759963016565</v>
      </c>
      <c r="AX14" s="78">
        <v>9.45412804889399E-4</v>
      </c>
    </row>
    <row r="15" spans="8:8">
      <c r="A15" s="69" t="s">
        <v>104</v>
      </c>
      <c r="B15" s="105">
        <v>3.42625139999999</v>
      </c>
      <c r="C15" s="105">
        <v>3.62316239999999</v>
      </c>
      <c r="D15" s="105">
        <v>3.76100009999999</v>
      </c>
      <c r="E15" s="105">
        <v>3.46563359999999</v>
      </c>
      <c r="F15" s="105">
        <v>7.79767559999999</v>
      </c>
      <c r="G15" s="105">
        <v>5.69072789999999</v>
      </c>
      <c r="H15" s="105">
        <v>5.39536139999999</v>
      </c>
      <c r="I15" s="105">
        <v>5.67103679999999</v>
      </c>
      <c r="J15" s="105">
        <v>2.3432409</v>
      </c>
      <c r="K15" s="105">
        <v>2.7173718</v>
      </c>
      <c r="L15" s="105">
        <v>6.65559179999999</v>
      </c>
      <c r="M15" s="105">
        <v>6.51775409999999</v>
      </c>
      <c r="N15" s="105">
        <v>6.77373839999999</v>
      </c>
      <c r="O15" s="105">
        <v>6.95095829999999</v>
      </c>
      <c r="P15" s="105">
        <v>6.89188499999999</v>
      </c>
      <c r="Q15" s="105">
        <v>5.45443469999999</v>
      </c>
      <c r="R15" s="105">
        <v>5.41505249999999</v>
      </c>
      <c r="S15" s="105">
        <v>5.13937709999999</v>
      </c>
      <c r="T15" s="105">
        <v>4.72586399999999</v>
      </c>
      <c r="U15" s="105">
        <v>5.11968599999999</v>
      </c>
      <c r="V15" s="105">
        <v>5.13937709999999</v>
      </c>
      <c r="W15" s="105">
        <v>4.94246609999999</v>
      </c>
      <c r="X15" s="105">
        <v>4.74555509999999</v>
      </c>
      <c r="Y15" s="105">
        <v>4.70617289999999</v>
      </c>
      <c r="Z15" s="105">
        <v>4.78493729999999</v>
      </c>
      <c r="AA15" s="105">
        <v>1.575288</v>
      </c>
      <c r="AB15" s="105">
        <v>1.9100367</v>
      </c>
      <c r="AC15" s="105">
        <v>1.181466</v>
      </c>
      <c r="AD15" s="105">
        <v>0.886099499999999</v>
      </c>
      <c r="AE15" s="105">
        <v>1.2405393</v>
      </c>
      <c r="AF15" s="105">
        <v>1.96911</v>
      </c>
      <c r="AG15" s="105">
        <v>2.6582985</v>
      </c>
      <c r="AH15" s="105">
        <v>2.0675655</v>
      </c>
      <c r="AI15" s="105">
        <v>1.575288</v>
      </c>
      <c r="AJ15" s="105">
        <v>1.4768325</v>
      </c>
      <c r="AK15" s="105">
        <v>1.3980681</v>
      </c>
      <c r="AL15" s="105">
        <v>1.3980681</v>
      </c>
      <c r="AM15" s="105">
        <v>1.2799215</v>
      </c>
      <c r="AN15" s="105">
        <v>0.780598977404893</v>
      </c>
      <c r="AO15" s="105">
        <v>0.66038895771544</v>
      </c>
      <c r="AP15" s="105">
        <v>0.579377519929591</v>
      </c>
      <c r="AQ15" s="105">
        <v>0.470981139776763</v>
      </c>
      <c r="AR15" s="105">
        <v>0.468794507215309</v>
      </c>
      <c r="AS15" s="105">
        <v>0.450449023836085</v>
      </c>
      <c r="AT15" s="105">
        <v>0.844802996904582</v>
      </c>
      <c r="AU15" s="106">
        <v>0.398641232204973</v>
      </c>
      <c r="AV15" s="78">
        <v>-0.529414490754551</v>
      </c>
      <c r="AW15" s="78">
        <v>-0.0543238843471411</v>
      </c>
      <c r="AX15" s="78">
        <v>0.00132662643814916</v>
      </c>
    </row>
    <row r="16" spans="8:8">
      <c r="A16" s="69" t="s">
        <v>105</v>
      </c>
      <c r="B16" s="105">
        <v>8.44748189999999</v>
      </c>
      <c r="C16" s="105">
        <v>6.00578549999999</v>
      </c>
      <c r="D16" s="105">
        <v>5.57258129999999</v>
      </c>
      <c r="E16" s="105">
        <v>4.50926189999999</v>
      </c>
      <c r="F16" s="105">
        <v>4.58802629999999</v>
      </c>
      <c r="G16" s="105">
        <v>4.41080639999999</v>
      </c>
      <c r="H16" s="105">
        <v>3.93821999999999</v>
      </c>
      <c r="I16" s="105">
        <v>3.52470689999999</v>
      </c>
      <c r="J16" s="105">
        <v>3.42625139999999</v>
      </c>
      <c r="K16" s="105">
        <v>3.4459425</v>
      </c>
      <c r="L16" s="105">
        <v>3.1899582</v>
      </c>
      <c r="M16" s="105">
        <v>5.45443469999999</v>
      </c>
      <c r="N16" s="105">
        <v>7.30539809999999</v>
      </c>
      <c r="O16" s="105">
        <v>8.13242429999999</v>
      </c>
      <c r="P16" s="105">
        <v>7.48261799999999</v>
      </c>
      <c r="Q16" s="105">
        <v>6.79342949999999</v>
      </c>
      <c r="R16" s="105">
        <v>7.12817819999999</v>
      </c>
      <c r="S16" s="105">
        <v>6.87219389999999</v>
      </c>
      <c r="T16" s="105">
        <v>6.53744519999999</v>
      </c>
      <c r="U16" s="105">
        <v>6.10424099999999</v>
      </c>
      <c r="V16" s="105">
        <v>7.02972269999999</v>
      </c>
      <c r="W16" s="105">
        <v>7.58107349999999</v>
      </c>
      <c r="X16" s="105">
        <v>12.799215</v>
      </c>
      <c r="Y16" s="105">
        <v>8.66408399999999</v>
      </c>
      <c r="Z16" s="105">
        <v>7.28570699999999</v>
      </c>
      <c r="AA16" s="105">
        <v>5.43474359999999</v>
      </c>
      <c r="AB16" s="105">
        <v>6.53744519999999</v>
      </c>
      <c r="AC16" s="105">
        <v>8.54593739999999</v>
      </c>
      <c r="AD16" s="105">
        <v>8.66408399999999</v>
      </c>
      <c r="AE16" s="105">
        <v>10.7316495</v>
      </c>
      <c r="AF16" s="105">
        <v>13.9412988</v>
      </c>
      <c r="AG16" s="105">
        <v>10.239372</v>
      </c>
      <c r="AH16" s="105">
        <v>14.177592</v>
      </c>
      <c r="AI16" s="105">
        <v>18.115812</v>
      </c>
      <c r="AJ16" s="105">
        <v>17.328168</v>
      </c>
      <c r="AK16" s="105">
        <v>13.193037</v>
      </c>
      <c r="AL16" s="105">
        <v>18.312723</v>
      </c>
      <c r="AM16" s="105">
        <v>22.250943</v>
      </c>
      <c r="AN16" s="105">
        <v>19.7141859810264</v>
      </c>
      <c r="AO16" s="105">
        <v>21.1356304002471</v>
      </c>
      <c r="AP16" s="105">
        <v>19.9844483983252</v>
      </c>
      <c r="AQ16" s="105">
        <v>20.5266744574926</v>
      </c>
      <c r="AR16" s="105">
        <v>16.0751867559199</v>
      </c>
      <c r="AS16" s="105">
        <v>18.7105679153335</v>
      </c>
      <c r="AT16" s="105">
        <v>21.1558346390742</v>
      </c>
      <c r="AU16" s="106">
        <v>18.8951328757504</v>
      </c>
      <c r="AV16" s="78">
        <v>-0.109299767599886</v>
      </c>
      <c r="AW16" s="78">
        <v>0.0201587323508436</v>
      </c>
      <c r="AX16" s="78">
        <v>0.0628805572536034</v>
      </c>
    </row>
    <row r="17" spans="8:8">
      <c r="A17" s="69" t="s">
        <v>215</v>
      </c>
      <c r="B17" s="105">
        <v>0.531659699999999</v>
      </c>
      <c r="C17" s="105">
        <v>0.511968599999999</v>
      </c>
      <c r="D17" s="105">
        <v>0.610424099999999</v>
      </c>
      <c r="E17" s="105">
        <v>0.610424099999999</v>
      </c>
      <c r="F17" s="105">
        <v>0.689188499999999</v>
      </c>
      <c r="G17" s="105">
        <v>0.689188499999999</v>
      </c>
      <c r="H17" s="105">
        <v>0.649806299999999</v>
      </c>
      <c r="I17" s="105">
        <v>0.630115199999999</v>
      </c>
      <c r="J17" s="105">
        <v>0.649806299999999</v>
      </c>
      <c r="K17" s="105">
        <v>0.787643999999999</v>
      </c>
      <c r="L17" s="105">
        <v>1.9100367</v>
      </c>
      <c r="M17" s="105">
        <v>1.8509634</v>
      </c>
      <c r="N17" s="105">
        <v>1.2602304</v>
      </c>
      <c r="O17" s="105">
        <v>1.6737435</v>
      </c>
      <c r="P17" s="105">
        <v>1.4374503</v>
      </c>
      <c r="Q17" s="105">
        <v>1.5162147</v>
      </c>
      <c r="R17" s="105">
        <v>1.2602304</v>
      </c>
      <c r="S17" s="105">
        <v>1.2208482</v>
      </c>
      <c r="T17" s="105">
        <v>1.2011571</v>
      </c>
      <c r="U17" s="105">
        <v>1.2799215</v>
      </c>
      <c r="V17" s="105">
        <v>1.8509634</v>
      </c>
      <c r="W17" s="105">
        <v>1.9297278</v>
      </c>
      <c r="X17" s="105">
        <v>1.8706545</v>
      </c>
      <c r="Y17" s="105">
        <v>1.96911</v>
      </c>
      <c r="Z17" s="105">
        <v>1.96911</v>
      </c>
      <c r="AA17" s="105">
        <v>1.9494189</v>
      </c>
      <c r="AB17" s="105">
        <v>1.9494189</v>
      </c>
      <c r="AC17" s="105">
        <v>1.96911</v>
      </c>
      <c r="AD17" s="105">
        <v>2.0281833</v>
      </c>
      <c r="AE17" s="105">
        <v>1.9297278</v>
      </c>
      <c r="AF17" s="105">
        <v>1.8706545</v>
      </c>
      <c r="AG17" s="105">
        <v>1.8115812</v>
      </c>
      <c r="AH17" s="105">
        <v>1.8903456</v>
      </c>
      <c r="AI17" s="105">
        <v>2.1069477</v>
      </c>
      <c r="AJ17" s="105">
        <v>1.5949791</v>
      </c>
      <c r="AK17" s="105">
        <v>1.1223927</v>
      </c>
      <c r="AL17" s="105">
        <v>1.181466</v>
      </c>
      <c r="AM17" s="105">
        <v>1.1223927</v>
      </c>
      <c r="AN17" s="105">
        <v>2.07103981423496</v>
      </c>
      <c r="AO17" s="105">
        <v>2.58082510284321</v>
      </c>
      <c r="AP17" s="105">
        <v>2.69266838561472</v>
      </c>
      <c r="AQ17" s="105">
        <v>2.86107299087879</v>
      </c>
      <c r="AR17" s="105">
        <v>2.5560103210805</v>
      </c>
      <c r="AS17" s="105">
        <v>2.25538235690861</v>
      </c>
      <c r="AT17" s="105">
        <v>2.25224640232457</v>
      </c>
      <c r="AU17" s="106">
        <v>3.05501114633528</v>
      </c>
      <c r="AV17" s="78">
        <v>0.352722383394992</v>
      </c>
      <c r="AW17" s="78">
        <v>0.0351090139385022</v>
      </c>
      <c r="AX17" s="78">
        <v>0.0101666817884128</v>
      </c>
    </row>
    <row r="18" spans="8:8" s="70" ht="10.2" customFormat="1">
      <c r="A18" s="80" t="s">
        <v>109</v>
      </c>
      <c r="B18" s="107">
        <v>21.2860791</v>
      </c>
      <c r="C18" s="107">
        <v>20.3409063</v>
      </c>
      <c r="D18" s="107">
        <v>20.2621419</v>
      </c>
      <c r="E18" s="107">
        <v>18.9428382</v>
      </c>
      <c r="F18" s="107">
        <v>24.613875</v>
      </c>
      <c r="G18" s="107">
        <v>21.9949587</v>
      </c>
      <c r="H18" s="107">
        <v>20.0258487</v>
      </c>
      <c r="I18" s="107">
        <v>20.8134927</v>
      </c>
      <c r="J18" s="107">
        <v>18.5490162</v>
      </c>
      <c r="K18" s="107">
        <v>20.6953461</v>
      </c>
      <c r="L18" s="107">
        <v>25.3030635</v>
      </c>
      <c r="M18" s="107">
        <v>23.9049954</v>
      </c>
      <c r="N18" s="107">
        <v>23.7277755</v>
      </c>
      <c r="O18" s="107">
        <v>25.7362677</v>
      </c>
      <c r="P18" s="107">
        <v>24.0822153</v>
      </c>
      <c r="Q18" s="107">
        <v>22.1918697</v>
      </c>
      <c r="R18" s="107">
        <v>21.5814456</v>
      </c>
      <c r="S18" s="107">
        <v>20.7347283</v>
      </c>
      <c r="T18" s="107">
        <v>21.8768121</v>
      </c>
      <c r="U18" s="107">
        <v>22.7038383</v>
      </c>
      <c r="V18" s="107">
        <v>22.8022938</v>
      </c>
      <c r="W18" s="107">
        <v>23.3142624</v>
      </c>
      <c r="X18" s="107">
        <v>29.0640636</v>
      </c>
      <c r="Y18" s="107">
        <v>24.1609797</v>
      </c>
      <c r="Z18" s="107">
        <v>22.5266184</v>
      </c>
      <c r="AA18" s="107">
        <v>16.6783617</v>
      </c>
      <c r="AB18" s="107">
        <v>18.3717963</v>
      </c>
      <c r="AC18" s="107">
        <v>19.494189</v>
      </c>
      <c r="AD18" s="107">
        <v>18.9231471</v>
      </c>
      <c r="AE18" s="107">
        <v>20.2424508</v>
      </c>
      <c r="AF18" s="107">
        <v>25.5393567</v>
      </c>
      <c r="AG18" s="107">
        <v>21.2860791</v>
      </c>
      <c r="AH18" s="107">
        <v>25.0864614</v>
      </c>
      <c r="AI18" s="107">
        <v>29.4775767</v>
      </c>
      <c r="AJ18" s="107">
        <v>31.0134825</v>
      </c>
      <c r="AK18" s="107">
        <v>24.4563462</v>
      </c>
      <c r="AL18" s="107">
        <v>28.2370374</v>
      </c>
      <c r="AM18" s="107">
        <v>31.6042155</v>
      </c>
      <c r="AN18" s="107">
        <v>29.3315668398669</v>
      </c>
      <c r="AO18" s="107">
        <v>31.8365405839923</v>
      </c>
      <c r="AP18" s="107">
        <v>30.0637808808506</v>
      </c>
      <c r="AQ18" s="107">
        <v>30.1887213065903</v>
      </c>
      <c r="AR18" s="107">
        <v>24.3515340402975</v>
      </c>
      <c r="AS18" s="107">
        <v>26.7489613408628</v>
      </c>
      <c r="AT18" s="107">
        <v>30.2956310892092</v>
      </c>
      <c r="AU18" s="107">
        <v>28.1845370672071</v>
      </c>
      <c r="AV18" s="108">
        <v>-0.0722249669411607</v>
      </c>
      <c r="AW18" s="108">
        <v>-0.00233911156950461</v>
      </c>
      <c r="AX18" s="108">
        <v>0.0937944923899054</v>
      </c>
    </row>
    <row r="19" spans="8:8">
      <c r="B19" s="105"/>
      <c r="C19" s="105"/>
      <c r="D19" s="105"/>
      <c r="E19" s="105"/>
      <c r="F19" s="105"/>
      <c r="G19" s="105"/>
      <c r="H19" s="105"/>
      <c r="I19" s="105"/>
      <c r="J19" s="105"/>
      <c r="K19" s="105"/>
      <c r="L19" s="105"/>
      <c r="M19" s="105"/>
      <c r="N19" s="105"/>
      <c r="O19" s="105"/>
      <c r="P19" s="105"/>
      <c r="Q19" s="105"/>
      <c r="R19" s="105"/>
      <c r="S19" s="105"/>
      <c r="T19" s="105"/>
      <c r="U19" s="105"/>
      <c r="V19" s="105"/>
      <c r="W19" s="105"/>
      <c r="X19" s="105"/>
      <c r="Y19" s="105"/>
      <c r="Z19" s="105"/>
      <c r="AA19" s="105"/>
      <c r="AB19" s="105"/>
      <c r="AC19" s="105"/>
      <c r="AD19" s="105"/>
      <c r="AE19" s="105"/>
      <c r="AF19" s="105"/>
      <c r="AG19" s="105"/>
      <c r="AH19" s="105"/>
      <c r="AI19" s="105"/>
      <c r="AJ19" s="105"/>
      <c r="AK19" s="105"/>
      <c r="AL19" s="105"/>
      <c r="AM19" s="105"/>
      <c r="AN19" s="105"/>
      <c r="AO19" s="105"/>
      <c r="AP19" s="105"/>
      <c r="AQ19" s="105"/>
      <c r="AR19" s="105"/>
      <c r="AS19" s="105"/>
      <c r="AT19" s="105"/>
      <c r="AU19" s="106"/>
      <c r="AV19" s="78"/>
      <c r="AW19" s="78"/>
      <c r="AX19" s="78"/>
    </row>
    <row r="20" spans="8:8">
      <c r="A20" s="69" t="s">
        <v>117</v>
      </c>
      <c r="B20" s="105" t="s">
        <v>114</v>
      </c>
      <c r="C20" s="105" t="s">
        <v>114</v>
      </c>
      <c r="D20" s="105" t="s">
        <v>114</v>
      </c>
      <c r="E20" s="105" t="s">
        <v>114</v>
      </c>
      <c r="F20" s="105" t="s">
        <v>114</v>
      </c>
      <c r="G20" s="105" t="s">
        <v>114</v>
      </c>
      <c r="H20" s="105" t="s">
        <v>114</v>
      </c>
      <c r="I20" s="105">
        <v>0.196911</v>
      </c>
      <c r="J20" s="105">
        <v>0.2362932</v>
      </c>
      <c r="K20" s="105">
        <v>0.1772199</v>
      </c>
      <c r="L20" s="105">
        <v>0.1772199</v>
      </c>
      <c r="M20" s="105">
        <v>0.610424099999999</v>
      </c>
      <c r="N20" s="105">
        <v>0.630115199999999</v>
      </c>
      <c r="O20" s="105">
        <v>0.728570699999999</v>
      </c>
      <c r="P20" s="105">
        <v>0.708879599999999</v>
      </c>
      <c r="Q20" s="105">
        <v>0.1378377</v>
      </c>
      <c r="R20" s="105">
        <v>0.196911</v>
      </c>
      <c r="S20" s="105">
        <v>0.472586399999999</v>
      </c>
      <c r="T20" s="105">
        <v>0.413513099999999</v>
      </c>
      <c r="U20" s="105">
        <v>0.413513099999999</v>
      </c>
      <c r="V20" s="105">
        <v>0.3150576</v>
      </c>
      <c r="W20" s="105">
        <v>0.354439799999999</v>
      </c>
      <c r="X20" s="105">
        <v>0.492277499999999</v>
      </c>
      <c r="Y20" s="105">
        <v>0.374130899999999</v>
      </c>
      <c r="Z20" s="105">
        <v>0.807335099999999</v>
      </c>
      <c r="AA20" s="105">
        <v>0.511968599999999</v>
      </c>
      <c r="AB20" s="105">
        <v>0.571041899999999</v>
      </c>
      <c r="AC20" s="105">
        <v>0.452895299999999</v>
      </c>
      <c r="AD20" s="105">
        <v>0.472586399999999</v>
      </c>
      <c r="AE20" s="105">
        <v>0.551350799999999</v>
      </c>
      <c r="AF20" s="105">
        <v>0.393821999999999</v>
      </c>
      <c r="AG20" s="105">
        <v>0.374130899999999</v>
      </c>
      <c r="AH20" s="105">
        <v>0.354439799999999</v>
      </c>
      <c r="AI20" s="105">
        <v>0.2756754</v>
      </c>
      <c r="AJ20" s="105">
        <v>0.1772199</v>
      </c>
      <c r="AK20" s="105">
        <v>0.1772199</v>
      </c>
      <c r="AL20" s="105">
        <v>0.1575288</v>
      </c>
      <c r="AM20" s="105">
        <v>0.1378377</v>
      </c>
      <c r="AN20" s="105">
        <v>0.206446697200779</v>
      </c>
      <c r="AO20" s="105">
        <v>0.242604530860659</v>
      </c>
      <c r="AP20" s="105">
        <v>0.208451351257881</v>
      </c>
      <c r="AQ20" s="105">
        <v>0.270866002002067</v>
      </c>
      <c r="AR20" s="105">
        <v>0.220602727165878</v>
      </c>
      <c r="AS20" s="105">
        <v>0.213581313961804</v>
      </c>
      <c r="AT20" s="105">
        <v>0.137752026431137</v>
      </c>
      <c r="AU20" s="106">
        <v>0.115409487076336</v>
      </c>
      <c r="AV20" s="78">
        <v>-0.164482994618955</v>
      </c>
      <c r="AW20" s="78">
        <v>-0.0248789068064336</v>
      </c>
      <c r="AX20" s="78">
        <v>3.84067839450127E-4</v>
      </c>
    </row>
    <row r="21" spans="8:8">
      <c r="A21" s="69" t="s">
        <v>121</v>
      </c>
      <c r="B21" s="105" t="s">
        <v>114</v>
      </c>
      <c r="C21" s="105" t="s">
        <v>114</v>
      </c>
      <c r="D21" s="105" t="s">
        <v>114</v>
      </c>
      <c r="E21" s="105" t="s">
        <v>114</v>
      </c>
      <c r="F21" s="105" t="s">
        <v>114</v>
      </c>
      <c r="G21" s="105" t="s">
        <v>114</v>
      </c>
      <c r="H21" s="105" t="s">
        <v>114</v>
      </c>
      <c r="I21" s="105" t="s">
        <v>114</v>
      </c>
      <c r="J21" s="105" t="s">
        <v>114</v>
      </c>
      <c r="K21" s="105" t="s">
        <v>114</v>
      </c>
      <c r="L21" s="105" t="s">
        <v>114</v>
      </c>
      <c r="M21" s="105" t="s">
        <v>114</v>
      </c>
      <c r="N21" s="105" t="s">
        <v>114</v>
      </c>
      <c r="O21" s="105" t="s">
        <v>114</v>
      </c>
      <c r="P21" s="105" t="s">
        <v>114</v>
      </c>
      <c r="Q21" s="105" t="s">
        <v>114</v>
      </c>
      <c r="R21" s="105" t="s">
        <v>114</v>
      </c>
      <c r="S21" s="105" t="s">
        <v>114</v>
      </c>
      <c r="T21" s="105" t="s">
        <v>114</v>
      </c>
      <c r="U21" s="105" t="s">
        <v>114</v>
      </c>
      <c r="V21" s="105" t="s">
        <v>114</v>
      </c>
      <c r="W21" s="105" t="s">
        <v>114</v>
      </c>
      <c r="X21" s="105" t="s">
        <v>114</v>
      </c>
      <c r="Y21" s="105" t="s">
        <v>114</v>
      </c>
      <c r="Z21" s="105" t="s">
        <v>114</v>
      </c>
      <c r="AA21" s="105" t="s">
        <v>114</v>
      </c>
      <c r="AB21" s="105" t="s">
        <v>114</v>
      </c>
      <c r="AC21" s="105" t="s">
        <v>114</v>
      </c>
      <c r="AD21" s="105" t="s">
        <v>114</v>
      </c>
      <c r="AE21" s="105" t="s">
        <v>114</v>
      </c>
      <c r="AF21" s="105" t="s">
        <v>114</v>
      </c>
      <c r="AG21" s="105" t="s">
        <v>114</v>
      </c>
      <c r="AH21" s="105" t="s">
        <v>114</v>
      </c>
      <c r="AI21" s="105" t="s">
        <v>114</v>
      </c>
      <c r="AJ21" s="105" t="s">
        <v>114</v>
      </c>
      <c r="AK21" s="105" t="s">
        <v>114</v>
      </c>
      <c r="AL21" s="105" t="s">
        <v>114</v>
      </c>
      <c r="AM21" s="105" t="s">
        <v>114</v>
      </c>
      <c r="AN21" s="105">
        <v>0.0588210944220899</v>
      </c>
      <c r="AO21" s="105">
        <v>0.0787044760444799</v>
      </c>
      <c r="AP21" s="105">
        <v>0.0571750484233499</v>
      </c>
      <c r="AQ21" s="105">
        <v>0.054761670320603</v>
      </c>
      <c r="AR21" s="105">
        <v>0.0301358517167822</v>
      </c>
      <c r="AS21" s="105">
        <v>0.0543708766855434</v>
      </c>
      <c r="AT21" s="105">
        <v>0.0418476192893504</v>
      </c>
      <c r="AU21" s="106">
        <v>0.0327691571351467</v>
      </c>
      <c r="AV21" s="78">
        <v>-0.219080452511023</v>
      </c>
      <c r="AW21" s="78" t="s">
        <v>114</v>
      </c>
      <c r="AX21" s="78">
        <v>1.09051514743957E-4</v>
      </c>
    </row>
    <row r="22" spans="8:8">
      <c r="A22" s="69" t="s">
        <v>126</v>
      </c>
      <c r="B22" s="105" t="s">
        <v>114</v>
      </c>
      <c r="C22" s="105" t="s">
        <v>114</v>
      </c>
      <c r="D22" s="105" t="s">
        <v>114</v>
      </c>
      <c r="E22" s="105" t="s">
        <v>114</v>
      </c>
      <c r="F22" s="105" t="s">
        <v>114</v>
      </c>
      <c r="G22" s="105" t="s">
        <v>114</v>
      </c>
      <c r="H22" s="105" t="s">
        <v>114</v>
      </c>
      <c r="I22" s="105" t="s">
        <v>114</v>
      </c>
      <c r="J22" s="105" t="s">
        <v>114</v>
      </c>
      <c r="K22" s="105" t="s">
        <v>114</v>
      </c>
      <c r="L22" s="105" t="s">
        <v>114</v>
      </c>
      <c r="M22" s="105" t="s">
        <v>114</v>
      </c>
      <c r="N22" s="105" t="s">
        <v>114</v>
      </c>
      <c r="O22" s="105" t="s">
        <v>114</v>
      </c>
      <c r="P22" s="105" t="s">
        <v>114</v>
      </c>
      <c r="Q22" s="105" t="s">
        <v>114</v>
      </c>
      <c r="R22" s="105" t="s">
        <v>114</v>
      </c>
      <c r="S22" s="105" t="s">
        <v>114</v>
      </c>
      <c r="T22" s="105" t="s">
        <v>114</v>
      </c>
      <c r="U22" s="105" t="s">
        <v>114</v>
      </c>
      <c r="V22" s="105" t="s">
        <v>114</v>
      </c>
      <c r="W22" s="105" t="s">
        <v>114</v>
      </c>
      <c r="X22" s="105" t="s">
        <v>114</v>
      </c>
      <c r="Y22" s="105" t="s">
        <v>114</v>
      </c>
      <c r="Z22" s="105" t="s">
        <v>114</v>
      </c>
      <c r="AA22" s="105" t="s">
        <v>114</v>
      </c>
      <c r="AB22" s="105" t="s">
        <v>114</v>
      </c>
      <c r="AC22" s="105" t="s">
        <v>114</v>
      </c>
      <c r="AD22" s="105" t="s">
        <v>114</v>
      </c>
      <c r="AE22" s="105" t="s">
        <v>114</v>
      </c>
      <c r="AF22" s="105" t="s">
        <v>114</v>
      </c>
      <c r="AG22" s="105" t="s">
        <v>114</v>
      </c>
      <c r="AH22" s="105" t="s">
        <v>114</v>
      </c>
      <c r="AI22" s="105" t="s">
        <v>114</v>
      </c>
      <c r="AJ22" s="105" t="s">
        <v>114</v>
      </c>
      <c r="AK22" s="105" t="s">
        <v>114</v>
      </c>
      <c r="AL22" s="105" t="s">
        <v>114</v>
      </c>
      <c r="AM22" s="105" t="s">
        <v>114</v>
      </c>
      <c r="AN22" s="105">
        <v>0.0956869157674116</v>
      </c>
      <c r="AO22" s="105">
        <v>0.109128561188859</v>
      </c>
      <c r="AP22" s="105">
        <v>0.0869329793923146</v>
      </c>
      <c r="AQ22" s="105">
        <v>0.107517561957686</v>
      </c>
      <c r="AR22" s="105">
        <v>0.0732028318389925</v>
      </c>
      <c r="AS22" s="105">
        <v>0.0613028594777212</v>
      </c>
      <c r="AT22" s="105">
        <v>0.078198558285875</v>
      </c>
      <c r="AU22" s="106">
        <v>0.0592977496549284</v>
      </c>
      <c r="AV22" s="78">
        <v>-0.243774626518013</v>
      </c>
      <c r="AW22" s="78" t="s">
        <v>114</v>
      </c>
      <c r="AX22" s="78">
        <v>1.97335237952831E-4</v>
      </c>
    </row>
    <row r="23" spans="8:8">
      <c r="A23" s="69" t="s">
        <v>130</v>
      </c>
      <c r="B23" s="105" t="s">
        <v>114</v>
      </c>
      <c r="C23" s="105" t="s">
        <v>114</v>
      </c>
      <c r="D23" s="105" t="s">
        <v>114</v>
      </c>
      <c r="E23" s="105" t="s">
        <v>114</v>
      </c>
      <c r="F23" s="105" t="s">
        <v>114</v>
      </c>
      <c r="G23" s="105" t="s">
        <v>114</v>
      </c>
      <c r="H23" s="105" t="s">
        <v>114</v>
      </c>
      <c r="I23" s="105" t="s">
        <v>114</v>
      </c>
      <c r="J23" s="105" t="s">
        <v>114</v>
      </c>
      <c r="K23" s="105" t="s">
        <v>114</v>
      </c>
      <c r="L23" s="105" t="s">
        <v>114</v>
      </c>
      <c r="M23" s="105" t="s">
        <v>114</v>
      </c>
      <c r="N23" s="105" t="s">
        <v>114</v>
      </c>
      <c r="O23" s="105" t="s">
        <v>114</v>
      </c>
      <c r="P23" s="105" t="s">
        <v>114</v>
      </c>
      <c r="Q23" s="105" t="s">
        <v>114</v>
      </c>
      <c r="R23" s="105" t="s">
        <v>114</v>
      </c>
      <c r="S23" s="105" t="s">
        <v>114</v>
      </c>
      <c r="T23" s="105" t="s">
        <v>114</v>
      </c>
      <c r="U23" s="105" t="s">
        <v>114</v>
      </c>
      <c r="V23" s="105" t="s">
        <v>114</v>
      </c>
      <c r="W23" s="105" t="s">
        <v>114</v>
      </c>
      <c r="X23" s="105" t="s">
        <v>114</v>
      </c>
      <c r="Y23" s="105" t="s">
        <v>114</v>
      </c>
      <c r="Z23" s="105" t="s">
        <v>114</v>
      </c>
      <c r="AA23" s="105" t="s">
        <v>114</v>
      </c>
      <c r="AB23" s="105" t="s">
        <v>114</v>
      </c>
      <c r="AC23" s="105" t="s">
        <v>114</v>
      </c>
      <c r="AD23" s="105" t="s">
        <v>114</v>
      </c>
      <c r="AE23" s="105" t="s">
        <v>114</v>
      </c>
      <c r="AF23" s="105" t="s">
        <v>114</v>
      </c>
      <c r="AG23" s="105" t="s">
        <v>114</v>
      </c>
      <c r="AH23" s="105" t="s">
        <v>114</v>
      </c>
      <c r="AI23" s="105" t="s">
        <v>114</v>
      </c>
      <c r="AJ23" s="105" t="s">
        <v>114</v>
      </c>
      <c r="AK23" s="105" t="s">
        <v>114</v>
      </c>
      <c r="AL23" s="105" t="s">
        <v>114</v>
      </c>
      <c r="AM23" s="105" t="s">
        <v>114</v>
      </c>
      <c r="AN23" s="105">
        <v>0.0576137423189027</v>
      </c>
      <c r="AO23" s="105">
        <v>0.040859183528374</v>
      </c>
      <c r="AP23" s="105">
        <v>0.0833453446268812</v>
      </c>
      <c r="AQ23" s="105">
        <v>0.0519817055290262</v>
      </c>
      <c r="AR23" s="105">
        <v>0.0356315954450677</v>
      </c>
      <c r="AS23" s="105">
        <v>0.0379424394418894</v>
      </c>
      <c r="AT23" s="105">
        <v>0.0399584438520683</v>
      </c>
      <c r="AU23" s="106">
        <v>0.0367420569378576</v>
      </c>
      <c r="AV23" s="78">
        <v>-0.0830056110342985</v>
      </c>
      <c r="AW23" s="78" t="s">
        <v>114</v>
      </c>
      <c r="AX23" s="78">
        <v>1.22272811209556E-4</v>
      </c>
    </row>
    <row r="24" spans="8:8">
      <c r="A24" s="69" t="s">
        <v>132</v>
      </c>
      <c r="B24" s="105">
        <v>5.57258129999999</v>
      </c>
      <c r="C24" s="105">
        <v>5.47412579999999</v>
      </c>
      <c r="D24" s="105">
        <v>0.551350799999999</v>
      </c>
      <c r="E24" s="105">
        <v>0.2953665</v>
      </c>
      <c r="F24" s="105">
        <v>0.590732999999999</v>
      </c>
      <c r="G24" s="105">
        <v>0.964863899999999</v>
      </c>
      <c r="H24" s="105">
        <v>0.472586399999999</v>
      </c>
      <c r="I24" s="105">
        <v>0.571041899999999</v>
      </c>
      <c r="J24" s="105">
        <v>0.689188499999999</v>
      </c>
      <c r="K24" s="105">
        <v>0.551350799999999</v>
      </c>
      <c r="L24" s="105">
        <v>0.590732999999999</v>
      </c>
      <c r="M24" s="105">
        <v>0.3150576</v>
      </c>
      <c r="N24" s="105">
        <v>0.649806299999999</v>
      </c>
      <c r="O24" s="105">
        <v>0.354439799999999</v>
      </c>
      <c r="P24" s="105">
        <v>2.8158273</v>
      </c>
      <c r="Q24" s="105">
        <v>0.964863899999999</v>
      </c>
      <c r="R24" s="105">
        <v>0.708879599999999</v>
      </c>
      <c r="S24" s="105">
        <v>0.590732999999999</v>
      </c>
      <c r="T24" s="105">
        <v>0.669497399999999</v>
      </c>
      <c r="U24" s="105">
        <v>0.728570699999999</v>
      </c>
      <c r="V24" s="105">
        <v>0.807335099999999</v>
      </c>
      <c r="W24" s="105">
        <v>0.846717299999999</v>
      </c>
      <c r="X24" s="105">
        <v>0.807335099999999</v>
      </c>
      <c r="Y24" s="105">
        <v>0.905790599999999</v>
      </c>
      <c r="Z24" s="105">
        <v>1.2996126</v>
      </c>
      <c r="AA24" s="105">
        <v>1.3586859</v>
      </c>
      <c r="AB24" s="105">
        <v>1.0830105</v>
      </c>
      <c r="AC24" s="105">
        <v>1.1617749</v>
      </c>
      <c r="AD24" s="105">
        <v>1.2208482</v>
      </c>
      <c r="AE24" s="105">
        <v>1.181466</v>
      </c>
      <c r="AF24" s="105">
        <v>1.181466</v>
      </c>
      <c r="AG24" s="105">
        <v>1.181466</v>
      </c>
      <c r="AH24" s="105">
        <v>1.181466</v>
      </c>
      <c r="AI24" s="105">
        <v>0.984554999999999</v>
      </c>
      <c r="AJ24" s="105">
        <v>0.984554999999999</v>
      </c>
      <c r="AK24" s="105">
        <v>1.181466</v>
      </c>
      <c r="AL24" s="105">
        <v>1.2799215</v>
      </c>
      <c r="AM24" s="105">
        <v>1.3389948</v>
      </c>
      <c r="AN24" s="105">
        <v>0.893394959483145</v>
      </c>
      <c r="AO24" s="105">
        <v>0.732579383598737</v>
      </c>
      <c r="AP24" s="105">
        <v>0.75613530219963</v>
      </c>
      <c r="AQ24" s="105">
        <v>0.801886913667091</v>
      </c>
      <c r="AR24" s="105">
        <v>0.469316470734984</v>
      </c>
      <c r="AS24" s="105">
        <v>0.401272677052748</v>
      </c>
      <c r="AT24" s="105">
        <v>0.306577262774604</v>
      </c>
      <c r="AU24" s="106">
        <v>0.298857734692043</v>
      </c>
      <c r="AV24" s="78">
        <v>-0.0278431583379333</v>
      </c>
      <c r="AW24" s="78">
        <v>-0.110122971298003</v>
      </c>
      <c r="AX24" s="78">
        <v>9.94559870023615E-4</v>
      </c>
    </row>
    <row r="25" spans="8:8">
      <c r="A25" s="69" t="s">
        <v>133</v>
      </c>
      <c r="B25" s="105" t="s">
        <v>114</v>
      </c>
      <c r="C25" s="105" t="s">
        <v>114</v>
      </c>
      <c r="D25" s="105" t="s">
        <v>114</v>
      </c>
      <c r="E25" s="105" t="s">
        <v>114</v>
      </c>
      <c r="F25" s="105" t="s">
        <v>114</v>
      </c>
      <c r="G25" s="105" t="s">
        <v>114</v>
      </c>
      <c r="H25" s="105" t="s">
        <v>114</v>
      </c>
      <c r="I25" s="105" t="s">
        <v>114</v>
      </c>
      <c r="J25" s="105" t="s">
        <v>114</v>
      </c>
      <c r="K25" s="105" t="s">
        <v>114</v>
      </c>
      <c r="L25" s="105" t="s">
        <v>114</v>
      </c>
      <c r="M25" s="105" t="s">
        <v>114</v>
      </c>
      <c r="N25" s="105" t="s">
        <v>114</v>
      </c>
      <c r="O25" s="105" t="s">
        <v>114</v>
      </c>
      <c r="P25" s="105" t="s">
        <v>114</v>
      </c>
      <c r="Q25" s="105" t="s">
        <v>114</v>
      </c>
      <c r="R25" s="105" t="s">
        <v>114</v>
      </c>
      <c r="S25" s="105" t="s">
        <v>114</v>
      </c>
      <c r="T25" s="105" t="s">
        <v>114</v>
      </c>
      <c r="U25" s="105" t="s">
        <v>114</v>
      </c>
      <c r="V25" s="105" t="s">
        <v>114</v>
      </c>
      <c r="W25" s="105" t="s">
        <v>114</v>
      </c>
      <c r="X25" s="105" t="s">
        <v>114</v>
      </c>
      <c r="Y25" s="105" t="s">
        <v>114</v>
      </c>
      <c r="Z25" s="105" t="s">
        <v>114</v>
      </c>
      <c r="AA25" s="105" t="s">
        <v>114</v>
      </c>
      <c r="AB25" s="105" t="s">
        <v>114</v>
      </c>
      <c r="AC25" s="105" t="s">
        <v>114</v>
      </c>
      <c r="AD25" s="105" t="s">
        <v>114</v>
      </c>
      <c r="AE25" s="105" t="s">
        <v>114</v>
      </c>
      <c r="AF25" s="105" t="s">
        <v>114</v>
      </c>
      <c r="AG25" s="105" t="s">
        <v>114</v>
      </c>
      <c r="AH25" s="105" t="s">
        <v>114</v>
      </c>
      <c r="AI25" s="105" t="s">
        <v>114</v>
      </c>
      <c r="AJ25" s="105" t="s">
        <v>114</v>
      </c>
      <c r="AK25" s="105" t="s">
        <v>114</v>
      </c>
      <c r="AL25" s="105" t="s">
        <v>114</v>
      </c>
      <c r="AM25" s="105" t="s">
        <v>114</v>
      </c>
      <c r="AN25" s="105">
        <v>0.0572709409236697</v>
      </c>
      <c r="AO25" s="105">
        <v>0.0666653490598081</v>
      </c>
      <c r="AP25" s="105">
        <v>0.0731094789725984</v>
      </c>
      <c r="AQ25" s="105">
        <v>0.194365160994868</v>
      </c>
      <c r="AR25" s="105">
        <v>0.0929726103268807</v>
      </c>
      <c r="AS25" s="105">
        <v>0.115601951762235</v>
      </c>
      <c r="AT25" s="105">
        <v>0.0981022018657578</v>
      </c>
      <c r="AU25" s="106">
        <v>0.116710866896441</v>
      </c>
      <c r="AV25" s="78">
        <v>0.186436007886148</v>
      </c>
      <c r="AW25" s="78" t="s">
        <v>114</v>
      </c>
      <c r="AX25" s="78">
        <v>3.88398663097937E-4</v>
      </c>
    </row>
    <row r="26" spans="8:8">
      <c r="A26" s="69" t="s">
        <v>135</v>
      </c>
      <c r="B26" s="105">
        <v>0.196911</v>
      </c>
      <c r="C26" s="105">
        <v>0.196911</v>
      </c>
      <c r="D26" s="105">
        <v>0.1378377</v>
      </c>
      <c r="E26" s="105">
        <v>0.1378377</v>
      </c>
      <c r="F26" s="105">
        <v>0.1181466</v>
      </c>
      <c r="G26" s="105">
        <v>0.1378377</v>
      </c>
      <c r="H26" s="105" t="s">
        <v>114</v>
      </c>
      <c r="I26" s="105" t="s">
        <v>114</v>
      </c>
      <c r="J26" s="105" t="s">
        <v>114</v>
      </c>
      <c r="K26" s="105" t="s">
        <v>114</v>
      </c>
      <c r="L26" s="105" t="s">
        <v>114</v>
      </c>
      <c r="M26" s="105" t="s">
        <v>114</v>
      </c>
      <c r="N26" s="105" t="s">
        <v>114</v>
      </c>
      <c r="O26" s="105" t="s">
        <v>114</v>
      </c>
      <c r="P26" s="105" t="s">
        <v>114</v>
      </c>
      <c r="Q26" s="105" t="s">
        <v>114</v>
      </c>
      <c r="R26" s="105" t="s">
        <v>114</v>
      </c>
      <c r="S26" s="105" t="s">
        <v>114</v>
      </c>
      <c r="T26" s="105" t="s">
        <v>114</v>
      </c>
      <c r="U26" s="105" t="s">
        <v>114</v>
      </c>
      <c r="V26" s="105" t="s">
        <v>114</v>
      </c>
      <c r="W26" s="105" t="s">
        <v>114</v>
      </c>
      <c r="X26" s="105" t="s">
        <v>114</v>
      </c>
      <c r="Y26" s="105" t="s">
        <v>114</v>
      </c>
      <c r="Z26" s="105" t="s">
        <v>114</v>
      </c>
      <c r="AA26" s="105" t="s">
        <v>114</v>
      </c>
      <c r="AB26" s="105" t="s">
        <v>114</v>
      </c>
      <c r="AC26" s="105" t="s">
        <v>114</v>
      </c>
      <c r="AD26" s="105" t="s">
        <v>114</v>
      </c>
      <c r="AE26" s="105" t="s">
        <v>114</v>
      </c>
      <c r="AF26" s="105" t="s">
        <v>114</v>
      </c>
      <c r="AG26" s="105" t="s">
        <v>114</v>
      </c>
      <c r="AH26" s="105" t="s">
        <v>114</v>
      </c>
      <c r="AI26" s="105" t="s">
        <v>114</v>
      </c>
      <c r="AJ26" s="105" t="s">
        <v>114</v>
      </c>
      <c r="AK26" s="105" t="s">
        <v>114</v>
      </c>
      <c r="AL26" s="105" t="s">
        <v>114</v>
      </c>
      <c r="AM26" s="105" t="s">
        <v>114</v>
      </c>
      <c r="AN26" s="105">
        <v>0.0726819131688403</v>
      </c>
      <c r="AO26" s="105">
        <v>0.120047822523209</v>
      </c>
      <c r="AP26" s="105">
        <v>0.099800944468656</v>
      </c>
      <c r="AQ26" s="105">
        <v>0.0644904965261003</v>
      </c>
      <c r="AR26" s="105">
        <v>0.03719139002465</v>
      </c>
      <c r="AS26" s="105">
        <v>0.0377614490702127</v>
      </c>
      <c r="AT26" s="105">
        <v>0.0324075509311657</v>
      </c>
      <c r="AU26" s="106">
        <v>0.0314557024662386</v>
      </c>
      <c r="AV26" s="78">
        <v>-0.0320231852566958</v>
      </c>
      <c r="AW26" s="78" t="s">
        <v>114</v>
      </c>
      <c r="AX26" s="78">
        <v>1.0468050756177E-4</v>
      </c>
    </row>
    <row r="27" spans="8:8">
      <c r="A27" s="69" t="s">
        <v>142</v>
      </c>
      <c r="B27" s="105" t="s">
        <v>114</v>
      </c>
      <c r="C27" s="105" t="s">
        <v>114</v>
      </c>
      <c r="D27" s="105" t="s">
        <v>114</v>
      </c>
      <c r="E27" s="105" t="s">
        <v>114</v>
      </c>
      <c r="F27" s="105" t="s">
        <v>114</v>
      </c>
      <c r="G27" s="105" t="s">
        <v>114</v>
      </c>
      <c r="H27" s="105" t="s">
        <v>114</v>
      </c>
      <c r="I27" s="105" t="s">
        <v>114</v>
      </c>
      <c r="J27" s="105" t="s">
        <v>114</v>
      </c>
      <c r="K27" s="105" t="s">
        <v>114</v>
      </c>
      <c r="L27" s="105" t="s">
        <v>114</v>
      </c>
      <c r="M27" s="105" t="s">
        <v>114</v>
      </c>
      <c r="N27" s="105" t="s">
        <v>114</v>
      </c>
      <c r="O27" s="105" t="s">
        <v>114</v>
      </c>
      <c r="P27" s="105" t="s">
        <v>114</v>
      </c>
      <c r="Q27" s="105" t="s">
        <v>114</v>
      </c>
      <c r="R27" s="105" t="s">
        <v>114</v>
      </c>
      <c r="S27" s="105" t="s">
        <v>114</v>
      </c>
      <c r="T27" s="105" t="s">
        <v>114</v>
      </c>
      <c r="U27" s="105" t="s">
        <v>114</v>
      </c>
      <c r="V27" s="105" t="s">
        <v>114</v>
      </c>
      <c r="W27" s="105" t="s">
        <v>114</v>
      </c>
      <c r="X27" s="105" t="s">
        <v>114</v>
      </c>
      <c r="Y27" s="105" t="s">
        <v>114</v>
      </c>
      <c r="Z27" s="105" t="s">
        <v>114</v>
      </c>
      <c r="AA27" s="105" t="s">
        <v>114</v>
      </c>
      <c r="AB27" s="105" t="s">
        <v>114</v>
      </c>
      <c r="AC27" s="105" t="s">
        <v>114</v>
      </c>
      <c r="AD27" s="105" t="s">
        <v>114</v>
      </c>
      <c r="AE27" s="105" t="s">
        <v>114</v>
      </c>
      <c r="AF27" s="105" t="s">
        <v>114</v>
      </c>
      <c r="AG27" s="105" t="s">
        <v>114</v>
      </c>
      <c r="AH27" s="105" t="s">
        <v>114</v>
      </c>
      <c r="AI27" s="105" t="s">
        <v>114</v>
      </c>
      <c r="AJ27" s="105" t="s">
        <v>114</v>
      </c>
      <c r="AK27" s="105" t="s">
        <v>114</v>
      </c>
      <c r="AL27" s="105" t="s">
        <v>114</v>
      </c>
      <c r="AM27" s="105" t="s">
        <v>114</v>
      </c>
      <c r="AN27" s="105">
        <v>0.45542221204987</v>
      </c>
      <c r="AO27" s="105">
        <v>0.479154856039245</v>
      </c>
      <c r="AP27" s="105">
        <v>0.46529827692877</v>
      </c>
      <c r="AQ27" s="105">
        <v>0.474751086652496</v>
      </c>
      <c r="AR27" s="105">
        <v>0.315305220531296</v>
      </c>
      <c r="AS27" s="105">
        <v>0.322022064836088</v>
      </c>
      <c r="AT27" s="105">
        <v>0.238357613624978</v>
      </c>
      <c r="AU27" s="106">
        <v>0.210155760680061</v>
      </c>
      <c r="AV27" s="78">
        <v>-0.120726368143726</v>
      </c>
      <c r="AW27" s="78" t="s">
        <v>114</v>
      </c>
      <c r="AX27" s="78">
        <v>6.9937117820307E-4</v>
      </c>
    </row>
    <row r="28" spans="8:8">
      <c r="A28" s="69" t="s">
        <v>143</v>
      </c>
      <c r="B28" s="105">
        <v>6.04516769999999</v>
      </c>
      <c r="C28" s="105">
        <v>6.24207869999999</v>
      </c>
      <c r="D28" s="105">
        <v>6.41929859999999</v>
      </c>
      <c r="E28" s="105">
        <v>8.50655519999999</v>
      </c>
      <c r="F28" s="105">
        <v>13.0158171</v>
      </c>
      <c r="G28" s="105">
        <v>8.50655519999999</v>
      </c>
      <c r="H28" s="105">
        <v>8.28995309999999</v>
      </c>
      <c r="I28" s="105">
        <v>7.97489549999999</v>
      </c>
      <c r="J28" s="105">
        <v>7.48261799999999</v>
      </c>
      <c r="K28" s="105">
        <v>6.71466509999999</v>
      </c>
      <c r="L28" s="105">
        <v>5.13937709999999</v>
      </c>
      <c r="M28" s="105">
        <v>4.21389539999999</v>
      </c>
      <c r="N28" s="105">
        <v>4.17451319999999</v>
      </c>
      <c r="O28" s="105">
        <v>4.41080639999999</v>
      </c>
      <c r="P28" s="105">
        <v>4.68648179999999</v>
      </c>
      <c r="Q28" s="105">
        <v>5.13937709999999</v>
      </c>
      <c r="R28" s="105">
        <v>4.72586399999999</v>
      </c>
      <c r="S28" s="105">
        <v>4.90308389999999</v>
      </c>
      <c r="T28" s="105">
        <v>4.78493729999999</v>
      </c>
      <c r="U28" s="105">
        <v>6.28146089999999</v>
      </c>
      <c r="V28" s="105">
        <v>4.50926189999999</v>
      </c>
      <c r="W28" s="105">
        <v>4.78493729999999</v>
      </c>
      <c r="X28" s="105">
        <v>3.99729329999999</v>
      </c>
      <c r="Y28" s="105">
        <v>3.93821999999999</v>
      </c>
      <c r="Z28" s="105">
        <v>4.13513099999999</v>
      </c>
      <c r="AA28" s="105">
        <v>3.42625139999999</v>
      </c>
      <c r="AB28" s="105">
        <v>3.347487</v>
      </c>
      <c r="AC28" s="105">
        <v>3.22934039999999</v>
      </c>
      <c r="AD28" s="105">
        <v>2.9339739</v>
      </c>
      <c r="AE28" s="105">
        <v>3.1308849</v>
      </c>
      <c r="AF28" s="105">
        <v>3.20964929999999</v>
      </c>
      <c r="AG28" s="105">
        <v>3.0324294</v>
      </c>
      <c r="AH28" s="105">
        <v>1.378377</v>
      </c>
      <c r="AI28" s="105">
        <v>1.378377</v>
      </c>
      <c r="AJ28" s="105">
        <v>1.378377</v>
      </c>
      <c r="AK28" s="105">
        <v>1.4374503</v>
      </c>
      <c r="AL28" s="105">
        <v>1.2405393</v>
      </c>
      <c r="AM28" s="105">
        <v>2.362932</v>
      </c>
      <c r="AN28" s="105">
        <v>2.76240306895756</v>
      </c>
      <c r="AO28" s="105">
        <v>2.74387371598358</v>
      </c>
      <c r="AP28" s="105">
        <v>2.73010709101963</v>
      </c>
      <c r="AQ28" s="105">
        <v>2.81354395907715</v>
      </c>
      <c r="AR28" s="105">
        <v>2.75936146674832</v>
      </c>
      <c r="AS28" s="105">
        <v>2.48851786921605</v>
      </c>
      <c r="AT28" s="105">
        <v>2.37052708048437</v>
      </c>
      <c r="AU28" s="106">
        <v>2.23028808950225</v>
      </c>
      <c r="AV28" s="78">
        <v>-0.0617300158650231</v>
      </c>
      <c r="AW28" s="78">
        <v>0.0557174262706734</v>
      </c>
      <c r="AX28" s="78">
        <v>0.00742211017123671</v>
      </c>
    </row>
    <row r="29" spans="8:8">
      <c r="A29" s="69" t="s">
        <v>144</v>
      </c>
      <c r="B29" s="105" t="s">
        <v>114</v>
      </c>
      <c r="C29" s="105" t="s">
        <v>114</v>
      </c>
      <c r="D29" s="105" t="s">
        <v>114</v>
      </c>
      <c r="E29" s="105" t="s">
        <v>114</v>
      </c>
      <c r="F29" s="105" t="s">
        <v>114</v>
      </c>
      <c r="G29" s="105" t="s">
        <v>114</v>
      </c>
      <c r="H29" s="105" t="s">
        <v>114</v>
      </c>
      <c r="I29" s="105" t="s">
        <v>114</v>
      </c>
      <c r="J29" s="105" t="s">
        <v>114</v>
      </c>
      <c r="K29" s="105" t="s">
        <v>114</v>
      </c>
      <c r="L29" s="105" t="s">
        <v>114</v>
      </c>
      <c r="M29" s="105" t="s">
        <v>114</v>
      </c>
      <c r="N29" s="105" t="s">
        <v>114</v>
      </c>
      <c r="O29" s="105" t="s">
        <v>114</v>
      </c>
      <c r="P29" s="105" t="s">
        <v>114</v>
      </c>
      <c r="Q29" s="105" t="s">
        <v>114</v>
      </c>
      <c r="R29" s="105" t="s">
        <v>114</v>
      </c>
      <c r="S29" s="105" t="s">
        <v>114</v>
      </c>
      <c r="T29" s="105" t="s">
        <v>114</v>
      </c>
      <c r="U29" s="105" t="s">
        <v>114</v>
      </c>
      <c r="V29" s="105" t="s">
        <v>114</v>
      </c>
      <c r="W29" s="105" t="s">
        <v>114</v>
      </c>
      <c r="X29" s="105" t="s">
        <v>114</v>
      </c>
      <c r="Y29" s="105" t="s">
        <v>114</v>
      </c>
      <c r="Z29" s="105" t="s">
        <v>114</v>
      </c>
      <c r="AA29" s="105" t="s">
        <v>114</v>
      </c>
      <c r="AB29" s="105" t="s">
        <v>114</v>
      </c>
      <c r="AC29" s="105" t="s">
        <v>114</v>
      </c>
      <c r="AD29" s="105" t="s">
        <v>114</v>
      </c>
      <c r="AE29" s="105" t="s">
        <v>114</v>
      </c>
      <c r="AF29" s="105" t="s">
        <v>114</v>
      </c>
      <c r="AG29" s="105" t="s">
        <v>114</v>
      </c>
      <c r="AH29" s="105" t="s">
        <v>114</v>
      </c>
      <c r="AI29" s="105" t="s">
        <v>114</v>
      </c>
      <c r="AJ29" s="105" t="s">
        <v>114</v>
      </c>
      <c r="AK29" s="105" t="s">
        <v>114</v>
      </c>
      <c r="AL29" s="105" t="s">
        <v>114</v>
      </c>
      <c r="AM29" s="105" t="s">
        <v>114</v>
      </c>
      <c r="AN29" s="105">
        <v>0.895555813779052</v>
      </c>
      <c r="AO29" s="105">
        <v>0.997165267231751</v>
      </c>
      <c r="AP29" s="105">
        <v>0.927661260164614</v>
      </c>
      <c r="AQ29" s="105">
        <v>0.859444224342186</v>
      </c>
      <c r="AR29" s="105">
        <v>0.634327079925315</v>
      </c>
      <c r="AS29" s="105">
        <v>0.74191952367238</v>
      </c>
      <c r="AT29" s="105">
        <v>0.878513748333356</v>
      </c>
      <c r="AU29" s="106">
        <v>0.809088178930124</v>
      </c>
      <c r="AV29" s="78">
        <v>-0.0815424835170022</v>
      </c>
      <c r="AW29" s="78" t="s">
        <v>114</v>
      </c>
      <c r="AX29" s="78">
        <v>0.00269254076660781</v>
      </c>
    </row>
    <row r="30" spans="8:8">
      <c r="A30" s="80" t="s">
        <v>145</v>
      </c>
      <c r="B30" s="107">
        <v>11.81466</v>
      </c>
      <c r="C30" s="107">
        <v>11.9131155</v>
      </c>
      <c r="D30" s="107">
        <v>7.10848709999999</v>
      </c>
      <c r="E30" s="107">
        <v>8.93975939999999</v>
      </c>
      <c r="F30" s="107">
        <v>13.7246967</v>
      </c>
      <c r="G30" s="107">
        <v>9.60925679999999</v>
      </c>
      <c r="H30" s="107">
        <v>8.76253949999999</v>
      </c>
      <c r="I30" s="107">
        <v>8.74284839999999</v>
      </c>
      <c r="J30" s="107">
        <v>8.40809969999999</v>
      </c>
      <c r="K30" s="107">
        <v>7.44323579999999</v>
      </c>
      <c r="L30" s="107">
        <v>5.90732999999999</v>
      </c>
      <c r="M30" s="107">
        <v>5.13937709999999</v>
      </c>
      <c r="N30" s="107">
        <v>5.45443469999999</v>
      </c>
      <c r="O30" s="107">
        <v>5.49381689999999</v>
      </c>
      <c r="P30" s="107">
        <v>8.21118869999999</v>
      </c>
      <c r="Q30" s="107">
        <v>6.24207869999999</v>
      </c>
      <c r="R30" s="107">
        <v>5.63165459999999</v>
      </c>
      <c r="S30" s="107">
        <v>5.96640329999999</v>
      </c>
      <c r="T30" s="107">
        <v>5.86794779999999</v>
      </c>
      <c r="U30" s="107">
        <v>7.42354469999999</v>
      </c>
      <c r="V30" s="107">
        <v>5.63165459999999</v>
      </c>
      <c r="W30" s="107">
        <v>5.98609439999999</v>
      </c>
      <c r="X30" s="107">
        <v>5.29690589999999</v>
      </c>
      <c r="Y30" s="107">
        <v>5.21814149999999</v>
      </c>
      <c r="Z30" s="107">
        <v>6.24207869999999</v>
      </c>
      <c r="AA30" s="107">
        <v>5.29690589999999</v>
      </c>
      <c r="AB30" s="107">
        <v>5.00153939999999</v>
      </c>
      <c r="AC30" s="107">
        <v>4.84401059999999</v>
      </c>
      <c r="AD30" s="107">
        <v>4.62740849999999</v>
      </c>
      <c r="AE30" s="107">
        <v>4.86370169999999</v>
      </c>
      <c r="AF30" s="107">
        <v>4.78493729999999</v>
      </c>
      <c r="AG30" s="107">
        <v>4.58802629999999</v>
      </c>
      <c r="AH30" s="107">
        <v>2.9142828</v>
      </c>
      <c r="AI30" s="107">
        <v>2.6386074</v>
      </c>
      <c r="AJ30" s="107">
        <v>2.5401519</v>
      </c>
      <c r="AK30" s="107">
        <v>2.7961362</v>
      </c>
      <c r="AL30" s="107">
        <v>2.6779896</v>
      </c>
      <c r="AM30" s="107">
        <v>3.83976449999999</v>
      </c>
      <c r="AN30" s="107">
        <v>5.55529735807132</v>
      </c>
      <c r="AO30" s="107">
        <v>5.6107831460587</v>
      </c>
      <c r="AP30" s="107">
        <v>5.48801707745432</v>
      </c>
      <c r="AQ30" s="107">
        <v>5.69360878106927</v>
      </c>
      <c r="AR30" s="107">
        <v>4.66804724445816</v>
      </c>
      <c r="AS30" s="107">
        <v>4.47429302517667</v>
      </c>
      <c r="AT30" s="107">
        <v>4.22224210587266</v>
      </c>
      <c r="AU30" s="107">
        <v>3.94077478397143</v>
      </c>
      <c r="AV30" s="108">
        <v>-0.0692131002419942</v>
      </c>
      <c r="AW30" s="108">
        <v>0.0521274329131756</v>
      </c>
      <c r="AX30" s="108">
        <v>0.0131143885600874</v>
      </c>
    </row>
    <row r="31" spans="8:8">
      <c r="B31" s="105"/>
      <c r="C31" s="105"/>
      <c r="D31" s="105"/>
      <c r="E31" s="105"/>
      <c r="F31" s="105"/>
      <c r="G31" s="105"/>
      <c r="H31" s="105"/>
      <c r="I31" s="105"/>
      <c r="J31" s="105"/>
      <c r="K31" s="105"/>
      <c r="L31" s="105"/>
      <c r="M31" s="105"/>
      <c r="N31" s="105"/>
      <c r="O31" s="105"/>
      <c r="P31" s="105"/>
      <c r="Q31" s="105"/>
      <c r="R31" s="105"/>
      <c r="S31" s="105"/>
      <c r="T31" s="105"/>
      <c r="U31" s="105"/>
      <c r="V31" s="105"/>
      <c r="W31" s="105"/>
      <c r="X31" s="105"/>
      <c r="Y31" s="105"/>
      <c r="Z31" s="105"/>
      <c r="AA31" s="105"/>
      <c r="AB31" s="105"/>
      <c r="AC31" s="105"/>
      <c r="AD31" s="105"/>
      <c r="AE31" s="105"/>
      <c r="AF31" s="105"/>
      <c r="AG31" s="105"/>
      <c r="AH31" s="105"/>
      <c r="AI31" s="105"/>
      <c r="AJ31" s="105"/>
      <c r="AK31" s="105"/>
      <c r="AL31" s="105"/>
      <c r="AM31" s="105"/>
      <c r="AN31" s="105"/>
      <c r="AO31" s="105"/>
      <c r="AP31" s="105"/>
      <c r="AQ31" s="105"/>
      <c r="AR31" s="105"/>
      <c r="AS31" s="105"/>
      <c r="AT31" s="105"/>
      <c r="AU31" s="106"/>
      <c r="AV31" s="78"/>
      <c r="AW31" s="78"/>
      <c r="AX31" s="78"/>
    </row>
    <row r="32" spans="8:8">
      <c r="A32" s="69" t="s">
        <v>146</v>
      </c>
      <c r="B32" s="105" t="s">
        <v>114</v>
      </c>
      <c r="C32" s="105" t="s">
        <v>114</v>
      </c>
      <c r="D32" s="105" t="s">
        <v>114</v>
      </c>
      <c r="E32" s="105" t="s">
        <v>114</v>
      </c>
      <c r="F32" s="105" t="s">
        <v>114</v>
      </c>
      <c r="G32" s="105" t="s">
        <v>114</v>
      </c>
      <c r="H32" s="105" t="s">
        <v>114</v>
      </c>
      <c r="I32" s="105" t="s">
        <v>114</v>
      </c>
      <c r="J32" s="105" t="s">
        <v>114</v>
      </c>
      <c r="K32" s="105" t="s">
        <v>114</v>
      </c>
      <c r="L32" s="105" t="s">
        <v>114</v>
      </c>
      <c r="M32" s="105" t="s">
        <v>114</v>
      </c>
      <c r="N32" s="105" t="s">
        <v>114</v>
      </c>
      <c r="O32" s="105" t="s">
        <v>114</v>
      </c>
      <c r="P32" s="105" t="s">
        <v>114</v>
      </c>
      <c r="Q32" s="105">
        <v>25.401519</v>
      </c>
      <c r="R32" s="105">
        <v>23.62932</v>
      </c>
      <c r="S32" s="105">
        <v>21.66021</v>
      </c>
      <c r="T32" s="105">
        <v>17.131257</v>
      </c>
      <c r="U32" s="105">
        <v>15.2212203</v>
      </c>
      <c r="V32" s="105">
        <v>14.374503</v>
      </c>
      <c r="W32" s="105">
        <v>14.2366653</v>
      </c>
      <c r="X32" s="105">
        <v>14.0988276</v>
      </c>
      <c r="Y32" s="105">
        <v>14.0791365</v>
      </c>
      <c r="Z32" s="105">
        <v>13.980681</v>
      </c>
      <c r="AA32" s="105">
        <v>13.586859</v>
      </c>
      <c r="AB32" s="105">
        <v>13.586859</v>
      </c>
      <c r="AC32" s="105">
        <v>13.389948</v>
      </c>
      <c r="AD32" s="105">
        <v>6.49806299999999</v>
      </c>
      <c r="AE32" s="105">
        <v>6.49806299999999</v>
      </c>
      <c r="AF32" s="105">
        <v>7.48261799999999</v>
      </c>
      <c r="AG32" s="105">
        <v>4.33204199999999</v>
      </c>
      <c r="AH32" s="105">
        <v>4.92277499999999</v>
      </c>
      <c r="AI32" s="105">
        <v>4.92277499999999</v>
      </c>
      <c r="AJ32" s="105">
        <v>2.953665</v>
      </c>
      <c r="AK32" s="105">
        <v>2.559843</v>
      </c>
      <c r="AL32" s="105">
        <v>2.166021</v>
      </c>
      <c r="AM32" s="105">
        <v>1.2799215</v>
      </c>
      <c r="AN32" s="105">
        <v>0.90517630262613</v>
      </c>
      <c r="AO32" s="105">
        <v>0.662955488077275</v>
      </c>
      <c r="AP32" s="105">
        <v>0.430773201619897</v>
      </c>
      <c r="AQ32" s="105">
        <v>0.456214883113957</v>
      </c>
      <c r="AR32" s="105">
        <v>0.366202498648598</v>
      </c>
      <c r="AS32" s="105">
        <v>0.488970600562134</v>
      </c>
      <c r="AT32" s="105">
        <v>0.547756595340323</v>
      </c>
      <c r="AU32" s="106">
        <v>0.317702479137041</v>
      </c>
      <c r="AV32" s="78">
        <v>-0.421578047125647</v>
      </c>
      <c r="AW32" s="78">
        <v>-0.155066288973869</v>
      </c>
      <c r="AX32" s="78">
        <v>0.00105727274109974</v>
      </c>
    </row>
    <row r="33" spans="8:8">
      <c r="A33" s="69" t="s">
        <v>148</v>
      </c>
      <c r="B33" s="105" t="s">
        <v>114</v>
      </c>
      <c r="C33" s="105" t="s">
        <v>114</v>
      </c>
      <c r="D33" s="105" t="s">
        <v>114</v>
      </c>
      <c r="E33" s="105" t="s">
        <v>114</v>
      </c>
      <c r="F33" s="105" t="s">
        <v>114</v>
      </c>
      <c r="G33" s="105" t="s">
        <v>114</v>
      </c>
      <c r="H33" s="105" t="s">
        <v>114</v>
      </c>
      <c r="I33" s="105" t="s">
        <v>114</v>
      </c>
      <c r="J33" s="105" t="s">
        <v>114</v>
      </c>
      <c r="K33" s="105" t="s">
        <v>114</v>
      </c>
      <c r="L33" s="105" t="s">
        <v>114</v>
      </c>
      <c r="M33" s="105" t="s">
        <v>114</v>
      </c>
      <c r="N33" s="105" t="s">
        <v>114</v>
      </c>
      <c r="O33" s="105" t="s">
        <v>114</v>
      </c>
      <c r="P33" s="105" t="s">
        <v>114</v>
      </c>
      <c r="Q33" s="105">
        <v>1.96911</v>
      </c>
      <c r="R33" s="105">
        <v>1.96911</v>
      </c>
      <c r="S33" s="105">
        <v>0.787643999999999</v>
      </c>
      <c r="T33" s="105">
        <v>0.590732999999999</v>
      </c>
      <c r="U33" s="105">
        <v>0.886099499999999</v>
      </c>
      <c r="V33" s="105">
        <v>1.378377</v>
      </c>
      <c r="W33" s="105">
        <v>1.2799215</v>
      </c>
      <c r="X33" s="105">
        <v>0.984554999999999</v>
      </c>
      <c r="Y33" s="105">
        <v>1.96911</v>
      </c>
      <c r="Z33" s="105">
        <v>2.166021</v>
      </c>
      <c r="AA33" s="105">
        <v>2.3826231</v>
      </c>
      <c r="AB33" s="105">
        <v>2.166021</v>
      </c>
      <c r="AC33" s="105">
        <v>1.378377</v>
      </c>
      <c r="AD33" s="105">
        <v>0.787643999999999</v>
      </c>
      <c r="AE33" s="105">
        <v>3.150576</v>
      </c>
      <c r="AF33" s="105">
        <v>4.92277499999999</v>
      </c>
      <c r="AG33" s="105">
        <v>6.10424099999999</v>
      </c>
      <c r="AH33" s="105">
        <v>6.10424099999999</v>
      </c>
      <c r="AI33" s="105">
        <v>4.92277499999999</v>
      </c>
      <c r="AJ33" s="105">
        <v>4.92277499999999</v>
      </c>
      <c r="AK33" s="105">
        <v>3.74130899999999</v>
      </c>
      <c r="AL33" s="105">
        <v>4.92277499999999</v>
      </c>
      <c r="AM33" s="105">
        <v>5.04092159999999</v>
      </c>
      <c r="AN33" s="105">
        <v>7.38964627248855</v>
      </c>
      <c r="AO33" s="105">
        <v>7.75594706158158</v>
      </c>
      <c r="AP33" s="105">
        <v>7.25565185902083</v>
      </c>
      <c r="AQ33" s="105">
        <v>5.2989999095352</v>
      </c>
      <c r="AR33" s="105">
        <v>4.82110597594138</v>
      </c>
      <c r="AS33" s="105">
        <v>4.07471829907458</v>
      </c>
      <c r="AT33" s="105">
        <v>3.12484208698373</v>
      </c>
      <c r="AU33" s="106">
        <v>2.93792790066175</v>
      </c>
      <c r="AV33" s="78">
        <v>-0.0623843721721582</v>
      </c>
      <c r="AW33" s="78">
        <v>-0.0444315353156417</v>
      </c>
      <c r="AX33" s="78">
        <v>0.00977704389692913</v>
      </c>
    </row>
    <row r="34" spans="8:8">
      <c r="A34" s="69" t="s">
        <v>149</v>
      </c>
      <c r="B34" s="105" t="s">
        <v>114</v>
      </c>
      <c r="C34" s="105" t="s">
        <v>114</v>
      </c>
      <c r="D34" s="105" t="s">
        <v>114</v>
      </c>
      <c r="E34" s="105" t="s">
        <v>114</v>
      </c>
      <c r="F34" s="105" t="s">
        <v>114</v>
      </c>
      <c r="G34" s="105" t="s">
        <v>114</v>
      </c>
      <c r="H34" s="105" t="s">
        <v>114</v>
      </c>
      <c r="I34" s="105" t="s">
        <v>114</v>
      </c>
      <c r="J34" s="105" t="s">
        <v>114</v>
      </c>
      <c r="K34" s="105" t="s">
        <v>114</v>
      </c>
      <c r="L34" s="105" t="s">
        <v>114</v>
      </c>
      <c r="M34" s="105" t="s">
        <v>114</v>
      </c>
      <c r="N34" s="105" t="s">
        <v>114</v>
      </c>
      <c r="O34" s="105" t="s">
        <v>114</v>
      </c>
      <c r="P34" s="105" t="s">
        <v>114</v>
      </c>
      <c r="Q34" s="105" t="s">
        <v>114</v>
      </c>
      <c r="R34" s="105" t="s">
        <v>114</v>
      </c>
      <c r="S34" s="105" t="s">
        <v>114</v>
      </c>
      <c r="T34" s="105" t="s">
        <v>114</v>
      </c>
      <c r="U34" s="105" t="s">
        <v>114</v>
      </c>
      <c r="V34" s="105" t="s">
        <v>114</v>
      </c>
      <c r="W34" s="105" t="s">
        <v>114</v>
      </c>
      <c r="X34" s="105" t="s">
        <v>114</v>
      </c>
      <c r="Y34" s="105" t="s">
        <v>114</v>
      </c>
      <c r="Z34" s="105" t="s">
        <v>114</v>
      </c>
      <c r="AA34" s="105" t="s">
        <v>114</v>
      </c>
      <c r="AB34" s="105" t="s">
        <v>114</v>
      </c>
      <c r="AC34" s="105">
        <v>9.84554999999999</v>
      </c>
      <c r="AD34" s="105">
        <v>10.830105</v>
      </c>
      <c r="AE34" s="105">
        <v>27.56754</v>
      </c>
      <c r="AF34" s="105">
        <v>29.4381945</v>
      </c>
      <c r="AG34" s="105">
        <v>30.718116</v>
      </c>
      <c r="AH34" s="105">
        <v>33.277959</v>
      </c>
      <c r="AI34" s="105">
        <v>39.3821999999999</v>
      </c>
      <c r="AJ34" s="105">
        <v>38.3976449999999</v>
      </c>
      <c r="AK34" s="105">
        <v>34.4594249999999</v>
      </c>
      <c r="AL34" s="105">
        <v>35.2470689999999</v>
      </c>
      <c r="AM34" s="105">
        <v>35.9953307999999</v>
      </c>
      <c r="AN34" s="105">
        <v>42.2996520197999</v>
      </c>
      <c r="AO34" s="105">
        <v>39.4196187484721</v>
      </c>
      <c r="AP34" s="105">
        <v>42.5421896430541</v>
      </c>
      <c r="AQ34" s="105">
        <v>48.2486878891943</v>
      </c>
      <c r="AR34" s="105">
        <v>42.3393619973792</v>
      </c>
      <c r="AS34" s="105">
        <v>42.8589843216824</v>
      </c>
      <c r="AT34" s="105">
        <v>48.0477989622451</v>
      </c>
      <c r="AU34" s="106">
        <v>50.6274818346117</v>
      </c>
      <c r="AV34" s="78">
        <v>0.0508109938851711</v>
      </c>
      <c r="AW34" s="78">
        <v>0.0226732372365053</v>
      </c>
      <c r="AX34" s="78">
        <v>0.168481708545838</v>
      </c>
    </row>
    <row r="35" spans="8:8">
      <c r="A35" s="69" t="s">
        <v>150</v>
      </c>
      <c r="B35" s="105" t="s">
        <v>114</v>
      </c>
      <c r="C35" s="105" t="s">
        <v>114</v>
      </c>
      <c r="D35" s="105" t="s">
        <v>114</v>
      </c>
      <c r="E35" s="105" t="s">
        <v>114</v>
      </c>
      <c r="F35" s="105" t="s">
        <v>114</v>
      </c>
      <c r="G35" s="105" t="s">
        <v>114</v>
      </c>
      <c r="H35" s="105" t="s">
        <v>114</v>
      </c>
      <c r="I35" s="105" t="s">
        <v>114</v>
      </c>
      <c r="J35" s="105" t="s">
        <v>114</v>
      </c>
      <c r="K35" s="105" t="s">
        <v>114</v>
      </c>
      <c r="L35" s="105" t="s">
        <v>114</v>
      </c>
      <c r="M35" s="105" t="s">
        <v>114</v>
      </c>
      <c r="N35" s="105" t="s">
        <v>114</v>
      </c>
      <c r="O35" s="105" t="s">
        <v>114</v>
      </c>
      <c r="P35" s="105" t="s">
        <v>114</v>
      </c>
      <c r="Q35" s="105" t="s">
        <v>114</v>
      </c>
      <c r="R35" s="105" t="s">
        <v>114</v>
      </c>
      <c r="S35" s="105" t="s">
        <v>114</v>
      </c>
      <c r="T35" s="105" t="s">
        <v>114</v>
      </c>
      <c r="U35" s="105" t="s">
        <v>114</v>
      </c>
      <c r="V35" s="105" t="s">
        <v>114</v>
      </c>
      <c r="W35" s="105" t="s">
        <v>114</v>
      </c>
      <c r="X35" s="105" t="s">
        <v>114</v>
      </c>
      <c r="Y35" s="105" t="s">
        <v>114</v>
      </c>
      <c r="Z35" s="105" t="s">
        <v>114</v>
      </c>
      <c r="AA35" s="105" t="s">
        <v>114</v>
      </c>
      <c r="AB35" s="105" t="s">
        <v>114</v>
      </c>
      <c r="AC35" s="105" t="s">
        <v>114</v>
      </c>
      <c r="AD35" s="105" t="s">
        <v>114</v>
      </c>
      <c r="AE35" s="105" t="s">
        <v>114</v>
      </c>
      <c r="AF35" s="105" t="s">
        <v>114</v>
      </c>
      <c r="AG35" s="105">
        <v>0.196911</v>
      </c>
      <c r="AH35" s="105">
        <v>0.196911</v>
      </c>
      <c r="AI35" s="105">
        <v>2.166021</v>
      </c>
      <c r="AJ35" s="105">
        <v>0.984554999999999</v>
      </c>
      <c r="AK35" s="105">
        <v>0.787643999999999</v>
      </c>
      <c r="AL35" s="105">
        <v>0.984554999999999</v>
      </c>
      <c r="AM35" s="105">
        <v>1.4768325</v>
      </c>
      <c r="AN35" s="105">
        <v>4.516419240336</v>
      </c>
      <c r="AO35" s="105">
        <v>3.99037452689614</v>
      </c>
      <c r="AP35" s="105">
        <v>3.66724116675126</v>
      </c>
      <c r="AQ35" s="105">
        <v>3.64361263736477</v>
      </c>
      <c r="AR35" s="105">
        <v>3.30370742793975</v>
      </c>
      <c r="AS35" s="105">
        <v>2.98701515383414</v>
      </c>
      <c r="AT35" s="105">
        <v>2.74702814886398</v>
      </c>
      <c r="AU35" s="106">
        <v>3.34786579225701</v>
      </c>
      <c r="AV35" s="78">
        <v>0.215392939945643</v>
      </c>
      <c r="AW35" s="78">
        <v>0.108057538546785</v>
      </c>
      <c r="AX35" s="78">
        <v>0.0111412641557853</v>
      </c>
    </row>
    <row r="36" spans="8:8">
      <c r="A36" s="69" t="s">
        <v>151</v>
      </c>
      <c r="B36" s="105">
        <v>30.915027</v>
      </c>
      <c r="C36" s="105">
        <v>34.2625139999999</v>
      </c>
      <c r="D36" s="105">
        <v>37.4130899999999</v>
      </c>
      <c r="E36" s="105">
        <v>33.47487</v>
      </c>
      <c r="F36" s="105">
        <v>29.53665</v>
      </c>
      <c r="G36" s="105">
        <v>25.59843</v>
      </c>
      <c r="H36" s="105">
        <v>26.0907075</v>
      </c>
      <c r="I36" s="105">
        <v>27.56754</v>
      </c>
      <c r="J36" s="105">
        <v>29.53665</v>
      </c>
      <c r="K36" s="105">
        <v>31.50576</v>
      </c>
      <c r="L36" s="105">
        <v>35.8378019999999</v>
      </c>
      <c r="M36" s="105">
        <v>41.3513099999999</v>
      </c>
      <c r="N36" s="105">
        <v>40.1698439999999</v>
      </c>
      <c r="O36" s="105">
        <v>39.3821999999999</v>
      </c>
      <c r="P36" s="105">
        <v>38.3976449999999</v>
      </c>
      <c r="Q36" s="105" t="s">
        <v>114</v>
      </c>
      <c r="R36" s="105" t="s">
        <v>114</v>
      </c>
      <c r="S36" s="105" t="s">
        <v>114</v>
      </c>
      <c r="T36" s="105" t="s">
        <v>114</v>
      </c>
      <c r="U36" s="105" t="s">
        <v>114</v>
      </c>
      <c r="V36" s="105" t="s">
        <v>114</v>
      </c>
      <c r="W36" s="105" t="s">
        <v>114</v>
      </c>
      <c r="X36" s="105" t="s">
        <v>114</v>
      </c>
      <c r="Y36" s="105" t="s">
        <v>114</v>
      </c>
      <c r="Z36" s="105" t="s">
        <v>114</v>
      </c>
      <c r="AA36" s="105" t="s">
        <v>114</v>
      </c>
      <c r="AB36" s="105" t="s">
        <v>114</v>
      </c>
      <c r="AC36" s="105" t="s">
        <v>114</v>
      </c>
      <c r="AD36" s="105" t="s">
        <v>114</v>
      </c>
      <c r="AE36" s="105" t="s">
        <v>114</v>
      </c>
      <c r="AF36" s="105" t="s">
        <v>114</v>
      </c>
      <c r="AG36" s="105" t="s">
        <v>114</v>
      </c>
      <c r="AH36" s="105" t="s">
        <v>114</v>
      </c>
      <c r="AI36" s="105" t="s">
        <v>114</v>
      </c>
      <c r="AJ36" s="105" t="s">
        <v>114</v>
      </c>
      <c r="AK36" s="105" t="s">
        <v>114</v>
      </c>
      <c r="AL36" s="105" t="s">
        <v>114</v>
      </c>
      <c r="AM36" s="105" t="s">
        <v>114</v>
      </c>
      <c r="AN36" s="105" t="s">
        <v>114</v>
      </c>
      <c r="AO36" s="105" t="s">
        <v>114</v>
      </c>
      <c r="AP36" s="105" t="s">
        <v>114</v>
      </c>
      <c r="AQ36" s="105" t="s">
        <v>114</v>
      </c>
      <c r="AR36" s="105" t="s">
        <v>114</v>
      </c>
      <c r="AS36" s="105" t="s">
        <v>114</v>
      </c>
      <c r="AT36" s="105" t="s">
        <v>114</v>
      </c>
      <c r="AU36" s="109" t="s">
        <v>114</v>
      </c>
      <c r="AV36" s="105" t="s">
        <v>114</v>
      </c>
      <c r="AW36" s="105" t="s">
        <v>114</v>
      </c>
      <c r="AX36" s="105" t="s">
        <v>114</v>
      </c>
    </row>
    <row r="37" spans="8:8">
      <c r="A37" s="69" t="s">
        <v>152</v>
      </c>
      <c r="B37" s="105" t="s">
        <v>114</v>
      </c>
      <c r="C37" s="105" t="s">
        <v>114</v>
      </c>
      <c r="D37" s="105" t="s">
        <v>114</v>
      </c>
      <c r="E37" s="105" t="s">
        <v>114</v>
      </c>
      <c r="F37" s="105" t="s">
        <v>114</v>
      </c>
      <c r="G37" s="105" t="s">
        <v>114</v>
      </c>
      <c r="H37" s="105" t="s">
        <v>114</v>
      </c>
      <c r="I37" s="105" t="s">
        <v>114</v>
      </c>
      <c r="J37" s="105" t="s">
        <v>114</v>
      </c>
      <c r="K37" s="105" t="s">
        <v>114</v>
      </c>
      <c r="L37" s="105" t="s">
        <v>114</v>
      </c>
      <c r="M37" s="105" t="s">
        <v>114</v>
      </c>
      <c r="N37" s="105" t="s">
        <v>114</v>
      </c>
      <c r="O37" s="105" t="s">
        <v>114</v>
      </c>
      <c r="P37" s="105" t="s">
        <v>114</v>
      </c>
      <c r="Q37" s="105">
        <v>0.0</v>
      </c>
      <c r="R37" s="105">
        <v>0.0</v>
      </c>
      <c r="S37" s="105">
        <v>0.0</v>
      </c>
      <c r="T37" s="105">
        <v>0.0</v>
      </c>
      <c r="U37" s="105">
        <v>0.0</v>
      </c>
      <c r="V37" s="105">
        <v>0.0</v>
      </c>
      <c r="W37" s="105">
        <v>0.0</v>
      </c>
      <c r="X37" s="105">
        <v>0.0</v>
      </c>
      <c r="Y37" s="105">
        <v>0.0</v>
      </c>
      <c r="Z37" s="105">
        <v>0.0</v>
      </c>
      <c r="AA37" s="105">
        <v>0.0</v>
      </c>
      <c r="AB37" s="105">
        <v>0.0</v>
      </c>
      <c r="AC37" s="105">
        <v>0.0</v>
      </c>
      <c r="AD37" s="105">
        <v>0.0</v>
      </c>
      <c r="AE37" s="105">
        <v>0.0</v>
      </c>
      <c r="AF37" s="105">
        <v>0.0</v>
      </c>
      <c r="AG37" s="105">
        <v>0.0</v>
      </c>
      <c r="AH37" s="105">
        <v>0.0</v>
      </c>
      <c r="AI37" s="105">
        <v>0.0</v>
      </c>
      <c r="AJ37" s="105">
        <v>0.0</v>
      </c>
      <c r="AK37" s="105">
        <v>0.0</v>
      </c>
      <c r="AL37" s="105">
        <v>0.0</v>
      </c>
      <c r="AM37" s="105">
        <v>1.575288</v>
      </c>
      <c r="AN37" s="105">
        <v>2.96242579227425</v>
      </c>
      <c r="AO37" s="105">
        <v>2.56109161909518</v>
      </c>
      <c r="AP37" s="105">
        <v>2.18727317592232</v>
      </c>
      <c r="AQ37" s="105">
        <v>2.05528952565573</v>
      </c>
      <c r="AR37" s="105">
        <v>1.67680885298329</v>
      </c>
      <c r="AS37" s="105">
        <v>1.56069362311293</v>
      </c>
      <c r="AT37" s="105">
        <v>1.23014829236461</v>
      </c>
      <c r="AU37" s="106">
        <v>1.08646499627845</v>
      </c>
      <c r="AV37" s="78">
        <v>-0.119214716301116</v>
      </c>
      <c r="AW37" s="78" t="s">
        <v>114</v>
      </c>
      <c r="AX37" s="78">
        <v>0.00361561492325892</v>
      </c>
    </row>
    <row r="38" spans="8:8">
      <c r="A38" s="69" t="s">
        <v>153</v>
      </c>
      <c r="B38" s="105" t="s">
        <v>114</v>
      </c>
      <c r="C38" s="105" t="s">
        <v>114</v>
      </c>
      <c r="D38" s="105" t="s">
        <v>114</v>
      </c>
      <c r="E38" s="105" t="s">
        <v>114</v>
      </c>
      <c r="F38" s="105" t="s">
        <v>114</v>
      </c>
      <c r="G38" s="105" t="s">
        <v>114</v>
      </c>
      <c r="H38" s="105" t="s">
        <v>114</v>
      </c>
      <c r="I38" s="105" t="s">
        <v>114</v>
      </c>
      <c r="J38" s="105" t="s">
        <v>114</v>
      </c>
      <c r="K38" s="105" t="s">
        <v>114</v>
      </c>
      <c r="L38" s="105" t="s">
        <v>114</v>
      </c>
      <c r="M38" s="105" t="s">
        <v>114</v>
      </c>
      <c r="N38" s="105" t="s">
        <v>114</v>
      </c>
      <c r="O38" s="105" t="s">
        <v>114</v>
      </c>
      <c r="P38" s="105" t="s">
        <v>114</v>
      </c>
      <c r="Q38" s="105">
        <v>0.0</v>
      </c>
      <c r="R38" s="105">
        <v>0.0</v>
      </c>
      <c r="S38" s="105">
        <v>0.0</v>
      </c>
      <c r="T38" s="105">
        <v>0.0</v>
      </c>
      <c r="U38" s="105">
        <v>0.0</v>
      </c>
      <c r="V38" s="105">
        <v>0.0</v>
      </c>
      <c r="W38" s="105">
        <v>0.0</v>
      </c>
      <c r="X38" s="105">
        <v>0.0</v>
      </c>
      <c r="Y38" s="105">
        <v>0.0</v>
      </c>
      <c r="Z38" s="105">
        <v>0.0</v>
      </c>
      <c r="AA38" s="105">
        <v>0.0</v>
      </c>
      <c r="AB38" s="105">
        <v>0.0</v>
      </c>
      <c r="AC38" s="105">
        <v>0.0</v>
      </c>
      <c r="AD38" s="105">
        <v>0.0</v>
      </c>
      <c r="AE38" s="105">
        <v>0.0</v>
      </c>
      <c r="AF38" s="105">
        <v>0.0</v>
      </c>
      <c r="AG38" s="105">
        <v>0.0</v>
      </c>
      <c r="AH38" s="105">
        <v>0.0</v>
      </c>
      <c r="AI38" s="105">
        <v>0.0</v>
      </c>
      <c r="AJ38" s="105">
        <v>0.0</v>
      </c>
      <c r="AK38" s="105">
        <v>0.0</v>
      </c>
      <c r="AL38" s="105">
        <v>0.0</v>
      </c>
      <c r="AM38" s="105">
        <v>0.0</v>
      </c>
      <c r="AN38" s="105">
        <v>0.16352962884981</v>
      </c>
      <c r="AO38" s="105">
        <v>0.140330443836214</v>
      </c>
      <c r="AP38" s="105">
        <v>0.136328252406811</v>
      </c>
      <c r="AQ38" s="105">
        <v>0.124903333391936</v>
      </c>
      <c r="AR38" s="105">
        <v>0.116638012559369</v>
      </c>
      <c r="AS38" s="105">
        <v>0.150366021192176</v>
      </c>
      <c r="AT38" s="105">
        <v>0.177823467887003</v>
      </c>
      <c r="AU38" s="106">
        <v>0.112265238294784</v>
      </c>
      <c r="AV38" s="78">
        <v>-0.370395235221871</v>
      </c>
      <c r="AW38" s="78" t="s">
        <v>114</v>
      </c>
      <c r="AX38" s="78">
        <v>3.73604186358717E-4</v>
      </c>
    </row>
    <row r="39" spans="8:8" s="70" ht="10.2" customFormat="1">
      <c r="A39" s="80" t="s">
        <v>154</v>
      </c>
      <c r="B39" s="107">
        <v>30.915027</v>
      </c>
      <c r="C39" s="107">
        <v>34.2625139999999</v>
      </c>
      <c r="D39" s="107">
        <v>37.4130899999999</v>
      </c>
      <c r="E39" s="107">
        <v>33.47487</v>
      </c>
      <c r="F39" s="107">
        <v>29.53665</v>
      </c>
      <c r="G39" s="107">
        <v>25.59843</v>
      </c>
      <c r="H39" s="107">
        <v>26.0907075</v>
      </c>
      <c r="I39" s="107">
        <v>27.56754</v>
      </c>
      <c r="J39" s="107">
        <v>29.53665</v>
      </c>
      <c r="K39" s="107">
        <v>31.50576</v>
      </c>
      <c r="L39" s="107">
        <v>35.8378019999999</v>
      </c>
      <c r="M39" s="107">
        <v>41.3513099999999</v>
      </c>
      <c r="N39" s="107">
        <v>40.1698439999999</v>
      </c>
      <c r="O39" s="107">
        <v>39.3821999999999</v>
      </c>
      <c r="P39" s="107">
        <v>38.3976449999999</v>
      </c>
      <c r="Q39" s="107">
        <v>27.370629</v>
      </c>
      <c r="R39" s="107">
        <v>25.59843</v>
      </c>
      <c r="S39" s="107">
        <v>22.447854</v>
      </c>
      <c r="T39" s="107">
        <v>17.72199</v>
      </c>
      <c r="U39" s="107">
        <v>16.1073198</v>
      </c>
      <c r="V39" s="107">
        <v>15.75288</v>
      </c>
      <c r="W39" s="107">
        <v>15.5165868</v>
      </c>
      <c r="X39" s="107">
        <v>15.0833826</v>
      </c>
      <c r="Y39" s="107">
        <v>16.0482465</v>
      </c>
      <c r="Z39" s="107">
        <v>16.146702</v>
      </c>
      <c r="AA39" s="107">
        <v>15.9694821</v>
      </c>
      <c r="AB39" s="107">
        <v>15.75288</v>
      </c>
      <c r="AC39" s="107">
        <v>24.613875</v>
      </c>
      <c r="AD39" s="107">
        <v>18.115812</v>
      </c>
      <c r="AE39" s="107">
        <v>37.2161789999999</v>
      </c>
      <c r="AF39" s="107">
        <v>41.8435874999999</v>
      </c>
      <c r="AG39" s="107">
        <v>41.3513099999999</v>
      </c>
      <c r="AH39" s="107">
        <v>44.5018859999999</v>
      </c>
      <c r="AI39" s="107">
        <v>51.3937709999999</v>
      </c>
      <c r="AJ39" s="107">
        <v>47.2586399999999</v>
      </c>
      <c r="AK39" s="107">
        <v>41.5482209999999</v>
      </c>
      <c r="AL39" s="107">
        <v>43.3204199999999</v>
      </c>
      <c r="AM39" s="107">
        <v>45.3682943999999</v>
      </c>
      <c r="AN39" s="107">
        <v>58.2368492563746</v>
      </c>
      <c r="AO39" s="107">
        <v>54.5303178879584</v>
      </c>
      <c r="AP39" s="107">
        <v>56.2194572987753</v>
      </c>
      <c r="AQ39" s="107">
        <v>59.8277081782559</v>
      </c>
      <c r="AR39" s="107">
        <v>52.6238247654516</v>
      </c>
      <c r="AS39" s="107">
        <v>52.1207480194584</v>
      </c>
      <c r="AT39" s="107">
        <v>55.8753975536847</v>
      </c>
      <c r="AU39" s="107">
        <v>58.4297082412407</v>
      </c>
      <c r="AV39" s="108">
        <v>0.0428572642130576</v>
      </c>
      <c r="AW39" s="108">
        <v>0.0168899160066405</v>
      </c>
      <c r="AX39" s="108">
        <v>0.19444650844927</v>
      </c>
    </row>
    <row r="40" spans="8:8">
      <c r="B40" s="105"/>
      <c r="C40" s="105"/>
      <c r="D40" s="105"/>
      <c r="E40" s="105"/>
      <c r="F40" s="105"/>
      <c r="G40" s="105"/>
      <c r="H40" s="105"/>
      <c r="I40" s="105"/>
      <c r="J40" s="105"/>
      <c r="K40" s="105"/>
      <c r="L40" s="105"/>
      <c r="M40" s="105"/>
      <c r="N40" s="105"/>
      <c r="O40" s="105"/>
      <c r="P40" s="105"/>
      <c r="Q40" s="105"/>
      <c r="R40" s="105"/>
      <c r="S40" s="105"/>
      <c r="T40" s="105"/>
      <c r="U40" s="105"/>
      <c r="V40" s="105"/>
      <c r="W40" s="105"/>
      <c r="X40" s="105"/>
      <c r="Y40" s="105"/>
      <c r="Z40" s="105"/>
      <c r="AA40" s="105"/>
      <c r="AB40" s="105"/>
      <c r="AC40" s="105"/>
      <c r="AD40" s="105"/>
      <c r="AE40" s="105"/>
      <c r="AF40" s="105"/>
      <c r="AG40" s="105"/>
      <c r="AH40" s="105"/>
      <c r="AI40" s="105"/>
      <c r="AJ40" s="105"/>
      <c r="AK40" s="105"/>
      <c r="AL40" s="105"/>
      <c r="AM40" s="105"/>
      <c r="AN40" s="105"/>
      <c r="AO40" s="105"/>
      <c r="AP40" s="105"/>
      <c r="AQ40" s="105"/>
      <c r="AR40" s="105"/>
      <c r="AS40" s="105"/>
      <c r="AT40" s="105"/>
      <c r="AU40" s="106"/>
      <c r="AV40" s="78"/>
      <c r="AW40" s="78"/>
      <c r="AX40" s="78"/>
    </row>
    <row r="41" spans="8:8">
      <c r="A41" s="69" t="s">
        <v>234</v>
      </c>
      <c r="B41" s="105">
        <v>0.925481699999999</v>
      </c>
      <c r="C41" s="105">
        <v>1.4571414</v>
      </c>
      <c r="D41" s="105">
        <v>1.7525079</v>
      </c>
      <c r="E41" s="105">
        <v>1.8706545</v>
      </c>
      <c r="F41" s="105">
        <v>1.9100367</v>
      </c>
      <c r="G41" s="105">
        <v>1.772199</v>
      </c>
      <c r="H41" s="105">
        <v>1.181466</v>
      </c>
      <c r="I41" s="105">
        <v>0.925481699999999</v>
      </c>
      <c r="J41" s="105" t="s">
        <v>114</v>
      </c>
      <c r="K41" s="105" t="s">
        <v>114</v>
      </c>
      <c r="L41" s="105" t="s">
        <v>114</v>
      </c>
      <c r="M41" s="105" t="s">
        <v>114</v>
      </c>
      <c r="N41" s="105" t="s">
        <v>114</v>
      </c>
      <c r="O41" s="105" t="s">
        <v>114</v>
      </c>
      <c r="P41" s="105" t="s">
        <v>114</v>
      </c>
      <c r="Q41" s="105" t="s">
        <v>114</v>
      </c>
      <c r="R41" s="105" t="s">
        <v>114</v>
      </c>
      <c r="S41" s="105" t="s">
        <v>114</v>
      </c>
      <c r="T41" s="105" t="s">
        <v>114</v>
      </c>
      <c r="U41" s="105" t="s">
        <v>114</v>
      </c>
      <c r="V41" s="105" t="s">
        <v>114</v>
      </c>
      <c r="W41" s="105" t="s">
        <v>114</v>
      </c>
      <c r="X41" s="105" t="s">
        <v>114</v>
      </c>
      <c r="Y41" s="105" t="s">
        <v>114</v>
      </c>
      <c r="Z41" s="105" t="s">
        <v>114</v>
      </c>
      <c r="AA41" s="105" t="s">
        <v>114</v>
      </c>
      <c r="AB41" s="105" t="s">
        <v>114</v>
      </c>
      <c r="AC41" s="105" t="s">
        <v>114</v>
      </c>
      <c r="AD41" s="105" t="s">
        <v>114</v>
      </c>
      <c r="AE41" s="105" t="s">
        <v>114</v>
      </c>
      <c r="AF41" s="105" t="s">
        <v>114</v>
      </c>
      <c r="AG41" s="105" t="s">
        <v>114</v>
      </c>
      <c r="AH41" s="105" t="s">
        <v>114</v>
      </c>
      <c r="AI41" s="105" t="s">
        <v>114</v>
      </c>
      <c r="AJ41" s="105" t="s">
        <v>114</v>
      </c>
      <c r="AK41" s="105" t="s">
        <v>114</v>
      </c>
      <c r="AL41" s="105" t="s">
        <v>114</v>
      </c>
      <c r="AM41" s="105" t="s">
        <v>114</v>
      </c>
      <c r="AN41" s="105">
        <v>0.162751400493278</v>
      </c>
      <c r="AO41" s="105">
        <v>0.0831250983672508</v>
      </c>
      <c r="AP41" s="105">
        <v>0.0796172796315171</v>
      </c>
      <c r="AQ41" s="105">
        <v>0.219958314403095</v>
      </c>
      <c r="AR41" s="105">
        <v>0.259185586851811</v>
      </c>
      <c r="AS41" s="105">
        <v>0.158400902212904</v>
      </c>
      <c r="AT41" s="105">
        <v>0.350377265066241</v>
      </c>
      <c r="AU41" s="106">
        <v>0.508260479883709</v>
      </c>
      <c r="AV41" s="78">
        <v>0.446645774668439</v>
      </c>
      <c r="AW41" s="78" t="s">
        <v>114</v>
      </c>
      <c r="AX41" s="78">
        <v>0.00169142511011859</v>
      </c>
    </row>
    <row r="42" spans="8:8">
      <c r="A42" s="69" t="s">
        <v>155</v>
      </c>
      <c r="B42" s="105">
        <v>46.4119226999999</v>
      </c>
      <c r="C42" s="105">
        <v>54.9381689999999</v>
      </c>
      <c r="D42" s="105">
        <v>51.9451217999999</v>
      </c>
      <c r="E42" s="105">
        <v>50.6652002999999</v>
      </c>
      <c r="F42" s="105">
        <v>31.0922469</v>
      </c>
      <c r="G42" s="105">
        <v>18.6474717</v>
      </c>
      <c r="H42" s="105">
        <v>16.146702</v>
      </c>
      <c r="I42" s="105">
        <v>28.0598175</v>
      </c>
      <c r="J42" s="105">
        <v>19.100367</v>
      </c>
      <c r="K42" s="105">
        <v>12.799215</v>
      </c>
      <c r="L42" s="105">
        <v>10.633194</v>
      </c>
      <c r="M42" s="105">
        <v>10.436283</v>
      </c>
      <c r="N42" s="105">
        <v>9.45172799999999</v>
      </c>
      <c r="O42" s="105">
        <v>7.87643999999999</v>
      </c>
      <c r="P42" s="105">
        <v>19.6911</v>
      </c>
      <c r="Q42" s="105">
        <v>22.3493985</v>
      </c>
      <c r="R42" s="105">
        <v>22.841676</v>
      </c>
      <c r="S42" s="105">
        <v>22.250943</v>
      </c>
      <c r="T42" s="105">
        <v>21.66021</v>
      </c>
      <c r="U42" s="105">
        <v>22.250943</v>
      </c>
      <c r="V42" s="105">
        <v>22.841676</v>
      </c>
      <c r="W42" s="105">
        <v>22.841676</v>
      </c>
      <c r="X42" s="105">
        <v>21.66021</v>
      </c>
      <c r="Y42" s="105">
        <v>19.6911</v>
      </c>
      <c r="Z42" s="105">
        <v>23.432409</v>
      </c>
      <c r="AA42" s="105">
        <v>22.644765</v>
      </c>
      <c r="AB42" s="105">
        <v>26.189163</v>
      </c>
      <c r="AC42" s="105">
        <v>21.266388</v>
      </c>
      <c r="AD42" s="105">
        <v>29.142828</v>
      </c>
      <c r="AE42" s="105">
        <v>25.7362677</v>
      </c>
      <c r="AF42" s="105">
        <v>23.62932</v>
      </c>
      <c r="AG42" s="105">
        <v>31.1710113</v>
      </c>
      <c r="AH42" s="105">
        <v>30.8953359</v>
      </c>
      <c r="AI42" s="105">
        <v>33.1007390999999</v>
      </c>
      <c r="AJ42" s="105">
        <v>31.2497757</v>
      </c>
      <c r="AK42" s="105">
        <v>32.6478437999999</v>
      </c>
      <c r="AL42" s="105">
        <v>32.7856814999999</v>
      </c>
      <c r="AM42" s="105">
        <v>34.5578805</v>
      </c>
      <c r="AN42" s="105">
        <v>24.2806676122541</v>
      </c>
      <c r="AO42" s="105">
        <v>26.3794318292776</v>
      </c>
      <c r="AP42" s="105">
        <v>25.6920123763872</v>
      </c>
      <c r="AQ42" s="105">
        <v>34.387610462988</v>
      </c>
      <c r="AR42" s="105">
        <v>37.3634087451621</v>
      </c>
      <c r="AS42" s="105">
        <v>36.5242846450756</v>
      </c>
      <c r="AT42" s="105">
        <v>29.5747396312213</v>
      </c>
      <c r="AU42" s="106">
        <v>28.5871131591927</v>
      </c>
      <c r="AV42" s="78">
        <v>-0.0360352568398828</v>
      </c>
      <c r="AW42" s="78">
        <v>-0.00549401165272179</v>
      </c>
      <c r="AX42" s="78">
        <v>0.0951342135322491</v>
      </c>
    </row>
    <row r="43" spans="8:8">
      <c r="A43" s="69" t="s">
        <v>156</v>
      </c>
      <c r="B43" s="105">
        <v>17.3084769</v>
      </c>
      <c r="C43" s="105">
        <v>21.9752676</v>
      </c>
      <c r="D43" s="105">
        <v>17.525079</v>
      </c>
      <c r="E43" s="105">
        <v>18.312723</v>
      </c>
      <c r="F43" s="105">
        <v>23.9837598</v>
      </c>
      <c r="G43" s="105">
        <v>18.9231471</v>
      </c>
      <c r="H43" s="105">
        <v>6.51775409999999</v>
      </c>
      <c r="I43" s="105">
        <v>6.93126719999999</v>
      </c>
      <c r="J43" s="105">
        <v>6.61620959999999</v>
      </c>
      <c r="K43" s="105">
        <v>8.05365989999999</v>
      </c>
      <c r="L43" s="105">
        <v>10.633194</v>
      </c>
      <c r="M43" s="105">
        <v>12.5629218</v>
      </c>
      <c r="N43" s="105">
        <v>10.0227699</v>
      </c>
      <c r="O43" s="105">
        <v>9.07759709999999</v>
      </c>
      <c r="P43" s="105">
        <v>9.60925679999999</v>
      </c>
      <c r="Q43" s="105">
        <v>8.17180649999999</v>
      </c>
      <c r="R43" s="105">
        <v>0.0984554999999999</v>
      </c>
      <c r="S43" s="105">
        <v>0.1181466</v>
      </c>
      <c r="T43" s="105">
        <v>0.0984554999999999</v>
      </c>
      <c r="U43" s="105">
        <v>0.0984554999999999</v>
      </c>
      <c r="V43" s="105">
        <v>0.0984554999999999</v>
      </c>
      <c r="W43" s="105">
        <v>0.0984554999999999</v>
      </c>
      <c r="X43" s="105">
        <v>1.575288</v>
      </c>
      <c r="Y43" s="105">
        <v>5.90732999999999</v>
      </c>
      <c r="Z43" s="105">
        <v>8.27026199999999</v>
      </c>
      <c r="AA43" s="105">
        <v>8.76253949999999</v>
      </c>
      <c r="AB43" s="105">
        <v>8.03396879999999</v>
      </c>
      <c r="AC43" s="105">
        <v>8.46717299999999</v>
      </c>
      <c r="AD43" s="105">
        <v>14.0594454</v>
      </c>
      <c r="AE43" s="105">
        <v>15.75288</v>
      </c>
      <c r="AF43" s="105">
        <v>15.555969</v>
      </c>
      <c r="AG43" s="105">
        <v>12.996126</v>
      </c>
      <c r="AH43" s="105">
        <v>13.0355082</v>
      </c>
      <c r="AI43" s="105">
        <v>11.81466</v>
      </c>
      <c r="AJ43" s="105">
        <v>13.7443878</v>
      </c>
      <c r="AK43" s="105">
        <v>14.9061627</v>
      </c>
      <c r="AL43" s="105">
        <v>18.9231471</v>
      </c>
      <c r="AM43" s="105">
        <v>23.5899378</v>
      </c>
      <c r="AN43" s="105">
        <v>26.8370653502047</v>
      </c>
      <c r="AO43" s="105">
        <v>27.8602849819673</v>
      </c>
      <c r="AP43" s="105">
        <v>31.9605581307181</v>
      </c>
      <c r="AQ43" s="105">
        <v>35.27524016379</v>
      </c>
      <c r="AR43" s="105">
        <v>35.3912726455927</v>
      </c>
      <c r="AS43" s="105">
        <v>35.4563836598336</v>
      </c>
      <c r="AT43" s="105">
        <v>35.7856786446413</v>
      </c>
      <c r="AU43" s="106">
        <v>34.6584785940015</v>
      </c>
      <c r="AV43" s="78">
        <v>-0.0341448141721271</v>
      </c>
      <c r="AW43" s="78">
        <v>0.100419773709332</v>
      </c>
      <c r="AX43" s="78">
        <v>0.115338932088158</v>
      </c>
    </row>
    <row r="44" spans="8:8">
      <c r="A44" s="69" t="s">
        <v>158</v>
      </c>
      <c r="B44" s="105">
        <v>9.11697929999999</v>
      </c>
      <c r="C44" s="105">
        <v>8.48686409999999</v>
      </c>
      <c r="D44" s="105">
        <v>6.69497399999999</v>
      </c>
      <c r="E44" s="105">
        <v>8.44748189999999</v>
      </c>
      <c r="F44" s="105">
        <v>7.02972269999999</v>
      </c>
      <c r="G44" s="105">
        <v>2.7961362</v>
      </c>
      <c r="H44" s="105">
        <v>1.4768325</v>
      </c>
      <c r="I44" s="105">
        <v>0.945172799999999</v>
      </c>
      <c r="J44" s="105">
        <v>1.181466</v>
      </c>
      <c r="K44" s="105">
        <v>1.2799215</v>
      </c>
      <c r="L44" s="105">
        <v>1.4965236</v>
      </c>
      <c r="M44" s="105">
        <v>1.378377</v>
      </c>
      <c r="N44" s="105">
        <v>1.378377</v>
      </c>
      <c r="O44" s="105">
        <v>1.772199</v>
      </c>
      <c r="P44" s="105">
        <v>2.166021</v>
      </c>
      <c r="Q44" s="105">
        <v>3.42625139999999</v>
      </c>
      <c r="R44" s="105">
        <v>30.521205</v>
      </c>
      <c r="S44" s="105">
        <v>0.984554999999999</v>
      </c>
      <c r="T44" s="105">
        <v>0.984554999999999</v>
      </c>
      <c r="U44" s="105">
        <v>0.984554999999999</v>
      </c>
      <c r="V44" s="105">
        <v>0.984554999999999</v>
      </c>
      <c r="W44" s="105">
        <v>0.984554999999999</v>
      </c>
      <c r="X44" s="105">
        <v>1.0042461</v>
      </c>
      <c r="Y44" s="105">
        <v>0.984554999999999</v>
      </c>
      <c r="Z44" s="105">
        <v>0.984554999999999</v>
      </c>
      <c r="AA44" s="105">
        <v>0.984554999999999</v>
      </c>
      <c r="AB44" s="105">
        <v>0.984554999999999</v>
      </c>
      <c r="AC44" s="105">
        <v>1.772199</v>
      </c>
      <c r="AD44" s="105">
        <v>2.166021</v>
      </c>
      <c r="AE44" s="105">
        <v>1.96911</v>
      </c>
      <c r="AF44" s="105">
        <v>1.96911</v>
      </c>
      <c r="AG44" s="105">
        <v>1.772199</v>
      </c>
      <c r="AH44" s="105">
        <v>1.8706545</v>
      </c>
      <c r="AI44" s="105">
        <v>0.984554999999999</v>
      </c>
      <c r="AJ44" s="105">
        <v>0.393821999999999</v>
      </c>
      <c r="AK44" s="105">
        <v>0.433204199999999</v>
      </c>
      <c r="AL44" s="105">
        <v>0.433204199999999</v>
      </c>
      <c r="AM44" s="105">
        <v>0.452895299999999</v>
      </c>
      <c r="AN44" s="105">
        <v>3.01502076594871</v>
      </c>
      <c r="AO44" s="105">
        <v>3.14337372954429</v>
      </c>
      <c r="AP44" s="105">
        <v>1.98878784131422</v>
      </c>
      <c r="AQ44" s="105">
        <v>2.58141280583639</v>
      </c>
      <c r="AR44" s="105">
        <v>1.80465486743849</v>
      </c>
      <c r="AS44" s="105">
        <v>1.96444103438778</v>
      </c>
      <c r="AT44" s="105">
        <v>1.66181942642096</v>
      </c>
      <c r="AU44" s="106">
        <v>1.79187631603348</v>
      </c>
      <c r="AV44" s="78">
        <v>0.0753156755141691</v>
      </c>
      <c r="AW44" s="78">
        <v>0.154857464568388</v>
      </c>
      <c r="AX44" s="78">
        <v>0.00596313251791538</v>
      </c>
    </row>
    <row r="45" spans="8:8">
      <c r="A45" s="69" t="s">
        <v>159</v>
      </c>
      <c r="B45" s="105">
        <v>6.69497399999999</v>
      </c>
      <c r="C45" s="105">
        <v>7.46292689999999</v>
      </c>
      <c r="D45" s="105">
        <v>7.44323579999999</v>
      </c>
      <c r="E45" s="105">
        <v>6.37991639999999</v>
      </c>
      <c r="F45" s="105">
        <v>4.90308389999999</v>
      </c>
      <c r="G45" s="105">
        <v>1.6343613</v>
      </c>
      <c r="H45" s="105">
        <v>1.6737435</v>
      </c>
      <c r="I45" s="105">
        <v>0.196911</v>
      </c>
      <c r="J45" s="105">
        <v>2.6976807</v>
      </c>
      <c r="K45" s="105">
        <v>1.7328168</v>
      </c>
      <c r="L45" s="105">
        <v>1.0436283</v>
      </c>
      <c r="M45" s="105">
        <v>1.1223927</v>
      </c>
      <c r="N45" s="105">
        <v>0.590732999999999</v>
      </c>
      <c r="O45" s="105">
        <v>1.4571414</v>
      </c>
      <c r="P45" s="105">
        <v>1.3389948</v>
      </c>
      <c r="Q45" s="105">
        <v>1.3980681</v>
      </c>
      <c r="R45" s="105">
        <v>1.2602304</v>
      </c>
      <c r="S45" s="105">
        <v>1.1420838</v>
      </c>
      <c r="T45" s="105">
        <v>1.2011571</v>
      </c>
      <c r="U45" s="105">
        <v>0.905790599999999</v>
      </c>
      <c r="V45" s="105">
        <v>0.452895299999999</v>
      </c>
      <c r="W45" s="105">
        <v>0.433204199999999</v>
      </c>
      <c r="X45" s="105">
        <v>1.9100367</v>
      </c>
      <c r="Y45" s="105">
        <v>1.5949791</v>
      </c>
      <c r="Z45" s="105">
        <v>2.6582985</v>
      </c>
      <c r="AA45" s="105">
        <v>2.5204608</v>
      </c>
      <c r="AB45" s="105">
        <v>2.2447854</v>
      </c>
      <c r="AC45" s="105">
        <v>3.1308849</v>
      </c>
      <c r="AD45" s="105">
        <v>3.26872259999999</v>
      </c>
      <c r="AE45" s="105">
        <v>3.87914669999999</v>
      </c>
      <c r="AF45" s="105">
        <v>2.8355184</v>
      </c>
      <c r="AG45" s="105">
        <v>2.8158273</v>
      </c>
      <c r="AH45" s="105">
        <v>2.756754</v>
      </c>
      <c r="AI45" s="105">
        <v>2.756754</v>
      </c>
      <c r="AJ45" s="105">
        <v>2.8355184</v>
      </c>
      <c r="AK45" s="105">
        <v>2.5401519</v>
      </c>
      <c r="AL45" s="105">
        <v>1.8115812</v>
      </c>
      <c r="AM45" s="105">
        <v>2.559843</v>
      </c>
      <c r="AN45" s="105">
        <v>4.62539084757037</v>
      </c>
      <c r="AO45" s="105">
        <v>5.08007370803866</v>
      </c>
      <c r="AP45" s="105">
        <v>4.75380997180282</v>
      </c>
      <c r="AQ45" s="105">
        <v>5.57566303672364</v>
      </c>
      <c r="AR45" s="105">
        <v>5.2193864584029</v>
      </c>
      <c r="AS45" s="105">
        <v>5.1929925724079</v>
      </c>
      <c r="AT45" s="105">
        <v>5.22399221365524</v>
      </c>
      <c r="AU45" s="106">
        <v>5.05861126045209</v>
      </c>
      <c r="AV45" s="78">
        <v>-0.0343037064596684</v>
      </c>
      <c r="AW45" s="78">
        <v>0.063009155687543</v>
      </c>
      <c r="AX45" s="78">
        <v>0.0168344037101114</v>
      </c>
    </row>
    <row r="46" spans="8:8">
      <c r="A46" s="69" t="s">
        <v>160</v>
      </c>
      <c r="B46" s="105">
        <v>6.36022529999999</v>
      </c>
      <c r="C46" s="105">
        <v>6.39960749999999</v>
      </c>
      <c r="D46" s="105">
        <v>5.27721479999999</v>
      </c>
      <c r="E46" s="105">
        <v>6.24207869999999</v>
      </c>
      <c r="F46" s="105">
        <v>4.56833519999999</v>
      </c>
      <c r="G46" s="105">
        <v>2.3432409</v>
      </c>
      <c r="H46" s="105">
        <v>3.28841369999999</v>
      </c>
      <c r="I46" s="105">
        <v>0.984554999999999</v>
      </c>
      <c r="J46" s="105">
        <v>0.1772199</v>
      </c>
      <c r="K46" s="105">
        <v>0.0984554999999999</v>
      </c>
      <c r="L46" s="105" t="s">
        <v>114</v>
      </c>
      <c r="M46" s="105" t="s">
        <v>114</v>
      </c>
      <c r="N46" s="105" t="s">
        <v>114</v>
      </c>
      <c r="O46" s="105" t="s">
        <v>114</v>
      </c>
      <c r="P46" s="105" t="s">
        <v>114</v>
      </c>
      <c r="Q46" s="105" t="s">
        <v>114</v>
      </c>
      <c r="R46" s="105">
        <v>0.984554999999999</v>
      </c>
      <c r="S46" s="105" t="s">
        <v>114</v>
      </c>
      <c r="T46" s="105" t="s">
        <v>114</v>
      </c>
      <c r="U46" s="105" t="s">
        <v>114</v>
      </c>
      <c r="V46" s="105" t="s">
        <v>114</v>
      </c>
      <c r="W46" s="105" t="s">
        <v>114</v>
      </c>
      <c r="X46" s="105" t="s">
        <v>114</v>
      </c>
      <c r="Y46" s="105" t="s">
        <v>114</v>
      </c>
      <c r="Z46" s="105" t="s">
        <v>114</v>
      </c>
      <c r="AA46" s="105" t="s">
        <v>114</v>
      </c>
      <c r="AB46" s="105" t="s">
        <v>114</v>
      </c>
      <c r="AC46" s="105">
        <v>0.590732999999999</v>
      </c>
      <c r="AD46" s="105">
        <v>7.87643999999999</v>
      </c>
      <c r="AE46" s="105">
        <v>7.67952899999999</v>
      </c>
      <c r="AF46" s="105">
        <v>7.28570699999999</v>
      </c>
      <c r="AG46" s="105">
        <v>6.10424099999999</v>
      </c>
      <c r="AH46" s="105">
        <v>6.30115199999999</v>
      </c>
      <c r="AI46" s="105">
        <v>7.08879599999999</v>
      </c>
      <c r="AJ46" s="105">
        <v>7.81736669999999</v>
      </c>
      <c r="AK46" s="105">
        <v>2.0084922</v>
      </c>
      <c r="AL46" s="105">
        <v>1.1027016</v>
      </c>
      <c r="AM46" s="105">
        <v>1.378377</v>
      </c>
      <c r="AN46" s="105">
        <v>3.50968870750301</v>
      </c>
      <c r="AO46" s="105">
        <v>3.18986076588586</v>
      </c>
      <c r="AP46" s="105">
        <v>2.79940533048209</v>
      </c>
      <c r="AQ46" s="105">
        <v>2.76196611960954</v>
      </c>
      <c r="AR46" s="105">
        <v>2.59736621311738</v>
      </c>
      <c r="AS46" s="105">
        <v>2.62916487980666</v>
      </c>
      <c r="AT46" s="105">
        <v>3.31603208881937</v>
      </c>
      <c r="AU46" s="106">
        <v>2.62289977413473</v>
      </c>
      <c r="AV46" s="78">
        <v>-0.211185745117284</v>
      </c>
      <c r="AW46" s="78">
        <v>-0.0821835780533606</v>
      </c>
      <c r="AX46" s="78">
        <v>0.00872867105526467</v>
      </c>
    </row>
    <row r="47" spans="8:8">
      <c r="A47" s="69" t="s">
        <v>161</v>
      </c>
      <c r="B47" s="105">
        <v>57.4389386999999</v>
      </c>
      <c r="C47" s="105">
        <v>73.6644050999999</v>
      </c>
      <c r="D47" s="105">
        <v>73.6447139999999</v>
      </c>
      <c r="E47" s="105">
        <v>64.8231011999999</v>
      </c>
      <c r="F47" s="105">
        <v>74.8064888999999</v>
      </c>
      <c r="G47" s="105">
        <v>75.5547506999999</v>
      </c>
      <c r="H47" s="105">
        <v>50.3698337999999</v>
      </c>
      <c r="I47" s="105">
        <v>24.2003619</v>
      </c>
      <c r="J47" s="105">
        <v>12.8582883</v>
      </c>
      <c r="K47" s="105">
        <v>8.30964419999999</v>
      </c>
      <c r="L47" s="105">
        <v>6.10424099999999</v>
      </c>
      <c r="M47" s="105">
        <v>4.72586399999999</v>
      </c>
      <c r="N47" s="105">
        <v>3.93821999999999</v>
      </c>
      <c r="O47" s="105">
        <v>6.49806299999999</v>
      </c>
      <c r="P47" s="105">
        <v>8.07335099999999</v>
      </c>
      <c r="Q47" s="105">
        <v>14.8667805</v>
      </c>
      <c r="R47" s="105">
        <v>25.795341</v>
      </c>
      <c r="S47" s="105">
        <v>24.613875</v>
      </c>
      <c r="T47" s="105">
        <v>24.023142</v>
      </c>
      <c r="U47" s="105">
        <v>5.90732999999999</v>
      </c>
      <c r="V47" s="105">
        <v>1.96911</v>
      </c>
      <c r="W47" s="105">
        <v>1.8312723</v>
      </c>
      <c r="X47" s="105">
        <v>1.9494189</v>
      </c>
      <c r="Y47" s="105">
        <v>2.8158273</v>
      </c>
      <c r="Z47" s="105">
        <v>0.610424099999999</v>
      </c>
      <c r="AA47" s="105">
        <v>1.1223927</v>
      </c>
      <c r="AB47" s="105">
        <v>0.452895299999999</v>
      </c>
      <c r="AC47" s="105">
        <v>0.1181466</v>
      </c>
      <c r="AD47" s="105">
        <v>0.2362932</v>
      </c>
      <c r="AE47" s="105">
        <v>0.433204199999999</v>
      </c>
      <c r="AF47" s="105">
        <v>0.393821999999999</v>
      </c>
      <c r="AG47" s="105">
        <v>0.1378377</v>
      </c>
      <c r="AH47" s="105">
        <v>0.393821999999999</v>
      </c>
      <c r="AI47" s="105" t="s">
        <v>114</v>
      </c>
      <c r="AJ47" s="105" t="s">
        <v>114</v>
      </c>
      <c r="AK47" s="105" t="s">
        <v>114</v>
      </c>
      <c r="AL47" s="105" t="s">
        <v>114</v>
      </c>
      <c r="AM47" s="105" t="s">
        <v>114</v>
      </c>
      <c r="AN47" s="105">
        <v>5.399698189491</v>
      </c>
      <c r="AO47" s="105">
        <v>5.05314032302579</v>
      </c>
      <c r="AP47" s="105">
        <v>5.51614798188528</v>
      </c>
      <c r="AQ47" s="105">
        <v>6.28327966969223</v>
      </c>
      <c r="AR47" s="105">
        <v>5.7886996453801</v>
      </c>
      <c r="AS47" s="105">
        <v>5.83891017749735</v>
      </c>
      <c r="AT47" s="105">
        <v>5.2343060760108</v>
      </c>
      <c r="AU47" s="106">
        <v>5.74964492705349</v>
      </c>
      <c r="AV47" s="78">
        <v>0.0954528511359962</v>
      </c>
      <c r="AW47" s="78" t="s">
        <v>114</v>
      </c>
      <c r="AX47" s="78">
        <v>0.0191340743354852</v>
      </c>
    </row>
    <row r="48" spans="8:8">
      <c r="A48" s="69" t="s">
        <v>235</v>
      </c>
      <c r="B48" s="105">
        <v>2.8158273</v>
      </c>
      <c r="C48" s="105">
        <v>3.1702671</v>
      </c>
      <c r="D48" s="105">
        <v>3.4853247</v>
      </c>
      <c r="E48" s="105">
        <v>2.4613875</v>
      </c>
      <c r="F48" s="105">
        <v>2.166021</v>
      </c>
      <c r="G48" s="105">
        <v>2.166021</v>
      </c>
      <c r="H48" s="105">
        <v>2.362932</v>
      </c>
      <c r="I48" s="105">
        <v>2.756754</v>
      </c>
      <c r="J48" s="105">
        <v>0.886099499999999</v>
      </c>
      <c r="K48" s="105">
        <v>0.669497399999999</v>
      </c>
      <c r="L48" s="105">
        <v>0.689188499999999</v>
      </c>
      <c r="M48" s="105">
        <v>0.689188499999999</v>
      </c>
      <c r="N48" s="105">
        <v>0.925481699999999</v>
      </c>
      <c r="O48" s="105">
        <v>1.1617749</v>
      </c>
      <c r="P48" s="105">
        <v>0.984554999999999</v>
      </c>
      <c r="Q48" s="105">
        <v>0.984554999999999</v>
      </c>
      <c r="R48" s="105">
        <v>1.0239372</v>
      </c>
      <c r="S48" s="105">
        <v>0.984554999999999</v>
      </c>
      <c r="T48" s="105">
        <v>0.787643999999999</v>
      </c>
      <c r="U48" s="105">
        <v>0.787643999999999</v>
      </c>
      <c r="V48" s="105">
        <v>0.886099499999999</v>
      </c>
      <c r="W48" s="105">
        <v>0.886099499999999</v>
      </c>
      <c r="X48" s="105">
        <v>0.866408399999999</v>
      </c>
      <c r="Y48" s="105">
        <v>0.827026199999999</v>
      </c>
      <c r="Z48" s="105">
        <v>0.807335099999999</v>
      </c>
      <c r="AA48" s="105">
        <v>0.807335099999999</v>
      </c>
      <c r="AB48" s="105">
        <v>0.590732999999999</v>
      </c>
      <c r="AC48" s="105">
        <v>0.590732999999999</v>
      </c>
      <c r="AD48" s="105">
        <v>0.551350799999999</v>
      </c>
      <c r="AE48" s="105">
        <v>0.551350799999999</v>
      </c>
      <c r="AF48" s="105">
        <v>0.551350799999999</v>
      </c>
      <c r="AG48" s="105">
        <v>0.492277499999999</v>
      </c>
      <c r="AH48" s="105">
        <v>0.2953665</v>
      </c>
      <c r="AI48" s="105">
        <v>0.2953665</v>
      </c>
      <c r="AJ48" s="105">
        <v>0.2953665</v>
      </c>
      <c r="AK48" s="105">
        <v>0.2953665</v>
      </c>
      <c r="AL48" s="105">
        <v>0.472586399999999</v>
      </c>
      <c r="AM48" s="105">
        <v>0.196911</v>
      </c>
      <c r="AN48" s="105">
        <v>0.901176390002388</v>
      </c>
      <c r="AO48" s="105">
        <v>0.837525179446154</v>
      </c>
      <c r="AP48" s="105">
        <v>1.0876161894804</v>
      </c>
      <c r="AQ48" s="105">
        <v>1.15425299967383</v>
      </c>
      <c r="AR48" s="105">
        <v>2.4131146630417</v>
      </c>
      <c r="AS48" s="105">
        <v>1.44790486605276</v>
      </c>
      <c r="AT48" s="105">
        <v>1.92110593660576</v>
      </c>
      <c r="AU48" s="106">
        <v>2.01284576359525</v>
      </c>
      <c r="AV48" s="78">
        <v>0.0448909384730738</v>
      </c>
      <c r="AW48" s="78">
        <v>0.205921415581665</v>
      </c>
      <c r="AX48" s="78">
        <v>0.00669849024681164</v>
      </c>
    </row>
    <row r="49" spans="8:8">
      <c r="A49" s="69" t="s">
        <v>162</v>
      </c>
      <c r="B49" s="105">
        <v>25.6378122</v>
      </c>
      <c r="C49" s="105">
        <v>30.0683097</v>
      </c>
      <c r="D49" s="105">
        <v>28.0598175</v>
      </c>
      <c r="E49" s="105">
        <v>21.4436079</v>
      </c>
      <c r="F49" s="105">
        <v>20.2621419</v>
      </c>
      <c r="G49" s="105">
        <v>18.8640738</v>
      </c>
      <c r="H49" s="105">
        <v>11.1845448</v>
      </c>
      <c r="I49" s="105">
        <v>7.77798449999999</v>
      </c>
      <c r="J49" s="105">
        <v>9.90462329999999</v>
      </c>
      <c r="K49" s="105">
        <v>13.8625344</v>
      </c>
      <c r="L49" s="105">
        <v>11.9131155</v>
      </c>
      <c r="M49" s="105">
        <v>7.22663369999999</v>
      </c>
      <c r="N49" s="105">
        <v>4.88339279999999</v>
      </c>
      <c r="O49" s="105">
        <v>2.8945917</v>
      </c>
      <c r="P49" s="105">
        <v>2.2250943</v>
      </c>
      <c r="Q49" s="105">
        <v>2.0675655</v>
      </c>
      <c r="R49" s="105">
        <v>1.0239372</v>
      </c>
      <c r="S49" s="105">
        <v>1.6540524</v>
      </c>
      <c r="T49" s="105">
        <v>0.866408399999999</v>
      </c>
      <c r="U49" s="105">
        <v>0.767952899999999</v>
      </c>
      <c r="V49" s="105">
        <v>0.708879599999999</v>
      </c>
      <c r="W49" s="105">
        <v>0.767952899999999</v>
      </c>
      <c r="X49" s="105">
        <v>2.9930472</v>
      </c>
      <c r="Y49" s="105">
        <v>2.953665</v>
      </c>
      <c r="Z49" s="105">
        <v>2.559843</v>
      </c>
      <c r="AA49" s="105">
        <v>2.5401519</v>
      </c>
      <c r="AB49" s="105">
        <v>2.5401519</v>
      </c>
      <c r="AC49" s="105">
        <v>2.0675655</v>
      </c>
      <c r="AD49" s="105">
        <v>1.9100367</v>
      </c>
      <c r="AE49" s="105">
        <v>2.3038587</v>
      </c>
      <c r="AF49" s="105">
        <v>1.7918901</v>
      </c>
      <c r="AG49" s="105">
        <v>1.8706545</v>
      </c>
      <c r="AH49" s="105">
        <v>1.9100367</v>
      </c>
      <c r="AI49" s="105">
        <v>1.9297278</v>
      </c>
      <c r="AJ49" s="105">
        <v>1.9100367</v>
      </c>
      <c r="AK49" s="105">
        <v>1.9100367</v>
      </c>
      <c r="AL49" s="105">
        <v>1.9297278</v>
      </c>
      <c r="AM49" s="105">
        <v>2.0084922</v>
      </c>
      <c r="AN49" s="105">
        <v>2.68784194914251</v>
      </c>
      <c r="AO49" s="105">
        <v>2.19461320996766</v>
      </c>
      <c r="AP49" s="105">
        <v>2.32443727092275</v>
      </c>
      <c r="AQ49" s="105">
        <v>2.01861285854972</v>
      </c>
      <c r="AR49" s="105">
        <v>2.23011694741886</v>
      </c>
      <c r="AS49" s="105">
        <v>2.55679051568684</v>
      </c>
      <c r="AT49" s="105">
        <v>2.02432570978063</v>
      </c>
      <c r="AU49" s="106">
        <v>2.15032018236851</v>
      </c>
      <c r="AV49" s="78">
        <v>0.0593379218830339</v>
      </c>
      <c r="AW49" s="78">
        <v>0.00582833963820928</v>
      </c>
      <c r="AX49" s="78">
        <v>0.00715598732383259</v>
      </c>
    </row>
    <row r="50" spans="8:8">
      <c r="A50" s="69" t="s">
        <v>236</v>
      </c>
      <c r="B50" s="105" t="s">
        <v>114</v>
      </c>
      <c r="C50" s="105" t="s">
        <v>114</v>
      </c>
      <c r="D50" s="105" t="s">
        <v>114</v>
      </c>
      <c r="E50" s="105" t="s">
        <v>114</v>
      </c>
      <c r="F50" s="105" t="s">
        <v>114</v>
      </c>
      <c r="G50" s="105" t="s">
        <v>114</v>
      </c>
      <c r="H50" s="105" t="s">
        <v>114</v>
      </c>
      <c r="I50" s="105" t="s">
        <v>114</v>
      </c>
      <c r="J50" s="105" t="s">
        <v>114</v>
      </c>
      <c r="K50" s="105" t="s">
        <v>114</v>
      </c>
      <c r="L50" s="105" t="s">
        <v>114</v>
      </c>
      <c r="M50" s="105" t="s">
        <v>114</v>
      </c>
      <c r="N50" s="105" t="s">
        <v>114</v>
      </c>
      <c r="O50" s="105" t="s">
        <v>114</v>
      </c>
      <c r="P50" s="105" t="s">
        <v>114</v>
      </c>
      <c r="Q50" s="105" t="s">
        <v>114</v>
      </c>
      <c r="R50" s="105" t="s">
        <v>114</v>
      </c>
      <c r="S50" s="105" t="s">
        <v>114</v>
      </c>
      <c r="T50" s="105" t="s">
        <v>114</v>
      </c>
      <c r="U50" s="105" t="s">
        <v>114</v>
      </c>
      <c r="V50" s="105" t="s">
        <v>114</v>
      </c>
      <c r="W50" s="105" t="s">
        <v>114</v>
      </c>
      <c r="X50" s="105" t="s">
        <v>114</v>
      </c>
      <c r="Y50" s="105" t="s">
        <v>114</v>
      </c>
      <c r="Z50" s="105">
        <v>0.984554999999999</v>
      </c>
      <c r="AA50" s="105">
        <v>0.984554999999999</v>
      </c>
      <c r="AB50" s="105">
        <v>0.984554999999999</v>
      </c>
      <c r="AC50" s="105">
        <v>1.0830105</v>
      </c>
      <c r="AD50" s="105">
        <v>1.181466</v>
      </c>
      <c r="AE50" s="105">
        <v>1.181466</v>
      </c>
      <c r="AF50" s="105">
        <v>0.984554999999999</v>
      </c>
      <c r="AG50" s="105">
        <v>1.4177592</v>
      </c>
      <c r="AH50" s="105">
        <v>1.181466</v>
      </c>
      <c r="AI50" s="105">
        <v>0.886099499999999</v>
      </c>
      <c r="AJ50" s="105">
        <v>1.4768325</v>
      </c>
      <c r="AK50" s="105">
        <v>0.984554999999999</v>
      </c>
      <c r="AL50" s="105">
        <v>0.492277499999999</v>
      </c>
      <c r="AM50" s="105">
        <v>0.590732999999999</v>
      </c>
      <c r="AN50" s="105">
        <v>2.2735431970526</v>
      </c>
      <c r="AO50" s="105">
        <v>2.35096737776216</v>
      </c>
      <c r="AP50" s="105">
        <v>1.29784138492959</v>
      </c>
      <c r="AQ50" s="105">
        <v>0.689412761034865</v>
      </c>
      <c r="AR50" s="105">
        <v>0.80164473167829</v>
      </c>
      <c r="AS50" s="105">
        <v>0.930921326043491</v>
      </c>
      <c r="AT50" s="105">
        <v>1.4302026718457</v>
      </c>
      <c r="AU50" s="106">
        <v>1.71725008017786</v>
      </c>
      <c r="AV50" s="78">
        <v>0.197423395845017</v>
      </c>
      <c r="AW50" s="78">
        <v>-0.00320320164512455</v>
      </c>
      <c r="AX50" s="78">
        <v>0.00571478606133331</v>
      </c>
    </row>
    <row r="51" spans="8:8">
      <c r="A51" s="69" t="s">
        <v>163</v>
      </c>
      <c r="B51" s="105" t="s">
        <v>114</v>
      </c>
      <c r="C51" s="105" t="s">
        <v>114</v>
      </c>
      <c r="D51" s="105" t="s">
        <v>114</v>
      </c>
      <c r="E51" s="105" t="s">
        <v>114</v>
      </c>
      <c r="F51" s="105" t="s">
        <v>114</v>
      </c>
      <c r="G51" s="105" t="s">
        <v>114</v>
      </c>
      <c r="H51" s="105" t="s">
        <v>114</v>
      </c>
      <c r="I51" s="105" t="s">
        <v>114</v>
      </c>
      <c r="J51" s="105" t="s">
        <v>114</v>
      </c>
      <c r="K51" s="105" t="s">
        <v>114</v>
      </c>
      <c r="L51" s="105" t="s">
        <v>114</v>
      </c>
      <c r="M51" s="105" t="s">
        <v>114</v>
      </c>
      <c r="N51" s="105" t="s">
        <v>114</v>
      </c>
      <c r="O51" s="105" t="s">
        <v>114</v>
      </c>
      <c r="P51" s="105" t="s">
        <v>114</v>
      </c>
      <c r="Q51" s="105" t="s">
        <v>114</v>
      </c>
      <c r="R51" s="105" t="s">
        <v>114</v>
      </c>
      <c r="S51" s="105" t="s">
        <v>114</v>
      </c>
      <c r="T51" s="105" t="s">
        <v>114</v>
      </c>
      <c r="U51" s="105" t="s">
        <v>114</v>
      </c>
      <c r="V51" s="105" t="s">
        <v>114</v>
      </c>
      <c r="W51" s="105" t="s">
        <v>114</v>
      </c>
      <c r="X51" s="105" t="s">
        <v>114</v>
      </c>
      <c r="Y51" s="105" t="s">
        <v>114</v>
      </c>
      <c r="Z51" s="105" t="s">
        <v>114</v>
      </c>
      <c r="AA51" s="105" t="s">
        <v>114</v>
      </c>
      <c r="AB51" s="105" t="s">
        <v>114</v>
      </c>
      <c r="AC51" s="105" t="s">
        <v>114</v>
      </c>
      <c r="AD51" s="105">
        <v>0.0393821999999999</v>
      </c>
      <c r="AE51" s="105">
        <v>0.0393821999999999</v>
      </c>
      <c r="AF51" s="105">
        <v>0.0590732999999999</v>
      </c>
      <c r="AG51" s="105">
        <v>0.0590732999999999</v>
      </c>
      <c r="AH51" s="105">
        <v>0.0590732999999999</v>
      </c>
      <c r="AI51" s="105">
        <v>0.0590732999999999</v>
      </c>
      <c r="AJ51" s="105">
        <v>0.0590732999999999</v>
      </c>
      <c r="AK51" s="105">
        <v>0.0590732999999999</v>
      </c>
      <c r="AL51" s="105">
        <v>0.0590732999999999</v>
      </c>
      <c r="AM51" s="105">
        <v>0.0590732999999999</v>
      </c>
      <c r="AN51" s="105">
        <v>0.0146199797046968</v>
      </c>
      <c r="AO51" s="105">
        <v>0.00723671606166665</v>
      </c>
      <c r="AP51" s="105">
        <v>0.0114955969892409</v>
      </c>
      <c r="AQ51" s="105">
        <v>0.0110071977701233</v>
      </c>
      <c r="AR51" s="105">
        <v>0.0117974297750982</v>
      </c>
      <c r="AS51" s="105">
        <v>0.00187434876448102</v>
      </c>
      <c r="AT51" s="105">
        <v>0.0121139268998949</v>
      </c>
      <c r="AU51" s="106">
        <v>0.0123247203173241</v>
      </c>
      <c r="AV51" s="78">
        <v>0.0146211315013818</v>
      </c>
      <c r="AW51" s="78">
        <v>-0.146527815454217</v>
      </c>
      <c r="AX51" s="78">
        <v>4.1015074445057E-5</v>
      </c>
    </row>
    <row r="52" spans="8:8" s="70" ht="10.2" customFormat="1">
      <c r="A52" s="80" t="s">
        <v>164</v>
      </c>
      <c r="B52" s="107">
        <v>172.7106381</v>
      </c>
      <c r="C52" s="107">
        <v>207.6229584</v>
      </c>
      <c r="D52" s="107">
        <v>195.8279895</v>
      </c>
      <c r="E52" s="107">
        <v>180.6461514</v>
      </c>
      <c r="F52" s="107">
        <v>170.721837</v>
      </c>
      <c r="G52" s="107">
        <v>142.7014017</v>
      </c>
      <c r="H52" s="107">
        <v>94.2022223999999</v>
      </c>
      <c r="I52" s="107">
        <v>72.7783055999999</v>
      </c>
      <c r="J52" s="107">
        <v>53.4219542999999</v>
      </c>
      <c r="K52" s="107">
        <v>46.8057446999999</v>
      </c>
      <c r="L52" s="107">
        <v>42.5130848999999</v>
      </c>
      <c r="M52" s="107">
        <v>38.1416606999999</v>
      </c>
      <c r="N52" s="107">
        <v>31.1907024</v>
      </c>
      <c r="O52" s="107">
        <v>30.7378071</v>
      </c>
      <c r="P52" s="107">
        <v>44.0883728999999</v>
      </c>
      <c r="Q52" s="107">
        <v>53.2644254999999</v>
      </c>
      <c r="R52" s="107">
        <v>83.5493372999999</v>
      </c>
      <c r="S52" s="107">
        <v>51.7482107999999</v>
      </c>
      <c r="T52" s="107">
        <v>49.6215719999999</v>
      </c>
      <c r="U52" s="107">
        <v>31.702671</v>
      </c>
      <c r="V52" s="107">
        <v>27.9416709</v>
      </c>
      <c r="W52" s="107">
        <v>27.8432154</v>
      </c>
      <c r="X52" s="107">
        <v>31.9586553</v>
      </c>
      <c r="Y52" s="107">
        <v>34.7744825999999</v>
      </c>
      <c r="Z52" s="107">
        <v>40.3076816999999</v>
      </c>
      <c r="AA52" s="107">
        <v>40.3667549999999</v>
      </c>
      <c r="AB52" s="107">
        <v>42.0208074</v>
      </c>
      <c r="AC52" s="107">
        <v>39.0868335</v>
      </c>
      <c r="AD52" s="107">
        <v>60.4319858999999</v>
      </c>
      <c r="AE52" s="107">
        <v>59.5261952999999</v>
      </c>
      <c r="AF52" s="107">
        <v>55.0563155999999</v>
      </c>
      <c r="AG52" s="107">
        <v>58.8370067999999</v>
      </c>
      <c r="AH52" s="107">
        <v>58.6991690999999</v>
      </c>
      <c r="AI52" s="107">
        <v>58.9157711999999</v>
      </c>
      <c r="AJ52" s="107">
        <v>59.7821795999999</v>
      </c>
      <c r="AK52" s="107">
        <v>55.7848862999999</v>
      </c>
      <c r="AL52" s="107">
        <v>58.0099805999999</v>
      </c>
      <c r="AM52" s="107">
        <v>65.3941430999999</v>
      </c>
      <c r="AN52" s="107">
        <v>73.7074643893674</v>
      </c>
      <c r="AO52" s="107">
        <v>76.1796329193444</v>
      </c>
      <c r="AP52" s="107">
        <v>77.5117293545432</v>
      </c>
      <c r="AQ52" s="107">
        <v>90.9584163900714</v>
      </c>
      <c r="AR52" s="107">
        <v>93.8806479338594</v>
      </c>
      <c r="AS52" s="107">
        <v>92.7020689277694</v>
      </c>
      <c r="AT52" s="107">
        <v>86.5346935909672</v>
      </c>
      <c r="AU52" s="107">
        <v>84.8696252572107</v>
      </c>
      <c r="AV52" s="108">
        <v>-0.0219212951135791</v>
      </c>
      <c r="AW52" s="108">
        <v>0.0376761894855997</v>
      </c>
      <c r="AX52" s="108">
        <v>0.282435131055725</v>
      </c>
    </row>
    <row r="53" spans="8:8">
      <c r="B53" s="105"/>
      <c r="C53" s="105"/>
      <c r="D53" s="105"/>
      <c r="E53" s="105"/>
      <c r="F53" s="105"/>
      <c r="G53" s="105"/>
      <c r="H53" s="105"/>
      <c r="I53" s="105"/>
      <c r="J53" s="105"/>
      <c r="K53" s="105"/>
      <c r="L53" s="105"/>
      <c r="M53" s="105"/>
      <c r="N53" s="105"/>
      <c r="O53" s="105"/>
      <c r="P53" s="105"/>
      <c r="Q53" s="105"/>
      <c r="R53" s="105"/>
      <c r="S53" s="105"/>
      <c r="T53" s="105"/>
      <c r="U53" s="105"/>
      <c r="V53" s="105"/>
      <c r="W53" s="105"/>
      <c r="X53" s="105"/>
      <c r="Y53" s="105"/>
      <c r="Z53" s="105"/>
      <c r="AA53" s="105"/>
      <c r="AB53" s="105"/>
      <c r="AC53" s="105"/>
      <c r="AD53" s="105"/>
      <c r="AE53" s="105"/>
      <c r="AF53" s="105"/>
      <c r="AG53" s="105"/>
      <c r="AH53" s="105"/>
      <c r="AI53" s="105"/>
      <c r="AJ53" s="105"/>
      <c r="AK53" s="105"/>
      <c r="AL53" s="105"/>
      <c r="AM53" s="105"/>
      <c r="AN53" s="105"/>
      <c r="AO53" s="105"/>
      <c r="AP53" s="105"/>
      <c r="AQ53" s="105"/>
      <c r="AR53" s="105"/>
      <c r="AS53" s="105"/>
      <c r="AT53" s="105"/>
      <c r="AU53" s="106"/>
      <c r="AV53" s="78"/>
      <c r="AW53" s="78"/>
      <c r="AX53" s="78"/>
    </row>
    <row r="54" spans="8:8">
      <c r="A54" s="69" t="s">
        <v>165</v>
      </c>
      <c r="B54" s="105">
        <v>15.1424559</v>
      </c>
      <c r="C54" s="105">
        <v>20.9513304</v>
      </c>
      <c r="D54" s="105">
        <v>23.1173514</v>
      </c>
      <c r="E54" s="105">
        <v>24.1019064</v>
      </c>
      <c r="F54" s="105">
        <v>19.7304822</v>
      </c>
      <c r="G54" s="105">
        <v>19.1200581</v>
      </c>
      <c r="H54" s="105">
        <v>13.2521103</v>
      </c>
      <c r="I54" s="105">
        <v>9.49111019999999</v>
      </c>
      <c r="J54" s="105">
        <v>8.60501069999999</v>
      </c>
      <c r="K54" s="105">
        <v>11.2436181</v>
      </c>
      <c r="L54" s="105">
        <v>14.9455449</v>
      </c>
      <c r="M54" s="105">
        <v>18.7853094</v>
      </c>
      <c r="N54" s="105">
        <v>14.7486339</v>
      </c>
      <c r="O54" s="105">
        <v>11.3223825</v>
      </c>
      <c r="P54" s="105">
        <v>12.0509532</v>
      </c>
      <c r="Q54" s="105">
        <v>8.90037719999999</v>
      </c>
      <c r="R54" s="105">
        <v>8.86099499999999</v>
      </c>
      <c r="S54" s="105">
        <v>9.01852379999999</v>
      </c>
      <c r="T54" s="105">
        <v>13.2324192</v>
      </c>
      <c r="U54" s="105">
        <v>13.5277857</v>
      </c>
      <c r="V54" s="105">
        <v>13.980681</v>
      </c>
      <c r="W54" s="105">
        <v>14.7486339</v>
      </c>
      <c r="X54" s="105">
        <v>13.6459323</v>
      </c>
      <c r="Y54" s="105">
        <v>13.6459323</v>
      </c>
      <c r="Z54" s="105">
        <v>13.2521103</v>
      </c>
      <c r="AA54" s="105">
        <v>13.389948</v>
      </c>
      <c r="AB54" s="105">
        <v>8.46717299999999</v>
      </c>
      <c r="AC54" s="105">
        <v>8.23087979999999</v>
      </c>
      <c r="AD54" s="105">
        <v>7.87643999999999</v>
      </c>
      <c r="AE54" s="105">
        <v>6.69497399999999</v>
      </c>
      <c r="AF54" s="105">
        <v>5.90732999999999</v>
      </c>
      <c r="AG54" s="105">
        <v>6.49806299999999</v>
      </c>
      <c r="AH54" s="105">
        <v>9.21543479999999</v>
      </c>
      <c r="AI54" s="105">
        <v>9.74709449999999</v>
      </c>
      <c r="AJ54" s="105">
        <v>10.830105</v>
      </c>
      <c r="AK54" s="105">
        <v>9.84554999999999</v>
      </c>
      <c r="AL54" s="105">
        <v>7.08879599999999</v>
      </c>
      <c r="AM54" s="105">
        <v>6.89188499999999</v>
      </c>
      <c r="AN54" s="105">
        <v>17.8282895452071</v>
      </c>
      <c r="AO54" s="105">
        <v>18.5351493203957</v>
      </c>
      <c r="AP54" s="105">
        <v>19.4523717922246</v>
      </c>
      <c r="AQ54" s="105">
        <v>19.5219339422632</v>
      </c>
      <c r="AR54" s="105">
        <v>18.6402226688677</v>
      </c>
      <c r="AS54" s="105">
        <v>18.9910983778933</v>
      </c>
      <c r="AT54" s="105">
        <v>19.6415081452115</v>
      </c>
      <c r="AU54" s="106">
        <v>18.7994382084606</v>
      </c>
      <c r="AV54" s="78">
        <v>-0.0454870631834675</v>
      </c>
      <c r="AW54" s="78">
        <v>0.0613392280005747</v>
      </c>
      <c r="AX54" s="78">
        <v>0.0625620977833818</v>
      </c>
    </row>
    <row r="55" spans="8:8">
      <c r="A55" s="69" t="s">
        <v>166</v>
      </c>
      <c r="B55" s="105">
        <v>3.26872259999999</v>
      </c>
      <c r="C55" s="105">
        <v>2.5992252</v>
      </c>
      <c r="D55" s="105">
        <v>2.4416964</v>
      </c>
      <c r="E55" s="105">
        <v>1.9494189</v>
      </c>
      <c r="F55" s="105">
        <v>2.1463299</v>
      </c>
      <c r="G55" s="105">
        <v>2.5401519</v>
      </c>
      <c r="H55" s="105">
        <v>2.5204608</v>
      </c>
      <c r="I55" s="105">
        <v>1.7918901</v>
      </c>
      <c r="J55" s="105">
        <v>1.378377</v>
      </c>
      <c r="K55" s="105">
        <v>1.1223927</v>
      </c>
      <c r="L55" s="105">
        <v>2.0478744</v>
      </c>
      <c r="M55" s="105">
        <v>1.7525079</v>
      </c>
      <c r="N55" s="105">
        <v>0.984554999999999</v>
      </c>
      <c r="O55" s="105">
        <v>0.393821999999999</v>
      </c>
      <c r="P55" s="105">
        <v>0.393821999999999</v>
      </c>
      <c r="Q55" s="105">
        <v>3.40656029999999</v>
      </c>
      <c r="R55" s="105">
        <v>4.64709959999999</v>
      </c>
      <c r="S55" s="105">
        <v>2.953665</v>
      </c>
      <c r="T55" s="105">
        <v>2.559843</v>
      </c>
      <c r="U55" s="105">
        <v>2.362932</v>
      </c>
      <c r="V55" s="105">
        <v>2.2644765</v>
      </c>
      <c r="W55" s="105">
        <v>2.166021</v>
      </c>
      <c r="X55" s="105">
        <v>2.0872566</v>
      </c>
      <c r="Y55" s="105">
        <v>1.8115812</v>
      </c>
      <c r="Z55" s="105">
        <v>1.8115812</v>
      </c>
      <c r="AA55" s="105">
        <v>1.6934346</v>
      </c>
      <c r="AB55" s="105">
        <v>1.6737435</v>
      </c>
      <c r="AC55" s="105">
        <v>1.6737435</v>
      </c>
      <c r="AD55" s="105">
        <v>1.6737435</v>
      </c>
      <c r="AE55" s="105">
        <v>1.575288</v>
      </c>
      <c r="AF55" s="105">
        <v>1.575288</v>
      </c>
      <c r="AG55" s="105">
        <v>1.575288</v>
      </c>
      <c r="AH55" s="105">
        <v>1.6737435</v>
      </c>
      <c r="AI55" s="105">
        <v>1.6737435</v>
      </c>
      <c r="AJ55" s="105">
        <v>1.6737435</v>
      </c>
      <c r="AK55" s="105">
        <v>1.181466</v>
      </c>
      <c r="AL55" s="105">
        <v>1.181466</v>
      </c>
      <c r="AM55" s="105">
        <v>0.787643999999999</v>
      </c>
      <c r="AN55" s="105">
        <v>5.20867772942618</v>
      </c>
      <c r="AO55" s="105">
        <v>6.03706847705713</v>
      </c>
      <c r="AP55" s="105">
        <v>6.06395446737399</v>
      </c>
      <c r="AQ55" s="105">
        <v>6.10303365943187</v>
      </c>
      <c r="AR55" s="105">
        <v>5.06299858556295</v>
      </c>
      <c r="AS55" s="105">
        <v>4.88850446539761</v>
      </c>
      <c r="AT55" s="105">
        <v>5.12058514305063</v>
      </c>
      <c r="AU55" s="106">
        <v>5.14216958783946</v>
      </c>
      <c r="AV55" s="78">
        <v>0.00147147267269676</v>
      </c>
      <c r="AW55" s="78">
        <v>0.118312215619137</v>
      </c>
      <c r="AX55" s="78">
        <v>0.0171124750115332</v>
      </c>
    </row>
    <row r="56" spans="8:8">
      <c r="A56" s="69" t="s">
        <v>237</v>
      </c>
      <c r="B56" s="105">
        <v>5.92702109999999</v>
      </c>
      <c r="C56" s="105">
        <v>8.21118869999999</v>
      </c>
      <c r="D56" s="105">
        <v>8.38840859999999</v>
      </c>
      <c r="E56" s="105">
        <v>10.4756652</v>
      </c>
      <c r="F56" s="105">
        <v>9.23512589999999</v>
      </c>
      <c r="G56" s="105">
        <v>8.97914159999999</v>
      </c>
      <c r="H56" s="105">
        <v>4.56833519999999</v>
      </c>
      <c r="I56" s="105">
        <v>4.96215719999999</v>
      </c>
      <c r="J56" s="105">
        <v>6.49806299999999</v>
      </c>
      <c r="K56" s="105">
        <v>6.85250279999999</v>
      </c>
      <c r="L56" s="105">
        <v>5.71041899999999</v>
      </c>
      <c r="M56" s="105">
        <v>6.69497399999999</v>
      </c>
      <c r="N56" s="105">
        <v>4.33204199999999</v>
      </c>
      <c r="O56" s="105">
        <v>5.08030379999999</v>
      </c>
      <c r="P56" s="105">
        <v>4.43049749999999</v>
      </c>
      <c r="Q56" s="105">
        <v>7.38416249999999</v>
      </c>
      <c r="R56" s="105">
        <v>7.24632479999999</v>
      </c>
      <c r="S56" s="105">
        <v>4.01698439999999</v>
      </c>
      <c r="T56" s="105">
        <v>3.40656029999999</v>
      </c>
      <c r="U56" s="105">
        <v>3.4853247</v>
      </c>
      <c r="V56" s="105">
        <v>3.50501579999999</v>
      </c>
      <c r="W56" s="105">
        <v>3.56408909999999</v>
      </c>
      <c r="X56" s="105">
        <v>3.64285349999999</v>
      </c>
      <c r="Y56" s="105">
        <v>3.6034713</v>
      </c>
      <c r="Z56" s="105">
        <v>2.9930472</v>
      </c>
      <c r="AA56" s="105">
        <v>2.7173718</v>
      </c>
      <c r="AB56" s="105">
        <v>2.6779896</v>
      </c>
      <c r="AC56" s="105">
        <v>1.5359058</v>
      </c>
      <c r="AD56" s="105">
        <v>1.4768325</v>
      </c>
      <c r="AE56" s="105">
        <v>1.772199</v>
      </c>
      <c r="AF56" s="105">
        <v>5.08030379999999</v>
      </c>
      <c r="AG56" s="105">
        <v>5.86794779999999</v>
      </c>
      <c r="AH56" s="105">
        <v>5.73011009999999</v>
      </c>
      <c r="AI56" s="105">
        <v>7.75829339999999</v>
      </c>
      <c r="AJ56" s="105">
        <v>6.41929859999999</v>
      </c>
      <c r="AK56" s="105">
        <v>6.85250279999999</v>
      </c>
      <c r="AL56" s="105">
        <v>2.559843</v>
      </c>
      <c r="AM56" s="105">
        <v>7.71891119999999</v>
      </c>
      <c r="AN56" s="105">
        <v>8.33182451031645</v>
      </c>
      <c r="AO56" s="105">
        <v>5.86968230723335</v>
      </c>
      <c r="AP56" s="105">
        <v>5.43115882172317</v>
      </c>
      <c r="AQ56" s="105">
        <v>4.93205153074734</v>
      </c>
      <c r="AR56" s="105">
        <v>7.97911653636015</v>
      </c>
      <c r="AS56" s="105">
        <v>9.40361185572856</v>
      </c>
      <c r="AT56" s="105">
        <v>10.2452367606358</v>
      </c>
      <c r="AU56" s="106">
        <v>5.03957419405075</v>
      </c>
      <c r="AV56" s="78">
        <v>-0.509449612237186</v>
      </c>
      <c r="AW56" s="78">
        <v>0.0478604338150861</v>
      </c>
      <c r="AX56" s="78">
        <v>0.0167710508164503</v>
      </c>
    </row>
    <row r="57" spans="8:8">
      <c r="A57" s="69" t="s">
        <v>238</v>
      </c>
      <c r="B57" s="105">
        <v>36.5269904999999</v>
      </c>
      <c r="C57" s="105">
        <v>42.2767916999999</v>
      </c>
      <c r="D57" s="105">
        <v>41.2528544999999</v>
      </c>
      <c r="E57" s="105">
        <v>39.4806554999999</v>
      </c>
      <c r="F57" s="105">
        <v>56.4543836999999</v>
      </c>
      <c r="G57" s="105">
        <v>46.2347027999999</v>
      </c>
      <c r="H57" s="105">
        <v>28.2567285</v>
      </c>
      <c r="I57" s="105">
        <v>25.2439902</v>
      </c>
      <c r="J57" s="105">
        <v>24.6532572</v>
      </c>
      <c r="K57" s="105">
        <v>25.401519</v>
      </c>
      <c r="L57" s="105">
        <v>27.7053777</v>
      </c>
      <c r="M57" s="105">
        <v>27.4100112</v>
      </c>
      <c r="N57" s="105">
        <v>24.2003619</v>
      </c>
      <c r="O57" s="105">
        <v>29.0246814</v>
      </c>
      <c r="P57" s="105">
        <v>36.8814302999999</v>
      </c>
      <c r="Q57" s="105">
        <v>44.1277550999999</v>
      </c>
      <c r="R57" s="105">
        <v>48.5582525999999</v>
      </c>
      <c r="S57" s="105">
        <v>51.7679018999999</v>
      </c>
      <c r="T57" s="105">
        <v>50.7439646999999</v>
      </c>
      <c r="U57" s="105">
        <v>52.9887500999999</v>
      </c>
      <c r="V57" s="105">
        <v>51.6103730999999</v>
      </c>
      <c r="W57" s="105">
        <v>52.3586348999999</v>
      </c>
      <c r="X57" s="105">
        <v>44.5018859999999</v>
      </c>
      <c r="Y57" s="105">
        <v>41.1543989999999</v>
      </c>
      <c r="Z57" s="105">
        <v>37.1177235</v>
      </c>
      <c r="AA57" s="105">
        <v>33.868692</v>
      </c>
      <c r="AB57" s="105">
        <v>33.081048</v>
      </c>
      <c r="AC57" s="105">
        <v>37.2161789999999</v>
      </c>
      <c r="AD57" s="105">
        <v>36.4285349999999</v>
      </c>
      <c r="AE57" s="105">
        <v>44.5018859999999</v>
      </c>
      <c r="AF57" s="105">
        <v>44.3049749999999</v>
      </c>
      <c r="AG57" s="105">
        <v>43.9111529999999</v>
      </c>
      <c r="AH57" s="105">
        <v>43.9111529999999</v>
      </c>
      <c r="AI57" s="105">
        <v>35.1683045999999</v>
      </c>
      <c r="AJ57" s="105">
        <v>28.3748751</v>
      </c>
      <c r="AK57" s="105">
        <v>32.4115506</v>
      </c>
      <c r="AL57" s="105">
        <v>28.0991997</v>
      </c>
      <c r="AM57" s="105">
        <v>25.9528698</v>
      </c>
      <c r="AN57" s="105">
        <v>18.6697921419029</v>
      </c>
      <c r="AO57" s="105">
        <v>16.7369102522061</v>
      </c>
      <c r="AP57" s="105">
        <v>15.0991306983887</v>
      </c>
      <c r="AQ57" s="105">
        <v>14.6258603429604</v>
      </c>
      <c r="AR57" s="105">
        <v>15.2438953247587</v>
      </c>
      <c r="AS57" s="105">
        <v>14.7485776775376</v>
      </c>
      <c r="AT57" s="105">
        <v>15.6935177787727</v>
      </c>
      <c r="AU57" s="106">
        <v>14.16995669151</v>
      </c>
      <c r="AV57" s="78">
        <v>-0.0995491793459554</v>
      </c>
      <c r="AW57" s="78">
        <v>-0.057505912346848</v>
      </c>
      <c r="AX57" s="78">
        <v>0.0471557823319192</v>
      </c>
    </row>
    <row r="58" spans="8:8">
      <c r="A58" s="69" t="s">
        <v>216</v>
      </c>
      <c r="B58" s="105">
        <v>7.77798449999999</v>
      </c>
      <c r="C58" s="105">
        <v>6.83281169999999</v>
      </c>
      <c r="D58" s="105">
        <v>8.88068609999999</v>
      </c>
      <c r="E58" s="105">
        <v>7.77798449999999</v>
      </c>
      <c r="F58" s="105">
        <v>8.60501069999999</v>
      </c>
      <c r="G58" s="105">
        <v>8.38840859999999</v>
      </c>
      <c r="H58" s="105">
        <v>8.92006829999999</v>
      </c>
      <c r="I58" s="105">
        <v>8.50655519999999</v>
      </c>
      <c r="J58" s="105">
        <v>8.07335099999999</v>
      </c>
      <c r="K58" s="105">
        <v>8.66408399999999</v>
      </c>
      <c r="L58" s="105">
        <v>8.50655519999999</v>
      </c>
      <c r="M58" s="105">
        <v>8.72315729999999</v>
      </c>
      <c r="N58" s="105">
        <v>8.09304209999999</v>
      </c>
      <c r="O58" s="105">
        <v>8.97914159999999</v>
      </c>
      <c r="P58" s="105">
        <v>9.25481699999999</v>
      </c>
      <c r="Q58" s="105">
        <v>9.39265469999999</v>
      </c>
      <c r="R58" s="105">
        <v>14.4335763</v>
      </c>
      <c r="S58" s="105">
        <v>15.9694821</v>
      </c>
      <c r="T58" s="105">
        <v>15.1424559</v>
      </c>
      <c r="U58" s="105">
        <v>16.7768172</v>
      </c>
      <c r="V58" s="105">
        <v>19.888011</v>
      </c>
      <c r="W58" s="105">
        <v>19.4154246</v>
      </c>
      <c r="X58" s="105">
        <v>20.7544194</v>
      </c>
      <c r="Y58" s="105">
        <v>20.9513304</v>
      </c>
      <c r="Z58" s="105">
        <v>21.0497859</v>
      </c>
      <c r="AA58" s="105">
        <v>20.6362728</v>
      </c>
      <c r="AB58" s="105">
        <v>20.1833775</v>
      </c>
      <c r="AC58" s="105">
        <v>24.3185085</v>
      </c>
      <c r="AD58" s="105">
        <v>23.9443776</v>
      </c>
      <c r="AE58" s="105">
        <v>26.0119431</v>
      </c>
      <c r="AF58" s="105">
        <v>26.8783515</v>
      </c>
      <c r="AG58" s="105">
        <v>26.2482363</v>
      </c>
      <c r="AH58" s="105">
        <v>25.2242991</v>
      </c>
      <c r="AI58" s="105">
        <v>26.0513253</v>
      </c>
      <c r="AJ58" s="105">
        <v>26.6814405</v>
      </c>
      <c r="AK58" s="105">
        <v>25.795341</v>
      </c>
      <c r="AL58" s="105">
        <v>26.2088541</v>
      </c>
      <c r="AM58" s="105">
        <v>24.3578907</v>
      </c>
      <c r="AN58" s="105">
        <v>18.7289676857405</v>
      </c>
      <c r="AO58" s="105">
        <v>19.5036105076536</v>
      </c>
      <c r="AP58" s="105">
        <v>20.99701682443</v>
      </c>
      <c r="AQ58" s="105">
        <v>21.0197959902389</v>
      </c>
      <c r="AR58" s="105">
        <v>18.8956953606139</v>
      </c>
      <c r="AS58" s="105">
        <v>17.2591656058253</v>
      </c>
      <c r="AT58" s="105">
        <v>16.5407913460388</v>
      </c>
      <c r="AU58" s="106">
        <v>15.8033988648457</v>
      </c>
      <c r="AV58" s="78">
        <v>-0.0471906785042105</v>
      </c>
      <c r="AW58" s="78">
        <v>-0.0466887875709764</v>
      </c>
      <c r="AX58" s="78">
        <v>0.0525916665236999</v>
      </c>
    </row>
    <row r="59" spans="8:8" s="70" ht="10.2" customFormat="1">
      <c r="A59" s="80" t="s">
        <v>174</v>
      </c>
      <c r="B59" s="107">
        <v>68.6431745999999</v>
      </c>
      <c r="C59" s="107">
        <v>80.8713476999999</v>
      </c>
      <c r="D59" s="107">
        <v>84.0809969999999</v>
      </c>
      <c r="E59" s="107">
        <v>83.7856304999999</v>
      </c>
      <c r="F59" s="107">
        <v>96.1713323999999</v>
      </c>
      <c r="G59" s="107">
        <v>85.2624629999999</v>
      </c>
      <c r="H59" s="107">
        <v>57.5177030999999</v>
      </c>
      <c r="I59" s="107">
        <v>49.9957028999999</v>
      </c>
      <c r="J59" s="107">
        <v>49.2080588999999</v>
      </c>
      <c r="K59" s="107">
        <v>53.2841165999999</v>
      </c>
      <c r="L59" s="107">
        <v>58.9157711999999</v>
      </c>
      <c r="M59" s="107">
        <v>63.3659597999999</v>
      </c>
      <c r="N59" s="107">
        <v>52.3586348999999</v>
      </c>
      <c r="O59" s="107">
        <v>54.8003312999999</v>
      </c>
      <c r="P59" s="107">
        <v>63.0115199999999</v>
      </c>
      <c r="Q59" s="107">
        <v>73.2115097999999</v>
      </c>
      <c r="R59" s="107">
        <v>83.7462482999999</v>
      </c>
      <c r="S59" s="107">
        <v>83.7265571999999</v>
      </c>
      <c r="T59" s="107">
        <v>85.0852430999999</v>
      </c>
      <c r="U59" s="107">
        <v>89.1416096999999</v>
      </c>
      <c r="V59" s="107">
        <v>91.2485573999999</v>
      </c>
      <c r="W59" s="107">
        <v>92.2528034999999</v>
      </c>
      <c r="X59" s="107">
        <v>84.6323477999999</v>
      </c>
      <c r="Y59" s="107">
        <v>81.1667141999999</v>
      </c>
      <c r="Z59" s="107">
        <v>76.2242480999999</v>
      </c>
      <c r="AA59" s="107">
        <v>72.3057191999999</v>
      </c>
      <c r="AB59" s="107">
        <v>66.0833315999999</v>
      </c>
      <c r="AC59" s="107">
        <v>72.9752165999999</v>
      </c>
      <c r="AD59" s="107">
        <v>71.3999285999999</v>
      </c>
      <c r="AE59" s="107">
        <v>80.5562900999999</v>
      </c>
      <c r="AF59" s="107">
        <v>83.7462482999999</v>
      </c>
      <c r="AG59" s="107">
        <v>84.1006880999999</v>
      </c>
      <c r="AH59" s="107">
        <v>85.7547404999999</v>
      </c>
      <c r="AI59" s="107">
        <v>80.3987612999999</v>
      </c>
      <c r="AJ59" s="107">
        <v>73.9794626999999</v>
      </c>
      <c r="AK59" s="107">
        <v>76.0864103999999</v>
      </c>
      <c r="AL59" s="107">
        <v>65.1381587999999</v>
      </c>
      <c r="AM59" s="107">
        <v>65.7092006999999</v>
      </c>
      <c r="AN59" s="107">
        <v>68.7675516125932</v>
      </c>
      <c r="AO59" s="107">
        <v>66.6824208645459</v>
      </c>
      <c r="AP59" s="107">
        <v>67.0436326041405</v>
      </c>
      <c r="AQ59" s="107">
        <v>66.2026754656417</v>
      </c>
      <c r="AR59" s="107">
        <v>65.8219284761634</v>
      </c>
      <c r="AS59" s="107">
        <v>65.2909579823824</v>
      </c>
      <c r="AT59" s="107">
        <v>67.2416391737093</v>
      </c>
      <c r="AU59" s="107">
        <v>58.9545375467066</v>
      </c>
      <c r="AV59" s="108">
        <v>-0.125639108478856</v>
      </c>
      <c r="AW59" s="108">
        <v>-0.00950403221531004</v>
      </c>
      <c r="AX59" s="108">
        <v>0.196193072466984</v>
      </c>
    </row>
    <row r="60" spans="8:8">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Y60" s="105"/>
      <c r="Z60" s="105"/>
      <c r="AA60" s="105"/>
      <c r="AB60" s="105"/>
      <c r="AC60" s="105"/>
      <c r="AD60" s="105"/>
      <c r="AE60" s="105"/>
      <c r="AF60" s="105"/>
      <c r="AG60" s="105"/>
      <c r="AH60" s="105"/>
      <c r="AI60" s="105"/>
      <c r="AJ60" s="105"/>
      <c r="AK60" s="105"/>
      <c r="AL60" s="105"/>
      <c r="AM60" s="105"/>
      <c r="AN60" s="105"/>
      <c r="AO60" s="105"/>
      <c r="AP60" s="105"/>
      <c r="AQ60" s="105"/>
      <c r="AR60" s="105"/>
      <c r="AS60" s="105"/>
      <c r="AT60" s="105"/>
      <c r="AU60" s="106"/>
      <c r="AV60" s="78"/>
      <c r="AW60" s="78"/>
      <c r="AX60" s="78"/>
    </row>
    <row r="61" spans="8:8">
      <c r="A61" s="69" t="s">
        <v>175</v>
      </c>
      <c r="B61" s="105" t="s">
        <v>114</v>
      </c>
      <c r="C61" s="105" t="s">
        <v>114</v>
      </c>
      <c r="D61" s="105" t="s">
        <v>114</v>
      </c>
      <c r="E61" s="105" t="s">
        <v>114</v>
      </c>
      <c r="F61" s="105" t="s">
        <v>114</v>
      </c>
      <c r="G61" s="105" t="s">
        <v>114</v>
      </c>
      <c r="H61" s="105" t="s">
        <v>114</v>
      </c>
      <c r="I61" s="105" t="s">
        <v>114</v>
      </c>
      <c r="J61" s="105" t="s">
        <v>114</v>
      </c>
      <c r="K61" s="105" t="s">
        <v>114</v>
      </c>
      <c r="L61" s="105" t="s">
        <v>114</v>
      </c>
      <c r="M61" s="105" t="s">
        <v>114</v>
      </c>
      <c r="N61" s="105" t="s">
        <v>114</v>
      </c>
      <c r="O61" s="105" t="s">
        <v>114</v>
      </c>
      <c r="P61" s="105" t="s">
        <v>114</v>
      </c>
      <c r="Q61" s="105" t="s">
        <v>114</v>
      </c>
      <c r="R61" s="105" t="s">
        <v>114</v>
      </c>
      <c r="S61" s="105" t="s">
        <v>114</v>
      </c>
      <c r="T61" s="105" t="s">
        <v>114</v>
      </c>
      <c r="U61" s="105" t="s">
        <v>114</v>
      </c>
      <c r="V61" s="105" t="s">
        <v>114</v>
      </c>
      <c r="W61" s="105" t="s">
        <v>114</v>
      </c>
      <c r="X61" s="105" t="s">
        <v>114</v>
      </c>
      <c r="Y61" s="105" t="s">
        <v>114</v>
      </c>
      <c r="Z61" s="105" t="s">
        <v>114</v>
      </c>
      <c r="AA61" s="105" t="s">
        <v>114</v>
      </c>
      <c r="AB61" s="105">
        <v>0.393821999999999</v>
      </c>
      <c r="AC61" s="105">
        <v>0.393821999999999</v>
      </c>
      <c r="AD61" s="105">
        <v>0.393821999999999</v>
      </c>
      <c r="AE61" s="105">
        <v>0.393821999999999</v>
      </c>
      <c r="AF61" s="105">
        <v>0.393821999999999</v>
      </c>
      <c r="AG61" s="105">
        <v>0.393821999999999</v>
      </c>
      <c r="AH61" s="105">
        <v>0.393821999999999</v>
      </c>
      <c r="AI61" s="105">
        <v>0.393821999999999</v>
      </c>
      <c r="AJ61" s="105">
        <v>0.393821999999999</v>
      </c>
      <c r="AK61" s="105">
        <v>0.433204199999999</v>
      </c>
      <c r="AL61" s="105">
        <v>0.2953665</v>
      </c>
      <c r="AM61" s="105">
        <v>0.2953665</v>
      </c>
      <c r="AN61" s="105">
        <v>1.69793581638761</v>
      </c>
      <c r="AO61" s="105">
        <v>2.31109605609988</v>
      </c>
      <c r="AP61" s="105">
        <v>2.29965623150831</v>
      </c>
      <c r="AQ61" s="105">
        <v>1.51388861125424</v>
      </c>
      <c r="AR61" s="105">
        <v>1.44399720814017</v>
      </c>
      <c r="AS61" s="105">
        <v>1.80854028016496</v>
      </c>
      <c r="AT61" s="105">
        <v>2.8234352789748</v>
      </c>
      <c r="AU61" s="106">
        <v>1.9980599485313</v>
      </c>
      <c r="AV61" s="78">
        <v>-0.294263699549873</v>
      </c>
      <c r="AW61" s="78">
        <v>0.217720973931522</v>
      </c>
      <c r="AX61" s="78">
        <v>0.00664928496750592</v>
      </c>
    </row>
    <row r="62" spans="8:8">
      <c r="A62" s="69" t="s">
        <v>176</v>
      </c>
      <c r="B62" s="105" t="s">
        <v>114</v>
      </c>
      <c r="C62" s="105" t="s">
        <v>114</v>
      </c>
      <c r="D62" s="105" t="s">
        <v>114</v>
      </c>
      <c r="E62" s="105" t="s">
        <v>114</v>
      </c>
      <c r="F62" s="105" t="s">
        <v>114</v>
      </c>
      <c r="G62" s="105" t="s">
        <v>114</v>
      </c>
      <c r="H62" s="105" t="s">
        <v>114</v>
      </c>
      <c r="I62" s="105" t="s">
        <v>114</v>
      </c>
      <c r="J62" s="105" t="s">
        <v>114</v>
      </c>
      <c r="K62" s="105" t="s">
        <v>114</v>
      </c>
      <c r="L62" s="105" t="s">
        <v>114</v>
      </c>
      <c r="M62" s="105" t="s">
        <v>114</v>
      </c>
      <c r="N62" s="105" t="s">
        <v>114</v>
      </c>
      <c r="O62" s="105" t="s">
        <v>114</v>
      </c>
      <c r="P62" s="105" t="s">
        <v>114</v>
      </c>
      <c r="Q62" s="105" t="s">
        <v>114</v>
      </c>
      <c r="R62" s="105" t="s">
        <v>114</v>
      </c>
      <c r="S62" s="105" t="s">
        <v>114</v>
      </c>
      <c r="T62" s="105" t="s">
        <v>114</v>
      </c>
      <c r="U62" s="105" t="s">
        <v>114</v>
      </c>
      <c r="V62" s="105" t="s">
        <v>114</v>
      </c>
      <c r="W62" s="105" t="s">
        <v>114</v>
      </c>
      <c r="X62" s="105" t="s">
        <v>114</v>
      </c>
      <c r="Y62" s="105" t="s">
        <v>114</v>
      </c>
      <c r="Z62" s="105" t="s">
        <v>114</v>
      </c>
      <c r="AA62" s="105" t="s">
        <v>114</v>
      </c>
      <c r="AB62" s="105" t="s">
        <v>114</v>
      </c>
      <c r="AC62" s="105" t="s">
        <v>114</v>
      </c>
      <c r="AD62" s="105" t="s">
        <v>114</v>
      </c>
      <c r="AE62" s="105" t="s">
        <v>114</v>
      </c>
      <c r="AF62" s="105" t="s">
        <v>114</v>
      </c>
      <c r="AG62" s="105" t="s">
        <v>114</v>
      </c>
      <c r="AH62" s="105" t="s">
        <v>114</v>
      </c>
      <c r="AI62" s="105" t="s">
        <v>114</v>
      </c>
      <c r="AJ62" s="105" t="s">
        <v>114</v>
      </c>
      <c r="AK62" s="105" t="s">
        <v>114</v>
      </c>
      <c r="AL62" s="105" t="s">
        <v>114</v>
      </c>
      <c r="AM62" s="105" t="s">
        <v>114</v>
      </c>
      <c r="AN62" s="105">
        <v>0.023285478749518</v>
      </c>
      <c r="AO62" s="105">
        <v>0.0342372055047691</v>
      </c>
      <c r="AP62" s="105">
        <v>0.0583997313666391</v>
      </c>
      <c r="AQ62" s="105">
        <v>0.0303371804511019</v>
      </c>
      <c r="AR62" s="105">
        <v>0.0211308558863971</v>
      </c>
      <c r="AS62" s="105">
        <v>0.0360507959751023</v>
      </c>
      <c r="AT62" s="105">
        <v>0.0399870891781256</v>
      </c>
      <c r="AU62" s="106">
        <v>0.0499429121236286</v>
      </c>
      <c r="AV62" s="78">
        <v>0.24556343317985</v>
      </c>
      <c r="AW62" s="78" t="s">
        <v>114</v>
      </c>
      <c r="AX62" s="78">
        <v>1.66203549128352E-4</v>
      </c>
    </row>
    <row r="63" spans="8:8">
      <c r="A63" s="69" t="s">
        <v>239</v>
      </c>
      <c r="B63" s="105" t="s">
        <v>114</v>
      </c>
      <c r="C63" s="105" t="s">
        <v>114</v>
      </c>
      <c r="D63" s="105" t="s">
        <v>114</v>
      </c>
      <c r="E63" s="105" t="s">
        <v>114</v>
      </c>
      <c r="F63" s="105" t="s">
        <v>114</v>
      </c>
      <c r="G63" s="105" t="s">
        <v>114</v>
      </c>
      <c r="H63" s="105" t="s">
        <v>114</v>
      </c>
      <c r="I63" s="105" t="s">
        <v>114</v>
      </c>
      <c r="J63" s="105" t="s">
        <v>114</v>
      </c>
      <c r="K63" s="105" t="s">
        <v>114</v>
      </c>
      <c r="L63" s="105" t="s">
        <v>114</v>
      </c>
      <c r="M63" s="105" t="s">
        <v>114</v>
      </c>
      <c r="N63" s="105" t="s">
        <v>114</v>
      </c>
      <c r="O63" s="105" t="s">
        <v>114</v>
      </c>
      <c r="P63" s="105" t="s">
        <v>114</v>
      </c>
      <c r="Q63" s="105" t="s">
        <v>114</v>
      </c>
      <c r="R63" s="105" t="s">
        <v>114</v>
      </c>
      <c r="S63" s="105" t="s">
        <v>114</v>
      </c>
      <c r="T63" s="105" t="s">
        <v>114</v>
      </c>
      <c r="U63" s="105" t="s">
        <v>114</v>
      </c>
      <c r="V63" s="105" t="s">
        <v>114</v>
      </c>
      <c r="W63" s="105" t="s">
        <v>114</v>
      </c>
      <c r="X63" s="105" t="s">
        <v>114</v>
      </c>
      <c r="Y63" s="105" t="s">
        <v>114</v>
      </c>
      <c r="Z63" s="105" t="s">
        <v>114</v>
      </c>
      <c r="AA63" s="105" t="s">
        <v>114</v>
      </c>
      <c r="AB63" s="105" t="s">
        <v>114</v>
      </c>
      <c r="AC63" s="105" t="s">
        <v>114</v>
      </c>
      <c r="AD63" s="105" t="s">
        <v>114</v>
      </c>
      <c r="AE63" s="105" t="s">
        <v>114</v>
      </c>
      <c r="AF63" s="105" t="s">
        <v>114</v>
      </c>
      <c r="AG63" s="105" t="s">
        <v>114</v>
      </c>
      <c r="AH63" s="105" t="s">
        <v>114</v>
      </c>
      <c r="AI63" s="105" t="s">
        <v>114</v>
      </c>
      <c r="AJ63" s="105" t="s">
        <v>114</v>
      </c>
      <c r="AK63" s="105" t="s">
        <v>114</v>
      </c>
      <c r="AL63" s="105" t="s">
        <v>114</v>
      </c>
      <c r="AM63" s="105" t="s">
        <v>114</v>
      </c>
      <c r="AN63" s="105" t="s">
        <v>114</v>
      </c>
      <c r="AO63" s="105" t="s">
        <v>114</v>
      </c>
      <c r="AP63" s="105" t="s">
        <v>114</v>
      </c>
      <c r="AQ63" s="105" t="s">
        <v>114</v>
      </c>
      <c r="AR63" s="105" t="s">
        <v>114</v>
      </c>
      <c r="AS63" s="105" t="s">
        <v>114</v>
      </c>
      <c r="AT63" s="105" t="s">
        <v>114</v>
      </c>
      <c r="AU63" s="109" t="s">
        <v>114</v>
      </c>
      <c r="AV63" s="105" t="s">
        <v>114</v>
      </c>
      <c r="AW63" s="105" t="s">
        <v>114</v>
      </c>
      <c r="AX63" s="105" t="s">
        <v>114</v>
      </c>
    </row>
    <row r="64" spans="8:8">
      <c r="A64" s="69" t="s">
        <v>177</v>
      </c>
      <c r="B64" s="105" t="s">
        <v>114</v>
      </c>
      <c r="C64" s="105" t="s">
        <v>114</v>
      </c>
      <c r="D64" s="105" t="s">
        <v>114</v>
      </c>
      <c r="E64" s="105" t="s">
        <v>114</v>
      </c>
      <c r="F64" s="105" t="s">
        <v>114</v>
      </c>
      <c r="G64" s="105" t="s">
        <v>114</v>
      </c>
      <c r="H64" s="105" t="s">
        <v>114</v>
      </c>
      <c r="I64" s="105" t="s">
        <v>114</v>
      </c>
      <c r="J64" s="105" t="s">
        <v>114</v>
      </c>
      <c r="K64" s="105" t="s">
        <v>114</v>
      </c>
      <c r="L64" s="105" t="s">
        <v>114</v>
      </c>
      <c r="M64" s="105" t="s">
        <v>114</v>
      </c>
      <c r="N64" s="105" t="s">
        <v>114</v>
      </c>
      <c r="O64" s="105" t="s">
        <v>114</v>
      </c>
      <c r="P64" s="105" t="s">
        <v>114</v>
      </c>
      <c r="Q64" s="105" t="s">
        <v>114</v>
      </c>
      <c r="R64" s="105" t="s">
        <v>114</v>
      </c>
      <c r="S64" s="105" t="s">
        <v>114</v>
      </c>
      <c r="T64" s="105" t="s">
        <v>114</v>
      </c>
      <c r="U64" s="105" t="s">
        <v>114</v>
      </c>
      <c r="V64" s="105" t="s">
        <v>114</v>
      </c>
      <c r="W64" s="105" t="s">
        <v>114</v>
      </c>
      <c r="X64" s="105" t="s">
        <v>114</v>
      </c>
      <c r="Y64" s="105" t="s">
        <v>114</v>
      </c>
      <c r="Z64" s="105" t="s">
        <v>114</v>
      </c>
      <c r="AA64" s="105" t="s">
        <v>114</v>
      </c>
      <c r="AB64" s="105" t="s">
        <v>114</v>
      </c>
      <c r="AC64" s="105" t="s">
        <v>114</v>
      </c>
      <c r="AD64" s="105" t="s">
        <v>114</v>
      </c>
      <c r="AE64" s="105" t="s">
        <v>114</v>
      </c>
      <c r="AF64" s="105" t="s">
        <v>114</v>
      </c>
      <c r="AG64" s="105" t="s">
        <v>114</v>
      </c>
      <c r="AH64" s="105" t="s">
        <v>114</v>
      </c>
      <c r="AI64" s="105" t="s">
        <v>114</v>
      </c>
      <c r="AJ64" s="105">
        <v>3.83976449999999</v>
      </c>
      <c r="AK64" s="105">
        <v>3.6034713</v>
      </c>
      <c r="AL64" s="105">
        <v>3.76100009999999</v>
      </c>
      <c r="AM64" s="105">
        <v>3.83976449999999</v>
      </c>
      <c r="AN64" s="105">
        <v>4.9122080972778</v>
      </c>
      <c r="AO64" s="105">
        <v>5.04905971611764</v>
      </c>
      <c r="AP64" s="105">
        <v>4.97053570342615</v>
      </c>
      <c r="AQ64" s="105">
        <v>4.67158935055105</v>
      </c>
      <c r="AR64" s="105">
        <v>3.63282150300982</v>
      </c>
      <c r="AS64" s="105">
        <v>4.04211405387918</v>
      </c>
      <c r="AT64" s="105">
        <v>4.41351385670621</v>
      </c>
      <c r="AU64" s="106">
        <v>5.82360903261301</v>
      </c>
      <c r="AV64" s="78">
        <v>0.315889724397099</v>
      </c>
      <c r="AW64" s="78">
        <v>0.0140234314590342</v>
      </c>
      <c r="AX64" s="78">
        <v>0.0193802173081189</v>
      </c>
    </row>
    <row r="65" spans="8:8">
      <c r="A65" s="69" t="s">
        <v>179</v>
      </c>
      <c r="B65" s="105" t="s">
        <v>114</v>
      </c>
      <c r="C65" s="105" t="s">
        <v>114</v>
      </c>
      <c r="D65" s="105" t="s">
        <v>114</v>
      </c>
      <c r="E65" s="105" t="s">
        <v>114</v>
      </c>
      <c r="F65" s="105" t="s">
        <v>114</v>
      </c>
      <c r="G65" s="105" t="s">
        <v>114</v>
      </c>
      <c r="H65" s="105">
        <v>1.1420838</v>
      </c>
      <c r="I65" s="105">
        <v>0.728570699999999</v>
      </c>
      <c r="J65" s="105">
        <v>4.07605769999999</v>
      </c>
      <c r="K65" s="105">
        <v>6.69497399999999</v>
      </c>
      <c r="L65" s="105">
        <v>7.60076459999999</v>
      </c>
      <c r="M65" s="105">
        <v>5.19845039999999</v>
      </c>
      <c r="N65" s="105">
        <v>6.37991639999999</v>
      </c>
      <c r="O65" s="105">
        <v>7.14786929999999</v>
      </c>
      <c r="P65" s="105">
        <v>9.19574369999999</v>
      </c>
      <c r="Q65" s="105">
        <v>11.0663982</v>
      </c>
      <c r="R65" s="105">
        <v>11.223927</v>
      </c>
      <c r="S65" s="105">
        <v>5.74980119999999</v>
      </c>
      <c r="T65" s="105">
        <v>4.92277499999999</v>
      </c>
      <c r="U65" s="105">
        <v>3.93821999999999</v>
      </c>
      <c r="V65" s="105">
        <v>5.21814149999999</v>
      </c>
      <c r="W65" s="105">
        <v>4.80462839999999</v>
      </c>
      <c r="X65" s="105">
        <v>4.82431949999999</v>
      </c>
      <c r="Y65" s="105">
        <v>4.80462839999999</v>
      </c>
      <c r="Z65" s="105">
        <v>4.78493729999999</v>
      </c>
      <c r="AA65" s="105">
        <v>1.4768325</v>
      </c>
      <c r="AB65" s="105">
        <v>1.4374503</v>
      </c>
      <c r="AC65" s="105">
        <v>3.1702671</v>
      </c>
      <c r="AD65" s="105">
        <v>2.6189163</v>
      </c>
      <c r="AE65" s="105">
        <v>2.0478744</v>
      </c>
      <c r="AF65" s="105">
        <v>1.8903456</v>
      </c>
      <c r="AG65" s="105">
        <v>1.772199</v>
      </c>
      <c r="AH65" s="105">
        <v>1.8115812</v>
      </c>
      <c r="AI65" s="105">
        <v>1.8115812</v>
      </c>
      <c r="AJ65" s="105">
        <v>1.9888011</v>
      </c>
      <c r="AK65" s="105">
        <v>1.9494189</v>
      </c>
      <c r="AL65" s="105">
        <v>1.8706545</v>
      </c>
      <c r="AM65" s="105">
        <v>2.0675655</v>
      </c>
      <c r="AN65" s="105">
        <v>4.44965869098794</v>
      </c>
      <c r="AO65" s="105">
        <v>4.78395099067273</v>
      </c>
      <c r="AP65" s="105">
        <v>5.35906549498836</v>
      </c>
      <c r="AQ65" s="105">
        <v>4.91826045432483</v>
      </c>
      <c r="AR65" s="105">
        <v>4.07668853093544</v>
      </c>
      <c r="AS65" s="105">
        <v>3.6736162058055</v>
      </c>
      <c r="AT65" s="105">
        <v>3.57735650529773</v>
      </c>
      <c r="AU65" s="106">
        <v>4.12449436176861</v>
      </c>
      <c r="AV65" s="78">
        <v>0.149794616611249</v>
      </c>
      <c r="AW65" s="78">
        <v>0.0604668255567509</v>
      </c>
      <c r="AX65" s="78">
        <v>0.0137257835423957</v>
      </c>
    </row>
    <row r="66" spans="8:8">
      <c r="A66" s="69" t="s">
        <v>180</v>
      </c>
      <c r="B66" s="105">
        <v>7.79767559999999</v>
      </c>
      <c r="C66" s="105">
        <v>10.3772097</v>
      </c>
      <c r="D66" s="105">
        <v>14.4926496</v>
      </c>
      <c r="E66" s="105">
        <v>12.4644663</v>
      </c>
      <c r="F66" s="105">
        <v>12.4644663</v>
      </c>
      <c r="G66" s="105">
        <v>13.0945815</v>
      </c>
      <c r="H66" s="105">
        <v>12.405393</v>
      </c>
      <c r="I66" s="105">
        <v>10.3575186</v>
      </c>
      <c r="J66" s="105">
        <v>8.40809969999999</v>
      </c>
      <c r="K66" s="105">
        <v>7.91582219999999</v>
      </c>
      <c r="L66" s="105">
        <v>7.18725149999999</v>
      </c>
      <c r="M66" s="105">
        <v>7.46292689999999</v>
      </c>
      <c r="N66" s="105">
        <v>8.21118869999999</v>
      </c>
      <c r="O66" s="105">
        <v>7.34478029999999</v>
      </c>
      <c r="P66" s="105">
        <v>8.23087979999999</v>
      </c>
      <c r="Q66" s="105">
        <v>9.29419919999999</v>
      </c>
      <c r="R66" s="105">
        <v>11.3223825</v>
      </c>
      <c r="S66" s="105">
        <v>12.0903354</v>
      </c>
      <c r="T66" s="105">
        <v>12.8976705</v>
      </c>
      <c r="U66" s="105">
        <v>9.84554999999999</v>
      </c>
      <c r="V66" s="105">
        <v>9.84554999999999</v>
      </c>
      <c r="W66" s="105">
        <v>9.84554999999999</v>
      </c>
      <c r="X66" s="105">
        <v>9.64863899999999</v>
      </c>
      <c r="Y66" s="105">
        <v>9.84554999999999</v>
      </c>
      <c r="Z66" s="105">
        <v>9.47141909999998</v>
      </c>
      <c r="AA66" s="105">
        <v>9.64863899999999</v>
      </c>
      <c r="AB66" s="105">
        <v>10.3969008</v>
      </c>
      <c r="AC66" s="105">
        <v>9.84554999999999</v>
      </c>
      <c r="AD66" s="105">
        <v>8.28995309999999</v>
      </c>
      <c r="AE66" s="105">
        <v>7.52200019999999</v>
      </c>
      <c r="AF66" s="105">
        <v>5.96640329999999</v>
      </c>
      <c r="AG66" s="105">
        <v>6.30115199999999</v>
      </c>
      <c r="AH66" s="105">
        <v>5.45443469999999</v>
      </c>
      <c r="AI66" s="105">
        <v>6.32084309999999</v>
      </c>
      <c r="AJ66" s="105">
        <v>9.60925679999999</v>
      </c>
      <c r="AK66" s="105">
        <v>10.2984453</v>
      </c>
      <c r="AL66" s="105">
        <v>9.92431439999999</v>
      </c>
      <c r="AM66" s="105">
        <v>12.8385972</v>
      </c>
      <c r="AN66" s="105">
        <v>6.70863825779556</v>
      </c>
      <c r="AO66" s="105">
        <v>6.49585073987961</v>
      </c>
      <c r="AP66" s="105">
        <v>6.14440833016651</v>
      </c>
      <c r="AQ66" s="105">
        <v>5.88035021522381</v>
      </c>
      <c r="AR66" s="105">
        <v>4.95666969778173</v>
      </c>
      <c r="AS66" s="105">
        <v>4.37502861203324</v>
      </c>
      <c r="AT66" s="105">
        <v>4.34665437792027</v>
      </c>
      <c r="AU66" s="106">
        <v>4.07769901824411</v>
      </c>
      <c r="AV66" s="78">
        <v>-0.0644395872023258</v>
      </c>
      <c r="AW66" s="78">
        <v>-0.076266846831715</v>
      </c>
      <c r="AX66" s="78">
        <v>0.0135700546942821</v>
      </c>
    </row>
    <row r="67" spans="8:8">
      <c r="A67" s="69" t="s">
        <v>182</v>
      </c>
      <c r="B67" s="105">
        <v>3.83976449999999</v>
      </c>
      <c r="C67" s="105">
        <v>4.58802629999999</v>
      </c>
      <c r="D67" s="105">
        <v>3.50501579999999</v>
      </c>
      <c r="E67" s="105">
        <v>2.756754</v>
      </c>
      <c r="F67" s="105">
        <v>4.48957079999999</v>
      </c>
      <c r="G67" s="105">
        <v>4.29265979999999</v>
      </c>
      <c r="H67" s="105">
        <v>3.4853247</v>
      </c>
      <c r="I67" s="105">
        <v>3.150576</v>
      </c>
      <c r="J67" s="105">
        <v>3.64285349999999</v>
      </c>
      <c r="K67" s="105">
        <v>4.92277499999999</v>
      </c>
      <c r="L67" s="105">
        <v>3.347487</v>
      </c>
      <c r="M67" s="105">
        <v>1.575288</v>
      </c>
      <c r="N67" s="105">
        <v>0.689188499999999</v>
      </c>
      <c r="O67" s="105">
        <v>0.984554999999999</v>
      </c>
      <c r="P67" s="105">
        <v>0.984554999999999</v>
      </c>
      <c r="Q67" s="105">
        <v>1.772199</v>
      </c>
      <c r="R67" s="105">
        <v>1.772199</v>
      </c>
      <c r="S67" s="105">
        <v>0.984554999999999</v>
      </c>
      <c r="T67" s="105">
        <v>1.772199</v>
      </c>
      <c r="U67" s="105">
        <v>1.772199</v>
      </c>
      <c r="V67" s="105">
        <v>1.8706545</v>
      </c>
      <c r="W67" s="105">
        <v>1.575288</v>
      </c>
      <c r="X67" s="105">
        <v>1.772199</v>
      </c>
      <c r="Y67" s="105">
        <v>2.166021</v>
      </c>
      <c r="Z67" s="105">
        <v>2.166021</v>
      </c>
      <c r="AA67" s="105">
        <v>2.362932</v>
      </c>
      <c r="AB67" s="105">
        <v>2.362932</v>
      </c>
      <c r="AC67" s="105">
        <v>2.8552095</v>
      </c>
      <c r="AD67" s="105">
        <v>3.150576</v>
      </c>
      <c r="AE67" s="105">
        <v>2.9339739</v>
      </c>
      <c r="AF67" s="105">
        <v>2.953665</v>
      </c>
      <c r="AG67" s="105">
        <v>2.953665</v>
      </c>
      <c r="AH67" s="105">
        <v>2.559843</v>
      </c>
      <c r="AI67" s="105">
        <v>3.150576</v>
      </c>
      <c r="AJ67" s="105">
        <v>3.544398</v>
      </c>
      <c r="AK67" s="105">
        <v>2.362932</v>
      </c>
      <c r="AL67" s="105">
        <v>2.559843</v>
      </c>
      <c r="AM67" s="105">
        <v>2.559843</v>
      </c>
      <c r="AN67" s="105">
        <v>6.25298390745183</v>
      </c>
      <c r="AO67" s="105">
        <v>7.22003016400015</v>
      </c>
      <c r="AP67" s="105">
        <v>7.92924392577718</v>
      </c>
      <c r="AQ67" s="105">
        <v>6.91569042627495</v>
      </c>
      <c r="AR67" s="105">
        <v>6.23116764198716</v>
      </c>
      <c r="AS67" s="105">
        <v>5.07337567475247</v>
      </c>
      <c r="AT67" s="105">
        <v>5.50643692209253</v>
      </c>
      <c r="AU67" s="106">
        <v>5.41353443067897</v>
      </c>
      <c r="AV67" s="78">
        <v>-0.0195577595124957</v>
      </c>
      <c r="AW67" s="78">
        <v>0.0450397707707701</v>
      </c>
      <c r="AX67" s="78">
        <v>0.0180155420949451</v>
      </c>
    </row>
    <row r="68" spans="8:8">
      <c r="A68" s="69" t="s">
        <v>240</v>
      </c>
      <c r="B68" s="105">
        <v>0.3150576</v>
      </c>
      <c r="C68" s="105">
        <v>0.2559843</v>
      </c>
      <c r="D68" s="105">
        <v>0.3150576</v>
      </c>
      <c r="E68" s="105">
        <v>0.2559843</v>
      </c>
      <c r="F68" s="105">
        <v>0.2166021</v>
      </c>
      <c r="G68" s="105">
        <v>0.196911</v>
      </c>
      <c r="H68" s="105" t="s">
        <v>114</v>
      </c>
      <c r="I68" s="105" t="s">
        <v>114</v>
      </c>
      <c r="J68" s="105">
        <v>0.1575288</v>
      </c>
      <c r="K68" s="105">
        <v>0.0984554999999999</v>
      </c>
      <c r="L68" s="105" t="s">
        <v>114</v>
      </c>
      <c r="M68" s="105" t="s">
        <v>114</v>
      </c>
      <c r="N68" s="105" t="s">
        <v>114</v>
      </c>
      <c r="O68" s="105" t="s">
        <v>114</v>
      </c>
      <c r="P68" s="105" t="s">
        <v>114</v>
      </c>
      <c r="Q68" s="105" t="s">
        <v>114</v>
      </c>
      <c r="R68" s="105" t="s">
        <v>114</v>
      </c>
      <c r="S68" s="105" t="s">
        <v>114</v>
      </c>
      <c r="T68" s="105" t="s">
        <v>114</v>
      </c>
      <c r="U68" s="105" t="s">
        <v>114</v>
      </c>
      <c r="V68" s="105" t="s">
        <v>114</v>
      </c>
      <c r="W68" s="105" t="s">
        <v>114</v>
      </c>
      <c r="X68" s="105" t="s">
        <v>114</v>
      </c>
      <c r="Y68" s="105" t="s">
        <v>114</v>
      </c>
      <c r="Z68" s="105">
        <v>0.393821999999999</v>
      </c>
      <c r="AA68" s="105">
        <v>0.196911</v>
      </c>
      <c r="AB68" s="105">
        <v>0.196911</v>
      </c>
      <c r="AC68" s="105">
        <v>0.196911</v>
      </c>
      <c r="AD68" s="105">
        <v>0.393821999999999</v>
      </c>
      <c r="AE68" s="105">
        <v>0.393821999999999</v>
      </c>
      <c r="AF68" s="105">
        <v>0.2953665</v>
      </c>
      <c r="AG68" s="105">
        <v>0.2953665</v>
      </c>
      <c r="AH68" s="105">
        <v>0.196911</v>
      </c>
      <c r="AI68" s="105">
        <v>0.196911</v>
      </c>
      <c r="AJ68" s="105">
        <v>0.196911</v>
      </c>
      <c r="AK68" s="105">
        <v>0.0984554999999999</v>
      </c>
      <c r="AL68" s="105">
        <v>0.2953665</v>
      </c>
      <c r="AM68" s="105" t="s">
        <v>114</v>
      </c>
      <c r="AN68" s="105">
        <v>0.175153973171682</v>
      </c>
      <c r="AO68" s="105">
        <v>0.143002467981868</v>
      </c>
      <c r="AP68" s="105">
        <v>0.121264312206269</v>
      </c>
      <c r="AQ68" s="105">
        <v>0.0936635697149851</v>
      </c>
      <c r="AR68" s="105">
        <v>0.0777165501916268</v>
      </c>
      <c r="AS68" s="105">
        <v>0.0583802842511631</v>
      </c>
      <c r="AT68" s="105">
        <v>0.0535096944923407</v>
      </c>
      <c r="AU68" s="106">
        <v>0.0559581993985283</v>
      </c>
      <c r="AV68" s="78">
        <v>0.0429008924976944</v>
      </c>
      <c r="AW68" s="78">
        <v>-0.122158214828023</v>
      </c>
      <c r="AX68" s="78">
        <v>1.8622164682438E-4</v>
      </c>
    </row>
    <row r="69" spans="8:8">
      <c r="A69" s="69" t="s">
        <v>184</v>
      </c>
      <c r="B69" s="105" t="s">
        <v>114</v>
      </c>
      <c r="C69" s="105" t="s">
        <v>114</v>
      </c>
      <c r="D69" s="105" t="s">
        <v>114</v>
      </c>
      <c r="E69" s="105" t="s">
        <v>114</v>
      </c>
      <c r="F69" s="105" t="s">
        <v>114</v>
      </c>
      <c r="G69" s="105" t="s">
        <v>114</v>
      </c>
      <c r="H69" s="105" t="s">
        <v>114</v>
      </c>
      <c r="I69" s="105" t="s">
        <v>114</v>
      </c>
      <c r="J69" s="105" t="s">
        <v>114</v>
      </c>
      <c r="K69" s="105" t="s">
        <v>114</v>
      </c>
      <c r="L69" s="105" t="s">
        <v>114</v>
      </c>
      <c r="M69" s="105" t="s">
        <v>114</v>
      </c>
      <c r="N69" s="105" t="s">
        <v>114</v>
      </c>
      <c r="O69" s="105" t="s">
        <v>114</v>
      </c>
      <c r="P69" s="105" t="s">
        <v>114</v>
      </c>
      <c r="Q69" s="105" t="s">
        <v>114</v>
      </c>
      <c r="R69" s="105" t="s">
        <v>114</v>
      </c>
      <c r="S69" s="105" t="s">
        <v>114</v>
      </c>
      <c r="T69" s="105" t="s">
        <v>114</v>
      </c>
      <c r="U69" s="105" t="s">
        <v>114</v>
      </c>
      <c r="V69" s="105" t="s">
        <v>114</v>
      </c>
      <c r="W69" s="105" t="s">
        <v>114</v>
      </c>
      <c r="X69" s="105" t="s">
        <v>114</v>
      </c>
      <c r="Y69" s="105" t="s">
        <v>114</v>
      </c>
      <c r="Z69" s="105" t="s">
        <v>114</v>
      </c>
      <c r="AA69" s="105" t="s">
        <v>114</v>
      </c>
      <c r="AB69" s="105" t="s">
        <v>114</v>
      </c>
      <c r="AC69" s="105" t="s">
        <v>114</v>
      </c>
      <c r="AD69" s="105" t="s">
        <v>114</v>
      </c>
      <c r="AE69" s="105" t="s">
        <v>114</v>
      </c>
      <c r="AF69" s="105" t="s">
        <v>114</v>
      </c>
      <c r="AG69" s="105" t="s">
        <v>114</v>
      </c>
      <c r="AH69" s="105" t="s">
        <v>114</v>
      </c>
      <c r="AI69" s="105" t="s">
        <v>114</v>
      </c>
      <c r="AJ69" s="105" t="s">
        <v>114</v>
      </c>
      <c r="AK69" s="105" t="s">
        <v>114</v>
      </c>
      <c r="AL69" s="105" t="s">
        <v>114</v>
      </c>
      <c r="AM69" s="105">
        <v>0.196911</v>
      </c>
      <c r="AN69" s="105">
        <v>1.20386785891028</v>
      </c>
      <c r="AO69" s="105">
        <v>0.917753347583525</v>
      </c>
      <c r="AP69" s="105">
        <v>0.945752763243396</v>
      </c>
      <c r="AQ69" s="105">
        <v>0.900893081705215</v>
      </c>
      <c r="AR69" s="105">
        <v>0.723752182041671</v>
      </c>
      <c r="AS69" s="105">
        <v>0.618110873264401</v>
      </c>
      <c r="AT69" s="105">
        <v>0.592500259406043</v>
      </c>
      <c r="AU69" s="106">
        <v>0.562029076451047</v>
      </c>
      <c r="AV69" s="78">
        <v>-0.0540198607788289</v>
      </c>
      <c r="AW69" s="78" t="s">
        <v>114</v>
      </c>
      <c r="AX69" s="78">
        <v>0.00187036004204688</v>
      </c>
    </row>
    <row r="70" spans="8:8">
      <c r="A70" s="69" t="s">
        <v>190</v>
      </c>
      <c r="B70" s="105" t="s">
        <v>114</v>
      </c>
      <c r="C70" s="105" t="s">
        <v>114</v>
      </c>
      <c r="D70" s="105" t="s">
        <v>114</v>
      </c>
      <c r="E70" s="105" t="s">
        <v>114</v>
      </c>
      <c r="F70" s="105" t="s">
        <v>114</v>
      </c>
      <c r="G70" s="105" t="s">
        <v>114</v>
      </c>
      <c r="H70" s="105" t="s">
        <v>114</v>
      </c>
      <c r="I70" s="105" t="s">
        <v>114</v>
      </c>
      <c r="J70" s="105" t="s">
        <v>114</v>
      </c>
      <c r="K70" s="105" t="s">
        <v>114</v>
      </c>
      <c r="L70" s="105" t="s">
        <v>114</v>
      </c>
      <c r="M70" s="105" t="s">
        <v>114</v>
      </c>
      <c r="N70" s="105" t="s">
        <v>114</v>
      </c>
      <c r="O70" s="105" t="s">
        <v>114</v>
      </c>
      <c r="P70" s="105" t="s">
        <v>114</v>
      </c>
      <c r="Q70" s="105" t="s">
        <v>114</v>
      </c>
      <c r="R70" s="105" t="s">
        <v>114</v>
      </c>
      <c r="S70" s="105" t="s">
        <v>114</v>
      </c>
      <c r="T70" s="105" t="s">
        <v>114</v>
      </c>
      <c r="U70" s="105" t="s">
        <v>114</v>
      </c>
      <c r="V70" s="105" t="s">
        <v>114</v>
      </c>
      <c r="W70" s="105" t="s">
        <v>114</v>
      </c>
      <c r="X70" s="105" t="s">
        <v>114</v>
      </c>
      <c r="Y70" s="105" t="s">
        <v>114</v>
      </c>
      <c r="Z70" s="105" t="s">
        <v>114</v>
      </c>
      <c r="AA70" s="105" t="s">
        <v>114</v>
      </c>
      <c r="AB70" s="105" t="s">
        <v>114</v>
      </c>
      <c r="AC70" s="105" t="s">
        <v>114</v>
      </c>
      <c r="AD70" s="105" t="s">
        <v>114</v>
      </c>
      <c r="AE70" s="105" t="s">
        <v>114</v>
      </c>
      <c r="AF70" s="105" t="s">
        <v>114</v>
      </c>
      <c r="AG70" s="105" t="s">
        <v>114</v>
      </c>
      <c r="AH70" s="105" t="s">
        <v>114</v>
      </c>
      <c r="AI70" s="105" t="s">
        <v>114</v>
      </c>
      <c r="AJ70" s="105" t="s">
        <v>114</v>
      </c>
      <c r="AK70" s="105" t="s">
        <v>114</v>
      </c>
      <c r="AL70" s="105" t="s">
        <v>114</v>
      </c>
      <c r="AM70" s="105" t="s">
        <v>114</v>
      </c>
      <c r="AN70" s="105">
        <v>0.908108849605882</v>
      </c>
      <c r="AO70" s="105">
        <v>0.891861739251574</v>
      </c>
      <c r="AP70" s="105">
        <v>0.946334139529797</v>
      </c>
      <c r="AQ70" s="105">
        <v>0.932498182445119</v>
      </c>
      <c r="AR70" s="105">
        <v>0.827033127290778</v>
      </c>
      <c r="AS70" s="105">
        <v>0.680842213769761</v>
      </c>
      <c r="AT70" s="105">
        <v>0.691212977788237</v>
      </c>
      <c r="AU70" s="106">
        <v>0.710345577218969</v>
      </c>
      <c r="AV70" s="78">
        <v>0.0248718775149561</v>
      </c>
      <c r="AW70" s="78" t="s">
        <v>114</v>
      </c>
      <c r="AX70" s="78">
        <v>0.00236393816502269</v>
      </c>
    </row>
    <row r="71" spans="8:8">
      <c r="A71" s="69" t="s">
        <v>191</v>
      </c>
      <c r="B71" s="105" t="s">
        <v>114</v>
      </c>
      <c r="C71" s="105" t="s">
        <v>114</v>
      </c>
      <c r="D71" s="105" t="s">
        <v>114</v>
      </c>
      <c r="E71" s="105" t="s">
        <v>114</v>
      </c>
      <c r="F71" s="105" t="s">
        <v>114</v>
      </c>
      <c r="G71" s="105" t="s">
        <v>114</v>
      </c>
      <c r="H71" s="105" t="s">
        <v>114</v>
      </c>
      <c r="I71" s="105" t="s">
        <v>114</v>
      </c>
      <c r="J71" s="105" t="s">
        <v>114</v>
      </c>
      <c r="K71" s="105" t="s">
        <v>114</v>
      </c>
      <c r="L71" s="105" t="s">
        <v>114</v>
      </c>
      <c r="M71" s="105" t="s">
        <v>114</v>
      </c>
      <c r="N71" s="105" t="s">
        <v>114</v>
      </c>
      <c r="O71" s="105" t="s">
        <v>114</v>
      </c>
      <c r="P71" s="105" t="s">
        <v>114</v>
      </c>
      <c r="Q71" s="105">
        <v>0.787643999999999</v>
      </c>
      <c r="R71" s="105">
        <v>1.4177592</v>
      </c>
      <c r="S71" s="105">
        <v>1.4177592</v>
      </c>
      <c r="T71" s="105">
        <v>1.5359058</v>
      </c>
      <c r="U71" s="105">
        <v>1.5359058</v>
      </c>
      <c r="V71" s="105">
        <v>0.551350799999999</v>
      </c>
      <c r="W71" s="105">
        <v>0.630115199999999</v>
      </c>
      <c r="X71" s="105">
        <v>0.531659699999999</v>
      </c>
      <c r="Y71" s="105">
        <v>0.787643999999999</v>
      </c>
      <c r="Z71" s="105">
        <v>0.590732999999999</v>
      </c>
      <c r="AA71" s="105">
        <v>0.590732999999999</v>
      </c>
      <c r="AB71" s="105">
        <v>0.590732999999999</v>
      </c>
      <c r="AC71" s="105">
        <v>0.492277499999999</v>
      </c>
      <c r="AD71" s="105">
        <v>0.689188499999999</v>
      </c>
      <c r="AE71" s="105">
        <v>2.953665</v>
      </c>
      <c r="AF71" s="105">
        <v>1.378377</v>
      </c>
      <c r="AG71" s="105">
        <v>1.575288</v>
      </c>
      <c r="AH71" s="105">
        <v>1.181466</v>
      </c>
      <c r="AI71" s="105">
        <v>1.181466</v>
      </c>
      <c r="AJ71" s="105">
        <v>1.181466</v>
      </c>
      <c r="AK71" s="105">
        <v>1.2405393</v>
      </c>
      <c r="AL71" s="105">
        <v>1.0830105</v>
      </c>
      <c r="AM71" s="105">
        <v>1.2799215</v>
      </c>
      <c r="AN71" s="105">
        <v>2.12859609537209</v>
      </c>
      <c r="AO71" s="105">
        <v>2.1083399692055</v>
      </c>
      <c r="AP71" s="105">
        <v>2.01944048524264</v>
      </c>
      <c r="AQ71" s="105">
        <v>1.81133830082051</v>
      </c>
      <c r="AR71" s="105">
        <v>1.92424166866255</v>
      </c>
      <c r="AS71" s="105">
        <v>1.56352748105968</v>
      </c>
      <c r="AT71" s="105">
        <v>1.56652868007676</v>
      </c>
      <c r="AU71" s="106">
        <v>1.35867935019036</v>
      </c>
      <c r="AV71" s="78">
        <v>-0.135051193916064</v>
      </c>
      <c r="AW71" s="78">
        <v>0.0286122975813576</v>
      </c>
      <c r="AX71" s="78">
        <v>0.00452150906959636</v>
      </c>
    </row>
    <row r="72" spans="8:8">
      <c r="A72" s="69" t="s">
        <v>192</v>
      </c>
      <c r="B72" s="105">
        <v>3.0127383</v>
      </c>
      <c r="C72" s="105">
        <v>2.3826231</v>
      </c>
      <c r="D72" s="105">
        <v>1.772199</v>
      </c>
      <c r="E72" s="105">
        <v>2.166021</v>
      </c>
      <c r="F72" s="105">
        <v>2.4613875</v>
      </c>
      <c r="G72" s="105">
        <v>2.362932</v>
      </c>
      <c r="H72" s="105">
        <v>1.2011571</v>
      </c>
      <c r="I72" s="105">
        <v>1.1027016</v>
      </c>
      <c r="J72" s="105">
        <v>1.9100367</v>
      </c>
      <c r="K72" s="105">
        <v>0.787643999999999</v>
      </c>
      <c r="L72" s="105">
        <v>0.669497399999999</v>
      </c>
      <c r="M72" s="105">
        <v>0.590732999999999</v>
      </c>
      <c r="N72" s="105">
        <v>0.590732999999999</v>
      </c>
      <c r="O72" s="105">
        <v>0.590732999999999</v>
      </c>
      <c r="P72" s="105">
        <v>0.590732999999999</v>
      </c>
      <c r="Q72" s="105" t="s">
        <v>114</v>
      </c>
      <c r="R72" s="105" t="s">
        <v>114</v>
      </c>
      <c r="S72" s="105" t="s">
        <v>114</v>
      </c>
      <c r="T72" s="105" t="s">
        <v>114</v>
      </c>
      <c r="U72" s="105" t="s">
        <v>114</v>
      </c>
      <c r="V72" s="105" t="s">
        <v>114</v>
      </c>
      <c r="W72" s="105" t="s">
        <v>114</v>
      </c>
      <c r="X72" s="105" t="s">
        <v>114</v>
      </c>
      <c r="Y72" s="105" t="s">
        <v>114</v>
      </c>
      <c r="Z72" s="105" t="s">
        <v>114</v>
      </c>
      <c r="AA72" s="105">
        <v>0.393821999999999</v>
      </c>
      <c r="AB72" s="105">
        <v>0.689188499999999</v>
      </c>
      <c r="AC72" s="105">
        <v>0.886099499999999</v>
      </c>
      <c r="AD72" s="105">
        <v>0.689188499999999</v>
      </c>
      <c r="AE72" s="105">
        <v>0.689188499999999</v>
      </c>
      <c r="AF72" s="105">
        <v>0.689188499999999</v>
      </c>
      <c r="AG72" s="105">
        <v>0.787643999999999</v>
      </c>
      <c r="AH72" s="105">
        <v>0.984554999999999</v>
      </c>
      <c r="AI72" s="105">
        <v>1.2208482</v>
      </c>
      <c r="AJ72" s="105">
        <v>0.984554999999999</v>
      </c>
      <c r="AK72" s="105">
        <v>1.2011571</v>
      </c>
      <c r="AL72" s="105">
        <v>1.3389948</v>
      </c>
      <c r="AM72" s="105">
        <v>1.1420838</v>
      </c>
      <c r="AN72" s="105">
        <v>1.4864194142869</v>
      </c>
      <c r="AO72" s="105">
        <v>1.96092189022733</v>
      </c>
      <c r="AP72" s="105">
        <v>1.6496512526296</v>
      </c>
      <c r="AQ72" s="105">
        <v>1.83191854648648</v>
      </c>
      <c r="AR72" s="105">
        <v>1.39157627861997</v>
      </c>
      <c r="AS72" s="105">
        <v>1.19924229347422</v>
      </c>
      <c r="AT72" s="105">
        <v>1.15112768835997</v>
      </c>
      <c r="AU72" s="106">
        <v>0.917751806740532</v>
      </c>
      <c r="AV72" s="78">
        <v>-0.204915060772409</v>
      </c>
      <c r="AW72" s="78">
        <v>0.0157535569759271</v>
      </c>
      <c r="AX72" s="78">
        <v>0.00305415925930895</v>
      </c>
    </row>
    <row r="73" spans="8:8" s="70" ht="10.2" customFormat="1">
      <c r="A73" s="80" t="s">
        <v>193</v>
      </c>
      <c r="B73" s="107">
        <v>14.965236</v>
      </c>
      <c r="C73" s="107">
        <v>17.6038434</v>
      </c>
      <c r="D73" s="107">
        <v>20.084922</v>
      </c>
      <c r="E73" s="107">
        <v>17.6432256</v>
      </c>
      <c r="F73" s="107">
        <v>19.6320267</v>
      </c>
      <c r="G73" s="107">
        <v>19.9470843</v>
      </c>
      <c r="H73" s="107">
        <v>18.2339586</v>
      </c>
      <c r="I73" s="107">
        <v>15.3393669</v>
      </c>
      <c r="J73" s="107">
        <v>18.1945764</v>
      </c>
      <c r="K73" s="107">
        <v>20.4196707</v>
      </c>
      <c r="L73" s="107">
        <v>18.8050005</v>
      </c>
      <c r="M73" s="107">
        <v>14.8273983</v>
      </c>
      <c r="N73" s="107">
        <v>15.8710266</v>
      </c>
      <c r="O73" s="107">
        <v>16.0679376</v>
      </c>
      <c r="P73" s="107">
        <v>19.0019115</v>
      </c>
      <c r="Q73" s="107">
        <v>22.9204404</v>
      </c>
      <c r="R73" s="107">
        <v>25.7362677</v>
      </c>
      <c r="S73" s="107">
        <v>20.2424508</v>
      </c>
      <c r="T73" s="107">
        <v>21.1285503</v>
      </c>
      <c r="U73" s="107">
        <v>17.0918748</v>
      </c>
      <c r="V73" s="107">
        <v>17.4856968</v>
      </c>
      <c r="W73" s="107">
        <v>16.8555816</v>
      </c>
      <c r="X73" s="107">
        <v>16.7768172</v>
      </c>
      <c r="Y73" s="107">
        <v>17.6038434</v>
      </c>
      <c r="Z73" s="107">
        <v>17.4069324</v>
      </c>
      <c r="AA73" s="107">
        <v>14.6698695</v>
      </c>
      <c r="AB73" s="107">
        <v>16.0679376</v>
      </c>
      <c r="AC73" s="107">
        <v>17.8401366</v>
      </c>
      <c r="AD73" s="107">
        <v>16.2254664</v>
      </c>
      <c r="AE73" s="107">
        <v>16.934346</v>
      </c>
      <c r="AF73" s="107">
        <v>13.5671679</v>
      </c>
      <c r="AG73" s="107">
        <v>14.0791365</v>
      </c>
      <c r="AH73" s="107">
        <v>12.5826129</v>
      </c>
      <c r="AI73" s="107">
        <v>14.2760475</v>
      </c>
      <c r="AJ73" s="107">
        <v>21.7389744</v>
      </c>
      <c r="AK73" s="107">
        <v>21.1876236</v>
      </c>
      <c r="AL73" s="107">
        <v>21.1285503</v>
      </c>
      <c r="AM73" s="107">
        <v>24.220053</v>
      </c>
      <c r="AN73" s="107">
        <v>29.9468564399971</v>
      </c>
      <c r="AO73" s="107">
        <v>31.9161042865246</v>
      </c>
      <c r="AP73" s="107">
        <v>32.4437523700848</v>
      </c>
      <c r="AQ73" s="107">
        <v>29.5004279192523</v>
      </c>
      <c r="AR73" s="107">
        <v>25.3067952445473</v>
      </c>
      <c r="AS73" s="107">
        <v>23.1288287684297</v>
      </c>
      <c r="AT73" s="107">
        <v>24.762263330293</v>
      </c>
      <c r="AU73" s="107">
        <v>25.0921037139591</v>
      </c>
      <c r="AV73" s="108">
        <v>0.0105516494902052</v>
      </c>
      <c r="AW73" s="108">
        <v>0.0131065627565634</v>
      </c>
      <c r="AX73" s="108">
        <v>0.0835032743391754</v>
      </c>
    </row>
    <row r="74" spans="8:8">
      <c r="B74" s="105"/>
      <c r="C74" s="105"/>
      <c r="D74" s="105"/>
      <c r="E74" s="105"/>
      <c r="F74" s="105"/>
      <c r="G74" s="105"/>
      <c r="H74" s="105"/>
      <c r="I74" s="105"/>
      <c r="J74" s="105"/>
      <c r="K74" s="105"/>
      <c r="L74" s="105"/>
      <c r="M74" s="105"/>
      <c r="N74" s="105"/>
      <c r="O74" s="105"/>
      <c r="P74" s="105"/>
      <c r="Q74" s="105"/>
      <c r="R74" s="105"/>
      <c r="S74" s="105"/>
      <c r="T74" s="105"/>
      <c r="U74" s="105"/>
      <c r="V74" s="105"/>
      <c r="W74" s="105"/>
      <c r="X74" s="105"/>
      <c r="Y74" s="105"/>
      <c r="Z74" s="105"/>
      <c r="AA74" s="105"/>
      <c r="AB74" s="105"/>
      <c r="AC74" s="105"/>
      <c r="AD74" s="105"/>
      <c r="AE74" s="105"/>
      <c r="AF74" s="105"/>
      <c r="AG74" s="105"/>
      <c r="AH74" s="105"/>
      <c r="AI74" s="105"/>
      <c r="AJ74" s="105"/>
      <c r="AK74" s="105"/>
      <c r="AL74" s="105"/>
      <c r="AM74" s="105"/>
      <c r="AN74" s="105"/>
      <c r="AO74" s="105"/>
      <c r="AP74" s="105"/>
      <c r="AQ74" s="105"/>
      <c r="AR74" s="105"/>
      <c r="AS74" s="105"/>
      <c r="AT74" s="105"/>
      <c r="AU74" s="106"/>
      <c r="AV74" s="78"/>
      <c r="AW74" s="78"/>
      <c r="AX74" s="78"/>
    </row>
    <row r="75" spans="8:8" s="87" ht="10.2" customFormat="1">
      <c r="A75" s="88" t="s">
        <v>194</v>
      </c>
      <c r="B75" s="89">
        <v>341.1286164</v>
      </c>
      <c r="C75" s="89">
        <v>392.837444999999</v>
      </c>
      <c r="D75" s="89">
        <v>382.873748399999</v>
      </c>
      <c r="E75" s="89">
        <v>369.149051699999</v>
      </c>
      <c r="F75" s="89">
        <v>374.268737699999</v>
      </c>
      <c r="G75" s="89">
        <v>323.1900243</v>
      </c>
      <c r="H75" s="89">
        <v>247.2414516</v>
      </c>
      <c r="I75" s="89">
        <v>216.405189</v>
      </c>
      <c r="J75" s="89">
        <v>194.6071413</v>
      </c>
      <c r="K75" s="89">
        <v>196.7337801</v>
      </c>
      <c r="L75" s="89">
        <v>203.6847384</v>
      </c>
      <c r="M75" s="89">
        <v>200.9673666</v>
      </c>
      <c r="N75" s="89">
        <v>185.1357222</v>
      </c>
      <c r="O75" s="89">
        <v>188.3453715</v>
      </c>
      <c r="P75" s="89">
        <v>212.1125292</v>
      </c>
      <c r="Q75" s="89">
        <v>220.6584666</v>
      </c>
      <c r="R75" s="89">
        <v>262.4626719</v>
      </c>
      <c r="S75" s="89">
        <v>221.7020949</v>
      </c>
      <c r="T75" s="89">
        <v>215.4009429</v>
      </c>
      <c r="U75" s="89">
        <v>204.3542358</v>
      </c>
      <c r="V75" s="89">
        <v>205.9885971</v>
      </c>
      <c r="W75" s="89">
        <v>210.3403302</v>
      </c>
      <c r="X75" s="89">
        <v>215.9129115</v>
      </c>
      <c r="Y75" s="89">
        <v>213.8256549</v>
      </c>
      <c r="Z75" s="89">
        <v>199.3526964</v>
      </c>
      <c r="AA75" s="89">
        <v>184.3874604</v>
      </c>
      <c r="AB75" s="89">
        <v>180.0160362</v>
      </c>
      <c r="AC75" s="89">
        <v>194.2920837</v>
      </c>
      <c r="AD75" s="89">
        <v>204.6496023</v>
      </c>
      <c r="AE75" s="89">
        <v>231.764247</v>
      </c>
      <c r="AF75" s="89">
        <v>238.656132</v>
      </c>
      <c r="AG75" s="89">
        <v>241.1175195</v>
      </c>
      <c r="AH75" s="89">
        <v>252.439902</v>
      </c>
      <c r="AI75" s="89">
        <v>277.1916147</v>
      </c>
      <c r="AJ75" s="89">
        <v>268.980426</v>
      </c>
      <c r="AK75" s="89">
        <v>246.3750432</v>
      </c>
      <c r="AL75" s="89">
        <v>240.625242</v>
      </c>
      <c r="AM75" s="89">
        <v>254.1727188</v>
      </c>
      <c r="AN75" s="89">
        <v>297.948375349687</v>
      </c>
      <c r="AO75" s="89">
        <v>305.57176147822</v>
      </c>
      <c r="AP75" s="89">
        <v>308.969130838858</v>
      </c>
      <c r="AQ75" s="89">
        <v>315.151179042927</v>
      </c>
      <c r="AR75" s="89">
        <v>298.093872180546</v>
      </c>
      <c r="AS75" s="89">
        <v>305.036592521089</v>
      </c>
      <c r="AT75" s="89">
        <v>316.825848385979</v>
      </c>
      <c r="AU75" s="89">
        <v>300.492452691608</v>
      </c>
      <c r="AV75" s="90">
        <v>-0.0541446141849401</v>
      </c>
      <c r="AW75" s="90">
        <v>0.0165061088501075</v>
      </c>
      <c r="AX75" s="90">
        <v>1.0</v>
      </c>
    </row>
    <row r="76" spans="8:8">
      <c r="A76" s="69" t="s">
        <v>195</v>
      </c>
      <c r="B76" s="105">
        <v>33.7899276</v>
      </c>
      <c r="C76" s="105">
        <v>33.3764145</v>
      </c>
      <c r="D76" s="105">
        <v>26.5239117</v>
      </c>
      <c r="E76" s="105">
        <v>35.6999642999999</v>
      </c>
      <c r="F76" s="105">
        <v>34.4791161</v>
      </c>
      <c r="G76" s="105">
        <v>28.6505505</v>
      </c>
      <c r="H76" s="105">
        <v>32.293404</v>
      </c>
      <c r="I76" s="105">
        <v>30.9741003</v>
      </c>
      <c r="J76" s="105">
        <v>27.0949536</v>
      </c>
      <c r="K76" s="105">
        <v>25.3030635</v>
      </c>
      <c r="L76" s="105">
        <v>24.416964</v>
      </c>
      <c r="M76" s="105">
        <v>20.9907126</v>
      </c>
      <c r="N76" s="105">
        <v>23.0976603</v>
      </c>
      <c r="O76" s="105">
        <v>22.6841472</v>
      </c>
      <c r="P76" s="105">
        <v>24.3381996</v>
      </c>
      <c r="Q76" s="105">
        <v>22.4872362</v>
      </c>
      <c r="R76" s="105">
        <v>22.8810582</v>
      </c>
      <c r="S76" s="105">
        <v>23.3930268</v>
      </c>
      <c r="T76" s="105">
        <v>20.5378173</v>
      </c>
      <c r="U76" s="105">
        <v>28.2567285</v>
      </c>
      <c r="V76" s="105">
        <v>31.8405087</v>
      </c>
      <c r="W76" s="105">
        <v>35.6999643</v>
      </c>
      <c r="X76" s="105">
        <v>39.5791109999999</v>
      </c>
      <c r="Y76" s="105">
        <v>41.3906921999999</v>
      </c>
      <c r="Z76" s="105">
        <v>28.1188908</v>
      </c>
      <c r="AA76" s="105">
        <v>25.6575033</v>
      </c>
      <c r="AB76" s="105">
        <v>23.3733357</v>
      </c>
      <c r="AC76" s="105">
        <v>21.9555765</v>
      </c>
      <c r="AD76" s="105">
        <v>21.266388</v>
      </c>
      <c r="AE76" s="105">
        <v>18.903456</v>
      </c>
      <c r="AF76" s="105">
        <v>20.281833</v>
      </c>
      <c r="AG76" s="105">
        <v>22.8022938</v>
      </c>
      <c r="AH76" s="105">
        <v>27.5281578</v>
      </c>
      <c r="AI76" s="105">
        <v>44.7972524999999</v>
      </c>
      <c r="AJ76" s="105">
        <v>37.4721632999999</v>
      </c>
      <c r="AK76" s="105">
        <v>29.6154144</v>
      </c>
      <c r="AL76" s="105">
        <v>26.9374248</v>
      </c>
      <c r="AM76" s="105">
        <v>24.0428331</v>
      </c>
      <c r="AN76" s="105">
        <v>41.1689083214051</v>
      </c>
      <c r="AO76" s="105">
        <v>48.1193490718149</v>
      </c>
      <c r="AP76" s="105">
        <v>49.411763989948</v>
      </c>
      <c r="AQ76" s="105">
        <v>41.0553923011568</v>
      </c>
      <c r="AR76" s="105">
        <v>38.5917618106188</v>
      </c>
      <c r="AS76" s="105">
        <v>47.8971970963846</v>
      </c>
      <c r="AT76" s="105">
        <v>55.9695641657649</v>
      </c>
      <c r="AU76" s="106">
        <v>47.7580673122441</v>
      </c>
      <c r="AV76" s="78">
        <v>-0.149044994374539</v>
      </c>
      <c r="AW76" s="78">
        <v>0.0245515100106226</v>
      </c>
      <c r="AX76" s="78">
        <v>0.158932668306507</v>
      </c>
    </row>
    <row r="77" spans="8:8">
      <c r="A77" s="69" t="s">
        <v>196</v>
      </c>
      <c r="B77" s="105">
        <v>307.3386888</v>
      </c>
      <c r="C77" s="105">
        <v>359.461030499999</v>
      </c>
      <c r="D77" s="105">
        <v>356.349836699999</v>
      </c>
      <c r="E77" s="105">
        <v>333.449087399999</v>
      </c>
      <c r="F77" s="105">
        <v>339.7896216</v>
      </c>
      <c r="G77" s="105">
        <v>294.5394738</v>
      </c>
      <c r="H77" s="105">
        <v>214.9480476</v>
      </c>
      <c r="I77" s="105">
        <v>185.4310887</v>
      </c>
      <c r="J77" s="105">
        <v>167.5121877</v>
      </c>
      <c r="K77" s="105">
        <v>171.4307166</v>
      </c>
      <c r="L77" s="105">
        <v>179.2677744</v>
      </c>
      <c r="M77" s="105">
        <v>179.976654</v>
      </c>
      <c r="N77" s="105">
        <v>162.0380619</v>
      </c>
      <c r="O77" s="105">
        <v>165.6612243</v>
      </c>
      <c r="P77" s="105">
        <v>187.7743296</v>
      </c>
      <c r="Q77" s="105">
        <v>198.1712304</v>
      </c>
      <c r="R77" s="105">
        <v>239.5816137</v>
      </c>
      <c r="S77" s="105">
        <v>198.3090681</v>
      </c>
      <c r="T77" s="105">
        <v>194.8631256</v>
      </c>
      <c r="U77" s="105">
        <v>176.0975073</v>
      </c>
      <c r="V77" s="105">
        <v>174.1480884</v>
      </c>
      <c r="W77" s="105">
        <v>174.6403659</v>
      </c>
      <c r="X77" s="105">
        <v>176.3338005</v>
      </c>
      <c r="Y77" s="105">
        <v>172.4349627</v>
      </c>
      <c r="Z77" s="105">
        <v>171.2338056</v>
      </c>
      <c r="AA77" s="105">
        <v>158.7299571</v>
      </c>
      <c r="AB77" s="105">
        <v>156.6427005</v>
      </c>
      <c r="AC77" s="105">
        <v>172.3365072</v>
      </c>
      <c r="AD77" s="105">
        <v>183.3832143</v>
      </c>
      <c r="AE77" s="105">
        <v>212.860791</v>
      </c>
      <c r="AF77" s="105">
        <v>218.374299</v>
      </c>
      <c r="AG77" s="105">
        <v>218.3152257</v>
      </c>
      <c r="AH77" s="105">
        <v>224.9117442</v>
      </c>
      <c r="AI77" s="105">
        <v>232.3943622</v>
      </c>
      <c r="AJ77" s="105">
        <v>231.5082627</v>
      </c>
      <c r="AK77" s="105">
        <v>216.7596288</v>
      </c>
      <c r="AL77" s="105">
        <v>213.6878172</v>
      </c>
      <c r="AM77" s="105">
        <v>230.1298857</v>
      </c>
      <c r="AN77" s="105">
        <v>256.779467028282</v>
      </c>
      <c r="AO77" s="105">
        <v>257.452412406405</v>
      </c>
      <c r="AP77" s="105">
        <v>259.55736684891</v>
      </c>
      <c r="AQ77" s="105">
        <v>274.09578674177</v>
      </c>
      <c r="AR77" s="105">
        <v>259.502110369927</v>
      </c>
      <c r="AS77" s="105">
        <v>257.139395424704</v>
      </c>
      <c r="AT77" s="105">
        <v>260.856284220214</v>
      </c>
      <c r="AU77" s="106">
        <v>252.734385379364</v>
      </c>
      <c r="AV77" s="78">
        <v>-0.033782701362885</v>
      </c>
      <c r="AW77" s="78">
        <v>0.0088109410495647</v>
      </c>
      <c r="AX77" s="78">
        <v>0.841067331693493</v>
      </c>
    </row>
    <row r="78" spans="8:8">
      <c r="A78" s="91" t="s">
        <v>197</v>
      </c>
      <c r="B78" s="112">
        <v>0.196911</v>
      </c>
      <c r="C78" s="112">
        <v>0.196911</v>
      </c>
      <c r="D78" s="112">
        <v>0.1378377</v>
      </c>
      <c r="E78" s="112">
        <v>0.1378377</v>
      </c>
      <c r="F78" s="112">
        <v>0.1181466</v>
      </c>
      <c r="G78" s="112">
        <v>0.1378377</v>
      </c>
      <c r="H78" s="112">
        <v>0.0</v>
      </c>
      <c r="I78" s="112">
        <v>0.196911</v>
      </c>
      <c r="J78" s="112">
        <v>0.2362932</v>
      </c>
      <c r="K78" s="112">
        <v>0.1772199</v>
      </c>
      <c r="L78" s="112">
        <v>0.1772199</v>
      </c>
      <c r="M78" s="112">
        <v>0.610424099999999</v>
      </c>
      <c r="N78" s="112">
        <v>0.630115199999999</v>
      </c>
      <c r="O78" s="112">
        <v>0.728570699999999</v>
      </c>
      <c r="P78" s="112">
        <v>0.708879599999999</v>
      </c>
      <c r="Q78" s="112">
        <v>0.1378377</v>
      </c>
      <c r="R78" s="112">
        <v>0.196911</v>
      </c>
      <c r="S78" s="112">
        <v>0.472586399999999</v>
      </c>
      <c r="T78" s="112">
        <v>0.413513099999999</v>
      </c>
      <c r="U78" s="112">
        <v>0.413513099999999</v>
      </c>
      <c r="V78" s="112">
        <v>0.3150576</v>
      </c>
      <c r="W78" s="112">
        <v>0.354439799999999</v>
      </c>
      <c r="X78" s="112">
        <v>0.492277499999999</v>
      </c>
      <c r="Y78" s="112">
        <v>0.374130899999999</v>
      </c>
      <c r="Z78" s="112">
        <v>0.807335099999999</v>
      </c>
      <c r="AA78" s="112">
        <v>0.511968599999999</v>
      </c>
      <c r="AB78" s="112">
        <v>0.571041899999999</v>
      </c>
      <c r="AC78" s="112">
        <v>0.452895299999999</v>
      </c>
      <c r="AD78" s="112">
        <v>0.472586399999999</v>
      </c>
      <c r="AE78" s="112">
        <v>0.551350799999999</v>
      </c>
      <c r="AF78" s="112">
        <v>0.393821999999999</v>
      </c>
      <c r="AG78" s="112">
        <v>0.374130899999999</v>
      </c>
      <c r="AH78" s="112">
        <v>0.354439799999999</v>
      </c>
      <c r="AI78" s="112">
        <v>0.2756754</v>
      </c>
      <c r="AJ78" s="112">
        <v>0.1772199</v>
      </c>
      <c r="AK78" s="112">
        <v>0.1772199</v>
      </c>
      <c r="AL78" s="112">
        <v>0.1575288</v>
      </c>
      <c r="AM78" s="112">
        <v>0.1378377</v>
      </c>
      <c r="AN78" s="112">
        <v>1.38852006411173</v>
      </c>
      <c r="AO78" s="112">
        <v>1.56868886816668</v>
      </c>
      <c r="AP78" s="112">
        <v>1.36396114643304</v>
      </c>
      <c r="AQ78" s="112">
        <v>1.42026912816614</v>
      </c>
      <c r="AR78" s="112">
        <v>1.00075664417017</v>
      </c>
      <c r="AS78" s="112">
        <v>1.17976189903666</v>
      </c>
      <c r="AT78" s="112">
        <v>1.16990974084427</v>
      </c>
      <c r="AU78" s="107">
        <v>1.12085388938809</v>
      </c>
      <c r="AV78" s="113">
        <v>-0.044548986949457</v>
      </c>
      <c r="AW78" s="113">
        <v>0.202551409263204</v>
      </c>
      <c r="AX78" s="113">
        <v>0.00373005670973841</v>
      </c>
    </row>
    <row r="79" spans="8:8">
      <c r="A79" s="94"/>
      <c r="B79" s="76"/>
      <c r="C79" s="76"/>
      <c r="D79" s="76"/>
      <c r="E79" s="76"/>
      <c r="F79" s="76"/>
      <c r="G79" s="76"/>
      <c r="H79" s="76"/>
      <c r="I79" s="76"/>
      <c r="J79" s="76"/>
      <c r="K79" s="76"/>
      <c r="L79" s="76"/>
      <c r="M79" s="76"/>
      <c r="N79" s="76"/>
      <c r="O79" s="76"/>
      <c r="P79" s="76"/>
      <c r="Q79" s="76"/>
      <c r="R79" s="76"/>
      <c r="S79" s="76"/>
      <c r="T79" s="76"/>
      <c r="U79" s="76"/>
      <c r="V79" s="76"/>
      <c r="W79" s="76"/>
      <c r="X79" s="76"/>
      <c r="Y79" s="76"/>
      <c r="Z79" s="76"/>
      <c r="AA79" s="76"/>
      <c r="AB79" s="76"/>
      <c r="AC79" s="76"/>
      <c r="AD79" s="76"/>
      <c r="AE79" s="76"/>
      <c r="AF79" s="76"/>
      <c r="AG79" s="76"/>
      <c r="AH79" s="76"/>
      <c r="AI79" s="76"/>
      <c r="AJ79" s="76"/>
      <c r="AK79" s="76"/>
      <c r="AL79" s="76"/>
      <c r="AM79" s="76"/>
      <c r="AN79" s="76"/>
      <c r="AO79" s="76"/>
      <c r="AP79" s="76"/>
      <c r="AQ79" s="76"/>
      <c r="AR79" s="76"/>
      <c r="AS79" s="76"/>
      <c r="AT79" s="76"/>
      <c r="AU79" s="76"/>
      <c r="AV79" s="94"/>
      <c r="AW79" s="94"/>
      <c r="AX79" s="94"/>
    </row>
    <row r="80" spans="8:8">
      <c r="A80" s="96" t="s">
        <v>241</v>
      </c>
      <c r="B80" s="76"/>
      <c r="C80" s="76"/>
      <c r="D80" s="76"/>
      <c r="E80" s="76"/>
      <c r="F80" s="76"/>
      <c r="G80" s="76"/>
      <c r="H80" s="76"/>
      <c r="I80" s="76"/>
      <c r="J80" s="76"/>
      <c r="K80" s="76"/>
      <c r="L80" s="76"/>
      <c r="M80" s="76"/>
      <c r="N80" s="76"/>
      <c r="O80" s="76"/>
      <c r="P80" s="76"/>
      <c r="Q80" s="76"/>
      <c r="R80" s="76"/>
      <c r="S80" s="76"/>
      <c r="T80" s="76"/>
      <c r="U80" s="76"/>
      <c r="V80" s="76"/>
      <c r="W80" s="76"/>
      <c r="X80" s="76"/>
      <c r="Y80" s="76"/>
      <c r="Z80" s="76"/>
      <c r="AA80" s="76"/>
      <c r="AB80" s="76"/>
      <c r="AC80" s="76"/>
      <c r="AD80" s="76"/>
      <c r="AE80" s="76"/>
      <c r="AF80" s="76"/>
      <c r="AG80" s="76"/>
      <c r="AH80" s="76"/>
      <c r="AI80" s="76"/>
      <c r="AJ80" s="76"/>
      <c r="AK80" s="76"/>
      <c r="AL80" s="76"/>
      <c r="AM80" s="76"/>
      <c r="AN80" s="76"/>
      <c r="AO80" s="76"/>
      <c r="AP80" s="76"/>
      <c r="AQ80" s="76"/>
      <c r="AR80" s="76"/>
      <c r="AS80" s="76"/>
      <c r="AT80" s="76"/>
      <c r="AU80" s="76"/>
      <c r="AV80" s="94"/>
      <c r="AW80" s="94"/>
      <c r="AX80" s="94"/>
    </row>
    <row r="81" spans="8:8">
      <c r="A81" s="96" t="s">
        <v>246</v>
      </c>
      <c r="B81" s="76"/>
      <c r="C81" s="76"/>
      <c r="D81" s="76"/>
      <c r="E81" s="76"/>
      <c r="F81" s="76"/>
      <c r="G81" s="76"/>
      <c r="H81" s="76"/>
      <c r="I81" s="76"/>
      <c r="J81" s="76"/>
      <c r="K81" s="76"/>
      <c r="L81" s="76"/>
      <c r="M81" s="76"/>
      <c r="N81" s="76"/>
      <c r="O81" s="76"/>
      <c r="P81" s="76"/>
      <c r="Q81" s="76"/>
      <c r="R81" s="76"/>
      <c r="S81" s="76"/>
      <c r="T81" s="76"/>
      <c r="U81" s="76"/>
      <c r="V81" s="76"/>
      <c r="W81" s="76"/>
      <c r="X81" s="76"/>
      <c r="Y81" s="76"/>
      <c r="Z81" s="76"/>
      <c r="AA81" s="76"/>
      <c r="AB81" s="76"/>
      <c r="AC81" s="76"/>
      <c r="AD81" s="76"/>
      <c r="AE81" s="76"/>
      <c r="AF81" s="76"/>
      <c r="AG81" s="76"/>
      <c r="AH81" s="76"/>
      <c r="AI81" s="76"/>
      <c r="AJ81" s="76"/>
      <c r="AK81" s="76"/>
      <c r="AL81" s="76"/>
      <c r="AM81" s="76"/>
      <c r="AN81" s="76"/>
      <c r="AO81" s="76"/>
      <c r="AP81" s="76"/>
      <c r="AQ81" s="76"/>
      <c r="AR81" s="76"/>
      <c r="AS81" s="76"/>
      <c r="AT81" s="76"/>
      <c r="AU81" s="76"/>
      <c r="AV81" s="94"/>
      <c r="AW81" s="94"/>
      <c r="AX81" s="94"/>
    </row>
    <row r="82" spans="8:8">
      <c r="A82" s="96" t="s">
        <v>247</v>
      </c>
      <c r="B82" s="76"/>
      <c r="C82" s="76"/>
      <c r="D82" s="76"/>
      <c r="E82" s="76"/>
      <c r="F82" s="76"/>
      <c r="G82" s="76"/>
      <c r="H82" s="76"/>
      <c r="I82" s="76"/>
      <c r="J82" s="76"/>
      <c r="K82" s="76"/>
      <c r="L82" s="76"/>
      <c r="M82" s="76"/>
      <c r="N82" s="76"/>
      <c r="O82" s="76"/>
      <c r="P82" s="76"/>
      <c r="Q82" s="76"/>
      <c r="R82" s="76"/>
      <c r="S82" s="76"/>
      <c r="T82" s="76"/>
      <c r="U82" s="76"/>
      <c r="V82" s="76"/>
      <c r="W82" s="76"/>
      <c r="X82" s="76"/>
      <c r="Y82" s="76"/>
      <c r="Z82" s="76"/>
      <c r="AA82" s="76"/>
      <c r="AB82" s="76"/>
      <c r="AC82" s="76"/>
      <c r="AD82" s="76"/>
      <c r="AE82" s="76"/>
      <c r="AF82" s="76"/>
      <c r="AG82" s="76"/>
      <c r="AH82" s="76"/>
      <c r="AI82" s="76"/>
      <c r="AJ82" s="76"/>
      <c r="AK82" s="76"/>
      <c r="AL82" s="76"/>
      <c r="AM82" s="76"/>
      <c r="AN82" s="76"/>
      <c r="AO82" s="76"/>
      <c r="AP82" s="76"/>
      <c r="AQ82" s="76"/>
      <c r="AR82" s="76"/>
      <c r="AS82" s="76"/>
      <c r="AT82" s="76"/>
      <c r="AU82" s="76"/>
      <c r="AV82" s="94"/>
      <c r="AW82" s="94"/>
      <c r="AX82" s="94"/>
    </row>
    <row r="83" spans="8:8">
      <c r="A83" s="69" t="s">
        <v>221</v>
      </c>
      <c r="B83" s="76"/>
      <c r="C83" s="76"/>
      <c r="D83" s="76"/>
      <c r="E83" s="76"/>
      <c r="F83" s="76"/>
      <c r="G83" s="76"/>
      <c r="H83" s="76"/>
      <c r="I83" s="76"/>
      <c r="J83" s="76"/>
      <c r="K83" s="76"/>
      <c r="L83" s="76"/>
      <c r="M83" s="76"/>
      <c r="N83" s="76"/>
      <c r="O83" s="76"/>
      <c r="P83" s="76"/>
      <c r="Q83" s="76"/>
      <c r="R83" s="76"/>
      <c r="S83" s="76"/>
      <c r="T83" s="76"/>
      <c r="U83" s="76"/>
      <c r="V83" s="76"/>
      <c r="W83" s="76"/>
      <c r="X83" s="76"/>
      <c r="Y83" s="76"/>
      <c r="Z83" s="76"/>
      <c r="AA83" s="76"/>
      <c r="AB83" s="76"/>
      <c r="AC83" s="76"/>
      <c r="AD83" s="76"/>
      <c r="AE83" s="76"/>
      <c r="AF83" s="76"/>
      <c r="AG83" s="76"/>
      <c r="AH83" s="76"/>
      <c r="AI83" s="76"/>
      <c r="AJ83" s="76"/>
      <c r="AK83" s="76"/>
      <c r="AL83" s="76"/>
      <c r="AM83" s="76"/>
      <c r="AN83" s="76"/>
      <c r="AO83" s="76"/>
      <c r="AP83" s="76"/>
      <c r="AQ83" s="76"/>
      <c r="AR83" s="76"/>
      <c r="AS83" s="76"/>
      <c r="AT83" s="76"/>
      <c r="AU83" s="76"/>
    </row>
    <row r="84" spans="8:8">
      <c r="A84" s="114" t="s">
        <v>224</v>
      </c>
      <c r="B84" s="76"/>
      <c r="C84" s="76"/>
      <c r="D84" s="76"/>
      <c r="E84" s="76"/>
      <c r="F84" s="76"/>
      <c r="G84" s="76"/>
      <c r="H84" s="76"/>
      <c r="I84" s="76"/>
      <c r="J84" s="76"/>
      <c r="K84" s="76"/>
      <c r="L84" s="76"/>
      <c r="M84" s="76"/>
      <c r="N84" s="76"/>
      <c r="O84" s="76"/>
      <c r="P84" s="76"/>
      <c r="Q84" s="76"/>
      <c r="R84" s="76"/>
      <c r="S84" s="76"/>
      <c r="T84" s="76"/>
      <c r="U84" s="76"/>
      <c r="V84" s="76"/>
      <c r="W84" s="76"/>
      <c r="X84" s="76"/>
      <c r="Y84" s="76"/>
      <c r="Z84" s="76"/>
      <c r="AA84" s="76"/>
      <c r="AB84" s="76"/>
      <c r="AC84" s="76"/>
      <c r="AD84" s="76"/>
      <c r="AE84" s="76"/>
      <c r="AF84" s="76"/>
      <c r="AG84" s="76"/>
      <c r="AH84" s="76"/>
      <c r="AI84" s="76"/>
      <c r="AJ84" s="76"/>
      <c r="AK84" s="76"/>
      <c r="AL84" s="76"/>
      <c r="AM84" s="76"/>
      <c r="AN84" s="76"/>
      <c r="AO84" s="76"/>
      <c r="AP84" s="76"/>
      <c r="AQ84" s="76"/>
      <c r="AR84" s="76"/>
      <c r="AS84" s="76"/>
      <c r="AT84" s="76"/>
      <c r="AU84" s="76"/>
    </row>
    <row r="85" spans="8:8">
      <c r="A85" s="69" t="s">
        <v>203</v>
      </c>
      <c r="B85" s="76"/>
      <c r="C85" s="76"/>
      <c r="D85" s="76"/>
      <c r="E85" s="76"/>
      <c r="F85" s="76"/>
      <c r="G85" s="76"/>
      <c r="H85" s="76"/>
      <c r="I85" s="76"/>
      <c r="J85" s="76"/>
      <c r="K85" s="76"/>
      <c r="L85" s="76"/>
      <c r="M85" s="76"/>
      <c r="N85" s="76"/>
      <c r="O85" s="76"/>
      <c r="P85" s="76"/>
      <c r="Q85" s="76"/>
      <c r="R85" s="76"/>
      <c r="S85" s="76"/>
      <c r="T85" s="76"/>
      <c r="U85" s="76"/>
      <c r="V85" s="76"/>
      <c r="W85" s="76"/>
      <c r="X85" s="76"/>
      <c r="Y85" s="76"/>
      <c r="Z85" s="76"/>
      <c r="AA85" s="76"/>
      <c r="AB85" s="76"/>
      <c r="AC85" s="76"/>
      <c r="AD85" s="76"/>
      <c r="AE85" s="76"/>
      <c r="AF85" s="76"/>
      <c r="AG85" s="76"/>
      <c r="AH85" s="76"/>
      <c r="AI85" s="76"/>
      <c r="AJ85" s="76"/>
      <c r="AK85" s="76"/>
      <c r="AL85" s="76"/>
      <c r="AM85" s="76"/>
      <c r="AN85" s="76"/>
      <c r="AO85" s="76"/>
      <c r="AP85" s="76"/>
      <c r="AQ85" s="76"/>
      <c r="AR85" s="76"/>
      <c r="AS85" s="76"/>
      <c r="AT85" s="76"/>
      <c r="AU85" s="76"/>
    </row>
    <row r="86" spans="8:8">
      <c r="A86" s="69" t="s">
        <v>204</v>
      </c>
      <c r="B86" s="76"/>
      <c r="C86" s="76"/>
      <c r="D86" s="76"/>
      <c r="E86" s="76"/>
      <c r="F86" s="76"/>
      <c r="G86" s="76"/>
      <c r="H86" s="76"/>
      <c r="I86" s="76"/>
      <c r="J86" s="76"/>
      <c r="K86" s="76"/>
      <c r="L86" s="76"/>
      <c r="M86" s="76"/>
      <c r="N86" s="76"/>
      <c r="O86" s="76"/>
      <c r="P86" s="76"/>
      <c r="Q86" s="76"/>
      <c r="R86" s="76"/>
      <c r="S86" s="76"/>
      <c r="T86" s="76"/>
      <c r="U86" s="76"/>
      <c r="V86" s="76"/>
      <c r="W86" s="76"/>
      <c r="X86" s="76"/>
      <c r="Y86" s="76"/>
      <c r="Z86" s="76"/>
      <c r="AA86" s="76"/>
      <c r="AB86" s="76"/>
      <c r="AC86" s="76"/>
      <c r="AD86" s="76"/>
      <c r="AE86" s="76"/>
      <c r="AF86" s="76"/>
      <c r="AG86" s="76"/>
      <c r="AH86" s="76"/>
      <c r="AI86" s="76"/>
      <c r="AJ86" s="76"/>
      <c r="AK86" s="76"/>
      <c r="AL86" s="76"/>
      <c r="AM86" s="76"/>
      <c r="AN86" s="76"/>
      <c r="AO86" s="76"/>
      <c r="AP86" s="76"/>
      <c r="AQ86" s="76"/>
      <c r="AR86" s="76"/>
      <c r="AS86" s="76"/>
      <c r="AT86" s="76"/>
      <c r="AU86" s="76"/>
    </row>
    <row r="87" spans="8:8">
      <c r="A87" s="69" t="s">
        <v>225</v>
      </c>
      <c r="B87" s="76"/>
      <c r="C87" s="76"/>
      <c r="D87" s="76"/>
      <c r="E87" s="76"/>
      <c r="F87" s="76"/>
      <c r="G87" s="76"/>
      <c r="H87" s="76"/>
      <c r="I87" s="76"/>
      <c r="J87" s="76"/>
      <c r="K87" s="76"/>
      <c r="L87" s="76"/>
      <c r="M87" s="76"/>
      <c r="N87" s="76"/>
      <c r="O87" s="76"/>
      <c r="P87" s="76"/>
      <c r="Q87" s="76"/>
      <c r="R87" s="76"/>
      <c r="S87" s="76"/>
      <c r="T87" s="76"/>
      <c r="U87" s="76"/>
      <c r="V87" s="76"/>
      <c r="W87" s="76"/>
      <c r="X87" s="76"/>
      <c r="Y87" s="76"/>
      <c r="Z87" s="76"/>
      <c r="AA87" s="76"/>
      <c r="AB87" s="76"/>
      <c r="AC87" s="76"/>
      <c r="AD87" s="76"/>
      <c r="AE87" s="76"/>
      <c r="AF87" s="76"/>
      <c r="AG87" s="76"/>
      <c r="AH87" s="76"/>
      <c r="AI87" s="76"/>
      <c r="AJ87" s="76"/>
      <c r="AK87" s="76"/>
      <c r="AL87" s="76"/>
      <c r="AM87" s="76"/>
      <c r="AN87" s="76"/>
      <c r="AO87" s="76"/>
      <c r="AP87" s="76"/>
      <c r="AQ87" s="76"/>
      <c r="AR87" s="76"/>
      <c r="AS87" s="76"/>
      <c r="AT87" s="76"/>
      <c r="AU87" s="76"/>
    </row>
    <row r="88" spans="8:8">
      <c r="A88" s="70" t="s">
        <v>244</v>
      </c>
      <c r="B88" s="76"/>
      <c r="C88" s="76"/>
      <c r="D88" s="76"/>
      <c r="E88" s="76"/>
      <c r="F88" s="76"/>
      <c r="G88" s="76"/>
      <c r="H88" s="76"/>
      <c r="I88" s="76"/>
      <c r="J88" s="76"/>
      <c r="K88" s="76"/>
      <c r="L88" s="76"/>
      <c r="M88" s="76"/>
      <c r="N88" s="76"/>
      <c r="O88" s="76"/>
      <c r="P88" s="76"/>
      <c r="Q88" s="76"/>
      <c r="R88" s="76"/>
      <c r="S88" s="76"/>
      <c r="T88" s="76"/>
      <c r="U88" s="76"/>
      <c r="V88" s="76"/>
      <c r="W88" s="76"/>
      <c r="X88" s="76"/>
      <c r="Y88" s="76"/>
      <c r="Z88" s="76"/>
      <c r="AA88" s="76"/>
      <c r="AB88" s="76"/>
      <c r="AC88" s="76"/>
      <c r="AD88" s="76"/>
      <c r="AE88" s="76"/>
      <c r="AF88" s="76"/>
      <c r="AG88" s="76"/>
      <c r="AH88" s="76"/>
      <c r="AI88" s="76"/>
      <c r="AJ88" s="76"/>
      <c r="AK88" s="76"/>
      <c r="AL88" s="76"/>
      <c r="AM88" s="76"/>
      <c r="AN88" s="76"/>
      <c r="AO88" s="76"/>
      <c r="AP88" s="76"/>
      <c r="AQ88" s="76"/>
      <c r="AR88" s="76"/>
      <c r="AS88" s="76"/>
      <c r="AT88" s="76"/>
      <c r="AU88" s="76"/>
    </row>
    <row r="89" spans="8:8">
      <c r="B89" s="76"/>
      <c r="C89" s="76"/>
      <c r="D89" s="76"/>
      <c r="E89" s="76"/>
      <c r="F89" s="76"/>
      <c r="G89" s="76"/>
      <c r="H89" s="76"/>
      <c r="I89" s="76"/>
      <c r="J89" s="76"/>
      <c r="K89" s="76"/>
      <c r="L89" s="76"/>
      <c r="M89" s="76"/>
      <c r="N89" s="76"/>
      <c r="O89" s="76"/>
      <c r="P89" s="76"/>
      <c r="Q89" s="76"/>
      <c r="R89" s="76"/>
      <c r="S89" s="76"/>
      <c r="T89" s="76"/>
      <c r="U89" s="76"/>
      <c r="V89" s="76"/>
      <c r="W89" s="76"/>
      <c r="X89" s="76"/>
      <c r="Y89" s="76"/>
      <c r="Z89" s="76"/>
      <c r="AA89" s="76"/>
      <c r="AB89" s="76"/>
      <c r="AC89" s="76"/>
      <c r="AD89" s="76"/>
      <c r="AE89" s="76"/>
      <c r="AF89" s="76"/>
      <c r="AG89" s="76"/>
      <c r="AH89" s="76"/>
      <c r="AI89" s="76"/>
      <c r="AJ89" s="76"/>
      <c r="AK89" s="76"/>
      <c r="AL89" s="76"/>
      <c r="AM89" s="76"/>
      <c r="AN89" s="76"/>
      <c r="AO89" s="76"/>
      <c r="AP89" s="76"/>
      <c r="AQ89" s="76"/>
      <c r="AR89" s="76"/>
      <c r="AS89" s="76"/>
      <c r="AT89" s="76"/>
      <c r="AU89" s="76"/>
    </row>
    <row r="90" spans="8:8">
      <c r="B90" s="76"/>
      <c r="C90" s="76"/>
      <c r="D90" s="76"/>
      <c r="E90" s="76"/>
      <c r="F90" s="76"/>
      <c r="G90" s="76"/>
      <c r="H90" s="76"/>
      <c r="I90" s="76"/>
      <c r="J90" s="76"/>
      <c r="K90" s="76"/>
      <c r="L90" s="76"/>
      <c r="M90" s="76"/>
      <c r="N90" s="76"/>
      <c r="O90" s="76"/>
      <c r="P90" s="76"/>
      <c r="Q90" s="76"/>
      <c r="R90" s="76"/>
      <c r="S90" s="76"/>
      <c r="T90" s="76"/>
      <c r="U90" s="76"/>
      <c r="V90" s="76"/>
      <c r="W90" s="76"/>
      <c r="X90" s="76"/>
      <c r="Y90" s="76"/>
      <c r="Z90" s="76"/>
      <c r="AA90" s="76"/>
      <c r="AB90" s="76"/>
      <c r="AC90" s="76"/>
      <c r="AD90" s="76"/>
      <c r="AE90" s="76"/>
      <c r="AF90" s="76"/>
      <c r="AG90" s="76"/>
      <c r="AH90" s="76"/>
      <c r="AI90" s="76"/>
      <c r="AJ90" s="76"/>
      <c r="AK90" s="76"/>
      <c r="AL90" s="76"/>
      <c r="AM90" s="76"/>
      <c r="AN90" s="76"/>
      <c r="AO90" s="76"/>
      <c r="AP90" s="76"/>
      <c r="AQ90" s="76"/>
      <c r="AR90" s="76"/>
      <c r="AS90" s="76"/>
      <c r="AT90" s="76"/>
      <c r="AU90" s="76"/>
    </row>
    <row r="91" spans="8:8">
      <c r="B91" s="76"/>
      <c r="C91" s="76"/>
      <c r="D91" s="76"/>
      <c r="E91" s="76"/>
      <c r="F91" s="76"/>
      <c r="G91" s="76"/>
      <c r="H91" s="76"/>
      <c r="I91" s="76"/>
      <c r="J91" s="76"/>
      <c r="K91" s="76"/>
      <c r="L91" s="76"/>
      <c r="M91" s="76"/>
      <c r="N91" s="76"/>
      <c r="O91" s="76"/>
      <c r="P91" s="76"/>
      <c r="Q91" s="76"/>
      <c r="R91" s="76"/>
      <c r="S91" s="76"/>
      <c r="T91" s="76"/>
      <c r="U91" s="76"/>
      <c r="V91" s="76"/>
      <c r="W91" s="76"/>
      <c r="X91" s="76"/>
      <c r="Y91" s="76"/>
      <c r="Z91" s="76"/>
      <c r="AA91" s="76"/>
      <c r="AB91" s="76"/>
      <c r="AC91" s="76"/>
      <c r="AD91" s="76"/>
      <c r="AE91" s="76"/>
      <c r="AF91" s="76"/>
      <c r="AG91" s="76"/>
      <c r="AH91" s="76"/>
      <c r="AI91" s="76"/>
      <c r="AJ91" s="76"/>
      <c r="AK91" s="76"/>
      <c r="AL91" s="76"/>
      <c r="AM91" s="76"/>
      <c r="AN91" s="76"/>
      <c r="AO91" s="76"/>
      <c r="AP91" s="76"/>
      <c r="AQ91" s="76"/>
      <c r="AR91" s="76"/>
      <c r="AS91" s="76"/>
      <c r="AT91" s="76"/>
      <c r="AU91" s="76"/>
    </row>
    <row r="92" spans="8:8">
      <c r="B92" s="76"/>
      <c r="C92" s="76"/>
      <c r="D92" s="76"/>
      <c r="E92" s="76"/>
      <c r="F92" s="76"/>
      <c r="G92" s="76"/>
      <c r="H92" s="76"/>
      <c r="I92" s="76"/>
      <c r="J92" s="76"/>
      <c r="K92" s="76"/>
      <c r="L92" s="76"/>
      <c r="M92" s="76"/>
      <c r="N92" s="76"/>
      <c r="O92" s="76"/>
      <c r="P92" s="76"/>
      <c r="Q92" s="76"/>
      <c r="R92" s="76"/>
      <c r="S92" s="76"/>
      <c r="T92" s="76"/>
      <c r="U92" s="76"/>
      <c r="V92" s="76"/>
      <c r="W92" s="76"/>
      <c r="X92" s="76"/>
      <c r="Y92" s="76"/>
      <c r="Z92" s="76"/>
      <c r="AA92" s="76"/>
      <c r="AB92" s="76"/>
      <c r="AC92" s="76"/>
      <c r="AD92" s="76"/>
      <c r="AE92" s="76"/>
      <c r="AF92" s="76"/>
      <c r="AG92" s="76"/>
      <c r="AH92" s="76"/>
      <c r="AI92" s="76"/>
      <c r="AJ92" s="76"/>
      <c r="AK92" s="76"/>
      <c r="AL92" s="76"/>
      <c r="AM92" s="76"/>
      <c r="AN92" s="76"/>
      <c r="AO92" s="76"/>
      <c r="AP92" s="76"/>
      <c r="AQ92" s="76"/>
      <c r="AR92" s="76"/>
      <c r="AS92" s="76"/>
      <c r="AT92" s="76"/>
      <c r="AU92" s="76"/>
    </row>
    <row r="93" spans="8:8">
      <c r="B93" s="76"/>
      <c r="C93" s="76"/>
      <c r="D93" s="76"/>
      <c r="E93" s="76"/>
      <c r="F93" s="76"/>
      <c r="G93" s="76"/>
      <c r="H93" s="76"/>
      <c r="I93" s="76"/>
      <c r="J93" s="76"/>
      <c r="K93" s="76"/>
      <c r="L93" s="76"/>
      <c r="M93" s="76"/>
      <c r="N93" s="76"/>
      <c r="O93" s="76"/>
      <c r="P93" s="76"/>
      <c r="Q93" s="76"/>
      <c r="R93" s="76"/>
      <c r="S93" s="76"/>
      <c r="T93" s="76"/>
      <c r="U93" s="76"/>
      <c r="V93" s="76"/>
      <c r="W93" s="76"/>
      <c r="X93" s="76"/>
      <c r="Y93" s="76"/>
      <c r="Z93" s="76"/>
      <c r="AA93" s="76"/>
      <c r="AB93" s="76"/>
      <c r="AC93" s="76"/>
      <c r="AD93" s="76"/>
      <c r="AE93" s="76"/>
      <c r="AF93" s="76"/>
      <c r="AG93" s="76"/>
      <c r="AH93" s="76"/>
      <c r="AI93" s="76"/>
      <c r="AJ93" s="76"/>
      <c r="AK93" s="76"/>
      <c r="AL93" s="76"/>
      <c r="AM93" s="76"/>
      <c r="AN93" s="76"/>
      <c r="AO93" s="76"/>
      <c r="AP93" s="76"/>
      <c r="AQ93" s="76"/>
      <c r="AR93" s="76"/>
      <c r="AS93" s="76"/>
      <c r="AT93" s="76"/>
      <c r="AU93" s="76"/>
    </row>
    <row r="94" spans="8:8">
      <c r="B94" s="76"/>
      <c r="C94" s="76"/>
      <c r="D94" s="76"/>
      <c r="E94" s="76"/>
      <c r="F94" s="76"/>
      <c r="G94" s="76"/>
      <c r="H94" s="76"/>
      <c r="I94" s="76"/>
      <c r="J94" s="76"/>
      <c r="K94" s="76"/>
      <c r="L94" s="76"/>
      <c r="M94" s="76"/>
      <c r="N94" s="76"/>
      <c r="O94" s="76"/>
      <c r="P94" s="76"/>
      <c r="Q94" s="76"/>
      <c r="R94" s="76"/>
      <c r="S94" s="76"/>
      <c r="T94" s="76"/>
      <c r="U94" s="76"/>
      <c r="V94" s="76"/>
      <c r="W94" s="76"/>
      <c r="X94" s="76"/>
      <c r="Y94" s="76"/>
      <c r="Z94" s="76"/>
      <c r="AA94" s="76"/>
      <c r="AB94" s="76"/>
      <c r="AC94" s="76"/>
      <c r="AD94" s="76"/>
      <c r="AE94" s="76"/>
      <c r="AF94" s="76"/>
      <c r="AG94" s="76"/>
      <c r="AH94" s="76"/>
      <c r="AI94" s="76"/>
      <c r="AJ94" s="76"/>
      <c r="AK94" s="76"/>
      <c r="AL94" s="76"/>
      <c r="AM94" s="76"/>
      <c r="AN94" s="76"/>
      <c r="AO94" s="76"/>
      <c r="AP94" s="76"/>
      <c r="AQ94" s="76"/>
      <c r="AR94" s="76"/>
      <c r="AS94" s="76"/>
      <c r="AT94" s="76"/>
      <c r="AU94" s="76"/>
    </row>
    <row r="95" spans="8:8">
      <c r="B95" s="76"/>
      <c r="C95" s="76"/>
      <c r="D95" s="76"/>
      <c r="E95" s="76"/>
      <c r="F95" s="76"/>
      <c r="G95" s="76"/>
      <c r="H95" s="76"/>
      <c r="I95" s="76"/>
      <c r="J95" s="76"/>
      <c r="K95" s="76"/>
      <c r="L95" s="76"/>
      <c r="M95" s="76"/>
      <c r="N95" s="76"/>
      <c r="O95" s="76"/>
      <c r="P95" s="76"/>
      <c r="Q95" s="76"/>
      <c r="R95" s="76"/>
      <c r="S95" s="76"/>
      <c r="T95" s="76"/>
      <c r="U95" s="76"/>
      <c r="V95" s="76"/>
      <c r="W95" s="76"/>
      <c r="X95" s="76"/>
      <c r="Y95" s="76"/>
      <c r="Z95" s="76"/>
      <c r="AA95" s="76"/>
      <c r="AB95" s="76"/>
      <c r="AC95" s="76"/>
      <c r="AD95" s="76"/>
      <c r="AE95" s="76"/>
      <c r="AF95" s="76"/>
      <c r="AG95" s="76"/>
      <c r="AH95" s="76"/>
      <c r="AI95" s="76"/>
      <c r="AJ95" s="76"/>
      <c r="AK95" s="76"/>
      <c r="AL95" s="76"/>
      <c r="AM95" s="76"/>
      <c r="AN95" s="76"/>
      <c r="AO95" s="76"/>
      <c r="AP95" s="76"/>
      <c r="AQ95" s="76"/>
      <c r="AR95" s="76"/>
      <c r="AS95" s="76"/>
      <c r="AT95" s="76"/>
      <c r="AU95" s="76"/>
    </row>
    <row r="96" spans="8:8">
      <c r="B96" s="76"/>
      <c r="C96" s="76"/>
      <c r="D96" s="76"/>
      <c r="E96" s="76"/>
      <c r="F96" s="76"/>
      <c r="G96" s="76"/>
      <c r="H96" s="76"/>
      <c r="I96" s="76"/>
      <c r="J96" s="76"/>
      <c r="K96" s="76"/>
      <c r="L96" s="76"/>
      <c r="M96" s="76"/>
      <c r="N96" s="76"/>
      <c r="O96" s="76"/>
      <c r="P96" s="76"/>
      <c r="Q96" s="76"/>
      <c r="R96" s="76"/>
      <c r="S96" s="76"/>
      <c r="T96" s="76"/>
      <c r="U96" s="76"/>
      <c r="V96" s="76"/>
      <c r="W96" s="76"/>
      <c r="X96" s="76"/>
      <c r="Y96" s="76"/>
      <c r="Z96" s="76"/>
      <c r="AA96" s="76"/>
      <c r="AB96" s="76"/>
      <c r="AC96" s="76"/>
      <c r="AD96" s="76"/>
      <c r="AE96" s="76"/>
      <c r="AF96" s="76"/>
      <c r="AG96" s="76"/>
      <c r="AH96" s="76"/>
      <c r="AI96" s="76"/>
      <c r="AJ96" s="76"/>
      <c r="AK96" s="76"/>
      <c r="AL96" s="76"/>
      <c r="AM96" s="76"/>
      <c r="AN96" s="76"/>
      <c r="AO96" s="76"/>
      <c r="AP96" s="76"/>
      <c r="AQ96" s="76"/>
      <c r="AR96" s="76"/>
      <c r="AS96" s="76"/>
      <c r="AT96" s="76"/>
      <c r="AU96" s="76"/>
    </row>
    <row r="97" spans="8:8">
      <c r="B97" s="76"/>
      <c r="C97" s="76"/>
      <c r="D97" s="76"/>
      <c r="E97" s="76"/>
      <c r="F97" s="76"/>
      <c r="G97" s="76"/>
      <c r="H97" s="76"/>
      <c r="I97" s="76"/>
      <c r="J97" s="76"/>
      <c r="K97" s="76"/>
      <c r="L97" s="76"/>
      <c r="M97" s="76"/>
      <c r="N97" s="76"/>
      <c r="O97" s="76"/>
      <c r="P97" s="76"/>
      <c r="Q97" s="76"/>
      <c r="R97" s="76"/>
      <c r="S97" s="76"/>
      <c r="T97" s="76"/>
      <c r="U97" s="76"/>
      <c r="V97" s="76"/>
      <c r="W97" s="76"/>
      <c r="X97" s="76"/>
      <c r="Y97" s="76"/>
      <c r="Z97" s="76"/>
      <c r="AA97" s="76"/>
      <c r="AB97" s="76"/>
      <c r="AC97" s="76"/>
      <c r="AD97" s="76"/>
      <c r="AE97" s="76"/>
      <c r="AF97" s="76"/>
      <c r="AG97" s="76"/>
      <c r="AH97" s="76"/>
      <c r="AI97" s="76"/>
      <c r="AJ97" s="76"/>
      <c r="AK97" s="76"/>
      <c r="AL97" s="76"/>
      <c r="AM97" s="76"/>
      <c r="AN97" s="76"/>
      <c r="AO97" s="76"/>
      <c r="AP97" s="76"/>
      <c r="AQ97" s="76"/>
      <c r="AR97" s="76"/>
      <c r="AS97" s="76"/>
      <c r="AT97" s="76"/>
      <c r="AU97" s="76"/>
    </row>
    <row r="98" spans="8:8">
      <c r="B98" s="76"/>
      <c r="C98" s="76"/>
      <c r="D98" s="76"/>
      <c r="E98" s="76"/>
      <c r="F98" s="76"/>
      <c r="G98" s="76"/>
      <c r="H98" s="76"/>
      <c r="I98" s="76"/>
      <c r="J98" s="76"/>
      <c r="K98" s="76"/>
      <c r="L98" s="76"/>
      <c r="M98" s="76"/>
      <c r="N98" s="76"/>
      <c r="O98" s="76"/>
      <c r="P98" s="76"/>
      <c r="Q98" s="76"/>
      <c r="R98" s="76"/>
      <c r="S98" s="76"/>
      <c r="T98" s="76"/>
      <c r="U98" s="76"/>
      <c r="V98" s="76"/>
      <c r="W98" s="76"/>
      <c r="X98" s="76"/>
      <c r="Y98" s="76"/>
      <c r="Z98" s="76"/>
      <c r="AA98" s="76"/>
      <c r="AB98" s="76"/>
      <c r="AC98" s="76"/>
      <c r="AD98" s="76"/>
      <c r="AE98" s="76"/>
      <c r="AF98" s="76"/>
      <c r="AG98" s="76"/>
      <c r="AH98" s="76"/>
      <c r="AI98" s="76"/>
      <c r="AJ98" s="76"/>
      <c r="AK98" s="76"/>
      <c r="AL98" s="76"/>
      <c r="AM98" s="76"/>
      <c r="AN98" s="76"/>
      <c r="AO98" s="76"/>
      <c r="AP98" s="76"/>
      <c r="AQ98" s="76"/>
      <c r="AR98" s="76"/>
      <c r="AS98" s="76"/>
      <c r="AT98" s="76"/>
      <c r="AU98" s="76"/>
    </row>
    <row r="99" spans="8:8">
      <c r="B99" s="76"/>
      <c r="C99" s="76"/>
      <c r="D99" s="76"/>
      <c r="E99" s="76"/>
      <c r="F99" s="76"/>
      <c r="G99" s="76"/>
      <c r="H99" s="76"/>
      <c r="I99" s="76"/>
      <c r="J99" s="76"/>
      <c r="K99" s="76"/>
      <c r="L99" s="76"/>
      <c r="M99" s="76"/>
      <c r="N99" s="76"/>
      <c r="O99" s="76"/>
      <c r="P99" s="76"/>
      <c r="Q99" s="76"/>
      <c r="R99" s="76"/>
      <c r="S99" s="76"/>
      <c r="T99" s="76"/>
      <c r="U99" s="76"/>
      <c r="V99" s="76"/>
      <c r="W99" s="76"/>
      <c r="X99" s="76"/>
      <c r="Y99" s="76"/>
      <c r="Z99" s="76"/>
      <c r="AA99" s="76"/>
      <c r="AB99" s="76"/>
      <c r="AC99" s="76"/>
      <c r="AD99" s="76"/>
      <c r="AE99" s="76"/>
      <c r="AF99" s="76"/>
      <c r="AG99" s="76"/>
      <c r="AH99" s="76"/>
      <c r="AI99" s="76"/>
      <c r="AJ99" s="76"/>
      <c r="AK99" s="76"/>
      <c r="AL99" s="76"/>
      <c r="AM99" s="76"/>
      <c r="AN99" s="76"/>
      <c r="AO99" s="76"/>
      <c r="AP99" s="76"/>
      <c r="AQ99" s="76"/>
      <c r="AR99" s="76"/>
      <c r="AS99" s="76"/>
      <c r="AT99" s="76"/>
      <c r="AU99" s="76"/>
    </row>
    <row r="100" spans="8:8">
      <c r="B100" s="76"/>
      <c r="C100" s="76"/>
      <c r="D100" s="76"/>
      <c r="E100" s="76"/>
      <c r="F100" s="76"/>
      <c r="G100" s="76"/>
      <c r="H100" s="76"/>
      <c r="I100" s="76"/>
      <c r="J100" s="76"/>
      <c r="K100" s="76"/>
      <c r="L100" s="76"/>
      <c r="M100" s="76"/>
      <c r="N100" s="76"/>
      <c r="O100" s="76"/>
      <c r="P100" s="76"/>
      <c r="Q100" s="76"/>
      <c r="R100" s="76"/>
      <c r="S100" s="76"/>
      <c r="T100" s="76"/>
      <c r="U100" s="76"/>
      <c r="V100" s="76"/>
      <c r="W100" s="76"/>
      <c r="X100" s="76"/>
      <c r="Y100" s="76"/>
      <c r="Z100" s="76"/>
      <c r="AA100" s="76"/>
      <c r="AB100" s="76"/>
      <c r="AC100" s="76"/>
      <c r="AD100" s="76"/>
      <c r="AE100" s="76"/>
      <c r="AF100" s="76"/>
      <c r="AG100" s="76"/>
      <c r="AH100" s="76"/>
      <c r="AI100" s="76"/>
      <c r="AJ100" s="76"/>
      <c r="AK100" s="76"/>
      <c r="AL100" s="76"/>
      <c r="AM100" s="76"/>
      <c r="AN100" s="76"/>
      <c r="AO100" s="76"/>
      <c r="AP100" s="76"/>
      <c r="AQ100" s="76"/>
      <c r="AR100" s="76"/>
      <c r="AS100" s="76"/>
      <c r="AT100" s="76"/>
      <c r="AU100" s="76"/>
    </row>
    <row r="101" spans="8:8">
      <c r="B101" s="76"/>
      <c r="C101" s="76"/>
      <c r="D101" s="76"/>
      <c r="E101" s="76"/>
      <c r="F101" s="76"/>
      <c r="G101" s="76"/>
      <c r="H101" s="76"/>
      <c r="I101" s="76"/>
      <c r="J101" s="76"/>
      <c r="K101" s="76"/>
      <c r="L101" s="76"/>
      <c r="M101" s="76"/>
      <c r="N101" s="76"/>
      <c r="O101" s="76"/>
      <c r="P101" s="76"/>
      <c r="Q101" s="76"/>
      <c r="R101" s="76"/>
      <c r="S101" s="76"/>
      <c r="T101" s="76"/>
      <c r="U101" s="76"/>
      <c r="V101" s="76"/>
      <c r="W101" s="76"/>
      <c r="X101" s="76"/>
      <c r="Y101" s="76"/>
      <c r="Z101" s="76"/>
      <c r="AA101" s="76"/>
      <c r="AB101" s="76"/>
      <c r="AC101" s="76"/>
      <c r="AD101" s="76"/>
      <c r="AE101" s="76"/>
      <c r="AF101" s="76"/>
      <c r="AG101" s="76"/>
      <c r="AH101" s="76"/>
      <c r="AI101" s="76"/>
      <c r="AJ101" s="76"/>
      <c r="AK101" s="76"/>
      <c r="AL101" s="76"/>
      <c r="AM101" s="76"/>
      <c r="AN101" s="76"/>
      <c r="AO101" s="76"/>
      <c r="AP101" s="76"/>
      <c r="AQ101" s="76"/>
      <c r="AR101" s="76"/>
      <c r="AS101" s="76"/>
      <c r="AT101" s="76"/>
      <c r="AU101" s="76"/>
    </row>
    <row r="102" spans="8:8">
      <c r="B102" s="76"/>
      <c r="C102" s="76"/>
      <c r="D102" s="76"/>
      <c r="E102" s="76"/>
      <c r="F102" s="76"/>
      <c r="G102" s="76"/>
      <c r="H102" s="76"/>
      <c r="I102" s="76"/>
      <c r="J102" s="76"/>
      <c r="K102" s="76"/>
      <c r="L102" s="76"/>
      <c r="M102" s="76"/>
      <c r="N102" s="76"/>
      <c r="O102" s="76"/>
      <c r="P102" s="76"/>
      <c r="Q102" s="76"/>
      <c r="R102" s="76"/>
      <c r="S102" s="76"/>
      <c r="T102" s="76"/>
      <c r="U102" s="76"/>
      <c r="V102" s="76"/>
      <c r="W102" s="76"/>
      <c r="X102" s="76"/>
      <c r="Y102" s="76"/>
      <c r="Z102" s="76"/>
      <c r="AA102" s="76"/>
      <c r="AB102" s="76"/>
      <c r="AC102" s="76"/>
      <c r="AD102" s="76"/>
      <c r="AE102" s="76"/>
      <c r="AF102" s="76"/>
      <c r="AG102" s="76"/>
      <c r="AH102" s="76"/>
      <c r="AI102" s="76"/>
      <c r="AJ102" s="76"/>
      <c r="AK102" s="76"/>
      <c r="AL102" s="76"/>
      <c r="AM102" s="76"/>
      <c r="AN102" s="76"/>
      <c r="AO102" s="76"/>
      <c r="AP102" s="76"/>
      <c r="AQ102" s="76"/>
      <c r="AR102" s="76"/>
      <c r="AS102" s="76"/>
      <c r="AT102" s="76"/>
      <c r="AU102" s="76"/>
    </row>
    <row r="103" spans="8:8">
      <c r="B103" s="76"/>
      <c r="C103" s="76"/>
      <c r="D103" s="76"/>
      <c r="E103" s="76"/>
      <c r="F103" s="76"/>
      <c r="G103" s="76"/>
      <c r="H103" s="76"/>
      <c r="I103" s="76"/>
      <c r="J103" s="76"/>
      <c r="K103" s="76"/>
      <c r="L103" s="76"/>
      <c r="M103" s="76"/>
      <c r="N103" s="76"/>
      <c r="O103" s="76"/>
      <c r="P103" s="76"/>
      <c r="Q103" s="76"/>
      <c r="R103" s="76"/>
      <c r="S103" s="76"/>
      <c r="T103" s="76"/>
      <c r="U103" s="76"/>
      <c r="V103" s="76"/>
      <c r="W103" s="76"/>
      <c r="X103" s="76"/>
      <c r="Y103" s="76"/>
      <c r="Z103" s="76"/>
      <c r="AA103" s="76"/>
      <c r="AB103" s="76"/>
      <c r="AC103" s="76"/>
      <c r="AD103" s="76"/>
      <c r="AE103" s="76"/>
      <c r="AF103" s="76"/>
      <c r="AG103" s="76"/>
      <c r="AH103" s="76"/>
      <c r="AI103" s="76"/>
      <c r="AJ103" s="76"/>
      <c r="AK103" s="76"/>
      <c r="AL103" s="76"/>
      <c r="AM103" s="76"/>
      <c r="AN103" s="76"/>
      <c r="AO103" s="76"/>
      <c r="AP103" s="76"/>
      <c r="AQ103" s="76"/>
      <c r="AR103" s="76"/>
      <c r="AS103" s="76"/>
      <c r="AT103" s="76"/>
      <c r="AU103" s="76"/>
    </row>
    <row r="104" spans="8:8">
      <c r="B104" s="76"/>
      <c r="C104" s="76"/>
      <c r="D104" s="76"/>
      <c r="E104" s="76"/>
      <c r="F104" s="76"/>
      <c r="G104" s="76"/>
      <c r="H104" s="76"/>
      <c r="I104" s="76"/>
      <c r="J104" s="76"/>
      <c r="K104" s="76"/>
      <c r="L104" s="76"/>
      <c r="M104" s="76"/>
      <c r="N104" s="76"/>
      <c r="O104" s="76"/>
      <c r="P104" s="76"/>
      <c r="Q104" s="76"/>
      <c r="R104" s="76"/>
      <c r="S104" s="76"/>
      <c r="T104" s="76"/>
      <c r="U104" s="76"/>
      <c r="V104" s="76"/>
      <c r="W104" s="76"/>
      <c r="X104" s="76"/>
      <c r="Y104" s="76"/>
      <c r="Z104" s="76"/>
      <c r="AA104" s="76"/>
      <c r="AB104" s="76"/>
      <c r="AC104" s="76"/>
      <c r="AD104" s="76"/>
      <c r="AE104" s="76"/>
      <c r="AF104" s="76"/>
      <c r="AG104" s="76"/>
      <c r="AH104" s="76"/>
      <c r="AI104" s="76"/>
      <c r="AJ104" s="76"/>
      <c r="AK104" s="76"/>
      <c r="AL104" s="76"/>
      <c r="AM104" s="76"/>
      <c r="AN104" s="76"/>
      <c r="AO104" s="76"/>
      <c r="AP104" s="76"/>
      <c r="AQ104" s="76"/>
      <c r="AR104" s="76"/>
      <c r="AS104" s="76"/>
      <c r="AT104" s="76"/>
      <c r="AU104" s="76"/>
    </row>
    <row r="105" spans="8:8">
      <c r="B105" s="76"/>
      <c r="C105" s="76"/>
      <c r="D105" s="76"/>
      <c r="E105" s="76"/>
      <c r="F105" s="76"/>
      <c r="G105" s="76"/>
      <c r="H105" s="76"/>
      <c r="I105" s="76"/>
      <c r="J105" s="76"/>
      <c r="K105" s="76"/>
      <c r="L105" s="76"/>
      <c r="M105" s="76"/>
      <c r="N105" s="76"/>
      <c r="O105" s="76"/>
      <c r="P105" s="76"/>
      <c r="Q105" s="76"/>
      <c r="R105" s="76"/>
      <c r="S105" s="76"/>
      <c r="T105" s="76"/>
      <c r="U105" s="76"/>
      <c r="V105" s="76"/>
      <c r="W105" s="76"/>
      <c r="X105" s="76"/>
      <c r="Y105" s="76"/>
      <c r="Z105" s="76"/>
      <c r="AA105" s="76"/>
      <c r="AB105" s="76"/>
      <c r="AC105" s="76"/>
      <c r="AD105" s="76"/>
      <c r="AE105" s="76"/>
      <c r="AF105" s="76"/>
      <c r="AG105" s="76"/>
      <c r="AH105" s="76"/>
      <c r="AI105" s="76"/>
      <c r="AJ105" s="76"/>
      <c r="AK105" s="76"/>
      <c r="AL105" s="76"/>
      <c r="AM105" s="76"/>
      <c r="AN105" s="76"/>
      <c r="AO105" s="76"/>
      <c r="AP105" s="76"/>
      <c r="AQ105" s="76"/>
      <c r="AR105" s="76"/>
      <c r="AS105" s="76"/>
      <c r="AT105" s="76"/>
      <c r="AU105" s="76"/>
    </row>
    <row r="106" spans="8:8">
      <c r="B106" s="76"/>
      <c r="C106" s="76"/>
      <c r="D106" s="76"/>
      <c r="E106" s="76"/>
      <c r="F106" s="76"/>
      <c r="G106" s="76"/>
      <c r="H106" s="76"/>
      <c r="I106" s="76"/>
      <c r="J106" s="76"/>
      <c r="K106" s="76"/>
      <c r="L106" s="76"/>
      <c r="M106" s="76"/>
      <c r="N106" s="76"/>
      <c r="O106" s="76"/>
      <c r="P106" s="76"/>
      <c r="Q106" s="76"/>
      <c r="R106" s="76"/>
      <c r="S106" s="76"/>
      <c r="T106" s="76"/>
      <c r="U106" s="76"/>
      <c r="V106" s="76"/>
      <c r="W106" s="76"/>
      <c r="X106" s="76"/>
      <c r="Y106" s="76"/>
      <c r="Z106" s="76"/>
      <c r="AA106" s="76"/>
      <c r="AB106" s="76"/>
      <c r="AC106" s="76"/>
      <c r="AD106" s="76"/>
      <c r="AE106" s="76"/>
      <c r="AF106" s="76"/>
      <c r="AG106" s="76"/>
      <c r="AH106" s="76"/>
      <c r="AI106" s="76"/>
      <c r="AJ106" s="76"/>
      <c r="AK106" s="76"/>
      <c r="AL106" s="76"/>
      <c r="AM106" s="76"/>
      <c r="AN106" s="76"/>
      <c r="AO106" s="76"/>
      <c r="AP106" s="76"/>
      <c r="AQ106" s="76"/>
      <c r="AR106" s="76"/>
      <c r="AS106" s="76"/>
      <c r="AT106" s="76"/>
      <c r="AU106" s="76"/>
    </row>
    <row r="107" spans="8:8">
      <c r="B107" s="76"/>
      <c r="C107" s="76"/>
      <c r="D107" s="76"/>
      <c r="E107" s="76"/>
      <c r="F107" s="76"/>
      <c r="G107" s="76"/>
      <c r="H107" s="76"/>
      <c r="I107" s="76"/>
      <c r="J107" s="76"/>
      <c r="K107" s="76"/>
      <c r="L107" s="76"/>
      <c r="M107" s="76"/>
      <c r="N107" s="76"/>
      <c r="O107" s="76"/>
      <c r="P107" s="76"/>
      <c r="Q107" s="76"/>
      <c r="R107" s="76"/>
      <c r="S107" s="76"/>
      <c r="T107" s="76"/>
      <c r="U107" s="76"/>
      <c r="V107" s="76"/>
      <c r="W107" s="76"/>
      <c r="X107" s="76"/>
      <c r="Y107" s="76"/>
      <c r="Z107" s="76"/>
      <c r="AA107" s="76"/>
      <c r="AB107" s="76"/>
      <c r="AC107" s="76"/>
      <c r="AD107" s="76"/>
      <c r="AE107" s="76"/>
      <c r="AF107" s="76"/>
      <c r="AG107" s="76"/>
      <c r="AH107" s="76"/>
      <c r="AI107" s="76"/>
      <c r="AJ107" s="76"/>
      <c r="AK107" s="76"/>
      <c r="AL107" s="76"/>
      <c r="AM107" s="76"/>
      <c r="AN107" s="76"/>
      <c r="AO107" s="76"/>
      <c r="AP107" s="76"/>
      <c r="AQ107" s="76"/>
      <c r="AR107" s="76"/>
      <c r="AS107" s="76"/>
      <c r="AT107" s="76"/>
      <c r="AU107" s="76"/>
    </row>
    <row r="108" spans="8:8">
      <c r="B108" s="76"/>
      <c r="C108" s="76"/>
      <c r="D108" s="76"/>
      <c r="E108" s="76"/>
      <c r="F108" s="76"/>
      <c r="G108" s="76"/>
      <c r="H108" s="76"/>
      <c r="I108" s="76"/>
      <c r="J108" s="76"/>
      <c r="K108" s="76"/>
      <c r="L108" s="76"/>
      <c r="M108" s="76"/>
      <c r="N108" s="76"/>
      <c r="O108" s="76"/>
      <c r="P108" s="76"/>
      <c r="Q108" s="76"/>
      <c r="R108" s="76"/>
      <c r="S108" s="76"/>
      <c r="T108" s="76"/>
      <c r="U108" s="76"/>
      <c r="V108" s="76"/>
      <c r="W108" s="76"/>
      <c r="X108" s="76"/>
      <c r="Y108" s="76"/>
      <c r="Z108" s="76"/>
      <c r="AA108" s="76"/>
      <c r="AB108" s="76"/>
      <c r="AC108" s="76"/>
      <c r="AD108" s="76"/>
      <c r="AE108" s="76"/>
      <c r="AF108" s="76"/>
      <c r="AG108" s="76"/>
      <c r="AH108" s="76"/>
      <c r="AI108" s="76"/>
      <c r="AJ108" s="76"/>
      <c r="AK108" s="76"/>
      <c r="AL108" s="76"/>
      <c r="AM108" s="76"/>
      <c r="AN108" s="76"/>
      <c r="AO108" s="76"/>
      <c r="AP108" s="76"/>
      <c r="AQ108" s="76"/>
      <c r="AR108" s="76"/>
      <c r="AS108" s="76"/>
      <c r="AT108" s="76"/>
      <c r="AU108" s="76"/>
    </row>
    <row r="109" spans="8:8">
      <c r="B109" s="76"/>
      <c r="C109" s="76"/>
      <c r="D109" s="76"/>
      <c r="E109" s="76"/>
      <c r="F109" s="76"/>
      <c r="G109" s="76"/>
      <c r="H109" s="76"/>
      <c r="I109" s="76"/>
      <c r="J109" s="76"/>
      <c r="K109" s="76"/>
      <c r="L109" s="76"/>
      <c r="M109" s="76"/>
      <c r="N109" s="76"/>
      <c r="O109" s="76"/>
      <c r="P109" s="76"/>
      <c r="Q109" s="76"/>
      <c r="R109" s="76"/>
      <c r="S109" s="76"/>
      <c r="T109" s="76"/>
      <c r="U109" s="76"/>
      <c r="V109" s="76"/>
      <c r="W109" s="76"/>
      <c r="X109" s="76"/>
      <c r="Y109" s="76"/>
      <c r="Z109" s="76"/>
      <c r="AA109" s="76"/>
      <c r="AB109" s="76"/>
      <c r="AC109" s="76"/>
      <c r="AD109" s="76"/>
      <c r="AE109" s="76"/>
      <c r="AF109" s="76"/>
      <c r="AG109" s="76"/>
      <c r="AH109" s="76"/>
      <c r="AI109" s="76"/>
      <c r="AJ109" s="76"/>
      <c r="AK109" s="76"/>
      <c r="AL109" s="76"/>
      <c r="AM109" s="76"/>
      <c r="AN109" s="76"/>
      <c r="AO109" s="76"/>
      <c r="AP109" s="76"/>
      <c r="AQ109" s="76"/>
      <c r="AR109" s="76"/>
      <c r="AS109" s="76"/>
      <c r="AT109" s="76"/>
      <c r="AU109" s="76"/>
    </row>
    <row r="110" spans="8:8">
      <c r="B110" s="81"/>
      <c r="C110" s="81"/>
      <c r="D110" s="81"/>
      <c r="E110" s="81"/>
      <c r="F110" s="81"/>
      <c r="G110" s="81"/>
      <c r="H110" s="81"/>
      <c r="I110" s="81"/>
      <c r="J110" s="81"/>
      <c r="K110" s="81"/>
      <c r="L110" s="81"/>
      <c r="M110" s="81"/>
      <c r="N110" s="81"/>
      <c r="O110" s="81"/>
      <c r="P110" s="81"/>
      <c r="Q110" s="81"/>
      <c r="R110" s="81"/>
      <c r="S110" s="81"/>
      <c r="T110" s="81"/>
      <c r="U110" s="81"/>
      <c r="V110" s="81"/>
      <c r="W110" s="81"/>
      <c r="X110" s="81"/>
      <c r="Y110" s="81"/>
      <c r="Z110" s="81"/>
      <c r="AA110" s="81"/>
      <c r="AB110" s="81"/>
      <c r="AC110" s="81"/>
      <c r="AD110" s="81"/>
      <c r="AE110" s="81"/>
      <c r="AF110" s="81"/>
      <c r="AG110" s="81"/>
      <c r="AH110" s="81"/>
      <c r="AI110" s="81"/>
      <c r="AJ110" s="81"/>
      <c r="AK110" s="81"/>
      <c r="AL110" s="81"/>
      <c r="AM110" s="81"/>
      <c r="AN110" s="81"/>
      <c r="AO110" s="81"/>
      <c r="AP110" s="81"/>
      <c r="AQ110" s="81"/>
      <c r="AR110" s="81"/>
      <c r="AS110" s="81"/>
      <c r="AT110" s="81"/>
      <c r="AU110" s="81"/>
    </row>
    <row r="111" spans="8:8">
      <c r="B111" s="76"/>
      <c r="C111" s="76"/>
      <c r="D111" s="76"/>
      <c r="E111" s="76"/>
      <c r="F111" s="76"/>
      <c r="G111" s="76"/>
      <c r="H111" s="76"/>
      <c r="I111" s="76"/>
      <c r="J111" s="76"/>
      <c r="K111" s="76"/>
      <c r="L111" s="76"/>
      <c r="M111" s="76"/>
      <c r="N111" s="76"/>
      <c r="O111" s="76"/>
      <c r="P111" s="76"/>
      <c r="Q111" s="76"/>
      <c r="R111" s="76"/>
      <c r="S111" s="76"/>
      <c r="T111" s="76"/>
      <c r="U111" s="76"/>
      <c r="V111" s="76"/>
      <c r="W111" s="76"/>
      <c r="X111" s="76"/>
      <c r="Y111" s="76"/>
      <c r="Z111" s="76"/>
      <c r="AA111" s="76"/>
      <c r="AB111" s="76"/>
      <c r="AC111" s="76"/>
      <c r="AD111" s="76"/>
      <c r="AE111" s="76"/>
      <c r="AF111" s="76"/>
      <c r="AG111" s="76"/>
      <c r="AH111" s="76"/>
      <c r="AI111" s="76"/>
      <c r="AJ111" s="76"/>
      <c r="AK111" s="76"/>
      <c r="AL111" s="76"/>
      <c r="AM111" s="76"/>
      <c r="AN111" s="76"/>
      <c r="AO111" s="76"/>
      <c r="AP111" s="76"/>
      <c r="AQ111" s="76"/>
      <c r="AR111" s="76"/>
      <c r="AS111" s="76"/>
      <c r="AT111" s="76"/>
      <c r="AU111" s="76"/>
    </row>
    <row r="112" spans="8:8">
      <c r="B112" s="89"/>
      <c r="C112" s="89"/>
      <c r="D112" s="89"/>
      <c r="E112" s="89"/>
      <c r="F112" s="89"/>
      <c r="G112" s="89"/>
      <c r="H112" s="89"/>
      <c r="I112" s="89"/>
      <c r="J112" s="89"/>
      <c r="K112" s="89"/>
      <c r="L112" s="89"/>
      <c r="M112" s="89"/>
      <c r="N112" s="89"/>
      <c r="O112" s="89"/>
      <c r="P112" s="89"/>
      <c r="Q112" s="89"/>
      <c r="R112" s="89"/>
      <c r="S112" s="89"/>
      <c r="T112" s="89"/>
      <c r="U112" s="89"/>
      <c r="V112" s="89"/>
      <c r="W112" s="89"/>
      <c r="X112" s="89"/>
      <c r="Y112" s="89"/>
      <c r="Z112" s="89"/>
      <c r="AA112" s="89"/>
      <c r="AB112" s="89"/>
      <c r="AC112" s="89"/>
      <c r="AD112" s="89"/>
      <c r="AE112" s="89"/>
      <c r="AF112" s="89"/>
      <c r="AG112" s="89"/>
      <c r="AH112" s="89"/>
      <c r="AI112" s="89"/>
      <c r="AJ112" s="89"/>
      <c r="AK112" s="89"/>
      <c r="AL112" s="89"/>
      <c r="AM112" s="89"/>
      <c r="AN112" s="89"/>
      <c r="AO112" s="89"/>
      <c r="AP112" s="89"/>
      <c r="AQ112" s="89"/>
      <c r="AR112" s="89"/>
      <c r="AS112" s="89"/>
      <c r="AT112" s="89"/>
      <c r="AU112" s="89"/>
    </row>
    <row r="113" spans="8:8">
      <c r="B113" s="76"/>
      <c r="C113" s="76"/>
      <c r="D113" s="76"/>
      <c r="E113" s="76"/>
      <c r="F113" s="76"/>
      <c r="G113" s="76"/>
      <c r="H113" s="76"/>
      <c r="I113" s="76"/>
      <c r="J113" s="76"/>
      <c r="K113" s="76"/>
      <c r="L113" s="76"/>
      <c r="M113" s="76"/>
      <c r="N113" s="76"/>
      <c r="O113" s="76"/>
      <c r="P113" s="76"/>
      <c r="Q113" s="76"/>
      <c r="R113" s="76"/>
      <c r="S113" s="76"/>
      <c r="T113" s="76"/>
      <c r="U113" s="76"/>
      <c r="V113" s="76"/>
      <c r="W113" s="76"/>
      <c r="X113" s="76"/>
      <c r="Y113" s="76"/>
      <c r="Z113" s="76"/>
      <c r="AA113" s="76"/>
      <c r="AB113" s="76"/>
      <c r="AC113" s="76"/>
      <c r="AD113" s="76"/>
      <c r="AE113" s="76"/>
      <c r="AF113" s="76"/>
      <c r="AG113" s="76"/>
      <c r="AH113" s="76"/>
      <c r="AI113" s="76"/>
      <c r="AJ113" s="76"/>
      <c r="AK113" s="76"/>
      <c r="AL113" s="76"/>
      <c r="AM113" s="76"/>
      <c r="AN113" s="76"/>
      <c r="AO113" s="76"/>
      <c r="AP113" s="76"/>
      <c r="AQ113" s="76"/>
      <c r="AR113" s="76"/>
      <c r="AS113" s="76"/>
      <c r="AT113" s="76"/>
      <c r="AU113" s="76"/>
    </row>
    <row r="114" spans="8:8">
      <c r="B114" s="76"/>
      <c r="C114" s="76"/>
      <c r="D114" s="76"/>
      <c r="E114" s="76"/>
      <c r="F114" s="76"/>
      <c r="G114" s="76"/>
      <c r="H114" s="76"/>
      <c r="I114" s="76"/>
      <c r="J114" s="76"/>
      <c r="K114" s="76"/>
      <c r="L114" s="76"/>
      <c r="M114" s="76"/>
      <c r="N114" s="76"/>
      <c r="O114" s="76"/>
      <c r="P114" s="76"/>
      <c r="Q114" s="76"/>
      <c r="R114" s="76"/>
      <c r="S114" s="76"/>
      <c r="T114" s="76"/>
      <c r="U114" s="76"/>
      <c r="V114" s="76"/>
      <c r="W114" s="76"/>
      <c r="X114" s="76"/>
      <c r="Y114" s="76"/>
      <c r="Z114" s="76"/>
      <c r="AA114" s="76"/>
      <c r="AB114" s="76"/>
      <c r="AC114" s="76"/>
      <c r="AD114" s="76"/>
      <c r="AE114" s="76"/>
      <c r="AF114" s="76"/>
      <c r="AG114" s="76"/>
      <c r="AH114" s="76"/>
      <c r="AI114" s="76"/>
      <c r="AJ114" s="76"/>
      <c r="AK114" s="76"/>
      <c r="AL114" s="76"/>
      <c r="AM114" s="76"/>
      <c r="AN114" s="76"/>
      <c r="AO114" s="76"/>
      <c r="AP114" s="76"/>
      <c r="AQ114" s="76"/>
      <c r="AR114" s="76"/>
      <c r="AS114" s="76"/>
      <c r="AT114" s="76"/>
      <c r="AU114" s="76"/>
    </row>
    <row r="115" spans="8:8">
      <c r="B115" s="92"/>
      <c r="C115" s="92"/>
      <c r="D115" s="92"/>
      <c r="E115" s="92"/>
      <c r="F115" s="92"/>
      <c r="G115" s="92"/>
      <c r="H115" s="92"/>
      <c r="I115" s="92"/>
      <c r="J115" s="92"/>
      <c r="K115" s="92"/>
      <c r="L115" s="92"/>
      <c r="M115" s="92"/>
      <c r="N115" s="92"/>
      <c r="O115" s="92"/>
      <c r="P115" s="92"/>
      <c r="Q115" s="92"/>
      <c r="R115" s="92"/>
      <c r="S115" s="92"/>
      <c r="T115" s="92"/>
      <c r="U115" s="92"/>
      <c r="V115" s="92"/>
      <c r="W115" s="92"/>
      <c r="X115" s="92"/>
      <c r="Y115" s="92"/>
      <c r="Z115" s="92"/>
      <c r="AA115" s="92"/>
      <c r="AB115" s="92"/>
      <c r="AC115" s="92"/>
      <c r="AD115" s="92"/>
      <c r="AE115" s="92"/>
      <c r="AF115" s="92"/>
      <c r="AG115" s="92"/>
      <c r="AH115" s="92"/>
      <c r="AI115" s="92"/>
      <c r="AJ115" s="92"/>
      <c r="AK115" s="92"/>
      <c r="AL115" s="92"/>
      <c r="AM115" s="92"/>
      <c r="AN115" s="92"/>
      <c r="AO115" s="92"/>
      <c r="AP115" s="92"/>
      <c r="AQ115" s="92"/>
      <c r="AR115" s="92"/>
      <c r="AS115" s="92"/>
      <c r="AT115" s="92"/>
      <c r="AU115" s="92"/>
    </row>
  </sheetData>
  <mergeCells count="1">
    <mergeCell ref="AV2:AW2"/>
  </mergeCells>
  <conditionalFormatting sqref="AV75">
    <cfRule type="cellIs" operator="greaterThan" priority="48" dxfId="160">
      <formula>0</formula>
    </cfRule>
    <cfRule type="cellIs" operator="lessThanOrEqual" priority="47" dxfId="161">
      <formula>0</formula>
    </cfRule>
  </conditionalFormatting>
  <conditionalFormatting sqref="AX28 AX76:AX78 AX5:AX10 AX64:AX68 AX39:AX40 AX30:AX35 AX24 AX42:AX46 AX48:AX61 AX71:AX74 AX12:AX19">
    <cfRule type="cellIs" operator="greaterThan" priority="42" dxfId="162">
      <formula>0</formula>
    </cfRule>
    <cfRule type="cellIs" operator="lessThanOrEqual" priority="41" dxfId="163">
      <formula>0</formula>
    </cfRule>
  </conditionalFormatting>
  <conditionalFormatting sqref="AX25:AX27">
    <cfRule type="cellIs" operator="greaterThan" priority="24" dxfId="164">
      <formula>0</formula>
    </cfRule>
    <cfRule type="cellIs" operator="lessThanOrEqual" priority="23" dxfId="165">
      <formula>0</formula>
    </cfRule>
  </conditionalFormatting>
  <conditionalFormatting sqref="AV11:AW11">
    <cfRule type="cellIs" operator="greaterThan" priority="2" dxfId="166">
      <formula>0</formula>
    </cfRule>
    <cfRule type="cellIs" operator="lessThanOrEqual" priority="1" dxfId="167">
      <formula>0</formula>
    </cfRule>
  </conditionalFormatting>
  <conditionalFormatting sqref="AX62">
    <cfRule type="cellIs" operator="lessThanOrEqual" priority="35" dxfId="168">
      <formula>0</formula>
    </cfRule>
    <cfRule type="cellIs" operator="greaterThan" priority="36" dxfId="169">
      <formula>0</formula>
    </cfRule>
  </conditionalFormatting>
  <conditionalFormatting sqref="AX75">
    <cfRule type="cellIs" operator="lessThanOrEqual" priority="39" dxfId="170">
      <formula>0</formula>
    </cfRule>
    <cfRule type="cellIs" operator="greaterThan" priority="40" dxfId="171">
      <formula>0</formula>
    </cfRule>
  </conditionalFormatting>
  <conditionalFormatting sqref="AW75">
    <cfRule type="cellIs" operator="lessThanOrEqual" priority="43" dxfId="172">
      <formula>0</formula>
    </cfRule>
    <cfRule type="cellIs" operator="greaterThan" priority="44" dxfId="173">
      <formula>0</formula>
    </cfRule>
  </conditionalFormatting>
  <conditionalFormatting sqref="AV25:AW27">
    <cfRule type="cellIs" operator="lessThanOrEqual" priority="3" dxfId="174">
      <formula>0</formula>
    </cfRule>
    <cfRule type="cellIs" operator="greaterThan" priority="4" dxfId="175">
      <formula>0</formula>
    </cfRule>
  </conditionalFormatting>
  <conditionalFormatting sqref="AX29">
    <cfRule type="cellIs" operator="lessThanOrEqual" priority="27" dxfId="176">
      <formula>0</formula>
    </cfRule>
    <cfRule type="cellIs" operator="greaterThan" priority="28" dxfId="177">
      <formula>0</formula>
    </cfRule>
  </conditionalFormatting>
  <conditionalFormatting sqref="AV37:AW38">
    <cfRule type="cellIs" operator="greaterThan" priority="10" dxfId="178">
      <formula>0</formula>
    </cfRule>
    <cfRule type="cellIs" operator="lessThanOrEqual" priority="9" dxfId="179">
      <formula>0</formula>
    </cfRule>
  </conditionalFormatting>
  <conditionalFormatting sqref="AV47:AW47">
    <cfRule type="cellIs" operator="lessThanOrEqual" priority="13" dxfId="180">
      <formula>0</formula>
    </cfRule>
    <cfRule type="cellIs" operator="greaterThan" priority="14" dxfId="181">
      <formula>0</formula>
    </cfRule>
  </conditionalFormatting>
  <conditionalFormatting sqref="AW76:AW78 AW74">
    <cfRule type="cellIs" operator="lessThanOrEqual" priority="45" dxfId="182">
      <formula>0</formula>
    </cfRule>
    <cfRule type="cellIs" operator="greaterThan" priority="46" dxfId="183">
      <formula>0</formula>
    </cfRule>
  </conditionalFormatting>
  <conditionalFormatting sqref="AX20:AX23">
    <cfRule type="cellIs" operator="greaterThan" priority="26" dxfId="184">
      <formula>0</formula>
    </cfRule>
    <cfRule type="cellIs" operator="lessThanOrEqual" priority="25" dxfId="185">
      <formula>0</formula>
    </cfRule>
  </conditionalFormatting>
  <conditionalFormatting sqref="AV20:AW23">
    <cfRule type="cellIs" operator="lessThanOrEqual" priority="5" dxfId="186">
      <formula>0</formula>
    </cfRule>
    <cfRule type="cellIs" operator="greaterThan" priority="6" dxfId="187">
      <formula>0</formula>
    </cfRule>
  </conditionalFormatting>
  <conditionalFormatting sqref="AV69:AW70">
    <cfRule type="cellIs" operator="greaterThan" priority="18" dxfId="188">
      <formula>0</formula>
    </cfRule>
    <cfRule type="cellIs" operator="lessThanOrEqual" priority="17" dxfId="189">
      <formula>0</formula>
    </cfRule>
  </conditionalFormatting>
  <conditionalFormatting sqref="AX47">
    <cfRule type="cellIs" operator="greaterThan" priority="34" dxfId="190">
      <formula>0</formula>
    </cfRule>
    <cfRule type="cellIs" operator="lessThanOrEqual" priority="33" dxfId="191">
      <formula>0</formula>
    </cfRule>
  </conditionalFormatting>
  <conditionalFormatting sqref="AX37:AX38">
    <cfRule type="cellIs" operator="lessThanOrEqual" priority="29" dxfId="192">
      <formula>0</formula>
    </cfRule>
    <cfRule type="cellIs" operator="greaterThan" priority="30" dxfId="193">
      <formula>0</formula>
    </cfRule>
  </conditionalFormatting>
  <conditionalFormatting sqref="AX11">
    <cfRule type="cellIs" operator="lessThanOrEqual" priority="21" dxfId="194">
      <formula>0</formula>
    </cfRule>
    <cfRule type="cellIs" operator="greaterThan" priority="22" dxfId="195">
      <formula>0</formula>
    </cfRule>
  </conditionalFormatting>
  <conditionalFormatting sqref="AV28:AW28 AV5:AW10 AV64:AW68 AV39:AW40 AV30:AW35 AV24:AW24 AV42:AW46 AV48:AW61 AV71:AW73 AV12:AW19">
    <cfRule type="cellIs" operator="greaterThan" priority="20" dxfId="196">
      <formula>0</formula>
    </cfRule>
    <cfRule type="cellIs" operator="lessThanOrEqual" priority="19" dxfId="197">
      <formula>0</formula>
    </cfRule>
  </conditionalFormatting>
  <conditionalFormatting sqref="AV41:AW41">
    <cfRule type="cellIs" operator="greaterThan" priority="12" dxfId="198">
      <formula>0</formula>
    </cfRule>
    <cfRule type="cellIs" operator="lessThanOrEqual" priority="11" dxfId="199">
      <formula>0</formula>
    </cfRule>
  </conditionalFormatting>
  <conditionalFormatting sqref="AV29:AW29">
    <cfRule type="cellIs" operator="lessThanOrEqual" priority="7" dxfId="200">
      <formula>0</formula>
    </cfRule>
    <cfRule type="cellIs" operator="greaterThan" priority="8" dxfId="201">
      <formula>0</formula>
    </cfRule>
  </conditionalFormatting>
  <conditionalFormatting sqref="AV62:AW62">
    <cfRule type="cellIs" operator="greaterThan" priority="16" dxfId="202">
      <formula>0</formula>
    </cfRule>
    <cfRule type="cellIs" operator="lessThanOrEqual" priority="15" dxfId="203">
      <formula>0</formula>
    </cfRule>
  </conditionalFormatting>
  <conditionalFormatting sqref="AV76:AV78 AV74">
    <cfRule type="cellIs" operator="lessThanOrEqual" priority="49" dxfId="204">
      <formula>0</formula>
    </cfRule>
    <cfRule type="cellIs" operator="greaterThan" priority="50" dxfId="205">
      <formula>0</formula>
    </cfRule>
  </conditionalFormatting>
  <conditionalFormatting sqref="AX69:AX70">
    <cfRule type="cellIs" operator="greaterThan" priority="38" dxfId="206">
      <formula>0</formula>
    </cfRule>
    <cfRule type="cellIs" operator="lessThanOrEqual" priority="37" dxfId="207">
      <formula>0</formula>
    </cfRule>
  </conditionalFormatting>
  <conditionalFormatting sqref="AX41">
    <cfRule type="cellIs" operator="lessThanOrEqual" priority="31" dxfId="208">
      <formula>0</formula>
    </cfRule>
    <cfRule type="cellIs" operator="greaterThan" priority="32" dxfId="209">
      <formula>0</formula>
    </cfRule>
  </conditionalFormatting>
  <hyperlinks>
    <hyperlink ref="L1" location="Contents!A1" display="Contents"/>
    <hyperlink ref="AZ1" location="Contents!A1" display="Contents"/>
  </hyperlinks>
  <pageMargins left="0.75" right="0.75" top="1.0" bottom="1.0" header="0.5" footer="0.5"/>
</worksheet>
</file>

<file path=xl/worksheets/sheet8.xml><?xml version="1.0" encoding="utf-8"?>
<worksheet xmlns:r="http://schemas.openxmlformats.org/officeDocument/2006/relationships" xmlns="http://schemas.openxmlformats.org/spreadsheetml/2006/main">
  <dimension ref="A1:BK166"/>
  <sheetViews>
    <sheetView workbookViewId="0" showGridLines="0">
      <pane xSplit="1" ySplit="3" topLeftCell="B4" state="frozen" activePane="bottomRight"/>
      <selection pane="bottomRight" activeCell="A1" sqref="A1"/>
    </sheetView>
  </sheetViews>
  <sheetFormatPr defaultRowHeight="10.2" defaultColWidth="11"/>
  <cols>
    <col min="1" max="1" customWidth="1" width="31.832031" style="69"/>
    <col min="2" max="56" customWidth="1" width="8.832031" style="69"/>
    <col min="57" max="57" customWidth="1" width="8.832031" style="70"/>
    <col min="58" max="58" customWidth="1" width="9.5" style="69"/>
    <col min="59" max="59" customWidth="1" width="12.1640625" style="69"/>
    <col min="60" max="16384" customWidth="0" width="11.832031" style="69"/>
  </cols>
  <sheetData>
    <row r="1" spans="8:8" ht="13.2">
      <c r="A1" s="71" t="s">
        <v>222</v>
      </c>
      <c r="L1" s="21" t="s">
        <v>89</v>
      </c>
      <c r="BH1" s="72"/>
      <c r="BJ1" s="21" t="s">
        <v>89</v>
      </c>
    </row>
    <row r="2" spans="8:8">
      <c r="BF2" s="72" t="s">
        <v>90</v>
      </c>
      <c r="BG2" s="72"/>
      <c r="BH2" s="72" t="s">
        <v>91</v>
      </c>
    </row>
    <row r="3" spans="8:8">
      <c r="A3" s="73" t="s">
        <v>223</v>
      </c>
      <c r="B3" s="69">
        <v>1965.0</v>
      </c>
      <c r="C3" s="69">
        <v>1966.0</v>
      </c>
      <c r="D3" s="69">
        <v>1967.0</v>
      </c>
      <c r="E3" s="69">
        <v>1968.0</v>
      </c>
      <c r="F3" s="69">
        <v>1969.0</v>
      </c>
      <c r="G3" s="69">
        <v>1970.0</v>
      </c>
      <c r="H3" s="69">
        <v>1971.0</v>
      </c>
      <c r="I3" s="69">
        <v>1972.0</v>
      </c>
      <c r="J3" s="69">
        <v>1973.0</v>
      </c>
      <c r="K3" s="69">
        <v>1974.0</v>
      </c>
      <c r="L3" s="69">
        <v>1975.0</v>
      </c>
      <c r="M3" s="69">
        <v>1976.0</v>
      </c>
      <c r="N3" s="69">
        <v>1977.0</v>
      </c>
      <c r="O3" s="69">
        <v>1978.0</v>
      </c>
      <c r="P3" s="69">
        <v>1979.0</v>
      </c>
      <c r="Q3" s="69">
        <v>1980.0</v>
      </c>
      <c r="R3" s="69">
        <v>1981.0</v>
      </c>
      <c r="S3" s="69">
        <v>1982.0</v>
      </c>
      <c r="T3" s="69">
        <v>1983.0</v>
      </c>
      <c r="U3" s="69">
        <v>1984.0</v>
      </c>
      <c r="V3" s="69">
        <v>1985.0</v>
      </c>
      <c r="W3" s="69">
        <v>1986.0</v>
      </c>
      <c r="X3" s="69">
        <v>1987.0</v>
      </c>
      <c r="Y3" s="69">
        <v>1988.0</v>
      </c>
      <c r="Z3" s="69">
        <v>1989.0</v>
      </c>
      <c r="AA3" s="69">
        <v>1990.0</v>
      </c>
      <c r="AB3" s="69">
        <v>1991.0</v>
      </c>
      <c r="AC3" s="69">
        <v>1992.0</v>
      </c>
      <c r="AD3" s="69">
        <v>1993.0</v>
      </c>
      <c r="AE3" s="69">
        <v>1994.0</v>
      </c>
      <c r="AF3" s="69">
        <v>1995.0</v>
      </c>
      <c r="AG3" s="69">
        <v>1996.0</v>
      </c>
      <c r="AH3" s="69">
        <v>1997.0</v>
      </c>
      <c r="AI3" s="69">
        <v>1998.0</v>
      </c>
      <c r="AJ3" s="69">
        <v>1999.0</v>
      </c>
      <c r="AK3" s="69">
        <v>2000.0</v>
      </c>
      <c r="AL3" s="69">
        <v>2001.0</v>
      </c>
      <c r="AM3" s="69">
        <v>2002.0</v>
      </c>
      <c r="AN3" s="69">
        <v>2003.0</v>
      </c>
      <c r="AO3" s="69">
        <v>2004.0</v>
      </c>
      <c r="AP3" s="69">
        <v>2005.0</v>
      </c>
      <c r="AQ3" s="69">
        <v>2006.0</v>
      </c>
      <c r="AR3" s="69">
        <v>2007.0</v>
      </c>
      <c r="AS3" s="69">
        <v>2008.0</v>
      </c>
      <c r="AT3" s="69">
        <v>2009.0</v>
      </c>
      <c r="AU3" s="69">
        <v>2010.0</v>
      </c>
      <c r="AV3" s="69">
        <v>2011.0</v>
      </c>
      <c r="AW3" s="69">
        <v>2012.0</v>
      </c>
      <c r="AX3" s="69">
        <v>2013.0</v>
      </c>
      <c r="AY3" s="69">
        <v>2014.0</v>
      </c>
      <c r="AZ3" s="69">
        <v>2015.0</v>
      </c>
      <c r="BA3" s="69">
        <v>2016.0</v>
      </c>
      <c r="BB3" s="69">
        <v>2017.0</v>
      </c>
      <c r="BC3" s="69">
        <v>2018.0</v>
      </c>
      <c r="BD3" s="69">
        <v>2019.0</v>
      </c>
      <c r="BE3" s="70">
        <v>2020.0</v>
      </c>
      <c r="BF3" s="72">
        <v>2020.0</v>
      </c>
      <c r="BG3" s="72" t="s">
        <v>93</v>
      </c>
      <c r="BH3" s="72">
        <v>2020.0</v>
      </c>
    </row>
    <row r="4" spans="8:8">
      <c r="B4" s="74"/>
      <c r="C4" s="74"/>
      <c r="D4" s="74"/>
      <c r="E4" s="74"/>
      <c r="F4" s="74"/>
      <c r="G4" s="74"/>
      <c r="H4" s="74"/>
      <c r="I4" s="74"/>
      <c r="J4" s="74"/>
      <c r="K4" s="74"/>
      <c r="L4" s="74"/>
      <c r="M4" s="74"/>
      <c r="N4" s="74"/>
      <c r="O4" s="74"/>
      <c r="P4" s="74"/>
      <c r="Q4" s="74"/>
      <c r="R4" s="74"/>
      <c r="S4" s="74"/>
      <c r="T4" s="74"/>
      <c r="U4" s="74"/>
      <c r="V4" s="74"/>
      <c r="W4" s="74"/>
      <c r="X4" s="74"/>
      <c r="Y4" s="74"/>
      <c r="Z4" s="74"/>
      <c r="AA4" s="74"/>
      <c r="AB4" s="74"/>
      <c r="AC4" s="74"/>
      <c r="AD4" s="74"/>
      <c r="AE4" s="74"/>
      <c r="AF4" s="74"/>
      <c r="AG4" s="74"/>
      <c r="AH4" s="74"/>
      <c r="AI4" s="74"/>
      <c r="AJ4" s="74"/>
      <c r="AK4" s="74"/>
      <c r="AL4" s="74"/>
      <c r="AM4" s="74"/>
      <c r="AN4" s="74"/>
      <c r="AO4" s="74"/>
      <c r="AP4" s="74"/>
      <c r="AQ4" s="74"/>
      <c r="AR4" s="74"/>
      <c r="AS4" s="74"/>
      <c r="AT4" s="74"/>
      <c r="AU4" s="74"/>
      <c r="AV4" s="74"/>
      <c r="AW4" s="74"/>
      <c r="AX4" s="74"/>
      <c r="AY4" s="74"/>
      <c r="AZ4" s="74"/>
      <c r="BA4" s="74"/>
      <c r="BB4" s="74"/>
      <c r="BC4" s="74"/>
      <c r="BD4" s="74"/>
      <c r="BE4" s="75"/>
      <c r="BF4" s="74"/>
      <c r="BG4" s="74"/>
      <c r="BH4" s="74"/>
    </row>
    <row r="5" spans="8:8">
      <c r="A5" s="69" t="s">
        <v>94</v>
      </c>
      <c r="B5" s="76">
        <v>260.328493628247</v>
      </c>
      <c r="C5" s="76">
        <v>271.695134554535</v>
      </c>
      <c r="D5" s="76">
        <v>285.543064895532</v>
      </c>
      <c r="E5" s="76">
        <v>308.282173642787</v>
      </c>
      <c r="F5" s="76">
        <v>320.455801664185</v>
      </c>
      <c r="G5" s="76">
        <v>344.911565541209</v>
      </c>
      <c r="H5" s="76">
        <v>351.587903752884</v>
      </c>
      <c r="I5" s="76">
        <v>367.982151925574</v>
      </c>
      <c r="J5" s="76">
        <v>393.724687827516</v>
      </c>
      <c r="K5" s="76">
        <v>400.183126164157</v>
      </c>
      <c r="L5" s="76">
        <v>398.065542550683</v>
      </c>
      <c r="M5" s="76">
        <v>412.880268913375</v>
      </c>
      <c r="N5" s="76">
        <v>436.3894794105</v>
      </c>
      <c r="O5" s="76">
        <v>424.593713058467</v>
      </c>
      <c r="P5" s="76">
        <v>430.708989478136</v>
      </c>
      <c r="Q5" s="76">
        <v>440.581745841768</v>
      </c>
      <c r="R5" s="76">
        <v>420.670080401068</v>
      </c>
      <c r="S5" s="76">
        <v>406.96533224392</v>
      </c>
      <c r="T5" s="76">
        <v>387.987463707738</v>
      </c>
      <c r="U5" s="76">
        <v>408.426651497414</v>
      </c>
      <c r="V5" s="76">
        <v>403.473081292811</v>
      </c>
      <c r="W5" s="76">
        <v>393.385213828072</v>
      </c>
      <c r="X5" s="76">
        <v>406.725095861723</v>
      </c>
      <c r="Y5" s="76">
        <v>437.382195953218</v>
      </c>
      <c r="Z5" s="76">
        <v>457.382351713334</v>
      </c>
      <c r="AA5" s="76">
        <v>444.830449562037</v>
      </c>
      <c r="AB5" s="76">
        <v>427.990794860143</v>
      </c>
      <c r="AC5" s="76">
        <v>441.941200670212</v>
      </c>
      <c r="AD5" s="76">
        <v>438.445469985489</v>
      </c>
      <c r="AE5" s="76">
        <v>453.153287067106</v>
      </c>
      <c r="AF5" s="76">
        <v>471.483654565356</v>
      </c>
      <c r="AG5" s="76">
        <v>480.560383387181</v>
      </c>
      <c r="AH5" s="76">
        <v>493.984774280557</v>
      </c>
      <c r="AI5" s="76">
        <v>508.337247541654</v>
      </c>
      <c r="AJ5" s="76">
        <v>513.23051624271</v>
      </c>
      <c r="AK5" s="76">
        <v>533.105859246798</v>
      </c>
      <c r="AL5" s="76">
        <v>535.83675087794</v>
      </c>
      <c r="AM5" s="76">
        <v>548.653667415821</v>
      </c>
      <c r="AN5" s="76">
        <v>557.764434471403</v>
      </c>
      <c r="AO5" s="76">
        <v>555.307006883522</v>
      </c>
      <c r="AP5" s="76">
        <v>556.525148704729</v>
      </c>
      <c r="AQ5" s="76">
        <v>548.960294475118</v>
      </c>
      <c r="AR5" s="76">
        <v>574.708190316538</v>
      </c>
      <c r="AS5" s="76">
        <v>560.946640397119</v>
      </c>
      <c r="AT5" s="76">
        <v>532.927988949694</v>
      </c>
      <c r="AU5" s="76">
        <v>547.065018305419</v>
      </c>
      <c r="AV5" s="76">
        <v>551.376396958617</v>
      </c>
      <c r="AW5" s="76">
        <v>547.533280070354</v>
      </c>
      <c r="AX5" s="76">
        <v>561.274354065816</v>
      </c>
      <c r="AY5" s="76">
        <v>567.542158223963</v>
      </c>
      <c r="AZ5" s="76">
        <v>566.286672541923</v>
      </c>
      <c r="BA5" s="76">
        <v>550.382667064747</v>
      </c>
      <c r="BB5" s="76">
        <v>563.059823769213</v>
      </c>
      <c r="BC5" s="76">
        <v>573.346893414539</v>
      </c>
      <c r="BD5" s="76">
        <v>575.680233990095</v>
      </c>
      <c r="BE5" s="115">
        <v>515.137074032699</v>
      </c>
      <c r="BF5" s="77">
        <v>-0.107612932742822</v>
      </c>
      <c r="BG5" s="78">
        <v>0.00774645445866495</v>
      </c>
      <c r="BH5" s="78">
        <v>0.0161062646403289</v>
      </c>
    </row>
    <row r="6" spans="8:8">
      <c r="A6" s="69" t="s">
        <v>95</v>
      </c>
      <c r="B6" s="76">
        <v>62.1333288440785</v>
      </c>
      <c r="C6" s="76">
        <v>65.0556730609734</v>
      </c>
      <c r="D6" s="76">
        <v>66.6474981202422</v>
      </c>
      <c r="E6" s="76">
        <v>72.1709110632988</v>
      </c>
      <c r="F6" s="76">
        <v>79.1067158563126</v>
      </c>
      <c r="G6" s="76">
        <v>84.1721796488406</v>
      </c>
      <c r="H6" s="76">
        <v>89.4616503872605</v>
      </c>
      <c r="I6" s="76">
        <v>99.6678800171767</v>
      </c>
      <c r="J6" s="76">
        <v>107.674024675994</v>
      </c>
      <c r="K6" s="76">
        <v>120.859303686505</v>
      </c>
      <c r="L6" s="76">
        <v>131.131718756739</v>
      </c>
      <c r="M6" s="76">
        <v>138.872633598714</v>
      </c>
      <c r="N6" s="76">
        <v>146.529594798611</v>
      </c>
      <c r="O6" s="76">
        <v>165.143945425712</v>
      </c>
      <c r="P6" s="76">
        <v>180.230138297268</v>
      </c>
      <c r="Q6" s="76">
        <v>198.123999446347</v>
      </c>
      <c r="R6" s="76">
        <v>210.964456487088</v>
      </c>
      <c r="S6" s="76">
        <v>221.337686878007</v>
      </c>
      <c r="T6" s="76">
        <v>217.827068294306</v>
      </c>
      <c r="U6" s="76">
        <v>226.529332278693</v>
      </c>
      <c r="V6" s="76">
        <v>233.895103298935</v>
      </c>
      <c r="W6" s="76">
        <v>230.37299775975</v>
      </c>
      <c r="X6" s="76">
        <v>239.932729172216</v>
      </c>
      <c r="Y6" s="76">
        <v>240.957357558397</v>
      </c>
      <c r="Z6" s="76">
        <v>253.871944108153</v>
      </c>
      <c r="AA6" s="76">
        <v>267.707403476089</v>
      </c>
      <c r="AB6" s="76">
        <v>277.117152967434</v>
      </c>
      <c r="AC6" s="76">
        <v>279.987857914958</v>
      </c>
      <c r="AD6" s="76">
        <v>283.969202170253</v>
      </c>
      <c r="AE6" s="76">
        <v>307.617110191119</v>
      </c>
      <c r="AF6" s="76">
        <v>294.85610246835</v>
      </c>
      <c r="AG6" s="76">
        <v>306.298245386399</v>
      </c>
      <c r="AH6" s="76">
        <v>319.927489824061</v>
      </c>
      <c r="AI6" s="76">
        <v>337.09065013729</v>
      </c>
      <c r="AJ6" s="76">
        <v>333.903299631146</v>
      </c>
      <c r="AK6" s="76">
        <v>353.847195386416</v>
      </c>
      <c r="AL6" s="76">
        <v>352.349123081477</v>
      </c>
      <c r="AM6" s="76">
        <v>371.573813866826</v>
      </c>
      <c r="AN6" s="76">
        <v>372.853094482942</v>
      </c>
      <c r="AO6" s="76">
        <v>390.438841379419</v>
      </c>
      <c r="AP6" s="76">
        <v>416.588436774603</v>
      </c>
      <c r="AQ6" s="76">
        <v>427.339491678587</v>
      </c>
      <c r="AR6" s="76">
        <v>429.601099817764</v>
      </c>
      <c r="AS6" s="76">
        <v>432.234913955949</v>
      </c>
      <c r="AT6" s="76">
        <v>433.544671400963</v>
      </c>
      <c r="AU6" s="76">
        <v>442.613520135924</v>
      </c>
      <c r="AV6" s="76">
        <v>465.8449648486</v>
      </c>
      <c r="AW6" s="76">
        <v>473.972999909328</v>
      </c>
      <c r="AX6" s="76">
        <v>472.837368304186</v>
      </c>
      <c r="AY6" s="76">
        <v>459.63659339894</v>
      </c>
      <c r="AZ6" s="76">
        <v>463.121948374242</v>
      </c>
      <c r="BA6" s="76">
        <v>468.789632169038</v>
      </c>
      <c r="BB6" s="76">
        <v>476.946896137804</v>
      </c>
      <c r="BC6" s="76">
        <v>467.965428151049</v>
      </c>
      <c r="BD6" s="76">
        <v>449.082751510877</v>
      </c>
      <c r="BE6" s="115">
        <v>359.684778954704</v>
      </c>
      <c r="BF6" s="77">
        <v>-0.201256266355788</v>
      </c>
      <c r="BG6" s="79">
        <v>0.0035274401692984</v>
      </c>
      <c r="BH6" s="78">
        <v>0.0112458965369962</v>
      </c>
    </row>
    <row r="7" spans="8:8">
      <c r="A7" s="69" t="s">
        <v>96</v>
      </c>
      <c r="B7" s="76">
        <v>3451.89185512646</v>
      </c>
      <c r="C7" s="76">
        <v>3639.79500435456</v>
      </c>
      <c r="D7" s="76">
        <v>3738.16131890629</v>
      </c>
      <c r="E7" s="76">
        <v>3947.34345879593</v>
      </c>
      <c r="F7" s="76">
        <v>4117.39624683898</v>
      </c>
      <c r="G7" s="76">
        <v>4271.52813164104</v>
      </c>
      <c r="H7" s="76">
        <v>4309.06860101294</v>
      </c>
      <c r="I7" s="76">
        <v>4525.83078043111</v>
      </c>
      <c r="J7" s="76">
        <v>4739.46244707608</v>
      </c>
      <c r="K7" s="76">
        <v>4567.57991326327</v>
      </c>
      <c r="L7" s="76">
        <v>4386.80029644951</v>
      </c>
      <c r="M7" s="76">
        <v>4647.56278103239</v>
      </c>
      <c r="N7" s="76">
        <v>4791.33669311077</v>
      </c>
      <c r="O7" s="76">
        <v>4833.69947416053</v>
      </c>
      <c r="P7" s="76">
        <v>4921.14268645429</v>
      </c>
      <c r="Q7" s="76">
        <v>4742.37446413671</v>
      </c>
      <c r="R7" s="76">
        <v>4596.20592564075</v>
      </c>
      <c r="S7" s="76">
        <v>4371.09421395502</v>
      </c>
      <c r="T7" s="76">
        <v>4332.11676101713</v>
      </c>
      <c r="U7" s="76">
        <v>4558.84156624362</v>
      </c>
      <c r="V7" s="76">
        <v>4576.00662857885</v>
      </c>
      <c r="W7" s="76">
        <v>4598.1855904034</v>
      </c>
      <c r="X7" s="76">
        <v>4749.85353987859</v>
      </c>
      <c r="Y7" s="76">
        <v>4969.13823797123</v>
      </c>
      <c r="Z7" s="76">
        <v>5058.07803227549</v>
      </c>
      <c r="AA7" s="76">
        <v>4970.4918137787</v>
      </c>
      <c r="AB7" s="76">
        <v>4922.6182231805</v>
      </c>
      <c r="AC7" s="76">
        <v>5004.9212940755</v>
      </c>
      <c r="AD7" s="76">
        <v>5117.55332447417</v>
      </c>
      <c r="AE7" s="76">
        <v>5195.388786709</v>
      </c>
      <c r="AF7" s="76">
        <v>5227.89382866758</v>
      </c>
      <c r="AG7" s="76">
        <v>5407.639017456</v>
      </c>
      <c r="AH7" s="76">
        <v>5483.02608550975</v>
      </c>
      <c r="AI7" s="76">
        <v>5524.13912650764</v>
      </c>
      <c r="AJ7" s="76">
        <v>5574.1401775781</v>
      </c>
      <c r="AK7" s="76">
        <v>5740.68461164467</v>
      </c>
      <c r="AL7" s="76">
        <v>5650.66838120305</v>
      </c>
      <c r="AM7" s="76">
        <v>5672.34714145711</v>
      </c>
      <c r="AN7" s="76">
        <v>5737.63158008182</v>
      </c>
      <c r="AO7" s="76">
        <v>5838.88210841812</v>
      </c>
      <c r="AP7" s="76">
        <v>5873.17302571536</v>
      </c>
      <c r="AQ7" s="76">
        <v>5795.22347991008</v>
      </c>
      <c r="AR7" s="76">
        <v>5884.2188450923</v>
      </c>
      <c r="AS7" s="76">
        <v>5700.86205817096</v>
      </c>
      <c r="AT7" s="76">
        <v>5289.24488486415</v>
      </c>
      <c r="AU7" s="76">
        <v>5485.72376633897</v>
      </c>
      <c r="AV7" s="76">
        <v>5336.76252823931</v>
      </c>
      <c r="AW7" s="76">
        <v>5089.84144608215</v>
      </c>
      <c r="AX7" s="76">
        <v>5249.56014270181</v>
      </c>
      <c r="AY7" s="76">
        <v>5254.55491838961</v>
      </c>
      <c r="AZ7" s="76">
        <v>5141.34317621885</v>
      </c>
      <c r="BA7" s="76">
        <v>5042.54837066076</v>
      </c>
      <c r="BB7" s="76">
        <v>4983.71983600739</v>
      </c>
      <c r="BC7" s="76">
        <v>5137.4782485736</v>
      </c>
      <c r="BD7" s="76">
        <v>4994.48807425037</v>
      </c>
      <c r="BE7" s="115">
        <v>4432.24941855638</v>
      </c>
      <c r="BF7" s="77">
        <v>-0.114996495785836</v>
      </c>
      <c r="BG7" s="79">
        <v>-0.00571764892961424</v>
      </c>
      <c r="BH7" s="78">
        <v>0.138578614675056</v>
      </c>
    </row>
    <row r="8" spans="8:8" s="70" ht="10.2" customFormat="1">
      <c r="A8" s="80" t="s">
        <v>97</v>
      </c>
      <c r="B8" s="81">
        <v>3774.35367759878</v>
      </c>
      <c r="C8" s="81">
        <v>3976.54581197007</v>
      </c>
      <c r="D8" s="81">
        <v>4090.35188192206</v>
      </c>
      <c r="E8" s="81">
        <v>4327.79654350202</v>
      </c>
      <c r="F8" s="81">
        <v>4516.95876435948</v>
      </c>
      <c r="G8" s="81">
        <v>4700.61187683109</v>
      </c>
      <c r="H8" s="81">
        <v>4750.11815515308</v>
      </c>
      <c r="I8" s="81">
        <v>4993.48081237386</v>
      </c>
      <c r="J8" s="81">
        <v>5240.86115957959</v>
      </c>
      <c r="K8" s="81">
        <v>5088.62234311393</v>
      </c>
      <c r="L8" s="81">
        <v>4915.99755775693</v>
      </c>
      <c r="M8" s="81">
        <v>5199.31568354448</v>
      </c>
      <c r="N8" s="81">
        <v>5374.25576731988</v>
      </c>
      <c r="O8" s="81">
        <v>5423.43713264471</v>
      </c>
      <c r="P8" s="81">
        <v>5532.08181422969</v>
      </c>
      <c r="Q8" s="81">
        <v>5381.08020942482</v>
      </c>
      <c r="R8" s="81">
        <v>5227.84046252891</v>
      </c>
      <c r="S8" s="81">
        <v>4999.39723307694</v>
      </c>
      <c r="T8" s="81">
        <v>4937.93129301917</v>
      </c>
      <c r="U8" s="81">
        <v>5193.79755001972</v>
      </c>
      <c r="V8" s="81">
        <v>5213.3748131706</v>
      </c>
      <c r="W8" s="81">
        <v>5221.94380199123</v>
      </c>
      <c r="X8" s="81">
        <v>5396.51136491253</v>
      </c>
      <c r="Y8" s="81">
        <v>5647.47779148285</v>
      </c>
      <c r="Z8" s="81">
        <v>5769.33232809698</v>
      </c>
      <c r="AA8" s="81">
        <v>5683.02966681683</v>
      </c>
      <c r="AB8" s="81">
        <v>5627.72617100807</v>
      </c>
      <c r="AC8" s="81">
        <v>5726.85035266067</v>
      </c>
      <c r="AD8" s="81">
        <v>5839.96799662991</v>
      </c>
      <c r="AE8" s="81">
        <v>5956.15918396722</v>
      </c>
      <c r="AF8" s="81">
        <v>5994.23358570129</v>
      </c>
      <c r="AG8" s="81">
        <v>6194.49764622958</v>
      </c>
      <c r="AH8" s="81">
        <v>6296.93834961436</v>
      </c>
      <c r="AI8" s="81">
        <v>6369.56702418658</v>
      </c>
      <c r="AJ8" s="81">
        <v>6421.27399345195</v>
      </c>
      <c r="AK8" s="81">
        <v>6627.63766627789</v>
      </c>
      <c r="AL8" s="81">
        <v>6538.85425516247</v>
      </c>
      <c r="AM8" s="81">
        <v>6592.57462273976</v>
      </c>
      <c r="AN8" s="81">
        <v>6668.24910903617</v>
      </c>
      <c r="AO8" s="81">
        <v>6784.62795668106</v>
      </c>
      <c r="AP8" s="81">
        <v>6846.28661119469</v>
      </c>
      <c r="AQ8" s="81">
        <v>6771.52326606379</v>
      </c>
      <c r="AR8" s="81">
        <v>6888.5281352266</v>
      </c>
      <c r="AS8" s="81">
        <v>6694.04361252403</v>
      </c>
      <c r="AT8" s="81">
        <v>6255.7175452148</v>
      </c>
      <c r="AU8" s="81">
        <v>6475.40230478031</v>
      </c>
      <c r="AV8" s="81">
        <v>6353.98389004653</v>
      </c>
      <c r="AW8" s="81">
        <v>6111.34772606184</v>
      </c>
      <c r="AX8" s="81">
        <v>6283.67186507181</v>
      </c>
      <c r="AY8" s="81">
        <v>6281.73367001252</v>
      </c>
      <c r="AZ8" s="81">
        <v>6170.75179713502</v>
      </c>
      <c r="BA8" s="81">
        <v>6061.72066989455</v>
      </c>
      <c r="BB8" s="81">
        <v>6023.72655591441</v>
      </c>
      <c r="BC8" s="81">
        <v>6178.79057013919</v>
      </c>
      <c r="BD8" s="81">
        <v>6019.25105975134</v>
      </c>
      <c r="BE8" s="81">
        <v>5307.07127154378</v>
      </c>
      <c r="BF8" s="82">
        <v>-0.120725979980734</v>
      </c>
      <c r="BG8" s="82">
        <v>-0.00384588655209217</v>
      </c>
      <c r="BH8" s="82">
        <v>0.165930775852381</v>
      </c>
    </row>
    <row r="9" spans="8:8">
      <c r="B9" s="76"/>
      <c r="C9" s="76"/>
      <c r="D9" s="76"/>
      <c r="E9" s="76"/>
      <c r="F9" s="76"/>
      <c r="G9" s="76"/>
      <c r="H9" s="76"/>
      <c r="I9" s="76"/>
      <c r="J9" s="76"/>
      <c r="K9" s="76"/>
      <c r="L9" s="76"/>
      <c r="M9" s="76"/>
      <c r="N9" s="76"/>
      <c r="O9" s="76"/>
      <c r="P9" s="76"/>
      <c r="Q9" s="76"/>
      <c r="R9" s="76"/>
      <c r="S9" s="76"/>
      <c r="T9" s="76"/>
      <c r="U9" s="76"/>
      <c r="V9" s="76"/>
      <c r="W9" s="76"/>
      <c r="X9" s="76"/>
      <c r="Y9" s="76"/>
      <c r="Z9" s="76"/>
      <c r="AA9" s="76"/>
      <c r="AB9" s="76"/>
      <c r="AC9" s="76"/>
      <c r="AD9" s="76"/>
      <c r="AE9" s="76"/>
      <c r="AF9" s="76"/>
      <c r="AG9" s="76"/>
      <c r="AH9" s="76"/>
      <c r="AI9" s="76"/>
      <c r="AJ9" s="76"/>
      <c r="AK9" s="76"/>
      <c r="AL9" s="76"/>
      <c r="AM9" s="76"/>
      <c r="AN9" s="76"/>
      <c r="AO9" s="76"/>
      <c r="AP9" s="76"/>
      <c r="AQ9" s="76"/>
      <c r="AR9" s="76"/>
      <c r="AS9" s="76"/>
      <c r="AT9" s="76"/>
      <c r="AU9" s="76"/>
      <c r="AV9" s="76"/>
      <c r="AW9" s="76"/>
      <c r="AX9" s="76"/>
      <c r="AY9" s="76"/>
      <c r="AZ9" s="76"/>
      <c r="BA9" s="76"/>
      <c r="BB9" s="76"/>
      <c r="BC9" s="76"/>
      <c r="BD9" s="76"/>
      <c r="BE9" s="115"/>
      <c r="BF9" s="77"/>
      <c r="BG9" s="79"/>
      <c r="BH9" s="78"/>
    </row>
    <row r="10" spans="8:8">
      <c r="A10" s="69" t="s">
        <v>98</v>
      </c>
      <c r="B10" s="76">
        <v>82.1751195538187</v>
      </c>
      <c r="C10" s="76">
        <v>84.5268077745292</v>
      </c>
      <c r="D10" s="76">
        <v>86.8525253315773</v>
      </c>
      <c r="E10" s="76">
        <v>89.3242434041894</v>
      </c>
      <c r="F10" s="76">
        <v>92.1835639051746</v>
      </c>
      <c r="G10" s="76">
        <v>85.8954934270162</v>
      </c>
      <c r="H10" s="76">
        <v>90.8046290841004</v>
      </c>
      <c r="I10" s="76">
        <v>91.5907782552675</v>
      </c>
      <c r="J10" s="76">
        <v>94.9361399840761</v>
      </c>
      <c r="K10" s="76">
        <v>97.1342109917106</v>
      </c>
      <c r="L10" s="76">
        <v>93.2338931465627</v>
      </c>
      <c r="M10" s="76">
        <v>97.788177523489</v>
      </c>
      <c r="N10" s="76">
        <v>102.094099348394</v>
      </c>
      <c r="O10" s="76">
        <v>99.4654423290374</v>
      </c>
      <c r="P10" s="76">
        <v>106.064285137785</v>
      </c>
      <c r="Q10" s="76">
        <v>101.643013923075</v>
      </c>
      <c r="R10" s="76">
        <v>97.2158674769931</v>
      </c>
      <c r="S10" s="76">
        <v>97.1740098563316</v>
      </c>
      <c r="T10" s="76">
        <v>100.1864329873</v>
      </c>
      <c r="U10" s="76">
        <v>97.7974721292489</v>
      </c>
      <c r="V10" s="76">
        <v>94.6360765304767</v>
      </c>
      <c r="W10" s="76">
        <v>100.003704719895</v>
      </c>
      <c r="X10" s="76">
        <v>104.617599517042</v>
      </c>
      <c r="Y10" s="76">
        <v>109.943543519156</v>
      </c>
      <c r="Z10" s="76">
        <v>107.202459081533</v>
      </c>
      <c r="AA10" s="76">
        <v>100.253772733289</v>
      </c>
      <c r="AB10" s="76">
        <v>102.832156226457</v>
      </c>
      <c r="AC10" s="76">
        <v>108.882159510224</v>
      </c>
      <c r="AD10" s="76">
        <v>107.674477608189</v>
      </c>
      <c r="AE10" s="76">
        <v>113.981076528573</v>
      </c>
      <c r="AF10" s="76">
        <v>118.924348070258</v>
      </c>
      <c r="AG10" s="76">
        <v>126.333405648541</v>
      </c>
      <c r="AH10" s="76">
        <v>125.011020536481</v>
      </c>
      <c r="AI10" s="76">
        <v>131.952259954918</v>
      </c>
      <c r="AJ10" s="76">
        <v>136.430075439474</v>
      </c>
      <c r="AK10" s="76">
        <v>131.38909338566</v>
      </c>
      <c r="AL10" s="76">
        <v>120.690708719581</v>
      </c>
      <c r="AM10" s="76">
        <v>115.999431811109</v>
      </c>
      <c r="AN10" s="76">
        <v>125.412852251238</v>
      </c>
      <c r="AO10" s="76">
        <v>137.108449175276</v>
      </c>
      <c r="AP10" s="76">
        <v>145.272467455909</v>
      </c>
      <c r="AQ10" s="76">
        <v>151.179585785756</v>
      </c>
      <c r="AR10" s="76">
        <v>164.529714221791</v>
      </c>
      <c r="AS10" s="76">
        <v>166.023961450748</v>
      </c>
      <c r="AT10" s="76">
        <v>158.206319407899</v>
      </c>
      <c r="AU10" s="76">
        <v>167.093948449098</v>
      </c>
      <c r="AV10" s="76">
        <v>173.089756881111</v>
      </c>
      <c r="AW10" s="76">
        <v>181.897853967854</v>
      </c>
      <c r="AX10" s="76">
        <v>187.825929031276</v>
      </c>
      <c r="AY10" s="76">
        <v>187.810558230063</v>
      </c>
      <c r="AZ10" s="76">
        <v>191.260800387326</v>
      </c>
      <c r="BA10" s="76">
        <v>190.164472716244</v>
      </c>
      <c r="BB10" s="76">
        <v>188.483536468412</v>
      </c>
      <c r="BC10" s="76">
        <v>185.897850418837</v>
      </c>
      <c r="BD10" s="76">
        <v>173.787107347052</v>
      </c>
      <c r="BE10" s="115">
        <v>161.817924317529</v>
      </c>
      <c r="BF10" s="77">
        <v>-0.0714167391083538</v>
      </c>
      <c r="BG10" s="79">
        <v>0.00943735653043576</v>
      </c>
      <c r="BH10" s="78">
        <v>0.00505939572976922</v>
      </c>
    </row>
    <row r="11" spans="8:8">
      <c r="A11" s="69" t="s">
        <v>99</v>
      </c>
      <c r="B11" s="76">
        <v>51.5222113036414</v>
      </c>
      <c r="C11" s="76">
        <v>56.1662297203315</v>
      </c>
      <c r="D11" s="76">
        <v>58.0114018075852</v>
      </c>
      <c r="E11" s="76">
        <v>68.1465499147056</v>
      </c>
      <c r="F11" s="76">
        <v>74.2574143335674</v>
      </c>
      <c r="G11" s="76">
        <v>83.8801547179685</v>
      </c>
      <c r="H11" s="76">
        <v>92.1706615869417</v>
      </c>
      <c r="I11" s="76">
        <v>103.54554592302</v>
      </c>
      <c r="J11" s="76">
        <v>123.611929359816</v>
      </c>
      <c r="K11" s="76">
        <v>133.361699479767</v>
      </c>
      <c r="L11" s="76">
        <v>139.222130358662</v>
      </c>
      <c r="M11" s="76">
        <v>149.495819577713</v>
      </c>
      <c r="N11" s="76">
        <v>156.02665334606</v>
      </c>
      <c r="O11" s="76">
        <v>168.392166896565</v>
      </c>
      <c r="P11" s="76">
        <v>176.380096154829</v>
      </c>
      <c r="Q11" s="76">
        <v>175.769225153858</v>
      </c>
      <c r="R11" s="76">
        <v>167.320574579981</v>
      </c>
      <c r="S11" s="76">
        <v>167.893018429843</v>
      </c>
      <c r="T11" s="76">
        <v>162.70650593587</v>
      </c>
      <c r="U11" s="76">
        <v>169.693387128348</v>
      </c>
      <c r="V11" s="76">
        <v>176.844300721507</v>
      </c>
      <c r="W11" s="76">
        <v>191.732742388877</v>
      </c>
      <c r="X11" s="76">
        <v>197.599786125822</v>
      </c>
      <c r="Y11" s="76">
        <v>201.136294953503</v>
      </c>
      <c r="Z11" s="76">
        <v>205.10841986098</v>
      </c>
      <c r="AA11" s="76">
        <v>196.589009467209</v>
      </c>
      <c r="AB11" s="76">
        <v>205.953683461246</v>
      </c>
      <c r="AC11" s="76">
        <v>216.319493969325</v>
      </c>
      <c r="AD11" s="76">
        <v>227.228165034158</v>
      </c>
      <c r="AE11" s="76">
        <v>237.228601581699</v>
      </c>
      <c r="AF11" s="76">
        <v>251.655234046195</v>
      </c>
      <c r="AG11" s="76">
        <v>270.786776884208</v>
      </c>
      <c r="AH11" s="76">
        <v>283.849993337784</v>
      </c>
      <c r="AI11" s="76">
        <v>294.402737807789</v>
      </c>
      <c r="AJ11" s="76">
        <v>297.388806269133</v>
      </c>
      <c r="AK11" s="76">
        <v>301.710857874227</v>
      </c>
      <c r="AL11" s="76">
        <v>311.020607572626</v>
      </c>
      <c r="AM11" s="76">
        <v>311.104471988662</v>
      </c>
      <c r="AN11" s="76">
        <v>308.233112118681</v>
      </c>
      <c r="AO11" s="76">
        <v>322.865315908241</v>
      </c>
      <c r="AP11" s="76">
        <v>329.980890422248</v>
      </c>
      <c r="AQ11" s="76">
        <v>335.420441975406</v>
      </c>
      <c r="AR11" s="76">
        <v>349.819743923516</v>
      </c>
      <c r="AS11" s="76">
        <v>373.031814074062</v>
      </c>
      <c r="AT11" s="76">
        <v>350.502159855648</v>
      </c>
      <c r="AU11" s="76">
        <v>398.329033337567</v>
      </c>
      <c r="AV11" s="76">
        <v>423.761656574425</v>
      </c>
      <c r="AW11" s="76">
        <v>442.857416725604</v>
      </c>
      <c r="AX11" s="76">
        <v>482.87260711541</v>
      </c>
      <c r="AY11" s="76">
        <v>504.527455801725</v>
      </c>
      <c r="AZ11" s="76">
        <v>487.643022580598</v>
      </c>
      <c r="BA11" s="76">
        <v>450.707276195017</v>
      </c>
      <c r="BB11" s="76">
        <v>458.011735736439</v>
      </c>
      <c r="BC11" s="76">
        <v>443.134568233443</v>
      </c>
      <c r="BD11" s="76">
        <v>442.255179598281</v>
      </c>
      <c r="BE11" s="115">
        <v>415.200980214732</v>
      </c>
      <c r="BF11" s="77">
        <v>-0.0637383790888436</v>
      </c>
      <c r="BG11" s="79">
        <v>0.0235244532458783</v>
      </c>
      <c r="BH11" s="78">
        <v>0.0129816648875828</v>
      </c>
    </row>
    <row r="12" spans="8:8">
      <c r="A12" s="69" t="s">
        <v>100</v>
      </c>
      <c r="B12" s="76">
        <v>16.7043652945281</v>
      </c>
      <c r="C12" s="76">
        <v>17.9233906555565</v>
      </c>
      <c r="D12" s="76">
        <v>18.2525347454052</v>
      </c>
      <c r="E12" s="76">
        <v>18.7285287327259</v>
      </c>
      <c r="F12" s="76">
        <v>19.8504070626123</v>
      </c>
      <c r="G12" s="76">
        <v>20.9331882831619</v>
      </c>
      <c r="H12" s="76">
        <v>22.3880568706</v>
      </c>
      <c r="I12" s="76">
        <v>22.3732721536</v>
      </c>
      <c r="J12" s="76">
        <v>21.6033978933</v>
      </c>
      <c r="K12" s="76">
        <v>20.7122627392</v>
      </c>
      <c r="L12" s="76">
        <v>17.9591262136</v>
      </c>
      <c r="M12" s="76">
        <v>18.9167705317</v>
      </c>
      <c r="N12" s="76">
        <v>19.5529140648</v>
      </c>
      <c r="O12" s="76">
        <v>20.7866032416</v>
      </c>
      <c r="P12" s="76">
        <v>21.5422119312</v>
      </c>
      <c r="Q12" s="76">
        <v>22.092953377</v>
      </c>
      <c r="R12" s="76">
        <v>22.5319362315</v>
      </c>
      <c r="S12" s="76">
        <v>19.2147644407</v>
      </c>
      <c r="T12" s="76">
        <v>19.4043039019</v>
      </c>
      <c r="U12" s="76">
        <v>20.6232446389</v>
      </c>
      <c r="V12" s="76">
        <v>20.2452904726</v>
      </c>
      <c r="W12" s="76">
        <v>20.8748165259</v>
      </c>
      <c r="X12" s="76">
        <v>21.593906049</v>
      </c>
      <c r="Y12" s="76">
        <v>25.5248820531</v>
      </c>
      <c r="Z12" s="76">
        <v>30.77505412</v>
      </c>
      <c r="AA12" s="76">
        <v>31.6873950306033</v>
      </c>
      <c r="AB12" s="76">
        <v>32.713462535888</v>
      </c>
      <c r="AC12" s="76">
        <v>33.3931727327958</v>
      </c>
      <c r="AD12" s="76">
        <v>35.613566995119</v>
      </c>
      <c r="AE12" s="76">
        <v>38.7777666898191</v>
      </c>
      <c r="AF12" s="76">
        <v>42.2809316126398</v>
      </c>
      <c r="AG12" s="76">
        <v>47.6494557102812</v>
      </c>
      <c r="AH12" s="76">
        <v>54.9374000239257</v>
      </c>
      <c r="AI12" s="76">
        <v>56.357503037934</v>
      </c>
      <c r="AJ12" s="76">
        <v>58.3409546640794</v>
      </c>
      <c r="AK12" s="76">
        <v>56.3528766527829</v>
      </c>
      <c r="AL12" s="76">
        <v>53.7877391926375</v>
      </c>
      <c r="AM12" s="76">
        <v>55.2878111849976</v>
      </c>
      <c r="AN12" s="76">
        <v>55.2882870240736</v>
      </c>
      <c r="AO12" s="76">
        <v>60.2377743548799</v>
      </c>
      <c r="AP12" s="76">
        <v>61.5338500922046</v>
      </c>
      <c r="AQ12" s="76">
        <v>65.4366097569564</v>
      </c>
      <c r="AR12" s="76">
        <v>76.4667435848769</v>
      </c>
      <c r="AS12" s="76">
        <v>77.4018061145373</v>
      </c>
      <c r="AT12" s="76">
        <v>74.3719904352407</v>
      </c>
      <c r="AU12" s="76">
        <v>76.0738553110235</v>
      </c>
      <c r="AV12" s="76">
        <v>87.00444749737</v>
      </c>
      <c r="AW12" s="76">
        <v>89.377934668763</v>
      </c>
      <c r="AX12" s="76">
        <v>91.1213675883978</v>
      </c>
      <c r="AY12" s="76">
        <v>88.4150514591993</v>
      </c>
      <c r="AZ12" s="76">
        <v>88.9191932561985</v>
      </c>
      <c r="BA12" s="76">
        <v>94.0629488443629</v>
      </c>
      <c r="BB12" s="76">
        <v>92.3935822720607</v>
      </c>
      <c r="BC12" s="76">
        <v>92.9884489131728</v>
      </c>
      <c r="BD12" s="76">
        <v>94.5950796120173</v>
      </c>
      <c r="BE12" s="115">
        <v>87.6532987495346</v>
      </c>
      <c r="BF12" s="77">
        <v>-0.0759159015376969</v>
      </c>
      <c r="BG12" s="79">
        <v>0.0243442035173909</v>
      </c>
      <c r="BH12" s="78">
        <v>0.00274056614719251</v>
      </c>
    </row>
    <row r="13" spans="8:8">
      <c r="A13" s="69" t="s">
        <v>101</v>
      </c>
      <c r="B13" s="76">
        <v>21.3085313780018</v>
      </c>
      <c r="C13" s="76">
        <v>23.0525867392153</v>
      </c>
      <c r="D13" s="76">
        <v>24.3684486519475</v>
      </c>
      <c r="E13" s="76">
        <v>25.2140977861689</v>
      </c>
      <c r="F13" s="76">
        <v>25.3204209387611</v>
      </c>
      <c r="G13" s="76">
        <v>27.6626105544498</v>
      </c>
      <c r="H13" s="76">
        <v>26.2029254154296</v>
      </c>
      <c r="I13" s="76">
        <v>29.3497804270136</v>
      </c>
      <c r="J13" s="76">
        <v>28.5913596490808</v>
      </c>
      <c r="K13" s="76">
        <v>32.3046523902424</v>
      </c>
      <c r="L13" s="76">
        <v>32.6699463750443</v>
      </c>
      <c r="M13" s="76">
        <v>33.7968849937469</v>
      </c>
      <c r="N13" s="76">
        <v>34.5368469367014</v>
      </c>
      <c r="O13" s="76">
        <v>35.8417887850732</v>
      </c>
      <c r="P13" s="76">
        <v>37.6240948960272</v>
      </c>
      <c r="Q13" s="76">
        <v>37.4073867762714</v>
      </c>
      <c r="R13" s="76">
        <v>38.4982720584614</v>
      </c>
      <c r="S13" s="76">
        <v>39.9511721187798</v>
      </c>
      <c r="T13" s="76">
        <v>42.5005965858788</v>
      </c>
      <c r="U13" s="76">
        <v>42.7178349729439</v>
      </c>
      <c r="V13" s="76">
        <v>44.0267863218526</v>
      </c>
      <c r="W13" s="76">
        <v>43.6523242896284</v>
      </c>
      <c r="X13" s="76">
        <v>48.227645087481</v>
      </c>
      <c r="Y13" s="76">
        <v>46.406976726806</v>
      </c>
      <c r="Z13" s="76">
        <v>48.7996404091952</v>
      </c>
      <c r="AA13" s="76">
        <v>41.9793767807457</v>
      </c>
      <c r="AB13" s="76">
        <v>44.5757910530525</v>
      </c>
      <c r="AC13" s="76">
        <v>52.6775840424539</v>
      </c>
      <c r="AD13" s="76">
        <v>55.2920704714693</v>
      </c>
      <c r="AE13" s="76">
        <v>58.3282110269668</v>
      </c>
      <c r="AF13" s="76">
        <v>58.7816625223665</v>
      </c>
      <c r="AG13" s="76">
        <v>57.4997378321341</v>
      </c>
      <c r="AH13" s="76">
        <v>62.7106699324035</v>
      </c>
      <c r="AI13" s="76">
        <v>63.3305131070234</v>
      </c>
      <c r="AJ13" s="76">
        <v>54.974529537741</v>
      </c>
      <c r="AK13" s="76">
        <v>54.9206256361486</v>
      </c>
      <c r="AL13" s="76">
        <v>52.9057494180414</v>
      </c>
      <c r="AM13" s="76">
        <v>50.5417080381815</v>
      </c>
      <c r="AN13" s="76">
        <v>52.3394486082839</v>
      </c>
      <c r="AO13" s="76">
        <v>51.877272609579</v>
      </c>
      <c r="AP13" s="76">
        <v>50.8835286650815</v>
      </c>
      <c r="AQ13" s="76">
        <v>60.7758252700116</v>
      </c>
      <c r="AR13" s="76">
        <v>59.3795742683484</v>
      </c>
      <c r="AS13" s="76">
        <v>66.6389575427564</v>
      </c>
      <c r="AT13" s="76">
        <v>66.7754425749447</v>
      </c>
      <c r="AU13" s="76">
        <v>72.0949283563886</v>
      </c>
      <c r="AV13" s="76">
        <v>69.0546266675122</v>
      </c>
      <c r="AW13" s="76">
        <v>77.4996714059967</v>
      </c>
      <c r="AX13" s="76">
        <v>80.5458717012541</v>
      </c>
      <c r="AY13" s="76">
        <v>85.588985497952</v>
      </c>
      <c r="AZ13" s="76">
        <v>86.7103247226332</v>
      </c>
      <c r="BA13" s="76">
        <v>91.5011885903363</v>
      </c>
      <c r="BB13" s="76">
        <v>85.5994035858698</v>
      </c>
      <c r="BC13" s="76">
        <v>87.552153360945</v>
      </c>
      <c r="BD13" s="76">
        <v>93.8654791654009</v>
      </c>
      <c r="BE13" s="115">
        <v>91.8783334272915</v>
      </c>
      <c r="BF13" s="77">
        <v>-0.023844542806352</v>
      </c>
      <c r="BG13" s="79">
        <v>0.0346391615821422</v>
      </c>
      <c r="BH13" s="78">
        <v>0.00287266599025331</v>
      </c>
    </row>
    <row r="14" spans="8:8">
      <c r="A14" s="69" t="s">
        <v>102</v>
      </c>
      <c r="B14" s="76">
        <v>2.0685126201</v>
      </c>
      <c r="C14" s="76">
        <v>2.1505593794</v>
      </c>
      <c r="D14" s="76">
        <v>2.3124342583</v>
      </c>
      <c r="E14" s="76">
        <v>2.7633608443</v>
      </c>
      <c r="F14" s="76">
        <v>2.9319866589</v>
      </c>
      <c r="G14" s="76">
        <v>3.480899898</v>
      </c>
      <c r="H14" s="76">
        <v>3.8028869143</v>
      </c>
      <c r="I14" s="76">
        <v>3.8394284029</v>
      </c>
      <c r="J14" s="76">
        <v>4.3208075135</v>
      </c>
      <c r="K14" s="76">
        <v>4.8103891715</v>
      </c>
      <c r="L14" s="76">
        <v>4.8339064213</v>
      </c>
      <c r="M14" s="76">
        <v>5.6202178901</v>
      </c>
      <c r="N14" s="76">
        <v>6.8015886702</v>
      </c>
      <c r="O14" s="76">
        <v>6.9313611588</v>
      </c>
      <c r="P14" s="76">
        <v>7.3101045924</v>
      </c>
      <c r="Q14" s="76">
        <v>9.1544504425</v>
      </c>
      <c r="R14" s="76">
        <v>10.0321927331</v>
      </c>
      <c r="S14" s="76">
        <v>10.9251941391</v>
      </c>
      <c r="T14" s="76">
        <v>10.0633096803</v>
      </c>
      <c r="U14" s="76">
        <v>10.6009925869</v>
      </c>
      <c r="V14" s="76">
        <v>12.8224630534</v>
      </c>
      <c r="W14" s="76">
        <v>13.0154179094</v>
      </c>
      <c r="X14" s="76">
        <v>13.0638305774</v>
      </c>
      <c r="Y14" s="76">
        <v>15.6093397031</v>
      </c>
      <c r="Z14" s="76">
        <v>15.8111782699</v>
      </c>
      <c r="AA14" s="76">
        <v>16.6083314873</v>
      </c>
      <c r="AB14" s="76">
        <v>18.7324157998</v>
      </c>
      <c r="AC14" s="76">
        <v>18.7935531707</v>
      </c>
      <c r="AD14" s="76">
        <v>18.8114830422</v>
      </c>
      <c r="AE14" s="76">
        <v>20.230637706</v>
      </c>
      <c r="AF14" s="76">
        <v>19.9085392409</v>
      </c>
      <c r="AG14" s="76">
        <v>22.4990330735</v>
      </c>
      <c r="AH14" s="76">
        <v>25.7008794396</v>
      </c>
      <c r="AI14" s="76">
        <v>25.6624980141</v>
      </c>
      <c r="AJ14" s="76">
        <v>22.4424368358</v>
      </c>
      <c r="AK14" s="76">
        <v>20.265145769</v>
      </c>
      <c r="AL14" s="76">
        <v>20.8734800773</v>
      </c>
      <c r="AM14" s="76">
        <v>20.279880870407</v>
      </c>
      <c r="AN14" s="76">
        <v>20.3744557902795</v>
      </c>
      <c r="AO14" s="76">
        <v>23.0899802752465</v>
      </c>
      <c r="AP14" s="76">
        <v>25.2210760827571</v>
      </c>
      <c r="AQ14" s="76">
        <v>26.7127393811299</v>
      </c>
      <c r="AR14" s="76">
        <v>26.991410978632</v>
      </c>
      <c r="AS14" s="76">
        <v>27.4686187942816</v>
      </c>
      <c r="AT14" s="76">
        <v>27.8880944957839</v>
      </c>
      <c r="AU14" s="76">
        <v>32.1269765237515</v>
      </c>
      <c r="AV14" s="76">
        <v>32.7320281259613</v>
      </c>
      <c r="AW14" s="76">
        <v>34.1642386824664</v>
      </c>
      <c r="AX14" s="76">
        <v>36.4390451685805</v>
      </c>
      <c r="AY14" s="76">
        <v>38.3754521829608</v>
      </c>
      <c r="AZ14" s="76">
        <v>37.5058816349226</v>
      </c>
      <c r="BA14" s="76">
        <v>35.4049322091502</v>
      </c>
      <c r="BB14" s="76">
        <v>34.2832999218947</v>
      </c>
      <c r="BC14" s="76">
        <v>36.9906845312791</v>
      </c>
      <c r="BD14" s="76">
        <v>35.59806798687</v>
      </c>
      <c r="BE14" s="115">
        <v>28.5697502055486</v>
      </c>
      <c r="BF14" s="77">
        <v>-0.199628171133715</v>
      </c>
      <c r="BG14" s="79">
        <v>0.0247094909120085</v>
      </c>
      <c r="BH14" s="78">
        <v>8.93261193407037E-4</v>
      </c>
    </row>
    <row r="15" spans="8:8">
      <c r="A15" s="69" t="s">
        <v>103</v>
      </c>
      <c r="B15" s="76">
        <v>12.5291418187755</v>
      </c>
      <c r="C15" s="76">
        <v>15.3953734867226</v>
      </c>
      <c r="D15" s="76">
        <v>15.4885712085124</v>
      </c>
      <c r="E15" s="76">
        <v>15.6696091258704</v>
      </c>
      <c r="F15" s="76">
        <v>15.6537692669165</v>
      </c>
      <c r="G15" s="76">
        <v>16.4135045075601</v>
      </c>
      <c r="H15" s="76">
        <v>16.423961628</v>
      </c>
      <c r="I15" s="76">
        <v>14.2262462206</v>
      </c>
      <c r="J15" s="76">
        <v>16.6410773965</v>
      </c>
      <c r="K15" s="76">
        <v>19.6248962181</v>
      </c>
      <c r="L15" s="76">
        <v>20.0697637989</v>
      </c>
      <c r="M15" s="76">
        <v>20.1338545071</v>
      </c>
      <c r="N15" s="76">
        <v>20.1567249274</v>
      </c>
      <c r="O15" s="76">
        <v>19.9056969286</v>
      </c>
      <c r="P15" s="76">
        <v>20.6750309211</v>
      </c>
      <c r="Q15" s="76">
        <v>22.2275339157</v>
      </c>
      <c r="R15" s="76">
        <v>22.7767748735</v>
      </c>
      <c r="S15" s="76">
        <v>22.5002393526</v>
      </c>
      <c r="T15" s="76">
        <v>19.4818586736</v>
      </c>
      <c r="U15" s="76">
        <v>20.2624123311</v>
      </c>
      <c r="V15" s="76">
        <v>19.5838817115</v>
      </c>
      <c r="W15" s="76">
        <v>20.8505800461</v>
      </c>
      <c r="X15" s="76">
        <v>22.4758516352</v>
      </c>
      <c r="Y15" s="76">
        <v>22.2360205398</v>
      </c>
      <c r="Z15" s="76">
        <v>19.8451815563</v>
      </c>
      <c r="AA15" s="76">
        <v>19.5557565984</v>
      </c>
      <c r="AB15" s="76">
        <v>18.6274144363</v>
      </c>
      <c r="AC15" s="76">
        <v>19.2444681554</v>
      </c>
      <c r="AD15" s="76">
        <v>19.94649838</v>
      </c>
      <c r="AE15" s="76">
        <v>21.5829566245</v>
      </c>
      <c r="AF15" s="76">
        <v>24.2822855993</v>
      </c>
      <c r="AG15" s="76">
        <v>25.5028735382</v>
      </c>
      <c r="AH15" s="76">
        <v>25.8004666635</v>
      </c>
      <c r="AI15" s="76">
        <v>25.3903007521</v>
      </c>
      <c r="AJ15" s="76">
        <v>25.9180056507</v>
      </c>
      <c r="AK15" s="76">
        <v>26.0461625861</v>
      </c>
      <c r="AL15" s="76">
        <v>24.4055329076</v>
      </c>
      <c r="AM15" s="76">
        <v>25.0934905917938</v>
      </c>
      <c r="AN15" s="76">
        <v>24.298160219632</v>
      </c>
      <c r="AO15" s="76">
        <v>27.4317893067367</v>
      </c>
      <c r="AP15" s="76">
        <v>28.5642294641582</v>
      </c>
      <c r="AQ15" s="76">
        <v>27.2139340563729</v>
      </c>
      <c r="AR15" s="76">
        <v>31.0144095538242</v>
      </c>
      <c r="AS15" s="76">
        <v>34.3795289243065</v>
      </c>
      <c r="AT15" s="76">
        <v>34.5012954325542</v>
      </c>
      <c r="AU15" s="76">
        <v>40.1862773401768</v>
      </c>
      <c r="AV15" s="76">
        <v>45.0668860639492</v>
      </c>
      <c r="AW15" s="76">
        <v>46.0885722582724</v>
      </c>
      <c r="AX15" s="76">
        <v>46.9550515647598</v>
      </c>
      <c r="AY15" s="76">
        <v>47.8970326723786</v>
      </c>
      <c r="AZ15" s="76">
        <v>50.2574085264649</v>
      </c>
      <c r="BA15" s="76">
        <v>54.9361712030786</v>
      </c>
      <c r="BB15" s="76">
        <v>53.9436692331808</v>
      </c>
      <c r="BC15" s="76">
        <v>56.6583507481879</v>
      </c>
      <c r="BD15" s="76">
        <v>56.4827166818292</v>
      </c>
      <c r="BE15" s="115">
        <v>44.2724282032944</v>
      </c>
      <c r="BF15" s="77">
        <v>-0.218319020782689</v>
      </c>
      <c r="BG15" s="79">
        <v>0.0505289318814504</v>
      </c>
      <c r="BH15" s="78">
        <v>0.00138422078482932</v>
      </c>
    </row>
    <row r="16" spans="8:8">
      <c r="A16" s="69" t="s">
        <v>104</v>
      </c>
      <c r="B16" s="76">
        <v>7.6615847316841</v>
      </c>
      <c r="C16" s="76">
        <v>8.00295598606496</v>
      </c>
      <c r="D16" s="76">
        <v>8.47163932125018</v>
      </c>
      <c r="E16" s="76">
        <v>8.70100320932255</v>
      </c>
      <c r="F16" s="76">
        <v>9.02107665587937</v>
      </c>
      <c r="G16" s="76">
        <v>9.71819515030364</v>
      </c>
      <c r="H16" s="76">
        <v>9.87402238200535</v>
      </c>
      <c r="I16" s="76">
        <v>14.3048078417036</v>
      </c>
      <c r="J16" s="76">
        <v>14.1785535120223</v>
      </c>
      <c r="K16" s="76">
        <v>13.3127927190337</v>
      </c>
      <c r="L16" s="76">
        <v>10.2122592241913</v>
      </c>
      <c r="M16" s="76">
        <v>11.7077355172297</v>
      </c>
      <c r="N16" s="76">
        <v>11.7450977891839</v>
      </c>
      <c r="O16" s="76">
        <v>10.9547224884349</v>
      </c>
      <c r="P16" s="76">
        <v>9.1409629268833</v>
      </c>
      <c r="Q16" s="76">
        <v>8.57289749627427</v>
      </c>
      <c r="R16" s="76">
        <v>9.581508298606</v>
      </c>
      <c r="S16" s="76">
        <v>9.91852233941536</v>
      </c>
      <c r="T16" s="76">
        <v>8.96657471795539</v>
      </c>
      <c r="U16" s="76">
        <v>8.14405963437773</v>
      </c>
      <c r="V16" s="76">
        <v>8.40068868214415</v>
      </c>
      <c r="W16" s="76">
        <v>9.10278651623201</v>
      </c>
      <c r="X16" s="76">
        <v>7.95388815887061</v>
      </c>
      <c r="Y16" s="76">
        <v>8.32778427534339</v>
      </c>
      <c r="Z16" s="76">
        <v>8.03479790186821</v>
      </c>
      <c r="AA16" s="76">
        <v>9.6477071174839</v>
      </c>
      <c r="AB16" s="76">
        <v>9.08080532826372</v>
      </c>
      <c r="AC16" s="76">
        <v>10.5907077062144</v>
      </c>
      <c r="AD16" s="76">
        <v>10.6780176901689</v>
      </c>
      <c r="AE16" s="76">
        <v>10.1513264726469</v>
      </c>
      <c r="AF16" s="76">
        <v>11.2645283520214</v>
      </c>
      <c r="AG16" s="76">
        <v>11.7926601460833</v>
      </c>
      <c r="AH16" s="76">
        <v>10.7998448301852</v>
      </c>
      <c r="AI16" s="76">
        <v>10.2793954351459</v>
      </c>
      <c r="AJ16" s="76">
        <v>12.4064877260094</v>
      </c>
      <c r="AK16" s="76">
        <v>13.168703643867</v>
      </c>
      <c r="AL16" s="76">
        <v>13.9211078637649</v>
      </c>
      <c r="AM16" s="76">
        <v>15.692231892255</v>
      </c>
      <c r="AN16" s="76">
        <v>18.1288768671593</v>
      </c>
      <c r="AO16" s="76">
        <v>19.2006361348729</v>
      </c>
      <c r="AP16" s="76">
        <v>19.0659259032506</v>
      </c>
      <c r="AQ16" s="76">
        <v>22.4005804343129</v>
      </c>
      <c r="AR16" s="76">
        <v>23.6328243777564</v>
      </c>
      <c r="AS16" s="76">
        <v>23.7726967870451</v>
      </c>
      <c r="AT16" s="76">
        <v>22.1981918807634</v>
      </c>
      <c r="AU16" s="76">
        <v>24.6971556079029</v>
      </c>
      <c r="AV16" s="76">
        <v>24.6219758668095</v>
      </c>
      <c r="AW16" s="76">
        <v>24.2167990854984</v>
      </c>
      <c r="AX16" s="76">
        <v>25.5277801039824</v>
      </c>
      <c r="AY16" s="76">
        <v>24.7725201284146</v>
      </c>
      <c r="AZ16" s="76">
        <v>23.9502376755688</v>
      </c>
      <c r="BA16" s="76">
        <v>22.144314313296</v>
      </c>
      <c r="BB16" s="76">
        <v>21.2975771552039</v>
      </c>
      <c r="BC16" s="76">
        <v>20.6294550258804</v>
      </c>
      <c r="BD16" s="76">
        <v>20.2912044382644</v>
      </c>
      <c r="BE16" s="115">
        <v>18.1746086963836</v>
      </c>
      <c r="BF16" s="77">
        <v>-0.106758233562795</v>
      </c>
      <c r="BG16" s="79">
        <v>-0.00894211191577909</v>
      </c>
      <c r="BH16" s="78">
        <v>5.68246923302974E-4</v>
      </c>
    </row>
    <row r="17" spans="8:8">
      <c r="A17" s="69" t="s">
        <v>105</v>
      </c>
      <c r="B17" s="76">
        <v>43.7415939307742</v>
      </c>
      <c r="C17" s="76">
        <v>44.0343608789398</v>
      </c>
      <c r="D17" s="76">
        <v>45.994829359168</v>
      </c>
      <c r="E17" s="76">
        <v>48.9523276864529</v>
      </c>
      <c r="F17" s="76">
        <v>49.1021850040062</v>
      </c>
      <c r="G17" s="76">
        <v>49.3614493987139</v>
      </c>
      <c r="H17" s="76">
        <v>49.5425718529412</v>
      </c>
      <c r="I17" s="76">
        <v>52.2862828984218</v>
      </c>
      <c r="J17" s="76">
        <v>59.6767390212381</v>
      </c>
      <c r="K17" s="76">
        <v>60.8316408139971</v>
      </c>
      <c r="L17" s="76">
        <v>62.7073200583472</v>
      </c>
      <c r="M17" s="76">
        <v>66.1901851282844</v>
      </c>
      <c r="N17" s="76">
        <v>73.9136003601402</v>
      </c>
      <c r="O17" s="76">
        <v>75.1877751606202</v>
      </c>
      <c r="P17" s="76">
        <v>83.1524103534944</v>
      </c>
      <c r="Q17" s="76">
        <v>95.3675015285911</v>
      </c>
      <c r="R17" s="76">
        <v>99.2197232741211</v>
      </c>
      <c r="S17" s="76">
        <v>99.8414220285627</v>
      </c>
      <c r="T17" s="76">
        <v>98.373636628827</v>
      </c>
      <c r="U17" s="76">
        <v>98.4707240014911</v>
      </c>
      <c r="V17" s="76">
        <v>99.9917767644663</v>
      </c>
      <c r="W17" s="76">
        <v>105.7546399544</v>
      </c>
      <c r="X17" s="76">
        <v>101.248086029996</v>
      </c>
      <c r="Y17" s="76">
        <v>103.632037815499</v>
      </c>
      <c r="Z17" s="76">
        <v>106.408251603034</v>
      </c>
      <c r="AA17" s="76">
        <v>112.202722450821</v>
      </c>
      <c r="AB17" s="76">
        <v>106.240029395764</v>
      </c>
      <c r="AC17" s="76">
        <v>117.544153115109</v>
      </c>
      <c r="AD17" s="76">
        <v>114.73610102991</v>
      </c>
      <c r="AE17" s="76">
        <v>124.90475944525</v>
      </c>
      <c r="AF17" s="76">
        <v>128.173585037883</v>
      </c>
      <c r="AG17" s="76">
        <v>119.371841051948</v>
      </c>
      <c r="AH17" s="76">
        <v>127.154598076064</v>
      </c>
      <c r="AI17" s="76">
        <v>137.883493049144</v>
      </c>
      <c r="AJ17" s="76">
        <v>138.612349365939</v>
      </c>
      <c r="AK17" s="76">
        <v>142.0648170352</v>
      </c>
      <c r="AL17" s="76">
        <v>151.762722789236</v>
      </c>
      <c r="AM17" s="76">
        <v>156.269688627489</v>
      </c>
      <c r="AN17" s="76">
        <v>144.36368688703</v>
      </c>
      <c r="AO17" s="76">
        <v>152.868970616864</v>
      </c>
      <c r="AP17" s="76">
        <v>153.646152370681</v>
      </c>
      <c r="AQ17" s="76">
        <v>160.082635480477</v>
      </c>
      <c r="AR17" s="76">
        <v>171.493934891928</v>
      </c>
      <c r="AS17" s="76">
        <v>165.355691331081</v>
      </c>
      <c r="AT17" s="76">
        <v>166.223101048443</v>
      </c>
      <c r="AU17" s="76">
        <v>167.429535205139</v>
      </c>
      <c r="AV17" s="76">
        <v>167.304160763889</v>
      </c>
      <c r="AW17" s="76">
        <v>177.918173993201</v>
      </c>
      <c r="AX17" s="76">
        <v>183.39241615084</v>
      </c>
      <c r="AY17" s="76">
        <v>173.330012415766</v>
      </c>
      <c r="AZ17" s="76">
        <v>172.201156246153</v>
      </c>
      <c r="BA17" s="76">
        <v>149.283134953317</v>
      </c>
      <c r="BB17" s="76">
        <v>146.322725360178</v>
      </c>
      <c r="BC17" s="76">
        <v>119.582879083053</v>
      </c>
      <c r="BD17" s="76">
        <v>91.1550858699497</v>
      </c>
      <c r="BE17" s="115">
        <v>69.5760888219218</v>
      </c>
      <c r="BF17" s="77">
        <v>-0.238813835164659</v>
      </c>
      <c r="BG17" s="79">
        <v>-0.0583078450160374</v>
      </c>
      <c r="BH17" s="78">
        <v>0.00217536449169211</v>
      </c>
    </row>
    <row r="18" spans="8:8">
      <c r="A18" s="69" t="s">
        <v>106</v>
      </c>
      <c r="B18" s="76">
        <v>12.3455071068216</v>
      </c>
      <c r="C18" s="76">
        <v>12.4534973687216</v>
      </c>
      <c r="D18" s="76">
        <v>13.1209742040171</v>
      </c>
      <c r="E18" s="76">
        <v>13.3817554835579</v>
      </c>
      <c r="F18" s="76">
        <v>14.2225066628748</v>
      </c>
      <c r="G18" s="76">
        <v>14.7026824108892</v>
      </c>
      <c r="H18" s="76">
        <v>15.4078402617118</v>
      </c>
      <c r="I18" s="76">
        <v>16.848888126489</v>
      </c>
      <c r="J18" s="76">
        <v>17.6849921710157</v>
      </c>
      <c r="K18" s="76">
        <v>17.8352683200873</v>
      </c>
      <c r="L18" s="76">
        <v>19.8384296093449</v>
      </c>
      <c r="M18" s="76">
        <v>20.3055052390243</v>
      </c>
      <c r="N18" s="76">
        <v>20.5415490300033</v>
      </c>
      <c r="O18" s="76">
        <v>20.7965607135831</v>
      </c>
      <c r="P18" s="76">
        <v>20.8219890100991</v>
      </c>
      <c r="Q18" s="76">
        <v>19.5665481518926</v>
      </c>
      <c r="R18" s="76">
        <v>19.4659325360532</v>
      </c>
      <c r="S18" s="76">
        <v>19.4584400003753</v>
      </c>
      <c r="T18" s="76">
        <v>19.2117597063768</v>
      </c>
      <c r="U18" s="76">
        <v>18.7292264336639</v>
      </c>
      <c r="V18" s="76">
        <v>18.75436180672</v>
      </c>
      <c r="W18" s="76">
        <v>18.7610045933937</v>
      </c>
      <c r="X18" s="76">
        <v>20.1545494126111</v>
      </c>
      <c r="Y18" s="76">
        <v>19.5313667550631</v>
      </c>
      <c r="Z18" s="76">
        <v>20.3528669747757</v>
      </c>
      <c r="AA18" s="76">
        <v>21.0854725986306</v>
      </c>
      <c r="AB18" s="76">
        <v>23.0943131604557</v>
      </c>
      <c r="AC18" s="76">
        <v>26.3068547390383</v>
      </c>
      <c r="AD18" s="76">
        <v>28.1139048396081</v>
      </c>
      <c r="AE18" s="76">
        <v>30.7945613374392</v>
      </c>
      <c r="AF18" s="76">
        <v>34.0693760984752</v>
      </c>
      <c r="AG18" s="76">
        <v>33.434161924022</v>
      </c>
      <c r="AH18" s="76">
        <v>35.9921213936382</v>
      </c>
      <c r="AI18" s="76">
        <v>41.3778723966167</v>
      </c>
      <c r="AJ18" s="76">
        <v>40.7871598772543</v>
      </c>
      <c r="AK18" s="76">
        <v>42.7337907585799</v>
      </c>
      <c r="AL18" s="76">
        <v>45.942144716419</v>
      </c>
      <c r="AM18" s="76">
        <v>46.0871149464625</v>
      </c>
      <c r="AN18" s="76">
        <v>48.2106301375291</v>
      </c>
      <c r="AO18" s="76">
        <v>49.3029778496864</v>
      </c>
      <c r="AP18" s="76">
        <v>48.6681860728895</v>
      </c>
      <c r="AQ18" s="76">
        <v>51.6971298577032</v>
      </c>
      <c r="AR18" s="76">
        <v>54.3635204167351</v>
      </c>
      <c r="AS18" s="76">
        <v>54.8836944799252</v>
      </c>
      <c r="AT18" s="76">
        <v>53.6730998158375</v>
      </c>
      <c r="AU18" s="76">
        <v>54.7501001302665</v>
      </c>
      <c r="AV18" s="76">
        <v>58.7298036605589</v>
      </c>
      <c r="AW18" s="76">
        <v>59.6484634023351</v>
      </c>
      <c r="AX18" s="76">
        <v>60.5768058390061</v>
      </c>
      <c r="AY18" s="76">
        <v>62.6472399283997</v>
      </c>
      <c r="AZ18" s="76">
        <v>68.7481504815768</v>
      </c>
      <c r="BA18" s="76">
        <v>71.4950276577459</v>
      </c>
      <c r="BB18" s="76">
        <v>70.9733049468859</v>
      </c>
      <c r="BC18" s="76">
        <v>71.2832795868238</v>
      </c>
      <c r="BD18" s="76">
        <v>79.8790490388884</v>
      </c>
      <c r="BE18" s="115">
        <v>68.6819857148544</v>
      </c>
      <c r="BF18" s="77">
        <v>-0.142524468677211</v>
      </c>
      <c r="BG18" s="79">
        <v>0.0405611825341612</v>
      </c>
      <c r="BH18" s="78">
        <v>0.0021474094832408</v>
      </c>
    </row>
    <row r="19" spans="8:8">
      <c r="A19" s="69" t="s">
        <v>107</v>
      </c>
      <c r="B19" s="76">
        <v>48.6770947388761</v>
      </c>
      <c r="C19" s="76">
        <v>50.1445969739331</v>
      </c>
      <c r="D19" s="76">
        <v>52.2269271890798</v>
      </c>
      <c r="E19" s="76">
        <v>53.3324907364753</v>
      </c>
      <c r="F19" s="76">
        <v>56.4169300085901</v>
      </c>
      <c r="G19" s="76">
        <v>70.2379927022538</v>
      </c>
      <c r="H19" s="76">
        <v>71.3742949357768</v>
      </c>
      <c r="I19" s="76">
        <v>76.4459437218694</v>
      </c>
      <c r="J19" s="76">
        <v>82.6988852130216</v>
      </c>
      <c r="K19" s="76">
        <v>81.8888281289982</v>
      </c>
      <c r="L19" s="76">
        <v>79.2935273194064</v>
      </c>
      <c r="M19" s="76">
        <v>80.4647115518864</v>
      </c>
      <c r="N19" s="76">
        <v>84.6936394652918</v>
      </c>
      <c r="O19" s="76">
        <v>86.280085507166</v>
      </c>
      <c r="P19" s="76">
        <v>88.8306126462311</v>
      </c>
      <c r="Q19" s="76">
        <v>99.1261103078866</v>
      </c>
      <c r="R19" s="76">
        <v>99.8211537924529</v>
      </c>
      <c r="S19" s="76">
        <v>87.2700570434393</v>
      </c>
      <c r="T19" s="76">
        <v>83.6748964157086</v>
      </c>
      <c r="U19" s="76">
        <v>88.7790073973002</v>
      </c>
      <c r="V19" s="76">
        <v>83.2360220440424</v>
      </c>
      <c r="W19" s="76">
        <v>81.3539888117337</v>
      </c>
      <c r="X19" s="76">
        <v>85.126414197167</v>
      </c>
      <c r="Y19" s="76">
        <v>85.2341250737917</v>
      </c>
      <c r="Z19" s="76">
        <v>89.7138097673627</v>
      </c>
      <c r="AA19" s="76">
        <v>89.2827012070366</v>
      </c>
      <c r="AB19" s="76">
        <v>84.8746485779122</v>
      </c>
      <c r="AC19" s="76">
        <v>83.3046042266312</v>
      </c>
      <c r="AD19" s="76">
        <v>84.4811998104141</v>
      </c>
      <c r="AE19" s="76">
        <v>89.3750886394789</v>
      </c>
      <c r="AF19" s="76">
        <v>87.3067451759745</v>
      </c>
      <c r="AG19" s="76">
        <v>88.6117184008199</v>
      </c>
      <c r="AH19" s="76">
        <v>93.9822691330426</v>
      </c>
      <c r="AI19" s="76">
        <v>96.951951207857</v>
      </c>
      <c r="AJ19" s="76">
        <v>90.4618998315103</v>
      </c>
      <c r="AK19" s="76">
        <v>106.423512480876</v>
      </c>
      <c r="AL19" s="76">
        <v>113.947046964796</v>
      </c>
      <c r="AM19" s="76">
        <v>113.180323578958</v>
      </c>
      <c r="AN19" s="76">
        <v>117.635668680514</v>
      </c>
      <c r="AO19" s="76">
        <v>120.31139091081</v>
      </c>
      <c r="AP19" s="76">
        <v>120.469394078348</v>
      </c>
      <c r="AQ19" s="76">
        <v>124.749762587338</v>
      </c>
      <c r="AR19" s="76">
        <v>123.458379430761</v>
      </c>
      <c r="AS19" s="76">
        <v>115.868461148082</v>
      </c>
      <c r="AT19" s="76">
        <v>109.838153642156</v>
      </c>
      <c r="AU19" s="76">
        <v>108.92447795581</v>
      </c>
      <c r="AV19" s="76">
        <v>111.114361195572</v>
      </c>
      <c r="AW19" s="76">
        <v>108.343585959728</v>
      </c>
      <c r="AX19" s="76">
        <v>105.678987275462</v>
      </c>
      <c r="AY19" s="76">
        <v>105.314367853669</v>
      </c>
      <c r="AZ19" s="76">
        <v>108.590427262265</v>
      </c>
      <c r="BA19" s="76">
        <v>112.312761201902</v>
      </c>
      <c r="BB19" s="76">
        <v>108.36401983582</v>
      </c>
      <c r="BC19" s="76">
        <v>111.82589637542</v>
      </c>
      <c r="BD19" s="76">
        <v>115.723908050493</v>
      </c>
      <c r="BE19" s="115">
        <v>108.979168916962</v>
      </c>
      <c r="BF19" s="77">
        <v>-0.0608560196790181</v>
      </c>
      <c r="BG19" s="79">
        <v>0.00523357750527409</v>
      </c>
      <c r="BH19" s="78">
        <v>0.00340734034364665</v>
      </c>
    </row>
    <row r="20" spans="8:8">
      <c r="A20" s="69" t="s">
        <v>108</v>
      </c>
      <c r="B20" s="76">
        <v>7.21185980269299</v>
      </c>
      <c r="C20" s="76">
        <v>7.49520961265343</v>
      </c>
      <c r="D20" s="76">
        <v>8.0569121121903</v>
      </c>
      <c r="E20" s="76">
        <v>8.29016816197864</v>
      </c>
      <c r="F20" s="76">
        <v>8.93001203994541</v>
      </c>
      <c r="G20" s="76">
        <v>9.16839348276793</v>
      </c>
      <c r="H20" s="76">
        <v>9.86471927156009</v>
      </c>
      <c r="I20" s="76">
        <v>11.4488609130225</v>
      </c>
      <c r="J20" s="76">
        <v>11.5862213803995</v>
      </c>
      <c r="K20" s="76">
        <v>10.5020611111649</v>
      </c>
      <c r="L20" s="76">
        <v>11.9504070104344</v>
      </c>
      <c r="M20" s="76">
        <v>12.1968164000745</v>
      </c>
      <c r="N20" s="76">
        <v>12.8736577921169</v>
      </c>
      <c r="O20" s="76">
        <v>14.8454999724215</v>
      </c>
      <c r="P20" s="76">
        <v>15.6071185815383</v>
      </c>
      <c r="Q20" s="76">
        <v>15.1897738865746</v>
      </c>
      <c r="R20" s="76">
        <v>14.6642382602909</v>
      </c>
      <c r="S20" s="76">
        <v>13.8004606589119</v>
      </c>
      <c r="T20" s="76">
        <v>12.0039822546661</v>
      </c>
      <c r="U20" s="76">
        <v>11.8560242192176</v>
      </c>
      <c r="V20" s="76">
        <v>12.6212097165445</v>
      </c>
      <c r="W20" s="76">
        <v>12.6691544908545</v>
      </c>
      <c r="X20" s="76">
        <v>12.9900377295784</v>
      </c>
      <c r="Y20" s="76">
        <v>14.5602857120974</v>
      </c>
      <c r="Z20" s="76">
        <v>14.8512845754185</v>
      </c>
      <c r="AA20" s="76">
        <v>14.1314226332668</v>
      </c>
      <c r="AB20" s="76">
        <v>14.7451313107923</v>
      </c>
      <c r="AC20" s="76">
        <v>15.4341876827072</v>
      </c>
      <c r="AD20" s="76">
        <v>16.112221554505</v>
      </c>
      <c r="AE20" s="76">
        <v>17.9542589901466</v>
      </c>
      <c r="AF20" s="76">
        <v>20.4156558260125</v>
      </c>
      <c r="AG20" s="76">
        <v>21.0026128611142</v>
      </c>
      <c r="AH20" s="76">
        <v>21.2759242546465</v>
      </c>
      <c r="AI20" s="76">
        <v>21.8404903403162</v>
      </c>
      <c r="AJ20" s="76">
        <v>23.6070691363504</v>
      </c>
      <c r="AK20" s="76">
        <v>20.3759993748949</v>
      </c>
      <c r="AL20" s="76">
        <v>19.753465166205</v>
      </c>
      <c r="AM20" s="76">
        <v>19.8107238839444</v>
      </c>
      <c r="AN20" s="76">
        <v>21.3340235131465</v>
      </c>
      <c r="AO20" s="76">
        <v>23.0540388314346</v>
      </c>
      <c r="AP20" s="76">
        <v>23.1212112630638</v>
      </c>
      <c r="AQ20" s="76">
        <v>23.323376416996</v>
      </c>
      <c r="AR20" s="76">
        <v>25.3116699954734</v>
      </c>
      <c r="AS20" s="76">
        <v>28.0384333042845</v>
      </c>
      <c r="AT20" s="76">
        <v>30.2626109029039</v>
      </c>
      <c r="AU20" s="76">
        <v>32.2934089752847</v>
      </c>
      <c r="AV20" s="76">
        <v>33.4129532331194</v>
      </c>
      <c r="AW20" s="76">
        <v>34.5615508917486</v>
      </c>
      <c r="AX20" s="76">
        <v>34.7614552019677</v>
      </c>
      <c r="AY20" s="76">
        <v>35.1578587605531</v>
      </c>
      <c r="AZ20" s="76">
        <v>36.0453934568041</v>
      </c>
      <c r="BA20" s="76">
        <v>37.4531845551728</v>
      </c>
      <c r="BB20" s="76">
        <v>38.6522391885379</v>
      </c>
      <c r="BC20" s="76">
        <v>40.4818852975194</v>
      </c>
      <c r="BD20" s="76">
        <v>40.5412235902439</v>
      </c>
      <c r="BE20" s="115">
        <v>34.6641218660387</v>
      </c>
      <c r="BF20" s="77">
        <v>-0.147302225015313</v>
      </c>
      <c r="BG20" s="79">
        <v>0.0296723384183877</v>
      </c>
      <c r="BH20" s="78">
        <v>0.0010838076862307</v>
      </c>
    </row>
    <row r="21" spans="8:8" s="70" ht="10.2" customFormat="1">
      <c r="A21" s="80" t="s">
        <v>109</v>
      </c>
      <c r="B21" s="81">
        <v>305.945522279715</v>
      </c>
      <c r="C21" s="81">
        <v>321.345568576068</v>
      </c>
      <c r="D21" s="81">
        <v>333.157198189033</v>
      </c>
      <c r="E21" s="81">
        <v>352.504135085748</v>
      </c>
      <c r="F21" s="81">
        <v>367.890272537228</v>
      </c>
      <c r="G21" s="81">
        <v>391.454564533085</v>
      </c>
      <c r="H21" s="81">
        <v>407.856570203367</v>
      </c>
      <c r="I21" s="81">
        <v>436.259834883907</v>
      </c>
      <c r="J21" s="81">
        <v>475.53010309397</v>
      </c>
      <c r="K21" s="81">
        <v>492.318702083801</v>
      </c>
      <c r="L21" s="81">
        <v>491.990709535793</v>
      </c>
      <c r="M21" s="81">
        <v>516.616678860348</v>
      </c>
      <c r="N21" s="81">
        <v>542.936371730291</v>
      </c>
      <c r="O21" s="81">
        <v>559.387703181901</v>
      </c>
      <c r="P21" s="81">
        <v>587.148917151587</v>
      </c>
      <c r="Q21" s="81">
        <v>606.117394959623</v>
      </c>
      <c r="R21" s="81">
        <v>601.128174115059</v>
      </c>
      <c r="S21" s="81">
        <v>587.947300408059</v>
      </c>
      <c r="T21" s="81">
        <v>576.573857488382</v>
      </c>
      <c r="U21" s="81">
        <v>587.674385473491</v>
      </c>
      <c r="V21" s="81">
        <v>591.162857825254</v>
      </c>
      <c r="W21" s="81">
        <v>617.771160246414</v>
      </c>
      <c r="X21" s="81">
        <v>635.051594520168</v>
      </c>
      <c r="Y21" s="81">
        <v>652.14265712726</v>
      </c>
      <c r="Z21" s="81">
        <v>666.902944120367</v>
      </c>
      <c r="AA21" s="81">
        <v>653.023668104786</v>
      </c>
      <c r="AB21" s="81">
        <v>661.469851285931</v>
      </c>
      <c r="AC21" s="81">
        <v>702.490939050599</v>
      </c>
      <c r="AD21" s="81">
        <v>718.687706455742</v>
      </c>
      <c r="AE21" s="81">
        <v>763.309245042519</v>
      </c>
      <c r="AF21" s="81">
        <v>797.062891582026</v>
      </c>
      <c r="AG21" s="81">
        <v>824.484277070851</v>
      </c>
      <c r="AH21" s="81">
        <v>867.215187621271</v>
      </c>
      <c r="AI21" s="81">
        <v>905.429015102944</v>
      </c>
      <c r="AJ21" s="81">
        <v>901.369774333991</v>
      </c>
      <c r="AK21" s="81">
        <v>915.451585197336</v>
      </c>
      <c r="AL21" s="81">
        <v>929.010305388207</v>
      </c>
      <c r="AM21" s="81">
        <v>929.346877414259</v>
      </c>
      <c r="AN21" s="81">
        <v>935.619202097566</v>
      </c>
      <c r="AO21" s="81">
        <v>987.348595973627</v>
      </c>
      <c r="AP21" s="81">
        <v>1006.42691187059</v>
      </c>
      <c r="AQ21" s="81">
        <v>1048.99262100246</v>
      </c>
      <c r="AR21" s="81">
        <v>1106.46192564364</v>
      </c>
      <c r="AS21" s="81">
        <v>1132.86366395111</v>
      </c>
      <c r="AT21" s="81">
        <v>1094.44045949217</v>
      </c>
      <c r="AU21" s="81">
        <v>1173.99969719241</v>
      </c>
      <c r="AV21" s="81">
        <v>1225.89265653028</v>
      </c>
      <c r="AW21" s="81">
        <v>1276.57426104147</v>
      </c>
      <c r="AX21" s="81">
        <v>1335.69731674094</v>
      </c>
      <c r="AY21" s="81">
        <v>1353.83653493108</v>
      </c>
      <c r="AZ21" s="81">
        <v>1351.83199623051</v>
      </c>
      <c r="BA21" s="81">
        <v>1309.46541243962</v>
      </c>
      <c r="BB21" s="81">
        <v>1298.32509370448</v>
      </c>
      <c r="BC21" s="81">
        <v>1267.02545157456</v>
      </c>
      <c r="BD21" s="81">
        <v>1244.17410137929</v>
      </c>
      <c r="BE21" s="81">
        <v>1129.46868913409</v>
      </c>
      <c r="BF21" s="82">
        <v>-0.0946743644153758</v>
      </c>
      <c r="BG21" s="82">
        <v>0.012905435593294</v>
      </c>
      <c r="BH21" s="82">
        <v>0.0353139436611475</v>
      </c>
    </row>
    <row r="22" spans="8:8">
      <c r="B22" s="76"/>
      <c r="C22" s="76"/>
      <c r="D22" s="76"/>
      <c r="E22" s="76"/>
      <c r="F22" s="76"/>
      <c r="G22" s="76"/>
      <c r="H22" s="76"/>
      <c r="I22" s="76"/>
      <c r="J22" s="76"/>
      <c r="K22" s="76"/>
      <c r="L22" s="76"/>
      <c r="M22" s="76"/>
      <c r="N22" s="76"/>
      <c r="O22" s="76"/>
      <c r="P22" s="76"/>
      <c r="Q22" s="76"/>
      <c r="R22" s="76"/>
      <c r="S22" s="76"/>
      <c r="T22" s="76"/>
      <c r="U22" s="76"/>
      <c r="V22" s="76"/>
      <c r="W22" s="76"/>
      <c r="X22" s="76"/>
      <c r="Y22" s="76"/>
      <c r="Z22" s="76"/>
      <c r="AA22" s="76"/>
      <c r="AB22" s="76"/>
      <c r="AC22" s="76"/>
      <c r="AD22" s="76"/>
      <c r="AE22" s="76"/>
      <c r="AF22" s="76"/>
      <c r="AG22" s="76"/>
      <c r="AH22" s="76"/>
      <c r="AI22" s="76"/>
      <c r="AJ22" s="76"/>
      <c r="AK22" s="76"/>
      <c r="AL22" s="76"/>
      <c r="AM22" s="76"/>
      <c r="AN22" s="76"/>
      <c r="AO22" s="76"/>
      <c r="AP22" s="76"/>
      <c r="AQ22" s="76"/>
      <c r="AR22" s="76"/>
      <c r="AS22" s="76"/>
      <c r="AT22" s="76"/>
      <c r="AU22" s="76"/>
      <c r="AV22" s="76"/>
      <c r="AW22" s="76"/>
      <c r="AX22" s="76"/>
      <c r="AY22" s="76"/>
      <c r="AZ22" s="76"/>
      <c r="BA22" s="76"/>
      <c r="BB22" s="76"/>
      <c r="BC22" s="76"/>
      <c r="BD22" s="76"/>
      <c r="BE22" s="115"/>
      <c r="BF22" s="77"/>
      <c r="BG22" s="79"/>
      <c r="BH22" s="78"/>
    </row>
    <row r="23" spans="8:8">
      <c r="A23" s="73" t="s">
        <v>110</v>
      </c>
      <c r="B23" s="76">
        <v>39.5291792175717</v>
      </c>
      <c r="C23" s="76">
        <v>39.8190968838983</v>
      </c>
      <c r="D23" s="76">
        <v>40.1120292265774</v>
      </c>
      <c r="E23" s="76">
        <v>43.0120198218752</v>
      </c>
      <c r="F23" s="76">
        <v>46.0525612829025</v>
      </c>
      <c r="G23" s="76">
        <v>50.7129225206571</v>
      </c>
      <c r="H23" s="76">
        <v>53.3311802992316</v>
      </c>
      <c r="I23" s="76">
        <v>54.510506223025</v>
      </c>
      <c r="J23" s="76">
        <v>57.9020465274184</v>
      </c>
      <c r="K23" s="76">
        <v>55.2037422545734</v>
      </c>
      <c r="L23" s="76">
        <v>53.2727202979366</v>
      </c>
      <c r="M23" s="76">
        <v>58.0352671068349</v>
      </c>
      <c r="N23" s="76">
        <v>53.8402782393085</v>
      </c>
      <c r="O23" s="76">
        <v>56.6181936466375</v>
      </c>
      <c r="P23" s="76">
        <v>59.1269197532387</v>
      </c>
      <c r="Q23" s="76">
        <v>57.8698176733976</v>
      </c>
      <c r="R23" s="76">
        <v>54.494954528531</v>
      </c>
      <c r="S23" s="76">
        <v>51.8596507274655</v>
      </c>
      <c r="T23" s="76">
        <v>51.3471439634738</v>
      </c>
      <c r="U23" s="76">
        <v>53.1926291366975</v>
      </c>
      <c r="V23" s="76">
        <v>54.2508961954656</v>
      </c>
      <c r="W23" s="76">
        <v>53.8785453152478</v>
      </c>
      <c r="X23" s="76">
        <v>54.8581488640512</v>
      </c>
      <c r="Y23" s="76">
        <v>53.3749367076577</v>
      </c>
      <c r="Z23" s="76">
        <v>53.6522266333711</v>
      </c>
      <c r="AA23" s="76">
        <v>57.9556342903058</v>
      </c>
      <c r="AB23" s="76">
        <v>62.8435869140144</v>
      </c>
      <c r="AC23" s="76">
        <v>57.5349193004196</v>
      </c>
      <c r="AD23" s="76">
        <v>58.0161492449804</v>
      </c>
      <c r="AE23" s="76">
        <v>58.5438182786838</v>
      </c>
      <c r="AF23" s="76">
        <v>61.0983310582556</v>
      </c>
      <c r="AG23" s="76">
        <v>62.9325757731549</v>
      </c>
      <c r="AH23" s="76">
        <v>63.5088665081225</v>
      </c>
      <c r="AI23" s="76">
        <v>63.7553437934285</v>
      </c>
      <c r="AJ23" s="76">
        <v>62.9932435672054</v>
      </c>
      <c r="AK23" s="76">
        <v>63.5487468481089</v>
      </c>
      <c r="AL23" s="76">
        <v>68.1851307868342</v>
      </c>
      <c r="AM23" s="76">
        <v>69.2950939252325</v>
      </c>
      <c r="AN23" s="76">
        <v>75.0160879701874</v>
      </c>
      <c r="AO23" s="76">
        <v>73.7156806085427</v>
      </c>
      <c r="AP23" s="76">
        <v>74.739070187016</v>
      </c>
      <c r="AQ23" s="76">
        <v>72.6594252985538</v>
      </c>
      <c r="AR23" s="76">
        <v>68.973639528864</v>
      </c>
      <c r="AS23" s="76">
        <v>69.7872161830042</v>
      </c>
      <c r="AT23" s="76">
        <v>63.5718644199712</v>
      </c>
      <c r="AU23" s="76">
        <v>67.8186274133968</v>
      </c>
      <c r="AV23" s="76">
        <v>64.6716544736401</v>
      </c>
      <c r="AW23" s="76">
        <v>62.1955869143921</v>
      </c>
      <c r="AX23" s="76">
        <v>62.854652512169</v>
      </c>
      <c r="AY23" s="76">
        <v>58.6346271402888</v>
      </c>
      <c r="AZ23" s="76">
        <v>60.6909849922503</v>
      </c>
      <c r="BA23" s="76">
        <v>61.63706497011</v>
      </c>
      <c r="BB23" s="76">
        <v>64.4582786831889</v>
      </c>
      <c r="BC23" s="76">
        <v>62.1594679933953</v>
      </c>
      <c r="BD23" s="76">
        <v>63.7190642253091</v>
      </c>
      <c r="BE23" s="115">
        <v>55.2749472576294</v>
      </c>
      <c r="BF23" s="77">
        <v>-0.134891205924597</v>
      </c>
      <c r="BG23" s="79">
        <v>2.31307754762655E-4</v>
      </c>
      <c r="BH23" s="78">
        <v>0.00172822530815379</v>
      </c>
    </row>
    <row r="24" spans="8:8">
      <c r="A24" s="73" t="s">
        <v>111</v>
      </c>
      <c r="B24" s="76">
        <v>124.712856727249</v>
      </c>
      <c r="C24" s="76">
        <v>118.475942497417</v>
      </c>
      <c r="D24" s="76">
        <v>123.42954984338</v>
      </c>
      <c r="E24" s="76">
        <v>135.096057090835</v>
      </c>
      <c r="F24" s="76">
        <v>144.444749562434</v>
      </c>
      <c r="G24" s="76">
        <v>148.986908893388</v>
      </c>
      <c r="H24" s="76">
        <v>142.065117311313</v>
      </c>
      <c r="I24" s="76">
        <v>149.259746240879</v>
      </c>
      <c r="J24" s="76">
        <v>147.142299047314</v>
      </c>
      <c r="K24" s="76">
        <v>141.365467112168</v>
      </c>
      <c r="L24" s="76">
        <v>126.049347091131</v>
      </c>
      <c r="M24" s="76">
        <v>132.048829132377</v>
      </c>
      <c r="N24" s="76">
        <v>131.60855761311</v>
      </c>
      <c r="O24" s="76">
        <v>136.810022693043</v>
      </c>
      <c r="P24" s="76">
        <v>142.242500414234</v>
      </c>
      <c r="Q24" s="76">
        <v>136.063247713206</v>
      </c>
      <c r="R24" s="76">
        <v>129.38558820715</v>
      </c>
      <c r="S24" s="76">
        <v>121.934920882023</v>
      </c>
      <c r="T24" s="76">
        <v>109.256153580252</v>
      </c>
      <c r="U24" s="76">
        <v>113.188957832726</v>
      </c>
      <c r="V24" s="76">
        <v>114.228745504888</v>
      </c>
      <c r="W24" s="76">
        <v>113.72319119128</v>
      </c>
      <c r="X24" s="76">
        <v>115.214756457759</v>
      </c>
      <c r="Y24" s="76">
        <v>117.188594173904</v>
      </c>
      <c r="Z24" s="76">
        <v>119.750294687286</v>
      </c>
      <c r="AA24" s="76">
        <v>126.497668684838</v>
      </c>
      <c r="AB24" s="76">
        <v>130.729590522461</v>
      </c>
      <c r="AC24" s="76">
        <v>128.070848075551</v>
      </c>
      <c r="AD24" s="76">
        <v>126.065438998165</v>
      </c>
      <c r="AE24" s="76">
        <v>129.578455233969</v>
      </c>
      <c r="AF24" s="76">
        <v>128.928729930103</v>
      </c>
      <c r="AG24" s="76">
        <v>137.192247453218</v>
      </c>
      <c r="AH24" s="76">
        <v>135.914014787576</v>
      </c>
      <c r="AI24" s="76">
        <v>139.857705725728</v>
      </c>
      <c r="AJ24" s="76">
        <v>133.263419406425</v>
      </c>
      <c r="AK24" s="76">
        <v>136.288174990985</v>
      </c>
      <c r="AL24" s="76">
        <v>136.339131493916</v>
      </c>
      <c r="AM24" s="76">
        <v>134.152006206223</v>
      </c>
      <c r="AN24" s="76">
        <v>141.249128392297</v>
      </c>
      <c r="AO24" s="76">
        <v>140.106486216887</v>
      </c>
      <c r="AP24" s="76">
        <v>136.155020145903</v>
      </c>
      <c r="AQ24" s="76">
        <v>138.224957403837</v>
      </c>
      <c r="AR24" s="76">
        <v>137.778284423639</v>
      </c>
      <c r="AS24" s="76">
        <v>139.134697416459</v>
      </c>
      <c r="AT24" s="76">
        <v>124.625385381265</v>
      </c>
      <c r="AU24" s="76">
        <v>133.52637868768</v>
      </c>
      <c r="AV24" s="76">
        <v>120.605497956698</v>
      </c>
      <c r="AW24" s="76">
        <v>116.199259721782</v>
      </c>
      <c r="AX24" s="76">
        <v>117.33005915775</v>
      </c>
      <c r="AY24" s="76">
        <v>108.796199993201</v>
      </c>
      <c r="AZ24" s="76">
        <v>115.246944139222</v>
      </c>
      <c r="BA24" s="76">
        <v>116.897213624745</v>
      </c>
      <c r="BB24" s="76">
        <v>118.821861191993</v>
      </c>
      <c r="BC24" s="76">
        <v>125.4781553909</v>
      </c>
      <c r="BD24" s="76">
        <v>121.626872731028</v>
      </c>
      <c r="BE24" s="115">
        <v>88.7417764892101</v>
      </c>
      <c r="BF24" s="77">
        <v>-0.272370401114127</v>
      </c>
      <c r="BG24" s="79">
        <v>-0.00243247498971755</v>
      </c>
      <c r="BH24" s="78">
        <v>0.00277459846871245</v>
      </c>
    </row>
    <row r="25" spans="8:8">
      <c r="A25" s="73" t="s">
        <v>112</v>
      </c>
      <c r="B25" s="76">
        <v>36.7442132336</v>
      </c>
      <c r="C25" s="76">
        <v>39.2106661798</v>
      </c>
      <c r="D25" s="76">
        <v>45.2278633662</v>
      </c>
      <c r="E25" s="76">
        <v>51.011343779</v>
      </c>
      <c r="F25" s="76">
        <v>55.7474809704</v>
      </c>
      <c r="G25" s="76">
        <v>62.3625752123</v>
      </c>
      <c r="H25" s="76">
        <v>64.5729362375</v>
      </c>
      <c r="I25" s="76">
        <v>66.629984883</v>
      </c>
      <c r="J25" s="76">
        <v>68.6370473572</v>
      </c>
      <c r="K25" s="76">
        <v>69.8614355813</v>
      </c>
      <c r="L25" s="76">
        <v>75.1336771981</v>
      </c>
      <c r="M25" s="76">
        <v>75.9236461918</v>
      </c>
      <c r="N25" s="76">
        <v>78.4369300453</v>
      </c>
      <c r="O25" s="76">
        <v>82.0952754793</v>
      </c>
      <c r="P25" s="76">
        <v>84.9223422343</v>
      </c>
      <c r="Q25" s="76">
        <v>89.1367164019</v>
      </c>
      <c r="R25" s="76">
        <v>85.4654906675</v>
      </c>
      <c r="S25" s="76">
        <v>87.0462766866</v>
      </c>
      <c r="T25" s="76">
        <v>85.9801208271</v>
      </c>
      <c r="U25" s="76">
        <v>85.0110349488</v>
      </c>
      <c r="V25" s="76">
        <v>84.8766354373</v>
      </c>
      <c r="W25" s="76">
        <v>87.8935839522</v>
      </c>
      <c r="X25" s="76">
        <v>87.7604969582</v>
      </c>
      <c r="Y25" s="76">
        <v>86.551172154</v>
      </c>
      <c r="Z25" s="76">
        <v>86.7920731318</v>
      </c>
      <c r="AA25" s="76">
        <v>74.399807559345</v>
      </c>
      <c r="AB25" s="76">
        <v>59.8834925113622</v>
      </c>
      <c r="AC25" s="76">
        <v>58.1217981870836</v>
      </c>
      <c r="AD25" s="76">
        <v>60.2625063868057</v>
      </c>
      <c r="AE25" s="76">
        <v>56.6927607977345</v>
      </c>
      <c r="AF25" s="76">
        <v>58.784126503077</v>
      </c>
      <c r="AG25" s="76">
        <v>56.8139716800249</v>
      </c>
      <c r="AH25" s="76">
        <v>56.0845144111837</v>
      </c>
      <c r="AI25" s="76">
        <v>53.773859280262</v>
      </c>
      <c r="AJ25" s="76">
        <v>45.800287312205</v>
      </c>
      <c r="AK25" s="76">
        <v>43.4343532516111</v>
      </c>
      <c r="AL25" s="76">
        <v>46.3684686520001</v>
      </c>
      <c r="AM25" s="76">
        <v>44.5636021448813</v>
      </c>
      <c r="AN25" s="76">
        <v>48.5771042939026</v>
      </c>
      <c r="AO25" s="76">
        <v>46.6668199234896</v>
      </c>
      <c r="AP25" s="76">
        <v>48.5466680167044</v>
      </c>
      <c r="AQ25" s="76">
        <v>49.3913929749117</v>
      </c>
      <c r="AR25" s="76">
        <v>52.7358201646354</v>
      </c>
      <c r="AS25" s="76">
        <v>50.3447258106206</v>
      </c>
      <c r="AT25" s="76">
        <v>43.5325046172384</v>
      </c>
      <c r="AU25" s="76">
        <v>45.5884262282812</v>
      </c>
      <c r="AV25" s="76">
        <v>50.5209284523223</v>
      </c>
      <c r="AW25" s="76">
        <v>45.8131230308216</v>
      </c>
      <c r="AX25" s="76">
        <v>40.6693358644302</v>
      </c>
      <c r="AY25" s="76">
        <v>43.117265872586</v>
      </c>
      <c r="AZ25" s="76">
        <v>45.8316556063148</v>
      </c>
      <c r="BA25" s="76">
        <v>43.0157463633979</v>
      </c>
      <c r="BB25" s="76">
        <v>45.6981008778953</v>
      </c>
      <c r="BC25" s="76">
        <v>42.534286909735</v>
      </c>
      <c r="BD25" s="76">
        <v>41.199324322758</v>
      </c>
      <c r="BE25" s="115">
        <v>35.8204658689424</v>
      </c>
      <c r="BF25" s="77">
        <v>-0.132932485402809</v>
      </c>
      <c r="BG25" s="79">
        <v>-0.00549345899948461</v>
      </c>
      <c r="BH25" s="78">
        <v>0.00111996191287221</v>
      </c>
    </row>
    <row r="26" spans="8:8">
      <c r="A26" s="73" t="s">
        <v>113</v>
      </c>
      <c r="B26" s="76" t="s">
        <v>114</v>
      </c>
      <c r="C26" s="76" t="s">
        <v>114</v>
      </c>
      <c r="D26" s="76" t="s">
        <v>114</v>
      </c>
      <c r="E26" s="76" t="s">
        <v>114</v>
      </c>
      <c r="F26" s="76" t="s">
        <v>114</v>
      </c>
      <c r="G26" s="76" t="s">
        <v>114</v>
      </c>
      <c r="H26" s="76" t="s">
        <v>114</v>
      </c>
      <c r="I26" s="76" t="s">
        <v>114</v>
      </c>
      <c r="J26" s="76" t="s">
        <v>114</v>
      </c>
      <c r="K26" s="76" t="s">
        <v>114</v>
      </c>
      <c r="L26" s="76" t="s">
        <v>114</v>
      </c>
      <c r="M26" s="76" t="s">
        <v>114</v>
      </c>
      <c r="N26" s="76" t="s">
        <v>114</v>
      </c>
      <c r="O26" s="76" t="s">
        <v>114</v>
      </c>
      <c r="P26" s="76" t="s">
        <v>114</v>
      </c>
      <c r="Q26" s="76" t="s">
        <v>114</v>
      </c>
      <c r="R26" s="76" t="s">
        <v>114</v>
      </c>
      <c r="S26" s="76" t="s">
        <v>114</v>
      </c>
      <c r="T26" s="76" t="s">
        <v>114</v>
      </c>
      <c r="U26" s="76" t="s">
        <v>114</v>
      </c>
      <c r="V26" s="76" t="s">
        <v>114</v>
      </c>
      <c r="W26" s="76" t="s">
        <v>114</v>
      </c>
      <c r="X26" s="76" t="s">
        <v>114</v>
      </c>
      <c r="Y26" s="76" t="s">
        <v>114</v>
      </c>
      <c r="Z26" s="76" t="s">
        <v>114</v>
      </c>
      <c r="AA26" s="76">
        <v>21.2679232995095</v>
      </c>
      <c r="AB26" s="76">
        <v>14.7935352965047</v>
      </c>
      <c r="AC26" s="76">
        <v>14.490819965231</v>
      </c>
      <c r="AD26" s="76">
        <v>15.5308015659555</v>
      </c>
      <c r="AE26" s="76">
        <v>14.4484133810819</v>
      </c>
      <c r="AF26" s="76">
        <v>15.1101462257471</v>
      </c>
      <c r="AG26" s="76">
        <v>15.1138340379144</v>
      </c>
      <c r="AH26" s="76">
        <v>16.6097012758275</v>
      </c>
      <c r="AI26" s="76">
        <v>18.8714482507444</v>
      </c>
      <c r="AJ26" s="76">
        <v>18.5754353476979</v>
      </c>
      <c r="AK26" s="76">
        <v>17.466378818843</v>
      </c>
      <c r="AL26" s="76">
        <v>18.4222800131475</v>
      </c>
      <c r="AM26" s="76">
        <v>19.5188597182148</v>
      </c>
      <c r="AN26" s="76">
        <v>20.8519173091502</v>
      </c>
      <c r="AO26" s="76">
        <v>20.1226266339466</v>
      </c>
      <c r="AP26" s="76">
        <v>20.6284913081101</v>
      </c>
      <c r="AQ26" s="76">
        <v>20.6683731415809</v>
      </c>
      <c r="AR26" s="76">
        <v>21.8672455572886</v>
      </c>
      <c r="AS26" s="76">
        <v>20.9305477010927</v>
      </c>
      <c r="AT26" s="76">
        <v>19.6091824913345</v>
      </c>
      <c r="AU26" s="76">
        <v>18.8398268187729</v>
      </c>
      <c r="AV26" s="76">
        <v>18.2009171849585</v>
      </c>
      <c r="AW26" s="76">
        <v>16.6210503812289</v>
      </c>
      <c r="AX26" s="76">
        <v>16.1106016769658</v>
      </c>
      <c r="AY26" s="76">
        <v>15.8243318796368</v>
      </c>
      <c r="AZ26" s="76">
        <v>16.2432768641813</v>
      </c>
      <c r="BA26" s="76">
        <v>16.6875267691026</v>
      </c>
      <c r="BB26" s="76">
        <v>17.1403094445591</v>
      </c>
      <c r="BC26" s="76">
        <v>16.3143068021254</v>
      </c>
      <c r="BD26" s="76">
        <v>16.3978985068355</v>
      </c>
      <c r="BE26" s="115">
        <v>15.2808289476266</v>
      </c>
      <c r="BF26" s="77">
        <v>-0.0706688395156156</v>
      </c>
      <c r="BG26" s="79">
        <v>-0.0177254983281183</v>
      </c>
      <c r="BH26" s="78">
        <v>4.77770068124528E-4</v>
      </c>
    </row>
    <row r="27" spans="8:8">
      <c r="A27" s="73" t="s">
        <v>115</v>
      </c>
      <c r="B27" s="76">
        <v>1.213839504</v>
      </c>
      <c r="C27" s="76">
        <v>1.345540419</v>
      </c>
      <c r="D27" s="76">
        <v>1.464236559</v>
      </c>
      <c r="E27" s="76">
        <v>1.631066823</v>
      </c>
      <c r="F27" s="76">
        <v>1.922657814</v>
      </c>
      <c r="G27" s="76">
        <v>2.043686628</v>
      </c>
      <c r="H27" s="76">
        <v>2.402040276</v>
      </c>
      <c r="I27" s="76">
        <v>2.7420118195</v>
      </c>
      <c r="J27" s="76">
        <v>2.9187053657</v>
      </c>
      <c r="K27" s="76">
        <v>2.3959778544</v>
      </c>
      <c r="L27" s="76">
        <v>2.0835467886</v>
      </c>
      <c r="M27" s="76">
        <v>2.1215836624</v>
      </c>
      <c r="N27" s="76">
        <v>2.5031303762</v>
      </c>
      <c r="O27" s="76">
        <v>2.6230971605</v>
      </c>
      <c r="P27" s="76">
        <v>2.6569444715</v>
      </c>
      <c r="Q27" s="76">
        <v>2.6853939825</v>
      </c>
      <c r="R27" s="76">
        <v>2.5429220301</v>
      </c>
      <c r="S27" s="76">
        <v>3.0745800173</v>
      </c>
      <c r="T27" s="76">
        <v>3.2249125899</v>
      </c>
      <c r="U27" s="76">
        <v>3.2299133708</v>
      </c>
      <c r="V27" s="76">
        <v>3.5732236264</v>
      </c>
      <c r="W27" s="76">
        <v>3.6989548224</v>
      </c>
      <c r="X27" s="76">
        <v>4.5881583634</v>
      </c>
      <c r="Y27" s="76">
        <v>4.6684765181</v>
      </c>
      <c r="Z27" s="76">
        <v>4.742381477</v>
      </c>
      <c r="AA27" s="76">
        <v>4.9701871047</v>
      </c>
      <c r="AB27" s="76">
        <v>5.1393256956</v>
      </c>
      <c r="AC27" s="76">
        <v>6.0391413599</v>
      </c>
      <c r="AD27" s="76">
        <v>6.2775457407</v>
      </c>
      <c r="AE27" s="76">
        <v>6.3086076902</v>
      </c>
      <c r="AF27" s="76">
        <v>6.7428392281</v>
      </c>
      <c r="AG27" s="76">
        <v>6.8465889086</v>
      </c>
      <c r="AH27" s="76">
        <v>6.87375225</v>
      </c>
      <c r="AI27" s="76">
        <v>7.225120451</v>
      </c>
      <c r="AJ27" s="76">
        <v>7.5908147259</v>
      </c>
      <c r="AK27" s="76">
        <v>7.9759322397</v>
      </c>
      <c r="AL27" s="76">
        <v>8.0901362011</v>
      </c>
      <c r="AM27" s="76">
        <v>7.9455695308</v>
      </c>
      <c r="AN27" s="76">
        <v>8.4931941481</v>
      </c>
      <c r="AO27" s="76">
        <v>8.2773353029</v>
      </c>
      <c r="AP27" s="76">
        <v>9.3167187419</v>
      </c>
      <c r="AQ27" s="76">
        <v>9.14211026779227</v>
      </c>
      <c r="AR27" s="76">
        <v>9.3220752728264</v>
      </c>
      <c r="AS27" s="76">
        <v>9.48236624308443</v>
      </c>
      <c r="AT27" s="76">
        <v>9.18095725635722</v>
      </c>
      <c r="AU27" s="76">
        <v>8.8398983049548</v>
      </c>
      <c r="AV27" s="76">
        <v>8.70295515753606</v>
      </c>
      <c r="AW27" s="76">
        <v>8.13505248132</v>
      </c>
      <c r="AX27" s="76">
        <v>7.25213470432</v>
      </c>
      <c r="AY27" s="76">
        <v>7.32507379140535</v>
      </c>
      <c r="AZ27" s="76">
        <v>7.49776331481303</v>
      </c>
      <c r="BA27" s="76">
        <v>8.1126407481696</v>
      </c>
      <c r="BB27" s="76">
        <v>8.30900642808039</v>
      </c>
      <c r="BC27" s="76">
        <v>8.230032227202</v>
      </c>
      <c r="BD27" s="76">
        <v>8.189192474383</v>
      </c>
      <c r="BE27" s="115">
        <v>6.98320221605</v>
      </c>
      <c r="BF27" s="77">
        <v>-0.14959595218219</v>
      </c>
      <c r="BG27" s="79">
        <v>-0.0113665254736125</v>
      </c>
      <c r="BH27" s="78">
        <v>2.1833664979332E-4</v>
      </c>
    </row>
    <row r="28" spans="8:8">
      <c r="A28" s="73" t="s">
        <v>116</v>
      </c>
      <c r="B28" s="76">
        <v>156.201489226566</v>
      </c>
      <c r="C28" s="76">
        <v>156.969630523079</v>
      </c>
      <c r="D28" s="76">
        <v>153.764332538562</v>
      </c>
      <c r="E28" s="76">
        <v>160.378971896058</v>
      </c>
      <c r="F28" s="76">
        <v>167.235331401083</v>
      </c>
      <c r="G28" s="76">
        <v>172.497354441583</v>
      </c>
      <c r="H28" s="76">
        <v>180.95130537732</v>
      </c>
      <c r="I28" s="76">
        <v>180.69485517535</v>
      </c>
      <c r="J28" s="76">
        <v>180.62827182402</v>
      </c>
      <c r="K28" s="76">
        <v>181.365991539291</v>
      </c>
      <c r="L28" s="76">
        <v>188.12740521305</v>
      </c>
      <c r="M28" s="76">
        <v>193.703603879812</v>
      </c>
      <c r="N28" s="76">
        <v>199.191271141776</v>
      </c>
      <c r="O28" s="76">
        <v>201.491705629266</v>
      </c>
      <c r="P28" s="76">
        <v>202.563345883226</v>
      </c>
      <c r="Q28" s="76">
        <v>195.17716588045</v>
      </c>
      <c r="R28" s="76">
        <v>194.292568569955</v>
      </c>
      <c r="S28" s="76">
        <v>191.791302103838</v>
      </c>
      <c r="T28" s="76">
        <v>191.540257006345</v>
      </c>
      <c r="U28" s="76">
        <v>195.820279504447</v>
      </c>
      <c r="V28" s="76">
        <v>193.922220993137</v>
      </c>
      <c r="W28" s="76">
        <v>191.965841252854</v>
      </c>
      <c r="X28" s="76">
        <v>190.639919034196</v>
      </c>
      <c r="Y28" s="76">
        <v>190.935731575707</v>
      </c>
      <c r="Z28" s="76">
        <v>184.932312599094</v>
      </c>
      <c r="AA28" s="76">
        <v>155.329373615436</v>
      </c>
      <c r="AB28" s="76">
        <v>143.210459371703</v>
      </c>
      <c r="AC28" s="76">
        <v>136.636150500895</v>
      </c>
      <c r="AD28" s="76">
        <v>134.087924825321</v>
      </c>
      <c r="AE28" s="76">
        <v>128.639052435936</v>
      </c>
      <c r="AF28" s="76">
        <v>130.180628261544</v>
      </c>
      <c r="AG28" s="76">
        <v>132.877710783726</v>
      </c>
      <c r="AH28" s="76">
        <v>127.1593254234</v>
      </c>
      <c r="AI28" s="76">
        <v>121.648515430517</v>
      </c>
      <c r="AJ28" s="76">
        <v>113.924123756462</v>
      </c>
      <c r="AK28" s="76">
        <v>124.096758573657</v>
      </c>
      <c r="AL28" s="76">
        <v>125.088510710347</v>
      </c>
      <c r="AM28" s="76">
        <v>120.781001781016</v>
      </c>
      <c r="AN28" s="76">
        <v>123.997048065207</v>
      </c>
      <c r="AO28" s="76">
        <v>124.843769705742</v>
      </c>
      <c r="AP28" s="76">
        <v>123.425633483925</v>
      </c>
      <c r="AQ28" s="76">
        <v>125.969200562844</v>
      </c>
      <c r="AR28" s="76">
        <v>125.553811143323</v>
      </c>
      <c r="AS28" s="76">
        <v>120.326196785094</v>
      </c>
      <c r="AT28" s="76">
        <v>113.531456025291</v>
      </c>
      <c r="AU28" s="76">
        <v>116.523315150216</v>
      </c>
      <c r="AV28" s="76">
        <v>113.073950897894</v>
      </c>
      <c r="AW28" s="76">
        <v>109.310670648641</v>
      </c>
      <c r="AX28" s="76">
        <v>104.980043394397</v>
      </c>
      <c r="AY28" s="76">
        <v>101.97359129455</v>
      </c>
      <c r="AZ28" s="76">
        <v>102.773062617599</v>
      </c>
      <c r="BA28" s="76">
        <v>104.790741693411</v>
      </c>
      <c r="BB28" s="76">
        <v>102.667823409649</v>
      </c>
      <c r="BC28" s="76">
        <v>101.695470260519</v>
      </c>
      <c r="BD28" s="76">
        <v>98.47213256438</v>
      </c>
      <c r="BE28" s="115">
        <v>85.1185082544353</v>
      </c>
      <c r="BF28" s="77">
        <v>-0.137969882304169</v>
      </c>
      <c r="BG28" s="79">
        <v>-0.0141298585239785</v>
      </c>
      <c r="BH28" s="78">
        <v>0.00266131344227214</v>
      </c>
    </row>
    <row r="29" spans="8:8">
      <c r="A29" s="73" t="s">
        <v>117</v>
      </c>
      <c r="B29" s="76">
        <v>47.70917456318</v>
      </c>
      <c r="C29" s="76">
        <v>54.28165635604</v>
      </c>
      <c r="D29" s="76">
        <v>54.01827506112</v>
      </c>
      <c r="E29" s="76">
        <v>56.09466989236</v>
      </c>
      <c r="F29" s="76">
        <v>63.90701053834</v>
      </c>
      <c r="G29" s="76">
        <v>67.5316585589</v>
      </c>
      <c r="H29" s="76">
        <v>63.1619109242</v>
      </c>
      <c r="I29" s="76">
        <v>66.63602744678</v>
      </c>
      <c r="J29" s="76">
        <v>64.98134498652</v>
      </c>
      <c r="K29" s="76">
        <v>59.20479521464</v>
      </c>
      <c r="L29" s="76">
        <v>56.42351873332</v>
      </c>
      <c r="M29" s="76">
        <v>62.48924088648</v>
      </c>
      <c r="N29" s="76">
        <v>63.89860946908</v>
      </c>
      <c r="O29" s="76">
        <v>65.71736670258</v>
      </c>
      <c r="P29" s="76">
        <v>66.24235309618</v>
      </c>
      <c r="Q29" s="76">
        <v>66.17768197566</v>
      </c>
      <c r="R29" s="76">
        <v>58.9206579207634</v>
      </c>
      <c r="S29" s="76">
        <v>57.3976135427597</v>
      </c>
      <c r="T29" s="76">
        <v>54.3930631542537</v>
      </c>
      <c r="U29" s="76">
        <v>55.3066821073546</v>
      </c>
      <c r="V29" s="76">
        <v>62.6698057739346</v>
      </c>
      <c r="W29" s="76">
        <v>63.5974785078535</v>
      </c>
      <c r="X29" s="76">
        <v>60.9778377599099</v>
      </c>
      <c r="Y29" s="76">
        <v>59.6638354957056</v>
      </c>
      <c r="Z29" s="76">
        <v>53.9845020777299</v>
      </c>
      <c r="AA29" s="76">
        <v>55.84633940598</v>
      </c>
      <c r="AB29" s="76">
        <v>65.5215328164816</v>
      </c>
      <c r="AC29" s="76">
        <v>59.9940064027738</v>
      </c>
      <c r="AD29" s="76">
        <v>63.375456351914</v>
      </c>
      <c r="AE29" s="76">
        <v>68.1892340071688</v>
      </c>
      <c r="AF29" s="76">
        <v>65.3800988691647</v>
      </c>
      <c r="AG29" s="76">
        <v>79.077812108115</v>
      </c>
      <c r="AH29" s="76">
        <v>69.165854857511</v>
      </c>
      <c r="AI29" s="76">
        <v>64.8615236951795</v>
      </c>
      <c r="AJ29" s="76">
        <v>61.4952312205212</v>
      </c>
      <c r="AK29" s="76">
        <v>57.5251780789438</v>
      </c>
      <c r="AL29" s="76">
        <v>57.6796959574326</v>
      </c>
      <c r="AM29" s="76">
        <v>56.7913719449285</v>
      </c>
      <c r="AN29" s="76">
        <v>61.9900964284688</v>
      </c>
      <c r="AO29" s="76">
        <v>56.0102171708448</v>
      </c>
      <c r="AP29" s="76">
        <v>53.27899657135</v>
      </c>
      <c r="AQ29" s="76">
        <v>61.6713585275795</v>
      </c>
      <c r="AR29" s="76">
        <v>56.8383976546151</v>
      </c>
      <c r="AS29" s="76">
        <v>54.155557694892</v>
      </c>
      <c r="AT29" s="76">
        <v>50.5546539000125</v>
      </c>
      <c r="AU29" s="76">
        <v>51.2601334905382</v>
      </c>
      <c r="AV29" s="76">
        <v>46.2997764063662</v>
      </c>
      <c r="AW29" s="76">
        <v>40.9129562718843</v>
      </c>
      <c r="AX29" s="76">
        <v>43.3681973528606</v>
      </c>
      <c r="AY29" s="76">
        <v>40.0179284679293</v>
      </c>
      <c r="AZ29" s="76">
        <v>36.7378043728177</v>
      </c>
      <c r="BA29" s="76">
        <v>37.9013827618029</v>
      </c>
      <c r="BB29" s="76">
        <v>35.2883082910194</v>
      </c>
      <c r="BC29" s="76">
        <v>35.7026100211229</v>
      </c>
      <c r="BD29" s="76">
        <v>32.1525407281991</v>
      </c>
      <c r="BE29" s="115">
        <v>26.4903750099598</v>
      </c>
      <c r="BF29" s="77">
        <v>-0.178354296803908</v>
      </c>
      <c r="BG29" s="79">
        <v>-0.044247559735644</v>
      </c>
      <c r="BH29" s="78">
        <v>8.28247493413542E-4</v>
      </c>
    </row>
    <row r="30" spans="8:8">
      <c r="A30" s="73" t="s">
        <v>118</v>
      </c>
      <c r="B30" s="76" t="s">
        <v>114</v>
      </c>
      <c r="C30" s="76" t="s">
        <v>114</v>
      </c>
      <c r="D30" s="76" t="s">
        <v>114</v>
      </c>
      <c r="E30" s="76" t="s">
        <v>114</v>
      </c>
      <c r="F30" s="76" t="s">
        <v>114</v>
      </c>
      <c r="G30" s="76" t="s">
        <v>114</v>
      </c>
      <c r="H30" s="76" t="s">
        <v>114</v>
      </c>
      <c r="I30" s="76" t="s">
        <v>114</v>
      </c>
      <c r="J30" s="76" t="s">
        <v>114</v>
      </c>
      <c r="K30" s="76" t="s">
        <v>114</v>
      </c>
      <c r="L30" s="76" t="s">
        <v>114</v>
      </c>
      <c r="M30" s="76" t="s">
        <v>114</v>
      </c>
      <c r="N30" s="76" t="s">
        <v>114</v>
      </c>
      <c r="O30" s="76" t="s">
        <v>114</v>
      </c>
      <c r="P30" s="76" t="s">
        <v>114</v>
      </c>
      <c r="Q30" s="76" t="s">
        <v>114</v>
      </c>
      <c r="R30" s="76" t="s">
        <v>114</v>
      </c>
      <c r="S30" s="76" t="s">
        <v>114</v>
      </c>
      <c r="T30" s="76" t="s">
        <v>114</v>
      </c>
      <c r="U30" s="76" t="s">
        <v>114</v>
      </c>
      <c r="V30" s="76">
        <v>38.460509443759</v>
      </c>
      <c r="W30" s="76">
        <v>38.481198520983</v>
      </c>
      <c r="X30" s="76">
        <v>38.9602923635588</v>
      </c>
      <c r="Y30" s="76">
        <v>37.9704980114847</v>
      </c>
      <c r="Z30" s="76">
        <v>39.1862891375098</v>
      </c>
      <c r="AA30" s="76">
        <v>38.2902045428223</v>
      </c>
      <c r="AB30" s="76">
        <v>34.3985037317513</v>
      </c>
      <c r="AC30" s="76">
        <v>26.1435347205686</v>
      </c>
      <c r="AD30" s="76">
        <v>20.5833769636977</v>
      </c>
      <c r="AE30" s="76">
        <v>20.3331144816241</v>
      </c>
      <c r="AF30" s="76">
        <v>19.0020128508282</v>
      </c>
      <c r="AG30" s="76">
        <v>20.0034977839462</v>
      </c>
      <c r="AH30" s="76">
        <v>19.7547543005483</v>
      </c>
      <c r="AI30" s="76">
        <v>18.2966306936062</v>
      </c>
      <c r="AJ30" s="76">
        <v>16.8550993928104</v>
      </c>
      <c r="AK30" s="76">
        <v>17.2345059118221</v>
      </c>
      <c r="AL30" s="76">
        <v>17.7353680253299</v>
      </c>
      <c r="AM30" s="76">
        <v>17.729290184378</v>
      </c>
      <c r="AN30" s="76">
        <v>19.580345618594</v>
      </c>
      <c r="AO30" s="76">
        <v>20.036214932812</v>
      </c>
      <c r="AP30" s="76">
        <v>19.5300855057328</v>
      </c>
      <c r="AQ30" s="76">
        <v>19.0669271765755</v>
      </c>
      <c r="AR30" s="76">
        <v>22.0653195014569</v>
      </c>
      <c r="AS30" s="76">
        <v>21.0141674080535</v>
      </c>
      <c r="AT30" s="76">
        <v>18.786374433247</v>
      </c>
      <c r="AU30" s="76">
        <v>22.9083996405854</v>
      </c>
      <c r="AV30" s="76">
        <v>23.895838549078</v>
      </c>
      <c r="AW30" s="76">
        <v>23.520920922643</v>
      </c>
      <c r="AX30" s="76">
        <v>24.5799076727551</v>
      </c>
      <c r="AY30" s="76">
        <v>24.2081212415552</v>
      </c>
      <c r="AZ30" s="76">
        <v>22.3024218619805</v>
      </c>
      <c r="BA30" s="76">
        <v>22.403080008781</v>
      </c>
      <c r="BB30" s="76">
        <v>24.3086146735975</v>
      </c>
      <c r="BC30" s="76">
        <v>25.7814614230848</v>
      </c>
      <c r="BD30" s="76">
        <v>17.9607567832252</v>
      </c>
      <c r="BE30" s="115">
        <v>14.7567008541008</v>
      </c>
      <c r="BF30" s="77">
        <v>-0.180636864196458</v>
      </c>
      <c r="BG30" s="79">
        <v>-0.00448418028052922</v>
      </c>
      <c r="BH30" s="78">
        <v>4.61382690462749E-4</v>
      </c>
    </row>
    <row r="31" spans="8:8">
      <c r="A31" s="73" t="s">
        <v>119</v>
      </c>
      <c r="B31" s="76">
        <v>24.7426795258133</v>
      </c>
      <c r="C31" s="76">
        <v>28.0843039378126</v>
      </c>
      <c r="D31" s="76">
        <v>28.8730224963502</v>
      </c>
      <c r="E31" s="76">
        <v>33.1587954192531</v>
      </c>
      <c r="F31" s="76">
        <v>38.8594561959368</v>
      </c>
      <c r="G31" s="76">
        <v>43.1713603460709</v>
      </c>
      <c r="H31" s="76">
        <v>43.3494258585268</v>
      </c>
      <c r="I31" s="76">
        <v>44.833987531</v>
      </c>
      <c r="J31" s="76">
        <v>50.473107601</v>
      </c>
      <c r="K31" s="76">
        <v>46.021633995</v>
      </c>
      <c r="L31" s="76">
        <v>46.9549066884</v>
      </c>
      <c r="M31" s="76">
        <v>53.263952148</v>
      </c>
      <c r="N31" s="76">
        <v>52.499971406</v>
      </c>
      <c r="O31" s="76">
        <v>55.4858035346982</v>
      </c>
      <c r="P31" s="76">
        <v>57.4091494882437</v>
      </c>
      <c r="Q31" s="76">
        <v>57.4668321399646</v>
      </c>
      <c r="R31" s="76">
        <v>48.4953525721061</v>
      </c>
      <c r="S31" s="76">
        <v>46.9654921682957</v>
      </c>
      <c r="T31" s="76">
        <v>45.4945098073765</v>
      </c>
      <c r="U31" s="76">
        <v>48.2505410400271</v>
      </c>
      <c r="V31" s="76">
        <v>53.3585057675894</v>
      </c>
      <c r="W31" s="76">
        <v>53.1874010048089</v>
      </c>
      <c r="X31" s="76">
        <v>56.0115660621411</v>
      </c>
      <c r="Y31" s="76">
        <v>55.2550992673757</v>
      </c>
      <c r="Z31" s="76">
        <v>55.6627820163669</v>
      </c>
      <c r="AA31" s="76">
        <v>57.4832545209775</v>
      </c>
      <c r="AB31" s="76">
        <v>56.7207532730734</v>
      </c>
      <c r="AC31" s="76">
        <v>54.6339980554356</v>
      </c>
      <c r="AD31" s="76">
        <v>56.3130602343006</v>
      </c>
      <c r="AE31" s="76">
        <v>62.8983845120288</v>
      </c>
      <c r="AF31" s="76">
        <v>58.6037230996961</v>
      </c>
      <c r="AG31" s="76">
        <v>64.8219158461918</v>
      </c>
      <c r="AH31" s="76">
        <v>62.8374383637734</v>
      </c>
      <c r="AI31" s="76">
        <v>60.202368795323</v>
      </c>
      <c r="AJ31" s="76">
        <v>59.8673118291704</v>
      </c>
      <c r="AK31" s="76">
        <v>58.8747546189025</v>
      </c>
      <c r="AL31" s="76">
        <v>63.8557589243232</v>
      </c>
      <c r="AM31" s="76">
        <v>66.6736355192573</v>
      </c>
      <c r="AN31" s="76">
        <v>74.9188572867872</v>
      </c>
      <c r="AO31" s="76">
        <v>68.7994523500094</v>
      </c>
      <c r="AP31" s="76">
        <v>58.2111670219067</v>
      </c>
      <c r="AQ31" s="76">
        <v>68.5698323221088</v>
      </c>
      <c r="AR31" s="76">
        <v>66.3329378100026</v>
      </c>
      <c r="AS31" s="76">
        <v>58.5830029266486</v>
      </c>
      <c r="AT31" s="76">
        <v>56.185360644627</v>
      </c>
      <c r="AU31" s="76">
        <v>63.9141917545635</v>
      </c>
      <c r="AV31" s="76">
        <v>56.5779836663309</v>
      </c>
      <c r="AW31" s="76">
        <v>50.7757286630517</v>
      </c>
      <c r="AX31" s="76">
        <v>51.9115204879312</v>
      </c>
      <c r="AY31" s="76">
        <v>47.5780320468738</v>
      </c>
      <c r="AZ31" s="76">
        <v>44.7374451492278</v>
      </c>
      <c r="BA31" s="76">
        <v>47.6331183848304</v>
      </c>
      <c r="BB31" s="76">
        <v>44.9587195569722</v>
      </c>
      <c r="BC31" s="76">
        <v>46.5192918919204</v>
      </c>
      <c r="BD31" s="76">
        <v>43.3868732479681</v>
      </c>
      <c r="BE31" s="115">
        <v>38.9974399513954</v>
      </c>
      <c r="BF31" s="77">
        <v>-0.103625436506054</v>
      </c>
      <c r="BG31" s="79">
        <v>-0.0255186810092811</v>
      </c>
      <c r="BH31" s="78">
        <v>0.00121929311597682</v>
      </c>
    </row>
    <row r="32" spans="8:8">
      <c r="A32" s="73" t="s">
        <v>120</v>
      </c>
      <c r="B32" s="76">
        <v>329.44570428459</v>
      </c>
      <c r="C32" s="76">
        <v>330.976589837963</v>
      </c>
      <c r="D32" s="76">
        <v>355.934952915062</v>
      </c>
      <c r="E32" s="76">
        <v>369.279703585835</v>
      </c>
      <c r="F32" s="76">
        <v>404.406050722878</v>
      </c>
      <c r="G32" s="76">
        <v>433.734025692499</v>
      </c>
      <c r="H32" s="76">
        <v>453.56998463879</v>
      </c>
      <c r="I32" s="76">
        <v>477.785953562806</v>
      </c>
      <c r="J32" s="76">
        <v>518.816897059063</v>
      </c>
      <c r="K32" s="76">
        <v>500.477497291422</v>
      </c>
      <c r="L32" s="76">
        <v>457.112271666878</v>
      </c>
      <c r="M32" s="76">
        <v>509.585803956871</v>
      </c>
      <c r="N32" s="76">
        <v>493.076822732337</v>
      </c>
      <c r="O32" s="76">
        <v>497.655497310688</v>
      </c>
      <c r="P32" s="76">
        <v>510.169718244772</v>
      </c>
      <c r="Q32" s="76">
        <v>485.035149822028</v>
      </c>
      <c r="R32" s="76">
        <v>441.82812847889</v>
      </c>
      <c r="S32" s="76">
        <v>418.587237428363</v>
      </c>
      <c r="T32" s="76">
        <v>402.802723746727</v>
      </c>
      <c r="U32" s="76">
        <v>387.69415102226</v>
      </c>
      <c r="V32" s="76">
        <v>381.817667143414</v>
      </c>
      <c r="W32" s="76">
        <v>369.914113004781</v>
      </c>
      <c r="X32" s="76">
        <v>362.373829042857</v>
      </c>
      <c r="Y32" s="76">
        <v>359.138535720884</v>
      </c>
      <c r="Z32" s="76">
        <v>370.496972073808</v>
      </c>
      <c r="AA32" s="76">
        <v>367.241241051963</v>
      </c>
      <c r="AB32" s="76">
        <v>390.664702417836</v>
      </c>
      <c r="AC32" s="76">
        <v>379.443171432545</v>
      </c>
      <c r="AD32" s="76">
        <v>362.030084044792</v>
      </c>
      <c r="AE32" s="76">
        <v>348.742809106821</v>
      </c>
      <c r="AF32" s="76">
        <v>356.161361768848</v>
      </c>
      <c r="AG32" s="76">
        <v>372.53567875362</v>
      </c>
      <c r="AH32" s="76">
        <v>361.157744621307</v>
      </c>
      <c r="AI32" s="76">
        <v>384.864123317892</v>
      </c>
      <c r="AJ32" s="76">
        <v>384.363046114696</v>
      </c>
      <c r="AK32" s="76">
        <v>381.499777652658</v>
      </c>
      <c r="AL32" s="76">
        <v>383.407465593503</v>
      </c>
      <c r="AM32" s="76">
        <v>380.130459724511</v>
      </c>
      <c r="AN32" s="76">
        <v>387.162936238612</v>
      </c>
      <c r="AO32" s="76">
        <v>389.108601631041</v>
      </c>
      <c r="AP32" s="76">
        <v>389.770740350619</v>
      </c>
      <c r="AQ32" s="76">
        <v>380.051825223584</v>
      </c>
      <c r="AR32" s="76">
        <v>370.464472369581</v>
      </c>
      <c r="AS32" s="76">
        <v>369.746781329014</v>
      </c>
      <c r="AT32" s="76">
        <v>354.802863584405</v>
      </c>
      <c r="AU32" s="76">
        <v>360.362160868182</v>
      </c>
      <c r="AV32" s="76">
        <v>333.844847119243</v>
      </c>
      <c r="AW32" s="76">
        <v>335.255120819948</v>
      </c>
      <c r="AX32" s="76">
        <v>334.613985494006</v>
      </c>
      <c r="AY32" s="76">
        <v>301.200377254142</v>
      </c>
      <c r="AZ32" s="76">
        <v>307.179750909497</v>
      </c>
      <c r="BA32" s="76">
        <v>312.76374212578</v>
      </c>
      <c r="BB32" s="76">
        <v>317.518442389512</v>
      </c>
      <c r="BC32" s="76">
        <v>306.52121872787</v>
      </c>
      <c r="BD32" s="76">
        <v>298.784435849657</v>
      </c>
      <c r="BE32" s="115">
        <v>250.910882725352</v>
      </c>
      <c r="BF32" s="77">
        <v>-0.162522193788718</v>
      </c>
      <c r="BG32" s="79">
        <v>-0.0170371930663465</v>
      </c>
      <c r="BH32" s="78">
        <v>0.00784497424477068</v>
      </c>
    </row>
    <row r="33" spans="8:8">
      <c r="A33" s="73" t="s">
        <v>121</v>
      </c>
      <c r="B33" s="76">
        <v>910.413846440708</v>
      </c>
      <c r="C33" s="76">
        <v>901.037798013833</v>
      </c>
      <c r="D33" s="76">
        <v>892.416120479978</v>
      </c>
      <c r="E33" s="76">
        <v>944.755392961444</v>
      </c>
      <c r="F33" s="76">
        <v>1011.92437120074</v>
      </c>
      <c r="G33" s="76">
        <v>1043.39426866159</v>
      </c>
      <c r="H33" s="76">
        <v>1045.12127402908</v>
      </c>
      <c r="I33" s="76">
        <v>1067.32670333825</v>
      </c>
      <c r="J33" s="76">
        <v>1116.42439567677</v>
      </c>
      <c r="K33" s="76">
        <v>1085.32046950567</v>
      </c>
      <c r="L33" s="76">
        <v>1025.2997072401</v>
      </c>
      <c r="M33" s="76">
        <v>1093.41177317181</v>
      </c>
      <c r="N33" s="76">
        <v>1072.51362177435</v>
      </c>
      <c r="O33" s="76">
        <v>1052.74549653992</v>
      </c>
      <c r="P33" s="76">
        <v>1104.19507854028</v>
      </c>
      <c r="Q33" s="76">
        <v>1077.81058885663</v>
      </c>
      <c r="R33" s="76">
        <v>1043.90317378931</v>
      </c>
      <c r="S33" s="76">
        <v>1003.33323091155</v>
      </c>
      <c r="T33" s="76">
        <v>1017.95067736031</v>
      </c>
      <c r="U33" s="76">
        <v>1038.33500748422</v>
      </c>
      <c r="V33" s="76">
        <v>1045.8139082911</v>
      </c>
      <c r="W33" s="76">
        <v>1037.26732616325</v>
      </c>
      <c r="X33" s="76">
        <v>1031.43127996671</v>
      </c>
      <c r="Y33" s="76">
        <v>1017.01536152681</v>
      </c>
      <c r="Z33" s="76">
        <v>1003.81509474629</v>
      </c>
      <c r="AA33" s="76">
        <v>1007.60588136063</v>
      </c>
      <c r="AB33" s="76">
        <v>969.703210265229</v>
      </c>
      <c r="AC33" s="76">
        <v>923.715786416216</v>
      </c>
      <c r="AD33" s="76">
        <v>916.272436248145</v>
      </c>
      <c r="AE33" s="76">
        <v>896.931511419172</v>
      </c>
      <c r="AF33" s="76">
        <v>889.400968875013</v>
      </c>
      <c r="AG33" s="76">
        <v>914.84453762317</v>
      </c>
      <c r="AH33" s="76">
        <v>887.993355329226</v>
      </c>
      <c r="AI33" s="76">
        <v>879.036184318228</v>
      </c>
      <c r="AJ33" s="76">
        <v>855.915470883626</v>
      </c>
      <c r="AK33" s="76">
        <v>854.428314004535</v>
      </c>
      <c r="AL33" s="76">
        <v>871.672553960984</v>
      </c>
      <c r="AM33" s="76">
        <v>859.047317979505</v>
      </c>
      <c r="AN33" s="76">
        <v>861.991412760488</v>
      </c>
      <c r="AO33" s="76">
        <v>847.525766724423</v>
      </c>
      <c r="AP33" s="76">
        <v>826.317628905628</v>
      </c>
      <c r="AQ33" s="76">
        <v>843.777147507075</v>
      </c>
      <c r="AR33" s="76">
        <v>811.068205160964</v>
      </c>
      <c r="AS33" s="76">
        <v>809.368412231094</v>
      </c>
      <c r="AT33" s="76">
        <v>753.58985478277</v>
      </c>
      <c r="AU33" s="76">
        <v>783.163259546004</v>
      </c>
      <c r="AV33" s="76">
        <v>763.689914625553</v>
      </c>
      <c r="AW33" s="76">
        <v>773.00126439855</v>
      </c>
      <c r="AX33" s="76">
        <v>797.571542982701</v>
      </c>
      <c r="AY33" s="76">
        <v>751.08081743455</v>
      </c>
      <c r="AZ33" s="76">
        <v>755.630998269636</v>
      </c>
      <c r="BA33" s="76">
        <v>770.4571776568</v>
      </c>
      <c r="BB33" s="76">
        <v>760.948651093663</v>
      </c>
      <c r="BC33" s="76">
        <v>734.436140181685</v>
      </c>
      <c r="BD33" s="76">
        <v>681.440697362077</v>
      </c>
      <c r="BE33" s="115">
        <v>604.842687325712</v>
      </c>
      <c r="BF33" s="77">
        <v>-0.114831101206182</v>
      </c>
      <c r="BG33" s="79">
        <v>-0.0100134315120969</v>
      </c>
      <c r="BH33" s="78">
        <v>0.01891099840975</v>
      </c>
    </row>
    <row r="34" spans="8:8">
      <c r="A34" s="73" t="s">
        <v>122</v>
      </c>
      <c r="B34" s="76">
        <v>22.5119749582</v>
      </c>
      <c r="C34" s="76">
        <v>23.7304746402</v>
      </c>
      <c r="D34" s="76">
        <v>25.962036995</v>
      </c>
      <c r="E34" s="76">
        <v>27.2210287127</v>
      </c>
      <c r="F34" s="76">
        <v>27.841370412</v>
      </c>
      <c r="G34" s="76">
        <v>29.822265400397</v>
      </c>
      <c r="H34" s="76">
        <v>37.2194139368207</v>
      </c>
      <c r="I34" s="76">
        <v>41.8605609145986</v>
      </c>
      <c r="J34" s="76">
        <v>48.9381852644711</v>
      </c>
      <c r="K34" s="76">
        <v>48.2491528577575</v>
      </c>
      <c r="L34" s="76">
        <v>56.1707275233865</v>
      </c>
      <c r="M34" s="76">
        <v>63.0641247862778</v>
      </c>
      <c r="N34" s="76">
        <v>67.1328791391907</v>
      </c>
      <c r="O34" s="76">
        <v>65.2072584666919</v>
      </c>
      <c r="P34" s="76">
        <v>54.0832886667823</v>
      </c>
      <c r="Q34" s="76">
        <v>52.9388397539969</v>
      </c>
      <c r="R34" s="76">
        <v>52.5962571349721</v>
      </c>
      <c r="S34" s="76">
        <v>52.5844491681375</v>
      </c>
      <c r="T34" s="76">
        <v>54.844531828523</v>
      </c>
      <c r="U34" s="76">
        <v>56.8823497816151</v>
      </c>
      <c r="V34" s="76">
        <v>60.2277027832229</v>
      </c>
      <c r="W34" s="76">
        <v>60.1342932577224</v>
      </c>
      <c r="X34" s="76">
        <v>67.061036420979</v>
      </c>
      <c r="Y34" s="76">
        <v>71.6532601643284</v>
      </c>
      <c r="Z34" s="76">
        <v>78.5006861128539</v>
      </c>
      <c r="AA34" s="76">
        <v>81.5208633774592</v>
      </c>
      <c r="AB34" s="76">
        <v>81.5472224155643</v>
      </c>
      <c r="AC34" s="76">
        <v>84.1886596081013</v>
      </c>
      <c r="AD34" s="76">
        <v>85.3748671060883</v>
      </c>
      <c r="AE34" s="76">
        <v>86.6882256885638</v>
      </c>
      <c r="AF34" s="76">
        <v>88.7225119656066</v>
      </c>
      <c r="AG34" s="76">
        <v>89.8868130358313</v>
      </c>
      <c r="AH34" s="76">
        <v>93.3299928838634</v>
      </c>
      <c r="AI34" s="76">
        <v>98.801802240519</v>
      </c>
      <c r="AJ34" s="76">
        <v>97.2731808443369</v>
      </c>
      <c r="AK34" s="76">
        <v>102.602696908393</v>
      </c>
      <c r="AL34" s="76">
        <v>104.727038394773</v>
      </c>
      <c r="AM34" s="76">
        <v>103.744952351775</v>
      </c>
      <c r="AN34" s="76">
        <v>107.478091532862</v>
      </c>
      <c r="AO34" s="76">
        <v>107.435981374045</v>
      </c>
      <c r="AP34" s="76">
        <v>107.778256090557</v>
      </c>
      <c r="AQ34" s="76">
        <v>108.287810082297</v>
      </c>
      <c r="AR34" s="76">
        <v>112.750828042023</v>
      </c>
      <c r="AS34" s="76">
        <v>107.761161356002</v>
      </c>
      <c r="AT34" s="76">
        <v>102.677897323166</v>
      </c>
      <c r="AU34" s="76">
        <v>94.6026291266241</v>
      </c>
      <c r="AV34" s="76">
        <v>94.4882566464391</v>
      </c>
      <c r="AW34" s="76">
        <v>88.2276190575495</v>
      </c>
      <c r="AX34" s="76">
        <v>79.1300610121738</v>
      </c>
      <c r="AY34" s="76">
        <v>75.5921455355888</v>
      </c>
      <c r="AZ34" s="76">
        <v>73.2313842488054</v>
      </c>
      <c r="BA34" s="76">
        <v>69.8258221773593</v>
      </c>
      <c r="BB34" s="76">
        <v>73.9789621182204</v>
      </c>
      <c r="BC34" s="76">
        <v>72.1075078935566</v>
      </c>
      <c r="BD34" s="76">
        <v>76.7294342184925</v>
      </c>
      <c r="BE34" s="115">
        <v>58.2394928251498</v>
      </c>
      <c r="BF34" s="77">
        <v>-0.243049696386066</v>
      </c>
      <c r="BG34" s="79">
        <v>-0.0287109270247633</v>
      </c>
      <c r="BH34" s="78">
        <v>0.0018209147258946</v>
      </c>
    </row>
    <row r="35" spans="8:8">
      <c r="A35" s="73" t="s">
        <v>123</v>
      </c>
      <c r="B35" s="76">
        <v>59.5027185673277</v>
      </c>
      <c r="C35" s="76">
        <v>59.3480782043459</v>
      </c>
      <c r="D35" s="76">
        <v>55.282487010913</v>
      </c>
      <c r="E35" s="76">
        <v>56.4211165439728</v>
      </c>
      <c r="F35" s="76">
        <v>59.5304944458515</v>
      </c>
      <c r="G35" s="76">
        <v>62.9687033843365</v>
      </c>
      <c r="H35" s="76">
        <v>64.0807675694886</v>
      </c>
      <c r="I35" s="76">
        <v>65.4430599709852</v>
      </c>
      <c r="J35" s="76">
        <v>69.889570031896</v>
      </c>
      <c r="K35" s="76">
        <v>71.7069277368996</v>
      </c>
      <c r="L35" s="76">
        <v>72.8123978898503</v>
      </c>
      <c r="M35" s="76">
        <v>76.079493087548</v>
      </c>
      <c r="N35" s="76">
        <v>80.5127044132786</v>
      </c>
      <c r="O35" s="76">
        <v>85.4849651306374</v>
      </c>
      <c r="P35" s="76">
        <v>84.3878478389747</v>
      </c>
      <c r="Q35" s="76">
        <v>83.1017521552402</v>
      </c>
      <c r="R35" s="76">
        <v>81.4666035198695</v>
      </c>
      <c r="S35" s="76">
        <v>81.5769572513291</v>
      </c>
      <c r="T35" s="76">
        <v>77.7611974853087</v>
      </c>
      <c r="U35" s="76">
        <v>79.2794049289923</v>
      </c>
      <c r="V35" s="76">
        <v>79.5263540936504</v>
      </c>
      <c r="W35" s="76">
        <v>77.9090159887142</v>
      </c>
      <c r="X35" s="76">
        <v>79.1985947949592</v>
      </c>
      <c r="Y35" s="76">
        <v>75.0561223175547</v>
      </c>
      <c r="Z35" s="76">
        <v>71.3389622873806</v>
      </c>
      <c r="AA35" s="76">
        <v>70.9222835926057</v>
      </c>
      <c r="AB35" s="76">
        <v>65.6468481819679</v>
      </c>
      <c r="AC35" s="76">
        <v>62.0852814906687</v>
      </c>
      <c r="AD35" s="76">
        <v>58.7813506617303</v>
      </c>
      <c r="AE35" s="76">
        <v>58.1868682925787</v>
      </c>
      <c r="AF35" s="76">
        <v>57.9232636401732</v>
      </c>
      <c r="AG35" s="76">
        <v>58.7574535719655</v>
      </c>
      <c r="AH35" s="76">
        <v>57.249525916025</v>
      </c>
      <c r="AI35" s="76">
        <v>57.8775951280288</v>
      </c>
      <c r="AJ35" s="76">
        <v>58.6202430225696</v>
      </c>
      <c r="AK35" s="76">
        <v>55.3167196878917</v>
      </c>
      <c r="AL35" s="76">
        <v>56.6733169944982</v>
      </c>
      <c r="AM35" s="76">
        <v>55.9284317411639</v>
      </c>
      <c r="AN35" s="76">
        <v>58.0249723895733</v>
      </c>
      <c r="AO35" s="76">
        <v>57.3443611100193</v>
      </c>
      <c r="AP35" s="76">
        <v>57.5306861344086</v>
      </c>
      <c r="AQ35" s="76">
        <v>57.4033684900789</v>
      </c>
      <c r="AR35" s="76">
        <v>55.4058660251893</v>
      </c>
      <c r="AS35" s="76">
        <v>54.1932534213907</v>
      </c>
      <c r="AT35" s="76">
        <v>48.2280816787483</v>
      </c>
      <c r="AU35" s="76">
        <v>48.7077485517884</v>
      </c>
      <c r="AV35" s="76">
        <v>48.6879953183811</v>
      </c>
      <c r="AW35" s="76">
        <v>44.5999308204834</v>
      </c>
      <c r="AX35" s="76">
        <v>42.1277142118401</v>
      </c>
      <c r="AY35" s="76">
        <v>41.302195885604</v>
      </c>
      <c r="AZ35" s="76">
        <v>43.8494785205895</v>
      </c>
      <c r="BA35" s="76">
        <v>44.9261453050757</v>
      </c>
      <c r="BB35" s="76">
        <v>46.8923910332407</v>
      </c>
      <c r="BC35" s="76">
        <v>47.326223774025</v>
      </c>
      <c r="BD35" s="76">
        <v>47.1824612221631</v>
      </c>
      <c r="BE35" s="115">
        <v>45.482482154191</v>
      </c>
      <c r="BF35" s="77">
        <v>-0.0386636919237103</v>
      </c>
      <c r="BG35" s="79">
        <v>-0.0021895214521791</v>
      </c>
      <c r="BH35" s="78">
        <v>0.00142205430554575</v>
      </c>
    </row>
    <row r="36" spans="8:8">
      <c r="A36" s="73" t="s">
        <v>124</v>
      </c>
      <c r="B36" s="76">
        <v>1.4972161402704</v>
      </c>
      <c r="C36" s="76">
        <v>1.6026794123856</v>
      </c>
      <c r="D36" s="76">
        <v>1.5459422036064</v>
      </c>
      <c r="E36" s="76">
        <v>1.6548859176096</v>
      </c>
      <c r="F36" s="76">
        <v>1.5064288446672</v>
      </c>
      <c r="G36" s="76">
        <v>1.5281973288592</v>
      </c>
      <c r="H36" s="76">
        <v>1.663034914888</v>
      </c>
      <c r="I36" s="76">
        <v>1.779864603808</v>
      </c>
      <c r="J36" s="76">
        <v>2.0353892799712</v>
      </c>
      <c r="K36" s="76">
        <v>1.9043736110256</v>
      </c>
      <c r="L36" s="76">
        <v>1.7877253714</v>
      </c>
      <c r="M36" s="76">
        <v>1.8153756862</v>
      </c>
      <c r="N36" s="76">
        <v>1.885401919</v>
      </c>
      <c r="O36" s="76">
        <v>2.0096835354</v>
      </c>
      <c r="P36" s="76">
        <v>1.9956496308</v>
      </c>
      <c r="Q36" s="76">
        <v>1.8856697134</v>
      </c>
      <c r="R36" s="76">
        <v>1.88238785188</v>
      </c>
      <c r="S36" s="76">
        <v>1.72108658908</v>
      </c>
      <c r="T36" s="76">
        <v>1.74979811364</v>
      </c>
      <c r="U36" s="76">
        <v>1.87263627852</v>
      </c>
      <c r="V36" s="76">
        <v>1.87311354468</v>
      </c>
      <c r="W36" s="76">
        <v>1.91563590804</v>
      </c>
      <c r="X36" s="76">
        <v>1.98778534204</v>
      </c>
      <c r="Y36" s="76">
        <v>2.08201651564</v>
      </c>
      <c r="Z36" s="76">
        <v>2.23534808752</v>
      </c>
      <c r="AA36" s="76">
        <v>2.24192660836</v>
      </c>
      <c r="AB36" s="76">
        <v>2.12485877968</v>
      </c>
      <c r="AC36" s="76">
        <v>2.21684078632</v>
      </c>
      <c r="AD36" s="76">
        <v>2.3044341322</v>
      </c>
      <c r="AE36" s="76">
        <v>2.32692326128</v>
      </c>
      <c r="AF36" s="76">
        <v>2.37106298908</v>
      </c>
      <c r="AG36" s="76">
        <v>2.62548392548</v>
      </c>
      <c r="AH36" s="76">
        <v>2.60086110308</v>
      </c>
      <c r="AI36" s="76">
        <v>2.60766449624</v>
      </c>
      <c r="AJ36" s="76">
        <v>2.64596120252</v>
      </c>
      <c r="AK36" s="76">
        <v>2.78103726332</v>
      </c>
      <c r="AL36" s="76">
        <v>2.65343230808</v>
      </c>
      <c r="AM36" s="76">
        <v>2.758856249</v>
      </c>
      <c r="AN36" s="76">
        <v>2.79360831018592</v>
      </c>
      <c r="AO36" s="76">
        <v>2.89718165882485</v>
      </c>
      <c r="AP36" s="76">
        <v>2.90228408803128</v>
      </c>
      <c r="AQ36" s="76">
        <v>2.95454498715415</v>
      </c>
      <c r="AR36" s="76">
        <v>3.05969327191469</v>
      </c>
      <c r="AS36" s="76">
        <v>2.79791921552631</v>
      </c>
      <c r="AT36" s="76">
        <v>2.61399810026112</v>
      </c>
      <c r="AU36" s="76">
        <v>2.53321656061087</v>
      </c>
      <c r="AV36" s="76">
        <v>2.51113517542087</v>
      </c>
      <c r="AW36" s="76">
        <v>2.50914771716486</v>
      </c>
      <c r="AX36" s="76">
        <v>2.66906663623343</v>
      </c>
      <c r="AY36" s="76">
        <v>2.70377196723125</v>
      </c>
      <c r="AZ36" s="76">
        <v>2.91868154850771</v>
      </c>
      <c r="BA36" s="76">
        <v>3.24308532670452</v>
      </c>
      <c r="BB36" s="76">
        <v>3.56970888142057</v>
      </c>
      <c r="BC36" s="76">
        <v>3.74766814465268</v>
      </c>
      <c r="BD36" s="76">
        <v>3.29560539436319</v>
      </c>
      <c r="BE36" s="115">
        <v>2.59395856843079</v>
      </c>
      <c r="BF36" s="77">
        <v>-0.215054310093557</v>
      </c>
      <c r="BG36" s="79">
        <v>0.0234414301134014</v>
      </c>
      <c r="BH36" s="78">
        <v>8.11026526243442E-5</v>
      </c>
    </row>
    <row r="37" spans="8:8">
      <c r="A37" s="73" t="s">
        <v>125</v>
      </c>
      <c r="B37" s="76">
        <v>19.9826013668</v>
      </c>
      <c r="C37" s="76">
        <v>22.6733142173</v>
      </c>
      <c r="D37" s="76">
        <v>24.6898816783</v>
      </c>
      <c r="E37" s="76">
        <v>29.2046717788</v>
      </c>
      <c r="F37" s="76">
        <v>29.1257428231</v>
      </c>
      <c r="G37" s="76">
        <v>21.4694847945</v>
      </c>
      <c r="H37" s="76">
        <v>22.4409887559</v>
      </c>
      <c r="I37" s="76">
        <v>23.2350634683</v>
      </c>
      <c r="J37" s="76">
        <v>24.2645027024</v>
      </c>
      <c r="K37" s="76">
        <v>24.7584318145</v>
      </c>
      <c r="L37" s="76">
        <v>23.237374186</v>
      </c>
      <c r="M37" s="76">
        <v>23.7899368059</v>
      </c>
      <c r="N37" s="76">
        <v>24.9809452646</v>
      </c>
      <c r="O37" s="76">
        <v>26.21608445</v>
      </c>
      <c r="P37" s="76">
        <v>28.6860420697</v>
      </c>
      <c r="Q37" s="76">
        <v>27.3723649162</v>
      </c>
      <c r="R37" s="76">
        <v>26.4491544547</v>
      </c>
      <c r="S37" s="76">
        <v>26.0586322774</v>
      </c>
      <c r="T37" s="76">
        <v>25.7449026258</v>
      </c>
      <c r="U37" s="76">
        <v>25.3530760124</v>
      </c>
      <c r="V37" s="76">
        <v>26.8548165398</v>
      </c>
      <c r="W37" s="76">
        <v>28.6321247877077</v>
      </c>
      <c r="X37" s="76">
        <v>29.7439707910572</v>
      </c>
      <c r="Y37" s="76">
        <v>29.0923491689917</v>
      </c>
      <c r="Z37" s="76">
        <v>29.814175901419</v>
      </c>
      <c r="AA37" s="76">
        <v>30.9562282709963</v>
      </c>
      <c r="AB37" s="76">
        <v>31.6006617867299</v>
      </c>
      <c r="AC37" s="76">
        <v>31.7522631728117</v>
      </c>
      <c r="AD37" s="76">
        <v>32.2119491556858</v>
      </c>
      <c r="AE37" s="76">
        <v>33.1447719521545</v>
      </c>
      <c r="AF37" s="76">
        <v>33.9262588085166</v>
      </c>
      <c r="AG37" s="76">
        <v>35.6585501097531</v>
      </c>
      <c r="AH37" s="76">
        <v>37.3550118865392</v>
      </c>
      <c r="AI37" s="76">
        <v>40.0075185312917</v>
      </c>
      <c r="AJ37" s="76">
        <v>42.1278054895028</v>
      </c>
      <c r="AK37" s="76">
        <v>43.5891252395073</v>
      </c>
      <c r="AL37" s="76">
        <v>46.3775473354341</v>
      </c>
      <c r="AM37" s="76">
        <v>45.668240017025</v>
      </c>
      <c r="AN37" s="76">
        <v>45.2867917833004</v>
      </c>
      <c r="AO37" s="76">
        <v>45.5161427147859</v>
      </c>
      <c r="AP37" s="76">
        <v>47.6691748474861</v>
      </c>
      <c r="AQ37" s="76">
        <v>47.5433805552736</v>
      </c>
      <c r="AR37" s="76">
        <v>48.3839018185835</v>
      </c>
      <c r="AS37" s="76">
        <v>47.8937992513643</v>
      </c>
      <c r="AT37" s="76">
        <v>42.8872859451402</v>
      </c>
      <c r="AU37" s="76">
        <v>42.5323421938242</v>
      </c>
      <c r="AV37" s="76">
        <v>38.6275643497059</v>
      </c>
      <c r="AW37" s="76">
        <v>38.670921125331</v>
      </c>
      <c r="AX37" s="76">
        <v>37.3581336419753</v>
      </c>
      <c r="AY37" s="76">
        <v>37.0237834479604</v>
      </c>
      <c r="AZ37" s="76">
        <v>38.8772323633156</v>
      </c>
      <c r="BA37" s="76">
        <v>40.4497234113661</v>
      </c>
      <c r="BB37" s="76">
        <v>39.3129531800761</v>
      </c>
      <c r="BC37" s="76">
        <v>39.1220862797184</v>
      </c>
      <c r="BD37" s="76">
        <v>37.4378506184793</v>
      </c>
      <c r="BE37" s="115">
        <v>32.7811210074359</v>
      </c>
      <c r="BF37" s="77">
        <v>-0.126777991712284</v>
      </c>
      <c r="BG37" s="79">
        <v>-0.0134973996449597</v>
      </c>
      <c r="BH37" s="78">
        <v>0.00102493382201976</v>
      </c>
    </row>
    <row r="38" spans="8:8">
      <c r="A38" s="73" t="s">
        <v>126</v>
      </c>
      <c r="B38" s="76">
        <v>204.869312777394</v>
      </c>
      <c r="C38" s="76">
        <v>222.68222264247</v>
      </c>
      <c r="D38" s="76">
        <v>246.182064304158</v>
      </c>
      <c r="E38" s="76">
        <v>266.468074597022</v>
      </c>
      <c r="F38" s="76">
        <v>288.272621038493</v>
      </c>
      <c r="G38" s="76">
        <v>320.409189863142</v>
      </c>
      <c r="H38" s="76">
        <v>342.310678061522</v>
      </c>
      <c r="I38" s="76">
        <v>357.759732233162</v>
      </c>
      <c r="J38" s="76">
        <v>374.834046113288</v>
      </c>
      <c r="K38" s="76">
        <v>374.931231614985</v>
      </c>
      <c r="L38" s="76">
        <v>368.743287986274</v>
      </c>
      <c r="M38" s="76">
        <v>384.346563545852</v>
      </c>
      <c r="N38" s="76">
        <v>378.73765272181</v>
      </c>
      <c r="O38" s="76">
        <v>377.157839644582</v>
      </c>
      <c r="P38" s="76">
        <v>388.844630817062</v>
      </c>
      <c r="Q38" s="76">
        <v>383.184528046132</v>
      </c>
      <c r="R38" s="76">
        <v>374.05026451456</v>
      </c>
      <c r="S38" s="76">
        <v>370.584857361469</v>
      </c>
      <c r="T38" s="76">
        <v>353.131546660382</v>
      </c>
      <c r="U38" s="76">
        <v>355.455397324643</v>
      </c>
      <c r="V38" s="76">
        <v>354.390067325686</v>
      </c>
      <c r="W38" s="76">
        <v>362.554383560207</v>
      </c>
      <c r="X38" s="76">
        <v>378.158936772412</v>
      </c>
      <c r="Y38" s="76">
        <v>383.848781321144</v>
      </c>
      <c r="Z38" s="76">
        <v>403.2167650666</v>
      </c>
      <c r="AA38" s="76">
        <v>403.780745367473</v>
      </c>
      <c r="AB38" s="76">
        <v>407.194771241462</v>
      </c>
      <c r="AC38" s="76">
        <v>403.616183562435</v>
      </c>
      <c r="AD38" s="76">
        <v>396.509038795647</v>
      </c>
      <c r="AE38" s="76">
        <v>393.378482896801</v>
      </c>
      <c r="AF38" s="76">
        <v>413.115581961279</v>
      </c>
      <c r="AG38" s="76">
        <v>407.862859010599</v>
      </c>
      <c r="AH38" s="76">
        <v>414.461303184965</v>
      </c>
      <c r="AI38" s="76">
        <v>426.313587314096</v>
      </c>
      <c r="AJ38" s="76">
        <v>427.213159898614</v>
      </c>
      <c r="AK38" s="76">
        <v>434.378502984058</v>
      </c>
      <c r="AL38" s="76">
        <v>429.516382596581</v>
      </c>
      <c r="AM38" s="76">
        <v>433.011257309826</v>
      </c>
      <c r="AN38" s="76">
        <v>450.808420688515</v>
      </c>
      <c r="AO38" s="76">
        <v>468.291447061826</v>
      </c>
      <c r="AP38" s="76">
        <v>470.196625486702</v>
      </c>
      <c r="AQ38" s="76">
        <v>467.080612356953</v>
      </c>
      <c r="AR38" s="76">
        <v>458.033928720026</v>
      </c>
      <c r="AS38" s="76">
        <v>442.47793238793</v>
      </c>
      <c r="AT38" s="76">
        <v>391.535373944095</v>
      </c>
      <c r="AU38" s="76">
        <v>397.116139546585</v>
      </c>
      <c r="AV38" s="76">
        <v>388.546814533837</v>
      </c>
      <c r="AW38" s="76">
        <v>370.985704727454</v>
      </c>
      <c r="AX38" s="76">
        <v>341.37208238744</v>
      </c>
      <c r="AY38" s="76">
        <v>318.792963679354</v>
      </c>
      <c r="AZ38" s="76">
        <v>334.375702224155</v>
      </c>
      <c r="BA38" s="76">
        <v>331.145493250739</v>
      </c>
      <c r="BB38" s="76">
        <v>335.218365325195</v>
      </c>
      <c r="BC38" s="76">
        <v>335.88792140189</v>
      </c>
      <c r="BD38" s="76">
        <v>330.198281681014</v>
      </c>
      <c r="BE38" s="115">
        <v>287.097543678946</v>
      </c>
      <c r="BF38" s="77">
        <v>-0.132905469092392</v>
      </c>
      <c r="BG38" s="79">
        <v>-0.0168939236917265</v>
      </c>
      <c r="BH38" s="78">
        <v>0.00897638560525732</v>
      </c>
    </row>
    <row r="39" spans="8:8">
      <c r="A39" s="73" t="s">
        <v>127</v>
      </c>
      <c r="B39" s="76" t="s">
        <v>114</v>
      </c>
      <c r="C39" s="76" t="s">
        <v>114</v>
      </c>
      <c r="D39" s="76" t="s">
        <v>114</v>
      </c>
      <c r="E39" s="76" t="s">
        <v>114</v>
      </c>
      <c r="F39" s="76" t="s">
        <v>114</v>
      </c>
      <c r="G39" s="76" t="s">
        <v>114</v>
      </c>
      <c r="H39" s="76" t="s">
        <v>114</v>
      </c>
      <c r="I39" s="76" t="s">
        <v>114</v>
      </c>
      <c r="J39" s="76" t="s">
        <v>114</v>
      </c>
      <c r="K39" s="76" t="s">
        <v>114</v>
      </c>
      <c r="L39" s="76" t="s">
        <v>114</v>
      </c>
      <c r="M39" s="76" t="s">
        <v>114</v>
      </c>
      <c r="N39" s="76" t="s">
        <v>114</v>
      </c>
      <c r="O39" s="76" t="s">
        <v>114</v>
      </c>
      <c r="P39" s="76" t="s">
        <v>114</v>
      </c>
      <c r="Q39" s="76" t="s">
        <v>114</v>
      </c>
      <c r="R39" s="76" t="s">
        <v>114</v>
      </c>
      <c r="S39" s="76" t="s">
        <v>114</v>
      </c>
      <c r="T39" s="76" t="s">
        <v>114</v>
      </c>
      <c r="U39" s="76" t="s">
        <v>114</v>
      </c>
      <c r="V39" s="76">
        <v>25.224327778951</v>
      </c>
      <c r="W39" s="76">
        <v>23.3277208510292</v>
      </c>
      <c r="X39" s="76">
        <v>20.3213467593071</v>
      </c>
      <c r="Y39" s="76">
        <v>19.4148800442196</v>
      </c>
      <c r="Z39" s="76">
        <v>18.7991676918643</v>
      </c>
      <c r="AA39" s="76">
        <v>18.4454596328201</v>
      </c>
      <c r="AB39" s="76">
        <v>17.5852574102396</v>
      </c>
      <c r="AC39" s="76">
        <v>12.8494275984726</v>
      </c>
      <c r="AD39" s="76">
        <v>10.7571712562301</v>
      </c>
      <c r="AE39" s="76">
        <v>9.87373599706542</v>
      </c>
      <c r="AF39" s="76">
        <v>9.1320633444113</v>
      </c>
      <c r="AG39" s="76">
        <v>9.19726732858954</v>
      </c>
      <c r="AH39" s="76">
        <v>8.30995865065916</v>
      </c>
      <c r="AI39" s="76">
        <v>8.03126326268983</v>
      </c>
      <c r="AJ39" s="76">
        <v>7.38043783473429</v>
      </c>
      <c r="AK39" s="76">
        <v>6.94631073288372</v>
      </c>
      <c r="AL39" s="76">
        <v>7.70967455891204</v>
      </c>
      <c r="AM39" s="76">
        <v>7.91396846976744</v>
      </c>
      <c r="AN39" s="76">
        <v>7.88390875828284</v>
      </c>
      <c r="AO39" s="76">
        <v>8.45769630126671</v>
      </c>
      <c r="AP39" s="76">
        <v>8.68237080754889</v>
      </c>
      <c r="AQ39" s="76">
        <v>8.44464553620967</v>
      </c>
      <c r="AR39" s="76">
        <v>8.82052360961144</v>
      </c>
      <c r="AS39" s="76">
        <v>8.64251701675373</v>
      </c>
      <c r="AT39" s="76">
        <v>7.93937273214036</v>
      </c>
      <c r="AU39" s="76">
        <v>9.23776389437498</v>
      </c>
      <c r="AV39" s="76">
        <v>8.29996100981241</v>
      </c>
      <c r="AW39" s="76">
        <v>8.0237532389083</v>
      </c>
      <c r="AX39" s="76">
        <v>7.95843266502302</v>
      </c>
      <c r="AY39" s="76">
        <v>7.65444344815415</v>
      </c>
      <c r="AZ39" s="76">
        <v>7.8461578587581</v>
      </c>
      <c r="BA39" s="76">
        <v>8.16561382923314</v>
      </c>
      <c r="BB39" s="76">
        <v>8.01114013235861</v>
      </c>
      <c r="BC39" s="76">
        <v>7.98299757170321</v>
      </c>
      <c r="BD39" s="76">
        <v>8.3989450622163</v>
      </c>
      <c r="BE39" s="115">
        <v>7.27735563056326</v>
      </c>
      <c r="BF39" s="77">
        <v>-0.135906701201977</v>
      </c>
      <c r="BG39" s="79">
        <v>0.00564304623705136</v>
      </c>
      <c r="BH39" s="78">
        <v>2.27533644103821E-4</v>
      </c>
    </row>
    <row r="40" spans="8:8">
      <c r="A40" s="73" t="s">
        <v>128</v>
      </c>
      <c r="B40" s="76" t="s">
        <v>114</v>
      </c>
      <c r="C40" s="76" t="s">
        <v>114</v>
      </c>
      <c r="D40" s="76" t="s">
        <v>114</v>
      </c>
      <c r="E40" s="76" t="s">
        <v>114</v>
      </c>
      <c r="F40" s="76" t="s">
        <v>114</v>
      </c>
      <c r="G40" s="76" t="s">
        <v>114</v>
      </c>
      <c r="H40" s="76" t="s">
        <v>114</v>
      </c>
      <c r="I40" s="76" t="s">
        <v>114</v>
      </c>
      <c r="J40" s="76" t="s">
        <v>114</v>
      </c>
      <c r="K40" s="76" t="s">
        <v>114</v>
      </c>
      <c r="L40" s="76" t="s">
        <v>114</v>
      </c>
      <c r="M40" s="76" t="s">
        <v>114</v>
      </c>
      <c r="N40" s="76" t="s">
        <v>114</v>
      </c>
      <c r="O40" s="76" t="s">
        <v>114</v>
      </c>
      <c r="P40" s="76" t="s">
        <v>114</v>
      </c>
      <c r="Q40" s="76" t="s">
        <v>114</v>
      </c>
      <c r="R40" s="76" t="s">
        <v>114</v>
      </c>
      <c r="S40" s="76" t="s">
        <v>114</v>
      </c>
      <c r="T40" s="76" t="s">
        <v>114</v>
      </c>
      <c r="U40" s="76" t="s">
        <v>114</v>
      </c>
      <c r="V40" s="76">
        <v>37.4307284063391</v>
      </c>
      <c r="W40" s="76">
        <v>33.5510802649661</v>
      </c>
      <c r="X40" s="76">
        <v>36.0013995897896</v>
      </c>
      <c r="Y40" s="76">
        <v>35.3888102465433</v>
      </c>
      <c r="Z40" s="76">
        <v>36.2317755378002</v>
      </c>
      <c r="AA40" s="76">
        <v>36.0654435682244</v>
      </c>
      <c r="AB40" s="76">
        <v>38.9661306781215</v>
      </c>
      <c r="AC40" s="76">
        <v>20.7248218800028</v>
      </c>
      <c r="AD40" s="76">
        <v>16.3707772957098</v>
      </c>
      <c r="AE40" s="76">
        <v>15.444618194858</v>
      </c>
      <c r="AF40" s="76">
        <v>14.3168496440887</v>
      </c>
      <c r="AG40" s="76">
        <v>14.8055909318263</v>
      </c>
      <c r="AH40" s="76">
        <v>14.0863467003083</v>
      </c>
      <c r="AI40" s="76">
        <v>14.7025321477987</v>
      </c>
      <c r="AJ40" s="76">
        <v>12.7054744004425</v>
      </c>
      <c r="AK40" s="76">
        <v>10.885190045368</v>
      </c>
      <c r="AL40" s="76">
        <v>12.098785928399</v>
      </c>
      <c r="AM40" s="76">
        <v>11.5823837474265</v>
      </c>
      <c r="AN40" s="76">
        <v>11.7556838379704</v>
      </c>
      <c r="AO40" s="76">
        <v>12.2546883337185</v>
      </c>
      <c r="AP40" s="76">
        <v>13.1385709091112</v>
      </c>
      <c r="AQ40" s="76">
        <v>13.3906096013826</v>
      </c>
      <c r="AR40" s="76">
        <v>13.147379766492</v>
      </c>
      <c r="AS40" s="76">
        <v>13.2771888437484</v>
      </c>
      <c r="AT40" s="76">
        <v>12.0304440048369</v>
      </c>
      <c r="AU40" s="76">
        <v>13.1603162110019</v>
      </c>
      <c r="AV40" s="76">
        <v>12.3822813955039</v>
      </c>
      <c r="AW40" s="76">
        <v>12.4326989864242</v>
      </c>
      <c r="AX40" s="76">
        <v>11.6589976935617</v>
      </c>
      <c r="AY40" s="76">
        <v>10.9920581085389</v>
      </c>
      <c r="AZ40" s="76">
        <v>11.275738701104</v>
      </c>
      <c r="BA40" s="76">
        <v>11.65612768451</v>
      </c>
      <c r="BB40" s="76">
        <v>11.8757525554437</v>
      </c>
      <c r="BC40" s="76">
        <v>12.4542124898093</v>
      </c>
      <c r="BD40" s="76">
        <v>12.4521180341648</v>
      </c>
      <c r="BE40" s="115">
        <v>11.9101319384348</v>
      </c>
      <c r="BF40" s="77">
        <v>-0.0461389330110591</v>
      </c>
      <c r="BG40" s="79">
        <v>0.00345097035705955</v>
      </c>
      <c r="BH40" s="78">
        <v>3.72381928172943E-4</v>
      </c>
    </row>
    <row r="41" spans="8:8">
      <c r="A41" s="73" t="s">
        <v>129</v>
      </c>
      <c r="B41" s="76">
        <v>13.38389054588</v>
      </c>
      <c r="C41" s="76">
        <v>12.70471432272</v>
      </c>
      <c r="D41" s="76">
        <v>12.40515676644</v>
      </c>
      <c r="E41" s="76">
        <v>13.40196923668</v>
      </c>
      <c r="F41" s="76">
        <v>14.40907766044</v>
      </c>
      <c r="G41" s="76">
        <v>14.9275079759</v>
      </c>
      <c r="H41" s="76">
        <v>14.24745104976</v>
      </c>
      <c r="I41" s="76">
        <v>14.54069241108</v>
      </c>
      <c r="J41" s="76">
        <v>15.21840674148</v>
      </c>
      <c r="K41" s="76">
        <v>15.44594702412</v>
      </c>
      <c r="L41" s="76">
        <v>12.58563843028</v>
      </c>
      <c r="M41" s="76">
        <v>12.46552291796</v>
      </c>
      <c r="N41" s="76">
        <v>11.42921971288</v>
      </c>
      <c r="O41" s="76">
        <v>11.87748422848</v>
      </c>
      <c r="P41" s="76">
        <v>12.3004614336</v>
      </c>
      <c r="Q41" s="76">
        <v>11.40173863366</v>
      </c>
      <c r="R41" s="76">
        <v>9.64013903428</v>
      </c>
      <c r="S41" s="76">
        <v>9.03388451028</v>
      </c>
      <c r="T41" s="76">
        <v>8.42035946316</v>
      </c>
      <c r="U41" s="76">
        <v>9.15963643264</v>
      </c>
      <c r="V41" s="76">
        <v>9.40156887876</v>
      </c>
      <c r="W41" s="76">
        <v>9.07995168098</v>
      </c>
      <c r="X41" s="76">
        <v>8.29462204918</v>
      </c>
      <c r="Y41" s="76">
        <v>8.4968546097</v>
      </c>
      <c r="Z41" s="76">
        <v>9.87147599336</v>
      </c>
      <c r="AA41" s="76">
        <v>10.3209717573538</v>
      </c>
      <c r="AB41" s="76">
        <v>10.9852958562836</v>
      </c>
      <c r="AC41" s="76">
        <v>10.9557618995639</v>
      </c>
      <c r="AD41" s="76">
        <v>11.1252330054794</v>
      </c>
      <c r="AE41" s="76">
        <v>10.5632147857384</v>
      </c>
      <c r="AF41" s="76">
        <v>8.70375584640374</v>
      </c>
      <c r="AG41" s="76">
        <v>8.93059989709061</v>
      </c>
      <c r="AH41" s="76">
        <v>8.54850450069794</v>
      </c>
      <c r="AI41" s="76">
        <v>8.02524266427169</v>
      </c>
      <c r="AJ41" s="76">
        <v>8.50023187574442</v>
      </c>
      <c r="AK41" s="76">
        <v>9.03722426120567</v>
      </c>
      <c r="AL41" s="76">
        <v>9.70576778658683</v>
      </c>
      <c r="AM41" s="76">
        <v>10.4637420346593</v>
      </c>
      <c r="AN41" s="76">
        <v>11.0096772256284</v>
      </c>
      <c r="AO41" s="76">
        <v>12.5008735014184</v>
      </c>
      <c r="AP41" s="76">
        <v>12.7869841466688</v>
      </c>
      <c r="AQ41" s="76">
        <v>12.4943106730431</v>
      </c>
      <c r="AR41" s="76">
        <v>12.0080255191705</v>
      </c>
      <c r="AS41" s="76">
        <v>11.9422170747734</v>
      </c>
      <c r="AT41" s="76">
        <v>11.3621516912415</v>
      </c>
      <c r="AU41" s="76">
        <v>11.9610876588043</v>
      </c>
      <c r="AV41" s="76">
        <v>11.728162397839</v>
      </c>
      <c r="AW41" s="76">
        <v>11.4155839846054</v>
      </c>
      <c r="AX41" s="76">
        <v>10.8822886696506</v>
      </c>
      <c r="AY41" s="76">
        <v>10.4810139667403</v>
      </c>
      <c r="AZ41" s="76">
        <v>10.1480491719726</v>
      </c>
      <c r="BA41" s="76">
        <v>9.99697804625993</v>
      </c>
      <c r="BB41" s="76">
        <v>10.3132881501478</v>
      </c>
      <c r="BC41" s="76">
        <v>10.7589151402392</v>
      </c>
      <c r="BD41" s="76">
        <v>10.8688649510016</v>
      </c>
      <c r="BE41" s="115">
        <v>8.78788174429805</v>
      </c>
      <c r="BF41" s="77">
        <v>-0.193671907973087</v>
      </c>
      <c r="BG41" s="79">
        <v>-0.004428717126294</v>
      </c>
      <c r="BH41" s="78">
        <v>2.74761720979522E-4</v>
      </c>
    </row>
    <row r="42" spans="8:8">
      <c r="A42" s="73" t="s">
        <v>130</v>
      </c>
      <c r="B42" s="76">
        <v>112.9762744955</v>
      </c>
      <c r="C42" s="76">
        <v>117.7611984446</v>
      </c>
      <c r="D42" s="76">
        <v>122.8320755632</v>
      </c>
      <c r="E42" s="76">
        <v>138.2206632239</v>
      </c>
      <c r="F42" s="76">
        <v>149.0947785182</v>
      </c>
      <c r="G42" s="76">
        <v>166.951098221362</v>
      </c>
      <c r="H42" s="76">
        <v>171.881858977672</v>
      </c>
      <c r="I42" s="76">
        <v>196.733018083556</v>
      </c>
      <c r="J42" s="76">
        <v>206.285069375899</v>
      </c>
      <c r="K42" s="76">
        <v>189.181993307395</v>
      </c>
      <c r="L42" s="76">
        <v>184.916502873406</v>
      </c>
      <c r="M42" s="76">
        <v>203.40737478578</v>
      </c>
      <c r="N42" s="76">
        <v>200.011610655231</v>
      </c>
      <c r="O42" s="76">
        <v>184.616152520486</v>
      </c>
      <c r="P42" s="76">
        <v>191.329408892186</v>
      </c>
      <c r="Q42" s="76">
        <v>180.937811669088</v>
      </c>
      <c r="R42" s="76">
        <v>174.021200397672</v>
      </c>
      <c r="S42" s="76">
        <v>168.436621113266</v>
      </c>
      <c r="T42" s="76">
        <v>164.706631156845</v>
      </c>
      <c r="U42" s="76">
        <v>169.774648071452</v>
      </c>
      <c r="V42" s="76">
        <v>172.747237834182</v>
      </c>
      <c r="W42" s="76">
        <v>174.908156804658</v>
      </c>
      <c r="X42" s="76">
        <v>182.464655476603</v>
      </c>
      <c r="Y42" s="76">
        <v>187.823204626691</v>
      </c>
      <c r="Z42" s="76">
        <v>188.416147330408</v>
      </c>
      <c r="AA42" s="76">
        <v>191.872518987481</v>
      </c>
      <c r="AB42" s="76">
        <v>199.606320304501</v>
      </c>
      <c r="AC42" s="76">
        <v>200.102376700502</v>
      </c>
      <c r="AD42" s="76">
        <v>204.986979390957</v>
      </c>
      <c r="AE42" s="76">
        <v>202.214931229648</v>
      </c>
      <c r="AF42" s="76">
        <v>208.590085182959</v>
      </c>
      <c r="AG42" s="76">
        <v>219.557416489937</v>
      </c>
      <c r="AH42" s="76">
        <v>217.23675409162</v>
      </c>
      <c r="AI42" s="76">
        <v>218.062899938963</v>
      </c>
      <c r="AJ42" s="76">
        <v>215.110927654061</v>
      </c>
      <c r="AK42" s="76">
        <v>216.195513663095</v>
      </c>
      <c r="AL42" s="76">
        <v>225.907514152276</v>
      </c>
      <c r="AM42" s="76">
        <v>225.955134368734</v>
      </c>
      <c r="AN42" s="76">
        <v>225.437849001707</v>
      </c>
      <c r="AO42" s="76">
        <v>231.406346581239</v>
      </c>
      <c r="AP42" s="76">
        <v>233.102166753972</v>
      </c>
      <c r="AQ42" s="76">
        <v>231.601302617195</v>
      </c>
      <c r="AR42" s="76">
        <v>229.132237475473</v>
      </c>
      <c r="AS42" s="76">
        <v>227.219609637623</v>
      </c>
      <c r="AT42" s="76">
        <v>217.675414730254</v>
      </c>
      <c r="AU42" s="76">
        <v>226.519201370197</v>
      </c>
      <c r="AV42" s="76">
        <v>219.434575299799</v>
      </c>
      <c r="AW42" s="76">
        <v>212.214511418467</v>
      </c>
      <c r="AX42" s="76">
        <v>208.244510485559</v>
      </c>
      <c r="AY42" s="76">
        <v>197.586772814918</v>
      </c>
      <c r="AZ42" s="76">
        <v>206.849292900136</v>
      </c>
      <c r="BA42" s="76">
        <v>209.971975681502</v>
      </c>
      <c r="BB42" s="76">
        <v>202.89783441042</v>
      </c>
      <c r="BC42" s="76">
        <v>198.639387642951</v>
      </c>
      <c r="BD42" s="76">
        <v>194.02189518028</v>
      </c>
      <c r="BE42" s="115">
        <v>175.829568567237</v>
      </c>
      <c r="BF42" s="77">
        <v>-0.096240350878857</v>
      </c>
      <c r="BG42" s="79">
        <v>-0.0114374904062396</v>
      </c>
      <c r="BH42" s="78">
        <v>0.00549748349651693</v>
      </c>
    </row>
    <row r="43" spans="8:8">
      <c r="A43" s="73" t="s">
        <v>131</v>
      </c>
      <c r="B43" s="76" t="s">
        <v>114</v>
      </c>
      <c r="C43" s="76" t="s">
        <v>114</v>
      </c>
      <c r="D43" s="76" t="s">
        <v>114</v>
      </c>
      <c r="E43" s="76" t="s">
        <v>114</v>
      </c>
      <c r="F43" s="76" t="s">
        <v>114</v>
      </c>
      <c r="G43" s="76" t="s">
        <v>114</v>
      </c>
      <c r="H43" s="76" t="s">
        <v>114</v>
      </c>
      <c r="I43" s="76" t="s">
        <v>114</v>
      </c>
      <c r="J43" s="76" t="s">
        <v>114</v>
      </c>
      <c r="K43" s="76" t="s">
        <v>114</v>
      </c>
      <c r="L43" s="76" t="s">
        <v>114</v>
      </c>
      <c r="M43" s="76" t="s">
        <v>114</v>
      </c>
      <c r="N43" s="76" t="s">
        <v>114</v>
      </c>
      <c r="O43" s="76" t="s">
        <v>114</v>
      </c>
      <c r="P43" s="76" t="s">
        <v>114</v>
      </c>
      <c r="Q43" s="76" t="s">
        <v>114</v>
      </c>
      <c r="R43" s="76" t="s">
        <v>114</v>
      </c>
      <c r="S43" s="76" t="s">
        <v>114</v>
      </c>
      <c r="T43" s="76" t="s">
        <v>114</v>
      </c>
      <c r="U43" s="76" t="s">
        <v>114</v>
      </c>
      <c r="V43" s="76" t="s">
        <v>114</v>
      </c>
      <c r="W43" s="76" t="s">
        <v>114</v>
      </c>
      <c r="X43" s="76" t="s">
        <v>114</v>
      </c>
      <c r="Y43" s="76" t="s">
        <v>114</v>
      </c>
      <c r="Z43" s="76" t="s">
        <v>114</v>
      </c>
      <c r="AA43" s="76">
        <v>8.76303939246178</v>
      </c>
      <c r="AB43" s="76">
        <v>8.5418132465268</v>
      </c>
      <c r="AC43" s="76">
        <v>8.74646121358574</v>
      </c>
      <c r="AD43" s="76">
        <v>9.05700771582498</v>
      </c>
      <c r="AE43" s="76">
        <v>8.45957781727949</v>
      </c>
      <c r="AF43" s="76">
        <v>8.441475846905</v>
      </c>
      <c r="AG43" s="76">
        <v>9.63883919492232</v>
      </c>
      <c r="AH43" s="76">
        <v>8.6067229202259</v>
      </c>
      <c r="AI43" s="76">
        <v>9.92831669409465</v>
      </c>
      <c r="AJ43" s="76">
        <v>9.10102781208555</v>
      </c>
      <c r="AK43" s="76">
        <v>8.73610036519258</v>
      </c>
      <c r="AL43" s="76">
        <v>8.816438103221</v>
      </c>
      <c r="AM43" s="76">
        <v>8.28391397316698</v>
      </c>
      <c r="AN43" s="76">
        <v>8.99975721791118</v>
      </c>
      <c r="AO43" s="76">
        <v>8.72589290151226</v>
      </c>
      <c r="AP43" s="76">
        <v>9.07020953930837</v>
      </c>
      <c r="AQ43" s="76">
        <v>9.06991700333521</v>
      </c>
      <c r="AR43" s="76">
        <v>9.53112565345592</v>
      </c>
      <c r="AS43" s="76">
        <v>9.36330478178871</v>
      </c>
      <c r="AT43" s="76">
        <v>8.74722396090857</v>
      </c>
      <c r="AU43" s="76">
        <v>8.52671439401042</v>
      </c>
      <c r="AV43" s="76">
        <v>9.34537262282836</v>
      </c>
      <c r="AW43" s="76">
        <v>8.93473738382445</v>
      </c>
      <c r="AX43" s="76">
        <v>7.94486085300132</v>
      </c>
      <c r="AY43" s="76">
        <v>7.52460008071238</v>
      </c>
      <c r="AZ43" s="76">
        <v>7.23329554793159</v>
      </c>
      <c r="BA43" s="76">
        <v>7.06331935558143</v>
      </c>
      <c r="BB43" s="76">
        <v>7.54371279391393</v>
      </c>
      <c r="BC43" s="76">
        <v>7.06099540494911</v>
      </c>
      <c r="BD43" s="76">
        <v>8.08257505235017</v>
      </c>
      <c r="BE43" s="115">
        <v>7.21937242813451</v>
      </c>
      <c r="BF43" s="77">
        <v>-0.109238414710172</v>
      </c>
      <c r="BG43" s="79">
        <v>-0.00787144385565264</v>
      </c>
      <c r="BH43" s="78">
        <v>2.25720742547929E-4</v>
      </c>
    </row>
    <row r="44" spans="8:8">
      <c r="A44" s="73" t="s">
        <v>132</v>
      </c>
      <c r="B44" s="76">
        <v>17.7143176375398</v>
      </c>
      <c r="C44" s="76">
        <v>19.4172467411009</v>
      </c>
      <c r="D44" s="76">
        <v>19.9924000003955</v>
      </c>
      <c r="E44" s="76">
        <v>21.8961549954989</v>
      </c>
      <c r="F44" s="76">
        <v>23.9599391466367</v>
      </c>
      <c r="G44" s="76">
        <v>26.7498798195763</v>
      </c>
      <c r="H44" s="76">
        <v>26.5027624223621</v>
      </c>
      <c r="I44" s="76">
        <v>27.9044028510565</v>
      </c>
      <c r="J44" s="76">
        <v>28.0215081277053</v>
      </c>
      <c r="K44" s="76">
        <v>26.2063840106668</v>
      </c>
      <c r="L44" s="76">
        <v>26.8867724834974</v>
      </c>
      <c r="M44" s="76">
        <v>29.6238956606797</v>
      </c>
      <c r="N44" s="76">
        <v>29.4583184452143</v>
      </c>
      <c r="O44" s="76">
        <v>31.271678539366</v>
      </c>
      <c r="P44" s="76">
        <v>32.6472020675003</v>
      </c>
      <c r="Q44" s="76">
        <v>30.1146512454024</v>
      </c>
      <c r="R44" s="76">
        <v>28.5010335963408</v>
      </c>
      <c r="S44" s="76">
        <v>27.3317816329233</v>
      </c>
      <c r="T44" s="76">
        <v>27.2890631244927</v>
      </c>
      <c r="U44" s="76">
        <v>27.3148946088076</v>
      </c>
      <c r="V44" s="76">
        <v>28.689577486897</v>
      </c>
      <c r="W44" s="76">
        <v>31.0828129879191</v>
      </c>
      <c r="X44" s="76">
        <v>30.2062526390992</v>
      </c>
      <c r="Y44" s="76">
        <v>29.7894726652668</v>
      </c>
      <c r="Z44" s="76">
        <v>30.1965865823335</v>
      </c>
      <c r="AA44" s="76">
        <v>29.0051572033421</v>
      </c>
      <c r="AB44" s="76">
        <v>27.3309208372446</v>
      </c>
      <c r="AC44" s="76">
        <v>28.8925638149277</v>
      </c>
      <c r="AD44" s="76">
        <v>29.776953790923</v>
      </c>
      <c r="AE44" s="76">
        <v>31.5748806656003</v>
      </c>
      <c r="AF44" s="76">
        <v>31.6224225513157</v>
      </c>
      <c r="AG44" s="76">
        <v>34.2766170425614</v>
      </c>
      <c r="AH44" s="76">
        <v>35.5371739221514</v>
      </c>
      <c r="AI44" s="76">
        <v>36.4869450800008</v>
      </c>
      <c r="AJ44" s="76">
        <v>36.1603554443925</v>
      </c>
      <c r="AK44" s="76">
        <v>33.9444432458482</v>
      </c>
      <c r="AL44" s="76">
        <v>36.3492206522423</v>
      </c>
      <c r="AM44" s="76">
        <v>35.6758819647419</v>
      </c>
      <c r="AN44" s="76">
        <v>37.1484119742193</v>
      </c>
      <c r="AO44" s="76">
        <v>37.6523265286328</v>
      </c>
      <c r="AP44" s="76">
        <v>36.6470974543095</v>
      </c>
      <c r="AQ44" s="76">
        <v>36.9442927530846</v>
      </c>
      <c r="AR44" s="76">
        <v>36.5222176905095</v>
      </c>
      <c r="AS44" s="76">
        <v>36.1193227668986</v>
      </c>
      <c r="AT44" s="76">
        <v>36.1518308942972</v>
      </c>
      <c r="AU44" s="76">
        <v>37.4646329853688</v>
      </c>
      <c r="AV44" s="76">
        <v>37.1367693815589</v>
      </c>
      <c r="AW44" s="76">
        <v>36.7633601394862</v>
      </c>
      <c r="AX44" s="76">
        <v>36.1481327204312</v>
      </c>
      <c r="AY44" s="76">
        <v>35.434262306573</v>
      </c>
      <c r="AZ44" s="76">
        <v>35.5336068061031</v>
      </c>
      <c r="BA44" s="76">
        <v>34.269952328984</v>
      </c>
      <c r="BB44" s="76">
        <v>34.1031807682587</v>
      </c>
      <c r="BC44" s="76">
        <v>34.7251803440061</v>
      </c>
      <c r="BD44" s="76">
        <v>33.580760466126</v>
      </c>
      <c r="BE44" s="115">
        <v>31.7103500014752</v>
      </c>
      <c r="BF44" s="77">
        <v>-0.0582789293046363</v>
      </c>
      <c r="BG44" s="79">
        <v>-0.0073502832311485</v>
      </c>
      <c r="BH44" s="78">
        <v>9.91455118854046E-4</v>
      </c>
    </row>
    <row r="45" spans="8:8">
      <c r="A45" s="73" t="s">
        <v>133</v>
      </c>
      <c r="B45" s="76">
        <v>252.960255993336</v>
      </c>
      <c r="C45" s="76">
        <v>257.24361695564</v>
      </c>
      <c r="D45" s="76">
        <v>263.501848407568</v>
      </c>
      <c r="E45" s="76">
        <v>281.553901645169</v>
      </c>
      <c r="F45" s="76">
        <v>299.019260768557</v>
      </c>
      <c r="G45" s="76">
        <v>312.789018021083</v>
      </c>
      <c r="H45" s="76">
        <v>321.879380072561</v>
      </c>
      <c r="I45" s="76">
        <v>339.421723446642</v>
      </c>
      <c r="J45" s="76">
        <v>342.696240435114</v>
      </c>
      <c r="K45" s="76">
        <v>352.11824992746</v>
      </c>
      <c r="L45" s="76">
        <v>380.052997842861</v>
      </c>
      <c r="M45" s="76">
        <v>400.629179950151</v>
      </c>
      <c r="N45" s="76">
        <v>417.369940368633</v>
      </c>
      <c r="O45" s="76">
        <v>437.467866794755</v>
      </c>
      <c r="P45" s="76">
        <v>443.789656875381</v>
      </c>
      <c r="Q45" s="76">
        <v>465.863918866576</v>
      </c>
      <c r="R45" s="76">
        <v>419.331418725387</v>
      </c>
      <c r="S45" s="76">
        <v>428.607921367084</v>
      </c>
      <c r="T45" s="76">
        <v>429.648772893212</v>
      </c>
      <c r="U45" s="76">
        <v>447.313065131372</v>
      </c>
      <c r="V45" s="76">
        <v>457.671862403535</v>
      </c>
      <c r="W45" s="76">
        <v>469.385777882017</v>
      </c>
      <c r="X45" s="76">
        <v>485.601498307221</v>
      </c>
      <c r="Y45" s="76">
        <v>474.7986334532</v>
      </c>
      <c r="Z45" s="76">
        <v>456.637968148183</v>
      </c>
      <c r="AA45" s="76">
        <v>373.501171788253</v>
      </c>
      <c r="AB45" s="76">
        <v>368.445713444907</v>
      </c>
      <c r="AC45" s="76">
        <v>353.123158197906</v>
      </c>
      <c r="AD45" s="76">
        <v>352.233614403544</v>
      </c>
      <c r="AE45" s="76">
        <v>334.297302447354</v>
      </c>
      <c r="AF45" s="76">
        <v>341.335768338102</v>
      </c>
      <c r="AG45" s="76">
        <v>355.04568719612</v>
      </c>
      <c r="AH45" s="76">
        <v>350.497580068397</v>
      </c>
      <c r="AI45" s="76">
        <v>330.883203968935</v>
      </c>
      <c r="AJ45" s="76">
        <v>323.78271600648</v>
      </c>
      <c r="AK45" s="76">
        <v>299.775508623769</v>
      </c>
      <c r="AL45" s="76">
        <v>297.853754548653</v>
      </c>
      <c r="AM45" s="76">
        <v>294.413707523192</v>
      </c>
      <c r="AN45" s="76">
        <v>303.515955107159</v>
      </c>
      <c r="AO45" s="76">
        <v>301.898922480007</v>
      </c>
      <c r="AP45" s="76">
        <v>307.241775818671</v>
      </c>
      <c r="AQ45" s="76">
        <v>320.734731281569</v>
      </c>
      <c r="AR45" s="76">
        <v>317.486966472027</v>
      </c>
      <c r="AS45" s="76">
        <v>319.524354531133</v>
      </c>
      <c r="AT45" s="76">
        <v>305.313066657442</v>
      </c>
      <c r="AU45" s="76">
        <v>323.822310300549</v>
      </c>
      <c r="AV45" s="76">
        <v>324.011282614088</v>
      </c>
      <c r="AW45" s="76">
        <v>308.125162395116</v>
      </c>
      <c r="AX45" s="76">
        <v>310.395010636322</v>
      </c>
      <c r="AY45" s="76">
        <v>293.337674561069</v>
      </c>
      <c r="AZ45" s="76">
        <v>293.324560635898</v>
      </c>
      <c r="BA45" s="76">
        <v>306.035361350615</v>
      </c>
      <c r="BB45" s="76">
        <v>315.490774722261</v>
      </c>
      <c r="BC45" s="76">
        <v>320.180506058727</v>
      </c>
      <c r="BD45" s="76">
        <v>301.417395286532</v>
      </c>
      <c r="BE45" s="115">
        <v>279.486739267184</v>
      </c>
      <c r="BF45" s="77">
        <v>-0.0752918754687318</v>
      </c>
      <c r="BG45" s="79">
        <v>-0.00128334568151056</v>
      </c>
      <c r="BH45" s="78">
        <v>0.00873842635875621</v>
      </c>
    </row>
    <row r="46" spans="8:8">
      <c r="A46" s="73" t="s">
        <v>134</v>
      </c>
      <c r="B46" s="76">
        <v>10.523820748</v>
      </c>
      <c r="C46" s="76">
        <v>10.7598039202</v>
      </c>
      <c r="D46" s="76">
        <v>11.6159573909</v>
      </c>
      <c r="E46" s="76">
        <v>12.0474484905</v>
      </c>
      <c r="F46" s="76">
        <v>12.3800015205</v>
      </c>
      <c r="G46" s="76">
        <v>14.887478141405</v>
      </c>
      <c r="H46" s="76">
        <v>16.487936820663</v>
      </c>
      <c r="I46" s="76">
        <v>17.683563211815</v>
      </c>
      <c r="J46" s="76">
        <v>20.100026229196</v>
      </c>
      <c r="K46" s="76">
        <v>20.99575563728</v>
      </c>
      <c r="L46" s="76">
        <v>21.831668861018</v>
      </c>
      <c r="M46" s="76">
        <v>22.840717854593</v>
      </c>
      <c r="N46" s="76">
        <v>22.17795237909</v>
      </c>
      <c r="O46" s="76">
        <v>23.300513958211</v>
      </c>
      <c r="P46" s="76">
        <v>24.903998230244</v>
      </c>
      <c r="Q46" s="76">
        <v>26.336673576084</v>
      </c>
      <c r="R46" s="76">
        <v>28.3351904052581</v>
      </c>
      <c r="S46" s="76">
        <v>28.3831273715682</v>
      </c>
      <c r="T46" s="76">
        <v>29.4692987180691</v>
      </c>
      <c r="U46" s="76">
        <v>28.3543257919824</v>
      </c>
      <c r="V46" s="76">
        <v>27.4015488329022</v>
      </c>
      <c r="W46" s="76">
        <v>30.9372884142403</v>
      </c>
      <c r="X46" s="76">
        <v>31.5791749064604</v>
      </c>
      <c r="Y46" s="76">
        <v>32.5720772012</v>
      </c>
      <c r="Z46" s="76">
        <v>40.9659931373109</v>
      </c>
      <c r="AA46" s="76">
        <v>39.1086812054588</v>
      </c>
      <c r="AB46" s="76">
        <v>42.0962244152496</v>
      </c>
      <c r="AC46" s="76">
        <v>46.038858767836</v>
      </c>
      <c r="AD46" s="76">
        <v>45.1512032282733</v>
      </c>
      <c r="AE46" s="76">
        <v>45.6286459659864</v>
      </c>
      <c r="AF46" s="76">
        <v>52.9670915006827</v>
      </c>
      <c r="AG46" s="76">
        <v>50.378312575249</v>
      </c>
      <c r="AH46" s="76">
        <v>50.9430707592905</v>
      </c>
      <c r="AI46" s="76">
        <v>56.7070446976039</v>
      </c>
      <c r="AJ46" s="76">
        <v>62.203035965819</v>
      </c>
      <c r="AK46" s="76">
        <v>61.3488773335102</v>
      </c>
      <c r="AL46" s="76">
        <v>60.2282501994147</v>
      </c>
      <c r="AM46" s="76">
        <v>63.3997152710536</v>
      </c>
      <c r="AN46" s="76">
        <v>59.9294160608062</v>
      </c>
      <c r="AO46" s="76">
        <v>62.071663187184</v>
      </c>
      <c r="AP46" s="76">
        <v>64.5842113570468</v>
      </c>
      <c r="AQ46" s="76">
        <v>59.6257808957308</v>
      </c>
      <c r="AR46" s="76">
        <v>58.3696528248282</v>
      </c>
      <c r="AS46" s="76">
        <v>57.5132170957945</v>
      </c>
      <c r="AT46" s="76">
        <v>56.9458992284961</v>
      </c>
      <c r="AU46" s="76">
        <v>51.525398845719</v>
      </c>
      <c r="AV46" s="76">
        <v>51.4217968686518</v>
      </c>
      <c r="AW46" s="76">
        <v>50.7154841889939</v>
      </c>
      <c r="AX46" s="76">
        <v>49.3306523359477</v>
      </c>
      <c r="AY46" s="76">
        <v>49.6025442171191</v>
      </c>
      <c r="AZ46" s="76">
        <v>53.0734432677597</v>
      </c>
      <c r="BA46" s="76">
        <v>52.4615863653591</v>
      </c>
      <c r="BB46" s="76">
        <v>57.3140988533558</v>
      </c>
      <c r="BC46" s="76">
        <v>54.2624916018606</v>
      </c>
      <c r="BD46" s="76">
        <v>50.693866804548</v>
      </c>
      <c r="BE46" s="115">
        <v>41.269084272051</v>
      </c>
      <c r="BF46" s="77">
        <v>-0.188139911088691</v>
      </c>
      <c r="BG46" s="79">
        <v>-0.0115623115049933</v>
      </c>
      <c r="BH46" s="78">
        <v>0.00129031829828559</v>
      </c>
    </row>
    <row r="47" spans="8:8">
      <c r="A47" s="73" t="s">
        <v>135</v>
      </c>
      <c r="B47" s="76">
        <v>68.0523268701024</v>
      </c>
      <c r="C47" s="76">
        <v>72.5192853345413</v>
      </c>
      <c r="D47" s="76">
        <v>80.7359212393954</v>
      </c>
      <c r="E47" s="76">
        <v>86.0088792856218</v>
      </c>
      <c r="F47" s="76">
        <v>98.5641220395729</v>
      </c>
      <c r="G47" s="76">
        <v>105.004850082721</v>
      </c>
      <c r="H47" s="76">
        <v>110.13900358324</v>
      </c>
      <c r="I47" s="76">
        <v>114.56597886869</v>
      </c>
      <c r="J47" s="76">
        <v>125.79055174073</v>
      </c>
      <c r="K47" s="76">
        <v>125.97225694701</v>
      </c>
      <c r="L47" s="76">
        <v>136.82971552101</v>
      </c>
      <c r="M47" s="76">
        <v>148.01591472303</v>
      </c>
      <c r="N47" s="76">
        <v>156.232624894735</v>
      </c>
      <c r="O47" s="76">
        <v>169.39946556633</v>
      </c>
      <c r="P47" s="76">
        <v>174.23981581988</v>
      </c>
      <c r="Q47" s="76">
        <v>174.48270338016</v>
      </c>
      <c r="R47" s="76">
        <v>174.43161284068</v>
      </c>
      <c r="S47" s="76">
        <v>172.40074654763</v>
      </c>
      <c r="T47" s="76">
        <v>174.17976517939</v>
      </c>
      <c r="U47" s="76">
        <v>171.79240349658</v>
      </c>
      <c r="V47" s="76">
        <v>172.52036403439</v>
      </c>
      <c r="W47" s="76">
        <v>178.01150650798</v>
      </c>
      <c r="X47" s="76">
        <v>186.18617614368</v>
      </c>
      <c r="Y47" s="76">
        <v>188.14724967668</v>
      </c>
      <c r="Z47" s="76">
        <v>189.41529008398</v>
      </c>
      <c r="AA47" s="76">
        <v>178.235405135368</v>
      </c>
      <c r="AB47" s="76">
        <v>143.327543878107</v>
      </c>
      <c r="AC47" s="76">
        <v>125.123381573815</v>
      </c>
      <c r="AD47" s="76">
        <v>122.21092355861</v>
      </c>
      <c r="AE47" s="76">
        <v>117.872198530629</v>
      </c>
      <c r="AF47" s="76">
        <v>127.647936031969</v>
      </c>
      <c r="AG47" s="76">
        <v>126.190850731627</v>
      </c>
      <c r="AH47" s="76">
        <v>115.060844943159</v>
      </c>
      <c r="AI47" s="76">
        <v>101.717142050765</v>
      </c>
      <c r="AJ47" s="76">
        <v>86.335768202165</v>
      </c>
      <c r="AK47" s="76">
        <v>88.8579938502545</v>
      </c>
      <c r="AL47" s="76">
        <v>90.9376829584229</v>
      </c>
      <c r="AM47" s="76">
        <v>94.1014806488424</v>
      </c>
      <c r="AN47" s="76">
        <v>98.1994290034794</v>
      </c>
      <c r="AO47" s="76">
        <v>99.6366407418293</v>
      </c>
      <c r="AP47" s="76">
        <v>95.6320436405625</v>
      </c>
      <c r="AQ47" s="76">
        <v>101.331257040109</v>
      </c>
      <c r="AR47" s="76">
        <v>97.8265502220106</v>
      </c>
      <c r="AS47" s="76">
        <v>95.6012504452008</v>
      </c>
      <c r="AT47" s="76">
        <v>80.5771661001649</v>
      </c>
      <c r="AU47" s="76">
        <v>78.1532015354227</v>
      </c>
      <c r="AV47" s="76">
        <v>85.0674008890907</v>
      </c>
      <c r="AW47" s="76">
        <v>81.6963511584941</v>
      </c>
      <c r="AX47" s="76">
        <v>69.8069065409104</v>
      </c>
      <c r="AY47" s="76">
        <v>71.0989352749472</v>
      </c>
      <c r="AZ47" s="76">
        <v>71.8803127850403</v>
      </c>
      <c r="BA47" s="76">
        <v>69.5127098646194</v>
      </c>
      <c r="BB47" s="76">
        <v>72.9244775049064</v>
      </c>
      <c r="BC47" s="76">
        <v>73.3806381483073</v>
      </c>
      <c r="BD47" s="76">
        <v>71.5662775700475</v>
      </c>
      <c r="BE47" s="115">
        <v>66.2524798461531</v>
      </c>
      <c r="BF47" s="77">
        <v>-0.076779394080038</v>
      </c>
      <c r="BG47" s="79">
        <v>-0.01178909073604</v>
      </c>
      <c r="BH47" s="78">
        <v>0.0020714486051774</v>
      </c>
    </row>
    <row r="48" spans="8:8">
      <c r="A48" s="73" t="s">
        <v>136</v>
      </c>
      <c r="B48" s="76">
        <v>31.0505901015797</v>
      </c>
      <c r="C48" s="76">
        <v>32.0714679935484</v>
      </c>
      <c r="D48" s="76">
        <v>32.172465052212</v>
      </c>
      <c r="E48" s="76">
        <v>35.1095241603081</v>
      </c>
      <c r="F48" s="76">
        <v>37.0218584597094</v>
      </c>
      <c r="G48" s="76">
        <v>39.7380357096566</v>
      </c>
      <c r="H48" s="76">
        <v>42.5236176114781</v>
      </c>
      <c r="I48" s="76">
        <v>44.3187891799082</v>
      </c>
      <c r="J48" s="76">
        <v>45.6988605424807</v>
      </c>
      <c r="K48" s="76">
        <v>46.7945011309571</v>
      </c>
      <c r="L48" s="76">
        <v>49.0039953717268</v>
      </c>
      <c r="M48" s="76">
        <v>50.4562715668129</v>
      </c>
      <c r="N48" s="76">
        <v>52.778374881036</v>
      </c>
      <c r="O48" s="76">
        <v>55.5037743176414</v>
      </c>
      <c r="P48" s="76">
        <v>56.5398886929</v>
      </c>
      <c r="Q48" s="76">
        <v>56.7753039125517</v>
      </c>
      <c r="R48" s="76">
        <v>55.8725983649274</v>
      </c>
      <c r="S48" s="76">
        <v>55.0188980795352</v>
      </c>
      <c r="T48" s="76">
        <v>54.8341350353796</v>
      </c>
      <c r="U48" s="76">
        <v>58.7641197243089</v>
      </c>
      <c r="V48" s="76">
        <v>58.5271951671036</v>
      </c>
      <c r="W48" s="76">
        <v>55.7293452976244</v>
      </c>
      <c r="X48" s="76">
        <v>56.8240972719781</v>
      </c>
      <c r="Y48" s="76">
        <v>57.42289415805</v>
      </c>
      <c r="Z48" s="76">
        <v>53.434128436158</v>
      </c>
      <c r="AA48" s="76">
        <v>54.8336025233245</v>
      </c>
      <c r="AB48" s="76">
        <v>48.4840047297382</v>
      </c>
      <c r="AC48" s="76">
        <v>45.9534349041433</v>
      </c>
      <c r="AD48" s="76">
        <v>43.2329260433544</v>
      </c>
      <c r="AE48" s="76">
        <v>40.13061660648</v>
      </c>
      <c r="AF48" s="76">
        <v>40.7804036148533</v>
      </c>
      <c r="AG48" s="76">
        <v>40.9150386736335</v>
      </c>
      <c r="AH48" s="76">
        <v>39.5108601451327</v>
      </c>
      <c r="AI48" s="76">
        <v>39.1231941523683</v>
      </c>
      <c r="AJ48" s="76">
        <v>38.2521549038648</v>
      </c>
      <c r="AK48" s="76">
        <v>36.3341352673843</v>
      </c>
      <c r="AL48" s="76">
        <v>39.0705313114262</v>
      </c>
      <c r="AM48" s="76">
        <v>38.5512142228078</v>
      </c>
      <c r="AN48" s="76">
        <v>39.1433723308464</v>
      </c>
      <c r="AO48" s="76">
        <v>38.0460574356065</v>
      </c>
      <c r="AP48" s="76">
        <v>38.9713809629768</v>
      </c>
      <c r="AQ48" s="76">
        <v>37.4393611836455</v>
      </c>
      <c r="AR48" s="76">
        <v>35.2245724762594</v>
      </c>
      <c r="AS48" s="76">
        <v>36.4169321590434</v>
      </c>
      <c r="AT48" s="76">
        <v>33.6246364452244</v>
      </c>
      <c r="AU48" s="76">
        <v>36.143929217257</v>
      </c>
      <c r="AV48" s="76">
        <v>33.9114187494393</v>
      </c>
      <c r="AW48" s="76">
        <v>32.3778599064493</v>
      </c>
      <c r="AX48" s="76">
        <v>32.5216587224912</v>
      </c>
      <c r="AY48" s="76">
        <v>29.9838611184348</v>
      </c>
      <c r="AZ48" s="76">
        <v>30.2737071238639</v>
      </c>
      <c r="BA48" s="76">
        <v>30.6718409074697</v>
      </c>
      <c r="BB48" s="76">
        <v>32.84029541925</v>
      </c>
      <c r="BC48" s="76">
        <v>32.2801444996871</v>
      </c>
      <c r="BD48" s="76">
        <v>29.7307158102605</v>
      </c>
      <c r="BE48" s="115">
        <v>26.4271243775459</v>
      </c>
      <c r="BF48" s="77">
        <v>-0.113545758942395</v>
      </c>
      <c r="BG48" s="79">
        <v>-0.0122323996359943</v>
      </c>
      <c r="BH48" s="78">
        <v>8.26269900505404E-4</v>
      </c>
    </row>
    <row r="49" spans="8:8">
      <c r="A49" s="73" t="s">
        <v>137</v>
      </c>
      <c r="B49" s="76" t="s">
        <v>114</v>
      </c>
      <c r="C49" s="76" t="s">
        <v>114</v>
      </c>
      <c r="D49" s="76" t="s">
        <v>114</v>
      </c>
      <c r="E49" s="76" t="s">
        <v>114</v>
      </c>
      <c r="F49" s="76" t="s">
        <v>114</v>
      </c>
      <c r="G49" s="76" t="s">
        <v>114</v>
      </c>
      <c r="H49" s="76" t="s">
        <v>114</v>
      </c>
      <c r="I49" s="76" t="s">
        <v>114</v>
      </c>
      <c r="J49" s="76" t="s">
        <v>114</v>
      </c>
      <c r="K49" s="76" t="s">
        <v>114</v>
      </c>
      <c r="L49" s="76" t="s">
        <v>114</v>
      </c>
      <c r="M49" s="76" t="s">
        <v>114</v>
      </c>
      <c r="N49" s="76" t="s">
        <v>114</v>
      </c>
      <c r="O49" s="76" t="s">
        <v>114</v>
      </c>
      <c r="P49" s="76" t="s">
        <v>114</v>
      </c>
      <c r="Q49" s="76" t="s">
        <v>114</v>
      </c>
      <c r="R49" s="76" t="s">
        <v>114</v>
      </c>
      <c r="S49" s="76" t="s">
        <v>114</v>
      </c>
      <c r="T49" s="76" t="s">
        <v>114</v>
      </c>
      <c r="U49" s="76" t="s">
        <v>114</v>
      </c>
      <c r="V49" s="76" t="s">
        <v>114</v>
      </c>
      <c r="W49" s="76" t="s">
        <v>114</v>
      </c>
      <c r="X49" s="76" t="s">
        <v>114</v>
      </c>
      <c r="Y49" s="76" t="s">
        <v>114</v>
      </c>
      <c r="Z49" s="76" t="s">
        <v>114</v>
      </c>
      <c r="AA49" s="76">
        <v>13.3017741200296</v>
      </c>
      <c r="AB49" s="76">
        <v>12.48548400394</v>
      </c>
      <c r="AC49" s="76">
        <v>12.2551597141318</v>
      </c>
      <c r="AD49" s="76">
        <v>12.9931342204561</v>
      </c>
      <c r="AE49" s="76">
        <v>13.1214054308291</v>
      </c>
      <c r="AF49" s="76">
        <v>13.9457187288024</v>
      </c>
      <c r="AG49" s="76">
        <v>14.6754650644791</v>
      </c>
      <c r="AH49" s="76">
        <v>15.2334428080725</v>
      </c>
      <c r="AI49" s="76">
        <v>14.7001008607802</v>
      </c>
      <c r="AJ49" s="76">
        <v>14.281209318165</v>
      </c>
      <c r="AK49" s="76">
        <v>13.9983056964139</v>
      </c>
      <c r="AL49" s="76">
        <v>14.6879418617588</v>
      </c>
      <c r="AM49" s="76">
        <v>14.947948864181</v>
      </c>
      <c r="AN49" s="76">
        <v>14.7808084571722</v>
      </c>
      <c r="AO49" s="76">
        <v>15.0147561048289</v>
      </c>
      <c r="AP49" s="76">
        <v>15.2149293392207</v>
      </c>
      <c r="AQ49" s="76">
        <v>15.6461418899615</v>
      </c>
      <c r="AR49" s="76">
        <v>15.6881435407793</v>
      </c>
      <c r="AS49" s="76">
        <v>16.8226631785935</v>
      </c>
      <c r="AT49" s="76">
        <v>14.9722772166489</v>
      </c>
      <c r="AU49" s="76">
        <v>15.2360846273862</v>
      </c>
      <c r="AV49" s="76">
        <v>15.2102002313299</v>
      </c>
      <c r="AW49" s="76">
        <v>14.6972068179779</v>
      </c>
      <c r="AX49" s="76">
        <v>14.0900107870121</v>
      </c>
      <c r="AY49" s="76">
        <v>12.6295770859398</v>
      </c>
      <c r="AZ49" s="76">
        <v>12.6989386125832</v>
      </c>
      <c r="BA49" s="76">
        <v>13.632389553688</v>
      </c>
      <c r="BB49" s="76">
        <v>13.8745490174644</v>
      </c>
      <c r="BC49" s="76">
        <v>13.9374937287303</v>
      </c>
      <c r="BD49" s="76">
        <v>13.2682687990663</v>
      </c>
      <c r="BE49" s="115">
        <v>11.5824880651918</v>
      </c>
      <c r="BF49" s="77">
        <v>-0.129438655648123</v>
      </c>
      <c r="BG49" s="79">
        <v>-0.012009792327822</v>
      </c>
      <c r="BH49" s="78">
        <v>3.62137821902506E-4</v>
      </c>
    </row>
    <row r="50" spans="8:8">
      <c r="A50" s="73" t="s">
        <v>138</v>
      </c>
      <c r="B50" s="76">
        <v>80.4331014405</v>
      </c>
      <c r="C50" s="76">
        <v>84.7157565996</v>
      </c>
      <c r="D50" s="76">
        <v>95.481917196</v>
      </c>
      <c r="E50" s="76">
        <v>99.1360703125</v>
      </c>
      <c r="F50" s="76">
        <v>108.5632699484</v>
      </c>
      <c r="G50" s="76">
        <v>121.0578308192</v>
      </c>
      <c r="H50" s="76">
        <v>126.779871019</v>
      </c>
      <c r="I50" s="76">
        <v>135.5411568958</v>
      </c>
      <c r="J50" s="76">
        <v>155.4356906356</v>
      </c>
      <c r="K50" s="76">
        <v>162.0061151811</v>
      </c>
      <c r="L50" s="76">
        <v>168.380005455999</v>
      </c>
      <c r="M50" s="76">
        <v>185.196834393284</v>
      </c>
      <c r="N50" s="76">
        <v>179.167265277908</v>
      </c>
      <c r="O50" s="76">
        <v>174.136214661013</v>
      </c>
      <c r="P50" s="76">
        <v>186.596177944</v>
      </c>
      <c r="Q50" s="76">
        <v>208.232589475732</v>
      </c>
      <c r="R50" s="76">
        <v>211.938655459355</v>
      </c>
      <c r="S50" s="76">
        <v>208.613485356231</v>
      </c>
      <c r="T50" s="76">
        <v>211.400823393439</v>
      </c>
      <c r="U50" s="76">
        <v>201.850273772549</v>
      </c>
      <c r="V50" s="76">
        <v>194.386292997451</v>
      </c>
      <c r="W50" s="76">
        <v>196.914093199683</v>
      </c>
      <c r="X50" s="76">
        <v>203.441457441576</v>
      </c>
      <c r="Y50" s="76">
        <v>196.468165070112</v>
      </c>
      <c r="Z50" s="76">
        <v>217.193719689555</v>
      </c>
      <c r="AA50" s="76">
        <v>214.603071791063</v>
      </c>
      <c r="AB50" s="76">
        <v>220.410502315403</v>
      </c>
      <c r="AC50" s="76">
        <v>241.01282401115</v>
      </c>
      <c r="AD50" s="76">
        <v>226.032489172626</v>
      </c>
      <c r="AE50" s="76">
        <v>234.133016741817</v>
      </c>
      <c r="AF50" s="76">
        <v>247.915682498086</v>
      </c>
      <c r="AG50" s="76">
        <v>244.212868389702</v>
      </c>
      <c r="AH50" s="76">
        <v>263.640341355758</v>
      </c>
      <c r="AI50" s="76">
        <v>274.258652995136</v>
      </c>
      <c r="AJ50" s="76">
        <v>298.793140281584</v>
      </c>
      <c r="AK50" s="76">
        <v>309.32446122504</v>
      </c>
      <c r="AL50" s="76">
        <v>313.991850362168</v>
      </c>
      <c r="AM50" s="76">
        <v>332.301410098642</v>
      </c>
      <c r="AN50" s="76">
        <v>340.081600053369</v>
      </c>
      <c r="AO50" s="76">
        <v>362.093977934861</v>
      </c>
      <c r="AP50" s="76">
        <v>374.941856601424</v>
      </c>
      <c r="AQ50" s="76">
        <v>369.370482196467</v>
      </c>
      <c r="AR50" s="76">
        <v>380.538296933079</v>
      </c>
      <c r="AS50" s="76">
        <v>354.799120979364</v>
      </c>
      <c r="AT50" s="76">
        <v>316.273542603556</v>
      </c>
      <c r="AU50" s="76">
        <v>300.149856928583</v>
      </c>
      <c r="AV50" s="76">
        <v>308.529292235819</v>
      </c>
      <c r="AW50" s="76">
        <v>306.274060598063</v>
      </c>
      <c r="AX50" s="76">
        <v>274.507747357333</v>
      </c>
      <c r="AY50" s="76">
        <v>271.854030662501</v>
      </c>
      <c r="AZ50" s="76">
        <v>287.870178745944</v>
      </c>
      <c r="BA50" s="76">
        <v>280.621292445934</v>
      </c>
      <c r="BB50" s="76">
        <v>298.25145209072</v>
      </c>
      <c r="BC50" s="76">
        <v>291.156885514295</v>
      </c>
      <c r="BD50" s="76">
        <v>270.887577772115</v>
      </c>
      <c r="BE50" s="115">
        <v>220.24418147291</v>
      </c>
      <c r="BF50" s="77">
        <v>-0.189174995691328</v>
      </c>
      <c r="BG50" s="79">
        <v>-0.0153710002541217</v>
      </c>
      <c r="BH50" s="78">
        <v>0.00688614982518255</v>
      </c>
    </row>
    <row r="51" spans="8:8">
      <c r="A51" s="73" t="s">
        <v>139</v>
      </c>
      <c r="B51" s="76">
        <v>68.7826328718002</v>
      </c>
      <c r="C51" s="76">
        <v>76.0626032513082</v>
      </c>
      <c r="D51" s="76">
        <v>75.1806856288989</v>
      </c>
      <c r="E51" s="76">
        <v>83.7708101413939</v>
      </c>
      <c r="F51" s="76">
        <v>88.7541370483299</v>
      </c>
      <c r="G51" s="76">
        <v>96.917322043877</v>
      </c>
      <c r="H51" s="76">
        <v>89.8220563593814</v>
      </c>
      <c r="I51" s="76">
        <v>91.3622833435652</v>
      </c>
      <c r="J51" s="76">
        <v>93.0977343725873</v>
      </c>
      <c r="K51" s="76">
        <v>86.0234020263344</v>
      </c>
      <c r="L51" s="76">
        <v>85.402477144989</v>
      </c>
      <c r="M51" s="76">
        <v>92.9402834043545</v>
      </c>
      <c r="N51" s="76">
        <v>89.2423662103055</v>
      </c>
      <c r="O51" s="76">
        <v>104.735334199625</v>
      </c>
      <c r="P51" s="76">
        <v>114.443575747622</v>
      </c>
      <c r="Q51" s="76">
        <v>100.329156534532</v>
      </c>
      <c r="R51" s="76">
        <v>89.5579800508673</v>
      </c>
      <c r="S51" s="76">
        <v>83.4475163422238</v>
      </c>
      <c r="T51" s="76">
        <v>73.6094102619548</v>
      </c>
      <c r="U51" s="76">
        <v>71.4256407212228</v>
      </c>
      <c r="V51" s="76">
        <v>79.2200587716217</v>
      </c>
      <c r="W51" s="76">
        <v>84.4828603472148</v>
      </c>
      <c r="X51" s="76">
        <v>73.7406135691652</v>
      </c>
      <c r="Y51" s="76">
        <v>69.1420413209298</v>
      </c>
      <c r="Z51" s="76">
        <v>66.4496450847087</v>
      </c>
      <c r="AA51" s="76">
        <v>67.3685942647901</v>
      </c>
      <c r="AB51" s="76">
        <v>59.6913489210849</v>
      </c>
      <c r="AC51" s="76">
        <v>61.529632072075</v>
      </c>
      <c r="AD51" s="76">
        <v>60.9860820598333</v>
      </c>
      <c r="AE51" s="76">
        <v>64.2349218026482</v>
      </c>
      <c r="AF51" s="76">
        <v>61.5388767074016</v>
      </c>
      <c r="AG51" s="76">
        <v>66.7692878569097</v>
      </c>
      <c r="AH51" s="76">
        <v>61.2512214851099</v>
      </c>
      <c r="AI51" s="76">
        <v>68.411952554477</v>
      </c>
      <c r="AJ51" s="76">
        <v>65.2634312329729</v>
      </c>
      <c r="AK51" s="76">
        <v>57.7373947747862</v>
      </c>
      <c r="AL51" s="76">
        <v>59.1559149048738</v>
      </c>
      <c r="AM51" s="76">
        <v>59.8266349846165</v>
      </c>
      <c r="AN51" s="76">
        <v>64.2227158976851</v>
      </c>
      <c r="AO51" s="76">
        <v>61.8913476947042</v>
      </c>
      <c r="AP51" s="76">
        <v>60.6545831358534</v>
      </c>
      <c r="AQ51" s="76">
        <v>62.2134771977543</v>
      </c>
      <c r="AR51" s="76">
        <v>58.8933836376801</v>
      </c>
      <c r="AS51" s="76">
        <v>56.2655693728929</v>
      </c>
      <c r="AT51" s="76">
        <v>53.4099769412466</v>
      </c>
      <c r="AU51" s="76">
        <v>56.9492126808943</v>
      </c>
      <c r="AV51" s="76">
        <v>52.0478699461687</v>
      </c>
      <c r="AW51" s="76">
        <v>49.1493203191711</v>
      </c>
      <c r="AX51" s="76">
        <v>48.128966537538</v>
      </c>
      <c r="AY51" s="76">
        <v>46.1012700647407</v>
      </c>
      <c r="AZ51" s="76">
        <v>46.3904620176592</v>
      </c>
      <c r="BA51" s="76">
        <v>46.5374252551508</v>
      </c>
      <c r="BB51" s="76">
        <v>45.6574507308185</v>
      </c>
      <c r="BC51" s="76">
        <v>44.6833229765321</v>
      </c>
      <c r="BD51" s="76">
        <v>47.1766504694136</v>
      </c>
      <c r="BE51" s="115">
        <v>45.4098932501758</v>
      </c>
      <c r="BF51" s="77">
        <v>-0.0400797417156372</v>
      </c>
      <c r="BG51" s="79">
        <v>-0.0123331639591568</v>
      </c>
      <c r="BH51" s="78">
        <v>0.00141978474243924</v>
      </c>
    </row>
    <row r="52" spans="8:8">
      <c r="A52" s="73" t="s">
        <v>140</v>
      </c>
      <c r="B52" s="76">
        <v>29.234076969</v>
      </c>
      <c r="C52" s="76">
        <v>29.6551733362</v>
      </c>
      <c r="D52" s="76">
        <v>31.343924956</v>
      </c>
      <c r="E52" s="76">
        <v>34.291209061</v>
      </c>
      <c r="F52" s="76">
        <v>36.9074888407</v>
      </c>
      <c r="G52" s="76">
        <v>40.4144593956</v>
      </c>
      <c r="H52" s="76">
        <v>42.0608402186</v>
      </c>
      <c r="I52" s="76">
        <v>42.9387993886</v>
      </c>
      <c r="J52" s="76">
        <v>46.1911306849</v>
      </c>
      <c r="K52" s="76">
        <v>41.3311569393</v>
      </c>
      <c r="L52" s="76">
        <v>39.8673001412</v>
      </c>
      <c r="M52" s="76">
        <v>41.5948158598</v>
      </c>
      <c r="N52" s="76">
        <v>42.1132209581</v>
      </c>
      <c r="O52" s="76">
        <v>42.5645843456998</v>
      </c>
      <c r="P52" s="76">
        <v>40.9824336733634</v>
      </c>
      <c r="Q52" s="76">
        <v>41.609030183368</v>
      </c>
      <c r="R52" s="76">
        <v>39.3597147992682</v>
      </c>
      <c r="S52" s="76">
        <v>37.2330374621942</v>
      </c>
      <c r="T52" s="76">
        <v>40.780072833858</v>
      </c>
      <c r="U52" s="76">
        <v>40.14365209978</v>
      </c>
      <c r="V52" s="76">
        <v>41.2658008866705</v>
      </c>
      <c r="W52" s="76">
        <v>44.3222459585878</v>
      </c>
      <c r="X52" s="76">
        <v>41.9078150828868</v>
      </c>
      <c r="Y52" s="76">
        <v>41.7230965915477</v>
      </c>
      <c r="Z52" s="76">
        <v>40.385093842256</v>
      </c>
      <c r="AA52" s="76">
        <v>43.2764499730383</v>
      </c>
      <c r="AB52" s="76">
        <v>44.1730785734815</v>
      </c>
      <c r="AC52" s="76">
        <v>44.6389530886053</v>
      </c>
      <c r="AD52" s="76">
        <v>42.2046623120359</v>
      </c>
      <c r="AE52" s="76">
        <v>43.4425575559333</v>
      </c>
      <c r="AF52" s="76">
        <v>40.9257319398171</v>
      </c>
      <c r="AG52" s="76">
        <v>42.5043505348902</v>
      </c>
      <c r="AH52" s="76">
        <v>44.2021452515521</v>
      </c>
      <c r="AI52" s="76">
        <v>44.747990750897</v>
      </c>
      <c r="AJ52" s="76">
        <v>44.1557912694709</v>
      </c>
      <c r="AK52" s="76">
        <v>43.1126051017833</v>
      </c>
      <c r="AL52" s="76">
        <v>46.2318839920802</v>
      </c>
      <c r="AM52" s="76">
        <v>43.9383210279631</v>
      </c>
      <c r="AN52" s="76">
        <v>43.2143680854939</v>
      </c>
      <c r="AO52" s="76">
        <v>43.2597653796166</v>
      </c>
      <c r="AP52" s="76">
        <v>44.2157152061125</v>
      </c>
      <c r="AQ52" s="76">
        <v>44.9744827217913</v>
      </c>
      <c r="AR52" s="76">
        <v>40.9935004231336</v>
      </c>
      <c r="AS52" s="76">
        <v>43.7626551135049</v>
      </c>
      <c r="AT52" s="76">
        <v>44.238382235206</v>
      </c>
      <c r="AU52" s="76">
        <v>42.0564390385674</v>
      </c>
      <c r="AV52" s="76">
        <v>40.0520527948874</v>
      </c>
      <c r="AW52" s="76">
        <v>41.4231424831225</v>
      </c>
      <c r="AX52" s="76">
        <v>43.5950642352411</v>
      </c>
      <c r="AY52" s="76">
        <v>38.7129839517144</v>
      </c>
      <c r="AZ52" s="76">
        <v>39.5266861172977</v>
      </c>
      <c r="BA52" s="76">
        <v>38.0195894750652</v>
      </c>
      <c r="BB52" s="76">
        <v>38.819207670776</v>
      </c>
      <c r="BC52" s="76">
        <v>37.2125120977507</v>
      </c>
      <c r="BD52" s="76">
        <v>38.1557704315677</v>
      </c>
      <c r="BE52" s="115">
        <v>32.4109071399411</v>
      </c>
      <c r="BF52" s="77">
        <v>-0.152884285043635</v>
      </c>
      <c r="BG52" s="79">
        <v>-0.0146827205830826</v>
      </c>
      <c r="BH52" s="78">
        <v>0.00101335872322768</v>
      </c>
    </row>
    <row r="53" spans="8:8">
      <c r="A53" s="73" t="s">
        <v>141</v>
      </c>
      <c r="B53" s="76">
        <v>25.1395128361</v>
      </c>
      <c r="C53" s="76">
        <v>28.9554818318</v>
      </c>
      <c r="D53" s="76">
        <v>29.0774314795</v>
      </c>
      <c r="E53" s="76">
        <v>32.2715133435</v>
      </c>
      <c r="F53" s="76">
        <v>35.1577654681</v>
      </c>
      <c r="G53" s="76">
        <v>39.2789387474</v>
      </c>
      <c r="H53" s="76">
        <v>43.9165040228</v>
      </c>
      <c r="I53" s="76">
        <v>48.9309935414</v>
      </c>
      <c r="J53" s="76">
        <v>54.2215442802</v>
      </c>
      <c r="K53" s="76">
        <v>56.471648449</v>
      </c>
      <c r="L53" s="76">
        <v>60.6552662771</v>
      </c>
      <c r="M53" s="76">
        <v>66.8453066996</v>
      </c>
      <c r="N53" s="76">
        <v>73.1053842963</v>
      </c>
      <c r="O53" s="76">
        <v>77.1358619950553</v>
      </c>
      <c r="P53" s="76">
        <v>71.6697942143966</v>
      </c>
      <c r="Q53" s="76">
        <v>74.6554589792546</v>
      </c>
      <c r="R53" s="76">
        <v>74.1634678951102</v>
      </c>
      <c r="S53" s="76">
        <v>81.4093900098553</v>
      </c>
      <c r="T53" s="76">
        <v>87.1406588302169</v>
      </c>
      <c r="U53" s="76">
        <v>91.4379300066</v>
      </c>
      <c r="V53" s="76">
        <v>100.398608686567</v>
      </c>
      <c r="W53" s="76">
        <v>109.016861700476</v>
      </c>
      <c r="X53" s="76">
        <v>118.489278677694</v>
      </c>
      <c r="Y53" s="76">
        <v>115.890929429711</v>
      </c>
      <c r="Z53" s="76">
        <v>129.092492666228</v>
      </c>
      <c r="AA53" s="76">
        <v>136.239706131857</v>
      </c>
      <c r="AB53" s="76">
        <v>139.627300894716</v>
      </c>
      <c r="AC53" s="76">
        <v>143.729737930548</v>
      </c>
      <c r="AD53" s="76">
        <v>148.340599299053</v>
      </c>
      <c r="AE53" s="76">
        <v>146.98527488156</v>
      </c>
      <c r="AF53" s="76">
        <v>161.115088993016</v>
      </c>
      <c r="AG53" s="76">
        <v>175.180830277101</v>
      </c>
      <c r="AH53" s="76">
        <v>184.991421121537</v>
      </c>
      <c r="AI53" s="76">
        <v>186.856922922417</v>
      </c>
      <c r="AJ53" s="76">
        <v>187.55528426545</v>
      </c>
      <c r="AK53" s="76">
        <v>205.693052322548</v>
      </c>
      <c r="AL53" s="76">
        <v>186.102120734917</v>
      </c>
      <c r="AM53" s="76">
        <v>196.868244663094</v>
      </c>
      <c r="AN53" s="76">
        <v>208.88024904039</v>
      </c>
      <c r="AO53" s="76">
        <v>216.42911845885</v>
      </c>
      <c r="AP53" s="76">
        <v>224.822189160916</v>
      </c>
      <c r="AQ53" s="76">
        <v>247.988469420353</v>
      </c>
      <c r="AR53" s="76">
        <v>272.772730051404</v>
      </c>
      <c r="AS53" s="76">
        <v>276.349390148461</v>
      </c>
      <c r="AT53" s="76">
        <v>275.284503881584</v>
      </c>
      <c r="AU53" s="76">
        <v>276.299865165539</v>
      </c>
      <c r="AV53" s="76">
        <v>298.832414328983</v>
      </c>
      <c r="AW53" s="76">
        <v>314.436691739629</v>
      </c>
      <c r="AX53" s="76">
        <v>303.294142593593</v>
      </c>
      <c r="AY53" s="76">
        <v>335.135116692873</v>
      </c>
      <c r="AZ53" s="76">
        <v>340.570257460165</v>
      </c>
      <c r="BA53" s="76">
        <v>358.99416356337</v>
      </c>
      <c r="BB53" s="76">
        <v>397.107945057015</v>
      </c>
      <c r="BC53" s="76">
        <v>390.844706924042</v>
      </c>
      <c r="BD53" s="76">
        <v>385.326545527079</v>
      </c>
      <c r="BE53" s="115">
        <v>369.452964426926</v>
      </c>
      <c r="BF53" s="77">
        <v>-0.0438148256982783</v>
      </c>
      <c r="BG53" s="79">
        <v>0.03420043568239</v>
      </c>
      <c r="BH53" s="78">
        <v>0.0115513084131786</v>
      </c>
    </row>
    <row r="54" spans="8:8">
      <c r="A54" s="73" t="s">
        <v>142</v>
      </c>
      <c r="B54" s="76" t="s">
        <v>114</v>
      </c>
      <c r="C54" s="76" t="s">
        <v>114</v>
      </c>
      <c r="D54" s="76" t="s">
        <v>114</v>
      </c>
      <c r="E54" s="76" t="s">
        <v>114</v>
      </c>
      <c r="F54" s="76" t="s">
        <v>114</v>
      </c>
      <c r="G54" s="76" t="s">
        <v>114</v>
      </c>
      <c r="H54" s="76" t="s">
        <v>114</v>
      </c>
      <c r="I54" s="76" t="s">
        <v>114</v>
      </c>
      <c r="J54" s="76" t="s">
        <v>114</v>
      </c>
      <c r="K54" s="76" t="s">
        <v>114</v>
      </c>
      <c r="L54" s="76" t="s">
        <v>114</v>
      </c>
      <c r="M54" s="76" t="s">
        <v>114</v>
      </c>
      <c r="N54" s="76" t="s">
        <v>114</v>
      </c>
      <c r="O54" s="76" t="s">
        <v>114</v>
      </c>
      <c r="P54" s="76" t="s">
        <v>114</v>
      </c>
      <c r="Q54" s="76" t="s">
        <v>114</v>
      </c>
      <c r="R54" s="76" t="s">
        <v>114</v>
      </c>
      <c r="S54" s="76" t="s">
        <v>114</v>
      </c>
      <c r="T54" s="76" t="s">
        <v>114</v>
      </c>
      <c r="U54" s="76" t="s">
        <v>114</v>
      </c>
      <c r="V54" s="76">
        <v>694.399500725058</v>
      </c>
      <c r="W54" s="76">
        <v>701.821209817056</v>
      </c>
      <c r="X54" s="76">
        <v>709.900291104868</v>
      </c>
      <c r="Y54" s="76">
        <v>686.181416734249</v>
      </c>
      <c r="Z54" s="76">
        <v>652.892373179906</v>
      </c>
      <c r="AA54" s="76">
        <v>761.947198036649</v>
      </c>
      <c r="AB54" s="76">
        <v>708.141548343146</v>
      </c>
      <c r="AC54" s="76">
        <v>603.585160210431</v>
      </c>
      <c r="AD54" s="76">
        <v>519.900886871654</v>
      </c>
      <c r="AE54" s="76">
        <v>431.724855611916</v>
      </c>
      <c r="AF54" s="76">
        <v>423.118197148271</v>
      </c>
      <c r="AG54" s="76">
        <v>366.480733862968</v>
      </c>
      <c r="AH54" s="76">
        <v>352.703448220008</v>
      </c>
      <c r="AI54" s="76">
        <v>340.986176198354</v>
      </c>
      <c r="AJ54" s="76">
        <v>335.039682406267</v>
      </c>
      <c r="AK54" s="76">
        <v>335.907529286409</v>
      </c>
      <c r="AL54" s="76">
        <v>329.322651145911</v>
      </c>
      <c r="AM54" s="76">
        <v>329.266755338911</v>
      </c>
      <c r="AN54" s="76">
        <v>336.630410437535</v>
      </c>
      <c r="AO54" s="76">
        <v>317.513692972659</v>
      </c>
      <c r="AP54" s="76">
        <v>315.456772875684</v>
      </c>
      <c r="AQ54" s="76">
        <v>324.38907087876</v>
      </c>
      <c r="AR54" s="76">
        <v>327.460102973481</v>
      </c>
      <c r="AS54" s="76">
        <v>317.163670760101</v>
      </c>
      <c r="AT54" s="76">
        <v>272.379096787042</v>
      </c>
      <c r="AU54" s="76">
        <v>287.882321487773</v>
      </c>
      <c r="AV54" s="76">
        <v>302.468235756771</v>
      </c>
      <c r="AW54" s="76">
        <v>299.051532957996</v>
      </c>
      <c r="AX54" s="76">
        <v>285.689150648771</v>
      </c>
      <c r="AY54" s="76">
        <v>246.841772797177</v>
      </c>
      <c r="AZ54" s="76">
        <v>194.925250567246</v>
      </c>
      <c r="BA54" s="76">
        <v>215.290060277591</v>
      </c>
      <c r="BB54" s="76">
        <v>188.106894627497</v>
      </c>
      <c r="BC54" s="76">
        <v>198.674461637098</v>
      </c>
      <c r="BD54" s="76">
        <v>185.386912443813</v>
      </c>
      <c r="BE54" s="115">
        <v>177.198693531429</v>
      </c>
      <c r="BF54" s="77">
        <v>-0.046779830538954</v>
      </c>
      <c r="BG54" s="79">
        <v>-0.0377442174593302</v>
      </c>
      <c r="BH54" s="78">
        <v>0.0055402905281024</v>
      </c>
    </row>
    <row r="55" spans="8:8">
      <c r="A55" s="73" t="s">
        <v>143</v>
      </c>
      <c r="B55" s="76">
        <v>688.098040603167</v>
      </c>
      <c r="C55" s="76">
        <v>680.946964452835</v>
      </c>
      <c r="D55" s="76">
        <v>670.097441790487</v>
      </c>
      <c r="E55" s="76">
        <v>689.743010149367</v>
      </c>
      <c r="F55" s="76">
        <v>707.625732846462</v>
      </c>
      <c r="G55" s="76">
        <v>724.542523019803</v>
      </c>
      <c r="H55" s="76">
        <v>697.427700714713</v>
      </c>
      <c r="I55" s="76">
        <v>690.5368110208</v>
      </c>
      <c r="J55" s="76">
        <v>728.677547971703</v>
      </c>
      <c r="K55" s="76">
        <v>675.237685027304</v>
      </c>
      <c r="L55" s="76">
        <v>635.955737894687</v>
      </c>
      <c r="M55" s="76">
        <v>645.729586014997</v>
      </c>
      <c r="N55" s="76">
        <v>654.03986540119</v>
      </c>
      <c r="O55" s="76">
        <v>637.790816185091</v>
      </c>
      <c r="P55" s="76">
        <v>665.217061850429</v>
      </c>
      <c r="Q55" s="76">
        <v>606.536253681335</v>
      </c>
      <c r="R55" s="76">
        <v>584.834439237149</v>
      </c>
      <c r="S55" s="76">
        <v>567.244337269489</v>
      </c>
      <c r="T55" s="76">
        <v>562.454181090915</v>
      </c>
      <c r="U55" s="76">
        <v>538.616551283944</v>
      </c>
      <c r="V55" s="76">
        <v>572.639669567568</v>
      </c>
      <c r="W55" s="76">
        <v>590.804559251972</v>
      </c>
      <c r="X55" s="76">
        <v>594.309987781116</v>
      </c>
      <c r="Y55" s="76">
        <v>594.264343857104</v>
      </c>
      <c r="Z55" s="76">
        <v>584.304615708959</v>
      </c>
      <c r="AA55" s="76">
        <v>595.182402377375</v>
      </c>
      <c r="AB55" s="76">
        <v>605.483838348635</v>
      </c>
      <c r="AC55" s="76">
        <v>588.581198494665</v>
      </c>
      <c r="AD55" s="76">
        <v>574.631277084436</v>
      </c>
      <c r="AE55" s="76">
        <v>561.366642557393</v>
      </c>
      <c r="AF55" s="76">
        <v>558.801942428977</v>
      </c>
      <c r="AG55" s="76">
        <v>579.373836153017</v>
      </c>
      <c r="AH55" s="76">
        <v>559.856287973727</v>
      </c>
      <c r="AI55" s="76">
        <v>560.74981879304</v>
      </c>
      <c r="AJ55" s="76">
        <v>551.223021378146</v>
      </c>
      <c r="AK55" s="76">
        <v>566.366922036711</v>
      </c>
      <c r="AL55" s="76">
        <v>577.42547808343</v>
      </c>
      <c r="AM55" s="76">
        <v>557.882941332979</v>
      </c>
      <c r="AN55" s="76">
        <v>567.882250649146</v>
      </c>
      <c r="AO55" s="76">
        <v>573.432305780636</v>
      </c>
      <c r="AP55" s="76">
        <v>579.142013052166</v>
      </c>
      <c r="AQ55" s="76">
        <v>581.694317195437</v>
      </c>
      <c r="AR55" s="76">
        <v>570.167305762019</v>
      </c>
      <c r="AS55" s="76">
        <v>560.41599644348</v>
      </c>
      <c r="AT55" s="76">
        <v>512.715754790963</v>
      </c>
      <c r="AU55" s="76">
        <v>528.533026290135</v>
      </c>
      <c r="AV55" s="76">
        <v>493.984638240176</v>
      </c>
      <c r="AW55" s="76">
        <v>510.181304186193</v>
      </c>
      <c r="AX55" s="76">
        <v>498.018325800544</v>
      </c>
      <c r="AY55" s="76">
        <v>456.076732711105</v>
      </c>
      <c r="AZ55" s="76">
        <v>437.766359186647</v>
      </c>
      <c r="BA55" s="76">
        <v>413.595015884457</v>
      </c>
      <c r="BB55" s="76">
        <v>401.258278774744</v>
      </c>
      <c r="BC55" s="76">
        <v>395.275666852658</v>
      </c>
      <c r="BD55" s="76">
        <v>377.804304524182</v>
      </c>
      <c r="BE55" s="115">
        <v>317.149596213938</v>
      </c>
      <c r="BF55" s="77">
        <v>-0.162838899729134</v>
      </c>
      <c r="BG55" s="79">
        <v>-0.0300730560844272</v>
      </c>
      <c r="BH55" s="78">
        <v>0.00991599243130947</v>
      </c>
    </row>
    <row r="56" spans="8:8">
      <c r="A56" s="73" t="s">
        <v>144</v>
      </c>
      <c r="B56" s="76">
        <v>50.3848354045032</v>
      </c>
      <c r="C56" s="76">
        <v>51.8342611745454</v>
      </c>
      <c r="D56" s="76">
        <v>50.5181134853784</v>
      </c>
      <c r="E56" s="76">
        <v>54.8876891776073</v>
      </c>
      <c r="F56" s="76">
        <v>56.0927260164934</v>
      </c>
      <c r="G56" s="76">
        <v>62.229335826454</v>
      </c>
      <c r="H56" s="76">
        <v>73.3267532696803</v>
      </c>
      <c r="I56" s="76">
        <v>74.0064213009893</v>
      </c>
      <c r="J56" s="76">
        <v>78.3989097122751</v>
      </c>
      <c r="K56" s="76">
        <v>83.8556527958584</v>
      </c>
      <c r="L56" s="76">
        <v>86.3785882736803</v>
      </c>
      <c r="M56" s="76">
        <v>91.5219109388922</v>
      </c>
      <c r="N56" s="76">
        <v>95.8269842429961</v>
      </c>
      <c r="O56" s="76">
        <v>104.386940254165</v>
      </c>
      <c r="P56" s="76">
        <v>113.32975750949</v>
      </c>
      <c r="Q56" s="76">
        <v>107.760288671516</v>
      </c>
      <c r="R56" s="76">
        <v>114.471838784563</v>
      </c>
      <c r="S56" s="76">
        <v>118.485488559703</v>
      </c>
      <c r="T56" s="76">
        <v>127.631763574764</v>
      </c>
      <c r="U56" s="76">
        <v>134.57141507653</v>
      </c>
      <c r="V56" s="76">
        <v>169.812745506582</v>
      </c>
      <c r="W56" s="76">
        <v>175.779689544422</v>
      </c>
      <c r="X56" s="76">
        <v>171.685664528804</v>
      </c>
      <c r="Y56" s="76">
        <v>177.706158861428</v>
      </c>
      <c r="Z56" s="76">
        <v>172.598504943715</v>
      </c>
      <c r="AA56" s="76">
        <v>131.691290326736</v>
      </c>
      <c r="AB56" s="76">
        <v>109.707404539545</v>
      </c>
      <c r="AC56" s="76">
        <v>96.3513172713251</v>
      </c>
      <c r="AD56" s="76">
        <v>83.7239399208577</v>
      </c>
      <c r="AE56" s="76">
        <v>65.5315904092206</v>
      </c>
      <c r="AF56" s="76">
        <v>68.9854280400756</v>
      </c>
      <c r="AG56" s="76">
        <v>72.4840414572167</v>
      </c>
      <c r="AH56" s="76">
        <v>82.4562064625695</v>
      </c>
      <c r="AI56" s="76">
        <v>85.2795341686516</v>
      </c>
      <c r="AJ56" s="76">
        <v>73.2780372315018</v>
      </c>
      <c r="AK56" s="76">
        <v>84.1295456522888</v>
      </c>
      <c r="AL56" s="76">
        <v>88.9067852255578</v>
      </c>
      <c r="AM56" s="76">
        <v>94.5087054957244</v>
      </c>
      <c r="AN56" s="76">
        <v>101.269019636244</v>
      </c>
      <c r="AO56" s="76">
        <v>107.120209671515</v>
      </c>
      <c r="AP56" s="76">
        <v>103.865058613899</v>
      </c>
      <c r="AQ56" s="76">
        <v>108.255585832673</v>
      </c>
      <c r="AR56" s="76">
        <v>109.667666642523</v>
      </c>
      <c r="AS56" s="76">
        <v>110.723530016084</v>
      </c>
      <c r="AT56" s="76">
        <v>111.198390681671</v>
      </c>
      <c r="AU56" s="76">
        <v>112.853078877461</v>
      </c>
      <c r="AV56" s="76">
        <v>120.919161567078</v>
      </c>
      <c r="AW56" s="76">
        <v>112.81468213153</v>
      </c>
      <c r="AX56" s="76">
        <v>113.01811567332</v>
      </c>
      <c r="AY56" s="76">
        <v>102.318638487475</v>
      </c>
      <c r="AZ56" s="76">
        <v>111.608983973049</v>
      </c>
      <c r="BA56" s="76">
        <v>116.722975496066</v>
      </c>
      <c r="BB56" s="76">
        <v>120.365779148069</v>
      </c>
      <c r="BC56" s="76">
        <v>119.46981743506</v>
      </c>
      <c r="BD56" s="76">
        <v>130.106919822237</v>
      </c>
      <c r="BE56" s="115">
        <v>113.853506052518</v>
      </c>
      <c r="BF56" s="77">
        <v>-0.127314434508944</v>
      </c>
      <c r="BG56" s="79">
        <v>0.0158280231917458</v>
      </c>
      <c r="BH56" s="78">
        <v>0.00355974126334138</v>
      </c>
    </row>
    <row r="57" spans="8:8" s="70" ht="10.2" customFormat="1">
      <c r="A57" s="80" t="s">
        <v>145</v>
      </c>
      <c r="B57" s="81">
        <v>3427.81048305028</v>
      </c>
      <c r="C57" s="81">
        <v>3474.88556812418</v>
      </c>
      <c r="D57" s="81">
        <v>3543.85813363458</v>
      </c>
      <c r="E57" s="81">
        <v>3757.72664204281</v>
      </c>
      <c r="F57" s="81">
        <v>4008.32648553493</v>
      </c>
      <c r="G57" s="81">
        <v>4226.12087955026</v>
      </c>
      <c r="H57" s="81">
        <v>4293.23579433249</v>
      </c>
      <c r="I57" s="81">
        <v>4438.98269095535</v>
      </c>
      <c r="J57" s="81">
        <v>4667.7190296869</v>
      </c>
      <c r="K57" s="81">
        <v>4544.40787638742</v>
      </c>
      <c r="L57" s="81">
        <v>4441.95528044588</v>
      </c>
      <c r="M57" s="81">
        <v>4720.94680881809</v>
      </c>
      <c r="N57" s="81">
        <v>4723.77190397897</v>
      </c>
      <c r="O57" s="81">
        <v>4761.50497748986</v>
      </c>
      <c r="P57" s="81">
        <v>4915.51504410029</v>
      </c>
      <c r="Q57" s="81">
        <v>4800.94132783997</v>
      </c>
      <c r="R57" s="81">
        <v>4600.23279383114</v>
      </c>
      <c r="S57" s="81">
        <v>4500.1625227376</v>
      </c>
      <c r="T57" s="81">
        <v>4466.78647430509</v>
      </c>
      <c r="U57" s="81">
        <v>4489.39061699127</v>
      </c>
      <c r="V57" s="81">
        <v>5397.5812604286</v>
      </c>
      <c r="W57" s="81">
        <v>5453.90824774887</v>
      </c>
      <c r="X57" s="81">
        <v>5509.92094032365</v>
      </c>
      <c r="Y57" s="81">
        <v>5458.72499918591</v>
      </c>
      <c r="Z57" s="81">
        <v>5445.00584409275</v>
      </c>
      <c r="AA57" s="81">
        <v>5460.07150086902</v>
      </c>
      <c r="AB57" s="81">
        <v>5326.81278596229</v>
      </c>
      <c r="AC57" s="81">
        <v>5072.87763238064</v>
      </c>
      <c r="AD57" s="81">
        <v>4907.71228108599</v>
      </c>
      <c r="AE57" s="81">
        <v>4741.63142066776</v>
      </c>
      <c r="AF57" s="81">
        <v>4805.33616442117</v>
      </c>
      <c r="AG57" s="81">
        <v>4888.46916406315</v>
      </c>
      <c r="AH57" s="81">
        <v>4824.72834848292</v>
      </c>
      <c r="AI57" s="81">
        <v>4837.65992536333</v>
      </c>
      <c r="AJ57" s="81">
        <v>4757.64556149761</v>
      </c>
      <c r="AK57" s="81">
        <v>4789.37207055743</v>
      </c>
      <c r="AL57" s="81">
        <v>4841.29446445853</v>
      </c>
      <c r="AM57" s="81">
        <v>4837.62205035824</v>
      </c>
      <c r="AN57" s="81">
        <v>4968.20489599127</v>
      </c>
      <c r="AO57" s="81">
        <v>4986.10436711023</v>
      </c>
      <c r="AP57" s="81">
        <v>4984.16717626143</v>
      </c>
      <c r="AQ57" s="81">
        <v>5058.0705027967</v>
      </c>
      <c r="AR57" s="81">
        <v>5014.88480813887</v>
      </c>
      <c r="AS57" s="81">
        <v>4929.92024772651</v>
      </c>
      <c r="AT57" s="81">
        <v>4566.75222611086</v>
      </c>
      <c r="AU57" s="81">
        <v>4674.71113539165</v>
      </c>
      <c r="AV57" s="81">
        <v>4597.72891684323</v>
      </c>
      <c r="AW57" s="81">
        <v>4537.4615017367</v>
      </c>
      <c r="AX57" s="81">
        <v>4429.1320141462</v>
      </c>
      <c r="AY57" s="81">
        <v>4198.53751528319</v>
      </c>
      <c r="AZ57" s="81">
        <v>4206.91986848207</v>
      </c>
      <c r="BA57" s="81">
        <v>4255.10808194363</v>
      </c>
      <c r="BB57" s="81">
        <v>4295.8466090057</v>
      </c>
      <c r="BC57" s="81">
        <v>4246.54418539181</v>
      </c>
      <c r="BD57" s="81">
        <v>4087.09978593733</v>
      </c>
      <c r="BE57" s="81">
        <v>3592.88473136067</v>
      </c>
      <c r="BF57" s="82">
        <v>-0.123322577359128</v>
      </c>
      <c r="BG57" s="82">
        <v>-0.0110353250950251</v>
      </c>
      <c r="BH57" s="82">
        <v>0.112335056478228</v>
      </c>
    </row>
    <row r="58" spans="8:8">
      <c r="A58" s="73"/>
      <c r="B58" s="83"/>
      <c r="C58" s="83"/>
      <c r="D58" s="83"/>
      <c r="E58" s="83"/>
      <c r="F58" s="83"/>
      <c r="G58" s="83"/>
      <c r="H58" s="83"/>
      <c r="I58" s="83"/>
      <c r="J58" s="83"/>
      <c r="K58" s="83"/>
      <c r="L58" s="83"/>
      <c r="M58" s="83"/>
      <c r="N58" s="83"/>
      <c r="O58" s="83"/>
      <c r="P58" s="83"/>
      <c r="Q58" s="83"/>
      <c r="R58" s="83"/>
      <c r="S58" s="83"/>
      <c r="T58" s="83"/>
      <c r="U58" s="83"/>
      <c r="V58" s="83"/>
      <c r="W58" s="83"/>
      <c r="X58" s="83"/>
      <c r="Y58" s="83"/>
      <c r="Z58" s="83"/>
      <c r="AA58" s="83"/>
      <c r="AB58" s="83"/>
      <c r="AC58" s="83"/>
      <c r="AD58" s="83"/>
      <c r="AE58" s="83"/>
      <c r="AF58" s="83"/>
      <c r="AG58" s="83"/>
      <c r="AH58" s="83"/>
      <c r="AI58" s="83"/>
      <c r="AJ58" s="83"/>
      <c r="AK58" s="83"/>
      <c r="AL58" s="83"/>
      <c r="AM58" s="83"/>
      <c r="AN58" s="83"/>
      <c r="AO58" s="83"/>
      <c r="AP58" s="83"/>
      <c r="AQ58" s="83"/>
      <c r="AR58" s="83"/>
      <c r="AS58" s="83"/>
      <c r="AT58" s="83"/>
      <c r="AU58" s="83"/>
      <c r="AV58" s="83"/>
      <c r="AW58" s="83"/>
      <c r="AX58" s="83"/>
      <c r="AY58" s="83"/>
      <c r="AZ58" s="83"/>
      <c r="BA58" s="83"/>
      <c r="BB58" s="83"/>
      <c r="BC58" s="83"/>
      <c r="BD58" s="83"/>
      <c r="BE58" s="116"/>
      <c r="BF58" s="77"/>
      <c r="BG58" s="84"/>
      <c r="BH58" s="78"/>
    </row>
    <row r="59" spans="8:8">
      <c r="A59" s="73" t="s">
        <v>146</v>
      </c>
      <c r="B59" s="83" t="s">
        <v>114</v>
      </c>
      <c r="C59" s="83" t="s">
        <v>114</v>
      </c>
      <c r="D59" s="83" t="s">
        <v>114</v>
      </c>
      <c r="E59" s="83" t="s">
        <v>114</v>
      </c>
      <c r="F59" s="83" t="s">
        <v>114</v>
      </c>
      <c r="G59" s="83" t="s">
        <v>114</v>
      </c>
      <c r="H59" s="83" t="s">
        <v>114</v>
      </c>
      <c r="I59" s="83" t="s">
        <v>114</v>
      </c>
      <c r="J59" s="83" t="s">
        <v>114</v>
      </c>
      <c r="K59" s="83" t="s">
        <v>114</v>
      </c>
      <c r="L59" s="83" t="s">
        <v>114</v>
      </c>
      <c r="M59" s="83" t="s">
        <v>114</v>
      </c>
      <c r="N59" s="83" t="s">
        <v>114</v>
      </c>
      <c r="O59" s="83" t="s">
        <v>114</v>
      </c>
      <c r="P59" s="83" t="s">
        <v>114</v>
      </c>
      <c r="Q59" s="83" t="s">
        <v>114</v>
      </c>
      <c r="R59" s="83" t="s">
        <v>114</v>
      </c>
      <c r="S59" s="83" t="s">
        <v>114</v>
      </c>
      <c r="T59" s="83" t="s">
        <v>114</v>
      </c>
      <c r="U59" s="83" t="s">
        <v>114</v>
      </c>
      <c r="V59" s="83">
        <v>50.3611933226988</v>
      </c>
      <c r="W59" s="83">
        <v>54.1880876868497</v>
      </c>
      <c r="X59" s="83">
        <v>52.1807421775918</v>
      </c>
      <c r="Y59" s="83">
        <v>52.1411696601313</v>
      </c>
      <c r="Z59" s="83">
        <v>52.84916189361</v>
      </c>
      <c r="AA59" s="83">
        <v>54.3294926173069</v>
      </c>
      <c r="AB59" s="83">
        <v>51.9547992641998</v>
      </c>
      <c r="AC59" s="83">
        <v>44.0320806153619</v>
      </c>
      <c r="AD59" s="83">
        <v>41.4588122383203</v>
      </c>
      <c r="AE59" s="83">
        <v>37.8500854869301</v>
      </c>
      <c r="AF59" s="83">
        <v>35.8272333825381</v>
      </c>
      <c r="AG59" s="83">
        <v>29.2605022335619</v>
      </c>
      <c r="AH59" s="83">
        <v>27.8564495625168</v>
      </c>
      <c r="AI59" s="83">
        <v>27.8375697624487</v>
      </c>
      <c r="AJ59" s="83">
        <v>27.2308956730168</v>
      </c>
      <c r="AK59" s="83">
        <v>28.4242762351327</v>
      </c>
      <c r="AL59" s="83">
        <v>26.154664154208</v>
      </c>
      <c r="AM59" s="83">
        <v>25.8778903861708</v>
      </c>
      <c r="AN59" s="83">
        <v>27.9393601382363</v>
      </c>
      <c r="AO59" s="83">
        <v>30.8157826364531</v>
      </c>
      <c r="AP59" s="83">
        <v>33.5048664661181</v>
      </c>
      <c r="AQ59" s="83">
        <v>33.228728070116</v>
      </c>
      <c r="AR59" s="83">
        <v>29.9406494014573</v>
      </c>
      <c r="AS59" s="83">
        <v>29.5387479169934</v>
      </c>
      <c r="AT59" s="83">
        <v>25.9147688706387</v>
      </c>
      <c r="AU59" s="83">
        <v>24.8579616804146</v>
      </c>
      <c r="AV59" s="83">
        <v>28.5281147470333</v>
      </c>
      <c r="AW59" s="83">
        <v>29.5581491216234</v>
      </c>
      <c r="AX59" s="83">
        <v>30.2419839414799</v>
      </c>
      <c r="AY59" s="83">
        <v>31.0385140452875</v>
      </c>
      <c r="AZ59" s="83">
        <v>33.6238978446668</v>
      </c>
      <c r="BA59" s="83">
        <v>33.1427019747105</v>
      </c>
      <c r="BB59" s="83">
        <v>32.0171409020413</v>
      </c>
      <c r="BC59" s="83">
        <v>33.4775849928626</v>
      </c>
      <c r="BD59" s="83">
        <v>35.399139370943</v>
      </c>
      <c r="BE59" s="116">
        <v>33.8081872662307</v>
      </c>
      <c r="BF59" s="77">
        <v>-0.0475526871834036</v>
      </c>
      <c r="BG59" s="84">
        <v>0.031678871432981</v>
      </c>
      <c r="BH59" s="78">
        <v>0.00105704605350371</v>
      </c>
    </row>
    <row r="60" spans="8:8">
      <c r="A60" s="73" t="s">
        <v>147</v>
      </c>
      <c r="B60" s="83" t="s">
        <v>114</v>
      </c>
      <c r="C60" s="83" t="s">
        <v>114</v>
      </c>
      <c r="D60" s="83" t="s">
        <v>114</v>
      </c>
      <c r="E60" s="83" t="s">
        <v>114</v>
      </c>
      <c r="F60" s="83" t="s">
        <v>114</v>
      </c>
      <c r="G60" s="83" t="s">
        <v>114</v>
      </c>
      <c r="H60" s="83" t="s">
        <v>114</v>
      </c>
      <c r="I60" s="83" t="s">
        <v>114</v>
      </c>
      <c r="J60" s="83" t="s">
        <v>114</v>
      </c>
      <c r="K60" s="83" t="s">
        <v>114</v>
      </c>
      <c r="L60" s="83" t="s">
        <v>114</v>
      </c>
      <c r="M60" s="83" t="s">
        <v>114</v>
      </c>
      <c r="N60" s="83" t="s">
        <v>114</v>
      </c>
      <c r="O60" s="83" t="s">
        <v>114</v>
      </c>
      <c r="P60" s="83" t="s">
        <v>114</v>
      </c>
      <c r="Q60" s="83" t="s">
        <v>114</v>
      </c>
      <c r="R60" s="83" t="s">
        <v>114</v>
      </c>
      <c r="S60" s="83" t="s">
        <v>114</v>
      </c>
      <c r="T60" s="83" t="s">
        <v>114</v>
      </c>
      <c r="U60" s="83" t="s">
        <v>114</v>
      </c>
      <c r="V60" s="83">
        <v>89.6167970436036</v>
      </c>
      <c r="W60" s="83">
        <v>102.257904397581</v>
      </c>
      <c r="X60" s="83">
        <v>102.675486262252</v>
      </c>
      <c r="Y60" s="83">
        <v>103.387666140874</v>
      </c>
      <c r="Z60" s="83">
        <v>99.3098645187272</v>
      </c>
      <c r="AA60" s="83">
        <v>94.1030517908705</v>
      </c>
      <c r="AB60" s="83">
        <v>94.6319478704275</v>
      </c>
      <c r="AC60" s="83">
        <v>87.9010419508788</v>
      </c>
      <c r="AD60" s="83">
        <v>74.0684138316028</v>
      </c>
      <c r="AE60" s="83">
        <v>61.8826306029536</v>
      </c>
      <c r="AF60" s="83">
        <v>53.7869318189162</v>
      </c>
      <c r="AG60" s="83">
        <v>55.1563292477582</v>
      </c>
      <c r="AH60" s="83">
        <v>55.8601695382588</v>
      </c>
      <c r="AI60" s="83">
        <v>54.4803127558709</v>
      </c>
      <c r="AJ60" s="83">
        <v>52.1603001771575</v>
      </c>
      <c r="AK60" s="83">
        <v>50.9997705269299</v>
      </c>
      <c r="AL60" s="83">
        <v>48.690014085311</v>
      </c>
      <c r="AM60" s="83">
        <v>48.8704291522332</v>
      </c>
      <c r="AN60" s="83">
        <v>47.7456955794677</v>
      </c>
      <c r="AO60" s="83">
        <v>54.6818797223048</v>
      </c>
      <c r="AP60" s="83">
        <v>55.7493723329201</v>
      </c>
      <c r="AQ60" s="83">
        <v>57.8810807132786</v>
      </c>
      <c r="AR60" s="83">
        <v>56.7370205250802</v>
      </c>
      <c r="AS60" s="83">
        <v>59.4159004581607</v>
      </c>
      <c r="AT60" s="83">
        <v>57.124520512515</v>
      </c>
      <c r="AU60" s="83">
        <v>60.1640463292181</v>
      </c>
      <c r="AV60" s="83">
        <v>57.0049084076785</v>
      </c>
      <c r="AW60" s="83">
        <v>58.5006276884572</v>
      </c>
      <c r="AX60" s="83">
        <v>58.0816673398372</v>
      </c>
      <c r="AY60" s="83">
        <v>57.1274077149921</v>
      </c>
      <c r="AZ60" s="83">
        <v>52.9681081095108</v>
      </c>
      <c r="BA60" s="83">
        <v>53.3440585361898</v>
      </c>
      <c r="BB60" s="83">
        <v>54.3784169922898</v>
      </c>
      <c r="BC60" s="83">
        <v>59.2064894946832</v>
      </c>
      <c r="BD60" s="83">
        <v>58.4014778333092</v>
      </c>
      <c r="BE60" s="116">
        <v>54.527462348007</v>
      </c>
      <c r="BF60" s="77">
        <v>-0.0688852024318222</v>
      </c>
      <c r="BG60" s="84">
        <v>0.00221321949793518</v>
      </c>
      <c r="BH60" s="78">
        <v>0.00170485446109985</v>
      </c>
    </row>
    <row r="61" spans="8:8">
      <c r="A61" s="73" t="s">
        <v>148</v>
      </c>
      <c r="B61" s="76" t="s">
        <v>114</v>
      </c>
      <c r="C61" s="76" t="s">
        <v>114</v>
      </c>
      <c r="D61" s="76" t="s">
        <v>114</v>
      </c>
      <c r="E61" s="76" t="s">
        <v>114</v>
      </c>
      <c r="F61" s="76" t="s">
        <v>114</v>
      </c>
      <c r="G61" s="76" t="s">
        <v>114</v>
      </c>
      <c r="H61" s="76" t="s">
        <v>114</v>
      </c>
      <c r="I61" s="76" t="s">
        <v>114</v>
      </c>
      <c r="J61" s="76" t="s">
        <v>114</v>
      </c>
      <c r="K61" s="76" t="s">
        <v>114</v>
      </c>
      <c r="L61" s="76" t="s">
        <v>114</v>
      </c>
      <c r="M61" s="76" t="s">
        <v>114</v>
      </c>
      <c r="N61" s="76" t="s">
        <v>114</v>
      </c>
      <c r="O61" s="76" t="s">
        <v>114</v>
      </c>
      <c r="P61" s="76" t="s">
        <v>114</v>
      </c>
      <c r="Q61" s="76" t="s">
        <v>114</v>
      </c>
      <c r="R61" s="76" t="s">
        <v>114</v>
      </c>
      <c r="S61" s="76" t="s">
        <v>114</v>
      </c>
      <c r="T61" s="76" t="s">
        <v>114</v>
      </c>
      <c r="U61" s="76" t="s">
        <v>114</v>
      </c>
      <c r="V61" s="76">
        <v>231.177818022407</v>
      </c>
      <c r="W61" s="76">
        <v>236.356092110662</v>
      </c>
      <c r="X61" s="76">
        <v>240.973925560976</v>
      </c>
      <c r="Y61" s="76">
        <v>248.647562118537</v>
      </c>
      <c r="Z61" s="76">
        <v>242.091926263449</v>
      </c>
      <c r="AA61" s="76">
        <v>240.602574394906</v>
      </c>
      <c r="AB61" s="76">
        <v>238.266332532741</v>
      </c>
      <c r="AC61" s="76">
        <v>236.308376799527</v>
      </c>
      <c r="AD61" s="76">
        <v>208.546411533172</v>
      </c>
      <c r="AE61" s="76">
        <v>192.752167666609</v>
      </c>
      <c r="AF61" s="76">
        <v>168.867415107049</v>
      </c>
      <c r="AG61" s="76">
        <v>146.982059804099</v>
      </c>
      <c r="AH61" s="76">
        <v>129.935786762737</v>
      </c>
      <c r="AI61" s="76">
        <v>122.950011777438</v>
      </c>
      <c r="AJ61" s="76">
        <v>114.15293080468</v>
      </c>
      <c r="AK61" s="76">
        <v>101.54901377372</v>
      </c>
      <c r="AL61" s="76">
        <v>117.736027229147</v>
      </c>
      <c r="AM61" s="76">
        <v>119.704232336651</v>
      </c>
      <c r="AN61" s="76">
        <v>131.77619562322</v>
      </c>
      <c r="AO61" s="76">
        <v>141.294844208604</v>
      </c>
      <c r="AP61" s="76">
        <v>145.098171091892</v>
      </c>
      <c r="AQ61" s="76">
        <v>156.433349607285</v>
      </c>
      <c r="AR61" s="76">
        <v>171.134722899097</v>
      </c>
      <c r="AS61" s="76">
        <v>186.555378888836</v>
      </c>
      <c r="AT61" s="76">
        <v>168.067382041354</v>
      </c>
      <c r="AU61" s="76">
        <v>180.166440437926</v>
      </c>
      <c r="AV61" s="76">
        <v>203.545939576048</v>
      </c>
      <c r="AW61" s="76">
        <v>213.356591042383</v>
      </c>
      <c r="AX61" s="76">
        <v>213.442047319627</v>
      </c>
      <c r="AY61" s="76">
        <v>216.031707190534</v>
      </c>
      <c r="AZ61" s="76">
        <v>214.985929556346</v>
      </c>
      <c r="BA61" s="76">
        <v>211.628234624187</v>
      </c>
      <c r="BB61" s="76">
        <v>227.368339232248</v>
      </c>
      <c r="BC61" s="76">
        <v>251.210856724097</v>
      </c>
      <c r="BD61" s="76">
        <v>243.210045619188</v>
      </c>
      <c r="BE61" s="115">
        <v>238.081300822263</v>
      </c>
      <c r="BF61" s="77">
        <v>-0.0237623414758604</v>
      </c>
      <c r="BG61" s="79">
        <v>0.0376474123960531</v>
      </c>
      <c r="BH61" s="78">
        <v>0.0074438448138441</v>
      </c>
    </row>
    <row r="62" spans="8:8">
      <c r="A62" s="73" t="s">
        <v>149</v>
      </c>
      <c r="B62" s="76" t="s">
        <v>114</v>
      </c>
      <c r="C62" s="76" t="s">
        <v>114</v>
      </c>
      <c r="D62" s="76" t="s">
        <v>114</v>
      </c>
      <c r="E62" s="76" t="s">
        <v>114</v>
      </c>
      <c r="F62" s="76" t="s">
        <v>114</v>
      </c>
      <c r="G62" s="76" t="s">
        <v>114</v>
      </c>
      <c r="H62" s="76" t="s">
        <v>114</v>
      </c>
      <c r="I62" s="76" t="s">
        <v>114</v>
      </c>
      <c r="J62" s="76" t="s">
        <v>114</v>
      </c>
      <c r="K62" s="76" t="s">
        <v>114</v>
      </c>
      <c r="L62" s="76" t="s">
        <v>114</v>
      </c>
      <c r="M62" s="76" t="s">
        <v>114</v>
      </c>
      <c r="N62" s="76" t="s">
        <v>114</v>
      </c>
      <c r="O62" s="76" t="s">
        <v>114</v>
      </c>
      <c r="P62" s="76" t="s">
        <v>114</v>
      </c>
      <c r="Q62" s="76" t="s">
        <v>114</v>
      </c>
      <c r="R62" s="76" t="s">
        <v>114</v>
      </c>
      <c r="S62" s="76" t="s">
        <v>114</v>
      </c>
      <c r="T62" s="76" t="s">
        <v>114</v>
      </c>
      <c r="U62" s="76" t="s">
        <v>114</v>
      </c>
      <c r="V62" s="76">
        <v>2172.39853479744</v>
      </c>
      <c r="W62" s="76">
        <v>2210.80470962206</v>
      </c>
      <c r="X62" s="76">
        <v>2268.32930059249</v>
      </c>
      <c r="Y62" s="76">
        <v>2291.76295106949</v>
      </c>
      <c r="Z62" s="76">
        <v>2290.07553270213</v>
      </c>
      <c r="AA62" s="76">
        <v>2233.92054582974</v>
      </c>
      <c r="AB62" s="76">
        <v>2167.92063098017</v>
      </c>
      <c r="AC62" s="76">
        <v>2072.56278415002</v>
      </c>
      <c r="AD62" s="76">
        <v>1895.20901667081</v>
      </c>
      <c r="AE62" s="76">
        <v>1726.27325298684</v>
      </c>
      <c r="AF62" s="76">
        <v>1616.41812289025</v>
      </c>
      <c r="AG62" s="76">
        <v>1562.94586430878</v>
      </c>
      <c r="AH62" s="76">
        <v>1463.65519049145</v>
      </c>
      <c r="AI62" s="76">
        <v>1445.30584036996</v>
      </c>
      <c r="AJ62" s="76">
        <v>1445.81397985759</v>
      </c>
      <c r="AK62" s="76">
        <v>1452.76305630572</v>
      </c>
      <c r="AL62" s="76">
        <v>1466.07269011912</v>
      </c>
      <c r="AM62" s="76">
        <v>1465.73524460368</v>
      </c>
      <c r="AN62" s="76">
        <v>1494.67540822892</v>
      </c>
      <c r="AO62" s="76">
        <v>1489.82449498207</v>
      </c>
      <c r="AP62" s="76">
        <v>1465.9313565256</v>
      </c>
      <c r="AQ62" s="76">
        <v>1534.35925707051</v>
      </c>
      <c r="AR62" s="76">
        <v>1527.56188969336</v>
      </c>
      <c r="AS62" s="76">
        <v>1553.7623406379</v>
      </c>
      <c r="AT62" s="76">
        <v>1445.03931606776</v>
      </c>
      <c r="AU62" s="76">
        <v>1492.17891255504</v>
      </c>
      <c r="AV62" s="76">
        <v>1555.82581682562</v>
      </c>
      <c r="AW62" s="76">
        <v>1569.05455964816</v>
      </c>
      <c r="AX62" s="76">
        <v>1538.75503236549</v>
      </c>
      <c r="AY62" s="76">
        <v>1539.80223043245</v>
      </c>
      <c r="AZ62" s="76">
        <v>1506.99523960772</v>
      </c>
      <c r="BA62" s="76">
        <v>1518.74257877748</v>
      </c>
      <c r="BB62" s="76">
        <v>1506.26139770922</v>
      </c>
      <c r="BC62" s="76">
        <v>1563.10281243191</v>
      </c>
      <c r="BD62" s="76">
        <v>1547.63783511473</v>
      </c>
      <c r="BE62" s="115">
        <v>1431.56099263406</v>
      </c>
      <c r="BF62" s="77">
        <v>-0.0775299030500277</v>
      </c>
      <c r="BG62" s="79">
        <v>0.0068829052195627</v>
      </c>
      <c r="BH62" s="78">
        <v>0.0447591551033903</v>
      </c>
    </row>
    <row r="63" spans="8:8">
      <c r="A63" s="73" t="s">
        <v>150</v>
      </c>
      <c r="B63" s="76" t="s">
        <v>114</v>
      </c>
      <c r="C63" s="76" t="s">
        <v>114</v>
      </c>
      <c r="D63" s="76" t="s">
        <v>114</v>
      </c>
      <c r="E63" s="76" t="s">
        <v>114</v>
      </c>
      <c r="F63" s="76" t="s">
        <v>114</v>
      </c>
      <c r="G63" s="76" t="s">
        <v>114</v>
      </c>
      <c r="H63" s="76" t="s">
        <v>114</v>
      </c>
      <c r="I63" s="76" t="s">
        <v>114</v>
      </c>
      <c r="J63" s="76" t="s">
        <v>114</v>
      </c>
      <c r="K63" s="76" t="s">
        <v>114</v>
      </c>
      <c r="L63" s="76" t="s">
        <v>114</v>
      </c>
      <c r="M63" s="76" t="s">
        <v>114</v>
      </c>
      <c r="N63" s="76" t="s">
        <v>114</v>
      </c>
      <c r="O63" s="76" t="s">
        <v>114</v>
      </c>
      <c r="P63" s="76" t="s">
        <v>114</v>
      </c>
      <c r="Q63" s="76" t="s">
        <v>114</v>
      </c>
      <c r="R63" s="76" t="s">
        <v>114</v>
      </c>
      <c r="S63" s="76" t="s">
        <v>114</v>
      </c>
      <c r="T63" s="76" t="s">
        <v>114</v>
      </c>
      <c r="U63" s="76" t="s">
        <v>114</v>
      </c>
      <c r="V63" s="76">
        <v>33.1940903765716</v>
      </c>
      <c r="W63" s="76">
        <v>39.2327650756722</v>
      </c>
      <c r="X63" s="76">
        <v>39.0394178301696</v>
      </c>
      <c r="Y63" s="76">
        <v>39.2015751924942</v>
      </c>
      <c r="Z63" s="76">
        <v>40.2599018539034</v>
      </c>
      <c r="AA63" s="76">
        <v>34.7426645680918</v>
      </c>
      <c r="AB63" s="76">
        <v>35.9364638337995</v>
      </c>
      <c r="AC63" s="76">
        <v>34.1237473241292</v>
      </c>
      <c r="AD63" s="76">
        <v>26.7307569760292</v>
      </c>
      <c r="AE63" s="76">
        <v>28.3622442984372</v>
      </c>
      <c r="AF63" s="76">
        <v>23.5520157420186</v>
      </c>
      <c r="AG63" s="76">
        <v>33.8001435297</v>
      </c>
      <c r="AH63" s="76">
        <v>26.257604762</v>
      </c>
      <c r="AI63" s="76">
        <v>32.7222506662</v>
      </c>
      <c r="AJ63" s="76">
        <v>31.5850544579</v>
      </c>
      <c r="AK63" s="76">
        <v>26.8989844549</v>
      </c>
      <c r="AL63" s="76">
        <v>33.0857323573</v>
      </c>
      <c r="AM63" s="76">
        <v>28.6712312958</v>
      </c>
      <c r="AN63" s="76">
        <v>38.8920533141</v>
      </c>
      <c r="AO63" s="76">
        <v>38.5487146619</v>
      </c>
      <c r="AP63" s="76">
        <v>39.0538246771</v>
      </c>
      <c r="AQ63" s="76">
        <v>39.3794194207</v>
      </c>
      <c r="AR63" s="76">
        <v>38.4531853616</v>
      </c>
      <c r="AS63" s="76">
        <v>32.2638407602</v>
      </c>
      <c r="AT63" s="76">
        <v>50.3320846004</v>
      </c>
      <c r="AU63" s="76">
        <v>54.306823690709</v>
      </c>
      <c r="AV63" s="76">
        <v>59.9297027285738</v>
      </c>
      <c r="AW63" s="76">
        <v>65.1678476073322</v>
      </c>
      <c r="AX63" s="76">
        <v>58.2914319734836</v>
      </c>
      <c r="AY63" s="76">
        <v>60.459630300031</v>
      </c>
      <c r="AZ63" s="76">
        <v>71.537865886066</v>
      </c>
      <c r="BA63" s="76">
        <v>70.8556531051428</v>
      </c>
      <c r="BB63" s="76">
        <v>70.1610378768296</v>
      </c>
      <c r="BC63" s="76">
        <v>77.6332789389936</v>
      </c>
      <c r="BD63" s="76">
        <v>84.4168031798012</v>
      </c>
      <c r="BE63" s="115">
        <v>82.8648244461326</v>
      </c>
      <c r="BF63" s="77">
        <v>-0.0210667223923487</v>
      </c>
      <c r="BG63" s="79">
        <v>0.0530728070949065</v>
      </c>
      <c r="BH63" s="78">
        <v>0.00259084981295501</v>
      </c>
    </row>
    <row r="64" spans="8:8">
      <c r="A64" s="73" t="s">
        <v>151</v>
      </c>
      <c r="B64" s="76">
        <v>1919.04409751487</v>
      </c>
      <c r="C64" s="76">
        <v>2027.4788469972</v>
      </c>
      <c r="D64" s="76">
        <v>2120.78608292461</v>
      </c>
      <c r="E64" s="76">
        <v>2172.84811432575</v>
      </c>
      <c r="F64" s="76">
        <v>2253.50294412618</v>
      </c>
      <c r="G64" s="76">
        <v>2337.3433406347</v>
      </c>
      <c r="H64" s="76">
        <v>2431.84718088578</v>
      </c>
      <c r="I64" s="76">
        <v>2550.51458131074</v>
      </c>
      <c r="J64" s="76">
        <v>2660.49556974862</v>
      </c>
      <c r="K64" s="76">
        <v>2762.53070686333</v>
      </c>
      <c r="L64" s="76">
        <v>2895.62215060743</v>
      </c>
      <c r="M64" s="76">
        <v>2990.01137543325</v>
      </c>
      <c r="N64" s="76">
        <v>3098.03606432242</v>
      </c>
      <c r="O64" s="76">
        <v>3195.67324260791</v>
      </c>
      <c r="P64" s="76">
        <v>3258.45773206787</v>
      </c>
      <c r="Q64" s="76">
        <v>3280.44474218162</v>
      </c>
      <c r="R64" s="76">
        <v>3312.9856020017</v>
      </c>
      <c r="S64" s="76">
        <v>3376.77120128383</v>
      </c>
      <c r="T64" s="76">
        <v>3414.79517105209</v>
      </c>
      <c r="U64" s="76">
        <v>3474.69636843562</v>
      </c>
      <c r="V64" s="76" t="s">
        <v>114</v>
      </c>
      <c r="W64" s="76" t="s">
        <v>114</v>
      </c>
      <c r="X64" s="76" t="s">
        <v>114</v>
      </c>
      <c r="Y64" s="76" t="s">
        <v>114</v>
      </c>
      <c r="Z64" s="76" t="s">
        <v>114</v>
      </c>
      <c r="AA64" s="76" t="s">
        <v>114</v>
      </c>
      <c r="AB64" s="76" t="s">
        <v>114</v>
      </c>
      <c r="AC64" s="76" t="s">
        <v>114</v>
      </c>
      <c r="AD64" s="76" t="s">
        <v>114</v>
      </c>
      <c r="AE64" s="76" t="s">
        <v>114</v>
      </c>
      <c r="AF64" s="76" t="s">
        <v>114</v>
      </c>
      <c r="AG64" s="76" t="s">
        <v>114</v>
      </c>
      <c r="AH64" s="76" t="s">
        <v>114</v>
      </c>
      <c r="AI64" s="76" t="s">
        <v>114</v>
      </c>
      <c r="AJ64" s="76" t="s">
        <v>114</v>
      </c>
      <c r="AK64" s="76" t="s">
        <v>114</v>
      </c>
      <c r="AL64" s="76" t="s">
        <v>114</v>
      </c>
      <c r="AM64" s="76" t="s">
        <v>114</v>
      </c>
      <c r="AN64" s="76" t="s">
        <v>114</v>
      </c>
      <c r="AO64" s="76" t="s">
        <v>114</v>
      </c>
      <c r="AP64" s="76" t="s">
        <v>114</v>
      </c>
      <c r="AQ64" s="76" t="s">
        <v>114</v>
      </c>
      <c r="AR64" s="76" t="s">
        <v>114</v>
      </c>
      <c r="AS64" s="76" t="s">
        <v>114</v>
      </c>
      <c r="AT64" s="76" t="s">
        <v>114</v>
      </c>
      <c r="AU64" s="76" t="s">
        <v>114</v>
      </c>
      <c r="AV64" s="76" t="s">
        <v>114</v>
      </c>
      <c r="AW64" s="76" t="s">
        <v>114</v>
      </c>
      <c r="AX64" s="76" t="s">
        <v>114</v>
      </c>
      <c r="AY64" s="76" t="s">
        <v>114</v>
      </c>
      <c r="AZ64" s="76" t="s">
        <v>114</v>
      </c>
      <c r="BA64" s="76" t="s">
        <v>114</v>
      </c>
      <c r="BB64" s="76" t="s">
        <v>114</v>
      </c>
      <c r="BC64" s="76" t="s">
        <v>114</v>
      </c>
      <c r="BD64" s="76" t="s">
        <v>114</v>
      </c>
      <c r="BE64" s="115" t="s">
        <v>114</v>
      </c>
      <c r="BF64" s="79" t="s">
        <v>114</v>
      </c>
      <c r="BG64" s="79" t="s">
        <v>114</v>
      </c>
      <c r="BH64" s="79" t="s">
        <v>114</v>
      </c>
    </row>
    <row r="65" spans="8:8">
      <c r="A65" s="73" t="s">
        <v>152</v>
      </c>
      <c r="B65" s="83" t="s">
        <v>114</v>
      </c>
      <c r="C65" s="83" t="s">
        <v>114</v>
      </c>
      <c r="D65" s="83" t="s">
        <v>114</v>
      </c>
      <c r="E65" s="83" t="s">
        <v>114</v>
      </c>
      <c r="F65" s="83" t="s">
        <v>114</v>
      </c>
      <c r="G65" s="83" t="s">
        <v>114</v>
      </c>
      <c r="H65" s="83" t="s">
        <v>114</v>
      </c>
      <c r="I65" s="83" t="s">
        <v>114</v>
      </c>
      <c r="J65" s="83" t="s">
        <v>114</v>
      </c>
      <c r="K65" s="83" t="s">
        <v>114</v>
      </c>
      <c r="L65" s="83" t="s">
        <v>114</v>
      </c>
      <c r="M65" s="83" t="s">
        <v>114</v>
      </c>
      <c r="N65" s="83" t="s">
        <v>114</v>
      </c>
      <c r="O65" s="83" t="s">
        <v>114</v>
      </c>
      <c r="P65" s="83" t="s">
        <v>114</v>
      </c>
      <c r="Q65" s="83" t="s">
        <v>114</v>
      </c>
      <c r="R65" s="83" t="s">
        <v>114</v>
      </c>
      <c r="S65" s="83" t="s">
        <v>114</v>
      </c>
      <c r="T65" s="83" t="s">
        <v>114</v>
      </c>
      <c r="U65" s="83" t="s">
        <v>114</v>
      </c>
      <c r="V65" s="83">
        <v>101.401553666791</v>
      </c>
      <c r="W65" s="83">
        <v>100.484625894608</v>
      </c>
      <c r="X65" s="83">
        <v>100.278363902699</v>
      </c>
      <c r="Y65" s="83">
        <v>106.96214242028</v>
      </c>
      <c r="Z65" s="83">
        <v>109.369266885517</v>
      </c>
      <c r="AA65" s="83">
        <v>106.405991456253</v>
      </c>
      <c r="AB65" s="83">
        <v>104.892185518002</v>
      </c>
      <c r="AC65" s="83">
        <v>99.4093317534985</v>
      </c>
      <c r="AD65" s="83">
        <v>107.603592105884</v>
      </c>
      <c r="AE65" s="83">
        <v>100.396614649688</v>
      </c>
      <c r="AF65" s="83">
        <v>97.333044602444</v>
      </c>
      <c r="AG65" s="83">
        <v>100.089914800482</v>
      </c>
      <c r="AH65" s="83">
        <v>98.3420091775829</v>
      </c>
      <c r="AI65" s="83">
        <v>105.566929355405</v>
      </c>
      <c r="AJ65" s="83">
        <v>119.395353680304</v>
      </c>
      <c r="AK65" s="83">
        <v>121.845832418215</v>
      </c>
      <c r="AL65" s="83">
        <v>122.047571478955</v>
      </c>
      <c r="AM65" s="83">
        <v>125.117714278142</v>
      </c>
      <c r="AN65" s="83">
        <v>113.82042257355</v>
      </c>
      <c r="AO65" s="83">
        <v>113.925556952085</v>
      </c>
      <c r="AP65" s="83">
        <v>113.057039932323</v>
      </c>
      <c r="AQ65" s="83">
        <v>106.002957045267</v>
      </c>
      <c r="AR65" s="83">
        <v>112.286089417187</v>
      </c>
      <c r="AS65" s="83">
        <v>107.714413454571</v>
      </c>
      <c r="AT65" s="83">
        <v>106.083819227058</v>
      </c>
      <c r="AU65" s="83">
        <v>104.566459503961</v>
      </c>
      <c r="AV65" s="83">
        <v>109.575486785462</v>
      </c>
      <c r="AW65" s="83">
        <v>108.133883501129</v>
      </c>
      <c r="AX65" s="83">
        <v>110.9576422947</v>
      </c>
      <c r="AY65" s="83">
        <v>114.15244287986</v>
      </c>
      <c r="AZ65" s="83">
        <v>108.541455565189</v>
      </c>
      <c r="BA65" s="83">
        <v>103.733730198599</v>
      </c>
      <c r="BB65" s="83">
        <v>103.371259456193</v>
      </c>
      <c r="BC65" s="83">
        <v>109.703454903799</v>
      </c>
      <c r="BD65" s="83">
        <v>109.423300374642</v>
      </c>
      <c r="BE65" s="116">
        <v>107.148581762484</v>
      </c>
      <c r="BF65" s="77">
        <v>-0.0234636890976881</v>
      </c>
      <c r="BG65" s="78">
        <v>0.00310424036251944</v>
      </c>
      <c r="BH65" s="78">
        <v>0.00335010524517781</v>
      </c>
    </row>
    <row r="66" spans="8:8">
      <c r="A66" s="73" t="s">
        <v>153</v>
      </c>
      <c r="B66" s="83" t="s">
        <v>114</v>
      </c>
      <c r="C66" s="83" t="s">
        <v>114</v>
      </c>
      <c r="D66" s="83" t="s">
        <v>114</v>
      </c>
      <c r="E66" s="83" t="s">
        <v>114</v>
      </c>
      <c r="F66" s="83" t="s">
        <v>114</v>
      </c>
      <c r="G66" s="83" t="s">
        <v>114</v>
      </c>
      <c r="H66" s="83" t="s">
        <v>114</v>
      </c>
      <c r="I66" s="83" t="s">
        <v>114</v>
      </c>
      <c r="J66" s="83" t="s">
        <v>114</v>
      </c>
      <c r="K66" s="83" t="s">
        <v>114</v>
      </c>
      <c r="L66" s="83" t="s">
        <v>114</v>
      </c>
      <c r="M66" s="83" t="s">
        <v>114</v>
      </c>
      <c r="N66" s="83" t="s">
        <v>114</v>
      </c>
      <c r="O66" s="83" t="s">
        <v>114</v>
      </c>
      <c r="P66" s="83" t="s">
        <v>114</v>
      </c>
      <c r="Q66" s="83" t="s">
        <v>114</v>
      </c>
      <c r="R66" s="83" t="s">
        <v>114</v>
      </c>
      <c r="S66" s="83" t="s">
        <v>114</v>
      </c>
      <c r="T66" s="83" t="s">
        <v>114</v>
      </c>
      <c r="U66" s="83" t="s">
        <v>114</v>
      </c>
      <c r="V66" s="83">
        <v>82.6917791711478</v>
      </c>
      <c r="W66" s="83">
        <v>81.5160771445705</v>
      </c>
      <c r="X66" s="83">
        <v>82.4480632858709</v>
      </c>
      <c r="Y66" s="83">
        <v>84.4764210511893</v>
      </c>
      <c r="Z66" s="83">
        <v>83.6656455744669</v>
      </c>
      <c r="AA66" s="83">
        <v>83.8997776386645</v>
      </c>
      <c r="AB66" s="83">
        <v>66.9663074424347</v>
      </c>
      <c r="AC66" s="83">
        <v>52.0272856800423</v>
      </c>
      <c r="AD66" s="83">
        <v>35.6925797968608</v>
      </c>
      <c r="AE66" s="83">
        <v>25.161857297122</v>
      </c>
      <c r="AF66" s="83">
        <v>20.8649019654595</v>
      </c>
      <c r="AG66" s="83">
        <v>21.6771526940579</v>
      </c>
      <c r="AH66" s="83">
        <v>21.239875932276</v>
      </c>
      <c r="AI66" s="83">
        <v>21.2673090554708</v>
      </c>
      <c r="AJ66" s="83">
        <v>17.3931341712453</v>
      </c>
      <c r="AK66" s="83">
        <v>15.9835467630962</v>
      </c>
      <c r="AL66" s="83">
        <v>16.0099307534397</v>
      </c>
      <c r="AM66" s="83">
        <v>16.2819619789615</v>
      </c>
      <c r="AN66" s="83">
        <v>16.408225702349</v>
      </c>
      <c r="AO66" s="83">
        <v>18.3446134552418</v>
      </c>
      <c r="AP66" s="83">
        <v>19.4916431870469</v>
      </c>
      <c r="AQ66" s="83">
        <v>20.2849698534925</v>
      </c>
      <c r="AR66" s="83">
        <v>22.8370060382862</v>
      </c>
      <c r="AS66" s="83">
        <v>24.4192741992358</v>
      </c>
      <c r="AT66" s="83">
        <v>23.5669454229902</v>
      </c>
      <c r="AU66" s="83">
        <v>23.0716076439514</v>
      </c>
      <c r="AV66" s="83">
        <v>24.6100105515292</v>
      </c>
      <c r="AW66" s="83">
        <v>26.5971965493182</v>
      </c>
      <c r="AX66" s="83">
        <v>25.4835164509825</v>
      </c>
      <c r="AY66" s="83">
        <v>27.4071710162513</v>
      </c>
      <c r="AZ66" s="83">
        <v>28.5516983088542</v>
      </c>
      <c r="BA66" s="83">
        <v>29.1412576594677</v>
      </c>
      <c r="BB66" s="83">
        <v>29.428701399813</v>
      </c>
      <c r="BC66" s="83">
        <v>33.2109370909417</v>
      </c>
      <c r="BD66" s="83">
        <v>31.2699270320788</v>
      </c>
      <c r="BE66" s="116">
        <v>33.0505714747938</v>
      </c>
      <c r="BF66" s="77">
        <v>0.0540564847857272</v>
      </c>
      <c r="BG66" s="84">
        <v>0.0286848817041299</v>
      </c>
      <c r="BH66" s="78">
        <v>0.00103335845451758</v>
      </c>
    </row>
    <row r="67" spans="8:8" s="70" ht="10.2" customFormat="1">
      <c r="A67" s="80" t="s">
        <v>154</v>
      </c>
      <c r="B67" s="81">
        <v>1919.04409751487</v>
      </c>
      <c r="C67" s="81">
        <v>2027.4788469972</v>
      </c>
      <c r="D67" s="81">
        <v>2120.78608292461</v>
      </c>
      <c r="E67" s="81">
        <v>2172.84811432575</v>
      </c>
      <c r="F67" s="81">
        <v>2253.50294412618</v>
      </c>
      <c r="G67" s="81">
        <v>2337.3433406347</v>
      </c>
      <c r="H67" s="81">
        <v>2431.84718088578</v>
      </c>
      <c r="I67" s="81">
        <v>2550.51458131074</v>
      </c>
      <c r="J67" s="81">
        <v>2660.49556974862</v>
      </c>
      <c r="K67" s="81">
        <v>2762.53070686333</v>
      </c>
      <c r="L67" s="81">
        <v>2895.62215060743</v>
      </c>
      <c r="M67" s="81">
        <v>2990.01137543325</v>
      </c>
      <c r="N67" s="81">
        <v>3098.03606432242</v>
      </c>
      <c r="O67" s="81">
        <v>3195.67324260791</v>
      </c>
      <c r="P67" s="81">
        <v>3258.45773206787</v>
      </c>
      <c r="Q67" s="81">
        <v>3280.44474218162</v>
      </c>
      <c r="R67" s="81">
        <v>3312.9856020017</v>
      </c>
      <c r="S67" s="81">
        <v>3376.77120128383</v>
      </c>
      <c r="T67" s="81">
        <v>3414.79517105209</v>
      </c>
      <c r="U67" s="81">
        <v>3474.69636843562</v>
      </c>
      <c r="V67" s="81">
        <v>2760.84176640066</v>
      </c>
      <c r="W67" s="81">
        <v>2824.840261932</v>
      </c>
      <c r="X67" s="81">
        <v>2885.92529961205</v>
      </c>
      <c r="Y67" s="81">
        <v>2926.57948765299</v>
      </c>
      <c r="Z67" s="81">
        <v>2917.6212996918</v>
      </c>
      <c r="AA67" s="81">
        <v>2848.00409829583</v>
      </c>
      <c r="AB67" s="81">
        <v>2760.56866744178</v>
      </c>
      <c r="AC67" s="81">
        <v>2626.36464827345</v>
      </c>
      <c r="AD67" s="81">
        <v>2389.30958315268</v>
      </c>
      <c r="AE67" s="81">
        <v>2172.67885298858</v>
      </c>
      <c r="AF67" s="81">
        <v>2016.64966550868</v>
      </c>
      <c r="AG67" s="81">
        <v>1949.91196661844</v>
      </c>
      <c r="AH67" s="81">
        <v>1823.14708622682</v>
      </c>
      <c r="AI67" s="81">
        <v>1810.1302237428</v>
      </c>
      <c r="AJ67" s="81">
        <v>1807.73164882189</v>
      </c>
      <c r="AK67" s="81">
        <v>1798.46448047771</v>
      </c>
      <c r="AL67" s="81">
        <v>1829.79663017748</v>
      </c>
      <c r="AM67" s="81">
        <v>1830.25870403163</v>
      </c>
      <c r="AN67" s="81">
        <v>1871.25736115984</v>
      </c>
      <c r="AO67" s="81">
        <v>1887.43588661866</v>
      </c>
      <c r="AP67" s="81">
        <v>1871.886274213</v>
      </c>
      <c r="AQ67" s="81">
        <v>1947.56976178065</v>
      </c>
      <c r="AR67" s="81">
        <v>1958.95056333606</v>
      </c>
      <c r="AS67" s="81">
        <v>1993.6698963159</v>
      </c>
      <c r="AT67" s="81">
        <v>1876.12883674272</v>
      </c>
      <c r="AU67" s="81">
        <v>1939.31225184122</v>
      </c>
      <c r="AV67" s="81">
        <v>2039.01997962194</v>
      </c>
      <c r="AW67" s="81">
        <v>2070.36885515841</v>
      </c>
      <c r="AX67" s="81">
        <v>2035.2533216856</v>
      </c>
      <c r="AY67" s="81">
        <v>2046.01910357941</v>
      </c>
      <c r="AZ67" s="81">
        <v>2017.20419487835</v>
      </c>
      <c r="BA67" s="81">
        <v>2020.58821487578</v>
      </c>
      <c r="BB67" s="81">
        <v>2022.98629356863</v>
      </c>
      <c r="BC67" s="81">
        <v>2127.54541457729</v>
      </c>
      <c r="BD67" s="81">
        <v>2109.75852852469</v>
      </c>
      <c r="BE67" s="81">
        <v>1981.04192075398</v>
      </c>
      <c r="BF67" s="82">
        <v>-0.0635756598685732</v>
      </c>
      <c r="BG67" s="82">
        <v>0.0118054380547818</v>
      </c>
      <c r="BH67" s="82">
        <v>0.0619392139444884</v>
      </c>
    </row>
    <row r="68" spans="8:8">
      <c r="B68" s="76"/>
      <c r="C68" s="76"/>
      <c r="D68" s="76"/>
      <c r="E68" s="76"/>
      <c r="F68" s="76"/>
      <c r="G68" s="76"/>
      <c r="H68" s="76"/>
      <c r="I68" s="76"/>
      <c r="J68" s="76"/>
      <c r="K68" s="76"/>
      <c r="L68" s="76"/>
      <c r="M68" s="76"/>
      <c r="N68" s="76"/>
      <c r="O68" s="76"/>
      <c r="P68" s="76"/>
      <c r="Q68" s="76"/>
      <c r="R68" s="76"/>
      <c r="S68" s="76"/>
      <c r="T68" s="76"/>
      <c r="U68" s="76"/>
      <c r="V68" s="76"/>
      <c r="W68" s="76"/>
      <c r="X68" s="76"/>
      <c r="Y68" s="76"/>
      <c r="Z68" s="76"/>
      <c r="AA68" s="76"/>
      <c r="AB68" s="76"/>
      <c r="AC68" s="76"/>
      <c r="AD68" s="76"/>
      <c r="AE68" s="76"/>
      <c r="AF68" s="76"/>
      <c r="AG68" s="76"/>
      <c r="AH68" s="76"/>
      <c r="AI68" s="76"/>
      <c r="AJ68" s="76"/>
      <c r="AK68" s="76"/>
      <c r="AL68" s="76"/>
      <c r="AM68" s="76"/>
      <c r="AN68" s="76"/>
      <c r="AO68" s="76"/>
      <c r="AP68" s="76"/>
      <c r="AQ68" s="76"/>
      <c r="AR68" s="76"/>
      <c r="AS68" s="76"/>
      <c r="AT68" s="76"/>
      <c r="AU68" s="76"/>
      <c r="AV68" s="76"/>
      <c r="AW68" s="76"/>
      <c r="AX68" s="76"/>
      <c r="AY68" s="76"/>
      <c r="AZ68" s="76"/>
      <c r="BA68" s="76"/>
      <c r="BB68" s="76"/>
      <c r="BC68" s="76"/>
      <c r="BD68" s="76"/>
      <c r="BE68" s="115"/>
      <c r="BF68" s="77"/>
      <c r="BG68" s="79"/>
      <c r="BH68" s="78"/>
    </row>
    <row r="69" spans="8:8">
      <c r="A69" s="69" t="s">
        <v>155</v>
      </c>
      <c r="B69" s="76">
        <v>21.2263151194515</v>
      </c>
      <c r="C69" s="76">
        <v>23.4341137744514</v>
      </c>
      <c r="D69" s="76">
        <v>26.1148913095987</v>
      </c>
      <c r="E69" s="76">
        <v>29.0438676634765</v>
      </c>
      <c r="F69" s="76">
        <v>32.1128020696181</v>
      </c>
      <c r="G69" s="76">
        <v>37.7491671178192</v>
      </c>
      <c r="H69" s="76">
        <v>40.8710245257416</v>
      </c>
      <c r="I69" s="76">
        <v>46.1001573885224</v>
      </c>
      <c r="J69" s="76">
        <v>56.5062062205385</v>
      </c>
      <c r="K69" s="76">
        <v>63.2882583129482</v>
      </c>
      <c r="L69" s="76">
        <v>74.3950625951591</v>
      </c>
      <c r="M69" s="76">
        <v>85.011289883968</v>
      </c>
      <c r="N69" s="76">
        <v>96.0511017426733</v>
      </c>
      <c r="O69" s="76">
        <v>93.3420535043119</v>
      </c>
      <c r="P69" s="76">
        <v>102.042578432949</v>
      </c>
      <c r="Q69" s="76">
        <v>95.0799996028384</v>
      </c>
      <c r="R69" s="76">
        <v>97.0640744686918</v>
      </c>
      <c r="S69" s="76">
        <v>109.431887615115</v>
      </c>
      <c r="T69" s="76">
        <v>130.159715274514</v>
      </c>
      <c r="U69" s="76">
        <v>140.81893144377</v>
      </c>
      <c r="V69" s="76">
        <v>153.816441561318</v>
      </c>
      <c r="W69" s="76">
        <v>143.750273332079</v>
      </c>
      <c r="X69" s="76">
        <v>152.711030862798</v>
      </c>
      <c r="Y69" s="76">
        <v>154.401180033405</v>
      </c>
      <c r="Z69" s="76">
        <v>169.089630847632</v>
      </c>
      <c r="AA69" s="76">
        <v>181.774494548312</v>
      </c>
      <c r="AB69" s="76">
        <v>201.471141518267</v>
      </c>
      <c r="AC69" s="76">
        <v>217.835487781287</v>
      </c>
      <c r="AD69" s="76">
        <v>202.708389801196</v>
      </c>
      <c r="AE69" s="76">
        <v>227.428238582605</v>
      </c>
      <c r="AF69" s="76">
        <v>236.590120910197</v>
      </c>
      <c r="AG69" s="76">
        <v>251.053917797748</v>
      </c>
      <c r="AH69" s="76">
        <v>259.767129097868</v>
      </c>
      <c r="AI69" s="76">
        <v>267.89187134533</v>
      </c>
      <c r="AJ69" s="76">
        <v>289.548465965639</v>
      </c>
      <c r="AK69" s="76">
        <v>304.892298753012</v>
      </c>
      <c r="AL69" s="76">
        <v>323.890024381583</v>
      </c>
      <c r="AM69" s="76">
        <v>350.937885932832</v>
      </c>
      <c r="AN69" s="76">
        <v>354.976207542627</v>
      </c>
      <c r="AO69" s="76">
        <v>387.086033537486</v>
      </c>
      <c r="AP69" s="76">
        <v>409.091878951372</v>
      </c>
      <c r="AQ69" s="76">
        <v>443.454523993647</v>
      </c>
      <c r="AR69" s="76">
        <v>469.539086017364</v>
      </c>
      <c r="AS69" s="76">
        <v>488.409342485196</v>
      </c>
      <c r="AT69" s="76">
        <v>495.495788192237</v>
      </c>
      <c r="AU69" s="76">
        <v>504.845883898517</v>
      </c>
      <c r="AV69" s="76">
        <v>517.037542767573</v>
      </c>
      <c r="AW69" s="76">
        <v>522.664583087392</v>
      </c>
      <c r="AX69" s="76">
        <v>544.885958754478</v>
      </c>
      <c r="AY69" s="76">
        <v>557.02544641368</v>
      </c>
      <c r="AZ69" s="76">
        <v>551.246770441457</v>
      </c>
      <c r="BA69" s="76">
        <v>570.872947796226</v>
      </c>
      <c r="BB69" s="76">
        <v>578.767273437409</v>
      </c>
      <c r="BC69" s="76">
        <v>617.155295134634</v>
      </c>
      <c r="BD69" s="76">
        <v>645.130175813735</v>
      </c>
      <c r="BE69" s="115">
        <v>649.644102858874</v>
      </c>
      <c r="BF69" s="77">
        <v>0.00424556664721409</v>
      </c>
      <c r="BG69" s="79">
        <v>0.0267406080769772</v>
      </c>
      <c r="BH69" s="78">
        <v>0.0203117585010197</v>
      </c>
    </row>
    <row r="70" spans="8:8">
      <c r="A70" s="69" t="s">
        <v>156</v>
      </c>
      <c r="B70" s="76">
        <v>5.11638463046442</v>
      </c>
      <c r="C70" s="76">
        <v>5.66839140552274</v>
      </c>
      <c r="D70" s="76">
        <v>5.8049342442612</v>
      </c>
      <c r="E70" s="76">
        <v>6.21711048533624</v>
      </c>
      <c r="F70" s="76">
        <v>7.1772181500632</v>
      </c>
      <c r="G70" s="76">
        <v>9.20806225664924</v>
      </c>
      <c r="H70" s="76">
        <v>10.0371340602495</v>
      </c>
      <c r="I70" s="76">
        <v>12.0527118329424</v>
      </c>
      <c r="J70" s="76">
        <v>11.6641018505029</v>
      </c>
      <c r="K70" s="76">
        <v>11.4074581351847</v>
      </c>
      <c r="L70" s="76">
        <v>12.1997965717019</v>
      </c>
      <c r="M70" s="76">
        <v>15.5425863586934</v>
      </c>
      <c r="N70" s="76">
        <v>16.3880524004112</v>
      </c>
      <c r="O70" s="76">
        <v>13.6157155738419</v>
      </c>
      <c r="P70" s="76">
        <v>16.6557120277386</v>
      </c>
      <c r="Q70" s="76">
        <v>22.587345952301</v>
      </c>
      <c r="R70" s="76">
        <v>22.9062180524537</v>
      </c>
      <c r="S70" s="76">
        <v>23.86720104627</v>
      </c>
      <c r="T70" s="76">
        <v>26.8878138619045</v>
      </c>
      <c r="U70" s="76">
        <v>29.3851219001864</v>
      </c>
      <c r="V70" s="76">
        <v>34.6776753485717</v>
      </c>
      <c r="W70" s="76">
        <v>38.375669966288</v>
      </c>
      <c r="X70" s="76">
        <v>43.9166623753869</v>
      </c>
      <c r="Y70" s="76">
        <v>50.8285242798713</v>
      </c>
      <c r="Z70" s="76">
        <v>57.2603054640772</v>
      </c>
      <c r="AA70" s="76">
        <v>52.2927512535149</v>
      </c>
      <c r="AB70" s="76">
        <v>36.2787949209138</v>
      </c>
      <c r="AC70" s="76">
        <v>56.4760444373918</v>
      </c>
      <c r="AD70" s="76">
        <v>78.0113239502104</v>
      </c>
      <c r="AE70" s="76">
        <v>89.846493345567</v>
      </c>
      <c r="AF70" s="76">
        <v>87.4404585116852</v>
      </c>
      <c r="AG70" s="76">
        <v>91.0309042440666</v>
      </c>
      <c r="AH70" s="76">
        <v>108.284862223614</v>
      </c>
      <c r="AI70" s="76">
        <v>74.2369732438428</v>
      </c>
      <c r="AJ70" s="76">
        <v>55.2905671888756</v>
      </c>
      <c r="AK70" s="76">
        <v>74.2620020018205</v>
      </c>
      <c r="AL70" s="76">
        <v>83.9338770462157</v>
      </c>
      <c r="AM70" s="76">
        <v>78.8164324463526</v>
      </c>
      <c r="AN70" s="76">
        <v>72.7844396385769</v>
      </c>
      <c r="AO70" s="76">
        <v>77.5304479645579</v>
      </c>
      <c r="AP70" s="76">
        <v>74.1735786596112</v>
      </c>
      <c r="AQ70" s="76">
        <v>75.7709432790458</v>
      </c>
      <c r="AR70" s="76">
        <v>78.6867216084444</v>
      </c>
      <c r="AS70" s="76">
        <v>82.0676016304859</v>
      </c>
      <c r="AT70" s="76">
        <v>92.9539435355838</v>
      </c>
      <c r="AU70" s="76">
        <v>98.7857894593082</v>
      </c>
      <c r="AV70" s="76">
        <v>104.081286963421</v>
      </c>
      <c r="AW70" s="76">
        <v>111.044371421086</v>
      </c>
      <c r="AX70" s="76">
        <v>119.590664451803</v>
      </c>
      <c r="AY70" s="76">
        <v>115.862941052627</v>
      </c>
      <c r="AZ70" s="76">
        <v>116.116523965556</v>
      </c>
      <c r="BA70" s="76">
        <v>132.103531543172</v>
      </c>
      <c r="BB70" s="76">
        <v>130.179007087872</v>
      </c>
      <c r="BC70" s="76">
        <v>135.433696518494</v>
      </c>
      <c r="BD70" s="76">
        <v>145.758924623748</v>
      </c>
      <c r="BE70" s="115">
        <v>135.295565685439</v>
      </c>
      <c r="BF70" s="77">
        <v>-0.0743214796747939</v>
      </c>
      <c r="BG70" s="79">
        <v>0.0460121608303725</v>
      </c>
      <c r="BH70" s="78">
        <v>0.00423014823711632</v>
      </c>
    </row>
    <row r="71" spans="8:8">
      <c r="A71" s="69" t="s">
        <v>157</v>
      </c>
      <c r="B71" s="76">
        <v>11.8627808976729</v>
      </c>
      <c r="C71" s="76">
        <v>12.3869469504033</v>
      </c>
      <c r="D71" s="76">
        <v>12.924292603421</v>
      </c>
      <c r="E71" s="76">
        <v>13.4954142815909</v>
      </c>
      <c r="F71" s="76">
        <v>14.0850474772319</v>
      </c>
      <c r="G71" s="76">
        <v>14.6896912076776</v>
      </c>
      <c r="H71" s="76">
        <v>15.3241022444801</v>
      </c>
      <c r="I71" s="76">
        <v>15.9417365222087</v>
      </c>
      <c r="J71" s="76">
        <v>16.958392398</v>
      </c>
      <c r="K71" s="76">
        <v>17.2373789099208</v>
      </c>
      <c r="L71" s="76">
        <v>17.8324175945835</v>
      </c>
      <c r="M71" s="76">
        <v>18.9264691267097</v>
      </c>
      <c r="N71" s="76">
        <v>19.9181581569901</v>
      </c>
      <c r="O71" s="76">
        <v>21.3007827912872</v>
      </c>
      <c r="P71" s="76">
        <v>23.417788600234</v>
      </c>
      <c r="Q71" s="76">
        <v>23.5634669811235</v>
      </c>
      <c r="R71" s="76">
        <v>24.1063893317736</v>
      </c>
      <c r="S71" s="76">
        <v>25.3884019325971</v>
      </c>
      <c r="T71" s="76">
        <v>25.9517891801981</v>
      </c>
      <c r="U71" s="76">
        <v>26.9691551107763</v>
      </c>
      <c r="V71" s="76">
        <v>26.2758433509493</v>
      </c>
      <c r="W71" s="76">
        <v>27.7987677854109</v>
      </c>
      <c r="X71" s="76">
        <v>30.5525312377156</v>
      </c>
      <c r="Y71" s="76">
        <v>32.5565166165437</v>
      </c>
      <c r="Z71" s="76">
        <v>33.9954858059507</v>
      </c>
      <c r="AA71" s="76">
        <v>35.0056150957723</v>
      </c>
      <c r="AB71" s="76">
        <v>36.2905838876818</v>
      </c>
      <c r="AC71" s="76">
        <v>39.5500346707773</v>
      </c>
      <c r="AD71" s="76">
        <v>41.7189557241792</v>
      </c>
      <c r="AE71" s="76">
        <v>45.390818827568</v>
      </c>
      <c r="AF71" s="76">
        <v>50.4138217748256</v>
      </c>
      <c r="AG71" s="76">
        <v>53.6432112682465</v>
      </c>
      <c r="AH71" s="76">
        <v>53.3000377762632</v>
      </c>
      <c r="AI71" s="76">
        <v>56.7057582291252</v>
      </c>
      <c r="AJ71" s="76">
        <v>58.544987320172</v>
      </c>
      <c r="AK71" s="76">
        <v>61.8506338369139</v>
      </c>
      <c r="AL71" s="76">
        <v>62.5156259368955</v>
      </c>
      <c r="AM71" s="76">
        <v>63.8827489404981</v>
      </c>
      <c r="AN71" s="76">
        <v>65.5418830197621</v>
      </c>
      <c r="AO71" s="76">
        <v>66.0451195726986</v>
      </c>
      <c r="AP71" s="76">
        <v>67.6458033722272</v>
      </c>
      <c r="AQ71" s="76">
        <v>67.4318182623753</v>
      </c>
      <c r="AR71" s="76">
        <v>70.4035382325864</v>
      </c>
      <c r="AS71" s="76">
        <v>71.6264908761342</v>
      </c>
      <c r="AT71" s="76">
        <v>68.3906726843948</v>
      </c>
      <c r="AU71" s="76">
        <v>71.5564890523536</v>
      </c>
      <c r="AV71" s="76">
        <v>72.8028955790008</v>
      </c>
      <c r="AW71" s="76">
        <v>78.9172176312176</v>
      </c>
      <c r="AX71" s="76">
        <v>69.2954669274797</v>
      </c>
      <c r="AY71" s="76">
        <v>66.7305191035305</v>
      </c>
      <c r="AZ71" s="76">
        <v>69.7939475953202</v>
      </c>
      <c r="BA71" s="76">
        <v>69.1185688493799</v>
      </c>
      <c r="BB71" s="76">
        <v>70.9876045294994</v>
      </c>
      <c r="BC71" s="76">
        <v>69.7730128065864</v>
      </c>
      <c r="BD71" s="76">
        <v>72.0615297724191</v>
      </c>
      <c r="BE71" s="115">
        <v>64.4570956451421</v>
      </c>
      <c r="BF71" s="77">
        <v>-0.107970874820901</v>
      </c>
      <c r="BG71" s="79">
        <v>0.00524208019154293</v>
      </c>
      <c r="BH71" s="78">
        <v>0.002015314161492</v>
      </c>
    </row>
    <row r="72" spans="8:8">
      <c r="A72" s="69" t="s">
        <v>158</v>
      </c>
      <c r="B72" s="76">
        <v>16.6351937327104</v>
      </c>
      <c r="C72" s="76">
        <v>17.3680018296738</v>
      </c>
      <c r="D72" s="76">
        <v>17.660238711355</v>
      </c>
      <c r="E72" s="76">
        <v>18.547273560383</v>
      </c>
      <c r="F72" s="76">
        <v>18.9788249587667</v>
      </c>
      <c r="G72" s="76">
        <v>15.4342995995182</v>
      </c>
      <c r="H72" s="76">
        <v>15.3913333581</v>
      </c>
      <c r="I72" s="76">
        <v>16.9946657119</v>
      </c>
      <c r="J72" s="76">
        <v>16.906063323</v>
      </c>
      <c r="K72" s="76">
        <v>16.1932288141</v>
      </c>
      <c r="L72" s="76">
        <v>14.3823263625</v>
      </c>
      <c r="M72" s="76">
        <v>17.1548525666</v>
      </c>
      <c r="N72" s="76">
        <v>17.5096820851</v>
      </c>
      <c r="O72" s="76">
        <v>19.2168814387</v>
      </c>
      <c r="P72" s="76">
        <v>23.4013777341</v>
      </c>
      <c r="Q72" s="76">
        <v>19.2864461045</v>
      </c>
      <c r="R72" s="76">
        <v>25.3730512372</v>
      </c>
      <c r="S72" s="76">
        <v>25.5124952484</v>
      </c>
      <c r="T72" s="76">
        <v>28.457640868</v>
      </c>
      <c r="U72" s="76">
        <v>29.9996086101</v>
      </c>
      <c r="V72" s="76">
        <v>28.7362082588</v>
      </c>
      <c r="W72" s="76">
        <v>32.5743578214</v>
      </c>
      <c r="X72" s="76">
        <v>30.3274736316</v>
      </c>
      <c r="Y72" s="76">
        <v>33.5990945906</v>
      </c>
      <c r="Z72" s="76">
        <v>35.761467924</v>
      </c>
      <c r="AA72" s="76">
        <v>21.649546754</v>
      </c>
      <c r="AB72" s="76">
        <v>11.7358873576</v>
      </c>
      <c r="AC72" s="76">
        <v>19.7605746344</v>
      </c>
      <c r="AD72" s="76">
        <v>22.8233847246</v>
      </c>
      <c r="AE72" s="76">
        <v>26.9238433182</v>
      </c>
      <c r="AF72" s="76">
        <v>33.7721530685</v>
      </c>
      <c r="AG72" s="76">
        <v>33.3855765302</v>
      </c>
      <c r="AH72" s="76">
        <v>34.4622605606</v>
      </c>
      <c r="AI72" s="76">
        <v>41.6711853026</v>
      </c>
      <c r="AJ72" s="76">
        <v>43.7602082288</v>
      </c>
      <c r="AK72" s="76">
        <v>46.6335557139323</v>
      </c>
      <c r="AL72" s="76">
        <v>47.3858979842572</v>
      </c>
      <c r="AM72" s="76">
        <v>51.1409259875416</v>
      </c>
      <c r="AN72" s="76">
        <v>62.0848310043424</v>
      </c>
      <c r="AO72" s="76">
        <v>70.0435874228395</v>
      </c>
      <c r="AP72" s="76">
        <v>77.3159779898336</v>
      </c>
      <c r="AQ72" s="76">
        <v>73.4530301477304</v>
      </c>
      <c r="AR72" s="76">
        <v>71.0478456500535</v>
      </c>
      <c r="AS72" s="76">
        <v>76.8678497492243</v>
      </c>
      <c r="AT72" s="76">
        <v>76.7662951396293</v>
      </c>
      <c r="AU72" s="76">
        <v>87.3808762570555</v>
      </c>
      <c r="AV72" s="76">
        <v>88.9369697289877</v>
      </c>
      <c r="AW72" s="76">
        <v>91.9409052628388</v>
      </c>
      <c r="AX72" s="76">
        <v>94.644290396939</v>
      </c>
      <c r="AY72" s="76">
        <v>96.3399286103184</v>
      </c>
      <c r="AZ72" s="76">
        <v>98.1130650951904</v>
      </c>
      <c r="BA72" s="76">
        <v>97.8835420949264</v>
      </c>
      <c r="BB72" s="76">
        <v>99.9010998170554</v>
      </c>
      <c r="BC72" s="76">
        <v>99.6912848764721</v>
      </c>
      <c r="BD72" s="76">
        <v>99.8392179233724</v>
      </c>
      <c r="BE72" s="115">
        <v>89.7797119493758</v>
      </c>
      <c r="BF72" s="77">
        <v>-0.103214006957969</v>
      </c>
      <c r="BG72" s="79">
        <v>0.0266278911909463</v>
      </c>
      <c r="BH72" s="78">
        <v>0.00280705053641191</v>
      </c>
    </row>
    <row r="73" spans="8:8">
      <c r="A73" s="69" t="s">
        <v>159</v>
      </c>
      <c r="B73" s="76">
        <v>1.4044720063</v>
      </c>
      <c r="C73" s="76">
        <v>1.4649955933</v>
      </c>
      <c r="D73" s="76">
        <v>1.5284653272</v>
      </c>
      <c r="E73" s="76">
        <v>1.5983670371</v>
      </c>
      <c r="F73" s="76">
        <v>1.665054289</v>
      </c>
      <c r="G73" s="76">
        <v>1.7412716319</v>
      </c>
      <c r="H73" s="76">
        <v>4.291103388</v>
      </c>
      <c r="I73" s="76">
        <v>4.905652014</v>
      </c>
      <c r="J73" s="76">
        <v>4.261137435</v>
      </c>
      <c r="K73" s="76">
        <v>3.896808465</v>
      </c>
      <c r="L73" s="76">
        <v>3.531298299</v>
      </c>
      <c r="M73" s="76">
        <v>4.015443486</v>
      </c>
      <c r="N73" s="76">
        <v>3.777753882</v>
      </c>
      <c r="O73" s="76">
        <v>4.237309668</v>
      </c>
      <c r="P73" s="76">
        <v>4.759439844</v>
      </c>
      <c r="Q73" s="76">
        <v>3.9407458665</v>
      </c>
      <c r="R73" s="76">
        <v>4.074573765</v>
      </c>
      <c r="S73" s="76">
        <v>5.7037204906</v>
      </c>
      <c r="T73" s="76">
        <v>5.1443012508</v>
      </c>
      <c r="U73" s="76">
        <v>7.4790161153</v>
      </c>
      <c r="V73" s="76">
        <v>7.5973921088</v>
      </c>
      <c r="W73" s="76">
        <v>7.0367766671</v>
      </c>
      <c r="X73" s="76">
        <v>7.9448247682</v>
      </c>
      <c r="Y73" s="76">
        <v>7.6634068712</v>
      </c>
      <c r="Z73" s="76">
        <v>8.7837393145</v>
      </c>
      <c r="AA73" s="76">
        <v>11.2857233404</v>
      </c>
      <c r="AB73" s="76">
        <v>15.6684732041</v>
      </c>
      <c r="AC73" s="76">
        <v>14.8540010505</v>
      </c>
      <c r="AD73" s="76">
        <v>14.14276964</v>
      </c>
      <c r="AE73" s="76">
        <v>13.1988560664971</v>
      </c>
      <c r="AF73" s="76">
        <v>15.2573683891537</v>
      </c>
      <c r="AG73" s="76">
        <v>15.5507393400947</v>
      </c>
      <c r="AH73" s="76">
        <v>15.6381287658019</v>
      </c>
      <c r="AI73" s="76">
        <v>15.9935748731686</v>
      </c>
      <c r="AJ73" s="76">
        <v>18.7427737966245</v>
      </c>
      <c r="AK73" s="76">
        <v>25.3989017317946</v>
      </c>
      <c r="AL73" s="76">
        <v>28.090251537229</v>
      </c>
      <c r="AM73" s="76">
        <v>30.816771874016</v>
      </c>
      <c r="AN73" s="76">
        <v>31.6556491075517</v>
      </c>
      <c r="AO73" s="76">
        <v>29.5472611026418</v>
      </c>
      <c r="AP73" s="76">
        <v>32.8097699597733</v>
      </c>
      <c r="AQ73" s="76">
        <v>35.8028083599986</v>
      </c>
      <c r="AR73" s="76">
        <v>35.4244680928724</v>
      </c>
      <c r="AS73" s="76">
        <v>42.3679802434252</v>
      </c>
      <c r="AT73" s="76">
        <v>41.7537146484534</v>
      </c>
      <c r="AU73" s="76">
        <v>49.0416813288284</v>
      </c>
      <c r="AV73" s="76">
        <v>52.2093301238683</v>
      </c>
      <c r="AW73" s="76">
        <v>57.5693272605468</v>
      </c>
      <c r="AX73" s="76">
        <v>65.6688941881604</v>
      </c>
      <c r="AY73" s="76">
        <v>65.1999679721873</v>
      </c>
      <c r="AZ73" s="76">
        <v>68.6988038694681</v>
      </c>
      <c r="BA73" s="76">
        <v>69.0674812094645</v>
      </c>
      <c r="BB73" s="76">
        <v>74.2757339829316</v>
      </c>
      <c r="BC73" s="76">
        <v>76.1742685469145</v>
      </c>
      <c r="BD73" s="76">
        <v>77.6591818761901</v>
      </c>
      <c r="BE73" s="115">
        <v>75.3795831882883</v>
      </c>
      <c r="BF73" s="77">
        <v>-0.03200592348742</v>
      </c>
      <c r="BG73" s="79">
        <v>0.0640199458683544</v>
      </c>
      <c r="BH73" s="78">
        <v>0.00235681642131468</v>
      </c>
    </row>
    <row r="74" spans="8:8">
      <c r="A74" s="69" t="s">
        <v>160</v>
      </c>
      <c r="B74" s="76">
        <v>0.308025093</v>
      </c>
      <c r="C74" s="76">
        <v>0.306844311</v>
      </c>
      <c r="D74" s="76">
        <v>0.440491989</v>
      </c>
      <c r="E74" s="76">
        <v>1.342476093</v>
      </c>
      <c r="F74" s="76">
        <v>2.093711997</v>
      </c>
      <c r="G74" s="76">
        <v>2.369293185</v>
      </c>
      <c r="H74" s="76">
        <v>2.349972777</v>
      </c>
      <c r="I74" s="76">
        <v>2.598860343</v>
      </c>
      <c r="J74" s="76">
        <v>3.6866036187</v>
      </c>
      <c r="K74" s="76">
        <v>3.2480969486</v>
      </c>
      <c r="L74" s="76">
        <v>4.8292092816</v>
      </c>
      <c r="M74" s="76">
        <v>2.9983288976073</v>
      </c>
      <c r="N74" s="76">
        <v>4.21931191099578</v>
      </c>
      <c r="O74" s="76">
        <v>4.05157709125455</v>
      </c>
      <c r="P74" s="76">
        <v>9.44037586560702</v>
      </c>
      <c r="Q74" s="76">
        <v>9.33330504833025</v>
      </c>
      <c r="R74" s="76">
        <v>8.82340847971941</v>
      </c>
      <c r="S74" s="76">
        <v>9.50836262840225</v>
      </c>
      <c r="T74" s="76">
        <v>10.0260161760062</v>
      </c>
      <c r="U74" s="76">
        <v>11.3916115226786</v>
      </c>
      <c r="V74" s="76">
        <v>10.7937145994832</v>
      </c>
      <c r="W74" s="76">
        <v>11.6441741862719</v>
      </c>
      <c r="X74" s="76">
        <v>11.3304785129314</v>
      </c>
      <c r="Y74" s="76">
        <v>12.0783425173864</v>
      </c>
      <c r="Z74" s="76">
        <v>12.6960502843017</v>
      </c>
      <c r="AA74" s="76">
        <v>12.8583143155079</v>
      </c>
      <c r="AB74" s="76">
        <v>15.1684662593516</v>
      </c>
      <c r="AC74" s="76">
        <v>24.0056364488237</v>
      </c>
      <c r="AD74" s="76">
        <v>25.712232699918</v>
      </c>
      <c r="AE74" s="76">
        <v>26.2211711176471</v>
      </c>
      <c r="AF74" s="76">
        <v>26.3964745149094</v>
      </c>
      <c r="AG74" s="76">
        <v>19.5874359085463</v>
      </c>
      <c r="AH74" s="76">
        <v>21.149732125989</v>
      </c>
      <c r="AI74" s="76">
        <v>22.9504816873668</v>
      </c>
      <c r="AJ74" s="76">
        <v>25.8999090119213</v>
      </c>
      <c r="AK74" s="76">
        <v>22.5700327516235</v>
      </c>
      <c r="AL74" s="76">
        <v>21.615267304328</v>
      </c>
      <c r="AM74" s="76">
        <v>24.460889281756</v>
      </c>
      <c r="AN74" s="76">
        <v>27.3065061812271</v>
      </c>
      <c r="AO74" s="76">
        <v>33.552148325379</v>
      </c>
      <c r="AP74" s="76">
        <v>37.742304860129</v>
      </c>
      <c r="AQ74" s="76">
        <v>39.9966468757312</v>
      </c>
      <c r="AR74" s="76">
        <v>45.3598089955292</v>
      </c>
      <c r="AS74" s="76">
        <v>50.3504848804655</v>
      </c>
      <c r="AT74" s="76">
        <v>51.1326678397405</v>
      </c>
      <c r="AU74" s="76">
        <v>59.8637670336959</v>
      </c>
      <c r="AV74" s="76">
        <v>68.6753724836418</v>
      </c>
      <c r="AW74" s="76">
        <v>78.4991910119782</v>
      </c>
      <c r="AX74" s="76">
        <v>86.6122405261723</v>
      </c>
      <c r="AY74" s="76">
        <v>94.6828621132733</v>
      </c>
      <c r="AZ74" s="76">
        <v>109.521872455531</v>
      </c>
      <c r="BA74" s="76">
        <v>107.214788533443</v>
      </c>
      <c r="BB74" s="76">
        <v>103.378097122652</v>
      </c>
      <c r="BC74" s="76">
        <v>90.0560366554683</v>
      </c>
      <c r="BD74" s="76">
        <v>98.515056917252</v>
      </c>
      <c r="BE74" s="115">
        <v>85.0324930053224</v>
      </c>
      <c r="BF74" s="77">
        <v>-0.139216212799948</v>
      </c>
      <c r="BG74" s="79">
        <v>0.0677766413241185</v>
      </c>
      <c r="BH74" s="78">
        <v>0.00265862409134953</v>
      </c>
    </row>
    <row r="75" spans="8:8">
      <c r="A75" s="69" t="s">
        <v>161</v>
      </c>
      <c r="B75" s="76">
        <v>62.4899278504</v>
      </c>
      <c r="C75" s="76">
        <v>63.261300317</v>
      </c>
      <c r="D75" s="76">
        <v>64.0854348336</v>
      </c>
      <c r="E75" s="76">
        <v>64.9737149543</v>
      </c>
      <c r="F75" s="76">
        <v>65.9425585207</v>
      </c>
      <c r="G75" s="76">
        <v>67.0465366312</v>
      </c>
      <c r="H75" s="76">
        <v>67.0770468517</v>
      </c>
      <c r="I75" s="76">
        <v>71.8576327768</v>
      </c>
      <c r="J75" s="76">
        <v>76.4998283925</v>
      </c>
      <c r="K75" s="76">
        <v>80.8633273229</v>
      </c>
      <c r="L75" s="76">
        <v>62.6643408861</v>
      </c>
      <c r="M75" s="76">
        <v>72.359505374551</v>
      </c>
      <c r="N75" s="76">
        <v>85.6320498795354</v>
      </c>
      <c r="O75" s="76">
        <v>94.9367537667397</v>
      </c>
      <c r="P75" s="76">
        <v>115.84079879242</v>
      </c>
      <c r="Q75" s="76">
        <v>97.9117557686192</v>
      </c>
      <c r="R75" s="76">
        <v>110.444242603131</v>
      </c>
      <c r="S75" s="76">
        <v>122.508149049561</v>
      </c>
      <c r="T75" s="76">
        <v>133.882314557602</v>
      </c>
      <c r="U75" s="76">
        <v>156.870230182953</v>
      </c>
      <c r="V75" s="76">
        <v>161.540478531321</v>
      </c>
      <c r="W75" s="76">
        <v>158.848116524689</v>
      </c>
      <c r="X75" s="76">
        <v>168.292716747271</v>
      </c>
      <c r="Y75" s="76">
        <v>173.222232200844</v>
      </c>
      <c r="Z75" s="76">
        <v>168.780337036732</v>
      </c>
      <c r="AA75" s="76">
        <v>202.282580056685</v>
      </c>
      <c r="AB75" s="76">
        <v>212.061113957523</v>
      </c>
      <c r="AC75" s="76">
        <v>208.57627884239</v>
      </c>
      <c r="AD75" s="76">
        <v>212.979623594824</v>
      </c>
      <c r="AE75" s="76">
        <v>249.451930035175</v>
      </c>
      <c r="AF75" s="76">
        <v>242.052911671996</v>
      </c>
      <c r="AG75" s="76">
        <v>246.54543861759</v>
      </c>
      <c r="AH75" s="76">
        <v>250.852976570863</v>
      </c>
      <c r="AI75" s="76">
        <v>265.04410219263</v>
      </c>
      <c r="AJ75" s="76">
        <v>269.835053549762</v>
      </c>
      <c r="AK75" s="76">
        <v>278.187687398032</v>
      </c>
      <c r="AL75" s="76">
        <v>287.165157360505</v>
      </c>
      <c r="AM75" s="76">
        <v>295.179715298872</v>
      </c>
      <c r="AN75" s="76">
        <v>314.658536148035</v>
      </c>
      <c r="AO75" s="76">
        <v>340.377880775751</v>
      </c>
      <c r="AP75" s="76">
        <v>342.753908165865</v>
      </c>
      <c r="AQ75" s="76">
        <v>360.127659432103</v>
      </c>
      <c r="AR75" s="76">
        <v>379.238207934931</v>
      </c>
      <c r="AS75" s="76">
        <v>411.976501572815</v>
      </c>
      <c r="AT75" s="76">
        <v>426.863328232442</v>
      </c>
      <c r="AU75" s="76">
        <v>471.961343225954</v>
      </c>
      <c r="AV75" s="76">
        <v>499.817809239153</v>
      </c>
      <c r="AW75" s="76">
        <v>524.99873790194</v>
      </c>
      <c r="AX75" s="76">
        <v>534.105659397827</v>
      </c>
      <c r="AY75" s="76">
        <v>569.53955186572</v>
      </c>
      <c r="AZ75" s="76">
        <v>586.873318421744</v>
      </c>
      <c r="BA75" s="76">
        <v>599.062739275693</v>
      </c>
      <c r="BB75" s="76">
        <v>593.782389931946</v>
      </c>
      <c r="BC75" s="76">
        <v>575.477879731817</v>
      </c>
      <c r="BD75" s="76">
        <v>574.387362039628</v>
      </c>
      <c r="BE75" s="115">
        <v>565.095026305181</v>
      </c>
      <c r="BF75" s="77">
        <v>-0.0188658594048373</v>
      </c>
      <c r="BG75" s="79">
        <v>0.03012897493668</v>
      </c>
      <c r="BH75" s="78">
        <v>0.017668248898015</v>
      </c>
    </row>
    <row r="76" spans="8:8">
      <c r="A76" s="69" t="s">
        <v>162</v>
      </c>
      <c r="B76" s="76">
        <v>0.218803720992403</v>
      </c>
      <c r="C76" s="76">
        <v>0.233528683767055</v>
      </c>
      <c r="D76" s="76">
        <v>1.1449203945959</v>
      </c>
      <c r="E76" s="76">
        <v>1.46177270048602</v>
      </c>
      <c r="F76" s="76">
        <v>1.47325211393441</v>
      </c>
      <c r="G76" s="76">
        <v>2.01648447319611</v>
      </c>
      <c r="H76" s="76">
        <v>3.046637625</v>
      </c>
      <c r="I76" s="76">
        <v>3.281389008</v>
      </c>
      <c r="J76" s="76">
        <v>4.290492915</v>
      </c>
      <c r="K76" s="76">
        <v>4.769040195</v>
      </c>
      <c r="L76" s="76">
        <v>5.259531186</v>
      </c>
      <c r="M76" s="76">
        <v>6.774812835</v>
      </c>
      <c r="N76" s="76">
        <v>11.088406905</v>
      </c>
      <c r="O76" s="76">
        <v>12.7796373523</v>
      </c>
      <c r="P76" s="76">
        <v>15.2469106953</v>
      </c>
      <c r="Q76" s="76">
        <v>25.8874615364</v>
      </c>
      <c r="R76" s="76">
        <v>29.7834499933</v>
      </c>
      <c r="S76" s="76">
        <v>32.27502934</v>
      </c>
      <c r="T76" s="76">
        <v>31.1184389208</v>
      </c>
      <c r="U76" s="76">
        <v>38.3349780921</v>
      </c>
      <c r="V76" s="76">
        <v>47.744272566</v>
      </c>
      <c r="W76" s="76">
        <v>57.8696858171</v>
      </c>
      <c r="X76" s="76">
        <v>64.4067789972</v>
      </c>
      <c r="Y76" s="76">
        <v>72.0544551194</v>
      </c>
      <c r="Z76" s="76">
        <v>80.2936663083</v>
      </c>
      <c r="AA76" s="76">
        <v>81.6942368608</v>
      </c>
      <c r="AB76" s="76">
        <v>100.2437742695</v>
      </c>
      <c r="AC76" s="76">
        <v>97.5200461684</v>
      </c>
      <c r="AD76" s="76">
        <v>101.3926902166</v>
      </c>
      <c r="AE76" s="76">
        <v>110.6293319138</v>
      </c>
      <c r="AF76" s="76">
        <v>114.6024559753</v>
      </c>
      <c r="AG76" s="76">
        <v>117.0053132646</v>
      </c>
      <c r="AH76" s="76">
        <v>121.6622675541</v>
      </c>
      <c r="AI76" s="76">
        <v>124.1354637254</v>
      </c>
      <c r="AJ76" s="76">
        <v>124.487107139</v>
      </c>
      <c r="AK76" s="76">
        <v>123.5836599212</v>
      </c>
      <c r="AL76" s="76">
        <v>124.226022129934</v>
      </c>
      <c r="AM76" s="76">
        <v>132.40676932571</v>
      </c>
      <c r="AN76" s="76">
        <v>142.062237345176</v>
      </c>
      <c r="AO76" s="76">
        <v>152.491885608175</v>
      </c>
      <c r="AP76" s="76">
        <v>159.135039752502</v>
      </c>
      <c r="AQ76" s="76">
        <v>168.105982243902</v>
      </c>
      <c r="AR76" s="76">
        <v>184.760401474486</v>
      </c>
      <c r="AS76" s="76">
        <v>210.539196224079</v>
      </c>
      <c r="AT76" s="76">
        <v>204.332352586184</v>
      </c>
      <c r="AU76" s="76">
        <v>213.750745615202</v>
      </c>
      <c r="AV76" s="76">
        <v>220.719730820337</v>
      </c>
      <c r="AW76" s="76">
        <v>231.856957483551</v>
      </c>
      <c r="AX76" s="76">
        <v>247.254579736506</v>
      </c>
      <c r="AY76" s="76">
        <v>243.506233814601</v>
      </c>
      <c r="AZ76" s="76">
        <v>265.553974295321</v>
      </c>
      <c r="BA76" s="76">
        <v>276.192975421783</v>
      </c>
      <c r="BB76" s="76">
        <v>278.054893201884</v>
      </c>
      <c r="BC76" s="76">
        <v>272.684041719106</v>
      </c>
      <c r="BD76" s="76">
        <v>269.930071335347</v>
      </c>
      <c r="BE76" s="115">
        <v>243.750577684534</v>
      </c>
      <c r="BF76" s="77">
        <v>-0.0994534573452241</v>
      </c>
      <c r="BG76" s="79">
        <v>0.0282327051449582</v>
      </c>
      <c r="BH76" s="78">
        <v>0.00762110030187997</v>
      </c>
    </row>
    <row r="77" spans="8:8">
      <c r="A77" s="69" t="s">
        <v>163</v>
      </c>
      <c r="B77" s="83">
        <v>17.7020473807111</v>
      </c>
      <c r="C77" s="83">
        <v>18.4276577871689</v>
      </c>
      <c r="D77" s="83">
        <v>19.1600793787015</v>
      </c>
      <c r="E77" s="83">
        <v>20.3465126690766</v>
      </c>
      <c r="F77" s="83">
        <v>21.2242434635955</v>
      </c>
      <c r="G77" s="83">
        <v>21.2526025146405</v>
      </c>
      <c r="H77" s="83">
        <v>22.6968116983918</v>
      </c>
      <c r="I77" s="83">
        <v>22.5937235438913</v>
      </c>
      <c r="J77" s="83">
        <v>25.3118263648817</v>
      </c>
      <c r="K77" s="83">
        <v>27.6019231451846</v>
      </c>
      <c r="L77" s="83">
        <v>30.051832552755</v>
      </c>
      <c r="M77" s="83">
        <v>33.8678760508091</v>
      </c>
      <c r="N77" s="83">
        <v>37.0420265298404</v>
      </c>
      <c r="O77" s="83">
        <v>38.5074777123935</v>
      </c>
      <c r="P77" s="83">
        <v>43.8165123278844</v>
      </c>
      <c r="Q77" s="83">
        <v>41.6664505368384</v>
      </c>
      <c r="R77" s="83">
        <v>43.5189238620243</v>
      </c>
      <c r="S77" s="83">
        <v>51.3232471618973</v>
      </c>
      <c r="T77" s="83">
        <v>55.0165440308899</v>
      </c>
      <c r="U77" s="83">
        <v>59.5619057425545</v>
      </c>
      <c r="V77" s="83">
        <v>60.6824760536855</v>
      </c>
      <c r="W77" s="83">
        <v>61.1112561505242</v>
      </c>
      <c r="X77" s="83">
        <v>65.2322884180236</v>
      </c>
      <c r="Y77" s="83">
        <v>67.5052988814504</v>
      </c>
      <c r="Z77" s="83">
        <v>68.0095555397046</v>
      </c>
      <c r="AA77" s="83">
        <v>71.8686209851512</v>
      </c>
      <c r="AB77" s="83">
        <v>77.0597227963774</v>
      </c>
      <c r="AC77" s="83">
        <v>79.5733636307381</v>
      </c>
      <c r="AD77" s="83">
        <v>81.6416840117916</v>
      </c>
      <c r="AE77" s="83">
        <v>84.3598804762706</v>
      </c>
      <c r="AF77" s="83">
        <v>91.0085844315767</v>
      </c>
      <c r="AG77" s="83">
        <v>92.4948158042017</v>
      </c>
      <c r="AH77" s="83">
        <v>99.0679171407117</v>
      </c>
      <c r="AI77" s="83">
        <v>104.121230444873</v>
      </c>
      <c r="AJ77" s="83">
        <v>106.240212887085</v>
      </c>
      <c r="AK77" s="83">
        <v>107.506663475005</v>
      </c>
      <c r="AL77" s="83">
        <v>111.477795981994</v>
      </c>
      <c r="AM77" s="83">
        <v>114.559587996871</v>
      </c>
      <c r="AN77" s="83">
        <v>119.873562092165</v>
      </c>
      <c r="AO77" s="83">
        <v>124.462318983948</v>
      </c>
      <c r="AP77" s="83">
        <v>138.332430298455</v>
      </c>
      <c r="AQ77" s="83">
        <v>142.969327826713</v>
      </c>
      <c r="AR77" s="83">
        <v>149.320562599614</v>
      </c>
      <c r="AS77" s="83">
        <v>155.238656432852</v>
      </c>
      <c r="AT77" s="83">
        <v>155.220726375045</v>
      </c>
      <c r="AU77" s="83">
        <v>152.582446239133</v>
      </c>
      <c r="AV77" s="83">
        <v>145.819280097176</v>
      </c>
      <c r="AW77" s="83">
        <v>138.310978955152</v>
      </c>
      <c r="AX77" s="83">
        <v>131.343870655013</v>
      </c>
      <c r="AY77" s="83">
        <v>131.016048277302</v>
      </c>
      <c r="AZ77" s="83">
        <v>121.340481444966</v>
      </c>
      <c r="BA77" s="83">
        <v>119.322176643969</v>
      </c>
      <c r="BB77" s="83">
        <v>120.723831429185</v>
      </c>
      <c r="BC77" s="83">
        <v>117.743842913327</v>
      </c>
      <c r="BD77" s="83">
        <v>120.357004662887</v>
      </c>
      <c r="BE77" s="116">
        <v>116.831650117502</v>
      </c>
      <c r="BF77" s="77">
        <v>-0.0319430241301264</v>
      </c>
      <c r="BG77" s="84">
        <v>-0.0251177436644413</v>
      </c>
      <c r="BH77" s="78">
        <v>0.00365285585141045</v>
      </c>
    </row>
    <row r="78" spans="8:8" s="70" ht="10.2" customFormat="1">
      <c r="A78" s="80" t="s">
        <v>164</v>
      </c>
      <c r="B78" s="81">
        <v>136.963950431703</v>
      </c>
      <c r="C78" s="81">
        <v>142.551780652287</v>
      </c>
      <c r="D78" s="81">
        <v>148.863748791733</v>
      </c>
      <c r="E78" s="81">
        <v>157.026509444749</v>
      </c>
      <c r="F78" s="81">
        <v>164.75271303991</v>
      </c>
      <c r="G78" s="81">
        <v>171.507408617601</v>
      </c>
      <c r="H78" s="81">
        <v>181.085166528663</v>
      </c>
      <c r="I78" s="81">
        <v>196.326529141265</v>
      </c>
      <c r="J78" s="81">
        <v>216.084652518123</v>
      </c>
      <c r="K78" s="81">
        <v>228.505520248838</v>
      </c>
      <c r="L78" s="81">
        <v>225.145815329399</v>
      </c>
      <c r="M78" s="81">
        <v>256.651164579938</v>
      </c>
      <c r="N78" s="81">
        <v>291.626543492546</v>
      </c>
      <c r="O78" s="81">
        <v>301.988188898829</v>
      </c>
      <c r="P78" s="81">
        <v>354.621494320233</v>
      </c>
      <c r="Q78" s="81">
        <v>339.256977397451</v>
      </c>
      <c r="R78" s="81">
        <v>366.094331793294</v>
      </c>
      <c r="S78" s="81">
        <v>405.518494512843</v>
      </c>
      <c r="T78" s="81">
        <v>446.644574120715</v>
      </c>
      <c r="U78" s="81">
        <v>500.810558720419</v>
      </c>
      <c r="V78" s="81">
        <v>531.864502378928</v>
      </c>
      <c r="W78" s="81">
        <v>539.009078250863</v>
      </c>
      <c r="X78" s="81">
        <v>574.714785551127</v>
      </c>
      <c r="Y78" s="81">
        <v>603.9090511107</v>
      </c>
      <c r="Z78" s="81">
        <v>634.670238525198</v>
      </c>
      <c r="AA78" s="81">
        <v>670.711883210143</v>
      </c>
      <c r="AB78" s="81">
        <v>705.977958171315</v>
      </c>
      <c r="AC78" s="81">
        <v>758.151467664708</v>
      </c>
      <c r="AD78" s="81">
        <v>781.131054363319</v>
      </c>
      <c r="AE78" s="81">
        <v>873.450563683329</v>
      </c>
      <c r="AF78" s="81">
        <v>897.534349248143</v>
      </c>
      <c r="AG78" s="81">
        <v>920.297352775293</v>
      </c>
      <c r="AH78" s="81">
        <v>964.185311815811</v>
      </c>
      <c r="AI78" s="81">
        <v>972.750641044336</v>
      </c>
      <c r="AJ78" s="81">
        <v>992.349285087879</v>
      </c>
      <c r="AK78" s="81">
        <v>1044.88543558333</v>
      </c>
      <c r="AL78" s="81">
        <v>1090.29991966294</v>
      </c>
      <c r="AM78" s="81">
        <v>1142.20172708445</v>
      </c>
      <c r="AN78" s="81">
        <v>1190.94385207946</v>
      </c>
      <c r="AO78" s="81">
        <v>1281.13668329348</v>
      </c>
      <c r="AP78" s="81">
        <v>1339.00069200977</v>
      </c>
      <c r="AQ78" s="81">
        <v>1407.11274042125</v>
      </c>
      <c r="AR78" s="81">
        <v>1483.78064060588</v>
      </c>
      <c r="AS78" s="81">
        <v>1589.44410409468</v>
      </c>
      <c r="AT78" s="81">
        <v>1612.90948923371</v>
      </c>
      <c r="AU78" s="81">
        <v>1709.76902211005</v>
      </c>
      <c r="AV78" s="81">
        <v>1770.10021780316</v>
      </c>
      <c r="AW78" s="81">
        <v>1835.8022700157</v>
      </c>
      <c r="AX78" s="81">
        <v>1893.40162503438</v>
      </c>
      <c r="AY78" s="81">
        <v>1939.90349922324</v>
      </c>
      <c r="AZ78" s="81">
        <v>1987.25875758455</v>
      </c>
      <c r="BA78" s="81">
        <v>2040.83875136806</v>
      </c>
      <c r="BB78" s="81">
        <v>2050.04993054043</v>
      </c>
      <c r="BC78" s="81">
        <v>2054.18935890282</v>
      </c>
      <c r="BD78" s="81">
        <v>2103.63852496458</v>
      </c>
      <c r="BE78" s="81">
        <v>2025.26580643966</v>
      </c>
      <c r="BF78" s="82">
        <v>-0.039886240274423</v>
      </c>
      <c r="BG78" s="82">
        <v>0.0269188170787564</v>
      </c>
      <c r="BH78" s="82">
        <v>0.0633219170000095</v>
      </c>
    </row>
    <row r="79" spans="8:8">
      <c r="B79" s="76"/>
      <c r="C79" s="76"/>
      <c r="D79" s="76"/>
      <c r="E79" s="76"/>
      <c r="F79" s="76"/>
      <c r="G79" s="76"/>
      <c r="H79" s="76"/>
      <c r="I79" s="76"/>
      <c r="J79" s="76"/>
      <c r="K79" s="76"/>
      <c r="L79" s="76"/>
      <c r="M79" s="76"/>
      <c r="N79" s="76"/>
      <c r="O79" s="76"/>
      <c r="P79" s="76"/>
      <c r="Q79" s="76"/>
      <c r="R79" s="76"/>
      <c r="S79" s="76"/>
      <c r="T79" s="76"/>
      <c r="U79" s="76"/>
      <c r="V79" s="76"/>
      <c r="W79" s="76"/>
      <c r="X79" s="76"/>
      <c r="Y79" s="76"/>
      <c r="Z79" s="76"/>
      <c r="AA79" s="76"/>
      <c r="AB79" s="76"/>
      <c r="AC79" s="76"/>
      <c r="AD79" s="76"/>
      <c r="AE79" s="76"/>
      <c r="AF79" s="76"/>
      <c r="AG79" s="76"/>
      <c r="AH79" s="76"/>
      <c r="AI79" s="76"/>
      <c r="AJ79" s="76"/>
      <c r="AK79" s="76"/>
      <c r="AL79" s="76"/>
      <c r="AM79" s="76"/>
      <c r="AN79" s="76"/>
      <c r="AO79" s="76"/>
      <c r="AP79" s="76"/>
      <c r="AQ79" s="76"/>
      <c r="AR79" s="76"/>
      <c r="AS79" s="76"/>
      <c r="AT79" s="76"/>
      <c r="AU79" s="76"/>
      <c r="AV79" s="76"/>
      <c r="AW79" s="76"/>
      <c r="AX79" s="76"/>
      <c r="AY79" s="76"/>
      <c r="AZ79" s="76"/>
      <c r="BA79" s="76"/>
      <c r="BB79" s="76"/>
      <c r="BC79" s="76"/>
      <c r="BD79" s="76"/>
      <c r="BE79" s="115"/>
      <c r="BF79" s="77"/>
      <c r="BG79" s="79"/>
      <c r="BH79" s="78"/>
    </row>
    <row r="80" spans="8:8">
      <c r="A80" s="73" t="s">
        <v>165</v>
      </c>
      <c r="B80" s="76">
        <v>5.5687527761</v>
      </c>
      <c r="C80" s="76">
        <v>6.8675059786</v>
      </c>
      <c r="D80" s="76">
        <v>6.3693069022</v>
      </c>
      <c r="E80" s="76">
        <v>6.77113723</v>
      </c>
      <c r="F80" s="76">
        <v>7.592118351</v>
      </c>
      <c r="G80" s="76">
        <v>8.2644246325</v>
      </c>
      <c r="H80" s="76">
        <v>8.9308441677</v>
      </c>
      <c r="I80" s="76">
        <v>9.9864805262</v>
      </c>
      <c r="J80" s="76">
        <v>11.6122140344</v>
      </c>
      <c r="K80" s="76">
        <v>12.9736952606</v>
      </c>
      <c r="L80" s="76">
        <v>15.4752294509</v>
      </c>
      <c r="M80" s="76">
        <v>17.8837581216</v>
      </c>
      <c r="N80" s="76">
        <v>19.3442107532</v>
      </c>
      <c r="O80" s="76">
        <v>24.5346418156</v>
      </c>
      <c r="P80" s="76">
        <v>32.1114066762</v>
      </c>
      <c r="Q80" s="76">
        <v>38.5157847697</v>
      </c>
      <c r="R80" s="76">
        <v>46.3101806587</v>
      </c>
      <c r="S80" s="76">
        <v>54.2584417261</v>
      </c>
      <c r="T80" s="76">
        <v>59.0323905669</v>
      </c>
      <c r="U80" s="76">
        <v>56.9577191374</v>
      </c>
      <c r="V80" s="76">
        <v>57.6124513815</v>
      </c>
      <c r="W80" s="76">
        <v>60.9855613778</v>
      </c>
      <c r="X80" s="76">
        <v>62.674556869</v>
      </c>
      <c r="Y80" s="76">
        <v>66.8850587251</v>
      </c>
      <c r="Z80" s="76">
        <v>65.1347226026</v>
      </c>
      <c r="AA80" s="76">
        <v>65.3538273166388</v>
      </c>
      <c r="AB80" s="76">
        <v>65.2782873555899</v>
      </c>
      <c r="AC80" s="76">
        <v>66.5623753915341</v>
      </c>
      <c r="AD80" s="76">
        <v>62.1241922258665</v>
      </c>
      <c r="AE80" s="76">
        <v>62.8151849168074</v>
      </c>
      <c r="AF80" s="76">
        <v>65.1593145535869</v>
      </c>
      <c r="AG80" s="76">
        <v>64.3348838461443</v>
      </c>
      <c r="AH80" s="76">
        <v>61.8408547792063</v>
      </c>
      <c r="AI80" s="76">
        <v>64.4103212374095</v>
      </c>
      <c r="AJ80" s="76">
        <v>64.4281689278865</v>
      </c>
      <c r="AK80" s="76">
        <v>62.5948727279154</v>
      </c>
      <c r="AL80" s="76">
        <v>64.9326265944146</v>
      </c>
      <c r="AM80" s="76">
        <v>67.8554922427601</v>
      </c>
      <c r="AN80" s="76">
        <v>70.9544768253267</v>
      </c>
      <c r="AO80" s="76">
        <v>74.3068815949343</v>
      </c>
      <c r="AP80" s="76">
        <v>76.9454528444361</v>
      </c>
      <c r="AQ80" s="76">
        <v>80.8032016398756</v>
      </c>
      <c r="AR80" s="76">
        <v>85.2188838235627</v>
      </c>
      <c r="AS80" s="76">
        <v>90.622267981208</v>
      </c>
      <c r="AT80" s="76">
        <v>95.6727675969345</v>
      </c>
      <c r="AU80" s="76">
        <v>94.5984067182579</v>
      </c>
      <c r="AV80" s="76">
        <v>100.577985544334</v>
      </c>
      <c r="AW80" s="76">
        <v>108.876630346957</v>
      </c>
      <c r="AX80" s="76">
        <v>115.439977699118</v>
      </c>
      <c r="AY80" s="76">
        <v>123.597268115255</v>
      </c>
      <c r="AZ80" s="76">
        <v>128.966966078134</v>
      </c>
      <c r="BA80" s="76">
        <v>127.695873703456</v>
      </c>
      <c r="BB80" s="76">
        <v>130.730422902877</v>
      </c>
      <c r="BC80" s="76">
        <v>137.684153006764</v>
      </c>
      <c r="BD80" s="76">
        <v>141.255957024202</v>
      </c>
      <c r="BE80" s="115">
        <v>129.765805742643</v>
      </c>
      <c r="BF80" s="77">
        <v>-0.0838527656666543</v>
      </c>
      <c r="BG80" s="79">
        <v>0.0397330364614525</v>
      </c>
      <c r="BH80" s="78">
        <v>0.00405725488207407</v>
      </c>
    </row>
    <row r="81" spans="8:8">
      <c r="A81" s="73" t="s">
        <v>166</v>
      </c>
      <c r="B81" s="76">
        <v>22.9015582589</v>
      </c>
      <c r="C81" s="76">
        <v>24.0252858085</v>
      </c>
      <c r="D81" s="76">
        <v>20.1245571806</v>
      </c>
      <c r="E81" s="76">
        <v>21.0626535053</v>
      </c>
      <c r="F81" s="76">
        <v>15.8805010404</v>
      </c>
      <c r="G81" s="76">
        <v>20.2005890466</v>
      </c>
      <c r="H81" s="76">
        <v>20.4924383393464</v>
      </c>
      <c r="I81" s="76">
        <v>23.1321358686776</v>
      </c>
      <c r="J81" s="76">
        <v>21.6042287768736</v>
      </c>
      <c r="K81" s="76">
        <v>24.6206631767304</v>
      </c>
      <c r="L81" s="76">
        <v>27.5734772191472</v>
      </c>
      <c r="M81" s="76">
        <v>32.5512978280417</v>
      </c>
      <c r="N81" s="76">
        <v>34.922639936435</v>
      </c>
      <c r="O81" s="76">
        <v>36.3230697019537</v>
      </c>
      <c r="P81" s="76">
        <v>40.1094732848472</v>
      </c>
      <c r="Q81" s="76">
        <v>45.598727873897</v>
      </c>
      <c r="R81" s="76">
        <v>52.5159302691375</v>
      </c>
      <c r="S81" s="76">
        <v>59.0509657806653</v>
      </c>
      <c r="T81" s="76">
        <v>64.683878924007</v>
      </c>
      <c r="U81" s="76">
        <v>70.3666856751988</v>
      </c>
      <c r="V81" s="76">
        <v>73.1362658751345</v>
      </c>
      <c r="W81" s="76">
        <v>74.7011692314075</v>
      </c>
      <c r="X81" s="76">
        <v>79.7206442004085</v>
      </c>
      <c r="Y81" s="76">
        <v>80.6437346367118</v>
      </c>
      <c r="Z81" s="76">
        <v>84.909504159719</v>
      </c>
      <c r="AA81" s="76">
        <v>86.5027247449918</v>
      </c>
      <c r="AB81" s="76">
        <v>87.1376109032774</v>
      </c>
      <c r="AC81" s="76">
        <v>85.6217124749061</v>
      </c>
      <c r="AD81" s="76">
        <v>84.033181985118</v>
      </c>
      <c r="AE81" s="76">
        <v>88.3623875300069</v>
      </c>
      <c r="AF81" s="76">
        <v>93.4991554082339</v>
      </c>
      <c r="AG81" s="76">
        <v>99.4552287127506</v>
      </c>
      <c r="AH81" s="76">
        <v>103.912410293558</v>
      </c>
      <c r="AI81" s="76">
        <v>108.067074435919</v>
      </c>
      <c r="AJ81" s="76">
        <v>113.916221511717</v>
      </c>
      <c r="AK81" s="76">
        <v>118.837755009924</v>
      </c>
      <c r="AL81" s="76">
        <v>124.976767666367</v>
      </c>
      <c r="AM81" s="76">
        <v>122.181221205788</v>
      </c>
      <c r="AN81" s="76">
        <v>132.162040966158</v>
      </c>
      <c r="AO81" s="76">
        <v>131.270164549644</v>
      </c>
      <c r="AP81" s="76">
        <v>145.555348246567</v>
      </c>
      <c r="AQ81" s="76">
        <v>148.555267516507</v>
      </c>
      <c r="AR81" s="76">
        <v>157.736471330759</v>
      </c>
      <c r="AS81" s="76">
        <v>165.706643480952</v>
      </c>
      <c r="AT81" s="76">
        <v>174.442070956627</v>
      </c>
      <c r="AU81" s="76">
        <v>185.627187450358</v>
      </c>
      <c r="AV81" s="76">
        <v>187.151171550877</v>
      </c>
      <c r="AW81" s="76">
        <v>197.846454804366</v>
      </c>
      <c r="AX81" s="76">
        <v>196.638879180627</v>
      </c>
      <c r="AY81" s="76">
        <v>201.414612243025</v>
      </c>
      <c r="AZ81" s="76">
        <v>204.8515692629</v>
      </c>
      <c r="BA81" s="76">
        <v>213.436622223925</v>
      </c>
      <c r="BB81" s="76">
        <v>216.928418524838</v>
      </c>
      <c r="BC81" s="76">
        <v>217.964869568177</v>
      </c>
      <c r="BD81" s="76">
        <v>216.934930915028</v>
      </c>
      <c r="BE81" s="115">
        <v>199.201901698843</v>
      </c>
      <c r="BF81" s="77">
        <v>-0.0842524374939131</v>
      </c>
      <c r="BG81" s="79">
        <v>0.0220398402059785</v>
      </c>
      <c r="BH81" s="78">
        <v>0.00622824235984752</v>
      </c>
    </row>
    <row r="82" spans="8:8">
      <c r="A82" s="73" t="s">
        <v>167</v>
      </c>
      <c r="B82" s="76">
        <v>3.56559041210769</v>
      </c>
      <c r="C82" s="76">
        <v>5.34030219363115</v>
      </c>
      <c r="D82" s="76">
        <v>5.74353527454188</v>
      </c>
      <c r="E82" s="76">
        <v>6.07459499217094</v>
      </c>
      <c r="F82" s="76">
        <v>6.48506179325664</v>
      </c>
      <c r="G82" s="76">
        <v>6.88175276168872</v>
      </c>
      <c r="H82" s="76">
        <v>7.25005795214699</v>
      </c>
      <c r="I82" s="76">
        <v>7.91367410531981</v>
      </c>
      <c r="J82" s="76">
        <v>9.25798830369634</v>
      </c>
      <c r="K82" s="76">
        <v>9.84723521266096</v>
      </c>
      <c r="L82" s="76">
        <v>10.3000054791993</v>
      </c>
      <c r="M82" s="76">
        <v>11.27637807457</v>
      </c>
      <c r="N82" s="76">
        <v>12.3948284021752</v>
      </c>
      <c r="O82" s="76">
        <v>13.2259177353042</v>
      </c>
      <c r="P82" s="76">
        <v>14.7865226081996</v>
      </c>
      <c r="Q82" s="76">
        <v>14.9258698690257</v>
      </c>
      <c r="R82" s="76">
        <v>14.8435779154687</v>
      </c>
      <c r="S82" s="76">
        <v>15.6633746055738</v>
      </c>
      <c r="T82" s="76">
        <v>16.2736734431439</v>
      </c>
      <c r="U82" s="76">
        <v>16.5756639014824</v>
      </c>
      <c r="V82" s="76">
        <v>17.1730130474336</v>
      </c>
      <c r="W82" s="76">
        <v>17.7592728881064</v>
      </c>
      <c r="X82" s="76">
        <v>18.2125543909196</v>
      </c>
      <c r="Y82" s="76">
        <v>19.1563404687788</v>
      </c>
      <c r="Z82" s="76">
        <v>20.9802026073232</v>
      </c>
      <c r="AA82" s="76">
        <v>21.3156488224388</v>
      </c>
      <c r="AB82" s="76">
        <v>21.5465159540548</v>
      </c>
      <c r="AC82" s="76">
        <v>24.2485517401496</v>
      </c>
      <c r="AD82" s="76">
        <v>25.1597825615712</v>
      </c>
      <c r="AE82" s="76">
        <v>27.295016939298</v>
      </c>
      <c r="AF82" s="76">
        <v>27.1470509508844</v>
      </c>
      <c r="AG82" s="76">
        <v>27.624743793552</v>
      </c>
      <c r="AH82" s="76">
        <v>28.3735261088024</v>
      </c>
      <c r="AI82" s="76">
        <v>29.8947881657296</v>
      </c>
      <c r="AJ82" s="76">
        <v>31.4993922673676</v>
      </c>
      <c r="AK82" s="76">
        <v>31.5813442460312</v>
      </c>
      <c r="AL82" s="76">
        <v>34.3597883684528</v>
      </c>
      <c r="AM82" s="76">
        <v>35.37163837614</v>
      </c>
      <c r="AN82" s="76">
        <v>34.69792963236</v>
      </c>
      <c r="AO82" s="76">
        <v>40.120194067076</v>
      </c>
      <c r="AP82" s="76">
        <v>43.888725461404</v>
      </c>
      <c r="AQ82" s="76">
        <v>44.562642950628</v>
      </c>
      <c r="AR82" s="76">
        <v>43.7736312696262</v>
      </c>
      <c r="AS82" s="76">
        <v>48.638962043484</v>
      </c>
      <c r="AT82" s="76">
        <v>45.1529694197424</v>
      </c>
      <c r="AU82" s="76">
        <v>49.0935260795134</v>
      </c>
      <c r="AV82" s="76">
        <v>52.9120784080482</v>
      </c>
      <c r="AW82" s="76">
        <v>53.9253005345338</v>
      </c>
      <c r="AX82" s="76">
        <v>54.3101806025914</v>
      </c>
      <c r="AY82" s="76">
        <v>56.46089798992</v>
      </c>
      <c r="AZ82" s="76">
        <v>56.718145994184</v>
      </c>
      <c r="BA82" s="76">
        <v>56.972320833536</v>
      </c>
      <c r="BB82" s="76">
        <v>59.9953553949116</v>
      </c>
      <c r="BC82" s="76">
        <v>61.5909142219634</v>
      </c>
      <c r="BD82" s="76">
        <v>67.7104899034043</v>
      </c>
      <c r="BE82" s="115">
        <v>62.7548385711835</v>
      </c>
      <c r="BF82" s="77">
        <v>-0.0757210979732494</v>
      </c>
      <c r="BG82" s="79">
        <v>0.0413505817171549</v>
      </c>
      <c r="BH82" s="78">
        <v>0.00196209142855139</v>
      </c>
    </row>
    <row r="83" spans="8:8">
      <c r="A83" s="73" t="s">
        <v>168</v>
      </c>
      <c r="B83" s="76">
        <v>113.204194104177</v>
      </c>
      <c r="C83" s="76">
        <v>113.521912883937</v>
      </c>
      <c r="D83" s="76">
        <v>116.842665688533</v>
      </c>
      <c r="E83" s="76">
        <v>123.105196737887</v>
      </c>
      <c r="F83" s="76">
        <v>126.252079733774</v>
      </c>
      <c r="G83" s="76">
        <v>131.621699277593</v>
      </c>
      <c r="H83" s="76">
        <v>142.217589118302</v>
      </c>
      <c r="I83" s="76">
        <v>145.693127831636</v>
      </c>
      <c r="J83" s="76">
        <v>156.609780334597</v>
      </c>
      <c r="K83" s="76">
        <v>161.765683902441</v>
      </c>
      <c r="L83" s="76">
        <v>172.499914137881</v>
      </c>
      <c r="M83" s="76">
        <v>180.037068959107</v>
      </c>
      <c r="N83" s="76">
        <v>184.993892880011</v>
      </c>
      <c r="O83" s="76">
        <v>182.244101794718</v>
      </c>
      <c r="P83" s="76">
        <v>190.136317037274</v>
      </c>
      <c r="Q83" s="76">
        <v>205.857637896608</v>
      </c>
      <c r="R83" s="76">
        <v>240.268659329466</v>
      </c>
      <c r="S83" s="76">
        <v>264.046812700943</v>
      </c>
      <c r="T83" s="76">
        <v>270.392161570283</v>
      </c>
      <c r="U83" s="76">
        <v>290.401088480387</v>
      </c>
      <c r="V83" s="76">
        <v>297.120088441512</v>
      </c>
      <c r="W83" s="76">
        <v>299.424268347089</v>
      </c>
      <c r="X83" s="76">
        <v>306.762024411765</v>
      </c>
      <c r="Y83" s="76">
        <v>330.544467899578</v>
      </c>
      <c r="Z83" s="76">
        <v>312.525372719486</v>
      </c>
      <c r="AA83" s="76">
        <v>324.869610876669</v>
      </c>
      <c r="AB83" s="76">
        <v>319.221415708562</v>
      </c>
      <c r="AC83" s="76">
        <v>327.23367771801</v>
      </c>
      <c r="AD83" s="76">
        <v>329.59389687316</v>
      </c>
      <c r="AE83" s="76">
        <v>340.297541964768</v>
      </c>
      <c r="AF83" s="76">
        <v>351.153986298172</v>
      </c>
      <c r="AG83" s="76">
        <v>357.305904999663</v>
      </c>
      <c r="AH83" s="76">
        <v>365.149546864388</v>
      </c>
      <c r="AI83" s="76">
        <v>357.551563763852</v>
      </c>
      <c r="AJ83" s="76">
        <v>370.110977022015</v>
      </c>
      <c r="AK83" s="76">
        <v>371.649583381831</v>
      </c>
      <c r="AL83" s="76">
        <v>376.47557506394</v>
      </c>
      <c r="AM83" s="76">
        <v>366.562669575457</v>
      </c>
      <c r="AN83" s="76">
        <v>399.778502490432</v>
      </c>
      <c r="AO83" s="76">
        <v>439.144580568547</v>
      </c>
      <c r="AP83" s="76">
        <v>421.663646837225</v>
      </c>
      <c r="AQ83" s="76">
        <v>430.858949380721</v>
      </c>
      <c r="AR83" s="76">
        <v>441.043242481224</v>
      </c>
      <c r="AS83" s="76">
        <v>475.954716865583</v>
      </c>
      <c r="AT83" s="76">
        <v>474.401877621083</v>
      </c>
      <c r="AU83" s="76">
        <v>474.864261356816</v>
      </c>
      <c r="AV83" s="76">
        <v>466.276962323306</v>
      </c>
      <c r="AW83" s="76">
        <v>462.052148054636</v>
      </c>
      <c r="AX83" s="76">
        <v>462.787845541192</v>
      </c>
      <c r="AY83" s="76">
        <v>467.190521832019</v>
      </c>
      <c r="AZ83" s="76">
        <v>455.070565402361</v>
      </c>
      <c r="BA83" s="76">
        <v>473.898893545082</v>
      </c>
      <c r="BB83" s="76">
        <v>469.746506311918</v>
      </c>
      <c r="BC83" s="76">
        <v>451.329978285522</v>
      </c>
      <c r="BD83" s="76">
        <v>462.060581815172</v>
      </c>
      <c r="BE83" s="115">
        <v>434.095207823638</v>
      </c>
      <c r="BF83" s="77">
        <v>-0.0630900527316288</v>
      </c>
      <c r="BG83" s="79">
        <v>-0.00263240848092638</v>
      </c>
      <c r="BH83" s="78">
        <v>0.0135724114002758</v>
      </c>
    </row>
    <row r="84" spans="8:8">
      <c r="A84" s="73" t="s">
        <v>169</v>
      </c>
      <c r="B84" s="76">
        <v>23.6158934672463</v>
      </c>
      <c r="C84" s="76">
        <v>25.6886559069217</v>
      </c>
      <c r="D84" s="76">
        <v>26.5712786924844</v>
      </c>
      <c r="E84" s="76">
        <v>27.7572289738345</v>
      </c>
      <c r="F84" s="76">
        <v>28.4582379255011</v>
      </c>
      <c r="G84" s="76">
        <v>30.5233807149265</v>
      </c>
      <c r="H84" s="76">
        <v>35.2079243554056</v>
      </c>
      <c r="I84" s="76">
        <v>35.4742847390151</v>
      </c>
      <c r="J84" s="76">
        <v>37.8258717974675</v>
      </c>
      <c r="K84" s="76">
        <v>37.0907926062288</v>
      </c>
      <c r="L84" s="76">
        <v>35.0059521981329</v>
      </c>
      <c r="M84" s="76">
        <v>37.8628743348864</v>
      </c>
      <c r="N84" s="76">
        <v>36.1845699687832</v>
      </c>
      <c r="O84" s="76">
        <v>35.4747698393435</v>
      </c>
      <c r="P84" s="76">
        <v>35.8023157848371</v>
      </c>
      <c r="Q84" s="76">
        <v>37.1959811971253</v>
      </c>
      <c r="R84" s="76">
        <v>35.5866040540315</v>
      </c>
      <c r="S84" s="76">
        <v>34.3762542163883</v>
      </c>
      <c r="T84" s="76">
        <v>35.1054986979119</v>
      </c>
      <c r="U84" s="76">
        <v>34.790511265364</v>
      </c>
      <c r="V84" s="76">
        <v>36.0272368397898</v>
      </c>
      <c r="W84" s="76">
        <v>39.4039945889532</v>
      </c>
      <c r="X84" s="76">
        <v>41.7011638005981</v>
      </c>
      <c r="Y84" s="76">
        <v>44.6037028941491</v>
      </c>
      <c r="Z84" s="76">
        <v>45.6706942443996</v>
      </c>
      <c r="AA84" s="76">
        <v>51.993834952965</v>
      </c>
      <c r="AB84" s="76">
        <v>47.8948298555905</v>
      </c>
      <c r="AC84" s="76">
        <v>48.1807504929365</v>
      </c>
      <c r="AD84" s="76">
        <v>52.335863351242</v>
      </c>
      <c r="AE84" s="76">
        <v>52.2974284321165</v>
      </c>
      <c r="AF84" s="76">
        <v>53.0442013686744</v>
      </c>
      <c r="AG84" s="76">
        <v>53.1098537277959</v>
      </c>
      <c r="AH84" s="76">
        <v>55.3321750501014</v>
      </c>
      <c r="AI84" s="76">
        <v>54.9765642282345</v>
      </c>
      <c r="AJ84" s="76">
        <v>54.9806336712326</v>
      </c>
      <c r="AK84" s="76">
        <v>54.4157499273746</v>
      </c>
      <c r="AL84" s="76">
        <v>57.4678062153343</v>
      </c>
      <c r="AM84" s="76">
        <v>57.2992244636682</v>
      </c>
      <c r="AN84" s="76">
        <v>55.4601321840274</v>
      </c>
      <c r="AO84" s="76">
        <v>62.2385136231112</v>
      </c>
      <c r="AP84" s="76">
        <v>63.9978825888611</v>
      </c>
      <c r="AQ84" s="76">
        <v>65.0452142196376</v>
      </c>
      <c r="AR84" s="76">
        <v>67.512082599612</v>
      </c>
      <c r="AS84" s="76">
        <v>66.7472253079785</v>
      </c>
      <c r="AT84" s="76">
        <v>70.9958750567589</v>
      </c>
      <c r="AU84" s="76">
        <v>76.1314446342039</v>
      </c>
      <c r="AV84" s="76">
        <v>80.7572753559724</v>
      </c>
      <c r="AW84" s="76">
        <v>79.661850863538</v>
      </c>
      <c r="AX84" s="76">
        <v>89.6839486312069</v>
      </c>
      <c r="AY84" s="76">
        <v>99.9946778716105</v>
      </c>
      <c r="AZ84" s="76">
        <v>104.879982811004</v>
      </c>
      <c r="BA84" s="76">
        <v>103.003502587374</v>
      </c>
      <c r="BB84" s="76">
        <v>111.183529299705</v>
      </c>
      <c r="BC84" s="76">
        <v>117.232026208857</v>
      </c>
      <c r="BD84" s="76">
        <v>118.397232385222</v>
      </c>
      <c r="BE84" s="115">
        <v>102.137722787273</v>
      </c>
      <c r="BF84" s="77">
        <v>-0.139687170731299</v>
      </c>
      <c r="BG84" s="79">
        <v>0.0524727094231323</v>
      </c>
      <c r="BH84" s="78">
        <v>0.00319343583659045</v>
      </c>
    </row>
    <row r="85" spans="8:8">
      <c r="A85" s="73" t="s">
        <v>170</v>
      </c>
      <c r="B85" s="76">
        <v>6.88364210500127</v>
      </c>
      <c r="C85" s="76">
        <v>7.08099319416161</v>
      </c>
      <c r="D85" s="76">
        <v>7.20306979954555</v>
      </c>
      <c r="E85" s="76">
        <v>7.46668932158731</v>
      </c>
      <c r="F85" s="76">
        <v>7.73654367681235</v>
      </c>
      <c r="G85" s="76">
        <v>7.86609121708128</v>
      </c>
      <c r="H85" s="76">
        <v>9.2782533349578</v>
      </c>
      <c r="I85" s="76">
        <v>9.58141975456273</v>
      </c>
      <c r="J85" s="76">
        <v>10.6611944950497</v>
      </c>
      <c r="K85" s="76">
        <v>11.1679404749188</v>
      </c>
      <c r="L85" s="76">
        <v>10.0332653252314</v>
      </c>
      <c r="M85" s="76">
        <v>10.1936122119039</v>
      </c>
      <c r="N85" s="76">
        <v>10.7743856353271</v>
      </c>
      <c r="O85" s="76">
        <v>12.5239631149549</v>
      </c>
      <c r="P85" s="76">
        <v>12.7148084459641</v>
      </c>
      <c r="Q85" s="76">
        <v>13.1620176853646</v>
      </c>
      <c r="R85" s="76">
        <v>13.9101491716555</v>
      </c>
      <c r="S85" s="76">
        <v>12.8591421280643</v>
      </c>
      <c r="T85" s="76">
        <v>14.5058355019235</v>
      </c>
      <c r="U85" s="76">
        <v>13.0143625068856</v>
      </c>
      <c r="V85" s="76">
        <v>14.537977035312</v>
      </c>
      <c r="W85" s="76">
        <v>14.11547348161</v>
      </c>
      <c r="X85" s="76">
        <v>14.5280900771435</v>
      </c>
      <c r="Y85" s="76">
        <v>15.5303828712881</v>
      </c>
      <c r="Z85" s="76">
        <v>15.4368719057478</v>
      </c>
      <c r="AA85" s="76">
        <v>14.3562521831911</v>
      </c>
      <c r="AB85" s="76">
        <v>12.9819693314409</v>
      </c>
      <c r="AC85" s="76">
        <v>12.9320030436318</v>
      </c>
      <c r="AD85" s="76">
        <v>13.3130184509851</v>
      </c>
      <c r="AE85" s="76">
        <v>13.0096498812228</v>
      </c>
      <c r="AF85" s="76">
        <v>12.7990356227725</v>
      </c>
      <c r="AG85" s="76">
        <v>12.9024584727091</v>
      </c>
      <c r="AH85" s="76">
        <v>13.3310173695129</v>
      </c>
      <c r="AI85" s="76">
        <v>12.4038158217377</v>
      </c>
      <c r="AJ85" s="76">
        <v>13.3465504048652</v>
      </c>
      <c r="AK85" s="76">
        <v>14.2758424999677</v>
      </c>
      <c r="AL85" s="76">
        <v>14.9372468251738</v>
      </c>
      <c r="AM85" s="76">
        <v>15.6656691372136</v>
      </c>
      <c r="AN85" s="76">
        <v>17.2381118014505</v>
      </c>
      <c r="AO85" s="76">
        <v>20.9831690929721</v>
      </c>
      <c r="AP85" s="76">
        <v>19.8437111739956</v>
      </c>
      <c r="AQ85" s="76">
        <v>22.4337835374854</v>
      </c>
      <c r="AR85" s="76">
        <v>24.7290468453052</v>
      </c>
      <c r="AS85" s="76">
        <v>27.974340666629</v>
      </c>
      <c r="AT85" s="76">
        <v>30.0761282114817</v>
      </c>
      <c r="AU85" s="76">
        <v>34.7935324933588</v>
      </c>
      <c r="AV85" s="76">
        <v>36.8105611362422</v>
      </c>
      <c r="AW85" s="76">
        <v>39.8115298202124</v>
      </c>
      <c r="AX85" s="76">
        <v>44.614023018392</v>
      </c>
      <c r="AY85" s="76">
        <v>47.4735059703122</v>
      </c>
      <c r="AZ85" s="76">
        <v>47.6233506444059</v>
      </c>
      <c r="BA85" s="76">
        <v>48.8126049994451</v>
      </c>
      <c r="BB85" s="76">
        <v>46.496159882597</v>
      </c>
      <c r="BC85" s="76">
        <v>46.867709862015</v>
      </c>
      <c r="BD85" s="76">
        <v>42.6337014501865</v>
      </c>
      <c r="BE85" s="115">
        <v>38.4580568479347</v>
      </c>
      <c r="BF85" s="77">
        <v>-0.100406981207293</v>
      </c>
      <c r="BG85" s="79">
        <v>0.0355071720433735</v>
      </c>
      <c r="BH85" s="78">
        <v>0.00120242877550361</v>
      </c>
    </row>
    <row r="86" spans="8:8">
      <c r="A86" s="73" t="s">
        <v>171</v>
      </c>
      <c r="B86" s="76">
        <v>13.389324062053</v>
      </c>
      <c r="C86" s="76">
        <v>14.339576958886</v>
      </c>
      <c r="D86" s="76">
        <v>13.6253956272015</v>
      </c>
      <c r="E86" s="76">
        <v>12.8241719067389</v>
      </c>
      <c r="F86" s="76">
        <v>14.0560610558161</v>
      </c>
      <c r="G86" s="76">
        <v>15.5367532494716</v>
      </c>
      <c r="H86" s="76">
        <v>21.0579527356923</v>
      </c>
      <c r="I86" s="76">
        <v>22.5460820665731</v>
      </c>
      <c r="J86" s="76">
        <v>24.58612893936</v>
      </c>
      <c r="K86" s="76">
        <v>25.0161297057007</v>
      </c>
      <c r="L86" s="76">
        <v>26.9315712210714</v>
      </c>
      <c r="M86" s="76">
        <v>33.2744808060942</v>
      </c>
      <c r="N86" s="76">
        <v>35.6614999791521</v>
      </c>
      <c r="O86" s="76">
        <v>38.7572049233185</v>
      </c>
      <c r="P86" s="76">
        <v>42.7807686689745</v>
      </c>
      <c r="Q86" s="76">
        <v>47.1244883629058</v>
      </c>
      <c r="R86" s="76">
        <v>48.5069814984608</v>
      </c>
      <c r="S86" s="76">
        <v>51.4108944712302</v>
      </c>
      <c r="T86" s="76">
        <v>49.8284041714497</v>
      </c>
      <c r="U86" s="76">
        <v>45.7701727687109</v>
      </c>
      <c r="V86" s="76">
        <v>47.4949448091874</v>
      </c>
      <c r="W86" s="76">
        <v>45.0585267437549</v>
      </c>
      <c r="X86" s="76">
        <v>47.2676791537682</v>
      </c>
      <c r="Y86" s="76">
        <v>50.531683740527</v>
      </c>
      <c r="Z86" s="76">
        <v>52.2800972275532</v>
      </c>
      <c r="AA86" s="76">
        <v>50.7330841263536</v>
      </c>
      <c r="AB86" s="76">
        <v>52.6814117970765</v>
      </c>
      <c r="AC86" s="76">
        <v>58.2490990814088</v>
      </c>
      <c r="AD86" s="76">
        <v>58.9067019803349</v>
      </c>
      <c r="AE86" s="76">
        <v>58.4364196308388</v>
      </c>
      <c r="AF86" s="76">
        <v>59.6979108112751</v>
      </c>
      <c r="AG86" s="76">
        <v>64.6379432761682</v>
      </c>
      <c r="AH86" s="76">
        <v>64.8977861937752</v>
      </c>
      <c r="AI86" s="76">
        <v>68.5068934344381</v>
      </c>
      <c r="AJ86" s="76">
        <v>68.4670342592616</v>
      </c>
      <c r="AK86" s="76">
        <v>71.1687575113857</v>
      </c>
      <c r="AL86" s="76">
        <v>76.4554346139327</v>
      </c>
      <c r="AM86" s="76">
        <v>83.0884701255879</v>
      </c>
      <c r="AN86" s="76">
        <v>82.0809322718219</v>
      </c>
      <c r="AO86" s="76">
        <v>84.5308597617558</v>
      </c>
      <c r="AP86" s="76">
        <v>88.1985063219131</v>
      </c>
      <c r="AQ86" s="76">
        <v>81.3513301363524</v>
      </c>
      <c r="AR86" s="76">
        <v>88.0089050414765</v>
      </c>
      <c r="AS86" s="76">
        <v>95.209718874807</v>
      </c>
      <c r="AT86" s="76">
        <v>89.304947828345</v>
      </c>
      <c r="AU86" s="76">
        <v>94.6240449698785</v>
      </c>
      <c r="AV86" s="76">
        <v>104.254902254588</v>
      </c>
      <c r="AW86" s="76">
        <v>107.201924371529</v>
      </c>
      <c r="AX86" s="76">
        <v>107.573362574651</v>
      </c>
      <c r="AY86" s="76">
        <v>108.690986713218</v>
      </c>
      <c r="AZ86" s="76">
        <v>125.521224245299</v>
      </c>
      <c r="BA86" s="76">
        <v>132.440816484195</v>
      </c>
      <c r="BB86" s="76">
        <v>143.065218114413</v>
      </c>
      <c r="BC86" s="76">
        <v>159.877596534604</v>
      </c>
      <c r="BD86" s="76">
        <v>162.468670186782</v>
      </c>
      <c r="BE86" s="115">
        <v>151.498712609977</v>
      </c>
      <c r="BF86" s="77">
        <v>-0.0700682074426264</v>
      </c>
      <c r="BG86" s="79">
        <v>0.0616696698722861</v>
      </c>
      <c r="BH86" s="78">
        <v>0.00473675547920387</v>
      </c>
    </row>
    <row r="87" spans="8:8">
      <c r="A87" s="73" t="s">
        <v>172</v>
      </c>
      <c r="B87" s="76">
        <v>4.45884881491531</v>
      </c>
      <c r="C87" s="76">
        <v>4.91326074107233</v>
      </c>
      <c r="D87" s="76">
        <v>5.24431817062861</v>
      </c>
      <c r="E87" s="76">
        <v>5.97307398907628</v>
      </c>
      <c r="F87" s="76">
        <v>6.62977085828853</v>
      </c>
      <c r="G87" s="76">
        <v>7.75060048803778</v>
      </c>
      <c r="H87" s="76">
        <v>7.14401641333276</v>
      </c>
      <c r="I87" s="76">
        <v>8.90280008907468</v>
      </c>
      <c r="J87" s="76">
        <v>11.9505016913178</v>
      </c>
      <c r="K87" s="76">
        <v>13.1008316637227</v>
      </c>
      <c r="L87" s="76">
        <v>14.5127966442777</v>
      </c>
      <c r="M87" s="76">
        <v>17.3470278855593</v>
      </c>
      <c r="N87" s="76">
        <v>19.6241365724905</v>
      </c>
      <c r="O87" s="76">
        <v>21.8562690491478</v>
      </c>
      <c r="P87" s="76">
        <v>25.2723586452401</v>
      </c>
      <c r="Q87" s="76">
        <v>27.6685674421125</v>
      </c>
      <c r="R87" s="76">
        <v>29.5497726880068</v>
      </c>
      <c r="S87" s="76">
        <v>30.6930914842531</v>
      </c>
      <c r="T87" s="76">
        <v>32.2385132144237</v>
      </c>
      <c r="U87" s="76">
        <v>32.3094780018416</v>
      </c>
      <c r="V87" s="76">
        <v>35.4632687551503</v>
      </c>
      <c r="W87" s="76">
        <v>35.9715377704167</v>
      </c>
      <c r="X87" s="76">
        <v>38.3903693834069</v>
      </c>
      <c r="Y87" s="76">
        <v>38.9545590172613</v>
      </c>
      <c r="Z87" s="76">
        <v>41.3609302433041</v>
      </c>
      <c r="AA87" s="76">
        <v>40.4842136479846</v>
      </c>
      <c r="AB87" s="76">
        <v>40.5875783388556</v>
      </c>
      <c r="AC87" s="76">
        <v>41.3893377870792</v>
      </c>
      <c r="AD87" s="76">
        <v>43.0075878863482</v>
      </c>
      <c r="AE87" s="76">
        <v>47.7602538113478</v>
      </c>
      <c r="AF87" s="76">
        <v>50.1507318231679</v>
      </c>
      <c r="AG87" s="76">
        <v>52.2255161802438</v>
      </c>
      <c r="AH87" s="76">
        <v>53.5724908104812</v>
      </c>
      <c r="AI87" s="76">
        <v>55.6567217818936</v>
      </c>
      <c r="AJ87" s="76">
        <v>54.9601021822133</v>
      </c>
      <c r="AK87" s="76">
        <v>58.7535934508865</v>
      </c>
      <c r="AL87" s="76">
        <v>59.9793413168605</v>
      </c>
      <c r="AM87" s="76">
        <v>61.1069955971205</v>
      </c>
      <c r="AN87" s="76">
        <v>62.0665819863603</v>
      </c>
      <c r="AO87" s="76">
        <v>65.9011724766427</v>
      </c>
      <c r="AP87" s="76">
        <v>67.7322674350737</v>
      </c>
      <c r="AQ87" s="76">
        <v>69.0250792675386</v>
      </c>
      <c r="AR87" s="76">
        <v>66.5306896873749</v>
      </c>
      <c r="AS87" s="76">
        <v>68.9026210749802</v>
      </c>
      <c r="AT87" s="76">
        <v>73.9116355627361</v>
      </c>
      <c r="AU87" s="76">
        <v>76.3095082734249</v>
      </c>
      <c r="AV87" s="76">
        <v>57.2051815016446</v>
      </c>
      <c r="AW87" s="76">
        <v>71.0001874263903</v>
      </c>
      <c r="AX87" s="76">
        <v>75.519898117912</v>
      </c>
      <c r="AY87" s="76">
        <v>78.3586563466831</v>
      </c>
      <c r="AZ87" s="76">
        <v>69.768447837819</v>
      </c>
      <c r="BA87" s="76">
        <v>69.7060916197108</v>
      </c>
      <c r="BB87" s="76">
        <v>68.9803182430102</v>
      </c>
      <c r="BC87" s="76">
        <v>69.5164382368396</v>
      </c>
      <c r="BD87" s="76">
        <v>71.3380205872578</v>
      </c>
      <c r="BE87" s="115">
        <v>63.6555160987541</v>
      </c>
      <c r="BF87" s="77">
        <v>-0.110129585864065</v>
      </c>
      <c r="BG87" s="79">
        <v>-0.00353781037998957</v>
      </c>
      <c r="BH87" s="78">
        <v>0.00199025199269229</v>
      </c>
    </row>
    <row r="88" spans="8:8">
      <c r="A88" s="73" t="s">
        <v>173</v>
      </c>
      <c r="B88" s="76">
        <v>0.692030832031712</v>
      </c>
      <c r="C88" s="76">
        <v>0.817898362534476</v>
      </c>
      <c r="D88" s="76">
        <v>0.865387712032498</v>
      </c>
      <c r="E88" s="76">
        <v>0.927104605013252</v>
      </c>
      <c r="F88" s="76">
        <v>0.969118909938321</v>
      </c>
      <c r="G88" s="76">
        <v>1.04470425368274</v>
      </c>
      <c r="H88" s="76">
        <v>1.09750291534548</v>
      </c>
      <c r="I88" s="76">
        <v>1.13349417077102</v>
      </c>
      <c r="J88" s="76">
        <v>1.23248287604953</v>
      </c>
      <c r="K88" s="76">
        <v>1.39907054146524</v>
      </c>
      <c r="L88" s="76">
        <v>1.53132497503569</v>
      </c>
      <c r="M88" s="76">
        <v>1.82121211001455</v>
      </c>
      <c r="N88" s="76">
        <v>1.99229383604515</v>
      </c>
      <c r="O88" s="76">
        <v>2.2396726540782</v>
      </c>
      <c r="P88" s="76">
        <v>2.4308895680615</v>
      </c>
      <c r="Q88" s="76">
        <v>2.52412931078558</v>
      </c>
      <c r="R88" s="76">
        <v>2.67153740270249</v>
      </c>
      <c r="S88" s="76">
        <v>2.74509419613805</v>
      </c>
      <c r="T88" s="76">
        <v>2.58195180463392</v>
      </c>
      <c r="U88" s="76">
        <v>2.65686883652718</v>
      </c>
      <c r="V88" s="76">
        <v>3.05882085496838</v>
      </c>
      <c r="W88" s="76">
        <v>3.35485157444523</v>
      </c>
      <c r="X88" s="76">
        <v>3.439398784157</v>
      </c>
      <c r="Y88" s="76">
        <v>3.78850496586083</v>
      </c>
      <c r="Z88" s="76">
        <v>4.12525990408506</v>
      </c>
      <c r="AA88" s="76">
        <v>6.32604698825303</v>
      </c>
      <c r="AB88" s="76">
        <v>6.19123677776955</v>
      </c>
      <c r="AC88" s="76">
        <v>6.88051553787206</v>
      </c>
      <c r="AD88" s="76">
        <v>6.95811239895669</v>
      </c>
      <c r="AE88" s="76">
        <v>7.40894509431377</v>
      </c>
      <c r="AF88" s="76">
        <v>7.62775364885076</v>
      </c>
      <c r="AG88" s="76">
        <v>7.2820637562647</v>
      </c>
      <c r="AH88" s="76">
        <v>7.83523704307313</v>
      </c>
      <c r="AI88" s="76">
        <v>8.54253614949769</v>
      </c>
      <c r="AJ88" s="76">
        <v>8.79794737355681</v>
      </c>
      <c r="AK88" s="76">
        <v>8.9296183169871</v>
      </c>
      <c r="AL88" s="76">
        <v>9.10718513324048</v>
      </c>
      <c r="AM88" s="76">
        <v>8.95551764953943</v>
      </c>
      <c r="AN88" s="76">
        <v>8.96380682307015</v>
      </c>
      <c r="AO88" s="76">
        <v>9.13594227549415</v>
      </c>
      <c r="AP88" s="76">
        <v>9.62652457775538</v>
      </c>
      <c r="AQ88" s="76">
        <v>9.51119345292681</v>
      </c>
      <c r="AR88" s="76">
        <v>9.89189620569316</v>
      </c>
      <c r="AS88" s="76">
        <v>10.3352386566844</v>
      </c>
      <c r="AT88" s="76">
        <v>10.8444812594</v>
      </c>
      <c r="AU88" s="76">
        <v>9.49920313030587</v>
      </c>
      <c r="AV88" s="76">
        <v>10.8864656418784</v>
      </c>
      <c r="AW88" s="76">
        <v>12.2906841378161</v>
      </c>
      <c r="AX88" s="76">
        <v>12.4550381322624</v>
      </c>
      <c r="AY88" s="76">
        <v>13.704946978086</v>
      </c>
      <c r="AZ88" s="76">
        <v>13.9278531768618</v>
      </c>
      <c r="BA88" s="76">
        <v>14.0744948763206</v>
      </c>
      <c r="BB88" s="76">
        <v>14.9694462481832</v>
      </c>
      <c r="BC88" s="76">
        <v>15.386962744138</v>
      </c>
      <c r="BD88" s="76">
        <v>14.4963169735778</v>
      </c>
      <c r="BE88" s="115">
        <v>13.4662438551218</v>
      </c>
      <c r="BF88" s="77">
        <v>-0.0735956682237418</v>
      </c>
      <c r="BG88" s="79">
        <v>0.0294491264127485</v>
      </c>
      <c r="BH88" s="78">
        <v>4.2103528978003E-4</v>
      </c>
    </row>
    <row r="89" spans="8:8" s="70" ht="10.2" customFormat="1">
      <c r="A89" s="80" t="s">
        <v>174</v>
      </c>
      <c r="B89" s="81">
        <v>194.279834832532</v>
      </c>
      <c r="C89" s="81">
        <v>202.595392028245</v>
      </c>
      <c r="D89" s="81">
        <v>202.589515047767</v>
      </c>
      <c r="E89" s="81">
        <v>211.961851261608</v>
      </c>
      <c r="F89" s="81">
        <v>214.059493344787</v>
      </c>
      <c r="G89" s="81">
        <v>229.689995641582</v>
      </c>
      <c r="H89" s="81">
        <v>252.676579332229</v>
      </c>
      <c r="I89" s="81">
        <v>264.36349915183</v>
      </c>
      <c r="J89" s="81">
        <v>285.340391248811</v>
      </c>
      <c r="K89" s="81">
        <v>296.982042544468</v>
      </c>
      <c r="L89" s="81">
        <v>313.863536650876</v>
      </c>
      <c r="M89" s="81">
        <v>342.247710331777</v>
      </c>
      <c r="N89" s="81">
        <v>355.892457963619</v>
      </c>
      <c r="O89" s="81">
        <v>367.179610628419</v>
      </c>
      <c r="P89" s="81">
        <v>396.144860719598</v>
      </c>
      <c r="Q89" s="81">
        <v>432.573204407524</v>
      </c>
      <c r="R89" s="81">
        <v>484.16339298763</v>
      </c>
      <c r="S89" s="81">
        <v>525.104071309356</v>
      </c>
      <c r="T89" s="81">
        <v>544.642307894677</v>
      </c>
      <c r="U89" s="81">
        <v>562.842550573798</v>
      </c>
      <c r="V89" s="81">
        <v>581.624067039987</v>
      </c>
      <c r="W89" s="81">
        <v>590.774656003582</v>
      </c>
      <c r="X89" s="81">
        <v>612.696481071167</v>
      </c>
      <c r="Y89" s="81">
        <v>650.638435219255</v>
      </c>
      <c r="Z89" s="81">
        <v>642.423655614219</v>
      </c>
      <c r="AA89" s="81">
        <v>661.935243659485</v>
      </c>
      <c r="AB89" s="81">
        <v>653.520856022217</v>
      </c>
      <c r="AC89" s="81">
        <v>671.298023267529</v>
      </c>
      <c r="AD89" s="81">
        <v>675.432337713583</v>
      </c>
      <c r="AE89" s="81">
        <v>697.682828200719</v>
      </c>
      <c r="AF89" s="81">
        <v>720.279140485618</v>
      </c>
      <c r="AG89" s="81">
        <v>738.878596765291</v>
      </c>
      <c r="AH89" s="81">
        <v>754.245044512899</v>
      </c>
      <c r="AI89" s="81">
        <v>760.010279018711</v>
      </c>
      <c r="AJ89" s="81">
        <v>780.507027620117</v>
      </c>
      <c r="AK89" s="81">
        <v>792.207117072302</v>
      </c>
      <c r="AL89" s="81">
        <v>818.691771797717</v>
      </c>
      <c r="AM89" s="81">
        <v>818.086898373275</v>
      </c>
      <c r="AN89" s="81">
        <v>863.402514981007</v>
      </c>
      <c r="AO89" s="81">
        <v>927.631478010177</v>
      </c>
      <c r="AP89" s="81">
        <v>937.452065487231</v>
      </c>
      <c r="AQ89" s="81">
        <v>952.146662101673</v>
      </c>
      <c r="AR89" s="81">
        <v>984.444849284633</v>
      </c>
      <c r="AS89" s="81">
        <v>1050.09173495231</v>
      </c>
      <c r="AT89" s="81">
        <v>1064.80275351311</v>
      </c>
      <c r="AU89" s="81">
        <v>1095.54111510612</v>
      </c>
      <c r="AV89" s="81">
        <v>1096.83258371689</v>
      </c>
      <c r="AW89" s="81">
        <v>1132.66671035998</v>
      </c>
      <c r="AX89" s="81">
        <v>1159.02315349795</v>
      </c>
      <c r="AY89" s="81">
        <v>1196.88607406013</v>
      </c>
      <c r="AZ89" s="81">
        <v>1207.32810545297</v>
      </c>
      <c r="BA89" s="81">
        <v>1240.04122087304</v>
      </c>
      <c r="BB89" s="81">
        <v>1262.09537492245</v>
      </c>
      <c r="BC89" s="81">
        <v>1277.45064866888</v>
      </c>
      <c r="BD89" s="81">
        <v>1297.29590124083</v>
      </c>
      <c r="BE89" s="81">
        <v>1195.03400603537</v>
      </c>
      <c r="BF89" s="82">
        <v>-0.0813438286050221</v>
      </c>
      <c r="BG89" s="82">
        <v>0.019945551317093</v>
      </c>
      <c r="BH89" s="82">
        <v>0.037363907444519</v>
      </c>
    </row>
    <row r="90" spans="8:8">
      <c r="B90" s="76"/>
      <c r="C90" s="76"/>
      <c r="D90" s="76"/>
      <c r="E90" s="76"/>
      <c r="F90" s="76"/>
      <c r="G90" s="76"/>
      <c r="H90" s="76"/>
      <c r="I90" s="76"/>
      <c r="J90" s="76"/>
      <c r="K90" s="76"/>
      <c r="L90" s="76"/>
      <c r="M90" s="76"/>
      <c r="N90" s="76"/>
      <c r="O90" s="76"/>
      <c r="P90" s="76"/>
      <c r="Q90" s="76"/>
      <c r="R90" s="76"/>
      <c r="S90" s="76"/>
      <c r="T90" s="76"/>
      <c r="U90" s="76"/>
      <c r="V90" s="76"/>
      <c r="W90" s="76"/>
      <c r="X90" s="76"/>
      <c r="Y90" s="76"/>
      <c r="Z90" s="76"/>
      <c r="AA90" s="76"/>
      <c r="AB90" s="76"/>
      <c r="AC90" s="76"/>
      <c r="AD90" s="76"/>
      <c r="AE90" s="76"/>
      <c r="AF90" s="76"/>
      <c r="AG90" s="76"/>
      <c r="AH90" s="76"/>
      <c r="AI90" s="76"/>
      <c r="AJ90" s="76"/>
      <c r="AK90" s="76"/>
      <c r="AL90" s="76"/>
      <c r="AM90" s="76"/>
      <c r="AN90" s="76"/>
      <c r="AO90" s="76"/>
      <c r="AP90" s="76"/>
      <c r="AQ90" s="76"/>
      <c r="AR90" s="76"/>
      <c r="AS90" s="76"/>
      <c r="AT90" s="76"/>
      <c r="AU90" s="76"/>
      <c r="AV90" s="76"/>
      <c r="AW90" s="76"/>
      <c r="AX90" s="76"/>
      <c r="AY90" s="76"/>
      <c r="AZ90" s="76"/>
      <c r="BA90" s="76"/>
      <c r="BB90" s="76"/>
      <c r="BC90" s="76"/>
      <c r="BD90" s="76"/>
      <c r="BE90" s="115"/>
      <c r="BF90" s="77"/>
      <c r="BG90" s="79"/>
      <c r="BH90" s="78"/>
    </row>
    <row r="91" spans="8:8">
      <c r="A91" s="73" t="s">
        <v>175</v>
      </c>
      <c r="B91" s="76">
        <v>118.8215019227</v>
      </c>
      <c r="C91" s="76">
        <v>125.0705571738</v>
      </c>
      <c r="D91" s="76">
        <v>132.3871345691</v>
      </c>
      <c r="E91" s="76">
        <v>139.7262968365</v>
      </c>
      <c r="F91" s="76">
        <v>144.318648215261</v>
      </c>
      <c r="G91" s="76">
        <v>155.27696887103</v>
      </c>
      <c r="H91" s="76">
        <v>161.23739364646</v>
      </c>
      <c r="I91" s="76">
        <v>168.205812632119</v>
      </c>
      <c r="J91" s="76">
        <v>178.643123125793</v>
      </c>
      <c r="K91" s="76">
        <v>188.994665005629</v>
      </c>
      <c r="L91" s="76">
        <v>191.885491269747</v>
      </c>
      <c r="M91" s="76">
        <v>198.37523085343</v>
      </c>
      <c r="N91" s="76">
        <v>208.404586020586</v>
      </c>
      <c r="O91" s="76">
        <v>215.110793465754</v>
      </c>
      <c r="P91" s="76">
        <v>223.148239439059</v>
      </c>
      <c r="Q91" s="76">
        <v>224.261528129778</v>
      </c>
      <c r="R91" s="76">
        <v>227.782636155685</v>
      </c>
      <c r="S91" s="76">
        <v>226.773196387239</v>
      </c>
      <c r="T91" s="76">
        <v>218.005899779296</v>
      </c>
      <c r="U91" s="76">
        <v>226.845729310653</v>
      </c>
      <c r="V91" s="76">
        <v>232.790073950781</v>
      </c>
      <c r="W91" s="76">
        <v>237.7282518679</v>
      </c>
      <c r="X91" s="76">
        <v>245.596722666153</v>
      </c>
      <c r="Y91" s="76">
        <v>257.062277007753</v>
      </c>
      <c r="Z91" s="76">
        <v>270.337241260627</v>
      </c>
      <c r="AA91" s="76">
        <v>274.888483161485</v>
      </c>
      <c r="AB91" s="76">
        <v>274.77863741996</v>
      </c>
      <c r="AC91" s="76">
        <v>278.725408671952</v>
      </c>
      <c r="AD91" s="76">
        <v>283.278625229883</v>
      </c>
      <c r="AE91" s="76">
        <v>293.33382660036</v>
      </c>
      <c r="AF91" s="76">
        <v>307.673425868498</v>
      </c>
      <c r="AG91" s="76">
        <v>318.052458500341</v>
      </c>
      <c r="AH91" s="76">
        <v>327.892032057711</v>
      </c>
      <c r="AI91" s="76">
        <v>337.394732642689</v>
      </c>
      <c r="AJ91" s="76">
        <v>352.944798922124</v>
      </c>
      <c r="AK91" s="76">
        <v>355.032527168108</v>
      </c>
      <c r="AL91" s="76">
        <v>356.796789104038</v>
      </c>
      <c r="AM91" s="76">
        <v>363.375412349716</v>
      </c>
      <c r="AN91" s="76">
        <v>369.780605837279</v>
      </c>
      <c r="AO91" s="76">
        <v>382.822288015398</v>
      </c>
      <c r="AP91" s="76">
        <v>382.568325961773</v>
      </c>
      <c r="AQ91" s="76">
        <v>398.240029332744</v>
      </c>
      <c r="AR91" s="76">
        <v>405.408792603713</v>
      </c>
      <c r="AS91" s="76">
        <v>414.798335287192</v>
      </c>
      <c r="AT91" s="76">
        <v>405.185685224853</v>
      </c>
      <c r="AU91" s="76">
        <v>396.101299037643</v>
      </c>
      <c r="AV91" s="76">
        <v>400.408100118862</v>
      </c>
      <c r="AW91" s="76">
        <v>392.812020993081</v>
      </c>
      <c r="AX91" s="76">
        <v>389.602804751415</v>
      </c>
      <c r="AY91" s="76">
        <v>394.08206256095</v>
      </c>
      <c r="AZ91" s="76">
        <v>403.057219254106</v>
      </c>
      <c r="BA91" s="76">
        <v>401.726629977996</v>
      </c>
      <c r="BB91" s="76">
        <v>399.242847511513</v>
      </c>
      <c r="BC91" s="76">
        <v>394.826804556483</v>
      </c>
      <c r="BD91" s="76">
        <v>398.149879613735</v>
      </c>
      <c r="BE91" s="115">
        <v>370.279637326636</v>
      </c>
      <c r="BF91" s="77">
        <v>-0.0725403592066354</v>
      </c>
      <c r="BG91" s="79">
        <v>-0.00175015945495804</v>
      </c>
      <c r="BH91" s="78">
        <v>0.0115771551502218</v>
      </c>
    </row>
    <row r="92" spans="8:8">
      <c r="A92" s="73" t="s">
        <v>176</v>
      </c>
      <c r="B92" s="76" t="s">
        <v>114</v>
      </c>
      <c r="C92" s="76" t="s">
        <v>114</v>
      </c>
      <c r="D92" s="76" t="s">
        <v>114</v>
      </c>
      <c r="E92" s="76" t="s">
        <v>114</v>
      </c>
      <c r="F92" s="76" t="s">
        <v>114</v>
      </c>
      <c r="G92" s="76" t="s">
        <v>114</v>
      </c>
      <c r="H92" s="76">
        <v>2.156197311</v>
      </c>
      <c r="I92" s="76">
        <v>3.32521720485282</v>
      </c>
      <c r="J92" s="76">
        <v>3.83244024552548</v>
      </c>
      <c r="K92" s="76">
        <v>4.06394745992604</v>
      </c>
      <c r="L92" s="76">
        <v>4.90319226909032</v>
      </c>
      <c r="M92" s="76">
        <v>5.11700483035243</v>
      </c>
      <c r="N92" s="76">
        <v>5.34936434084527</v>
      </c>
      <c r="O92" s="76">
        <v>5.8146985816273</v>
      </c>
      <c r="P92" s="76">
        <v>6.42431389035869</v>
      </c>
      <c r="Q92" s="76">
        <v>7.32241798514064</v>
      </c>
      <c r="R92" s="76">
        <v>7.46385920529005</v>
      </c>
      <c r="S92" s="76">
        <v>7.85113385748225</v>
      </c>
      <c r="T92" s="76">
        <v>7.48226866936547</v>
      </c>
      <c r="U92" s="76">
        <v>7.59526568426168</v>
      </c>
      <c r="V92" s="76">
        <v>8.88323136410264</v>
      </c>
      <c r="W92" s="76">
        <v>9.73437970921601</v>
      </c>
      <c r="X92" s="76">
        <v>10.6435629984313</v>
      </c>
      <c r="Y92" s="76">
        <v>10.8924880507086</v>
      </c>
      <c r="Z92" s="76">
        <v>11.7616343405834</v>
      </c>
      <c r="AA92" s="76">
        <v>12.7536491055423</v>
      </c>
      <c r="AB92" s="76">
        <v>12.0256508705305</v>
      </c>
      <c r="AC92" s="76">
        <v>13.0858772158004</v>
      </c>
      <c r="AD92" s="76">
        <v>14.1457548864791</v>
      </c>
      <c r="AE92" s="76">
        <v>14.8427947114431</v>
      </c>
      <c r="AF92" s="76">
        <v>18.2219617389377</v>
      </c>
      <c r="AG92" s="76">
        <v>18.424046994816</v>
      </c>
      <c r="AH92" s="76">
        <v>20.8174097132916</v>
      </c>
      <c r="AI92" s="76">
        <v>21.145258739397</v>
      </c>
      <c r="AJ92" s="76">
        <v>21.8895635521241</v>
      </c>
      <c r="AK92" s="76">
        <v>23.5129972786839</v>
      </c>
      <c r="AL92" s="76">
        <v>27.6835414737963</v>
      </c>
      <c r="AM92" s="76">
        <v>29.67206494934</v>
      </c>
      <c r="AN92" s="76">
        <v>30.750082212067</v>
      </c>
      <c r="AO92" s="76">
        <v>33.0123879381562</v>
      </c>
      <c r="AP92" s="76">
        <v>36.3720752377767</v>
      </c>
      <c r="AQ92" s="76">
        <v>40.4151757574603</v>
      </c>
      <c r="AR92" s="76">
        <v>40.7683859789649</v>
      </c>
      <c r="AS92" s="76">
        <v>44.1810070820076</v>
      </c>
      <c r="AT92" s="76">
        <v>49.240781459397</v>
      </c>
      <c r="AU92" s="76">
        <v>50.572725126242</v>
      </c>
      <c r="AV92" s="76">
        <v>56.486553727685</v>
      </c>
      <c r="AW92" s="76">
        <v>60.4033971434411</v>
      </c>
      <c r="AX92" s="76">
        <v>62.7078626018822</v>
      </c>
      <c r="AY92" s="76">
        <v>65.3680017836302</v>
      </c>
      <c r="AZ92" s="76">
        <v>78.0043044449127</v>
      </c>
      <c r="BA92" s="76">
        <v>79.1973079407476</v>
      </c>
      <c r="BB92" s="76">
        <v>83.0757361193957</v>
      </c>
      <c r="BC92" s="76">
        <v>89.2283347573478</v>
      </c>
      <c r="BD92" s="76">
        <v>100.554707382222</v>
      </c>
      <c r="BE92" s="115">
        <v>97.9321293362395</v>
      </c>
      <c r="BF92" s="77">
        <v>-0.0287420872189114</v>
      </c>
      <c r="BG92" s="79">
        <v>0.074008570444632</v>
      </c>
      <c r="BH92" s="78">
        <v>0.00306194384250486</v>
      </c>
    </row>
    <row r="93" spans="8:8">
      <c r="A93" s="73" t="s">
        <v>177</v>
      </c>
      <c r="B93" s="76">
        <v>488.52541892093</v>
      </c>
      <c r="C93" s="76">
        <v>530.349044533489</v>
      </c>
      <c r="D93" s="76">
        <v>475.920673797769</v>
      </c>
      <c r="E93" s="76">
        <v>476.682790346029</v>
      </c>
      <c r="F93" s="76">
        <v>582.473700126301</v>
      </c>
      <c r="G93" s="76">
        <v>748.507130262855</v>
      </c>
      <c r="H93" s="76">
        <v>881.701155643682</v>
      </c>
      <c r="I93" s="76">
        <v>945.376724437512</v>
      </c>
      <c r="J93" s="76">
        <v>987.002300572569</v>
      </c>
      <c r="K93" s="76">
        <v>1006.76853452065</v>
      </c>
      <c r="L93" s="76">
        <v>1131.27278902282</v>
      </c>
      <c r="M93" s="76">
        <v>1183.1413922532</v>
      </c>
      <c r="N93" s="76">
        <v>1293.54811057604</v>
      </c>
      <c r="O93" s="76">
        <v>1418.53258674736</v>
      </c>
      <c r="P93" s="76">
        <v>1458.45422074728</v>
      </c>
      <c r="Q93" s="76">
        <v>1471.20973521842</v>
      </c>
      <c r="R93" s="76">
        <v>1448.53279363229</v>
      </c>
      <c r="S93" s="76">
        <v>1512.36204974962</v>
      </c>
      <c r="T93" s="76">
        <v>1607.69635975958</v>
      </c>
      <c r="U93" s="76">
        <v>1733.34949329246</v>
      </c>
      <c r="V93" s="76">
        <v>1833.52205538052</v>
      </c>
      <c r="W93" s="76">
        <v>1916.3138131152</v>
      </c>
      <c r="X93" s="76">
        <v>2061.51881978658</v>
      </c>
      <c r="Y93" s="76">
        <v>2210.86587923084</v>
      </c>
      <c r="Z93" s="76">
        <v>2309.6745626252</v>
      </c>
      <c r="AA93" s="76">
        <v>2323.83279799377</v>
      </c>
      <c r="AB93" s="76">
        <v>2455.92546176555</v>
      </c>
      <c r="AC93" s="76">
        <v>2581.21966764292</v>
      </c>
      <c r="AD93" s="76">
        <v>2787.26623237755</v>
      </c>
      <c r="AE93" s="76">
        <v>2938.10904143682</v>
      </c>
      <c r="AF93" s="76">
        <v>3028.832755794</v>
      </c>
      <c r="AG93" s="76">
        <v>3177.71551839869</v>
      </c>
      <c r="AH93" s="76">
        <v>3166.79235243028</v>
      </c>
      <c r="AI93" s="76">
        <v>3163.36465533544</v>
      </c>
      <c r="AJ93" s="76">
        <v>3294.43328918853</v>
      </c>
      <c r="AK93" s="76">
        <v>3360.87368388362</v>
      </c>
      <c r="AL93" s="76">
        <v>3523.07666360375</v>
      </c>
      <c r="AM93" s="76">
        <v>3843.39602362442</v>
      </c>
      <c r="AN93" s="76">
        <v>4532.14821460795</v>
      </c>
      <c r="AO93" s="76">
        <v>5334.89166592388</v>
      </c>
      <c r="AP93" s="76">
        <v>6098.18253035901</v>
      </c>
      <c r="AQ93" s="76">
        <v>6677.28615604958</v>
      </c>
      <c r="AR93" s="76">
        <v>7239.76160841406</v>
      </c>
      <c r="AS93" s="76">
        <v>7378.24760526426</v>
      </c>
      <c r="AT93" s="76">
        <v>7710.05859127827</v>
      </c>
      <c r="AU93" s="76">
        <v>8142.22415257433</v>
      </c>
      <c r="AV93" s="76">
        <v>8823.43260918806</v>
      </c>
      <c r="AW93" s="76">
        <v>9000.40469775931</v>
      </c>
      <c r="AX93" s="76">
        <v>9242.51328327623</v>
      </c>
      <c r="AY93" s="76">
        <v>9288.13679546986</v>
      </c>
      <c r="AZ93" s="76">
        <v>9274.76082007454</v>
      </c>
      <c r="BA93" s="76">
        <v>9274.3067234638</v>
      </c>
      <c r="BB93" s="76">
        <v>9462.72755171472</v>
      </c>
      <c r="BC93" s="76">
        <v>9648.64511264897</v>
      </c>
      <c r="BD93" s="76">
        <v>9806.04290498655</v>
      </c>
      <c r="BE93" s="115">
        <v>9893.51111183676</v>
      </c>
      <c r="BF93" s="77">
        <v>0.00616321551012544</v>
      </c>
      <c r="BG93" s="79">
        <v>0.0243387712122227</v>
      </c>
      <c r="BH93" s="78">
        <v>0.309330304926108</v>
      </c>
    </row>
    <row r="94" spans="8:8">
      <c r="A94" s="73" t="s">
        <v>178</v>
      </c>
      <c r="B94" s="76">
        <v>7.1344079634</v>
      </c>
      <c r="C94" s="76">
        <v>7.6970268718</v>
      </c>
      <c r="D94" s="76">
        <v>9.07442673</v>
      </c>
      <c r="E94" s="76">
        <v>9.7814015578</v>
      </c>
      <c r="F94" s="76">
        <v>11.4696097268</v>
      </c>
      <c r="G94" s="76">
        <v>12.3234019888</v>
      </c>
      <c r="H94" s="76">
        <v>12.9674313096</v>
      </c>
      <c r="I94" s="76">
        <v>14.7437161014</v>
      </c>
      <c r="J94" s="76">
        <v>15.2759891696</v>
      </c>
      <c r="K94" s="76">
        <v>15.6077192056</v>
      </c>
      <c r="L94" s="76">
        <v>14.7476171478</v>
      </c>
      <c r="M94" s="76">
        <v>17.3834961534</v>
      </c>
      <c r="N94" s="76">
        <v>18.7988913936</v>
      </c>
      <c r="O94" s="76">
        <v>19.570464792</v>
      </c>
      <c r="P94" s="76">
        <v>19.9808499452</v>
      </c>
      <c r="Q94" s="76">
        <v>20.4567049376</v>
      </c>
      <c r="R94" s="76">
        <v>21.849400361</v>
      </c>
      <c r="S94" s="76">
        <v>24.660754564</v>
      </c>
      <c r="T94" s="76">
        <v>27.0073616776</v>
      </c>
      <c r="U94" s="76">
        <v>28.0668849402</v>
      </c>
      <c r="V94" s="76">
        <v>29.5634421606</v>
      </c>
      <c r="W94" s="76">
        <v>31.2165610938</v>
      </c>
      <c r="X94" s="76">
        <v>34.7782106328</v>
      </c>
      <c r="Y94" s="76">
        <v>40.1828995162</v>
      </c>
      <c r="Z94" s="76">
        <v>42.7995524078</v>
      </c>
      <c r="AA94" s="76">
        <v>41.2727728596</v>
      </c>
      <c r="AB94" s="76">
        <v>43.0485487768</v>
      </c>
      <c r="AC94" s="76">
        <v>50.1408369716</v>
      </c>
      <c r="AD94" s="76">
        <v>55.072495219</v>
      </c>
      <c r="AE94" s="76">
        <v>48.4334966176</v>
      </c>
      <c r="AF94" s="76">
        <v>52.21417831621</v>
      </c>
      <c r="AG94" s="76">
        <v>49.71592885271</v>
      </c>
      <c r="AH94" s="76">
        <v>49.04382948807</v>
      </c>
      <c r="AI94" s="76">
        <v>50.80836464783</v>
      </c>
      <c r="AJ94" s="76">
        <v>50.18034751352</v>
      </c>
      <c r="AK94" s="76">
        <v>53.392267453309</v>
      </c>
      <c r="AL94" s="76">
        <v>70.008707032579</v>
      </c>
      <c r="AM94" s="76">
        <v>67.192795502649</v>
      </c>
      <c r="AN94" s="76">
        <v>71.264688801551</v>
      </c>
      <c r="AO94" s="76">
        <v>78.46372189433</v>
      </c>
      <c r="AP94" s="76">
        <v>75.767913800511</v>
      </c>
      <c r="AQ94" s="76">
        <v>79.9262108004752</v>
      </c>
      <c r="AR94" s="76">
        <v>85.6193679514267</v>
      </c>
      <c r="AS94" s="76">
        <v>79.1717208104672</v>
      </c>
      <c r="AT94" s="76">
        <v>86.4733414490443</v>
      </c>
      <c r="AU94" s="76">
        <v>88.3210887010883</v>
      </c>
      <c r="AV94" s="76">
        <v>91.9873471176107</v>
      </c>
      <c r="AW94" s="76">
        <v>88.7017784676416</v>
      </c>
      <c r="AX94" s="76">
        <v>91.5282162732589</v>
      </c>
      <c r="AY94" s="76">
        <v>89.7496025112067</v>
      </c>
      <c r="AZ94" s="76">
        <v>90.5257527926367</v>
      </c>
      <c r="BA94" s="76">
        <v>92.7042444438874</v>
      </c>
      <c r="BB94" s="76">
        <v>98.9257382501024</v>
      </c>
      <c r="BC94" s="76">
        <v>99.5013233940503</v>
      </c>
      <c r="BD94" s="76">
        <v>94.6847440728459</v>
      </c>
      <c r="BE94" s="115">
        <v>68.1973692281094</v>
      </c>
      <c r="BF94" s="77">
        <v>-0.281710709743567</v>
      </c>
      <c r="BG94" s="79">
        <v>0.00911294378840788</v>
      </c>
      <c r="BH94" s="78">
        <v>0.00213225747462399</v>
      </c>
    </row>
    <row r="95" spans="8:8">
      <c r="A95" s="73" t="s">
        <v>179</v>
      </c>
      <c r="B95" s="76">
        <v>167.452275917964</v>
      </c>
      <c r="C95" s="76">
        <v>170.02596664964</v>
      </c>
      <c r="D95" s="76">
        <v>174.471744225705</v>
      </c>
      <c r="E95" s="76">
        <v>182.542506653567</v>
      </c>
      <c r="F95" s="76">
        <v>197.478293102796</v>
      </c>
      <c r="G95" s="76">
        <v>189.897845098726</v>
      </c>
      <c r="H95" s="76">
        <v>206.587525942907</v>
      </c>
      <c r="I95" s="76">
        <v>218.569969853002</v>
      </c>
      <c r="J95" s="76">
        <v>219.013925537257</v>
      </c>
      <c r="K95" s="76">
        <v>238.598719576929</v>
      </c>
      <c r="L95" s="76">
        <v>253.404588665876</v>
      </c>
      <c r="M95" s="76">
        <v>263.845435369794</v>
      </c>
      <c r="N95" s="76">
        <v>277.626544343739</v>
      </c>
      <c r="O95" s="76">
        <v>276.56185380573</v>
      </c>
      <c r="P95" s="76">
        <v>295.919473744491</v>
      </c>
      <c r="Q95" s="76">
        <v>310.325936126117</v>
      </c>
      <c r="R95" s="76">
        <v>339.834043070194</v>
      </c>
      <c r="S95" s="76">
        <v>341.776646840822</v>
      </c>
      <c r="T95" s="76">
        <v>364.608765340007</v>
      </c>
      <c r="U95" s="76">
        <v>386.003716179303</v>
      </c>
      <c r="V95" s="76">
        <v>409.004432909867</v>
      </c>
      <c r="W95" s="76">
        <v>437.9351617047</v>
      </c>
      <c r="X95" s="76">
        <v>474.795030772986</v>
      </c>
      <c r="Y95" s="76">
        <v>511.750314172939</v>
      </c>
      <c r="Z95" s="76">
        <v>558.969783215825</v>
      </c>
      <c r="AA95" s="76">
        <v>602.064013220479</v>
      </c>
      <c r="AB95" s="76">
        <v>634.880624451921</v>
      </c>
      <c r="AC95" s="76">
        <v>671.916352762803</v>
      </c>
      <c r="AD95" s="76">
        <v>694.045050049569</v>
      </c>
      <c r="AE95" s="76">
        <v>724.786542447374</v>
      </c>
      <c r="AF95" s="76">
        <v>773.416672713198</v>
      </c>
      <c r="AG95" s="76">
        <v>812.452592326113</v>
      </c>
      <c r="AH95" s="76">
        <v>854.976836251789</v>
      </c>
      <c r="AI95" s="76">
        <v>895.69740449489</v>
      </c>
      <c r="AJ95" s="76">
        <v>914.305782092818</v>
      </c>
      <c r="AK95" s="76">
        <v>959.779007303389</v>
      </c>
      <c r="AL95" s="76">
        <v>968.643046767095</v>
      </c>
      <c r="AM95" s="76">
        <v>1008.58126961224</v>
      </c>
      <c r="AN95" s="76">
        <v>1049.38189288823</v>
      </c>
      <c r="AO95" s="76">
        <v>1112.11595125352</v>
      </c>
      <c r="AP95" s="76">
        <v>1200.24602509901</v>
      </c>
      <c r="AQ95" s="76">
        <v>1252.05043415226</v>
      </c>
      <c r="AR95" s="76">
        <v>1363.11680224773</v>
      </c>
      <c r="AS95" s="76">
        <v>1461.94502091086</v>
      </c>
      <c r="AT95" s="76">
        <v>1588.31510610341</v>
      </c>
      <c r="AU95" s="76">
        <v>1650.1852948353</v>
      </c>
      <c r="AV95" s="76">
        <v>1728.16260984117</v>
      </c>
      <c r="AW95" s="76">
        <v>1842.43452013018</v>
      </c>
      <c r="AX95" s="76">
        <v>1925.7287043044</v>
      </c>
      <c r="AY95" s="76">
        <v>2079.03553838483</v>
      </c>
      <c r="AZ95" s="76">
        <v>2146.52640984872</v>
      </c>
      <c r="BA95" s="76">
        <v>2238.31447658585</v>
      </c>
      <c r="BB95" s="76">
        <v>2320.6349201506</v>
      </c>
      <c r="BC95" s="76">
        <v>2445.76257112009</v>
      </c>
      <c r="BD95" s="76">
        <v>2468.3688159415</v>
      </c>
      <c r="BE95" s="115">
        <v>2298.1907145545</v>
      </c>
      <c r="BF95" s="77">
        <v>-0.0714874170545305</v>
      </c>
      <c r="BG95" s="79">
        <v>0.0450747104762914</v>
      </c>
      <c r="BH95" s="78">
        <v>0.0718551812875574</v>
      </c>
    </row>
    <row r="96" spans="8:8">
      <c r="A96" s="73" t="s">
        <v>180</v>
      </c>
      <c r="B96" s="76">
        <v>20.1407480351161</v>
      </c>
      <c r="C96" s="76">
        <v>19.5487943219544</v>
      </c>
      <c r="D96" s="76">
        <v>18.6879157406074</v>
      </c>
      <c r="E96" s="76">
        <v>19.6140907105458</v>
      </c>
      <c r="F96" s="76">
        <v>21.2924296568918</v>
      </c>
      <c r="G96" s="76">
        <v>22.647422090008</v>
      </c>
      <c r="H96" s="76">
        <v>23.5358192692217</v>
      </c>
      <c r="I96" s="76">
        <v>25.4173051603708</v>
      </c>
      <c r="J96" s="76">
        <v>29.7230924342613</v>
      </c>
      <c r="K96" s="76">
        <v>31.409715239638</v>
      </c>
      <c r="L96" s="76">
        <v>36.8571575959165</v>
      </c>
      <c r="M96" s="76">
        <v>39.7164287250438</v>
      </c>
      <c r="N96" s="76">
        <v>48.11367944676</v>
      </c>
      <c r="O96" s="76">
        <v>52.7191231857849</v>
      </c>
      <c r="P96" s="76">
        <v>60.9794357076411</v>
      </c>
      <c r="Q96" s="76">
        <v>67.3468377306121</v>
      </c>
      <c r="R96" s="76">
        <v>74.7918270382415</v>
      </c>
      <c r="S96" s="76">
        <v>76.8676671090978</v>
      </c>
      <c r="T96" s="76">
        <v>78.4848816335398</v>
      </c>
      <c r="U96" s="76">
        <v>83.1798887699579</v>
      </c>
      <c r="V96" s="76">
        <v>84.7042373573909</v>
      </c>
      <c r="W96" s="76">
        <v>93.3594365768251</v>
      </c>
      <c r="X96" s="76">
        <v>101.67411276567</v>
      </c>
      <c r="Y96" s="76">
        <v>107.134763463194</v>
      </c>
      <c r="Z96" s="76">
        <v>116.874939299508</v>
      </c>
      <c r="AA96" s="76">
        <v>135.756336449855</v>
      </c>
      <c r="AB96" s="76">
        <v>146.340007650826</v>
      </c>
      <c r="AC96" s="76">
        <v>160.533233506397</v>
      </c>
      <c r="AD96" s="76">
        <v>171.0386013482</v>
      </c>
      <c r="AE96" s="76">
        <v>183.09626938075</v>
      </c>
      <c r="AF96" s="76">
        <v>195.452680308473</v>
      </c>
      <c r="AG96" s="76">
        <v>206.516066477628</v>
      </c>
      <c r="AH96" s="76">
        <v>231.463742962954</v>
      </c>
      <c r="AI96" s="76">
        <v>229.468621009913</v>
      </c>
      <c r="AJ96" s="76">
        <v>247.938840038186</v>
      </c>
      <c r="AK96" s="76">
        <v>268.503682317988</v>
      </c>
      <c r="AL96" s="76">
        <v>291.065952707811</v>
      </c>
      <c r="AM96" s="76">
        <v>301.122473093742</v>
      </c>
      <c r="AN96" s="76">
        <v>336.181657298808</v>
      </c>
      <c r="AO96" s="76">
        <v>328.918362901048</v>
      </c>
      <c r="AP96" s="76">
        <v>337.35345114609</v>
      </c>
      <c r="AQ96" s="76">
        <v>356.354775831163</v>
      </c>
      <c r="AR96" s="76">
        <v>388.223766516551</v>
      </c>
      <c r="AS96" s="76">
        <v>378.686888425457</v>
      </c>
      <c r="AT96" s="76">
        <v>393.706781372937</v>
      </c>
      <c r="AU96" s="76">
        <v>436.157002495622</v>
      </c>
      <c r="AV96" s="76">
        <v>478.390085412294</v>
      </c>
      <c r="AW96" s="76">
        <v>516.151475016341</v>
      </c>
      <c r="AX96" s="76">
        <v>531.862885010048</v>
      </c>
      <c r="AY96" s="76">
        <v>481.094822462182</v>
      </c>
      <c r="AZ96" s="76">
        <v>496.460486487986</v>
      </c>
      <c r="BA96" s="76">
        <v>496.429334087393</v>
      </c>
      <c r="BB96" s="76">
        <v>521.921883151848</v>
      </c>
      <c r="BC96" s="76">
        <v>570.943169230072</v>
      </c>
      <c r="BD96" s="76">
        <v>620.20002649099</v>
      </c>
      <c r="BE96" s="115">
        <v>541.348032130333</v>
      </c>
      <c r="BF96" s="77">
        <v>-0.129524482285373</v>
      </c>
      <c r="BG96" s="79">
        <v>0.0464919417526519</v>
      </c>
      <c r="BH96" s="78">
        <v>0.0169257758905914</v>
      </c>
    </row>
    <row r="97" spans="8:8">
      <c r="A97" s="73" t="s">
        <v>181</v>
      </c>
      <c r="B97" s="76">
        <v>446.898270843202</v>
      </c>
      <c r="C97" s="76">
        <v>492.81404989792</v>
      </c>
      <c r="D97" s="76">
        <v>578.154461785369</v>
      </c>
      <c r="E97" s="76">
        <v>641.642074031224</v>
      </c>
      <c r="F97" s="76">
        <v>731.475872926731</v>
      </c>
      <c r="G97" s="76">
        <v>810.519810208886</v>
      </c>
      <c r="H97" s="76">
        <v>845.346551287255</v>
      </c>
      <c r="I97" s="76">
        <v>880.912876635457</v>
      </c>
      <c r="J97" s="76">
        <v>994.978968200884</v>
      </c>
      <c r="K97" s="76">
        <v>985.693268953457</v>
      </c>
      <c r="L97" s="76">
        <v>923.556919620849</v>
      </c>
      <c r="M97" s="76">
        <v>951.196481934886</v>
      </c>
      <c r="N97" s="76">
        <v>960.653240021619</v>
      </c>
      <c r="O97" s="76">
        <v>924.274396690123</v>
      </c>
      <c r="P97" s="76">
        <v>949.651938423271</v>
      </c>
      <c r="Q97" s="76">
        <v>920.715625389993</v>
      </c>
      <c r="R97" s="76">
        <v>914.739672536571</v>
      </c>
      <c r="S97" s="76">
        <v>863.598371787026</v>
      </c>
      <c r="T97" s="76">
        <v>864.010991315715</v>
      </c>
      <c r="U97" s="76">
        <v>952.645547950393</v>
      </c>
      <c r="V97" s="76">
        <v>930.452695862894</v>
      </c>
      <c r="W97" s="76">
        <v>919.803067265829</v>
      </c>
      <c r="X97" s="76">
        <v>927.607748473949</v>
      </c>
      <c r="Y97" s="76">
        <v>999.288832326769</v>
      </c>
      <c r="Z97" s="76">
        <v>1025.49003813205</v>
      </c>
      <c r="AA97" s="76">
        <v>1086.9922778193</v>
      </c>
      <c r="AB97" s="76">
        <v>1104.16487322674</v>
      </c>
      <c r="AC97" s="76">
        <v>1116.39831755123</v>
      </c>
      <c r="AD97" s="76">
        <v>1110.80466843792</v>
      </c>
      <c r="AE97" s="76">
        <v>1175.03048818577</v>
      </c>
      <c r="AF97" s="76">
        <v>1189.9140025147</v>
      </c>
      <c r="AG97" s="76">
        <v>1211.29852014878</v>
      </c>
      <c r="AH97" s="76">
        <v>1210.47698948307</v>
      </c>
      <c r="AI97" s="76">
        <v>1179.22324681819</v>
      </c>
      <c r="AJ97" s="76">
        <v>1211.14643996993</v>
      </c>
      <c r="AK97" s="76">
        <v>1233.18391374722</v>
      </c>
      <c r="AL97" s="76">
        <v>1226.3655900476</v>
      </c>
      <c r="AM97" s="76">
        <v>1237.2317070374</v>
      </c>
      <c r="AN97" s="76">
        <v>1277.97370681213</v>
      </c>
      <c r="AO97" s="76">
        <v>1261.9817031845</v>
      </c>
      <c r="AP97" s="76">
        <v>1295.10736628945</v>
      </c>
      <c r="AQ97" s="76">
        <v>1272.58803490352</v>
      </c>
      <c r="AR97" s="76">
        <v>1286.90683375435</v>
      </c>
      <c r="AS97" s="76">
        <v>1297.07918980443</v>
      </c>
      <c r="AT97" s="76">
        <v>1127.70646594854</v>
      </c>
      <c r="AU97" s="76">
        <v>1197.90328601347</v>
      </c>
      <c r="AV97" s="76">
        <v>1206.07299454949</v>
      </c>
      <c r="AW97" s="76">
        <v>1292.14719815433</v>
      </c>
      <c r="AX97" s="76">
        <v>1279.7078283357</v>
      </c>
      <c r="AY97" s="76">
        <v>1246.3647370401</v>
      </c>
      <c r="AZ97" s="76">
        <v>1207.0160999683</v>
      </c>
      <c r="BA97" s="76">
        <v>1189.87497780187</v>
      </c>
      <c r="BB97" s="76">
        <v>1181.34045660257</v>
      </c>
      <c r="BC97" s="76">
        <v>1158.28830396939</v>
      </c>
      <c r="BD97" s="76">
        <v>1117.61127173187</v>
      </c>
      <c r="BE97" s="115">
        <v>1026.84933756039</v>
      </c>
      <c r="BF97" s="77">
        <v>-0.0837210001554836</v>
      </c>
      <c r="BG97" s="79">
        <v>-8.98823757744194E-4</v>
      </c>
      <c r="BH97" s="78">
        <v>0.0321054492293137</v>
      </c>
    </row>
    <row r="98" spans="8:8">
      <c r="A98" s="73" t="s">
        <v>182</v>
      </c>
      <c r="B98" s="76">
        <v>7.01651593037427</v>
      </c>
      <c r="C98" s="76">
        <v>8.18089736797139</v>
      </c>
      <c r="D98" s="76">
        <v>8.29009403060428</v>
      </c>
      <c r="E98" s="76">
        <v>8.39349753433006</v>
      </c>
      <c r="F98" s="76">
        <v>8.666951701265</v>
      </c>
      <c r="G98" s="76">
        <v>9.56941943074546</v>
      </c>
      <c r="H98" s="76">
        <v>10.7879478976049</v>
      </c>
      <c r="I98" s="76">
        <v>12.1657550183237</v>
      </c>
      <c r="J98" s="76">
        <v>13.2608652751237</v>
      </c>
      <c r="K98" s="76">
        <v>13.4028745467101</v>
      </c>
      <c r="L98" s="76">
        <v>13.8362535027595</v>
      </c>
      <c r="M98" s="76">
        <v>15.5915825396028</v>
      </c>
      <c r="N98" s="76">
        <v>17.5808019556969</v>
      </c>
      <c r="O98" s="76">
        <v>23.1993172814</v>
      </c>
      <c r="P98" s="76">
        <v>28.3914547113</v>
      </c>
      <c r="Q98" s="76">
        <v>30.4980423266</v>
      </c>
      <c r="R98" s="76">
        <v>31.6905759934</v>
      </c>
      <c r="S98" s="76">
        <v>33.8130980106</v>
      </c>
      <c r="T98" s="76">
        <v>38.5742200667</v>
      </c>
      <c r="U98" s="76">
        <v>39.8770836977</v>
      </c>
      <c r="V98" s="76">
        <v>39.1639951016135</v>
      </c>
      <c r="W98" s="76">
        <v>41.7633668088481</v>
      </c>
      <c r="X98" s="76">
        <v>42.7762548499172</v>
      </c>
      <c r="Y98" s="76">
        <v>45.4465773271956</v>
      </c>
      <c r="Z98" s="76">
        <v>52.2983245661607</v>
      </c>
      <c r="AA98" s="76">
        <v>58.8269259420707</v>
      </c>
      <c r="AB98" s="76">
        <v>70.4924461882738</v>
      </c>
      <c r="AC98" s="76">
        <v>76.3368366625641</v>
      </c>
      <c r="AD98" s="76">
        <v>77.214723182398</v>
      </c>
      <c r="AE98" s="76">
        <v>85.3836126277367</v>
      </c>
      <c r="AF98" s="76">
        <v>87.2646273527143</v>
      </c>
      <c r="AG98" s="76">
        <v>98.9820099354082</v>
      </c>
      <c r="AH98" s="76">
        <v>114.802437107739</v>
      </c>
      <c r="AI98" s="76">
        <v>105.39336633169</v>
      </c>
      <c r="AJ98" s="76">
        <v>118.957724423596</v>
      </c>
      <c r="AK98" s="76">
        <v>131.272448619768</v>
      </c>
      <c r="AL98" s="76">
        <v>133.410315920576</v>
      </c>
      <c r="AM98" s="76">
        <v>143.956868589761</v>
      </c>
      <c r="AN98" s="76">
        <v>159.18409911401</v>
      </c>
      <c r="AO98" s="76">
        <v>170.702393264906</v>
      </c>
      <c r="AP98" s="76">
        <v>180.937917065666</v>
      </c>
      <c r="AQ98" s="76">
        <v>186.729566382043</v>
      </c>
      <c r="AR98" s="76">
        <v>190.397663502445</v>
      </c>
      <c r="AS98" s="76">
        <v>197.843816243183</v>
      </c>
      <c r="AT98" s="76">
        <v>190.232759594791</v>
      </c>
      <c r="AU98" s="76">
        <v>212.977617194588</v>
      </c>
      <c r="AV98" s="76">
        <v>213.678661185168</v>
      </c>
      <c r="AW98" s="76">
        <v>226.705613460751</v>
      </c>
      <c r="AX98" s="76">
        <v>233.261180243811</v>
      </c>
      <c r="AY98" s="76">
        <v>242.170161730989</v>
      </c>
      <c r="AZ98" s="76">
        <v>245.776331258452</v>
      </c>
      <c r="BA98" s="76">
        <v>251.395190211681</v>
      </c>
      <c r="BB98" s="76">
        <v>241.166320366924</v>
      </c>
      <c r="BC98" s="76">
        <v>249.953708243393</v>
      </c>
      <c r="BD98" s="76">
        <v>257.527400996668</v>
      </c>
      <c r="BE98" s="115">
        <v>250.612322240764</v>
      </c>
      <c r="BF98" s="77">
        <v>-0.0295106922500974</v>
      </c>
      <c r="BG98" s="79">
        <v>0.0307511160074416</v>
      </c>
      <c r="BH98" s="78">
        <v>0.00783563945910234</v>
      </c>
    </row>
    <row r="99" spans="8:8">
      <c r="A99" s="73" t="s">
        <v>183</v>
      </c>
      <c r="B99" s="76">
        <v>15.0472116104</v>
      </c>
      <c r="C99" s="76">
        <v>15.7958541254</v>
      </c>
      <c r="D99" s="76">
        <v>15.7338014134</v>
      </c>
      <c r="E99" s="76">
        <v>15.6709353141</v>
      </c>
      <c r="F99" s="76">
        <v>16.1982841969</v>
      </c>
      <c r="G99" s="76">
        <v>18.2425568689</v>
      </c>
      <c r="H99" s="76">
        <v>18.0823140436</v>
      </c>
      <c r="I99" s="76">
        <v>19.3507077614</v>
      </c>
      <c r="J99" s="76">
        <v>20.8965544766</v>
      </c>
      <c r="K99" s="76">
        <v>20.5701224630378</v>
      </c>
      <c r="L99" s="76">
        <v>19.7835307913772</v>
      </c>
      <c r="M99" s="76">
        <v>21.4768393936222</v>
      </c>
      <c r="N99" s="76">
        <v>22.2520544865671</v>
      </c>
      <c r="O99" s="76">
        <v>20.9943159260846</v>
      </c>
      <c r="P99" s="76">
        <v>19.5985223279187</v>
      </c>
      <c r="Q99" s="76">
        <v>19.072554169249</v>
      </c>
      <c r="R99" s="76">
        <v>18.7482276586639</v>
      </c>
      <c r="S99" s="76">
        <v>20.2921917168276</v>
      </c>
      <c r="T99" s="76">
        <v>20.4019599114566</v>
      </c>
      <c r="U99" s="76">
        <v>20.5083288428174</v>
      </c>
      <c r="V99" s="76">
        <v>20.9915638237199</v>
      </c>
      <c r="W99" s="76">
        <v>22.0037870439838</v>
      </c>
      <c r="X99" s="76">
        <v>22.350215199648</v>
      </c>
      <c r="Y99" s="76">
        <v>23.4278120749427</v>
      </c>
      <c r="Z99" s="76">
        <v>20.5648781405952</v>
      </c>
      <c r="AA99" s="76">
        <v>25.8915871390257</v>
      </c>
      <c r="AB99" s="76">
        <v>26.3527681207986</v>
      </c>
      <c r="AC99" s="76">
        <v>27.9927418647402</v>
      </c>
      <c r="AD99" s="76">
        <v>27.4363351251789</v>
      </c>
      <c r="AE99" s="76">
        <v>28.4874211482157</v>
      </c>
      <c r="AF99" s="76">
        <v>28.7859947380851</v>
      </c>
      <c r="AG99" s="76">
        <v>29.7098781224219</v>
      </c>
      <c r="AH99" s="76">
        <v>31.7498470625485</v>
      </c>
      <c r="AI99" s="76">
        <v>30.4478404121468</v>
      </c>
      <c r="AJ99" s="76">
        <v>31.6999012341391</v>
      </c>
      <c r="AK99" s="76">
        <v>32.2298977878635</v>
      </c>
      <c r="AL99" s="76">
        <v>34.4470288313883</v>
      </c>
      <c r="AM99" s="76">
        <v>34.352416401998</v>
      </c>
      <c r="AN99" s="76">
        <v>36.6438461293802</v>
      </c>
      <c r="AO99" s="76">
        <v>35.7258395922671</v>
      </c>
      <c r="AP99" s="76">
        <v>37.8650381497746</v>
      </c>
      <c r="AQ99" s="76">
        <v>37.7469206813452</v>
      </c>
      <c r="AR99" s="76">
        <v>36.6537339545672</v>
      </c>
      <c r="AS99" s="76">
        <v>37.5425931770797</v>
      </c>
      <c r="AT99" s="76">
        <v>34.5773761355259</v>
      </c>
      <c r="AU99" s="76">
        <v>34.4353762144172</v>
      </c>
      <c r="AV99" s="76">
        <v>34.3624207811998</v>
      </c>
      <c r="AW99" s="76">
        <v>36.0252481573197</v>
      </c>
      <c r="AX99" s="76">
        <v>35.526466114322</v>
      </c>
      <c r="AY99" s="76">
        <v>35.6121618380979</v>
      </c>
      <c r="AZ99" s="76">
        <v>36.33529408317</v>
      </c>
      <c r="BA99" s="76">
        <v>35.4585229924449</v>
      </c>
      <c r="BB99" s="76">
        <v>37.5667473225032</v>
      </c>
      <c r="BC99" s="76">
        <v>37.5309523674616</v>
      </c>
      <c r="BD99" s="76">
        <v>39.3188341184926</v>
      </c>
      <c r="BE99" s="115">
        <v>34.1027258784512</v>
      </c>
      <c r="BF99" s="77">
        <v>-0.135031600141134</v>
      </c>
      <c r="BG99" s="79">
        <v>0.01293332570209</v>
      </c>
      <c r="BH99" s="78">
        <v>0.00106625509139741</v>
      </c>
    </row>
    <row r="100" spans="8:8">
      <c r="A100" s="73" t="s">
        <v>184</v>
      </c>
      <c r="B100" s="76">
        <v>19.5046905408299</v>
      </c>
      <c r="C100" s="76">
        <v>19.3022762296254</v>
      </c>
      <c r="D100" s="76">
        <v>21.051361103465</v>
      </c>
      <c r="E100" s="76">
        <v>23.8115544199899</v>
      </c>
      <c r="F100" s="76">
        <v>23.2186607722885</v>
      </c>
      <c r="G100" s="76">
        <v>22.6952465890999</v>
      </c>
      <c r="H100" s="76">
        <v>20.9268761492219</v>
      </c>
      <c r="I100" s="76">
        <v>17.6328595372086</v>
      </c>
      <c r="J100" s="76">
        <v>18.6226254136742</v>
      </c>
      <c r="K100" s="76">
        <v>19.9899207912578</v>
      </c>
      <c r="L100" s="76">
        <v>21.141385944336</v>
      </c>
      <c r="M100" s="76">
        <v>21.2232656949969</v>
      </c>
      <c r="N100" s="76">
        <v>22.6965099074659</v>
      </c>
      <c r="O100" s="76">
        <v>23.7763917379404</v>
      </c>
      <c r="P100" s="76">
        <v>25.8151268067313</v>
      </c>
      <c r="Q100" s="76">
        <v>27.8213185253438</v>
      </c>
      <c r="R100" s="76">
        <v>29.6456501897213</v>
      </c>
      <c r="S100" s="76">
        <v>31.9125941523948</v>
      </c>
      <c r="T100" s="76">
        <v>34.2040633942273</v>
      </c>
      <c r="U100" s="76">
        <v>36.512365220867</v>
      </c>
      <c r="V100" s="76">
        <v>39.0335717090835</v>
      </c>
      <c r="W100" s="76">
        <v>42.493791937773</v>
      </c>
      <c r="X100" s="76">
        <v>47.4488374888632</v>
      </c>
      <c r="Y100" s="76">
        <v>50.8808942852942</v>
      </c>
      <c r="Z100" s="76">
        <v>55.2870571454484</v>
      </c>
      <c r="AA100" s="76">
        <v>57.8132344772009</v>
      </c>
      <c r="AB100" s="76">
        <v>61.436534442896</v>
      </c>
      <c r="AC100" s="76">
        <v>65.7860494595076</v>
      </c>
      <c r="AD100" s="76">
        <v>72.4578331685409</v>
      </c>
      <c r="AE100" s="76">
        <v>76.1138058690092</v>
      </c>
      <c r="AF100" s="76">
        <v>80.7095676875613</v>
      </c>
      <c r="AG100" s="76">
        <v>84.7439890490296</v>
      </c>
      <c r="AH100" s="76">
        <v>85.8524641951527</v>
      </c>
      <c r="AI100" s="76">
        <v>88.3181130377197</v>
      </c>
      <c r="AJ100" s="76">
        <v>94.1376936294384</v>
      </c>
      <c r="AK100" s="76">
        <v>97.805641939103</v>
      </c>
      <c r="AL100" s="76">
        <v>98.8840709464679</v>
      </c>
      <c r="AM100" s="76">
        <v>101.201975139046</v>
      </c>
      <c r="AN100" s="76">
        <v>106.643434737831</v>
      </c>
      <c r="AO100" s="76">
        <v>117.853633276046</v>
      </c>
      <c r="AP100" s="76">
        <v>120.150472404753</v>
      </c>
      <c r="AQ100" s="76">
        <v>130.239304451355</v>
      </c>
      <c r="AR100" s="76">
        <v>141.971519585145</v>
      </c>
      <c r="AS100" s="76">
        <v>146.348076799396</v>
      </c>
      <c r="AT100" s="76">
        <v>145.995953034711</v>
      </c>
      <c r="AU100" s="76">
        <v>145.658417060217</v>
      </c>
      <c r="AV100" s="76">
        <v>144.093914990969</v>
      </c>
      <c r="AW100" s="76">
        <v>145.456421998167</v>
      </c>
      <c r="AX100" s="76">
        <v>145.530272676233</v>
      </c>
      <c r="AY100" s="76">
        <v>152.339192107833</v>
      </c>
      <c r="AZ100" s="76">
        <v>159.912456474344</v>
      </c>
      <c r="BA100" s="76">
        <v>175.720660993221</v>
      </c>
      <c r="BB100" s="76">
        <v>189.648703589568</v>
      </c>
      <c r="BC100" s="76">
        <v>197.709535251139</v>
      </c>
      <c r="BD100" s="76">
        <v>196.820391961643</v>
      </c>
      <c r="BE100" s="115">
        <v>195.48227133983</v>
      </c>
      <c r="BF100" s="77">
        <v>-0.00951235372338943</v>
      </c>
      <c r="BG100" s="79">
        <v>0.0303218915183023</v>
      </c>
      <c r="BH100" s="78">
        <v>0.0061119444773102</v>
      </c>
    </row>
    <row r="101" spans="8:8">
      <c r="A101" s="73" t="s">
        <v>185</v>
      </c>
      <c r="B101" s="76">
        <v>13.2094398588856</v>
      </c>
      <c r="C101" s="76">
        <v>14.3883421023232</v>
      </c>
      <c r="D101" s="76">
        <v>16.1683034976736</v>
      </c>
      <c r="E101" s="76">
        <v>18.3784392073594</v>
      </c>
      <c r="F101" s="76">
        <v>19.7124858370842</v>
      </c>
      <c r="G101" s="76">
        <v>22.4071991643842</v>
      </c>
      <c r="H101" s="76">
        <v>25.9833880194917</v>
      </c>
      <c r="I101" s="76">
        <v>25.4896704036992</v>
      </c>
      <c r="J101" s="76">
        <v>29.5781042263992</v>
      </c>
      <c r="K101" s="76">
        <v>27.7726402100789</v>
      </c>
      <c r="L101" s="76">
        <v>30.0489520921029</v>
      </c>
      <c r="M101" s="76">
        <v>30.9729175351525</v>
      </c>
      <c r="N101" s="76">
        <v>34.0454769164613</v>
      </c>
      <c r="O101" s="76">
        <v>35.2748996120666</v>
      </c>
      <c r="P101" s="76">
        <v>36.3363816948841</v>
      </c>
      <c r="Q101" s="76">
        <v>34.6664391276883</v>
      </c>
      <c r="R101" s="76">
        <v>33.0326507890425</v>
      </c>
      <c r="S101" s="76">
        <v>31.8671386850074</v>
      </c>
      <c r="T101" s="76">
        <v>33.7607785653004</v>
      </c>
      <c r="U101" s="76">
        <v>29.1555537629451</v>
      </c>
      <c r="V101" s="76">
        <v>27.4761707779369</v>
      </c>
      <c r="W101" s="76">
        <v>27.740619675622</v>
      </c>
      <c r="X101" s="76">
        <v>31.9725442008224</v>
      </c>
      <c r="Y101" s="76">
        <v>35.1423303449067</v>
      </c>
      <c r="Z101" s="76">
        <v>37.8388379293074</v>
      </c>
      <c r="AA101" s="76">
        <v>39.9428646371642</v>
      </c>
      <c r="AB101" s="76">
        <v>39.4179869455435</v>
      </c>
      <c r="AC101" s="76">
        <v>47.5242122263112</v>
      </c>
      <c r="AD101" s="76">
        <v>48.7967163907029</v>
      </c>
      <c r="AE101" s="76">
        <v>51.2434509330817</v>
      </c>
      <c r="AF101" s="76">
        <v>57.9992941493558</v>
      </c>
      <c r="AG101" s="76">
        <v>62.4514456371242</v>
      </c>
      <c r="AH101" s="76">
        <v>68.4735679080321</v>
      </c>
      <c r="AI101" s="76">
        <v>69.2337683380987</v>
      </c>
      <c r="AJ101" s="76">
        <v>67.3672447689873</v>
      </c>
      <c r="AK101" s="76">
        <v>66.8462927295033</v>
      </c>
      <c r="AL101" s="76">
        <v>67.695532169323</v>
      </c>
      <c r="AM101" s="76">
        <v>65.895777721007</v>
      </c>
      <c r="AN101" s="76">
        <v>67.9991575188517</v>
      </c>
      <c r="AO101" s="76">
        <v>70.2956804659244</v>
      </c>
      <c r="AP101" s="76">
        <v>70.4248670515014</v>
      </c>
      <c r="AQ101" s="76">
        <v>67.5360933059902</v>
      </c>
      <c r="AR101" s="76">
        <v>71.7648546808302</v>
      </c>
      <c r="AS101" s="76">
        <v>74.0039425436326</v>
      </c>
      <c r="AT101" s="76">
        <v>74.4997195754354</v>
      </c>
      <c r="AU101" s="76">
        <v>79.9384800614489</v>
      </c>
      <c r="AV101" s="76">
        <v>80.6514626306852</v>
      </c>
      <c r="AW101" s="76">
        <v>83.095745281428</v>
      </c>
      <c r="AX101" s="76">
        <v>91.8592429275622</v>
      </c>
      <c r="AY101" s="76">
        <v>97.3081524343288</v>
      </c>
      <c r="AZ101" s="76">
        <v>106.207680659544</v>
      </c>
      <c r="BA101" s="76">
        <v>116.443958605322</v>
      </c>
      <c r="BB101" s="76">
        <v>128.866674147204</v>
      </c>
      <c r="BC101" s="76">
        <v>133.749172658272</v>
      </c>
      <c r="BD101" s="76">
        <v>140.714968691482</v>
      </c>
      <c r="BE101" s="115">
        <v>127.225220107554</v>
      </c>
      <c r="BF101" s="77">
        <v>-0.0983360804014412</v>
      </c>
      <c r="BG101" s="79">
        <v>0.065659758010828</v>
      </c>
      <c r="BH101" s="78">
        <v>0.00397782098643184</v>
      </c>
    </row>
    <row r="102" spans="8:8">
      <c r="A102" s="73" t="s">
        <v>186</v>
      </c>
      <c r="B102" s="76">
        <v>13.0925805600116</v>
      </c>
      <c r="C102" s="76">
        <v>14.9669798590349</v>
      </c>
      <c r="D102" s="76">
        <v>18.0221068356924</v>
      </c>
      <c r="E102" s="76">
        <v>22.4346204674976</v>
      </c>
      <c r="F102" s="76">
        <v>22.0395711149553</v>
      </c>
      <c r="G102" s="76">
        <v>23.9274544305968</v>
      </c>
      <c r="H102" s="76">
        <v>20.685392004016</v>
      </c>
      <c r="I102" s="76">
        <v>25.934842139636</v>
      </c>
      <c r="J102" s="76">
        <v>24.2157310279776</v>
      </c>
      <c r="K102" s="76">
        <v>23.9002708169576</v>
      </c>
      <c r="L102" s="76">
        <v>23.5161927790328</v>
      </c>
      <c r="M102" s="76">
        <v>27.8665855909104</v>
      </c>
      <c r="N102" s="76">
        <v>27.9640130634776</v>
      </c>
      <c r="O102" s="76">
        <v>28.4955663572952</v>
      </c>
      <c r="P102" s="76">
        <v>30.3538182223272</v>
      </c>
      <c r="Q102" s="76">
        <v>30.1480878612184</v>
      </c>
      <c r="R102" s="76">
        <v>34.7322203736952</v>
      </c>
      <c r="S102" s="76">
        <v>33.6782608820768</v>
      </c>
      <c r="T102" s="76">
        <v>35.7224727211536</v>
      </c>
      <c r="U102" s="76">
        <v>36.6901161852872</v>
      </c>
      <c r="V102" s="76">
        <v>37.137689265916</v>
      </c>
      <c r="W102" s="76">
        <v>43.2866962435432</v>
      </c>
      <c r="X102" s="76">
        <v>44.7392705554952</v>
      </c>
      <c r="Y102" s="76">
        <v>52.092221725964</v>
      </c>
      <c r="Z102" s="76">
        <v>59.8060925864224</v>
      </c>
      <c r="AA102" s="76">
        <v>69.6233244878344</v>
      </c>
      <c r="AB102" s="76">
        <v>71.1501456934576</v>
      </c>
      <c r="AC102" s="76">
        <v>76.310929867316</v>
      </c>
      <c r="AD102" s="76">
        <v>83.059396165272</v>
      </c>
      <c r="AE102" s="76">
        <v>95.6777570989096</v>
      </c>
      <c r="AF102" s="76">
        <v>98.55462865056</v>
      </c>
      <c r="AG102" s="76">
        <v>98.3730152070352</v>
      </c>
      <c r="AH102" s="76">
        <v>102.4039976573</v>
      </c>
      <c r="AI102" s="76">
        <v>101.2021721454</v>
      </c>
      <c r="AJ102" s="76">
        <v>99.9525066943</v>
      </c>
      <c r="AK102" s="76">
        <v>107.096295489412</v>
      </c>
      <c r="AL102" s="76">
        <v>117.535540146886</v>
      </c>
      <c r="AM102" s="76">
        <v>111.799605153933</v>
      </c>
      <c r="AN102" s="76">
        <v>103.681478507207</v>
      </c>
      <c r="AO102" s="76">
        <v>116.199780946422</v>
      </c>
      <c r="AP102" s="76">
        <v>127.266860817093</v>
      </c>
      <c r="AQ102" s="76">
        <v>140.295688049432</v>
      </c>
      <c r="AR102" s="76">
        <v>151.423392948284</v>
      </c>
      <c r="AS102" s="76">
        <v>163.384441170403</v>
      </c>
      <c r="AT102" s="76">
        <v>176.678872805433</v>
      </c>
      <c r="AU102" s="76">
        <v>185.337577763463</v>
      </c>
      <c r="AV102" s="76">
        <v>192.722428481888</v>
      </c>
      <c r="AW102" s="76">
        <v>191.96076529946</v>
      </c>
      <c r="AX102" s="76">
        <v>191.436970719308</v>
      </c>
      <c r="AY102" s="76">
        <v>190.991772704763</v>
      </c>
      <c r="AZ102" s="76">
        <v>202.7603787018</v>
      </c>
      <c r="BA102" s="76">
        <v>217.046850688058</v>
      </c>
      <c r="BB102" s="76">
        <v>228.981341809663</v>
      </c>
      <c r="BC102" s="76">
        <v>225.349265982864</v>
      </c>
      <c r="BD102" s="76">
        <v>217.169615510382</v>
      </c>
      <c r="BE102" s="115">
        <v>210.981700606005</v>
      </c>
      <c r="BF102" s="77">
        <v>-0.0311478547419061</v>
      </c>
      <c r="BG102" s="79">
        <v>0.0208488508985503</v>
      </c>
      <c r="BH102" s="78">
        <v>0.00659654929827719</v>
      </c>
    </row>
    <row r="103" spans="8:8">
      <c r="A103" s="73" t="s">
        <v>187</v>
      </c>
      <c r="B103" s="76">
        <v>24.8712543486076</v>
      </c>
      <c r="C103" s="76">
        <v>29.6108099637917</v>
      </c>
      <c r="D103" s="76">
        <v>32.781864578111</v>
      </c>
      <c r="E103" s="76">
        <v>36.303338444089</v>
      </c>
      <c r="F103" s="76">
        <v>42.484064584322</v>
      </c>
      <c r="G103" s="76">
        <v>49.0340289804078</v>
      </c>
      <c r="H103" s="76">
        <v>52.6023223915605</v>
      </c>
      <c r="I103" s="76">
        <v>54.5900293236671</v>
      </c>
      <c r="J103" s="76">
        <v>67.7475562212509</v>
      </c>
      <c r="K103" s="76">
        <v>68.7785075105686</v>
      </c>
      <c r="L103" s="76">
        <v>75.2661728662748</v>
      </c>
      <c r="M103" s="76">
        <v>84.095876801501</v>
      </c>
      <c r="N103" s="76">
        <v>96.2254880018772</v>
      </c>
      <c r="O103" s="76">
        <v>103.963947032993</v>
      </c>
      <c r="P103" s="76">
        <v>119.180550548431</v>
      </c>
      <c r="Q103" s="76">
        <v>123.42864631878</v>
      </c>
      <c r="R103" s="76">
        <v>128.729552905698</v>
      </c>
      <c r="S103" s="76">
        <v>129.119193055475</v>
      </c>
      <c r="T103" s="76">
        <v>135.348046630158</v>
      </c>
      <c r="U103" s="76">
        <v>148.032887951791</v>
      </c>
      <c r="V103" s="76">
        <v>158.924549750228</v>
      </c>
      <c r="W103" s="76">
        <v>169.989185749779</v>
      </c>
      <c r="X103" s="76">
        <v>179.15284217814</v>
      </c>
      <c r="Y103" s="76">
        <v>204.122116807221</v>
      </c>
      <c r="Z103" s="76">
        <v>215.482219365585</v>
      </c>
      <c r="AA103" s="76">
        <v>235.437600504879</v>
      </c>
      <c r="AB103" s="76">
        <v>263.818908177548</v>
      </c>
      <c r="AC103" s="76">
        <v>288.340943442137</v>
      </c>
      <c r="AD103" s="76">
        <v>317.931347320207</v>
      </c>
      <c r="AE103" s="76">
        <v>343.366153157006</v>
      </c>
      <c r="AF103" s="76">
        <v>372.714218146045</v>
      </c>
      <c r="AG103" s="76">
        <v>413.619493929033</v>
      </c>
      <c r="AH103" s="76">
        <v>438.24577304953</v>
      </c>
      <c r="AI103" s="76">
        <v>368.559641274602</v>
      </c>
      <c r="AJ103" s="76">
        <v>402.040768296949</v>
      </c>
      <c r="AK103" s="76">
        <v>428.5974001711</v>
      </c>
      <c r="AL103" s="76">
        <v>442.18897347237</v>
      </c>
      <c r="AM103" s="76">
        <v>460.961046713578</v>
      </c>
      <c r="AN103" s="76">
        <v>470.479575338745</v>
      </c>
      <c r="AO103" s="76">
        <v>479.589624091584</v>
      </c>
      <c r="AP103" s="76">
        <v>487.867230870202</v>
      </c>
      <c r="AQ103" s="76">
        <v>492.66269935882</v>
      </c>
      <c r="AR103" s="76">
        <v>504.465925450397</v>
      </c>
      <c r="AS103" s="76">
        <v>517.150972593822</v>
      </c>
      <c r="AT103" s="76">
        <v>521.794117878446</v>
      </c>
      <c r="AU103" s="76">
        <v>578.895337615411</v>
      </c>
      <c r="AV103" s="76">
        <v>604.466597530928</v>
      </c>
      <c r="AW103" s="76">
        <v>601.303813120639</v>
      </c>
      <c r="AX103" s="76">
        <v>607.959081795315</v>
      </c>
      <c r="AY103" s="76">
        <v>602.789466825229</v>
      </c>
      <c r="AZ103" s="76">
        <v>609.378857472147</v>
      </c>
      <c r="BA103" s="76">
        <v>614.491335107662</v>
      </c>
      <c r="BB103" s="76">
        <v>631.06726098981</v>
      </c>
      <c r="BC103" s="76">
        <v>646.309030462513</v>
      </c>
      <c r="BD103" s="76">
        <v>623.106268598719</v>
      </c>
      <c r="BE103" s="115">
        <v>577.776650185482</v>
      </c>
      <c r="BF103" s="77">
        <v>-0.0752812890905601</v>
      </c>
      <c r="BG103" s="79">
        <v>0.0179027651485941</v>
      </c>
      <c r="BH103" s="78">
        <v>0.0180647522765939</v>
      </c>
    </row>
    <row r="104" spans="8:8">
      <c r="A104" s="73" t="s">
        <v>188</v>
      </c>
      <c r="B104" s="76">
        <v>1.45505951978735</v>
      </c>
      <c r="C104" s="76">
        <v>1.49016856961733</v>
      </c>
      <c r="D104" s="76">
        <v>1.52625383787392</v>
      </c>
      <c r="E104" s="76">
        <v>1.56276537552525</v>
      </c>
      <c r="F104" s="76">
        <v>1.59896804127864</v>
      </c>
      <c r="G104" s="76">
        <v>3.09325879729</v>
      </c>
      <c r="H104" s="76">
        <v>2.86676552815</v>
      </c>
      <c r="I104" s="76">
        <v>3.06571715152</v>
      </c>
      <c r="J104" s="76">
        <v>3.21011139441</v>
      </c>
      <c r="K104" s="76">
        <v>2.54703064998</v>
      </c>
      <c r="L104" s="76">
        <v>2.45941937782</v>
      </c>
      <c r="M104" s="76">
        <v>2.4268984362048</v>
      </c>
      <c r="N104" s="76">
        <v>2.590699246816</v>
      </c>
      <c r="O104" s="76">
        <v>3.02212458850624</v>
      </c>
      <c r="P104" s="76">
        <v>3.1160523161128</v>
      </c>
      <c r="Q104" s="76">
        <v>3.19497809998296</v>
      </c>
      <c r="R104" s="76">
        <v>3.76368799441928</v>
      </c>
      <c r="S104" s="76">
        <v>4.27594604688864</v>
      </c>
      <c r="T104" s="76">
        <v>4.6679558156176</v>
      </c>
      <c r="U104" s="76">
        <v>3.9637006433228</v>
      </c>
      <c r="V104" s="76">
        <v>3.5747512208676</v>
      </c>
      <c r="W104" s="76">
        <v>3.49119921065</v>
      </c>
      <c r="X104" s="76">
        <v>4.0282598045088</v>
      </c>
      <c r="Y104" s="76">
        <v>3.891824172354</v>
      </c>
      <c r="Z104" s="76">
        <v>3.6716150993748</v>
      </c>
      <c r="AA104" s="76">
        <v>3.9171207213</v>
      </c>
      <c r="AB104" s="76">
        <v>4.1466834446776</v>
      </c>
      <c r="AC104" s="76">
        <v>4.9210801897676</v>
      </c>
      <c r="AD104" s="76">
        <v>4.72838231757904</v>
      </c>
      <c r="AE104" s="76">
        <v>5.2375261669452</v>
      </c>
      <c r="AF104" s="76">
        <v>5.68844464352176</v>
      </c>
      <c r="AG104" s="76">
        <v>6.99067111212112</v>
      </c>
      <c r="AH104" s="76">
        <v>7.63865988106</v>
      </c>
      <c r="AI104" s="76">
        <v>8.13092879048984</v>
      </c>
      <c r="AJ104" s="76">
        <v>8.88589267925</v>
      </c>
      <c r="AK104" s="76">
        <v>10.5674410008346</v>
      </c>
      <c r="AL104" s="76">
        <v>10.430146835359</v>
      </c>
      <c r="AM104" s="76">
        <v>11.0751626626553</v>
      </c>
      <c r="AN104" s="76">
        <v>11.1494334553398</v>
      </c>
      <c r="AO104" s="76">
        <v>10.9037990092368</v>
      </c>
      <c r="AP104" s="76">
        <v>12.5619522130026</v>
      </c>
      <c r="AQ104" s="76">
        <v>12.9968978112865</v>
      </c>
      <c r="AR104" s="76">
        <v>13.8139389864185</v>
      </c>
      <c r="AS104" s="76">
        <v>12.575278588783</v>
      </c>
      <c r="AT104" s="76">
        <v>13.2341877384262</v>
      </c>
      <c r="AU104" s="76">
        <v>13.1470792591567</v>
      </c>
      <c r="AV104" s="76">
        <v>14.8235277261767</v>
      </c>
      <c r="AW104" s="76">
        <v>16.1155130072761</v>
      </c>
      <c r="AX104" s="76">
        <v>13.954333030587</v>
      </c>
      <c r="AY104" s="76">
        <v>17.2374340634405</v>
      </c>
      <c r="AZ104" s="76">
        <v>17.8728727162896</v>
      </c>
      <c r="BA104" s="76">
        <v>20.2485851457009</v>
      </c>
      <c r="BB104" s="76">
        <v>21.6702811893649</v>
      </c>
      <c r="BC104" s="76">
        <v>21.3594123631856</v>
      </c>
      <c r="BD104" s="76">
        <v>23.3029029806186</v>
      </c>
      <c r="BE104" s="115">
        <v>20.840859629055</v>
      </c>
      <c r="BF104" s="77">
        <v>-0.108097501546581</v>
      </c>
      <c r="BG104" s="79">
        <v>0.0582085680491118</v>
      </c>
      <c r="BH104" s="78">
        <v>6.51609867427637E-4</v>
      </c>
    </row>
    <row r="105" spans="8:8">
      <c r="A105" s="73" t="s">
        <v>189</v>
      </c>
      <c r="B105" s="76">
        <v>18.8475256983261</v>
      </c>
      <c r="C105" s="76">
        <v>20.038235221373</v>
      </c>
      <c r="D105" s="76">
        <v>21.7905301455414</v>
      </c>
      <c r="E105" s="76">
        <v>23.8678903231547</v>
      </c>
      <c r="F105" s="76">
        <v>25.2290357683842</v>
      </c>
      <c r="G105" s="76">
        <v>27.5565155609513</v>
      </c>
      <c r="H105" s="76">
        <v>33.8579837640895</v>
      </c>
      <c r="I105" s="76">
        <v>35.3448376775733</v>
      </c>
      <c r="J105" s="76">
        <v>41.4969215826141</v>
      </c>
      <c r="K105" s="76">
        <v>38.576296912783</v>
      </c>
      <c r="L105" s="76">
        <v>41.849872726949</v>
      </c>
      <c r="M105" s="76">
        <v>52.2147450949318</v>
      </c>
      <c r="N105" s="76">
        <v>57.132572236828</v>
      </c>
      <c r="O105" s="76">
        <v>65.3193949546335</v>
      </c>
      <c r="P105" s="76">
        <v>67.7070250984279</v>
      </c>
      <c r="Q105" s="76">
        <v>73.6218530891614</v>
      </c>
      <c r="R105" s="76">
        <v>64.7740691508112</v>
      </c>
      <c r="S105" s="76">
        <v>67.8150970395337</v>
      </c>
      <c r="T105" s="76">
        <v>74.6025556234602</v>
      </c>
      <c r="U105" s="76">
        <v>76.0968472822995</v>
      </c>
      <c r="V105" s="76">
        <v>75.0397970967513</v>
      </c>
      <c r="W105" s="76">
        <v>86.3461967719964</v>
      </c>
      <c r="X105" s="76">
        <v>91.3623754628352</v>
      </c>
      <c r="Y105" s="76">
        <v>107.113650555524</v>
      </c>
      <c r="Z105" s="76">
        <v>117.321139334481</v>
      </c>
      <c r="AA105" s="76">
        <v>120.546676298494</v>
      </c>
      <c r="AB105" s="76">
        <v>130.20780575442</v>
      </c>
      <c r="AC105" s="76">
        <v>139.247141528847</v>
      </c>
      <c r="AD105" s="76">
        <v>151.305733119946</v>
      </c>
      <c r="AE105" s="76">
        <v>158.499818052764</v>
      </c>
      <c r="AF105" s="76">
        <v>169.438171215309</v>
      </c>
      <c r="AG105" s="76">
        <v>177.561979870675</v>
      </c>
      <c r="AH105" s="76">
        <v>192.825047144898</v>
      </c>
      <c r="AI105" s="76">
        <v>206.733687207824</v>
      </c>
      <c r="AJ105" s="76">
        <v>218.0553697768</v>
      </c>
      <c r="AK105" s="76">
        <v>236.397696889481</v>
      </c>
      <c r="AL105" s="76">
        <v>234.398909398063</v>
      </c>
      <c r="AM105" s="76">
        <v>245.969831740453</v>
      </c>
      <c r="AN105" s="76">
        <v>249.721326665881</v>
      </c>
      <c r="AO105" s="76">
        <v>266.500049985903</v>
      </c>
      <c r="AP105" s="76">
        <v>270.321322853396</v>
      </c>
      <c r="AQ105" s="76">
        <v>278.174031681988</v>
      </c>
      <c r="AR105" s="76">
        <v>281.070134022725</v>
      </c>
      <c r="AS105" s="76">
        <v>266.391760925182</v>
      </c>
      <c r="AT105" s="76">
        <v>253.813128437731</v>
      </c>
      <c r="AU105" s="76">
        <v>273.233705647947</v>
      </c>
      <c r="AV105" s="76">
        <v>278.109864635813</v>
      </c>
      <c r="AW105" s="76">
        <v>272.023951919371</v>
      </c>
      <c r="AX105" s="76">
        <v>273.726876279825</v>
      </c>
      <c r="AY105" s="76">
        <v>281.012033149862</v>
      </c>
      <c r="AZ105" s="76">
        <v>281.330818580999</v>
      </c>
      <c r="BA105" s="76">
        <v>283.838098054057</v>
      </c>
      <c r="BB105" s="76">
        <v>292.415895902398</v>
      </c>
      <c r="BC105" s="76">
        <v>290.467374230686</v>
      </c>
      <c r="BD105" s="76">
        <v>284.872343444328</v>
      </c>
      <c r="BE105" s="115">
        <v>275.860272545677</v>
      </c>
      <c r="BF105" s="77">
        <v>-0.0342812762103542</v>
      </c>
      <c r="BG105" s="79">
        <v>0.0116111805292258</v>
      </c>
      <c r="BH105" s="78">
        <v>0.00862504132849874</v>
      </c>
    </row>
    <row r="106" spans="8:8">
      <c r="A106" s="73" t="s">
        <v>190</v>
      </c>
      <c r="B106" s="76">
        <v>7.366885964</v>
      </c>
      <c r="C106" s="76">
        <v>8.743907365</v>
      </c>
      <c r="D106" s="76">
        <v>9.900674154</v>
      </c>
      <c r="E106" s="76">
        <v>12.985646962</v>
      </c>
      <c r="F106" s="76">
        <v>14.063613007</v>
      </c>
      <c r="G106" s="76">
        <v>16.2586759989</v>
      </c>
      <c r="H106" s="76">
        <v>17.89936907266</v>
      </c>
      <c r="I106" s="76">
        <v>22.2965942820504</v>
      </c>
      <c r="J106" s="76">
        <v>23.6163281704856</v>
      </c>
      <c r="K106" s="76">
        <v>24.2766114923584</v>
      </c>
      <c r="L106" s="76">
        <v>26.112678511384</v>
      </c>
      <c r="M106" s="76">
        <v>27.577938943464</v>
      </c>
      <c r="N106" s="76">
        <v>30.8912527093288</v>
      </c>
      <c r="O106" s="76">
        <v>34.776608769908</v>
      </c>
      <c r="P106" s="76">
        <v>36.07354751156</v>
      </c>
      <c r="Q106" s="76">
        <v>37.71399580908</v>
      </c>
      <c r="R106" s="76">
        <v>36.761543641892</v>
      </c>
      <c r="S106" s="76">
        <v>36.3842598760128</v>
      </c>
      <c r="T106" s="76">
        <v>40.4384655163648</v>
      </c>
      <c r="U106" s="76">
        <v>44.142121429756</v>
      </c>
      <c r="V106" s="76">
        <v>47.0209035786848</v>
      </c>
      <c r="W106" s="76">
        <v>48.7488477930698</v>
      </c>
      <c r="X106" s="76">
        <v>57.6651808797048</v>
      </c>
      <c r="Y106" s="76">
        <v>64.9257700125357</v>
      </c>
      <c r="Z106" s="76">
        <v>74.6998554859828</v>
      </c>
      <c r="AA106" s="76">
        <v>89.7318169030732</v>
      </c>
      <c r="AB106" s="76">
        <v>99.874398762475</v>
      </c>
      <c r="AC106" s="76">
        <v>110.449400876337</v>
      </c>
      <c r="AD106" s="76">
        <v>124.856763562392</v>
      </c>
      <c r="AE106" s="76">
        <v>140.008806519575</v>
      </c>
      <c r="AF106" s="76">
        <v>153.903178126657</v>
      </c>
      <c r="AG106" s="76">
        <v>171.931042956288</v>
      </c>
      <c r="AH106" s="76">
        <v>178.687604254254</v>
      </c>
      <c r="AI106" s="76">
        <v>163.791909715534</v>
      </c>
      <c r="AJ106" s="76">
        <v>171.245851880892</v>
      </c>
      <c r="AK106" s="76">
        <v>168.16691412065</v>
      </c>
      <c r="AL106" s="76">
        <v>174.533052475235</v>
      </c>
      <c r="AM106" s="76">
        <v>189.368903034114</v>
      </c>
      <c r="AN106" s="76">
        <v>200.287771339233</v>
      </c>
      <c r="AO106" s="76">
        <v>218.345910621402</v>
      </c>
      <c r="AP106" s="76">
        <v>227.518537597389</v>
      </c>
      <c r="AQ106" s="76">
        <v>227.709933721925</v>
      </c>
      <c r="AR106" s="76">
        <v>236.689694870101</v>
      </c>
      <c r="AS106" s="76">
        <v>237.38878516592</v>
      </c>
      <c r="AT106" s="76">
        <v>236.482194233613</v>
      </c>
      <c r="AU106" s="76">
        <v>248.709161522312</v>
      </c>
      <c r="AV106" s="76">
        <v>253.541781442688</v>
      </c>
      <c r="AW106" s="76">
        <v>270.628740536269</v>
      </c>
      <c r="AX106" s="76">
        <v>273.874332192453</v>
      </c>
      <c r="AY106" s="76">
        <v>280.692492986199</v>
      </c>
      <c r="AZ106" s="76">
        <v>288.714289112672</v>
      </c>
      <c r="BA106" s="76">
        <v>295.463901312924</v>
      </c>
      <c r="BB106" s="76">
        <v>296.310747333508</v>
      </c>
      <c r="BC106" s="76">
        <v>298.921889658866</v>
      </c>
      <c r="BD106" s="76">
        <v>293.620438700704</v>
      </c>
      <c r="BE106" s="115">
        <v>276.438699015617</v>
      </c>
      <c r="BF106" s="77">
        <v>-0.0610891965024841</v>
      </c>
      <c r="BG106" s="79">
        <v>0.0218773749364138</v>
      </c>
      <c r="BH106" s="78">
        <v>0.00864312639802574</v>
      </c>
    </row>
    <row r="107" spans="8:8">
      <c r="A107" s="73" t="s">
        <v>191</v>
      </c>
      <c r="B107" s="76">
        <v>8.22646548263445</v>
      </c>
      <c r="C107" s="76">
        <v>13.9439968229711</v>
      </c>
      <c r="D107" s="76">
        <v>19.0458876193252</v>
      </c>
      <c r="E107" s="76">
        <v>19.7952739474332</v>
      </c>
      <c r="F107" s="76">
        <v>23.2763646181044</v>
      </c>
      <c r="G107" s="76">
        <v>24.2821798724807</v>
      </c>
      <c r="H107" s="76">
        <v>21.8458117831018</v>
      </c>
      <c r="I107" s="76">
        <v>21.1191973016113</v>
      </c>
      <c r="J107" s="76">
        <v>22.7002465085608</v>
      </c>
      <c r="K107" s="76">
        <v>17.2952864777674</v>
      </c>
      <c r="L107" s="76">
        <v>19.7623521661362</v>
      </c>
      <c r="M107" s="76">
        <v>12.0524314326468</v>
      </c>
      <c r="N107" s="76">
        <v>12.8630382806537</v>
      </c>
      <c r="O107" s="76">
        <v>13.0757062702575</v>
      </c>
      <c r="P107" s="76">
        <v>13.8941491778018</v>
      </c>
      <c r="Q107" s="76">
        <v>14.9397865997052</v>
      </c>
      <c r="R107" s="76">
        <v>15.1961251010351</v>
      </c>
      <c r="S107" s="76">
        <v>16.3571176671515</v>
      </c>
      <c r="T107" s="76">
        <v>17.3388610579555</v>
      </c>
      <c r="U107" s="76">
        <v>17.1985379414578</v>
      </c>
      <c r="V107" s="76">
        <v>17.3589339519184</v>
      </c>
      <c r="W107" s="76">
        <v>18.9419019491236</v>
      </c>
      <c r="X107" s="76">
        <v>21.4449857267417</v>
      </c>
      <c r="Y107" s="76">
        <v>20.9028195337917</v>
      </c>
      <c r="Z107" s="76">
        <v>17.816788436438</v>
      </c>
      <c r="AA107" s="76">
        <v>17.8671345219977</v>
      </c>
      <c r="AB107" s="76">
        <v>17.4269742393443</v>
      </c>
      <c r="AC107" s="76">
        <v>18.3193686594</v>
      </c>
      <c r="AD107" s="76">
        <v>20.5318382252</v>
      </c>
      <c r="AE107" s="76">
        <v>22.9030473128</v>
      </c>
      <c r="AF107" s="76">
        <v>27.1816687722216</v>
      </c>
      <c r="AG107" s="76">
        <v>31.1575811732925</v>
      </c>
      <c r="AH107" s="76">
        <v>37.8115414271948</v>
      </c>
      <c r="AI107" s="76">
        <v>41.2213280308283</v>
      </c>
      <c r="AJ107" s="76">
        <v>40.2208418260371</v>
      </c>
      <c r="AK107" s="76">
        <v>46.9683115828791</v>
      </c>
      <c r="AL107" s="76">
        <v>51.375272918094</v>
      </c>
      <c r="AM107" s="76">
        <v>57.5218581549378</v>
      </c>
      <c r="AN107" s="76">
        <v>62.9332087398364</v>
      </c>
      <c r="AO107" s="76">
        <v>81.3619052146128</v>
      </c>
      <c r="AP107" s="76">
        <v>86.3445123901056</v>
      </c>
      <c r="AQ107" s="76">
        <v>72.2854608402788</v>
      </c>
      <c r="AR107" s="76">
        <v>79.2112983618724</v>
      </c>
      <c r="AS107" s="76">
        <v>104.265578953513</v>
      </c>
      <c r="AT107" s="76">
        <v>102.406521763778</v>
      </c>
      <c r="AU107" s="76">
        <v>121.899736404445</v>
      </c>
      <c r="AV107" s="76">
        <v>134.970331917998</v>
      </c>
      <c r="AW107" s="76">
        <v>132.674559832414</v>
      </c>
      <c r="AX107" s="76">
        <v>138.040420206022</v>
      </c>
      <c r="AY107" s="76">
        <v>154.583379899246</v>
      </c>
      <c r="AZ107" s="76">
        <v>183.514071055776</v>
      </c>
      <c r="BA107" s="76">
        <v>196.271170631136</v>
      </c>
      <c r="BB107" s="76">
        <v>197.56514465838</v>
      </c>
      <c r="BC107" s="76">
        <v>239.417958962071</v>
      </c>
      <c r="BD107" s="76">
        <v>290.506690735277</v>
      </c>
      <c r="BE107" s="115">
        <v>282.57303992456</v>
      </c>
      <c r="BF107" s="77">
        <v>-0.0299673245900659</v>
      </c>
      <c r="BG107" s="79">
        <v>0.109897446831486</v>
      </c>
      <c r="BH107" s="78">
        <v>0.00883492256850903</v>
      </c>
    </row>
    <row r="108" spans="8:8">
      <c r="A108" s="73" t="s">
        <v>192</v>
      </c>
      <c r="B108" s="76">
        <v>53.7028538406935</v>
      </c>
      <c r="C108" s="76">
        <v>57.5246087535473</v>
      </c>
      <c r="D108" s="76">
        <v>62.9333093613376</v>
      </c>
      <c r="E108" s="76">
        <v>68.4235719174568</v>
      </c>
      <c r="F108" s="76">
        <v>73.2080590302023</v>
      </c>
      <c r="G108" s="76">
        <v>78.7422056310934</v>
      </c>
      <c r="H108" s="76">
        <v>86.5058961106217</v>
      </c>
      <c r="I108" s="76">
        <v>89.600383590722</v>
      </c>
      <c r="J108" s="76">
        <v>92.2910054650457</v>
      </c>
      <c r="K108" s="76">
        <v>98.0057724088338</v>
      </c>
      <c r="L108" s="76">
        <v>101.104898954079</v>
      </c>
      <c r="M108" s="76">
        <v>106.622307510673</v>
      </c>
      <c r="N108" s="76">
        <v>113.447216117728</v>
      </c>
      <c r="O108" s="76">
        <v>120.316111302868</v>
      </c>
      <c r="P108" s="76">
        <v>129.227702382506</v>
      </c>
      <c r="Q108" s="76">
        <v>138.899003398019</v>
      </c>
      <c r="R108" s="76">
        <v>143.479821565642</v>
      </c>
      <c r="S108" s="76">
        <v>149.791564416806</v>
      </c>
      <c r="T108" s="76">
        <v>155.803852890547</v>
      </c>
      <c r="U108" s="76">
        <v>158.863373329134</v>
      </c>
      <c r="V108" s="76">
        <v>166.301522021255</v>
      </c>
      <c r="W108" s="76">
        <v>166.901909664982</v>
      </c>
      <c r="X108" s="76">
        <v>160.640730666232</v>
      </c>
      <c r="Y108" s="76">
        <v>162.014202484206</v>
      </c>
      <c r="Z108" s="76">
        <v>159.606663969261</v>
      </c>
      <c r="AA108" s="76">
        <v>154.316324821272</v>
      </c>
      <c r="AB108" s="76">
        <v>150.335626470391</v>
      </c>
      <c r="AC108" s="76">
        <v>134.246957915049</v>
      </c>
      <c r="AD108" s="76">
        <v>127.152442781096</v>
      </c>
      <c r="AE108" s="76">
        <v>119.725965289856</v>
      </c>
      <c r="AF108" s="76">
        <v>116.080400422915</v>
      </c>
      <c r="AG108" s="76">
        <v>107.052818065886</v>
      </c>
      <c r="AH108" s="76">
        <v>107.116123341408</v>
      </c>
      <c r="AI108" s="76">
        <v>101.712303946945</v>
      </c>
      <c r="AJ108" s="76">
        <v>108.35904273765</v>
      </c>
      <c r="AK108" s="76">
        <v>115.299251231779</v>
      </c>
      <c r="AL108" s="76">
        <v>118.756816702866</v>
      </c>
      <c r="AM108" s="76">
        <v>116.711956957524</v>
      </c>
      <c r="AN108" s="76">
        <v>121.821572456904</v>
      </c>
      <c r="AO108" s="76">
        <v>122.641717832806</v>
      </c>
      <c r="AP108" s="76">
        <v>127.939962241192</v>
      </c>
      <c r="AQ108" s="76">
        <v>131.773966001956</v>
      </c>
      <c r="AR108" s="76">
        <v>123.592948712833</v>
      </c>
      <c r="AS108" s="76">
        <v>129.310697304314</v>
      </c>
      <c r="AT108" s="76">
        <v>113.925946168526</v>
      </c>
      <c r="AU108" s="76">
        <v>120.620688757123</v>
      </c>
      <c r="AV108" s="76">
        <v>111.963447988393</v>
      </c>
      <c r="AW108" s="76">
        <v>116.557549924618</v>
      </c>
      <c r="AX108" s="76">
        <v>108.203631471812</v>
      </c>
      <c r="AY108" s="76">
        <v>119.611363743171</v>
      </c>
      <c r="AZ108" s="76">
        <v>127.72725553778</v>
      </c>
      <c r="BA108" s="76">
        <v>140.034593364163</v>
      </c>
      <c r="BB108" s="76">
        <v>142.616198593536</v>
      </c>
      <c r="BC108" s="76">
        <v>146.552815884224</v>
      </c>
      <c r="BD108" s="76">
        <v>205.995838837232</v>
      </c>
      <c r="BE108" s="115">
        <v>204.677940368758</v>
      </c>
      <c r="BF108" s="77">
        <v>-0.00911245501044966</v>
      </c>
      <c r="BG108" s="79">
        <v>0.0610200244572952</v>
      </c>
      <c r="BH108" s="78">
        <v>0.00639945606673112</v>
      </c>
    </row>
    <row r="109" spans="8:8" s="70" ht="10.2" customFormat="1">
      <c r="A109" s="80" t="s">
        <v>193</v>
      </c>
      <c r="B109" s="81">
        <v>1431.31310695786</v>
      </c>
      <c r="C109" s="81">
        <v>1549.49151582926</v>
      </c>
      <c r="D109" s="81">
        <v>1615.94054342557</v>
      </c>
      <c r="E109" s="81">
        <v>1721.6166940486</v>
      </c>
      <c r="F109" s="81">
        <v>1958.20461242657</v>
      </c>
      <c r="G109" s="81">
        <v>2234.98131984515</v>
      </c>
      <c r="H109" s="81">
        <v>2445.57614117424</v>
      </c>
      <c r="I109" s="81">
        <v>2583.14221621212</v>
      </c>
      <c r="J109" s="81">
        <v>2786.10588904803</v>
      </c>
      <c r="K109" s="81">
        <v>2826.25190424216</v>
      </c>
      <c r="L109" s="81">
        <v>2931.50946530435</v>
      </c>
      <c r="M109" s="81">
        <v>3060.89685909382</v>
      </c>
      <c r="N109" s="81">
        <v>3250.18353906609</v>
      </c>
      <c r="O109" s="81">
        <v>3384.79830110233</v>
      </c>
      <c r="P109" s="81">
        <v>3524.2528026953</v>
      </c>
      <c r="Q109" s="81">
        <v>3555.64349084249</v>
      </c>
      <c r="R109" s="81">
        <v>3575.5483573633</v>
      </c>
      <c r="S109" s="81">
        <v>3609.19628184406</v>
      </c>
      <c r="T109" s="81">
        <v>3758.15976036804</v>
      </c>
      <c r="U109" s="81">
        <v>4028.72744241461</v>
      </c>
      <c r="V109" s="81">
        <v>4160.94361728413</v>
      </c>
      <c r="W109" s="81">
        <v>4317.79817418284</v>
      </c>
      <c r="X109" s="81">
        <v>4560.19570510948</v>
      </c>
      <c r="Y109" s="81">
        <v>4907.13767309234</v>
      </c>
      <c r="Z109" s="81">
        <v>5150.30122334065</v>
      </c>
      <c r="AA109" s="81">
        <v>5351.47494106434</v>
      </c>
      <c r="AB109" s="81">
        <v>5605.82408240215</v>
      </c>
      <c r="AC109" s="81">
        <v>5861.49535701468</v>
      </c>
      <c r="AD109" s="81">
        <v>6171.12293890711</v>
      </c>
      <c r="AE109" s="81">
        <v>6504.27982355601</v>
      </c>
      <c r="AF109" s="81">
        <v>6764.04587115897</v>
      </c>
      <c r="AG109" s="81">
        <v>7076.74905675739</v>
      </c>
      <c r="AH109" s="81">
        <v>7227.07025541628</v>
      </c>
      <c r="AI109" s="81">
        <v>7161.84734291963</v>
      </c>
      <c r="AJ109" s="81">
        <v>7453.76189922527</v>
      </c>
      <c r="AK109" s="81">
        <v>7695.5256707147</v>
      </c>
      <c r="AL109" s="81">
        <v>7947.29595055329</v>
      </c>
      <c r="AM109" s="81">
        <v>8389.38714843852</v>
      </c>
      <c r="AN109" s="81">
        <v>9258.02575246123</v>
      </c>
      <c r="AO109" s="81">
        <v>10222.326415412</v>
      </c>
      <c r="AP109" s="81">
        <v>11174.7963615477</v>
      </c>
      <c r="AQ109" s="81">
        <v>11855.0113791136</v>
      </c>
      <c r="AR109" s="81">
        <v>12640.8606625424</v>
      </c>
      <c r="AS109" s="81">
        <v>12940.3157110499</v>
      </c>
      <c r="AT109" s="81">
        <v>13224.3275302029</v>
      </c>
      <c r="AU109" s="81">
        <v>13976.3180262842</v>
      </c>
      <c r="AV109" s="81">
        <v>14848.3247392671</v>
      </c>
      <c r="AW109" s="81">
        <v>15285.603010202</v>
      </c>
      <c r="AX109" s="81">
        <v>15637.0243922102</v>
      </c>
      <c r="AY109" s="81">
        <v>15818.1791716959</v>
      </c>
      <c r="AZ109" s="81">
        <v>15955.8813985242</v>
      </c>
      <c r="BA109" s="81">
        <v>16118.9665614079</v>
      </c>
      <c r="BB109" s="81">
        <v>16475.7444494036</v>
      </c>
      <c r="BC109" s="81">
        <v>16894.5167357411</v>
      </c>
      <c r="BD109" s="81">
        <v>17178.5680447953</v>
      </c>
      <c r="BE109" s="81">
        <v>16752.8800338147</v>
      </c>
      <c r="BF109" s="82">
        <v>-0.0274447151833849</v>
      </c>
      <c r="BG109" s="82">
        <v>0.0265056314059195</v>
      </c>
      <c r="BH109" s="82">
        <v>0.523795185619226</v>
      </c>
    </row>
    <row r="110" spans="8:8">
      <c r="B110" s="76"/>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c r="AC110" s="117"/>
      <c r="AD110" s="117"/>
      <c r="AE110" s="117"/>
      <c r="AF110" s="117"/>
      <c r="AG110" s="117"/>
      <c r="AH110" s="117"/>
      <c r="AI110" s="117"/>
      <c r="AJ110" s="117"/>
      <c r="AK110" s="117"/>
      <c r="AL110" s="117"/>
      <c r="AM110" s="117"/>
      <c r="AN110" s="117"/>
      <c r="AO110" s="117"/>
      <c r="AP110" s="117"/>
      <c r="AQ110" s="117"/>
      <c r="AR110" s="117"/>
      <c r="AS110" s="117"/>
      <c r="AT110" s="117"/>
      <c r="AU110" s="117"/>
      <c r="AV110" s="117"/>
      <c r="AW110" s="117"/>
      <c r="AX110" s="117"/>
      <c r="AY110" s="117"/>
      <c r="AZ110" s="117"/>
      <c r="BA110" s="117"/>
      <c r="BB110" s="117"/>
      <c r="BC110" s="117"/>
      <c r="BD110" s="117"/>
      <c r="BE110" s="117"/>
      <c r="BF110" s="77"/>
      <c r="BG110" s="79"/>
      <c r="BH110" s="78"/>
    </row>
    <row r="111" spans="8:8" s="87" ht="10.2" customFormat="1">
      <c r="A111" s="88" t="s">
        <v>194</v>
      </c>
      <c r="B111" s="89">
        <v>11189.7106726657</v>
      </c>
      <c r="C111" s="89">
        <v>11694.8944841773</v>
      </c>
      <c r="D111" s="89">
        <v>12055.5471039354</v>
      </c>
      <c r="E111" s="89">
        <v>12701.4804897113</v>
      </c>
      <c r="F111" s="89">
        <v>13483.6952853691</v>
      </c>
      <c r="G111" s="89">
        <v>14291.7093856535</v>
      </c>
      <c r="H111" s="89">
        <v>14762.3955876098</v>
      </c>
      <c r="I111" s="89">
        <v>15463.0701640291</v>
      </c>
      <c r="J111" s="89">
        <v>16332.1367949241</v>
      </c>
      <c r="K111" s="89">
        <v>16239.6190954839</v>
      </c>
      <c r="L111" s="89">
        <v>16216.0845156307</v>
      </c>
      <c r="M111" s="89">
        <v>17086.6862806617</v>
      </c>
      <c r="N111" s="89">
        <v>17636.7026478738</v>
      </c>
      <c r="O111" s="89">
        <v>17993.969156554</v>
      </c>
      <c r="P111" s="89">
        <v>18568.2226652846</v>
      </c>
      <c r="Q111" s="89">
        <v>18396.0573470535</v>
      </c>
      <c r="R111" s="89">
        <v>18167.993114621</v>
      </c>
      <c r="S111" s="89">
        <v>18004.0971051727</v>
      </c>
      <c r="T111" s="89">
        <v>18145.5334382482</v>
      </c>
      <c r="U111" s="89">
        <v>18837.9394726289</v>
      </c>
      <c r="V111" s="89">
        <v>19237.3928845282</v>
      </c>
      <c r="W111" s="89">
        <v>19566.0453803558</v>
      </c>
      <c r="X111" s="89">
        <v>20175.0161711002</v>
      </c>
      <c r="Y111" s="89">
        <v>20846.6100948713</v>
      </c>
      <c r="Z111" s="89">
        <v>21226.257533482</v>
      </c>
      <c r="AA111" s="89">
        <v>21328.2510020204</v>
      </c>
      <c r="AB111" s="89">
        <v>21341.9003722937</v>
      </c>
      <c r="AC111" s="89">
        <v>21419.5284203123</v>
      </c>
      <c r="AD111" s="89">
        <v>21483.3638983083</v>
      </c>
      <c r="AE111" s="89">
        <v>21709.1919181061</v>
      </c>
      <c r="AF111" s="89">
        <v>21995.1416681059</v>
      </c>
      <c r="AG111" s="89">
        <v>22593.28806028</v>
      </c>
      <c r="AH111" s="89">
        <v>22757.5295836904</v>
      </c>
      <c r="AI111" s="89">
        <v>22817.3944513783</v>
      </c>
      <c r="AJ111" s="89">
        <v>23114.6391900387</v>
      </c>
      <c r="AK111" s="89">
        <v>23663.5440258807</v>
      </c>
      <c r="AL111" s="89">
        <v>23995.2432972006</v>
      </c>
      <c r="AM111" s="89">
        <v>24539.4780284401</v>
      </c>
      <c r="AN111" s="89">
        <v>25755.7026878066</v>
      </c>
      <c r="AO111" s="89">
        <v>27076.6113830992</v>
      </c>
      <c r="AP111" s="89">
        <v>28160.0160925844</v>
      </c>
      <c r="AQ111" s="89">
        <v>29040.4269332802</v>
      </c>
      <c r="AR111" s="89">
        <v>30077.9115847781</v>
      </c>
      <c r="AS111" s="89">
        <v>30330.3489706144</v>
      </c>
      <c r="AT111" s="89">
        <v>29695.0788405102</v>
      </c>
      <c r="AU111" s="89">
        <v>31045.053552706</v>
      </c>
      <c r="AV111" s="89">
        <v>31931.8829838291</v>
      </c>
      <c r="AW111" s="89">
        <v>32249.8243345761</v>
      </c>
      <c r="AX111" s="89">
        <v>32773.2036883871</v>
      </c>
      <c r="AY111" s="89">
        <v>32835.0955687855</v>
      </c>
      <c r="AZ111" s="89">
        <v>32897.1761182876</v>
      </c>
      <c r="BA111" s="89">
        <v>33046.7289128026</v>
      </c>
      <c r="BB111" s="89">
        <v>33428.7743070597</v>
      </c>
      <c r="BC111" s="89">
        <v>34046.0623649957</v>
      </c>
      <c r="BD111" s="89">
        <v>34039.7859465933</v>
      </c>
      <c r="BE111" s="89">
        <v>31983.6464590823</v>
      </c>
      <c r="BF111" s="90">
        <v>-0.0629712097208067</v>
      </c>
      <c r="BG111" s="90">
        <v>0.0137485213905615</v>
      </c>
      <c r="BH111" s="90">
        <v>1.0</v>
      </c>
    </row>
    <row r="112" spans="8:8">
      <c r="A112" s="69" t="s">
        <v>195</v>
      </c>
      <c r="B112" s="76">
        <v>7701.28286193197</v>
      </c>
      <c r="C112" s="76">
        <v>8003.17582249245</v>
      </c>
      <c r="D112" s="76">
        <v>8270.86641925343</v>
      </c>
      <c r="E112" s="76">
        <v>8782.764891906</v>
      </c>
      <c r="F112" s="76">
        <v>9306.69100845577</v>
      </c>
      <c r="G112" s="76">
        <v>9791.45116360639</v>
      </c>
      <c r="H112" s="76">
        <v>9934.09688201854</v>
      </c>
      <c r="I112" s="76">
        <v>10365.2433219125</v>
      </c>
      <c r="J112" s="76">
        <v>10962.2543270555</v>
      </c>
      <c r="K112" s="76">
        <v>10685.2357542948</v>
      </c>
      <c r="L112" s="76">
        <v>10336.4809151529</v>
      </c>
      <c r="M112" s="76">
        <v>10929.463990482</v>
      </c>
      <c r="N112" s="76">
        <v>11126.5712894288</v>
      </c>
      <c r="O112" s="76">
        <v>11168.7099596072</v>
      </c>
      <c r="P112" s="76">
        <v>11466.6113444609</v>
      </c>
      <c r="Q112" s="76">
        <v>11178.4985959709</v>
      </c>
      <c r="R112" s="76">
        <v>10826.2980789156</v>
      </c>
      <c r="S112" s="76">
        <v>10442.889955442</v>
      </c>
      <c r="T112" s="76">
        <v>10339.3247924577</v>
      </c>
      <c r="U112" s="76">
        <v>10726.9261288966</v>
      </c>
      <c r="V112" s="76">
        <v>10919.4804078025</v>
      </c>
      <c r="W112" s="76">
        <v>10970.4973056245</v>
      </c>
      <c r="X112" s="76">
        <v>11221.3931290293</v>
      </c>
      <c r="Y112" s="76">
        <v>11551.3377303374</v>
      </c>
      <c r="Z112" s="76">
        <v>11753.3421066073</v>
      </c>
      <c r="AA112" s="76">
        <v>11693.7086523629</v>
      </c>
      <c r="AB112" s="76">
        <v>11687.6993178812</v>
      </c>
      <c r="AC112" s="76">
        <v>11724.348108236</v>
      </c>
      <c r="AD112" s="76">
        <v>11802.7922352594</v>
      </c>
      <c r="AE112" s="76">
        <v>11979.4672860326</v>
      </c>
      <c r="AF112" s="76">
        <v>12141.3036582755</v>
      </c>
      <c r="AG112" s="76">
        <v>12560.8707059307</v>
      </c>
      <c r="AH112" s="76">
        <v>12662.5842569998</v>
      </c>
      <c r="AI112" s="76">
        <v>12681.4645879778</v>
      </c>
      <c r="AJ112" s="76">
        <v>12772.8908818569</v>
      </c>
      <c r="AK112" s="76">
        <v>13052.6697783712</v>
      </c>
      <c r="AL112" s="76">
        <v>13018.2917733246</v>
      </c>
      <c r="AM112" s="76">
        <v>13097.6406369138</v>
      </c>
      <c r="AN112" s="76">
        <v>13341.4805257508</v>
      </c>
      <c r="AO112" s="76">
        <v>13500.9487270643</v>
      </c>
      <c r="AP112" s="76">
        <v>13611.4089681207</v>
      </c>
      <c r="AQ112" s="76">
        <v>13602.2279992871</v>
      </c>
      <c r="AR112" s="76">
        <v>13714.6874987281</v>
      </c>
      <c r="AS112" s="76">
        <v>13492.5928098885</v>
      </c>
      <c r="AT112" s="76">
        <v>12576.0470003129</v>
      </c>
      <c r="AU112" s="76">
        <v>13016.490544126</v>
      </c>
      <c r="AV112" s="76">
        <v>12830.6599179835</v>
      </c>
      <c r="AW112" s="76">
        <v>12643.8258024047</v>
      </c>
      <c r="AX112" s="76">
        <v>12726.0716604702</v>
      </c>
      <c r="AY112" s="76">
        <v>12505.8035514368</v>
      </c>
      <c r="AZ112" s="76">
        <v>12423.6620633104</v>
      </c>
      <c r="BA112" s="76">
        <v>12336.6579451277</v>
      </c>
      <c r="BB112" s="76">
        <v>12357.682786909</v>
      </c>
      <c r="BC112" s="76">
        <v>12446.9389234031</v>
      </c>
      <c r="BD112" s="76">
        <v>12084.1300881089</v>
      </c>
      <c r="BE112" s="115">
        <v>10730.3445327865</v>
      </c>
      <c r="BF112" s="79">
        <v>-0.114456185631476</v>
      </c>
      <c r="BG112" s="79">
        <v>-0.00398214457003687</v>
      </c>
      <c r="BH112" s="79">
        <v>0.335494720607114</v>
      </c>
    </row>
    <row r="113" spans="8:8">
      <c r="A113" s="69" t="s">
        <v>196</v>
      </c>
      <c r="B113" s="76">
        <v>3488.42781073378</v>
      </c>
      <c r="C113" s="76">
        <v>3691.71866168486</v>
      </c>
      <c r="D113" s="76">
        <v>3784.68068468194</v>
      </c>
      <c r="E113" s="76">
        <v>3918.71559780529</v>
      </c>
      <c r="F113" s="76">
        <v>4177.00427691332</v>
      </c>
      <c r="G113" s="76">
        <v>4500.25822204708</v>
      </c>
      <c r="H113" s="76">
        <v>4828.29870559132</v>
      </c>
      <c r="I113" s="76">
        <v>5097.82684211658</v>
      </c>
      <c r="J113" s="76">
        <v>5369.88246786856</v>
      </c>
      <c r="K113" s="76">
        <v>5554.38334118911</v>
      </c>
      <c r="L113" s="76">
        <v>5879.60360047777</v>
      </c>
      <c r="M113" s="76">
        <v>6157.22229017965</v>
      </c>
      <c r="N113" s="76">
        <v>6510.13135844506</v>
      </c>
      <c r="O113" s="76">
        <v>6825.25919694678</v>
      </c>
      <c r="P113" s="76">
        <v>7101.61132082362</v>
      </c>
      <c r="Q113" s="76">
        <v>7217.55875108259</v>
      </c>
      <c r="R113" s="76">
        <v>7341.69503570547</v>
      </c>
      <c r="S113" s="76">
        <v>7561.20714973075</v>
      </c>
      <c r="T113" s="76">
        <v>7806.20864579046</v>
      </c>
      <c r="U113" s="76">
        <v>8111.01334373237</v>
      </c>
      <c r="V113" s="76">
        <v>8317.91247672567</v>
      </c>
      <c r="W113" s="76">
        <v>8595.54807473133</v>
      </c>
      <c r="X113" s="76">
        <v>8953.62304207087</v>
      </c>
      <c r="Y113" s="76">
        <v>9295.27236453387</v>
      </c>
      <c r="Z113" s="76">
        <v>9472.91542687464</v>
      </c>
      <c r="AA113" s="76">
        <v>9634.54234965755</v>
      </c>
      <c r="AB113" s="76">
        <v>9654.20105441251</v>
      </c>
      <c r="AC113" s="76">
        <v>9695.18031207625</v>
      </c>
      <c r="AD113" s="76">
        <v>9680.57166304889</v>
      </c>
      <c r="AE113" s="76">
        <v>9729.72463207352</v>
      </c>
      <c r="AF113" s="76">
        <v>9853.83800983042</v>
      </c>
      <c r="AG113" s="76">
        <v>10032.4173543493</v>
      </c>
      <c r="AH113" s="76">
        <v>10094.9453266906</v>
      </c>
      <c r="AI113" s="76">
        <v>10135.9298634006</v>
      </c>
      <c r="AJ113" s="76">
        <v>10341.7483081818</v>
      </c>
      <c r="AK113" s="76">
        <v>10610.8742475095</v>
      </c>
      <c r="AL113" s="76">
        <v>10976.951523876</v>
      </c>
      <c r="AM113" s="76">
        <v>11441.8373915263</v>
      </c>
      <c r="AN113" s="76">
        <v>12414.2221620558</v>
      </c>
      <c r="AO113" s="76">
        <v>13575.6626560348</v>
      </c>
      <c r="AP113" s="76">
        <v>14548.6071244637</v>
      </c>
      <c r="AQ113" s="76">
        <v>15438.198933993</v>
      </c>
      <c r="AR113" s="76">
        <v>16363.22408605</v>
      </c>
      <c r="AS113" s="76">
        <v>16837.7561607259</v>
      </c>
      <c r="AT113" s="76">
        <v>17119.0318401974</v>
      </c>
      <c r="AU113" s="76">
        <v>18028.56300858</v>
      </c>
      <c r="AV113" s="76">
        <v>19101.2230658456</v>
      </c>
      <c r="AW113" s="76">
        <v>19605.9985321715</v>
      </c>
      <c r="AX113" s="76">
        <v>20047.1320279169</v>
      </c>
      <c r="AY113" s="76">
        <v>20329.2920173487</v>
      </c>
      <c r="AZ113" s="76">
        <v>20473.5140549773</v>
      </c>
      <c r="BA113" s="76">
        <v>20710.0709676749</v>
      </c>
      <c r="BB113" s="76">
        <v>21071.0915201507</v>
      </c>
      <c r="BC113" s="76">
        <v>21599.1234415926</v>
      </c>
      <c r="BD113" s="76">
        <v>21955.6558584844</v>
      </c>
      <c r="BE113" s="115">
        <v>21253.3019262957</v>
      </c>
      <c r="BF113" s="79">
        <v>-0.0346344954592193</v>
      </c>
      <c r="BG113" s="79">
        <v>0.0251955715165229</v>
      </c>
      <c r="BH113" s="79">
        <v>0.664505279392885</v>
      </c>
    </row>
    <row r="114" spans="8:8">
      <c r="A114" s="91" t="s">
        <v>197</v>
      </c>
      <c r="B114" s="92">
        <v>2616.3858670012</v>
      </c>
      <c r="C114" s="92">
        <v>2663.18025346942</v>
      </c>
      <c r="D114" s="92">
        <v>2742.04770455652</v>
      </c>
      <c r="E114" s="92">
        <v>2923.83337010443</v>
      </c>
      <c r="F114" s="92">
        <v>3148.07686651867</v>
      </c>
      <c r="G114" s="92">
        <v>3332.43567380247</v>
      </c>
      <c r="H114" s="92">
        <v>3409.41201698505</v>
      </c>
      <c r="I114" s="92">
        <v>3553.9336547335</v>
      </c>
      <c r="J114" s="92">
        <v>3731.26307466894</v>
      </c>
      <c r="K114" s="92">
        <v>3660.49426199106</v>
      </c>
      <c r="L114" s="92">
        <v>3591.50775657311</v>
      </c>
      <c r="M114" s="92">
        <v>3844.91574353372</v>
      </c>
      <c r="N114" s="92">
        <v>3828.47742151287</v>
      </c>
      <c r="O114" s="92">
        <v>3867.46418376389</v>
      </c>
      <c r="P114" s="92">
        <v>3990.83956244511</v>
      </c>
      <c r="Q114" s="92">
        <v>3939.62027209349</v>
      </c>
      <c r="R114" s="92">
        <v>3758.25451354563</v>
      </c>
      <c r="S114" s="92">
        <v>3668.04101230315</v>
      </c>
      <c r="T114" s="92">
        <v>3620.997278096</v>
      </c>
      <c r="U114" s="92">
        <v>3656.61364363389</v>
      </c>
      <c r="V114" s="92">
        <v>3789.92039428458</v>
      </c>
      <c r="W114" s="92">
        <v>3800.6666397882</v>
      </c>
      <c r="X114" s="92">
        <v>3843.23042786255</v>
      </c>
      <c r="Y114" s="92">
        <v>3812.94759474217</v>
      </c>
      <c r="Z114" s="92">
        <v>3835.45218174383</v>
      </c>
      <c r="AA114" s="92">
        <v>3753.9018702896</v>
      </c>
      <c r="AB114" s="92">
        <v>3684.09002889812</v>
      </c>
      <c r="AC114" s="92">
        <v>3558.85277172683</v>
      </c>
      <c r="AD114" s="92">
        <v>3500.555148907</v>
      </c>
      <c r="AE114" s="92">
        <v>3453.12868033377</v>
      </c>
      <c r="AF114" s="92">
        <v>3512.76420743731</v>
      </c>
      <c r="AG114" s="92">
        <v>3608.58008792399</v>
      </c>
      <c r="AH114" s="92">
        <v>3556.57530828307</v>
      </c>
      <c r="AI114" s="92">
        <v>3572.88937560463</v>
      </c>
      <c r="AJ114" s="92">
        <v>3521.36193299778</v>
      </c>
      <c r="AK114" s="92">
        <v>3513.44790208544</v>
      </c>
      <c r="AL114" s="92">
        <v>3570.71806678476</v>
      </c>
      <c r="AM114" s="92">
        <v>3573.54859289911</v>
      </c>
      <c r="AN114" s="92">
        <v>3667.32267417474</v>
      </c>
      <c r="AO114" s="92">
        <v>3685.29011062385</v>
      </c>
      <c r="AP114" s="92">
        <v>3673.30572221408</v>
      </c>
      <c r="AQ114" s="92">
        <v>3707.20680505138</v>
      </c>
      <c r="AR114" s="92">
        <v>3650.56927307468</v>
      </c>
      <c r="AS114" s="92">
        <v>3579.28078955546</v>
      </c>
      <c r="AT114" s="92">
        <v>3309.87615303227</v>
      </c>
      <c r="AU114" s="92">
        <v>3386.19745781856</v>
      </c>
      <c r="AV114" s="92">
        <v>3300.09555581356</v>
      </c>
      <c r="AW114" s="92">
        <v>3218.6010462601</v>
      </c>
      <c r="AX114" s="92">
        <v>3145.65829993251</v>
      </c>
      <c r="AY114" s="92">
        <v>2980.84185425344</v>
      </c>
      <c r="AZ114" s="92">
        <v>3044.25546668955</v>
      </c>
      <c r="BA114" s="92">
        <v>3075.75555235323</v>
      </c>
      <c r="BB114" s="92">
        <v>3114.28206712856</v>
      </c>
      <c r="BC114" s="92">
        <v>3069.34899325549</v>
      </c>
      <c r="BD114" s="92">
        <v>2935.53587699312</v>
      </c>
      <c r="BE114" s="81">
        <v>2549.81821972073</v>
      </c>
      <c r="BF114" s="93">
        <v>-0.133769229937651</v>
      </c>
      <c r="BG114" s="93">
        <v>-0.011930337826765</v>
      </c>
      <c r="BH114" s="93">
        <v>0.0797225614341001</v>
      </c>
    </row>
    <row r="115" spans="8:8">
      <c r="A115" s="94"/>
      <c r="B115" s="94"/>
      <c r="C115" s="94"/>
      <c r="D115" s="94"/>
      <c r="E115" s="94"/>
      <c r="F115" s="94"/>
      <c r="G115" s="94"/>
      <c r="H115" s="94"/>
      <c r="I115" s="94"/>
      <c r="J115" s="94"/>
      <c r="K115" s="94"/>
      <c r="L115" s="94"/>
      <c r="M115" s="94"/>
      <c r="N115" s="94"/>
      <c r="O115" s="94"/>
      <c r="P115" s="94"/>
      <c r="Q115" s="94"/>
      <c r="R115" s="94"/>
      <c r="S115" s="94"/>
      <c r="T115" s="94"/>
      <c r="U115" s="94"/>
      <c r="V115" s="94"/>
      <c r="W115" s="94"/>
      <c r="X115" s="94"/>
      <c r="Y115" s="94"/>
      <c r="Z115" s="94"/>
      <c r="AA115" s="94"/>
      <c r="AB115" s="94"/>
      <c r="AC115" s="94"/>
      <c r="AD115" s="94"/>
      <c r="AE115" s="94"/>
      <c r="AF115" s="94"/>
      <c r="AG115" s="94"/>
      <c r="AH115" s="94"/>
      <c r="AI115" s="94"/>
      <c r="AJ115" s="94"/>
      <c r="AK115" s="94"/>
      <c r="AL115" s="94"/>
      <c r="AM115" s="94"/>
      <c r="AN115" s="94"/>
      <c r="AO115" s="94"/>
      <c r="AP115" s="94"/>
      <c r="AQ115" s="94"/>
      <c r="AR115" s="94"/>
      <c r="AS115" s="94"/>
      <c r="AT115" s="94"/>
      <c r="AU115" s="94"/>
      <c r="AV115" s="94"/>
      <c r="AW115" s="94"/>
      <c r="AX115" s="94"/>
      <c r="AY115" s="94"/>
      <c r="AZ115" s="94"/>
      <c r="BA115" s="94"/>
      <c r="BB115" s="94"/>
      <c r="BC115" s="94"/>
      <c r="BD115" s="94"/>
      <c r="BE115" s="95"/>
      <c r="BF115" s="77"/>
      <c r="BG115" s="94"/>
      <c r="BH115" s="94"/>
    </row>
    <row r="116" spans="8:8">
      <c r="A116" s="96" t="s">
        <v>198</v>
      </c>
      <c r="B116" s="94"/>
      <c r="C116" s="94"/>
      <c r="D116" s="94"/>
      <c r="E116" s="94"/>
      <c r="F116" s="94"/>
      <c r="G116" s="94"/>
      <c r="H116" s="94"/>
      <c r="I116" s="94"/>
      <c r="J116" s="94"/>
      <c r="K116" s="94"/>
      <c r="L116" s="94"/>
      <c r="M116" s="94"/>
      <c r="N116" s="94"/>
      <c r="O116" s="94"/>
      <c r="P116" s="94"/>
      <c r="Q116" s="94"/>
      <c r="R116" s="94"/>
      <c r="S116" s="94"/>
      <c r="T116" s="94"/>
      <c r="U116" s="94"/>
      <c r="V116" s="94"/>
      <c r="W116" s="94"/>
      <c r="X116" s="94"/>
      <c r="Y116" s="94"/>
      <c r="Z116" s="94"/>
      <c r="AA116" s="94"/>
      <c r="AB116" s="94"/>
      <c r="AC116" s="94"/>
      <c r="AD116" s="94"/>
      <c r="AE116" s="94"/>
      <c r="AF116" s="94"/>
      <c r="AG116" s="94"/>
      <c r="AH116" s="94"/>
      <c r="AI116" s="94"/>
      <c r="AJ116" s="94"/>
      <c r="AK116" s="94"/>
      <c r="AL116" s="94"/>
      <c r="AM116" s="94"/>
      <c r="AN116" s="94"/>
      <c r="AO116" s="94"/>
      <c r="AP116" s="94"/>
      <c r="AQ116" s="94"/>
      <c r="AR116" s="94"/>
      <c r="AS116" s="94"/>
      <c r="AT116" s="94"/>
      <c r="AU116" s="94"/>
      <c r="AV116" s="94"/>
      <c r="AW116" s="94"/>
      <c r="AX116" s="94"/>
      <c r="AY116" s="94"/>
      <c r="AZ116" s="94"/>
      <c r="BA116" s="94"/>
      <c r="BB116" s="94"/>
      <c r="BC116" s="94"/>
      <c r="BD116" s="94"/>
      <c r="BE116" s="95"/>
      <c r="BF116" s="77"/>
      <c r="BG116" s="94"/>
      <c r="BH116" s="94"/>
    </row>
    <row r="117" spans="8:8">
      <c r="A117" s="97" t="s">
        <v>224</v>
      </c>
      <c r="BG117" s="98"/>
    </row>
    <row r="118" spans="8:8">
      <c r="A118" s="99" t="s">
        <v>203</v>
      </c>
      <c r="BF118" s="77"/>
    </row>
    <row r="119" spans="8:8">
      <c r="A119" s="99" t="s">
        <v>204</v>
      </c>
      <c r="BF119" s="77"/>
    </row>
    <row r="120" spans="8:8">
      <c r="A120" s="100" t="s">
        <v>225</v>
      </c>
      <c r="BF120" s="77"/>
    </row>
    <row r="121" spans="8:8">
      <c r="A121" s="100" t="s">
        <v>248</v>
      </c>
      <c r="BF121" s="77"/>
    </row>
    <row r="122" spans="8:8">
      <c r="A122" s="102" t="s">
        <v>249</v>
      </c>
      <c r="BF122" s="77"/>
    </row>
    <row r="123" spans="8:8">
      <c r="A123" s="103" t="s">
        <v>250</v>
      </c>
      <c r="BF123" s="77"/>
    </row>
    <row r="124" spans="8:8">
      <c r="A124" s="103" t="s">
        <v>251</v>
      </c>
      <c r="BF124" s="77"/>
    </row>
    <row r="125" spans="8:8">
      <c r="A125" s="70" t="s">
        <v>230</v>
      </c>
      <c r="BF125" s="77"/>
    </row>
    <row r="126" spans="8:8">
      <c r="BF126" s="77"/>
    </row>
    <row r="127" spans="8:8">
      <c r="BF127" s="77"/>
    </row>
    <row r="128" spans="8:8">
      <c r="BF128" s="77"/>
    </row>
    <row r="129" spans="8:8">
      <c r="BF129" s="77"/>
    </row>
    <row r="130" spans="8:8">
      <c r="BF130" s="77"/>
    </row>
    <row r="131" spans="8:8">
      <c r="BF131" s="77"/>
    </row>
    <row r="132" spans="8:8">
      <c r="BF132" s="77"/>
    </row>
    <row r="133" spans="8:8">
      <c r="BF133" s="77"/>
    </row>
    <row r="134" spans="8:8">
      <c r="BF134" s="77"/>
    </row>
    <row r="135" spans="8:8">
      <c r="BF135" s="77"/>
    </row>
    <row r="136" spans="8:8">
      <c r="BF136" s="77"/>
    </row>
    <row r="137" spans="8:8">
      <c r="BF137" s="77"/>
    </row>
    <row r="138" spans="8:8">
      <c r="BF138" s="77"/>
    </row>
    <row r="139" spans="8:8">
      <c r="BF139" s="77"/>
    </row>
    <row r="140" spans="8:8">
      <c r="BF140" s="77"/>
    </row>
    <row r="141" spans="8:8">
      <c r="BF141" s="77"/>
    </row>
    <row r="142" spans="8:8">
      <c r="BF142" s="77"/>
    </row>
    <row r="143" spans="8:8">
      <c r="BF143" s="77"/>
    </row>
    <row r="144" spans="8:8">
      <c r="BF144" s="77"/>
    </row>
    <row r="145" spans="8:8">
      <c r="BF145" s="77"/>
    </row>
    <row r="146" spans="8:8">
      <c r="BF146" s="77"/>
    </row>
    <row r="147" spans="8:8">
      <c r="BF147" s="77"/>
    </row>
    <row r="148" spans="8:8">
      <c r="BF148" s="77"/>
    </row>
    <row r="149" spans="8:8">
      <c r="BF149" s="77"/>
    </row>
    <row r="150" spans="8:8">
      <c r="BF150" s="77"/>
    </row>
    <row r="151" spans="8:8">
      <c r="BF151" s="77"/>
    </row>
    <row r="152" spans="8:8">
      <c r="BF152" s="77"/>
    </row>
    <row r="153" spans="8:8">
      <c r="BF153" s="77"/>
    </row>
    <row r="154" spans="8:8">
      <c r="BF154" s="77"/>
    </row>
    <row r="155" spans="8:8">
      <c r="BF155" s="77"/>
    </row>
    <row r="156" spans="8:8">
      <c r="BF156" s="77"/>
    </row>
    <row r="157" spans="8:8">
      <c r="BF157" s="77"/>
    </row>
    <row r="158" spans="8:8">
      <c r="BF158" s="77"/>
    </row>
    <row r="159" spans="8:8">
      <c r="BF159" s="77"/>
    </row>
    <row r="160" spans="8:8">
      <c r="BF160" s="77"/>
    </row>
    <row r="161" spans="8:8">
      <c r="BF161" s="77"/>
    </row>
    <row r="162" spans="8:8">
      <c r="BF162" s="77"/>
    </row>
    <row r="163" spans="8:8">
      <c r="BF163" s="77"/>
    </row>
    <row r="164" spans="8:8">
      <c r="BF164" s="77"/>
    </row>
    <row r="165" spans="8:8">
      <c r="BF165" s="77"/>
    </row>
    <row r="166" spans="8:8">
      <c r="BF166" s="77"/>
    </row>
  </sheetData>
  <mergeCells count="1">
    <mergeCell ref="BF2:BG2"/>
  </mergeCells>
  <conditionalFormatting sqref="BF57">
    <cfRule type="cellIs" operator="lessThanOrEqual" priority="31" dxfId="210">
      <formula>0</formula>
    </cfRule>
    <cfRule type="cellIs" operator="greaterThan" priority="32" dxfId="211">
      <formula>0</formula>
    </cfRule>
  </conditionalFormatting>
  <conditionalFormatting sqref="BH67">
    <cfRule type="cellIs" operator="greaterThan" priority="16" dxfId="212">
      <formula>0</formula>
    </cfRule>
    <cfRule type="cellIs" operator="lessThanOrEqual" priority="15" dxfId="213">
      <formula>0</formula>
    </cfRule>
    <cfRule type="cellIs" operator="lessThanOrEqual" priority="13" dxfId="214">
      <formula>0</formula>
    </cfRule>
    <cfRule type="cellIs" operator="greaterThan" priority="14" dxfId="215">
      <formula>0</formula>
    </cfRule>
  </conditionalFormatting>
  <conditionalFormatting sqref="BH6:BH66 BH68:BH88 BH90:BH110">
    <cfRule type="cellIs" operator="lessThanOrEqual" priority="21" dxfId="216">
      <formula>0</formula>
    </cfRule>
    <cfRule type="cellIs" operator="greaterThan" priority="22" dxfId="217">
      <formula>0</formula>
    </cfRule>
    <cfRule type="cellIs" operator="lessThanOrEqual" priority="23" dxfId="218">
      <formula>0</formula>
    </cfRule>
    <cfRule type="cellIs" operator="greaterThan" priority="24" dxfId="219">
      <formula>0</formula>
    </cfRule>
  </conditionalFormatting>
  <conditionalFormatting sqref="BF4:BH5 BG10:BG53 BG55:BG66 BF110:BG110 BF6:BG9 BF10:BF66 BF118:BF166 BG117 BH8 BH21 BH57 BF68:BG88 BH64 BH78 BG90:BG108 BF90:BF109 BG111:BG114 BF115:BF116">
    <cfRule type="cellIs" operator="lessThanOrEqual" priority="41" dxfId="220">
      <formula>0</formula>
    </cfRule>
    <cfRule type="cellIs" operator="greaterThan" priority="42" dxfId="221">
      <formula>0</formula>
    </cfRule>
  </conditionalFormatting>
  <conditionalFormatting sqref="BH89">
    <cfRule type="cellIs" operator="lessThanOrEqual" priority="5" dxfId="222">
      <formula>0</formula>
    </cfRule>
    <cfRule type="cellIs" operator="greaterThan" priority="6" dxfId="223">
      <formula>0</formula>
    </cfRule>
    <cfRule type="cellIs" operator="greaterThan" priority="8" dxfId="224">
      <formula>0</formula>
    </cfRule>
    <cfRule type="cellIs" operator="lessThanOrEqual" priority="7" dxfId="225">
      <formula>0</formula>
    </cfRule>
  </conditionalFormatting>
  <conditionalFormatting sqref="BG55:BG56 BF4:BH5 BG10:BG53 BF6:BG9 BH8 BF21 BH21">
    <cfRule type="cellIs" operator="lessThanOrEqual" priority="39" dxfId="226">
      <formula>0</formula>
    </cfRule>
    <cfRule type="cellIs" operator="greaterThan" priority="40" dxfId="227">
      <formula>0</formula>
    </cfRule>
  </conditionalFormatting>
  <conditionalFormatting sqref="BF21">
    <cfRule type="cellIs" operator="greaterThan" priority="36" dxfId="228">
      <formula>0</formula>
    </cfRule>
    <cfRule type="cellIs" operator="lessThanOrEqual" priority="33" dxfId="229">
      <formula>0</formula>
    </cfRule>
    <cfRule type="cellIs" operator="lessThanOrEqual" priority="35" dxfId="230">
      <formula>0</formula>
    </cfRule>
    <cfRule type="cellIs" operator="greaterThan" priority="34" dxfId="231">
      <formula>0</formula>
    </cfRule>
  </conditionalFormatting>
  <conditionalFormatting sqref="BH111:BH114">
    <cfRule type="cellIs" operator="greaterThan" priority="2" dxfId="232">
      <formula>0</formula>
    </cfRule>
    <cfRule type="cellIs" operator="lessThanOrEqual" priority="1" dxfId="233">
      <formula>0</formula>
    </cfRule>
  </conditionalFormatting>
  <conditionalFormatting sqref="BF78">
    <cfRule type="cellIs" operator="lessThanOrEqual" priority="29" dxfId="234">
      <formula>0</formula>
    </cfRule>
    <cfRule type="cellIs" operator="greaterThan" priority="30" dxfId="235">
      <formula>0</formula>
    </cfRule>
  </conditionalFormatting>
  <conditionalFormatting sqref="BF89:BH89">
    <cfRule type="cellIs" operator="greaterThan" priority="12" dxfId="236">
      <formula>0</formula>
    </cfRule>
    <cfRule type="cellIs" operator="lessThanOrEqual" priority="11" dxfId="237">
      <formula>0</formula>
    </cfRule>
  </conditionalFormatting>
  <conditionalFormatting sqref="BF111:BF114">
    <cfRule type="cellIs" operator="lessThanOrEqual" priority="3" dxfId="238">
      <formula>0</formula>
    </cfRule>
    <cfRule type="cellIs" operator="greaterThan" priority="4" dxfId="239">
      <formula>0</formula>
    </cfRule>
  </conditionalFormatting>
  <conditionalFormatting sqref="BF67:BH67">
    <cfRule type="cellIs" operator="greaterThan" priority="20" dxfId="240">
      <formula>0</formula>
    </cfRule>
    <cfRule type="cellIs" operator="lessThanOrEqual" priority="19" dxfId="241">
      <formula>0</formula>
    </cfRule>
  </conditionalFormatting>
  <conditionalFormatting sqref="BF89">
    <cfRule type="cellIs" operator="lessThanOrEqual" priority="9" dxfId="242">
      <formula>0</formula>
    </cfRule>
    <cfRule type="cellIs" operator="greaterThan" priority="10" dxfId="243">
      <formula>0</formula>
    </cfRule>
  </conditionalFormatting>
  <conditionalFormatting sqref="BG54">
    <cfRule type="cellIs" operator="greaterThan" priority="38" dxfId="244">
      <formula>0</formula>
    </cfRule>
    <cfRule type="cellIs" operator="lessThanOrEqual" priority="37" dxfId="245">
      <formula>0</formula>
    </cfRule>
  </conditionalFormatting>
  <conditionalFormatting sqref="BF109">
    <cfRule type="cellIs" operator="lessThanOrEqual" priority="27" dxfId="246">
      <formula>0</formula>
    </cfRule>
    <cfRule type="cellIs" operator="greaterThan" priority="28" dxfId="247">
      <formula>0</formula>
    </cfRule>
  </conditionalFormatting>
  <conditionalFormatting sqref="BF109:BH109">
    <cfRule type="cellIs" operator="lessThanOrEqual" priority="25" dxfId="248">
      <formula>0</formula>
    </cfRule>
    <cfRule type="cellIs" operator="greaterThan" priority="26" dxfId="249">
      <formula>0</formula>
    </cfRule>
  </conditionalFormatting>
  <conditionalFormatting sqref="BF67">
    <cfRule type="cellIs" operator="lessThanOrEqual" priority="17" dxfId="250">
      <formula>0</formula>
    </cfRule>
    <cfRule type="cellIs" operator="greaterThan" priority="18" dxfId="251">
      <formula>0</formula>
    </cfRule>
  </conditionalFormatting>
  <hyperlinks>
    <hyperlink ref="L1" location="Contents!A1" display="Contents"/>
    <hyperlink ref="BJ1" location="Contents!A1" display="Contents"/>
  </hyperlinks>
  <pageMargins left="0.75" right="0.75" top="1.0" bottom="1.0" header="0.5" footer="0.5"/>
</worksheet>
</file>

<file path=xl/worksheets/sheet9.xml><?xml version="1.0" encoding="utf-8"?>
<worksheet xmlns:r="http://schemas.openxmlformats.org/officeDocument/2006/relationships" xmlns="http://schemas.openxmlformats.org/spreadsheetml/2006/main">
  <dimension ref="A1:AA101"/>
  <sheetViews>
    <sheetView workbookViewId="0" showGridLines="0">
      <pane xSplit="1" ySplit="5" topLeftCell="B22" state="frozen" activePane="bottomRight"/>
      <selection pane="bottomRight" activeCell="E48" sqref="E48"/>
    </sheetView>
  </sheetViews>
  <sheetFormatPr defaultRowHeight="10.2" defaultColWidth="10"/>
  <cols>
    <col min="1" max="1" customWidth="1" width="32.164062" style="118"/>
    <col min="2" max="2" customWidth="1" width="15.832031" style="118"/>
    <col min="3" max="4" customWidth="1" width="14.5" style="118"/>
    <col min="5" max="5" customWidth="1" width="12.1640625" style="118"/>
    <col min="6" max="6" customWidth="1" width="14.5" style="118"/>
    <col min="7" max="7" customWidth="1" width="9.332031" style="118"/>
    <col min="8" max="16384" customWidth="0" width="10.1640625" style="118"/>
  </cols>
  <sheetData>
    <row r="1" spans="8:8" ht="13.2">
      <c r="A1" s="119" t="s">
        <v>252</v>
      </c>
      <c r="J1" s="120" t="s">
        <v>89</v>
      </c>
    </row>
    <row r="2" spans="8:8" ht="14.45" customHeight="1">
      <c r="A2" s="121" t="s">
        <v>253</v>
      </c>
      <c r="B2" s="122" t="s">
        <v>254</v>
      </c>
      <c r="C2" s="122" t="s">
        <v>255</v>
      </c>
      <c r="D2" s="122" t="s">
        <v>256</v>
      </c>
      <c r="E2" s="123" t="s">
        <v>257</v>
      </c>
      <c r="F2" s="123"/>
      <c r="G2" s="124"/>
      <c r="H2" s="124"/>
    </row>
    <row r="3" spans="8:8">
      <c r="A3" s="124"/>
      <c r="B3" s="125" t="s">
        <v>258</v>
      </c>
      <c r="C3" s="125" t="s">
        <v>258</v>
      </c>
      <c r="D3" s="125" t="s">
        <v>258</v>
      </c>
      <c r="E3" s="125" t="s">
        <v>258</v>
      </c>
      <c r="F3" s="125" t="s">
        <v>258</v>
      </c>
      <c r="G3" s="124"/>
      <c r="H3" s="124"/>
    </row>
    <row r="4" spans="8:8">
      <c r="A4" s="124"/>
      <c r="B4" s="125" t="s">
        <v>259</v>
      </c>
      <c r="C4" s="125" t="s">
        <v>259</v>
      </c>
      <c r="D4" s="125" t="s">
        <v>259</v>
      </c>
      <c r="E4" s="125" t="s">
        <v>259</v>
      </c>
      <c r="F4" s="125" t="s">
        <v>259</v>
      </c>
      <c r="G4" s="125" t="s">
        <v>91</v>
      </c>
      <c r="H4" s="125" t="s">
        <v>260</v>
      </c>
    </row>
    <row r="5" spans="8:8">
      <c r="A5" s="124"/>
      <c r="B5" s="125" t="s">
        <v>261</v>
      </c>
      <c r="C5" s="125" t="s">
        <v>261</v>
      </c>
      <c r="D5" s="125" t="s">
        <v>261</v>
      </c>
      <c r="E5" s="125" t="s">
        <v>261</v>
      </c>
      <c r="F5" s="125" t="s">
        <v>262</v>
      </c>
      <c r="G5" s="125" t="s">
        <v>263</v>
      </c>
      <c r="H5" s="125" t="s">
        <v>264</v>
      </c>
    </row>
    <row r="6" spans="8:8">
      <c r="A6" s="124"/>
      <c r="B6" s="125"/>
      <c r="C6" s="125"/>
      <c r="D6" s="126"/>
      <c r="E6" s="125"/>
      <c r="F6" s="125"/>
      <c r="G6" s="125"/>
      <c r="H6" s="125"/>
    </row>
    <row r="7" spans="8:8">
      <c r="A7" s="124" t="s">
        <v>94</v>
      </c>
      <c r="B7" s="127">
        <v>181.503697456537</v>
      </c>
      <c r="C7" s="128">
        <v>174.848021001339</v>
      </c>
      <c r="D7" s="129">
        <v>169.124909625888</v>
      </c>
      <c r="E7" s="130">
        <v>168.087610819228</v>
      </c>
      <c r="F7" s="130">
        <v>27.0599769142846</v>
      </c>
      <c r="G7" s="131">
        <v>0.0970277607641194</v>
      </c>
      <c r="H7" s="132">
        <v>89.4279573077075</v>
      </c>
    </row>
    <row r="8" spans="8:8">
      <c r="A8" s="124" t="s">
        <v>95</v>
      </c>
      <c r="B8" s="127">
        <v>24.63128</v>
      </c>
      <c r="C8" s="128">
        <v>10.4196</v>
      </c>
      <c r="D8" s="129">
        <v>6.06588</v>
      </c>
      <c r="E8" s="130">
        <v>6.06588</v>
      </c>
      <c r="F8" s="130">
        <v>0.86408547008547</v>
      </c>
      <c r="G8" s="131">
        <v>0.00350149990588438</v>
      </c>
      <c r="H8" s="132">
        <v>8.67762007978035</v>
      </c>
    </row>
    <row r="9" spans="8:8">
      <c r="A9" s="124" t="s">
        <v>96</v>
      </c>
      <c r="B9" s="127">
        <v>30.39</v>
      </c>
      <c r="C9" s="128">
        <v>34.99</v>
      </c>
      <c r="D9" s="129">
        <v>68.757</v>
      </c>
      <c r="E9" s="130">
        <v>68.757</v>
      </c>
      <c r="F9" s="130">
        <v>8.20276811261756</v>
      </c>
      <c r="G9" s="131">
        <v>0.0396896458599399</v>
      </c>
      <c r="H9" s="132">
        <v>11.4022747915814</v>
      </c>
    </row>
    <row r="10" spans="8:8" s="133" ht="10.2" customFormat="1">
      <c r="A10" s="134" t="s">
        <v>97</v>
      </c>
      <c r="B10" s="135">
        <v>236.524977456537</v>
      </c>
      <c r="C10" s="136">
        <v>220.257621001339</v>
      </c>
      <c r="D10" s="137">
        <v>243.947789625888</v>
      </c>
      <c r="E10" s="136">
        <v>242.910490819228</v>
      </c>
      <c r="F10" s="136">
        <v>36.1268304969877</v>
      </c>
      <c r="G10" s="138">
        <v>0.140218906529944</v>
      </c>
      <c r="H10" s="139">
        <v>28.2167786235562</v>
      </c>
    </row>
    <row r="11" spans="8:8">
      <c r="A11" s="124"/>
      <c r="B11" s="127"/>
      <c r="C11" s="128"/>
      <c r="D11" s="129"/>
      <c r="E11" s="130"/>
      <c r="F11" s="130"/>
      <c r="G11" s="131"/>
      <c r="H11" s="132"/>
    </row>
    <row r="12" spans="8:8">
      <c r="A12" s="124" t="s">
        <v>98</v>
      </c>
      <c r="B12" s="127">
        <v>2.97370301328815</v>
      </c>
      <c r="C12" s="128">
        <v>2.5241517196492</v>
      </c>
      <c r="D12" s="129">
        <v>2.48270749251119</v>
      </c>
      <c r="E12" s="130">
        <v>2.48270749251119</v>
      </c>
      <c r="F12" s="130">
        <v>0.342442412760164</v>
      </c>
      <c r="G12" s="131">
        <v>0.00143313089796804</v>
      </c>
      <c r="H12" s="132">
        <v>11.2975515527358</v>
      </c>
    </row>
    <row r="13" spans="8:8">
      <c r="A13" s="124" t="s">
        <v>99</v>
      </c>
      <c r="B13" s="127">
        <v>8.46448764929316</v>
      </c>
      <c r="C13" s="128">
        <v>14.24633</v>
      </c>
      <c r="D13" s="129">
        <v>12.7146</v>
      </c>
      <c r="E13" s="130">
        <v>11.9250113294823</v>
      </c>
      <c r="F13" s="130">
        <v>1.733286530448</v>
      </c>
      <c r="G13" s="131">
        <v>0.00688365514119177</v>
      </c>
      <c r="H13" s="132">
        <v>10.7689134234623</v>
      </c>
    </row>
    <row r="14" spans="8:8">
      <c r="A14" s="124" t="s">
        <v>101</v>
      </c>
      <c r="B14" s="127">
        <v>1.9719</v>
      </c>
      <c r="C14" s="128">
        <v>1.9</v>
      </c>
      <c r="D14" s="129">
        <v>1.96</v>
      </c>
      <c r="E14" s="130">
        <v>2.036</v>
      </c>
      <c r="F14" s="130">
        <v>0.293795093795094</v>
      </c>
      <c r="G14" s="131">
        <v>0.00117527115742161</v>
      </c>
      <c r="H14" s="132">
        <v>7.11950146967154</v>
      </c>
    </row>
    <row r="15" spans="8:8">
      <c r="A15" s="124" t="s">
        <v>102</v>
      </c>
      <c r="B15" s="127">
        <v>2.66816802471692</v>
      </c>
      <c r="C15" s="128">
        <v>2.06745038796506</v>
      </c>
      <c r="D15" s="129">
        <v>1.3025471</v>
      </c>
      <c r="E15" s="130">
        <v>1.3025471</v>
      </c>
      <c r="F15" s="130">
        <v>0.191269765051395</v>
      </c>
      <c r="G15" s="131">
        <v>7.51889016607644E-4</v>
      </c>
      <c r="H15" s="132">
        <v>7.4240476900888</v>
      </c>
    </row>
    <row r="16" spans="8:8">
      <c r="A16" s="124" t="s">
        <v>103</v>
      </c>
      <c r="B16" s="127">
        <v>0.90562</v>
      </c>
      <c r="C16" s="128">
        <v>1.24</v>
      </c>
      <c r="D16" s="129">
        <v>0.803176686713275</v>
      </c>
      <c r="E16" s="130">
        <v>0.746346029058738</v>
      </c>
      <c r="F16" s="130">
        <v>0.0875254805701609</v>
      </c>
      <c r="G16" s="131">
        <v>4.30824637234227E-4</v>
      </c>
      <c r="H16" s="132">
        <v>15.5236506620055</v>
      </c>
    </row>
    <row r="17" spans="8:8">
      <c r="A17" s="124" t="s">
        <v>104</v>
      </c>
      <c r="B17" s="127">
        <v>0.85107</v>
      </c>
      <c r="C17" s="128">
        <v>0.83</v>
      </c>
      <c r="D17" s="129">
        <v>0.242982</v>
      </c>
      <c r="E17" s="130">
        <v>0.242982</v>
      </c>
      <c r="F17" s="130">
        <v>0.0329690637720488</v>
      </c>
      <c r="G17" s="131">
        <v>1.4026018485885E-4</v>
      </c>
      <c r="H17" s="132">
        <v>8.70584167068719</v>
      </c>
    </row>
    <row r="18" spans="8:8">
      <c r="A18" s="124" t="s">
        <v>105</v>
      </c>
      <c r="B18" s="127">
        <v>76.848</v>
      </c>
      <c r="C18" s="128">
        <v>296.501</v>
      </c>
      <c r="D18" s="129">
        <v>303.805745</v>
      </c>
      <c r="E18" s="130">
        <v>303.805745</v>
      </c>
      <c r="F18" s="130">
        <v>48.0345415302201</v>
      </c>
      <c r="G18" s="131">
        <v>0.175370397621554</v>
      </c>
      <c r="H18" s="132">
        <v>1537.84683017154</v>
      </c>
    </row>
    <row r="19" spans="8:8">
      <c r="A19" s="124" t="s">
        <v>215</v>
      </c>
      <c r="B19" s="127">
        <v>1.327408</v>
      </c>
      <c r="C19" s="128">
        <v>0.7693823</v>
      </c>
      <c r="D19" s="129">
        <v>0.721773119862596</v>
      </c>
      <c r="E19" s="130">
        <v>0.8247813</v>
      </c>
      <c r="F19" s="130">
        <v>0.114010364534762</v>
      </c>
      <c r="G19" s="131">
        <v>4.76101018207613E-4</v>
      </c>
      <c r="H19" s="132">
        <v>10.8977130258263</v>
      </c>
    </row>
    <row r="20" spans="8:8" s="133" ht="10.2" customFormat="1">
      <c r="A20" s="134" t="s">
        <v>109</v>
      </c>
      <c r="B20" s="135">
        <v>96.0103566872982</v>
      </c>
      <c r="C20" s="136">
        <v>320.078314407614</v>
      </c>
      <c r="D20" s="137">
        <v>324.033531399087</v>
      </c>
      <c r="E20" s="136">
        <v>323.366120251052</v>
      </c>
      <c r="F20" s="136">
        <v>50.8298402411517</v>
      </c>
      <c r="G20" s="138">
        <v>0.186661529675044</v>
      </c>
      <c r="H20" s="139">
        <v>151.263929843547</v>
      </c>
    </row>
    <row r="21" spans="8:8">
      <c r="A21" s="124"/>
      <c r="B21" s="127"/>
      <c r="C21" s="128"/>
      <c r="D21" s="129"/>
      <c r="E21" s="130"/>
      <c r="F21" s="130"/>
      <c r="G21" s="131"/>
      <c r="H21" s="132"/>
    </row>
    <row r="22" spans="8:8">
      <c r="A22" s="124" t="s">
        <v>117</v>
      </c>
      <c r="B22" s="127">
        <v>1.11329650166145</v>
      </c>
      <c r="C22" s="128">
        <v>0.89944293637055</v>
      </c>
      <c r="D22" s="129">
        <v>0.4277071305818</v>
      </c>
      <c r="E22" s="130">
        <v>0.4277071305818</v>
      </c>
      <c r="F22" s="130">
        <v>0.0571037557519092</v>
      </c>
      <c r="G22" s="131">
        <v>2.46891873475613E-4</v>
      </c>
      <c r="H22" s="132">
        <v>16.2227500587814</v>
      </c>
    </row>
    <row r="23" spans="8:8">
      <c r="A23" s="124" t="s">
        <v>126</v>
      </c>
      <c r="B23" s="127">
        <v>0.597951</v>
      </c>
      <c r="C23" s="128">
        <v>0.579755124</v>
      </c>
      <c r="D23" s="129">
        <v>0.551810376</v>
      </c>
      <c r="E23" s="130">
        <v>0.604074321</v>
      </c>
      <c r="F23" s="130">
        <v>0.079809</v>
      </c>
      <c r="G23" s="131">
        <v>3.48698981537497E-4</v>
      </c>
      <c r="H23" s="132">
        <v>14.7084105532426</v>
      </c>
    </row>
    <row r="24" spans="8:8">
      <c r="A24" s="124" t="s">
        <v>132</v>
      </c>
      <c r="B24" s="127">
        <v>11.3662450777664</v>
      </c>
      <c r="C24" s="128">
        <v>6.8039921911075</v>
      </c>
      <c r="D24" s="129">
        <v>8.52298962364425</v>
      </c>
      <c r="E24" s="130">
        <v>7.90170461120254</v>
      </c>
      <c r="F24" s="130">
        <v>1.00710360842604</v>
      </c>
      <c r="G24" s="131">
        <v>0.00456122078782499</v>
      </c>
      <c r="H24" s="132">
        <v>10.7868081231901</v>
      </c>
    </row>
    <row r="25" spans="8:8">
      <c r="A25" s="124" t="s">
        <v>135</v>
      </c>
      <c r="B25" s="127">
        <v>1.1699</v>
      </c>
      <c r="C25" s="128">
        <v>0.6</v>
      </c>
      <c r="D25" s="129">
        <v>0.6</v>
      </c>
      <c r="E25" s="130">
        <v>0.6</v>
      </c>
      <c r="F25" s="130">
        <v>0.0798934753661784</v>
      </c>
      <c r="G25" s="131">
        <v>3.46347099436624E-4</v>
      </c>
      <c r="H25" s="132">
        <v>22.6649013226859</v>
      </c>
    </row>
    <row r="26" spans="8:8">
      <c r="A26" s="124" t="s">
        <v>143</v>
      </c>
      <c r="B26" s="127">
        <v>4.725</v>
      </c>
      <c r="C26" s="128">
        <v>2.805</v>
      </c>
      <c r="D26" s="129">
        <v>2.5</v>
      </c>
      <c r="E26" s="130">
        <v>2.5</v>
      </c>
      <c r="F26" s="130">
        <v>0.333333333333333</v>
      </c>
      <c r="G26" s="131">
        <v>0.00144311291431927</v>
      </c>
      <c r="H26" s="132">
        <v>6.6379144255869</v>
      </c>
    </row>
    <row r="27" spans="8:8">
      <c r="A27" s="118" t="s">
        <v>144</v>
      </c>
      <c r="B27" s="127">
        <v>2.0711899375155</v>
      </c>
      <c r="C27" s="128">
        <v>1.93940515099394</v>
      </c>
      <c r="D27" s="129">
        <v>1.5932264675193</v>
      </c>
      <c r="E27" s="130">
        <v>1.59547700195833</v>
      </c>
      <c r="F27" s="130">
        <v>0.223137690629269</v>
      </c>
      <c r="G27" s="131">
        <v>9.20981386410184E-4</v>
      </c>
      <c r="H27" s="132">
        <v>14.9162143140872</v>
      </c>
    </row>
    <row r="28" spans="8:8">
      <c r="A28" s="134" t="s">
        <v>265</v>
      </c>
      <c r="B28" s="135">
        <v>21.0435825169433</v>
      </c>
      <c r="C28" s="136">
        <v>13.627595402472</v>
      </c>
      <c r="D28" s="137">
        <v>14.1957335977453</v>
      </c>
      <c r="E28" s="136">
        <v>13.6289630647427</v>
      </c>
      <c r="F28" s="136">
        <v>1.78038086350673</v>
      </c>
      <c r="G28" s="138">
        <v>0.00786725304300418</v>
      </c>
      <c r="H28" s="139">
        <v>10.4035639104066</v>
      </c>
    </row>
    <row r="29" spans="8:8">
      <c r="B29" s="127"/>
      <c r="C29" s="128"/>
      <c r="D29" s="129"/>
      <c r="E29" s="130"/>
      <c r="F29" s="130"/>
      <c r="G29" s="131"/>
      <c r="H29" s="132"/>
    </row>
    <row r="30" spans="8:8">
      <c r="A30" s="124" t="s">
        <v>146</v>
      </c>
      <c r="B30" s="127">
        <v>1.178</v>
      </c>
      <c r="C30" s="128">
        <v>7.0</v>
      </c>
      <c r="D30" s="129">
        <v>7.0</v>
      </c>
      <c r="E30" s="130">
        <v>7.0</v>
      </c>
      <c r="F30" s="130">
        <v>0.958904109589041</v>
      </c>
      <c r="G30" s="131">
        <v>0.00404071616009395</v>
      </c>
      <c r="H30" s="132">
        <v>26.7079917444805</v>
      </c>
    </row>
    <row r="31" spans="8:8">
      <c r="A31" s="124" t="s">
        <v>148</v>
      </c>
      <c r="B31" s="127">
        <v>5.4</v>
      </c>
      <c r="C31" s="128">
        <v>30.0</v>
      </c>
      <c r="D31" s="129">
        <v>30.0</v>
      </c>
      <c r="E31" s="130">
        <v>30.0</v>
      </c>
      <c r="F31" s="130">
        <v>3.93184796854522</v>
      </c>
      <c r="G31" s="131">
        <v>0.0173173549718312</v>
      </c>
      <c r="H31" s="132">
        <v>45.264374275361</v>
      </c>
    </row>
    <row r="32" spans="8:8">
      <c r="A32" s="124" t="s">
        <v>149</v>
      </c>
      <c r="B32" s="127">
        <v>112.1120226</v>
      </c>
      <c r="C32" s="128">
        <v>105.8003518</v>
      </c>
      <c r="D32" s="129">
        <v>107.8042392</v>
      </c>
      <c r="E32" s="130">
        <v>107.8042392</v>
      </c>
      <c r="F32" s="130">
        <v>14.767704</v>
      </c>
      <c r="G32" s="131">
        <v>0.0622294759231533</v>
      </c>
      <c r="H32" s="132">
        <v>27.6140359607534</v>
      </c>
    </row>
    <row r="33" spans="8:8">
      <c r="A33" s="124" t="s">
        <v>150</v>
      </c>
      <c r="B33" s="127">
        <v>0.546</v>
      </c>
      <c r="C33" s="128">
        <v>0.6</v>
      </c>
      <c r="D33" s="129">
        <v>0.6</v>
      </c>
      <c r="E33" s="130">
        <v>0.6</v>
      </c>
      <c r="F33" s="130">
        <v>0.0821917808219178</v>
      </c>
      <c r="G33" s="131">
        <v>3.46347099436624E-4</v>
      </c>
      <c r="H33" s="132">
        <v>7.58560004854784</v>
      </c>
    </row>
    <row r="34" spans="8:8">
      <c r="A34" s="124" t="s">
        <v>152</v>
      </c>
      <c r="B34" s="127">
        <v>0.594</v>
      </c>
      <c r="C34" s="128">
        <v>0.594</v>
      </c>
      <c r="D34" s="129">
        <v>0.594</v>
      </c>
      <c r="E34" s="130">
        <v>0.594</v>
      </c>
      <c r="F34" s="130">
        <v>0.0813698630136986</v>
      </c>
      <c r="G34" s="131">
        <v>3.42883628442258E-4</v>
      </c>
      <c r="H34" s="132">
        <v>34.7089328756117</v>
      </c>
    </row>
    <row r="35" spans="8:8">
      <c r="A35" s="124" t="s">
        <v>153</v>
      </c>
      <c r="B35" s="127">
        <v>0.25</v>
      </c>
      <c r="C35" s="128">
        <v>0.25</v>
      </c>
      <c r="D35" s="129">
        <v>0.25</v>
      </c>
      <c r="E35" s="130">
        <v>0.25</v>
      </c>
      <c r="F35" s="130">
        <v>0.0342465753424658</v>
      </c>
      <c r="G35" s="131">
        <v>1.44311291431927E-4</v>
      </c>
      <c r="H35" s="132">
        <v>17.3266252918745</v>
      </c>
    </row>
    <row r="36" spans="8:8" s="133" ht="10.2" customFormat="1">
      <c r="A36" s="134" t="s">
        <v>154</v>
      </c>
      <c r="B36" s="135">
        <v>120.0800226</v>
      </c>
      <c r="C36" s="136">
        <v>144.2443518</v>
      </c>
      <c r="D36" s="137">
        <v>146.2482392</v>
      </c>
      <c r="E36" s="136">
        <v>146.2482392</v>
      </c>
      <c r="F36" s="136">
        <v>19.8562642973123</v>
      </c>
      <c r="G36" s="138">
        <v>0.0844210890743893</v>
      </c>
      <c r="H36" s="139">
        <v>29.608073068276</v>
      </c>
    </row>
    <row r="37" spans="8:8">
      <c r="A37" s="124"/>
      <c r="B37" s="127"/>
      <c r="C37" s="128"/>
      <c r="D37" s="129"/>
      <c r="E37" s="130"/>
      <c r="F37" s="130"/>
      <c r="G37" s="131"/>
      <c r="H37" s="132"/>
    </row>
    <row r="38" spans="8:8">
      <c r="A38" s="124" t="s">
        <v>155</v>
      </c>
      <c r="B38" s="127">
        <v>99.53</v>
      </c>
      <c r="C38" s="128">
        <v>151.17</v>
      </c>
      <c r="D38" s="129">
        <v>157.8</v>
      </c>
      <c r="E38" s="130">
        <v>157.8</v>
      </c>
      <c r="F38" s="130">
        <v>21.6758241758242</v>
      </c>
      <c r="G38" s="131">
        <v>0.0910892871518321</v>
      </c>
      <c r="H38" s="132">
        <v>139.801407582233</v>
      </c>
    </row>
    <row r="39" spans="8:8">
      <c r="A39" s="124" t="s">
        <v>156</v>
      </c>
      <c r="B39" s="127">
        <v>112.5</v>
      </c>
      <c r="C39" s="128">
        <v>115.0</v>
      </c>
      <c r="D39" s="129">
        <v>145.019</v>
      </c>
      <c r="E39" s="130">
        <v>145.019</v>
      </c>
      <c r="F39" s="130">
        <v>19.5707152496626</v>
      </c>
      <c r="G39" s="131">
        <v>0.0837115166886663</v>
      </c>
      <c r="H39" s="132">
        <v>96.3194188852933</v>
      </c>
    </row>
    <row r="40" spans="8:8">
      <c r="A40" s="124" t="s">
        <v>158</v>
      </c>
      <c r="B40" s="127">
        <v>96.5</v>
      </c>
      <c r="C40" s="128">
        <v>101.5</v>
      </c>
      <c r="D40" s="129">
        <v>101.5</v>
      </c>
      <c r="E40" s="130">
        <v>101.5</v>
      </c>
      <c r="F40" s="130">
        <v>13.9807162534435</v>
      </c>
      <c r="G40" s="131">
        <v>0.0585903843213622</v>
      </c>
      <c r="H40" s="132">
        <v>103.245596933198</v>
      </c>
    </row>
    <row r="41" spans="8:8">
      <c r="A41" s="124" t="s">
        <v>159</v>
      </c>
      <c r="B41" s="127">
        <v>5.848</v>
      </c>
      <c r="C41" s="128">
        <v>5.5</v>
      </c>
      <c r="D41" s="129">
        <v>5.373</v>
      </c>
      <c r="E41" s="130">
        <v>5.373</v>
      </c>
      <c r="F41" s="130">
        <v>0.729036635006784</v>
      </c>
      <c r="G41" s="131">
        <v>0.00310153827545497</v>
      </c>
      <c r="H41" s="132">
        <v>15.4419315261129</v>
      </c>
    </row>
    <row r="42" spans="8:8">
      <c r="A42" s="124" t="s">
        <v>160</v>
      </c>
      <c r="B42" s="127">
        <v>16.8667</v>
      </c>
      <c r="C42" s="128">
        <v>24.684</v>
      </c>
      <c r="D42" s="129">
        <v>25.244</v>
      </c>
      <c r="E42" s="130">
        <v>25.244</v>
      </c>
      <c r="F42" s="130">
        <v>2.64617357489913</v>
      </c>
      <c r="G42" s="131">
        <v>0.0145719769636302</v>
      </c>
      <c r="H42" s="132">
        <v>38.1238322503962</v>
      </c>
    </row>
    <row r="43" spans="8:8">
      <c r="A43" s="124" t="s">
        <v>161</v>
      </c>
      <c r="B43" s="127">
        <v>262.766</v>
      </c>
      <c r="C43" s="128">
        <v>264.516</v>
      </c>
      <c r="D43" s="129">
        <v>297.578</v>
      </c>
      <c r="E43" s="130">
        <v>297.527</v>
      </c>
      <c r="F43" s="130">
        <v>40.8690934065934</v>
      </c>
      <c r="G43" s="131">
        <v>0.171746022423467</v>
      </c>
      <c r="H43" s="132">
        <v>73.6406272616529</v>
      </c>
    </row>
    <row r="44" spans="8:8">
      <c r="A44" s="124" t="s">
        <v>235</v>
      </c>
      <c r="B44" s="127">
        <v>2.325</v>
      </c>
      <c r="C44" s="128">
        <v>2.5</v>
      </c>
      <c r="D44" s="129">
        <v>2.5</v>
      </c>
      <c r="E44" s="130">
        <v>2.5</v>
      </c>
      <c r="F44" s="130">
        <v>0.34106412005457</v>
      </c>
      <c r="G44" s="131">
        <v>0.00144311291431927</v>
      </c>
      <c r="H44" s="132">
        <v>158.78361285537</v>
      </c>
    </row>
    <row r="45" spans="8:8">
      <c r="A45" s="124" t="s">
        <v>162</v>
      </c>
      <c r="B45" s="127">
        <v>97.8</v>
      </c>
      <c r="C45" s="128">
        <v>97.8</v>
      </c>
      <c r="D45" s="129">
        <v>97.8</v>
      </c>
      <c r="E45" s="130">
        <v>97.8</v>
      </c>
      <c r="F45" s="130">
        <v>12.9759851399761</v>
      </c>
      <c r="G45" s="131">
        <v>0.0564545772081697</v>
      </c>
      <c r="H45" s="132">
        <v>73.0784457270943</v>
      </c>
    </row>
    <row r="46" spans="8:8">
      <c r="A46" s="124" t="s">
        <v>236</v>
      </c>
      <c r="B46" s="127">
        <v>2.4</v>
      </c>
      <c r="C46" s="128">
        <v>3.0</v>
      </c>
      <c r="D46" s="129">
        <v>3.0</v>
      </c>
      <c r="E46" s="130">
        <v>3.0</v>
      </c>
      <c r="F46" s="130">
        <v>0.393184796854522</v>
      </c>
      <c r="G46" s="131">
        <v>0.00173173549718312</v>
      </c>
      <c r="H46" s="132">
        <v>86.6701334720055</v>
      </c>
    </row>
    <row r="47" spans="8:8">
      <c r="A47" s="124" t="s">
        <v>163</v>
      </c>
      <c r="B47" s="127">
        <v>0.15287</v>
      </c>
      <c r="C47" s="128">
        <v>0.27694</v>
      </c>
      <c r="D47" s="129">
        <v>0.19443</v>
      </c>
      <c r="E47" s="130">
        <v>0.178691</v>
      </c>
      <c r="F47" s="130">
        <v>0.0216553982643457</v>
      </c>
      <c r="G47" s="131">
        <v>1.0314851590905E-4</v>
      </c>
      <c r="H47" s="132">
        <v>2.60309502788059</v>
      </c>
    </row>
    <row r="48" spans="8:8" s="133" ht="10.2" customFormat="1">
      <c r="A48" s="134" t="s">
        <v>164</v>
      </c>
      <c r="B48" s="135">
        <v>696.68857</v>
      </c>
      <c r="C48" s="136">
        <v>765.94694</v>
      </c>
      <c r="D48" s="137">
        <v>836.00843</v>
      </c>
      <c r="E48" s="136">
        <v>835.941691</v>
      </c>
      <c r="F48" s="136">
        <v>113.203448750579</v>
      </c>
      <c r="G48" s="138">
        <v>0.482543299959995</v>
      </c>
      <c r="H48" s="139">
        <v>82.5613525505292</v>
      </c>
    </row>
    <row r="49" spans="8:8">
      <c r="A49" s="124"/>
      <c r="B49" s="127"/>
      <c r="C49" s="128"/>
      <c r="D49" s="129"/>
      <c r="E49" s="130"/>
      <c r="F49" s="130"/>
      <c r="G49" s="131"/>
      <c r="H49" s="132"/>
    </row>
    <row r="50" spans="8:8">
      <c r="A50" s="124" t="s">
        <v>165</v>
      </c>
      <c r="B50" s="127">
        <v>11.314</v>
      </c>
      <c r="C50" s="128">
        <v>12.2</v>
      </c>
      <c r="D50" s="129">
        <v>12.2</v>
      </c>
      <c r="E50" s="130">
        <v>12.2</v>
      </c>
      <c r="F50" s="130">
        <v>1.53652392947103</v>
      </c>
      <c r="G50" s="131">
        <v>0.00704239102187802</v>
      </c>
      <c r="H50" s="132">
        <v>25.0268017558722</v>
      </c>
    </row>
    <row r="51" spans="8:8">
      <c r="A51" s="124" t="s">
        <v>266</v>
      </c>
      <c r="B51" s="127">
        <v>5.972</v>
      </c>
      <c r="C51" s="128">
        <v>9.055</v>
      </c>
      <c r="D51" s="129">
        <v>7.783</v>
      </c>
      <c r="E51" s="130">
        <v>7.783</v>
      </c>
      <c r="F51" s="130">
        <v>1.05033738191633</v>
      </c>
      <c r="G51" s="131">
        <v>0.00449269912485874</v>
      </c>
      <c r="H51" s="132">
        <v>16.0661706498143</v>
      </c>
    </row>
    <row r="52" spans="8:8">
      <c r="A52" s="124" t="s">
        <v>267</v>
      </c>
      <c r="B52" s="127">
        <v>0.9</v>
      </c>
      <c r="C52" s="128">
        <v>1.5</v>
      </c>
      <c r="D52" s="129">
        <v>1.5</v>
      </c>
      <c r="E52" s="130">
        <v>1.5</v>
      </c>
      <c r="F52" s="130">
        <v>0.215827338129496</v>
      </c>
      <c r="G52" s="131">
        <v>8.6586774859156E-4</v>
      </c>
      <c r="H52" s="132">
        <v>32.4609046815182</v>
      </c>
    </row>
    <row r="53" spans="8:8">
      <c r="A53" s="124" t="s">
        <v>268</v>
      </c>
      <c r="B53" s="127">
        <v>1.505913</v>
      </c>
      <c r="C53" s="128">
        <v>2.0</v>
      </c>
      <c r="D53" s="129">
        <v>2.882</v>
      </c>
      <c r="E53" s="130">
        <v>2.882</v>
      </c>
      <c r="F53" s="130">
        <v>0.407062146892655</v>
      </c>
      <c r="G53" s="131">
        <v>0.00166362056762725</v>
      </c>
      <c r="H53" s="132">
        <v>25.6702620318095</v>
      </c>
    </row>
    <row r="54" spans="8:8">
      <c r="A54" s="124" t="s">
        <v>166</v>
      </c>
      <c r="B54" s="127">
        <v>3.6269</v>
      </c>
      <c r="C54" s="128">
        <v>4.5</v>
      </c>
      <c r="D54" s="129">
        <v>3.146</v>
      </c>
      <c r="E54" s="130">
        <v>3.146</v>
      </c>
      <c r="F54" s="130">
        <v>0.413186228482003</v>
      </c>
      <c r="G54" s="131">
        <v>0.00181601329137937</v>
      </c>
      <c r="H54" s="132">
        <v>13.9506045532675</v>
      </c>
    </row>
    <row r="55" spans="8:8">
      <c r="A55" s="124" t="s">
        <v>269</v>
      </c>
      <c r="B55" s="127">
        <v>0.8</v>
      </c>
      <c r="C55" s="128">
        <v>1.705</v>
      </c>
      <c r="D55" s="129">
        <v>1.1</v>
      </c>
      <c r="E55" s="130">
        <v>1.1</v>
      </c>
      <c r="F55" s="130">
        <v>0.149253731343284</v>
      </c>
      <c r="G55" s="131">
        <v>6.34969682300478E-4</v>
      </c>
      <c r="H55" s="132">
        <v>18.679346746155</v>
      </c>
    </row>
    <row r="56" spans="8:8">
      <c r="A56" s="124" t="s">
        <v>270</v>
      </c>
      <c r="B56" s="127">
        <v>2.42</v>
      </c>
      <c r="C56" s="128">
        <v>2.0</v>
      </c>
      <c r="D56" s="129">
        <v>2.0</v>
      </c>
      <c r="E56" s="130">
        <v>2.0</v>
      </c>
      <c r="F56" s="130">
        <v>0.27359781121751</v>
      </c>
      <c r="G56" s="131">
        <v>0.00115449033145541</v>
      </c>
      <c r="H56" s="132">
        <v>26.3984583300335</v>
      </c>
    </row>
    <row r="57" spans="8:8">
      <c r="A57" s="124" t="s">
        <v>237</v>
      </c>
      <c r="B57" s="127">
        <v>36.0</v>
      </c>
      <c r="C57" s="128">
        <v>47.097</v>
      </c>
      <c r="D57" s="129">
        <v>48.363</v>
      </c>
      <c r="E57" s="130">
        <v>48.363</v>
      </c>
      <c r="F57" s="130">
        <v>6.297265625</v>
      </c>
      <c r="G57" s="131">
        <v>0.0279173079500891</v>
      </c>
      <c r="H57" s="132">
        <v>339.169768756008</v>
      </c>
    </row>
    <row r="58" spans="8:8">
      <c r="A58" s="124" t="s">
        <v>238</v>
      </c>
      <c r="B58" s="127">
        <v>29.0</v>
      </c>
      <c r="C58" s="128">
        <v>37.2</v>
      </c>
      <c r="D58" s="129">
        <v>36.89</v>
      </c>
      <c r="E58" s="130">
        <v>36.89</v>
      </c>
      <c r="F58" s="130">
        <v>4.97840755735493</v>
      </c>
      <c r="G58" s="131">
        <v>0.0212945741636951</v>
      </c>
      <c r="H58" s="132">
        <v>56.0706560517916</v>
      </c>
    </row>
    <row r="59" spans="8:8">
      <c r="A59" s="124" t="s">
        <v>271</v>
      </c>
      <c r="B59" s="127" t="s">
        <v>114</v>
      </c>
      <c r="C59" s="128" t="s">
        <v>114</v>
      </c>
      <c r="D59" s="129">
        <v>3.5</v>
      </c>
      <c r="E59" s="130">
        <v>3.5</v>
      </c>
      <c r="F59" s="130">
        <v>0.472334682860999</v>
      </c>
      <c r="G59" s="131">
        <v>0.00202035808004697</v>
      </c>
      <c r="H59" s="132">
        <v>56.4143163068254</v>
      </c>
    </row>
    <row r="60" spans="8:8">
      <c r="A60" s="124" t="s">
        <v>272</v>
      </c>
      <c r="B60" s="127">
        <v>0.2621</v>
      </c>
      <c r="C60" s="128">
        <v>5.0</v>
      </c>
      <c r="D60" s="129">
        <v>1.5</v>
      </c>
      <c r="E60" s="130">
        <v>1.5</v>
      </c>
      <c r="F60" s="130">
        <v>0.202429149797571</v>
      </c>
      <c r="G60" s="131">
        <v>8.6586774859156E-4</v>
      </c>
      <c r="H60" s="132">
        <v>47.858741755261</v>
      </c>
    </row>
    <row r="61" spans="8:8">
      <c r="A61" s="124" t="s">
        <v>273</v>
      </c>
      <c r="B61" s="127">
        <v>0.4252</v>
      </c>
      <c r="C61" s="128">
        <v>0.425</v>
      </c>
      <c r="D61" s="129">
        <v>0.425</v>
      </c>
      <c r="E61" s="130">
        <v>0.425</v>
      </c>
      <c r="F61" s="130">
        <v>0.0552665799739922</v>
      </c>
      <c r="G61" s="131">
        <v>2.45329195434275E-4</v>
      </c>
      <c r="H61" s="132">
        <v>32.6942341371807</v>
      </c>
    </row>
    <row r="62" spans="8:8">
      <c r="A62" s="124" t="s">
        <v>216</v>
      </c>
      <c r="B62" s="127">
        <v>0.67832</v>
      </c>
      <c r="C62" s="128">
        <v>2.266122</v>
      </c>
      <c r="D62" s="129">
        <v>3.73888392233374</v>
      </c>
      <c r="E62" s="130">
        <v>3.82295008208795</v>
      </c>
      <c r="F62" s="130">
        <v>0.520335429430001</v>
      </c>
      <c r="G62" s="131">
        <v>0.00220677945370361</v>
      </c>
      <c r="H62" s="132">
        <v>33.2399336221464</v>
      </c>
    </row>
    <row r="63" spans="8:8" s="133" ht="10.2" customFormat="1">
      <c r="A63" s="134" t="s">
        <v>174</v>
      </c>
      <c r="B63" s="135">
        <v>92.904433</v>
      </c>
      <c r="C63" s="136">
        <v>124.948122</v>
      </c>
      <c r="D63" s="137">
        <v>125.027883922334</v>
      </c>
      <c r="E63" s="136">
        <v>125.111950082088</v>
      </c>
      <c r="F63" s="136">
        <v>16.5718275918698</v>
      </c>
      <c r="G63" s="138">
        <v>0.0722202683596515</v>
      </c>
      <c r="H63" s="139">
        <v>49.7966575451207</v>
      </c>
    </row>
    <row r="64" spans="8:8">
      <c r="A64" s="124"/>
      <c r="B64" s="127"/>
      <c r="C64" s="128"/>
      <c r="D64" s="129"/>
      <c r="E64" s="130"/>
      <c r="F64" s="130"/>
      <c r="G64" s="131"/>
      <c r="H64" s="132"/>
    </row>
    <row r="65" spans="8:8">
      <c r="A65" s="124" t="s">
        <v>175</v>
      </c>
      <c r="B65" s="127">
        <v>4.9437912446661</v>
      </c>
      <c r="C65" s="128">
        <v>3.83107969540383</v>
      </c>
      <c r="D65" s="129">
        <v>2.39034209575977</v>
      </c>
      <c r="E65" s="130">
        <v>2.39034209575977</v>
      </c>
      <c r="F65" s="130">
        <v>0.263103671474985</v>
      </c>
      <c r="G65" s="131">
        <v>0.00137981341921276</v>
      </c>
      <c r="H65" s="132">
        <v>13.8959448673024</v>
      </c>
    </row>
    <row r="66" spans="8:8">
      <c r="A66" s="124" t="s">
        <v>239</v>
      </c>
      <c r="B66" s="127">
        <v>1.23</v>
      </c>
      <c r="C66" s="128">
        <v>1.1</v>
      </c>
      <c r="D66" s="129">
        <v>1.1</v>
      </c>
      <c r="E66" s="130">
        <v>1.1</v>
      </c>
      <c r="F66" s="130">
        <v>0.149863760217984</v>
      </c>
      <c r="G66" s="131">
        <v>6.34969682300478E-4</v>
      </c>
      <c r="H66" s="132">
        <v>27.3173347634514</v>
      </c>
    </row>
    <row r="67" spans="8:8">
      <c r="A67" s="124" t="s">
        <v>177</v>
      </c>
      <c r="B67" s="127">
        <v>15.1903</v>
      </c>
      <c r="C67" s="128">
        <v>23.26800749</v>
      </c>
      <c r="D67" s="129">
        <v>25.96275738</v>
      </c>
      <c r="E67" s="130">
        <v>25.96275738</v>
      </c>
      <c r="F67" s="130">
        <v>3.541986</v>
      </c>
      <c r="G67" s="131">
        <v>0.0149868761865663</v>
      </c>
      <c r="H67" s="132">
        <v>18.1855736795897</v>
      </c>
    </row>
    <row r="68" spans="8:8">
      <c r="A68" s="124" t="s">
        <v>179</v>
      </c>
      <c r="B68" s="127">
        <v>5.2899003</v>
      </c>
      <c r="C68" s="128">
        <v>5.8331898</v>
      </c>
      <c r="D68" s="129">
        <v>4.66061431416614</v>
      </c>
      <c r="E68" s="130">
        <v>4.54329218097889</v>
      </c>
      <c r="F68" s="130">
        <v>0.603358855375682</v>
      </c>
      <c r="G68" s="131">
        <v>0.00262259344795855</v>
      </c>
      <c r="H68" s="132">
        <v>16.1059651650484</v>
      </c>
    </row>
    <row r="69" spans="8:8">
      <c r="A69" s="124" t="s">
        <v>180</v>
      </c>
      <c r="B69" s="127">
        <v>5.12</v>
      </c>
      <c r="C69" s="128">
        <v>4.23</v>
      </c>
      <c r="D69" s="129">
        <v>2.48397</v>
      </c>
      <c r="E69" s="130">
        <v>2.44</v>
      </c>
      <c r="F69" s="130">
        <v>0.337482710926694</v>
      </c>
      <c r="G69" s="131">
        <v>0.0014084782043756</v>
      </c>
      <c r="H69" s="132">
        <v>8.97282355533778</v>
      </c>
    </row>
    <row r="70" spans="8:8">
      <c r="A70" s="124" t="s">
        <v>182</v>
      </c>
      <c r="B70" s="127">
        <v>2.12553</v>
      </c>
      <c r="C70" s="128">
        <v>3.572</v>
      </c>
      <c r="D70" s="129">
        <v>2.7318</v>
      </c>
      <c r="E70" s="130">
        <v>2.7318</v>
      </c>
      <c r="F70" s="130">
        <v>0.357565445026178</v>
      </c>
      <c r="G70" s="131">
        <v>0.00157691834373495</v>
      </c>
      <c r="H70" s="132">
        <v>12.5278382260399</v>
      </c>
    </row>
    <row r="71" spans="8:8">
      <c r="A71" s="124" t="s">
        <v>190</v>
      </c>
      <c r="B71" s="127">
        <v>0.515</v>
      </c>
      <c r="C71" s="128">
        <v>0.442</v>
      </c>
      <c r="D71" s="129">
        <v>0.25275</v>
      </c>
      <c r="E71" s="130">
        <v>0.25275</v>
      </c>
      <c r="F71" s="130">
        <v>0.0304595419737032</v>
      </c>
      <c r="G71" s="131">
        <v>1.45898715637678E-4</v>
      </c>
      <c r="H71" s="132">
        <v>1.65365795563044</v>
      </c>
    </row>
    <row r="72" spans="8:8">
      <c r="A72" s="124" t="s">
        <v>191</v>
      </c>
      <c r="B72" s="127">
        <v>1.95</v>
      </c>
      <c r="C72" s="128">
        <v>4.4</v>
      </c>
      <c r="D72" s="129">
        <v>4.4</v>
      </c>
      <c r="E72" s="130">
        <v>4.4</v>
      </c>
      <c r="F72" s="130">
        <v>0.594594594594595</v>
      </c>
      <c r="G72" s="131">
        <v>0.00253987872920191</v>
      </c>
      <c r="H72" s="132">
        <v>58.0560984203925</v>
      </c>
    </row>
    <row r="73" spans="8:8">
      <c r="A73" s="124" t="s">
        <v>192</v>
      </c>
      <c r="B73" s="127">
        <v>1.307612</v>
      </c>
      <c r="C73" s="128">
        <v>1.10744244633822</v>
      </c>
      <c r="D73" s="129">
        <v>1.36669547214821</v>
      </c>
      <c r="E73" s="130">
        <v>1.33777929176904</v>
      </c>
      <c r="F73" s="130">
        <v>0.174465442359046</v>
      </c>
      <c r="G73" s="131">
        <v>7.72226628984316E-4</v>
      </c>
      <c r="H73" s="132">
        <v>17.3844974087764</v>
      </c>
    </row>
    <row r="74" spans="8:8" s="140" ht="10.2" customFormat="1">
      <c r="A74" s="134" t="s">
        <v>193</v>
      </c>
      <c r="B74" s="135">
        <v>37.6721335446661</v>
      </c>
      <c r="C74" s="141">
        <v>47.783719431742</v>
      </c>
      <c r="D74" s="142">
        <v>45.3489292620741</v>
      </c>
      <c r="E74" s="141">
        <v>45.1587209485077</v>
      </c>
      <c r="F74" s="141">
        <v>6.05288002194887</v>
      </c>
      <c r="G74" s="143">
        <v>0.0260676533579726</v>
      </c>
      <c r="H74" s="144">
        <v>16.6171098425837</v>
      </c>
    </row>
    <row r="75" spans="8:8">
      <c r="A75" s="124"/>
      <c r="B75" s="127"/>
      <c r="C75" s="128"/>
      <c r="D75" s="129"/>
      <c r="E75" s="130"/>
      <c r="F75" s="130"/>
      <c r="G75" s="131"/>
      <c r="H75" s="132"/>
    </row>
    <row r="76" spans="8:8">
      <c r="A76" s="145" t="s">
        <v>194</v>
      </c>
      <c r="B76" s="146">
        <v>1300.92407580544</v>
      </c>
      <c r="C76" s="146">
        <v>1636.88666404317</v>
      </c>
      <c r="D76" s="147">
        <v>1734.81053700713</v>
      </c>
      <c r="E76" s="146">
        <v>1732.36617536562</v>
      </c>
      <c r="F76" s="146">
        <v>244.421472263356</v>
      </c>
      <c r="G76" s="148">
        <v>1.0</v>
      </c>
      <c r="H76" s="149">
        <v>53.5488390277455</v>
      </c>
    </row>
    <row r="77" spans="8:8">
      <c r="A77" s="124" t="s">
        <v>195</v>
      </c>
      <c r="B77" s="127">
        <v>262.677629052947</v>
      </c>
      <c r="C77" s="128">
        <v>238.541924584215</v>
      </c>
      <c r="D77" s="129">
        <v>261.480759309882</v>
      </c>
      <c r="E77" s="130">
        <v>259.962693271676</v>
      </c>
      <c r="F77" s="130">
        <v>38.3266734988527</v>
      </c>
      <c r="G77" s="131">
        <v>0.15006220796063</v>
      </c>
      <c r="H77" s="132">
        <v>25.1725909246666</v>
      </c>
    </row>
    <row r="78" spans="8:8">
      <c r="A78" s="124" t="s">
        <v>196</v>
      </c>
      <c r="B78" s="127">
        <v>1038.2464467525</v>
      </c>
      <c r="C78" s="128">
        <v>1398.34473945895</v>
      </c>
      <c r="D78" s="129">
        <v>1473.32977769725</v>
      </c>
      <c r="E78" s="130">
        <v>1472.40348209394</v>
      </c>
      <c r="F78" s="130">
        <v>206.094798764504</v>
      </c>
      <c r="G78" s="131">
        <v>0.84993779203937</v>
      </c>
      <c r="H78" s="132">
        <v>66.854708004399</v>
      </c>
    </row>
    <row r="79" spans="8:8">
      <c r="A79" s="124" t="s">
        <v>274</v>
      </c>
      <c r="B79" s="127">
        <v>835.624081024717</v>
      </c>
      <c r="C79" s="128">
        <v>1139.81145038796</v>
      </c>
      <c r="D79" s="129">
        <v>1216.0232921</v>
      </c>
      <c r="E79" s="130">
        <v>1215.9722921</v>
      </c>
      <c r="F79" s="130">
        <v>171.990593703967</v>
      </c>
      <c r="G79" s="131">
        <v>0.701914127273564</v>
      </c>
      <c r="H79" s="132">
        <v>106.773515496059</v>
      </c>
    </row>
    <row r="80" spans="8:8">
      <c r="A80" s="124" t="s">
        <v>275</v>
      </c>
      <c r="B80" s="127">
        <v>465.299994780728</v>
      </c>
      <c r="C80" s="128">
        <v>497.075213655202</v>
      </c>
      <c r="D80" s="129">
        <v>518.787244907129</v>
      </c>
      <c r="E80" s="130">
        <v>516.393883265618</v>
      </c>
      <c r="F80" s="130">
        <v>72.4308785593892</v>
      </c>
      <c r="G80" s="131">
        <v>0.298085872726436</v>
      </c>
      <c r="H80" s="132">
        <v>24.6338090030673</v>
      </c>
    </row>
    <row r="81" spans="8:8">
      <c r="A81" s="124" t="s">
        <v>217</v>
      </c>
      <c r="B81" s="150">
        <v>3.92913743917695</v>
      </c>
      <c r="C81" s="151">
        <v>3.1935302113645</v>
      </c>
      <c r="D81" s="152">
        <v>2.35971228623665</v>
      </c>
      <c r="E81" s="136">
        <v>2.42438512413312</v>
      </c>
      <c r="F81" s="136">
        <v>0.32587950012233</v>
      </c>
      <c r="G81" s="131">
        <v>0.00139946459276801</v>
      </c>
      <c r="H81" s="132">
        <v>16.7977470629271</v>
      </c>
    </row>
    <row r="82" spans="8:8">
      <c r="A82" s="153" t="s">
        <v>276</v>
      </c>
      <c r="B82" s="127">
        <v>174.913346975725</v>
      </c>
      <c r="C82" s="128">
        <v>169.183329388077</v>
      </c>
      <c r="D82" s="154">
        <v>162.398642624712</v>
      </c>
      <c r="E82" s="130">
        <v>161.361343818051</v>
      </c>
      <c r="F82" s="130">
        <v>26.2248242837724</v>
      </c>
      <c r="G82" s="155">
        <v>0.0931450556542965</v>
      </c>
      <c r="H82" s="156" t="s">
        <v>277</v>
      </c>
    </row>
    <row r="83" spans="8:8">
      <c r="A83" s="124" t="s">
        <v>278</v>
      </c>
      <c r="B83" s="127">
        <v>11.7065957564536</v>
      </c>
      <c r="C83" s="128">
        <v>25.9297447915216</v>
      </c>
      <c r="D83" s="129">
        <v>19.9118187403252</v>
      </c>
      <c r="E83" s="130">
        <v>18.8745199336645</v>
      </c>
      <c r="F83" s="130">
        <v>3.06753127477076</v>
      </c>
      <c r="G83" s="131">
        <v>0.0108952253871391</v>
      </c>
      <c r="H83" s="132" t="s">
        <v>277</v>
      </c>
    </row>
    <row r="84" spans="8:8">
      <c r="A84" s="157" t="s">
        <v>279</v>
      </c>
      <c r="B84" s="150">
        <v>0.0</v>
      </c>
      <c r="C84" s="151">
        <v>220.0</v>
      </c>
      <c r="D84" s="152">
        <v>261.787751417928</v>
      </c>
      <c r="E84" s="136">
        <v>261.787751417928</v>
      </c>
      <c r="F84" s="136">
        <v>41.980075596204</v>
      </c>
      <c r="G84" s="158">
        <v>0.151115713952726</v>
      </c>
      <c r="H84" s="159" t="s">
        <v>277</v>
      </c>
    </row>
    <row r="85" spans="8:8">
      <c r="A85" s="124"/>
      <c r="B85" s="124"/>
      <c r="C85" s="124"/>
      <c r="D85" s="124"/>
      <c r="E85" s="124"/>
      <c r="F85" s="124"/>
      <c r="G85" s="124"/>
      <c r="H85" s="124"/>
    </row>
    <row r="86" spans="8:8">
      <c r="A86" s="118" t="s">
        <v>280</v>
      </c>
      <c r="C86" s="160"/>
      <c r="D86" s="124"/>
      <c r="E86" s="124"/>
      <c r="F86" s="124"/>
      <c r="G86" s="124"/>
      <c r="H86" s="124"/>
    </row>
    <row r="87" spans="8:8" s="161" ht="10.2" customFormat="1">
      <c r="A87" s="118" t="s">
        <v>281</v>
      </c>
      <c r="B87" s="124"/>
      <c r="C87" s="124"/>
      <c r="D87" s="124"/>
      <c r="E87" s="124"/>
      <c r="F87" s="124"/>
      <c r="G87" s="124"/>
      <c r="H87" s="124"/>
      <c r="Z87" s="162"/>
    </row>
    <row r="88" spans="8:8" s="161" ht="10.2" customFormat="1">
      <c r="A88" s="118" t="s">
        <v>282</v>
      </c>
      <c r="B88" s="124"/>
      <c r="C88" s="124"/>
      <c r="D88" s="124"/>
      <c r="E88" s="124"/>
      <c r="F88" s="124"/>
      <c r="G88" s="124"/>
      <c r="H88" s="124"/>
      <c r="Z88" s="162"/>
    </row>
    <row r="89" spans="8:8" s="161" ht="10.2" customFormat="1">
      <c r="A89" s="118" t="s">
        <v>283</v>
      </c>
      <c r="B89" s="124"/>
      <c r="C89" s="124"/>
      <c r="D89" s="124"/>
      <c r="E89" s="124"/>
      <c r="F89" s="124"/>
      <c r="G89" s="124"/>
      <c r="H89" s="124"/>
      <c r="Z89" s="162"/>
    </row>
    <row r="90" spans="8:8" s="161" ht="10.2" customFormat="1">
      <c r="A90" s="124" t="s">
        <v>221</v>
      </c>
      <c r="B90" s="124"/>
      <c r="C90" s="124"/>
      <c r="D90" s="124"/>
      <c r="E90" s="124"/>
      <c r="F90" s="124"/>
      <c r="G90" s="124"/>
      <c r="H90" s="124"/>
      <c r="Z90" s="162"/>
    </row>
    <row r="91" spans="8:8" s="161" ht="10.2" customFormat="1">
      <c r="A91" s="163" t="s">
        <v>284</v>
      </c>
      <c r="B91" s="124"/>
      <c r="C91" s="124"/>
      <c r="D91" s="124"/>
      <c r="E91" s="124"/>
      <c r="F91" s="124"/>
      <c r="G91" s="124"/>
      <c r="H91" s="124"/>
      <c r="Z91" s="162"/>
    </row>
    <row r="92" spans="8:8" s="161" ht="10.2" customFormat="1">
      <c r="A92" s="118" t="s">
        <v>285</v>
      </c>
      <c r="B92" s="124"/>
      <c r="C92" s="124"/>
      <c r="D92" s="124"/>
      <c r="E92" s="124"/>
      <c r="F92" s="124"/>
      <c r="G92" s="124"/>
      <c r="H92" s="124"/>
      <c r="Z92" s="162"/>
    </row>
    <row r="93" spans="8:8" s="161" ht="10.2" customFormat="1">
      <c r="A93" s="118" t="s">
        <v>286</v>
      </c>
      <c r="B93" s="124"/>
      <c r="C93" s="124"/>
      <c r="D93" s="124"/>
      <c r="E93" s="124"/>
      <c r="F93" s="124"/>
      <c r="G93" s="124"/>
      <c r="H93" s="124"/>
      <c r="V93" s="164"/>
      <c r="Z93" s="162"/>
    </row>
    <row r="94" spans="8:8" s="161" ht="10.2" customFormat="1">
      <c r="A94" s="133" t="s">
        <v>287</v>
      </c>
      <c r="B94" s="124"/>
      <c r="C94" s="124"/>
      <c r="D94" s="124"/>
      <c r="E94" s="124"/>
      <c r="F94" s="124"/>
      <c r="G94" s="124"/>
      <c r="H94" s="124"/>
      <c r="V94" s="164"/>
      <c r="Z94" s="162"/>
    </row>
    <row r="95" spans="8:8" s="161" ht="10.2" customFormat="1">
      <c r="A95" s="118" t="s">
        <v>288</v>
      </c>
      <c r="B95" s="124"/>
      <c r="C95" s="124"/>
      <c r="D95" s="124"/>
      <c r="E95" s="124"/>
      <c r="F95" s="124"/>
      <c r="G95" s="124"/>
      <c r="H95" s="124"/>
      <c r="V95" s="164"/>
      <c r="Z95" s="162"/>
    </row>
    <row r="96" spans="8:8" s="161" ht="10.2" customFormat="1">
      <c r="A96" s="118" t="s">
        <v>289</v>
      </c>
      <c r="B96" s="124"/>
      <c r="C96" s="124"/>
      <c r="D96" s="124"/>
      <c r="E96" s="124"/>
      <c r="F96" s="124"/>
      <c r="G96" s="124"/>
      <c r="H96" s="124"/>
      <c r="V96" s="164"/>
      <c r="Z96" s="162"/>
    </row>
    <row r="97" spans="8:8" s="161" ht="10.2" customFormat="1">
      <c r="A97" s="118" t="s">
        <v>290</v>
      </c>
      <c r="B97" s="124"/>
      <c r="C97" s="124"/>
      <c r="D97" s="124"/>
      <c r="E97" s="124"/>
      <c r="F97" s="124"/>
      <c r="G97" s="124"/>
      <c r="H97" s="124"/>
      <c r="V97" s="164"/>
      <c r="Z97" s="162"/>
    </row>
    <row r="98" spans="8:8">
      <c r="A98" s="133" t="s">
        <v>291</v>
      </c>
    </row>
    <row r="99" spans="8:8">
      <c r="A99" s="124" t="s">
        <v>292</v>
      </c>
    </row>
    <row r="100" spans="8:8" customHeight="1">
      <c r="A100" s="133" t="s">
        <v>293</v>
      </c>
      <c r="X100" s="133"/>
    </row>
    <row r="101" spans="8:8">
      <c r="A101" s="133" t="s">
        <v>294</v>
      </c>
    </row>
  </sheetData>
  <mergeCells count="1">
    <mergeCell ref="E2:F2"/>
  </mergeCells>
  <hyperlinks>
    <hyperlink ref="J1" location="Contents!A1" display="Contents"/>
  </hyperlinks>
  <printOptions gridLines="1"/>
  <pageMargins left="0.70866141732283" right="0.70866141732283" top="0.74803149606299" bottom="0.74803149606299" header="0.31496062992126" footer="0.31496062992126"/>
  <pageSetup paperSize="9" scale="101" orientation="landscape"/>
</worksheet>
</file>

<file path=xl/worksheets/sheet10.xml><?xml version="1.0" encoding="utf-8"?>
<worksheet xmlns:r="http://schemas.openxmlformats.org/officeDocument/2006/relationships" xmlns="http://schemas.openxmlformats.org/spreadsheetml/2006/main">
  <dimension ref="A1:AV102"/>
  <sheetViews>
    <sheetView workbookViewId="0" showGridLines="0">
      <pane xSplit="1" ySplit="3" topLeftCell="X4" state="frozen" activePane="bottomRight"/>
      <selection pane="bottomRight" activeCell="AP8" sqref="AP8"/>
    </sheetView>
  </sheetViews>
  <sheetFormatPr defaultRowHeight="10.2" defaultColWidth="9"/>
  <cols>
    <col min="1" max="1" customWidth="1" width="30.664062" style="69"/>
    <col min="2" max="41" customWidth="1" width="8.5" style="69"/>
    <col min="42" max="42" customWidth="1" width="8.5" style="70"/>
    <col min="43" max="44" customWidth="1" width="11.832031" style="69"/>
    <col min="45" max="16384" customWidth="0" width="9.1640625" style="69"/>
  </cols>
  <sheetData>
    <row r="1" spans="8:8" ht="13.2">
      <c r="A1" s="165" t="s">
        <v>295</v>
      </c>
      <c r="L1" s="21" t="s">
        <v>89</v>
      </c>
      <c r="AS1" s="72"/>
      <c r="AU1" s="21" t="s">
        <v>89</v>
      </c>
    </row>
    <row r="2" spans="8:8">
      <c r="AQ2" s="72" t="s">
        <v>90</v>
      </c>
      <c r="AR2" s="72"/>
      <c r="AS2" s="72" t="s">
        <v>91</v>
      </c>
    </row>
    <row r="3" spans="8:8">
      <c r="A3" s="69" t="s">
        <v>296</v>
      </c>
      <c r="B3" s="69">
        <v>1980.0</v>
      </c>
      <c r="C3" s="69">
        <v>1981.0</v>
      </c>
      <c r="D3" s="69">
        <v>1982.0</v>
      </c>
      <c r="E3" s="69">
        <v>1983.0</v>
      </c>
      <c r="F3" s="69">
        <v>1984.0</v>
      </c>
      <c r="G3" s="69">
        <v>1985.0</v>
      </c>
      <c r="H3" s="69">
        <v>1986.0</v>
      </c>
      <c r="I3" s="69">
        <v>1987.0</v>
      </c>
      <c r="J3" s="69">
        <v>1988.0</v>
      </c>
      <c r="K3" s="69">
        <v>1989.0</v>
      </c>
      <c r="L3" s="69">
        <v>1990.0</v>
      </c>
      <c r="M3" s="69">
        <v>1991.0</v>
      </c>
      <c r="N3" s="69">
        <v>1992.0</v>
      </c>
      <c r="O3" s="69">
        <v>1993.0</v>
      </c>
      <c r="P3" s="69">
        <v>1994.0</v>
      </c>
      <c r="Q3" s="69">
        <v>1995.0</v>
      </c>
      <c r="R3" s="69">
        <v>1996.0</v>
      </c>
      <c r="S3" s="69">
        <v>1997.0</v>
      </c>
      <c r="T3" s="69">
        <v>1998.0</v>
      </c>
      <c r="U3" s="69">
        <v>1999.0</v>
      </c>
      <c r="V3" s="69">
        <v>2000.0</v>
      </c>
      <c r="W3" s="69">
        <v>2001.0</v>
      </c>
      <c r="X3" s="69">
        <v>2002.0</v>
      </c>
      <c r="Y3" s="69">
        <v>2003.0</v>
      </c>
      <c r="Z3" s="69">
        <v>2004.0</v>
      </c>
      <c r="AA3" s="69">
        <v>2005.0</v>
      </c>
      <c r="AB3" s="69">
        <v>2006.0</v>
      </c>
      <c r="AC3" s="69">
        <v>2007.0</v>
      </c>
      <c r="AD3" s="69">
        <v>2008.0</v>
      </c>
      <c r="AE3" s="69">
        <v>2009.0</v>
      </c>
      <c r="AF3" s="69">
        <v>2010.0</v>
      </c>
      <c r="AG3" s="69">
        <v>2011.0</v>
      </c>
      <c r="AH3" s="69">
        <v>2012.0</v>
      </c>
      <c r="AI3" s="69">
        <v>2013.0</v>
      </c>
      <c r="AJ3" s="69">
        <v>2014.0</v>
      </c>
      <c r="AK3" s="69">
        <v>2015.0</v>
      </c>
      <c r="AL3" s="69">
        <v>2016.0</v>
      </c>
      <c r="AM3" s="69">
        <v>2017.0</v>
      </c>
      <c r="AN3" s="69">
        <v>2018.0</v>
      </c>
      <c r="AO3" s="69">
        <v>2019.0</v>
      </c>
      <c r="AP3" s="70">
        <v>2020.0</v>
      </c>
      <c r="AQ3" s="72">
        <v>2020.0</v>
      </c>
      <c r="AR3" s="72" t="s">
        <v>93</v>
      </c>
      <c r="AS3" s="72">
        <v>2020.0</v>
      </c>
    </row>
    <row r="4" spans="8:8">
      <c r="B4" s="74"/>
      <c r="C4" s="74"/>
      <c r="D4" s="74"/>
      <c r="E4" s="74"/>
      <c r="F4" s="74"/>
      <c r="G4" s="74"/>
      <c r="H4" s="74"/>
      <c r="I4" s="74"/>
      <c r="J4" s="74"/>
      <c r="K4" s="74"/>
      <c r="L4" s="74"/>
      <c r="M4" s="74"/>
      <c r="N4" s="74"/>
      <c r="O4" s="74"/>
      <c r="P4" s="74"/>
      <c r="Q4" s="74"/>
      <c r="R4" s="74"/>
      <c r="S4" s="74"/>
      <c r="T4" s="74"/>
      <c r="U4" s="74"/>
      <c r="V4" s="74"/>
      <c r="W4" s="74"/>
      <c r="X4" s="74"/>
      <c r="Y4" s="74"/>
      <c r="Z4" s="74"/>
      <c r="AA4" s="74"/>
      <c r="AB4" s="74"/>
      <c r="AC4" s="74"/>
      <c r="AD4" s="74"/>
      <c r="AE4" s="74"/>
      <c r="AF4" s="74"/>
      <c r="AG4" s="74"/>
      <c r="AH4" s="74"/>
      <c r="AI4" s="74"/>
      <c r="AJ4" s="74"/>
      <c r="AK4" s="74"/>
      <c r="AL4" s="74"/>
      <c r="AM4" s="74"/>
      <c r="AN4" s="74"/>
      <c r="AO4" s="74"/>
      <c r="AP4" s="75"/>
      <c r="AQ4" s="78"/>
      <c r="AR4" s="78"/>
      <c r="AS4" s="74"/>
    </row>
    <row r="5" spans="8:8">
      <c r="A5" s="69" t="s">
        <v>94</v>
      </c>
      <c r="B5" s="76">
        <v>39.5275231035716</v>
      </c>
      <c r="C5" s="76">
        <v>40.1753358713237</v>
      </c>
      <c r="D5" s="76">
        <v>40.3120952263272</v>
      </c>
      <c r="E5" s="76">
        <v>40.4912604853658</v>
      </c>
      <c r="F5" s="76">
        <v>40.5317668665562</v>
      </c>
      <c r="G5" s="76">
        <v>40.9390384020312</v>
      </c>
      <c r="H5" s="76">
        <v>41.1020011085936</v>
      </c>
      <c r="I5" s="76">
        <v>41.2012606119423</v>
      </c>
      <c r="J5" s="76">
        <v>41.4677598931592</v>
      </c>
      <c r="K5" s="76">
        <v>41.2957021202612</v>
      </c>
      <c r="L5" s="76">
        <v>40.2938359057378</v>
      </c>
      <c r="M5" s="76">
        <v>40.0983611674405</v>
      </c>
      <c r="N5" s="76">
        <v>39.6339907300327</v>
      </c>
      <c r="O5" s="76">
        <v>39.4957218204507</v>
      </c>
      <c r="P5" s="76">
        <v>48.1492057029751</v>
      </c>
      <c r="Q5" s="76">
        <v>48.3665564030396</v>
      </c>
      <c r="R5" s="76">
        <v>48.9426275894473</v>
      </c>
      <c r="S5" s="76">
        <v>48.8030944279057</v>
      </c>
      <c r="T5" s="76">
        <v>49.8230878769929</v>
      </c>
      <c r="U5" s="76">
        <v>181.560450418879</v>
      </c>
      <c r="V5" s="76">
        <v>181.503697456537</v>
      </c>
      <c r="W5" s="76">
        <v>180.940948089285</v>
      </c>
      <c r="X5" s="76">
        <v>180.400005495882</v>
      </c>
      <c r="Y5" s="76">
        <v>179.902946912038</v>
      </c>
      <c r="Z5" s="76">
        <v>179.576046578248</v>
      </c>
      <c r="AA5" s="76">
        <v>180.044109134562</v>
      </c>
      <c r="AB5" s="76">
        <v>179.36196028996</v>
      </c>
      <c r="AC5" s="76">
        <v>178.834025025175</v>
      </c>
      <c r="AD5" s="76">
        <v>176.349920880188</v>
      </c>
      <c r="AE5" s="76">
        <v>175.015216750532</v>
      </c>
      <c r="AF5" s="76">
        <v>174.848021001339</v>
      </c>
      <c r="AG5" s="76">
        <v>174.176873035727</v>
      </c>
      <c r="AH5" s="76">
        <v>173.716100370065</v>
      </c>
      <c r="AI5" s="76">
        <v>173.037536717586</v>
      </c>
      <c r="AJ5" s="76">
        <v>172.155994582593</v>
      </c>
      <c r="AK5" s="76">
        <v>171.512307930689</v>
      </c>
      <c r="AL5" s="76">
        <v>170.52832364811</v>
      </c>
      <c r="AM5" s="76">
        <v>171.791682454498</v>
      </c>
      <c r="AN5" s="76">
        <v>170.73218899394</v>
      </c>
      <c r="AO5" s="76">
        <v>169.124909625888</v>
      </c>
      <c r="AP5" s="115">
        <v>168.087610819228</v>
      </c>
      <c r="AQ5" s="78">
        <v>-0.00613332955479595</v>
      </c>
      <c r="AR5" s="78">
        <v>-0.0034176834663926</v>
      </c>
      <c r="AS5" s="78">
        <v>0.0970277607641194</v>
      </c>
    </row>
    <row r="6" spans="8:8">
      <c r="A6" s="69" t="s">
        <v>95</v>
      </c>
      <c r="B6" s="76">
        <v>47.224</v>
      </c>
      <c r="C6" s="76">
        <v>52.9</v>
      </c>
      <c r="D6" s="76">
        <v>54.999</v>
      </c>
      <c r="E6" s="76">
        <v>54.999</v>
      </c>
      <c r="F6" s="76">
        <v>29.7733</v>
      </c>
      <c r="G6" s="76">
        <v>29.3711</v>
      </c>
      <c r="H6" s="76">
        <v>29.0138</v>
      </c>
      <c r="I6" s="76">
        <v>28.4883</v>
      </c>
      <c r="J6" s="76">
        <v>27.8906</v>
      </c>
      <c r="K6" s="76">
        <v>27.3162</v>
      </c>
      <c r="L6" s="76">
        <v>26.904</v>
      </c>
      <c r="M6" s="76">
        <v>26.7409</v>
      </c>
      <c r="N6" s="76">
        <v>26.8524</v>
      </c>
      <c r="O6" s="76">
        <v>26.6011</v>
      </c>
      <c r="P6" s="76">
        <v>26.0356</v>
      </c>
      <c r="Q6" s="76">
        <v>25.4344</v>
      </c>
      <c r="R6" s="76">
        <v>24.9483</v>
      </c>
      <c r="S6" s="76">
        <v>39.016</v>
      </c>
      <c r="T6" s="76">
        <v>41.064</v>
      </c>
      <c r="U6" s="76">
        <v>24.70013</v>
      </c>
      <c r="V6" s="76">
        <v>24.63128</v>
      </c>
      <c r="W6" s="76">
        <v>23.66038</v>
      </c>
      <c r="X6" s="76">
        <v>22.41904</v>
      </c>
      <c r="Y6" s="76">
        <v>15.12356</v>
      </c>
      <c r="Z6" s="76">
        <v>14.11962</v>
      </c>
      <c r="AA6" s="76">
        <v>12.88218</v>
      </c>
      <c r="AB6" s="76">
        <v>11.81385</v>
      </c>
      <c r="AC6" s="76">
        <v>11.04757</v>
      </c>
      <c r="AD6" s="76">
        <v>10.50124</v>
      </c>
      <c r="AE6" s="76">
        <v>10.4042</v>
      </c>
      <c r="AF6" s="76">
        <v>10.4196</v>
      </c>
      <c r="AG6" s="76">
        <v>10.161</v>
      </c>
      <c r="AH6" s="76">
        <v>10.025</v>
      </c>
      <c r="AI6" s="76">
        <v>10.07319</v>
      </c>
      <c r="AJ6" s="76">
        <v>9.81209</v>
      </c>
      <c r="AK6" s="76">
        <v>9.71097</v>
      </c>
      <c r="AL6" s="76">
        <v>7.64071</v>
      </c>
      <c r="AM6" s="76">
        <v>7.03701</v>
      </c>
      <c r="AN6" s="76">
        <v>6.46417</v>
      </c>
      <c r="AO6" s="76">
        <v>6.06588</v>
      </c>
      <c r="AP6" s="115">
        <v>6.06588</v>
      </c>
      <c r="AQ6" s="78">
        <v>0.0</v>
      </c>
      <c r="AR6" s="78">
        <v>-0.0525233578463672</v>
      </c>
      <c r="AS6" s="78">
        <v>0.00350149990588438</v>
      </c>
    </row>
    <row r="7" spans="8:8">
      <c r="A7" s="69" t="s">
        <v>96</v>
      </c>
      <c r="B7" s="76">
        <v>36.533</v>
      </c>
      <c r="C7" s="76">
        <v>36.494</v>
      </c>
      <c r="D7" s="76">
        <v>35.079</v>
      </c>
      <c r="E7" s="76">
        <v>35.636</v>
      </c>
      <c r="F7" s="76">
        <v>36.089</v>
      </c>
      <c r="G7" s="76">
        <v>36.36</v>
      </c>
      <c r="H7" s="76">
        <v>35.054</v>
      </c>
      <c r="I7" s="76">
        <v>35.403</v>
      </c>
      <c r="J7" s="76">
        <v>35.063</v>
      </c>
      <c r="K7" s="76">
        <v>34.27</v>
      </c>
      <c r="L7" s="76">
        <v>33.84</v>
      </c>
      <c r="M7" s="76">
        <v>32.146</v>
      </c>
      <c r="N7" s="76">
        <v>31.196</v>
      </c>
      <c r="O7" s="76">
        <v>30.179</v>
      </c>
      <c r="P7" s="76">
        <v>29.627</v>
      </c>
      <c r="Q7" s="76">
        <v>29.75</v>
      </c>
      <c r="R7" s="76">
        <v>29.84</v>
      </c>
      <c r="S7" s="76">
        <v>30.519</v>
      </c>
      <c r="T7" s="76">
        <v>28.558</v>
      </c>
      <c r="U7" s="76">
        <v>29.671</v>
      </c>
      <c r="V7" s="76">
        <v>30.39</v>
      </c>
      <c r="W7" s="76">
        <v>30.439</v>
      </c>
      <c r="X7" s="76">
        <v>30.671</v>
      </c>
      <c r="Y7" s="76">
        <v>29.35</v>
      </c>
      <c r="Z7" s="76">
        <v>29.299</v>
      </c>
      <c r="AA7" s="76">
        <v>29.922</v>
      </c>
      <c r="AB7" s="76">
        <v>29.444</v>
      </c>
      <c r="AC7" s="76">
        <v>30.46</v>
      </c>
      <c r="AD7" s="76">
        <v>28.396</v>
      </c>
      <c r="AE7" s="76">
        <v>30.872</v>
      </c>
      <c r="AF7" s="76">
        <v>34.99</v>
      </c>
      <c r="AG7" s="76">
        <v>39.775</v>
      </c>
      <c r="AH7" s="76">
        <v>44.18</v>
      </c>
      <c r="AI7" s="76">
        <v>48.463</v>
      </c>
      <c r="AJ7" s="76">
        <v>54.962</v>
      </c>
      <c r="AK7" s="76">
        <v>47.987</v>
      </c>
      <c r="AL7" s="76">
        <v>49.966</v>
      </c>
      <c r="AM7" s="76">
        <v>61.233</v>
      </c>
      <c r="AN7" s="76">
        <v>68.894</v>
      </c>
      <c r="AO7" s="76">
        <v>68.757</v>
      </c>
      <c r="AP7" s="115">
        <v>68.757</v>
      </c>
      <c r="AQ7" s="78">
        <v>0.0</v>
      </c>
      <c r="AR7" s="78">
        <v>0.0833660340891236</v>
      </c>
      <c r="AS7" s="78">
        <v>0.0396896458599399</v>
      </c>
    </row>
    <row r="8" spans="8:8" s="70" ht="10.2" customFormat="1">
      <c r="A8" s="80" t="s">
        <v>97</v>
      </c>
      <c r="B8" s="81">
        <v>123.284523103572</v>
      </c>
      <c r="C8" s="81">
        <v>129.569335871324</v>
      </c>
      <c r="D8" s="81">
        <v>130.390095226327</v>
      </c>
      <c r="E8" s="81">
        <v>131.126260485366</v>
      </c>
      <c r="F8" s="81">
        <v>106.394066866556</v>
      </c>
      <c r="G8" s="81">
        <v>106.670138402031</v>
      </c>
      <c r="H8" s="81">
        <v>105.169801108594</v>
      </c>
      <c r="I8" s="81">
        <v>105.092560611942</v>
      </c>
      <c r="J8" s="81">
        <v>104.421359893159</v>
      </c>
      <c r="K8" s="81">
        <v>102.881902120261</v>
      </c>
      <c r="L8" s="81">
        <v>101.037835905738</v>
      </c>
      <c r="M8" s="81">
        <v>98.9852611674405</v>
      </c>
      <c r="N8" s="81">
        <v>97.6823907300328</v>
      </c>
      <c r="O8" s="81">
        <v>96.2758218204507</v>
      </c>
      <c r="P8" s="81">
        <v>103.811805702975</v>
      </c>
      <c r="Q8" s="81">
        <v>103.55095640304</v>
      </c>
      <c r="R8" s="81">
        <v>103.730927589447</v>
      </c>
      <c r="S8" s="81">
        <v>118.338094427906</v>
      </c>
      <c r="T8" s="81">
        <v>119.445087876993</v>
      </c>
      <c r="U8" s="81">
        <v>235.931580418879</v>
      </c>
      <c r="V8" s="81">
        <v>236.524977456537</v>
      </c>
      <c r="W8" s="81">
        <v>235.040328089285</v>
      </c>
      <c r="X8" s="81">
        <v>233.490045495882</v>
      </c>
      <c r="Y8" s="81">
        <v>224.376506912038</v>
      </c>
      <c r="Z8" s="81">
        <v>222.994666578248</v>
      </c>
      <c r="AA8" s="81">
        <v>222.848289134562</v>
      </c>
      <c r="AB8" s="81">
        <v>220.61981028996</v>
      </c>
      <c r="AC8" s="81">
        <v>220.341595025175</v>
      </c>
      <c r="AD8" s="81">
        <v>215.247160880188</v>
      </c>
      <c r="AE8" s="81">
        <v>216.291416750532</v>
      </c>
      <c r="AF8" s="81">
        <v>220.257621001339</v>
      </c>
      <c r="AG8" s="81">
        <v>224.112873035727</v>
      </c>
      <c r="AH8" s="81">
        <v>227.921100370065</v>
      </c>
      <c r="AI8" s="81">
        <v>231.573726717586</v>
      </c>
      <c r="AJ8" s="81">
        <v>236.930084582593</v>
      </c>
      <c r="AK8" s="81">
        <v>229.210277930689</v>
      </c>
      <c r="AL8" s="81">
        <v>228.13503364811</v>
      </c>
      <c r="AM8" s="81">
        <v>240.061692454498</v>
      </c>
      <c r="AN8" s="81">
        <v>246.09035899394</v>
      </c>
      <c r="AO8" s="81">
        <v>243.947789625888</v>
      </c>
      <c r="AP8" s="81">
        <v>242.910490819228</v>
      </c>
      <c r="AQ8" s="108">
        <v>-0.00425213447619854</v>
      </c>
      <c r="AR8" s="108">
        <v>0.0121054424110247</v>
      </c>
      <c r="AS8" s="108">
        <v>0.140218906529944</v>
      </c>
    </row>
    <row r="9" spans="8:8">
      <c r="B9" s="76"/>
      <c r="C9" s="76"/>
      <c r="D9" s="76"/>
      <c r="E9" s="76"/>
      <c r="F9" s="76"/>
      <c r="G9" s="76"/>
      <c r="H9" s="76"/>
      <c r="I9" s="76"/>
      <c r="J9" s="76"/>
      <c r="K9" s="76"/>
      <c r="L9" s="76"/>
      <c r="M9" s="76"/>
      <c r="N9" s="76"/>
      <c r="O9" s="76"/>
      <c r="P9" s="76"/>
      <c r="Q9" s="76"/>
      <c r="R9" s="76"/>
      <c r="S9" s="76"/>
      <c r="T9" s="76"/>
      <c r="U9" s="76"/>
      <c r="V9" s="76"/>
      <c r="W9" s="76"/>
      <c r="X9" s="76"/>
      <c r="Y9" s="76"/>
      <c r="Z9" s="76"/>
      <c r="AA9" s="76"/>
      <c r="AB9" s="76"/>
      <c r="AC9" s="76"/>
      <c r="AD9" s="76"/>
      <c r="AE9" s="76"/>
      <c r="AF9" s="76"/>
      <c r="AG9" s="76"/>
      <c r="AH9" s="76"/>
      <c r="AI9" s="76"/>
      <c r="AJ9" s="76"/>
      <c r="AK9" s="76"/>
      <c r="AL9" s="76"/>
      <c r="AM9" s="76"/>
      <c r="AN9" s="76"/>
      <c r="AO9" s="76"/>
      <c r="AP9" s="115"/>
      <c r="AQ9" s="78"/>
      <c r="AR9" s="78"/>
      <c r="AS9" s="78"/>
    </row>
    <row r="10" spans="8:8">
      <c r="A10" s="69" t="s">
        <v>98</v>
      </c>
      <c r="B10" s="76">
        <v>2.457</v>
      </c>
      <c r="C10" s="76">
        <v>2.171652</v>
      </c>
      <c r="D10" s="76">
        <v>1.9496</v>
      </c>
      <c r="E10" s="76">
        <v>2.449769</v>
      </c>
      <c r="F10" s="76">
        <v>2.349</v>
      </c>
      <c r="G10" s="76">
        <v>2.24</v>
      </c>
      <c r="H10" s="76">
        <v>2.233</v>
      </c>
      <c r="I10" s="76">
        <v>2.246</v>
      </c>
      <c r="J10" s="76">
        <v>2.2799</v>
      </c>
      <c r="K10" s="76">
        <v>2.1677</v>
      </c>
      <c r="L10" s="76">
        <v>1.56998708015091</v>
      </c>
      <c r="M10" s="76">
        <v>1.68326657164765</v>
      </c>
      <c r="N10" s="76">
        <v>2.01743792665766</v>
      </c>
      <c r="O10" s="76">
        <v>2.21678718837324</v>
      </c>
      <c r="P10" s="76">
        <v>2.25263281980244</v>
      </c>
      <c r="Q10" s="76">
        <v>2.38636677583818</v>
      </c>
      <c r="R10" s="76">
        <v>2.60043419469437</v>
      </c>
      <c r="S10" s="76">
        <v>2.62117799052759</v>
      </c>
      <c r="T10" s="76">
        <v>2.75341497160629</v>
      </c>
      <c r="U10" s="76">
        <v>3.07118879000708</v>
      </c>
      <c r="V10" s="76">
        <v>2.97370301328815</v>
      </c>
      <c r="W10" s="76">
        <v>2.8786828423808</v>
      </c>
      <c r="X10" s="76">
        <v>2.82050838281094</v>
      </c>
      <c r="Y10" s="76">
        <v>2.67450929582469</v>
      </c>
      <c r="Z10" s="76">
        <v>2.47800931837607</v>
      </c>
      <c r="AA10" s="76">
        <v>2.18026288636478</v>
      </c>
      <c r="AB10" s="76">
        <v>2.58676014613724</v>
      </c>
      <c r="AC10" s="76">
        <v>2.61602034571763</v>
      </c>
      <c r="AD10" s="76">
        <v>2.52030829562846</v>
      </c>
      <c r="AE10" s="76">
        <v>2.51149627077633</v>
      </c>
      <c r="AF10" s="76">
        <v>2.5241517196492</v>
      </c>
      <c r="AG10" s="76">
        <v>2.525</v>
      </c>
      <c r="AH10" s="76">
        <v>2.35420948012628</v>
      </c>
      <c r="AI10" s="76">
        <v>2.32958414147894</v>
      </c>
      <c r="AJ10" s="76">
        <v>2.37970894826771</v>
      </c>
      <c r="AK10" s="76">
        <v>2.39472398447542</v>
      </c>
      <c r="AL10" s="76">
        <v>2.16220905389238</v>
      </c>
      <c r="AM10" s="76">
        <v>2.01676504270428</v>
      </c>
      <c r="AN10" s="76">
        <v>2.38685807295538</v>
      </c>
      <c r="AO10" s="76">
        <v>2.48270749251119</v>
      </c>
      <c r="AP10" s="115">
        <v>2.48270749251119</v>
      </c>
      <c r="AQ10" s="78">
        <v>0.0</v>
      </c>
      <c r="AR10" s="78">
        <v>-0.00115223604811354</v>
      </c>
      <c r="AS10" s="78">
        <v>0.00143313089796804</v>
      </c>
    </row>
    <row r="11" spans="8:8">
      <c r="A11" s="69" t="s">
        <v>99</v>
      </c>
      <c r="B11" s="76">
        <v>1.31796694326633</v>
      </c>
      <c r="C11" s="76">
        <v>1.47584119293696</v>
      </c>
      <c r="D11" s="76">
        <v>1.71843919332726</v>
      </c>
      <c r="E11" s="76">
        <v>1.84983333976628</v>
      </c>
      <c r="F11" s="76">
        <v>2.0160101396188</v>
      </c>
      <c r="G11" s="76">
        <v>2.16806002454063</v>
      </c>
      <c r="H11" s="76">
        <v>2.35841485689251</v>
      </c>
      <c r="I11" s="76">
        <v>2.55075726943944</v>
      </c>
      <c r="J11" s="76">
        <v>2.81613696434396</v>
      </c>
      <c r="K11" s="76">
        <v>2.75983686837576</v>
      </c>
      <c r="L11" s="76">
        <v>4.51303984568428</v>
      </c>
      <c r="M11" s="76">
        <v>4.81834096938001</v>
      </c>
      <c r="N11" s="76">
        <v>4.96574268416214</v>
      </c>
      <c r="O11" s="76">
        <v>4.98215909020359</v>
      </c>
      <c r="P11" s="76">
        <v>5.37444200667602</v>
      </c>
      <c r="Q11" s="76">
        <v>6.22304440280403</v>
      </c>
      <c r="R11" s="76">
        <v>6.68067845290507</v>
      </c>
      <c r="S11" s="76">
        <v>7.10594513691826</v>
      </c>
      <c r="T11" s="76">
        <v>7.35725452518878</v>
      </c>
      <c r="U11" s="76">
        <v>8.15331184236267</v>
      </c>
      <c r="V11" s="76">
        <v>8.46448764929316</v>
      </c>
      <c r="W11" s="76">
        <v>8.48519999607266</v>
      </c>
      <c r="X11" s="76">
        <v>9.8042865256514</v>
      </c>
      <c r="Y11" s="76">
        <v>10.6015892253526</v>
      </c>
      <c r="Z11" s="76">
        <v>11.2430367046319</v>
      </c>
      <c r="AA11" s="76">
        <v>11.7722613806194</v>
      </c>
      <c r="AB11" s="76">
        <v>12.182</v>
      </c>
      <c r="AC11" s="76">
        <v>12.62383</v>
      </c>
      <c r="AD11" s="76">
        <v>12.80142</v>
      </c>
      <c r="AE11" s="76">
        <v>12.87567</v>
      </c>
      <c r="AF11" s="76">
        <v>14.24633</v>
      </c>
      <c r="AG11" s="76">
        <v>15.04989</v>
      </c>
      <c r="AH11" s="76">
        <v>15.314221</v>
      </c>
      <c r="AI11" s="76">
        <v>15.544435217</v>
      </c>
      <c r="AJ11" s="76">
        <v>16.184112294</v>
      </c>
      <c r="AK11" s="76">
        <v>12.9997812901084</v>
      </c>
      <c r="AL11" s="76">
        <v>12.63371955985</v>
      </c>
      <c r="AM11" s="76">
        <v>12.79392480461</v>
      </c>
      <c r="AN11" s="76">
        <v>13.43530657285</v>
      </c>
      <c r="AO11" s="76">
        <v>12.7146</v>
      </c>
      <c r="AP11" s="115">
        <v>11.9250113294823</v>
      </c>
      <c r="AQ11" s="78">
        <v>-0.0621009446241122</v>
      </c>
      <c r="AR11" s="78">
        <v>-0.00125806243094639</v>
      </c>
      <c r="AS11" s="78">
        <v>0.00688365514119177</v>
      </c>
    </row>
    <row r="12" spans="8:8">
      <c r="A12" s="69" t="s">
        <v>101</v>
      </c>
      <c r="B12" s="76">
        <v>0.55</v>
      </c>
      <c r="C12" s="76">
        <v>0.53</v>
      </c>
      <c r="D12" s="76">
        <v>0.61</v>
      </c>
      <c r="E12" s="76">
        <v>0.64</v>
      </c>
      <c r="F12" s="76">
        <v>1.1</v>
      </c>
      <c r="G12" s="76">
        <v>1.24</v>
      </c>
      <c r="H12" s="76">
        <v>1.7</v>
      </c>
      <c r="I12" s="76">
        <v>1.91</v>
      </c>
      <c r="J12" s="76">
        <v>2.05</v>
      </c>
      <c r="K12" s="76">
        <v>1.98</v>
      </c>
      <c r="L12" s="76">
        <v>1.99</v>
      </c>
      <c r="M12" s="76">
        <v>1.8846</v>
      </c>
      <c r="N12" s="76">
        <v>3.2319</v>
      </c>
      <c r="O12" s="76">
        <v>3.1564</v>
      </c>
      <c r="P12" s="76">
        <v>3.139</v>
      </c>
      <c r="Q12" s="76">
        <v>2.9519</v>
      </c>
      <c r="R12" s="76">
        <v>2.798</v>
      </c>
      <c r="S12" s="76">
        <v>2.5772</v>
      </c>
      <c r="T12" s="76">
        <v>2.4778</v>
      </c>
      <c r="U12" s="76">
        <v>2.2892</v>
      </c>
      <c r="V12" s="76">
        <v>1.9719</v>
      </c>
      <c r="W12" s="76">
        <v>1.8422</v>
      </c>
      <c r="X12" s="76">
        <v>1.6317</v>
      </c>
      <c r="Y12" s="76">
        <v>1.5424</v>
      </c>
      <c r="Z12" s="76">
        <v>1.4776</v>
      </c>
      <c r="AA12" s="76">
        <v>1.4532</v>
      </c>
      <c r="AB12" s="76">
        <v>1.5094</v>
      </c>
      <c r="AC12" s="76">
        <v>1.51</v>
      </c>
      <c r="AD12" s="76">
        <v>1.362</v>
      </c>
      <c r="AE12" s="76">
        <v>1.36</v>
      </c>
      <c r="AF12" s="76">
        <v>1.9</v>
      </c>
      <c r="AG12" s="76">
        <v>1.9876</v>
      </c>
      <c r="AH12" s="76">
        <v>2.2</v>
      </c>
      <c r="AI12" s="76">
        <v>2.377</v>
      </c>
      <c r="AJ12" s="76">
        <v>2.445</v>
      </c>
      <c r="AK12" s="76">
        <v>2.308</v>
      </c>
      <c r="AL12" s="76">
        <v>2.002</v>
      </c>
      <c r="AM12" s="76">
        <v>1.66549</v>
      </c>
      <c r="AN12" s="76">
        <v>1.782208</v>
      </c>
      <c r="AO12" s="76">
        <v>1.96</v>
      </c>
      <c r="AP12" s="115">
        <v>2.036</v>
      </c>
      <c r="AQ12" s="78">
        <v>0.0387755102040817</v>
      </c>
      <c r="AR12" s="78">
        <v>0.0372219916394292</v>
      </c>
      <c r="AS12" s="78">
        <v>0.00117527115742161</v>
      </c>
    </row>
    <row r="13" spans="8:8">
      <c r="A13" s="69" t="s">
        <v>102</v>
      </c>
      <c r="B13" s="76">
        <v>0.569103994584277</v>
      </c>
      <c r="C13" s="76">
        <v>0.528315968275639</v>
      </c>
      <c r="D13" s="76">
        <v>0.534101089485603</v>
      </c>
      <c r="E13" s="76">
        <v>0.515226401093497</v>
      </c>
      <c r="F13" s="76">
        <v>0.664470841197023</v>
      </c>
      <c r="G13" s="76">
        <v>0.670840318084762</v>
      </c>
      <c r="H13" s="76">
        <v>0.721737697618893</v>
      </c>
      <c r="I13" s="76">
        <v>0.93163825707538</v>
      </c>
      <c r="J13" s="76">
        <v>0.88524041626011</v>
      </c>
      <c r="K13" s="76">
        <v>0.842407145079262</v>
      </c>
      <c r="L13" s="76">
        <v>0.791918814519573</v>
      </c>
      <c r="M13" s="76">
        <v>0.890791795198965</v>
      </c>
      <c r="N13" s="76">
        <v>1.89331239598835</v>
      </c>
      <c r="O13" s="76">
        <v>2.13862490951796</v>
      </c>
      <c r="P13" s="76">
        <v>2.04010254224523</v>
      </c>
      <c r="Q13" s="76">
        <v>1.97821927596894</v>
      </c>
      <c r="R13" s="76">
        <v>2.01778015535425</v>
      </c>
      <c r="S13" s="76">
        <v>2.14692276014235</v>
      </c>
      <c r="T13" s="76">
        <v>2.3970269902297</v>
      </c>
      <c r="U13" s="76">
        <v>2.58752694118408</v>
      </c>
      <c r="V13" s="76">
        <v>2.66816802471692</v>
      </c>
      <c r="W13" s="76">
        <v>3.42292181813006</v>
      </c>
      <c r="X13" s="76">
        <v>3.73133890130249</v>
      </c>
      <c r="Y13" s="76">
        <v>3.72591023705597</v>
      </c>
      <c r="Z13" s="76">
        <v>3.65608557711873</v>
      </c>
      <c r="AA13" s="76">
        <v>2.63953459650599</v>
      </c>
      <c r="AB13" s="76">
        <v>2.44552851148496</v>
      </c>
      <c r="AC13" s="76">
        <v>2.51039199171789</v>
      </c>
      <c r="AD13" s="76">
        <v>2.49928923384018</v>
      </c>
      <c r="AE13" s="76">
        <v>2.66290882361695</v>
      </c>
      <c r="AF13" s="76">
        <v>2.06745038796506</v>
      </c>
      <c r="AG13" s="76">
        <v>2.00901482018764</v>
      </c>
      <c r="AH13" s="76">
        <v>1.94239827292138</v>
      </c>
      <c r="AI13" s="76">
        <v>2.05693198576512</v>
      </c>
      <c r="AJ13" s="76">
        <v>1.77293512636687</v>
      </c>
      <c r="AK13" s="76">
        <v>1.8062434</v>
      </c>
      <c r="AL13" s="76">
        <v>1.7037503</v>
      </c>
      <c r="AM13" s="76">
        <v>1.6323077</v>
      </c>
      <c r="AN13" s="76">
        <v>1.3025471</v>
      </c>
      <c r="AO13" s="76">
        <v>1.3025471</v>
      </c>
      <c r="AP13" s="115">
        <v>1.3025471</v>
      </c>
      <c r="AQ13" s="78">
        <v>0.0</v>
      </c>
      <c r="AR13" s="78">
        <v>-0.0690127914568008</v>
      </c>
      <c r="AS13" s="78">
        <v>7.51889016607644E-4</v>
      </c>
    </row>
    <row r="14" spans="8:8">
      <c r="A14" s="69" t="s">
        <v>103</v>
      </c>
      <c r="B14" s="76">
        <v>0.628445</v>
      </c>
      <c r="C14" s="76">
        <v>0.882037</v>
      </c>
      <c r="D14" s="76">
        <v>0.775145</v>
      </c>
      <c r="E14" s="76">
        <v>0.696324</v>
      </c>
      <c r="F14" s="76">
        <v>0.670446</v>
      </c>
      <c r="G14" s="76">
        <v>0.589</v>
      </c>
      <c r="H14" s="76">
        <v>0.5358</v>
      </c>
      <c r="I14" s="76">
        <v>0.4804</v>
      </c>
      <c r="J14" s="76">
        <v>0.853</v>
      </c>
      <c r="K14" s="76">
        <v>0.847</v>
      </c>
      <c r="L14" s="76">
        <v>0.8232</v>
      </c>
      <c r="M14" s="76">
        <v>0.8218</v>
      </c>
      <c r="N14" s="76">
        <v>0.8026</v>
      </c>
      <c r="O14" s="76">
        <v>0.799467</v>
      </c>
      <c r="P14" s="76">
        <v>0.830892</v>
      </c>
      <c r="Q14" s="76">
        <v>0.80811</v>
      </c>
      <c r="R14" s="76">
        <v>0.773521</v>
      </c>
      <c r="S14" s="76">
        <v>0.75841</v>
      </c>
      <c r="T14" s="76">
        <v>0.937383</v>
      </c>
      <c r="U14" s="76">
        <v>0.8906</v>
      </c>
      <c r="V14" s="76">
        <v>0.90562</v>
      </c>
      <c r="W14" s="76">
        <v>0.979376</v>
      </c>
      <c r="X14" s="76">
        <v>0.952891</v>
      </c>
      <c r="Y14" s="76">
        <v>0.929553</v>
      </c>
      <c r="Z14" s="76">
        <v>1.097303</v>
      </c>
      <c r="AA14" s="76">
        <v>1.078258</v>
      </c>
      <c r="AB14" s="76">
        <v>1.097288</v>
      </c>
      <c r="AC14" s="76">
        <v>1.12148</v>
      </c>
      <c r="AD14" s="76">
        <v>1.12148</v>
      </c>
      <c r="AE14" s="76">
        <v>1.12148</v>
      </c>
      <c r="AF14" s="76">
        <v>1.24</v>
      </c>
      <c r="AG14" s="76">
        <v>1.2062</v>
      </c>
      <c r="AH14" s="76">
        <v>1.4227</v>
      </c>
      <c r="AI14" s="76">
        <v>1.616952</v>
      </c>
      <c r="AJ14" s="76">
        <v>1.409846</v>
      </c>
      <c r="AK14" s="76">
        <v>1.187285</v>
      </c>
      <c r="AL14" s="76">
        <v>1.224601</v>
      </c>
      <c r="AM14" s="76">
        <v>0.985075</v>
      </c>
      <c r="AN14" s="76">
        <v>0.85889</v>
      </c>
      <c r="AO14" s="76">
        <v>0.803176686713275</v>
      </c>
      <c r="AP14" s="115">
        <v>0.746346029058738</v>
      </c>
      <c r="AQ14" s="78">
        <v>-0.0707573546327616</v>
      </c>
      <c r="AR14" s="78">
        <v>-0.0328319171426962</v>
      </c>
      <c r="AS14" s="78">
        <v>4.30824637234227E-4</v>
      </c>
    </row>
    <row r="15" spans="8:8">
      <c r="A15" s="69" t="s">
        <v>104</v>
      </c>
      <c r="B15" s="76">
        <v>0.571</v>
      </c>
      <c r="C15" s="76">
        <v>0.571</v>
      </c>
      <c r="D15" s="76">
        <v>0.633</v>
      </c>
      <c r="E15" s="76">
        <v>0.54</v>
      </c>
      <c r="F15" s="76">
        <v>0.57</v>
      </c>
      <c r="G15" s="76">
        <v>0.612</v>
      </c>
      <c r="H15" s="76">
        <v>0.564</v>
      </c>
      <c r="I15" s="76">
        <v>0.6195</v>
      </c>
      <c r="J15" s="76">
        <v>0.613</v>
      </c>
      <c r="K15" s="76">
        <v>0.6186</v>
      </c>
      <c r="L15" s="76">
        <v>0.6022</v>
      </c>
      <c r="M15" s="76">
        <v>0.5726</v>
      </c>
      <c r="N15" s="76">
        <v>0.541</v>
      </c>
      <c r="O15" s="76">
        <v>0.5601</v>
      </c>
      <c r="P15" s="76">
        <v>0.56</v>
      </c>
      <c r="Q15" s="76">
        <v>0.6566</v>
      </c>
      <c r="R15" s="76">
        <v>0.7227</v>
      </c>
      <c r="S15" s="76">
        <v>0.7062</v>
      </c>
      <c r="T15" s="76">
        <v>0.74007</v>
      </c>
      <c r="U15" s="76">
        <v>0.82097</v>
      </c>
      <c r="V15" s="76">
        <v>0.85107</v>
      </c>
      <c r="W15" s="76">
        <v>0.96007</v>
      </c>
      <c r="X15" s="76">
        <v>1.12507</v>
      </c>
      <c r="Y15" s="76">
        <v>0.89107</v>
      </c>
      <c r="Z15" s="76">
        <v>0.809</v>
      </c>
      <c r="AA15" s="76">
        <v>0.803</v>
      </c>
      <c r="AB15" s="76">
        <v>0.7938</v>
      </c>
      <c r="AC15" s="76">
        <v>0.871</v>
      </c>
      <c r="AD15" s="76">
        <v>0.83</v>
      </c>
      <c r="AE15" s="76">
        <v>0.83</v>
      </c>
      <c r="AF15" s="76">
        <v>0.83</v>
      </c>
      <c r="AG15" s="76">
        <v>0.83</v>
      </c>
      <c r="AH15" s="76">
        <v>0.83</v>
      </c>
      <c r="AI15" s="76">
        <v>0.83</v>
      </c>
      <c r="AJ15" s="76">
        <v>0.83</v>
      </c>
      <c r="AK15" s="76">
        <v>0.7283</v>
      </c>
      <c r="AL15" s="76">
        <v>0.242982</v>
      </c>
      <c r="AM15" s="76">
        <v>0.242982</v>
      </c>
      <c r="AN15" s="76">
        <v>0.242982</v>
      </c>
      <c r="AO15" s="76">
        <v>0.242982</v>
      </c>
      <c r="AP15" s="115">
        <v>0.242982</v>
      </c>
      <c r="AQ15" s="78">
        <v>0.0</v>
      </c>
      <c r="AR15" s="78">
        <v>-0.115598234229901</v>
      </c>
      <c r="AS15" s="78">
        <v>1.4026018485885E-4</v>
      </c>
    </row>
    <row r="16" spans="8:8">
      <c r="A16" s="69" t="s">
        <v>105</v>
      </c>
      <c r="B16" s="76">
        <v>19.53</v>
      </c>
      <c r="C16" s="76">
        <v>19.888</v>
      </c>
      <c r="D16" s="76">
        <v>24.9</v>
      </c>
      <c r="E16" s="76">
        <v>25.887</v>
      </c>
      <c r="F16" s="76">
        <v>28.028</v>
      </c>
      <c r="G16" s="76">
        <v>54.454</v>
      </c>
      <c r="H16" s="76">
        <v>55.521</v>
      </c>
      <c r="I16" s="76">
        <v>58.101</v>
      </c>
      <c r="J16" s="76">
        <v>58.505</v>
      </c>
      <c r="K16" s="76">
        <v>59.04</v>
      </c>
      <c r="L16" s="76">
        <v>60.054</v>
      </c>
      <c r="M16" s="76">
        <v>62.649</v>
      </c>
      <c r="N16" s="76">
        <v>63.33</v>
      </c>
      <c r="O16" s="76">
        <v>64.448</v>
      </c>
      <c r="P16" s="76">
        <v>64.877</v>
      </c>
      <c r="Q16" s="76">
        <v>66.329</v>
      </c>
      <c r="R16" s="76">
        <v>72.667</v>
      </c>
      <c r="S16" s="76">
        <v>74.931</v>
      </c>
      <c r="T16" s="76">
        <v>76.108</v>
      </c>
      <c r="U16" s="76">
        <v>76.848</v>
      </c>
      <c r="V16" s="76">
        <v>76.848</v>
      </c>
      <c r="W16" s="76">
        <v>77.685</v>
      </c>
      <c r="X16" s="76">
        <v>77.307</v>
      </c>
      <c r="Y16" s="76">
        <v>77.226</v>
      </c>
      <c r="Z16" s="76">
        <v>79.729</v>
      </c>
      <c r="AA16" s="76">
        <v>80.012</v>
      </c>
      <c r="AB16" s="76">
        <v>87.324</v>
      </c>
      <c r="AC16" s="76">
        <v>99.377</v>
      </c>
      <c r="AD16" s="76">
        <v>172.323</v>
      </c>
      <c r="AE16" s="76">
        <v>211.173</v>
      </c>
      <c r="AF16" s="76">
        <v>296.501</v>
      </c>
      <c r="AG16" s="76">
        <v>297.571</v>
      </c>
      <c r="AH16" s="76">
        <v>297.735</v>
      </c>
      <c r="AI16" s="76">
        <v>298.3532</v>
      </c>
      <c r="AJ16" s="76">
        <v>299.9532</v>
      </c>
      <c r="AK16" s="76">
        <v>300.8783</v>
      </c>
      <c r="AL16" s="76">
        <v>302.2504</v>
      </c>
      <c r="AM16" s="76">
        <v>302.808</v>
      </c>
      <c r="AN16" s="76">
        <v>303.805745</v>
      </c>
      <c r="AO16" s="76">
        <v>303.805745</v>
      </c>
      <c r="AP16" s="115">
        <v>303.805745</v>
      </c>
      <c r="AQ16" s="78">
        <v>0.0</v>
      </c>
      <c r="AR16" s="78">
        <v>0.0370405998866545</v>
      </c>
      <c r="AS16" s="78">
        <v>0.175370397621554</v>
      </c>
    </row>
    <row r="17" spans="8:8">
      <c r="A17" s="69" t="s">
        <v>215</v>
      </c>
      <c r="B17" s="76">
        <v>0.713696</v>
      </c>
      <c r="C17" s="76">
        <v>0.758244</v>
      </c>
      <c r="D17" s="76">
        <v>0.825162</v>
      </c>
      <c r="E17" s="76">
        <v>0.47531</v>
      </c>
      <c r="F17" s="76">
        <v>0.439926</v>
      </c>
      <c r="G17" s="76">
        <v>0.4354</v>
      </c>
      <c r="H17" s="76">
        <v>0.429</v>
      </c>
      <c r="I17" s="76">
        <v>0.61612</v>
      </c>
      <c r="J17" s="76">
        <v>0.6082</v>
      </c>
      <c r="K17" s="76">
        <v>0.63999</v>
      </c>
      <c r="L17" s="76">
        <v>0.617183</v>
      </c>
      <c r="M17" s="76">
        <v>0.602537</v>
      </c>
      <c r="N17" s="76">
        <v>0.634592</v>
      </c>
      <c r="O17" s="76">
        <v>0.861201</v>
      </c>
      <c r="P17" s="76">
        <v>0.957524</v>
      </c>
      <c r="Q17" s="76">
        <v>0.998921</v>
      </c>
      <c r="R17" s="76">
        <v>1.045031</v>
      </c>
      <c r="S17" s="76">
        <v>1.065113</v>
      </c>
      <c r="T17" s="76">
        <v>1.078453</v>
      </c>
      <c r="U17" s="76">
        <v>1.277356</v>
      </c>
      <c r="V17" s="76">
        <v>1.327408</v>
      </c>
      <c r="W17" s="76">
        <v>1.370608</v>
      </c>
      <c r="X17" s="76">
        <v>1.626</v>
      </c>
      <c r="Y17" s="76">
        <v>1.472809</v>
      </c>
      <c r="Z17" s="76">
        <v>1.468209</v>
      </c>
      <c r="AA17" s="76">
        <v>1.4702</v>
      </c>
      <c r="AB17" s="76">
        <v>0.844152</v>
      </c>
      <c r="AC17" s="76">
        <v>0.8205</v>
      </c>
      <c r="AD17" s="76">
        <v>0.81207</v>
      </c>
      <c r="AE17" s="76">
        <v>0.769259</v>
      </c>
      <c r="AF17" s="76">
        <v>0.7693823</v>
      </c>
      <c r="AG17" s="76">
        <v>0.5096048</v>
      </c>
      <c r="AH17" s="76">
        <v>0.5135324</v>
      </c>
      <c r="AI17" s="76">
        <v>0.5306172</v>
      </c>
      <c r="AJ17" s="76">
        <v>0.5402171</v>
      </c>
      <c r="AK17" s="76">
        <v>0.5214782</v>
      </c>
      <c r="AL17" s="76">
        <v>0.5218385</v>
      </c>
      <c r="AM17" s="76">
        <v>0.575421490524613</v>
      </c>
      <c r="AN17" s="76">
        <v>0.573415290524613</v>
      </c>
      <c r="AO17" s="76">
        <v>0.721773119862596</v>
      </c>
      <c r="AP17" s="115">
        <v>0.8247813</v>
      </c>
      <c r="AQ17" s="78">
        <v>0.142715456287723</v>
      </c>
      <c r="AR17" s="78">
        <v>-0.00635143012668993</v>
      </c>
      <c r="AS17" s="78">
        <v>4.76101018207614E-4</v>
      </c>
    </row>
    <row r="18" spans="8:8" s="70" ht="10.2" customFormat="1">
      <c r="A18" s="80" t="s">
        <v>109</v>
      </c>
      <c r="B18" s="81">
        <v>26.3372119378506</v>
      </c>
      <c r="C18" s="81">
        <v>26.8050901612126</v>
      </c>
      <c r="D18" s="81">
        <v>31.9454472828129</v>
      </c>
      <c r="E18" s="81">
        <v>33.0534627408598</v>
      </c>
      <c r="F18" s="81">
        <v>35.8378529808158</v>
      </c>
      <c r="G18" s="81">
        <v>62.4093003426254</v>
      </c>
      <c r="H18" s="81">
        <v>64.0629525545114</v>
      </c>
      <c r="I18" s="81">
        <v>67.4554155265148</v>
      </c>
      <c r="J18" s="81">
        <v>68.6104773806041</v>
      </c>
      <c r="K18" s="81">
        <v>68.895534013455</v>
      </c>
      <c r="L18" s="81">
        <v>70.9615287403548</v>
      </c>
      <c r="M18" s="81">
        <v>73.9229363362266</v>
      </c>
      <c r="N18" s="81">
        <v>77.4165850068081</v>
      </c>
      <c r="O18" s="81">
        <v>79.1627391880948</v>
      </c>
      <c r="P18" s="81">
        <v>80.0315933687237</v>
      </c>
      <c r="Q18" s="81">
        <v>82.3321614546111</v>
      </c>
      <c r="R18" s="81">
        <v>89.3051448029537</v>
      </c>
      <c r="S18" s="81">
        <v>91.9119688875882</v>
      </c>
      <c r="T18" s="81">
        <v>93.8494024870248</v>
      </c>
      <c r="U18" s="81">
        <v>95.9381535735538</v>
      </c>
      <c r="V18" s="81">
        <v>96.0103566872982</v>
      </c>
      <c r="W18" s="81">
        <v>97.6240586565835</v>
      </c>
      <c r="X18" s="81">
        <v>98.9987948097648</v>
      </c>
      <c r="Y18" s="81">
        <v>99.0638407582332</v>
      </c>
      <c r="Z18" s="81">
        <v>101.958243600127</v>
      </c>
      <c r="AA18" s="81">
        <v>101.40871686349</v>
      </c>
      <c r="AB18" s="81">
        <v>108.782928657622</v>
      </c>
      <c r="AC18" s="81">
        <v>121.450222337436</v>
      </c>
      <c r="AD18" s="81">
        <v>194.269567529469</v>
      </c>
      <c r="AE18" s="81">
        <v>233.303814094393</v>
      </c>
      <c r="AF18" s="81">
        <v>320.078314407614</v>
      </c>
      <c r="AG18" s="81">
        <v>321.688309620188</v>
      </c>
      <c r="AH18" s="81">
        <v>322.312061153048</v>
      </c>
      <c r="AI18" s="81">
        <v>323.638720544244</v>
      </c>
      <c r="AJ18" s="81">
        <v>325.515019468635</v>
      </c>
      <c r="AK18" s="81">
        <v>322.824111874584</v>
      </c>
      <c r="AL18" s="81">
        <v>322.741500413742</v>
      </c>
      <c r="AM18" s="81">
        <v>322.719966037839</v>
      </c>
      <c r="AN18" s="81">
        <v>324.38795203633</v>
      </c>
      <c r="AO18" s="81">
        <v>324.033531399087</v>
      </c>
      <c r="AP18" s="81">
        <v>323.366120251052</v>
      </c>
      <c r="AQ18" s="108">
        <v>-0.0020596977885381</v>
      </c>
      <c r="AR18" s="108">
        <v>0.0333960840778715</v>
      </c>
      <c r="AS18" s="108">
        <v>0.186661529675044</v>
      </c>
    </row>
    <row r="19" spans="8:8">
      <c r="B19" s="76"/>
      <c r="C19" s="76"/>
      <c r="D19" s="76"/>
      <c r="E19" s="76"/>
      <c r="F19" s="76"/>
      <c r="G19" s="76"/>
      <c r="H19" s="76"/>
      <c r="I19" s="76"/>
      <c r="J19" s="76"/>
      <c r="K19" s="76"/>
      <c r="L19" s="76"/>
      <c r="M19" s="76"/>
      <c r="N19" s="76"/>
      <c r="O19" s="76"/>
      <c r="P19" s="76"/>
      <c r="Q19" s="76"/>
      <c r="R19" s="76"/>
      <c r="S19" s="76"/>
      <c r="T19" s="76"/>
      <c r="U19" s="76"/>
      <c r="V19" s="76"/>
      <c r="W19" s="76"/>
      <c r="X19" s="76"/>
      <c r="Y19" s="76"/>
      <c r="Z19" s="76"/>
      <c r="AA19" s="76"/>
      <c r="AB19" s="76"/>
      <c r="AC19" s="76"/>
      <c r="AD19" s="76"/>
      <c r="AE19" s="76"/>
      <c r="AF19" s="76"/>
      <c r="AG19" s="76"/>
      <c r="AH19" s="76"/>
      <c r="AI19" s="76"/>
      <c r="AJ19" s="76"/>
      <c r="AK19" s="76"/>
      <c r="AL19" s="76"/>
      <c r="AM19" s="76"/>
      <c r="AN19" s="76"/>
      <c r="AO19" s="76"/>
      <c r="AP19" s="115"/>
      <c r="AQ19" s="78"/>
      <c r="AR19" s="78"/>
      <c r="AS19" s="78"/>
    </row>
    <row r="20" spans="8:8">
      <c r="A20" s="69" t="s">
        <v>117</v>
      </c>
      <c r="B20" s="76">
        <v>0.45</v>
      </c>
      <c r="C20" s="76">
        <v>0.371</v>
      </c>
      <c r="D20" s="76">
        <v>0.3270701586802</v>
      </c>
      <c r="E20" s="76">
        <v>0.30820072644865</v>
      </c>
      <c r="F20" s="76">
        <v>0.4654459950449</v>
      </c>
      <c r="G20" s="76">
        <v>0.44657656281335</v>
      </c>
      <c r="H20" s="76">
        <v>0.4025478876064</v>
      </c>
      <c r="I20" s="76">
        <v>0.4025478876064</v>
      </c>
      <c r="J20" s="76">
        <v>0.5409237239711</v>
      </c>
      <c r="K20" s="76">
        <v>0.628981074385</v>
      </c>
      <c r="L20" s="76">
        <v>0.5912422099219</v>
      </c>
      <c r="M20" s="76">
        <v>0.6164014528973</v>
      </c>
      <c r="N20" s="76">
        <v>0.74848747851815</v>
      </c>
      <c r="O20" s="76">
        <v>0.7044588033112</v>
      </c>
      <c r="P20" s="76">
        <v>0.754777289262</v>
      </c>
      <c r="Q20" s="76">
        <v>0.91202255785825</v>
      </c>
      <c r="R20" s="76">
        <v>0.86170407190745</v>
      </c>
      <c r="S20" s="76">
        <v>0.9434716115775</v>
      </c>
      <c r="T20" s="76">
        <v>0.880573504139</v>
      </c>
      <c r="U20" s="76">
        <v>0.9057327471144</v>
      </c>
      <c r="V20" s="76">
        <v>1.11329650166145</v>
      </c>
      <c r="W20" s="76">
        <v>1.3460194991839</v>
      </c>
      <c r="X20" s="76">
        <v>1.27683158100155</v>
      </c>
      <c r="Y20" s="76">
        <v>1.27683158100155</v>
      </c>
      <c r="Z20" s="76">
        <v>1.32715006695235</v>
      </c>
      <c r="AA20" s="76">
        <v>1.27683158100155</v>
      </c>
      <c r="AB20" s="76">
        <v>1.1573251768684</v>
      </c>
      <c r="AC20" s="76">
        <v>1.11329650166145</v>
      </c>
      <c r="AD20" s="76">
        <v>0.81138558595665</v>
      </c>
      <c r="AE20" s="76">
        <v>0.9183123686021</v>
      </c>
      <c r="AF20" s="76">
        <v>0.89944293637055</v>
      </c>
      <c r="AG20" s="76">
        <v>0.8050957752128</v>
      </c>
      <c r="AH20" s="76">
        <v>0.7296180462866</v>
      </c>
      <c r="AI20" s="76">
        <v>0.67300974959195</v>
      </c>
      <c r="AJ20" s="76">
        <v>0.61011164215345</v>
      </c>
      <c r="AK20" s="76">
        <v>0.4906052380203</v>
      </c>
      <c r="AL20" s="76">
        <v>0.4402867520695</v>
      </c>
      <c r="AM20" s="76">
        <v>0.4277071305818</v>
      </c>
      <c r="AN20" s="76">
        <v>0.4402867520695</v>
      </c>
      <c r="AO20" s="76">
        <v>0.4277071305818</v>
      </c>
      <c r="AP20" s="115">
        <v>0.4277071305818</v>
      </c>
      <c r="AQ20" s="78">
        <v>0.0</v>
      </c>
      <c r="AR20" s="78">
        <v>-0.0735636098206585</v>
      </c>
      <c r="AS20" s="78">
        <v>2.46891873475613E-4</v>
      </c>
    </row>
    <row r="21" spans="8:8">
      <c r="A21" s="69" t="s">
        <v>126</v>
      </c>
      <c r="B21" s="76">
        <v>0.37845</v>
      </c>
      <c r="C21" s="76">
        <v>0.37845</v>
      </c>
      <c r="D21" s="76">
        <v>0.416295</v>
      </c>
      <c r="E21" s="76">
        <v>0.431433</v>
      </c>
      <c r="F21" s="76">
        <v>0.620658</v>
      </c>
      <c r="G21" s="76">
        <v>0.635796</v>
      </c>
      <c r="H21" s="76">
        <v>0.643365</v>
      </c>
      <c r="I21" s="76">
        <v>0.68121</v>
      </c>
      <c r="J21" s="76">
        <v>0.802314</v>
      </c>
      <c r="K21" s="76">
        <v>0.764469</v>
      </c>
      <c r="L21" s="76">
        <v>0.764469</v>
      </c>
      <c r="M21" s="76">
        <v>0.825021</v>
      </c>
      <c r="N21" s="76">
        <v>0.643365</v>
      </c>
      <c r="O21" s="76">
        <v>0.643365</v>
      </c>
      <c r="P21" s="76">
        <v>0.7569</v>
      </c>
      <c r="Q21" s="76">
        <v>0.772038</v>
      </c>
      <c r="R21" s="76">
        <v>0.7569</v>
      </c>
      <c r="S21" s="76">
        <v>0.643365</v>
      </c>
      <c r="T21" s="76">
        <v>0.635796</v>
      </c>
      <c r="U21" s="76">
        <v>0.635796</v>
      </c>
      <c r="V21" s="76">
        <v>0.597951</v>
      </c>
      <c r="W21" s="76">
        <v>0.567675</v>
      </c>
      <c r="X21" s="76">
        <v>0.554096214</v>
      </c>
      <c r="Y21" s="76">
        <v>0.505109646</v>
      </c>
      <c r="Z21" s="76">
        <v>0.462700539</v>
      </c>
      <c r="AA21" s="76">
        <v>0.459680508</v>
      </c>
      <c r="AB21" s="76">
        <v>0.450484173</v>
      </c>
      <c r="AC21" s="76">
        <v>0.456478821</v>
      </c>
      <c r="AD21" s="76">
        <v>0.469520208</v>
      </c>
      <c r="AE21" s="76">
        <v>0.527998302</v>
      </c>
      <c r="AF21" s="76">
        <v>0.579755124</v>
      </c>
      <c r="AG21" s="76">
        <v>0.577681218</v>
      </c>
      <c r="AH21" s="76">
        <v>0.621149985</v>
      </c>
      <c r="AI21" s="76">
        <v>0.603438525</v>
      </c>
      <c r="AJ21" s="76">
        <v>0.641904183</v>
      </c>
      <c r="AK21" s="76">
        <v>0.616956759</v>
      </c>
      <c r="AL21" s="76">
        <v>0.540570411</v>
      </c>
      <c r="AM21" s="76">
        <v>0.592228836</v>
      </c>
      <c r="AN21" s="76">
        <v>0.573972408</v>
      </c>
      <c r="AO21" s="76">
        <v>0.551810376</v>
      </c>
      <c r="AP21" s="115">
        <v>0.604074321</v>
      </c>
      <c r="AQ21" s="78">
        <v>0.0947135959618126</v>
      </c>
      <c r="AR21" s="78">
        <v>0.00442088317116296</v>
      </c>
      <c r="AS21" s="78">
        <v>3.48698981537497E-4</v>
      </c>
    </row>
    <row r="22" spans="8:8">
      <c r="A22" s="69" t="s">
        <v>132</v>
      </c>
      <c r="B22" s="76">
        <v>3.95206155622605</v>
      </c>
      <c r="C22" s="76">
        <v>3.95495966366455</v>
      </c>
      <c r="D22" s="76">
        <v>3.81658382729985</v>
      </c>
      <c r="E22" s="76">
        <v>4.88701089672975</v>
      </c>
      <c r="F22" s="76">
        <v>4.96190900416825</v>
      </c>
      <c r="G22" s="76">
        <v>5.902660485744</v>
      </c>
      <c r="H22" s="76">
        <v>6.49335522864071</v>
      </c>
      <c r="I22" s="76">
        <v>6.63608457293942</v>
      </c>
      <c r="J22" s="76">
        <v>8.15646905014011</v>
      </c>
      <c r="K22" s="76">
        <v>8.42163506047299</v>
      </c>
      <c r="L22" s="76">
        <v>8.63057270146635</v>
      </c>
      <c r="M22" s="76">
        <v>8.81108350245736</v>
      </c>
      <c r="N22" s="76">
        <v>9.74275029659578</v>
      </c>
      <c r="O22" s="76">
        <v>9.56606683262819</v>
      </c>
      <c r="P22" s="76">
        <v>9.70444224841168</v>
      </c>
      <c r="Q22" s="76">
        <v>10.8043906713131</v>
      </c>
      <c r="R22" s="76">
        <v>11.6822164025594</v>
      </c>
      <c r="S22" s="76">
        <v>12.0408216405798</v>
      </c>
      <c r="T22" s="76">
        <v>11.6630254257027</v>
      </c>
      <c r="U22" s="76">
        <v>10.9379583256969</v>
      </c>
      <c r="V22" s="76">
        <v>11.3662450777664</v>
      </c>
      <c r="W22" s="76">
        <v>11.5969711339632</v>
      </c>
      <c r="X22" s="76">
        <v>10.4481682281686</v>
      </c>
      <c r="Y22" s="76">
        <v>10.1490693942814</v>
      </c>
      <c r="Z22" s="76">
        <v>9.72194188518735</v>
      </c>
      <c r="AA22" s="76">
        <v>9.68808831989645</v>
      </c>
      <c r="AB22" s="76">
        <v>8.5457472760874</v>
      </c>
      <c r="AC22" s="76">
        <v>8.1683586314564</v>
      </c>
      <c r="AD22" s="76">
        <v>7.4907979355837</v>
      </c>
      <c r="AE22" s="76">
        <v>7.07769910169655</v>
      </c>
      <c r="AF22" s="76">
        <v>6.8039921911075</v>
      </c>
      <c r="AG22" s="76">
        <v>6.88333685253748</v>
      </c>
      <c r="AH22" s="76">
        <v>7.49460339738409</v>
      </c>
      <c r="AI22" s="76">
        <v>7.04748970802068</v>
      </c>
      <c r="AJ22" s="76">
        <v>6.53922392245656</v>
      </c>
      <c r="AK22" s="76">
        <v>8.00504122566823</v>
      </c>
      <c r="AL22" s="76">
        <v>7.60121965227952</v>
      </c>
      <c r="AM22" s="76">
        <v>7.91799688800123</v>
      </c>
      <c r="AN22" s="76">
        <v>8.64451470489265</v>
      </c>
      <c r="AO22" s="76">
        <v>8.52298962364425</v>
      </c>
      <c r="AP22" s="115">
        <v>7.90170461120254</v>
      </c>
      <c r="AQ22" s="78">
        <v>-0.0728951975628555</v>
      </c>
      <c r="AR22" s="78">
        <v>0.0187555470178102</v>
      </c>
      <c r="AS22" s="78">
        <v>0.00456122078782499</v>
      </c>
    </row>
    <row r="23" spans="8:8">
      <c r="A23" s="69" t="s">
        <v>135</v>
      </c>
      <c r="B23" s="76">
        <v>1.090193</v>
      </c>
      <c r="C23" s="76">
        <v>1.005513</v>
      </c>
      <c r="D23" s="76">
        <v>0.95926</v>
      </c>
      <c r="E23" s="76">
        <v>1.59494</v>
      </c>
      <c r="F23" s="76">
        <v>1.5106</v>
      </c>
      <c r="G23" s="76">
        <v>1.442</v>
      </c>
      <c r="H23" s="76">
        <v>1.362</v>
      </c>
      <c r="I23" s="76">
        <v>1.286</v>
      </c>
      <c r="J23" s="76">
        <v>1.231</v>
      </c>
      <c r="K23" s="76">
        <v>1.199</v>
      </c>
      <c r="L23" s="76">
        <v>1.52</v>
      </c>
      <c r="M23" s="76">
        <v>1.491</v>
      </c>
      <c r="N23" s="76">
        <v>1.2448</v>
      </c>
      <c r="O23" s="76">
        <v>1.0075</v>
      </c>
      <c r="P23" s="76">
        <v>1.0004</v>
      </c>
      <c r="Q23" s="76">
        <v>1.0058</v>
      </c>
      <c r="R23" s="76">
        <v>0.9804</v>
      </c>
      <c r="S23" s="76">
        <v>0.9313</v>
      </c>
      <c r="T23" s="76">
        <v>1.1629</v>
      </c>
      <c r="U23" s="76">
        <v>1.2253</v>
      </c>
      <c r="V23" s="76">
        <v>1.1699</v>
      </c>
      <c r="W23" s="76">
        <v>1.154</v>
      </c>
      <c r="X23" s="76">
        <v>0.5081</v>
      </c>
      <c r="Y23" s="76">
        <v>0.4938</v>
      </c>
      <c r="Z23" s="76">
        <v>0.4682</v>
      </c>
      <c r="AA23" s="76">
        <v>0.4584</v>
      </c>
      <c r="AB23" s="76">
        <v>0.4777</v>
      </c>
      <c r="AC23" s="76">
        <v>0.48</v>
      </c>
      <c r="AD23" s="76">
        <v>0.48</v>
      </c>
      <c r="AE23" s="76">
        <v>0.6</v>
      </c>
      <c r="AF23" s="76">
        <v>0.6</v>
      </c>
      <c r="AG23" s="76">
        <v>0.6</v>
      </c>
      <c r="AH23" s="76">
        <v>0.6</v>
      </c>
      <c r="AI23" s="76">
        <v>0.6</v>
      </c>
      <c r="AJ23" s="76">
        <v>0.6</v>
      </c>
      <c r="AK23" s="76">
        <v>0.6</v>
      </c>
      <c r="AL23" s="76">
        <v>0.6</v>
      </c>
      <c r="AM23" s="76">
        <v>0.6</v>
      </c>
      <c r="AN23" s="76">
        <v>0.6</v>
      </c>
      <c r="AO23" s="76">
        <v>0.6</v>
      </c>
      <c r="AP23" s="115">
        <v>0.6</v>
      </c>
      <c r="AQ23" s="78">
        <v>0.0</v>
      </c>
      <c r="AR23" s="78">
        <v>0.0</v>
      </c>
      <c r="AS23" s="78">
        <v>3.46347099436624E-4</v>
      </c>
    </row>
    <row r="24" spans="8:8">
      <c r="A24" s="69" t="s">
        <v>143</v>
      </c>
      <c r="B24" s="76">
        <v>8.4375</v>
      </c>
      <c r="C24" s="76">
        <v>7.875</v>
      </c>
      <c r="D24" s="76">
        <v>7.4625</v>
      </c>
      <c r="E24" s="76">
        <v>6.9375</v>
      </c>
      <c r="F24" s="76">
        <v>6.0</v>
      </c>
      <c r="G24" s="76">
        <v>5.625</v>
      </c>
      <c r="H24" s="76">
        <v>5.325</v>
      </c>
      <c r="I24" s="76">
        <v>5.175</v>
      </c>
      <c r="J24" s="76">
        <v>4.275</v>
      </c>
      <c r="K24" s="76">
        <v>3.825</v>
      </c>
      <c r="L24" s="76">
        <v>4.0125</v>
      </c>
      <c r="M24" s="76">
        <v>4.1625</v>
      </c>
      <c r="N24" s="76">
        <v>4.575</v>
      </c>
      <c r="O24" s="76">
        <v>4.5375</v>
      </c>
      <c r="P24" s="76">
        <v>4.3125</v>
      </c>
      <c r="Q24" s="76">
        <v>4.5375</v>
      </c>
      <c r="R24" s="76">
        <v>4.9875</v>
      </c>
      <c r="S24" s="76">
        <v>5.175</v>
      </c>
      <c r="T24" s="76">
        <v>5.1375</v>
      </c>
      <c r="U24" s="76">
        <v>4.9875</v>
      </c>
      <c r="V24" s="76">
        <v>4.725</v>
      </c>
      <c r="W24" s="76">
        <v>4.5375</v>
      </c>
      <c r="X24" s="76">
        <v>4.4625</v>
      </c>
      <c r="Y24" s="76">
        <v>4.2825</v>
      </c>
      <c r="Z24" s="76">
        <v>3.9975</v>
      </c>
      <c r="AA24" s="76">
        <v>3.87</v>
      </c>
      <c r="AB24" s="76">
        <v>3.5925</v>
      </c>
      <c r="AC24" s="76">
        <v>3.39</v>
      </c>
      <c r="AD24" s="76">
        <v>3.06</v>
      </c>
      <c r="AE24" s="76">
        <v>2.835</v>
      </c>
      <c r="AF24" s="76">
        <v>2.805</v>
      </c>
      <c r="AG24" s="76">
        <v>3.0975</v>
      </c>
      <c r="AH24" s="76">
        <v>3.0375</v>
      </c>
      <c r="AI24" s="76">
        <v>3.03</v>
      </c>
      <c r="AJ24" s="76">
        <v>2.805</v>
      </c>
      <c r="AK24" s="76">
        <v>2.5423575</v>
      </c>
      <c r="AL24" s="76">
        <v>2.31327581713781</v>
      </c>
      <c r="AM24" s="76">
        <v>2.5</v>
      </c>
      <c r="AN24" s="76">
        <v>2.7</v>
      </c>
      <c r="AO24" s="76">
        <v>2.5</v>
      </c>
      <c r="AP24" s="115">
        <v>2.5</v>
      </c>
      <c r="AQ24" s="78">
        <v>0.0</v>
      </c>
      <c r="AR24" s="78">
        <v>-0.0124963840880296</v>
      </c>
      <c r="AS24" s="78">
        <v>0.00144311291431927</v>
      </c>
    </row>
    <row r="25" spans="8:8">
      <c r="A25" s="69" t="s">
        <v>144</v>
      </c>
      <c r="B25" s="76">
        <v>2.27026959091175</v>
      </c>
      <c r="C25" s="76">
        <v>2.18370383388715</v>
      </c>
      <c r="D25" s="76">
        <v>2.34815353471495</v>
      </c>
      <c r="E25" s="76">
        <v>2.2515172380203</v>
      </c>
      <c r="F25" s="76">
        <v>2.20291880578875</v>
      </c>
      <c r="G25" s="76">
        <v>2.2495432380203</v>
      </c>
      <c r="H25" s="76">
        <v>2.28276680578875</v>
      </c>
      <c r="I25" s="76">
        <v>2.1630639950449</v>
      </c>
      <c r="J25" s="76">
        <v>2.24022756281335</v>
      </c>
      <c r="K25" s="76">
        <v>2.0408371305818</v>
      </c>
      <c r="L25" s="76">
        <v>1.9915454340064</v>
      </c>
      <c r="M25" s="76">
        <v>2.3780714340064</v>
      </c>
      <c r="N25" s="76">
        <v>2.20230500177485</v>
      </c>
      <c r="O25" s="76">
        <v>2.1368464433433</v>
      </c>
      <c r="P25" s="76">
        <v>2.0241824582556</v>
      </c>
      <c r="Q25" s="76">
        <v>1.9805032883925</v>
      </c>
      <c r="R25" s="76">
        <v>2.10394225311175</v>
      </c>
      <c r="S25" s="76">
        <v>1.94746198432245</v>
      </c>
      <c r="T25" s="76">
        <v>1.89646391762423</v>
      </c>
      <c r="U25" s="76">
        <v>2.04086859486987</v>
      </c>
      <c r="V25" s="76">
        <v>2.0711899375155</v>
      </c>
      <c r="W25" s="76">
        <v>1.9745878962278</v>
      </c>
      <c r="X25" s="76">
        <v>1.9751915402278</v>
      </c>
      <c r="Y25" s="76">
        <v>2.08759071353656</v>
      </c>
      <c r="Z25" s="76">
        <v>1.98928307791297</v>
      </c>
      <c r="AA25" s="76">
        <v>1.94483982405086</v>
      </c>
      <c r="AB25" s="76">
        <v>1.90980811610791</v>
      </c>
      <c r="AC25" s="76">
        <v>1.88636578962963</v>
      </c>
      <c r="AD25" s="76">
        <v>1.86759356851406</v>
      </c>
      <c r="AE25" s="76">
        <v>2.0402667371925</v>
      </c>
      <c r="AF25" s="76">
        <v>1.93940515099395</v>
      </c>
      <c r="AG25" s="76">
        <v>1.92995236884938</v>
      </c>
      <c r="AH25" s="76">
        <v>1.76541528162899</v>
      </c>
      <c r="AI25" s="76">
        <v>1.74738522053042</v>
      </c>
      <c r="AJ25" s="76">
        <v>1.69568135524426</v>
      </c>
      <c r="AK25" s="76">
        <v>1.66638355356685</v>
      </c>
      <c r="AL25" s="76">
        <v>1.65344359676846</v>
      </c>
      <c r="AM25" s="76">
        <v>1.57871721613814</v>
      </c>
      <c r="AN25" s="76">
        <v>1.56585253711363</v>
      </c>
      <c r="AO25" s="76">
        <v>1.5932264675193</v>
      </c>
      <c r="AP25" s="115">
        <v>1.59547700195833</v>
      </c>
      <c r="AQ25" s="78">
        <v>0.00141256405471535</v>
      </c>
      <c r="AR25" s="78">
        <v>-0.0244286082153611</v>
      </c>
      <c r="AS25" s="78">
        <v>9.20981386410184E-4</v>
      </c>
    </row>
    <row r="26" spans="8:8">
      <c r="A26" s="80" t="s">
        <v>145</v>
      </c>
      <c r="B26" s="81">
        <v>16.5784741471378</v>
      </c>
      <c r="C26" s="81">
        <v>15.7686264975517</v>
      </c>
      <c r="D26" s="81">
        <v>15.329862520695</v>
      </c>
      <c r="E26" s="81">
        <v>16.4106018611987</v>
      </c>
      <c r="F26" s="81">
        <v>15.7615318050019</v>
      </c>
      <c r="G26" s="81">
        <v>16.3015762865776</v>
      </c>
      <c r="H26" s="81">
        <v>16.5090349220359</v>
      </c>
      <c r="I26" s="81">
        <v>16.3439064555907</v>
      </c>
      <c r="J26" s="81">
        <v>17.2459343369246</v>
      </c>
      <c r="K26" s="81">
        <v>16.8799222654398</v>
      </c>
      <c r="L26" s="81">
        <v>17.5103293453946</v>
      </c>
      <c r="M26" s="81">
        <v>18.2840773893611</v>
      </c>
      <c r="N26" s="81">
        <v>19.1567077768888</v>
      </c>
      <c r="O26" s="81">
        <v>18.5957370792827</v>
      </c>
      <c r="P26" s="81">
        <v>18.5532019959293</v>
      </c>
      <c r="Q26" s="81">
        <v>20.0122545175638</v>
      </c>
      <c r="R26" s="81">
        <v>21.3726627275787</v>
      </c>
      <c r="S26" s="81">
        <v>21.6814202364797</v>
      </c>
      <c r="T26" s="81">
        <v>21.376258847466</v>
      </c>
      <c r="U26" s="81">
        <v>20.7331556676812</v>
      </c>
      <c r="V26" s="81">
        <v>21.0435825169433</v>
      </c>
      <c r="W26" s="81">
        <v>21.1767535293749</v>
      </c>
      <c r="X26" s="81">
        <v>19.224887563398</v>
      </c>
      <c r="Y26" s="81">
        <v>18.7949013348196</v>
      </c>
      <c r="Z26" s="81">
        <v>17.9667755690527</v>
      </c>
      <c r="AA26" s="81">
        <v>17.6978402329489</v>
      </c>
      <c r="AB26" s="81">
        <v>16.1335647420637</v>
      </c>
      <c r="AC26" s="81">
        <v>15.4944997437475</v>
      </c>
      <c r="AD26" s="81">
        <v>14.1792972980544</v>
      </c>
      <c r="AE26" s="81">
        <v>13.9992765094911</v>
      </c>
      <c r="AF26" s="81">
        <v>13.627595402472</v>
      </c>
      <c r="AG26" s="81">
        <v>13.8935662145997</v>
      </c>
      <c r="AH26" s="81">
        <v>14.2482867102997</v>
      </c>
      <c r="AI26" s="81">
        <v>13.701323203143</v>
      </c>
      <c r="AJ26" s="81">
        <v>12.8919211028543</v>
      </c>
      <c r="AK26" s="81">
        <v>13.9213442762554</v>
      </c>
      <c r="AL26" s="81">
        <v>13.1487962292553</v>
      </c>
      <c r="AM26" s="81">
        <v>13.6166500707212</v>
      </c>
      <c r="AN26" s="81">
        <v>14.5246264020758</v>
      </c>
      <c r="AO26" s="81">
        <v>14.1957335977453</v>
      </c>
      <c r="AP26" s="81">
        <v>13.6289630647427</v>
      </c>
      <c r="AQ26" s="108">
        <v>-0.0399254134420144</v>
      </c>
      <c r="AR26" s="108">
        <v>0.00139455330771465</v>
      </c>
      <c r="AS26" s="108">
        <v>0.00786725304300418</v>
      </c>
    </row>
    <row r="27" spans="8:8">
      <c r="A27" s="95"/>
      <c r="B27" s="76"/>
      <c r="C27" s="76"/>
      <c r="D27" s="76"/>
      <c r="E27" s="76"/>
      <c r="F27" s="76"/>
      <c r="G27" s="76"/>
      <c r="H27" s="76"/>
      <c r="I27" s="76"/>
      <c r="J27" s="76"/>
      <c r="K27" s="76"/>
      <c r="L27" s="76"/>
      <c r="M27" s="76"/>
      <c r="N27" s="76"/>
      <c r="O27" s="76"/>
      <c r="P27" s="76"/>
      <c r="Q27" s="76"/>
      <c r="R27" s="76"/>
      <c r="S27" s="76"/>
      <c r="T27" s="76"/>
      <c r="U27" s="76"/>
      <c r="V27" s="76"/>
      <c r="W27" s="76"/>
      <c r="X27" s="76"/>
      <c r="Y27" s="76"/>
      <c r="Z27" s="76"/>
      <c r="AA27" s="76"/>
      <c r="AB27" s="76"/>
      <c r="AC27" s="76"/>
      <c r="AD27" s="76"/>
      <c r="AE27" s="76"/>
      <c r="AF27" s="76"/>
      <c r="AG27" s="76"/>
      <c r="AH27" s="76"/>
      <c r="AI27" s="76"/>
      <c r="AJ27" s="76"/>
      <c r="AK27" s="76"/>
      <c r="AL27" s="76"/>
      <c r="AM27" s="76"/>
      <c r="AN27" s="76"/>
      <c r="AO27" s="76"/>
      <c r="AP27" s="115"/>
      <c r="AQ27" s="78"/>
      <c r="AR27" s="78"/>
      <c r="AS27" s="78"/>
    </row>
    <row r="28" spans="8:8">
      <c r="A28" s="69" t="s">
        <v>146</v>
      </c>
      <c r="B28" s="76" t="s">
        <v>114</v>
      </c>
      <c r="C28" s="76" t="s">
        <v>114</v>
      </c>
      <c r="D28" s="76" t="s">
        <v>114</v>
      </c>
      <c r="E28" s="76" t="s">
        <v>114</v>
      </c>
      <c r="F28" s="76" t="s">
        <v>114</v>
      </c>
      <c r="G28" s="76" t="s">
        <v>114</v>
      </c>
      <c r="H28" s="76" t="s">
        <v>114</v>
      </c>
      <c r="I28" s="76" t="s">
        <v>114</v>
      </c>
      <c r="J28" s="76" t="s">
        <v>114</v>
      </c>
      <c r="K28" s="76" t="s">
        <v>114</v>
      </c>
      <c r="L28" s="76" t="s">
        <v>114</v>
      </c>
      <c r="M28" s="76">
        <v>1.254</v>
      </c>
      <c r="N28" s="76">
        <v>1.254</v>
      </c>
      <c r="O28" s="76">
        <v>1.254</v>
      </c>
      <c r="P28" s="76">
        <v>1.157</v>
      </c>
      <c r="Q28" s="76">
        <v>1.157</v>
      </c>
      <c r="R28" s="76">
        <v>1.157</v>
      </c>
      <c r="S28" s="76">
        <v>1.157</v>
      </c>
      <c r="T28" s="76">
        <v>1.157</v>
      </c>
      <c r="U28" s="76">
        <v>1.178</v>
      </c>
      <c r="V28" s="76">
        <v>1.178</v>
      </c>
      <c r="W28" s="76">
        <v>1.178</v>
      </c>
      <c r="X28" s="76">
        <v>7.0</v>
      </c>
      <c r="Y28" s="76">
        <v>7.0</v>
      </c>
      <c r="Z28" s="76">
        <v>7.0</v>
      </c>
      <c r="AA28" s="76">
        <v>7.0</v>
      </c>
      <c r="AB28" s="76">
        <v>7.0</v>
      </c>
      <c r="AC28" s="76">
        <v>7.0</v>
      </c>
      <c r="AD28" s="76">
        <v>7.0</v>
      </c>
      <c r="AE28" s="76">
        <v>7.0</v>
      </c>
      <c r="AF28" s="76">
        <v>7.0</v>
      </c>
      <c r="AG28" s="76">
        <v>7.0</v>
      </c>
      <c r="AH28" s="76">
        <v>7.0</v>
      </c>
      <c r="AI28" s="76">
        <v>7.0</v>
      </c>
      <c r="AJ28" s="76">
        <v>7.0</v>
      </c>
      <c r="AK28" s="76">
        <v>7.0</v>
      </c>
      <c r="AL28" s="76">
        <v>7.0</v>
      </c>
      <c r="AM28" s="76">
        <v>7.0</v>
      </c>
      <c r="AN28" s="76">
        <v>7.0</v>
      </c>
      <c r="AO28" s="76">
        <v>7.0</v>
      </c>
      <c r="AP28" s="115">
        <v>7.0</v>
      </c>
      <c r="AQ28" s="78">
        <v>0.0</v>
      </c>
      <c r="AR28" s="78">
        <v>0.0</v>
      </c>
      <c r="AS28" s="78">
        <v>0.00404071616009395</v>
      </c>
    </row>
    <row r="29" spans="8:8">
      <c r="A29" s="69" t="s">
        <v>148</v>
      </c>
      <c r="B29" s="76" t="s">
        <v>114</v>
      </c>
      <c r="C29" s="76" t="s">
        <v>114</v>
      </c>
      <c r="D29" s="76" t="s">
        <v>114</v>
      </c>
      <c r="E29" s="76" t="s">
        <v>114</v>
      </c>
      <c r="F29" s="76" t="s">
        <v>114</v>
      </c>
      <c r="G29" s="76" t="s">
        <v>114</v>
      </c>
      <c r="H29" s="76" t="s">
        <v>114</v>
      </c>
      <c r="I29" s="76" t="s">
        <v>114</v>
      </c>
      <c r="J29" s="76" t="s">
        <v>114</v>
      </c>
      <c r="K29" s="76" t="s">
        <v>114</v>
      </c>
      <c r="L29" s="76" t="s">
        <v>114</v>
      </c>
      <c r="M29" s="76">
        <v>5.187</v>
      </c>
      <c r="N29" s="76">
        <v>5.187</v>
      </c>
      <c r="O29" s="76">
        <v>5.187</v>
      </c>
      <c r="P29" s="76">
        <v>5.318</v>
      </c>
      <c r="Q29" s="76">
        <v>5.318</v>
      </c>
      <c r="R29" s="76">
        <v>5.318</v>
      </c>
      <c r="S29" s="76">
        <v>5.318</v>
      </c>
      <c r="T29" s="76">
        <v>5.4</v>
      </c>
      <c r="U29" s="76">
        <v>5.4</v>
      </c>
      <c r="V29" s="76">
        <v>5.4</v>
      </c>
      <c r="W29" s="76">
        <v>5.4</v>
      </c>
      <c r="X29" s="76">
        <v>5.4</v>
      </c>
      <c r="Y29" s="76">
        <v>9.0</v>
      </c>
      <c r="Z29" s="76">
        <v>9.0</v>
      </c>
      <c r="AA29" s="76">
        <v>9.0</v>
      </c>
      <c r="AB29" s="76">
        <v>9.0</v>
      </c>
      <c r="AC29" s="76">
        <v>30.0</v>
      </c>
      <c r="AD29" s="76">
        <v>30.0</v>
      </c>
      <c r="AE29" s="76">
        <v>30.0</v>
      </c>
      <c r="AF29" s="76">
        <v>30.0</v>
      </c>
      <c r="AG29" s="76">
        <v>30.0</v>
      </c>
      <c r="AH29" s="76">
        <v>30.0</v>
      </c>
      <c r="AI29" s="76">
        <v>30.0</v>
      </c>
      <c r="AJ29" s="76">
        <v>30.0</v>
      </c>
      <c r="AK29" s="76">
        <v>30.0</v>
      </c>
      <c r="AL29" s="76">
        <v>30.0</v>
      </c>
      <c r="AM29" s="76">
        <v>30.0</v>
      </c>
      <c r="AN29" s="76">
        <v>30.0</v>
      </c>
      <c r="AO29" s="76">
        <v>30.0</v>
      </c>
      <c r="AP29" s="115">
        <v>30.0</v>
      </c>
      <c r="AQ29" s="78">
        <v>0.0</v>
      </c>
      <c r="AR29" s="78">
        <v>0.0</v>
      </c>
      <c r="AS29" s="78">
        <v>0.0173173549718312</v>
      </c>
    </row>
    <row r="30" spans="8:8">
      <c r="A30" s="69" t="s">
        <v>149</v>
      </c>
      <c r="B30" s="76" t="s">
        <v>114</v>
      </c>
      <c r="C30" s="76" t="s">
        <v>114</v>
      </c>
      <c r="D30" s="76" t="s">
        <v>114</v>
      </c>
      <c r="E30" s="76" t="s">
        <v>114</v>
      </c>
      <c r="F30" s="76" t="s">
        <v>114</v>
      </c>
      <c r="G30" s="76" t="s">
        <v>114</v>
      </c>
      <c r="H30" s="76" t="s">
        <v>114</v>
      </c>
      <c r="I30" s="76" t="s">
        <v>114</v>
      </c>
      <c r="J30" s="76" t="s">
        <v>114</v>
      </c>
      <c r="K30" s="76" t="s">
        <v>114</v>
      </c>
      <c r="L30" s="76" t="s">
        <v>114</v>
      </c>
      <c r="M30" s="76">
        <v>116.149265</v>
      </c>
      <c r="N30" s="76">
        <v>116.149265</v>
      </c>
      <c r="O30" s="76">
        <v>115.076683</v>
      </c>
      <c r="P30" s="76">
        <v>115.076683</v>
      </c>
      <c r="Q30" s="76">
        <v>113.607231</v>
      </c>
      <c r="R30" s="76">
        <v>113.607231</v>
      </c>
      <c r="S30" s="76">
        <v>113.1119934</v>
      </c>
      <c r="T30" s="76">
        <v>113.1119934</v>
      </c>
      <c r="U30" s="76">
        <v>112.1120226</v>
      </c>
      <c r="V30" s="76">
        <v>112.1120226</v>
      </c>
      <c r="W30" s="76">
        <v>111.295177</v>
      </c>
      <c r="X30" s="76">
        <v>109.6772506</v>
      </c>
      <c r="Y30" s="76">
        <v>107.766699</v>
      </c>
      <c r="Z30" s="76">
        <v>105.46368</v>
      </c>
      <c r="AA30" s="76">
        <v>104.404815</v>
      </c>
      <c r="AB30" s="76">
        <v>104.033724</v>
      </c>
      <c r="AC30" s="76">
        <v>106.427029</v>
      </c>
      <c r="AD30" s="76">
        <v>106.366166</v>
      </c>
      <c r="AE30" s="76">
        <v>105.563953</v>
      </c>
      <c r="AF30" s="76">
        <v>105.8003518</v>
      </c>
      <c r="AG30" s="76">
        <v>105.7094496</v>
      </c>
      <c r="AH30" s="76">
        <v>105.491586</v>
      </c>
      <c r="AI30" s="76">
        <v>105.0164164</v>
      </c>
      <c r="AJ30" s="76">
        <v>103.163892</v>
      </c>
      <c r="AK30" s="76">
        <v>102.3752</v>
      </c>
      <c r="AL30" s="76">
        <v>106.28289</v>
      </c>
      <c r="AM30" s="76">
        <v>106.591534</v>
      </c>
      <c r="AN30" s="76">
        <v>107.2207794</v>
      </c>
      <c r="AO30" s="76">
        <v>107.8042392</v>
      </c>
      <c r="AP30" s="115">
        <v>107.8042392</v>
      </c>
      <c r="AQ30" s="78">
        <v>0.0</v>
      </c>
      <c r="AR30" s="78">
        <v>0.00210220890387336</v>
      </c>
      <c r="AS30" s="78">
        <v>0.0622294759231533</v>
      </c>
    </row>
    <row r="31" spans="8:8">
      <c r="A31" s="69" t="s">
        <v>150</v>
      </c>
      <c r="B31" s="83" t="s">
        <v>114</v>
      </c>
      <c r="C31" s="83" t="s">
        <v>114</v>
      </c>
      <c r="D31" s="83" t="s">
        <v>114</v>
      </c>
      <c r="E31" s="83" t="s">
        <v>114</v>
      </c>
      <c r="F31" s="83" t="s">
        <v>114</v>
      </c>
      <c r="G31" s="83" t="s">
        <v>114</v>
      </c>
      <c r="H31" s="83" t="s">
        <v>114</v>
      </c>
      <c r="I31" s="83" t="s">
        <v>114</v>
      </c>
      <c r="J31" s="83" t="s">
        <v>114</v>
      </c>
      <c r="K31" s="83" t="s">
        <v>114</v>
      </c>
      <c r="L31" s="83" t="s">
        <v>114</v>
      </c>
      <c r="M31" s="83">
        <v>0.5458</v>
      </c>
      <c r="N31" s="83">
        <v>0.5458</v>
      </c>
      <c r="O31" s="83">
        <v>0.5458</v>
      </c>
      <c r="P31" s="83">
        <v>0.5458</v>
      </c>
      <c r="Q31" s="76">
        <v>0.5458</v>
      </c>
      <c r="R31" s="76">
        <v>0.5458</v>
      </c>
      <c r="S31" s="76">
        <v>0.546</v>
      </c>
      <c r="T31" s="76">
        <v>0.546</v>
      </c>
      <c r="U31" s="76">
        <v>0.546</v>
      </c>
      <c r="V31" s="76">
        <v>0.546</v>
      </c>
      <c r="W31" s="76">
        <v>0.546</v>
      </c>
      <c r="X31" s="76">
        <v>0.546</v>
      </c>
      <c r="Y31" s="76">
        <v>0.546</v>
      </c>
      <c r="Z31" s="76">
        <v>0.546</v>
      </c>
      <c r="AA31" s="76">
        <v>0.546</v>
      </c>
      <c r="AB31" s="76">
        <v>0.6</v>
      </c>
      <c r="AC31" s="76">
        <v>0.6</v>
      </c>
      <c r="AD31" s="76">
        <v>0.6</v>
      </c>
      <c r="AE31" s="76">
        <v>0.6</v>
      </c>
      <c r="AF31" s="76">
        <v>0.6</v>
      </c>
      <c r="AG31" s="76">
        <v>0.6</v>
      </c>
      <c r="AH31" s="76">
        <v>0.6</v>
      </c>
      <c r="AI31" s="76">
        <v>0.6</v>
      </c>
      <c r="AJ31" s="76">
        <v>0.6</v>
      </c>
      <c r="AK31" s="76">
        <v>0.6</v>
      </c>
      <c r="AL31" s="76">
        <v>0.6</v>
      </c>
      <c r="AM31" s="76">
        <v>0.6</v>
      </c>
      <c r="AN31" s="76">
        <v>0.6</v>
      </c>
      <c r="AO31" s="76">
        <v>0.6</v>
      </c>
      <c r="AP31" s="115">
        <v>0.6</v>
      </c>
      <c r="AQ31" s="78">
        <v>0.0</v>
      </c>
      <c r="AR31" s="78">
        <v>0.0</v>
      </c>
      <c r="AS31" s="78">
        <v>3.46347099436624E-4</v>
      </c>
    </row>
    <row r="32" spans="8:8">
      <c r="A32" s="69" t="s">
        <v>151</v>
      </c>
      <c r="B32" s="83">
        <v>67.0</v>
      </c>
      <c r="C32" s="83">
        <v>63.0</v>
      </c>
      <c r="D32" s="83">
        <v>63.0</v>
      </c>
      <c r="E32" s="83">
        <v>63.0</v>
      </c>
      <c r="F32" s="83">
        <v>63.0</v>
      </c>
      <c r="G32" s="83">
        <v>63.0</v>
      </c>
      <c r="H32" s="83">
        <v>61.0</v>
      </c>
      <c r="I32" s="83">
        <v>59.0</v>
      </c>
      <c r="J32" s="83">
        <v>59.0</v>
      </c>
      <c r="K32" s="83">
        <v>58.5</v>
      </c>
      <c r="L32" s="83">
        <v>58.4</v>
      </c>
      <c r="M32" s="83" t="s">
        <v>114</v>
      </c>
      <c r="N32" s="83" t="s">
        <v>114</v>
      </c>
      <c r="O32" s="83" t="s">
        <v>114</v>
      </c>
      <c r="P32" s="83" t="s">
        <v>114</v>
      </c>
      <c r="Q32" s="76" t="s">
        <v>114</v>
      </c>
      <c r="R32" s="76" t="s">
        <v>114</v>
      </c>
      <c r="S32" s="76" t="s">
        <v>114</v>
      </c>
      <c r="T32" s="76" t="s">
        <v>114</v>
      </c>
      <c r="U32" s="76" t="s">
        <v>114</v>
      </c>
      <c r="V32" s="76" t="s">
        <v>114</v>
      </c>
      <c r="W32" s="76" t="s">
        <v>114</v>
      </c>
      <c r="X32" s="76" t="s">
        <v>114</v>
      </c>
      <c r="Y32" s="76" t="s">
        <v>114</v>
      </c>
      <c r="Z32" s="76" t="s">
        <v>114</v>
      </c>
      <c r="AA32" s="76" t="s">
        <v>114</v>
      </c>
      <c r="AB32" s="76" t="s">
        <v>114</v>
      </c>
      <c r="AC32" s="76" t="s">
        <v>114</v>
      </c>
      <c r="AD32" s="76" t="s">
        <v>114</v>
      </c>
      <c r="AE32" s="76" t="s">
        <v>114</v>
      </c>
      <c r="AF32" s="76" t="s">
        <v>114</v>
      </c>
      <c r="AG32" s="76" t="s">
        <v>114</v>
      </c>
      <c r="AH32" s="76" t="s">
        <v>114</v>
      </c>
      <c r="AI32" s="76" t="s">
        <v>114</v>
      </c>
      <c r="AJ32" s="76" t="s">
        <v>114</v>
      </c>
      <c r="AK32" s="76" t="s">
        <v>114</v>
      </c>
      <c r="AL32" s="76" t="s">
        <v>114</v>
      </c>
      <c r="AM32" s="76" t="s">
        <v>114</v>
      </c>
      <c r="AN32" s="76" t="s">
        <v>114</v>
      </c>
      <c r="AO32" s="76" t="s">
        <v>114</v>
      </c>
      <c r="AP32" s="115" t="s">
        <v>114</v>
      </c>
      <c r="AQ32" s="78" t="s">
        <v>114</v>
      </c>
      <c r="AR32" s="78" t="s">
        <v>114</v>
      </c>
      <c r="AS32" s="78" t="s">
        <v>114</v>
      </c>
    </row>
    <row r="33" spans="8:8">
      <c r="A33" s="69" t="s">
        <v>152</v>
      </c>
      <c r="B33" s="83" t="s">
        <v>114</v>
      </c>
      <c r="C33" s="83" t="s">
        <v>114</v>
      </c>
      <c r="D33" s="83" t="s">
        <v>114</v>
      </c>
      <c r="E33" s="83" t="s">
        <v>114</v>
      </c>
      <c r="F33" s="83" t="s">
        <v>114</v>
      </c>
      <c r="G33" s="83" t="s">
        <v>114</v>
      </c>
      <c r="H33" s="83" t="s">
        <v>114</v>
      </c>
      <c r="I33" s="83" t="s">
        <v>114</v>
      </c>
      <c r="J33" s="83" t="s">
        <v>114</v>
      </c>
      <c r="K33" s="83" t="s">
        <v>114</v>
      </c>
      <c r="L33" s="83" t="s">
        <v>114</v>
      </c>
      <c r="M33" s="83">
        <v>0.2622</v>
      </c>
      <c r="N33" s="83">
        <v>0.2622</v>
      </c>
      <c r="O33" s="83">
        <v>0.2622</v>
      </c>
      <c r="P33" s="83">
        <v>0.2622</v>
      </c>
      <c r="Q33" s="83">
        <v>0.262</v>
      </c>
      <c r="R33" s="83">
        <v>0.5942</v>
      </c>
      <c r="S33" s="83">
        <v>0.594</v>
      </c>
      <c r="T33" s="83">
        <v>0.594</v>
      </c>
      <c r="U33" s="83">
        <v>0.594</v>
      </c>
      <c r="V33" s="83">
        <v>0.594</v>
      </c>
      <c r="W33" s="83">
        <v>0.594</v>
      </c>
      <c r="X33" s="83">
        <v>0.594</v>
      </c>
      <c r="Y33" s="83">
        <v>0.594</v>
      </c>
      <c r="Z33" s="83">
        <v>0.594</v>
      </c>
      <c r="AA33" s="83">
        <v>0.594</v>
      </c>
      <c r="AB33" s="83">
        <v>0.594</v>
      </c>
      <c r="AC33" s="83">
        <v>0.594</v>
      </c>
      <c r="AD33" s="83">
        <v>0.594</v>
      </c>
      <c r="AE33" s="83">
        <v>0.594</v>
      </c>
      <c r="AF33" s="83">
        <v>0.594</v>
      </c>
      <c r="AG33" s="83">
        <v>0.594</v>
      </c>
      <c r="AH33" s="83">
        <v>0.594</v>
      </c>
      <c r="AI33" s="83">
        <v>0.594</v>
      </c>
      <c r="AJ33" s="83">
        <v>0.594</v>
      </c>
      <c r="AK33" s="83">
        <v>0.594</v>
      </c>
      <c r="AL33" s="83">
        <v>0.594</v>
      </c>
      <c r="AM33" s="83">
        <v>0.594</v>
      </c>
      <c r="AN33" s="83">
        <v>0.594</v>
      </c>
      <c r="AO33" s="83">
        <v>0.594</v>
      </c>
      <c r="AP33" s="83">
        <v>0.594</v>
      </c>
      <c r="AQ33" s="166">
        <v>0.0</v>
      </c>
      <c r="AR33" s="166">
        <v>0.0</v>
      </c>
      <c r="AS33" s="166">
        <v>3.42883628442258E-4</v>
      </c>
    </row>
    <row r="34" spans="8:8">
      <c r="A34" s="69" t="s">
        <v>153</v>
      </c>
      <c r="B34" s="76" t="s">
        <v>114</v>
      </c>
      <c r="C34" s="76" t="s">
        <v>114</v>
      </c>
      <c r="D34" s="76" t="s">
        <v>114</v>
      </c>
      <c r="E34" s="76" t="s">
        <v>114</v>
      </c>
      <c r="F34" s="76" t="s">
        <v>114</v>
      </c>
      <c r="G34" s="76" t="s">
        <v>114</v>
      </c>
      <c r="H34" s="76" t="s">
        <v>114</v>
      </c>
      <c r="I34" s="76" t="s">
        <v>114</v>
      </c>
      <c r="J34" s="76" t="s">
        <v>114</v>
      </c>
      <c r="K34" s="76" t="s">
        <v>114</v>
      </c>
      <c r="L34" s="76" t="s">
        <v>114</v>
      </c>
      <c r="M34" s="76">
        <v>0.2496</v>
      </c>
      <c r="N34" s="76">
        <v>0.2496</v>
      </c>
      <c r="O34" s="76">
        <v>0.2496</v>
      </c>
      <c r="P34" s="76">
        <v>0.2496</v>
      </c>
      <c r="Q34" s="76">
        <v>0.2496</v>
      </c>
      <c r="R34" s="76">
        <v>0.2496</v>
      </c>
      <c r="S34" s="76">
        <v>0.25</v>
      </c>
      <c r="T34" s="76">
        <v>0.25</v>
      </c>
      <c r="U34" s="76">
        <v>0.25</v>
      </c>
      <c r="V34" s="76">
        <v>0.25</v>
      </c>
      <c r="W34" s="76">
        <v>0.25</v>
      </c>
      <c r="X34" s="76">
        <v>0.25</v>
      </c>
      <c r="Y34" s="76">
        <v>0.25</v>
      </c>
      <c r="Z34" s="76">
        <v>0.25</v>
      </c>
      <c r="AA34" s="76">
        <v>0.25</v>
      </c>
      <c r="AB34" s="76">
        <v>0.25</v>
      </c>
      <c r="AC34" s="76">
        <v>0.25</v>
      </c>
      <c r="AD34" s="76">
        <v>0.25</v>
      </c>
      <c r="AE34" s="76">
        <v>0.25</v>
      </c>
      <c r="AF34" s="76">
        <v>0.25</v>
      </c>
      <c r="AG34" s="76">
        <v>0.25</v>
      </c>
      <c r="AH34" s="76">
        <v>0.25</v>
      </c>
      <c r="AI34" s="76">
        <v>0.25</v>
      </c>
      <c r="AJ34" s="76">
        <v>0.25</v>
      </c>
      <c r="AK34" s="76">
        <v>0.25</v>
      </c>
      <c r="AL34" s="76">
        <v>0.25</v>
      </c>
      <c r="AM34" s="76">
        <v>0.25</v>
      </c>
      <c r="AN34" s="76">
        <v>0.25</v>
      </c>
      <c r="AO34" s="76">
        <v>0.25</v>
      </c>
      <c r="AP34" s="115">
        <v>0.25</v>
      </c>
      <c r="AQ34" s="78">
        <v>0.0</v>
      </c>
      <c r="AR34" s="78">
        <v>0.0</v>
      </c>
      <c r="AS34" s="78">
        <v>1.44311291431927E-4</v>
      </c>
    </row>
    <row r="35" spans="8:8" s="70" ht="10.2" customFormat="1">
      <c r="A35" s="80" t="s">
        <v>154</v>
      </c>
      <c r="B35" s="81">
        <v>67.0</v>
      </c>
      <c r="C35" s="81">
        <v>63.0</v>
      </c>
      <c r="D35" s="81">
        <v>63.0</v>
      </c>
      <c r="E35" s="81">
        <v>63.0</v>
      </c>
      <c r="F35" s="81">
        <v>63.0</v>
      </c>
      <c r="G35" s="81">
        <v>63.0</v>
      </c>
      <c r="H35" s="81">
        <v>61.0</v>
      </c>
      <c r="I35" s="81">
        <v>59.0</v>
      </c>
      <c r="J35" s="81">
        <v>59.0</v>
      </c>
      <c r="K35" s="81">
        <v>58.5</v>
      </c>
      <c r="L35" s="81">
        <v>58.4</v>
      </c>
      <c r="M35" s="81">
        <v>123.647865</v>
      </c>
      <c r="N35" s="81">
        <v>123.647865</v>
      </c>
      <c r="O35" s="81">
        <v>122.575283</v>
      </c>
      <c r="P35" s="81">
        <v>122.609283</v>
      </c>
      <c r="Q35" s="81">
        <v>121.139631</v>
      </c>
      <c r="R35" s="81">
        <v>121.471831</v>
      </c>
      <c r="S35" s="81">
        <v>120.9769934</v>
      </c>
      <c r="T35" s="81">
        <v>121.0589934</v>
      </c>
      <c r="U35" s="81">
        <v>120.0800226</v>
      </c>
      <c r="V35" s="81">
        <v>120.0800226</v>
      </c>
      <c r="W35" s="81">
        <v>119.263177</v>
      </c>
      <c r="X35" s="81">
        <v>123.4672506</v>
      </c>
      <c r="Y35" s="81">
        <v>125.156699</v>
      </c>
      <c r="Z35" s="81">
        <v>122.85368</v>
      </c>
      <c r="AA35" s="81">
        <v>121.794815</v>
      </c>
      <c r="AB35" s="81">
        <v>121.477724</v>
      </c>
      <c r="AC35" s="81">
        <v>144.871029</v>
      </c>
      <c r="AD35" s="81">
        <v>144.810166</v>
      </c>
      <c r="AE35" s="81">
        <v>144.007953</v>
      </c>
      <c r="AF35" s="81">
        <v>144.2443518</v>
      </c>
      <c r="AG35" s="81">
        <v>144.1534496</v>
      </c>
      <c r="AH35" s="81">
        <v>143.935586</v>
      </c>
      <c r="AI35" s="81">
        <v>143.4604164</v>
      </c>
      <c r="AJ35" s="81">
        <v>141.607892</v>
      </c>
      <c r="AK35" s="81">
        <v>140.8192</v>
      </c>
      <c r="AL35" s="81">
        <v>144.72689</v>
      </c>
      <c r="AM35" s="81">
        <v>145.035534</v>
      </c>
      <c r="AN35" s="81">
        <v>145.6647794</v>
      </c>
      <c r="AO35" s="81">
        <v>146.2482392</v>
      </c>
      <c r="AP35" s="81">
        <v>146.2482392</v>
      </c>
      <c r="AQ35" s="108">
        <v>0.0</v>
      </c>
      <c r="AR35" s="108">
        <v>0.00154488402207953</v>
      </c>
      <c r="AS35" s="108">
        <v>0.0844210890743893</v>
      </c>
    </row>
    <row r="36" spans="8:8">
      <c r="A36" s="95"/>
      <c r="B36" s="76"/>
      <c r="C36" s="76"/>
      <c r="D36" s="76"/>
      <c r="E36" s="76"/>
      <c r="F36" s="76"/>
      <c r="G36" s="76"/>
      <c r="H36" s="76"/>
      <c r="I36" s="76"/>
      <c r="J36" s="76"/>
      <c r="K36" s="76"/>
      <c r="L36" s="76"/>
      <c r="M36" s="76"/>
      <c r="N36" s="76"/>
      <c r="O36" s="76"/>
      <c r="P36" s="76"/>
      <c r="Q36" s="76"/>
      <c r="R36" s="76"/>
      <c r="S36" s="76"/>
      <c r="T36" s="76"/>
      <c r="U36" s="76"/>
      <c r="V36" s="76"/>
      <c r="W36" s="76"/>
      <c r="X36" s="76"/>
      <c r="Y36" s="76"/>
      <c r="Z36" s="76"/>
      <c r="AA36" s="76"/>
      <c r="AB36" s="76"/>
      <c r="AC36" s="76"/>
      <c r="AD36" s="76"/>
      <c r="AE36" s="76"/>
      <c r="AF36" s="76"/>
      <c r="AG36" s="76"/>
      <c r="AH36" s="76"/>
      <c r="AI36" s="76"/>
      <c r="AJ36" s="76"/>
      <c r="AK36" s="76"/>
      <c r="AL36" s="76"/>
      <c r="AM36" s="76"/>
      <c r="AN36" s="76"/>
      <c r="AO36" s="76"/>
      <c r="AP36" s="115"/>
      <c r="AQ36" s="78"/>
      <c r="AR36" s="78"/>
      <c r="AS36" s="78"/>
    </row>
    <row r="37" spans="8:8">
      <c r="A37" s="69" t="s">
        <v>155</v>
      </c>
      <c r="B37" s="76">
        <v>58.296</v>
      </c>
      <c r="C37" s="76">
        <v>57.02</v>
      </c>
      <c r="D37" s="76">
        <v>56.148</v>
      </c>
      <c r="E37" s="76">
        <v>55.257</v>
      </c>
      <c r="F37" s="76">
        <v>58.874</v>
      </c>
      <c r="G37" s="76">
        <v>59.0</v>
      </c>
      <c r="H37" s="76">
        <v>92.86</v>
      </c>
      <c r="I37" s="76">
        <v>92.86</v>
      </c>
      <c r="J37" s="76">
        <v>92.86</v>
      </c>
      <c r="K37" s="76">
        <v>92.86</v>
      </c>
      <c r="L37" s="76">
        <v>92.85</v>
      </c>
      <c r="M37" s="76">
        <v>92.86</v>
      </c>
      <c r="N37" s="76">
        <v>92.86</v>
      </c>
      <c r="O37" s="76">
        <v>92.86</v>
      </c>
      <c r="P37" s="76">
        <v>94.3</v>
      </c>
      <c r="Q37" s="76">
        <v>93.7</v>
      </c>
      <c r="R37" s="76">
        <v>92.6</v>
      </c>
      <c r="S37" s="76">
        <v>92.6</v>
      </c>
      <c r="T37" s="76">
        <v>93.7</v>
      </c>
      <c r="U37" s="76">
        <v>93.1</v>
      </c>
      <c r="V37" s="76">
        <v>99.53</v>
      </c>
      <c r="W37" s="76">
        <v>99.08</v>
      </c>
      <c r="X37" s="76">
        <v>130.69</v>
      </c>
      <c r="Y37" s="76">
        <v>133.25</v>
      </c>
      <c r="Z37" s="76">
        <v>132.74</v>
      </c>
      <c r="AA37" s="76">
        <v>137.49</v>
      </c>
      <c r="AB37" s="76">
        <v>138.4</v>
      </c>
      <c r="AC37" s="76">
        <v>136.15</v>
      </c>
      <c r="AD37" s="76">
        <v>137.62</v>
      </c>
      <c r="AE37" s="76">
        <v>137.01</v>
      </c>
      <c r="AF37" s="76">
        <v>151.17</v>
      </c>
      <c r="AG37" s="76">
        <v>154.58</v>
      </c>
      <c r="AH37" s="76">
        <v>157.3</v>
      </c>
      <c r="AI37" s="76">
        <v>157.8</v>
      </c>
      <c r="AJ37" s="76">
        <v>157.53</v>
      </c>
      <c r="AK37" s="76">
        <v>158.4</v>
      </c>
      <c r="AL37" s="76">
        <v>157.2</v>
      </c>
      <c r="AM37" s="76">
        <v>155.6</v>
      </c>
      <c r="AN37" s="76">
        <v>155.6</v>
      </c>
      <c r="AO37" s="76">
        <v>157.8</v>
      </c>
      <c r="AP37" s="115">
        <v>157.8</v>
      </c>
      <c r="AQ37" s="78">
        <v>0.0</v>
      </c>
      <c r="AR37" s="78">
        <v>0.0142277132677608</v>
      </c>
      <c r="AS37" s="78">
        <v>0.0910892871518321</v>
      </c>
    </row>
    <row r="38" spans="8:8">
      <c r="A38" s="69" t="s">
        <v>156</v>
      </c>
      <c r="B38" s="76">
        <v>30.0</v>
      </c>
      <c r="C38" s="76">
        <v>32.0</v>
      </c>
      <c r="D38" s="76">
        <v>59.0</v>
      </c>
      <c r="E38" s="76">
        <v>65.0</v>
      </c>
      <c r="F38" s="76">
        <v>65.0</v>
      </c>
      <c r="G38" s="76">
        <v>65.0</v>
      </c>
      <c r="H38" s="76">
        <v>72.0</v>
      </c>
      <c r="I38" s="76">
        <v>100.0</v>
      </c>
      <c r="J38" s="76">
        <v>100.0</v>
      </c>
      <c r="K38" s="76">
        <v>100.0</v>
      </c>
      <c r="L38" s="76">
        <v>100.0</v>
      </c>
      <c r="M38" s="76">
        <v>100.0</v>
      </c>
      <c r="N38" s="76">
        <v>100.0</v>
      </c>
      <c r="O38" s="76">
        <v>100.0</v>
      </c>
      <c r="P38" s="76">
        <v>100.0</v>
      </c>
      <c r="Q38" s="76">
        <v>100.0</v>
      </c>
      <c r="R38" s="76">
        <v>112.0</v>
      </c>
      <c r="S38" s="76">
        <v>112.5</v>
      </c>
      <c r="T38" s="76">
        <v>112.5</v>
      </c>
      <c r="U38" s="76">
        <v>112.5</v>
      </c>
      <c r="V38" s="76">
        <v>112.5</v>
      </c>
      <c r="W38" s="76">
        <v>115.0</v>
      </c>
      <c r="X38" s="76">
        <v>115.0</v>
      </c>
      <c r="Y38" s="76">
        <v>115.0</v>
      </c>
      <c r="Z38" s="76">
        <v>115.0</v>
      </c>
      <c r="AA38" s="76">
        <v>115.0</v>
      </c>
      <c r="AB38" s="76">
        <v>115.0</v>
      </c>
      <c r="AC38" s="76">
        <v>115.0</v>
      </c>
      <c r="AD38" s="76">
        <v>115.0</v>
      </c>
      <c r="AE38" s="76">
        <v>115.0</v>
      </c>
      <c r="AF38" s="76">
        <v>115.0</v>
      </c>
      <c r="AG38" s="76">
        <v>143.1</v>
      </c>
      <c r="AH38" s="76">
        <v>140.3</v>
      </c>
      <c r="AI38" s="76">
        <v>144.211</v>
      </c>
      <c r="AJ38" s="76">
        <v>143.069</v>
      </c>
      <c r="AK38" s="76">
        <v>142.503</v>
      </c>
      <c r="AL38" s="76">
        <v>148.766</v>
      </c>
      <c r="AM38" s="76">
        <v>147.223</v>
      </c>
      <c r="AN38" s="76">
        <v>145.019</v>
      </c>
      <c r="AO38" s="76">
        <v>145.019</v>
      </c>
      <c r="AP38" s="115">
        <v>145.019</v>
      </c>
      <c r="AQ38" s="78">
        <v>0.0</v>
      </c>
      <c r="AR38" s="78">
        <v>0.0234643192384263</v>
      </c>
      <c r="AS38" s="78">
        <v>0.0837115166886663</v>
      </c>
    </row>
    <row r="39" spans="8:8">
      <c r="A39" s="69" t="s">
        <v>158</v>
      </c>
      <c r="B39" s="76">
        <v>67.93</v>
      </c>
      <c r="C39" s="76">
        <v>67.73</v>
      </c>
      <c r="D39" s="76">
        <v>67.15</v>
      </c>
      <c r="E39" s="76">
        <v>67.0</v>
      </c>
      <c r="F39" s="76">
        <v>92.71</v>
      </c>
      <c r="G39" s="76">
        <v>92.464</v>
      </c>
      <c r="H39" s="76">
        <v>94.522</v>
      </c>
      <c r="I39" s="76">
        <v>94.525</v>
      </c>
      <c r="J39" s="76">
        <v>94.525</v>
      </c>
      <c r="K39" s="76">
        <v>97.125</v>
      </c>
      <c r="L39" s="76">
        <v>97.025</v>
      </c>
      <c r="M39" s="76">
        <v>96.5</v>
      </c>
      <c r="N39" s="76">
        <v>96.5</v>
      </c>
      <c r="O39" s="76">
        <v>96.5</v>
      </c>
      <c r="P39" s="76">
        <v>96.5</v>
      </c>
      <c r="Q39" s="76">
        <v>96.5</v>
      </c>
      <c r="R39" s="76">
        <v>96.5</v>
      </c>
      <c r="S39" s="76">
        <v>96.5</v>
      </c>
      <c r="T39" s="76">
        <v>96.5</v>
      </c>
      <c r="U39" s="76">
        <v>96.5</v>
      </c>
      <c r="V39" s="76">
        <v>96.5</v>
      </c>
      <c r="W39" s="76">
        <v>96.5</v>
      </c>
      <c r="X39" s="76">
        <v>96.5</v>
      </c>
      <c r="Y39" s="76">
        <v>99.0</v>
      </c>
      <c r="Z39" s="76">
        <v>101.5</v>
      </c>
      <c r="AA39" s="76">
        <v>101.5</v>
      </c>
      <c r="AB39" s="76">
        <v>101.5</v>
      </c>
      <c r="AC39" s="76">
        <v>101.5</v>
      </c>
      <c r="AD39" s="76">
        <v>101.5</v>
      </c>
      <c r="AE39" s="76">
        <v>101.5</v>
      </c>
      <c r="AF39" s="76">
        <v>101.5</v>
      </c>
      <c r="AG39" s="76">
        <v>101.5</v>
      </c>
      <c r="AH39" s="76">
        <v>101.5</v>
      </c>
      <c r="AI39" s="76">
        <v>101.5</v>
      </c>
      <c r="AJ39" s="76">
        <v>101.5</v>
      </c>
      <c r="AK39" s="76">
        <v>101.5</v>
      </c>
      <c r="AL39" s="76">
        <v>101.5</v>
      </c>
      <c r="AM39" s="76">
        <v>101.5</v>
      </c>
      <c r="AN39" s="76">
        <v>101.5</v>
      </c>
      <c r="AO39" s="76">
        <v>101.5</v>
      </c>
      <c r="AP39" s="115">
        <v>101.5</v>
      </c>
      <c r="AQ39" s="78">
        <v>0.0</v>
      </c>
      <c r="AR39" s="78">
        <v>0.0</v>
      </c>
      <c r="AS39" s="78">
        <v>0.0585903843213622</v>
      </c>
    </row>
    <row r="40" spans="8:8">
      <c r="A40" s="69" t="s">
        <v>159</v>
      </c>
      <c r="B40" s="76">
        <v>2.484</v>
      </c>
      <c r="C40" s="76">
        <v>2.942</v>
      </c>
      <c r="D40" s="76">
        <v>3.4</v>
      </c>
      <c r="E40" s="76">
        <v>3.5</v>
      </c>
      <c r="F40" s="76">
        <v>3.9</v>
      </c>
      <c r="G40" s="76">
        <v>4.067</v>
      </c>
      <c r="H40" s="76">
        <v>4.037</v>
      </c>
      <c r="I40" s="76">
        <v>4.1052</v>
      </c>
      <c r="J40" s="76">
        <v>4.142</v>
      </c>
      <c r="K40" s="76">
        <v>4.2909</v>
      </c>
      <c r="L40" s="76">
        <v>4.353</v>
      </c>
      <c r="M40" s="76">
        <v>4.35</v>
      </c>
      <c r="N40" s="76">
        <v>4.74</v>
      </c>
      <c r="O40" s="76">
        <v>5.0</v>
      </c>
      <c r="P40" s="76">
        <v>5.1</v>
      </c>
      <c r="Q40" s="76">
        <v>5.2</v>
      </c>
      <c r="R40" s="76">
        <v>5.3</v>
      </c>
      <c r="S40" s="76">
        <v>5.399</v>
      </c>
      <c r="T40" s="76">
        <v>5.4</v>
      </c>
      <c r="U40" s="76">
        <v>5.744</v>
      </c>
      <c r="V40" s="76">
        <v>5.848</v>
      </c>
      <c r="W40" s="76">
        <v>5.9</v>
      </c>
      <c r="X40" s="76">
        <v>5.706</v>
      </c>
      <c r="Y40" s="76">
        <v>5.572</v>
      </c>
      <c r="Z40" s="76">
        <v>5.572</v>
      </c>
      <c r="AA40" s="76">
        <v>5.572</v>
      </c>
      <c r="AB40" s="76">
        <v>5.572</v>
      </c>
      <c r="AC40" s="76">
        <v>5.572</v>
      </c>
      <c r="AD40" s="76">
        <v>5.572</v>
      </c>
      <c r="AE40" s="76">
        <v>5.5</v>
      </c>
      <c r="AF40" s="76">
        <v>5.5</v>
      </c>
      <c r="AG40" s="76">
        <v>5.5</v>
      </c>
      <c r="AH40" s="76">
        <v>5.5</v>
      </c>
      <c r="AI40" s="76">
        <v>4.9743</v>
      </c>
      <c r="AJ40" s="76">
        <v>5.151</v>
      </c>
      <c r="AK40" s="76">
        <v>5.306</v>
      </c>
      <c r="AL40" s="76">
        <v>5.373</v>
      </c>
      <c r="AM40" s="76">
        <v>5.373</v>
      </c>
      <c r="AN40" s="76">
        <v>5.373</v>
      </c>
      <c r="AO40" s="76">
        <v>5.373</v>
      </c>
      <c r="AP40" s="115">
        <v>5.373</v>
      </c>
      <c r="AQ40" s="78">
        <v>0.0</v>
      </c>
      <c r="AR40" s="78">
        <v>-0.00233344133236668</v>
      </c>
      <c r="AS40" s="78">
        <v>0.00310153827545497</v>
      </c>
    </row>
    <row r="41" spans="8:8">
      <c r="A41" s="69" t="s">
        <v>160</v>
      </c>
      <c r="B41" s="76">
        <v>3.585</v>
      </c>
      <c r="C41" s="76">
        <v>3.45</v>
      </c>
      <c r="D41" s="76">
        <v>3.425</v>
      </c>
      <c r="E41" s="76">
        <v>3.33</v>
      </c>
      <c r="F41" s="76">
        <v>4.5</v>
      </c>
      <c r="G41" s="76">
        <v>4.5</v>
      </c>
      <c r="H41" s="76">
        <v>4.5</v>
      </c>
      <c r="I41" s="76">
        <v>4.5</v>
      </c>
      <c r="J41" s="76">
        <v>4.5</v>
      </c>
      <c r="K41" s="76">
        <v>4.5</v>
      </c>
      <c r="L41" s="76">
        <v>2.993</v>
      </c>
      <c r="M41" s="76">
        <v>2.993</v>
      </c>
      <c r="N41" s="76">
        <v>3.121</v>
      </c>
      <c r="O41" s="76">
        <v>3.121</v>
      </c>
      <c r="P41" s="76">
        <v>3.5</v>
      </c>
      <c r="Q41" s="76">
        <v>3.7</v>
      </c>
      <c r="R41" s="76">
        <v>3.7</v>
      </c>
      <c r="S41" s="76">
        <v>12.5</v>
      </c>
      <c r="T41" s="76">
        <v>13.4855</v>
      </c>
      <c r="U41" s="76">
        <v>13.1028</v>
      </c>
      <c r="V41" s="76">
        <v>16.8667</v>
      </c>
      <c r="W41" s="76">
        <v>16.8361</v>
      </c>
      <c r="X41" s="76">
        <v>27.5956</v>
      </c>
      <c r="Y41" s="76">
        <v>27.0157</v>
      </c>
      <c r="Z41" s="76">
        <v>26.86482</v>
      </c>
      <c r="AA41" s="76">
        <v>27.9102</v>
      </c>
      <c r="AB41" s="76">
        <v>27.4362</v>
      </c>
      <c r="AC41" s="76">
        <v>27.323</v>
      </c>
      <c r="AD41" s="76">
        <v>26.833</v>
      </c>
      <c r="AE41" s="76">
        <v>25.907</v>
      </c>
      <c r="AF41" s="76">
        <v>24.684</v>
      </c>
      <c r="AG41" s="76">
        <v>23.9</v>
      </c>
      <c r="AH41" s="76">
        <v>25.229</v>
      </c>
      <c r="AI41" s="76">
        <v>25.063</v>
      </c>
      <c r="AJ41" s="76">
        <v>25.705</v>
      </c>
      <c r="AK41" s="76">
        <v>25.244</v>
      </c>
      <c r="AL41" s="76">
        <v>25.244</v>
      </c>
      <c r="AM41" s="76">
        <v>25.244</v>
      </c>
      <c r="AN41" s="76">
        <v>25.244</v>
      </c>
      <c r="AO41" s="76">
        <v>25.244</v>
      </c>
      <c r="AP41" s="115">
        <v>25.244</v>
      </c>
      <c r="AQ41" s="78">
        <v>0.0</v>
      </c>
      <c r="AR41" s="78">
        <v>-0.00258911232578485</v>
      </c>
      <c r="AS41" s="78">
        <v>0.0145719769636302</v>
      </c>
    </row>
    <row r="42" spans="8:8">
      <c r="A42" s="69" t="s">
        <v>161</v>
      </c>
      <c r="B42" s="76">
        <v>168.03</v>
      </c>
      <c r="C42" s="76">
        <v>167.85</v>
      </c>
      <c r="D42" s="76">
        <v>165.484</v>
      </c>
      <c r="E42" s="76">
        <v>168.848</v>
      </c>
      <c r="F42" s="76">
        <v>171.71</v>
      </c>
      <c r="G42" s="76">
        <v>171.49</v>
      </c>
      <c r="H42" s="76">
        <v>169.744</v>
      </c>
      <c r="I42" s="76">
        <v>169.585</v>
      </c>
      <c r="J42" s="76">
        <v>254.989</v>
      </c>
      <c r="K42" s="76">
        <v>260.05</v>
      </c>
      <c r="L42" s="76">
        <v>260.342</v>
      </c>
      <c r="M42" s="76">
        <v>260.936</v>
      </c>
      <c r="N42" s="76">
        <v>261.203</v>
      </c>
      <c r="O42" s="76">
        <v>261.355</v>
      </c>
      <c r="P42" s="76">
        <v>261.374</v>
      </c>
      <c r="Q42" s="76">
        <v>261.45</v>
      </c>
      <c r="R42" s="76">
        <v>261.444</v>
      </c>
      <c r="S42" s="76">
        <v>261.541</v>
      </c>
      <c r="T42" s="76">
        <v>261.542</v>
      </c>
      <c r="U42" s="76">
        <v>262.784</v>
      </c>
      <c r="V42" s="76">
        <v>262.766</v>
      </c>
      <c r="W42" s="76">
        <v>262.697</v>
      </c>
      <c r="X42" s="76">
        <v>262.79</v>
      </c>
      <c r="Y42" s="76">
        <v>262.73</v>
      </c>
      <c r="Z42" s="76">
        <v>264.31</v>
      </c>
      <c r="AA42" s="76">
        <v>264.211</v>
      </c>
      <c r="AB42" s="76">
        <v>264.251</v>
      </c>
      <c r="AC42" s="76">
        <v>264.209</v>
      </c>
      <c r="AD42" s="76">
        <v>264.063</v>
      </c>
      <c r="AE42" s="76">
        <v>264.59</v>
      </c>
      <c r="AF42" s="76">
        <v>264.516</v>
      </c>
      <c r="AG42" s="76">
        <v>265.405</v>
      </c>
      <c r="AH42" s="76">
        <v>265.85</v>
      </c>
      <c r="AI42" s="76">
        <v>265.789</v>
      </c>
      <c r="AJ42" s="76">
        <v>266.578</v>
      </c>
      <c r="AK42" s="76">
        <v>266.455</v>
      </c>
      <c r="AL42" s="76">
        <v>266.208</v>
      </c>
      <c r="AM42" s="76">
        <v>295.958</v>
      </c>
      <c r="AN42" s="76">
        <v>297.671</v>
      </c>
      <c r="AO42" s="76">
        <v>297.578</v>
      </c>
      <c r="AP42" s="115">
        <v>297.527</v>
      </c>
      <c r="AQ42" s="78">
        <v>-1.71383637231237E-4</v>
      </c>
      <c r="AR42" s="78">
        <v>0.0118187881537082</v>
      </c>
      <c r="AS42" s="78">
        <v>0.171746022423467</v>
      </c>
    </row>
    <row r="43" spans="8:8">
      <c r="A43" s="69" t="s">
        <v>235</v>
      </c>
      <c r="B43" s="76">
        <v>1.452028</v>
      </c>
      <c r="C43" s="76">
        <v>1.89</v>
      </c>
      <c r="D43" s="76">
        <v>1.75</v>
      </c>
      <c r="E43" s="76">
        <v>1.46</v>
      </c>
      <c r="F43" s="76">
        <v>1.3975</v>
      </c>
      <c r="G43" s="76">
        <v>1.54</v>
      </c>
      <c r="H43" s="76">
        <v>1.62</v>
      </c>
      <c r="I43" s="76">
        <v>1.72</v>
      </c>
      <c r="J43" s="76">
        <v>1.8</v>
      </c>
      <c r="K43" s="76">
        <v>2.0</v>
      </c>
      <c r="L43" s="76">
        <v>1.88</v>
      </c>
      <c r="M43" s="76">
        <v>3.0</v>
      </c>
      <c r="N43" s="76">
        <v>3.0</v>
      </c>
      <c r="O43" s="76">
        <v>2.95</v>
      </c>
      <c r="P43" s="76">
        <v>2.65</v>
      </c>
      <c r="Q43" s="76">
        <v>2.5584</v>
      </c>
      <c r="R43" s="76">
        <v>2.45</v>
      </c>
      <c r="S43" s="76">
        <v>2.345</v>
      </c>
      <c r="T43" s="76">
        <v>2.3</v>
      </c>
      <c r="U43" s="76">
        <v>2.3</v>
      </c>
      <c r="V43" s="76">
        <v>2.325</v>
      </c>
      <c r="W43" s="76">
        <v>2.325</v>
      </c>
      <c r="X43" s="76">
        <v>2.28</v>
      </c>
      <c r="Y43" s="76">
        <v>2.395</v>
      </c>
      <c r="Z43" s="76">
        <v>3.159</v>
      </c>
      <c r="AA43" s="76">
        <v>3.0</v>
      </c>
      <c r="AB43" s="76">
        <v>3.0</v>
      </c>
      <c r="AC43" s="76">
        <v>2.5</v>
      </c>
      <c r="AD43" s="76">
        <v>2.5</v>
      </c>
      <c r="AE43" s="76">
        <v>2.5</v>
      </c>
      <c r="AF43" s="76">
        <v>2.5</v>
      </c>
      <c r="AG43" s="76">
        <v>2.5</v>
      </c>
      <c r="AH43" s="76">
        <v>2.5</v>
      </c>
      <c r="AI43" s="76">
        <v>2.5</v>
      </c>
      <c r="AJ43" s="76">
        <v>2.5</v>
      </c>
      <c r="AK43" s="76">
        <v>2.5</v>
      </c>
      <c r="AL43" s="76">
        <v>2.5</v>
      </c>
      <c r="AM43" s="76">
        <v>2.5</v>
      </c>
      <c r="AN43" s="76">
        <v>2.5</v>
      </c>
      <c r="AO43" s="76">
        <v>2.5</v>
      </c>
      <c r="AP43" s="115">
        <v>2.5</v>
      </c>
      <c r="AQ43" s="78">
        <v>0.0</v>
      </c>
      <c r="AR43" s="78">
        <v>0.0</v>
      </c>
      <c r="AS43" s="78">
        <v>0.00144311291431927</v>
      </c>
    </row>
    <row r="44" spans="8:8">
      <c r="A44" s="69" t="s">
        <v>162</v>
      </c>
      <c r="B44" s="76">
        <v>30.41</v>
      </c>
      <c r="C44" s="76">
        <v>32.176</v>
      </c>
      <c r="D44" s="76">
        <v>32.354</v>
      </c>
      <c r="E44" s="76">
        <v>32.34</v>
      </c>
      <c r="F44" s="76">
        <v>32.49</v>
      </c>
      <c r="G44" s="76">
        <v>32.99</v>
      </c>
      <c r="H44" s="76">
        <v>97.203</v>
      </c>
      <c r="I44" s="76">
        <v>98.105</v>
      </c>
      <c r="J44" s="76">
        <v>98.105</v>
      </c>
      <c r="K44" s="76">
        <v>98.105</v>
      </c>
      <c r="L44" s="76">
        <v>98.1</v>
      </c>
      <c r="M44" s="76">
        <v>98.1</v>
      </c>
      <c r="N44" s="76">
        <v>98.1</v>
      </c>
      <c r="O44" s="76">
        <v>98.1</v>
      </c>
      <c r="P44" s="76">
        <v>98.1</v>
      </c>
      <c r="Q44" s="76">
        <v>98.1</v>
      </c>
      <c r="R44" s="76">
        <v>97.8</v>
      </c>
      <c r="S44" s="76">
        <v>97.8</v>
      </c>
      <c r="T44" s="76">
        <v>97.8</v>
      </c>
      <c r="U44" s="76">
        <v>97.8</v>
      </c>
      <c r="V44" s="76">
        <v>97.8</v>
      </c>
      <c r="W44" s="76">
        <v>97.8</v>
      </c>
      <c r="X44" s="76">
        <v>97.8</v>
      </c>
      <c r="Y44" s="76">
        <v>97.8</v>
      </c>
      <c r="Z44" s="76">
        <v>97.8</v>
      </c>
      <c r="AA44" s="76">
        <v>97.8</v>
      </c>
      <c r="AB44" s="76">
        <v>97.8</v>
      </c>
      <c r="AC44" s="76">
        <v>97.8</v>
      </c>
      <c r="AD44" s="76">
        <v>97.8</v>
      </c>
      <c r="AE44" s="76">
        <v>97.8</v>
      </c>
      <c r="AF44" s="76">
        <v>97.8</v>
      </c>
      <c r="AG44" s="76">
        <v>97.8</v>
      </c>
      <c r="AH44" s="76">
        <v>97.8</v>
      </c>
      <c r="AI44" s="76">
        <v>97.8</v>
      </c>
      <c r="AJ44" s="76">
        <v>97.8</v>
      </c>
      <c r="AK44" s="76">
        <v>97.8</v>
      </c>
      <c r="AL44" s="76">
        <v>97.8</v>
      </c>
      <c r="AM44" s="76">
        <v>97.8</v>
      </c>
      <c r="AN44" s="76">
        <v>97.8</v>
      </c>
      <c r="AO44" s="76">
        <v>97.8</v>
      </c>
      <c r="AP44" s="115">
        <v>97.8</v>
      </c>
      <c r="AQ44" s="78">
        <v>0.0</v>
      </c>
      <c r="AR44" s="78">
        <v>0.0</v>
      </c>
      <c r="AS44" s="78">
        <v>0.0564545772081697</v>
      </c>
    </row>
    <row r="45" spans="8:8">
      <c r="A45" s="69" t="s">
        <v>236</v>
      </c>
      <c r="B45" s="76">
        <v>0.0</v>
      </c>
      <c r="C45" s="76">
        <v>0.0</v>
      </c>
      <c r="D45" s="76">
        <v>0.0</v>
      </c>
      <c r="E45" s="76">
        <v>0.0</v>
      </c>
      <c r="F45" s="76">
        <v>0.0</v>
      </c>
      <c r="G45" s="76">
        <v>0.5</v>
      </c>
      <c r="H45" s="76">
        <v>0.5</v>
      </c>
      <c r="I45" s="76">
        <v>1.05</v>
      </c>
      <c r="J45" s="76">
        <v>2.0</v>
      </c>
      <c r="K45" s="76">
        <v>2.0</v>
      </c>
      <c r="L45" s="76">
        <v>2.0</v>
      </c>
      <c r="M45" s="76">
        <v>2.01</v>
      </c>
      <c r="N45" s="76">
        <v>2.01</v>
      </c>
      <c r="O45" s="76">
        <v>1.986</v>
      </c>
      <c r="P45" s="76">
        <v>1.986</v>
      </c>
      <c r="Q45" s="76">
        <v>1.986</v>
      </c>
      <c r="R45" s="76">
        <v>1.986</v>
      </c>
      <c r="S45" s="76">
        <v>1.829</v>
      </c>
      <c r="T45" s="76">
        <v>1.85</v>
      </c>
      <c r="U45" s="76">
        <v>1.85</v>
      </c>
      <c r="V45" s="76">
        <v>2.4</v>
      </c>
      <c r="W45" s="76">
        <v>2.4</v>
      </c>
      <c r="X45" s="76">
        <v>2.855</v>
      </c>
      <c r="Y45" s="76">
        <v>2.85</v>
      </c>
      <c r="Z45" s="76">
        <v>3.0</v>
      </c>
      <c r="AA45" s="76">
        <v>2.9207</v>
      </c>
      <c r="AB45" s="76">
        <v>2.78</v>
      </c>
      <c r="AC45" s="76">
        <v>2.67</v>
      </c>
      <c r="AD45" s="76">
        <v>2.67</v>
      </c>
      <c r="AE45" s="76">
        <v>3.0</v>
      </c>
      <c r="AF45" s="76">
        <v>3.0</v>
      </c>
      <c r="AG45" s="76">
        <v>3.0</v>
      </c>
      <c r="AH45" s="76">
        <v>3.0</v>
      </c>
      <c r="AI45" s="76">
        <v>3.0</v>
      </c>
      <c r="AJ45" s="76">
        <v>3.0</v>
      </c>
      <c r="AK45" s="76">
        <v>3.0</v>
      </c>
      <c r="AL45" s="76">
        <v>3.0</v>
      </c>
      <c r="AM45" s="76">
        <v>3.0</v>
      </c>
      <c r="AN45" s="76">
        <v>3.0</v>
      </c>
      <c r="AO45" s="76">
        <v>3.0</v>
      </c>
      <c r="AP45" s="115">
        <v>3.0</v>
      </c>
      <c r="AQ45" s="78">
        <v>0.0</v>
      </c>
      <c r="AR45" s="78">
        <v>0.0</v>
      </c>
      <c r="AS45" s="78">
        <v>0.00173173549718312</v>
      </c>
    </row>
    <row r="46" spans="8:8">
      <c r="A46" s="69" t="s">
        <v>163</v>
      </c>
      <c r="B46" s="83">
        <v>0.224059</v>
      </c>
      <c r="C46" s="83">
        <v>0.207147</v>
      </c>
      <c r="D46" s="83">
        <v>0.191022</v>
      </c>
      <c r="E46" s="83">
        <v>0.1858</v>
      </c>
      <c r="F46" s="83">
        <v>0.17375</v>
      </c>
      <c r="G46" s="83">
        <v>0.18071</v>
      </c>
      <c r="H46" s="83">
        <v>0.1417</v>
      </c>
      <c r="I46" s="83">
        <v>0.1267</v>
      </c>
      <c r="J46" s="83">
        <v>0.113619</v>
      </c>
      <c r="K46" s="83">
        <v>0.098483</v>
      </c>
      <c r="L46" s="83">
        <v>0.0714</v>
      </c>
      <c r="M46" s="83">
        <v>0.071289</v>
      </c>
      <c r="N46" s="83">
        <v>0.059418</v>
      </c>
      <c r="O46" s="83">
        <v>0.060351</v>
      </c>
      <c r="P46" s="83">
        <v>0.052195</v>
      </c>
      <c r="Q46" s="83">
        <v>0.113907</v>
      </c>
      <c r="R46" s="83">
        <v>0.21529</v>
      </c>
      <c r="S46" s="83">
        <v>0.21433</v>
      </c>
      <c r="T46" s="83">
        <v>0.16423</v>
      </c>
      <c r="U46" s="83">
        <v>0.15291</v>
      </c>
      <c r="V46" s="83">
        <v>0.15287</v>
      </c>
      <c r="W46" s="83">
        <v>0.12929</v>
      </c>
      <c r="X46" s="83">
        <v>0.12926</v>
      </c>
      <c r="Y46" s="83">
        <v>0.12934</v>
      </c>
      <c r="Z46" s="83">
        <v>0.12756</v>
      </c>
      <c r="AA46" s="83">
        <v>0.12756</v>
      </c>
      <c r="AB46" s="83">
        <v>0.12752</v>
      </c>
      <c r="AC46" s="83">
        <v>0.1275</v>
      </c>
      <c r="AD46" s="83">
        <v>0.1275</v>
      </c>
      <c r="AE46" s="83">
        <v>0.30904</v>
      </c>
      <c r="AF46" s="83">
        <v>0.27694</v>
      </c>
      <c r="AG46" s="83">
        <v>0.6518</v>
      </c>
      <c r="AH46" s="83">
        <v>0.2793</v>
      </c>
      <c r="AI46" s="83">
        <v>0.260685</v>
      </c>
      <c r="AJ46" s="83">
        <v>0.239253</v>
      </c>
      <c r="AK46" s="83">
        <v>0.217053</v>
      </c>
      <c r="AL46" s="83">
        <v>0.14691005</v>
      </c>
      <c r="AM46" s="83">
        <v>0.13523</v>
      </c>
      <c r="AN46" s="83">
        <v>0.15673</v>
      </c>
      <c r="AO46" s="83">
        <v>0.19443</v>
      </c>
      <c r="AP46" s="116">
        <v>0.178691</v>
      </c>
      <c r="AQ46" s="166">
        <v>-0.0809494419585455</v>
      </c>
      <c r="AR46" s="166">
        <v>-0.0452825553205696</v>
      </c>
      <c r="AS46" s="166">
        <v>1.0314851590905E-4</v>
      </c>
    </row>
    <row r="47" spans="8:8" s="70" ht="10.2" customFormat="1">
      <c r="A47" s="80" t="s">
        <v>164</v>
      </c>
      <c r="B47" s="81">
        <v>362.411087</v>
      </c>
      <c r="C47" s="81">
        <v>365.265147</v>
      </c>
      <c r="D47" s="81">
        <v>388.902022</v>
      </c>
      <c r="E47" s="81">
        <v>396.9208</v>
      </c>
      <c r="F47" s="81">
        <v>430.75525</v>
      </c>
      <c r="G47" s="81">
        <v>431.73171</v>
      </c>
      <c r="H47" s="81">
        <v>537.1277</v>
      </c>
      <c r="I47" s="81">
        <v>566.5769</v>
      </c>
      <c r="J47" s="81">
        <v>653.034619</v>
      </c>
      <c r="K47" s="81">
        <v>661.029383</v>
      </c>
      <c r="L47" s="81">
        <v>659.6144</v>
      </c>
      <c r="M47" s="81">
        <v>660.820289</v>
      </c>
      <c r="N47" s="81">
        <v>661.593418</v>
      </c>
      <c r="O47" s="81">
        <v>661.932351</v>
      </c>
      <c r="P47" s="81">
        <v>663.562195</v>
      </c>
      <c r="Q47" s="81">
        <v>663.308307</v>
      </c>
      <c r="R47" s="81">
        <v>673.99529</v>
      </c>
      <c r="S47" s="81">
        <v>683.22833</v>
      </c>
      <c r="T47" s="81">
        <v>685.24173</v>
      </c>
      <c r="U47" s="81">
        <v>685.83371</v>
      </c>
      <c r="V47" s="81">
        <v>696.68857</v>
      </c>
      <c r="W47" s="81">
        <v>698.66739</v>
      </c>
      <c r="X47" s="81">
        <v>741.34586</v>
      </c>
      <c r="Y47" s="81">
        <v>745.74204</v>
      </c>
      <c r="Z47" s="81">
        <v>750.07338</v>
      </c>
      <c r="AA47" s="81">
        <v>755.53146</v>
      </c>
      <c r="AB47" s="81">
        <v>755.86672</v>
      </c>
      <c r="AC47" s="81">
        <v>752.8515</v>
      </c>
      <c r="AD47" s="81">
        <v>753.6855</v>
      </c>
      <c r="AE47" s="81">
        <v>753.11604</v>
      </c>
      <c r="AF47" s="81">
        <v>765.94694</v>
      </c>
      <c r="AG47" s="81">
        <v>797.9368</v>
      </c>
      <c r="AH47" s="81">
        <v>799.2583</v>
      </c>
      <c r="AI47" s="81">
        <v>802.897985</v>
      </c>
      <c r="AJ47" s="81">
        <v>803.072253</v>
      </c>
      <c r="AK47" s="81">
        <v>802.925053</v>
      </c>
      <c r="AL47" s="81">
        <v>807.73791005</v>
      </c>
      <c r="AM47" s="81">
        <v>834.33323</v>
      </c>
      <c r="AN47" s="81">
        <v>833.86373</v>
      </c>
      <c r="AO47" s="81">
        <v>836.00843</v>
      </c>
      <c r="AP47" s="81">
        <v>835.941691</v>
      </c>
      <c r="AQ47" s="108">
        <v>-7.98305347230466E-5</v>
      </c>
      <c r="AR47" s="108">
        <v>0.0104966450079109</v>
      </c>
      <c r="AS47" s="108">
        <v>0.482543299959995</v>
      </c>
    </row>
    <row r="48" spans="8:8">
      <c r="A48" s="95"/>
      <c r="B48" s="76"/>
      <c r="C48" s="76"/>
      <c r="D48" s="76"/>
      <c r="E48" s="76"/>
      <c r="F48" s="76"/>
      <c r="G48" s="76"/>
      <c r="H48" s="76"/>
      <c r="I48" s="76"/>
      <c r="J48" s="76"/>
      <c r="K48" s="76"/>
      <c r="L48" s="76"/>
      <c r="M48" s="76"/>
      <c r="N48" s="76"/>
      <c r="O48" s="76"/>
      <c r="P48" s="76"/>
      <c r="Q48" s="76"/>
      <c r="R48" s="76"/>
      <c r="S48" s="76"/>
      <c r="T48" s="76"/>
      <c r="U48" s="76"/>
      <c r="V48" s="76"/>
      <c r="W48" s="76"/>
      <c r="X48" s="76"/>
      <c r="Y48" s="76"/>
      <c r="Z48" s="76"/>
      <c r="AA48" s="76"/>
      <c r="AB48" s="76"/>
      <c r="AC48" s="76"/>
      <c r="AD48" s="76"/>
      <c r="AE48" s="76"/>
      <c r="AF48" s="76"/>
      <c r="AG48" s="76"/>
      <c r="AH48" s="76"/>
      <c r="AI48" s="76"/>
      <c r="AJ48" s="76"/>
      <c r="AK48" s="76"/>
      <c r="AL48" s="76"/>
      <c r="AM48" s="76"/>
      <c r="AN48" s="76"/>
      <c r="AO48" s="76"/>
      <c r="AP48" s="115"/>
      <c r="AQ48" s="78"/>
      <c r="AR48" s="78"/>
      <c r="AS48" s="78"/>
    </row>
    <row r="49" spans="8:8">
      <c r="A49" s="69" t="s">
        <v>165</v>
      </c>
      <c r="B49" s="76">
        <v>8.2</v>
      </c>
      <c r="C49" s="76">
        <v>8.08</v>
      </c>
      <c r="D49" s="76">
        <v>9.44</v>
      </c>
      <c r="E49" s="76">
        <v>9.22</v>
      </c>
      <c r="F49" s="76">
        <v>9.0</v>
      </c>
      <c r="G49" s="76">
        <v>8.82</v>
      </c>
      <c r="H49" s="76">
        <v>8.8</v>
      </c>
      <c r="I49" s="76">
        <v>8.564</v>
      </c>
      <c r="J49" s="76">
        <v>9.2</v>
      </c>
      <c r="K49" s="76">
        <v>9.236</v>
      </c>
      <c r="L49" s="76">
        <v>9.2</v>
      </c>
      <c r="M49" s="76">
        <v>9.2</v>
      </c>
      <c r="N49" s="76">
        <v>9.2</v>
      </c>
      <c r="O49" s="76">
        <v>9.2</v>
      </c>
      <c r="P49" s="76">
        <v>9.979</v>
      </c>
      <c r="Q49" s="76">
        <v>9.979</v>
      </c>
      <c r="R49" s="76">
        <v>10.8</v>
      </c>
      <c r="S49" s="76">
        <v>11.2</v>
      </c>
      <c r="T49" s="76">
        <v>11.314</v>
      </c>
      <c r="U49" s="76">
        <v>11.314</v>
      </c>
      <c r="V49" s="76">
        <v>11.314</v>
      </c>
      <c r="W49" s="76">
        <v>11.314</v>
      </c>
      <c r="X49" s="76">
        <v>11.314</v>
      </c>
      <c r="Y49" s="76">
        <v>11.8</v>
      </c>
      <c r="Z49" s="76">
        <v>11.8</v>
      </c>
      <c r="AA49" s="76">
        <v>12.27</v>
      </c>
      <c r="AB49" s="76">
        <v>12.27</v>
      </c>
      <c r="AC49" s="76">
        <v>12.2</v>
      </c>
      <c r="AD49" s="76">
        <v>12.2</v>
      </c>
      <c r="AE49" s="76">
        <v>12.2</v>
      </c>
      <c r="AF49" s="76">
        <v>12.2</v>
      </c>
      <c r="AG49" s="76">
        <v>12.2</v>
      </c>
      <c r="AH49" s="76">
        <v>12.2</v>
      </c>
      <c r="AI49" s="76">
        <v>12.2</v>
      </c>
      <c r="AJ49" s="76">
        <v>12.2</v>
      </c>
      <c r="AK49" s="76">
        <v>12.2</v>
      </c>
      <c r="AL49" s="76">
        <v>12.2</v>
      </c>
      <c r="AM49" s="76">
        <v>12.2</v>
      </c>
      <c r="AN49" s="76">
        <v>12.2</v>
      </c>
      <c r="AO49" s="76">
        <v>12.2</v>
      </c>
      <c r="AP49" s="115">
        <v>12.2</v>
      </c>
      <c r="AQ49" s="78">
        <v>0.0</v>
      </c>
      <c r="AR49" s="78">
        <v>0.0</v>
      </c>
      <c r="AS49" s="78">
        <v>0.00704239102187802</v>
      </c>
    </row>
    <row r="50" spans="8:8">
      <c r="A50" s="69" t="s">
        <v>266</v>
      </c>
      <c r="B50" s="76">
        <v>1.375</v>
      </c>
      <c r="C50" s="76">
        <v>1.108</v>
      </c>
      <c r="D50" s="76">
        <v>1.457</v>
      </c>
      <c r="E50" s="76">
        <v>1.715</v>
      </c>
      <c r="F50" s="76">
        <v>2.147</v>
      </c>
      <c r="G50" s="76">
        <v>2.018</v>
      </c>
      <c r="H50" s="76">
        <v>1.4</v>
      </c>
      <c r="I50" s="76">
        <v>2.0</v>
      </c>
      <c r="J50" s="76">
        <v>2.0</v>
      </c>
      <c r="K50" s="76">
        <v>2.074</v>
      </c>
      <c r="L50" s="76">
        <v>1.625</v>
      </c>
      <c r="M50" s="76">
        <v>1.45</v>
      </c>
      <c r="N50" s="76">
        <v>1.334</v>
      </c>
      <c r="O50" s="76">
        <v>1.901</v>
      </c>
      <c r="P50" s="76">
        <v>2.965</v>
      </c>
      <c r="Q50" s="76">
        <v>3.125</v>
      </c>
      <c r="R50" s="76">
        <v>3.695</v>
      </c>
      <c r="S50" s="76">
        <v>3.9</v>
      </c>
      <c r="T50" s="76">
        <v>4.03</v>
      </c>
      <c r="U50" s="76">
        <v>5.05</v>
      </c>
      <c r="V50" s="76">
        <v>5.972</v>
      </c>
      <c r="W50" s="76">
        <v>6.5</v>
      </c>
      <c r="X50" s="76">
        <v>8.9</v>
      </c>
      <c r="Y50" s="76">
        <v>8.801</v>
      </c>
      <c r="Z50" s="76">
        <v>9.035</v>
      </c>
      <c r="AA50" s="76">
        <v>9.05</v>
      </c>
      <c r="AB50" s="76">
        <v>9.33</v>
      </c>
      <c r="AC50" s="76">
        <v>9.5</v>
      </c>
      <c r="AD50" s="76">
        <v>9.5</v>
      </c>
      <c r="AE50" s="76">
        <v>9.5</v>
      </c>
      <c r="AF50" s="76">
        <v>9.055</v>
      </c>
      <c r="AG50" s="76">
        <v>9.055</v>
      </c>
      <c r="AH50" s="76">
        <v>9.055</v>
      </c>
      <c r="AI50" s="76">
        <v>9.011</v>
      </c>
      <c r="AJ50" s="76">
        <v>8.423</v>
      </c>
      <c r="AK50" s="76">
        <v>9.524</v>
      </c>
      <c r="AL50" s="76">
        <v>9.523</v>
      </c>
      <c r="AM50" s="76">
        <v>8.384</v>
      </c>
      <c r="AN50" s="76">
        <v>8.16</v>
      </c>
      <c r="AO50" s="76">
        <v>7.783</v>
      </c>
      <c r="AP50" s="115">
        <v>7.783</v>
      </c>
      <c r="AQ50" s="78">
        <v>0.0</v>
      </c>
      <c r="AR50" s="78">
        <v>-0.0197376049086109</v>
      </c>
      <c r="AS50" s="78">
        <v>0.00449269912485874</v>
      </c>
    </row>
    <row r="51" spans="8:8">
      <c r="A51" s="69" t="s">
        <v>267</v>
      </c>
      <c r="B51" s="76">
        <v>0.0</v>
      </c>
      <c r="C51" s="76">
        <v>0.0</v>
      </c>
      <c r="D51" s="76">
        <v>0.0</v>
      </c>
      <c r="E51" s="76">
        <v>0.0</v>
      </c>
      <c r="F51" s="76">
        <v>0.0</v>
      </c>
      <c r="G51" s="76">
        <v>0.0</v>
      </c>
      <c r="H51" s="76">
        <v>0.0</v>
      </c>
      <c r="I51" s="76">
        <v>0.0</v>
      </c>
      <c r="J51" s="76">
        <v>0.0</v>
      </c>
      <c r="K51" s="76">
        <v>0.0</v>
      </c>
      <c r="L51" s="76">
        <v>0.0</v>
      </c>
      <c r="M51" s="76">
        <v>0.0</v>
      </c>
      <c r="N51" s="76">
        <v>0.0</v>
      </c>
      <c r="O51" s="76">
        <v>0.0</v>
      </c>
      <c r="P51" s="76">
        <v>0.0</v>
      </c>
      <c r="Q51" s="76">
        <v>0.0</v>
      </c>
      <c r="R51" s="76">
        <v>0.0</v>
      </c>
      <c r="S51" s="76">
        <v>0.0</v>
      </c>
      <c r="T51" s="76">
        <v>0.0</v>
      </c>
      <c r="U51" s="76">
        <v>0.0</v>
      </c>
      <c r="V51" s="76">
        <v>0.9</v>
      </c>
      <c r="W51" s="76">
        <v>0.9</v>
      </c>
      <c r="X51" s="76">
        <v>0.9</v>
      </c>
      <c r="Y51" s="76">
        <v>0.9</v>
      </c>
      <c r="Z51" s="76">
        <v>0.9</v>
      </c>
      <c r="AA51" s="76">
        <v>1.5</v>
      </c>
      <c r="AB51" s="76">
        <v>1.5</v>
      </c>
      <c r="AC51" s="76">
        <v>1.5</v>
      </c>
      <c r="AD51" s="76">
        <v>1.5</v>
      </c>
      <c r="AE51" s="76">
        <v>1.5</v>
      </c>
      <c r="AF51" s="76">
        <v>1.5</v>
      </c>
      <c r="AG51" s="76">
        <v>1.5</v>
      </c>
      <c r="AH51" s="76">
        <v>1.5</v>
      </c>
      <c r="AI51" s="76">
        <v>1.5</v>
      </c>
      <c r="AJ51" s="76">
        <v>1.5</v>
      </c>
      <c r="AK51" s="76">
        <v>1.5</v>
      </c>
      <c r="AL51" s="76">
        <v>1.5</v>
      </c>
      <c r="AM51" s="76">
        <v>1.5</v>
      </c>
      <c r="AN51" s="76">
        <v>1.5</v>
      </c>
      <c r="AO51" s="76">
        <v>1.5</v>
      </c>
      <c r="AP51" s="115">
        <v>1.5</v>
      </c>
      <c r="AQ51" s="78">
        <v>0.0</v>
      </c>
      <c r="AR51" s="78">
        <v>0.0</v>
      </c>
      <c r="AS51" s="78">
        <v>8.6586774859156E-4</v>
      </c>
    </row>
    <row r="52" spans="8:8">
      <c r="A52" s="69" t="s">
        <v>297</v>
      </c>
      <c r="B52" s="76">
        <v>0.70544</v>
      </c>
      <c r="C52" s="76">
        <v>0.733045</v>
      </c>
      <c r="D52" s="76">
        <v>0.754425</v>
      </c>
      <c r="E52" s="76">
        <v>0.738345</v>
      </c>
      <c r="F52" s="76">
        <v>0.798431</v>
      </c>
      <c r="G52" s="76">
        <v>0.756</v>
      </c>
      <c r="H52" s="76">
        <v>0.7197</v>
      </c>
      <c r="I52" s="76">
        <v>0.695</v>
      </c>
      <c r="J52" s="76">
        <v>0.75</v>
      </c>
      <c r="K52" s="76">
        <v>0.71</v>
      </c>
      <c r="L52" s="76">
        <v>0.7545</v>
      </c>
      <c r="M52" s="76">
        <v>0.6983</v>
      </c>
      <c r="N52" s="76">
        <v>0.725</v>
      </c>
      <c r="O52" s="76">
        <v>0.6505</v>
      </c>
      <c r="P52" s="76">
        <v>1.4127</v>
      </c>
      <c r="Q52" s="76">
        <v>1.3497</v>
      </c>
      <c r="R52" s="76">
        <v>1.6</v>
      </c>
      <c r="S52" s="76">
        <v>1.615</v>
      </c>
      <c r="T52" s="76">
        <v>1.7</v>
      </c>
      <c r="U52" s="76">
        <v>1.7</v>
      </c>
      <c r="V52" s="76">
        <v>1.505913</v>
      </c>
      <c r="W52" s="76">
        <v>1.505913</v>
      </c>
      <c r="X52" s="76">
        <v>1.515</v>
      </c>
      <c r="Y52" s="76">
        <v>1.785</v>
      </c>
      <c r="Z52" s="76">
        <v>1.784</v>
      </c>
      <c r="AA52" s="76">
        <v>1.905</v>
      </c>
      <c r="AB52" s="76">
        <v>1.94</v>
      </c>
      <c r="AC52" s="76">
        <v>1.94</v>
      </c>
      <c r="AD52" s="76">
        <v>1.94</v>
      </c>
      <c r="AE52" s="76">
        <v>2.0</v>
      </c>
      <c r="AF52" s="76">
        <v>2.0</v>
      </c>
      <c r="AG52" s="76">
        <v>2.0</v>
      </c>
      <c r="AH52" s="76">
        <v>2.0</v>
      </c>
      <c r="AI52" s="76">
        <v>2.673</v>
      </c>
      <c r="AJ52" s="76">
        <v>2.867</v>
      </c>
      <c r="AK52" s="76">
        <v>2.982</v>
      </c>
      <c r="AL52" s="76">
        <v>2.982</v>
      </c>
      <c r="AM52" s="76">
        <v>2.982</v>
      </c>
      <c r="AN52" s="76">
        <v>2.982</v>
      </c>
      <c r="AO52" s="76">
        <v>2.882</v>
      </c>
      <c r="AP52" s="115">
        <v>2.882</v>
      </c>
      <c r="AQ52" s="78">
        <v>0.0</v>
      </c>
      <c r="AR52" s="78">
        <v>0.0372092902620931</v>
      </c>
      <c r="AS52" s="78">
        <v>0.00166362056762725</v>
      </c>
    </row>
    <row r="53" spans="8:8">
      <c r="A53" s="69" t="s">
        <v>166</v>
      </c>
      <c r="B53" s="76">
        <v>2.91645</v>
      </c>
      <c r="C53" s="76">
        <v>3.5303</v>
      </c>
      <c r="D53" s="76">
        <v>3.699625</v>
      </c>
      <c r="E53" s="76">
        <v>3.958599</v>
      </c>
      <c r="F53" s="76">
        <v>4.0256</v>
      </c>
      <c r="G53" s="76">
        <v>3.8</v>
      </c>
      <c r="H53" s="76">
        <v>4.5</v>
      </c>
      <c r="I53" s="76">
        <v>4.685</v>
      </c>
      <c r="J53" s="76">
        <v>4.2705</v>
      </c>
      <c r="K53" s="76">
        <v>4.3</v>
      </c>
      <c r="L53" s="76">
        <v>3.459</v>
      </c>
      <c r="M53" s="76">
        <v>3.5353</v>
      </c>
      <c r="N53" s="76">
        <v>3.435</v>
      </c>
      <c r="O53" s="76">
        <v>3.425</v>
      </c>
      <c r="P53" s="76">
        <v>3.941</v>
      </c>
      <c r="Q53" s="76">
        <v>3.804</v>
      </c>
      <c r="R53" s="76">
        <v>3.8435</v>
      </c>
      <c r="S53" s="76">
        <v>3.719</v>
      </c>
      <c r="T53" s="76">
        <v>3.7567</v>
      </c>
      <c r="U53" s="76">
        <v>3.767</v>
      </c>
      <c r="V53" s="76">
        <v>3.6269</v>
      </c>
      <c r="W53" s="76">
        <v>3.668</v>
      </c>
      <c r="X53" s="76">
        <v>3.525</v>
      </c>
      <c r="Y53" s="76">
        <v>3.525</v>
      </c>
      <c r="Z53" s="76">
        <v>3.62</v>
      </c>
      <c r="AA53" s="76">
        <v>3.72</v>
      </c>
      <c r="AB53" s="76">
        <v>3.72</v>
      </c>
      <c r="AC53" s="76">
        <v>4.07</v>
      </c>
      <c r="AD53" s="76">
        <v>4.2</v>
      </c>
      <c r="AE53" s="76">
        <v>4.4</v>
      </c>
      <c r="AF53" s="76">
        <v>4.5</v>
      </c>
      <c r="AG53" s="76">
        <v>4.3</v>
      </c>
      <c r="AH53" s="76">
        <v>4.2</v>
      </c>
      <c r="AI53" s="76">
        <v>3.9</v>
      </c>
      <c r="AJ53" s="76">
        <v>3.681</v>
      </c>
      <c r="AK53" s="76">
        <v>3.473</v>
      </c>
      <c r="AL53" s="76">
        <v>3.384</v>
      </c>
      <c r="AM53" s="76">
        <v>3.325</v>
      </c>
      <c r="AN53" s="76">
        <v>3.197</v>
      </c>
      <c r="AO53" s="76">
        <v>3.146</v>
      </c>
      <c r="AP53" s="115">
        <v>3.146</v>
      </c>
      <c r="AQ53" s="78">
        <v>0.0</v>
      </c>
      <c r="AR53" s="78">
        <v>-0.0329908038829442</v>
      </c>
      <c r="AS53" s="78">
        <v>0.00181601329137937</v>
      </c>
    </row>
    <row r="54" spans="8:8">
      <c r="A54" s="69" t="s">
        <v>269</v>
      </c>
      <c r="B54" s="76" t="s">
        <v>114</v>
      </c>
      <c r="C54" s="76" t="s">
        <v>114</v>
      </c>
      <c r="D54" s="76" t="s">
        <v>114</v>
      </c>
      <c r="E54" s="76" t="s">
        <v>114</v>
      </c>
      <c r="F54" s="76" t="s">
        <v>114</v>
      </c>
      <c r="G54" s="76" t="s">
        <v>114</v>
      </c>
      <c r="H54" s="76" t="s">
        <v>114</v>
      </c>
      <c r="I54" s="76" t="s">
        <v>114</v>
      </c>
      <c r="J54" s="76" t="s">
        <v>114</v>
      </c>
      <c r="K54" s="76" t="s">
        <v>114</v>
      </c>
      <c r="L54" s="76" t="s">
        <v>114</v>
      </c>
      <c r="M54" s="76">
        <v>0.3</v>
      </c>
      <c r="N54" s="76">
        <v>0.3</v>
      </c>
      <c r="O54" s="76">
        <v>0.3</v>
      </c>
      <c r="P54" s="76">
        <v>0.3</v>
      </c>
      <c r="Q54" s="76">
        <v>0.555</v>
      </c>
      <c r="R54" s="76">
        <v>0.555</v>
      </c>
      <c r="S54" s="76">
        <v>0.555</v>
      </c>
      <c r="T54" s="76">
        <v>0.555</v>
      </c>
      <c r="U54" s="76">
        <v>0.555</v>
      </c>
      <c r="V54" s="76">
        <v>0.8</v>
      </c>
      <c r="W54" s="76">
        <v>1.11</v>
      </c>
      <c r="X54" s="76">
        <v>1.095</v>
      </c>
      <c r="Y54" s="76">
        <v>1.28</v>
      </c>
      <c r="Z54" s="76">
        <v>1.765</v>
      </c>
      <c r="AA54" s="76">
        <v>1.805</v>
      </c>
      <c r="AB54" s="76">
        <v>1.755</v>
      </c>
      <c r="AC54" s="76">
        <v>1.705</v>
      </c>
      <c r="AD54" s="76">
        <v>1.705</v>
      </c>
      <c r="AE54" s="76">
        <v>1.705</v>
      </c>
      <c r="AF54" s="76">
        <v>1.705</v>
      </c>
      <c r="AG54" s="76">
        <v>1.705</v>
      </c>
      <c r="AH54" s="76">
        <v>1.705</v>
      </c>
      <c r="AI54" s="76">
        <v>1.705</v>
      </c>
      <c r="AJ54" s="76">
        <v>1.1</v>
      </c>
      <c r="AK54" s="76">
        <v>1.1</v>
      </c>
      <c r="AL54" s="76">
        <v>1.1</v>
      </c>
      <c r="AM54" s="76">
        <v>1.1</v>
      </c>
      <c r="AN54" s="76">
        <v>1.1</v>
      </c>
      <c r="AO54" s="76">
        <v>1.1</v>
      </c>
      <c r="AP54" s="115">
        <v>1.1</v>
      </c>
      <c r="AQ54" s="78">
        <v>0.0</v>
      </c>
      <c r="AR54" s="78">
        <v>-0.0428790328800592</v>
      </c>
      <c r="AS54" s="78">
        <v>6.34969682300478E-4</v>
      </c>
    </row>
    <row r="55" spans="8:8">
      <c r="A55" s="69" t="s">
        <v>270</v>
      </c>
      <c r="B55" s="76">
        <v>0.470925</v>
      </c>
      <c r="C55" s="76">
        <v>0.463488</v>
      </c>
      <c r="D55" s="76">
        <v>0.481785</v>
      </c>
      <c r="E55" s="76">
        <v>0.5473</v>
      </c>
      <c r="F55" s="76">
        <v>0.623</v>
      </c>
      <c r="G55" s="76">
        <v>0.657</v>
      </c>
      <c r="H55" s="76">
        <v>0.646</v>
      </c>
      <c r="I55" s="76">
        <v>0.96</v>
      </c>
      <c r="J55" s="76">
        <v>0.93</v>
      </c>
      <c r="K55" s="76">
        <v>0.9586</v>
      </c>
      <c r="L55" s="76">
        <v>0.86</v>
      </c>
      <c r="M55" s="76">
        <v>0.876</v>
      </c>
      <c r="N55" s="76">
        <v>0.7684</v>
      </c>
      <c r="O55" s="76">
        <v>0.662</v>
      </c>
      <c r="P55" s="76">
        <v>1.4</v>
      </c>
      <c r="Q55" s="76">
        <v>1.47</v>
      </c>
      <c r="R55" s="76">
        <v>2.8</v>
      </c>
      <c r="S55" s="76">
        <v>2.6723</v>
      </c>
      <c r="T55" s="76">
        <v>2.565</v>
      </c>
      <c r="U55" s="76">
        <v>2.565</v>
      </c>
      <c r="V55" s="76">
        <v>2.42</v>
      </c>
      <c r="W55" s="76">
        <v>2.4</v>
      </c>
      <c r="X55" s="76">
        <v>2.37</v>
      </c>
      <c r="Y55" s="76">
        <v>2.285</v>
      </c>
      <c r="Z55" s="76">
        <v>2.19</v>
      </c>
      <c r="AA55" s="76">
        <v>2.146</v>
      </c>
      <c r="AB55" s="76">
        <v>2.15</v>
      </c>
      <c r="AC55" s="76">
        <v>2.0</v>
      </c>
      <c r="AD55" s="76">
        <v>2.0</v>
      </c>
      <c r="AE55" s="76">
        <v>2.0</v>
      </c>
      <c r="AF55" s="76">
        <v>2.0</v>
      </c>
      <c r="AG55" s="76">
        <v>2.0</v>
      </c>
      <c r="AH55" s="76">
        <v>2.0</v>
      </c>
      <c r="AI55" s="76">
        <v>2.0</v>
      </c>
      <c r="AJ55" s="76">
        <v>2.0</v>
      </c>
      <c r="AK55" s="76">
        <v>2.0</v>
      </c>
      <c r="AL55" s="76">
        <v>2.0</v>
      </c>
      <c r="AM55" s="76">
        <v>2.0</v>
      </c>
      <c r="AN55" s="76">
        <v>2.0</v>
      </c>
      <c r="AO55" s="76">
        <v>2.0</v>
      </c>
      <c r="AP55" s="115">
        <v>2.0</v>
      </c>
      <c r="AQ55" s="78">
        <v>0.0</v>
      </c>
      <c r="AR55" s="78">
        <v>0.0</v>
      </c>
      <c r="AS55" s="78">
        <v>0.00115449033145541</v>
      </c>
    </row>
    <row r="56" spans="8:8">
      <c r="A56" s="69" t="s">
        <v>237</v>
      </c>
      <c r="B56" s="76">
        <v>20.33</v>
      </c>
      <c r="C56" s="76">
        <v>22.6</v>
      </c>
      <c r="D56" s="76">
        <v>22.186</v>
      </c>
      <c r="E56" s="76">
        <v>21.784</v>
      </c>
      <c r="F56" s="76">
        <v>21.425</v>
      </c>
      <c r="G56" s="76">
        <v>21.3</v>
      </c>
      <c r="H56" s="76">
        <v>22.8</v>
      </c>
      <c r="I56" s="76">
        <v>22.8</v>
      </c>
      <c r="J56" s="76">
        <v>22.8</v>
      </c>
      <c r="K56" s="76">
        <v>22.8</v>
      </c>
      <c r="L56" s="76">
        <v>22.8</v>
      </c>
      <c r="M56" s="76">
        <v>22.8</v>
      </c>
      <c r="N56" s="76">
        <v>22.8</v>
      </c>
      <c r="O56" s="76">
        <v>22.8</v>
      </c>
      <c r="P56" s="76">
        <v>22.8</v>
      </c>
      <c r="Q56" s="76">
        <v>29.5</v>
      </c>
      <c r="R56" s="76">
        <v>29.5</v>
      </c>
      <c r="S56" s="76">
        <v>29.5</v>
      </c>
      <c r="T56" s="76">
        <v>29.5</v>
      </c>
      <c r="U56" s="76">
        <v>29.5</v>
      </c>
      <c r="V56" s="76">
        <v>36.0</v>
      </c>
      <c r="W56" s="76">
        <v>36.0</v>
      </c>
      <c r="X56" s="76">
        <v>36.0</v>
      </c>
      <c r="Y56" s="76">
        <v>39.126</v>
      </c>
      <c r="Z56" s="76">
        <v>39.126</v>
      </c>
      <c r="AA56" s="76">
        <v>41.464</v>
      </c>
      <c r="AB56" s="76">
        <v>41.464</v>
      </c>
      <c r="AC56" s="76">
        <v>43.663</v>
      </c>
      <c r="AD56" s="76">
        <v>44.271</v>
      </c>
      <c r="AE56" s="76">
        <v>46.422</v>
      </c>
      <c r="AF56" s="76">
        <v>47.097</v>
      </c>
      <c r="AG56" s="76">
        <v>48.014</v>
      </c>
      <c r="AH56" s="76">
        <v>48.472</v>
      </c>
      <c r="AI56" s="76">
        <v>48.363</v>
      </c>
      <c r="AJ56" s="76">
        <v>48.363</v>
      </c>
      <c r="AK56" s="76">
        <v>48.363</v>
      </c>
      <c r="AL56" s="76">
        <v>48.363</v>
      </c>
      <c r="AM56" s="76">
        <v>48.363</v>
      </c>
      <c r="AN56" s="76">
        <v>48.363</v>
      </c>
      <c r="AO56" s="76">
        <v>48.363</v>
      </c>
      <c r="AP56" s="115">
        <v>48.363</v>
      </c>
      <c r="AQ56" s="78">
        <v>0.0</v>
      </c>
      <c r="AR56" s="78">
        <v>0.00410455809559296</v>
      </c>
      <c r="AS56" s="78">
        <v>0.0279173079500891</v>
      </c>
    </row>
    <row r="57" spans="8:8">
      <c r="A57" s="69" t="s">
        <v>238</v>
      </c>
      <c r="B57" s="76">
        <v>16.7</v>
      </c>
      <c r="C57" s="76">
        <v>16.5</v>
      </c>
      <c r="D57" s="76">
        <v>16.75</v>
      </c>
      <c r="E57" s="76">
        <v>16.55</v>
      </c>
      <c r="F57" s="76">
        <v>16.65</v>
      </c>
      <c r="G57" s="76">
        <v>16.6</v>
      </c>
      <c r="H57" s="76">
        <v>16.066</v>
      </c>
      <c r="I57" s="76">
        <v>15.98</v>
      </c>
      <c r="J57" s="76">
        <v>16.0</v>
      </c>
      <c r="K57" s="76">
        <v>16.0</v>
      </c>
      <c r="L57" s="76">
        <v>17.1</v>
      </c>
      <c r="M57" s="76">
        <v>20.0</v>
      </c>
      <c r="N57" s="76">
        <v>20.991</v>
      </c>
      <c r="O57" s="76">
        <v>20.991</v>
      </c>
      <c r="P57" s="76">
        <v>20.991</v>
      </c>
      <c r="Q57" s="76">
        <v>20.828</v>
      </c>
      <c r="R57" s="76">
        <v>20.828</v>
      </c>
      <c r="S57" s="76">
        <v>20.828</v>
      </c>
      <c r="T57" s="76">
        <v>22.5</v>
      </c>
      <c r="U57" s="76">
        <v>29.0</v>
      </c>
      <c r="V57" s="76">
        <v>29.0</v>
      </c>
      <c r="W57" s="76">
        <v>31.506</v>
      </c>
      <c r="X57" s="76">
        <v>34.349</v>
      </c>
      <c r="Y57" s="76">
        <v>35.255</v>
      </c>
      <c r="Z57" s="76">
        <v>35.876</v>
      </c>
      <c r="AA57" s="76">
        <v>36.22</v>
      </c>
      <c r="AB57" s="76">
        <v>37.2</v>
      </c>
      <c r="AC57" s="76">
        <v>37.2</v>
      </c>
      <c r="AD57" s="76">
        <v>37.2</v>
      </c>
      <c r="AE57" s="76">
        <v>37.2</v>
      </c>
      <c r="AF57" s="76">
        <v>37.2</v>
      </c>
      <c r="AG57" s="76">
        <v>36.247</v>
      </c>
      <c r="AH57" s="76">
        <v>37.139</v>
      </c>
      <c r="AI57" s="76">
        <v>37.071</v>
      </c>
      <c r="AJ57" s="76">
        <v>37.448</v>
      </c>
      <c r="AK57" s="76">
        <v>37.062</v>
      </c>
      <c r="AL57" s="76">
        <v>37.453</v>
      </c>
      <c r="AM57" s="76">
        <v>37.453</v>
      </c>
      <c r="AN57" s="76">
        <v>36.972</v>
      </c>
      <c r="AO57" s="76">
        <v>36.89</v>
      </c>
      <c r="AP57" s="115">
        <v>36.89</v>
      </c>
      <c r="AQ57" s="78">
        <v>0.0</v>
      </c>
      <c r="AR57" s="78">
        <v>-8.36474926686592E-4</v>
      </c>
      <c r="AS57" s="78">
        <v>0.0212945741636951</v>
      </c>
    </row>
    <row r="58" spans="8:8">
      <c r="A58" s="69" t="s">
        <v>271</v>
      </c>
      <c r="B58" s="76" t="s">
        <v>114</v>
      </c>
      <c r="C58" s="76" t="s">
        <v>114</v>
      </c>
      <c r="D58" s="76" t="s">
        <v>114</v>
      </c>
      <c r="E58" s="76" t="s">
        <v>114</v>
      </c>
      <c r="F58" s="76" t="s">
        <v>114</v>
      </c>
      <c r="G58" s="76" t="s">
        <v>114</v>
      </c>
      <c r="H58" s="76" t="s">
        <v>114</v>
      </c>
      <c r="I58" s="76" t="s">
        <v>114</v>
      </c>
      <c r="J58" s="76" t="s">
        <v>114</v>
      </c>
      <c r="K58" s="76" t="s">
        <v>114</v>
      </c>
      <c r="L58" s="76" t="s">
        <v>114</v>
      </c>
      <c r="M58" s="76" t="s">
        <v>114</v>
      </c>
      <c r="N58" s="76" t="s">
        <v>114</v>
      </c>
      <c r="O58" s="76" t="s">
        <v>114</v>
      </c>
      <c r="P58" s="76" t="s">
        <v>114</v>
      </c>
      <c r="Q58" s="76" t="s">
        <v>114</v>
      </c>
      <c r="R58" s="76" t="s">
        <v>114</v>
      </c>
      <c r="S58" s="76" t="s">
        <v>114</v>
      </c>
      <c r="T58" s="76" t="s">
        <v>114</v>
      </c>
      <c r="U58" s="76" t="s">
        <v>114</v>
      </c>
      <c r="V58" s="76" t="s">
        <v>114</v>
      </c>
      <c r="W58" s="76" t="s">
        <v>114</v>
      </c>
      <c r="X58" s="76" t="s">
        <v>114</v>
      </c>
      <c r="Y58" s="76" t="s">
        <v>114</v>
      </c>
      <c r="Z58" s="76" t="s">
        <v>114</v>
      </c>
      <c r="AA58" s="76" t="s">
        <v>114</v>
      </c>
      <c r="AB58" s="76" t="s">
        <v>114</v>
      </c>
      <c r="AC58" s="76" t="s">
        <v>114</v>
      </c>
      <c r="AD58" s="76" t="s">
        <v>114</v>
      </c>
      <c r="AE58" s="76" t="s">
        <v>114</v>
      </c>
      <c r="AF58" s="76" t="s">
        <v>114</v>
      </c>
      <c r="AG58" s="76" t="s">
        <v>114</v>
      </c>
      <c r="AH58" s="76">
        <v>3.5</v>
      </c>
      <c r="AI58" s="76">
        <v>3.5</v>
      </c>
      <c r="AJ58" s="76">
        <v>3.5</v>
      </c>
      <c r="AK58" s="76">
        <v>3.5</v>
      </c>
      <c r="AL58" s="76">
        <v>3.5</v>
      </c>
      <c r="AM58" s="76">
        <v>3.5</v>
      </c>
      <c r="AN58" s="76">
        <v>3.5</v>
      </c>
      <c r="AO58" s="76">
        <v>3.5</v>
      </c>
      <c r="AP58" s="115">
        <v>3.5</v>
      </c>
      <c r="AQ58" s="78">
        <v>0.0</v>
      </c>
      <c r="AR58" s="78" t="s">
        <v>114</v>
      </c>
      <c r="AS58" s="78">
        <v>0.00202035808004697</v>
      </c>
    </row>
    <row r="59" spans="8:8">
      <c r="A59" s="69" t="s">
        <v>272</v>
      </c>
      <c r="B59" s="76">
        <v>0.0</v>
      </c>
      <c r="C59" s="76">
        <v>0.2</v>
      </c>
      <c r="D59" s="76">
        <v>0.4</v>
      </c>
      <c r="E59" s="76">
        <v>0.3</v>
      </c>
      <c r="F59" s="76">
        <v>0.3</v>
      </c>
      <c r="G59" s="76">
        <v>0.3</v>
      </c>
      <c r="H59" s="76">
        <v>0.3</v>
      </c>
      <c r="I59" s="76">
        <v>0.3</v>
      </c>
      <c r="J59" s="76">
        <v>0.3</v>
      </c>
      <c r="K59" s="76">
        <v>0.3</v>
      </c>
      <c r="L59" s="76">
        <v>0.3</v>
      </c>
      <c r="M59" s="76">
        <v>0.3</v>
      </c>
      <c r="N59" s="76">
        <v>0.3</v>
      </c>
      <c r="O59" s="76">
        <v>0.3</v>
      </c>
      <c r="P59" s="76">
        <v>0.3</v>
      </c>
      <c r="Q59" s="76">
        <v>0.3</v>
      </c>
      <c r="R59" s="76">
        <v>0.3</v>
      </c>
      <c r="S59" s="76">
        <v>0.2621</v>
      </c>
      <c r="T59" s="76">
        <v>0.2621</v>
      </c>
      <c r="U59" s="76">
        <v>0.2621</v>
      </c>
      <c r="V59" s="76">
        <v>0.2621</v>
      </c>
      <c r="W59" s="76">
        <v>0.563</v>
      </c>
      <c r="X59" s="76">
        <v>0.563</v>
      </c>
      <c r="Y59" s="76">
        <v>0.563</v>
      </c>
      <c r="Z59" s="76">
        <v>0.563</v>
      </c>
      <c r="AA59" s="76">
        <v>0.563</v>
      </c>
      <c r="AB59" s="76">
        <v>5.0</v>
      </c>
      <c r="AC59" s="76">
        <v>5.0</v>
      </c>
      <c r="AD59" s="76">
        <v>5.0</v>
      </c>
      <c r="AE59" s="76">
        <v>5.0</v>
      </c>
      <c r="AF59" s="76">
        <v>5.0</v>
      </c>
      <c r="AG59" s="76">
        <v>5.0</v>
      </c>
      <c r="AH59" s="76">
        <v>1.5</v>
      </c>
      <c r="AI59" s="76">
        <v>1.5</v>
      </c>
      <c r="AJ59" s="76">
        <v>1.5</v>
      </c>
      <c r="AK59" s="76">
        <v>1.5</v>
      </c>
      <c r="AL59" s="76">
        <v>1.5</v>
      </c>
      <c r="AM59" s="76">
        <v>1.5</v>
      </c>
      <c r="AN59" s="76">
        <v>1.5</v>
      </c>
      <c r="AO59" s="76">
        <v>1.5</v>
      </c>
      <c r="AP59" s="115">
        <v>1.5</v>
      </c>
      <c r="AQ59" s="78">
        <v>0.0</v>
      </c>
      <c r="AR59" s="78">
        <v>-0.113431849434787</v>
      </c>
      <c r="AS59" s="78">
        <v>8.6586774859156E-4</v>
      </c>
    </row>
    <row r="60" spans="8:8">
      <c r="A60" s="69" t="s">
        <v>273</v>
      </c>
      <c r="B60" s="76">
        <v>2.180593</v>
      </c>
      <c r="C60" s="76">
        <v>2.4914</v>
      </c>
      <c r="D60" s="76">
        <v>2.4517</v>
      </c>
      <c r="E60" s="76">
        <v>2.51544</v>
      </c>
      <c r="F60" s="76">
        <v>1.815</v>
      </c>
      <c r="G60" s="76">
        <v>1.78</v>
      </c>
      <c r="H60" s="76">
        <v>1.7526</v>
      </c>
      <c r="I60" s="76">
        <v>1.725</v>
      </c>
      <c r="J60" s="76">
        <v>1.79</v>
      </c>
      <c r="K60" s="76">
        <v>1.8</v>
      </c>
      <c r="L60" s="76">
        <v>1.7386</v>
      </c>
      <c r="M60" s="76">
        <v>0.4005</v>
      </c>
      <c r="N60" s="76">
        <v>0.4675</v>
      </c>
      <c r="O60" s="76">
        <v>0.3691</v>
      </c>
      <c r="P60" s="76">
        <v>0.338</v>
      </c>
      <c r="Q60" s="76">
        <v>0.377</v>
      </c>
      <c r="R60" s="76">
        <v>0.34</v>
      </c>
      <c r="S60" s="76">
        <v>0.3139</v>
      </c>
      <c r="T60" s="76">
        <v>0.29</v>
      </c>
      <c r="U60" s="76">
        <v>0.308</v>
      </c>
      <c r="V60" s="76">
        <v>0.4252</v>
      </c>
      <c r="W60" s="76">
        <v>0.526</v>
      </c>
      <c r="X60" s="76">
        <v>0.501</v>
      </c>
      <c r="Y60" s="76">
        <v>0.6499</v>
      </c>
      <c r="Z60" s="76">
        <v>0.6807</v>
      </c>
      <c r="AA60" s="76">
        <v>0.56</v>
      </c>
      <c r="AB60" s="76">
        <v>0.596</v>
      </c>
      <c r="AC60" s="76">
        <v>0.601</v>
      </c>
      <c r="AD60" s="76">
        <v>0.577</v>
      </c>
      <c r="AE60" s="76">
        <v>0.425</v>
      </c>
      <c r="AF60" s="76">
        <v>0.425</v>
      </c>
      <c r="AG60" s="76">
        <v>0.425</v>
      </c>
      <c r="AH60" s="76">
        <v>0.425</v>
      </c>
      <c r="AI60" s="76">
        <v>0.425</v>
      </c>
      <c r="AJ60" s="76">
        <v>0.425</v>
      </c>
      <c r="AK60" s="76">
        <v>0.425</v>
      </c>
      <c r="AL60" s="76">
        <v>0.425</v>
      </c>
      <c r="AM60" s="76">
        <v>0.425</v>
      </c>
      <c r="AN60" s="76">
        <v>0.425</v>
      </c>
      <c r="AO60" s="76">
        <v>0.425</v>
      </c>
      <c r="AP60" s="115">
        <v>0.425</v>
      </c>
      <c r="AQ60" s="78">
        <v>0.0</v>
      </c>
      <c r="AR60" s="78">
        <v>0.0</v>
      </c>
      <c r="AS60" s="78">
        <v>2.45329195434275E-4</v>
      </c>
    </row>
    <row r="61" spans="8:8">
      <c r="A61" s="69" t="s">
        <v>216</v>
      </c>
      <c r="B61" s="76">
        <v>0.55811</v>
      </c>
      <c r="C61" s="76">
        <v>0.575539</v>
      </c>
      <c r="D61" s="76">
        <v>0.650245</v>
      </c>
      <c r="E61" s="76">
        <v>0.710074</v>
      </c>
      <c r="F61" s="76">
        <v>0.98255</v>
      </c>
      <c r="G61" s="76">
        <v>1.00638333333333</v>
      </c>
      <c r="H61" s="76">
        <v>0.981756666666666</v>
      </c>
      <c r="I61" s="76">
        <v>0.95458</v>
      </c>
      <c r="J61" s="76">
        <v>0.956253333333333</v>
      </c>
      <c r="K61" s="76">
        <v>0.907926666666667</v>
      </c>
      <c r="L61" s="76">
        <v>0.88871</v>
      </c>
      <c r="M61" s="76">
        <v>0.811882333333333</v>
      </c>
      <c r="N61" s="76">
        <v>0.758180666666667</v>
      </c>
      <c r="O61" s="76">
        <v>0.634473</v>
      </c>
      <c r="P61" s="76">
        <v>0.581646</v>
      </c>
      <c r="Q61" s="76">
        <v>0.665228</v>
      </c>
      <c r="R61" s="76">
        <v>0.670738</v>
      </c>
      <c r="S61" s="76">
        <v>0.693486</v>
      </c>
      <c r="T61" s="76">
        <v>0.699486</v>
      </c>
      <c r="U61" s="76">
        <v>0.698424</v>
      </c>
      <c r="V61" s="76">
        <v>0.67832</v>
      </c>
      <c r="W61" s="76">
        <v>0.614638</v>
      </c>
      <c r="X61" s="76">
        <v>0.569438</v>
      </c>
      <c r="Y61" s="76">
        <v>0.554438</v>
      </c>
      <c r="Z61" s="76">
        <v>0.563138</v>
      </c>
      <c r="AA61" s="76">
        <v>0.545997</v>
      </c>
      <c r="AB61" s="76">
        <v>0.654526</v>
      </c>
      <c r="AC61" s="76">
        <v>0.659074</v>
      </c>
      <c r="AD61" s="76">
        <v>0.65829</v>
      </c>
      <c r="AE61" s="76">
        <v>0.62149</v>
      </c>
      <c r="AF61" s="76">
        <v>2.266122</v>
      </c>
      <c r="AG61" s="76">
        <v>2.176022</v>
      </c>
      <c r="AH61" s="76">
        <v>3.673112</v>
      </c>
      <c r="AI61" s="76">
        <v>3.673412</v>
      </c>
      <c r="AJ61" s="76">
        <v>3.74964866666667</v>
      </c>
      <c r="AK61" s="76">
        <v>3.99897533333333</v>
      </c>
      <c r="AL61" s="76">
        <v>3.951572</v>
      </c>
      <c r="AM61" s="76">
        <v>3.88597098759653</v>
      </c>
      <c r="AN61" s="76">
        <v>3.8073700836652</v>
      </c>
      <c r="AO61" s="76">
        <v>3.73888392233374</v>
      </c>
      <c r="AP61" s="115">
        <v>3.82295008208795</v>
      </c>
      <c r="AQ61" s="78">
        <v>0.0224842925055946</v>
      </c>
      <c r="AR61" s="78">
        <v>0.196549814323857</v>
      </c>
      <c r="AS61" s="78">
        <v>0.00220677945370361</v>
      </c>
    </row>
    <row r="62" spans="8:8" s="70" ht="10.2" customFormat="1">
      <c r="A62" s="80" t="s">
        <v>174</v>
      </c>
      <c r="B62" s="81">
        <v>53.436518</v>
      </c>
      <c r="C62" s="81">
        <v>56.281772</v>
      </c>
      <c r="D62" s="81">
        <v>58.27078</v>
      </c>
      <c r="E62" s="81">
        <v>58.038758</v>
      </c>
      <c r="F62" s="81">
        <v>57.766581</v>
      </c>
      <c r="G62" s="81">
        <v>57.0373833333333</v>
      </c>
      <c r="H62" s="81">
        <v>57.9660566666667</v>
      </c>
      <c r="I62" s="81">
        <v>58.66358</v>
      </c>
      <c r="J62" s="81">
        <v>58.9967533333333</v>
      </c>
      <c r="K62" s="81">
        <v>59.0865266666667</v>
      </c>
      <c r="L62" s="81">
        <v>58.72581</v>
      </c>
      <c r="M62" s="81">
        <v>60.3719823333333</v>
      </c>
      <c r="N62" s="81">
        <v>61.0790806666667</v>
      </c>
      <c r="O62" s="81">
        <v>61.233073</v>
      </c>
      <c r="P62" s="81">
        <v>65.008346</v>
      </c>
      <c r="Q62" s="81">
        <v>71.952928</v>
      </c>
      <c r="R62" s="81">
        <v>74.932238</v>
      </c>
      <c r="S62" s="81">
        <v>75.258786</v>
      </c>
      <c r="T62" s="81">
        <v>77.172286</v>
      </c>
      <c r="U62" s="81">
        <v>84.719524</v>
      </c>
      <c r="V62" s="81">
        <v>92.904433</v>
      </c>
      <c r="W62" s="81">
        <v>96.607551</v>
      </c>
      <c r="X62" s="81">
        <v>101.601438</v>
      </c>
      <c r="Y62" s="81">
        <v>106.524338</v>
      </c>
      <c r="Z62" s="81">
        <v>107.902838</v>
      </c>
      <c r="AA62" s="81">
        <v>111.748997</v>
      </c>
      <c r="AB62" s="81">
        <v>117.579526</v>
      </c>
      <c r="AC62" s="81">
        <v>120.038074</v>
      </c>
      <c r="AD62" s="81">
        <v>120.75129</v>
      </c>
      <c r="AE62" s="81">
        <v>122.97349</v>
      </c>
      <c r="AF62" s="81">
        <v>124.948122</v>
      </c>
      <c r="AG62" s="81">
        <v>124.622022</v>
      </c>
      <c r="AH62" s="81">
        <v>127.369112</v>
      </c>
      <c r="AI62" s="81">
        <v>127.521412</v>
      </c>
      <c r="AJ62" s="81">
        <v>126.756648666667</v>
      </c>
      <c r="AK62" s="81">
        <v>127.627975333333</v>
      </c>
      <c r="AL62" s="81">
        <v>127.881572</v>
      </c>
      <c r="AM62" s="81">
        <v>126.617970987597</v>
      </c>
      <c r="AN62" s="81">
        <v>125.706370083665</v>
      </c>
      <c r="AO62" s="81">
        <v>125.027883922334</v>
      </c>
      <c r="AP62" s="81">
        <v>125.111950082088</v>
      </c>
      <c r="AQ62" s="108">
        <v>6.72379289458735E-4</v>
      </c>
      <c r="AR62" s="108">
        <v>0.00165817125979051</v>
      </c>
      <c r="AS62" s="108">
        <v>0.0722202683596515</v>
      </c>
    </row>
    <row r="63" spans="8:8">
      <c r="B63" s="76"/>
      <c r="C63" s="76"/>
      <c r="D63" s="76"/>
      <c r="E63" s="76"/>
      <c r="F63" s="76"/>
      <c r="G63" s="76"/>
      <c r="H63" s="76"/>
      <c r="I63" s="76"/>
      <c r="J63" s="76"/>
      <c r="K63" s="76"/>
      <c r="L63" s="76"/>
      <c r="M63" s="76"/>
      <c r="N63" s="76"/>
      <c r="O63" s="76"/>
      <c r="P63" s="76"/>
      <c r="Q63" s="76"/>
      <c r="R63" s="76"/>
      <c r="S63" s="76"/>
      <c r="T63" s="76"/>
      <c r="U63" s="76"/>
      <c r="V63" s="76"/>
      <c r="W63" s="76"/>
      <c r="X63" s="76"/>
      <c r="Y63" s="76"/>
      <c r="Z63" s="76"/>
      <c r="AA63" s="76"/>
      <c r="AB63" s="76"/>
      <c r="AC63" s="76"/>
      <c r="AD63" s="76"/>
      <c r="AE63" s="76"/>
      <c r="AF63" s="76"/>
      <c r="AG63" s="76"/>
      <c r="AH63" s="76"/>
      <c r="AI63" s="76"/>
      <c r="AJ63" s="76"/>
      <c r="AK63" s="76"/>
      <c r="AL63" s="76"/>
      <c r="AM63" s="76"/>
      <c r="AN63" s="76"/>
      <c r="AO63" s="76"/>
      <c r="AP63" s="115"/>
      <c r="AQ63" s="78"/>
      <c r="AR63" s="78"/>
      <c r="AS63" s="78"/>
    </row>
    <row r="64" spans="8:8">
      <c r="A64" s="69" t="s">
        <v>175</v>
      </c>
      <c r="B64" s="76">
        <v>2.12281112604937</v>
      </c>
      <c r="C64" s="76">
        <v>2.61844821266475</v>
      </c>
      <c r="D64" s="76">
        <v>2.9310518066341</v>
      </c>
      <c r="E64" s="76">
        <v>2.4907650545646</v>
      </c>
      <c r="F64" s="76">
        <v>2.55995297274695</v>
      </c>
      <c r="G64" s="76">
        <v>2.45931600084535</v>
      </c>
      <c r="H64" s="76">
        <v>2.87444350993945</v>
      </c>
      <c r="I64" s="76">
        <v>2.9058925636587</v>
      </c>
      <c r="J64" s="76">
        <v>3.18893404713195</v>
      </c>
      <c r="K64" s="76">
        <v>3.10087669671805</v>
      </c>
      <c r="L64" s="76">
        <v>3.1574849934127</v>
      </c>
      <c r="M64" s="76">
        <v>3.22667291159505</v>
      </c>
      <c r="N64" s="76">
        <v>3.2203831008512</v>
      </c>
      <c r="O64" s="76">
        <v>3.2581219653143</v>
      </c>
      <c r="P64" s="76">
        <v>3.81791512151695</v>
      </c>
      <c r="Q64" s="76">
        <v>3.7990456892854</v>
      </c>
      <c r="R64" s="76">
        <v>3.81791512151695</v>
      </c>
      <c r="S64" s="76">
        <v>4.0380584975517</v>
      </c>
      <c r="T64" s="76">
        <v>4.77396635458215</v>
      </c>
      <c r="U64" s="76">
        <v>4.7425173008629</v>
      </c>
      <c r="V64" s="76">
        <v>4.9437912446661</v>
      </c>
      <c r="W64" s="76">
        <v>4.9563708661538</v>
      </c>
      <c r="X64" s="76">
        <v>4.57269241077895</v>
      </c>
      <c r="Y64" s="76">
        <v>3.74943795194866</v>
      </c>
      <c r="Z64" s="76">
        <v>3.88926044478444</v>
      </c>
      <c r="AA64" s="76">
        <v>3.71834112763106</v>
      </c>
      <c r="AB64" s="76">
        <v>3.5145198104766</v>
      </c>
      <c r="AC64" s="76">
        <v>3.42895951492801</v>
      </c>
      <c r="AD64" s="76">
        <v>4.23920035532928</v>
      </c>
      <c r="AE64" s="76">
        <v>4.06139998522213</v>
      </c>
      <c r="AF64" s="76">
        <v>3.83107969540383</v>
      </c>
      <c r="AG64" s="76">
        <v>3.87294467571489</v>
      </c>
      <c r="AH64" s="76">
        <v>3.92196746065246</v>
      </c>
      <c r="AI64" s="76">
        <v>3.95749860154447</v>
      </c>
      <c r="AJ64" s="76">
        <v>2.39034209575977</v>
      </c>
      <c r="AK64" s="76">
        <v>2.39034209575977</v>
      </c>
      <c r="AL64" s="76">
        <v>2.39034209575977</v>
      </c>
      <c r="AM64" s="76">
        <v>2.39034209575977</v>
      </c>
      <c r="AN64" s="76">
        <v>2.39034209575977</v>
      </c>
      <c r="AO64" s="76">
        <v>2.39034209575977</v>
      </c>
      <c r="AP64" s="115">
        <v>2.39034209575977</v>
      </c>
      <c r="AQ64" s="78">
        <v>0.0</v>
      </c>
      <c r="AR64" s="78">
        <v>-0.0516286410778933</v>
      </c>
      <c r="AS64" s="78">
        <v>0.00137981341921276</v>
      </c>
    </row>
    <row r="65" spans="8:8">
      <c r="A65" s="69" t="s">
        <v>239</v>
      </c>
      <c r="B65" s="76">
        <v>1.294</v>
      </c>
      <c r="C65" s="76">
        <v>1.5</v>
      </c>
      <c r="D65" s="76">
        <v>1.44525</v>
      </c>
      <c r="E65" s="76">
        <v>1.527</v>
      </c>
      <c r="F65" s="76">
        <v>1.47027</v>
      </c>
      <c r="G65" s="76">
        <v>1.443</v>
      </c>
      <c r="H65" s="76">
        <v>1.475</v>
      </c>
      <c r="I65" s="76">
        <v>1.6</v>
      </c>
      <c r="J65" s="76">
        <v>1.2</v>
      </c>
      <c r="K65" s="76">
        <v>1.1517</v>
      </c>
      <c r="L65" s="76">
        <v>1.124</v>
      </c>
      <c r="M65" s="76">
        <v>1.15</v>
      </c>
      <c r="N65" s="76">
        <v>1.13</v>
      </c>
      <c r="O65" s="76">
        <v>1.25</v>
      </c>
      <c r="P65" s="76">
        <v>1.188</v>
      </c>
      <c r="Q65" s="76">
        <v>1.124</v>
      </c>
      <c r="R65" s="76">
        <v>1.09</v>
      </c>
      <c r="S65" s="76">
        <v>1.06</v>
      </c>
      <c r="T65" s="76">
        <v>1.02</v>
      </c>
      <c r="U65" s="76">
        <v>1.3</v>
      </c>
      <c r="V65" s="76">
        <v>1.23</v>
      </c>
      <c r="W65" s="76">
        <v>1.16</v>
      </c>
      <c r="X65" s="76">
        <v>1.1</v>
      </c>
      <c r="Y65" s="76">
        <v>1.05</v>
      </c>
      <c r="Z65" s="76">
        <v>1.1203</v>
      </c>
      <c r="AA65" s="76">
        <v>1.105</v>
      </c>
      <c r="AB65" s="76">
        <v>1.2</v>
      </c>
      <c r="AC65" s="76">
        <v>1.078</v>
      </c>
      <c r="AD65" s="76">
        <v>1.078</v>
      </c>
      <c r="AE65" s="76">
        <v>1.1</v>
      </c>
      <c r="AF65" s="76">
        <v>1.1</v>
      </c>
      <c r="AG65" s="76">
        <v>1.1</v>
      </c>
      <c r="AH65" s="76">
        <v>1.1</v>
      </c>
      <c r="AI65" s="76">
        <v>1.1</v>
      </c>
      <c r="AJ65" s="76">
        <v>1.1</v>
      </c>
      <c r="AK65" s="76">
        <v>1.1</v>
      </c>
      <c r="AL65" s="76">
        <v>1.1</v>
      </c>
      <c r="AM65" s="76">
        <v>1.1</v>
      </c>
      <c r="AN65" s="76">
        <v>1.1</v>
      </c>
      <c r="AO65" s="76">
        <v>1.1</v>
      </c>
      <c r="AP65" s="115">
        <v>1.1</v>
      </c>
      <c r="AQ65" s="78">
        <v>0.0</v>
      </c>
      <c r="AR65" s="78">
        <v>0.0</v>
      </c>
      <c r="AS65" s="78">
        <v>6.34969682300478E-4</v>
      </c>
    </row>
    <row r="66" spans="8:8">
      <c r="A66" s="69" t="s">
        <v>177</v>
      </c>
      <c r="B66" s="76">
        <v>13.3526212</v>
      </c>
      <c r="C66" s="76">
        <v>13.2904628</v>
      </c>
      <c r="D66" s="76">
        <v>13.2588705</v>
      </c>
      <c r="E66" s="76">
        <v>14.8808529</v>
      </c>
      <c r="F66" s="76">
        <v>16.3645915</v>
      </c>
      <c r="G66" s="76">
        <v>17.087696</v>
      </c>
      <c r="H66" s="76">
        <v>17.1612892</v>
      </c>
      <c r="I66" s="76">
        <v>17.4234833</v>
      </c>
      <c r="J66" s="76">
        <v>17.2836269</v>
      </c>
      <c r="K66" s="76">
        <v>16.0584907</v>
      </c>
      <c r="L66" s="76">
        <v>16.019715</v>
      </c>
      <c r="M66" s="76">
        <v>15.513212</v>
      </c>
      <c r="N66" s="76">
        <v>15.1931109</v>
      </c>
      <c r="O66" s="76">
        <v>16.435326</v>
      </c>
      <c r="P66" s="76">
        <v>16.25794</v>
      </c>
      <c r="Q66" s="76">
        <v>16.3550625</v>
      </c>
      <c r="R66" s="76">
        <v>16.4444885</v>
      </c>
      <c r="S66" s="76">
        <v>17.0215061</v>
      </c>
      <c r="T66" s="76">
        <v>17.4228236</v>
      </c>
      <c r="U66" s="76">
        <v>15.1119</v>
      </c>
      <c r="V66" s="76">
        <v>15.1903</v>
      </c>
      <c r="W66" s="76">
        <v>15.4115</v>
      </c>
      <c r="X66" s="76">
        <v>15.5087</v>
      </c>
      <c r="Y66" s="76">
        <v>15.4757</v>
      </c>
      <c r="Z66" s="76">
        <v>18.25887607</v>
      </c>
      <c r="AA66" s="76">
        <v>18.249655663</v>
      </c>
      <c r="AB66" s="76">
        <v>20.220299775</v>
      </c>
      <c r="AC66" s="76">
        <v>20.762501341</v>
      </c>
      <c r="AD66" s="76">
        <v>21.1868519</v>
      </c>
      <c r="AE66" s="76">
        <v>21.61762134</v>
      </c>
      <c r="AF66" s="76">
        <v>23.26800749</v>
      </c>
      <c r="AG66" s="76">
        <v>23.74684707</v>
      </c>
      <c r="AH66" s="76">
        <v>24.427835589</v>
      </c>
      <c r="AI66" s="76">
        <v>24.682514973</v>
      </c>
      <c r="AJ66" s="76">
        <v>25.1664555</v>
      </c>
      <c r="AK66" s="76">
        <v>25.62646431</v>
      </c>
      <c r="AL66" s="76">
        <v>25.66381799</v>
      </c>
      <c r="AM66" s="76">
        <v>25.9482</v>
      </c>
      <c r="AN66" s="76">
        <v>26.19009</v>
      </c>
      <c r="AO66" s="76">
        <v>25.96275738</v>
      </c>
      <c r="AP66" s="115">
        <v>25.96275738</v>
      </c>
      <c r="AQ66" s="78">
        <v>0.0</v>
      </c>
      <c r="AR66" s="78">
        <v>0.0184841880073341</v>
      </c>
      <c r="AS66" s="78">
        <v>0.0149868761865663</v>
      </c>
    </row>
    <row r="67" spans="8:8">
      <c r="A67" s="69" t="s">
        <v>179</v>
      </c>
      <c r="B67" s="76">
        <v>2.7569589</v>
      </c>
      <c r="C67" s="76">
        <v>3.4824</v>
      </c>
      <c r="D67" s="76">
        <v>3.5047</v>
      </c>
      <c r="E67" s="76">
        <v>3.62</v>
      </c>
      <c r="F67" s="76">
        <v>3.76</v>
      </c>
      <c r="G67" s="76">
        <v>3.7613103</v>
      </c>
      <c r="H67" s="76">
        <v>4.635</v>
      </c>
      <c r="I67" s="76">
        <v>4.4156</v>
      </c>
      <c r="J67" s="76">
        <v>4.4635</v>
      </c>
      <c r="K67" s="76">
        <v>4.3454</v>
      </c>
      <c r="L67" s="76">
        <v>5.563164</v>
      </c>
      <c r="M67" s="76">
        <v>6.1256</v>
      </c>
      <c r="N67" s="76">
        <v>5.91</v>
      </c>
      <c r="O67" s="76">
        <v>5.86</v>
      </c>
      <c r="P67" s="76">
        <v>5.8073</v>
      </c>
      <c r="Q67" s="76">
        <v>5.5097763</v>
      </c>
      <c r="R67" s="76">
        <v>5.4869604</v>
      </c>
      <c r="S67" s="76">
        <v>5.6254371</v>
      </c>
      <c r="T67" s="76">
        <v>5.3942661</v>
      </c>
      <c r="U67" s="76">
        <v>4.9722096</v>
      </c>
      <c r="V67" s="76">
        <v>5.2899003</v>
      </c>
      <c r="W67" s="76">
        <v>5.513466</v>
      </c>
      <c r="X67" s="76">
        <v>5.5763415</v>
      </c>
      <c r="Y67" s="76">
        <v>5.7311583</v>
      </c>
      <c r="Z67" s="76">
        <v>5.5652724</v>
      </c>
      <c r="AA67" s="76">
        <v>5.9188812</v>
      </c>
      <c r="AB67" s="76">
        <v>5.69268</v>
      </c>
      <c r="AC67" s="76">
        <v>5.45925</v>
      </c>
      <c r="AD67" s="76">
        <v>5.7981</v>
      </c>
      <c r="AE67" s="76">
        <v>5.8228737</v>
      </c>
      <c r="AF67" s="76">
        <v>5.8331898</v>
      </c>
      <c r="AG67" s="76">
        <v>5.7035232</v>
      </c>
      <c r="AH67" s="76">
        <v>5.7197127</v>
      </c>
      <c r="AI67" s="76">
        <v>5.71103061</v>
      </c>
      <c r="AJ67" s="76">
        <v>5.74340961</v>
      </c>
      <c r="AK67" s="76">
        <v>4.786068</v>
      </c>
      <c r="AL67" s="76">
        <v>4.6782384</v>
      </c>
      <c r="AM67" s="76">
        <v>4.54886547</v>
      </c>
      <c r="AN67" s="76">
        <v>4.47657747</v>
      </c>
      <c r="AO67" s="76">
        <v>4.66061431416614</v>
      </c>
      <c r="AP67" s="115">
        <v>4.54329218097889</v>
      </c>
      <c r="AQ67" s="78">
        <v>-0.0251731049339661</v>
      </c>
      <c r="AR67" s="78">
        <v>-0.0220186352968107</v>
      </c>
      <c r="AS67" s="78">
        <v>0.00262259344795855</v>
      </c>
    </row>
    <row r="68" spans="8:8">
      <c r="A68" s="69" t="s">
        <v>180</v>
      </c>
      <c r="B68" s="76">
        <v>11.603</v>
      </c>
      <c r="C68" s="76">
        <v>11.018</v>
      </c>
      <c r="D68" s="76">
        <v>10.534</v>
      </c>
      <c r="E68" s="76">
        <v>10.08</v>
      </c>
      <c r="F68" s="76">
        <v>9.611</v>
      </c>
      <c r="G68" s="76">
        <v>9.18</v>
      </c>
      <c r="H68" s="76">
        <v>9.0</v>
      </c>
      <c r="I68" s="76">
        <v>9.0</v>
      </c>
      <c r="J68" s="76">
        <v>9.0</v>
      </c>
      <c r="K68" s="76">
        <v>5.114</v>
      </c>
      <c r="L68" s="76">
        <v>5.415</v>
      </c>
      <c r="M68" s="76">
        <v>5.909</v>
      </c>
      <c r="N68" s="76">
        <v>5.598</v>
      </c>
      <c r="O68" s="76">
        <v>5.167</v>
      </c>
      <c r="P68" s="76">
        <v>4.98</v>
      </c>
      <c r="Q68" s="76">
        <v>4.98</v>
      </c>
      <c r="R68" s="76">
        <v>4.73</v>
      </c>
      <c r="S68" s="76">
        <v>4.87</v>
      </c>
      <c r="T68" s="76">
        <v>5.1</v>
      </c>
      <c r="U68" s="76">
        <v>5.2</v>
      </c>
      <c r="V68" s="76">
        <v>5.12</v>
      </c>
      <c r="W68" s="76">
        <v>5.1</v>
      </c>
      <c r="X68" s="76">
        <v>4.72</v>
      </c>
      <c r="Y68" s="76">
        <v>4.73</v>
      </c>
      <c r="Z68" s="76">
        <v>4.3</v>
      </c>
      <c r="AA68" s="76">
        <v>4.19</v>
      </c>
      <c r="AB68" s="76">
        <v>4.37</v>
      </c>
      <c r="AC68" s="76">
        <v>3.98874</v>
      </c>
      <c r="AD68" s="76">
        <v>3.7475</v>
      </c>
      <c r="AE68" s="76">
        <v>4.303</v>
      </c>
      <c r="AF68" s="76">
        <v>4.23</v>
      </c>
      <c r="AG68" s="76">
        <v>3.74133</v>
      </c>
      <c r="AH68" s="76">
        <v>3.74133</v>
      </c>
      <c r="AI68" s="76">
        <v>3.6925</v>
      </c>
      <c r="AJ68" s="76">
        <v>3.6245</v>
      </c>
      <c r="AK68" s="76">
        <v>3.60253</v>
      </c>
      <c r="AL68" s="76">
        <v>3.3069</v>
      </c>
      <c r="AM68" s="76">
        <v>3.1709</v>
      </c>
      <c r="AN68" s="76">
        <v>3.1543</v>
      </c>
      <c r="AO68" s="76">
        <v>2.48397</v>
      </c>
      <c r="AP68" s="115">
        <v>2.44</v>
      </c>
      <c r="AQ68" s="78">
        <v>-0.0177015020310231</v>
      </c>
      <c r="AR68" s="78">
        <v>-0.0534632072989688</v>
      </c>
      <c r="AS68" s="78">
        <v>0.0014084782043756</v>
      </c>
    </row>
    <row r="69" spans="8:8">
      <c r="A69" s="69" t="s">
        <v>182</v>
      </c>
      <c r="B69" s="76">
        <v>1.450251</v>
      </c>
      <c r="C69" s="76">
        <v>1.438965</v>
      </c>
      <c r="D69" s="76">
        <v>1.61139</v>
      </c>
      <c r="E69" s="76">
        <v>1.850904</v>
      </c>
      <c r="F69" s="76">
        <v>1.922382</v>
      </c>
      <c r="G69" s="76">
        <v>1.895421</v>
      </c>
      <c r="H69" s="76">
        <v>1.822062</v>
      </c>
      <c r="I69" s="76">
        <v>1.832094</v>
      </c>
      <c r="J69" s="76">
        <v>1.914858</v>
      </c>
      <c r="K69" s="76">
        <v>1.845261</v>
      </c>
      <c r="L69" s="76">
        <v>1.909215</v>
      </c>
      <c r="M69" s="76">
        <v>3.519978</v>
      </c>
      <c r="N69" s="76">
        <v>3.834105</v>
      </c>
      <c r="O69" s="76">
        <v>2.6961</v>
      </c>
      <c r="P69" s="76">
        <v>2.578224</v>
      </c>
      <c r="Q69" s="76">
        <v>2.508</v>
      </c>
      <c r="R69" s="76">
        <v>2.41395</v>
      </c>
      <c r="S69" s="76">
        <v>2.43276</v>
      </c>
      <c r="T69" s="76">
        <v>2.14434</v>
      </c>
      <c r="U69" s="76">
        <v>2.12553</v>
      </c>
      <c r="V69" s="76">
        <v>2.12553</v>
      </c>
      <c r="W69" s="76">
        <v>2.65221</v>
      </c>
      <c r="X69" s="76">
        <v>2.85285</v>
      </c>
      <c r="Y69" s="76">
        <v>3.02841</v>
      </c>
      <c r="Z69" s="76">
        <v>3.3231</v>
      </c>
      <c r="AA69" s="76">
        <v>3.294258</v>
      </c>
      <c r="AB69" s="76">
        <v>2.706132</v>
      </c>
      <c r="AC69" s="76">
        <v>3.422166</v>
      </c>
      <c r="AD69" s="76">
        <v>3.459159</v>
      </c>
      <c r="AE69" s="76">
        <v>3.634</v>
      </c>
      <c r="AF69" s="76">
        <v>3.572</v>
      </c>
      <c r="AG69" s="76">
        <v>3.739</v>
      </c>
      <c r="AH69" s="76">
        <v>3.688</v>
      </c>
      <c r="AI69" s="76">
        <v>3.8</v>
      </c>
      <c r="AJ69" s="76">
        <v>3.6</v>
      </c>
      <c r="AK69" s="76">
        <v>3.018</v>
      </c>
      <c r="AL69" s="76">
        <v>2.8356</v>
      </c>
      <c r="AM69" s="76">
        <v>2.7318</v>
      </c>
      <c r="AN69" s="76">
        <v>2.7318</v>
      </c>
      <c r="AO69" s="76">
        <v>2.7318</v>
      </c>
      <c r="AP69" s="115">
        <v>2.7318</v>
      </c>
      <c r="AQ69" s="78">
        <v>0.0</v>
      </c>
      <c r="AR69" s="78">
        <v>-0.0281339802042122</v>
      </c>
      <c r="AS69" s="78">
        <v>0.00157691834373495</v>
      </c>
    </row>
    <row r="70" spans="8:8">
      <c r="A70" s="69" t="s">
        <v>190</v>
      </c>
      <c r="B70" s="76">
        <v>4.19E-4</v>
      </c>
      <c r="C70" s="76">
        <v>0.0152095</v>
      </c>
      <c r="D70" s="76">
        <v>0.03</v>
      </c>
      <c r="E70" s="76">
        <v>0.03</v>
      </c>
      <c r="F70" s="76">
        <v>0.058</v>
      </c>
      <c r="G70" s="76">
        <v>0.109</v>
      </c>
      <c r="H70" s="76">
        <v>0.104</v>
      </c>
      <c r="I70" s="76">
        <v>0.104</v>
      </c>
      <c r="J70" s="76">
        <v>0.104</v>
      </c>
      <c r="K70" s="76">
        <v>0.2307</v>
      </c>
      <c r="L70" s="76">
        <v>0.2614</v>
      </c>
      <c r="M70" s="76">
        <v>0.22</v>
      </c>
      <c r="N70" s="76">
        <v>0.1786</v>
      </c>
      <c r="O70" s="76">
        <v>0.2181</v>
      </c>
      <c r="P70" s="76">
        <v>0.2308</v>
      </c>
      <c r="Q70" s="76">
        <v>0.2952</v>
      </c>
      <c r="R70" s="76">
        <v>0.2412</v>
      </c>
      <c r="S70" s="76">
        <v>0.2963</v>
      </c>
      <c r="T70" s="76">
        <v>0.3883</v>
      </c>
      <c r="U70" s="76">
        <v>0.35847</v>
      </c>
      <c r="V70" s="76">
        <v>0.515</v>
      </c>
      <c r="W70" s="76">
        <v>0.584</v>
      </c>
      <c r="X70" s="76">
        <v>0.692</v>
      </c>
      <c r="Y70" s="76">
        <v>0.5</v>
      </c>
      <c r="Z70" s="76">
        <v>0.5273</v>
      </c>
      <c r="AA70" s="76">
        <v>0.453</v>
      </c>
      <c r="AB70" s="76">
        <v>0.461</v>
      </c>
      <c r="AC70" s="76">
        <v>0.461</v>
      </c>
      <c r="AD70" s="76">
        <v>0.454</v>
      </c>
      <c r="AE70" s="76">
        <v>0.435</v>
      </c>
      <c r="AF70" s="76">
        <v>0.442</v>
      </c>
      <c r="AG70" s="76">
        <v>0.45327</v>
      </c>
      <c r="AH70" s="76">
        <v>0.44882</v>
      </c>
      <c r="AI70" s="76">
        <v>0.4618</v>
      </c>
      <c r="AJ70" s="76">
        <v>0.40483</v>
      </c>
      <c r="AK70" s="76">
        <v>0.39636</v>
      </c>
      <c r="AL70" s="76">
        <v>0.34939</v>
      </c>
      <c r="AM70" s="76">
        <v>0.3225</v>
      </c>
      <c r="AN70" s="76">
        <v>0.2926</v>
      </c>
      <c r="AO70" s="76">
        <v>0.25275</v>
      </c>
      <c r="AP70" s="115">
        <v>0.25275</v>
      </c>
      <c r="AQ70" s="78">
        <v>0.0</v>
      </c>
      <c r="AR70" s="78">
        <v>-0.0528468875756529</v>
      </c>
      <c r="AS70" s="78">
        <v>1.45898715637678E-4</v>
      </c>
    </row>
    <row r="71" spans="8:8">
      <c r="A71" s="69" t="s">
        <v>191</v>
      </c>
      <c r="B71" s="76">
        <v>0.0</v>
      </c>
      <c r="C71" s="76">
        <v>0.0</v>
      </c>
      <c r="D71" s="76">
        <v>0.0</v>
      </c>
      <c r="E71" s="76">
        <v>0.0</v>
      </c>
      <c r="F71" s="76">
        <v>0.0</v>
      </c>
      <c r="G71" s="76">
        <v>0.0</v>
      </c>
      <c r="H71" s="76">
        <v>0.0</v>
      </c>
      <c r="I71" s="76">
        <v>0.0219</v>
      </c>
      <c r="J71" s="76">
        <v>0.0511</v>
      </c>
      <c r="K71" s="76">
        <v>0.1095</v>
      </c>
      <c r="L71" s="76">
        <v>0.20075</v>
      </c>
      <c r="M71" s="76">
        <v>0.24</v>
      </c>
      <c r="N71" s="76">
        <v>0.35</v>
      </c>
      <c r="O71" s="76">
        <v>0.5962</v>
      </c>
      <c r="P71" s="76">
        <v>0.6387</v>
      </c>
      <c r="Q71" s="76">
        <v>0.76435</v>
      </c>
      <c r="R71" s="76">
        <v>0.89</v>
      </c>
      <c r="S71" s="76">
        <v>1.2464</v>
      </c>
      <c r="T71" s="76">
        <v>1.9</v>
      </c>
      <c r="U71" s="76">
        <v>1.8</v>
      </c>
      <c r="V71" s="76">
        <v>1.95</v>
      </c>
      <c r="W71" s="76">
        <v>2.2</v>
      </c>
      <c r="X71" s="76">
        <v>2.812</v>
      </c>
      <c r="Y71" s="76">
        <v>2.96</v>
      </c>
      <c r="Z71" s="76">
        <v>3.084</v>
      </c>
      <c r="AA71" s="76">
        <v>3.119207468</v>
      </c>
      <c r="AB71" s="76">
        <v>3.25</v>
      </c>
      <c r="AC71" s="76">
        <v>3.41</v>
      </c>
      <c r="AD71" s="76">
        <v>4.73</v>
      </c>
      <c r="AE71" s="76">
        <v>4.5</v>
      </c>
      <c r="AF71" s="76">
        <v>4.4</v>
      </c>
      <c r="AG71" s="76">
        <v>4.4</v>
      </c>
      <c r="AH71" s="76">
        <v>4.4</v>
      </c>
      <c r="AI71" s="76">
        <v>4.4</v>
      </c>
      <c r="AJ71" s="76">
        <v>4.4</v>
      </c>
      <c r="AK71" s="76">
        <v>4.4</v>
      </c>
      <c r="AL71" s="76">
        <v>4.4</v>
      </c>
      <c r="AM71" s="76">
        <v>4.4</v>
      </c>
      <c r="AN71" s="76">
        <v>4.4</v>
      </c>
      <c r="AO71" s="76">
        <v>4.4</v>
      </c>
      <c r="AP71" s="115">
        <v>4.4</v>
      </c>
      <c r="AQ71" s="78">
        <v>0.0</v>
      </c>
      <c r="AR71" s="78">
        <v>-0.0022447623294678</v>
      </c>
      <c r="AS71" s="78">
        <v>0.00253987872920191</v>
      </c>
    </row>
    <row r="72" spans="8:8">
      <c r="A72" s="69" t="s">
        <v>192</v>
      </c>
      <c r="B72" s="76">
        <v>0.99311</v>
      </c>
      <c r="C72" s="76">
        <v>1.08806</v>
      </c>
      <c r="D72" s="76">
        <v>1.08362</v>
      </c>
      <c r="E72" s="76">
        <v>1.109792</v>
      </c>
      <c r="F72" s="76">
        <v>1.100258</v>
      </c>
      <c r="G72" s="76">
        <v>1.17</v>
      </c>
      <c r="H72" s="76">
        <v>0.6788</v>
      </c>
      <c r="I72" s="76">
        <v>0.6705</v>
      </c>
      <c r="J72" s="76">
        <v>0.9757</v>
      </c>
      <c r="K72" s="76">
        <v>0.9455</v>
      </c>
      <c r="L72" s="76">
        <v>1.0052</v>
      </c>
      <c r="M72" s="76">
        <v>0.913268</v>
      </c>
      <c r="N72" s="76">
        <v>0.86678</v>
      </c>
      <c r="O72" s="76">
        <v>1.089473</v>
      </c>
      <c r="P72" s="76">
        <v>1.082783</v>
      </c>
      <c r="Q72" s="76">
        <v>1.072814</v>
      </c>
      <c r="R72" s="76">
        <v>1.331409</v>
      </c>
      <c r="S72" s="76">
        <v>1.196955</v>
      </c>
      <c r="T72" s="76">
        <v>1.339858</v>
      </c>
      <c r="U72" s="76">
        <v>1.417107</v>
      </c>
      <c r="V72" s="76">
        <v>1.307612</v>
      </c>
      <c r="W72" s="76">
        <v>1.24699966666667</v>
      </c>
      <c r="X72" s="76">
        <v>1.11395</v>
      </c>
      <c r="Y72" s="76">
        <v>1.42883989</v>
      </c>
      <c r="Z72" s="76">
        <v>1.45129443343308</v>
      </c>
      <c r="AA72" s="76">
        <v>1.41551327708514</v>
      </c>
      <c r="AB72" s="76">
        <v>1.39079109308514</v>
      </c>
      <c r="AC72" s="76">
        <v>1.26804593308514</v>
      </c>
      <c r="AD72" s="76">
        <v>1.25946448379588</v>
      </c>
      <c r="AE72" s="76">
        <v>1.12290214082398</v>
      </c>
      <c r="AF72" s="76">
        <v>1.10744244633822</v>
      </c>
      <c r="AG72" s="76">
        <v>1.09572533222678</v>
      </c>
      <c r="AH72" s="76">
        <v>1.07461442634664</v>
      </c>
      <c r="AI72" s="76">
        <v>1.2959268050473</v>
      </c>
      <c r="AJ72" s="76">
        <v>1.23413951113433</v>
      </c>
      <c r="AK72" s="76">
        <v>1.25529141271669</v>
      </c>
      <c r="AL72" s="76">
        <v>1.18538882698989</v>
      </c>
      <c r="AM72" s="76">
        <v>1.17365681638681</v>
      </c>
      <c r="AN72" s="76">
        <v>1.17049339065361</v>
      </c>
      <c r="AO72" s="76">
        <v>1.36669547214821</v>
      </c>
      <c r="AP72" s="115">
        <v>1.33777929176904</v>
      </c>
      <c r="AQ72" s="78">
        <v>-0.0211577348198223</v>
      </c>
      <c r="AR72" s="78">
        <v>0.0198422139144478</v>
      </c>
      <c r="AS72" s="78">
        <v>7.72226628984316E-4</v>
      </c>
    </row>
    <row r="73" spans="8:8" s="70" ht="10.2" customFormat="1">
      <c r="A73" s="80" t="s">
        <v>193</v>
      </c>
      <c r="B73" s="81">
        <v>33.5731712260494</v>
      </c>
      <c r="C73" s="81">
        <v>34.4515455126648</v>
      </c>
      <c r="D73" s="81">
        <v>34.3988823066341</v>
      </c>
      <c r="E73" s="81">
        <v>35.5893139545646</v>
      </c>
      <c r="F73" s="81">
        <v>36.8464544727469</v>
      </c>
      <c r="G73" s="81">
        <v>37.1057433008453</v>
      </c>
      <c r="H73" s="81">
        <v>37.7505947099394</v>
      </c>
      <c r="I73" s="81">
        <v>37.9734698636587</v>
      </c>
      <c r="J73" s="81">
        <v>38.1817189471319</v>
      </c>
      <c r="K73" s="81">
        <v>32.9014283967181</v>
      </c>
      <c r="L73" s="81">
        <v>34.6559289934127</v>
      </c>
      <c r="M73" s="81">
        <v>36.8177309115951</v>
      </c>
      <c r="N73" s="81">
        <v>36.2809790008512</v>
      </c>
      <c r="O73" s="81">
        <v>36.5703209653143</v>
      </c>
      <c r="P73" s="81">
        <v>36.5816621215169</v>
      </c>
      <c r="Q73" s="81">
        <v>36.4082484892854</v>
      </c>
      <c r="R73" s="81">
        <v>36.445923021517</v>
      </c>
      <c r="S73" s="81">
        <v>37.7874166975517</v>
      </c>
      <c r="T73" s="81">
        <v>39.4835540545822</v>
      </c>
      <c r="U73" s="81">
        <v>37.0277339008629</v>
      </c>
      <c r="V73" s="81">
        <v>37.6721335446661</v>
      </c>
      <c r="W73" s="81">
        <v>38.8245465328205</v>
      </c>
      <c r="X73" s="81">
        <v>38.9485339107789</v>
      </c>
      <c r="Y73" s="81">
        <v>38.6535461419487</v>
      </c>
      <c r="Z73" s="81">
        <v>41.5194033482175</v>
      </c>
      <c r="AA73" s="81">
        <v>41.4638567357162</v>
      </c>
      <c r="AB73" s="81">
        <v>42.8054226785617</v>
      </c>
      <c r="AC73" s="81">
        <v>43.2786627890131</v>
      </c>
      <c r="AD73" s="81">
        <v>45.9522757391252</v>
      </c>
      <c r="AE73" s="81">
        <v>46.5967971660461</v>
      </c>
      <c r="AF73" s="81">
        <v>47.783719431742</v>
      </c>
      <c r="AG73" s="81">
        <v>47.8526402779417</v>
      </c>
      <c r="AH73" s="81">
        <v>48.5222801759991</v>
      </c>
      <c r="AI73" s="81">
        <v>49.1012709895918</v>
      </c>
      <c r="AJ73" s="81">
        <v>47.6636767168941</v>
      </c>
      <c r="AK73" s="81">
        <v>46.5750558184765</v>
      </c>
      <c r="AL73" s="81">
        <v>45.9096773127497</v>
      </c>
      <c r="AM73" s="81">
        <v>45.7862643821466</v>
      </c>
      <c r="AN73" s="81">
        <v>45.9062029564134</v>
      </c>
      <c r="AO73" s="81">
        <v>45.3489292620741</v>
      </c>
      <c r="AP73" s="81">
        <v>45.1587209485077</v>
      </c>
      <c r="AQ73" s="108">
        <v>-0.00419432865696101</v>
      </c>
      <c r="AR73" s="108">
        <v>-0.00271084327880333</v>
      </c>
      <c r="AS73" s="108">
        <v>0.0260676533579726</v>
      </c>
    </row>
    <row r="74" spans="8:8">
      <c r="B74" s="76"/>
      <c r="C74" s="76"/>
      <c r="D74" s="76"/>
      <c r="E74" s="76"/>
      <c r="F74" s="76"/>
      <c r="G74" s="76"/>
      <c r="H74" s="76"/>
      <c r="I74" s="76"/>
      <c r="J74" s="76"/>
      <c r="K74" s="76"/>
      <c r="L74" s="76"/>
      <c r="M74" s="76"/>
      <c r="N74" s="76"/>
      <c r="O74" s="76"/>
      <c r="P74" s="76"/>
      <c r="Q74" s="76"/>
      <c r="R74" s="76"/>
      <c r="S74" s="76"/>
      <c r="T74" s="76"/>
      <c r="U74" s="76"/>
      <c r="V74" s="76"/>
      <c r="W74" s="76"/>
      <c r="X74" s="76"/>
      <c r="Y74" s="76"/>
      <c r="Z74" s="76"/>
      <c r="AA74" s="76"/>
      <c r="AB74" s="76"/>
      <c r="AC74" s="76"/>
      <c r="AD74" s="76"/>
      <c r="AE74" s="76"/>
      <c r="AF74" s="76"/>
      <c r="AG74" s="76"/>
      <c r="AH74" s="76"/>
      <c r="AI74" s="76"/>
      <c r="AJ74" s="76"/>
      <c r="AK74" s="76"/>
      <c r="AL74" s="76"/>
      <c r="AM74" s="76"/>
      <c r="AN74" s="76"/>
      <c r="AO74" s="76"/>
      <c r="AP74" s="115"/>
      <c r="AQ74" s="78"/>
      <c r="AR74" s="78"/>
      <c r="AS74" s="78"/>
    </row>
    <row r="75" spans="8:8" s="70" ht="10.2" customFormat="1">
      <c r="A75" s="167" t="s">
        <v>194</v>
      </c>
      <c r="B75" s="168">
        <v>682.620985414609</v>
      </c>
      <c r="C75" s="168">
        <v>691.141517042753</v>
      </c>
      <c r="D75" s="168">
        <v>722.237089336469</v>
      </c>
      <c r="E75" s="168">
        <v>734.139197041989</v>
      </c>
      <c r="F75" s="168">
        <v>746.361737125121</v>
      </c>
      <c r="G75" s="168">
        <v>774.255851665413</v>
      </c>
      <c r="H75" s="168">
        <v>879.586139961747</v>
      </c>
      <c r="I75" s="168">
        <v>911.105832457707</v>
      </c>
      <c r="J75" s="168">
        <v>999.490862891153</v>
      </c>
      <c r="K75" s="168">
        <v>1000.17469646254</v>
      </c>
      <c r="L75" s="168">
        <v>1000.9058329849</v>
      </c>
      <c r="M75" s="168">
        <v>1072.85014213796</v>
      </c>
      <c r="N75" s="168">
        <v>1076.85702618125</v>
      </c>
      <c r="O75" s="168">
        <v>1076.34532605314</v>
      </c>
      <c r="P75" s="168">
        <v>1090.15808718914</v>
      </c>
      <c r="Q75" s="168">
        <v>1098.7044868645</v>
      </c>
      <c r="R75" s="168">
        <v>1121.2540171415</v>
      </c>
      <c r="S75" s="168">
        <v>1149.18300964953</v>
      </c>
      <c r="T75" s="168">
        <v>1157.62731266607</v>
      </c>
      <c r="U75" s="168">
        <v>1280.26388016098</v>
      </c>
      <c r="V75" s="168">
        <v>1300.92407580544</v>
      </c>
      <c r="W75" s="168">
        <v>1307.20380480806</v>
      </c>
      <c r="X75" s="168">
        <v>1357.07681037982</v>
      </c>
      <c r="Y75" s="168">
        <v>1358.31187214704</v>
      </c>
      <c r="Z75" s="168">
        <v>1365.26898709565</v>
      </c>
      <c r="AA75" s="168">
        <v>1372.49397496672</v>
      </c>
      <c r="AB75" s="168">
        <v>1383.26569636821</v>
      </c>
      <c r="AC75" s="168">
        <v>1418.32558289537</v>
      </c>
      <c r="AD75" s="168">
        <v>1488.89525744684</v>
      </c>
      <c r="AE75" s="168">
        <v>1530.28878752046</v>
      </c>
      <c r="AF75" s="168">
        <v>1636.88666404317</v>
      </c>
      <c r="AG75" s="168">
        <v>1674.25966074846</v>
      </c>
      <c r="AH75" s="168">
        <v>1683.56672640941</v>
      </c>
      <c r="AI75" s="168">
        <v>1691.89485485456</v>
      </c>
      <c r="AJ75" s="168">
        <v>1694.43749553764</v>
      </c>
      <c r="AK75" s="168">
        <v>1683.90301823334</v>
      </c>
      <c r="AL75" s="168">
        <v>1690.28137965386</v>
      </c>
      <c r="AM75" s="168">
        <v>1728.1713079328</v>
      </c>
      <c r="AN75" s="168">
        <v>1736.14401987242</v>
      </c>
      <c r="AO75" s="168">
        <v>1734.81053700713</v>
      </c>
      <c r="AP75" s="168">
        <v>1732.36617536562</v>
      </c>
      <c r="AQ75" s="169">
        <v>-0.00140900783651399</v>
      </c>
      <c r="AR75" s="169">
        <v>0.01262318209388</v>
      </c>
      <c r="AS75" s="169">
        <v>1.0</v>
      </c>
    </row>
    <row r="76" spans="8:8">
      <c r="A76" s="69" t="s">
        <v>195</v>
      </c>
      <c r="B76" s="76">
        <v>141.539935376759</v>
      </c>
      <c r="C76" s="76">
        <v>147.72676958154</v>
      </c>
      <c r="D76" s="76">
        <v>148.564083553656</v>
      </c>
      <c r="E76" s="76">
        <v>149.081925401129</v>
      </c>
      <c r="F76" s="76">
        <v>124.278338644305</v>
      </c>
      <c r="G76" s="76">
        <v>125.215240689454</v>
      </c>
      <c r="H76" s="76">
        <v>124.864079540569</v>
      </c>
      <c r="I76" s="76">
        <v>124.984759631192</v>
      </c>
      <c r="J76" s="76">
        <v>125.693247277216</v>
      </c>
      <c r="K76" s="76">
        <v>123.675584082419</v>
      </c>
      <c r="L76" s="76">
        <v>122.131545698145</v>
      </c>
      <c r="M76" s="76">
        <v>120.388448921997</v>
      </c>
      <c r="N76" s="76">
        <v>121.621445061373</v>
      </c>
      <c r="O76" s="76">
        <v>119.822640444848</v>
      </c>
      <c r="P76" s="76">
        <v>127.842907763821</v>
      </c>
      <c r="Q76" s="76">
        <v>128.828313858689</v>
      </c>
      <c r="R76" s="76">
        <v>130.263182776343</v>
      </c>
      <c r="S76" s="76">
        <v>145.224177175137</v>
      </c>
      <c r="T76" s="76">
        <v>146.391821726708</v>
      </c>
      <c r="U76" s="76">
        <v>261.854376736356</v>
      </c>
      <c r="V76" s="76">
        <v>262.677629052947</v>
      </c>
      <c r="W76" s="76">
        <v>261.243752939414</v>
      </c>
      <c r="X76" s="76">
        <v>257.789775130659</v>
      </c>
      <c r="Y76" s="76">
        <v>247.342420918743</v>
      </c>
      <c r="Z76" s="76">
        <v>245.217820564172</v>
      </c>
      <c r="AA76" s="76">
        <v>244.636780271091</v>
      </c>
      <c r="AB76" s="76">
        <v>240.701046576392</v>
      </c>
      <c r="AC76" s="76">
        <v>239.717198991743</v>
      </c>
      <c r="AD76" s="76">
        <v>233.997187873571</v>
      </c>
      <c r="AE76" s="76">
        <v>234.593708179245</v>
      </c>
      <c r="AF76" s="76">
        <v>238.541924584215</v>
      </c>
      <c r="AG76" s="76">
        <v>242.778029910958</v>
      </c>
      <c r="AH76" s="76">
        <v>247.236824600805</v>
      </c>
      <c r="AI76" s="76">
        <v>250.546406697172</v>
      </c>
      <c r="AJ76" s="76">
        <v>253.609933401202</v>
      </c>
      <c r="AK76" s="76">
        <v>246.78274261741</v>
      </c>
      <c r="AL76" s="76">
        <v>244.63269359842</v>
      </c>
      <c r="AM76" s="76">
        <v>256.692618500028</v>
      </c>
      <c r="AN76" s="76">
        <v>263.7487556342</v>
      </c>
      <c r="AO76" s="76">
        <v>261.480759309882</v>
      </c>
      <c r="AP76" s="115">
        <v>259.962693271676</v>
      </c>
      <c r="AQ76" s="78">
        <v>-0.0058056510246205</v>
      </c>
      <c r="AR76" s="78">
        <v>0.0109096394171906</v>
      </c>
      <c r="AS76" s="78">
        <v>0.15006220796063</v>
      </c>
    </row>
    <row r="77" spans="8:8">
      <c r="A77" s="69" t="s">
        <v>196</v>
      </c>
      <c r="B77" s="76">
        <v>541.081050037851</v>
      </c>
      <c r="C77" s="76">
        <v>543.414747461213</v>
      </c>
      <c r="D77" s="76">
        <v>573.673005782813</v>
      </c>
      <c r="E77" s="76">
        <v>585.05727164086</v>
      </c>
      <c r="F77" s="76">
        <v>622.083398480816</v>
      </c>
      <c r="G77" s="76">
        <v>649.040610975959</v>
      </c>
      <c r="H77" s="76">
        <v>754.722060421178</v>
      </c>
      <c r="I77" s="76">
        <v>786.121072826515</v>
      </c>
      <c r="J77" s="76">
        <v>873.797615613938</v>
      </c>
      <c r="K77" s="76">
        <v>876.499112380122</v>
      </c>
      <c r="L77" s="76">
        <v>878.774287286755</v>
      </c>
      <c r="M77" s="76">
        <v>952.46169321596</v>
      </c>
      <c r="N77" s="76">
        <v>955.235581119875</v>
      </c>
      <c r="O77" s="76">
        <v>956.522685608295</v>
      </c>
      <c r="P77" s="76">
        <v>962.315179425324</v>
      </c>
      <c r="Q77" s="76">
        <v>969.876173005811</v>
      </c>
      <c r="R77" s="76">
        <v>990.990834365154</v>
      </c>
      <c r="S77" s="76">
        <v>1003.95883247439</v>
      </c>
      <c r="T77" s="76">
        <v>1011.23549093936</v>
      </c>
      <c r="U77" s="76">
        <v>1018.40950342462</v>
      </c>
      <c r="V77" s="76">
        <v>1038.2464467525</v>
      </c>
      <c r="W77" s="76">
        <v>1045.96005186865</v>
      </c>
      <c r="X77" s="76">
        <v>1099.28703524916</v>
      </c>
      <c r="Y77" s="76">
        <v>1110.9694512283</v>
      </c>
      <c r="Z77" s="76">
        <v>1120.05116653147</v>
      </c>
      <c r="AA77" s="76">
        <v>1127.85719469563</v>
      </c>
      <c r="AB77" s="76">
        <v>1142.56464979182</v>
      </c>
      <c r="AC77" s="76">
        <v>1178.60838390363</v>
      </c>
      <c r="AD77" s="76">
        <v>1254.89806957326</v>
      </c>
      <c r="AE77" s="76">
        <v>1295.69507934122</v>
      </c>
      <c r="AF77" s="76">
        <v>1398.34473945895</v>
      </c>
      <c r="AG77" s="76">
        <v>1431.4816308375</v>
      </c>
      <c r="AH77" s="76">
        <v>1436.32990180861</v>
      </c>
      <c r="AI77" s="76">
        <v>1441.34844815739</v>
      </c>
      <c r="AJ77" s="76">
        <v>1440.82756213644</v>
      </c>
      <c r="AK77" s="76">
        <v>1437.12027561593</v>
      </c>
      <c r="AL77" s="76">
        <v>1445.64868605544</v>
      </c>
      <c r="AM77" s="76">
        <v>1471.47868943277</v>
      </c>
      <c r="AN77" s="76">
        <v>1472.39526423822</v>
      </c>
      <c r="AO77" s="76">
        <v>1473.32977769725</v>
      </c>
      <c r="AP77" s="115">
        <v>1472.40348209394</v>
      </c>
      <c r="AQ77" s="78">
        <v>-6.28708940338285E-4</v>
      </c>
      <c r="AR77" s="78">
        <v>0.0129306574041308</v>
      </c>
      <c r="AS77" s="78">
        <v>0.84993779203937</v>
      </c>
    </row>
    <row r="78" spans="8:8">
      <c r="A78" s="69" t="s">
        <v>274</v>
      </c>
      <c r="B78" s="76">
        <v>422.546468994584</v>
      </c>
      <c r="C78" s="76">
        <v>426.676848968276</v>
      </c>
      <c r="D78" s="76">
        <v>456.639311089486</v>
      </c>
      <c r="E78" s="76">
        <v>465.401871401094</v>
      </c>
      <c r="F78" s="76">
        <v>500.119901841197</v>
      </c>
      <c r="G78" s="76">
        <v>526.219840318085</v>
      </c>
      <c r="H78" s="76">
        <v>633.003437697619</v>
      </c>
      <c r="I78" s="76">
        <v>665.106638257075</v>
      </c>
      <c r="J78" s="76">
        <v>751.54924041626</v>
      </c>
      <c r="K78" s="76">
        <v>759.801007145079</v>
      </c>
      <c r="L78" s="76">
        <v>761.50241881452</v>
      </c>
      <c r="M78" s="76">
        <v>767.260091795199</v>
      </c>
      <c r="N78" s="76">
        <v>770.004712395988</v>
      </c>
      <c r="O78" s="76">
        <v>771.906124909518</v>
      </c>
      <c r="P78" s="76">
        <v>777.038802542245</v>
      </c>
      <c r="Q78" s="76">
        <v>784.863919275969</v>
      </c>
      <c r="R78" s="76">
        <v>804.806780155354</v>
      </c>
      <c r="S78" s="76">
        <v>808.289222760142</v>
      </c>
      <c r="T78" s="76">
        <v>812.71102699023</v>
      </c>
      <c r="U78" s="76">
        <v>821.803526941184</v>
      </c>
      <c r="V78" s="76">
        <v>835.624081024717</v>
      </c>
      <c r="W78" s="76">
        <v>842.52083481813</v>
      </c>
      <c r="X78" s="76">
        <v>879.361338901303</v>
      </c>
      <c r="Y78" s="76">
        <v>889.063910237056</v>
      </c>
      <c r="Z78" s="76">
        <v>896.311085577119</v>
      </c>
      <c r="AA78" s="76">
        <v>903.512534596506</v>
      </c>
      <c r="AB78" s="76">
        <v>912.829528511485</v>
      </c>
      <c r="AC78" s="76">
        <v>924.754391991718</v>
      </c>
      <c r="AD78" s="76">
        <v>999.62128923384</v>
      </c>
      <c r="AE78" s="76">
        <v>1040.76290882362</v>
      </c>
      <c r="AF78" s="76">
        <v>1139.81145038796</v>
      </c>
      <c r="AG78" s="76">
        <v>1173.18601482019</v>
      </c>
      <c r="AH78" s="76">
        <v>1174.99839827292</v>
      </c>
      <c r="AI78" s="76">
        <v>1180.53313198577</v>
      </c>
      <c r="AJ78" s="76">
        <v>1180.60413512637</v>
      </c>
      <c r="AK78" s="76">
        <v>1182.5735434</v>
      </c>
      <c r="AL78" s="76">
        <v>1189.0491503</v>
      </c>
      <c r="AM78" s="76">
        <v>1215.0033077</v>
      </c>
      <c r="AN78" s="76">
        <v>1214.4752921</v>
      </c>
      <c r="AO78" s="76">
        <v>1216.0232921</v>
      </c>
      <c r="AP78" s="115">
        <v>1215.9722921</v>
      </c>
      <c r="AQ78" s="78">
        <v>-4.19399861263381E-5</v>
      </c>
      <c r="AR78" s="78">
        <v>0.015684929969096</v>
      </c>
      <c r="AS78" s="78">
        <v>0.701914127273564</v>
      </c>
    </row>
    <row r="79" spans="8:8">
      <c r="A79" s="69" t="s">
        <v>275</v>
      </c>
      <c r="B79" s="76">
        <v>260.074516420025</v>
      </c>
      <c r="C79" s="76">
        <v>264.464668074477</v>
      </c>
      <c r="D79" s="76">
        <v>265.597778246984</v>
      </c>
      <c r="E79" s="76">
        <v>268.737325640895</v>
      </c>
      <c r="F79" s="76">
        <v>246.241835283924</v>
      </c>
      <c r="G79" s="76">
        <v>248.036011347328</v>
      </c>
      <c r="H79" s="76">
        <v>246.582702264128</v>
      </c>
      <c r="I79" s="76">
        <v>245.999194200631</v>
      </c>
      <c r="J79" s="76">
        <v>247.941622474893</v>
      </c>
      <c r="K79" s="76">
        <v>240.373689317462</v>
      </c>
      <c r="L79" s="76">
        <v>239.40341417038</v>
      </c>
      <c r="M79" s="76">
        <v>305.590050342758</v>
      </c>
      <c r="N79" s="76">
        <v>306.852313785259</v>
      </c>
      <c r="O79" s="76">
        <v>304.439201143625</v>
      </c>
      <c r="P79" s="76">
        <v>313.1192846469</v>
      </c>
      <c r="Q79" s="76">
        <v>313.840567588531</v>
      </c>
      <c r="R79" s="76">
        <v>316.447236986142</v>
      </c>
      <c r="S79" s="76">
        <v>340.893786889383</v>
      </c>
      <c r="T79" s="76">
        <v>344.916285675836</v>
      </c>
      <c r="U79" s="76">
        <v>458.460353219793</v>
      </c>
      <c r="V79" s="76">
        <v>465.299994780728</v>
      </c>
      <c r="W79" s="76">
        <v>464.682969989934</v>
      </c>
      <c r="X79" s="76">
        <v>477.715471478521</v>
      </c>
      <c r="Y79" s="76">
        <v>469.247961909984</v>
      </c>
      <c r="Z79" s="76">
        <v>468.957901518526</v>
      </c>
      <c r="AA79" s="76">
        <v>468.981440370212</v>
      </c>
      <c r="AB79" s="76">
        <v>470.436167856722</v>
      </c>
      <c r="AC79" s="76">
        <v>493.571190903653</v>
      </c>
      <c r="AD79" s="76">
        <v>489.273968212996</v>
      </c>
      <c r="AE79" s="76">
        <v>489.525878696846</v>
      </c>
      <c r="AF79" s="76">
        <v>497.075213655202</v>
      </c>
      <c r="AG79" s="76">
        <v>501.073645928269</v>
      </c>
      <c r="AH79" s="76">
        <v>508.56832813649</v>
      </c>
      <c r="AI79" s="76">
        <v>511.3617228688</v>
      </c>
      <c r="AJ79" s="76">
        <v>513.833360411275</v>
      </c>
      <c r="AK79" s="76">
        <v>501.329474833338</v>
      </c>
      <c r="AL79" s="76">
        <v>501.232229353857</v>
      </c>
      <c r="AM79" s="76">
        <v>513.168000232801</v>
      </c>
      <c r="AN79" s="76">
        <v>521.668727772424</v>
      </c>
      <c r="AO79" s="76">
        <v>518.787244907129</v>
      </c>
      <c r="AP79" s="115">
        <v>516.393883265618</v>
      </c>
      <c r="AQ79" s="78">
        <v>-0.00461337795985906</v>
      </c>
      <c r="AR79" s="78">
        <v>0.00582253928860532</v>
      </c>
      <c r="AS79" s="78">
        <v>0.298085872726436</v>
      </c>
    </row>
    <row r="80" spans="8:8">
      <c r="A80" s="69" t="s">
        <v>197</v>
      </c>
      <c r="B80" s="92">
        <v>3.34248259091175</v>
      </c>
      <c r="C80" s="92">
        <v>3.12148183388715</v>
      </c>
      <c r="D80" s="92">
        <v>3.20113869339515</v>
      </c>
      <c r="E80" s="92">
        <v>3.79082996446895</v>
      </c>
      <c r="F80" s="92">
        <v>4.02730280083365</v>
      </c>
      <c r="G80" s="92">
        <v>4.00481580083365</v>
      </c>
      <c r="H80" s="92">
        <v>3.95052969339515</v>
      </c>
      <c r="I80" s="92">
        <v>3.8206218826513</v>
      </c>
      <c r="J80" s="92">
        <v>3.97786528678445</v>
      </c>
      <c r="K80" s="92">
        <v>3.8796872049668</v>
      </c>
      <c r="L80" s="92">
        <v>4.2414566439283</v>
      </c>
      <c r="M80" s="92">
        <v>4.3167938869037</v>
      </c>
      <c r="N80" s="92">
        <v>3.948657480293</v>
      </c>
      <c r="O80" s="92">
        <v>3.6050702466545</v>
      </c>
      <c r="P80" s="92">
        <v>3.6789597475176</v>
      </c>
      <c r="Q80" s="92">
        <v>3.78886384625075</v>
      </c>
      <c r="R80" s="92">
        <v>3.7291463250192</v>
      </c>
      <c r="S80" s="92">
        <v>3.51379859589995</v>
      </c>
      <c r="T80" s="92">
        <v>3.6026000884299</v>
      </c>
      <c r="U80" s="92">
        <v>3.8025306753176</v>
      </c>
      <c r="V80" s="92">
        <v>3.92913743917695</v>
      </c>
      <c r="W80" s="92">
        <v>4.0477823954117</v>
      </c>
      <c r="X80" s="92">
        <v>3.32521933522935</v>
      </c>
      <c r="Y80" s="92">
        <v>3.36305094053811</v>
      </c>
      <c r="Z80" s="92">
        <v>3.26473368386532</v>
      </c>
      <c r="AA80" s="92">
        <v>3.15245191305241</v>
      </c>
      <c r="AB80" s="92">
        <v>3.01911746597631</v>
      </c>
      <c r="AC80" s="92">
        <v>2.96764111229108</v>
      </c>
      <c r="AD80" s="92">
        <v>2.6399993624707</v>
      </c>
      <c r="AE80" s="92">
        <v>3.2117374077946</v>
      </c>
      <c r="AF80" s="92">
        <v>3.1935302113645</v>
      </c>
      <c r="AG80" s="92">
        <v>3.07636084726434</v>
      </c>
      <c r="AH80" s="92">
        <v>2.91567430199023</v>
      </c>
      <c r="AI80" s="92">
        <v>2.81530180087864</v>
      </c>
      <c r="AJ80" s="92">
        <v>2.74813157253018</v>
      </c>
      <c r="AK80" s="92">
        <v>2.56661524118629</v>
      </c>
      <c r="AL80" s="92">
        <v>2.3576486222376</v>
      </c>
      <c r="AM80" s="92">
        <v>2.37560077421204</v>
      </c>
      <c r="AN80" s="92">
        <v>2.38117660319136</v>
      </c>
      <c r="AO80" s="92">
        <v>2.35971228623665</v>
      </c>
      <c r="AP80" s="81">
        <v>2.42438512413312</v>
      </c>
      <c r="AQ80" s="113">
        <v>0.0274070861408315</v>
      </c>
      <c r="AR80" s="113">
        <v>-0.030356920062989</v>
      </c>
      <c r="AS80" s="113">
        <v>0.00139946459276801</v>
      </c>
    </row>
    <row r="81" spans="8:8">
      <c r="A81" s="170" t="s">
        <v>298</v>
      </c>
      <c r="B81" s="76">
        <v>32.2667291159505</v>
      </c>
      <c r="C81" s="76">
        <v>32.2667291159505</v>
      </c>
      <c r="D81" s="76">
        <v>32.6441177605815</v>
      </c>
      <c r="E81" s="76">
        <v>32.7831225780206</v>
      </c>
      <c r="F81" s="76">
        <v>32.9718169003361</v>
      </c>
      <c r="G81" s="76">
        <v>33.161140203726</v>
      </c>
      <c r="H81" s="76">
        <v>33.0309411213283</v>
      </c>
      <c r="I81" s="76">
        <v>33.0982420962875</v>
      </c>
      <c r="J81" s="76">
        <v>33.1441577147176</v>
      </c>
      <c r="K81" s="76">
        <v>33.0856624747998</v>
      </c>
      <c r="L81" s="76">
        <v>32.439069930332</v>
      </c>
      <c r="M81" s="76">
        <v>32.3969281983482</v>
      </c>
      <c r="N81" s="76">
        <v>32.3812036714886</v>
      </c>
      <c r="O81" s="76">
        <v>32.3334011098353</v>
      </c>
      <c r="P81" s="76">
        <v>41.3001553062679</v>
      </c>
      <c r="Q81" s="76">
        <v>41.4819308367651</v>
      </c>
      <c r="R81" s="76">
        <v>42.1461348513157</v>
      </c>
      <c r="S81" s="76">
        <v>41.9781969044549</v>
      </c>
      <c r="T81" s="76">
        <v>43.1166526490917</v>
      </c>
      <c r="U81" s="76">
        <v>175.158649594735</v>
      </c>
      <c r="V81" s="76">
        <v>174.913346975725</v>
      </c>
      <c r="W81" s="76">
        <v>174.655464735227</v>
      </c>
      <c r="X81" s="76">
        <v>174.353553819522</v>
      </c>
      <c r="Y81" s="76">
        <v>174.391292683985</v>
      </c>
      <c r="Z81" s="76">
        <v>173.988744796379</v>
      </c>
      <c r="AA81" s="76">
        <v>173.605066341004</v>
      </c>
      <c r="AB81" s="76">
        <v>173.145910156703</v>
      </c>
      <c r="AC81" s="76">
        <v>172.642725297195</v>
      </c>
      <c r="AD81" s="76">
        <v>170.277756457507</v>
      </c>
      <c r="AE81" s="76">
        <v>169.780861408743</v>
      </c>
      <c r="AF81" s="76">
        <v>169.183329388077</v>
      </c>
      <c r="AG81" s="76">
        <v>168.554348313692</v>
      </c>
      <c r="AH81" s="76">
        <v>167.849889510381</v>
      </c>
      <c r="AI81" s="76">
        <v>167.088822410375</v>
      </c>
      <c r="AJ81" s="76">
        <v>166.245987770699</v>
      </c>
      <c r="AK81" s="76">
        <v>165.321385591353</v>
      </c>
      <c r="AL81" s="76">
        <v>164.439541545444</v>
      </c>
      <c r="AM81" s="76">
        <v>164.466260661484</v>
      </c>
      <c r="AN81" s="76">
        <v>163.46176530607</v>
      </c>
      <c r="AO81" s="76">
        <v>162.398642624712</v>
      </c>
      <c r="AP81" s="115">
        <v>161.361343818051</v>
      </c>
      <c r="AQ81" s="78">
        <v>-0.00638736130977247</v>
      </c>
      <c r="AR81" s="78">
        <v>-0.00443558216944151</v>
      </c>
      <c r="AS81" s="78">
        <v>0.0931450556542965</v>
      </c>
    </row>
    <row r="82" spans="8:8">
      <c r="A82" s="69" t="s">
        <v>278</v>
      </c>
      <c r="B82" s="83" t="s">
        <v>114</v>
      </c>
      <c r="C82" s="83" t="s">
        <v>114</v>
      </c>
      <c r="D82" s="83" t="s">
        <v>114</v>
      </c>
      <c r="E82" s="83">
        <v>1.97562955464328</v>
      </c>
      <c r="F82" s="83">
        <v>2.09513595877644</v>
      </c>
      <c r="G82" s="83">
        <v>2.22785096547167</v>
      </c>
      <c r="H82" s="83">
        <v>3.61978608308567</v>
      </c>
      <c r="I82" s="83">
        <v>3.60531951837482</v>
      </c>
      <c r="J82" s="83">
        <v>3.56317778639102</v>
      </c>
      <c r="K82" s="83">
        <v>3.41033538531547</v>
      </c>
      <c r="L82" s="83">
        <v>3.29837675407494</v>
      </c>
      <c r="M82" s="83">
        <v>3.15559805018954</v>
      </c>
      <c r="N82" s="83">
        <v>3.03294674068447</v>
      </c>
      <c r="O82" s="83">
        <v>2.87821739638576</v>
      </c>
      <c r="P82" s="83">
        <v>3.55500103242402</v>
      </c>
      <c r="Q82" s="83">
        <v>3.61098034804428</v>
      </c>
      <c r="R82" s="83">
        <v>4.1556779584617</v>
      </c>
      <c r="S82" s="83">
        <v>3.8619437967239</v>
      </c>
      <c r="T82" s="83">
        <v>8.39878428626291</v>
      </c>
      <c r="U82" s="83">
        <v>11.8946610976947</v>
      </c>
      <c r="V82" s="83">
        <v>11.7065957564536</v>
      </c>
      <c r="W82" s="83">
        <v>11.5273361502539</v>
      </c>
      <c r="X82" s="83">
        <v>11.5644460336426</v>
      </c>
      <c r="Y82" s="83">
        <v>10.8222483658683</v>
      </c>
      <c r="Z82" s="83">
        <v>10.4473756455348</v>
      </c>
      <c r="AA82" s="83">
        <v>10.1769137835493</v>
      </c>
      <c r="AB82" s="83">
        <v>21.0035650169383</v>
      </c>
      <c r="AC82" s="83">
        <v>22.0118216791775</v>
      </c>
      <c r="AD82" s="83">
        <v>27.038009444588</v>
      </c>
      <c r="AE82" s="83">
        <v>26.5178420960716</v>
      </c>
      <c r="AF82" s="83">
        <v>25.9297447915216</v>
      </c>
      <c r="AG82" s="83">
        <v>25.5580169765601</v>
      </c>
      <c r="AH82" s="83">
        <v>25.8423164221821</v>
      </c>
      <c r="AI82" s="83">
        <v>25.2183671963922</v>
      </c>
      <c r="AJ82" s="83">
        <v>23.5528253114207</v>
      </c>
      <c r="AK82" s="83">
        <v>23.9107155427458</v>
      </c>
      <c r="AL82" s="83">
        <v>23.0271191870123</v>
      </c>
      <c r="AM82" s="83">
        <v>22.0510333216957</v>
      </c>
      <c r="AN82" s="83">
        <v>20.9879062437602</v>
      </c>
      <c r="AO82" s="83">
        <v>19.9118187403252</v>
      </c>
      <c r="AP82" s="116">
        <v>18.8745199336645</v>
      </c>
      <c r="AQ82" s="78">
        <v>-0.052094628832672</v>
      </c>
      <c r="AR82" s="78">
        <v>-0.0282439011414104</v>
      </c>
      <c r="AS82" s="78">
        <v>0.0108952253871391</v>
      </c>
    </row>
    <row r="83" spans="8:8">
      <c r="A83" s="91" t="s">
        <v>279</v>
      </c>
      <c r="B83" s="92">
        <v>0.0</v>
      </c>
      <c r="C83" s="92">
        <v>0.0</v>
      </c>
      <c r="D83" s="92">
        <v>0.0</v>
      </c>
      <c r="E83" s="92">
        <v>0.0</v>
      </c>
      <c r="F83" s="92">
        <v>0.0</v>
      </c>
      <c r="G83" s="92">
        <v>0.0</v>
      </c>
      <c r="H83" s="92">
        <v>0.0</v>
      </c>
      <c r="I83" s="92">
        <v>0.0</v>
      </c>
      <c r="J83" s="92">
        <v>0.0</v>
      </c>
      <c r="K83" s="92">
        <v>0.0</v>
      </c>
      <c r="L83" s="92">
        <v>0.0</v>
      </c>
      <c r="M83" s="92">
        <v>0.0</v>
      </c>
      <c r="N83" s="92">
        <v>0.0</v>
      </c>
      <c r="O83" s="92">
        <v>0.0</v>
      </c>
      <c r="P83" s="92">
        <v>0.0</v>
      </c>
      <c r="Q83" s="92">
        <v>0.0</v>
      </c>
      <c r="R83" s="92">
        <v>0.0</v>
      </c>
      <c r="S83" s="92">
        <v>0.0</v>
      </c>
      <c r="T83" s="92">
        <v>0.0</v>
      </c>
      <c r="U83" s="92">
        <v>0.0</v>
      </c>
      <c r="V83" s="92">
        <v>0.0</v>
      </c>
      <c r="W83" s="92">
        <v>0.0</v>
      </c>
      <c r="X83" s="92">
        <v>0.0</v>
      </c>
      <c r="Y83" s="92">
        <v>0.0</v>
      </c>
      <c r="Z83" s="92">
        <v>0.0</v>
      </c>
      <c r="AA83" s="92">
        <v>0.0</v>
      </c>
      <c r="AB83" s="92">
        <v>7.6</v>
      </c>
      <c r="AC83" s="92">
        <v>20.0</v>
      </c>
      <c r="AD83" s="92">
        <v>94.168</v>
      </c>
      <c r="AE83" s="92">
        <v>133.408</v>
      </c>
      <c r="AF83" s="92">
        <v>220.0</v>
      </c>
      <c r="AG83" s="92">
        <v>220.0</v>
      </c>
      <c r="AH83" s="92">
        <v>220.0</v>
      </c>
      <c r="AI83" s="92">
        <v>258.299</v>
      </c>
      <c r="AJ83" s="92">
        <v>258.739</v>
      </c>
      <c r="AK83" s="92">
        <v>259.521</v>
      </c>
      <c r="AL83" s="92">
        <v>261.253</v>
      </c>
      <c r="AM83" s="92">
        <v>260.928</v>
      </c>
      <c r="AN83" s="92">
        <v>261.787751417928</v>
      </c>
      <c r="AO83" s="92">
        <v>261.787751417928</v>
      </c>
      <c r="AP83" s="81">
        <v>261.787751417928</v>
      </c>
      <c r="AQ83" s="113">
        <v>0.0</v>
      </c>
      <c r="AR83" s="113">
        <v>0.0697363288435955</v>
      </c>
      <c r="AS83" s="113">
        <v>0.151115713952726</v>
      </c>
    </row>
    <row r="85" spans="8:8">
      <c r="A85" s="70" t="s">
        <v>299</v>
      </c>
    </row>
    <row r="86" spans="8:8">
      <c r="A86" s="69" t="s">
        <v>300</v>
      </c>
    </row>
    <row r="87" spans="8:8">
      <c r="A87" s="69" t="s">
        <v>282</v>
      </c>
    </row>
    <row r="88" spans="8:8">
      <c r="A88" s="69" t="s">
        <v>283</v>
      </c>
    </row>
    <row r="89" spans="8:8">
      <c r="A89" s="69" t="s">
        <v>221</v>
      </c>
    </row>
    <row r="90" spans="8:8">
      <c r="A90" s="114" t="s">
        <v>202</v>
      </c>
    </row>
    <row r="91" spans="8:8">
      <c r="A91" s="69" t="s">
        <v>285</v>
      </c>
    </row>
    <row r="92" spans="8:8">
      <c r="A92" s="171" t="s">
        <v>204</v>
      </c>
    </row>
    <row r="93" spans="8:8">
      <c r="A93" s="69" t="s">
        <v>225</v>
      </c>
    </row>
    <row r="94" spans="8:8">
      <c r="A94" s="70" t="s">
        <v>287</v>
      </c>
    </row>
    <row r="95" spans="8:8">
      <c r="A95" s="69" t="s">
        <v>301</v>
      </c>
    </row>
    <row r="96" spans="8:8">
      <c r="A96" s="69" t="s">
        <v>289</v>
      </c>
    </row>
    <row r="97" spans="8:8">
      <c r="A97" s="69" t="s">
        <v>290</v>
      </c>
    </row>
    <row r="98" spans="8:8">
      <c r="A98" s="69" t="s">
        <v>302</v>
      </c>
    </row>
    <row r="99" spans="8:8">
      <c r="A99" s="172" t="s">
        <v>303</v>
      </c>
    </row>
    <row r="100" spans="8:8">
      <c r="A100" s="172" t="s">
        <v>304</v>
      </c>
    </row>
    <row r="101" spans="8:8">
      <c r="A101" s="70" t="s">
        <v>305</v>
      </c>
    </row>
    <row r="102" spans="8:8">
      <c r="A102" s="173" t="s">
        <v>306</v>
      </c>
    </row>
  </sheetData>
  <mergeCells count="1">
    <mergeCell ref="AQ2:AR2"/>
  </mergeCells>
  <conditionalFormatting sqref="AQ4:AR83 AS5:AS83">
    <cfRule type="cellIs" operator="lessThanOrEqual" priority="1" dxfId="252">
      <formula>0</formula>
    </cfRule>
    <cfRule type="cellIs" operator="greaterThan" priority="2" dxfId="253">
      <formula>0</formula>
    </cfRule>
  </conditionalFormatting>
  <hyperlinks>
    <hyperlink ref="L1" location="Contents!A1" display="Contents"/>
    <hyperlink ref="AU1" location="Contents!A1" display="Contents"/>
  </hyperlinks>
  <pageMargins left="0.75" right="0.75" top="1.0" bottom="1.0" header="0.5" footer="0.5"/>
</worksheet>
</file>

<file path=xl/worksheets/sheet11.xml><?xml version="1.0" encoding="utf-8"?>
<worksheet xmlns:r="http://schemas.openxmlformats.org/officeDocument/2006/relationships" xmlns="http://schemas.openxmlformats.org/spreadsheetml/2006/main">
  <dimension ref="A1:BK90"/>
  <sheetViews>
    <sheetView workbookViewId="0" showGridLines="0">
      <pane xSplit="1" ySplit="3" topLeftCell="B73" state="frozen" activePane="bottomRight"/>
      <selection pane="bottomRight" activeCell="B82" sqref="B82"/>
    </sheetView>
  </sheetViews>
  <sheetFormatPr defaultRowHeight="10.2" defaultColWidth="9"/>
  <cols>
    <col min="1" max="1" customWidth="1" width="30.664062" style="69"/>
    <col min="2" max="55" customWidth="1" width="8.5" style="69"/>
    <col min="56" max="57" customWidth="1" width="8.5" style="70"/>
    <col min="58" max="58" customWidth="1" width="10.6640625" style="69"/>
    <col min="59" max="59" customWidth="1" width="11.832031" style="69"/>
    <col min="60" max="60" customWidth="1" width="8.332031" style="69"/>
    <col min="61" max="16384" customWidth="0" width="9.1640625" style="69"/>
  </cols>
  <sheetData>
    <row r="1" spans="8:8" ht="13.2">
      <c r="A1" s="165" t="s">
        <v>307</v>
      </c>
      <c r="L1" s="21" t="s">
        <v>89</v>
      </c>
      <c r="BH1" s="72"/>
      <c r="BJ1" s="21" t="s">
        <v>89</v>
      </c>
    </row>
    <row r="2" spans="8:8">
      <c r="BF2" s="72" t="s">
        <v>90</v>
      </c>
      <c r="BG2" s="72"/>
      <c r="BH2" s="72" t="s">
        <v>91</v>
      </c>
    </row>
    <row r="3" spans="8:8">
      <c r="A3" s="171" t="s">
        <v>308</v>
      </c>
      <c r="B3" s="69">
        <v>1965.0</v>
      </c>
      <c r="C3" s="69">
        <v>1966.0</v>
      </c>
      <c r="D3" s="69">
        <v>1967.0</v>
      </c>
      <c r="E3" s="69">
        <v>1968.0</v>
      </c>
      <c r="F3" s="69">
        <v>1969.0</v>
      </c>
      <c r="G3" s="69">
        <v>1970.0</v>
      </c>
      <c r="H3" s="69">
        <v>1971.0</v>
      </c>
      <c r="I3" s="69">
        <v>1972.0</v>
      </c>
      <c r="J3" s="69">
        <v>1973.0</v>
      </c>
      <c r="K3" s="69">
        <v>1974.0</v>
      </c>
      <c r="L3" s="69">
        <v>1975.0</v>
      </c>
      <c r="M3" s="69">
        <v>1976.0</v>
      </c>
      <c r="N3" s="69">
        <v>1977.0</v>
      </c>
      <c r="O3" s="69">
        <v>1978.0</v>
      </c>
      <c r="P3" s="69">
        <v>1979.0</v>
      </c>
      <c r="Q3" s="69">
        <v>1980.0</v>
      </c>
      <c r="R3" s="69">
        <v>1981.0</v>
      </c>
      <c r="S3" s="69">
        <v>1982.0</v>
      </c>
      <c r="T3" s="69">
        <v>1983.0</v>
      </c>
      <c r="U3" s="69">
        <v>1984.0</v>
      </c>
      <c r="V3" s="69">
        <v>1985.0</v>
      </c>
      <c r="W3" s="69">
        <v>1986.0</v>
      </c>
      <c r="X3" s="69">
        <v>1987.0</v>
      </c>
      <c r="Y3" s="69">
        <v>1988.0</v>
      </c>
      <c r="Z3" s="69">
        <v>1989.0</v>
      </c>
      <c r="AA3" s="69">
        <v>1990.0</v>
      </c>
      <c r="AB3" s="69">
        <v>1991.0</v>
      </c>
      <c r="AC3" s="69">
        <v>1992.0</v>
      </c>
      <c r="AD3" s="69">
        <v>1993.0</v>
      </c>
      <c r="AE3" s="69">
        <v>1994.0</v>
      </c>
      <c r="AF3" s="69">
        <v>1995.0</v>
      </c>
      <c r="AG3" s="69">
        <v>1996.0</v>
      </c>
      <c r="AH3" s="69">
        <v>1997.0</v>
      </c>
      <c r="AI3" s="69">
        <v>1998.0</v>
      </c>
      <c r="AJ3" s="69">
        <v>1999.0</v>
      </c>
      <c r="AK3" s="69">
        <v>2000.0</v>
      </c>
      <c r="AL3" s="69">
        <v>2001.0</v>
      </c>
      <c r="AM3" s="69">
        <v>2002.0</v>
      </c>
      <c r="AN3" s="69">
        <v>2003.0</v>
      </c>
      <c r="AO3" s="69">
        <v>2004.0</v>
      </c>
      <c r="AP3" s="69">
        <v>2005.0</v>
      </c>
      <c r="AQ3" s="69">
        <v>2006.0</v>
      </c>
      <c r="AR3" s="69">
        <v>2007.0</v>
      </c>
      <c r="AS3" s="69">
        <v>2008.0</v>
      </c>
      <c r="AT3" s="69">
        <v>2009.0</v>
      </c>
      <c r="AU3" s="69">
        <v>2010.0</v>
      </c>
      <c r="AV3" s="69">
        <v>2011.0</v>
      </c>
      <c r="AW3" s="69">
        <v>2012.0</v>
      </c>
      <c r="AX3" s="69">
        <v>2013.0</v>
      </c>
      <c r="AY3" s="69">
        <v>2014.0</v>
      </c>
      <c r="AZ3" s="69">
        <v>2015.0</v>
      </c>
      <c r="BA3" s="69">
        <v>2016.0</v>
      </c>
      <c r="BB3" s="69">
        <v>2017.0</v>
      </c>
      <c r="BC3" s="69">
        <v>2018.0</v>
      </c>
      <c r="BD3" s="69">
        <v>2019.0</v>
      </c>
      <c r="BE3" s="70">
        <v>2020.0</v>
      </c>
      <c r="BF3" s="72">
        <v>2020.0</v>
      </c>
      <c r="BG3" s="72" t="s">
        <v>93</v>
      </c>
      <c r="BH3" s="72">
        <v>2020.0</v>
      </c>
    </row>
    <row r="4" spans="8:8">
      <c r="B4" s="74"/>
      <c r="C4" s="74"/>
      <c r="D4" s="74"/>
      <c r="E4" s="74"/>
      <c r="F4" s="74"/>
      <c r="G4" s="74"/>
      <c r="H4" s="74"/>
      <c r="I4" s="74"/>
      <c r="J4" s="74"/>
      <c r="K4" s="74"/>
      <c r="L4" s="74"/>
      <c r="M4" s="74"/>
      <c r="N4" s="74"/>
      <c r="O4" s="74"/>
      <c r="P4" s="74"/>
      <c r="Q4" s="74"/>
      <c r="R4" s="74"/>
      <c r="S4" s="74"/>
      <c r="T4" s="74"/>
      <c r="U4" s="74"/>
      <c r="V4" s="74"/>
      <c r="W4" s="74"/>
      <c r="X4" s="74"/>
      <c r="Y4" s="74"/>
      <c r="Z4" s="74"/>
      <c r="AA4" s="74"/>
      <c r="AB4" s="74"/>
      <c r="AC4" s="74"/>
      <c r="AD4" s="74"/>
      <c r="AE4" s="74"/>
      <c r="AF4" s="74"/>
      <c r="AG4" s="74"/>
      <c r="AH4" s="74"/>
      <c r="AI4" s="74"/>
      <c r="AJ4" s="74"/>
      <c r="AK4" s="74"/>
      <c r="AL4" s="74"/>
      <c r="AM4" s="74"/>
      <c r="AN4" s="74"/>
      <c r="AO4" s="74"/>
      <c r="AP4" s="74"/>
      <c r="AQ4" s="74"/>
      <c r="AR4" s="74"/>
      <c r="AS4" s="74"/>
      <c r="AT4" s="74"/>
      <c r="AU4" s="74"/>
      <c r="AV4" s="74"/>
      <c r="AW4" s="74"/>
      <c r="AX4" s="74"/>
      <c r="AY4" s="74"/>
      <c r="AZ4" s="74"/>
      <c r="BA4" s="74"/>
      <c r="BB4" s="74"/>
      <c r="BC4" s="74"/>
      <c r="BD4" s="75"/>
      <c r="BE4" s="75"/>
      <c r="BF4" s="74"/>
      <c r="BG4" s="74"/>
      <c r="BH4" s="74"/>
    </row>
    <row r="5" spans="8:8">
      <c r="A5" s="69" t="s">
        <v>94</v>
      </c>
      <c r="B5" s="174">
        <v>920.0</v>
      </c>
      <c r="C5" s="174">
        <v>1012.0</v>
      </c>
      <c r="D5" s="174">
        <v>1106.0</v>
      </c>
      <c r="E5" s="174">
        <v>1194.0</v>
      </c>
      <c r="F5" s="174">
        <v>1306.0</v>
      </c>
      <c r="G5" s="174">
        <v>1473.0</v>
      </c>
      <c r="H5" s="174">
        <v>1582.0</v>
      </c>
      <c r="I5" s="174">
        <v>1829.0</v>
      </c>
      <c r="J5" s="174">
        <v>2114.0</v>
      </c>
      <c r="K5" s="174">
        <v>1993.0</v>
      </c>
      <c r="L5" s="174">
        <v>1735.0</v>
      </c>
      <c r="M5" s="174">
        <v>1598.0</v>
      </c>
      <c r="N5" s="174">
        <v>1608.0</v>
      </c>
      <c r="O5" s="174">
        <v>1597.0</v>
      </c>
      <c r="P5" s="174">
        <v>1835.0</v>
      </c>
      <c r="Q5" s="174">
        <v>1764.0</v>
      </c>
      <c r="R5" s="174">
        <v>1610.0</v>
      </c>
      <c r="S5" s="174">
        <v>1590.0</v>
      </c>
      <c r="T5" s="174">
        <v>1661.0</v>
      </c>
      <c r="U5" s="174">
        <v>1775.0</v>
      </c>
      <c r="V5" s="174">
        <v>1812.79521099365</v>
      </c>
      <c r="W5" s="174">
        <v>1805.11746164193</v>
      </c>
      <c r="X5" s="174">
        <v>1908.7699482158</v>
      </c>
      <c r="Y5" s="174">
        <v>2002.41851398741</v>
      </c>
      <c r="Z5" s="174">
        <v>1961.45622826868</v>
      </c>
      <c r="AA5" s="174">
        <v>1967.73567110496</v>
      </c>
      <c r="AB5" s="174">
        <v>1983.50534326451</v>
      </c>
      <c r="AC5" s="174">
        <v>2065.57905982821</v>
      </c>
      <c r="AD5" s="174">
        <v>2189.01030279524</v>
      </c>
      <c r="AE5" s="174">
        <v>2281.33478880381</v>
      </c>
      <c r="AF5" s="174">
        <v>2402.12781289982</v>
      </c>
      <c r="AG5" s="174">
        <v>2479.91742360248</v>
      </c>
      <c r="AH5" s="174">
        <v>2587.59028284439</v>
      </c>
      <c r="AI5" s="174">
        <v>2672.38133911372</v>
      </c>
      <c r="AJ5" s="174">
        <v>2604.39959497769</v>
      </c>
      <c r="AK5" s="174">
        <v>2703.40190236735</v>
      </c>
      <c r="AL5" s="174">
        <v>2727.95812580473</v>
      </c>
      <c r="AM5" s="174">
        <v>2858.16410114571</v>
      </c>
      <c r="AN5" s="174">
        <v>3003.47079197939</v>
      </c>
      <c r="AO5" s="174">
        <v>3079.88144593728</v>
      </c>
      <c r="AP5" s="174">
        <v>3040.8960275232</v>
      </c>
      <c r="AQ5" s="174">
        <v>3208.38420983492</v>
      </c>
      <c r="AR5" s="174">
        <v>3290.18966069301</v>
      </c>
      <c r="AS5" s="174">
        <v>3207.03529755954</v>
      </c>
      <c r="AT5" s="174">
        <v>3202.39768859543</v>
      </c>
      <c r="AU5" s="174">
        <v>3332.07980024705</v>
      </c>
      <c r="AV5" s="174">
        <v>3514.82206603947</v>
      </c>
      <c r="AW5" s="174">
        <v>3740.23767735793</v>
      </c>
      <c r="AX5" s="174">
        <v>4000.41096458707</v>
      </c>
      <c r="AY5" s="174">
        <v>4270.5299026444</v>
      </c>
      <c r="AZ5" s="174">
        <v>4388.13557766783</v>
      </c>
      <c r="BA5" s="174">
        <v>4463.63884720887</v>
      </c>
      <c r="BB5" s="174">
        <v>4813.03335135662</v>
      </c>
      <c r="BC5" s="174">
        <v>5243.87995911751</v>
      </c>
      <c r="BD5" s="174">
        <v>5372.41703226367</v>
      </c>
      <c r="BE5" s="175">
        <v>5135.48314298875</v>
      </c>
      <c r="BF5" s="78">
        <v>-0.0441019168564213</v>
      </c>
      <c r="BG5" s="78">
        <v>0.0530995940728936</v>
      </c>
      <c r="BH5" s="78">
        <v>0.0580995484946923</v>
      </c>
    </row>
    <row r="6" spans="8:8">
      <c r="A6" s="69" t="s">
        <v>95</v>
      </c>
      <c r="B6" s="174">
        <v>362.0</v>
      </c>
      <c r="C6" s="174">
        <v>370.0</v>
      </c>
      <c r="D6" s="174">
        <v>411.0</v>
      </c>
      <c r="E6" s="174">
        <v>439.0</v>
      </c>
      <c r="F6" s="174">
        <v>461.0</v>
      </c>
      <c r="G6" s="174">
        <v>487.0</v>
      </c>
      <c r="H6" s="174">
        <v>486.0</v>
      </c>
      <c r="I6" s="174">
        <v>506.0</v>
      </c>
      <c r="J6" s="174">
        <v>525.0</v>
      </c>
      <c r="K6" s="174">
        <v>653.0</v>
      </c>
      <c r="L6" s="174">
        <v>806.0</v>
      </c>
      <c r="M6" s="174">
        <v>894.0</v>
      </c>
      <c r="N6" s="174">
        <v>1085.0</v>
      </c>
      <c r="O6" s="174">
        <v>1327.0</v>
      </c>
      <c r="P6" s="174">
        <v>1607.0</v>
      </c>
      <c r="Q6" s="174">
        <v>2129.0</v>
      </c>
      <c r="R6" s="174">
        <v>2553.0</v>
      </c>
      <c r="S6" s="174">
        <v>3001.0</v>
      </c>
      <c r="T6" s="174">
        <v>2930.0</v>
      </c>
      <c r="U6" s="174">
        <v>2942.0</v>
      </c>
      <c r="V6" s="174">
        <v>2912.0</v>
      </c>
      <c r="W6" s="174">
        <v>2758.0</v>
      </c>
      <c r="X6" s="174">
        <v>2879.0</v>
      </c>
      <c r="Y6" s="174">
        <v>2877.0</v>
      </c>
      <c r="Z6" s="174">
        <v>2897.0</v>
      </c>
      <c r="AA6" s="174">
        <v>2940.776928768</v>
      </c>
      <c r="AB6" s="174">
        <v>3099.631421918</v>
      </c>
      <c r="AC6" s="174">
        <v>3098.273032787</v>
      </c>
      <c r="AD6" s="174">
        <v>3115.34489947941</v>
      </c>
      <c r="AE6" s="174">
        <v>3135.9556193147</v>
      </c>
      <c r="AF6" s="174">
        <v>3054.76808598921</v>
      </c>
      <c r="AG6" s="174">
        <v>3270.05702200502</v>
      </c>
      <c r="AH6" s="174">
        <v>3408.62612140012</v>
      </c>
      <c r="AI6" s="174">
        <v>3498.55562350981</v>
      </c>
      <c r="AJ6" s="174">
        <v>3351.69031376674</v>
      </c>
      <c r="AK6" s="174">
        <v>3455.94560846721</v>
      </c>
      <c r="AL6" s="174">
        <v>3568.12804280822</v>
      </c>
      <c r="AM6" s="174">
        <v>3592.64832707671</v>
      </c>
      <c r="AN6" s="174">
        <v>3794.69958883562</v>
      </c>
      <c r="AO6" s="174">
        <v>3830.18032932787</v>
      </c>
      <c r="AP6" s="174">
        <v>3765.62080472055</v>
      </c>
      <c r="AQ6" s="174">
        <v>3689.12573072603</v>
      </c>
      <c r="AR6" s="174">
        <v>3478.5303843863</v>
      </c>
      <c r="AS6" s="174">
        <v>3165.32771242896</v>
      </c>
      <c r="AT6" s="174">
        <v>2978.49480151507</v>
      </c>
      <c r="AU6" s="174">
        <v>2959.36647987945</v>
      </c>
      <c r="AV6" s="174">
        <v>2940.31337989589</v>
      </c>
      <c r="AW6" s="174">
        <v>2911.09798051366</v>
      </c>
      <c r="AX6" s="174">
        <v>2874.75273139726</v>
      </c>
      <c r="AY6" s="174">
        <v>2784.20087894247</v>
      </c>
      <c r="AZ6" s="174">
        <v>2586.54084728219</v>
      </c>
      <c r="BA6" s="174">
        <v>2455.79949766393</v>
      </c>
      <c r="BB6" s="174">
        <v>2224.15015987397</v>
      </c>
      <c r="BC6" s="174">
        <v>2068.37114286301</v>
      </c>
      <c r="BD6" s="174">
        <v>1918.14282498356</v>
      </c>
      <c r="BE6" s="175">
        <v>1909.90645713661</v>
      </c>
      <c r="BF6" s="78">
        <v>-0.00429392834551834</v>
      </c>
      <c r="BG6" s="78">
        <v>-0.0430518448541424</v>
      </c>
      <c r="BH6" s="78">
        <v>0.0216074514777115</v>
      </c>
    </row>
    <row r="7" spans="8:8">
      <c r="A7" s="69" t="s">
        <v>96</v>
      </c>
      <c r="B7" s="174">
        <v>9014.148</v>
      </c>
      <c r="C7" s="174">
        <v>9579.241</v>
      </c>
      <c r="D7" s="174">
        <v>10219.252</v>
      </c>
      <c r="E7" s="174">
        <v>10599.743</v>
      </c>
      <c r="F7" s="174">
        <v>10827.674</v>
      </c>
      <c r="G7" s="174">
        <v>11296.849</v>
      </c>
      <c r="H7" s="174">
        <v>11155.778</v>
      </c>
      <c r="I7" s="174">
        <v>11184.896</v>
      </c>
      <c r="J7" s="174">
        <v>10945.953</v>
      </c>
      <c r="K7" s="174">
        <v>10461.205</v>
      </c>
      <c r="L7" s="174">
        <v>10007.737</v>
      </c>
      <c r="M7" s="174">
        <v>9735.639</v>
      </c>
      <c r="N7" s="174">
        <v>9862.562</v>
      </c>
      <c r="O7" s="174">
        <v>10274.441</v>
      </c>
      <c r="P7" s="174">
        <v>10135.534</v>
      </c>
      <c r="Q7" s="174">
        <v>10169.626</v>
      </c>
      <c r="R7" s="174">
        <v>10180.573</v>
      </c>
      <c r="S7" s="174">
        <v>10198.534</v>
      </c>
      <c r="T7" s="174">
        <v>10246.668</v>
      </c>
      <c r="U7" s="174">
        <v>10508.951</v>
      </c>
      <c r="V7" s="174">
        <v>10580.378</v>
      </c>
      <c r="W7" s="174">
        <v>10231.142</v>
      </c>
      <c r="X7" s="174">
        <v>9943.978</v>
      </c>
      <c r="Y7" s="174">
        <v>9764.689</v>
      </c>
      <c r="Z7" s="174">
        <v>9159.077</v>
      </c>
      <c r="AA7" s="174">
        <v>8914.307</v>
      </c>
      <c r="AB7" s="174">
        <v>9075.545</v>
      </c>
      <c r="AC7" s="174">
        <v>8868.125</v>
      </c>
      <c r="AD7" s="174">
        <v>8582.665</v>
      </c>
      <c r="AE7" s="174">
        <v>8388.579</v>
      </c>
      <c r="AF7" s="174">
        <v>8321.639</v>
      </c>
      <c r="AG7" s="174">
        <v>8294.527</v>
      </c>
      <c r="AH7" s="174">
        <v>8268.592</v>
      </c>
      <c r="AI7" s="174">
        <v>8010.833</v>
      </c>
      <c r="AJ7" s="174">
        <v>7731.458</v>
      </c>
      <c r="AK7" s="174">
        <v>7732.65864480874</v>
      </c>
      <c r="AL7" s="174">
        <v>7669.60921917808</v>
      </c>
      <c r="AM7" s="174">
        <v>7624.3382739726</v>
      </c>
      <c r="AN7" s="174">
        <v>7368.44794520548</v>
      </c>
      <c r="AO7" s="174">
        <v>7250.24395628415</v>
      </c>
      <c r="AP7" s="174">
        <v>6900.78364383562</v>
      </c>
      <c r="AQ7" s="174">
        <v>6824.85852054794</v>
      </c>
      <c r="AR7" s="174">
        <v>6856.69178082192</v>
      </c>
      <c r="AS7" s="174">
        <v>6783.35406010929</v>
      </c>
      <c r="AT7" s="174">
        <v>7266.70695890411</v>
      </c>
      <c r="AU7" s="174">
        <v>7558.50310958904</v>
      </c>
      <c r="AV7" s="174">
        <v>7883.3415890411</v>
      </c>
      <c r="AW7" s="174">
        <v>8928.73354098361</v>
      </c>
      <c r="AX7" s="174">
        <v>10099.921</v>
      </c>
      <c r="AY7" s="174">
        <v>11803.9643424658</v>
      </c>
      <c r="AZ7" s="174">
        <v>12788.7560136986</v>
      </c>
      <c r="BA7" s="174">
        <v>12360.7641693989</v>
      </c>
      <c r="BB7" s="174">
        <v>13154.3806575342</v>
      </c>
      <c r="BC7" s="174">
        <v>15333.5647123288</v>
      </c>
      <c r="BD7" s="174">
        <v>17072.3627260274</v>
      </c>
      <c r="BE7" s="175">
        <v>16475.717273224</v>
      </c>
      <c r="BF7" s="78">
        <v>-0.0349480304734711</v>
      </c>
      <c r="BG7" s="78">
        <v>0.0891698183684166</v>
      </c>
      <c r="BH7" s="78">
        <v>0.186395653154346</v>
      </c>
    </row>
    <row r="8" spans="8:8" s="70" ht="10.2" customFormat="1">
      <c r="A8" s="80" t="s">
        <v>97</v>
      </c>
      <c r="B8" s="176">
        <v>10296.148</v>
      </c>
      <c r="C8" s="176">
        <v>10961.241</v>
      </c>
      <c r="D8" s="176">
        <v>11736.252</v>
      </c>
      <c r="E8" s="176">
        <v>12232.743</v>
      </c>
      <c r="F8" s="176">
        <v>12594.674</v>
      </c>
      <c r="G8" s="176">
        <v>13256.849</v>
      </c>
      <c r="H8" s="176">
        <v>13223.778</v>
      </c>
      <c r="I8" s="176">
        <v>13519.896</v>
      </c>
      <c r="J8" s="176">
        <v>13584.953</v>
      </c>
      <c r="K8" s="176">
        <v>13107.205</v>
      </c>
      <c r="L8" s="176">
        <v>12548.737</v>
      </c>
      <c r="M8" s="176">
        <v>12227.639</v>
      </c>
      <c r="N8" s="176">
        <v>12555.562</v>
      </c>
      <c r="O8" s="176">
        <v>13198.441</v>
      </c>
      <c r="P8" s="176">
        <v>13577.534</v>
      </c>
      <c r="Q8" s="176">
        <v>14062.626</v>
      </c>
      <c r="R8" s="176">
        <v>14343.573</v>
      </c>
      <c r="S8" s="176">
        <v>14789.534</v>
      </c>
      <c r="T8" s="176">
        <v>14837.668</v>
      </c>
      <c r="U8" s="176">
        <v>15225.951</v>
      </c>
      <c r="V8" s="176">
        <v>15305.1732109937</v>
      </c>
      <c r="W8" s="176">
        <v>14794.2594616419</v>
      </c>
      <c r="X8" s="176">
        <v>14731.7479482158</v>
      </c>
      <c r="Y8" s="176">
        <v>14644.1075139874</v>
      </c>
      <c r="Z8" s="176">
        <v>14017.5332282687</v>
      </c>
      <c r="AA8" s="176">
        <v>13822.819599873</v>
      </c>
      <c r="AB8" s="176">
        <v>14158.6817651825</v>
      </c>
      <c r="AC8" s="176">
        <v>14031.9770926152</v>
      </c>
      <c r="AD8" s="176">
        <v>13887.0202022747</v>
      </c>
      <c r="AE8" s="176">
        <v>13805.8694081185</v>
      </c>
      <c r="AF8" s="176">
        <v>13778.534898889</v>
      </c>
      <c r="AG8" s="176">
        <v>14044.5014456075</v>
      </c>
      <c r="AH8" s="176">
        <v>14264.8084042445</v>
      </c>
      <c r="AI8" s="176">
        <v>14181.7699626235</v>
      </c>
      <c r="AJ8" s="176">
        <v>13687.5479087444</v>
      </c>
      <c r="AK8" s="176">
        <v>13892.0061556433</v>
      </c>
      <c r="AL8" s="176">
        <v>13965.695387791</v>
      </c>
      <c r="AM8" s="176">
        <v>14075.150702195</v>
      </c>
      <c r="AN8" s="176">
        <v>14166.6183260205</v>
      </c>
      <c r="AO8" s="176">
        <v>14160.3057315493</v>
      </c>
      <c r="AP8" s="176">
        <v>13707.3004760794</v>
      </c>
      <c r="AQ8" s="176">
        <v>13722.3684611089</v>
      </c>
      <c r="AR8" s="176">
        <v>13625.4118259012</v>
      </c>
      <c r="AS8" s="176">
        <v>13155.7170700978</v>
      </c>
      <c r="AT8" s="176">
        <v>13447.5994490146</v>
      </c>
      <c r="AU8" s="176">
        <v>13849.9493897155</v>
      </c>
      <c r="AV8" s="176">
        <v>14338.4770349765</v>
      </c>
      <c r="AW8" s="176">
        <v>15580.0691988552</v>
      </c>
      <c r="AX8" s="176">
        <v>16975.0846959843</v>
      </c>
      <c r="AY8" s="176">
        <v>18858.6951240526</v>
      </c>
      <c r="AZ8" s="176">
        <v>19763.4324386487</v>
      </c>
      <c r="BA8" s="176">
        <v>19280.2025142717</v>
      </c>
      <c r="BB8" s="176">
        <v>20191.5641687648</v>
      </c>
      <c r="BC8" s="176">
        <v>22645.8158143093</v>
      </c>
      <c r="BD8" s="176">
        <v>24362.9225832746</v>
      </c>
      <c r="BE8" s="176">
        <v>23521.1068733494</v>
      </c>
      <c r="BF8" s="108">
        <v>-0.0345531496497524</v>
      </c>
      <c r="BG8" s="108">
        <v>0.0612274182626147</v>
      </c>
      <c r="BH8" s="108">
        <v>0.266102653126749</v>
      </c>
    </row>
    <row r="9" spans="8:8">
      <c r="B9" s="174"/>
      <c r="C9" s="174"/>
      <c r="D9" s="174"/>
      <c r="E9" s="174"/>
      <c r="F9" s="174"/>
      <c r="G9" s="174"/>
      <c r="H9" s="174"/>
      <c r="I9" s="174"/>
      <c r="J9" s="174"/>
      <c r="K9" s="174"/>
      <c r="L9" s="174"/>
      <c r="M9" s="174"/>
      <c r="N9" s="174"/>
      <c r="O9" s="174"/>
      <c r="P9" s="174"/>
      <c r="Q9" s="174"/>
      <c r="R9" s="174"/>
      <c r="S9" s="174"/>
      <c r="T9" s="174"/>
      <c r="U9" s="174"/>
      <c r="V9" s="174"/>
      <c r="W9" s="174"/>
      <c r="X9" s="174"/>
      <c r="Y9" s="174"/>
      <c r="Z9" s="174"/>
      <c r="AA9" s="174"/>
      <c r="AB9" s="174"/>
      <c r="AC9" s="174"/>
      <c r="AD9" s="174"/>
      <c r="AE9" s="174"/>
      <c r="AF9" s="174"/>
      <c r="AG9" s="174"/>
      <c r="AH9" s="174"/>
      <c r="AI9" s="174"/>
      <c r="AJ9" s="174"/>
      <c r="AK9" s="174"/>
      <c r="AL9" s="174"/>
      <c r="AM9" s="174"/>
      <c r="AN9" s="174"/>
      <c r="AO9" s="174"/>
      <c r="AP9" s="174"/>
      <c r="AQ9" s="174"/>
      <c r="AR9" s="174"/>
      <c r="AS9" s="174"/>
      <c r="AT9" s="174"/>
      <c r="AU9" s="174"/>
      <c r="AV9" s="174"/>
      <c r="AW9" s="174"/>
      <c r="AX9" s="174"/>
      <c r="AY9" s="174"/>
      <c r="AZ9" s="174"/>
      <c r="BA9" s="174"/>
      <c r="BB9" s="174"/>
      <c r="BC9" s="174"/>
      <c r="BD9" s="174"/>
      <c r="BE9" s="175"/>
      <c r="BF9" s="78"/>
      <c r="BG9" s="78"/>
      <c r="BH9" s="78"/>
    </row>
    <row r="10" spans="8:8">
      <c r="A10" s="69" t="s">
        <v>98</v>
      </c>
      <c r="B10" s="174">
        <v>275.67397260274</v>
      </c>
      <c r="C10" s="174">
        <v>292.864109589041</v>
      </c>
      <c r="D10" s="174">
        <v>318.631232876712</v>
      </c>
      <c r="E10" s="174">
        <v>348.158469945355</v>
      </c>
      <c r="F10" s="174">
        <v>361.532054794521</v>
      </c>
      <c r="G10" s="174">
        <v>399.464657534247</v>
      </c>
      <c r="H10" s="174">
        <v>431.538082191781</v>
      </c>
      <c r="I10" s="174">
        <v>444.115846994536</v>
      </c>
      <c r="J10" s="174">
        <v>433.635616438356</v>
      </c>
      <c r="K10" s="174">
        <v>423.387397260274</v>
      </c>
      <c r="L10" s="174">
        <v>406.09095890411</v>
      </c>
      <c r="M10" s="174">
        <v>408.021857923497</v>
      </c>
      <c r="N10" s="174">
        <v>441.715068493151</v>
      </c>
      <c r="O10" s="174">
        <v>466.204931506849</v>
      </c>
      <c r="P10" s="174">
        <v>487.282739726027</v>
      </c>
      <c r="Q10" s="174">
        <v>505.710382513661</v>
      </c>
      <c r="R10" s="174">
        <v>518.925479452055</v>
      </c>
      <c r="S10" s="174">
        <v>517.082191780822</v>
      </c>
      <c r="T10" s="174">
        <v>520.172602739726</v>
      </c>
      <c r="U10" s="174">
        <v>509.006557377049</v>
      </c>
      <c r="V10" s="174">
        <v>490.794520547945</v>
      </c>
      <c r="W10" s="174">
        <v>465.367671232877</v>
      </c>
      <c r="X10" s="174">
        <v>459.404931506849</v>
      </c>
      <c r="Y10" s="174">
        <v>481.20218579235</v>
      </c>
      <c r="Z10" s="174">
        <v>492.286575342466</v>
      </c>
      <c r="AA10" s="174">
        <v>517.41095890411</v>
      </c>
      <c r="AB10" s="174">
        <v>525.611506849315</v>
      </c>
      <c r="AC10" s="174">
        <v>586.871038251366</v>
      </c>
      <c r="AD10" s="174">
        <v>629.865205479452</v>
      </c>
      <c r="AE10" s="174">
        <v>695.49205479452</v>
      </c>
      <c r="AF10" s="174">
        <v>757.916164383562</v>
      </c>
      <c r="AG10" s="174">
        <v>822.798907103825</v>
      </c>
      <c r="AH10" s="174">
        <v>877.430136986301</v>
      </c>
      <c r="AI10" s="174">
        <v>889.947945205479</v>
      </c>
      <c r="AJ10" s="174">
        <v>834.551986436626</v>
      </c>
      <c r="AK10" s="174">
        <v>848.377677204462</v>
      </c>
      <c r="AL10" s="174">
        <v>921.311702331538</v>
      </c>
      <c r="AM10" s="174">
        <v>907.621896975958</v>
      </c>
      <c r="AN10" s="174">
        <v>912.922587643262</v>
      </c>
      <c r="AO10" s="174">
        <v>873.900974891985</v>
      </c>
      <c r="AP10" s="174">
        <v>842.478414768535</v>
      </c>
      <c r="AQ10" s="174">
        <v>848.51866260278</v>
      </c>
      <c r="AR10" s="174">
        <v>813.929680783232</v>
      </c>
      <c r="AS10" s="174">
        <v>802.330768648303</v>
      </c>
      <c r="AT10" s="174">
        <v>729.694854018896</v>
      </c>
      <c r="AU10" s="174">
        <v>711.840091234068</v>
      </c>
      <c r="AV10" s="174">
        <v>667.23639862745</v>
      </c>
      <c r="AW10" s="174">
        <v>656.65608471747</v>
      </c>
      <c r="AX10" s="174">
        <v>644.37252775046</v>
      </c>
      <c r="AY10" s="174">
        <v>637.593411475141</v>
      </c>
      <c r="AZ10" s="174">
        <v>646.360165881758</v>
      </c>
      <c r="BA10" s="174">
        <v>609.630945820564</v>
      </c>
      <c r="BB10" s="174">
        <v>590.062751079837</v>
      </c>
      <c r="BC10" s="174">
        <v>591.322184484674</v>
      </c>
      <c r="BD10" s="174">
        <v>620.423016951492</v>
      </c>
      <c r="BE10" s="175">
        <v>600.426895421664</v>
      </c>
      <c r="BF10" s="78">
        <v>-0.0322298189839583</v>
      </c>
      <c r="BG10" s="78">
        <v>-0.0160916148399742</v>
      </c>
      <c r="BH10" s="78">
        <v>0.00679284315745342</v>
      </c>
    </row>
    <row r="11" spans="8:8">
      <c r="A11" s="69" t="s">
        <v>99</v>
      </c>
      <c r="B11" s="174">
        <v>96.05</v>
      </c>
      <c r="C11" s="174">
        <v>117.05</v>
      </c>
      <c r="D11" s="174">
        <v>147.05</v>
      </c>
      <c r="E11" s="174">
        <v>161.05</v>
      </c>
      <c r="F11" s="174">
        <v>176.05</v>
      </c>
      <c r="G11" s="174">
        <v>166.681030680719</v>
      </c>
      <c r="H11" s="174">
        <v>174.845001406353</v>
      </c>
      <c r="I11" s="174">
        <v>171.186290608208</v>
      </c>
      <c r="J11" s="174">
        <v>173.986204024308</v>
      </c>
      <c r="K11" s="174">
        <v>181.762239631107</v>
      </c>
      <c r="L11" s="174">
        <v>177.414826302901</v>
      </c>
      <c r="M11" s="174">
        <v>172.330536734984</v>
      </c>
      <c r="N11" s="174">
        <v>166.719998878047</v>
      </c>
      <c r="O11" s="174">
        <v>165.825247303267</v>
      </c>
      <c r="P11" s="174">
        <v>171.645014909704</v>
      </c>
      <c r="Q11" s="174">
        <v>187.77819226041</v>
      </c>
      <c r="R11" s="174">
        <v>220.021009133722</v>
      </c>
      <c r="S11" s="174">
        <v>267.914672736694</v>
      </c>
      <c r="T11" s="174">
        <v>339.424114790548</v>
      </c>
      <c r="U11" s="174">
        <v>473.727097326595</v>
      </c>
      <c r="V11" s="174">
        <v>560.960241472043</v>
      </c>
      <c r="W11" s="174">
        <v>591.120780834771</v>
      </c>
      <c r="X11" s="174">
        <v>589.782600199207</v>
      </c>
      <c r="Y11" s="174">
        <v>573.515354872111</v>
      </c>
      <c r="Z11" s="174">
        <v>613.198388098951</v>
      </c>
      <c r="AA11" s="174">
        <v>650.536001106589</v>
      </c>
      <c r="AB11" s="174">
        <v>643.351566853645</v>
      </c>
      <c r="AC11" s="174">
        <v>652.6</v>
      </c>
      <c r="AD11" s="174">
        <v>667.4</v>
      </c>
      <c r="AE11" s="174">
        <v>691.7</v>
      </c>
      <c r="AF11" s="174">
        <v>714.9</v>
      </c>
      <c r="AG11" s="174">
        <v>808.4</v>
      </c>
      <c r="AH11" s="174">
        <v>869.4</v>
      </c>
      <c r="AI11" s="174">
        <v>1003.2</v>
      </c>
      <c r="AJ11" s="174">
        <v>1132.4</v>
      </c>
      <c r="AK11" s="174">
        <v>1276.2</v>
      </c>
      <c r="AL11" s="174">
        <v>1339.1</v>
      </c>
      <c r="AM11" s="174">
        <v>1497.7</v>
      </c>
      <c r="AN11" s="174">
        <v>1557.8</v>
      </c>
      <c r="AO11" s="174">
        <v>1542.8</v>
      </c>
      <c r="AP11" s="174">
        <v>1705.57586050616</v>
      </c>
      <c r="AQ11" s="174">
        <v>1806.12941292239</v>
      </c>
      <c r="AR11" s="174">
        <v>1819.7345560514</v>
      </c>
      <c r="AS11" s="174">
        <v>1886.68981599757</v>
      </c>
      <c r="AT11" s="174">
        <v>2019.42637824706</v>
      </c>
      <c r="AU11" s="174">
        <v>2125.05180997377</v>
      </c>
      <c r="AV11" s="174">
        <v>2173.04646266875</v>
      </c>
      <c r="AW11" s="174">
        <v>2131.58364701243</v>
      </c>
      <c r="AX11" s="174">
        <v>2095.97510539597</v>
      </c>
      <c r="AY11" s="174">
        <v>2341.37516141058</v>
      </c>
      <c r="AZ11" s="174">
        <v>2524.97691795399</v>
      </c>
      <c r="BA11" s="174">
        <v>2591.34857044683</v>
      </c>
      <c r="BB11" s="174">
        <v>2720.90216136508</v>
      </c>
      <c r="BC11" s="174">
        <v>2678.88820975931</v>
      </c>
      <c r="BD11" s="174">
        <v>2876.21636670957</v>
      </c>
      <c r="BE11" s="175">
        <v>3025.56041512952</v>
      </c>
      <c r="BF11" s="78">
        <v>0.0519237878445142</v>
      </c>
      <c r="BG11" s="78">
        <v>0.0359990396857999</v>
      </c>
      <c r="BH11" s="78">
        <v>0.0342292417612992</v>
      </c>
    </row>
    <row r="12" spans="8:8">
      <c r="A12" s="69" t="s">
        <v>101</v>
      </c>
      <c r="B12" s="174">
        <v>203.0</v>
      </c>
      <c r="C12" s="174">
        <v>199.0</v>
      </c>
      <c r="D12" s="174">
        <v>192.0</v>
      </c>
      <c r="E12" s="174">
        <v>176.0</v>
      </c>
      <c r="F12" s="174">
        <v>214.0</v>
      </c>
      <c r="G12" s="174">
        <v>226.0</v>
      </c>
      <c r="H12" s="174">
        <v>224.0</v>
      </c>
      <c r="I12" s="174">
        <v>203.0</v>
      </c>
      <c r="J12" s="174">
        <v>192.0</v>
      </c>
      <c r="K12" s="174">
        <v>175.0</v>
      </c>
      <c r="L12" s="174">
        <v>164.0</v>
      </c>
      <c r="M12" s="174">
        <v>153.0</v>
      </c>
      <c r="N12" s="174">
        <v>144.0</v>
      </c>
      <c r="O12" s="174">
        <v>137.0</v>
      </c>
      <c r="P12" s="174">
        <v>129.0</v>
      </c>
      <c r="Q12" s="174">
        <v>131.0</v>
      </c>
      <c r="R12" s="174">
        <v>140.0</v>
      </c>
      <c r="S12" s="174">
        <v>147.0</v>
      </c>
      <c r="T12" s="174">
        <v>158.0</v>
      </c>
      <c r="U12" s="174">
        <v>173.0</v>
      </c>
      <c r="V12" s="174">
        <v>183.0</v>
      </c>
      <c r="W12" s="174">
        <v>307.0</v>
      </c>
      <c r="X12" s="174">
        <v>388.0</v>
      </c>
      <c r="Y12" s="174">
        <v>380.0</v>
      </c>
      <c r="Z12" s="174">
        <v>407.0</v>
      </c>
      <c r="AA12" s="174">
        <v>446.0</v>
      </c>
      <c r="AB12" s="174">
        <v>430.0</v>
      </c>
      <c r="AC12" s="174">
        <v>442.0</v>
      </c>
      <c r="AD12" s="174">
        <v>458.0</v>
      </c>
      <c r="AE12" s="174">
        <v>460.0</v>
      </c>
      <c r="AF12" s="174">
        <v>591.0</v>
      </c>
      <c r="AG12" s="174">
        <v>635.0</v>
      </c>
      <c r="AH12" s="174">
        <v>667.0</v>
      </c>
      <c r="AI12" s="174">
        <v>775.0</v>
      </c>
      <c r="AJ12" s="174">
        <v>838.0</v>
      </c>
      <c r="AK12" s="174">
        <v>687.0</v>
      </c>
      <c r="AL12" s="174">
        <v>604.0</v>
      </c>
      <c r="AM12" s="174">
        <v>578.0</v>
      </c>
      <c r="AN12" s="174">
        <v>541.0</v>
      </c>
      <c r="AO12" s="174">
        <v>528.29</v>
      </c>
      <c r="AP12" s="174">
        <v>526.161819178082</v>
      </c>
      <c r="AQ12" s="174">
        <v>527.408726027397</v>
      </c>
      <c r="AR12" s="174">
        <v>531.093923287671</v>
      </c>
      <c r="AS12" s="174">
        <v>587.658270491803</v>
      </c>
      <c r="AT12" s="174">
        <v>670.603235616438</v>
      </c>
      <c r="AU12" s="174">
        <v>785.8646</v>
      </c>
      <c r="AV12" s="174">
        <v>915.264715068493</v>
      </c>
      <c r="AW12" s="174">
        <v>944.119226775956</v>
      </c>
      <c r="AX12" s="174">
        <v>1009.87169580658</v>
      </c>
      <c r="AY12" s="174">
        <v>990.37905113339</v>
      </c>
      <c r="AZ12" s="174">
        <v>1005.57443561644</v>
      </c>
      <c r="BA12" s="174">
        <v>885.898433551913</v>
      </c>
      <c r="BB12" s="174">
        <v>854.039949693151</v>
      </c>
      <c r="BC12" s="174">
        <v>865.480983150436</v>
      </c>
      <c r="BD12" s="174">
        <v>885.829725717808</v>
      </c>
      <c r="BE12" s="175">
        <v>781.352676693989</v>
      </c>
      <c r="BF12" s="78">
        <v>-0.117942586470734</v>
      </c>
      <c r="BG12" s="78">
        <v>0.0282257139175102</v>
      </c>
      <c r="BH12" s="78">
        <v>0.00883972091175444</v>
      </c>
    </row>
    <row r="13" spans="8:8">
      <c r="A13" s="69" t="s">
        <v>102</v>
      </c>
      <c r="B13" s="174">
        <v>8.0</v>
      </c>
      <c r="C13" s="174">
        <v>7.0</v>
      </c>
      <c r="D13" s="174">
        <v>6.0</v>
      </c>
      <c r="E13" s="174">
        <v>5.0</v>
      </c>
      <c r="F13" s="174">
        <v>4.0</v>
      </c>
      <c r="G13" s="174">
        <v>4.0</v>
      </c>
      <c r="H13" s="174">
        <v>4.0</v>
      </c>
      <c r="I13" s="174">
        <v>78.0</v>
      </c>
      <c r="J13" s="174">
        <v>209.0</v>
      </c>
      <c r="K13" s="174">
        <v>177.0</v>
      </c>
      <c r="L13" s="174">
        <v>161.0</v>
      </c>
      <c r="M13" s="174">
        <v>188.0</v>
      </c>
      <c r="N13" s="174">
        <v>184.0</v>
      </c>
      <c r="O13" s="174">
        <v>204.0</v>
      </c>
      <c r="P13" s="174">
        <v>216.0</v>
      </c>
      <c r="Q13" s="174">
        <v>206.0</v>
      </c>
      <c r="R13" s="174">
        <v>213.0</v>
      </c>
      <c r="S13" s="174">
        <v>213.0</v>
      </c>
      <c r="T13" s="174">
        <v>240.0</v>
      </c>
      <c r="U13" s="174">
        <v>261.0</v>
      </c>
      <c r="V13" s="174">
        <v>286.0</v>
      </c>
      <c r="W13" s="174">
        <v>298.0</v>
      </c>
      <c r="X13" s="174">
        <v>176.0</v>
      </c>
      <c r="Y13" s="174">
        <v>309.0</v>
      </c>
      <c r="Z13" s="174">
        <v>286.0</v>
      </c>
      <c r="AA13" s="174">
        <v>292.0</v>
      </c>
      <c r="AB13" s="174">
        <v>307.0</v>
      </c>
      <c r="AC13" s="174">
        <v>328.0</v>
      </c>
      <c r="AD13" s="174">
        <v>353.0</v>
      </c>
      <c r="AE13" s="174">
        <v>388.0</v>
      </c>
      <c r="AF13" s="174">
        <v>395.0</v>
      </c>
      <c r="AG13" s="174">
        <v>393.0</v>
      </c>
      <c r="AH13" s="174">
        <v>397.0</v>
      </c>
      <c r="AI13" s="174">
        <v>385.0</v>
      </c>
      <c r="AJ13" s="174">
        <v>383.0</v>
      </c>
      <c r="AK13" s="174">
        <v>403.0</v>
      </c>
      <c r="AL13" s="174">
        <v>410.0</v>
      </c>
      <c r="AM13" s="174">
        <v>394.0</v>
      </c>
      <c r="AN13" s="174">
        <v>420.0</v>
      </c>
      <c r="AO13" s="174">
        <v>528.0</v>
      </c>
      <c r="AP13" s="174">
        <v>534.0</v>
      </c>
      <c r="AQ13" s="174">
        <v>537.679617452055</v>
      </c>
      <c r="AR13" s="174">
        <v>513.088074520548</v>
      </c>
      <c r="AS13" s="174">
        <v>506.718579234973</v>
      </c>
      <c r="AT13" s="174">
        <v>488.065753424658</v>
      </c>
      <c r="AU13" s="174">
        <v>488.087010136986</v>
      </c>
      <c r="AV13" s="174">
        <v>500.608001013699</v>
      </c>
      <c r="AW13" s="174">
        <v>504.615535592896</v>
      </c>
      <c r="AX13" s="174">
        <v>527.353560520548</v>
      </c>
      <c r="AY13" s="174">
        <v>556.553902871233</v>
      </c>
      <c r="AZ13" s="174">
        <v>543.09486060274</v>
      </c>
      <c r="BA13" s="174">
        <v>548.391832650273</v>
      </c>
      <c r="BB13" s="174">
        <v>531.31257290411</v>
      </c>
      <c r="BC13" s="174">
        <v>517.23964729589</v>
      </c>
      <c r="BD13" s="174">
        <v>531.002967613699</v>
      </c>
      <c r="BE13" s="175">
        <v>479.370823907104</v>
      </c>
      <c r="BF13" s="78">
        <v>-0.0972351321097644</v>
      </c>
      <c r="BG13" s="78">
        <v>0.00846739455531953</v>
      </c>
      <c r="BH13" s="78">
        <v>0.00542329273703399</v>
      </c>
    </row>
    <row r="14" spans="8:8">
      <c r="A14" s="69" t="s">
        <v>103</v>
      </c>
      <c r="B14" s="174">
        <v>66.0</v>
      </c>
      <c r="C14" s="174">
        <v>66.0</v>
      </c>
      <c r="D14" s="174">
        <v>74.0</v>
      </c>
      <c r="E14" s="174">
        <v>77.0</v>
      </c>
      <c r="F14" s="174">
        <v>75.0</v>
      </c>
      <c r="G14" s="174">
        <v>74.972602739726</v>
      </c>
      <c r="H14" s="174">
        <v>63.8821917808219</v>
      </c>
      <c r="I14" s="174">
        <v>66.6010928961749</v>
      </c>
      <c r="J14" s="174">
        <v>72.5917808219178</v>
      </c>
      <c r="K14" s="174">
        <v>79.0986301369863</v>
      </c>
      <c r="L14" s="174">
        <v>73.0356164383562</v>
      </c>
      <c r="M14" s="174">
        <v>77.4071038251366</v>
      </c>
      <c r="N14" s="174">
        <v>92.1534246575342</v>
      </c>
      <c r="O14" s="174">
        <v>151.879452054795</v>
      </c>
      <c r="P14" s="174">
        <v>192.650104109589</v>
      </c>
      <c r="Q14" s="174">
        <v>195.960819672131</v>
      </c>
      <c r="R14" s="174">
        <v>193.962178082192</v>
      </c>
      <c r="S14" s="174">
        <v>196.059895890411</v>
      </c>
      <c r="T14" s="174">
        <v>171.107701369863</v>
      </c>
      <c r="U14" s="174">
        <v>185.081691256831</v>
      </c>
      <c r="V14" s="174">
        <v>189.45958630137</v>
      </c>
      <c r="W14" s="174">
        <v>178.535115068493</v>
      </c>
      <c r="X14" s="174">
        <v>164.644249315069</v>
      </c>
      <c r="Y14" s="174">
        <v>142.302721311475</v>
      </c>
      <c r="Z14" s="174">
        <v>131.401369863014</v>
      </c>
      <c r="AA14" s="174">
        <v>129.903287671233</v>
      </c>
      <c r="AB14" s="174">
        <v>115.789863013699</v>
      </c>
      <c r="AC14" s="174">
        <v>116.567486338798</v>
      </c>
      <c r="AD14" s="174">
        <v>127.279178082192</v>
      </c>
      <c r="AE14" s="174">
        <v>128.308493150685</v>
      </c>
      <c r="AF14" s="174">
        <v>122.761917808219</v>
      </c>
      <c r="AG14" s="174">
        <v>120.970491803279</v>
      </c>
      <c r="AH14" s="174">
        <v>120.238660273973</v>
      </c>
      <c r="AI14" s="174">
        <v>116.471720547945</v>
      </c>
      <c r="AJ14" s="174">
        <v>106.849673972603</v>
      </c>
      <c r="AK14" s="174">
        <v>99.8612295081967</v>
      </c>
      <c r="AL14" s="174">
        <v>97.7850219178082</v>
      </c>
      <c r="AM14" s="174">
        <v>94.4669479452055</v>
      </c>
      <c r="AN14" s="174">
        <v>91.9041534246575</v>
      </c>
      <c r="AO14" s="174">
        <v>93.3252158469945</v>
      </c>
      <c r="AP14" s="174">
        <v>112.436030136986</v>
      </c>
      <c r="AQ14" s="174">
        <v>117.683263013699</v>
      </c>
      <c r="AR14" s="174">
        <v>116.539279452055</v>
      </c>
      <c r="AS14" s="174">
        <v>122.125084699454</v>
      </c>
      <c r="AT14" s="174">
        <v>155.44784109589</v>
      </c>
      <c r="AU14" s="174">
        <v>165.2114</v>
      </c>
      <c r="AV14" s="174">
        <v>158.50658630137</v>
      </c>
      <c r="AW14" s="174">
        <v>157.232994535519</v>
      </c>
      <c r="AX14" s="174">
        <v>171.322816438356</v>
      </c>
      <c r="AY14" s="174">
        <v>175.225465753425</v>
      </c>
      <c r="AZ14" s="174">
        <v>152.952309589041</v>
      </c>
      <c r="BA14" s="174">
        <v>140.702243169399</v>
      </c>
      <c r="BB14" s="174">
        <v>136.388859035667</v>
      </c>
      <c r="BC14" s="174">
        <v>138.646494712329</v>
      </c>
      <c r="BD14" s="174">
        <v>143.981684986301</v>
      </c>
      <c r="BE14" s="175">
        <v>131.360647382894</v>
      </c>
      <c r="BF14" s="78">
        <v>-0.0876572433820864</v>
      </c>
      <c r="BG14" s="78">
        <v>-0.00763313298139834</v>
      </c>
      <c r="BH14" s="78">
        <v>0.00148612975457553</v>
      </c>
    </row>
    <row r="15" spans="8:8">
      <c r="A15" s="69" t="s">
        <v>104</v>
      </c>
      <c r="B15" s="174">
        <v>135.0</v>
      </c>
      <c r="C15" s="174">
        <v>153.0</v>
      </c>
      <c r="D15" s="174">
        <v>179.0</v>
      </c>
      <c r="E15" s="174">
        <v>191.0</v>
      </c>
      <c r="F15" s="174">
        <v>157.0</v>
      </c>
      <c r="G15" s="174">
        <v>140.0</v>
      </c>
      <c r="H15" s="174">
        <v>129.0</v>
      </c>
      <c r="I15" s="174">
        <v>141.0</v>
      </c>
      <c r="J15" s="174">
        <v>166.0</v>
      </c>
      <c r="K15" s="174">
        <v>187.0</v>
      </c>
      <c r="L15" s="174">
        <v>216.0</v>
      </c>
      <c r="M15" s="174">
        <v>212.0</v>
      </c>
      <c r="N15" s="174">
        <v>229.0</v>
      </c>
      <c r="O15" s="174">
        <v>230.0</v>
      </c>
      <c r="P15" s="174">
        <v>214.0</v>
      </c>
      <c r="Q15" s="174">
        <v>212.0</v>
      </c>
      <c r="R15" s="174">
        <v>189.0</v>
      </c>
      <c r="S15" s="174">
        <v>177.0</v>
      </c>
      <c r="T15" s="174">
        <v>160.0</v>
      </c>
      <c r="U15" s="174">
        <v>170.0</v>
      </c>
      <c r="V15" s="174">
        <v>176.0</v>
      </c>
      <c r="W15" s="174">
        <v>169.0</v>
      </c>
      <c r="X15" s="174">
        <v>155.0</v>
      </c>
      <c r="Y15" s="174">
        <v>151.0</v>
      </c>
      <c r="Z15" s="174">
        <v>149.0</v>
      </c>
      <c r="AA15" s="174">
        <v>150.0</v>
      </c>
      <c r="AB15" s="174">
        <v>149.0</v>
      </c>
      <c r="AC15" s="174">
        <v>144.0</v>
      </c>
      <c r="AD15" s="174">
        <v>134.0</v>
      </c>
      <c r="AE15" s="174">
        <v>141.0</v>
      </c>
      <c r="AF15" s="174">
        <v>142.0</v>
      </c>
      <c r="AG15" s="174">
        <v>141.0</v>
      </c>
      <c r="AH15" s="174">
        <v>135.0</v>
      </c>
      <c r="AI15" s="174">
        <v>134.0</v>
      </c>
      <c r="AJ15" s="174">
        <v>141.0</v>
      </c>
      <c r="AK15" s="174">
        <v>138.212254098361</v>
      </c>
      <c r="AL15" s="174">
        <v>134.054194520548</v>
      </c>
      <c r="AM15" s="174">
        <v>154.225128767123</v>
      </c>
      <c r="AN15" s="174">
        <v>163.553991780822</v>
      </c>
      <c r="AO15" s="174">
        <v>152.094715846995</v>
      </c>
      <c r="AP15" s="174">
        <v>171.519682191781</v>
      </c>
      <c r="AQ15" s="174">
        <v>174.274920547945</v>
      </c>
      <c r="AR15" s="174">
        <v>155.167660273973</v>
      </c>
      <c r="AS15" s="174">
        <v>149.03162568306</v>
      </c>
      <c r="AT15" s="174">
        <v>150.314843835616</v>
      </c>
      <c r="AU15" s="174">
        <v>145.367597260274</v>
      </c>
      <c r="AV15" s="174">
        <v>135.871287671233</v>
      </c>
      <c r="AW15" s="174">
        <v>116.952330601093</v>
      </c>
      <c r="AX15" s="174">
        <v>115.602731506849</v>
      </c>
      <c r="AY15" s="174">
        <v>114.115419178082</v>
      </c>
      <c r="AZ15" s="174">
        <v>108.746446575342</v>
      </c>
      <c r="BA15" s="174">
        <v>96.6609180327869</v>
      </c>
      <c r="BB15" s="174">
        <v>98.6902339049389</v>
      </c>
      <c r="BC15" s="174">
        <v>87.3165380144931</v>
      </c>
      <c r="BD15" s="174">
        <v>82.2212293310117</v>
      </c>
      <c r="BE15" s="175">
        <v>76.257445404384</v>
      </c>
      <c r="BF15" s="78">
        <v>-0.0725333831074002</v>
      </c>
      <c r="BG15" s="78">
        <v>-0.05854794102603</v>
      </c>
      <c r="BH15" s="78">
        <v>8.62727619581842E-4</v>
      </c>
    </row>
    <row r="16" spans="8:8">
      <c r="A16" s="69" t="s">
        <v>105</v>
      </c>
      <c r="B16" s="174">
        <v>3503.0</v>
      </c>
      <c r="C16" s="174">
        <v>3402.0</v>
      </c>
      <c r="D16" s="174">
        <v>3576.0</v>
      </c>
      <c r="E16" s="174">
        <v>3639.0</v>
      </c>
      <c r="F16" s="174">
        <v>3631.0</v>
      </c>
      <c r="G16" s="174">
        <v>3754.0</v>
      </c>
      <c r="H16" s="174">
        <v>3615.0</v>
      </c>
      <c r="I16" s="174">
        <v>3301.0</v>
      </c>
      <c r="J16" s="174">
        <v>3455.0</v>
      </c>
      <c r="K16" s="174">
        <v>3060.0</v>
      </c>
      <c r="L16" s="174">
        <v>2422.0</v>
      </c>
      <c r="M16" s="174">
        <v>2371.0</v>
      </c>
      <c r="N16" s="174">
        <v>2314.0</v>
      </c>
      <c r="O16" s="174">
        <v>2227.0</v>
      </c>
      <c r="P16" s="174">
        <v>2425.0</v>
      </c>
      <c r="Q16" s="174">
        <v>2228.0</v>
      </c>
      <c r="R16" s="174">
        <v>2163.0</v>
      </c>
      <c r="S16" s="174">
        <v>1954.0</v>
      </c>
      <c r="T16" s="174">
        <v>1852.0</v>
      </c>
      <c r="U16" s="174">
        <v>1853.0</v>
      </c>
      <c r="V16" s="174">
        <v>1744.0</v>
      </c>
      <c r="W16" s="174">
        <v>1886.0</v>
      </c>
      <c r="X16" s="174">
        <v>1910.0</v>
      </c>
      <c r="Y16" s="174">
        <v>1998.0</v>
      </c>
      <c r="Z16" s="174">
        <v>2012.0</v>
      </c>
      <c r="AA16" s="174">
        <v>2244.0</v>
      </c>
      <c r="AB16" s="174">
        <v>2501.0</v>
      </c>
      <c r="AC16" s="174">
        <v>2499.0</v>
      </c>
      <c r="AD16" s="174">
        <v>2592.0</v>
      </c>
      <c r="AE16" s="174">
        <v>2752.0</v>
      </c>
      <c r="AF16" s="174">
        <v>2959.0</v>
      </c>
      <c r="AG16" s="174">
        <v>3137.0</v>
      </c>
      <c r="AH16" s="174">
        <v>3321.123</v>
      </c>
      <c r="AI16" s="174">
        <v>3447.309</v>
      </c>
      <c r="AJ16" s="174">
        <v>3095.06</v>
      </c>
      <c r="AK16" s="174">
        <v>3111.63276256831</v>
      </c>
      <c r="AL16" s="174">
        <v>3174.43104185048</v>
      </c>
      <c r="AM16" s="174">
        <v>2975.08735219178</v>
      </c>
      <c r="AN16" s="174">
        <v>2868.56148712329</v>
      </c>
      <c r="AO16" s="174">
        <v>3305.89981754359</v>
      </c>
      <c r="AP16" s="174">
        <v>3302.10767534247</v>
      </c>
      <c r="AQ16" s="174">
        <v>3339.6854109589</v>
      </c>
      <c r="AR16" s="174">
        <v>3237.07061643836</v>
      </c>
      <c r="AS16" s="174">
        <v>3228.17469945355</v>
      </c>
      <c r="AT16" s="174">
        <v>3037.83591780822</v>
      </c>
      <c r="AU16" s="174">
        <v>2841.57202739726</v>
      </c>
      <c r="AV16" s="174">
        <v>2755.02108219178</v>
      </c>
      <c r="AW16" s="174">
        <v>2703.73419125683</v>
      </c>
      <c r="AX16" s="174">
        <v>2680.35616438356</v>
      </c>
      <c r="AY16" s="174">
        <v>2692.49315068493</v>
      </c>
      <c r="AZ16" s="174">
        <v>2630.863</v>
      </c>
      <c r="BA16" s="174">
        <v>2347.0</v>
      </c>
      <c r="BB16" s="174">
        <v>2096.0428</v>
      </c>
      <c r="BC16" s="174">
        <v>1474.70208852383</v>
      </c>
      <c r="BD16" s="174">
        <v>918.260361617743</v>
      </c>
      <c r="BE16" s="175">
        <v>539.761389264927</v>
      </c>
      <c r="BF16" s="78">
        <v>-0.412191343733924</v>
      </c>
      <c r="BG16" s="78">
        <v>-0.112761962575832</v>
      </c>
      <c r="BH16" s="78">
        <v>0.00610651269568948</v>
      </c>
    </row>
    <row r="17" spans="8:8">
      <c r="A17" s="69" t="s">
        <v>215</v>
      </c>
      <c r="B17" s="174">
        <v>47.1345205479452</v>
      </c>
      <c r="C17" s="174">
        <v>54.411095890411</v>
      </c>
      <c r="D17" s="174">
        <v>78.2142465753425</v>
      </c>
      <c r="E17" s="174">
        <v>84.5713114754098</v>
      </c>
      <c r="F17" s="174">
        <v>83.8046575342466</v>
      </c>
      <c r="G17" s="174">
        <v>63.9467123287671</v>
      </c>
      <c r="H17" s="174">
        <v>80.3846575342466</v>
      </c>
      <c r="I17" s="174">
        <v>89.2371584699454</v>
      </c>
      <c r="J17" s="174">
        <v>89.738904109589</v>
      </c>
      <c r="K17" s="174">
        <v>85.5961643835616</v>
      </c>
      <c r="L17" s="174">
        <v>77.88</v>
      </c>
      <c r="M17" s="174">
        <v>77.6461202185792</v>
      </c>
      <c r="N17" s="174">
        <v>68.0136164383562</v>
      </c>
      <c r="O17" s="174">
        <v>65.8723287671233</v>
      </c>
      <c r="P17" s="174">
        <v>66.2547397260274</v>
      </c>
      <c r="Q17" s="174">
        <v>80.0556557377049</v>
      </c>
      <c r="R17" s="174">
        <v>87.1041917808219</v>
      </c>
      <c r="S17" s="174">
        <v>99.3775890410959</v>
      </c>
      <c r="T17" s="174">
        <v>97.913698630137</v>
      </c>
      <c r="U17" s="174">
        <v>94.6876229508197</v>
      </c>
      <c r="V17" s="174">
        <v>91.1598356164384</v>
      </c>
      <c r="W17" s="174">
        <v>88.8238630136986</v>
      </c>
      <c r="X17" s="174">
        <v>85.6484657534247</v>
      </c>
      <c r="Y17" s="174">
        <v>77.0825956284153</v>
      </c>
      <c r="Z17" s="174">
        <v>76.1854246575343</v>
      </c>
      <c r="AA17" s="174">
        <v>77.2546575342466</v>
      </c>
      <c r="AB17" s="174">
        <v>77.1881369863014</v>
      </c>
      <c r="AC17" s="174">
        <v>76.0228415300546</v>
      </c>
      <c r="AD17" s="174">
        <v>82.5295068493151</v>
      </c>
      <c r="AE17" s="174">
        <v>89.5005479452055</v>
      </c>
      <c r="AF17" s="174">
        <v>96.4025205479452</v>
      </c>
      <c r="AG17" s="174">
        <v>101.755901639344</v>
      </c>
      <c r="AH17" s="174">
        <v>107.613945205479</v>
      </c>
      <c r="AI17" s="174">
        <v>124.930876712329</v>
      </c>
      <c r="AJ17" s="174">
        <v>123.531616438356</v>
      </c>
      <c r="AK17" s="174">
        <v>125.520491803279</v>
      </c>
      <c r="AL17" s="174">
        <v>133.608739726027</v>
      </c>
      <c r="AM17" s="174">
        <v>149.107054794521</v>
      </c>
      <c r="AN17" s="174">
        <v>149.24101369863</v>
      </c>
      <c r="AO17" s="174">
        <v>143.405319132484</v>
      </c>
      <c r="AP17" s="174">
        <v>143.098261706354</v>
      </c>
      <c r="AQ17" s="174">
        <v>138.686510919755</v>
      </c>
      <c r="AR17" s="174">
        <v>148.463781325504</v>
      </c>
      <c r="AS17" s="174">
        <v>143.118741733751</v>
      </c>
      <c r="AT17" s="174">
        <v>135.674418477587</v>
      </c>
      <c r="AU17" s="174">
        <v>144.336179411119</v>
      </c>
      <c r="AV17" s="174">
        <v>144.431116415043</v>
      </c>
      <c r="AW17" s="174">
        <v>147.103132840478</v>
      </c>
      <c r="AX17" s="174">
        <v>151.72360747495</v>
      </c>
      <c r="AY17" s="174">
        <v>154.703513883554</v>
      </c>
      <c r="AZ17" s="174">
        <v>145.500263570355</v>
      </c>
      <c r="BA17" s="174">
        <v>134.899829165932</v>
      </c>
      <c r="BB17" s="174">
        <v>133.017126299395</v>
      </c>
      <c r="BC17" s="174">
        <v>127.563598377566</v>
      </c>
      <c r="BD17" s="174">
        <v>147.750117968933</v>
      </c>
      <c r="BE17" s="175">
        <v>206.786581214938</v>
      </c>
      <c r="BF17" s="78">
        <v>0.399569652177327</v>
      </c>
      <c r="BG17" s="78">
        <v>0.00856289573277924</v>
      </c>
      <c r="BH17" s="78">
        <v>0.00233945018780782</v>
      </c>
    </row>
    <row r="18" spans="8:8" s="70" ht="10.2" customFormat="1">
      <c r="A18" s="80" t="s">
        <v>109</v>
      </c>
      <c r="B18" s="176">
        <v>4333.85849315069</v>
      </c>
      <c r="C18" s="176">
        <v>4291.32520547945</v>
      </c>
      <c r="D18" s="176">
        <v>4570.89547945206</v>
      </c>
      <c r="E18" s="176">
        <v>4681.77978142077</v>
      </c>
      <c r="F18" s="176">
        <v>4702.38671232877</v>
      </c>
      <c r="G18" s="176">
        <v>4829.06500328346</v>
      </c>
      <c r="H18" s="176">
        <v>4722.6499329132</v>
      </c>
      <c r="I18" s="176">
        <v>4494.14038896887</v>
      </c>
      <c r="J18" s="176">
        <v>4791.95250539417</v>
      </c>
      <c r="K18" s="176">
        <v>4368.84443141193</v>
      </c>
      <c r="L18" s="176">
        <v>3697.42140164537</v>
      </c>
      <c r="M18" s="176">
        <v>3659.4056187022</v>
      </c>
      <c r="N18" s="176">
        <v>3639.60210846709</v>
      </c>
      <c r="O18" s="176">
        <v>3647.78195963203</v>
      </c>
      <c r="P18" s="176">
        <v>3901.83259847135</v>
      </c>
      <c r="Q18" s="176">
        <v>3746.50505018391</v>
      </c>
      <c r="R18" s="176">
        <v>3725.01285844879</v>
      </c>
      <c r="S18" s="176">
        <v>3571.43434944902</v>
      </c>
      <c r="T18" s="176">
        <v>3538.61811753027</v>
      </c>
      <c r="U18" s="176">
        <v>3719.50296891129</v>
      </c>
      <c r="V18" s="176">
        <v>3721.3741839378</v>
      </c>
      <c r="W18" s="176">
        <v>3983.84743014984</v>
      </c>
      <c r="X18" s="176">
        <v>3928.48024677455</v>
      </c>
      <c r="Y18" s="176">
        <v>4112.10285760435</v>
      </c>
      <c r="Z18" s="176">
        <v>4167.07175796196</v>
      </c>
      <c r="AA18" s="176">
        <v>4507.10490521618</v>
      </c>
      <c r="AB18" s="176">
        <v>4748.94107370296</v>
      </c>
      <c r="AC18" s="176">
        <v>4845.06136612022</v>
      </c>
      <c r="AD18" s="176">
        <v>5044.07389041096</v>
      </c>
      <c r="AE18" s="176">
        <v>5346.00109589041</v>
      </c>
      <c r="AF18" s="176">
        <v>5778.98060273973</v>
      </c>
      <c r="AG18" s="176">
        <v>6159.92530054645</v>
      </c>
      <c r="AH18" s="176">
        <v>6494.80574246575</v>
      </c>
      <c r="AI18" s="176">
        <v>6875.85954246575</v>
      </c>
      <c r="AJ18" s="176">
        <v>6654.39327684759</v>
      </c>
      <c r="AK18" s="176">
        <v>6689.8044151826</v>
      </c>
      <c r="AL18" s="176">
        <v>6814.2907003464</v>
      </c>
      <c r="AM18" s="176">
        <v>6750.20838067459</v>
      </c>
      <c r="AN18" s="176">
        <v>6704.98323367066</v>
      </c>
      <c r="AO18" s="176">
        <v>7167.71604326205</v>
      </c>
      <c r="AP18" s="176">
        <v>7337.37774383036</v>
      </c>
      <c r="AQ18" s="176">
        <v>7490.06652444492</v>
      </c>
      <c r="AR18" s="176">
        <v>7335.08757213274</v>
      </c>
      <c r="AS18" s="176">
        <v>7425.84758594246</v>
      </c>
      <c r="AT18" s="176">
        <v>7387.06324252437</v>
      </c>
      <c r="AU18" s="176">
        <v>7407.33071541348</v>
      </c>
      <c r="AV18" s="176">
        <v>7449.98564995782</v>
      </c>
      <c r="AW18" s="176">
        <v>7361.99714333268</v>
      </c>
      <c r="AX18" s="176">
        <v>7396.57820927727</v>
      </c>
      <c r="AY18" s="176">
        <v>7662.43907639034</v>
      </c>
      <c r="AZ18" s="176">
        <v>7758.06839978966</v>
      </c>
      <c r="BA18" s="176">
        <v>7354.5327728377</v>
      </c>
      <c r="BB18" s="176">
        <v>7160.45645428218</v>
      </c>
      <c r="BC18" s="176">
        <v>6481.15974431853</v>
      </c>
      <c r="BD18" s="176">
        <v>6205.68547089656</v>
      </c>
      <c r="BE18" s="176">
        <v>5840.87687441942</v>
      </c>
      <c r="BF18" s="108">
        <v>-0.0587861885988296</v>
      </c>
      <c r="BG18" s="108">
        <v>-0.0172754754732509</v>
      </c>
      <c r="BH18" s="108">
        <v>0.0660799188251958</v>
      </c>
    </row>
    <row r="19" spans="8:8">
      <c r="B19" s="174"/>
      <c r="C19" s="174"/>
      <c r="D19" s="174"/>
      <c r="E19" s="174"/>
      <c r="F19" s="174"/>
      <c r="G19" s="174"/>
      <c r="H19" s="174"/>
      <c r="I19" s="174"/>
      <c r="J19" s="174"/>
      <c r="K19" s="174"/>
      <c r="L19" s="174"/>
      <c r="M19" s="174"/>
      <c r="N19" s="174"/>
      <c r="O19" s="174"/>
      <c r="P19" s="174"/>
      <c r="Q19" s="174"/>
      <c r="R19" s="174"/>
      <c r="S19" s="174"/>
      <c r="T19" s="174"/>
      <c r="U19" s="174"/>
      <c r="V19" s="174"/>
      <c r="W19" s="174"/>
      <c r="X19" s="174"/>
      <c r="Y19" s="174"/>
      <c r="Z19" s="174"/>
      <c r="AA19" s="174"/>
      <c r="AB19" s="174"/>
      <c r="AC19" s="174"/>
      <c r="AD19" s="174"/>
      <c r="AE19" s="174"/>
      <c r="AF19" s="174"/>
      <c r="AG19" s="174"/>
      <c r="AH19" s="174"/>
      <c r="AI19" s="174"/>
      <c r="AJ19" s="174"/>
      <c r="AK19" s="174"/>
      <c r="AL19" s="174"/>
      <c r="AM19" s="174"/>
      <c r="AN19" s="174"/>
      <c r="AO19" s="174"/>
      <c r="AP19" s="174"/>
      <c r="AQ19" s="174"/>
      <c r="AR19" s="174"/>
      <c r="AS19" s="174"/>
      <c r="AT19" s="174"/>
      <c r="AU19" s="174"/>
      <c r="AV19" s="174"/>
      <c r="AW19" s="174"/>
      <c r="AX19" s="174"/>
      <c r="AY19" s="174"/>
      <c r="AZ19" s="174"/>
      <c r="BA19" s="174"/>
      <c r="BB19" s="174"/>
      <c r="BC19" s="174"/>
      <c r="BD19" s="174"/>
      <c r="BE19" s="175"/>
      <c r="BF19" s="78"/>
      <c r="BG19" s="78"/>
      <c r="BH19" s="78"/>
    </row>
    <row r="20" spans="8:8">
      <c r="A20" s="69" t="s">
        <v>117</v>
      </c>
      <c r="B20" s="174" t="s">
        <v>114</v>
      </c>
      <c r="C20" s="174" t="s">
        <v>114</v>
      </c>
      <c r="D20" s="174" t="s">
        <v>114</v>
      </c>
      <c r="E20" s="174" t="s">
        <v>114</v>
      </c>
      <c r="F20" s="174" t="s">
        <v>114</v>
      </c>
      <c r="G20" s="174" t="s">
        <v>114</v>
      </c>
      <c r="H20" s="174" t="s">
        <v>114</v>
      </c>
      <c r="I20" s="174">
        <v>2.0</v>
      </c>
      <c r="J20" s="174">
        <v>3.0</v>
      </c>
      <c r="K20" s="174">
        <v>2.0</v>
      </c>
      <c r="L20" s="174">
        <v>3.0</v>
      </c>
      <c r="M20" s="174">
        <v>4.0</v>
      </c>
      <c r="N20" s="174">
        <v>10.0</v>
      </c>
      <c r="O20" s="174">
        <v>8.0</v>
      </c>
      <c r="P20" s="174">
        <v>8.0</v>
      </c>
      <c r="Q20" s="174">
        <v>6.0</v>
      </c>
      <c r="R20" s="174">
        <v>15.0</v>
      </c>
      <c r="S20" s="174">
        <v>34.0</v>
      </c>
      <c r="T20" s="174">
        <v>43.0</v>
      </c>
      <c r="U20" s="174">
        <v>47.0</v>
      </c>
      <c r="V20" s="174">
        <v>60.0</v>
      </c>
      <c r="W20" s="174">
        <v>74.0</v>
      </c>
      <c r="X20" s="174">
        <v>93.0</v>
      </c>
      <c r="Y20" s="174">
        <v>96.0</v>
      </c>
      <c r="Z20" s="174">
        <v>112.0</v>
      </c>
      <c r="AA20" s="174">
        <v>121.0</v>
      </c>
      <c r="AB20" s="174">
        <v>142.0</v>
      </c>
      <c r="AC20" s="174">
        <v>157.0</v>
      </c>
      <c r="AD20" s="174">
        <v>168.0</v>
      </c>
      <c r="AE20" s="174">
        <v>185.0</v>
      </c>
      <c r="AF20" s="174">
        <v>186.0</v>
      </c>
      <c r="AG20" s="174">
        <v>208.0</v>
      </c>
      <c r="AH20" s="174">
        <v>230.0</v>
      </c>
      <c r="AI20" s="174">
        <v>238.0</v>
      </c>
      <c r="AJ20" s="174">
        <v>299.0</v>
      </c>
      <c r="AK20" s="174">
        <v>363.0</v>
      </c>
      <c r="AL20" s="174">
        <v>348.0</v>
      </c>
      <c r="AM20" s="174">
        <v>371.0</v>
      </c>
      <c r="AN20" s="174">
        <v>368.0</v>
      </c>
      <c r="AO20" s="174">
        <v>390.0</v>
      </c>
      <c r="AP20" s="174">
        <v>379.975497808219</v>
      </c>
      <c r="AQ20" s="174">
        <v>345.538529863014</v>
      </c>
      <c r="AR20" s="174">
        <v>311.273093178082</v>
      </c>
      <c r="AS20" s="174">
        <v>287.228545983607</v>
      </c>
      <c r="AT20" s="174">
        <v>264.775214219178</v>
      </c>
      <c r="AU20" s="174">
        <v>249.459600657534</v>
      </c>
      <c r="AV20" s="174">
        <v>224.507517260274</v>
      </c>
      <c r="AW20" s="174">
        <v>204.235334945355</v>
      </c>
      <c r="AX20" s="174">
        <v>178.177988876712</v>
      </c>
      <c r="AY20" s="174">
        <v>166.84044769863</v>
      </c>
      <c r="AZ20" s="174">
        <v>157.799155835616</v>
      </c>
      <c r="BA20" s="174">
        <v>141.703719289617</v>
      </c>
      <c r="BB20" s="174">
        <v>138.246254328767</v>
      </c>
      <c r="BC20" s="174">
        <v>115.876702410959</v>
      </c>
      <c r="BD20" s="174">
        <v>102.956390849315</v>
      </c>
      <c r="BE20" s="175">
        <v>72.0345633879781</v>
      </c>
      <c r="BF20" s="78">
        <v>-0.300339077606105</v>
      </c>
      <c r="BG20" s="78">
        <v>-0.0901336613856414</v>
      </c>
      <c r="BH20" s="78">
        <v>8.14952652423299E-4</v>
      </c>
    </row>
    <row r="21" spans="8:8">
      <c r="A21" s="69" t="s">
        <v>126</v>
      </c>
      <c r="B21" s="174">
        <v>47.7662739726027</v>
      </c>
      <c r="C21" s="174">
        <v>39.0769917808219</v>
      </c>
      <c r="D21" s="174">
        <v>36.5597369863014</v>
      </c>
      <c r="E21" s="174">
        <v>34.582825136612</v>
      </c>
      <c r="F21" s="174">
        <v>33.8612356164384</v>
      </c>
      <c r="G21" s="174">
        <v>31.899301369863</v>
      </c>
      <c r="H21" s="174">
        <v>28.5380246575342</v>
      </c>
      <c r="I21" s="174">
        <v>25.471825136612</v>
      </c>
      <c r="J21" s="174">
        <v>23.3564712328767</v>
      </c>
      <c r="K21" s="174">
        <v>23.3745150684931</v>
      </c>
      <c r="L21" s="174">
        <v>26.8821890410959</v>
      </c>
      <c r="M21" s="174">
        <v>28.217043715847</v>
      </c>
      <c r="N21" s="174">
        <v>27.1025397260274</v>
      </c>
      <c r="O21" s="174">
        <v>31.3970356164384</v>
      </c>
      <c r="P21" s="174">
        <v>36.225898630137</v>
      </c>
      <c r="Q21" s="174">
        <v>35.494693989071</v>
      </c>
      <c r="R21" s="174">
        <v>31.0453150684931</v>
      </c>
      <c r="S21" s="174">
        <v>36.8385287671233</v>
      </c>
      <c r="T21" s="174">
        <v>46.7275397260274</v>
      </c>
      <c r="U21" s="174">
        <v>47.2616393442623</v>
      </c>
      <c r="V21" s="174">
        <v>49.6851726027397</v>
      </c>
      <c r="W21" s="174">
        <v>53.2701397260274</v>
      </c>
      <c r="X21" s="174">
        <v>81.8094575342466</v>
      </c>
      <c r="Y21" s="174">
        <v>100.231855191257</v>
      </c>
      <c r="Z21" s="174">
        <v>95.6747452054795</v>
      </c>
      <c r="AA21" s="174">
        <v>97.0096684931507</v>
      </c>
      <c r="AB21" s="174">
        <v>90.0265287671233</v>
      </c>
      <c r="AC21" s="174">
        <v>93.252325136612</v>
      </c>
      <c r="AD21" s="174">
        <v>96.3747397260274</v>
      </c>
      <c r="AE21" s="174">
        <v>101.64715890411</v>
      </c>
      <c r="AF21" s="174">
        <v>108.796032876712</v>
      </c>
      <c r="AG21" s="174">
        <v>112.919316939891</v>
      </c>
      <c r="AH21" s="174">
        <v>123.514230136986</v>
      </c>
      <c r="AI21" s="174">
        <v>116.75397260274</v>
      </c>
      <c r="AJ21" s="174">
        <v>104.166621917808</v>
      </c>
      <c r="AK21" s="174">
        <v>94.9061338797814</v>
      </c>
      <c r="AL21" s="174">
        <v>85.6686109589041</v>
      </c>
      <c r="AM21" s="174">
        <v>114.766882191781</v>
      </c>
      <c r="AN21" s="174">
        <v>115.569205479452</v>
      </c>
      <c r="AO21" s="174">
        <v>113.162595628415</v>
      </c>
      <c r="AP21" s="174">
        <v>126.781495890411</v>
      </c>
      <c r="AQ21" s="174">
        <v>119.68302739726</v>
      </c>
      <c r="AR21" s="174">
        <v>121.57762023411</v>
      </c>
      <c r="AS21" s="174">
        <v>108.330950534426</v>
      </c>
      <c r="AT21" s="174">
        <v>94.8629612623288</v>
      </c>
      <c r="AU21" s="174">
        <v>105.94095080274</v>
      </c>
      <c r="AV21" s="174">
        <v>110.099632486301</v>
      </c>
      <c r="AW21" s="174">
        <v>111.649457903689</v>
      </c>
      <c r="AX21" s="174">
        <v>114.130731379726</v>
      </c>
      <c r="AY21" s="174">
        <v>119.58890892411</v>
      </c>
      <c r="AZ21" s="174">
        <v>113.467557267351</v>
      </c>
      <c r="BA21" s="174">
        <v>77.7772548113716</v>
      </c>
      <c r="BB21" s="174">
        <v>86.042492460274</v>
      </c>
      <c r="BC21" s="174">
        <v>97.1594768857534</v>
      </c>
      <c r="BD21" s="174">
        <v>88.7461485520548</v>
      </c>
      <c r="BE21" s="175">
        <v>112.213096099727</v>
      </c>
      <c r="BF21" s="78">
        <v>0.264427785662239</v>
      </c>
      <c r="BG21" s="78">
        <v>-0.00664316658783592</v>
      </c>
      <c r="BH21" s="78">
        <v>0.00126950669237158</v>
      </c>
    </row>
    <row r="22" spans="8:8">
      <c r="A22" s="69" t="s">
        <v>132</v>
      </c>
      <c r="B22" s="174" t="s">
        <v>114</v>
      </c>
      <c r="C22" s="174" t="s">
        <v>114</v>
      </c>
      <c r="D22" s="174" t="s">
        <v>114</v>
      </c>
      <c r="E22" s="174" t="s">
        <v>114</v>
      </c>
      <c r="F22" s="174" t="s">
        <v>114</v>
      </c>
      <c r="G22" s="174" t="s">
        <v>114</v>
      </c>
      <c r="H22" s="174">
        <v>6.0</v>
      </c>
      <c r="I22" s="174">
        <v>33.0</v>
      </c>
      <c r="J22" s="174">
        <v>32.0</v>
      </c>
      <c r="K22" s="174">
        <v>35.0</v>
      </c>
      <c r="L22" s="174">
        <v>189.0</v>
      </c>
      <c r="M22" s="174">
        <v>279.0</v>
      </c>
      <c r="N22" s="174">
        <v>287.0</v>
      </c>
      <c r="O22" s="174">
        <v>356.0</v>
      </c>
      <c r="P22" s="174">
        <v>407.0</v>
      </c>
      <c r="Q22" s="174">
        <v>528.0</v>
      </c>
      <c r="R22" s="174">
        <v>512.0</v>
      </c>
      <c r="S22" s="174">
        <v>532.0</v>
      </c>
      <c r="T22" s="174">
        <v>661.0</v>
      </c>
      <c r="U22" s="174">
        <v>752.0</v>
      </c>
      <c r="V22" s="174">
        <v>823.0</v>
      </c>
      <c r="W22" s="174">
        <v>907.0</v>
      </c>
      <c r="X22" s="174">
        <v>1054.0</v>
      </c>
      <c r="Y22" s="174">
        <v>1196.0</v>
      </c>
      <c r="Z22" s="174">
        <v>1567.0</v>
      </c>
      <c r="AA22" s="174">
        <v>1716.0</v>
      </c>
      <c r="AB22" s="174">
        <v>1955.0</v>
      </c>
      <c r="AC22" s="174">
        <v>2217.0</v>
      </c>
      <c r="AD22" s="174">
        <v>2377.0</v>
      </c>
      <c r="AE22" s="174">
        <v>2693.0</v>
      </c>
      <c r="AF22" s="174">
        <v>2903.0</v>
      </c>
      <c r="AG22" s="174">
        <v>3232.0</v>
      </c>
      <c r="AH22" s="174">
        <v>3280.0</v>
      </c>
      <c r="AI22" s="174">
        <v>3138.0</v>
      </c>
      <c r="AJ22" s="174">
        <v>3139.0</v>
      </c>
      <c r="AK22" s="174">
        <v>3331.15411770082</v>
      </c>
      <c r="AL22" s="174">
        <v>3402.87603407395</v>
      </c>
      <c r="AM22" s="174">
        <v>3321.5061593004</v>
      </c>
      <c r="AN22" s="174">
        <v>3252.99854351279</v>
      </c>
      <c r="AO22" s="174">
        <v>3180.91823326772</v>
      </c>
      <c r="AP22" s="174">
        <v>2962.14363356782</v>
      </c>
      <c r="AQ22" s="174">
        <v>2772.65357264761</v>
      </c>
      <c r="AR22" s="174">
        <v>2551.02128639946</v>
      </c>
      <c r="AS22" s="174">
        <v>2466.1585931531</v>
      </c>
      <c r="AT22" s="174">
        <v>2349.98902642005</v>
      </c>
      <c r="AU22" s="174">
        <v>2139.16797706088</v>
      </c>
      <c r="AV22" s="174">
        <v>2039.57831896138</v>
      </c>
      <c r="AW22" s="174">
        <v>1917.43187776654</v>
      </c>
      <c r="AX22" s="174">
        <v>1837.67482541598</v>
      </c>
      <c r="AY22" s="174">
        <v>1886.32380603942</v>
      </c>
      <c r="AZ22" s="174">
        <v>1946.01226613623</v>
      </c>
      <c r="BA22" s="174">
        <v>1996.51023119392</v>
      </c>
      <c r="BB22" s="174">
        <v>1971.04471341997</v>
      </c>
      <c r="BC22" s="174">
        <v>1851.4380514268</v>
      </c>
      <c r="BD22" s="174">
        <v>1736.76754674361</v>
      </c>
      <c r="BE22" s="175">
        <v>2001.45924676226</v>
      </c>
      <c r="BF22" s="78">
        <v>0.152404793902868</v>
      </c>
      <c r="BG22" s="78">
        <v>-0.0297858905776572</v>
      </c>
      <c r="BH22" s="78">
        <v>0.0226432207700208</v>
      </c>
    </row>
    <row r="23" spans="8:8">
      <c r="A23" s="69" t="s">
        <v>135</v>
      </c>
      <c r="B23" s="174">
        <v>265.775917808219</v>
      </c>
      <c r="C23" s="174">
        <v>271.002054794521</v>
      </c>
      <c r="D23" s="174">
        <v>278.841260273973</v>
      </c>
      <c r="E23" s="174">
        <v>279.700409836066</v>
      </c>
      <c r="F23" s="174">
        <v>281.088931506849</v>
      </c>
      <c r="G23" s="174">
        <v>283.784301369863</v>
      </c>
      <c r="H23" s="174">
        <v>292.343643835616</v>
      </c>
      <c r="I23" s="174">
        <v>298.418797814208</v>
      </c>
      <c r="J23" s="174">
        <v>303.932520547945</v>
      </c>
      <c r="K23" s="174">
        <v>308.02701369863</v>
      </c>
      <c r="L23" s="174">
        <v>311.306575342466</v>
      </c>
      <c r="M23" s="174">
        <v>312.713114754098</v>
      </c>
      <c r="N23" s="174">
        <v>312.541095890411</v>
      </c>
      <c r="O23" s="174">
        <v>293.488328767123</v>
      </c>
      <c r="P23" s="174">
        <v>264.662273972603</v>
      </c>
      <c r="Q23" s="174">
        <v>250.119153005465</v>
      </c>
      <c r="R23" s="174">
        <v>253.540931506849</v>
      </c>
      <c r="S23" s="174">
        <v>255.557315068493</v>
      </c>
      <c r="T23" s="174">
        <v>252.491589041096</v>
      </c>
      <c r="U23" s="174">
        <v>248.929043715847</v>
      </c>
      <c r="V23" s="174">
        <v>235.627890410959</v>
      </c>
      <c r="W23" s="174">
        <v>223.426712328767</v>
      </c>
      <c r="X23" s="174">
        <v>210.649424657534</v>
      </c>
      <c r="Y23" s="174">
        <v>205.440956284153</v>
      </c>
      <c r="Z23" s="174">
        <v>201.559534246575</v>
      </c>
      <c r="AA23" s="174">
        <v>169.047890410959</v>
      </c>
      <c r="AB23" s="174">
        <v>145.910164383562</v>
      </c>
      <c r="AC23" s="174">
        <v>141.75806010929</v>
      </c>
      <c r="AD23" s="174">
        <v>144.276794520548</v>
      </c>
      <c r="AE23" s="174">
        <v>145.36895890411</v>
      </c>
      <c r="AF23" s="174">
        <v>144.87197260274</v>
      </c>
      <c r="AG23" s="174">
        <v>142.381584699454</v>
      </c>
      <c r="AH23" s="174">
        <v>140.728410958904</v>
      </c>
      <c r="AI23" s="174">
        <v>136.762164383562</v>
      </c>
      <c r="AJ23" s="174">
        <v>133.142465753425</v>
      </c>
      <c r="AK23" s="174">
        <v>131.741584699454</v>
      </c>
      <c r="AL23" s="174">
        <v>130.892630136986</v>
      </c>
      <c r="AM23" s="174">
        <v>127.869315068493</v>
      </c>
      <c r="AN23" s="174">
        <v>123.866876712329</v>
      </c>
      <c r="AO23" s="174">
        <v>119.777103825137</v>
      </c>
      <c r="AP23" s="174">
        <v>114.355753424658</v>
      </c>
      <c r="AQ23" s="174">
        <v>105.248410958904</v>
      </c>
      <c r="AR23" s="174">
        <v>99.9047123287671</v>
      </c>
      <c r="AS23" s="174">
        <v>98.8077049180328</v>
      </c>
      <c r="AT23" s="174">
        <v>93.802904109589</v>
      </c>
      <c r="AU23" s="174">
        <v>89.5399452054795</v>
      </c>
      <c r="AV23" s="174">
        <v>88.516301369863</v>
      </c>
      <c r="AW23" s="174">
        <v>83.0704918032787</v>
      </c>
      <c r="AX23" s="174">
        <v>85.9828219178082</v>
      </c>
      <c r="AY23" s="174">
        <v>84.3685753424657</v>
      </c>
      <c r="AZ23" s="174">
        <v>83.4948493150685</v>
      </c>
      <c r="BA23" s="174">
        <v>79.31</v>
      </c>
      <c r="BB23" s="174">
        <v>75.8465205479452</v>
      </c>
      <c r="BC23" s="174">
        <v>74.617698630137</v>
      </c>
      <c r="BD23" s="174">
        <v>74.8153424657534</v>
      </c>
      <c r="BE23" s="175">
        <v>72.3296448087432</v>
      </c>
      <c r="BF23" s="78">
        <v>-0.0332244373291223</v>
      </c>
      <c r="BG23" s="78">
        <v>-0.0223634305667162</v>
      </c>
      <c r="BH23" s="78">
        <v>8.1829101355472E-4</v>
      </c>
    </row>
    <row r="24" spans="8:8">
      <c r="A24" s="69" t="s">
        <v>143</v>
      </c>
      <c r="B24" s="174">
        <v>1.73983561643836</v>
      </c>
      <c r="C24" s="174">
        <v>1.61556164383562</v>
      </c>
      <c r="D24" s="174">
        <v>1.84339726027397</v>
      </c>
      <c r="E24" s="174">
        <v>1.73508196721312</v>
      </c>
      <c r="F24" s="174">
        <v>1.7921095890411</v>
      </c>
      <c r="G24" s="174">
        <v>3.51912328767123</v>
      </c>
      <c r="H24" s="174">
        <v>4.89994520547945</v>
      </c>
      <c r="I24" s="174">
        <v>7.86196721311475</v>
      </c>
      <c r="J24" s="174">
        <v>8.82542465753425</v>
      </c>
      <c r="K24" s="174">
        <v>9.76241095890411</v>
      </c>
      <c r="L24" s="174">
        <v>33.859397260274</v>
      </c>
      <c r="M24" s="174">
        <v>254.432240437158</v>
      </c>
      <c r="N24" s="174">
        <v>798.633424657534</v>
      </c>
      <c r="O24" s="174">
        <v>1127.27923287671</v>
      </c>
      <c r="P24" s="174">
        <v>1623.39879452055</v>
      </c>
      <c r="Q24" s="174">
        <v>1676.13857923497</v>
      </c>
      <c r="R24" s="174">
        <v>1867.71112328767</v>
      </c>
      <c r="S24" s="174">
        <v>2166.71660273973</v>
      </c>
      <c r="T24" s="174">
        <v>2422.07375342466</v>
      </c>
      <c r="U24" s="174">
        <v>2652.12775956284</v>
      </c>
      <c r="V24" s="174">
        <v>2695.42235616438</v>
      </c>
      <c r="W24" s="174">
        <v>2690.98761643836</v>
      </c>
      <c r="X24" s="174">
        <v>2612.3218630137</v>
      </c>
      <c r="Y24" s="174">
        <v>2413.90109289617</v>
      </c>
      <c r="Z24" s="174">
        <v>1943.2941369863</v>
      </c>
      <c r="AA24" s="174">
        <v>1932.80964383562</v>
      </c>
      <c r="AB24" s="174">
        <v>1933.55539726027</v>
      </c>
      <c r="AC24" s="174">
        <v>1995.89245901639</v>
      </c>
      <c r="AD24" s="174">
        <v>2134.83671232877</v>
      </c>
      <c r="AE24" s="174">
        <v>2694.4375890411</v>
      </c>
      <c r="AF24" s="174">
        <v>2769.1562739726</v>
      </c>
      <c r="AG24" s="174">
        <v>2755.09781420765</v>
      </c>
      <c r="AH24" s="174">
        <v>2721.44920547945</v>
      </c>
      <c r="AI24" s="174">
        <v>2848.7264109589</v>
      </c>
      <c r="AJ24" s="174">
        <v>2949.54235616438</v>
      </c>
      <c r="AK24" s="174">
        <v>2709.81500983607</v>
      </c>
      <c r="AL24" s="174">
        <v>2513.55775260274</v>
      </c>
      <c r="AM24" s="174">
        <v>2499.75463589041</v>
      </c>
      <c r="AN24" s="174">
        <v>2291.13050931507</v>
      </c>
      <c r="AO24" s="174">
        <v>2059.27222240437</v>
      </c>
      <c r="AP24" s="174">
        <v>1837.77498410959</v>
      </c>
      <c r="AQ24" s="174">
        <v>1661.62898657534</v>
      </c>
      <c r="AR24" s="174">
        <v>1654.65302520548</v>
      </c>
      <c r="AS24" s="174">
        <v>1554.36239726776</v>
      </c>
      <c r="AT24" s="174">
        <v>1473.87827616438</v>
      </c>
      <c r="AU24" s="174">
        <v>1358.15994958904</v>
      </c>
      <c r="AV24" s="174">
        <v>1113.79156958904</v>
      </c>
      <c r="AW24" s="174">
        <v>947.26136010929</v>
      </c>
      <c r="AX24" s="174">
        <v>865.343677808219</v>
      </c>
      <c r="AY24" s="174">
        <v>853.554110958904</v>
      </c>
      <c r="AZ24" s="174">
        <v>963.528767945205</v>
      </c>
      <c r="BA24" s="174">
        <v>1014.80804246448</v>
      </c>
      <c r="BB24" s="174">
        <v>1005.42504380548</v>
      </c>
      <c r="BC24" s="174">
        <v>1091.76116099726</v>
      </c>
      <c r="BD24" s="174">
        <v>1118.06512472416</v>
      </c>
      <c r="BE24" s="175">
        <v>1029.02819394094</v>
      </c>
      <c r="BF24" s="78">
        <v>-0.0796348341561863</v>
      </c>
      <c r="BG24" s="78">
        <v>-0.0272515480749391</v>
      </c>
      <c r="BH24" s="78">
        <v>0.0116417621851024</v>
      </c>
    </row>
    <row r="25" spans="8:8">
      <c r="A25" s="69" t="s">
        <v>144</v>
      </c>
      <c r="B25" s="174">
        <v>470.471945205479</v>
      </c>
      <c r="C25" s="174">
        <v>486.67797260274</v>
      </c>
      <c r="D25" s="174">
        <v>506.991835616438</v>
      </c>
      <c r="E25" s="174">
        <v>517.637677595628</v>
      </c>
      <c r="F25" s="174">
        <v>530.04495890411</v>
      </c>
      <c r="G25" s="174">
        <v>528.23695890411</v>
      </c>
      <c r="H25" s="174">
        <v>509.311726027397</v>
      </c>
      <c r="I25" s="174">
        <v>504.314016393443</v>
      </c>
      <c r="J25" s="174">
        <v>509.05495890411</v>
      </c>
      <c r="K25" s="174">
        <v>509.818164383562</v>
      </c>
      <c r="L25" s="174">
        <v>507.512109589041</v>
      </c>
      <c r="M25" s="174">
        <v>494.072923497268</v>
      </c>
      <c r="N25" s="174">
        <v>481.448356164383</v>
      </c>
      <c r="O25" s="174">
        <v>489.832054794521</v>
      </c>
      <c r="P25" s="174">
        <v>508.410931506849</v>
      </c>
      <c r="Q25" s="174">
        <v>483.815491803279</v>
      </c>
      <c r="R25" s="174">
        <v>469.98298630137</v>
      </c>
      <c r="S25" s="174">
        <v>492.687260273973</v>
      </c>
      <c r="T25" s="174">
        <v>529.680876712329</v>
      </c>
      <c r="U25" s="174">
        <v>531.360300546448</v>
      </c>
      <c r="V25" s="174">
        <v>701.148876712329</v>
      </c>
      <c r="W25" s="174">
        <v>705.306273972603</v>
      </c>
      <c r="X25" s="174">
        <v>683.984246575342</v>
      </c>
      <c r="Y25" s="174">
        <v>662.08087431694</v>
      </c>
      <c r="Z25" s="174">
        <v>641.885452054795</v>
      </c>
      <c r="AA25" s="174">
        <v>631.909780821918</v>
      </c>
      <c r="AB25" s="174">
        <v>636.060465753425</v>
      </c>
      <c r="AC25" s="174">
        <v>600.69218579235</v>
      </c>
      <c r="AD25" s="174">
        <v>556.042657534247</v>
      </c>
      <c r="AE25" s="174">
        <v>558.739863013699</v>
      </c>
      <c r="AF25" s="174">
        <v>531.423369863014</v>
      </c>
      <c r="AG25" s="174">
        <v>502.62456284153</v>
      </c>
      <c r="AH25" s="174">
        <v>481.218745205479</v>
      </c>
      <c r="AI25" s="174">
        <v>463.419364383562</v>
      </c>
      <c r="AJ25" s="174">
        <v>431.909553315068</v>
      </c>
      <c r="AK25" s="174">
        <v>419.517207786885</v>
      </c>
      <c r="AL25" s="174">
        <v>419.373363479452</v>
      </c>
      <c r="AM25" s="174">
        <v>433.989773534247</v>
      </c>
      <c r="AN25" s="174">
        <v>437.618762849315</v>
      </c>
      <c r="AO25" s="174">
        <v>429.356241256831</v>
      </c>
      <c r="AP25" s="174">
        <v>408.400526087671</v>
      </c>
      <c r="AQ25" s="174">
        <v>399.336708273973</v>
      </c>
      <c r="AR25" s="174">
        <v>397.368520471501</v>
      </c>
      <c r="AS25" s="174">
        <v>377.455593366106</v>
      </c>
      <c r="AT25" s="174">
        <v>356.686658801517</v>
      </c>
      <c r="AU25" s="174">
        <v>341.644363681308</v>
      </c>
      <c r="AV25" s="174">
        <v>336.271893574271</v>
      </c>
      <c r="AW25" s="174">
        <v>335.974682760831</v>
      </c>
      <c r="AX25" s="174">
        <v>344.251249525939</v>
      </c>
      <c r="AY25" s="174">
        <v>339.206587325834</v>
      </c>
      <c r="AZ25" s="174">
        <v>331.357875274971</v>
      </c>
      <c r="BA25" s="174">
        <v>313.27053569715</v>
      </c>
      <c r="BB25" s="174">
        <v>302.866668653234</v>
      </c>
      <c r="BC25" s="174">
        <v>307.566048665098</v>
      </c>
      <c r="BD25" s="174">
        <v>302.215041705339</v>
      </c>
      <c r="BE25" s="175">
        <v>292.24752940094</v>
      </c>
      <c r="BF25" s="78">
        <v>-0.0329815228525817</v>
      </c>
      <c r="BG25" s="78">
        <v>-0.0164353284010326</v>
      </c>
      <c r="BH25" s="78">
        <v>0.00330630030984821</v>
      </c>
    </row>
    <row r="26" spans="8:8">
      <c r="A26" s="80" t="s">
        <v>145</v>
      </c>
      <c r="B26" s="176">
        <v>785.75397260274</v>
      </c>
      <c r="C26" s="176">
        <v>798.372580821918</v>
      </c>
      <c r="D26" s="176">
        <v>824.236230136986</v>
      </c>
      <c r="E26" s="176">
        <v>833.655994535519</v>
      </c>
      <c r="F26" s="176">
        <v>846.787235616438</v>
      </c>
      <c r="G26" s="176">
        <v>847.439684931507</v>
      </c>
      <c r="H26" s="176">
        <v>841.093339726027</v>
      </c>
      <c r="I26" s="176">
        <v>871.066606557377</v>
      </c>
      <c r="J26" s="176">
        <v>880.169375342466</v>
      </c>
      <c r="K26" s="176">
        <v>887.982104109589</v>
      </c>
      <c r="L26" s="176">
        <v>1071.56027123288</v>
      </c>
      <c r="M26" s="176">
        <v>1372.43532240437</v>
      </c>
      <c r="N26" s="176">
        <v>1916.72541643836</v>
      </c>
      <c r="O26" s="176">
        <v>2305.99665205479</v>
      </c>
      <c r="P26" s="176">
        <v>2847.69789863014</v>
      </c>
      <c r="Q26" s="176">
        <v>2979.56791803279</v>
      </c>
      <c r="R26" s="176">
        <v>3149.28035616438</v>
      </c>
      <c r="S26" s="176">
        <v>3517.79970684932</v>
      </c>
      <c r="T26" s="176">
        <v>3954.97375890411</v>
      </c>
      <c r="U26" s="176">
        <v>4278.6787431694</v>
      </c>
      <c r="V26" s="176">
        <v>4564.88429589041</v>
      </c>
      <c r="W26" s="176">
        <v>4653.99074246575</v>
      </c>
      <c r="X26" s="176">
        <v>4735.76499178082</v>
      </c>
      <c r="Y26" s="176">
        <v>4673.65477868852</v>
      </c>
      <c r="Z26" s="176">
        <v>4561.41386849315</v>
      </c>
      <c r="AA26" s="176">
        <v>4667.77698356164</v>
      </c>
      <c r="AB26" s="176">
        <v>4902.55255616438</v>
      </c>
      <c r="AC26" s="176">
        <v>5205.59503005464</v>
      </c>
      <c r="AD26" s="176">
        <v>5476.53090410959</v>
      </c>
      <c r="AE26" s="176">
        <v>6378.19356986301</v>
      </c>
      <c r="AF26" s="176">
        <v>6643.24764931507</v>
      </c>
      <c r="AG26" s="176">
        <v>6953.02327868852</v>
      </c>
      <c r="AH26" s="176">
        <v>6976.91059178082</v>
      </c>
      <c r="AI26" s="176">
        <v>6941.66191232877</v>
      </c>
      <c r="AJ26" s="176">
        <v>7056.76099715068</v>
      </c>
      <c r="AK26" s="176">
        <v>7050.13405390301</v>
      </c>
      <c r="AL26" s="176">
        <v>6900.36839125203</v>
      </c>
      <c r="AM26" s="176">
        <v>6868.88676598533</v>
      </c>
      <c r="AN26" s="176">
        <v>6589.18389786895</v>
      </c>
      <c r="AO26" s="176">
        <v>6292.48639638247</v>
      </c>
      <c r="AP26" s="176">
        <v>5829.43189088836</v>
      </c>
      <c r="AQ26" s="176">
        <v>5404.0892357161</v>
      </c>
      <c r="AR26" s="176">
        <v>5135.7982578174</v>
      </c>
      <c r="AS26" s="176">
        <v>4892.34378522303</v>
      </c>
      <c r="AT26" s="176">
        <v>4633.99504097704</v>
      </c>
      <c r="AU26" s="176">
        <v>4283.91278699698</v>
      </c>
      <c r="AV26" s="176">
        <v>3912.76523324113</v>
      </c>
      <c r="AW26" s="176">
        <v>3599.62320528899</v>
      </c>
      <c r="AX26" s="176">
        <v>3425.56129492438</v>
      </c>
      <c r="AY26" s="176">
        <v>3449.88243628936</v>
      </c>
      <c r="AZ26" s="176">
        <v>3595.66047177444</v>
      </c>
      <c r="BA26" s="176">
        <v>3623.37978345654</v>
      </c>
      <c r="BB26" s="176">
        <v>3579.47169321567</v>
      </c>
      <c r="BC26" s="176">
        <v>3538.41913901601</v>
      </c>
      <c r="BD26" s="176">
        <v>3423.56559504024</v>
      </c>
      <c r="BE26" s="176">
        <v>3579.31227440059</v>
      </c>
      <c r="BF26" s="108">
        <v>0.0454925354974896</v>
      </c>
      <c r="BG26" s="108">
        <v>-0.0298200193404664</v>
      </c>
      <c r="BH26" s="108">
        <v>0.0404940336233209</v>
      </c>
    </row>
    <row r="27" spans="8:8">
      <c r="B27" s="174"/>
      <c r="C27" s="174"/>
      <c r="D27" s="174"/>
      <c r="E27" s="174"/>
      <c r="F27" s="174"/>
      <c r="G27" s="174"/>
      <c r="H27" s="174"/>
      <c r="I27" s="174"/>
      <c r="J27" s="174"/>
      <c r="K27" s="174"/>
      <c r="L27" s="174"/>
      <c r="M27" s="174"/>
      <c r="N27" s="174"/>
      <c r="O27" s="174"/>
      <c r="P27" s="174"/>
      <c r="Q27" s="174"/>
      <c r="R27" s="174"/>
      <c r="S27" s="174"/>
      <c r="T27" s="174"/>
      <c r="U27" s="174"/>
      <c r="V27" s="174"/>
      <c r="W27" s="174"/>
      <c r="X27" s="174"/>
      <c r="Y27" s="174"/>
      <c r="Z27" s="174"/>
      <c r="AA27" s="174"/>
      <c r="AB27" s="174"/>
      <c r="AC27" s="174"/>
      <c r="AD27" s="174"/>
      <c r="AE27" s="174"/>
      <c r="AF27" s="174"/>
      <c r="AG27" s="174"/>
      <c r="AH27" s="174"/>
      <c r="AI27" s="174"/>
      <c r="AJ27" s="174"/>
      <c r="AK27" s="174"/>
      <c r="AL27" s="174"/>
      <c r="AM27" s="174"/>
      <c r="AN27" s="174"/>
      <c r="AO27" s="174"/>
      <c r="AP27" s="174"/>
      <c r="AQ27" s="174"/>
      <c r="AR27" s="174"/>
      <c r="AS27" s="174"/>
      <c r="AT27" s="174"/>
      <c r="AU27" s="174"/>
      <c r="AV27" s="174"/>
      <c r="AW27" s="174"/>
      <c r="AX27" s="174"/>
      <c r="AY27" s="174"/>
      <c r="AZ27" s="174"/>
      <c r="BA27" s="174"/>
      <c r="BB27" s="174"/>
      <c r="BC27" s="174"/>
      <c r="BD27" s="174"/>
      <c r="BE27" s="175"/>
      <c r="BF27" s="78"/>
      <c r="BG27" s="78"/>
      <c r="BH27" s="78"/>
    </row>
    <row r="28" spans="8:8">
      <c r="A28" s="69" t="s">
        <v>146</v>
      </c>
      <c r="B28" s="174" t="s">
        <v>114</v>
      </c>
      <c r="C28" s="174" t="s">
        <v>114</v>
      </c>
      <c r="D28" s="174" t="s">
        <v>114</v>
      </c>
      <c r="E28" s="174" t="s">
        <v>114</v>
      </c>
      <c r="F28" s="174" t="s">
        <v>114</v>
      </c>
      <c r="G28" s="174" t="s">
        <v>114</v>
      </c>
      <c r="H28" s="174" t="s">
        <v>114</v>
      </c>
      <c r="I28" s="174" t="s">
        <v>114</v>
      </c>
      <c r="J28" s="174" t="s">
        <v>114</v>
      </c>
      <c r="K28" s="174" t="s">
        <v>114</v>
      </c>
      <c r="L28" s="174" t="s">
        <v>114</v>
      </c>
      <c r="M28" s="174" t="s">
        <v>114</v>
      </c>
      <c r="N28" s="174" t="s">
        <v>114</v>
      </c>
      <c r="O28" s="174" t="s">
        <v>114</v>
      </c>
      <c r="P28" s="174" t="s">
        <v>114</v>
      </c>
      <c r="Q28" s="174" t="s">
        <v>114</v>
      </c>
      <c r="R28" s="174" t="s">
        <v>114</v>
      </c>
      <c r="S28" s="174" t="s">
        <v>114</v>
      </c>
      <c r="T28" s="174" t="s">
        <v>114</v>
      </c>
      <c r="U28" s="174" t="s">
        <v>114</v>
      </c>
      <c r="V28" s="174">
        <v>273.517808219178</v>
      </c>
      <c r="W28" s="174">
        <v>268.38904109589</v>
      </c>
      <c r="X28" s="174">
        <v>285.67397260274</v>
      </c>
      <c r="Y28" s="174">
        <v>279.978142076503</v>
      </c>
      <c r="Z28" s="174">
        <v>268.21095890411</v>
      </c>
      <c r="AA28" s="174">
        <v>254.331506849315</v>
      </c>
      <c r="AB28" s="174">
        <v>239.720575342466</v>
      </c>
      <c r="AC28" s="174">
        <v>227.53718579235</v>
      </c>
      <c r="AD28" s="174">
        <v>207.404082191781</v>
      </c>
      <c r="AE28" s="174">
        <v>193.421753424658</v>
      </c>
      <c r="AF28" s="174">
        <v>185.068520547945</v>
      </c>
      <c r="AG28" s="174">
        <v>183.289398907104</v>
      </c>
      <c r="AH28" s="174">
        <v>182.306575342466</v>
      </c>
      <c r="AI28" s="174">
        <v>230.695616438356</v>
      </c>
      <c r="AJ28" s="174">
        <v>278.718630136986</v>
      </c>
      <c r="AK28" s="174">
        <v>281.184972677596</v>
      </c>
      <c r="AL28" s="174">
        <v>300.155342465753</v>
      </c>
      <c r="AM28" s="174">
        <v>307.039589041096</v>
      </c>
      <c r="AN28" s="174">
        <v>307.93397260274</v>
      </c>
      <c r="AO28" s="174">
        <v>308.65368852459</v>
      </c>
      <c r="AP28" s="174">
        <v>444.918602739726</v>
      </c>
      <c r="AQ28" s="174">
        <v>646.166684931507</v>
      </c>
      <c r="AR28" s="174">
        <v>875.532931506849</v>
      </c>
      <c r="AS28" s="174">
        <v>915.831120218579</v>
      </c>
      <c r="AT28" s="174">
        <v>1026.67065753425</v>
      </c>
      <c r="AU28" s="174">
        <v>1036.71687671233</v>
      </c>
      <c r="AV28" s="174">
        <v>932.075808219178</v>
      </c>
      <c r="AW28" s="174">
        <v>882.321229508197</v>
      </c>
      <c r="AX28" s="174">
        <v>888.381328767123</v>
      </c>
      <c r="AY28" s="174">
        <v>861.175356164384</v>
      </c>
      <c r="AZ28" s="174">
        <v>850.847602739726</v>
      </c>
      <c r="BA28" s="174">
        <v>837.523510928962</v>
      </c>
      <c r="BB28" s="174">
        <v>792.755095890411</v>
      </c>
      <c r="BC28" s="174">
        <v>795.659191780822</v>
      </c>
      <c r="BD28" s="174">
        <v>774.786356164384</v>
      </c>
      <c r="BE28" s="175">
        <v>716.10337621367</v>
      </c>
      <c r="BF28" s="78">
        <v>-0.0757408535705595</v>
      </c>
      <c r="BG28" s="78">
        <v>-0.0277564258856243</v>
      </c>
      <c r="BH28" s="78">
        <v>0.00810153235345361</v>
      </c>
    </row>
    <row r="29" spans="8:8">
      <c r="A29" s="69" t="s">
        <v>148</v>
      </c>
      <c r="B29" s="174" t="s">
        <v>114</v>
      </c>
      <c r="C29" s="174" t="s">
        <v>114</v>
      </c>
      <c r="D29" s="174" t="s">
        <v>114</v>
      </c>
      <c r="E29" s="174" t="s">
        <v>114</v>
      </c>
      <c r="F29" s="174" t="s">
        <v>114</v>
      </c>
      <c r="G29" s="174" t="s">
        <v>114</v>
      </c>
      <c r="H29" s="174" t="s">
        <v>114</v>
      </c>
      <c r="I29" s="174" t="s">
        <v>114</v>
      </c>
      <c r="J29" s="174" t="s">
        <v>114</v>
      </c>
      <c r="K29" s="174" t="s">
        <v>114</v>
      </c>
      <c r="L29" s="174" t="s">
        <v>114</v>
      </c>
      <c r="M29" s="174" t="s">
        <v>114</v>
      </c>
      <c r="N29" s="174" t="s">
        <v>114</v>
      </c>
      <c r="O29" s="174" t="s">
        <v>114</v>
      </c>
      <c r="P29" s="174" t="s">
        <v>114</v>
      </c>
      <c r="Q29" s="174" t="s">
        <v>114</v>
      </c>
      <c r="R29" s="174" t="s">
        <v>114</v>
      </c>
      <c r="S29" s="174" t="s">
        <v>114</v>
      </c>
      <c r="T29" s="174" t="s">
        <v>114</v>
      </c>
      <c r="U29" s="174" t="s">
        <v>114</v>
      </c>
      <c r="V29" s="174">
        <v>484.767123287671</v>
      </c>
      <c r="W29" s="174">
        <v>502.793698630137</v>
      </c>
      <c r="X29" s="174">
        <v>523.063835616438</v>
      </c>
      <c r="Y29" s="174">
        <v>545.089344262295</v>
      </c>
      <c r="Z29" s="174">
        <v>556.387671232877</v>
      </c>
      <c r="AA29" s="174">
        <v>570.744657534247</v>
      </c>
      <c r="AB29" s="174">
        <v>588.682191780822</v>
      </c>
      <c r="AC29" s="174">
        <v>568.882513661202</v>
      </c>
      <c r="AD29" s="174">
        <v>507.356164383562</v>
      </c>
      <c r="AE29" s="174">
        <v>445.853589041096</v>
      </c>
      <c r="AF29" s="174">
        <v>450.438876712329</v>
      </c>
      <c r="AG29" s="174">
        <v>493.123306010929</v>
      </c>
      <c r="AH29" s="174">
        <v>556.873068493151</v>
      </c>
      <c r="AI29" s="174">
        <v>558.491424657534</v>
      </c>
      <c r="AJ29" s="174">
        <v>655.626520547945</v>
      </c>
      <c r="AK29" s="174">
        <v>740.207923497268</v>
      </c>
      <c r="AL29" s="174">
        <v>841.490246575343</v>
      </c>
      <c r="AM29" s="174">
        <v>992.578</v>
      </c>
      <c r="AN29" s="174">
        <v>1080.63777260274</v>
      </c>
      <c r="AO29" s="174">
        <v>1247.93241065951</v>
      </c>
      <c r="AP29" s="174">
        <v>1294.55425302653</v>
      </c>
      <c r="AQ29" s="174">
        <v>1369.87524606814</v>
      </c>
      <c r="AR29" s="174">
        <v>1415.02329363926</v>
      </c>
      <c r="AS29" s="174">
        <v>1485.24679242164</v>
      </c>
      <c r="AT29" s="174">
        <v>1609.48137259974</v>
      </c>
      <c r="AU29" s="174">
        <v>1675.71034576496</v>
      </c>
      <c r="AV29" s="174">
        <v>1684.1450089902</v>
      </c>
      <c r="AW29" s="174">
        <v>1664.13103418926</v>
      </c>
      <c r="AX29" s="174">
        <v>1736.70221538369</v>
      </c>
      <c r="AY29" s="174">
        <v>1709.5667949328</v>
      </c>
      <c r="AZ29" s="174">
        <v>1694.75788573137</v>
      </c>
      <c r="BA29" s="174">
        <v>1654.97207620727</v>
      </c>
      <c r="BB29" s="174">
        <v>1838.05606116278</v>
      </c>
      <c r="BC29" s="174">
        <v>1903.66719868493</v>
      </c>
      <c r="BD29" s="174">
        <v>1918.62059627397</v>
      </c>
      <c r="BE29" s="175">
        <v>1810.85488150383</v>
      </c>
      <c r="BF29" s="78">
        <v>-0.0561683299863579</v>
      </c>
      <c r="BG29" s="78">
        <v>0.0177246996709708</v>
      </c>
      <c r="BH29" s="78">
        <v>0.0204868457505153</v>
      </c>
    </row>
    <row r="30" spans="8:8">
      <c r="A30" s="69" t="s">
        <v>149</v>
      </c>
      <c r="B30" s="174" t="s">
        <v>114</v>
      </c>
      <c r="C30" s="174" t="s">
        <v>114</v>
      </c>
      <c r="D30" s="174" t="s">
        <v>114</v>
      </c>
      <c r="E30" s="174" t="s">
        <v>114</v>
      </c>
      <c r="F30" s="174" t="s">
        <v>114</v>
      </c>
      <c r="G30" s="174" t="s">
        <v>114</v>
      </c>
      <c r="H30" s="174" t="s">
        <v>114</v>
      </c>
      <c r="I30" s="174" t="s">
        <v>114</v>
      </c>
      <c r="J30" s="174" t="s">
        <v>114</v>
      </c>
      <c r="K30" s="174" t="s">
        <v>114</v>
      </c>
      <c r="L30" s="174" t="s">
        <v>114</v>
      </c>
      <c r="M30" s="174" t="s">
        <v>114</v>
      </c>
      <c r="N30" s="174" t="s">
        <v>114</v>
      </c>
      <c r="O30" s="174" t="s">
        <v>114</v>
      </c>
      <c r="P30" s="174" t="s">
        <v>114</v>
      </c>
      <c r="Q30" s="174" t="s">
        <v>114</v>
      </c>
      <c r="R30" s="174" t="s">
        <v>114</v>
      </c>
      <c r="S30" s="174" t="s">
        <v>114</v>
      </c>
      <c r="T30" s="174" t="s">
        <v>114</v>
      </c>
      <c r="U30" s="174" t="s">
        <v>114</v>
      </c>
      <c r="V30" s="174">
        <v>10862.5916712329</v>
      </c>
      <c r="W30" s="174">
        <v>11246.8816438356</v>
      </c>
      <c r="X30" s="174">
        <v>11416.3334246575</v>
      </c>
      <c r="Y30" s="174">
        <v>11372.7553551913</v>
      </c>
      <c r="Z30" s="174">
        <v>11070.064109589</v>
      </c>
      <c r="AA30" s="174">
        <v>10342.4431232877</v>
      </c>
      <c r="AB30" s="174">
        <v>9263.696</v>
      </c>
      <c r="AC30" s="174">
        <v>7978.18633879781</v>
      </c>
      <c r="AD30" s="174">
        <v>7118.8562739726</v>
      </c>
      <c r="AE30" s="174">
        <v>6370.72471232877</v>
      </c>
      <c r="AF30" s="174">
        <v>6235.77693150685</v>
      </c>
      <c r="AG30" s="174">
        <v>6061.59196721311</v>
      </c>
      <c r="AH30" s="174">
        <v>6170.67484931507</v>
      </c>
      <c r="AI30" s="174">
        <v>6109.99824657534</v>
      </c>
      <c r="AJ30" s="174">
        <v>6118.78005479452</v>
      </c>
      <c r="AK30" s="174">
        <v>6582.83788114754</v>
      </c>
      <c r="AL30" s="174">
        <v>7105.85949726027</v>
      </c>
      <c r="AM30" s="174">
        <v>7754.79085561644</v>
      </c>
      <c r="AN30" s="174">
        <v>8602.47518750685</v>
      </c>
      <c r="AO30" s="174">
        <v>9335.08157879782</v>
      </c>
      <c r="AP30" s="174">
        <v>9597.6551582831</v>
      </c>
      <c r="AQ30" s="174">
        <v>9833.50972878378</v>
      </c>
      <c r="AR30" s="174">
        <v>10057.1407865897</v>
      </c>
      <c r="AS30" s="174">
        <v>9964.51239601623</v>
      </c>
      <c r="AT30" s="174">
        <v>10152.2604393879</v>
      </c>
      <c r="AU30" s="174">
        <v>10378.6199400859</v>
      </c>
      <c r="AV30" s="174">
        <v>10533.3635028731</v>
      </c>
      <c r="AW30" s="174">
        <v>10655.7334924749</v>
      </c>
      <c r="AX30" s="174">
        <v>10806.8398897714</v>
      </c>
      <c r="AY30" s="174">
        <v>10927.10223545</v>
      </c>
      <c r="AZ30" s="174">
        <v>11086.7963055872</v>
      </c>
      <c r="BA30" s="174">
        <v>11342.060917541</v>
      </c>
      <c r="BB30" s="174">
        <v>11373.6759211872</v>
      </c>
      <c r="BC30" s="174">
        <v>11562.4261274356</v>
      </c>
      <c r="BD30" s="174">
        <v>11679.0002890027</v>
      </c>
      <c r="BE30" s="175">
        <v>10666.5719584769</v>
      </c>
      <c r="BF30" s="78">
        <v>-0.0866879275171467</v>
      </c>
      <c r="BG30" s="78">
        <v>0.0141081941236387</v>
      </c>
      <c r="BH30" s="78">
        <v>0.120674724756858</v>
      </c>
    </row>
    <row r="31" spans="8:8">
      <c r="A31" s="69" t="s">
        <v>150</v>
      </c>
      <c r="B31" s="174" t="s">
        <v>114</v>
      </c>
      <c r="C31" s="174" t="s">
        <v>114</v>
      </c>
      <c r="D31" s="174" t="s">
        <v>114</v>
      </c>
      <c r="E31" s="174" t="s">
        <v>114</v>
      </c>
      <c r="F31" s="174" t="s">
        <v>114</v>
      </c>
      <c r="G31" s="174" t="s">
        <v>114</v>
      </c>
      <c r="H31" s="174" t="s">
        <v>114</v>
      </c>
      <c r="I31" s="174" t="s">
        <v>114</v>
      </c>
      <c r="J31" s="174" t="s">
        <v>114</v>
      </c>
      <c r="K31" s="174" t="s">
        <v>114</v>
      </c>
      <c r="L31" s="174" t="s">
        <v>114</v>
      </c>
      <c r="M31" s="174" t="s">
        <v>114</v>
      </c>
      <c r="N31" s="174" t="s">
        <v>114</v>
      </c>
      <c r="O31" s="174" t="s">
        <v>114</v>
      </c>
      <c r="P31" s="174" t="s">
        <v>114</v>
      </c>
      <c r="Q31" s="174" t="s">
        <v>114</v>
      </c>
      <c r="R31" s="174" t="s">
        <v>114</v>
      </c>
      <c r="S31" s="174" t="s">
        <v>114</v>
      </c>
      <c r="T31" s="174" t="s">
        <v>114</v>
      </c>
      <c r="U31" s="174" t="s">
        <v>114</v>
      </c>
      <c r="V31" s="174">
        <v>142.224657534247</v>
      </c>
      <c r="W31" s="174">
        <v>137.569863013699</v>
      </c>
      <c r="X31" s="174">
        <v>135.430136986301</v>
      </c>
      <c r="Y31" s="174">
        <v>120.101092896175</v>
      </c>
      <c r="Z31" s="174">
        <v>121.030136986301</v>
      </c>
      <c r="AA31" s="174">
        <v>119.520547945205</v>
      </c>
      <c r="AB31" s="174">
        <v>113.095890410959</v>
      </c>
      <c r="AC31" s="174">
        <v>108.79781420765</v>
      </c>
      <c r="AD31" s="174">
        <v>91.5978082191781</v>
      </c>
      <c r="AE31" s="174">
        <v>86.6087671232877</v>
      </c>
      <c r="AF31" s="174">
        <v>83.8630136986301</v>
      </c>
      <c r="AG31" s="174">
        <v>89.6571038251366</v>
      </c>
      <c r="AH31" s="174">
        <v>108.353698630137</v>
      </c>
      <c r="AI31" s="174">
        <v>128.63698630137</v>
      </c>
      <c r="AJ31" s="174">
        <v>142.644383561644</v>
      </c>
      <c r="AK31" s="174">
        <v>146.142076502732</v>
      </c>
      <c r="AL31" s="174">
        <v>155.901369863014</v>
      </c>
      <c r="AM31" s="174">
        <v>165.260273972603</v>
      </c>
      <c r="AN31" s="174">
        <v>175.731506849315</v>
      </c>
      <c r="AO31" s="174">
        <v>186.010928961749</v>
      </c>
      <c r="AP31" s="174">
        <v>197.309589041096</v>
      </c>
      <c r="AQ31" s="174">
        <v>202.509589041096</v>
      </c>
      <c r="AR31" s="174">
        <v>208.345205479452</v>
      </c>
      <c r="AS31" s="174">
        <v>215.338797814208</v>
      </c>
      <c r="AT31" s="174">
        <v>221.287671232877</v>
      </c>
      <c r="AU31" s="174">
        <v>226.487671232877</v>
      </c>
      <c r="AV31" s="174">
        <v>234.087671232877</v>
      </c>
      <c r="AW31" s="174">
        <v>244.196721311475</v>
      </c>
      <c r="AX31" s="174">
        <v>255.643835616438</v>
      </c>
      <c r="AY31" s="174">
        <v>263.243835616438</v>
      </c>
      <c r="AZ31" s="174">
        <v>270.843835616438</v>
      </c>
      <c r="BA31" s="174">
        <v>270.281420765027</v>
      </c>
      <c r="BB31" s="174">
        <v>271.2</v>
      </c>
      <c r="BC31" s="174">
        <v>259.867397260274</v>
      </c>
      <c r="BD31" s="174">
        <v>253.26</v>
      </c>
      <c r="BE31" s="175">
        <v>216.112667660209</v>
      </c>
      <c r="BF31" s="78">
        <v>-0.14667666563923</v>
      </c>
      <c r="BG31" s="78">
        <v>0.0135867821259859</v>
      </c>
      <c r="BH31" s="78">
        <v>0.0024449595228803</v>
      </c>
    </row>
    <row r="32" spans="8:8">
      <c r="A32" s="69" t="s">
        <v>151</v>
      </c>
      <c r="B32" s="174">
        <v>4857.76</v>
      </c>
      <c r="C32" s="174">
        <v>5302.0</v>
      </c>
      <c r="D32" s="174">
        <v>5762.0</v>
      </c>
      <c r="E32" s="174">
        <v>6167.10382513661</v>
      </c>
      <c r="F32" s="174">
        <v>6566.0</v>
      </c>
      <c r="G32" s="174">
        <v>7126.74630136986</v>
      </c>
      <c r="H32" s="174">
        <v>7610.45917808219</v>
      </c>
      <c r="I32" s="174">
        <v>8064.12841530055</v>
      </c>
      <c r="J32" s="174">
        <v>8664.42191780822</v>
      </c>
      <c r="K32" s="174">
        <v>9270.40547945205</v>
      </c>
      <c r="L32" s="174">
        <v>9915.98438356164</v>
      </c>
      <c r="M32" s="174">
        <v>10465.5959016393</v>
      </c>
      <c r="N32" s="174">
        <v>11009.9142465753</v>
      </c>
      <c r="O32" s="174">
        <v>11530.7542465753</v>
      </c>
      <c r="P32" s="174">
        <v>11805.4246575342</v>
      </c>
      <c r="Q32" s="174">
        <v>12116.4144808743</v>
      </c>
      <c r="R32" s="174">
        <v>12260.2528767123</v>
      </c>
      <c r="S32" s="174">
        <v>12329.7854794521</v>
      </c>
      <c r="T32" s="174">
        <v>12403.4342465753</v>
      </c>
      <c r="U32" s="174">
        <v>12296.6770491803</v>
      </c>
      <c r="V32" s="174" t="s">
        <v>114</v>
      </c>
      <c r="W32" s="174" t="s">
        <v>114</v>
      </c>
      <c r="X32" s="174" t="s">
        <v>114</v>
      </c>
      <c r="Y32" s="174" t="s">
        <v>114</v>
      </c>
      <c r="Z32" s="174" t="s">
        <v>114</v>
      </c>
      <c r="AA32" s="174" t="s">
        <v>114</v>
      </c>
      <c r="AB32" s="174" t="s">
        <v>114</v>
      </c>
      <c r="AC32" s="174" t="s">
        <v>114</v>
      </c>
      <c r="AD32" s="174" t="s">
        <v>114</v>
      </c>
      <c r="AE32" s="174" t="s">
        <v>114</v>
      </c>
      <c r="AF32" s="174" t="s">
        <v>114</v>
      </c>
      <c r="AG32" s="174" t="s">
        <v>114</v>
      </c>
      <c r="AH32" s="174" t="s">
        <v>114</v>
      </c>
      <c r="AI32" s="174" t="s">
        <v>114</v>
      </c>
      <c r="AJ32" s="174" t="s">
        <v>114</v>
      </c>
      <c r="AK32" s="174" t="s">
        <v>114</v>
      </c>
      <c r="AL32" s="174" t="s">
        <v>114</v>
      </c>
      <c r="AM32" s="174" t="s">
        <v>114</v>
      </c>
      <c r="AN32" s="174" t="s">
        <v>114</v>
      </c>
      <c r="AO32" s="174" t="s">
        <v>114</v>
      </c>
      <c r="AP32" s="174" t="s">
        <v>114</v>
      </c>
      <c r="AQ32" s="174" t="s">
        <v>114</v>
      </c>
      <c r="AR32" s="174" t="s">
        <v>114</v>
      </c>
      <c r="AS32" s="174" t="s">
        <v>114</v>
      </c>
      <c r="AT32" s="174" t="s">
        <v>114</v>
      </c>
      <c r="AU32" s="174" t="s">
        <v>114</v>
      </c>
      <c r="AV32" s="174" t="s">
        <v>114</v>
      </c>
      <c r="AW32" s="174" t="s">
        <v>114</v>
      </c>
      <c r="AX32" s="174" t="s">
        <v>114</v>
      </c>
      <c r="AY32" s="174" t="s">
        <v>114</v>
      </c>
      <c r="AZ32" s="174" t="s">
        <v>114</v>
      </c>
      <c r="BA32" s="174" t="s">
        <v>114</v>
      </c>
      <c r="BB32" s="174" t="s">
        <v>114</v>
      </c>
      <c r="BC32" s="174" t="s">
        <v>114</v>
      </c>
      <c r="BD32" s="174" t="s">
        <v>114</v>
      </c>
      <c r="BE32" s="175" t="s">
        <v>114</v>
      </c>
      <c r="BF32" s="78" t="s">
        <v>114</v>
      </c>
      <c r="BG32" s="78" t="s">
        <v>114</v>
      </c>
      <c r="BH32" s="78" t="s">
        <v>114</v>
      </c>
    </row>
    <row r="33" spans="8:8">
      <c r="A33" s="69" t="s">
        <v>152</v>
      </c>
      <c r="B33" s="174" t="s">
        <v>114</v>
      </c>
      <c r="C33" s="174" t="s">
        <v>114</v>
      </c>
      <c r="D33" s="174" t="s">
        <v>114</v>
      </c>
      <c r="E33" s="174" t="s">
        <v>114</v>
      </c>
      <c r="F33" s="174" t="s">
        <v>114</v>
      </c>
      <c r="G33" s="174" t="s">
        <v>114</v>
      </c>
      <c r="H33" s="174" t="s">
        <v>114</v>
      </c>
      <c r="I33" s="174" t="s">
        <v>114</v>
      </c>
      <c r="J33" s="174" t="s">
        <v>114</v>
      </c>
      <c r="K33" s="174" t="s">
        <v>114</v>
      </c>
      <c r="L33" s="174" t="s">
        <v>114</v>
      </c>
      <c r="M33" s="174" t="s">
        <v>114</v>
      </c>
      <c r="N33" s="174" t="s">
        <v>114</v>
      </c>
      <c r="O33" s="174" t="s">
        <v>114</v>
      </c>
      <c r="P33" s="174" t="s">
        <v>114</v>
      </c>
      <c r="Q33" s="174" t="s">
        <v>114</v>
      </c>
      <c r="R33" s="174" t="s">
        <v>114</v>
      </c>
      <c r="S33" s="174" t="s">
        <v>114</v>
      </c>
      <c r="T33" s="174" t="s">
        <v>114</v>
      </c>
      <c r="U33" s="174" t="s">
        <v>114</v>
      </c>
      <c r="V33" s="174">
        <v>54.6082191780822</v>
      </c>
      <c r="W33" s="174">
        <v>60.6219178082192</v>
      </c>
      <c r="X33" s="174">
        <v>64.2712328767123</v>
      </c>
      <c r="Y33" s="174">
        <v>60.3551912568306</v>
      </c>
      <c r="Z33" s="174">
        <v>66.4849315068493</v>
      </c>
      <c r="AA33" s="174">
        <v>68.9945205479452</v>
      </c>
      <c r="AB33" s="174">
        <v>68.7397260273973</v>
      </c>
      <c r="AC33" s="174">
        <v>79.3715846994535</v>
      </c>
      <c r="AD33" s="174">
        <v>93.5750684931507</v>
      </c>
      <c r="AE33" s="174">
        <v>124.285753424658</v>
      </c>
      <c r="AF33" s="174">
        <v>172.293424657534</v>
      </c>
      <c r="AG33" s="174">
        <v>173.540163934426</v>
      </c>
      <c r="AH33" s="174">
        <v>181.507397260274</v>
      </c>
      <c r="AI33" s="174">
        <v>191.45397260274</v>
      </c>
      <c r="AJ33" s="174">
        <v>190.876712328767</v>
      </c>
      <c r="AK33" s="174">
        <v>158.770491803279</v>
      </c>
      <c r="AL33" s="174">
        <v>152.785890410959</v>
      </c>
      <c r="AM33" s="174">
        <v>152.992876712329</v>
      </c>
      <c r="AN33" s="174">
        <v>150.582328767123</v>
      </c>
      <c r="AO33" s="174">
        <v>138.412841530055</v>
      </c>
      <c r="AP33" s="174">
        <v>114.788082191781</v>
      </c>
      <c r="AQ33" s="174">
        <v>113.872602739726</v>
      </c>
      <c r="AR33" s="174">
        <v>103.812750136986</v>
      </c>
      <c r="AS33" s="174">
        <v>101.83087431694</v>
      </c>
      <c r="AT33" s="174">
        <v>95.2101369863014</v>
      </c>
      <c r="AU33" s="174">
        <v>77.7154750684931</v>
      </c>
      <c r="AV33" s="174">
        <v>76.578904109589</v>
      </c>
      <c r="AW33" s="174">
        <v>67.7286885245902</v>
      </c>
      <c r="AX33" s="174">
        <v>63.2894267160045</v>
      </c>
      <c r="AY33" s="174">
        <v>61.3076133343354</v>
      </c>
      <c r="AZ33" s="174">
        <v>59.4562496727791</v>
      </c>
      <c r="BA33" s="174">
        <v>57.7386553570762</v>
      </c>
      <c r="BB33" s="174">
        <v>60.9004657534247</v>
      </c>
      <c r="BC33" s="174">
        <v>64.0145616438356</v>
      </c>
      <c r="BD33" s="174">
        <v>62.4154246575343</v>
      </c>
      <c r="BE33" s="175">
        <v>46.7588797814208</v>
      </c>
      <c r="BF33" s="78">
        <v>-0.250844161711933</v>
      </c>
      <c r="BG33" s="78">
        <v>-0.0413482399214185</v>
      </c>
      <c r="BH33" s="78">
        <v>5.28999848266875E-4</v>
      </c>
    </row>
    <row r="34" spans="8:8">
      <c r="A34" s="69" t="s">
        <v>153</v>
      </c>
      <c r="B34" s="174">
        <v>0.0</v>
      </c>
      <c r="C34" s="174">
        <v>0.0</v>
      </c>
      <c r="D34" s="174">
        <v>0.0</v>
      </c>
      <c r="E34" s="174">
        <v>0.0</v>
      </c>
      <c r="F34" s="174">
        <v>0.0</v>
      </c>
      <c r="G34" s="174">
        <v>0.0</v>
      </c>
      <c r="H34" s="174">
        <v>0.0</v>
      </c>
      <c r="I34" s="174">
        <v>0.0</v>
      </c>
      <c r="J34" s="174">
        <v>0.0</v>
      </c>
      <c r="K34" s="174">
        <v>0.0</v>
      </c>
      <c r="L34" s="174">
        <v>0.0</v>
      </c>
      <c r="M34" s="174">
        <v>0.0</v>
      </c>
      <c r="N34" s="174">
        <v>0.0</v>
      </c>
      <c r="O34" s="174">
        <v>0.0</v>
      </c>
      <c r="P34" s="174">
        <v>0.0</v>
      </c>
      <c r="Q34" s="174">
        <v>0.0</v>
      </c>
      <c r="R34" s="174">
        <v>0.0</v>
      </c>
      <c r="S34" s="174">
        <v>0.0</v>
      </c>
      <c r="T34" s="174">
        <v>0.0</v>
      </c>
      <c r="U34" s="174">
        <v>0.0</v>
      </c>
      <c r="V34" s="174">
        <v>52.5095890410959</v>
      </c>
      <c r="W34" s="174">
        <v>52.3095890410959</v>
      </c>
      <c r="X34" s="174">
        <v>51.2246575342466</v>
      </c>
      <c r="Y34" s="174">
        <v>50.2021857923497</v>
      </c>
      <c r="Z34" s="174">
        <v>48.8547945205479</v>
      </c>
      <c r="AA34" s="174">
        <v>47.1649315068493</v>
      </c>
      <c r="AB34" s="174">
        <v>45.2</v>
      </c>
      <c r="AC34" s="174">
        <v>43.8997267759563</v>
      </c>
      <c r="AD34" s="174">
        <v>43.2684931506849</v>
      </c>
      <c r="AE34" s="174">
        <v>42.3924931506849</v>
      </c>
      <c r="AF34" s="174">
        <v>41.0384931506849</v>
      </c>
      <c r="AG34" s="174">
        <v>39.3377049180328</v>
      </c>
      <c r="AH34" s="174">
        <v>38.7129863013699</v>
      </c>
      <c r="AI34" s="174">
        <v>38.5610410958904</v>
      </c>
      <c r="AJ34" s="174">
        <v>38.7433424657534</v>
      </c>
      <c r="AK34" s="174">
        <v>38.6241803278688</v>
      </c>
      <c r="AL34" s="174">
        <v>38.872</v>
      </c>
      <c r="AM34" s="174">
        <v>38.752</v>
      </c>
      <c r="AN34" s="174">
        <v>38.144</v>
      </c>
      <c r="AO34" s="174">
        <v>37.8363387978142</v>
      </c>
      <c r="AP34" s="174">
        <v>37.678</v>
      </c>
      <c r="AQ34" s="174">
        <v>37.492</v>
      </c>
      <c r="AR34" s="174">
        <v>37.088</v>
      </c>
      <c r="AS34" s="174">
        <v>36.6356284153006</v>
      </c>
      <c r="AT34" s="174">
        <v>36.47</v>
      </c>
      <c r="AU34" s="174">
        <v>36.2</v>
      </c>
      <c r="AV34" s="174">
        <v>35.992</v>
      </c>
      <c r="AW34" s="174">
        <v>35.2793442622951</v>
      </c>
      <c r="AX34" s="174">
        <v>35.088</v>
      </c>
      <c r="AY34" s="174">
        <v>35.03</v>
      </c>
      <c r="AZ34" s="174">
        <v>35.5346</v>
      </c>
      <c r="BA34" s="174">
        <v>36.2094679781421</v>
      </c>
      <c r="BB34" s="174">
        <v>36.93155859375</v>
      </c>
      <c r="BC34" s="174">
        <v>37.87878</v>
      </c>
      <c r="BD34" s="174">
        <v>38.927866</v>
      </c>
      <c r="BE34" s="175">
        <v>39.4225706266034</v>
      </c>
      <c r="BF34" s="78">
        <v>0.0127082390440676</v>
      </c>
      <c r="BG34" s="78">
        <v>0.00654334867266959</v>
      </c>
      <c r="BH34" s="78">
        <v>4.46001571835127E-4</v>
      </c>
    </row>
    <row r="35" spans="8:8" s="70" ht="10.2" customFormat="1">
      <c r="A35" s="80" t="s">
        <v>154</v>
      </c>
      <c r="B35" s="176">
        <v>4857.76</v>
      </c>
      <c r="C35" s="176">
        <v>5302.0</v>
      </c>
      <c r="D35" s="176">
        <v>5762.0</v>
      </c>
      <c r="E35" s="176">
        <v>6167.10382513661</v>
      </c>
      <c r="F35" s="176">
        <v>6566.0</v>
      </c>
      <c r="G35" s="176">
        <v>7126.74630136986</v>
      </c>
      <c r="H35" s="176">
        <v>7610.45917808219</v>
      </c>
      <c r="I35" s="176">
        <v>8064.12841530055</v>
      </c>
      <c r="J35" s="176">
        <v>8664.42191780822</v>
      </c>
      <c r="K35" s="176">
        <v>9270.40547945205</v>
      </c>
      <c r="L35" s="176">
        <v>9915.98438356164</v>
      </c>
      <c r="M35" s="176">
        <v>10465.5959016393</v>
      </c>
      <c r="N35" s="176">
        <v>11009.9142465753</v>
      </c>
      <c r="O35" s="176">
        <v>11530.7542465753</v>
      </c>
      <c r="P35" s="176">
        <v>11805.4246575342</v>
      </c>
      <c r="Q35" s="176">
        <v>12116.4144808743</v>
      </c>
      <c r="R35" s="176">
        <v>12260.2528767123</v>
      </c>
      <c r="S35" s="176">
        <v>12329.7854794521</v>
      </c>
      <c r="T35" s="176">
        <v>12403.4342465753</v>
      </c>
      <c r="U35" s="176">
        <v>12296.6770491803</v>
      </c>
      <c r="V35" s="176">
        <v>11870.2190684932</v>
      </c>
      <c r="W35" s="176">
        <v>12268.5657534247</v>
      </c>
      <c r="X35" s="176">
        <v>12475.997260274</v>
      </c>
      <c r="Y35" s="176">
        <v>12428.4813114754</v>
      </c>
      <c r="Z35" s="176">
        <v>12131.0326027397</v>
      </c>
      <c r="AA35" s="176">
        <v>11403.1992876712</v>
      </c>
      <c r="AB35" s="176">
        <v>10319.1343835616</v>
      </c>
      <c r="AC35" s="176">
        <v>9006.67516393443</v>
      </c>
      <c r="AD35" s="176">
        <v>8062.05789041096</v>
      </c>
      <c r="AE35" s="176">
        <v>7263.28706849315</v>
      </c>
      <c r="AF35" s="176">
        <v>7168.47926027397</v>
      </c>
      <c r="AG35" s="176">
        <v>7040.53964480874</v>
      </c>
      <c r="AH35" s="176">
        <v>7238.42857534247</v>
      </c>
      <c r="AI35" s="176">
        <v>7257.83728767123</v>
      </c>
      <c r="AJ35" s="176">
        <v>7425.38964383562</v>
      </c>
      <c r="AK35" s="176">
        <v>7947.76752595628</v>
      </c>
      <c r="AL35" s="176">
        <v>8595.06434657534</v>
      </c>
      <c r="AM35" s="176">
        <v>9411.41359534246</v>
      </c>
      <c r="AN35" s="176">
        <v>10355.5047683288</v>
      </c>
      <c r="AO35" s="176">
        <v>11253.9277872715</v>
      </c>
      <c r="AP35" s="176">
        <v>11686.9036852822</v>
      </c>
      <c r="AQ35" s="176">
        <v>12203.4258515643</v>
      </c>
      <c r="AR35" s="176">
        <v>12696.9429673523</v>
      </c>
      <c r="AS35" s="176">
        <v>12719.3956092029</v>
      </c>
      <c r="AT35" s="176">
        <v>13141.3802777411</v>
      </c>
      <c r="AU35" s="176">
        <v>13431.4503088645</v>
      </c>
      <c r="AV35" s="176">
        <v>13496.242895425</v>
      </c>
      <c r="AW35" s="176">
        <v>13549.3905102707</v>
      </c>
      <c r="AX35" s="176">
        <v>13785.9446962547</v>
      </c>
      <c r="AY35" s="176">
        <v>13857.4258354979</v>
      </c>
      <c r="AZ35" s="176">
        <v>13998.2364793475</v>
      </c>
      <c r="BA35" s="176">
        <v>14198.7860487775</v>
      </c>
      <c r="BB35" s="176">
        <v>14373.5191025875</v>
      </c>
      <c r="BC35" s="176">
        <v>14623.5132568054</v>
      </c>
      <c r="BD35" s="176">
        <v>14727.0105320986</v>
      </c>
      <c r="BE35" s="176">
        <v>13495.8243342626</v>
      </c>
      <c r="BF35" s="108">
        <v>-0.0836005511880701</v>
      </c>
      <c r="BG35" s="108">
        <v>0.0114568534795625</v>
      </c>
      <c r="BH35" s="108">
        <v>0.152683063803809</v>
      </c>
    </row>
    <row r="36" spans="8:8">
      <c r="B36" s="174"/>
      <c r="C36" s="174"/>
      <c r="D36" s="174"/>
      <c r="E36" s="174"/>
      <c r="F36" s="174"/>
      <c r="G36" s="174"/>
      <c r="H36" s="174"/>
      <c r="I36" s="174"/>
      <c r="J36" s="174"/>
      <c r="K36" s="174"/>
      <c r="L36" s="174"/>
      <c r="M36" s="174"/>
      <c r="N36" s="174"/>
      <c r="O36" s="174"/>
      <c r="P36" s="174"/>
      <c r="Q36" s="174"/>
      <c r="R36" s="174"/>
      <c r="S36" s="174"/>
      <c r="T36" s="174"/>
      <c r="U36" s="174"/>
      <c r="V36" s="174"/>
      <c r="W36" s="174"/>
      <c r="X36" s="174"/>
      <c r="Y36" s="174"/>
      <c r="Z36" s="174"/>
      <c r="AA36" s="174"/>
      <c r="AB36" s="174"/>
      <c r="AC36" s="174"/>
      <c r="AD36" s="174"/>
      <c r="AE36" s="174"/>
      <c r="AF36" s="174"/>
      <c r="AG36" s="174"/>
      <c r="AH36" s="174"/>
      <c r="AI36" s="174"/>
      <c r="AJ36" s="174"/>
      <c r="AK36" s="174"/>
      <c r="AL36" s="174"/>
      <c r="AM36" s="174"/>
      <c r="AN36" s="174"/>
      <c r="AO36" s="174"/>
      <c r="AP36" s="174"/>
      <c r="AQ36" s="174"/>
      <c r="AR36" s="174"/>
      <c r="AS36" s="174"/>
      <c r="AT36" s="174"/>
      <c r="AU36" s="174"/>
      <c r="AV36" s="174"/>
      <c r="AW36" s="174"/>
      <c r="AX36" s="174"/>
      <c r="AY36" s="174"/>
      <c r="AZ36" s="174"/>
      <c r="BA36" s="174"/>
      <c r="BB36" s="174"/>
      <c r="BC36" s="174"/>
      <c r="BD36" s="174"/>
      <c r="BE36" s="175"/>
      <c r="BF36" s="78"/>
      <c r="BG36" s="78"/>
      <c r="BH36" s="78"/>
    </row>
    <row r="37" spans="8:8">
      <c r="A37" s="69" t="s">
        <v>155</v>
      </c>
      <c r="B37" s="174">
        <v>1908.0</v>
      </c>
      <c r="C37" s="174">
        <v>2132.0</v>
      </c>
      <c r="D37" s="174">
        <v>2603.0</v>
      </c>
      <c r="E37" s="174">
        <v>2840.0</v>
      </c>
      <c r="F37" s="174">
        <v>3376.0</v>
      </c>
      <c r="G37" s="174">
        <v>3847.6597260274</v>
      </c>
      <c r="H37" s="174">
        <v>4572.42191780822</v>
      </c>
      <c r="I37" s="174">
        <v>5058.95737704918</v>
      </c>
      <c r="J37" s="174">
        <v>5907.37589041096</v>
      </c>
      <c r="K37" s="174">
        <v>6060.30136986301</v>
      </c>
      <c r="L37" s="174">
        <v>5386.61917808219</v>
      </c>
      <c r="M37" s="174">
        <v>5918.1912568306</v>
      </c>
      <c r="N37" s="174">
        <v>5713.95890410959</v>
      </c>
      <c r="O37" s="174">
        <v>5302.05479452055</v>
      </c>
      <c r="P37" s="174">
        <v>3217.58904109589</v>
      </c>
      <c r="Q37" s="174">
        <v>1478.96174863388</v>
      </c>
      <c r="R37" s="174">
        <v>1321.03123287671</v>
      </c>
      <c r="S37" s="174">
        <v>2396.92438356164</v>
      </c>
      <c r="T37" s="174">
        <v>2453.58465753425</v>
      </c>
      <c r="U37" s="174">
        <v>2042.53551912568</v>
      </c>
      <c r="V37" s="174">
        <v>2205.20547945205</v>
      </c>
      <c r="W37" s="174">
        <v>2054.23835616438</v>
      </c>
      <c r="X37" s="174">
        <v>2342.43835616438</v>
      </c>
      <c r="Y37" s="174">
        <v>2349.48087431694</v>
      </c>
      <c r="Z37" s="174">
        <v>2894.34191780822</v>
      </c>
      <c r="AA37" s="174">
        <v>3270.17808219178</v>
      </c>
      <c r="AB37" s="174">
        <v>3499.56164383562</v>
      </c>
      <c r="AC37" s="174">
        <v>3523.01639344262</v>
      </c>
      <c r="AD37" s="174">
        <v>3712.16438356164</v>
      </c>
      <c r="AE37" s="174">
        <v>3730.02739726027</v>
      </c>
      <c r="AF37" s="174">
        <v>3743.77424657534</v>
      </c>
      <c r="AG37" s="174">
        <v>3758.57923497268</v>
      </c>
      <c r="AH37" s="174">
        <v>3776.46301369863</v>
      </c>
      <c r="AI37" s="174">
        <v>3854.74794520548</v>
      </c>
      <c r="AJ37" s="174">
        <v>3603.35616438356</v>
      </c>
      <c r="AK37" s="174">
        <v>3850.40329411475</v>
      </c>
      <c r="AL37" s="174">
        <v>3824.44999952055</v>
      </c>
      <c r="AM37" s="174">
        <v>3616.92054786301</v>
      </c>
      <c r="AN37" s="174">
        <v>4083.60657573973</v>
      </c>
      <c r="AO37" s="174">
        <v>4215.80273261749</v>
      </c>
      <c r="AP37" s="174">
        <v>4217.46547939726</v>
      </c>
      <c r="AQ37" s="174">
        <v>4291.00808230137</v>
      </c>
      <c r="AR37" s="174">
        <v>4355.96260286301</v>
      </c>
      <c r="AS37" s="174">
        <v>4414.97814197268</v>
      </c>
      <c r="AT37" s="174">
        <v>4284.86460273973</v>
      </c>
      <c r="AU37" s="174">
        <v>4420.62047945206</v>
      </c>
      <c r="AV37" s="174">
        <v>4452.40410958904</v>
      </c>
      <c r="AW37" s="174">
        <v>3809.75614754098</v>
      </c>
      <c r="AX37" s="174">
        <v>3609.2298630137</v>
      </c>
      <c r="AY37" s="174">
        <v>3714.13712328767</v>
      </c>
      <c r="AZ37" s="174">
        <v>3852.75988493151</v>
      </c>
      <c r="BA37" s="174">
        <v>4578.22101038251</v>
      </c>
      <c r="BB37" s="174">
        <v>4854.0</v>
      </c>
      <c r="BC37" s="174">
        <v>4608.0</v>
      </c>
      <c r="BD37" s="174">
        <v>3399.0</v>
      </c>
      <c r="BE37" s="175">
        <v>3084.0</v>
      </c>
      <c r="BF37" s="78">
        <v>-0.0926743159752867</v>
      </c>
      <c r="BG37" s="78">
        <v>-0.0228946164140869</v>
      </c>
      <c r="BH37" s="78">
        <v>0.0348903895833552</v>
      </c>
    </row>
    <row r="38" spans="8:8">
      <c r="A38" s="69" t="s">
        <v>156</v>
      </c>
      <c r="B38" s="174">
        <v>1313.0</v>
      </c>
      <c r="C38" s="174">
        <v>1392.0</v>
      </c>
      <c r="D38" s="174">
        <v>1228.0</v>
      </c>
      <c r="E38" s="174">
        <v>1503.0</v>
      </c>
      <c r="F38" s="174">
        <v>1521.0</v>
      </c>
      <c r="G38" s="174">
        <v>1549.0</v>
      </c>
      <c r="H38" s="174">
        <v>1694.0</v>
      </c>
      <c r="I38" s="174">
        <v>1466.0</v>
      </c>
      <c r="J38" s="174">
        <v>2018.0</v>
      </c>
      <c r="K38" s="174">
        <v>1977.03835616438</v>
      </c>
      <c r="L38" s="174">
        <v>2270.55890410959</v>
      </c>
      <c r="M38" s="174">
        <v>2422.26775956284</v>
      </c>
      <c r="N38" s="174">
        <v>2358.12054794521</v>
      </c>
      <c r="O38" s="174">
        <v>2573.55068493151</v>
      </c>
      <c r="P38" s="174">
        <v>3488.55068493151</v>
      </c>
      <c r="Q38" s="174">
        <v>2657.51912568306</v>
      </c>
      <c r="R38" s="174">
        <v>906.906849315068</v>
      </c>
      <c r="S38" s="174">
        <v>988.180821917808</v>
      </c>
      <c r="T38" s="174">
        <v>1105.72876712329</v>
      </c>
      <c r="U38" s="174">
        <v>1227.98360655738</v>
      </c>
      <c r="V38" s="174">
        <v>1425.29205479452</v>
      </c>
      <c r="W38" s="174">
        <v>1899.41863013699</v>
      </c>
      <c r="X38" s="174">
        <v>2391.27726027397</v>
      </c>
      <c r="Y38" s="174">
        <v>2782.15081967213</v>
      </c>
      <c r="Z38" s="174">
        <v>2838.2597260274</v>
      </c>
      <c r="AA38" s="174">
        <v>2148.94794520548</v>
      </c>
      <c r="AB38" s="174">
        <v>285.356164383562</v>
      </c>
      <c r="AC38" s="174">
        <v>531.261202185792</v>
      </c>
      <c r="AD38" s="174">
        <v>455.275616438356</v>
      </c>
      <c r="AE38" s="174">
        <v>505.275616438356</v>
      </c>
      <c r="AF38" s="174">
        <v>530.275616438356</v>
      </c>
      <c r="AG38" s="174">
        <v>580.261202185792</v>
      </c>
      <c r="AH38" s="174">
        <v>1165.82684931507</v>
      </c>
      <c r="AI38" s="174">
        <v>2120.82684931507</v>
      </c>
      <c r="AJ38" s="174">
        <v>2609.82684931507</v>
      </c>
      <c r="AK38" s="174">
        <v>2613.0</v>
      </c>
      <c r="AL38" s="174">
        <v>2522.0</v>
      </c>
      <c r="AM38" s="174">
        <v>2116.0</v>
      </c>
      <c r="AN38" s="174">
        <v>1344.0</v>
      </c>
      <c r="AO38" s="174">
        <v>2030.0</v>
      </c>
      <c r="AP38" s="174">
        <v>1833.0</v>
      </c>
      <c r="AQ38" s="174">
        <v>1999.0</v>
      </c>
      <c r="AR38" s="174">
        <v>2143.2118</v>
      </c>
      <c r="AS38" s="174">
        <v>2428.0</v>
      </c>
      <c r="AT38" s="174">
        <v>2445.60515068493</v>
      </c>
      <c r="AU38" s="174">
        <v>2468.87661643836</v>
      </c>
      <c r="AV38" s="174">
        <v>2773.25520547945</v>
      </c>
      <c r="AW38" s="174">
        <v>3078.50273224044</v>
      </c>
      <c r="AX38" s="174">
        <v>3099.47123287671</v>
      </c>
      <c r="AY38" s="174">
        <v>3238.6301369863</v>
      </c>
      <c r="AZ38" s="174">
        <v>3985.96989041096</v>
      </c>
      <c r="BA38" s="174">
        <v>4422.7540863388</v>
      </c>
      <c r="BB38" s="174">
        <v>4537.9397661601</v>
      </c>
      <c r="BC38" s="174">
        <v>4631.92048105736</v>
      </c>
      <c r="BD38" s="174">
        <v>4779.45210161601</v>
      </c>
      <c r="BE38" s="175">
        <v>4113.6749010929</v>
      </c>
      <c r="BF38" s="78">
        <v>-0.139299900149225</v>
      </c>
      <c r="BG38" s="78">
        <v>0.0692990409817205</v>
      </c>
      <c r="BH38" s="78">
        <v>0.0465394681966282</v>
      </c>
    </row>
    <row r="39" spans="8:8">
      <c r="A39" s="69" t="s">
        <v>158</v>
      </c>
      <c r="B39" s="174">
        <v>2371.0</v>
      </c>
      <c r="C39" s="174">
        <v>2505.0</v>
      </c>
      <c r="D39" s="174">
        <v>2522.0</v>
      </c>
      <c r="E39" s="174">
        <v>2656.0</v>
      </c>
      <c r="F39" s="174">
        <v>2819.0</v>
      </c>
      <c r="G39" s="174">
        <v>3036.0</v>
      </c>
      <c r="H39" s="174">
        <v>3253.0</v>
      </c>
      <c r="I39" s="174">
        <v>3339.0</v>
      </c>
      <c r="J39" s="174">
        <v>3080.0</v>
      </c>
      <c r="K39" s="174">
        <v>2603.0</v>
      </c>
      <c r="L39" s="174">
        <v>2132.0</v>
      </c>
      <c r="M39" s="174">
        <v>2199.0</v>
      </c>
      <c r="N39" s="174">
        <v>2024.0</v>
      </c>
      <c r="O39" s="174">
        <v>2182.0</v>
      </c>
      <c r="P39" s="174">
        <v>2623.0</v>
      </c>
      <c r="Q39" s="174">
        <v>1757.0</v>
      </c>
      <c r="R39" s="174">
        <v>1187.0</v>
      </c>
      <c r="S39" s="174">
        <v>862.0</v>
      </c>
      <c r="T39" s="174">
        <v>1117.0</v>
      </c>
      <c r="U39" s="174">
        <v>1229.0</v>
      </c>
      <c r="V39" s="174">
        <v>1127.0</v>
      </c>
      <c r="W39" s="174">
        <v>1210.0</v>
      </c>
      <c r="X39" s="174">
        <v>1072.0</v>
      </c>
      <c r="Y39" s="174">
        <v>1286.0</v>
      </c>
      <c r="Z39" s="174">
        <v>1408.0</v>
      </c>
      <c r="AA39" s="174">
        <v>964.0</v>
      </c>
      <c r="AB39" s="174">
        <v>185.0</v>
      </c>
      <c r="AC39" s="174">
        <v>1077.0</v>
      </c>
      <c r="AD39" s="174">
        <v>1945.0</v>
      </c>
      <c r="AE39" s="174">
        <v>2085.0</v>
      </c>
      <c r="AF39" s="174">
        <v>2130.0</v>
      </c>
      <c r="AG39" s="174">
        <v>2129.0</v>
      </c>
      <c r="AH39" s="174">
        <v>2137.0</v>
      </c>
      <c r="AI39" s="174">
        <v>2232.0</v>
      </c>
      <c r="AJ39" s="174">
        <v>2085.0</v>
      </c>
      <c r="AK39" s="174">
        <v>2244.42256830601</v>
      </c>
      <c r="AL39" s="174">
        <v>2183.54369863014</v>
      </c>
      <c r="AM39" s="174">
        <v>2026.55109589041</v>
      </c>
      <c r="AN39" s="174">
        <v>2371.2638630137</v>
      </c>
      <c r="AO39" s="174">
        <v>2520.21983606557</v>
      </c>
      <c r="AP39" s="174">
        <v>2669.24463013699</v>
      </c>
      <c r="AQ39" s="174">
        <v>2739.52076712329</v>
      </c>
      <c r="AR39" s="174">
        <v>2667.00156555773</v>
      </c>
      <c r="AS39" s="174">
        <v>2791.13177595629</v>
      </c>
      <c r="AT39" s="174">
        <v>2502.36701405479</v>
      </c>
      <c r="AU39" s="174">
        <v>2564.2120549863</v>
      </c>
      <c r="AV39" s="174">
        <v>2917.64520547945</v>
      </c>
      <c r="AW39" s="174">
        <v>3172.78693989071</v>
      </c>
      <c r="AX39" s="174">
        <v>3133.56342465753</v>
      </c>
      <c r="AY39" s="174">
        <v>3105.85465753425</v>
      </c>
      <c r="AZ39" s="174">
        <v>3069.36255616438</v>
      </c>
      <c r="BA39" s="174">
        <v>3149.82774262295</v>
      </c>
      <c r="BB39" s="174">
        <v>3009.26778082192</v>
      </c>
      <c r="BC39" s="174">
        <v>3049.70861643836</v>
      </c>
      <c r="BD39" s="174">
        <v>2976.06382191781</v>
      </c>
      <c r="BE39" s="175">
        <v>2686.04582286466</v>
      </c>
      <c r="BF39" s="78">
        <v>-0.0974501947563279</v>
      </c>
      <c r="BG39" s="78">
        <v>0.0174875956693459</v>
      </c>
      <c r="BH39" s="78">
        <v>0.0303881923471115</v>
      </c>
    </row>
    <row r="40" spans="8:8">
      <c r="A40" s="69" t="s">
        <v>159</v>
      </c>
      <c r="B40" s="174" t="s">
        <v>114</v>
      </c>
      <c r="C40" s="174" t="s">
        <v>114</v>
      </c>
      <c r="D40" s="174">
        <v>57.0</v>
      </c>
      <c r="E40" s="174">
        <v>241.0</v>
      </c>
      <c r="F40" s="174">
        <v>327.0</v>
      </c>
      <c r="G40" s="174">
        <v>332.0</v>
      </c>
      <c r="H40" s="174">
        <v>294.0</v>
      </c>
      <c r="I40" s="174">
        <v>282.0</v>
      </c>
      <c r="J40" s="174">
        <v>293.0</v>
      </c>
      <c r="K40" s="174">
        <v>290.0</v>
      </c>
      <c r="L40" s="174">
        <v>341.0</v>
      </c>
      <c r="M40" s="174">
        <v>367.0</v>
      </c>
      <c r="N40" s="174">
        <v>340.0</v>
      </c>
      <c r="O40" s="174">
        <v>314.0</v>
      </c>
      <c r="P40" s="174">
        <v>295.0</v>
      </c>
      <c r="Q40" s="174">
        <v>285.0</v>
      </c>
      <c r="R40" s="174">
        <v>330.0</v>
      </c>
      <c r="S40" s="174">
        <v>338.0</v>
      </c>
      <c r="T40" s="174">
        <v>391.0</v>
      </c>
      <c r="U40" s="174">
        <v>419.0</v>
      </c>
      <c r="V40" s="174">
        <v>502.0</v>
      </c>
      <c r="W40" s="174">
        <v>564.0</v>
      </c>
      <c r="X40" s="174">
        <v>588.0</v>
      </c>
      <c r="Y40" s="174">
        <v>625.0</v>
      </c>
      <c r="Z40" s="174">
        <v>651.0</v>
      </c>
      <c r="AA40" s="174">
        <v>695.0</v>
      </c>
      <c r="AB40" s="174">
        <v>716.0</v>
      </c>
      <c r="AC40" s="174">
        <v>748.0</v>
      </c>
      <c r="AD40" s="174">
        <v>785.0</v>
      </c>
      <c r="AE40" s="174">
        <v>819.0</v>
      </c>
      <c r="AF40" s="174">
        <v>868.0</v>
      </c>
      <c r="AG40" s="174">
        <v>897.0</v>
      </c>
      <c r="AH40" s="174">
        <v>909.0</v>
      </c>
      <c r="AI40" s="174">
        <v>905.0</v>
      </c>
      <c r="AJ40" s="174">
        <v>904.688767123288</v>
      </c>
      <c r="AK40" s="174">
        <v>954.796994535519</v>
      </c>
      <c r="AL40" s="174">
        <v>955.777534246575</v>
      </c>
      <c r="AM40" s="174">
        <v>897.377534246575</v>
      </c>
      <c r="AN40" s="174">
        <v>819.509041095891</v>
      </c>
      <c r="AO40" s="174">
        <v>779.739617486339</v>
      </c>
      <c r="AP40" s="174">
        <v>774.28904109589</v>
      </c>
      <c r="AQ40" s="174">
        <v>737.650136986302</v>
      </c>
      <c r="AR40" s="174">
        <v>710.393150684931</v>
      </c>
      <c r="AS40" s="174">
        <v>756.75</v>
      </c>
      <c r="AT40" s="174">
        <v>812.520273972603</v>
      </c>
      <c r="AU40" s="174">
        <v>864.588219178082</v>
      </c>
      <c r="AV40" s="174">
        <v>884.920273972603</v>
      </c>
      <c r="AW40" s="174">
        <v>918.471857923497</v>
      </c>
      <c r="AX40" s="174">
        <v>941.949315068493</v>
      </c>
      <c r="AY40" s="174">
        <v>943.478904109589</v>
      </c>
      <c r="AZ40" s="174">
        <v>981.089863013699</v>
      </c>
      <c r="BA40" s="174">
        <v>1004.26256830601</v>
      </c>
      <c r="BB40" s="174">
        <v>970.569589041096</v>
      </c>
      <c r="BC40" s="174">
        <v>978.387397260274</v>
      </c>
      <c r="BD40" s="174">
        <v>970.938630136986</v>
      </c>
      <c r="BE40" s="175">
        <v>950.679508196721</v>
      </c>
      <c r="BF40" s="78">
        <v>-0.0208655020116016</v>
      </c>
      <c r="BG40" s="78">
        <v>0.017971823757752</v>
      </c>
      <c r="BH40" s="78">
        <v>0.0107553756192919</v>
      </c>
    </row>
    <row r="41" spans="8:8">
      <c r="A41" s="69" t="s">
        <v>160</v>
      </c>
      <c r="B41" s="174">
        <v>233.0</v>
      </c>
      <c r="C41" s="174">
        <v>291.0</v>
      </c>
      <c r="D41" s="174">
        <v>324.0</v>
      </c>
      <c r="E41" s="174">
        <v>340.0</v>
      </c>
      <c r="F41" s="174">
        <v>356.0</v>
      </c>
      <c r="G41" s="174">
        <v>363.0</v>
      </c>
      <c r="H41" s="174">
        <v>430.0</v>
      </c>
      <c r="I41" s="174">
        <v>482.0</v>
      </c>
      <c r="J41" s="174">
        <v>570.0</v>
      </c>
      <c r="K41" s="174">
        <v>518.0</v>
      </c>
      <c r="L41" s="174">
        <v>437.0</v>
      </c>
      <c r="M41" s="174">
        <v>487.0</v>
      </c>
      <c r="N41" s="174">
        <v>435.0</v>
      </c>
      <c r="O41" s="174">
        <v>484.0</v>
      </c>
      <c r="P41" s="174">
        <v>506.0</v>
      </c>
      <c r="Q41" s="174">
        <v>475.534426229508</v>
      </c>
      <c r="R41" s="174">
        <v>421.109589041096</v>
      </c>
      <c r="S41" s="174">
        <v>344.524931506849</v>
      </c>
      <c r="T41" s="174">
        <v>315.598904109589</v>
      </c>
      <c r="U41" s="174">
        <v>353.016393442623</v>
      </c>
      <c r="V41" s="174">
        <v>315.242191780822</v>
      </c>
      <c r="W41" s="174">
        <v>355.097534246575</v>
      </c>
      <c r="X41" s="174">
        <v>314.856438356164</v>
      </c>
      <c r="Y41" s="174">
        <v>360.421857923497</v>
      </c>
      <c r="Z41" s="174">
        <v>403.446575342466</v>
      </c>
      <c r="AA41" s="174">
        <v>433.813698630137</v>
      </c>
      <c r="AB41" s="174">
        <v>419.589589041096</v>
      </c>
      <c r="AC41" s="174">
        <v>495.31693989071</v>
      </c>
      <c r="AD41" s="174">
        <v>460.25095890411</v>
      </c>
      <c r="AE41" s="174">
        <v>451.380273972603</v>
      </c>
      <c r="AF41" s="174">
        <v>460.888767123288</v>
      </c>
      <c r="AG41" s="174">
        <v>567.998907103825</v>
      </c>
      <c r="AH41" s="174">
        <v>692.08</v>
      </c>
      <c r="AI41" s="174">
        <v>701.43</v>
      </c>
      <c r="AJ41" s="174">
        <v>723.27</v>
      </c>
      <c r="AK41" s="174">
        <v>851.269084130052</v>
      </c>
      <c r="AL41" s="174">
        <v>855.79097353245</v>
      </c>
      <c r="AM41" s="174">
        <v>801.655463781341</v>
      </c>
      <c r="AN41" s="174">
        <v>947.388586370322</v>
      </c>
      <c r="AO41" s="174">
        <v>1078.5615614381</v>
      </c>
      <c r="AP41" s="174">
        <v>1147.9465141749</v>
      </c>
      <c r="AQ41" s="174">
        <v>1237.81738091063</v>
      </c>
      <c r="AR41" s="174">
        <v>1262.73684533297</v>
      </c>
      <c r="AS41" s="174">
        <v>1432.35833333333</v>
      </c>
      <c r="AT41" s="174">
        <v>1415.40700547945</v>
      </c>
      <c r="AU41" s="174">
        <v>1630.23814520548</v>
      </c>
      <c r="AV41" s="174">
        <v>1824.34883013699</v>
      </c>
      <c r="AW41" s="174">
        <v>1927.89945191257</v>
      </c>
      <c r="AX41" s="174">
        <v>1990.71287191781</v>
      </c>
      <c r="AY41" s="174">
        <v>1974.59734520548</v>
      </c>
      <c r="AZ41" s="174">
        <v>1932.50861438356</v>
      </c>
      <c r="BA41" s="174">
        <v>1938.05471912568</v>
      </c>
      <c r="BB41" s="174">
        <v>1881.66938553862</v>
      </c>
      <c r="BC41" s="174">
        <v>1898.22119628944</v>
      </c>
      <c r="BD41" s="174">
        <v>1862.70817419842</v>
      </c>
      <c r="BE41" s="175">
        <v>1809.17482646072</v>
      </c>
      <c r="BF41" s="78">
        <v>-0.0287395247839766</v>
      </c>
      <c r="BG41" s="78">
        <v>0.0278419715355893</v>
      </c>
      <c r="BH41" s="78">
        <v>0.0204678386898877</v>
      </c>
    </row>
    <row r="42" spans="8:8">
      <c r="A42" s="69" t="s">
        <v>161</v>
      </c>
      <c r="B42" s="174">
        <v>2219.3</v>
      </c>
      <c r="C42" s="174">
        <v>2617.8</v>
      </c>
      <c r="D42" s="174">
        <v>2825.0</v>
      </c>
      <c r="E42" s="174">
        <v>3080.9</v>
      </c>
      <c r="F42" s="174">
        <v>3262.2</v>
      </c>
      <c r="G42" s="174">
        <v>3851.1</v>
      </c>
      <c r="H42" s="174">
        <v>4820.9</v>
      </c>
      <c r="I42" s="174">
        <v>6070.3</v>
      </c>
      <c r="J42" s="174">
        <v>7693.2</v>
      </c>
      <c r="K42" s="174">
        <v>8617.7</v>
      </c>
      <c r="L42" s="174">
        <v>7216.4</v>
      </c>
      <c r="M42" s="174">
        <v>8762.174</v>
      </c>
      <c r="N42" s="174">
        <v>9418.905</v>
      </c>
      <c r="O42" s="174">
        <v>8554.082</v>
      </c>
      <c r="P42" s="174">
        <v>9841.627</v>
      </c>
      <c r="Q42" s="174">
        <v>10269.5</v>
      </c>
      <c r="R42" s="174">
        <v>10256.0</v>
      </c>
      <c r="S42" s="174">
        <v>6961.0</v>
      </c>
      <c r="T42" s="174">
        <v>4951.41</v>
      </c>
      <c r="U42" s="174">
        <v>4534.081</v>
      </c>
      <c r="V42" s="174">
        <v>3600.955</v>
      </c>
      <c r="W42" s="174">
        <v>5208.2</v>
      </c>
      <c r="X42" s="174">
        <v>4450.15</v>
      </c>
      <c r="Y42" s="174">
        <v>5656.147</v>
      </c>
      <c r="Z42" s="174">
        <v>5635.5</v>
      </c>
      <c r="AA42" s="174">
        <v>7105.5</v>
      </c>
      <c r="AB42" s="174">
        <v>8819.8</v>
      </c>
      <c r="AC42" s="174">
        <v>9091.7</v>
      </c>
      <c r="AD42" s="174">
        <v>8892.7</v>
      </c>
      <c r="AE42" s="174">
        <v>8983.0</v>
      </c>
      <c r="AF42" s="174">
        <v>8973.53751984331</v>
      </c>
      <c r="AG42" s="174">
        <v>9086.50302446129</v>
      </c>
      <c r="AH42" s="174">
        <v>9005.31611888488</v>
      </c>
      <c r="AI42" s="174">
        <v>9266.78665333941</v>
      </c>
      <c r="AJ42" s="174">
        <v>8523.81035196955</v>
      </c>
      <c r="AK42" s="174">
        <v>9121.1653325</v>
      </c>
      <c r="AL42" s="174">
        <v>8935.03031557692</v>
      </c>
      <c r="AM42" s="174">
        <v>8206.50031557692</v>
      </c>
      <c r="AN42" s="174">
        <v>9628.15997634615</v>
      </c>
      <c r="AO42" s="174">
        <v>10305.9112243654</v>
      </c>
      <c r="AP42" s="174">
        <v>10838.5813952115</v>
      </c>
      <c r="AQ42" s="174">
        <v>10670.7816991923</v>
      </c>
      <c r="AR42" s="174">
        <v>10268.7530601923</v>
      </c>
      <c r="AS42" s="174">
        <v>10664.7944119231</v>
      </c>
      <c r="AT42" s="174">
        <v>9708.90310653846</v>
      </c>
      <c r="AU42" s="174">
        <v>9864.82675685459</v>
      </c>
      <c r="AV42" s="174">
        <v>11079.2287862496</v>
      </c>
      <c r="AW42" s="174">
        <v>11621.794282988</v>
      </c>
      <c r="AX42" s="174">
        <v>11392.9266346927</v>
      </c>
      <c r="AY42" s="174">
        <v>11518.8227243244</v>
      </c>
      <c r="AZ42" s="174">
        <v>11997.9379844437</v>
      </c>
      <c r="BA42" s="174">
        <v>12406.0476076609</v>
      </c>
      <c r="BB42" s="174">
        <v>11892.1982617072</v>
      </c>
      <c r="BC42" s="174">
        <v>12261.333341747</v>
      </c>
      <c r="BD42" s="174">
        <v>11832.3192427766</v>
      </c>
      <c r="BE42" s="175">
        <v>11038.9513339977</v>
      </c>
      <c r="BF42" s="78">
        <v>-0.0670509215057953</v>
      </c>
      <c r="BG42" s="78">
        <v>0.0199760428074145</v>
      </c>
      <c r="BH42" s="78">
        <v>0.124887585160466</v>
      </c>
    </row>
    <row r="43" spans="8:8">
      <c r="A43" s="69" t="s">
        <v>235</v>
      </c>
      <c r="B43" s="174" t="s">
        <v>114</v>
      </c>
      <c r="C43" s="174" t="s">
        <v>114</v>
      </c>
      <c r="D43" s="174" t="s">
        <v>114</v>
      </c>
      <c r="E43" s="174">
        <v>21.0</v>
      </c>
      <c r="F43" s="174">
        <v>53.0</v>
      </c>
      <c r="G43" s="174">
        <v>85.0</v>
      </c>
      <c r="H43" s="174">
        <v>106.0</v>
      </c>
      <c r="I43" s="174">
        <v>117.0</v>
      </c>
      <c r="J43" s="174">
        <v>111.0</v>
      </c>
      <c r="K43" s="174">
        <v>129.0</v>
      </c>
      <c r="L43" s="174">
        <v>192.0</v>
      </c>
      <c r="M43" s="174">
        <v>201.0</v>
      </c>
      <c r="N43" s="174">
        <v>183.0</v>
      </c>
      <c r="O43" s="174">
        <v>179.0</v>
      </c>
      <c r="P43" s="174">
        <v>167.0</v>
      </c>
      <c r="Q43" s="174">
        <v>158.0</v>
      </c>
      <c r="R43" s="174">
        <v>164.0</v>
      </c>
      <c r="S43" s="174">
        <v>155.0</v>
      </c>
      <c r="T43" s="174">
        <v>161.0</v>
      </c>
      <c r="U43" s="174">
        <v>162.0</v>
      </c>
      <c r="V43" s="174">
        <v>159.441095890411</v>
      </c>
      <c r="W43" s="174">
        <v>200.6</v>
      </c>
      <c r="X43" s="174">
        <v>230.882191780822</v>
      </c>
      <c r="Y43" s="174">
        <v>268.196721311475</v>
      </c>
      <c r="Z43" s="174">
        <v>340.641095890411</v>
      </c>
      <c r="AA43" s="174">
        <v>406.729315068493</v>
      </c>
      <c r="AB43" s="174">
        <v>471.983561643836</v>
      </c>
      <c r="AC43" s="174">
        <v>514.377049180328</v>
      </c>
      <c r="AD43" s="174">
        <v>566.081643835616</v>
      </c>
      <c r="AE43" s="174">
        <v>563.268493150685</v>
      </c>
      <c r="AF43" s="174">
        <v>596.281643835616</v>
      </c>
      <c r="AG43" s="174">
        <v>586.231693989071</v>
      </c>
      <c r="AH43" s="174">
        <v>577.242191780822</v>
      </c>
      <c r="AI43" s="174">
        <v>576.238356164384</v>
      </c>
      <c r="AJ43" s="174">
        <v>578.829589041096</v>
      </c>
      <c r="AK43" s="174">
        <v>573.0</v>
      </c>
      <c r="AL43" s="174">
        <v>613.0</v>
      </c>
      <c r="AM43" s="174">
        <v>677.0</v>
      </c>
      <c r="AN43" s="174">
        <v>652.0</v>
      </c>
      <c r="AO43" s="174">
        <v>487.0</v>
      </c>
      <c r="AP43" s="174">
        <v>448.0</v>
      </c>
      <c r="AQ43" s="174">
        <v>421.0</v>
      </c>
      <c r="AR43" s="174">
        <v>404.0</v>
      </c>
      <c r="AS43" s="174">
        <v>406.0</v>
      </c>
      <c r="AT43" s="174">
        <v>401.0</v>
      </c>
      <c r="AU43" s="174">
        <v>385.0</v>
      </c>
      <c r="AV43" s="174">
        <v>352.8247</v>
      </c>
      <c r="AW43" s="174">
        <v>171.0</v>
      </c>
      <c r="AX43" s="174">
        <v>59.1644</v>
      </c>
      <c r="AY43" s="174">
        <v>33.0</v>
      </c>
      <c r="AZ43" s="174">
        <v>27.0</v>
      </c>
      <c r="BA43" s="174">
        <v>25.0</v>
      </c>
      <c r="BB43" s="174">
        <v>24.6096992492676</v>
      </c>
      <c r="BC43" s="174">
        <v>24.0519008636475</v>
      </c>
      <c r="BD43" s="174">
        <v>33.6489</v>
      </c>
      <c r="BE43" s="175">
        <v>43.0183</v>
      </c>
      <c r="BF43" s="78">
        <v>0.278445952170799</v>
      </c>
      <c r="BG43" s="78">
        <v>-0.219482490919999</v>
      </c>
      <c r="BH43" s="78">
        <v>4.86681337942169E-4</v>
      </c>
    </row>
    <row r="44" spans="8:8">
      <c r="A44" s="69" t="s">
        <v>162</v>
      </c>
      <c r="B44" s="174">
        <v>282.2</v>
      </c>
      <c r="C44" s="174">
        <v>360.0</v>
      </c>
      <c r="D44" s="174">
        <v>382.1</v>
      </c>
      <c r="E44" s="174">
        <v>496.6</v>
      </c>
      <c r="F44" s="174">
        <v>627.8</v>
      </c>
      <c r="G44" s="174">
        <v>779.6</v>
      </c>
      <c r="H44" s="174">
        <v>1059.5</v>
      </c>
      <c r="I44" s="174">
        <v>1202.7</v>
      </c>
      <c r="J44" s="174">
        <v>1532.6</v>
      </c>
      <c r="K44" s="174">
        <v>1678.6</v>
      </c>
      <c r="L44" s="174">
        <v>1663.8</v>
      </c>
      <c r="M44" s="174">
        <v>1936.402</v>
      </c>
      <c r="N44" s="174">
        <v>1998.71</v>
      </c>
      <c r="O44" s="174">
        <v>1830.501</v>
      </c>
      <c r="P44" s="174">
        <v>1830.69</v>
      </c>
      <c r="Q44" s="174">
        <v>1734.891</v>
      </c>
      <c r="R44" s="174">
        <v>1540.3</v>
      </c>
      <c r="S44" s="174">
        <v>1361.8</v>
      </c>
      <c r="T44" s="174">
        <v>1293.022</v>
      </c>
      <c r="U44" s="174">
        <v>1246.021</v>
      </c>
      <c r="V44" s="174">
        <v>1211.146</v>
      </c>
      <c r="W44" s="174">
        <v>1412.55</v>
      </c>
      <c r="X44" s="174">
        <v>1471.287</v>
      </c>
      <c r="Y44" s="174">
        <v>1544.474</v>
      </c>
      <c r="Z44" s="174">
        <v>1819.001</v>
      </c>
      <c r="AA44" s="174">
        <v>1984.628</v>
      </c>
      <c r="AB44" s="174">
        <v>2274.408</v>
      </c>
      <c r="AC44" s="174">
        <v>2494.67</v>
      </c>
      <c r="AD44" s="174">
        <v>2438.286</v>
      </c>
      <c r="AE44" s="174">
        <v>2462.533</v>
      </c>
      <c r="AF44" s="174">
        <v>2444.0</v>
      </c>
      <c r="AG44" s="174">
        <v>2501.3</v>
      </c>
      <c r="AH44" s="174">
        <v>2521.7</v>
      </c>
      <c r="AI44" s="174">
        <v>2610.1</v>
      </c>
      <c r="AJ44" s="174">
        <v>2413.8</v>
      </c>
      <c r="AK44" s="174">
        <v>2598.898</v>
      </c>
      <c r="AL44" s="174">
        <v>2540.722</v>
      </c>
      <c r="AM44" s="174">
        <v>2366.26</v>
      </c>
      <c r="AN44" s="174">
        <v>2722.489</v>
      </c>
      <c r="AO44" s="174">
        <v>2821.58</v>
      </c>
      <c r="AP44" s="174">
        <v>2945.463</v>
      </c>
      <c r="AQ44" s="174">
        <v>3134.512</v>
      </c>
      <c r="AR44" s="174">
        <v>3094.295</v>
      </c>
      <c r="AS44" s="174">
        <v>3113.094</v>
      </c>
      <c r="AT44" s="174">
        <v>2794.81223597044</v>
      </c>
      <c r="AU44" s="174">
        <v>2936.82380778134</v>
      </c>
      <c r="AV44" s="174">
        <v>3300.13404507684</v>
      </c>
      <c r="AW44" s="174">
        <v>3424.7261998814</v>
      </c>
      <c r="AX44" s="174">
        <v>3566.13546888693</v>
      </c>
      <c r="AY44" s="174">
        <v>3602.90045989029</v>
      </c>
      <c r="AZ44" s="174">
        <v>3897.97248927313</v>
      </c>
      <c r="BA44" s="174">
        <v>4037.54114958952</v>
      </c>
      <c r="BB44" s="174">
        <v>3909.54693199995</v>
      </c>
      <c r="BC44" s="174">
        <v>3912.35836110424</v>
      </c>
      <c r="BD44" s="174">
        <v>3998.5582624011</v>
      </c>
      <c r="BE44" s="175">
        <v>3656.52432937592</v>
      </c>
      <c r="BF44" s="78">
        <v>-0.0855393145677937</v>
      </c>
      <c r="BG44" s="78">
        <v>0.0364660455421602</v>
      </c>
      <c r="BH44" s="78">
        <v>0.0413675610807207</v>
      </c>
    </row>
    <row r="45" spans="8:8">
      <c r="A45" s="69" t="s">
        <v>236</v>
      </c>
      <c r="B45" s="174" t="s">
        <v>114</v>
      </c>
      <c r="C45" s="174" t="s">
        <v>114</v>
      </c>
      <c r="D45" s="174" t="s">
        <v>114</v>
      </c>
      <c r="E45" s="174" t="s">
        <v>114</v>
      </c>
      <c r="F45" s="174" t="s">
        <v>114</v>
      </c>
      <c r="G45" s="174" t="s">
        <v>114</v>
      </c>
      <c r="H45" s="174" t="s">
        <v>114</v>
      </c>
      <c r="I45" s="174" t="s">
        <v>114</v>
      </c>
      <c r="J45" s="174" t="s">
        <v>114</v>
      </c>
      <c r="K45" s="174" t="s">
        <v>114</v>
      </c>
      <c r="L45" s="174" t="s">
        <v>114</v>
      </c>
      <c r="M45" s="174" t="s">
        <v>114</v>
      </c>
      <c r="N45" s="174" t="s">
        <v>114</v>
      </c>
      <c r="O45" s="174" t="s">
        <v>114</v>
      </c>
      <c r="P45" s="174" t="s">
        <v>114</v>
      </c>
      <c r="Q45" s="174" t="s">
        <v>114</v>
      </c>
      <c r="R45" s="174" t="s">
        <v>114</v>
      </c>
      <c r="S45" s="174" t="s">
        <v>114</v>
      </c>
      <c r="T45" s="174" t="s">
        <v>114</v>
      </c>
      <c r="U45" s="174" t="s">
        <v>114</v>
      </c>
      <c r="V45" s="174" t="s">
        <v>114</v>
      </c>
      <c r="W45" s="174">
        <v>10.0</v>
      </c>
      <c r="X45" s="174">
        <v>26.0</v>
      </c>
      <c r="Y45" s="174">
        <v>170.0</v>
      </c>
      <c r="Z45" s="174">
        <v>178.0</v>
      </c>
      <c r="AA45" s="174">
        <v>182.0</v>
      </c>
      <c r="AB45" s="174">
        <v>197.0</v>
      </c>
      <c r="AC45" s="174">
        <v>183.958469945355</v>
      </c>
      <c r="AD45" s="174">
        <v>209.373150684931</v>
      </c>
      <c r="AE45" s="174">
        <v>345.580821917808</v>
      </c>
      <c r="AF45" s="174">
        <v>351.470684931507</v>
      </c>
      <c r="AG45" s="174">
        <v>356.663387978142</v>
      </c>
      <c r="AH45" s="174">
        <v>374.966575342466</v>
      </c>
      <c r="AI45" s="174">
        <v>380.091506849315</v>
      </c>
      <c r="AJ45" s="174">
        <v>405.125479452055</v>
      </c>
      <c r="AK45" s="174">
        <v>436.502</v>
      </c>
      <c r="AL45" s="174">
        <v>452.872065753425</v>
      </c>
      <c r="AM45" s="174">
        <v>456.848180821918</v>
      </c>
      <c r="AN45" s="174">
        <v>450.545528767123</v>
      </c>
      <c r="AO45" s="174">
        <v>423.692738797814</v>
      </c>
      <c r="AP45" s="174">
        <v>420.761080821918</v>
      </c>
      <c r="AQ45" s="174">
        <v>386.586123287671</v>
      </c>
      <c r="AR45" s="174">
        <v>340.796405479452</v>
      </c>
      <c r="AS45" s="174">
        <v>315.753372677596</v>
      </c>
      <c r="AT45" s="174">
        <v>308.060567123288</v>
      </c>
      <c r="AU45" s="174">
        <v>306.459283561644</v>
      </c>
      <c r="AV45" s="174">
        <v>220.4243</v>
      </c>
      <c r="AW45" s="174">
        <v>177.844691803279</v>
      </c>
      <c r="AX45" s="174">
        <v>197.230132876712</v>
      </c>
      <c r="AY45" s="174">
        <v>152.901849315068</v>
      </c>
      <c r="AZ45" s="174">
        <v>63.3125657534246</v>
      </c>
      <c r="BA45" s="174">
        <v>42.5765109289617</v>
      </c>
      <c r="BB45" s="174">
        <v>71.013698630137</v>
      </c>
      <c r="BC45" s="174">
        <v>94.1561150684932</v>
      </c>
      <c r="BD45" s="174">
        <v>94.6493150684932</v>
      </c>
      <c r="BE45" s="175">
        <v>94.5737704918033</v>
      </c>
      <c r="BF45" s="78">
        <v>-7.98152386366602E-4</v>
      </c>
      <c r="BG45" s="78">
        <v>-0.111314413406716</v>
      </c>
      <c r="BH45" s="78">
        <v>0.00106994672400319</v>
      </c>
    </row>
    <row r="46" spans="8:8">
      <c r="A46" s="69" t="s">
        <v>163</v>
      </c>
      <c r="B46" s="174">
        <v>60.9961643835616</v>
      </c>
      <c r="C46" s="174">
        <v>65.761095890411</v>
      </c>
      <c r="D46" s="174">
        <v>72.9775342465753</v>
      </c>
      <c r="E46" s="174">
        <v>77.9693989071038</v>
      </c>
      <c r="F46" s="174">
        <v>77.9589041095891</v>
      </c>
      <c r="G46" s="174">
        <v>78.5377397260274</v>
      </c>
      <c r="H46" s="174">
        <v>76.2008082191781</v>
      </c>
      <c r="I46" s="174">
        <v>70.9298907103825</v>
      </c>
      <c r="J46" s="174">
        <v>68.7463424657534</v>
      </c>
      <c r="K46" s="174">
        <v>67.7620136986302</v>
      </c>
      <c r="L46" s="174">
        <v>61.6836575342466</v>
      </c>
      <c r="M46" s="174">
        <v>58.7228142076503</v>
      </c>
      <c r="N46" s="174">
        <v>58.5191095890411</v>
      </c>
      <c r="O46" s="174">
        <v>55.4760136986301</v>
      </c>
      <c r="P46" s="174">
        <v>51.3976575342466</v>
      </c>
      <c r="Q46" s="174">
        <v>55.3828961748634</v>
      </c>
      <c r="R46" s="174">
        <v>54.2938356164384</v>
      </c>
      <c r="S46" s="174">
        <v>52.2115616438356</v>
      </c>
      <c r="T46" s="174">
        <v>50.2272328767123</v>
      </c>
      <c r="U46" s="174">
        <v>50.1699590163934</v>
      </c>
      <c r="V46" s="174">
        <v>50.2134109589041</v>
      </c>
      <c r="W46" s="174">
        <v>50.5378767123288</v>
      </c>
      <c r="X46" s="174">
        <v>51.692301369863</v>
      </c>
      <c r="Y46" s="174">
        <v>52.6613797814208</v>
      </c>
      <c r="Z46" s="174">
        <v>52.5322191780822</v>
      </c>
      <c r="AA46" s="174">
        <v>51.5672054794521</v>
      </c>
      <c r="AB46" s="174">
        <v>53.3541780821918</v>
      </c>
      <c r="AC46" s="174">
        <v>54.2459836065574</v>
      </c>
      <c r="AD46" s="174">
        <v>53.189904109589</v>
      </c>
      <c r="AE46" s="174">
        <v>52.1174246575343</v>
      </c>
      <c r="AF46" s="174">
        <v>52.1781506849315</v>
      </c>
      <c r="AG46" s="174">
        <v>50.1249180327869</v>
      </c>
      <c r="AH46" s="174">
        <v>50.1291780821918</v>
      </c>
      <c r="AI46" s="174">
        <v>49.1389726027397</v>
      </c>
      <c r="AJ46" s="174">
        <v>48.1213424657534</v>
      </c>
      <c r="AK46" s="174">
        <v>48.1210109289618</v>
      </c>
      <c r="AL46" s="174">
        <v>47.1174246575342</v>
      </c>
      <c r="AM46" s="174">
        <v>48.1291780821918</v>
      </c>
      <c r="AN46" s="174">
        <v>48.0978356164384</v>
      </c>
      <c r="AO46" s="174">
        <v>48.4539371584699</v>
      </c>
      <c r="AP46" s="174">
        <v>185.05381369863</v>
      </c>
      <c r="AQ46" s="174">
        <v>182.216301369863</v>
      </c>
      <c r="AR46" s="174">
        <v>193.93337260274</v>
      </c>
      <c r="AS46" s="174">
        <v>192.60387431694</v>
      </c>
      <c r="AT46" s="174">
        <v>192.147315068493</v>
      </c>
      <c r="AU46" s="174">
        <v>192.268498630137</v>
      </c>
      <c r="AV46" s="174">
        <v>201.46901369863</v>
      </c>
      <c r="AW46" s="174">
        <v>183.840737704918</v>
      </c>
      <c r="AX46" s="174">
        <v>208.472589041096</v>
      </c>
      <c r="AY46" s="174">
        <v>213.751975342466</v>
      </c>
      <c r="AZ46" s="174">
        <v>212.752967123288</v>
      </c>
      <c r="BA46" s="174">
        <v>214.042081967213</v>
      </c>
      <c r="BB46" s="174">
        <v>208.007901369863</v>
      </c>
      <c r="BC46" s="174">
        <v>206.623328767123</v>
      </c>
      <c r="BD46" s="174">
        <v>214.422934764683</v>
      </c>
      <c r="BE46" s="175">
        <v>187.556263112605</v>
      </c>
      <c r="BF46" s="78">
        <v>-0.12529756521411</v>
      </c>
      <c r="BG46" s="78">
        <v>0.0110291830505258</v>
      </c>
      <c r="BH46" s="78">
        <v>0.00212189075512226</v>
      </c>
    </row>
    <row r="47" spans="8:8" s="70" ht="10.2" customFormat="1">
      <c r="A47" s="80" t="s">
        <v>164</v>
      </c>
      <c r="B47" s="176">
        <v>8387.49616438356</v>
      </c>
      <c r="C47" s="176">
        <v>9363.56109589041</v>
      </c>
      <c r="D47" s="176">
        <v>10014.0775342466</v>
      </c>
      <c r="E47" s="176">
        <v>11256.4693989071</v>
      </c>
      <c r="F47" s="176">
        <v>12419.9589041096</v>
      </c>
      <c r="G47" s="176">
        <v>13921.8974657534</v>
      </c>
      <c r="H47" s="176">
        <v>16306.0227260274</v>
      </c>
      <c r="I47" s="176">
        <v>18088.8872677596</v>
      </c>
      <c r="J47" s="176">
        <v>21273.9222328767</v>
      </c>
      <c r="K47" s="176">
        <v>21941.401739726</v>
      </c>
      <c r="L47" s="176">
        <v>19701.061739726</v>
      </c>
      <c r="M47" s="176">
        <v>22351.7578306011</v>
      </c>
      <c r="N47" s="176">
        <v>22530.2135616438</v>
      </c>
      <c r="O47" s="176">
        <v>21474.6644931507</v>
      </c>
      <c r="P47" s="176">
        <v>22020.8543835616</v>
      </c>
      <c r="Q47" s="176">
        <v>18871.7891967213</v>
      </c>
      <c r="R47" s="176">
        <v>16180.6415068493</v>
      </c>
      <c r="S47" s="176">
        <v>13459.6416986301</v>
      </c>
      <c r="T47" s="176">
        <v>11838.5715616438</v>
      </c>
      <c r="U47" s="176">
        <v>11263.8074781421</v>
      </c>
      <c r="V47" s="176">
        <v>10596.4952328767</v>
      </c>
      <c r="W47" s="176">
        <v>12964.6423972603</v>
      </c>
      <c r="X47" s="176">
        <v>12938.5835479452</v>
      </c>
      <c r="Y47" s="176">
        <v>15094.5326530055</v>
      </c>
      <c r="Z47" s="176">
        <v>16220.7225342466</v>
      </c>
      <c r="AA47" s="176">
        <v>17242.3642465753</v>
      </c>
      <c r="AB47" s="176">
        <v>16922.0531369863</v>
      </c>
      <c r="AC47" s="176">
        <v>18713.5460382514</v>
      </c>
      <c r="AD47" s="176">
        <v>19517.3216575342</v>
      </c>
      <c r="AE47" s="176">
        <v>19997.1830273973</v>
      </c>
      <c r="AF47" s="176">
        <v>20150.4066294324</v>
      </c>
      <c r="AG47" s="176">
        <v>20513.6623687236</v>
      </c>
      <c r="AH47" s="176">
        <v>21209.7239271041</v>
      </c>
      <c r="AI47" s="176">
        <v>22696.3602834764</v>
      </c>
      <c r="AJ47" s="176">
        <v>21895.8285437504</v>
      </c>
      <c r="AK47" s="176">
        <v>23291.5782845153</v>
      </c>
      <c r="AL47" s="176">
        <v>22930.3040119176</v>
      </c>
      <c r="AM47" s="176">
        <v>21213.2423162624</v>
      </c>
      <c r="AN47" s="176">
        <v>23067.0604069493</v>
      </c>
      <c r="AO47" s="176">
        <v>24710.9616479292</v>
      </c>
      <c r="AP47" s="176">
        <v>25479.8049545371</v>
      </c>
      <c r="AQ47" s="176">
        <v>25800.0924911714</v>
      </c>
      <c r="AR47" s="176">
        <v>25441.0838027132</v>
      </c>
      <c r="AS47" s="176">
        <v>26515.4639101799</v>
      </c>
      <c r="AT47" s="176">
        <v>24865.6872716322</v>
      </c>
      <c r="AU47" s="176">
        <v>25633.913862088</v>
      </c>
      <c r="AV47" s="176">
        <v>28006.6544696826</v>
      </c>
      <c r="AW47" s="176">
        <v>28486.6230418858</v>
      </c>
      <c r="AX47" s="176">
        <v>28198.8559330316</v>
      </c>
      <c r="AY47" s="176">
        <v>28498.0751759956</v>
      </c>
      <c r="AZ47" s="176">
        <v>30020.6668154977</v>
      </c>
      <c r="BA47" s="176">
        <v>31818.3274769225</v>
      </c>
      <c r="BB47" s="176">
        <v>31358.8230145181</v>
      </c>
      <c r="BC47" s="176">
        <v>31664.760738596</v>
      </c>
      <c r="BD47" s="176">
        <v>30161.7613828801</v>
      </c>
      <c r="BE47" s="176">
        <v>27664.199055593</v>
      </c>
      <c r="BF47" s="108">
        <v>-0.082805586039306</v>
      </c>
      <c r="BG47" s="108">
        <v>0.0194962279072599</v>
      </c>
      <c r="BH47" s="108">
        <v>0.312974929494529</v>
      </c>
    </row>
    <row r="48" spans="8:8">
      <c r="B48" s="174"/>
      <c r="C48" s="174"/>
      <c r="D48" s="174"/>
      <c r="E48" s="174"/>
      <c r="F48" s="174"/>
      <c r="G48" s="174"/>
      <c r="H48" s="174"/>
      <c r="I48" s="174"/>
      <c r="J48" s="174"/>
      <c r="K48" s="174"/>
      <c r="L48" s="174"/>
      <c r="M48" s="174"/>
      <c r="N48" s="174"/>
      <c r="O48" s="174"/>
      <c r="P48" s="174"/>
      <c r="Q48" s="174"/>
      <c r="R48" s="174"/>
      <c r="S48" s="174"/>
      <c r="T48" s="174"/>
      <c r="U48" s="174"/>
      <c r="V48" s="174"/>
      <c r="W48" s="174"/>
      <c r="X48" s="174"/>
      <c r="Y48" s="174"/>
      <c r="Z48" s="174"/>
      <c r="AA48" s="174"/>
      <c r="AB48" s="174"/>
      <c r="AC48" s="174"/>
      <c r="AD48" s="174"/>
      <c r="AE48" s="174"/>
      <c r="AF48" s="174"/>
      <c r="AG48" s="174"/>
      <c r="AH48" s="174"/>
      <c r="AI48" s="174"/>
      <c r="AJ48" s="174"/>
      <c r="AK48" s="174"/>
      <c r="AL48" s="174"/>
      <c r="AM48" s="174"/>
      <c r="AN48" s="174"/>
      <c r="AO48" s="174"/>
      <c r="AP48" s="174"/>
      <c r="AQ48" s="174"/>
      <c r="AR48" s="174"/>
      <c r="AS48" s="174"/>
      <c r="AT48" s="174"/>
      <c r="AU48" s="174"/>
      <c r="AV48" s="174"/>
      <c r="AW48" s="174"/>
      <c r="AX48" s="174"/>
      <c r="AY48" s="174"/>
      <c r="AZ48" s="174"/>
      <c r="BA48" s="174"/>
      <c r="BB48" s="174"/>
      <c r="BC48" s="174"/>
      <c r="BD48" s="174"/>
      <c r="BE48" s="175"/>
      <c r="BF48" s="78"/>
      <c r="BG48" s="78"/>
      <c r="BH48" s="78"/>
    </row>
    <row r="49" spans="8:8">
      <c r="A49" s="69" t="s">
        <v>165</v>
      </c>
      <c r="B49" s="174">
        <v>569.943835616438</v>
      </c>
      <c r="C49" s="174">
        <v>733.593150684932</v>
      </c>
      <c r="D49" s="174">
        <v>842.664383561644</v>
      </c>
      <c r="E49" s="174">
        <v>922.495081967213</v>
      </c>
      <c r="F49" s="174">
        <v>969.331506849315</v>
      </c>
      <c r="G49" s="174">
        <v>1053.92684931507</v>
      </c>
      <c r="H49" s="174">
        <v>802.587397260274</v>
      </c>
      <c r="I49" s="174">
        <v>1081.04918032787</v>
      </c>
      <c r="J49" s="174">
        <v>1128.74</v>
      </c>
      <c r="K49" s="174">
        <v>1045.98301369863</v>
      </c>
      <c r="L49" s="174">
        <v>1025.49753424658</v>
      </c>
      <c r="M49" s="174">
        <v>1144.40566120219</v>
      </c>
      <c r="N49" s="174">
        <v>1224.79084931507</v>
      </c>
      <c r="O49" s="174">
        <v>1252.72967123288</v>
      </c>
      <c r="P49" s="174">
        <v>1282.87730136986</v>
      </c>
      <c r="Q49" s="174">
        <v>1134.18239344262</v>
      </c>
      <c r="R49" s="174">
        <v>1029.27945205479</v>
      </c>
      <c r="S49" s="174">
        <v>1039.65616438356</v>
      </c>
      <c r="T49" s="174">
        <v>1026.93397260274</v>
      </c>
      <c r="U49" s="174">
        <v>1122.48907103825</v>
      </c>
      <c r="V49" s="174">
        <v>1087.02905479452</v>
      </c>
      <c r="W49" s="174">
        <v>1126.00080821918</v>
      </c>
      <c r="X49" s="174">
        <v>1178.14006849315</v>
      </c>
      <c r="Y49" s="174">
        <v>1232.92147540984</v>
      </c>
      <c r="Z49" s="174">
        <v>1276.39753424658</v>
      </c>
      <c r="AA49" s="174">
        <v>1366.59652054795</v>
      </c>
      <c r="AB49" s="174">
        <v>1372.66575342466</v>
      </c>
      <c r="AC49" s="174">
        <v>1320.56557377049</v>
      </c>
      <c r="AD49" s="174">
        <v>1321.57945205479</v>
      </c>
      <c r="AE49" s="174">
        <v>1317.13726027397</v>
      </c>
      <c r="AF49" s="174">
        <v>1309.53671232877</v>
      </c>
      <c r="AG49" s="174">
        <v>1378.67486338798</v>
      </c>
      <c r="AH49" s="174">
        <v>1447.51917808219</v>
      </c>
      <c r="AI49" s="174">
        <v>1452.00684931507</v>
      </c>
      <c r="AJ49" s="174">
        <v>1397.93984931507</v>
      </c>
      <c r="AK49" s="174">
        <v>1549.13128415301</v>
      </c>
      <c r="AL49" s="174">
        <v>1534.2477260274</v>
      </c>
      <c r="AM49" s="174">
        <v>1653.01468493151</v>
      </c>
      <c r="AN49" s="174">
        <v>1826.28142465753</v>
      </c>
      <c r="AO49" s="174">
        <v>1920.66245901639</v>
      </c>
      <c r="AP49" s="174">
        <v>1989.93174246575</v>
      </c>
      <c r="AQ49" s="174">
        <v>1979.49945205479</v>
      </c>
      <c r="AR49" s="174">
        <v>1992.27315068493</v>
      </c>
      <c r="AS49" s="174">
        <v>1950.9804455694</v>
      </c>
      <c r="AT49" s="174">
        <v>1774.85679452055</v>
      </c>
      <c r="AU49" s="174">
        <v>1689.154</v>
      </c>
      <c r="AV49" s="174">
        <v>1641.50320547945</v>
      </c>
      <c r="AW49" s="174">
        <v>1536.80907103825</v>
      </c>
      <c r="AX49" s="174">
        <v>1485.23304109589</v>
      </c>
      <c r="AY49" s="174">
        <v>1589.09260273973</v>
      </c>
      <c r="AZ49" s="174">
        <v>1557.66523287671</v>
      </c>
      <c r="BA49" s="174">
        <v>1576.99726775956</v>
      </c>
      <c r="BB49" s="174">
        <v>1540.32564383562</v>
      </c>
      <c r="BC49" s="174">
        <v>1510.51471232877</v>
      </c>
      <c r="BD49" s="174">
        <v>1486.61701369863</v>
      </c>
      <c r="BE49" s="175">
        <v>1331.90543715847</v>
      </c>
      <c r="BF49" s="78">
        <v>-0.1040695586789</v>
      </c>
      <c r="BG49" s="78">
        <v>-0.0175655610389993</v>
      </c>
      <c r="BH49" s="78">
        <v>0.0150683202304306</v>
      </c>
    </row>
    <row r="50" spans="8:8">
      <c r="A50" s="69" t="s">
        <v>266</v>
      </c>
      <c r="B50" s="174">
        <v>13.297397260274</v>
      </c>
      <c r="C50" s="174">
        <v>12.8101643835616</v>
      </c>
      <c r="D50" s="174">
        <v>10.9018356164384</v>
      </c>
      <c r="E50" s="174">
        <v>15.1844262295082</v>
      </c>
      <c r="F50" s="174">
        <v>49.9007671232877</v>
      </c>
      <c r="G50" s="174">
        <v>102.826438356164</v>
      </c>
      <c r="H50" s="174">
        <v>116.144136986301</v>
      </c>
      <c r="I50" s="174">
        <v>142.875327868852</v>
      </c>
      <c r="J50" s="174">
        <v>165.963698630137</v>
      </c>
      <c r="K50" s="174">
        <v>173.394</v>
      </c>
      <c r="L50" s="174">
        <v>158.16797260274</v>
      </c>
      <c r="M50" s="174">
        <v>153.14</v>
      </c>
      <c r="N50" s="174">
        <v>143.368273972603</v>
      </c>
      <c r="O50" s="174">
        <v>131.329561643836</v>
      </c>
      <c r="P50" s="174">
        <v>146.169863013699</v>
      </c>
      <c r="Q50" s="174">
        <v>150.386557377049</v>
      </c>
      <c r="R50" s="174">
        <v>145.317205479452</v>
      </c>
      <c r="S50" s="174">
        <v>130.131780821918</v>
      </c>
      <c r="T50" s="174">
        <v>178.44904109589</v>
      </c>
      <c r="U50" s="174">
        <v>203.957213114754</v>
      </c>
      <c r="V50" s="174">
        <v>232.491287671233</v>
      </c>
      <c r="W50" s="174">
        <v>282.716876712329</v>
      </c>
      <c r="X50" s="174">
        <v>355.395780821918</v>
      </c>
      <c r="Y50" s="174">
        <v>451.888524590164</v>
      </c>
      <c r="Z50" s="174">
        <v>459.663616438356</v>
      </c>
      <c r="AA50" s="174">
        <v>474.64602739726</v>
      </c>
      <c r="AB50" s="174">
        <v>497.667780821918</v>
      </c>
      <c r="AC50" s="174">
        <v>549.736967213115</v>
      </c>
      <c r="AD50" s="174">
        <v>503.67698630137</v>
      </c>
      <c r="AE50" s="174">
        <v>556.744767123288</v>
      </c>
      <c r="AF50" s="174">
        <v>632.854602739726</v>
      </c>
      <c r="AG50" s="174">
        <v>715.97606557377</v>
      </c>
      <c r="AH50" s="174">
        <v>741.0</v>
      </c>
      <c r="AI50" s="174">
        <v>730.849315068493</v>
      </c>
      <c r="AJ50" s="174">
        <v>745.060273972603</v>
      </c>
      <c r="AK50" s="174">
        <v>746.061475409836</v>
      </c>
      <c r="AL50" s="174">
        <v>742.015068493151</v>
      </c>
      <c r="AM50" s="174">
        <v>905.441095890411</v>
      </c>
      <c r="AN50" s="174">
        <v>869.5630685</v>
      </c>
      <c r="AO50" s="174">
        <v>1106.44120765027</v>
      </c>
      <c r="AP50" s="174">
        <v>1269.02257534247</v>
      </c>
      <c r="AQ50" s="174">
        <v>1401.44028493151</v>
      </c>
      <c r="AR50" s="174">
        <v>1655.99060479161</v>
      </c>
      <c r="AS50" s="174">
        <v>1876.32288501332</v>
      </c>
      <c r="AT50" s="174">
        <v>1753.83287671233</v>
      </c>
      <c r="AU50" s="174">
        <v>1812.31823274122</v>
      </c>
      <c r="AV50" s="174">
        <v>1670.3999368814</v>
      </c>
      <c r="AW50" s="174">
        <v>1734.06365144418</v>
      </c>
      <c r="AX50" s="174">
        <v>1737.8516739726</v>
      </c>
      <c r="AY50" s="174">
        <v>1701.37382575342</v>
      </c>
      <c r="AZ50" s="174">
        <v>1795.64618849315</v>
      </c>
      <c r="BA50" s="174">
        <v>1744.83741530055</v>
      </c>
      <c r="BB50" s="174">
        <v>1671.35770630137</v>
      </c>
      <c r="BC50" s="174">
        <v>1519.22603671233</v>
      </c>
      <c r="BD50" s="174">
        <v>1419.73191381918</v>
      </c>
      <c r="BE50" s="175">
        <v>1323.59028083958</v>
      </c>
      <c r="BF50" s="78">
        <v>-0.0677181600580961</v>
      </c>
      <c r="BG50" s="78">
        <v>-0.0209118060389162</v>
      </c>
      <c r="BH50" s="78">
        <v>0.014974247907664</v>
      </c>
    </row>
    <row r="51" spans="8:8">
      <c r="A51" s="69" t="s">
        <v>267</v>
      </c>
      <c r="B51" s="174" t="s">
        <v>114</v>
      </c>
      <c r="C51" s="174" t="s">
        <v>114</v>
      </c>
      <c r="D51" s="174" t="s">
        <v>114</v>
      </c>
      <c r="E51" s="174" t="s">
        <v>114</v>
      </c>
      <c r="F51" s="174" t="s">
        <v>114</v>
      </c>
      <c r="G51" s="174" t="s">
        <v>114</v>
      </c>
      <c r="H51" s="174" t="s">
        <v>114</v>
      </c>
      <c r="I51" s="174" t="s">
        <v>114</v>
      </c>
      <c r="J51" s="174" t="s">
        <v>114</v>
      </c>
      <c r="K51" s="174" t="s">
        <v>114</v>
      </c>
      <c r="L51" s="174" t="s">
        <v>114</v>
      </c>
      <c r="M51" s="174" t="s">
        <v>114</v>
      </c>
      <c r="N51" s="174" t="s">
        <v>114</v>
      </c>
      <c r="O51" s="174" t="s">
        <v>114</v>
      </c>
      <c r="P51" s="174" t="s">
        <v>114</v>
      </c>
      <c r="Q51" s="174" t="s">
        <v>114</v>
      </c>
      <c r="R51" s="174" t="s">
        <v>114</v>
      </c>
      <c r="S51" s="174" t="s">
        <v>114</v>
      </c>
      <c r="T51" s="174" t="s">
        <v>114</v>
      </c>
      <c r="U51" s="174" t="s">
        <v>114</v>
      </c>
      <c r="V51" s="174" t="s">
        <v>114</v>
      </c>
      <c r="W51" s="174" t="s">
        <v>114</v>
      </c>
      <c r="X51" s="174" t="s">
        <v>114</v>
      </c>
      <c r="Y51" s="174" t="s">
        <v>114</v>
      </c>
      <c r="Z51" s="174" t="s">
        <v>114</v>
      </c>
      <c r="AA51" s="174" t="s">
        <v>114</v>
      </c>
      <c r="AB51" s="174" t="s">
        <v>114</v>
      </c>
      <c r="AC51" s="174" t="s">
        <v>114</v>
      </c>
      <c r="AD51" s="174" t="s">
        <v>114</v>
      </c>
      <c r="AE51" s="174" t="s">
        <v>114</v>
      </c>
      <c r="AF51" s="174" t="s">
        <v>114</v>
      </c>
      <c r="AG51" s="174" t="s">
        <v>114</v>
      </c>
      <c r="AH51" s="174" t="s">
        <v>114</v>
      </c>
      <c r="AI51" s="174" t="s">
        <v>114</v>
      </c>
      <c r="AJ51" s="174">
        <v>0.0</v>
      </c>
      <c r="AK51" s="174" t="s">
        <v>114</v>
      </c>
      <c r="AL51" s="174" t="s">
        <v>114</v>
      </c>
      <c r="AM51" s="174" t="s">
        <v>114</v>
      </c>
      <c r="AN51" s="174">
        <v>23.5616438356164</v>
      </c>
      <c r="AO51" s="174">
        <v>167.75956284153</v>
      </c>
      <c r="AP51" s="174">
        <v>173.424657534247</v>
      </c>
      <c r="AQ51" s="174">
        <v>153.150684931507</v>
      </c>
      <c r="AR51" s="174">
        <v>143.561643835616</v>
      </c>
      <c r="AS51" s="174">
        <v>127.049180327869</v>
      </c>
      <c r="AT51" s="174">
        <v>117.808219178082</v>
      </c>
      <c r="AU51" s="174">
        <v>121.917808219178</v>
      </c>
      <c r="AV51" s="174">
        <v>113.698630136986</v>
      </c>
      <c r="AW51" s="174">
        <v>100.819672131148</v>
      </c>
      <c r="AX51" s="174">
        <v>90.6353972117977</v>
      </c>
      <c r="AY51" s="174">
        <v>88.8044787360511</v>
      </c>
      <c r="AZ51" s="174">
        <v>110.613880691072</v>
      </c>
      <c r="BA51" s="174">
        <v>116.517136612022</v>
      </c>
      <c r="BB51" s="174">
        <v>98.4116383561644</v>
      </c>
      <c r="BC51" s="174">
        <v>115.505460273973</v>
      </c>
      <c r="BD51" s="174">
        <v>126.877810958904</v>
      </c>
      <c r="BE51" s="175">
        <v>126.255281420765</v>
      </c>
      <c r="BF51" s="78">
        <v>-0.00490652804800285</v>
      </c>
      <c r="BG51" s="78">
        <v>0.00744421782201199</v>
      </c>
      <c r="BH51" s="78">
        <v>0.00142837093246649</v>
      </c>
    </row>
    <row r="52" spans="8:8">
      <c r="A52" s="69" t="s">
        <v>268</v>
      </c>
      <c r="B52" s="174">
        <v>1.37720547945205</v>
      </c>
      <c r="C52" s="174">
        <v>1.2026301369863</v>
      </c>
      <c r="D52" s="174">
        <v>0.96986301369863</v>
      </c>
      <c r="E52" s="174">
        <v>0.831803278688525</v>
      </c>
      <c r="F52" s="174">
        <v>0.465534246575343</v>
      </c>
      <c r="G52" s="174">
        <v>0.368547945205479</v>
      </c>
      <c r="H52" s="174">
        <v>0.271561643835616</v>
      </c>
      <c r="I52" s="174">
        <v>6.49967213114754</v>
      </c>
      <c r="J52" s="174">
        <v>40.5596712328767</v>
      </c>
      <c r="K52" s="174">
        <v>47.6202739726027</v>
      </c>
      <c r="L52" s="174">
        <v>34.701698630137</v>
      </c>
      <c r="M52" s="174">
        <v>40.6229508196721</v>
      </c>
      <c r="N52" s="174">
        <v>31.7921095890411</v>
      </c>
      <c r="O52" s="174">
        <v>47.1353424657534</v>
      </c>
      <c r="P52" s="174">
        <v>53.5752328767123</v>
      </c>
      <c r="Q52" s="174">
        <v>61.2826229508197</v>
      </c>
      <c r="R52" s="174">
        <v>79.5481643835617</v>
      </c>
      <c r="S52" s="174">
        <v>88.3157260273973</v>
      </c>
      <c r="T52" s="174">
        <v>104.066301369863</v>
      </c>
      <c r="U52" s="174">
        <v>116.549180327869</v>
      </c>
      <c r="V52" s="174">
        <v>115.161534246575</v>
      </c>
      <c r="W52" s="174">
        <v>115.433095890411</v>
      </c>
      <c r="X52" s="174">
        <v>122.532493150685</v>
      </c>
      <c r="Y52" s="174">
        <v>136.144918032787</v>
      </c>
      <c r="Z52" s="174">
        <v>154.44098630137</v>
      </c>
      <c r="AA52" s="174">
        <v>155.740602739726</v>
      </c>
      <c r="AB52" s="174">
        <v>156.225534246575</v>
      </c>
      <c r="AC52" s="174">
        <v>167.095737704918</v>
      </c>
      <c r="AD52" s="174">
        <v>185.011068493151</v>
      </c>
      <c r="AE52" s="174">
        <v>185.476602739726</v>
      </c>
      <c r="AF52" s="174">
        <v>179.754410958904</v>
      </c>
      <c r="AG52" s="174">
        <v>200.387213114754</v>
      </c>
      <c r="AH52" s="174">
        <v>224.736657534247</v>
      </c>
      <c r="AI52" s="174">
        <v>263.783342465753</v>
      </c>
      <c r="AJ52" s="174">
        <v>266.266</v>
      </c>
      <c r="AK52" s="174">
        <v>265.0</v>
      </c>
      <c r="AL52" s="174">
        <v>248.0</v>
      </c>
      <c r="AM52" s="174">
        <v>238.0</v>
      </c>
      <c r="AN52" s="174">
        <v>217.0</v>
      </c>
      <c r="AO52" s="174">
        <v>225.0</v>
      </c>
      <c r="AP52" s="174">
        <v>246.7761</v>
      </c>
      <c r="AQ52" s="174">
        <v>278.434</v>
      </c>
      <c r="AR52" s="174">
        <v>223.9285</v>
      </c>
      <c r="AS52" s="174">
        <v>236.736</v>
      </c>
      <c r="AT52" s="174">
        <v>276.0879</v>
      </c>
      <c r="AU52" s="174">
        <v>313.8935</v>
      </c>
      <c r="AV52" s="174">
        <v>300.5626</v>
      </c>
      <c r="AW52" s="174">
        <v>279.9701</v>
      </c>
      <c r="AX52" s="174">
        <v>242.5491</v>
      </c>
      <c r="AY52" s="174">
        <v>253.1764</v>
      </c>
      <c r="AZ52" s="174">
        <v>234.2085</v>
      </c>
      <c r="BA52" s="174">
        <v>232.008</v>
      </c>
      <c r="BB52" s="174">
        <v>269.73</v>
      </c>
      <c r="BC52" s="174">
        <v>330.466</v>
      </c>
      <c r="BD52" s="174">
        <v>336.197</v>
      </c>
      <c r="BE52" s="175">
        <v>306.7486</v>
      </c>
      <c r="BF52" s="78">
        <v>-0.0875926911899868</v>
      </c>
      <c r="BG52" s="78">
        <v>0.0198930822107384</v>
      </c>
      <c r="BH52" s="78">
        <v>0.00347035608240882</v>
      </c>
    </row>
    <row r="53" spans="8:8">
      <c r="A53" s="69" t="s">
        <v>166</v>
      </c>
      <c r="B53" s="174">
        <v>126.010410958904</v>
      </c>
      <c r="C53" s="174">
        <v>121.711506849315</v>
      </c>
      <c r="D53" s="174">
        <v>108.561917808219</v>
      </c>
      <c r="E53" s="174">
        <v>166.384426229508</v>
      </c>
      <c r="F53" s="174">
        <v>239.16301369863</v>
      </c>
      <c r="G53" s="174">
        <v>319.091506849315</v>
      </c>
      <c r="H53" s="174">
        <v>290.847123287671</v>
      </c>
      <c r="I53" s="174">
        <v>207.956284153005</v>
      </c>
      <c r="J53" s="174">
        <v>164.93397260274</v>
      </c>
      <c r="K53" s="174">
        <v>144.976164383562</v>
      </c>
      <c r="L53" s="174">
        <v>228.250410958904</v>
      </c>
      <c r="M53" s="174">
        <v>322.215846994536</v>
      </c>
      <c r="N53" s="174">
        <v>406.54794520548</v>
      </c>
      <c r="O53" s="174">
        <v>490.741643835617</v>
      </c>
      <c r="P53" s="174">
        <v>509.32</v>
      </c>
      <c r="Q53" s="174">
        <v>580.120218579235</v>
      </c>
      <c r="R53" s="174">
        <v>628.003835616438</v>
      </c>
      <c r="S53" s="174">
        <v>650.785205479452</v>
      </c>
      <c r="T53" s="174">
        <v>711.805753424658</v>
      </c>
      <c r="U53" s="174">
        <v>815.943989071038</v>
      </c>
      <c r="V53" s="174">
        <v>882.02904109589</v>
      </c>
      <c r="W53" s="174">
        <v>806.471780821918</v>
      </c>
      <c r="X53" s="174">
        <v>907.483561643836</v>
      </c>
      <c r="Y53" s="174">
        <v>868.768579234973</v>
      </c>
      <c r="Z53" s="174">
        <v>878.022191780822</v>
      </c>
      <c r="AA53" s="174">
        <v>897.133698630137</v>
      </c>
      <c r="AB53" s="174">
        <v>895.720821917808</v>
      </c>
      <c r="AC53" s="174">
        <v>905.971038251366</v>
      </c>
      <c r="AD53" s="174">
        <v>940.68602739726</v>
      </c>
      <c r="AE53" s="174">
        <v>921.426849315069</v>
      </c>
      <c r="AF53" s="174">
        <v>923.510684931507</v>
      </c>
      <c r="AG53" s="174">
        <v>893.825683060109</v>
      </c>
      <c r="AH53" s="174">
        <v>872.503835616438</v>
      </c>
      <c r="AI53" s="174">
        <v>856.73095890411</v>
      </c>
      <c r="AJ53" s="174">
        <v>827.452328767123</v>
      </c>
      <c r="AK53" s="174">
        <v>778.739016393443</v>
      </c>
      <c r="AL53" s="174">
        <v>758.443904109589</v>
      </c>
      <c r="AM53" s="174">
        <v>751.421178082192</v>
      </c>
      <c r="AN53" s="174">
        <v>749.521095890411</v>
      </c>
      <c r="AO53" s="174">
        <v>701.057333333334</v>
      </c>
      <c r="AP53" s="174">
        <v>671.840547945206</v>
      </c>
      <c r="AQ53" s="174">
        <v>678.67441030137</v>
      </c>
      <c r="AR53" s="174">
        <v>698.437486670495</v>
      </c>
      <c r="AS53" s="174">
        <v>715.302967834822</v>
      </c>
      <c r="AT53" s="174">
        <v>729.989287179067</v>
      </c>
      <c r="AU53" s="174">
        <v>724.661077844311</v>
      </c>
      <c r="AV53" s="174">
        <v>714.341810998426</v>
      </c>
      <c r="AW53" s="174">
        <v>715.295818020992</v>
      </c>
      <c r="AX53" s="174">
        <v>709.814932957536</v>
      </c>
      <c r="AY53" s="174">
        <v>714.445531506849</v>
      </c>
      <c r="AZ53" s="174">
        <v>726.245479452055</v>
      </c>
      <c r="BA53" s="174">
        <v>691.387295081967</v>
      </c>
      <c r="BB53" s="174">
        <v>660.201506849315</v>
      </c>
      <c r="BC53" s="174">
        <v>674.420273972603</v>
      </c>
      <c r="BD53" s="174">
        <v>653.382054794521</v>
      </c>
      <c r="BE53" s="175">
        <v>616.14737787742</v>
      </c>
      <c r="BF53" s="78">
        <v>-0.0569876026497397</v>
      </c>
      <c r="BG53" s="78">
        <v>-0.0110255505741834</v>
      </c>
      <c r="BH53" s="78">
        <v>0.00697069457033268</v>
      </c>
    </row>
    <row r="54" spans="8:8">
      <c r="A54" s="69" t="s">
        <v>269</v>
      </c>
      <c r="B54" s="174" t="s">
        <v>114</v>
      </c>
      <c r="C54" s="174" t="s">
        <v>114</v>
      </c>
      <c r="D54" s="174" t="s">
        <v>114</v>
      </c>
      <c r="E54" s="174" t="s">
        <v>114</v>
      </c>
      <c r="F54" s="174" t="s">
        <v>114</v>
      </c>
      <c r="G54" s="174" t="s">
        <v>114</v>
      </c>
      <c r="H54" s="174" t="s">
        <v>114</v>
      </c>
      <c r="I54" s="174" t="s">
        <v>114</v>
      </c>
      <c r="J54" s="174" t="s">
        <v>114</v>
      </c>
      <c r="K54" s="174" t="s">
        <v>114</v>
      </c>
      <c r="L54" s="174" t="s">
        <v>114</v>
      </c>
      <c r="M54" s="174" t="s">
        <v>114</v>
      </c>
      <c r="N54" s="174" t="s">
        <v>114</v>
      </c>
      <c r="O54" s="174" t="s">
        <v>114</v>
      </c>
      <c r="P54" s="174" t="s">
        <v>114</v>
      </c>
      <c r="Q54" s="174" t="s">
        <v>114</v>
      </c>
      <c r="R54" s="174" t="s">
        <v>114</v>
      </c>
      <c r="S54" s="174" t="s">
        <v>114</v>
      </c>
      <c r="T54" s="174" t="s">
        <v>114</v>
      </c>
      <c r="U54" s="174" t="s">
        <v>114</v>
      </c>
      <c r="V54" s="174" t="s">
        <v>114</v>
      </c>
      <c r="W54" s="174" t="s">
        <v>114</v>
      </c>
      <c r="X54" s="174" t="s">
        <v>114</v>
      </c>
      <c r="Y54" s="174" t="s">
        <v>114</v>
      </c>
      <c r="Z54" s="174" t="s">
        <v>114</v>
      </c>
      <c r="AA54" s="174" t="s">
        <v>114</v>
      </c>
      <c r="AB54" s="174" t="s">
        <v>114</v>
      </c>
      <c r="AC54" s="174">
        <v>2.0</v>
      </c>
      <c r="AD54" s="174">
        <v>5.0</v>
      </c>
      <c r="AE54" s="174">
        <v>5.0</v>
      </c>
      <c r="AF54" s="174">
        <v>7.0</v>
      </c>
      <c r="AG54" s="174">
        <v>17.0</v>
      </c>
      <c r="AH54" s="174">
        <v>60.0</v>
      </c>
      <c r="AI54" s="174">
        <v>83.0</v>
      </c>
      <c r="AJ54" s="174">
        <v>100.0</v>
      </c>
      <c r="AK54" s="174">
        <v>118.0</v>
      </c>
      <c r="AL54" s="174">
        <v>194.0</v>
      </c>
      <c r="AM54" s="174">
        <v>230.0</v>
      </c>
      <c r="AN54" s="174">
        <v>266.0</v>
      </c>
      <c r="AO54" s="174">
        <v>351.0</v>
      </c>
      <c r="AP54" s="174">
        <v>380.1807</v>
      </c>
      <c r="AQ54" s="174">
        <v>364.29617260274</v>
      </c>
      <c r="AR54" s="174">
        <v>373.597715068493</v>
      </c>
      <c r="AS54" s="174">
        <v>369.11462568306</v>
      </c>
      <c r="AT54" s="174">
        <v>332.05478630137</v>
      </c>
      <c r="AU54" s="174">
        <v>306.109594520548</v>
      </c>
      <c r="AV54" s="174">
        <v>300.643095890411</v>
      </c>
      <c r="AW54" s="174">
        <v>319.72662295082</v>
      </c>
      <c r="AX54" s="174">
        <v>282.136523287671</v>
      </c>
      <c r="AY54" s="174">
        <v>284.398484931507</v>
      </c>
      <c r="AZ54" s="174">
        <v>259.731402739726</v>
      </c>
      <c r="BA54" s="174">
        <v>223.077139344262</v>
      </c>
      <c r="BB54" s="174">
        <v>195.279476712329</v>
      </c>
      <c r="BC54" s="174">
        <v>176.264843835616</v>
      </c>
      <c r="BD54" s="174">
        <v>160.277775342466</v>
      </c>
      <c r="BE54" s="175">
        <v>160.897729546831</v>
      </c>
      <c r="BF54" s="78">
        <v>0.00386799856087428</v>
      </c>
      <c r="BG54" s="78">
        <v>-0.0702496380167448</v>
      </c>
      <c r="BH54" s="78">
        <v>0.00182029327722641</v>
      </c>
    </row>
    <row r="55" spans="8:8">
      <c r="A55" s="69" t="s">
        <v>270</v>
      </c>
      <c r="B55" s="174">
        <v>25.3346575342466</v>
      </c>
      <c r="C55" s="174">
        <v>28.9796438356164</v>
      </c>
      <c r="D55" s="174">
        <v>68.9943835616438</v>
      </c>
      <c r="E55" s="174">
        <v>92.6931967213115</v>
      </c>
      <c r="F55" s="174">
        <v>100.677726027397</v>
      </c>
      <c r="G55" s="174">
        <v>108.608575342466</v>
      </c>
      <c r="H55" s="174">
        <v>116.058767123288</v>
      </c>
      <c r="I55" s="174">
        <v>125.887786885246</v>
      </c>
      <c r="J55" s="174">
        <v>152.148136986301</v>
      </c>
      <c r="K55" s="174">
        <v>204.319506849315</v>
      </c>
      <c r="L55" s="174">
        <v>226.61</v>
      </c>
      <c r="M55" s="174">
        <v>226.170601092896</v>
      </c>
      <c r="N55" s="174">
        <v>225.648684931507</v>
      </c>
      <c r="O55" s="174">
        <v>212.290410958904</v>
      </c>
      <c r="P55" s="174">
        <v>196.228438356164</v>
      </c>
      <c r="Q55" s="174">
        <v>177.656967213115</v>
      </c>
      <c r="R55" s="174">
        <v>153.249643835616</v>
      </c>
      <c r="S55" s="174">
        <v>156.053479452055</v>
      </c>
      <c r="T55" s="174">
        <v>157.595589041096</v>
      </c>
      <c r="U55" s="174">
        <v>174.361475409836</v>
      </c>
      <c r="V55" s="174">
        <v>172.756328767123</v>
      </c>
      <c r="W55" s="174">
        <v>166.127260273973</v>
      </c>
      <c r="X55" s="174">
        <v>154.791753424658</v>
      </c>
      <c r="Y55" s="174">
        <v>177.597049180328</v>
      </c>
      <c r="Z55" s="174">
        <v>204.820191780822</v>
      </c>
      <c r="AA55" s="174">
        <v>270.229671232877</v>
      </c>
      <c r="AB55" s="174">
        <v>294.56295890411</v>
      </c>
      <c r="AC55" s="174">
        <v>288.645136612022</v>
      </c>
      <c r="AD55" s="174">
        <v>304.877068493151</v>
      </c>
      <c r="AE55" s="174">
        <v>337.201287671233</v>
      </c>
      <c r="AF55" s="174">
        <v>355.606465753425</v>
      </c>
      <c r="AG55" s="174">
        <v>364.501366120219</v>
      </c>
      <c r="AH55" s="174">
        <v>364.378465753425</v>
      </c>
      <c r="AI55" s="174">
        <v>337.421589041096</v>
      </c>
      <c r="AJ55" s="174">
        <v>339.965068493151</v>
      </c>
      <c r="AK55" s="174">
        <v>276.0</v>
      </c>
      <c r="AL55" s="174">
        <v>262.0</v>
      </c>
      <c r="AM55" s="174">
        <v>256.0</v>
      </c>
      <c r="AN55" s="174">
        <v>274.0</v>
      </c>
      <c r="AO55" s="174">
        <v>273.0</v>
      </c>
      <c r="AP55" s="174">
        <v>270.3301</v>
      </c>
      <c r="AQ55" s="174">
        <v>241.9401</v>
      </c>
      <c r="AR55" s="174">
        <v>245.5558</v>
      </c>
      <c r="AS55" s="174">
        <v>239.5736</v>
      </c>
      <c r="AT55" s="174">
        <v>241.0003</v>
      </c>
      <c r="AU55" s="174">
        <v>233.195</v>
      </c>
      <c r="AV55" s="174">
        <v>236.282</v>
      </c>
      <c r="AW55" s="174">
        <v>221.148</v>
      </c>
      <c r="AX55" s="174">
        <v>213.405</v>
      </c>
      <c r="AY55" s="174">
        <v>210.905</v>
      </c>
      <c r="AZ55" s="174">
        <v>213.54</v>
      </c>
      <c r="BA55" s="174">
        <v>220.657</v>
      </c>
      <c r="BB55" s="174">
        <v>210.066</v>
      </c>
      <c r="BC55" s="174">
        <v>193.447</v>
      </c>
      <c r="BD55" s="174">
        <v>217.831</v>
      </c>
      <c r="BE55" s="175">
        <v>207.0</v>
      </c>
      <c r="BF55" s="78">
        <v>-0.0497220322176367</v>
      </c>
      <c r="BG55" s="78">
        <v>-0.0100569517730732</v>
      </c>
      <c r="BH55" s="78">
        <v>0.00234186467047812</v>
      </c>
    </row>
    <row r="56" spans="8:8">
      <c r="A56" s="69" t="s">
        <v>237</v>
      </c>
      <c r="B56" s="174">
        <v>1220.0</v>
      </c>
      <c r="C56" s="174">
        <v>1508.0</v>
      </c>
      <c r="D56" s="174">
        <v>1733.0</v>
      </c>
      <c r="E56" s="174">
        <v>2599.0</v>
      </c>
      <c r="F56" s="174">
        <v>3108.0</v>
      </c>
      <c r="G56" s="174">
        <v>3357.0</v>
      </c>
      <c r="H56" s="174">
        <v>2750.0</v>
      </c>
      <c r="I56" s="174">
        <v>2248.0</v>
      </c>
      <c r="J56" s="174">
        <v>2211.0</v>
      </c>
      <c r="K56" s="174">
        <v>1558.0</v>
      </c>
      <c r="L56" s="174">
        <v>1514.0</v>
      </c>
      <c r="M56" s="174">
        <v>1972.0</v>
      </c>
      <c r="N56" s="174">
        <v>2108.0</v>
      </c>
      <c r="O56" s="174">
        <v>2023.0</v>
      </c>
      <c r="P56" s="174">
        <v>2139.0</v>
      </c>
      <c r="Q56" s="174">
        <v>1862.0</v>
      </c>
      <c r="R56" s="174">
        <v>1253.0</v>
      </c>
      <c r="S56" s="174">
        <v>1176.0</v>
      </c>
      <c r="T56" s="174">
        <v>1151.0</v>
      </c>
      <c r="U56" s="174">
        <v>1022.0</v>
      </c>
      <c r="V56" s="174">
        <v>1025.0</v>
      </c>
      <c r="W56" s="174">
        <v>1064.0</v>
      </c>
      <c r="X56" s="174">
        <v>1003.0</v>
      </c>
      <c r="Y56" s="174">
        <v>1051.0</v>
      </c>
      <c r="Z56" s="174">
        <v>1164.0</v>
      </c>
      <c r="AA56" s="174">
        <v>1424.0</v>
      </c>
      <c r="AB56" s="174">
        <v>1439.0</v>
      </c>
      <c r="AC56" s="174">
        <v>1473.0</v>
      </c>
      <c r="AD56" s="174">
        <v>1402.0</v>
      </c>
      <c r="AE56" s="174">
        <v>1431.0</v>
      </c>
      <c r="AF56" s="174">
        <v>1439.0</v>
      </c>
      <c r="AG56" s="174">
        <v>1452.0</v>
      </c>
      <c r="AH56" s="174">
        <v>1491.0</v>
      </c>
      <c r="AI56" s="174">
        <v>1480.0</v>
      </c>
      <c r="AJ56" s="174">
        <v>1425.0</v>
      </c>
      <c r="AK56" s="174">
        <v>1474.5902</v>
      </c>
      <c r="AL56" s="174">
        <v>1427.7246</v>
      </c>
      <c r="AM56" s="174">
        <v>1374.88047</v>
      </c>
      <c r="AN56" s="174">
        <v>1485.0</v>
      </c>
      <c r="AO56" s="174">
        <v>1622.255101</v>
      </c>
      <c r="AP56" s="174">
        <v>1744.687</v>
      </c>
      <c r="AQ56" s="174">
        <v>1872.14589041096</v>
      </c>
      <c r="AR56" s="174">
        <v>1908.23287671233</v>
      </c>
      <c r="AS56" s="174">
        <v>1875.46994535519</v>
      </c>
      <c r="AT56" s="174">
        <v>1738.77537123288</v>
      </c>
      <c r="AU56" s="174">
        <v>1798.95933287671</v>
      </c>
      <c r="AV56" s="174">
        <v>516.033568493151</v>
      </c>
      <c r="AW56" s="174">
        <v>1538.5328</v>
      </c>
      <c r="AX56" s="174">
        <v>1047.83565753425</v>
      </c>
      <c r="AY56" s="174">
        <v>517.726</v>
      </c>
      <c r="AZ56" s="174">
        <v>436.643835616438</v>
      </c>
      <c r="BA56" s="174">
        <v>411.775956284153</v>
      </c>
      <c r="BB56" s="174">
        <v>928.945209589041</v>
      </c>
      <c r="BC56" s="174">
        <v>1165.20543287671</v>
      </c>
      <c r="BD56" s="174">
        <v>1306.3692814014</v>
      </c>
      <c r="BE56" s="175">
        <v>389.596468892113</v>
      </c>
      <c r="BF56" s="78">
        <v>-0.701771563034477</v>
      </c>
      <c r="BG56" s="78">
        <v>-0.0281880212501093</v>
      </c>
      <c r="BH56" s="78">
        <v>0.00440764350841289</v>
      </c>
    </row>
    <row r="57" spans="8:8">
      <c r="A57" s="69" t="s">
        <v>238</v>
      </c>
      <c r="B57" s="174">
        <v>274.2</v>
      </c>
      <c r="C57" s="174">
        <v>417.6</v>
      </c>
      <c r="D57" s="174">
        <v>319.1</v>
      </c>
      <c r="E57" s="174">
        <v>141.3</v>
      </c>
      <c r="F57" s="174">
        <v>540.3</v>
      </c>
      <c r="G57" s="174">
        <v>1083.1</v>
      </c>
      <c r="H57" s="174">
        <v>1531.2</v>
      </c>
      <c r="I57" s="174">
        <v>1815.7</v>
      </c>
      <c r="J57" s="174">
        <v>2054.3</v>
      </c>
      <c r="K57" s="174">
        <v>2255.0</v>
      </c>
      <c r="L57" s="174">
        <v>1783.2</v>
      </c>
      <c r="M57" s="174">
        <v>2066.786</v>
      </c>
      <c r="N57" s="174">
        <v>2085.099</v>
      </c>
      <c r="O57" s="174">
        <v>1896.992</v>
      </c>
      <c r="P57" s="174">
        <v>2301.995</v>
      </c>
      <c r="Q57" s="174">
        <v>2058.0</v>
      </c>
      <c r="R57" s="174">
        <v>1439.6</v>
      </c>
      <c r="S57" s="174">
        <v>1287.0</v>
      </c>
      <c r="T57" s="174">
        <v>1235.5</v>
      </c>
      <c r="U57" s="174">
        <v>1388.0</v>
      </c>
      <c r="V57" s="174">
        <v>1498.9</v>
      </c>
      <c r="W57" s="174">
        <v>1466.6</v>
      </c>
      <c r="X57" s="174">
        <v>1353.0</v>
      </c>
      <c r="Y57" s="174">
        <v>1391.349</v>
      </c>
      <c r="Z57" s="174">
        <v>1776.3</v>
      </c>
      <c r="AA57" s="174">
        <v>1786.701</v>
      </c>
      <c r="AB57" s="174">
        <v>1963.1</v>
      </c>
      <c r="AC57" s="174">
        <v>2032.0</v>
      </c>
      <c r="AD57" s="174">
        <v>2018.2</v>
      </c>
      <c r="AE57" s="174">
        <v>1933.877</v>
      </c>
      <c r="AF57" s="174">
        <v>1948.594</v>
      </c>
      <c r="AG57" s="174">
        <v>1971.067</v>
      </c>
      <c r="AH57" s="174">
        <v>1977.741</v>
      </c>
      <c r="AI57" s="174">
        <v>2023.046</v>
      </c>
      <c r="AJ57" s="174">
        <v>1894.5</v>
      </c>
      <c r="AK57" s="174">
        <v>2174.35445081967</v>
      </c>
      <c r="AL57" s="174">
        <v>2157.49730410959</v>
      </c>
      <c r="AM57" s="174">
        <v>1951.11082191781</v>
      </c>
      <c r="AN57" s="174">
        <v>2298.78486164384</v>
      </c>
      <c r="AO57" s="174">
        <v>2486.55246448087</v>
      </c>
      <c r="AP57" s="174">
        <v>2481.98643150685</v>
      </c>
      <c r="AQ57" s="174">
        <v>2371.12057808219</v>
      </c>
      <c r="AR57" s="174">
        <v>2206.31211643836</v>
      </c>
      <c r="AS57" s="174">
        <v>2172.40746448087</v>
      </c>
      <c r="AT57" s="174">
        <v>2210.97189041096</v>
      </c>
      <c r="AU57" s="174">
        <v>2533.0942630137</v>
      </c>
      <c r="AV57" s="174">
        <v>2461.27570410959</v>
      </c>
      <c r="AW57" s="174">
        <v>2411.57118306011</v>
      </c>
      <c r="AX57" s="174">
        <v>2278.70384109589</v>
      </c>
      <c r="AY57" s="174">
        <v>2276.0087369863</v>
      </c>
      <c r="AZ57" s="174">
        <v>2201.40874520548</v>
      </c>
      <c r="BA57" s="174">
        <v>1899.91203825137</v>
      </c>
      <c r="BB57" s="174">
        <v>1969.41439178082</v>
      </c>
      <c r="BC57" s="174">
        <v>2006.55421917808</v>
      </c>
      <c r="BD57" s="174">
        <v>2102.39987671233</v>
      </c>
      <c r="BE57" s="175">
        <v>1797.59533460203</v>
      </c>
      <c r="BF57" s="78">
        <v>-0.144979337892151</v>
      </c>
      <c r="BG57" s="78">
        <v>-0.00502261404072246</v>
      </c>
      <c r="BH57" s="78">
        <v>0.0203368357773952</v>
      </c>
    </row>
    <row r="58" spans="8:8">
      <c r="A58" s="69" t="s">
        <v>271</v>
      </c>
      <c r="B58" s="174" t="s">
        <v>114</v>
      </c>
      <c r="C58" s="174" t="s">
        <v>114</v>
      </c>
      <c r="D58" s="174" t="s">
        <v>114</v>
      </c>
      <c r="E58" s="174" t="s">
        <v>114</v>
      </c>
      <c r="F58" s="174" t="s">
        <v>114</v>
      </c>
      <c r="G58" s="174" t="s">
        <v>114</v>
      </c>
      <c r="H58" s="174" t="s">
        <v>114</v>
      </c>
      <c r="I58" s="174" t="s">
        <v>114</v>
      </c>
      <c r="J58" s="174" t="s">
        <v>114</v>
      </c>
      <c r="K58" s="174" t="s">
        <v>114</v>
      </c>
      <c r="L58" s="174" t="s">
        <v>114</v>
      </c>
      <c r="M58" s="174" t="s">
        <v>114</v>
      </c>
      <c r="N58" s="174" t="s">
        <v>114</v>
      </c>
      <c r="O58" s="174" t="s">
        <v>114</v>
      </c>
      <c r="P58" s="174" t="s">
        <v>114</v>
      </c>
      <c r="Q58" s="174" t="s">
        <v>114</v>
      </c>
      <c r="R58" s="174" t="s">
        <v>114</v>
      </c>
      <c r="S58" s="174" t="s">
        <v>114</v>
      </c>
      <c r="T58" s="174" t="s">
        <v>114</v>
      </c>
      <c r="U58" s="174" t="s">
        <v>114</v>
      </c>
      <c r="V58" s="174" t="s">
        <v>114</v>
      </c>
      <c r="W58" s="174" t="s">
        <v>114</v>
      </c>
      <c r="X58" s="174" t="s">
        <v>114</v>
      </c>
      <c r="Y58" s="174" t="s">
        <v>114</v>
      </c>
      <c r="Z58" s="174" t="s">
        <v>114</v>
      </c>
      <c r="AA58" s="174" t="s">
        <v>114</v>
      </c>
      <c r="AB58" s="174" t="s">
        <v>114</v>
      </c>
      <c r="AC58" s="174" t="s">
        <v>114</v>
      </c>
      <c r="AD58" s="174" t="s">
        <v>114</v>
      </c>
      <c r="AE58" s="174" t="s">
        <v>114</v>
      </c>
      <c r="AF58" s="174" t="s">
        <v>114</v>
      </c>
      <c r="AG58" s="174" t="s">
        <v>114</v>
      </c>
      <c r="AH58" s="174" t="s">
        <v>114</v>
      </c>
      <c r="AI58" s="174" t="s">
        <v>114</v>
      </c>
      <c r="AJ58" s="174">
        <v>0.0</v>
      </c>
      <c r="AK58" s="174" t="s">
        <v>114</v>
      </c>
      <c r="AL58" s="174" t="s">
        <v>114</v>
      </c>
      <c r="AM58" s="174" t="s">
        <v>114</v>
      </c>
      <c r="AN58" s="174" t="s">
        <v>114</v>
      </c>
      <c r="AO58" s="174" t="s">
        <v>114</v>
      </c>
      <c r="AP58" s="174" t="s">
        <v>114</v>
      </c>
      <c r="AQ58" s="174" t="s">
        <v>114</v>
      </c>
      <c r="AR58" s="174" t="s">
        <v>114</v>
      </c>
      <c r="AS58" s="174" t="s">
        <v>114</v>
      </c>
      <c r="AT58" s="174" t="s">
        <v>114</v>
      </c>
      <c r="AU58" s="174" t="s">
        <v>114</v>
      </c>
      <c r="AV58" s="174" t="s">
        <v>114</v>
      </c>
      <c r="AW58" s="174">
        <v>31.041</v>
      </c>
      <c r="AX58" s="174">
        <v>99.7288</v>
      </c>
      <c r="AY58" s="174">
        <v>155.3516</v>
      </c>
      <c r="AZ58" s="174">
        <v>147.737701416016</v>
      </c>
      <c r="BA58" s="174">
        <v>136.6917</v>
      </c>
      <c r="BB58" s="174">
        <v>147.2005</v>
      </c>
      <c r="BC58" s="174">
        <v>144.296</v>
      </c>
      <c r="BD58" s="174">
        <v>171.516</v>
      </c>
      <c r="BE58" s="175">
        <v>169.5109</v>
      </c>
      <c r="BF58" s="78">
        <v>-0.0116904545348541</v>
      </c>
      <c r="BG58" s="78" t="s">
        <v>114</v>
      </c>
      <c r="BH58" s="78">
        <v>0.00191773713995628</v>
      </c>
    </row>
    <row r="59" spans="8:8">
      <c r="A59" s="69" t="s">
        <v>272</v>
      </c>
      <c r="B59" s="174" t="s">
        <v>114</v>
      </c>
      <c r="C59" s="174" t="s">
        <v>114</v>
      </c>
      <c r="D59" s="174" t="s">
        <v>114</v>
      </c>
      <c r="E59" s="174" t="s">
        <v>114</v>
      </c>
      <c r="F59" s="174" t="s">
        <v>114</v>
      </c>
      <c r="G59" s="174" t="s">
        <v>114</v>
      </c>
      <c r="H59" s="174" t="s">
        <v>114</v>
      </c>
      <c r="I59" s="174" t="s">
        <v>114</v>
      </c>
      <c r="J59" s="174" t="s">
        <v>114</v>
      </c>
      <c r="K59" s="174" t="s">
        <v>114</v>
      </c>
      <c r="L59" s="174" t="s">
        <v>114</v>
      </c>
      <c r="M59" s="174" t="s">
        <v>114</v>
      </c>
      <c r="N59" s="174" t="s">
        <v>114</v>
      </c>
      <c r="O59" s="174" t="s">
        <v>114</v>
      </c>
      <c r="P59" s="174" t="s">
        <v>114</v>
      </c>
      <c r="Q59" s="174" t="s">
        <v>114</v>
      </c>
      <c r="R59" s="174" t="s">
        <v>114</v>
      </c>
      <c r="S59" s="174" t="s">
        <v>114</v>
      </c>
      <c r="T59" s="174" t="s">
        <v>114</v>
      </c>
      <c r="U59" s="174" t="s">
        <v>114</v>
      </c>
      <c r="V59" s="174" t="s">
        <v>114</v>
      </c>
      <c r="W59" s="174" t="s">
        <v>114</v>
      </c>
      <c r="X59" s="174" t="s">
        <v>114</v>
      </c>
      <c r="Y59" s="174" t="s">
        <v>114</v>
      </c>
      <c r="Z59" s="174" t="s">
        <v>114</v>
      </c>
      <c r="AA59" s="174" t="s">
        <v>114</v>
      </c>
      <c r="AB59" s="174" t="s">
        <v>114</v>
      </c>
      <c r="AC59" s="174" t="s">
        <v>114</v>
      </c>
      <c r="AD59" s="174">
        <v>2.0</v>
      </c>
      <c r="AE59" s="174">
        <v>2.0</v>
      </c>
      <c r="AF59" s="174">
        <v>2.0</v>
      </c>
      <c r="AG59" s="174">
        <v>5.0</v>
      </c>
      <c r="AH59" s="174">
        <v>9.0</v>
      </c>
      <c r="AI59" s="174">
        <v>12.0</v>
      </c>
      <c r="AJ59" s="174">
        <v>63.0</v>
      </c>
      <c r="AK59" s="174">
        <v>179.131904371585</v>
      </c>
      <c r="AL59" s="174">
        <v>209.008120547945</v>
      </c>
      <c r="AM59" s="174">
        <v>236.184490410959</v>
      </c>
      <c r="AN59" s="174">
        <v>262.130315068493</v>
      </c>
      <c r="AO59" s="174">
        <v>291.137267240437</v>
      </c>
      <c r="AP59" s="174">
        <v>293.680414410959</v>
      </c>
      <c r="AQ59" s="174">
        <v>356.16085090411</v>
      </c>
      <c r="AR59" s="174">
        <v>483.115660273973</v>
      </c>
      <c r="AS59" s="174">
        <v>456.951459016393</v>
      </c>
      <c r="AT59" s="174">
        <v>475.212463013699</v>
      </c>
      <c r="AU59" s="174">
        <v>462.070895890411</v>
      </c>
      <c r="AV59" s="174">
        <v>291.002271232877</v>
      </c>
      <c r="AW59" s="174">
        <v>103.1075</v>
      </c>
      <c r="AX59" s="174">
        <v>117.8534</v>
      </c>
      <c r="AY59" s="174">
        <v>119.6045</v>
      </c>
      <c r="AZ59" s="174">
        <v>109.062156164384</v>
      </c>
      <c r="BA59" s="174">
        <v>103.613581967213</v>
      </c>
      <c r="BB59" s="174">
        <v>94.6155496111484</v>
      </c>
      <c r="BC59" s="174">
        <v>100.272005660298</v>
      </c>
      <c r="BD59" s="174">
        <v>97.5262869469117</v>
      </c>
      <c r="BE59" s="175">
        <v>85.6345258029517</v>
      </c>
      <c r="BF59" s="78">
        <v>-0.121933906398315</v>
      </c>
      <c r="BG59" s="78">
        <v>-0.146460966481118</v>
      </c>
      <c r="BH59" s="78">
        <v>9.68813867396521E-4</v>
      </c>
    </row>
    <row r="60" spans="8:8">
      <c r="A60" s="69" t="s">
        <v>273</v>
      </c>
      <c r="B60" s="174" t="s">
        <v>114</v>
      </c>
      <c r="C60" s="174">
        <v>16.2438082191781</v>
      </c>
      <c r="D60" s="174">
        <v>47.2144931506849</v>
      </c>
      <c r="E60" s="174">
        <v>67.0458743169399</v>
      </c>
      <c r="F60" s="174">
        <v>78.1009041095891</v>
      </c>
      <c r="G60" s="174">
        <v>87.4553150684931</v>
      </c>
      <c r="H60" s="174">
        <v>86.5704383561644</v>
      </c>
      <c r="I60" s="174">
        <v>83.5604644808743</v>
      </c>
      <c r="J60" s="174">
        <v>81.7036164383562</v>
      </c>
      <c r="K60" s="174">
        <v>87.2024931506849</v>
      </c>
      <c r="L60" s="174">
        <v>97.1046849315069</v>
      </c>
      <c r="M60" s="174">
        <v>77.9505464480874</v>
      </c>
      <c r="N60" s="174">
        <v>90.678794520548</v>
      </c>
      <c r="O60" s="174">
        <v>104.162630136986</v>
      </c>
      <c r="P60" s="174">
        <v>116.635178082192</v>
      </c>
      <c r="Q60" s="174">
        <v>118.22849726776</v>
      </c>
      <c r="R60" s="174">
        <v>113.917342465753</v>
      </c>
      <c r="S60" s="174">
        <v>108.418465753425</v>
      </c>
      <c r="T60" s="174">
        <v>116.550904109589</v>
      </c>
      <c r="U60" s="174">
        <v>115.139890710383</v>
      </c>
      <c r="V60" s="174">
        <v>113.938410958904</v>
      </c>
      <c r="W60" s="174">
        <v>110.609589041096</v>
      </c>
      <c r="X60" s="174">
        <v>105.616520547945</v>
      </c>
      <c r="Y60" s="174">
        <v>103.886666666667</v>
      </c>
      <c r="Z60" s="174">
        <v>104.708575342466</v>
      </c>
      <c r="AA60" s="174">
        <v>101.749534246575</v>
      </c>
      <c r="AB60" s="174">
        <v>116.600712328767</v>
      </c>
      <c r="AC60" s="174">
        <v>116.623770491803</v>
      </c>
      <c r="AD60" s="174">
        <v>105.947616438356</v>
      </c>
      <c r="AE60" s="174">
        <v>97.634602739726</v>
      </c>
      <c r="AF60" s="174">
        <v>95.2217808219178</v>
      </c>
      <c r="AG60" s="174">
        <v>94.2425956284153</v>
      </c>
      <c r="AH60" s="174">
        <v>89.6093150684932</v>
      </c>
      <c r="AI60" s="174">
        <v>87.5212054794521</v>
      </c>
      <c r="AJ60" s="174">
        <v>90.1783561643836</v>
      </c>
      <c r="AK60" s="174">
        <v>82.3961202185792</v>
      </c>
      <c r="AL60" s="174">
        <v>76.1171506849315</v>
      </c>
      <c r="AM60" s="174">
        <v>79.5545205479452</v>
      </c>
      <c r="AN60" s="174">
        <v>72.7944657534247</v>
      </c>
      <c r="AO60" s="174">
        <v>74.8217486338798</v>
      </c>
      <c r="AP60" s="174">
        <v>78.3725479452055</v>
      </c>
      <c r="AQ60" s="174">
        <v>75.6511232876712</v>
      </c>
      <c r="AR60" s="174">
        <v>104.201698630137</v>
      </c>
      <c r="AS60" s="174">
        <v>95.7188524590164</v>
      </c>
      <c r="AT60" s="174">
        <v>91.2922191780822</v>
      </c>
      <c r="AU60" s="174">
        <v>82.8988493150685</v>
      </c>
      <c r="AV60" s="174">
        <v>76.5574520547945</v>
      </c>
      <c r="AW60" s="174">
        <v>82.1522131147541</v>
      </c>
      <c r="AX60" s="174">
        <v>76.2459726027397</v>
      </c>
      <c r="AY60" s="174">
        <v>71.0203835616438</v>
      </c>
      <c r="AZ60" s="174">
        <v>63.6346301369863</v>
      </c>
      <c r="BA60" s="174">
        <v>59.716912568306</v>
      </c>
      <c r="BB60" s="174">
        <v>48.086</v>
      </c>
      <c r="BC60" s="174">
        <v>51.7004038356164</v>
      </c>
      <c r="BD60" s="174">
        <v>42.3857534246575</v>
      </c>
      <c r="BE60" s="175">
        <v>35.5170327868852</v>
      </c>
      <c r="BF60" s="78">
        <v>-0.162052578585909</v>
      </c>
      <c r="BG60" s="78">
        <v>-0.073855793569773</v>
      </c>
      <c r="BH60" s="78">
        <v>4.01816832288984E-4</v>
      </c>
    </row>
    <row r="61" spans="8:8">
      <c r="A61" s="69" t="s">
        <v>216</v>
      </c>
      <c r="B61" s="174">
        <v>2.13901369863014</v>
      </c>
      <c r="C61" s="174">
        <v>2.13901369863014</v>
      </c>
      <c r="D61" s="174">
        <v>2.05594520547945</v>
      </c>
      <c r="E61" s="174">
        <v>1.84322404371585</v>
      </c>
      <c r="F61" s="174">
        <v>1.20449315068493</v>
      </c>
      <c r="G61" s="174">
        <v>0.913753424657534</v>
      </c>
      <c r="H61" s="174">
        <v>0.477643835616438</v>
      </c>
      <c r="I61" s="174">
        <v>0.579890710382514</v>
      </c>
      <c r="J61" s="174">
        <v>0.872219178082192</v>
      </c>
      <c r="K61" s="174">
        <v>0.519178082191781</v>
      </c>
      <c r="L61" s="174">
        <v>0.415342465753425</v>
      </c>
      <c r="M61" s="174">
        <v>25.186393442623</v>
      </c>
      <c r="N61" s="174">
        <v>24.2075068493151</v>
      </c>
      <c r="O61" s="174">
        <v>30.844301369863</v>
      </c>
      <c r="P61" s="174">
        <v>54.9951506849315</v>
      </c>
      <c r="Q61" s="174">
        <v>77.5400273224044</v>
      </c>
      <c r="R61" s="174">
        <v>119.132438356164</v>
      </c>
      <c r="S61" s="174">
        <v>149.311643835616</v>
      </c>
      <c r="T61" s="174">
        <v>163.013643835616</v>
      </c>
      <c r="U61" s="174">
        <v>205.293142076503</v>
      </c>
      <c r="V61" s="174">
        <v>241.475726027397</v>
      </c>
      <c r="W61" s="174">
        <v>232.711589041096</v>
      </c>
      <c r="X61" s="174">
        <v>218.846794520548</v>
      </c>
      <c r="Y61" s="174">
        <v>211.120464480874</v>
      </c>
      <c r="Z61" s="174">
        <v>195.840054794521</v>
      </c>
      <c r="AA61" s="174">
        <v>189.852273972603</v>
      </c>
      <c r="AB61" s="174">
        <v>175.958164383562</v>
      </c>
      <c r="AC61" s="174">
        <v>163.12306010929</v>
      </c>
      <c r="AD61" s="174">
        <v>166.272383561644</v>
      </c>
      <c r="AE61" s="174">
        <v>157.146356164384</v>
      </c>
      <c r="AF61" s="174">
        <v>157.170520547945</v>
      </c>
      <c r="AG61" s="174">
        <v>171.870464480874</v>
      </c>
      <c r="AH61" s="174">
        <v>188.140109589041</v>
      </c>
      <c r="AI61" s="174">
        <v>167.548438356164</v>
      </c>
      <c r="AJ61" s="174">
        <v>150.512438356164</v>
      </c>
      <c r="AK61" s="174">
        <v>145.081256830601</v>
      </c>
      <c r="AL61" s="174">
        <v>136.242602739726</v>
      </c>
      <c r="AM61" s="174">
        <v>136.363901369863</v>
      </c>
      <c r="AN61" s="174">
        <v>140.257484931507</v>
      </c>
      <c r="AO61" s="174">
        <v>172.671508196721</v>
      </c>
      <c r="AP61" s="174">
        <v>177.19656856985</v>
      </c>
      <c r="AQ61" s="174">
        <v>227.043931874743</v>
      </c>
      <c r="AR61" s="174">
        <v>191.118315719443</v>
      </c>
      <c r="AS61" s="174">
        <v>183.727950819672</v>
      </c>
      <c r="AT61" s="174">
        <v>181.477376027397</v>
      </c>
      <c r="AU61" s="174">
        <v>148.812005479452</v>
      </c>
      <c r="AV61" s="174">
        <v>197.946221917808</v>
      </c>
      <c r="AW61" s="174">
        <v>195.997983606557</v>
      </c>
      <c r="AX61" s="174">
        <v>225.378471232877</v>
      </c>
      <c r="AY61" s="174">
        <v>230.949928767123</v>
      </c>
      <c r="AZ61" s="174">
        <v>262.248672360078</v>
      </c>
      <c r="BA61" s="174">
        <v>254.865167391331</v>
      </c>
      <c r="BB61" s="174">
        <v>300.197138520967</v>
      </c>
      <c r="BC61" s="174">
        <v>299.812500784288</v>
      </c>
      <c r="BD61" s="174">
        <v>330.654084264358</v>
      </c>
      <c r="BE61" s="175">
        <v>314.237053607104</v>
      </c>
      <c r="BF61" s="78">
        <v>-0.049650167466642</v>
      </c>
      <c r="BG61" s="78">
        <v>0.0618303635235797</v>
      </c>
      <c r="BH61" s="78">
        <v>0.00355507562317689</v>
      </c>
    </row>
    <row r="62" spans="8:8" s="70" ht="10.2" customFormat="1">
      <c r="A62" s="80" t="s">
        <v>174</v>
      </c>
      <c r="B62" s="176">
        <v>2232.30252054795</v>
      </c>
      <c r="C62" s="176">
        <v>2842.27991780822</v>
      </c>
      <c r="D62" s="176">
        <v>3133.46282191781</v>
      </c>
      <c r="E62" s="176">
        <v>4006.77803278688</v>
      </c>
      <c r="F62" s="176">
        <v>5087.14394520548</v>
      </c>
      <c r="G62" s="176">
        <v>6113.29098630137</v>
      </c>
      <c r="H62" s="176">
        <v>5694.15706849315</v>
      </c>
      <c r="I62" s="176">
        <v>5712.10860655738</v>
      </c>
      <c r="J62" s="176">
        <v>6000.22131506849</v>
      </c>
      <c r="K62" s="176">
        <v>5517.01463013699</v>
      </c>
      <c r="L62" s="176">
        <v>5067.94764383562</v>
      </c>
      <c r="M62" s="176">
        <v>6028.478</v>
      </c>
      <c r="N62" s="176">
        <v>6340.13316438356</v>
      </c>
      <c r="O62" s="176">
        <v>6189.22556164384</v>
      </c>
      <c r="P62" s="176">
        <v>6800.79616438356</v>
      </c>
      <c r="Q62" s="176">
        <v>6219.39728415301</v>
      </c>
      <c r="R62" s="176">
        <v>4961.04808219178</v>
      </c>
      <c r="S62" s="176">
        <v>4785.67246575342</v>
      </c>
      <c r="T62" s="176">
        <v>4844.91520547945</v>
      </c>
      <c r="U62" s="176">
        <v>5163.73396174863</v>
      </c>
      <c r="V62" s="176">
        <v>5368.78138356165</v>
      </c>
      <c r="W62" s="176">
        <v>5370.671</v>
      </c>
      <c r="X62" s="176">
        <v>5398.80697260274</v>
      </c>
      <c r="Y62" s="176">
        <v>5624.67667759563</v>
      </c>
      <c r="Z62" s="176">
        <v>6214.19315068493</v>
      </c>
      <c r="AA62" s="176">
        <v>6666.64932876712</v>
      </c>
      <c r="AB62" s="176">
        <v>6911.5017260274</v>
      </c>
      <c r="AC62" s="176">
        <v>7018.761284153</v>
      </c>
      <c r="AD62" s="176">
        <v>6955.25060273973</v>
      </c>
      <c r="AE62" s="176">
        <v>6944.6447260274</v>
      </c>
      <c r="AF62" s="176">
        <v>7050.24917808219</v>
      </c>
      <c r="AG62" s="176">
        <v>7264.54525136612</v>
      </c>
      <c r="AH62" s="176">
        <v>7465.62856164384</v>
      </c>
      <c r="AI62" s="176">
        <v>7493.90769863014</v>
      </c>
      <c r="AJ62" s="176">
        <v>7299.87431506849</v>
      </c>
      <c r="AK62" s="176">
        <v>7788.48570819672</v>
      </c>
      <c r="AL62" s="176">
        <v>7745.29647671233</v>
      </c>
      <c r="AM62" s="176">
        <v>7811.97116315068</v>
      </c>
      <c r="AN62" s="176">
        <v>8484.89436028082</v>
      </c>
      <c r="AO62" s="176">
        <v>9392.35865239344</v>
      </c>
      <c r="AP62" s="176">
        <v>9777.42938572054</v>
      </c>
      <c r="AQ62" s="176">
        <v>9999.55747938159</v>
      </c>
      <c r="AR62" s="176">
        <v>10226.3255688254</v>
      </c>
      <c r="AS62" s="176">
        <v>10299.3553765596</v>
      </c>
      <c r="AT62" s="176">
        <v>9923.35948375441</v>
      </c>
      <c r="AU62" s="176">
        <v>10227.0845599006</v>
      </c>
      <c r="AV62" s="176">
        <v>8520.2464971949</v>
      </c>
      <c r="AW62" s="176">
        <v>9270.23561536682</v>
      </c>
      <c r="AX62" s="176">
        <v>8607.37181099125</v>
      </c>
      <c r="AY62" s="176">
        <v>8212.85747298263</v>
      </c>
      <c r="AZ62" s="176">
        <v>8118.3864251521</v>
      </c>
      <c r="BA62" s="176">
        <v>7672.05661056073</v>
      </c>
      <c r="BB62" s="176">
        <v>8133.83076155677</v>
      </c>
      <c r="BC62" s="176">
        <v>8287.68488945828</v>
      </c>
      <c r="BD62" s="176">
        <v>8451.76585136336</v>
      </c>
      <c r="BE62" s="176">
        <v>6864.63602253416</v>
      </c>
      <c r="BF62" s="108">
        <v>-0.187786772225023</v>
      </c>
      <c r="BG62" s="108">
        <v>-0.0159234719616002</v>
      </c>
      <c r="BH62" s="108">
        <v>0.0776620704196339</v>
      </c>
    </row>
    <row r="63" spans="8:8">
      <c r="B63" s="174"/>
      <c r="C63" s="174"/>
      <c r="D63" s="174"/>
      <c r="E63" s="174"/>
      <c r="F63" s="174"/>
      <c r="G63" s="174"/>
      <c r="H63" s="174"/>
      <c r="I63" s="174"/>
      <c r="J63" s="174"/>
      <c r="K63" s="174"/>
      <c r="L63" s="174"/>
      <c r="M63" s="174"/>
      <c r="N63" s="174"/>
      <c r="O63" s="174"/>
      <c r="P63" s="174"/>
      <c r="Q63" s="174"/>
      <c r="R63" s="174"/>
      <c r="S63" s="174"/>
      <c r="T63" s="174"/>
      <c r="U63" s="174"/>
      <c r="V63" s="174"/>
      <c r="W63" s="174"/>
      <c r="X63" s="174"/>
      <c r="Y63" s="174"/>
      <c r="Z63" s="174"/>
      <c r="AA63" s="174"/>
      <c r="AB63" s="174"/>
      <c r="AC63" s="174"/>
      <c r="AD63" s="174"/>
      <c r="AE63" s="174"/>
      <c r="AF63" s="174"/>
      <c r="AG63" s="174"/>
      <c r="AH63" s="174"/>
      <c r="AI63" s="174"/>
      <c r="AJ63" s="174"/>
      <c r="AK63" s="174"/>
      <c r="AL63" s="174"/>
      <c r="AM63" s="174"/>
      <c r="AN63" s="174"/>
      <c r="AO63" s="174"/>
      <c r="AP63" s="174"/>
      <c r="AQ63" s="174"/>
      <c r="AR63" s="174"/>
      <c r="AS63" s="174"/>
      <c r="AT63" s="174"/>
      <c r="AU63" s="174"/>
      <c r="AV63" s="174"/>
      <c r="AW63" s="174"/>
      <c r="AX63" s="174"/>
      <c r="AY63" s="174"/>
      <c r="AZ63" s="174"/>
      <c r="BA63" s="174"/>
      <c r="BB63" s="174"/>
      <c r="BC63" s="174"/>
      <c r="BD63" s="174"/>
      <c r="BE63" s="175"/>
      <c r="BF63" s="78"/>
      <c r="BG63" s="78"/>
      <c r="BH63" s="78"/>
    </row>
    <row r="64" spans="8:8">
      <c r="A64" s="69" t="s">
        <v>175</v>
      </c>
      <c r="B64" s="174">
        <v>7.0</v>
      </c>
      <c r="C64" s="174">
        <v>9.0</v>
      </c>
      <c r="D64" s="174">
        <v>21.0</v>
      </c>
      <c r="E64" s="174">
        <v>39.0</v>
      </c>
      <c r="F64" s="174">
        <v>45.0</v>
      </c>
      <c r="G64" s="174">
        <v>176.0</v>
      </c>
      <c r="H64" s="174">
        <v>315.0</v>
      </c>
      <c r="I64" s="174">
        <v>337.0</v>
      </c>
      <c r="J64" s="174">
        <v>424.0</v>
      </c>
      <c r="K64" s="174">
        <v>420.0</v>
      </c>
      <c r="L64" s="174">
        <v>451.0</v>
      </c>
      <c r="M64" s="174">
        <v>461.0</v>
      </c>
      <c r="N64" s="174">
        <v>490.0</v>
      </c>
      <c r="O64" s="174">
        <v>490.0</v>
      </c>
      <c r="P64" s="174">
        <v>491.0</v>
      </c>
      <c r="Q64" s="174">
        <v>460.0</v>
      </c>
      <c r="R64" s="174">
        <v>449.0</v>
      </c>
      <c r="S64" s="174">
        <v>443.0</v>
      </c>
      <c r="T64" s="174">
        <v>431.0</v>
      </c>
      <c r="U64" s="174">
        <v>562.76671874178</v>
      </c>
      <c r="V64" s="174">
        <v>655.201179582001</v>
      </c>
      <c r="W64" s="174">
        <v>588.217449848958</v>
      </c>
      <c r="X64" s="174">
        <v>623.407078837341</v>
      </c>
      <c r="Y64" s="174">
        <v>592.689365496342</v>
      </c>
      <c r="Z64" s="174">
        <v>562.355654996113</v>
      </c>
      <c r="AA64" s="174">
        <v>647.179383272532</v>
      </c>
      <c r="AB64" s="174">
        <v>613.085037860371</v>
      </c>
      <c r="AC64" s="174">
        <v>605.029089885097</v>
      </c>
      <c r="AD64" s="174">
        <v>567.785249048035</v>
      </c>
      <c r="AE64" s="174">
        <v>609.991305208242</v>
      </c>
      <c r="AF64" s="174">
        <v>578.842858251211</v>
      </c>
      <c r="AG64" s="174">
        <v>611.57295672945</v>
      </c>
      <c r="AH64" s="174">
        <v>658.270200680928</v>
      </c>
      <c r="AI64" s="174">
        <v>630.098802456398</v>
      </c>
      <c r="AJ64" s="174">
        <v>612.483625577912</v>
      </c>
      <c r="AK64" s="174">
        <v>805.598262245302</v>
      </c>
      <c r="AL64" s="174">
        <v>747.974990892416</v>
      </c>
      <c r="AM64" s="174">
        <v>748.868155053645</v>
      </c>
      <c r="AN64" s="174">
        <v>654.85008421599</v>
      </c>
      <c r="AO64" s="174">
        <v>574.03450974759</v>
      </c>
      <c r="AP64" s="174">
        <v>569.814669284734</v>
      </c>
      <c r="AQ64" s="174">
        <v>523.563477102737</v>
      </c>
      <c r="AR64" s="174">
        <v>551.802795769316</v>
      </c>
      <c r="AS64" s="174">
        <v>545.412212530418</v>
      </c>
      <c r="AT64" s="174">
        <v>541.979649668342</v>
      </c>
      <c r="AU64" s="174">
        <v>549.790952930881</v>
      </c>
      <c r="AV64" s="174">
        <v>482.569341983392</v>
      </c>
      <c r="AW64" s="174">
        <v>478.628265493033</v>
      </c>
      <c r="AX64" s="174">
        <v>406.877907297284</v>
      </c>
      <c r="AY64" s="174">
        <v>435.85377234697</v>
      </c>
      <c r="AZ64" s="174">
        <v>384.278936401716</v>
      </c>
      <c r="BA64" s="174">
        <v>358.956802400319</v>
      </c>
      <c r="BB64" s="174">
        <v>327.262067175074</v>
      </c>
      <c r="BC64" s="174">
        <v>343.685326842455</v>
      </c>
      <c r="BD64" s="174">
        <v>458.369906853787</v>
      </c>
      <c r="BE64" s="175">
        <v>469.99246147303</v>
      </c>
      <c r="BF64" s="78">
        <v>0.0253562776383347</v>
      </c>
      <c r="BG64" s="78">
        <v>-0.016615606329287</v>
      </c>
      <c r="BH64" s="78">
        <v>0.00531719198509536</v>
      </c>
    </row>
    <row r="65" spans="8:8">
      <c r="A65" s="69" t="s">
        <v>239</v>
      </c>
      <c r="B65" s="174">
        <v>80.0</v>
      </c>
      <c r="C65" s="174">
        <v>96.0</v>
      </c>
      <c r="D65" s="174">
        <v>104.0</v>
      </c>
      <c r="E65" s="174">
        <v>122.0</v>
      </c>
      <c r="F65" s="174">
        <v>124.0</v>
      </c>
      <c r="G65" s="174">
        <v>136.0</v>
      </c>
      <c r="H65" s="174">
        <v>129.0</v>
      </c>
      <c r="I65" s="174">
        <v>182.0</v>
      </c>
      <c r="J65" s="174">
        <v>231.0</v>
      </c>
      <c r="K65" s="174">
        <v>198.0</v>
      </c>
      <c r="L65" s="174">
        <v>187.0</v>
      </c>
      <c r="M65" s="174">
        <v>217.0</v>
      </c>
      <c r="N65" s="174">
        <v>227.0</v>
      </c>
      <c r="O65" s="174">
        <v>240.0</v>
      </c>
      <c r="P65" s="174">
        <v>261.0</v>
      </c>
      <c r="Q65" s="174">
        <v>240.0</v>
      </c>
      <c r="R65" s="174">
        <v>175.0</v>
      </c>
      <c r="S65" s="174">
        <v>179.0</v>
      </c>
      <c r="T65" s="174">
        <v>179.0</v>
      </c>
      <c r="U65" s="174">
        <v>172.0</v>
      </c>
      <c r="V65" s="174">
        <v>168.0</v>
      </c>
      <c r="W65" s="174">
        <v>165.0</v>
      </c>
      <c r="X65" s="174">
        <v>155.0</v>
      </c>
      <c r="Y65" s="174">
        <v>150.0</v>
      </c>
      <c r="Z65" s="174">
        <v>150.0</v>
      </c>
      <c r="AA65" s="174">
        <v>152.0</v>
      </c>
      <c r="AB65" s="174">
        <v>164.0</v>
      </c>
      <c r="AC65" s="174">
        <v>182.0</v>
      </c>
      <c r="AD65" s="174">
        <v>175.0</v>
      </c>
      <c r="AE65" s="174">
        <v>179.0</v>
      </c>
      <c r="AF65" s="174">
        <v>175.0</v>
      </c>
      <c r="AG65" s="174">
        <v>165.0</v>
      </c>
      <c r="AH65" s="174">
        <v>163.0</v>
      </c>
      <c r="AI65" s="174">
        <v>157.0</v>
      </c>
      <c r="AJ65" s="174">
        <v>182.0</v>
      </c>
      <c r="AK65" s="174">
        <v>193.0</v>
      </c>
      <c r="AL65" s="174">
        <v>203.0</v>
      </c>
      <c r="AM65" s="174">
        <v>210.0</v>
      </c>
      <c r="AN65" s="174">
        <v>214.0</v>
      </c>
      <c r="AO65" s="174">
        <v>210.444161347503</v>
      </c>
      <c r="AP65" s="174">
        <v>206.024125367697</v>
      </c>
      <c r="AQ65" s="174">
        <v>220.748913519742</v>
      </c>
      <c r="AR65" s="174">
        <v>194.212346312439</v>
      </c>
      <c r="AS65" s="174">
        <v>174.79565293072</v>
      </c>
      <c r="AT65" s="174">
        <v>168.356334759633</v>
      </c>
      <c r="AU65" s="174">
        <v>172.188306142205</v>
      </c>
      <c r="AV65" s="174">
        <v>165.362116165524</v>
      </c>
      <c r="AW65" s="174">
        <v>159.031576269482</v>
      </c>
      <c r="AX65" s="174">
        <v>135.156397328874</v>
      </c>
      <c r="AY65" s="174">
        <v>126.420744291355</v>
      </c>
      <c r="AZ65" s="174">
        <v>126.754155765748</v>
      </c>
      <c r="BA65" s="174">
        <v>120.908992420459</v>
      </c>
      <c r="BB65" s="174">
        <v>113.171604010468</v>
      </c>
      <c r="BC65" s="174">
        <v>111.502722018498</v>
      </c>
      <c r="BD65" s="174">
        <v>121.293961392434</v>
      </c>
      <c r="BE65" s="175">
        <v>110.02041403012</v>
      </c>
      <c r="BF65" s="78">
        <v>-0.0929440116630346</v>
      </c>
      <c r="BG65" s="78">
        <v>-0.0322549205969996</v>
      </c>
      <c r="BH65" s="78">
        <v>0.00124470009975127</v>
      </c>
    </row>
    <row r="66" spans="8:8">
      <c r="A66" s="69" t="s">
        <v>177</v>
      </c>
      <c r="B66" s="174">
        <v>227.129589041096</v>
      </c>
      <c r="C66" s="174">
        <v>292.195890410959</v>
      </c>
      <c r="D66" s="174">
        <v>278.740821917808</v>
      </c>
      <c r="E66" s="174">
        <v>320.236885245902</v>
      </c>
      <c r="F66" s="174">
        <v>436.586849315069</v>
      </c>
      <c r="G66" s="174">
        <v>615.519178082192</v>
      </c>
      <c r="H66" s="174">
        <v>791.439178082192</v>
      </c>
      <c r="I66" s="174">
        <v>914.64781420765</v>
      </c>
      <c r="J66" s="174">
        <v>1076.60630136986</v>
      </c>
      <c r="K66" s="174">
        <v>1302.3301369863</v>
      </c>
      <c r="L66" s="174">
        <v>1547.53369863014</v>
      </c>
      <c r="M66" s="174">
        <v>1745.58142076503</v>
      </c>
      <c r="N66" s="174">
        <v>1880.49643835616</v>
      </c>
      <c r="O66" s="174">
        <v>2089.55205479452</v>
      </c>
      <c r="P66" s="174">
        <v>2131.72465753425</v>
      </c>
      <c r="Q66" s="174">
        <v>2121.89480874317</v>
      </c>
      <c r="R66" s="174">
        <v>2032.71945205479</v>
      </c>
      <c r="S66" s="174">
        <v>2050.79342465753</v>
      </c>
      <c r="T66" s="174">
        <v>2130.11808219178</v>
      </c>
      <c r="U66" s="174">
        <v>2295.33142076503</v>
      </c>
      <c r="V66" s="174">
        <v>2508.26575342466</v>
      </c>
      <c r="W66" s="174">
        <v>2624.54164383562</v>
      </c>
      <c r="X66" s="174">
        <v>2693.82520547945</v>
      </c>
      <c r="Y66" s="174">
        <v>2744.74453551913</v>
      </c>
      <c r="Z66" s="174">
        <v>2764.11287671233</v>
      </c>
      <c r="AA66" s="174">
        <v>2777.56794520548</v>
      </c>
      <c r="AB66" s="174">
        <v>2831.38821917808</v>
      </c>
      <c r="AC66" s="174">
        <v>2844.68087431694</v>
      </c>
      <c r="AD66" s="174">
        <v>2892.43808219178</v>
      </c>
      <c r="AE66" s="174">
        <v>2933.60657534247</v>
      </c>
      <c r="AF66" s="174">
        <v>2992.64821917808</v>
      </c>
      <c r="AG66" s="174">
        <v>3174.73114754098</v>
      </c>
      <c r="AH66" s="174">
        <v>3215.76136986301</v>
      </c>
      <c r="AI66" s="174">
        <v>3216.76547945206</v>
      </c>
      <c r="AJ66" s="174">
        <v>3217.56876712329</v>
      </c>
      <c r="AK66" s="174">
        <v>3256.84316939891</v>
      </c>
      <c r="AL66" s="174">
        <v>3310.14767123288</v>
      </c>
      <c r="AM66" s="174">
        <v>3351.03501369863</v>
      </c>
      <c r="AN66" s="174">
        <v>3405.63849315069</v>
      </c>
      <c r="AO66" s="174">
        <v>3485.77549180328</v>
      </c>
      <c r="AP66" s="174">
        <v>3641.96371780822</v>
      </c>
      <c r="AQ66" s="174">
        <v>3710.50022191781</v>
      </c>
      <c r="AR66" s="174">
        <v>3741.67782465753</v>
      </c>
      <c r="AS66" s="174">
        <v>3813.99526775956</v>
      </c>
      <c r="AT66" s="174">
        <v>3805.37452054794</v>
      </c>
      <c r="AU66" s="174">
        <v>4076.96608219178</v>
      </c>
      <c r="AV66" s="174">
        <v>4074.18469863014</v>
      </c>
      <c r="AW66" s="174">
        <v>4155.22879781421</v>
      </c>
      <c r="AX66" s="174">
        <v>4216.44262753425</v>
      </c>
      <c r="AY66" s="174">
        <v>4245.9577260274</v>
      </c>
      <c r="AZ66" s="174">
        <v>4308.83506849315</v>
      </c>
      <c r="BA66" s="174">
        <v>3999.15587431694</v>
      </c>
      <c r="BB66" s="174">
        <v>3845.86021917808</v>
      </c>
      <c r="BC66" s="174">
        <v>3797.66295890411</v>
      </c>
      <c r="BD66" s="174">
        <v>3835.97978082192</v>
      </c>
      <c r="BE66" s="175">
        <v>3900.70155737705</v>
      </c>
      <c r="BF66" s="78">
        <v>0.0168722934564747</v>
      </c>
      <c r="BG66" s="78">
        <v>8.0136803474562E-4</v>
      </c>
      <c r="BH66" s="78">
        <v>0.0441300249628034</v>
      </c>
    </row>
    <row r="67" spans="8:8">
      <c r="A67" s="69" t="s">
        <v>179</v>
      </c>
      <c r="B67" s="174">
        <v>62.3442739726027</v>
      </c>
      <c r="C67" s="174">
        <v>95.8682465753425</v>
      </c>
      <c r="D67" s="174">
        <v>116.91098630137</v>
      </c>
      <c r="E67" s="174">
        <v>120.418278688525</v>
      </c>
      <c r="F67" s="174">
        <v>138.696410958904</v>
      </c>
      <c r="G67" s="174">
        <v>140.470602739726</v>
      </c>
      <c r="H67" s="174">
        <v>148.227534246575</v>
      </c>
      <c r="I67" s="174">
        <v>151.690409836066</v>
      </c>
      <c r="J67" s="174">
        <v>148.495726027397</v>
      </c>
      <c r="K67" s="174">
        <v>154.519726027397</v>
      </c>
      <c r="L67" s="174">
        <v>170.879424657534</v>
      </c>
      <c r="M67" s="174">
        <v>178.148278688525</v>
      </c>
      <c r="N67" s="174">
        <v>210.117945205479</v>
      </c>
      <c r="O67" s="174">
        <v>232.522273972603</v>
      </c>
      <c r="P67" s="174">
        <v>264.870328767123</v>
      </c>
      <c r="Q67" s="174">
        <v>193.372868852459</v>
      </c>
      <c r="R67" s="174">
        <v>309.493835616438</v>
      </c>
      <c r="S67" s="174">
        <v>411.786904109589</v>
      </c>
      <c r="T67" s="174">
        <v>525.417095890411</v>
      </c>
      <c r="U67" s="174">
        <v>582.959262295082</v>
      </c>
      <c r="V67" s="174">
        <v>626.884931506849</v>
      </c>
      <c r="W67" s="174">
        <v>657.551260273973</v>
      </c>
      <c r="X67" s="174">
        <v>639.058794520548</v>
      </c>
      <c r="Y67" s="174">
        <v>672.095628415301</v>
      </c>
      <c r="Z67" s="174">
        <v>719.206712328767</v>
      </c>
      <c r="AA67" s="174">
        <v>714.542</v>
      </c>
      <c r="AB67" s="174">
        <v>676.957561643836</v>
      </c>
      <c r="AC67" s="174">
        <v>615.055792349727</v>
      </c>
      <c r="AD67" s="174">
        <v>590.308054794521</v>
      </c>
      <c r="AE67" s="174">
        <v>683.662739726027</v>
      </c>
      <c r="AF67" s="174">
        <v>773.862575342466</v>
      </c>
      <c r="AG67" s="174">
        <v>736.105928961749</v>
      </c>
      <c r="AH67" s="174">
        <v>753.692876712329</v>
      </c>
      <c r="AI67" s="174">
        <v>736.826246575342</v>
      </c>
      <c r="AJ67" s="174">
        <v>736.236821917808</v>
      </c>
      <c r="AK67" s="174">
        <v>725.567540983607</v>
      </c>
      <c r="AL67" s="174">
        <v>729.663452054795</v>
      </c>
      <c r="AM67" s="174">
        <v>753.251397260274</v>
      </c>
      <c r="AN67" s="174">
        <v>761.240493150685</v>
      </c>
      <c r="AO67" s="174">
        <v>777.021939890711</v>
      </c>
      <c r="AP67" s="174">
        <v>755.115205479452</v>
      </c>
      <c r="AQ67" s="174">
        <v>777.660931506849</v>
      </c>
      <c r="AR67" s="174">
        <v>785.713041095891</v>
      </c>
      <c r="AS67" s="174">
        <v>818.103142076503</v>
      </c>
      <c r="AT67" s="174">
        <v>837.67675890411</v>
      </c>
      <c r="AU67" s="174">
        <v>901.385222465753</v>
      </c>
      <c r="AV67" s="174">
        <v>936.791965479452</v>
      </c>
      <c r="AW67" s="174">
        <v>925.708892240437</v>
      </c>
      <c r="AX67" s="174">
        <v>925.892020027397</v>
      </c>
      <c r="AY67" s="174">
        <v>905.390722217474</v>
      </c>
      <c r="AZ67" s="174">
        <v>893.455842105057</v>
      </c>
      <c r="BA67" s="174">
        <v>873.920050763939</v>
      </c>
      <c r="BB67" s="174">
        <v>884.659990224076</v>
      </c>
      <c r="BC67" s="174">
        <v>869.359349181984</v>
      </c>
      <c r="BD67" s="174">
        <v>830.365094934461</v>
      </c>
      <c r="BE67" s="175">
        <v>770.73099857652</v>
      </c>
      <c r="BF67" s="78">
        <v>-0.0718167185997242</v>
      </c>
      <c r="BG67" s="78">
        <v>-8.76297761501443E-4</v>
      </c>
      <c r="BH67" s="78">
        <v>0.00871955408699844</v>
      </c>
    </row>
    <row r="68" spans="8:8">
      <c r="A68" s="69" t="s">
        <v>180</v>
      </c>
      <c r="B68" s="174">
        <v>486.0</v>
      </c>
      <c r="C68" s="174">
        <v>474.0</v>
      </c>
      <c r="D68" s="174">
        <v>510.0</v>
      </c>
      <c r="E68" s="174">
        <v>599.0</v>
      </c>
      <c r="F68" s="174">
        <v>642.0</v>
      </c>
      <c r="G68" s="174">
        <v>854.0</v>
      </c>
      <c r="H68" s="174">
        <v>892.0</v>
      </c>
      <c r="I68" s="174">
        <v>1081.0</v>
      </c>
      <c r="J68" s="174">
        <v>1338.0</v>
      </c>
      <c r="K68" s="174">
        <v>1375.0</v>
      </c>
      <c r="L68" s="174">
        <v>1306.0</v>
      </c>
      <c r="M68" s="174">
        <v>1504.0</v>
      </c>
      <c r="N68" s="174">
        <v>1685.0</v>
      </c>
      <c r="O68" s="174">
        <v>1635.0</v>
      </c>
      <c r="P68" s="174">
        <v>1590.0</v>
      </c>
      <c r="Q68" s="174">
        <v>1577.0</v>
      </c>
      <c r="R68" s="174">
        <v>1602.0</v>
      </c>
      <c r="S68" s="174">
        <v>1337.0</v>
      </c>
      <c r="T68" s="174">
        <v>1419.0</v>
      </c>
      <c r="U68" s="174">
        <v>1505.0</v>
      </c>
      <c r="V68" s="174">
        <v>1342.0</v>
      </c>
      <c r="W68" s="174">
        <v>1429.0</v>
      </c>
      <c r="X68" s="174">
        <v>1420.0</v>
      </c>
      <c r="Y68" s="174">
        <v>1373.0</v>
      </c>
      <c r="Z68" s="174">
        <v>1481.0</v>
      </c>
      <c r="AA68" s="174">
        <v>1539.0</v>
      </c>
      <c r="AB68" s="174">
        <v>1669.0</v>
      </c>
      <c r="AC68" s="174">
        <v>1579.0</v>
      </c>
      <c r="AD68" s="174">
        <v>1588.0</v>
      </c>
      <c r="AE68" s="174">
        <v>1589.0</v>
      </c>
      <c r="AF68" s="174">
        <v>1578.0</v>
      </c>
      <c r="AG68" s="174">
        <v>1580.0</v>
      </c>
      <c r="AH68" s="174">
        <v>1557.0</v>
      </c>
      <c r="AI68" s="174">
        <v>1520.0</v>
      </c>
      <c r="AJ68" s="174">
        <v>1408.0</v>
      </c>
      <c r="AK68" s="174">
        <v>1455.57301420765</v>
      </c>
      <c r="AL68" s="174">
        <v>1387.03971068493</v>
      </c>
      <c r="AM68" s="174">
        <v>1289.45652438356</v>
      </c>
      <c r="AN68" s="174">
        <v>1175.55108767123</v>
      </c>
      <c r="AO68" s="174">
        <v>1129.70946338798</v>
      </c>
      <c r="AP68" s="174">
        <v>1095.68712328767</v>
      </c>
      <c r="AQ68" s="174">
        <v>1017.75856715616</v>
      </c>
      <c r="AR68" s="174">
        <v>971.75373490411</v>
      </c>
      <c r="AS68" s="174">
        <v>1005.63849945355</v>
      </c>
      <c r="AT68" s="174">
        <v>994.27064</v>
      </c>
      <c r="AU68" s="174">
        <v>1003.01758575342</v>
      </c>
      <c r="AV68" s="174">
        <v>952.284732613699</v>
      </c>
      <c r="AW68" s="174">
        <v>917.01003304918</v>
      </c>
      <c r="AX68" s="174">
        <v>882.976398290411</v>
      </c>
      <c r="AY68" s="174">
        <v>847.037507441096</v>
      </c>
      <c r="AZ68" s="174">
        <v>837.646556093918</v>
      </c>
      <c r="BA68" s="174">
        <v>875.751868355191</v>
      </c>
      <c r="BB68" s="174">
        <v>837.971578313496</v>
      </c>
      <c r="BC68" s="174">
        <v>808.483393330726</v>
      </c>
      <c r="BD68" s="174">
        <v>781.378947091874</v>
      </c>
      <c r="BE68" s="175">
        <v>742.984259698362</v>
      </c>
      <c r="BF68" s="78">
        <v>-0.0491370896751304</v>
      </c>
      <c r="BG68" s="78">
        <v>-0.0238069552283335</v>
      </c>
      <c r="BH68" s="78">
        <v>0.00840564535511564</v>
      </c>
    </row>
    <row r="69" spans="8:8">
      <c r="A69" s="69" t="s">
        <v>182</v>
      </c>
      <c r="B69" s="174">
        <v>1.0</v>
      </c>
      <c r="C69" s="174">
        <v>1.0</v>
      </c>
      <c r="D69" s="174">
        <v>1.0</v>
      </c>
      <c r="E69" s="174">
        <v>4.0</v>
      </c>
      <c r="F69" s="174">
        <v>9.0</v>
      </c>
      <c r="G69" s="174">
        <v>18.0</v>
      </c>
      <c r="H69" s="174">
        <v>69.0</v>
      </c>
      <c r="I69" s="174">
        <v>93.0</v>
      </c>
      <c r="J69" s="174">
        <v>91.0</v>
      </c>
      <c r="K69" s="174">
        <v>81.0</v>
      </c>
      <c r="L69" s="174">
        <v>98.0</v>
      </c>
      <c r="M69" s="174">
        <v>167.0</v>
      </c>
      <c r="N69" s="174">
        <v>183.0</v>
      </c>
      <c r="O69" s="174">
        <v>216.0</v>
      </c>
      <c r="P69" s="174">
        <v>282.0</v>
      </c>
      <c r="Q69" s="174">
        <v>276.0</v>
      </c>
      <c r="R69" s="174">
        <v>259.0</v>
      </c>
      <c r="S69" s="174">
        <v>304.0</v>
      </c>
      <c r="T69" s="174">
        <v>385.0</v>
      </c>
      <c r="U69" s="174">
        <v>446.0</v>
      </c>
      <c r="V69" s="174">
        <v>445.0</v>
      </c>
      <c r="W69" s="174">
        <v>500.0</v>
      </c>
      <c r="X69" s="174">
        <v>494.0</v>
      </c>
      <c r="Y69" s="174">
        <v>540.0</v>
      </c>
      <c r="Z69" s="174">
        <v>589.0</v>
      </c>
      <c r="AA69" s="174">
        <v>622.0</v>
      </c>
      <c r="AB69" s="174">
        <v>648.0</v>
      </c>
      <c r="AC69" s="174">
        <v>657.0</v>
      </c>
      <c r="AD69" s="174">
        <v>645.0</v>
      </c>
      <c r="AE69" s="174">
        <v>657.0</v>
      </c>
      <c r="AF69" s="174">
        <v>704.0</v>
      </c>
      <c r="AG69" s="174">
        <v>716.0</v>
      </c>
      <c r="AH69" s="174">
        <v>714.0</v>
      </c>
      <c r="AI69" s="174">
        <v>725.0</v>
      </c>
      <c r="AJ69" s="174">
        <v>691.0</v>
      </c>
      <c r="AK69" s="174">
        <v>723.612362964673</v>
      </c>
      <c r="AL69" s="174">
        <v>703.769995280428</v>
      </c>
      <c r="AM69" s="174">
        <v>741.363414428828</v>
      </c>
      <c r="AN69" s="174">
        <v>760.777325398121</v>
      </c>
      <c r="AO69" s="174">
        <v>776.951706303394</v>
      </c>
      <c r="AP69" s="174">
        <v>741.541812564746</v>
      </c>
      <c r="AQ69" s="174">
        <v>696.796038932011</v>
      </c>
      <c r="AR69" s="174">
        <v>725.470269989166</v>
      </c>
      <c r="AS69" s="174">
        <v>727.170165923663</v>
      </c>
      <c r="AT69" s="174">
        <v>688.024617498033</v>
      </c>
      <c r="AU69" s="174">
        <v>732.652541593078</v>
      </c>
      <c r="AV69" s="174">
        <v>659.344156663055</v>
      </c>
      <c r="AW69" s="174">
        <v>662.626224881445</v>
      </c>
      <c r="AX69" s="174">
        <v>627.016168527286</v>
      </c>
      <c r="AY69" s="174">
        <v>648.824387705368</v>
      </c>
      <c r="AZ69" s="174">
        <v>696.323797189035</v>
      </c>
      <c r="BA69" s="174">
        <v>726.090512867876</v>
      </c>
      <c r="BB69" s="174">
        <v>718.087058138506</v>
      </c>
      <c r="BC69" s="174">
        <v>717.670434912105</v>
      </c>
      <c r="BD69" s="174">
        <v>662.670749983615</v>
      </c>
      <c r="BE69" s="175">
        <v>595.787899840154</v>
      </c>
      <c r="BF69" s="78">
        <v>-0.100929232420647</v>
      </c>
      <c r="BG69" s="78">
        <v>-0.00374759597478691</v>
      </c>
      <c r="BH69" s="78">
        <v>0.00674036054943969</v>
      </c>
    </row>
    <row r="70" spans="8:8">
      <c r="A70" s="69" t="s">
        <v>190</v>
      </c>
      <c r="B70" s="174" t="s">
        <v>114</v>
      </c>
      <c r="C70" s="174" t="s">
        <v>114</v>
      </c>
      <c r="D70" s="174" t="s">
        <v>114</v>
      </c>
      <c r="E70" s="174" t="s">
        <v>114</v>
      </c>
      <c r="F70" s="174" t="s">
        <v>114</v>
      </c>
      <c r="G70" s="174" t="s">
        <v>114</v>
      </c>
      <c r="H70" s="174" t="s">
        <v>114</v>
      </c>
      <c r="I70" s="174" t="s">
        <v>114</v>
      </c>
      <c r="J70" s="174" t="s">
        <v>114</v>
      </c>
      <c r="K70" s="174" t="s">
        <v>114</v>
      </c>
      <c r="L70" s="174" t="s">
        <v>114</v>
      </c>
      <c r="M70" s="174" t="s">
        <v>114</v>
      </c>
      <c r="N70" s="174" t="s">
        <v>114</v>
      </c>
      <c r="O70" s="174" t="s">
        <v>114</v>
      </c>
      <c r="P70" s="174" t="s">
        <v>114</v>
      </c>
      <c r="Q70" s="174" t="s">
        <v>114</v>
      </c>
      <c r="R70" s="174">
        <v>1.6</v>
      </c>
      <c r="S70" s="174">
        <v>5.9</v>
      </c>
      <c r="T70" s="174">
        <v>13.3</v>
      </c>
      <c r="U70" s="174">
        <v>23.8</v>
      </c>
      <c r="V70" s="174">
        <v>48.5</v>
      </c>
      <c r="W70" s="174">
        <v>48.4471649315068</v>
      </c>
      <c r="X70" s="174">
        <v>44.7759802739726</v>
      </c>
      <c r="Y70" s="174">
        <v>50.9672612021858</v>
      </c>
      <c r="Z70" s="174">
        <v>48.9069939726027</v>
      </c>
      <c r="AA70" s="174">
        <v>59.7754367123288</v>
      </c>
      <c r="AB70" s="174">
        <v>70.9871046575342</v>
      </c>
      <c r="AC70" s="174">
        <v>83.5634655737705</v>
      </c>
      <c r="AD70" s="174">
        <v>86.8606301369863</v>
      </c>
      <c r="AE70" s="174">
        <v>86.2336273972603</v>
      </c>
      <c r="AF70" s="174">
        <v>84.7940246575343</v>
      </c>
      <c r="AG70" s="174">
        <v>95.9586513661202</v>
      </c>
      <c r="AH70" s="174">
        <v>109.432991232877</v>
      </c>
      <c r="AI70" s="174">
        <v>113.454643835616</v>
      </c>
      <c r="AJ70" s="174">
        <v>122.80241369863</v>
      </c>
      <c r="AK70" s="174">
        <v>185.781392076503</v>
      </c>
      <c r="AL70" s="174">
        <v>205.598588630137</v>
      </c>
      <c r="AM70" s="174">
        <v>221.562534383562</v>
      </c>
      <c r="AN70" s="174">
        <v>254.727787945205</v>
      </c>
      <c r="AO70" s="174">
        <v>251.175642622951</v>
      </c>
      <c r="AP70" s="174">
        <v>309.567031780822</v>
      </c>
      <c r="AQ70" s="174">
        <v>336.04024</v>
      </c>
      <c r="AR70" s="174">
        <v>353.748910684932</v>
      </c>
      <c r="AS70" s="174">
        <v>370.811408743169</v>
      </c>
      <c r="AT70" s="174">
        <v>385.271841643836</v>
      </c>
      <c r="AU70" s="174">
        <v>393.366178082192</v>
      </c>
      <c r="AV70" s="174">
        <v>429.00558739726</v>
      </c>
      <c r="AW70" s="174">
        <v>470.764135519126</v>
      </c>
      <c r="AX70" s="174">
        <v>465.578215890411</v>
      </c>
      <c r="AY70" s="174">
        <v>463.896176438356</v>
      </c>
      <c r="AZ70" s="174">
        <v>480.666103013699</v>
      </c>
      <c r="BA70" s="174">
        <v>488.543763934426</v>
      </c>
      <c r="BB70" s="174">
        <v>486.339153972603</v>
      </c>
      <c r="BC70" s="174">
        <v>471.762905753425</v>
      </c>
      <c r="BD70" s="174">
        <v>470.679153424658</v>
      </c>
      <c r="BE70" s="175">
        <v>417.603754234973</v>
      </c>
      <c r="BF70" s="78">
        <v>-0.112763437266148</v>
      </c>
      <c r="BG70" s="78">
        <v>0.0202245490195105</v>
      </c>
      <c r="BH70" s="78">
        <v>0.00472449989517832</v>
      </c>
    </row>
    <row r="71" spans="8:8">
      <c r="A71" s="69" t="s">
        <v>191</v>
      </c>
      <c r="B71" s="174" t="s">
        <v>114</v>
      </c>
      <c r="C71" s="174" t="s">
        <v>114</v>
      </c>
      <c r="D71" s="174" t="s">
        <v>114</v>
      </c>
      <c r="E71" s="174" t="s">
        <v>114</v>
      </c>
      <c r="F71" s="174" t="s">
        <v>114</v>
      </c>
      <c r="G71" s="174" t="s">
        <v>114</v>
      </c>
      <c r="H71" s="174" t="s">
        <v>114</v>
      </c>
      <c r="I71" s="174" t="s">
        <v>114</v>
      </c>
      <c r="J71" s="174" t="s">
        <v>114</v>
      </c>
      <c r="K71" s="174" t="s">
        <v>114</v>
      </c>
      <c r="L71" s="174" t="s">
        <v>114</v>
      </c>
      <c r="M71" s="174" t="s">
        <v>114</v>
      </c>
      <c r="N71" s="174" t="s">
        <v>114</v>
      </c>
      <c r="O71" s="174" t="s">
        <v>114</v>
      </c>
      <c r="P71" s="174" t="s">
        <v>114</v>
      </c>
      <c r="Q71" s="174" t="s">
        <v>114</v>
      </c>
      <c r="R71" s="174" t="s">
        <v>114</v>
      </c>
      <c r="S71" s="174" t="s">
        <v>114</v>
      </c>
      <c r="T71" s="174" t="s">
        <v>114</v>
      </c>
      <c r="U71" s="174" t="s">
        <v>114</v>
      </c>
      <c r="V71" s="174" t="s">
        <v>114</v>
      </c>
      <c r="W71" s="174" t="s">
        <v>114</v>
      </c>
      <c r="X71" s="174">
        <v>5.67671232876712</v>
      </c>
      <c r="Y71" s="174">
        <v>13.9508196721311</v>
      </c>
      <c r="Z71" s="174">
        <v>30.2082191780822</v>
      </c>
      <c r="AA71" s="174">
        <v>54.7397260273973</v>
      </c>
      <c r="AB71" s="174">
        <v>80.2849315068493</v>
      </c>
      <c r="AC71" s="174">
        <v>111.0</v>
      </c>
      <c r="AD71" s="174">
        <v>127.72602739726</v>
      </c>
      <c r="AE71" s="174">
        <v>143.945205479452</v>
      </c>
      <c r="AF71" s="174">
        <v>154.487671232877</v>
      </c>
      <c r="AG71" s="174">
        <v>177.984153005464</v>
      </c>
      <c r="AH71" s="174">
        <v>204.564383561644</v>
      </c>
      <c r="AI71" s="174">
        <v>253.424657534247</v>
      </c>
      <c r="AJ71" s="174">
        <v>308.50904109589</v>
      </c>
      <c r="AK71" s="174">
        <v>337.526229508197</v>
      </c>
      <c r="AL71" s="174">
        <v>349.661917808219</v>
      </c>
      <c r="AM71" s="174">
        <v>352.971506849315</v>
      </c>
      <c r="AN71" s="174">
        <v>370.131506849315</v>
      </c>
      <c r="AO71" s="174">
        <v>416.907650273224</v>
      </c>
      <c r="AP71" s="174">
        <v>387.212602739726</v>
      </c>
      <c r="AQ71" s="174">
        <v>351.567123287671</v>
      </c>
      <c r="AR71" s="174">
        <v>331.692054794521</v>
      </c>
      <c r="AS71" s="174">
        <v>309.578142076503</v>
      </c>
      <c r="AT71" s="174">
        <v>339.881643835616</v>
      </c>
      <c r="AU71" s="174">
        <v>312.084383561644</v>
      </c>
      <c r="AV71" s="174">
        <v>315.765753424658</v>
      </c>
      <c r="AW71" s="174">
        <v>346.717568306011</v>
      </c>
      <c r="AX71" s="174">
        <v>346.468684931507</v>
      </c>
      <c r="AY71" s="174">
        <v>325.04602739726</v>
      </c>
      <c r="AZ71" s="174">
        <v>351.565479452055</v>
      </c>
      <c r="BA71" s="174">
        <v>317.360928961749</v>
      </c>
      <c r="BB71" s="174">
        <v>284.371643835616</v>
      </c>
      <c r="BC71" s="174">
        <v>256.668219178082</v>
      </c>
      <c r="BD71" s="174">
        <v>236.444931506849</v>
      </c>
      <c r="BE71" s="175">
        <v>207.073128415301</v>
      </c>
      <c r="BF71" s="78">
        <v>-0.124222595529386</v>
      </c>
      <c r="BG71" s="78">
        <v>-0.035637687130528</v>
      </c>
      <c r="BH71" s="78">
        <v>0.00234269199826653</v>
      </c>
    </row>
    <row r="72" spans="8:8">
      <c r="A72" s="69" t="s">
        <v>192</v>
      </c>
      <c r="B72" s="174">
        <v>35.1139726027397</v>
      </c>
      <c r="C72" s="174">
        <v>34.0854794520548</v>
      </c>
      <c r="D72" s="174">
        <v>31.0854794520548</v>
      </c>
      <c r="E72" s="174">
        <v>35.1136612021858</v>
      </c>
      <c r="F72" s="174">
        <v>36.427397260274</v>
      </c>
      <c r="G72" s="174">
        <v>39.5053150684932</v>
      </c>
      <c r="H72" s="174">
        <v>42.4175342465753</v>
      </c>
      <c r="I72" s="174">
        <v>44.2996721311475</v>
      </c>
      <c r="J72" s="174">
        <v>47.0560273972603</v>
      </c>
      <c r="K72" s="174">
        <v>47.3799601715137</v>
      </c>
      <c r="L72" s="174">
        <v>47.6365587195708</v>
      </c>
      <c r="M72" s="174">
        <v>62.1463715291235</v>
      </c>
      <c r="N72" s="174">
        <v>72.5619810385792</v>
      </c>
      <c r="O72" s="174">
        <v>72.4158236445413</v>
      </c>
      <c r="P72" s="174">
        <v>92.6813276927917</v>
      </c>
      <c r="Q72" s="174">
        <v>77.5224150431936</v>
      </c>
      <c r="R72" s="174">
        <v>78.4422326703062</v>
      </c>
      <c r="S72" s="174">
        <v>85.5313066651123</v>
      </c>
      <c r="T72" s="174">
        <v>90.8512676731305</v>
      </c>
      <c r="U72" s="174">
        <v>103.948013397151</v>
      </c>
      <c r="V72" s="174">
        <v>123.871833171168</v>
      </c>
      <c r="W72" s="174">
        <v>127.078559524523</v>
      </c>
      <c r="X72" s="174">
        <v>121.209703511507</v>
      </c>
      <c r="Y72" s="174">
        <v>125.495896742738</v>
      </c>
      <c r="Z72" s="174">
        <v>134.802331263395</v>
      </c>
      <c r="AA72" s="174">
        <v>145.163927800068</v>
      </c>
      <c r="AB72" s="174">
        <v>148.917535522066</v>
      </c>
      <c r="AC72" s="174">
        <v>205.02265211652</v>
      </c>
      <c r="AD72" s="174">
        <v>276.766256740903</v>
      </c>
      <c r="AE72" s="174">
        <v>259.305984636804</v>
      </c>
      <c r="AF72" s="174">
        <v>229.463301105651</v>
      </c>
      <c r="AG72" s="174">
        <v>244.528224073052</v>
      </c>
      <c r="AH72" s="174">
        <v>226.582464986246</v>
      </c>
      <c r="AI72" s="174">
        <v>217.388066888256</v>
      </c>
      <c r="AJ72" s="174">
        <v>219.860651271112</v>
      </c>
      <c r="AK72" s="174">
        <v>199.730915716882</v>
      </c>
      <c r="AL72" s="174">
        <v>196.06332424011</v>
      </c>
      <c r="AM72" s="174">
        <v>200.038016070995</v>
      </c>
      <c r="AN72" s="174">
        <v>195.255402540675</v>
      </c>
      <c r="AO72" s="174">
        <v>237.187111719842</v>
      </c>
      <c r="AP72" s="174">
        <v>287.504006844857</v>
      </c>
      <c r="AQ72" s="174">
        <v>306.485653607039</v>
      </c>
      <c r="AR72" s="174">
        <v>320.901116542402</v>
      </c>
      <c r="AS72" s="174">
        <v>341.699049546913</v>
      </c>
      <c r="AT72" s="174">
        <v>331.406857042468</v>
      </c>
      <c r="AU72" s="174">
        <v>318.037611502774</v>
      </c>
      <c r="AV72" s="174">
        <v>302.316626232098</v>
      </c>
      <c r="AW72" s="174">
        <v>291.335351532056</v>
      </c>
      <c r="AX72" s="174">
        <v>274.443853381441</v>
      </c>
      <c r="AY72" s="174">
        <v>296.438157231545</v>
      </c>
      <c r="AZ72" s="174">
        <v>297.79282064201</v>
      </c>
      <c r="BA72" s="174">
        <v>280.651929063829</v>
      </c>
      <c r="BB72" s="174">
        <v>273.032872513294</v>
      </c>
      <c r="BC72" s="174">
        <v>233.591848229996</v>
      </c>
      <c r="BD72" s="174">
        <v>230.990108306482</v>
      </c>
      <c r="BE72" s="175">
        <v>210.252536557045</v>
      </c>
      <c r="BF72" s="78">
        <v>-0.0897768822287498</v>
      </c>
      <c r="BG72" s="78">
        <v>-0.035453456073987</v>
      </c>
      <c r="BH72" s="78">
        <v>0.00237866177411282</v>
      </c>
    </row>
    <row r="73" spans="8:8" s="70" ht="10.2" customFormat="1">
      <c r="A73" s="80" t="s">
        <v>193</v>
      </c>
      <c r="B73" s="176">
        <v>898.587835616438</v>
      </c>
      <c r="C73" s="176">
        <v>1002.14961643836</v>
      </c>
      <c r="D73" s="176">
        <v>1062.73728767123</v>
      </c>
      <c r="E73" s="176">
        <v>1239.76882513661</v>
      </c>
      <c r="F73" s="176">
        <v>1431.71065753425</v>
      </c>
      <c r="G73" s="176">
        <v>1979.49509589041</v>
      </c>
      <c r="H73" s="176">
        <v>2387.08424657534</v>
      </c>
      <c r="I73" s="176">
        <v>2803.63789617486</v>
      </c>
      <c r="J73" s="176">
        <v>3356.15805479452</v>
      </c>
      <c r="K73" s="176">
        <v>3578.22982318521</v>
      </c>
      <c r="L73" s="176">
        <v>3808.04968200724</v>
      </c>
      <c r="M73" s="176">
        <v>4334.87607098268</v>
      </c>
      <c r="N73" s="176">
        <v>4748.17636460022</v>
      </c>
      <c r="O73" s="176">
        <v>4975.49015241166</v>
      </c>
      <c r="P73" s="176">
        <v>5113.27631399416</v>
      </c>
      <c r="Q73" s="176">
        <v>4945.79009263882</v>
      </c>
      <c r="R73" s="176">
        <v>4907.25552034154</v>
      </c>
      <c r="S73" s="176">
        <v>4817.01163543224</v>
      </c>
      <c r="T73" s="176">
        <v>5173.68644575532</v>
      </c>
      <c r="U73" s="176">
        <v>5691.80541519904</v>
      </c>
      <c r="V73" s="176">
        <v>5917.72369768468</v>
      </c>
      <c r="W73" s="176">
        <v>6139.83607841458</v>
      </c>
      <c r="X73" s="176">
        <v>6196.95347495159</v>
      </c>
      <c r="Y73" s="176">
        <v>6262.94350704782</v>
      </c>
      <c r="Z73" s="176">
        <v>6479.59278845129</v>
      </c>
      <c r="AA73" s="176">
        <v>6711.96841901781</v>
      </c>
      <c r="AB73" s="176">
        <v>6902.62039036874</v>
      </c>
      <c r="AC73" s="176">
        <v>6882.35187424205</v>
      </c>
      <c r="AD73" s="176">
        <v>6949.88430030949</v>
      </c>
      <c r="AE73" s="176">
        <v>7141.74543779025</v>
      </c>
      <c r="AF73" s="176">
        <v>7271.09864976782</v>
      </c>
      <c r="AG73" s="176">
        <v>7501.88106167682</v>
      </c>
      <c r="AH73" s="176">
        <v>7602.30428703704</v>
      </c>
      <c r="AI73" s="176">
        <v>7569.95789674192</v>
      </c>
      <c r="AJ73" s="176">
        <v>7498.46132068464</v>
      </c>
      <c r="AK73" s="176">
        <v>7883.23288710172</v>
      </c>
      <c r="AL73" s="176">
        <v>7832.91965082391</v>
      </c>
      <c r="AM73" s="176">
        <v>7868.54656212881</v>
      </c>
      <c r="AN73" s="176">
        <v>7792.17218092191</v>
      </c>
      <c r="AO73" s="176">
        <v>7859.20767709647</v>
      </c>
      <c r="AP73" s="176">
        <v>7994.43029515792</v>
      </c>
      <c r="AQ73" s="176">
        <v>7941.12116703002</v>
      </c>
      <c r="AR73" s="176">
        <v>7976.97209475031</v>
      </c>
      <c r="AS73" s="176">
        <v>8107.203541041</v>
      </c>
      <c r="AT73" s="176">
        <v>8092.24286389998</v>
      </c>
      <c r="AU73" s="176">
        <v>8459.48886422373</v>
      </c>
      <c r="AV73" s="176">
        <v>8317.62497858928</v>
      </c>
      <c r="AW73" s="176">
        <v>8407.05084510498</v>
      </c>
      <c r="AX73" s="176">
        <v>8280.85227320886</v>
      </c>
      <c r="AY73" s="176">
        <v>8294.86522109682</v>
      </c>
      <c r="AZ73" s="176">
        <v>8377.31875915639</v>
      </c>
      <c r="BA73" s="176">
        <v>8041.34072308473</v>
      </c>
      <c r="BB73" s="176">
        <v>7770.75618736121</v>
      </c>
      <c r="BC73" s="176">
        <v>7610.38715835138</v>
      </c>
      <c r="BD73" s="176">
        <v>7628.17263431608</v>
      </c>
      <c r="BE73" s="176">
        <v>7425.14701020255</v>
      </c>
      <c r="BF73" s="108">
        <v>-0.0266152372063783</v>
      </c>
      <c r="BG73" s="108">
        <v>-0.00588835652668795</v>
      </c>
      <c r="BH73" s="108">
        <v>0.0840033307067615</v>
      </c>
    </row>
    <row r="74" spans="8:8">
      <c r="B74" s="174"/>
      <c r="C74" s="174"/>
      <c r="D74" s="174"/>
      <c r="E74" s="174"/>
      <c r="F74" s="174"/>
      <c r="G74" s="174"/>
      <c r="H74" s="174"/>
      <c r="I74" s="174"/>
      <c r="J74" s="174"/>
      <c r="K74" s="174"/>
      <c r="L74" s="174"/>
      <c r="M74" s="174"/>
      <c r="N74" s="174"/>
      <c r="O74" s="174"/>
      <c r="P74" s="174"/>
      <c r="Q74" s="174"/>
      <c r="R74" s="174"/>
      <c r="S74" s="174"/>
      <c r="T74" s="174"/>
      <c r="U74" s="174"/>
      <c r="V74" s="174"/>
      <c r="W74" s="174"/>
      <c r="X74" s="174"/>
      <c r="Y74" s="174"/>
      <c r="Z74" s="174"/>
      <c r="AA74" s="174"/>
      <c r="AB74" s="174"/>
      <c r="AC74" s="174"/>
      <c r="AD74" s="174"/>
      <c r="AE74" s="174"/>
      <c r="AF74" s="174"/>
      <c r="AG74" s="174"/>
      <c r="AH74" s="174"/>
      <c r="AI74" s="174"/>
      <c r="AJ74" s="174"/>
      <c r="AK74" s="174"/>
      <c r="AL74" s="174"/>
      <c r="AM74" s="174"/>
      <c r="AN74" s="174"/>
      <c r="AO74" s="174"/>
      <c r="AP74" s="174"/>
      <c r="AQ74" s="174"/>
      <c r="AR74" s="174"/>
      <c r="AS74" s="174"/>
      <c r="AT74" s="174"/>
      <c r="AU74" s="174"/>
      <c r="AV74" s="174"/>
      <c r="AW74" s="174"/>
      <c r="AX74" s="174"/>
      <c r="AY74" s="174"/>
      <c r="AZ74" s="174"/>
      <c r="BA74" s="174"/>
      <c r="BB74" s="174"/>
      <c r="BC74" s="174"/>
      <c r="BD74" s="174"/>
      <c r="BE74" s="175"/>
      <c r="BF74" s="78"/>
      <c r="BG74" s="78"/>
      <c r="BH74" s="78"/>
    </row>
    <row r="75" spans="8:8">
      <c r="A75" s="177" t="s">
        <v>194</v>
      </c>
      <c r="B75" s="178">
        <v>31791.9069863014</v>
      </c>
      <c r="C75" s="178">
        <v>34560.9294164384</v>
      </c>
      <c r="D75" s="178">
        <v>37103.6613534247</v>
      </c>
      <c r="E75" s="178">
        <v>40418.2988579235</v>
      </c>
      <c r="F75" s="178">
        <v>43648.6614547945</v>
      </c>
      <c r="G75" s="178">
        <v>48074.78353753</v>
      </c>
      <c r="H75" s="178">
        <v>50785.2444918173</v>
      </c>
      <c r="I75" s="178">
        <v>53553.8651813186</v>
      </c>
      <c r="J75" s="178">
        <v>58551.7984012846</v>
      </c>
      <c r="K75" s="178">
        <v>58671.0832080218</v>
      </c>
      <c r="L75" s="178">
        <v>55810.7621220088</v>
      </c>
      <c r="M75" s="178">
        <v>60440.1877443297</v>
      </c>
      <c r="N75" s="178">
        <v>62740.3268621084</v>
      </c>
      <c r="O75" s="178">
        <v>63322.3540654683</v>
      </c>
      <c r="P75" s="178">
        <v>66067.4160165751</v>
      </c>
      <c r="Q75" s="178">
        <v>62942.0900226041</v>
      </c>
      <c r="R75" s="178">
        <v>59527.0642007081</v>
      </c>
      <c r="S75" s="178">
        <v>57270.8793355662</v>
      </c>
      <c r="T75" s="178">
        <v>56591.8673358883</v>
      </c>
      <c r="U75" s="178">
        <v>57640.1566163508</v>
      </c>
      <c r="V75" s="178">
        <v>57344.651073438</v>
      </c>
      <c r="W75" s="178">
        <v>60175.812863357</v>
      </c>
      <c r="X75" s="178">
        <v>60406.3344425447</v>
      </c>
      <c r="Y75" s="178">
        <v>62840.4992994046</v>
      </c>
      <c r="Z75" s="178">
        <v>63791.5599308463</v>
      </c>
      <c r="AA75" s="178">
        <v>65021.8827706823</v>
      </c>
      <c r="AB75" s="178">
        <v>64865.4850319939</v>
      </c>
      <c r="AC75" s="178">
        <v>65703.9678493709</v>
      </c>
      <c r="AD75" s="178">
        <v>65892.1394477896</v>
      </c>
      <c r="AE75" s="178">
        <v>66876.92433358</v>
      </c>
      <c r="AF75" s="178">
        <v>67840.9968685002</v>
      </c>
      <c r="AG75" s="178">
        <v>69478.0783514177</v>
      </c>
      <c r="AH75" s="178">
        <v>71252.6100896185</v>
      </c>
      <c r="AI75" s="178">
        <v>73017.3545839377</v>
      </c>
      <c r="AJ75" s="178">
        <v>71518.2560060818</v>
      </c>
      <c r="AK75" s="178">
        <v>74543.0090304989</v>
      </c>
      <c r="AL75" s="178">
        <v>74783.9389654186</v>
      </c>
      <c r="AM75" s="178">
        <v>73999.4194857393</v>
      </c>
      <c r="AN75" s="178">
        <v>77160.417174041</v>
      </c>
      <c r="AO75" s="178">
        <v>80836.9639358844</v>
      </c>
      <c r="AP75" s="178">
        <v>81812.6784314959</v>
      </c>
      <c r="AQ75" s="178">
        <v>82560.7212104173</v>
      </c>
      <c r="AR75" s="178">
        <v>82437.6220894924</v>
      </c>
      <c r="AS75" s="178">
        <v>83115.3268782467</v>
      </c>
      <c r="AT75" s="178">
        <v>81491.3276295436</v>
      </c>
      <c r="AU75" s="178">
        <v>83293.1304872029</v>
      </c>
      <c r="AV75" s="178">
        <v>84041.9967590671</v>
      </c>
      <c r="AW75" s="178">
        <v>86254.9895601051</v>
      </c>
      <c r="AX75" s="178">
        <v>86670.2489136724</v>
      </c>
      <c r="AY75" s="178">
        <v>88834.2403423052</v>
      </c>
      <c r="AZ75" s="178">
        <v>91631.7697893664</v>
      </c>
      <c r="BA75" s="178">
        <v>91988.6259299115</v>
      </c>
      <c r="BB75" s="178">
        <v>92568.4213822863</v>
      </c>
      <c r="BC75" s="178">
        <v>94851.7407408549</v>
      </c>
      <c r="BD75" s="178">
        <v>94960.8840498695</v>
      </c>
      <c r="BE75" s="178">
        <v>88391.1024447617</v>
      </c>
      <c r="BF75" s="169">
        <v>-0.0691840821706927</v>
      </c>
      <c r="BG75" s="169">
        <v>0.0154144410730561</v>
      </c>
      <c r="BH75" s="169">
        <v>1.0</v>
      </c>
    </row>
    <row r="76" spans="8:8">
      <c r="A76" s="69" t="s">
        <v>195</v>
      </c>
      <c r="B76" s="174">
        <v>11018.1820821918</v>
      </c>
      <c r="C76" s="174">
        <v>11677.4256630137</v>
      </c>
      <c r="D76" s="174">
        <v>12464.8625589041</v>
      </c>
      <c r="E76" s="174">
        <v>12971.3319453552</v>
      </c>
      <c r="F76" s="174">
        <v>13383.7800027397</v>
      </c>
      <c r="G76" s="174">
        <v>14177.9368630137</v>
      </c>
      <c r="H76" s="174">
        <v>14268.7429972603</v>
      </c>
      <c r="I76" s="174">
        <v>14580.016431694</v>
      </c>
      <c r="J76" s="174">
        <v>14722.1909369863</v>
      </c>
      <c r="K76" s="174">
        <v>14230.2279546921</v>
      </c>
      <c r="L76" s="174">
        <v>13862.4494600894</v>
      </c>
      <c r="M76" s="174">
        <v>13839.013562786</v>
      </c>
      <c r="N76" s="174">
        <v>14730.8356851482</v>
      </c>
      <c r="O76" s="174">
        <v>15762.4059825487</v>
      </c>
      <c r="P76" s="174">
        <v>16687.2734591996</v>
      </c>
      <c r="Q76" s="174">
        <v>17317.8187920924</v>
      </c>
      <c r="R76" s="174">
        <v>17786.1186299306</v>
      </c>
      <c r="S76" s="174">
        <v>18607.2681641994</v>
      </c>
      <c r="T76" s="174">
        <v>19096.0348347964</v>
      </c>
      <c r="U76" s="174">
        <v>19963.514789516</v>
      </c>
      <c r="V76" s="174">
        <v>20302.8825881304</v>
      </c>
      <c r="W76" s="174">
        <v>19963.7571312894</v>
      </c>
      <c r="X76" s="174">
        <v>20115.8206812496</v>
      </c>
      <c r="Y76" s="174">
        <v>19947.0092352429</v>
      </c>
      <c r="Z76" s="174">
        <v>19213.386836446</v>
      </c>
      <c r="AA76" s="174">
        <v>19290.8102506716</v>
      </c>
      <c r="AB76" s="174">
        <v>19842.3954015786</v>
      </c>
      <c r="AC76" s="174">
        <v>20035.3614056551</v>
      </c>
      <c r="AD76" s="174">
        <v>20155.0765710773</v>
      </c>
      <c r="AE76" s="174">
        <v>21023.9332815252</v>
      </c>
      <c r="AF76" s="174">
        <v>21351.8193513966</v>
      </c>
      <c r="AG76" s="174">
        <v>22015.651615481</v>
      </c>
      <c r="AH76" s="174">
        <v>22353.744346624</v>
      </c>
      <c r="AI76" s="174">
        <v>22317.0140730641</v>
      </c>
      <c r="AJ76" s="174">
        <v>21990.6517306893</v>
      </c>
      <c r="AK76" s="174">
        <v>22235.0240869621</v>
      </c>
      <c r="AL76" s="174">
        <v>22023.1784777372</v>
      </c>
      <c r="AM76" s="174">
        <v>22075.2889269762</v>
      </c>
      <c r="AN76" s="174">
        <v>21746.7206558516</v>
      </c>
      <c r="AO76" s="174">
        <v>21345.1020913558</v>
      </c>
      <c r="AP76" s="174">
        <v>20427.0689107155</v>
      </c>
      <c r="AQ76" s="174">
        <v>19974.0641986732</v>
      </c>
      <c r="AR76" s="174">
        <v>19674.2735083821</v>
      </c>
      <c r="AS76" s="174">
        <v>19029.1104148287</v>
      </c>
      <c r="AT76" s="174">
        <v>19153.9640274741</v>
      </c>
      <c r="AU76" s="174">
        <v>19340.69856709</v>
      </c>
      <c r="AV76" s="174">
        <v>19513.2191388465</v>
      </c>
      <c r="AW76" s="174">
        <v>20463.5297686364</v>
      </c>
      <c r="AX76" s="174">
        <v>21668.7778721623</v>
      </c>
      <c r="AY76" s="174">
        <v>23599.5316756683</v>
      </c>
      <c r="AZ76" s="174">
        <v>24616.3663278762</v>
      </c>
      <c r="BA76" s="174">
        <v>24019.3634587892</v>
      </c>
      <c r="BB76" s="174">
        <v>24827.5323299098</v>
      </c>
      <c r="BC76" s="174">
        <v>27258.4714075545</v>
      </c>
      <c r="BD76" s="174">
        <v>28992.4803991485</v>
      </c>
      <c r="BE76" s="175">
        <v>28216.4273369848</v>
      </c>
      <c r="BF76" s="78">
        <v>-0.0267673911124379</v>
      </c>
      <c r="BG76" s="78">
        <v>0.0423238386243645</v>
      </c>
      <c r="BH76" s="78">
        <v>0.319222484577767</v>
      </c>
    </row>
    <row r="77" spans="8:8">
      <c r="A77" s="69" t="s">
        <v>196</v>
      </c>
      <c r="B77" s="174">
        <v>20773.7249041096</v>
      </c>
      <c r="C77" s="174">
        <v>22883.5037534247</v>
      </c>
      <c r="D77" s="174">
        <v>24638.7987945205</v>
      </c>
      <c r="E77" s="174">
        <v>27446.9669125683</v>
      </c>
      <c r="F77" s="174">
        <v>30264.8814520548</v>
      </c>
      <c r="G77" s="174">
        <v>33896.8466745163</v>
      </c>
      <c r="H77" s="174">
        <v>36516.5014945571</v>
      </c>
      <c r="I77" s="174">
        <v>38973.8487496246</v>
      </c>
      <c r="J77" s="174">
        <v>43829.6074642983</v>
      </c>
      <c r="K77" s="174">
        <v>44440.8552533297</v>
      </c>
      <c r="L77" s="174">
        <v>41948.3126619193</v>
      </c>
      <c r="M77" s="174">
        <v>46601.1741815437</v>
      </c>
      <c r="N77" s="174">
        <v>48009.4911769602</v>
      </c>
      <c r="O77" s="174">
        <v>47559.9480829197</v>
      </c>
      <c r="P77" s="174">
        <v>49380.1425573755</v>
      </c>
      <c r="Q77" s="174">
        <v>45624.2712305118</v>
      </c>
      <c r="R77" s="174">
        <v>41740.9455707775</v>
      </c>
      <c r="S77" s="174">
        <v>38663.6111713668</v>
      </c>
      <c r="T77" s="174">
        <v>37495.8325010919</v>
      </c>
      <c r="U77" s="174">
        <v>37676.6418268348</v>
      </c>
      <c r="V77" s="174">
        <v>37041.7684853077</v>
      </c>
      <c r="W77" s="174">
        <v>40212.0557320676</v>
      </c>
      <c r="X77" s="174">
        <v>40290.5137612951</v>
      </c>
      <c r="Y77" s="174">
        <v>42893.4900641617</v>
      </c>
      <c r="Z77" s="174">
        <v>44578.1730944003</v>
      </c>
      <c r="AA77" s="174">
        <v>45731.0725200107</v>
      </c>
      <c r="AB77" s="174">
        <v>45023.0896304153</v>
      </c>
      <c r="AC77" s="174">
        <v>45668.6064437158</v>
      </c>
      <c r="AD77" s="174">
        <v>45737.0628767123</v>
      </c>
      <c r="AE77" s="174">
        <v>45852.9910520548</v>
      </c>
      <c r="AF77" s="174">
        <v>46489.1775171036</v>
      </c>
      <c r="AG77" s="174">
        <v>47462.4267359367</v>
      </c>
      <c r="AH77" s="174">
        <v>48898.8657429945</v>
      </c>
      <c r="AI77" s="174">
        <v>50700.3405108737</v>
      </c>
      <c r="AJ77" s="174">
        <v>49527.6042753925</v>
      </c>
      <c r="AK77" s="174">
        <v>52307.9849435369</v>
      </c>
      <c r="AL77" s="174">
        <v>52760.7604876814</v>
      </c>
      <c r="AM77" s="174">
        <v>51924.1305587631</v>
      </c>
      <c r="AN77" s="174">
        <v>55413.6965181894</v>
      </c>
      <c r="AO77" s="174">
        <v>59491.8618445286</v>
      </c>
      <c r="AP77" s="174">
        <v>61385.6095207804</v>
      </c>
      <c r="AQ77" s="174">
        <v>62586.657011744</v>
      </c>
      <c r="AR77" s="174">
        <v>62763.3485811103</v>
      </c>
      <c r="AS77" s="174">
        <v>64086.216463418</v>
      </c>
      <c r="AT77" s="174">
        <v>62337.3636020695</v>
      </c>
      <c r="AU77" s="174">
        <v>63952.4319201129</v>
      </c>
      <c r="AV77" s="174">
        <v>64528.7776202206</v>
      </c>
      <c r="AW77" s="174">
        <v>65791.4597914687</v>
      </c>
      <c r="AX77" s="174">
        <v>65001.47104151</v>
      </c>
      <c r="AY77" s="174">
        <v>65234.7086666369</v>
      </c>
      <c r="AZ77" s="174">
        <v>67015.4034614902</v>
      </c>
      <c r="BA77" s="174">
        <v>67969.2624711222</v>
      </c>
      <c r="BB77" s="174">
        <v>67740.8890523765</v>
      </c>
      <c r="BC77" s="174">
        <v>67593.2693333004</v>
      </c>
      <c r="BD77" s="174">
        <v>65968.403650721</v>
      </c>
      <c r="BE77" s="175">
        <v>60174.675107777</v>
      </c>
      <c r="BF77" s="78">
        <v>-0.0878258108778832</v>
      </c>
      <c r="BG77" s="78">
        <v>0.00567754773016671</v>
      </c>
      <c r="BH77" s="78">
        <v>0.680777515422233</v>
      </c>
    </row>
    <row r="78" spans="8:8">
      <c r="A78" s="69" t="s">
        <v>274</v>
      </c>
      <c r="B78" s="174">
        <v>13708.6530958904</v>
      </c>
      <c r="C78" s="174">
        <v>15117.9855890411</v>
      </c>
      <c r="D78" s="174">
        <v>16117.7304657534</v>
      </c>
      <c r="E78" s="174">
        <v>17992.0045081967</v>
      </c>
      <c r="F78" s="174">
        <v>20009.6755342466</v>
      </c>
      <c r="G78" s="174">
        <v>22527.1901369863</v>
      </c>
      <c r="H78" s="174">
        <v>24335.0837808219</v>
      </c>
      <c r="I78" s="174">
        <v>25935.9693442623</v>
      </c>
      <c r="J78" s="174">
        <v>29647.8873972603</v>
      </c>
      <c r="K78" s="174">
        <v>29457.9565205479</v>
      </c>
      <c r="L78" s="174">
        <v>25994.5552876712</v>
      </c>
      <c r="M78" s="174">
        <v>29400.1602295082</v>
      </c>
      <c r="N78" s="174">
        <v>29830.393369863</v>
      </c>
      <c r="O78" s="174">
        <v>28436.6654657534</v>
      </c>
      <c r="P78" s="174">
        <v>29762.3025616438</v>
      </c>
      <c r="Q78" s="174">
        <v>25775.3804153005</v>
      </c>
      <c r="R78" s="174">
        <v>21687.2325479452</v>
      </c>
      <c r="S78" s="174">
        <v>18614.0623561644</v>
      </c>
      <c r="T78" s="174">
        <v>16866.2903287671</v>
      </c>
      <c r="U78" s="174">
        <v>16420.9780655738</v>
      </c>
      <c r="V78" s="174">
        <v>15730.936739726</v>
      </c>
      <c r="W78" s="174">
        <v>18189.2850273973</v>
      </c>
      <c r="X78" s="174">
        <v>17980.0127123288</v>
      </c>
      <c r="Y78" s="174">
        <v>20366.1536612022</v>
      </c>
      <c r="Z78" s="174">
        <v>21928.7249726027</v>
      </c>
      <c r="AA78" s="174">
        <v>23487.1678493151</v>
      </c>
      <c r="AB78" s="174">
        <v>23595.3478356164</v>
      </c>
      <c r="AC78" s="174">
        <v>25377.691010929</v>
      </c>
      <c r="AD78" s="174">
        <v>26128.7705753425</v>
      </c>
      <c r="AE78" s="174">
        <v>26672.2729315068</v>
      </c>
      <c r="AF78" s="174">
        <v>27047.9335746378</v>
      </c>
      <c r="AG78" s="174">
        <v>27685.2499698165</v>
      </c>
      <c r="AH78" s="174">
        <v>28630.8042832684</v>
      </c>
      <c r="AI78" s="174">
        <v>30286.8775437504</v>
      </c>
      <c r="AJ78" s="174">
        <v>28882.584557449</v>
      </c>
      <c r="AK78" s="174">
        <v>30545.6593678716</v>
      </c>
      <c r="AL78" s="174">
        <v>30155.6617542082</v>
      </c>
      <c r="AM78" s="174">
        <v>28309.7663842619</v>
      </c>
      <c r="AN78" s="174">
        <v>30674.7102570242</v>
      </c>
      <c r="AO78" s="174">
        <v>33712.3248427396</v>
      </c>
      <c r="AP78" s="174">
        <v>34722.7768294033</v>
      </c>
      <c r="AQ78" s="174">
        <v>35221.0640551101</v>
      </c>
      <c r="AR78" s="174">
        <v>34885.2734832677</v>
      </c>
      <c r="AS78" s="174">
        <v>35867.4965746424</v>
      </c>
      <c r="AT78" s="174">
        <v>33590.0337003993</v>
      </c>
      <c r="AU78" s="174">
        <v>34271.7426761991</v>
      </c>
      <c r="AV78" s="174">
        <v>34904.9965459339</v>
      </c>
      <c r="AW78" s="174">
        <v>36357.7374578846</v>
      </c>
      <c r="AX78" s="174">
        <v>35296.751186018</v>
      </c>
      <c r="AY78" s="174">
        <v>35262.0732059901</v>
      </c>
      <c r="AZ78" s="174">
        <v>36676.804570758</v>
      </c>
      <c r="BA78" s="174">
        <v>37799.0482461848</v>
      </c>
      <c r="BB78" s="174">
        <v>37615.4265418124</v>
      </c>
      <c r="BC78" s="174">
        <v>37356.9407810982</v>
      </c>
      <c r="BD78" s="174">
        <v>35464.080618917</v>
      </c>
      <c r="BE78" s="175">
        <v>31115.6624515422</v>
      </c>
      <c r="BF78" s="78">
        <v>-0.122614715833216</v>
      </c>
      <c r="BG78" s="78">
        <v>0.0054438606295486</v>
      </c>
      <c r="BH78" s="78">
        <v>0.352022563255021</v>
      </c>
    </row>
    <row r="79" spans="8:8">
      <c r="A79" s="69" t="s">
        <v>275</v>
      </c>
      <c r="B79" s="174">
        <v>18083.253890411</v>
      </c>
      <c r="C79" s="174">
        <v>19442.9438273973</v>
      </c>
      <c r="D79" s="174">
        <v>20985.9308876712</v>
      </c>
      <c r="E79" s="174">
        <v>22426.2943497268</v>
      </c>
      <c r="F79" s="174">
        <v>23638.9859205479</v>
      </c>
      <c r="G79" s="174">
        <v>25547.5934005437</v>
      </c>
      <c r="H79" s="174">
        <v>26450.1607109954</v>
      </c>
      <c r="I79" s="174">
        <v>27617.8958370563</v>
      </c>
      <c r="J79" s="174">
        <v>28903.9110040243</v>
      </c>
      <c r="K79" s="174">
        <v>29213.1266874739</v>
      </c>
      <c r="L79" s="174">
        <v>29816.2068343375</v>
      </c>
      <c r="M79" s="174">
        <v>31040.0275148215</v>
      </c>
      <c r="N79" s="174">
        <v>32909.9334922454</v>
      </c>
      <c r="O79" s="174">
        <v>34885.6885997149</v>
      </c>
      <c r="P79" s="174">
        <v>36305.1134549313</v>
      </c>
      <c r="Q79" s="174">
        <v>37166.7096073036</v>
      </c>
      <c r="R79" s="174">
        <v>37839.8316527629</v>
      </c>
      <c r="S79" s="174">
        <v>38656.8169794018</v>
      </c>
      <c r="T79" s="174">
        <v>39725.5770071212</v>
      </c>
      <c r="U79" s="174">
        <v>41219.178550777</v>
      </c>
      <c r="V79" s="174">
        <v>41613.714333712</v>
      </c>
      <c r="W79" s="174">
        <v>41986.5278359598</v>
      </c>
      <c r="X79" s="174">
        <v>42426.3217302159</v>
      </c>
      <c r="Y79" s="174">
        <v>42474.3456382024</v>
      </c>
      <c r="Z79" s="174">
        <v>41862.8349582436</v>
      </c>
      <c r="AA79" s="174">
        <v>41534.7149213672</v>
      </c>
      <c r="AB79" s="174">
        <v>41270.1371963775</v>
      </c>
      <c r="AC79" s="174">
        <v>40326.276838442</v>
      </c>
      <c r="AD79" s="174">
        <v>39763.3688724471</v>
      </c>
      <c r="AE79" s="174">
        <v>40204.6514020732</v>
      </c>
      <c r="AF79" s="174">
        <v>40793.0632938623</v>
      </c>
      <c r="AG79" s="174">
        <v>41792.8283816013</v>
      </c>
      <c r="AH79" s="174">
        <v>42621.80580635</v>
      </c>
      <c r="AI79" s="174">
        <v>42730.4770401874</v>
      </c>
      <c r="AJ79" s="174">
        <v>42635.6714486328</v>
      </c>
      <c r="AK79" s="174">
        <v>43997.3496626274</v>
      </c>
      <c r="AL79" s="174">
        <v>44628.2772112104</v>
      </c>
      <c r="AM79" s="174">
        <v>45689.6531014774</v>
      </c>
      <c r="AN79" s="174">
        <v>46485.7069170167</v>
      </c>
      <c r="AO79" s="174">
        <v>47124.6390931449</v>
      </c>
      <c r="AP79" s="174">
        <v>47089.9016020926</v>
      </c>
      <c r="AQ79" s="174">
        <v>47339.6571553071</v>
      </c>
      <c r="AR79" s="174">
        <v>47552.3486062248</v>
      </c>
      <c r="AS79" s="174">
        <v>47247.8303036043</v>
      </c>
      <c r="AT79" s="174">
        <v>47901.2939291444</v>
      </c>
      <c r="AU79" s="174">
        <v>49021.3878110038</v>
      </c>
      <c r="AV79" s="174">
        <v>49137.0002131333</v>
      </c>
      <c r="AW79" s="174">
        <v>49897.2521022205</v>
      </c>
      <c r="AX79" s="174">
        <v>51373.4977276545</v>
      </c>
      <c r="AY79" s="174">
        <v>53572.1671363152</v>
      </c>
      <c r="AZ79" s="174">
        <v>54954.9652186085</v>
      </c>
      <c r="BA79" s="174">
        <v>54189.5776837266</v>
      </c>
      <c r="BB79" s="174">
        <v>54952.9948404739</v>
      </c>
      <c r="BC79" s="174">
        <v>57494.7999597567</v>
      </c>
      <c r="BD79" s="174">
        <v>59496.8034309526</v>
      </c>
      <c r="BE79" s="175">
        <v>57275.4399932195</v>
      </c>
      <c r="BF79" s="78">
        <v>-0.0373358451149562</v>
      </c>
      <c r="BG79" s="78">
        <v>0.0219146821221057</v>
      </c>
      <c r="BH79" s="78">
        <v>0.647977436744979</v>
      </c>
    </row>
    <row r="80" spans="8:8">
      <c r="A80" s="91" t="s">
        <v>197</v>
      </c>
      <c r="B80" s="179">
        <v>697.097643835616</v>
      </c>
      <c r="C80" s="179">
        <v>695.639402739726</v>
      </c>
      <c r="D80" s="179">
        <v>702.712942465753</v>
      </c>
      <c r="E80" s="179">
        <v>700.533262295082</v>
      </c>
      <c r="F80" s="179">
        <v>696.422715068493</v>
      </c>
      <c r="G80" s="179">
        <v>689.991630136986</v>
      </c>
      <c r="H80" s="179">
        <v>671.792271232877</v>
      </c>
      <c r="I80" s="179">
        <v>660.524092896175</v>
      </c>
      <c r="J80" s="179">
        <v>665.029895890411</v>
      </c>
      <c r="K80" s="179">
        <v>676.569336986301</v>
      </c>
      <c r="L80" s="179">
        <v>679.931339726027</v>
      </c>
      <c r="M80" s="179">
        <v>674.569885245902</v>
      </c>
      <c r="N80" s="179">
        <v>663.822676712329</v>
      </c>
      <c r="O80" s="179">
        <v>646.798734246575</v>
      </c>
      <c r="P80" s="179">
        <v>623.874419178082</v>
      </c>
      <c r="Q80" s="179">
        <v>608.255459016394</v>
      </c>
      <c r="R80" s="179">
        <v>612.785315068493</v>
      </c>
      <c r="S80" s="179">
        <v>663.647131506849</v>
      </c>
      <c r="T80" s="179">
        <v>721.332526027397</v>
      </c>
      <c r="U80" s="179">
        <v>725.18237704918</v>
      </c>
      <c r="V80" s="179">
        <v>749.430432876712</v>
      </c>
      <c r="W80" s="179">
        <v>767.21041369863</v>
      </c>
      <c r="X80" s="179">
        <v>785.028580821918</v>
      </c>
      <c r="Y80" s="179">
        <v>795.308030054645</v>
      </c>
      <c r="Z80" s="179">
        <v>780.852087671233</v>
      </c>
      <c r="AA80" s="179">
        <v>787.727723287671</v>
      </c>
      <c r="AB80" s="179">
        <v>772.465926027397</v>
      </c>
      <c r="AC80" s="179">
        <v>764.800385245902</v>
      </c>
      <c r="AD80" s="179">
        <v>761.009315068493</v>
      </c>
      <c r="AE80" s="179">
        <v>797.595076712329</v>
      </c>
      <c r="AF80" s="179">
        <v>780.696087671233</v>
      </c>
      <c r="AG80" s="179">
        <v>775.119726775956</v>
      </c>
      <c r="AH80" s="179">
        <v>786.365276712329</v>
      </c>
      <c r="AI80" s="179">
        <v>776.79221369863</v>
      </c>
      <c r="AJ80" s="179">
        <v>803.705569863014</v>
      </c>
      <c r="AK80" s="179">
        <v>852.054336065574</v>
      </c>
      <c r="AL80" s="179">
        <v>830.255142465753</v>
      </c>
      <c r="AM80" s="179">
        <v>897.611331506849</v>
      </c>
      <c r="AN80" s="179">
        <v>890.182849315068</v>
      </c>
      <c r="AO80" s="179">
        <v>891.728983606557</v>
      </c>
      <c r="AP80" s="179">
        <v>867.209375068493</v>
      </c>
      <c r="AQ80" s="179">
        <v>804.340017753425</v>
      </c>
      <c r="AR80" s="179">
        <v>764.300285034378</v>
      </c>
      <c r="AS80" s="179">
        <v>708.715899146434</v>
      </c>
      <c r="AT80" s="179">
        <v>649.68959962549</v>
      </c>
      <c r="AU80" s="179">
        <v>625.690670182677</v>
      </c>
      <c r="AV80" s="179">
        <v>599.754824389339</v>
      </c>
      <c r="AW80" s="179">
        <v>572.124308697307</v>
      </c>
      <c r="AX80" s="179">
        <v>560.131700467309</v>
      </c>
      <c r="AY80" s="179">
        <v>552.445907263642</v>
      </c>
      <c r="AZ80" s="179">
        <v>535.366507994376</v>
      </c>
      <c r="BA80" s="179">
        <v>470.522402078836</v>
      </c>
      <c r="BB80" s="179">
        <v>464.682342536521</v>
      </c>
      <c r="BC80" s="179">
        <v>448.259503870852</v>
      </c>
      <c r="BD80" s="179">
        <v>414.51459959438</v>
      </c>
      <c r="BE80" s="176">
        <v>394.338779277207</v>
      </c>
      <c r="BF80" s="113">
        <v>-0.0486733647908073</v>
      </c>
      <c r="BG80" s="113">
        <v>-0.0439438672279339</v>
      </c>
      <c r="BH80" s="113">
        <v>0.0044612949535689</v>
      </c>
    </row>
    <row r="81" spans="8:8">
      <c r="BH81" s="74"/>
    </row>
    <row r="82" spans="8:8">
      <c r="A82" s="69" t="s">
        <v>309</v>
      </c>
      <c r="BH82" s="74"/>
    </row>
    <row r="83" spans="8:8">
      <c r="A83" s="69" t="s">
        <v>310</v>
      </c>
    </row>
    <row r="84" spans="8:8">
      <c r="A84" s="73" t="s">
        <v>311</v>
      </c>
    </row>
    <row r="85" spans="8:8">
      <c r="A85" s="69" t="s">
        <v>221</v>
      </c>
    </row>
    <row r="86" spans="8:8">
      <c r="A86" s="114" t="s">
        <v>202</v>
      </c>
    </row>
    <row r="87" spans="8:8">
      <c r="A87" s="69" t="s">
        <v>285</v>
      </c>
    </row>
    <row r="88" spans="8:8">
      <c r="A88" s="69" t="s">
        <v>204</v>
      </c>
    </row>
    <row r="89" spans="8:8">
      <c r="A89" s="69" t="s">
        <v>225</v>
      </c>
    </row>
    <row r="90" spans="8:8">
      <c r="A90" s="173" t="s">
        <v>312</v>
      </c>
    </row>
  </sheetData>
  <mergeCells count="1">
    <mergeCell ref="BF2:BG2"/>
  </mergeCells>
  <conditionalFormatting sqref="BH5:BH80">
    <cfRule type="cellIs" operator="lessThanOrEqual" priority="1" dxfId="254">
      <formula>0</formula>
    </cfRule>
    <cfRule type="cellIs" operator="greaterThan" priority="2" dxfId="255">
      <formula>0</formula>
    </cfRule>
  </conditionalFormatting>
  <conditionalFormatting sqref="BF5:BG80">
    <cfRule type="cellIs" operator="lessThanOrEqual" priority="3" dxfId="256">
      <formula>0</formula>
    </cfRule>
    <cfRule type="cellIs" operator="greaterThan" priority="4" dxfId="257">
      <formula>0</formula>
    </cfRule>
  </conditionalFormatting>
  <hyperlinks>
    <hyperlink ref="L1" location="Contents!A1" display="Contents"/>
    <hyperlink ref="BJ1" location="Contents!A1" display="Contents"/>
  </hyperlinks>
  <pageMargins left="0.75" right="0.75" top="1.0" bottom="1.0" header="0.5" footer="0.5"/>
</worksheet>
</file>

<file path=xl/worksheets/sheet12.xml><?xml version="1.0" encoding="utf-8"?>
<worksheet xmlns:r="http://schemas.openxmlformats.org/officeDocument/2006/relationships" xmlns="http://schemas.openxmlformats.org/spreadsheetml/2006/main">
  <dimension ref="A1:BK91"/>
  <sheetViews>
    <sheetView workbookViewId="0" showGridLines="0">
      <pane xSplit="1" ySplit="3" topLeftCell="AR73" state="frozen" activePane="bottomRight"/>
      <selection pane="bottomRight" activeCell="BJ1" sqref="BJ1"/>
    </sheetView>
  </sheetViews>
  <sheetFormatPr defaultRowHeight="10.2" defaultColWidth="9"/>
  <cols>
    <col min="1" max="1" customWidth="1" width="30.664062" style="69"/>
    <col min="2" max="55" customWidth="1" width="8.5" style="69"/>
    <col min="56" max="57" customWidth="1" width="8.5" style="70"/>
    <col min="58" max="59" customWidth="1" width="11.832031" style="69"/>
    <col min="60" max="16384" customWidth="0" width="9.1640625" style="69"/>
  </cols>
  <sheetData>
    <row r="1" spans="8:8" ht="13.2">
      <c r="A1" s="165" t="s">
        <v>307</v>
      </c>
      <c r="L1" s="21" t="s">
        <v>89</v>
      </c>
      <c r="BH1" s="72"/>
      <c r="BJ1" s="21" t="s">
        <v>89</v>
      </c>
    </row>
    <row r="2" spans="8:8">
      <c r="BF2" s="72" t="s">
        <v>90</v>
      </c>
      <c r="BG2" s="72"/>
      <c r="BH2" s="72" t="s">
        <v>91</v>
      </c>
    </row>
    <row r="3" spans="8:8">
      <c r="A3" s="69" t="s">
        <v>313</v>
      </c>
      <c r="B3" s="69">
        <v>1965.0</v>
      </c>
      <c r="C3" s="69">
        <v>1966.0</v>
      </c>
      <c r="D3" s="69">
        <v>1967.0</v>
      </c>
      <c r="E3" s="69">
        <v>1968.0</v>
      </c>
      <c r="F3" s="69">
        <v>1969.0</v>
      </c>
      <c r="G3" s="69">
        <v>1970.0</v>
      </c>
      <c r="H3" s="69">
        <v>1971.0</v>
      </c>
      <c r="I3" s="69">
        <v>1972.0</v>
      </c>
      <c r="J3" s="69">
        <v>1973.0</v>
      </c>
      <c r="K3" s="69">
        <v>1974.0</v>
      </c>
      <c r="L3" s="69">
        <v>1975.0</v>
      </c>
      <c r="M3" s="69">
        <v>1976.0</v>
      </c>
      <c r="N3" s="69">
        <v>1977.0</v>
      </c>
      <c r="O3" s="69">
        <v>1978.0</v>
      </c>
      <c r="P3" s="69">
        <v>1979.0</v>
      </c>
      <c r="Q3" s="69">
        <v>1980.0</v>
      </c>
      <c r="R3" s="69">
        <v>1981.0</v>
      </c>
      <c r="S3" s="69">
        <v>1982.0</v>
      </c>
      <c r="T3" s="69">
        <v>1983.0</v>
      </c>
      <c r="U3" s="69">
        <v>1984.0</v>
      </c>
      <c r="V3" s="69">
        <v>1985.0</v>
      </c>
      <c r="W3" s="69">
        <v>1986.0</v>
      </c>
      <c r="X3" s="69">
        <v>1987.0</v>
      </c>
      <c r="Y3" s="69">
        <v>1988.0</v>
      </c>
      <c r="Z3" s="69">
        <v>1989.0</v>
      </c>
      <c r="AA3" s="69">
        <v>1990.0</v>
      </c>
      <c r="AB3" s="69">
        <v>1991.0</v>
      </c>
      <c r="AC3" s="69">
        <v>1992.0</v>
      </c>
      <c r="AD3" s="69">
        <v>1993.0</v>
      </c>
      <c r="AE3" s="69">
        <v>1994.0</v>
      </c>
      <c r="AF3" s="69">
        <v>1995.0</v>
      </c>
      <c r="AG3" s="69">
        <v>1996.0</v>
      </c>
      <c r="AH3" s="69">
        <v>1997.0</v>
      </c>
      <c r="AI3" s="69">
        <v>1998.0</v>
      </c>
      <c r="AJ3" s="69">
        <v>1999.0</v>
      </c>
      <c r="AK3" s="69">
        <v>2000.0</v>
      </c>
      <c r="AL3" s="69">
        <v>2001.0</v>
      </c>
      <c r="AM3" s="69">
        <v>2002.0</v>
      </c>
      <c r="AN3" s="69">
        <v>2003.0</v>
      </c>
      <c r="AO3" s="69">
        <v>2004.0</v>
      </c>
      <c r="AP3" s="69">
        <v>2005.0</v>
      </c>
      <c r="AQ3" s="69">
        <v>2006.0</v>
      </c>
      <c r="AR3" s="69">
        <v>2007.0</v>
      </c>
      <c r="AS3" s="69">
        <v>2008.0</v>
      </c>
      <c r="AT3" s="69">
        <v>2009.0</v>
      </c>
      <c r="AU3" s="69">
        <v>2010.0</v>
      </c>
      <c r="AV3" s="69">
        <v>2011.0</v>
      </c>
      <c r="AW3" s="69">
        <v>2012.0</v>
      </c>
      <c r="AX3" s="69">
        <v>2013.0</v>
      </c>
      <c r="AY3" s="69">
        <v>2014.0</v>
      </c>
      <c r="AZ3" s="69">
        <v>2015.0</v>
      </c>
      <c r="BA3" s="69">
        <v>2016.0</v>
      </c>
      <c r="BB3" s="69">
        <v>2017.0</v>
      </c>
      <c r="BC3" s="69">
        <v>2018.0</v>
      </c>
      <c r="BD3" s="69">
        <v>2019.0</v>
      </c>
      <c r="BE3" s="70">
        <v>2020.0</v>
      </c>
      <c r="BF3" s="72">
        <v>2020.0</v>
      </c>
      <c r="BG3" s="72" t="s">
        <v>93</v>
      </c>
      <c r="BH3" s="72">
        <v>2020.0</v>
      </c>
    </row>
    <row r="4" spans="8:8">
      <c r="B4" s="74"/>
      <c r="C4" s="74"/>
      <c r="D4" s="74"/>
      <c r="E4" s="74"/>
      <c r="F4" s="74"/>
      <c r="G4" s="74"/>
      <c r="H4" s="74"/>
      <c r="I4" s="74"/>
      <c r="J4" s="74"/>
      <c r="K4" s="74"/>
      <c r="L4" s="74"/>
      <c r="M4" s="74"/>
      <c r="N4" s="74"/>
      <c r="O4" s="74"/>
      <c r="P4" s="74"/>
      <c r="Q4" s="74"/>
      <c r="R4" s="74"/>
      <c r="S4" s="74"/>
      <c r="T4" s="74"/>
      <c r="U4" s="74"/>
      <c r="V4" s="74"/>
      <c r="W4" s="74"/>
      <c r="X4" s="74"/>
      <c r="Y4" s="74"/>
      <c r="Z4" s="74"/>
      <c r="AA4" s="74"/>
      <c r="AB4" s="74"/>
      <c r="AC4" s="74"/>
      <c r="AD4" s="74"/>
      <c r="AE4" s="74"/>
      <c r="AF4" s="74"/>
      <c r="AG4" s="74"/>
      <c r="AH4" s="74"/>
      <c r="AI4" s="74"/>
      <c r="AJ4" s="74"/>
      <c r="AK4" s="74"/>
      <c r="AL4" s="74"/>
      <c r="AM4" s="74"/>
      <c r="AN4" s="74"/>
      <c r="AO4" s="74"/>
      <c r="AP4" s="74"/>
      <c r="AQ4" s="74"/>
      <c r="AR4" s="74"/>
      <c r="AS4" s="74"/>
      <c r="AT4" s="74"/>
      <c r="AU4" s="74"/>
      <c r="AV4" s="74"/>
      <c r="AW4" s="74"/>
      <c r="AX4" s="74"/>
      <c r="AY4" s="74"/>
      <c r="AZ4" s="74"/>
      <c r="BA4" s="74"/>
      <c r="BB4" s="74"/>
      <c r="BC4" s="74"/>
      <c r="BD4" s="74"/>
      <c r="BE4" s="75"/>
      <c r="BF4" s="74"/>
      <c r="BG4" s="74"/>
      <c r="BH4" s="74"/>
    </row>
    <row r="5" spans="8:8">
      <c r="A5" s="69" t="s">
        <v>94</v>
      </c>
      <c r="B5" s="76">
        <v>43.8741776660381</v>
      </c>
      <c r="C5" s="76">
        <v>48.2121541514154</v>
      </c>
      <c r="D5" s="76">
        <v>52.7011399908801</v>
      </c>
      <c r="E5" s="76">
        <v>57.1193361693768</v>
      </c>
      <c r="F5" s="76">
        <v>62.2180433010751</v>
      </c>
      <c r="G5" s="76">
        <v>70.0678891194929</v>
      </c>
      <c r="H5" s="76">
        <v>75.1637731867891</v>
      </c>
      <c r="I5" s="76">
        <v>86.7131472853501</v>
      </c>
      <c r="J5" s="76">
        <v>100.314611767575</v>
      </c>
      <c r="K5" s="76">
        <v>94.3865477857137</v>
      </c>
      <c r="L5" s="76">
        <v>81.5758003986795</v>
      </c>
      <c r="M5" s="76">
        <v>75.3046258778941</v>
      </c>
      <c r="N5" s="76">
        <v>75.5743214548031</v>
      </c>
      <c r="O5" s="76">
        <v>75.1898749863652</v>
      </c>
      <c r="P5" s="76">
        <v>86.2745674426698</v>
      </c>
      <c r="Q5" s="76">
        <v>83.2694849154236</v>
      </c>
      <c r="R5" s="76">
        <v>75.3616028998351</v>
      </c>
      <c r="S5" s="76">
        <v>74.5641401176173</v>
      </c>
      <c r="T5" s="76">
        <v>78.5604930113363</v>
      </c>
      <c r="U5" s="76">
        <v>83.8156694179121</v>
      </c>
      <c r="V5" s="76">
        <v>85.6852274144919</v>
      </c>
      <c r="W5" s="76">
        <v>85.7360209382032</v>
      </c>
      <c r="X5" s="76">
        <v>90.2943862743725</v>
      </c>
      <c r="Y5" s="76">
        <v>95.0949675550948</v>
      </c>
      <c r="Z5" s="76">
        <v>92.6204809026277</v>
      </c>
      <c r="AA5" s="76">
        <v>92.7578503182828</v>
      </c>
      <c r="AB5" s="76">
        <v>93.2145082867214</v>
      </c>
      <c r="AC5" s="76">
        <v>97.1597782461028</v>
      </c>
      <c r="AD5" s="76">
        <v>102.281144872546</v>
      </c>
      <c r="AE5" s="76">
        <v>106.69214625622</v>
      </c>
      <c r="AF5" s="76">
        <v>111.906322764769</v>
      </c>
      <c r="AG5" s="76">
        <v>115.453527346728</v>
      </c>
      <c r="AH5" s="76">
        <v>120.704141799461</v>
      </c>
      <c r="AI5" s="76">
        <v>125.087903927526</v>
      </c>
      <c r="AJ5" s="76">
        <v>120.996749265925</v>
      </c>
      <c r="AK5" s="76">
        <v>125.085849948779</v>
      </c>
      <c r="AL5" s="76">
        <v>126.170018622444</v>
      </c>
      <c r="AM5" s="76">
        <v>133.002495634655</v>
      </c>
      <c r="AN5" s="76">
        <v>140.628782379608</v>
      </c>
      <c r="AO5" s="76">
        <v>145.158222104577</v>
      </c>
      <c r="AP5" s="76">
        <v>142.678880586753</v>
      </c>
      <c r="AQ5" s="76">
        <v>150.99839370177</v>
      </c>
      <c r="AR5" s="76">
        <v>155.672290950762</v>
      </c>
      <c r="AS5" s="76">
        <v>153.239994636322</v>
      </c>
      <c r="AT5" s="76">
        <v>153.152512204572</v>
      </c>
      <c r="AU5" s="76">
        <v>160.630378967752</v>
      </c>
      <c r="AV5" s="76">
        <v>170.13081963428</v>
      </c>
      <c r="AW5" s="76">
        <v>182.912943360764</v>
      </c>
      <c r="AX5" s="76">
        <v>195.409622589596</v>
      </c>
      <c r="AY5" s="76">
        <v>209.77701033854</v>
      </c>
      <c r="AZ5" s="76">
        <v>216.074423995769</v>
      </c>
      <c r="BA5" s="76">
        <v>218.844940846551</v>
      </c>
      <c r="BB5" s="76">
        <v>236.623853911201</v>
      </c>
      <c r="BC5" s="76">
        <v>257.745067256003</v>
      </c>
      <c r="BD5" s="76">
        <v>263.462162337941</v>
      </c>
      <c r="BE5" s="115">
        <v>252.186800490804</v>
      </c>
      <c r="BF5" s="78">
        <v>-0.0454122015661916</v>
      </c>
      <c r="BG5" s="78">
        <v>0.0557459223013295</v>
      </c>
      <c r="BH5" s="78">
        <v>0.0605471361194837</v>
      </c>
    </row>
    <row r="6" spans="8:8">
      <c r="A6" s="69" t="s">
        <v>95</v>
      </c>
      <c r="B6" s="76">
        <v>18.0538940574339</v>
      </c>
      <c r="C6" s="76">
        <v>18.4895418904268</v>
      </c>
      <c r="D6" s="76">
        <v>20.4637609358848</v>
      </c>
      <c r="E6" s="76">
        <v>21.9006656077452</v>
      </c>
      <c r="F6" s="76">
        <v>22.9650089504072</v>
      </c>
      <c r="G6" s="76">
        <v>24.1790068829892</v>
      </c>
      <c r="H6" s="76">
        <v>24.1073191639563</v>
      </c>
      <c r="I6" s="76">
        <v>25.097617426821</v>
      </c>
      <c r="J6" s="76">
        <v>25.8593891031944</v>
      </c>
      <c r="K6" s="76">
        <v>32.4161926732723</v>
      </c>
      <c r="L6" s="76">
        <v>40.1546932909765</v>
      </c>
      <c r="M6" s="76">
        <v>44.773750850919</v>
      </c>
      <c r="N6" s="76">
        <v>54.3657022918085</v>
      </c>
      <c r="O6" s="76">
        <v>66.6923089529284</v>
      </c>
      <c r="P6" s="76">
        <v>80.6599110001765</v>
      </c>
      <c r="Q6" s="76">
        <v>107.18790257923</v>
      </c>
      <c r="R6" s="76">
        <v>127.995339485162</v>
      </c>
      <c r="S6" s="76">
        <v>151.01307894007</v>
      </c>
      <c r="T6" s="76">
        <v>147.124549328089</v>
      </c>
      <c r="U6" s="76">
        <v>148.31125028364</v>
      </c>
      <c r="V6" s="76">
        <v>145.853863802536</v>
      </c>
      <c r="W6" s="76">
        <v>136.881763860525</v>
      </c>
      <c r="X6" s="76">
        <v>143.035220482566</v>
      </c>
      <c r="Y6" s="76">
        <v>142.690908403298</v>
      </c>
      <c r="Z6" s="76">
        <v>143.06522073469</v>
      </c>
      <c r="AA6" s="76">
        <v>145.168698845562</v>
      </c>
      <c r="AB6" s="76">
        <v>152.817296101923</v>
      </c>
      <c r="AC6" s="76">
        <v>153.031688593404</v>
      </c>
      <c r="AD6" s="76">
        <v>153.27678807221</v>
      </c>
      <c r="AE6" s="76">
        <v>154.172974465996</v>
      </c>
      <c r="AF6" s="76">
        <v>150.21331468283</v>
      </c>
      <c r="AG6" s="76">
        <v>162.359682254216</v>
      </c>
      <c r="AH6" s="76">
        <v>169.619477104345</v>
      </c>
      <c r="AI6" s="76">
        <v>173.47418314328</v>
      </c>
      <c r="AJ6" s="76">
        <v>165.492191352335</v>
      </c>
      <c r="AK6" s="76">
        <v>170.321851789339</v>
      </c>
      <c r="AL6" s="76">
        <v>175.867207180748</v>
      </c>
      <c r="AM6" s="76">
        <v>177.820861089938</v>
      </c>
      <c r="AN6" s="76">
        <v>188.200131084824</v>
      </c>
      <c r="AO6" s="76">
        <v>190.042684573136</v>
      </c>
      <c r="AP6" s="76">
        <v>186.491377262345</v>
      </c>
      <c r="AQ6" s="76">
        <v>182.545168682177</v>
      </c>
      <c r="AR6" s="76">
        <v>172.231280782501</v>
      </c>
      <c r="AS6" s="76">
        <v>156.896261690388</v>
      </c>
      <c r="AT6" s="76">
        <v>146.66416283951</v>
      </c>
      <c r="AU6" s="76">
        <v>145.600519150421</v>
      </c>
      <c r="AV6" s="76">
        <v>144.518531227</v>
      </c>
      <c r="AW6" s="76">
        <v>143.857277858515</v>
      </c>
      <c r="AX6" s="76">
        <v>141.845645726868</v>
      </c>
      <c r="AY6" s="76">
        <v>137.097677489112</v>
      </c>
      <c r="AZ6" s="76">
        <v>127.515076217205</v>
      </c>
      <c r="BA6" s="76">
        <v>121.350558697934</v>
      </c>
      <c r="BB6" s="76">
        <v>109.471691054234</v>
      </c>
      <c r="BC6" s="76">
        <v>102.290672334978</v>
      </c>
      <c r="BD6" s="76">
        <v>94.9184124779607</v>
      </c>
      <c r="BE6" s="115">
        <v>95.0530702058514</v>
      </c>
      <c r="BF6" s="78">
        <v>-0.0013174484374231</v>
      </c>
      <c r="BG6" s="78">
        <v>-0.0425796684115907</v>
      </c>
      <c r="BH6" s="78">
        <v>0.0228211435694803</v>
      </c>
    </row>
    <row r="7" spans="8:8">
      <c r="A7" s="69" t="s">
        <v>96</v>
      </c>
      <c r="B7" s="76">
        <v>427.694441874223</v>
      </c>
      <c r="C7" s="76">
        <v>454.538860839802</v>
      </c>
      <c r="D7" s="76">
        <v>484.221630395151</v>
      </c>
      <c r="E7" s="76">
        <v>502.880332002077</v>
      </c>
      <c r="F7" s="76">
        <v>511.351723587149</v>
      </c>
      <c r="G7" s="76">
        <v>533.489848971978</v>
      </c>
      <c r="H7" s="76">
        <v>525.887849798983</v>
      </c>
      <c r="I7" s="76">
        <v>527.887889468664</v>
      </c>
      <c r="J7" s="76">
        <v>514.652286620628</v>
      </c>
      <c r="K7" s="76">
        <v>491.406303015852</v>
      </c>
      <c r="L7" s="76">
        <v>469.770401749387</v>
      </c>
      <c r="M7" s="76">
        <v>457.979834311654</v>
      </c>
      <c r="N7" s="76">
        <v>462.803777288148</v>
      </c>
      <c r="O7" s="76">
        <v>484.205659304109</v>
      </c>
      <c r="P7" s="76">
        <v>476.991328918615</v>
      </c>
      <c r="Q7" s="76">
        <v>480.193395438796</v>
      </c>
      <c r="R7" s="76">
        <v>478.796700292168</v>
      </c>
      <c r="S7" s="76">
        <v>480.723248898333</v>
      </c>
      <c r="T7" s="76">
        <v>482.96264854097</v>
      </c>
      <c r="U7" s="76">
        <v>496.136581943522</v>
      </c>
      <c r="V7" s="76">
        <v>498.705134807857</v>
      </c>
      <c r="W7" s="76">
        <v>482.329481570464</v>
      </c>
      <c r="X7" s="76">
        <v>467.26028940347</v>
      </c>
      <c r="Y7" s="76">
        <v>459.061962189571</v>
      </c>
      <c r="Z7" s="76">
        <v>429.033089696845</v>
      </c>
      <c r="AA7" s="76">
        <v>416.617250860206</v>
      </c>
      <c r="AB7" s="76">
        <v>422.896707705031</v>
      </c>
      <c r="AC7" s="76">
        <v>413.031866073477</v>
      </c>
      <c r="AD7" s="76">
        <v>397.006495219066</v>
      </c>
      <c r="AE7" s="76">
        <v>387.499362970699</v>
      </c>
      <c r="AF7" s="76">
        <v>383.553754789989</v>
      </c>
      <c r="AG7" s="76">
        <v>382.057952729117</v>
      </c>
      <c r="AH7" s="76">
        <v>379.950064035543</v>
      </c>
      <c r="AI7" s="76">
        <v>368.129541084644</v>
      </c>
      <c r="AJ7" s="76">
        <v>352.625964589697</v>
      </c>
      <c r="AK7" s="76">
        <v>347.580885547032</v>
      </c>
      <c r="AL7" s="76">
        <v>344.508595400876</v>
      </c>
      <c r="AM7" s="76">
        <v>341.904675220574</v>
      </c>
      <c r="AN7" s="76">
        <v>332.554290761681</v>
      </c>
      <c r="AO7" s="76">
        <v>325.356983952589</v>
      </c>
      <c r="AP7" s="76">
        <v>308.988184476803</v>
      </c>
      <c r="AQ7" s="76">
        <v>304.503181032713</v>
      </c>
      <c r="AR7" s="76">
        <v>304.976550029434</v>
      </c>
      <c r="AS7" s="76">
        <v>302.222140691714</v>
      </c>
      <c r="AT7" s="76">
        <v>322.586347138172</v>
      </c>
      <c r="AU7" s="76">
        <v>333.145110619082</v>
      </c>
      <c r="AV7" s="76">
        <v>346.075191027887</v>
      </c>
      <c r="AW7" s="76">
        <v>395.11880749862</v>
      </c>
      <c r="AX7" s="76">
        <v>448.513125902687</v>
      </c>
      <c r="AY7" s="76">
        <v>524.526399119516</v>
      </c>
      <c r="AZ7" s="76">
        <v>567.393279866217</v>
      </c>
      <c r="BA7" s="76">
        <v>542.949463529357</v>
      </c>
      <c r="BB7" s="76">
        <v>574.857609154903</v>
      </c>
      <c r="BC7" s="76">
        <v>670.239898278213</v>
      </c>
      <c r="BD7" s="76">
        <v>747.843229759416</v>
      </c>
      <c r="BE7" s="115">
        <v>712.72853161232</v>
      </c>
      <c r="BF7" s="78">
        <v>-0.0495585737585769</v>
      </c>
      <c r="BG7" s="78">
        <v>0.0877183578644567</v>
      </c>
      <c r="BH7" s="78">
        <v>0.171117882996991</v>
      </c>
    </row>
    <row r="8" spans="8:8" s="70" ht="10.2" customFormat="1">
      <c r="A8" s="80" t="s">
        <v>97</v>
      </c>
      <c r="B8" s="81">
        <v>489.622513597695</v>
      </c>
      <c r="C8" s="81">
        <v>521.240556881645</v>
      </c>
      <c r="D8" s="81">
        <v>557.386531321916</v>
      </c>
      <c r="E8" s="81">
        <v>581.900333779199</v>
      </c>
      <c r="F8" s="81">
        <v>596.534775838632</v>
      </c>
      <c r="G8" s="81">
        <v>627.736744974461</v>
      </c>
      <c r="H8" s="81">
        <v>625.158942149729</v>
      </c>
      <c r="I8" s="81">
        <v>639.698654180836</v>
      </c>
      <c r="J8" s="81">
        <v>640.826287491398</v>
      </c>
      <c r="K8" s="81">
        <v>618.209043474838</v>
      </c>
      <c r="L8" s="81">
        <v>591.500895439043</v>
      </c>
      <c r="M8" s="81">
        <v>578.058211040467</v>
      </c>
      <c r="N8" s="81">
        <v>592.743801034759</v>
      </c>
      <c r="O8" s="81">
        <v>626.087843243402</v>
      </c>
      <c r="P8" s="81">
        <v>643.925807361462</v>
      </c>
      <c r="Q8" s="81">
        <v>670.650782933449</v>
      </c>
      <c r="R8" s="81">
        <v>682.153642677166</v>
      </c>
      <c r="S8" s="81">
        <v>706.30046795602</v>
      </c>
      <c r="T8" s="81">
        <v>708.647690880395</v>
      </c>
      <c r="U8" s="81">
        <v>728.263501645074</v>
      </c>
      <c r="V8" s="81">
        <v>730.244226024885</v>
      </c>
      <c r="W8" s="81">
        <v>704.947266369192</v>
      </c>
      <c r="X8" s="81">
        <v>700.589896160408</v>
      </c>
      <c r="Y8" s="81">
        <v>696.847838147964</v>
      </c>
      <c r="Z8" s="81">
        <v>664.718791334163</v>
      </c>
      <c r="AA8" s="81">
        <v>654.54380002405</v>
      </c>
      <c r="AB8" s="81">
        <v>668.928512093675</v>
      </c>
      <c r="AC8" s="81">
        <v>663.223332912983</v>
      </c>
      <c r="AD8" s="81">
        <v>652.564428163822</v>
      </c>
      <c r="AE8" s="81">
        <v>648.364483692915</v>
      </c>
      <c r="AF8" s="81">
        <v>645.673392237588</v>
      </c>
      <c r="AG8" s="81">
        <v>659.871162330061</v>
      </c>
      <c r="AH8" s="81">
        <v>670.273682939348</v>
      </c>
      <c r="AI8" s="81">
        <v>666.69162815545</v>
      </c>
      <c r="AJ8" s="81">
        <v>639.114905207958</v>
      </c>
      <c r="AK8" s="81">
        <v>642.988587285149</v>
      </c>
      <c r="AL8" s="81">
        <v>646.545821204068</v>
      </c>
      <c r="AM8" s="81">
        <v>652.728031945167</v>
      </c>
      <c r="AN8" s="81">
        <v>661.383204226112</v>
      </c>
      <c r="AO8" s="81">
        <v>660.557890630301</v>
      </c>
      <c r="AP8" s="81">
        <v>638.158442325901</v>
      </c>
      <c r="AQ8" s="81">
        <v>638.04674341666</v>
      </c>
      <c r="AR8" s="81">
        <v>632.880121762696</v>
      </c>
      <c r="AS8" s="81">
        <v>612.358397018424</v>
      </c>
      <c r="AT8" s="81">
        <v>622.403022182255</v>
      </c>
      <c r="AU8" s="81">
        <v>639.376008737255</v>
      </c>
      <c r="AV8" s="81">
        <v>660.724541889167</v>
      </c>
      <c r="AW8" s="81">
        <v>721.8890287179</v>
      </c>
      <c r="AX8" s="81">
        <v>785.768394219151</v>
      </c>
      <c r="AY8" s="81">
        <v>871.401086947168</v>
      </c>
      <c r="AZ8" s="81">
        <v>910.982780079191</v>
      </c>
      <c r="BA8" s="81">
        <v>883.144963073842</v>
      </c>
      <c r="BB8" s="81">
        <v>920.953154120338</v>
      </c>
      <c r="BC8" s="81">
        <v>1030.27563786919</v>
      </c>
      <c r="BD8" s="81">
        <v>1106.22380457532</v>
      </c>
      <c r="BE8" s="81">
        <v>1059.96840230898</v>
      </c>
      <c r="BF8" s="108">
        <v>-0.0444317782658011</v>
      </c>
      <c r="BG8" s="108">
        <v>0.0591979479091889</v>
      </c>
      <c r="BH8" s="108">
        <v>0.254486162685955</v>
      </c>
    </row>
    <row r="9" spans="8:8">
      <c r="B9" s="76"/>
      <c r="C9" s="76"/>
      <c r="D9" s="76"/>
      <c r="E9" s="76"/>
      <c r="F9" s="76"/>
      <c r="G9" s="76"/>
      <c r="H9" s="76"/>
      <c r="I9" s="76"/>
      <c r="J9" s="76"/>
      <c r="K9" s="76"/>
      <c r="L9" s="76"/>
      <c r="M9" s="76"/>
      <c r="N9" s="76"/>
      <c r="O9" s="76"/>
      <c r="P9" s="76"/>
      <c r="Q9" s="76"/>
      <c r="R9" s="76"/>
      <c r="S9" s="76"/>
      <c r="T9" s="76"/>
      <c r="U9" s="76"/>
      <c r="V9" s="76"/>
      <c r="W9" s="76"/>
      <c r="X9" s="76"/>
      <c r="Y9" s="76"/>
      <c r="Z9" s="76"/>
      <c r="AA9" s="76"/>
      <c r="AB9" s="76"/>
      <c r="AC9" s="76"/>
      <c r="AD9" s="76"/>
      <c r="AE9" s="76"/>
      <c r="AF9" s="76"/>
      <c r="AG9" s="76"/>
      <c r="AH9" s="76"/>
      <c r="AI9" s="76"/>
      <c r="AJ9" s="76"/>
      <c r="AK9" s="76"/>
      <c r="AL9" s="76"/>
      <c r="AM9" s="76"/>
      <c r="AN9" s="76"/>
      <c r="AO9" s="76"/>
      <c r="AP9" s="76"/>
      <c r="AQ9" s="76"/>
      <c r="AR9" s="76"/>
      <c r="AS9" s="76"/>
      <c r="AT9" s="76"/>
      <c r="AU9" s="76"/>
      <c r="AV9" s="76"/>
      <c r="AW9" s="76"/>
      <c r="AX9" s="76"/>
      <c r="AY9" s="76"/>
      <c r="AZ9" s="76"/>
      <c r="BA9" s="76"/>
      <c r="BB9" s="76"/>
      <c r="BC9" s="76"/>
      <c r="BD9" s="76"/>
      <c r="BE9" s="115"/>
      <c r="BF9" s="78"/>
      <c r="BG9" s="78"/>
      <c r="BH9" s="78"/>
    </row>
    <row r="10" spans="8:8">
      <c r="A10" s="69" t="s">
        <v>98</v>
      </c>
      <c r="B10" s="76">
        <v>13.7647586206897</v>
      </c>
      <c r="C10" s="76">
        <v>14.6439655172414</v>
      </c>
      <c r="D10" s="76">
        <v>15.962275862069</v>
      </c>
      <c r="E10" s="76">
        <v>17.4875862068966</v>
      </c>
      <c r="F10" s="76">
        <v>18.1067586206897</v>
      </c>
      <c r="G10" s="76">
        <v>20.0005172413793</v>
      </c>
      <c r="H10" s="76">
        <v>21.5708620689655</v>
      </c>
      <c r="I10" s="76">
        <v>22.2180344827586</v>
      </c>
      <c r="J10" s="76">
        <v>21.6011724137931</v>
      </c>
      <c r="K10" s="76">
        <v>21.1447586206897</v>
      </c>
      <c r="L10" s="76">
        <v>20.2605517241379</v>
      </c>
      <c r="M10" s="76">
        <v>20.4141379310345</v>
      </c>
      <c r="N10" s="76">
        <v>22.0619655172414</v>
      </c>
      <c r="O10" s="76">
        <v>23.2098620689655</v>
      </c>
      <c r="P10" s="76">
        <v>24.2781034482759</v>
      </c>
      <c r="Q10" s="76">
        <v>25.2670344827586</v>
      </c>
      <c r="R10" s="76">
        <v>25.7363793103448</v>
      </c>
      <c r="S10" s="76">
        <v>25.5713103448276</v>
      </c>
      <c r="T10" s="76">
        <v>25.6673103448276</v>
      </c>
      <c r="U10" s="76">
        <v>25.1417586206897</v>
      </c>
      <c r="V10" s="76">
        <v>24.1586206896552</v>
      </c>
      <c r="W10" s="76">
        <v>22.8686551724138</v>
      </c>
      <c r="X10" s="76">
        <v>22.5725862068965</v>
      </c>
      <c r="Y10" s="76">
        <v>23.7197586206897</v>
      </c>
      <c r="Z10" s="76">
        <v>24.2299655172414</v>
      </c>
      <c r="AA10" s="76">
        <v>25.4365517241379</v>
      </c>
      <c r="AB10" s="76">
        <v>25.882</v>
      </c>
      <c r="AC10" s="76">
        <v>29.0404482758621</v>
      </c>
      <c r="AD10" s="76">
        <v>31.0678275862069</v>
      </c>
      <c r="AE10" s="76">
        <v>34.511</v>
      </c>
      <c r="AF10" s="76">
        <v>37.4569310344828</v>
      </c>
      <c r="AG10" s="76">
        <v>40.816</v>
      </c>
      <c r="AH10" s="76">
        <v>43.3855862068966</v>
      </c>
      <c r="AI10" s="76">
        <v>44.0280689655172</v>
      </c>
      <c r="AJ10" s="76">
        <v>41.6888643542384</v>
      </c>
      <c r="AK10" s="76">
        <v>41.3474724708744</v>
      </c>
      <c r="AL10" s="76">
        <v>43.9291709518187</v>
      </c>
      <c r="AM10" s="76">
        <v>43.2740541144548</v>
      </c>
      <c r="AN10" s="76">
        <v>43.0940215790796</v>
      </c>
      <c r="AO10" s="76">
        <v>41.0258357236343</v>
      </c>
      <c r="AP10" s="76">
        <v>39.3690766618851</v>
      </c>
      <c r="AQ10" s="76">
        <v>39.4331677816977</v>
      </c>
      <c r="AR10" s="76">
        <v>38.2144687145031</v>
      </c>
      <c r="AS10" s="76">
        <v>37.8047941963334</v>
      </c>
      <c r="AT10" s="76">
        <v>34.0436613704165</v>
      </c>
      <c r="AU10" s="76">
        <v>33.278526248337</v>
      </c>
      <c r="AV10" s="76">
        <v>31.1853372955366</v>
      </c>
      <c r="AW10" s="76">
        <v>30.8407467199794</v>
      </c>
      <c r="AX10" s="76">
        <v>30.1859477703147</v>
      </c>
      <c r="AY10" s="76">
        <v>29.786304925728</v>
      </c>
      <c r="AZ10" s="76">
        <v>30.0456884353946</v>
      </c>
      <c r="BA10" s="76">
        <v>28.6307966612966</v>
      </c>
      <c r="BB10" s="76">
        <v>27.240149041515</v>
      </c>
      <c r="BC10" s="76">
        <v>27.542351140787</v>
      </c>
      <c r="BD10" s="76">
        <v>28.8348342311977</v>
      </c>
      <c r="BE10" s="115">
        <v>27.6428351795756</v>
      </c>
      <c r="BF10" s="78">
        <v>-0.0439581484510878</v>
      </c>
      <c r="BG10" s="78">
        <v>-0.016468849016526</v>
      </c>
      <c r="BH10" s="78">
        <v>0.00663672524132461</v>
      </c>
    </row>
    <row r="11" spans="8:8">
      <c r="A11" s="69" t="s">
        <v>99</v>
      </c>
      <c r="B11" s="76">
        <v>5.04519127906977</v>
      </c>
      <c r="C11" s="76">
        <v>6.15929011627907</v>
      </c>
      <c r="D11" s="76">
        <v>7.75085988372093</v>
      </c>
      <c r="E11" s="76">
        <v>8.51686255813953</v>
      </c>
      <c r="F11" s="76">
        <v>9.2893773255814</v>
      </c>
      <c r="G11" s="76">
        <v>8.79273710898204</v>
      </c>
      <c r="H11" s="76">
        <v>9.20394829059559</v>
      </c>
      <c r="I11" s="76">
        <v>9.02812880245208</v>
      </c>
      <c r="J11" s="76">
        <v>9.1558473934147</v>
      </c>
      <c r="K11" s="76">
        <v>9.55383516587658</v>
      </c>
      <c r="L11" s="76">
        <v>9.31097170344174</v>
      </c>
      <c r="M11" s="76">
        <v>9.06762912799126</v>
      </c>
      <c r="N11" s="76">
        <v>8.73772901627976</v>
      </c>
      <c r="O11" s="76">
        <v>8.68832148631343</v>
      </c>
      <c r="P11" s="76">
        <v>9.0005870313537</v>
      </c>
      <c r="Q11" s="76">
        <v>9.8809551091738</v>
      </c>
      <c r="R11" s="76">
        <v>11.5400883394041</v>
      </c>
      <c r="S11" s="76">
        <v>14.0621983453391</v>
      </c>
      <c r="T11" s="76">
        <v>17.8289631607676</v>
      </c>
      <c r="U11" s="76">
        <v>24.9559813815852</v>
      </c>
      <c r="V11" s="76">
        <v>29.4704618068548</v>
      </c>
      <c r="W11" s="76">
        <v>30.9863604992619</v>
      </c>
      <c r="X11" s="76">
        <v>30.8264425767564</v>
      </c>
      <c r="Y11" s="76">
        <v>30.1240966721176</v>
      </c>
      <c r="Z11" s="76">
        <v>32.17244813134</v>
      </c>
      <c r="AA11" s="76">
        <v>34.1277619485636</v>
      </c>
      <c r="AB11" s="76">
        <v>33.7300573848598</v>
      </c>
      <c r="AC11" s="76">
        <v>34.2407859897462</v>
      </c>
      <c r="AD11" s="76">
        <v>34.9462694286512</v>
      </c>
      <c r="AE11" s="76">
        <v>36.2400514155321</v>
      </c>
      <c r="AF11" s="76">
        <v>37.5039941928043</v>
      </c>
      <c r="AG11" s="76">
        <v>42.5333128542209</v>
      </c>
      <c r="AH11" s="76">
        <v>45.5961696273303</v>
      </c>
      <c r="AI11" s="76">
        <v>52.6792104871917</v>
      </c>
      <c r="AJ11" s="76">
        <v>59.496580264545</v>
      </c>
      <c r="AK11" s="76">
        <v>67.0890345323158</v>
      </c>
      <c r="AL11" s="76">
        <v>70.2271125983259</v>
      </c>
      <c r="AM11" s="76">
        <v>78.6066725421911</v>
      </c>
      <c r="AN11" s="76">
        <v>81.5149759535244</v>
      </c>
      <c r="AO11" s="76">
        <v>80.9041173017489</v>
      </c>
      <c r="AP11" s="76">
        <v>88.9814170275368</v>
      </c>
      <c r="AQ11" s="76">
        <v>94.0355106960224</v>
      </c>
      <c r="AR11" s="76">
        <v>95.0105391716214</v>
      </c>
      <c r="AS11" s="76">
        <v>98.7888418487105</v>
      </c>
      <c r="AT11" s="76">
        <v>105.683779281707</v>
      </c>
      <c r="AU11" s="76">
        <v>111.267810783933</v>
      </c>
      <c r="AV11" s="76">
        <v>113.847412670693</v>
      </c>
      <c r="AW11" s="76">
        <v>111.948052426058</v>
      </c>
      <c r="AX11" s="76">
        <v>109.713514048078</v>
      </c>
      <c r="AY11" s="76">
        <v>122.454769328498</v>
      </c>
      <c r="AZ11" s="76">
        <v>132.192571486601</v>
      </c>
      <c r="BA11" s="76">
        <v>136.199991967974</v>
      </c>
      <c r="BB11" s="76">
        <v>142.31660550733</v>
      </c>
      <c r="BC11" s="76">
        <v>140.223263586523</v>
      </c>
      <c r="BD11" s="76">
        <v>150.774423304602</v>
      </c>
      <c r="BE11" s="115">
        <v>159.19088529939</v>
      </c>
      <c r="BF11" s="78">
        <v>0.0529367915712138</v>
      </c>
      <c r="BG11" s="78">
        <v>0.0361721949133571</v>
      </c>
      <c r="BH11" s="78">
        <v>0.0382198916931607</v>
      </c>
    </row>
    <row r="12" spans="8:8">
      <c r="A12" s="69" t="s">
        <v>101</v>
      </c>
      <c r="B12" s="76">
        <v>10.6545456038215</v>
      </c>
      <c r="C12" s="76">
        <v>10.4438673931433</v>
      </c>
      <c r="D12" s="76">
        <v>10.0751805244564</v>
      </c>
      <c r="E12" s="76">
        <v>9.25776211374832</v>
      </c>
      <c r="F12" s="76">
        <v>11.2339106831865</v>
      </c>
      <c r="G12" s="76">
        <v>11.7599251380803</v>
      </c>
      <c r="H12" s="76">
        <v>11.6757900681694</v>
      </c>
      <c r="I12" s="76">
        <v>10.5774254963427</v>
      </c>
      <c r="J12" s="76">
        <v>9.94795631188735</v>
      </c>
      <c r="K12" s="76">
        <v>9.07377795193312</v>
      </c>
      <c r="L12" s="76">
        <v>8.49944735532667</v>
      </c>
      <c r="M12" s="76">
        <v>7.94178113151217</v>
      </c>
      <c r="N12" s="76">
        <v>7.46726033736379</v>
      </c>
      <c r="O12" s="76">
        <v>7.09857346867692</v>
      </c>
      <c r="P12" s="76">
        <v>6.6772170473205</v>
      </c>
      <c r="Q12" s="76">
        <v>6.80113849828333</v>
      </c>
      <c r="R12" s="76">
        <v>7.25658212668558</v>
      </c>
      <c r="S12" s="76">
        <v>7.64647303080062</v>
      </c>
      <c r="T12" s="76">
        <v>8.20463407473752</v>
      </c>
      <c r="U12" s="76">
        <v>9.01932031646514</v>
      </c>
      <c r="V12" s="76">
        <v>9.52137289147634</v>
      </c>
      <c r="W12" s="76">
        <v>16.0523974225009</v>
      </c>
      <c r="X12" s="76">
        <v>20.361039259591</v>
      </c>
      <c r="Y12" s="76">
        <v>19.9943121062845</v>
      </c>
      <c r="Z12" s="76">
        <v>21.3617607603125</v>
      </c>
      <c r="AA12" s="76">
        <v>23.3734652435687</v>
      </c>
      <c r="AB12" s="76">
        <v>22.5781949544708</v>
      </c>
      <c r="AC12" s="76">
        <v>23.2687709807434</v>
      </c>
      <c r="AD12" s="76">
        <v>24.0317383937901</v>
      </c>
      <c r="AE12" s="76">
        <v>24.1209079464597</v>
      </c>
      <c r="AF12" s="76">
        <v>31.0155848634125</v>
      </c>
      <c r="AG12" s="76">
        <v>33.3605822062995</v>
      </c>
      <c r="AH12" s="76">
        <v>34.8377035129621</v>
      </c>
      <c r="AI12" s="76">
        <v>40.408859954222</v>
      </c>
      <c r="AJ12" s="76">
        <v>43.7058377369757</v>
      </c>
      <c r="AK12" s="76">
        <v>36.2831168831169</v>
      </c>
      <c r="AL12" s="76">
        <v>31.8124098124098</v>
      </c>
      <c r="AM12" s="76">
        <v>30.4430014430014</v>
      </c>
      <c r="AN12" s="76">
        <v>28.494227994228</v>
      </c>
      <c r="AO12" s="76">
        <v>27.9010303030303</v>
      </c>
      <c r="AP12" s="76">
        <v>27.7127076479076</v>
      </c>
      <c r="AQ12" s="76">
        <v>27.7783816738817</v>
      </c>
      <c r="AR12" s="76">
        <v>27.9724793650794</v>
      </c>
      <c r="AS12" s="76">
        <v>31.0364974025974</v>
      </c>
      <c r="AT12" s="76">
        <v>35.3203724386724</v>
      </c>
      <c r="AU12" s="76">
        <v>41.3911369408369</v>
      </c>
      <c r="AV12" s="76">
        <v>48.2065831168831</v>
      </c>
      <c r="AW12" s="76">
        <v>49.8625738816739</v>
      </c>
      <c r="AX12" s="76">
        <v>53.1894904717749</v>
      </c>
      <c r="AY12" s="76">
        <v>52.1628215964917</v>
      </c>
      <c r="AZ12" s="76">
        <v>52.9631556998557</v>
      </c>
      <c r="BA12" s="76">
        <v>46.7877094776335</v>
      </c>
      <c r="BB12" s="76">
        <v>44.9819021122655</v>
      </c>
      <c r="BC12" s="76">
        <v>45.5844962265381</v>
      </c>
      <c r="BD12" s="76">
        <v>46.6562553949495</v>
      </c>
      <c r="BE12" s="115">
        <v>41.2662452626263</v>
      </c>
      <c r="BF12" s="78">
        <v>-0.117942586470734</v>
      </c>
      <c r="BG12" s="78">
        <v>0.0282257139175099</v>
      </c>
      <c r="BH12" s="78">
        <v>0.00990754854811419</v>
      </c>
    </row>
    <row r="13" spans="8:8">
      <c r="A13" s="69" t="s">
        <v>102</v>
      </c>
      <c r="B13" s="76">
        <v>0.428781204111601</v>
      </c>
      <c r="C13" s="76">
        <v>0.375183553597651</v>
      </c>
      <c r="D13" s="76">
        <v>0.3215859030837</v>
      </c>
      <c r="E13" s="76">
        <v>0.268722466960352</v>
      </c>
      <c r="F13" s="76">
        <v>0.2143906020558</v>
      </c>
      <c r="G13" s="76">
        <v>0.2143906020558</v>
      </c>
      <c r="H13" s="76">
        <v>0.2143906020558</v>
      </c>
      <c r="I13" s="76">
        <v>4.1920704845815</v>
      </c>
      <c r="J13" s="76">
        <v>11.2019089574156</v>
      </c>
      <c r="K13" s="76">
        <v>9.48678414096916</v>
      </c>
      <c r="L13" s="76">
        <v>8.62922173274596</v>
      </c>
      <c r="M13" s="76">
        <v>10.1039647577093</v>
      </c>
      <c r="N13" s="76">
        <v>9.83983556129424</v>
      </c>
      <c r="O13" s="76">
        <v>10.8896564383007</v>
      </c>
      <c r="P13" s="76">
        <v>11.5328282444681</v>
      </c>
      <c r="Q13" s="76">
        <v>11.0269801002582</v>
      </c>
      <c r="R13" s="76">
        <v>11.3720352929262</v>
      </c>
      <c r="S13" s="76">
        <v>11.3720352929262</v>
      </c>
      <c r="T13" s="76">
        <v>12.8191718568029</v>
      </c>
      <c r="U13" s="76">
        <v>13.9435899741759</v>
      </c>
      <c r="V13" s="76">
        <v>15.2233018633855</v>
      </c>
      <c r="W13" s="76">
        <v>15.8664736695529</v>
      </c>
      <c r="X13" s="76">
        <v>9.38892222391007</v>
      </c>
      <c r="Y13" s="76">
        <v>16.5011328877412</v>
      </c>
      <c r="Z13" s="76">
        <v>15.2403995138994</v>
      </c>
      <c r="AA13" s="76">
        <v>15.5227556331966</v>
      </c>
      <c r="AB13" s="76">
        <v>16.3045882576333</v>
      </c>
      <c r="AC13" s="76">
        <v>17.4556999544281</v>
      </c>
      <c r="AD13" s="76">
        <v>18.7258159147299</v>
      </c>
      <c r="AE13" s="76">
        <v>20.6017336827181</v>
      </c>
      <c r="AF13" s="76">
        <v>20.9990493695883</v>
      </c>
      <c r="AG13" s="76">
        <v>20.9268992556585</v>
      </c>
      <c r="AH13" s="76">
        <v>21.0841125373437</v>
      </c>
      <c r="AI13" s="76">
        <v>20.4409407311763</v>
      </c>
      <c r="AJ13" s="76">
        <v>20.3337454301484</v>
      </c>
      <c r="AK13" s="76">
        <v>21.592452529242</v>
      </c>
      <c r="AL13" s="76">
        <v>21.9086403109018</v>
      </c>
      <c r="AM13" s="76">
        <v>21.0732100359512</v>
      </c>
      <c r="AN13" s="76">
        <v>22.4667489493139</v>
      </c>
      <c r="AO13" s="76">
        <v>28.3327069725049</v>
      </c>
      <c r="AP13" s="76">
        <v>28.5768811079042</v>
      </c>
      <c r="AQ13" s="76">
        <v>28.7740999581245</v>
      </c>
      <c r="AR13" s="76">
        <v>27.4560510344828</v>
      </c>
      <c r="AS13" s="76">
        <v>27.1889477948251</v>
      </c>
      <c r="AT13" s="76">
        <v>26.1149134133374</v>
      </c>
      <c r="AU13" s="76">
        <v>26.1160527231759</v>
      </c>
      <c r="AV13" s="76">
        <v>26.8092805495468</v>
      </c>
      <c r="AW13" s="76">
        <v>27.0981135489544</v>
      </c>
      <c r="AX13" s="76">
        <v>28.242779700795</v>
      </c>
      <c r="AY13" s="76">
        <v>29.8299815782673</v>
      </c>
      <c r="AZ13" s="76">
        <v>29.1086085345081</v>
      </c>
      <c r="BA13" s="76">
        <v>29.473041226138</v>
      </c>
      <c r="BB13" s="76">
        <v>28.4771055961821</v>
      </c>
      <c r="BC13" s="76">
        <v>27.7228298477239</v>
      </c>
      <c r="BD13" s="76">
        <v>28.4605114800294</v>
      </c>
      <c r="BE13" s="115">
        <v>25.7635420778267</v>
      </c>
      <c r="BF13" s="78">
        <v>-0.0972351321097643</v>
      </c>
      <c r="BG13" s="78">
        <v>0.00863819756468542</v>
      </c>
      <c r="BH13" s="78">
        <v>0.00618552868774391</v>
      </c>
    </row>
    <row r="14" spans="8:8">
      <c r="A14" s="69" t="s">
        <v>103</v>
      </c>
      <c r="B14" s="76">
        <v>3.39416508805683</v>
      </c>
      <c r="C14" s="76">
        <v>3.39416508805683</v>
      </c>
      <c r="D14" s="76">
        <v>3.81190471609689</v>
      </c>
      <c r="E14" s="76">
        <v>3.97942983572591</v>
      </c>
      <c r="F14" s="76">
        <v>3.86412216960189</v>
      </c>
      <c r="G14" s="76">
        <v>3.86269155443737</v>
      </c>
      <c r="H14" s="76">
        <v>3.29929598934438</v>
      </c>
      <c r="I14" s="76">
        <v>3.45069821913078</v>
      </c>
      <c r="J14" s="76">
        <v>3.75408855014553</v>
      </c>
      <c r="K14" s="76">
        <v>4.0938596517192</v>
      </c>
      <c r="L14" s="76">
        <v>3.79801645207439</v>
      </c>
      <c r="M14" s="76">
        <v>4.03731530758226</v>
      </c>
      <c r="N14" s="76">
        <v>4.79629971387697</v>
      </c>
      <c r="O14" s="76">
        <v>7.91504077253219</v>
      </c>
      <c r="P14" s="76">
        <v>10.0439804005722</v>
      </c>
      <c r="Q14" s="76">
        <v>10.2448489270386</v>
      </c>
      <c r="R14" s="76">
        <v>10.1124935622318</v>
      </c>
      <c r="S14" s="76">
        <v>10.2220310443491</v>
      </c>
      <c r="T14" s="76">
        <v>8.93480844062947</v>
      </c>
      <c r="U14" s="76">
        <v>9.6752121602289</v>
      </c>
      <c r="V14" s="76">
        <v>9.87737968526466</v>
      </c>
      <c r="W14" s="76">
        <v>9.30693161659514</v>
      </c>
      <c r="X14" s="76">
        <v>8.58158597997139</v>
      </c>
      <c r="Y14" s="76">
        <v>7.43528326180258</v>
      </c>
      <c r="Z14" s="76">
        <v>6.84572746781116</v>
      </c>
      <c r="AA14" s="76">
        <v>6.76750143061517</v>
      </c>
      <c r="AB14" s="76">
        <v>6.03053433476395</v>
      </c>
      <c r="AC14" s="76">
        <v>6.08777310443491</v>
      </c>
      <c r="AD14" s="76">
        <v>6.63047711015737</v>
      </c>
      <c r="AE14" s="76">
        <v>6.68422532188841</v>
      </c>
      <c r="AF14" s="76">
        <v>6.39459728183119</v>
      </c>
      <c r="AG14" s="76">
        <v>6.31831673819743</v>
      </c>
      <c r="AH14" s="76">
        <v>6.24208726259188</v>
      </c>
      <c r="AI14" s="76">
        <v>6.02966980908687</v>
      </c>
      <c r="AJ14" s="76">
        <v>5.51456302721716</v>
      </c>
      <c r="AK14" s="76">
        <v>5.16102445736673</v>
      </c>
      <c r="AL14" s="76">
        <v>5.03749673763205</v>
      </c>
      <c r="AM14" s="76">
        <v>4.89768162152829</v>
      </c>
      <c r="AN14" s="76">
        <v>4.73167823427945</v>
      </c>
      <c r="AO14" s="76">
        <v>4.68982833029165</v>
      </c>
      <c r="AP14" s="76">
        <v>5.32184436559172</v>
      </c>
      <c r="AQ14" s="76">
        <v>5.54008612675436</v>
      </c>
      <c r="AR14" s="76">
        <v>5.48522388230926</v>
      </c>
      <c r="AS14" s="76">
        <v>5.7012475615174</v>
      </c>
      <c r="AT14" s="76">
        <v>6.89306157727993</v>
      </c>
      <c r="AU14" s="76">
        <v>7.27744740605081</v>
      </c>
      <c r="AV14" s="76">
        <v>6.96782389330671</v>
      </c>
      <c r="AW14" s="76">
        <v>6.86512718290756</v>
      </c>
      <c r="AX14" s="76">
        <v>7.31446468900617</v>
      </c>
      <c r="AY14" s="76">
        <v>7.54142722443444</v>
      </c>
      <c r="AZ14" s="76">
        <v>6.53541200825148</v>
      </c>
      <c r="BA14" s="76">
        <v>5.84881290936053</v>
      </c>
      <c r="BB14" s="76">
        <v>5.69344592963087</v>
      </c>
      <c r="BC14" s="76">
        <v>5.85780615606353</v>
      </c>
      <c r="BD14" s="76">
        <v>6.10530189928593</v>
      </c>
      <c r="BE14" s="115">
        <v>5.39309492721016</v>
      </c>
      <c r="BF14" s="78">
        <v>-0.119067364089293</v>
      </c>
      <c r="BG14" s="78">
        <v>-0.012062436399757</v>
      </c>
      <c r="BH14" s="78">
        <v>0.00129481976069956</v>
      </c>
    </row>
    <row r="15" spans="8:8">
      <c r="A15" s="69" t="s">
        <v>104</v>
      </c>
      <c r="B15" s="76">
        <v>6.67145979020979</v>
      </c>
      <c r="C15" s="76">
        <v>7.56291162196013</v>
      </c>
      <c r="D15" s="76">
        <v>8.85056426782173</v>
      </c>
      <c r="E15" s="76">
        <v>9.48521031207598</v>
      </c>
      <c r="F15" s="76">
        <v>7.77544097693351</v>
      </c>
      <c r="G15" s="76">
        <v>6.93351424694708</v>
      </c>
      <c r="H15" s="76">
        <v>6.3887381275441</v>
      </c>
      <c r="I15" s="76">
        <v>7.00217096336499</v>
      </c>
      <c r="J15" s="76">
        <v>8.22116689280868</v>
      </c>
      <c r="K15" s="76">
        <v>9.26119402985075</v>
      </c>
      <c r="L15" s="76">
        <v>10.6974219810041</v>
      </c>
      <c r="M15" s="76">
        <v>10.5280868385346</v>
      </c>
      <c r="N15" s="76">
        <v>11.3412483039349</v>
      </c>
      <c r="O15" s="76">
        <v>11.3907734056988</v>
      </c>
      <c r="P15" s="76">
        <v>10.5983717774763</v>
      </c>
      <c r="Q15" s="76">
        <v>10.5280868385346</v>
      </c>
      <c r="R15" s="76">
        <v>9.36024423337856</v>
      </c>
      <c r="S15" s="76">
        <v>8.76594301221167</v>
      </c>
      <c r="T15" s="76">
        <v>7.92401628222524</v>
      </c>
      <c r="U15" s="76">
        <v>8.44233378561737</v>
      </c>
      <c r="V15" s="76">
        <v>8.63569199457259</v>
      </c>
      <c r="W15" s="76">
        <v>8.29798582843359</v>
      </c>
      <c r="X15" s="76">
        <v>7.61360394994723</v>
      </c>
      <c r="Y15" s="76">
        <v>7.44481411126187</v>
      </c>
      <c r="Z15" s="76">
        <v>7.34336197798884</v>
      </c>
      <c r="AA15" s="76">
        <v>7.37494798733605</v>
      </c>
      <c r="AB15" s="76">
        <v>7.24430859977502</v>
      </c>
      <c r="AC15" s="76">
        <v>6.94898404829002</v>
      </c>
      <c r="AD15" s="76">
        <v>6.45268582785374</v>
      </c>
      <c r="AE15" s="76">
        <v>6.76348335536768</v>
      </c>
      <c r="AF15" s="76">
        <v>6.73579268575537</v>
      </c>
      <c r="AG15" s="76">
        <v>6.67564916675364</v>
      </c>
      <c r="AH15" s="76">
        <v>6.43747484894873</v>
      </c>
      <c r="AI15" s="76">
        <v>6.39691929339317</v>
      </c>
      <c r="AJ15" s="76">
        <v>6.6445416275267</v>
      </c>
      <c r="AK15" s="76">
        <v>6.57232610624189</v>
      </c>
      <c r="AL15" s="76">
        <v>6.32540544117802</v>
      </c>
      <c r="AM15" s="76">
        <v>7.27891081434652</v>
      </c>
      <c r="AN15" s="76">
        <v>7.66894822230032</v>
      </c>
      <c r="AO15" s="76">
        <v>7.12235654162135</v>
      </c>
      <c r="AP15" s="76">
        <v>8.10897829890385</v>
      </c>
      <c r="AQ15" s="76">
        <v>8.18143037764622</v>
      </c>
      <c r="AR15" s="76">
        <v>7.19250070189102</v>
      </c>
      <c r="AS15" s="76">
        <v>6.88617354787123</v>
      </c>
      <c r="AT15" s="76">
        <v>6.80219536134007</v>
      </c>
      <c r="AU15" s="76">
        <v>6.23178593203047</v>
      </c>
      <c r="AV15" s="76">
        <v>5.87661887420438</v>
      </c>
      <c r="AW15" s="76">
        <v>5.1822631711315</v>
      </c>
      <c r="AX15" s="76">
        <v>5.10839237970378</v>
      </c>
      <c r="AY15" s="76">
        <v>5.05416268972717</v>
      </c>
      <c r="AZ15" s="76">
        <v>4.82414228286053</v>
      </c>
      <c r="BA15" s="76">
        <v>4.3313454109723</v>
      </c>
      <c r="BB15" s="76">
        <v>4.37992679968321</v>
      </c>
      <c r="BC15" s="76">
        <v>3.90072567266254</v>
      </c>
      <c r="BD15" s="76">
        <v>3.66032098810169</v>
      </c>
      <c r="BE15" s="115">
        <v>3.43383854950047</v>
      </c>
      <c r="BF15" s="78">
        <v>-0.0644382041650288</v>
      </c>
      <c r="BG15" s="78">
        <v>-0.0600884051848893</v>
      </c>
      <c r="BH15" s="78">
        <v>8.24424948745549E-4</v>
      </c>
    </row>
    <row r="16" spans="8:8">
      <c r="A16" s="69" t="s">
        <v>105</v>
      </c>
      <c r="B16" s="76">
        <v>184.113961846793</v>
      </c>
      <c r="C16" s="76">
        <v>178.785908532672</v>
      </c>
      <c r="D16" s="76">
        <v>187.925042469512</v>
      </c>
      <c r="E16" s="76">
        <v>191.762383985733</v>
      </c>
      <c r="F16" s="76">
        <v>190.805530873212</v>
      </c>
      <c r="G16" s="76">
        <v>197.238062366731</v>
      </c>
      <c r="H16" s="76">
        <v>189.876556086119</v>
      </c>
      <c r="I16" s="76">
        <v>173.812347609878</v>
      </c>
      <c r="J16" s="76">
        <v>181.434538140284</v>
      </c>
      <c r="K16" s="76">
        <v>160.650215546021</v>
      </c>
      <c r="L16" s="76">
        <v>127.097796478894</v>
      </c>
      <c r="M16" s="76">
        <v>124.812680588258</v>
      </c>
      <c r="N16" s="76">
        <v>121.489917378512</v>
      </c>
      <c r="O16" s="76">
        <v>116.975083429179</v>
      </c>
      <c r="P16" s="76">
        <v>127.368233078318</v>
      </c>
      <c r="Q16" s="76">
        <v>117.346330093951</v>
      </c>
      <c r="R16" s="76">
        <v>113.615355935781</v>
      </c>
      <c r="S16" s="76">
        <v>102.595024454754</v>
      </c>
      <c r="T16" s="76">
        <v>97.2689252034307</v>
      </c>
      <c r="U16" s="76">
        <v>97.6042909137902</v>
      </c>
      <c r="V16" s="76">
        <v>91.5040402704368</v>
      </c>
      <c r="W16" s="76">
        <v>98.9449370345003</v>
      </c>
      <c r="X16" s="76">
        <v>100.253500469538</v>
      </c>
      <c r="Y16" s="76">
        <v>105.195081376565</v>
      </c>
      <c r="Z16" s="76">
        <v>105.659697427878</v>
      </c>
      <c r="AA16" s="76">
        <v>117.797051894737</v>
      </c>
      <c r="AB16" s="76">
        <v>131.32541480036</v>
      </c>
      <c r="AC16" s="76">
        <v>131.589960401132</v>
      </c>
      <c r="AD16" s="76">
        <v>136.137358432087</v>
      </c>
      <c r="AE16" s="76">
        <v>144.479366664082</v>
      </c>
      <c r="AF16" s="76">
        <v>155.325093640558</v>
      </c>
      <c r="AG16" s="76">
        <v>165.178120303434</v>
      </c>
      <c r="AH16" s="76">
        <v>171.519178545945</v>
      </c>
      <c r="AI16" s="76">
        <v>177.767281027268</v>
      </c>
      <c r="AJ16" s="76">
        <v>159.063196139683</v>
      </c>
      <c r="AK16" s="76">
        <v>160.287400234934</v>
      </c>
      <c r="AL16" s="76">
        <v>163.03252807915</v>
      </c>
      <c r="AM16" s="76">
        <v>152.697661725287</v>
      </c>
      <c r="AN16" s="76">
        <v>147.476438355056</v>
      </c>
      <c r="AO16" s="76">
        <v>170.159750401835</v>
      </c>
      <c r="AP16" s="76">
        <v>169.409105766685</v>
      </c>
      <c r="AQ16" s="76">
        <v>171.142718445502</v>
      </c>
      <c r="AR16" s="76">
        <v>165.735289772929</v>
      </c>
      <c r="AS16" s="76">
        <v>165.84415915413</v>
      </c>
      <c r="AT16" s="76">
        <v>155.862567956344</v>
      </c>
      <c r="AU16" s="76">
        <v>145.835054921121</v>
      </c>
      <c r="AV16" s="76">
        <v>141.506782474139</v>
      </c>
      <c r="AW16" s="76">
        <v>139.324997196992</v>
      </c>
      <c r="AX16" s="76">
        <v>137.78144472875</v>
      </c>
      <c r="AY16" s="76">
        <v>138.510268218434</v>
      </c>
      <c r="AZ16" s="76">
        <v>135.364078804371</v>
      </c>
      <c r="BA16" s="76">
        <v>121.033032175587</v>
      </c>
      <c r="BB16" s="76">
        <v>107.583974903595</v>
      </c>
      <c r="BC16" s="76">
        <v>75.6281094220375</v>
      </c>
      <c r="BD16" s="76">
        <v>46.6256043294295</v>
      </c>
      <c r="BE16" s="115">
        <v>27.3907968415179</v>
      </c>
      <c r="BF16" s="78">
        <v>-0.41414252980438</v>
      </c>
      <c r="BG16" s="78">
        <v>-0.113684662674245</v>
      </c>
      <c r="BH16" s="78">
        <v>0.00657621374931944</v>
      </c>
    </row>
    <row r="17" spans="8:8">
      <c r="A17" s="69" t="s">
        <v>215</v>
      </c>
      <c r="B17" s="76">
        <v>2.2059846771909</v>
      </c>
      <c r="C17" s="76">
        <v>2.52594512116608</v>
      </c>
      <c r="D17" s="76">
        <v>3.59075580077773</v>
      </c>
      <c r="E17" s="76">
        <v>3.90085178336896</v>
      </c>
      <c r="F17" s="76">
        <v>3.85744678221009</v>
      </c>
      <c r="G17" s="76">
        <v>2.95548345394144</v>
      </c>
      <c r="H17" s="76">
        <v>3.64828486260977</v>
      </c>
      <c r="I17" s="76">
        <v>3.99089837500966</v>
      </c>
      <c r="J17" s="76">
        <v>3.99498776750534</v>
      </c>
      <c r="K17" s="76">
        <v>3.80568880229313</v>
      </c>
      <c r="L17" s="76">
        <v>3.45883363350845</v>
      </c>
      <c r="M17" s="76">
        <v>3.46318879404783</v>
      </c>
      <c r="N17" s="76">
        <v>3.01081061066587</v>
      </c>
      <c r="O17" s="76">
        <v>2.91643886550579</v>
      </c>
      <c r="P17" s="76">
        <v>2.95473922967159</v>
      </c>
      <c r="Q17" s="76">
        <v>3.63543289957361</v>
      </c>
      <c r="R17" s="76">
        <v>3.94731816449572</v>
      </c>
      <c r="S17" s="76">
        <v>4.56184701113453</v>
      </c>
      <c r="T17" s="76">
        <v>4.54430741191655</v>
      </c>
      <c r="U17" s="76">
        <v>4.40016194665452</v>
      </c>
      <c r="V17" s="76">
        <v>4.24928099252025</v>
      </c>
      <c r="W17" s="76">
        <v>4.17184448161505</v>
      </c>
      <c r="X17" s="76">
        <v>3.99439004474727</v>
      </c>
      <c r="Y17" s="76">
        <v>3.57895543575758</v>
      </c>
      <c r="Z17" s="76">
        <v>3.52901843937481</v>
      </c>
      <c r="AA17" s="76">
        <v>3.57711033004512</v>
      </c>
      <c r="AB17" s="76">
        <v>3.57609629365434</v>
      </c>
      <c r="AC17" s="76">
        <v>3.56122208647778</v>
      </c>
      <c r="AD17" s="76">
        <v>3.91756550524998</v>
      </c>
      <c r="AE17" s="76">
        <v>4.26723927385571</v>
      </c>
      <c r="AF17" s="76">
        <v>4.63085529221035</v>
      </c>
      <c r="AG17" s="76">
        <v>4.96220570328173</v>
      </c>
      <c r="AH17" s="76">
        <v>5.28182399956491</v>
      </c>
      <c r="AI17" s="76">
        <v>6.16557297448661</v>
      </c>
      <c r="AJ17" s="76">
        <v>6.18981677638762</v>
      </c>
      <c r="AK17" s="76">
        <v>6.50544538948898</v>
      </c>
      <c r="AL17" s="76">
        <v>6.8644674475832</v>
      </c>
      <c r="AM17" s="76">
        <v>7.75344912748679</v>
      </c>
      <c r="AN17" s="76">
        <v>7.76600727143265</v>
      </c>
      <c r="AO17" s="76">
        <v>7.37163633810598</v>
      </c>
      <c r="AP17" s="76">
        <v>7.25589833940582</v>
      </c>
      <c r="AQ17" s="76">
        <v>7.06400436209949</v>
      </c>
      <c r="AR17" s="76">
        <v>7.4148690614871</v>
      </c>
      <c r="AS17" s="76">
        <v>7.28087862297488</v>
      </c>
      <c r="AT17" s="76">
        <v>6.86787935205574</v>
      </c>
      <c r="AU17" s="76">
        <v>7.2569539967151</v>
      </c>
      <c r="AV17" s="76">
        <v>7.26213796991681</v>
      </c>
      <c r="AW17" s="76">
        <v>7.43238442278582</v>
      </c>
      <c r="AX17" s="76">
        <v>7.60093697456662</v>
      </c>
      <c r="AY17" s="76">
        <v>7.77574297045597</v>
      </c>
      <c r="AZ17" s="76">
        <v>7.34653404924957</v>
      </c>
      <c r="BA17" s="76">
        <v>6.82775459535141</v>
      </c>
      <c r="BB17" s="76">
        <v>6.68259292377791</v>
      </c>
      <c r="BC17" s="76">
        <v>6.42448872487834</v>
      </c>
      <c r="BD17" s="76">
        <v>7.22722865841248</v>
      </c>
      <c r="BE17" s="115">
        <v>10.2104123360506</v>
      </c>
      <c r="BF17" s="78">
        <v>0.408910042265449</v>
      </c>
      <c r="BG17" s="78">
        <v>0.00511305478357849</v>
      </c>
      <c r="BH17" s="78">
        <v>0.00245140199385437</v>
      </c>
    </row>
    <row r="18" spans="8:8" s="70" ht="10.2" customFormat="1">
      <c r="A18" s="80" t="s">
        <v>109</v>
      </c>
      <c r="B18" s="81">
        <v>226.278848109943</v>
      </c>
      <c r="C18" s="81">
        <v>223.891236944116</v>
      </c>
      <c r="D18" s="81">
        <v>238.288169427539</v>
      </c>
      <c r="E18" s="81">
        <v>244.658809262649</v>
      </c>
      <c r="F18" s="81">
        <v>245.146978033471</v>
      </c>
      <c r="G18" s="81">
        <v>251.757321712554</v>
      </c>
      <c r="H18" s="81">
        <v>245.877866095404</v>
      </c>
      <c r="I18" s="81">
        <v>234.271774433519</v>
      </c>
      <c r="J18" s="81">
        <v>249.311666427254</v>
      </c>
      <c r="K18" s="81">
        <v>227.070113909353</v>
      </c>
      <c r="L18" s="81">
        <v>191.752261061134</v>
      </c>
      <c r="M18" s="81">
        <v>190.36878447667</v>
      </c>
      <c r="N18" s="81">
        <v>188.745066439169</v>
      </c>
      <c r="O18" s="81">
        <v>189.083749935173</v>
      </c>
      <c r="P18" s="81">
        <v>202.454060257456</v>
      </c>
      <c r="Q18" s="81">
        <v>194.730806949572</v>
      </c>
      <c r="R18" s="81">
        <v>192.940496965248</v>
      </c>
      <c r="S18" s="81">
        <v>184.796862536343</v>
      </c>
      <c r="T18" s="81">
        <v>183.192136775338</v>
      </c>
      <c r="U18" s="81">
        <v>193.182649099207</v>
      </c>
      <c r="V18" s="81">
        <v>192.640150194166</v>
      </c>
      <c r="W18" s="81">
        <v>206.495585724873</v>
      </c>
      <c r="X18" s="81">
        <v>203.592070711358</v>
      </c>
      <c r="Y18" s="81">
        <v>213.99343447222</v>
      </c>
      <c r="Z18" s="81">
        <v>216.382379235847</v>
      </c>
      <c r="AA18" s="81">
        <v>233.9771461922</v>
      </c>
      <c r="AB18" s="81">
        <v>246.671194625517</v>
      </c>
      <c r="AC18" s="81">
        <v>252.193644841114</v>
      </c>
      <c r="AD18" s="81">
        <v>261.909738198726</v>
      </c>
      <c r="AE18" s="81">
        <v>277.668007659904</v>
      </c>
      <c r="AF18" s="81">
        <v>300.061898360642</v>
      </c>
      <c r="AG18" s="81">
        <v>320.771086227845</v>
      </c>
      <c r="AH18" s="81">
        <v>334.384136541583</v>
      </c>
      <c r="AI18" s="81">
        <v>353.916523242342</v>
      </c>
      <c r="AJ18" s="81">
        <v>342.637145356722</v>
      </c>
      <c r="AK18" s="81">
        <v>344.83827260358</v>
      </c>
      <c r="AL18" s="81">
        <v>349.137231379</v>
      </c>
      <c r="AM18" s="81">
        <v>346.024641424247</v>
      </c>
      <c r="AN18" s="81">
        <v>343.213046559214</v>
      </c>
      <c r="AO18" s="81">
        <v>367.507261912773</v>
      </c>
      <c r="AP18" s="81">
        <v>374.73590921582</v>
      </c>
      <c r="AQ18" s="81">
        <v>381.949399421728</v>
      </c>
      <c r="AR18" s="81">
        <v>374.481421704303</v>
      </c>
      <c r="AS18" s="81">
        <v>380.531540128959</v>
      </c>
      <c r="AT18" s="81">
        <v>377.588430751153</v>
      </c>
      <c r="AU18" s="81">
        <v>378.6547689522</v>
      </c>
      <c r="AV18" s="81">
        <v>381.661976844226</v>
      </c>
      <c r="AW18" s="81">
        <v>378.554258550483</v>
      </c>
      <c r="AX18" s="81">
        <v>379.136970762989</v>
      </c>
      <c r="AY18" s="81">
        <v>393.115478532036</v>
      </c>
      <c r="AZ18" s="81">
        <v>398.380191301092</v>
      </c>
      <c r="BA18" s="81">
        <v>379.132484424313</v>
      </c>
      <c r="BB18" s="81">
        <v>367.35570281398</v>
      </c>
      <c r="BC18" s="81">
        <v>332.884070777214</v>
      </c>
      <c r="BD18" s="81">
        <v>318.344480286008</v>
      </c>
      <c r="BE18" s="81">
        <v>300.291650473697</v>
      </c>
      <c r="BF18" s="108">
        <v>-0.0592857736553803</v>
      </c>
      <c r="BG18" s="108">
        <v>-0.0169222552645956</v>
      </c>
      <c r="BH18" s="108">
        <v>0.0720965546229623</v>
      </c>
    </row>
    <row r="19" spans="8:8">
      <c r="B19" s="76"/>
      <c r="C19" s="76"/>
      <c r="D19" s="76"/>
      <c r="E19" s="76"/>
      <c r="F19" s="76"/>
      <c r="G19" s="76"/>
      <c r="H19" s="76"/>
      <c r="I19" s="76"/>
      <c r="J19" s="76"/>
      <c r="K19" s="76"/>
      <c r="L19" s="76"/>
      <c r="M19" s="76"/>
      <c r="N19" s="76"/>
      <c r="O19" s="76"/>
      <c r="P19" s="76"/>
      <c r="Q19" s="76"/>
      <c r="R19" s="76"/>
      <c r="S19" s="76"/>
      <c r="T19" s="76"/>
      <c r="U19" s="76"/>
      <c r="V19" s="76"/>
      <c r="W19" s="76"/>
      <c r="X19" s="76"/>
      <c r="Y19" s="76"/>
      <c r="Z19" s="76"/>
      <c r="AA19" s="76"/>
      <c r="AB19" s="76"/>
      <c r="AC19" s="76"/>
      <c r="AD19" s="76"/>
      <c r="AE19" s="76"/>
      <c r="AF19" s="76"/>
      <c r="AG19" s="76"/>
      <c r="AH19" s="76"/>
      <c r="AI19" s="76"/>
      <c r="AJ19" s="76"/>
      <c r="AK19" s="76"/>
      <c r="AL19" s="76"/>
      <c r="AM19" s="76"/>
      <c r="AN19" s="76"/>
      <c r="AO19" s="76"/>
      <c r="AP19" s="76"/>
      <c r="AQ19" s="76"/>
      <c r="AR19" s="76"/>
      <c r="AS19" s="76"/>
      <c r="AT19" s="76"/>
      <c r="AU19" s="76"/>
      <c r="AV19" s="76"/>
      <c r="AW19" s="76"/>
      <c r="AX19" s="76"/>
      <c r="AY19" s="76"/>
      <c r="AZ19" s="76"/>
      <c r="BA19" s="76"/>
      <c r="BB19" s="76"/>
      <c r="BC19" s="76"/>
      <c r="BD19" s="76"/>
      <c r="BE19" s="115"/>
      <c r="BF19" s="78"/>
      <c r="BG19" s="78"/>
      <c r="BH19" s="78"/>
    </row>
    <row r="20" spans="8:8">
      <c r="A20" s="69" t="s">
        <v>117</v>
      </c>
      <c r="B20" s="76" t="s">
        <v>114</v>
      </c>
      <c r="C20" s="76" t="s">
        <v>114</v>
      </c>
      <c r="D20" s="76" t="s">
        <v>114</v>
      </c>
      <c r="E20" s="76" t="s">
        <v>114</v>
      </c>
      <c r="F20" s="76" t="s">
        <v>114</v>
      </c>
      <c r="G20" s="76" t="s">
        <v>114</v>
      </c>
      <c r="H20" s="76" t="s">
        <v>114</v>
      </c>
      <c r="I20" s="76">
        <v>0.0977303070761015</v>
      </c>
      <c r="J20" s="76">
        <v>0.146194926568758</v>
      </c>
      <c r="K20" s="76">
        <v>0.0974632843791722</v>
      </c>
      <c r="L20" s="76">
        <v>0.146194926568758</v>
      </c>
      <c r="M20" s="76">
        <v>0.195460614152203</v>
      </c>
      <c r="N20" s="76">
        <v>0.487316421895861</v>
      </c>
      <c r="O20" s="76">
        <v>0.389853137516689</v>
      </c>
      <c r="P20" s="76">
        <v>0.389853137516689</v>
      </c>
      <c r="Q20" s="76">
        <v>0.293190921228304</v>
      </c>
      <c r="R20" s="76">
        <v>0.730974632843792</v>
      </c>
      <c r="S20" s="76">
        <v>1.65687583444593</v>
      </c>
      <c r="T20" s="76">
        <v>2.0954606141522</v>
      </c>
      <c r="U20" s="76">
        <v>2.29666221628838</v>
      </c>
      <c r="V20" s="76">
        <v>2.92389853137517</v>
      </c>
      <c r="W20" s="76">
        <v>3.60614152202937</v>
      </c>
      <c r="X20" s="76">
        <v>4.53204272363151</v>
      </c>
      <c r="Y20" s="76">
        <v>4.69105473965287</v>
      </c>
      <c r="Z20" s="76">
        <v>5.45794392523365</v>
      </c>
      <c r="AA20" s="76">
        <v>5.89652870493992</v>
      </c>
      <c r="AB20" s="76">
        <v>6.91989319092123</v>
      </c>
      <c r="AC20" s="76">
        <v>7.67182910547396</v>
      </c>
      <c r="AD20" s="76">
        <v>8.18691588785047</v>
      </c>
      <c r="AE20" s="76">
        <v>9.01535380507343</v>
      </c>
      <c r="AF20" s="76">
        <v>9.06408544726302</v>
      </c>
      <c r="AG20" s="76">
        <v>10.1639519359146</v>
      </c>
      <c r="AH20" s="76">
        <v>11.2082777036048</v>
      </c>
      <c r="AI20" s="76">
        <v>11.5981308411215</v>
      </c>
      <c r="AJ20" s="76">
        <v>14.5707610146862</v>
      </c>
      <c r="AK20" s="76">
        <v>17.7380507343124</v>
      </c>
      <c r="AL20" s="76">
        <v>16.958611481976</v>
      </c>
      <c r="AM20" s="76">
        <v>18.0794392523364</v>
      </c>
      <c r="AN20" s="76">
        <v>17.9332443257677</v>
      </c>
      <c r="AO20" s="76">
        <v>19.0574098798398</v>
      </c>
      <c r="AP20" s="76">
        <v>18.51683</v>
      </c>
      <c r="AQ20" s="76">
        <v>16.83866</v>
      </c>
      <c r="AR20" s="76">
        <v>15.168849</v>
      </c>
      <c r="AS20" s="76">
        <v>14.035467</v>
      </c>
      <c r="AT20" s="76">
        <v>12.902931</v>
      </c>
      <c r="AU20" s="76">
        <v>12.156576</v>
      </c>
      <c r="AV20" s="76">
        <v>10.94062</v>
      </c>
      <c r="AW20" s="76">
        <v>9.979991</v>
      </c>
      <c r="AX20" s="76">
        <v>8.682906</v>
      </c>
      <c r="AY20" s="76">
        <v>8.130409</v>
      </c>
      <c r="AZ20" s="76">
        <v>7.689812</v>
      </c>
      <c r="BA20" s="76">
        <v>6.924374</v>
      </c>
      <c r="BB20" s="76">
        <v>6.736967</v>
      </c>
      <c r="BC20" s="76">
        <v>5.646862</v>
      </c>
      <c r="BD20" s="76">
        <v>5.017234</v>
      </c>
      <c r="BE20" s="115">
        <v>3.51998</v>
      </c>
      <c r="BF20" s="78">
        <v>-0.300339077606105</v>
      </c>
      <c r="BG20" s="78">
        <v>-0.0901336613856414</v>
      </c>
      <c r="BH20" s="78">
        <v>8.45106515420626E-4</v>
      </c>
    </row>
    <row r="21" spans="8:8">
      <c r="A21" s="69" t="s">
        <v>126</v>
      </c>
      <c r="B21" s="76">
        <v>2.278</v>
      </c>
      <c r="C21" s="76">
        <v>1.85</v>
      </c>
      <c r="D21" s="76">
        <v>1.723</v>
      </c>
      <c r="E21" s="76">
        <v>1.627</v>
      </c>
      <c r="F21" s="76">
        <v>1.591</v>
      </c>
      <c r="G21" s="76">
        <v>1.502</v>
      </c>
      <c r="H21" s="76">
        <v>1.353</v>
      </c>
      <c r="I21" s="76">
        <v>1.21</v>
      </c>
      <c r="J21" s="76">
        <v>1.105</v>
      </c>
      <c r="K21" s="76">
        <v>1.104</v>
      </c>
      <c r="L21" s="76">
        <v>1.235</v>
      </c>
      <c r="M21" s="76">
        <v>1.293</v>
      </c>
      <c r="N21" s="76">
        <v>1.246</v>
      </c>
      <c r="O21" s="76">
        <v>1.489</v>
      </c>
      <c r="P21" s="76">
        <v>1.717</v>
      </c>
      <c r="Q21" s="76">
        <v>1.707</v>
      </c>
      <c r="R21" s="76">
        <v>1.487</v>
      </c>
      <c r="S21" s="76">
        <v>1.763</v>
      </c>
      <c r="T21" s="76">
        <v>2.241</v>
      </c>
      <c r="U21" s="76">
        <v>2.273</v>
      </c>
      <c r="V21" s="76">
        <v>2.384</v>
      </c>
      <c r="W21" s="76">
        <v>2.558</v>
      </c>
      <c r="X21" s="76">
        <v>3.935</v>
      </c>
      <c r="Y21" s="76">
        <v>4.837</v>
      </c>
      <c r="Z21" s="76">
        <v>4.604</v>
      </c>
      <c r="AA21" s="76">
        <v>4.668</v>
      </c>
      <c r="AB21" s="76">
        <v>4.332</v>
      </c>
      <c r="AC21" s="76">
        <v>4.501</v>
      </c>
      <c r="AD21" s="76">
        <v>4.64</v>
      </c>
      <c r="AE21" s="76">
        <v>4.895</v>
      </c>
      <c r="AF21" s="76">
        <v>5.236</v>
      </c>
      <c r="AG21" s="76">
        <v>5.452</v>
      </c>
      <c r="AH21" s="76">
        <v>5.948</v>
      </c>
      <c r="AI21" s="76">
        <v>5.622</v>
      </c>
      <c r="AJ21" s="76">
        <v>5.015</v>
      </c>
      <c r="AK21" s="76">
        <v>4.586</v>
      </c>
      <c r="AL21" s="76">
        <v>4.128</v>
      </c>
      <c r="AM21" s="76">
        <v>5.531</v>
      </c>
      <c r="AN21" s="76">
        <v>5.57</v>
      </c>
      <c r="AO21" s="76">
        <v>5.469</v>
      </c>
      <c r="AP21" s="76">
        <v>6.111</v>
      </c>
      <c r="AQ21" s="76">
        <v>5.769</v>
      </c>
      <c r="AR21" s="76">
        <v>5.860609627</v>
      </c>
      <c r="AS21" s="76">
        <v>5.235985736</v>
      </c>
      <c r="AT21" s="76">
        <v>4.572279145</v>
      </c>
      <c r="AU21" s="76">
        <v>5.10619258</v>
      </c>
      <c r="AV21" s="76">
        <v>5.30696645</v>
      </c>
      <c r="AW21" s="76">
        <v>5.396783065</v>
      </c>
      <c r="AX21" s="76">
        <v>5.501789216</v>
      </c>
      <c r="AY21" s="76">
        <v>5.765166438</v>
      </c>
      <c r="AZ21" s="76">
        <v>5.470205392</v>
      </c>
      <c r="BA21" s="76">
        <v>3.759517016</v>
      </c>
      <c r="BB21" s="76">
        <v>4.14819688</v>
      </c>
      <c r="BC21" s="76">
        <v>4.6841989</v>
      </c>
      <c r="BD21" s="76">
        <v>4.27856771</v>
      </c>
      <c r="BE21" s="115">
        <v>5.42199157</v>
      </c>
      <c r="BF21" s="78">
        <v>0.263782123336437</v>
      </c>
      <c r="BG21" s="78">
        <v>-0.00661735751921955</v>
      </c>
      <c r="BH21" s="78">
        <v>0.00130175751065708</v>
      </c>
    </row>
    <row r="22" spans="8:8">
      <c r="A22" s="69" t="s">
        <v>132</v>
      </c>
      <c r="B22" s="76" t="s">
        <v>114</v>
      </c>
      <c r="C22" s="76" t="s">
        <v>114</v>
      </c>
      <c r="D22" s="76" t="s">
        <v>114</v>
      </c>
      <c r="E22" s="76" t="s">
        <v>114</v>
      </c>
      <c r="F22" s="76" t="s">
        <v>114</v>
      </c>
      <c r="G22" s="76" t="s">
        <v>114</v>
      </c>
      <c r="H22" s="76">
        <v>0.292780748663102</v>
      </c>
      <c r="I22" s="76">
        <v>1.61470588235294</v>
      </c>
      <c r="J22" s="76">
        <v>1.56149732620321</v>
      </c>
      <c r="K22" s="76">
        <v>1.70788770053476</v>
      </c>
      <c r="L22" s="76">
        <v>9.2225935828877</v>
      </c>
      <c r="M22" s="76">
        <v>13.6516042780749</v>
      </c>
      <c r="N22" s="76">
        <v>14.004679144385</v>
      </c>
      <c r="O22" s="76">
        <v>17.3716577540107</v>
      </c>
      <c r="P22" s="76">
        <v>19.4995198533959</v>
      </c>
      <c r="Q22" s="76">
        <v>25.0496303612354</v>
      </c>
      <c r="R22" s="76">
        <v>24.2923407090109</v>
      </c>
      <c r="S22" s="76">
        <v>25.2315162883335</v>
      </c>
      <c r="T22" s="76">
        <v>31.3976415111499</v>
      </c>
      <c r="U22" s="76">
        <v>35.9547667248718</v>
      </c>
      <c r="V22" s="76">
        <v>39.2108211011677</v>
      </c>
      <c r="W22" s="76">
        <v>43.0340497107934</v>
      </c>
      <c r="X22" s="76">
        <v>50.1152774291535</v>
      </c>
      <c r="Y22" s="76">
        <v>56.9795421259413</v>
      </c>
      <c r="Z22" s="76">
        <v>74.9090898177453</v>
      </c>
      <c r="AA22" s="76">
        <v>82.1430514933246</v>
      </c>
      <c r="AB22" s="76">
        <v>93.8422448979592</v>
      </c>
      <c r="AC22" s="76">
        <v>106.900702553749</v>
      </c>
      <c r="AD22" s="76">
        <v>114.128342473353</v>
      </c>
      <c r="AE22" s="76">
        <v>128.582961229947</v>
      </c>
      <c r="AF22" s="76">
        <v>138.399687284004</v>
      </c>
      <c r="AG22" s="76">
        <v>154.664268416457</v>
      </c>
      <c r="AH22" s="76">
        <v>156.227930308487</v>
      </c>
      <c r="AI22" s="76">
        <v>149.600210675179</v>
      </c>
      <c r="AJ22" s="76">
        <v>149.673701298701</v>
      </c>
      <c r="AK22" s="76">
        <v>160.073671876295</v>
      </c>
      <c r="AL22" s="76">
        <v>161.76102017339</v>
      </c>
      <c r="AM22" s="76">
        <v>157.359427392574</v>
      </c>
      <c r="AN22" s="76">
        <v>153.393125039896</v>
      </c>
      <c r="AO22" s="76">
        <v>150.222628312913</v>
      </c>
      <c r="AP22" s="76">
        <v>138.434162985484</v>
      </c>
      <c r="AQ22" s="76">
        <v>128.851962931059</v>
      </c>
      <c r="AR22" s="76">
        <v>118.434014262439</v>
      </c>
      <c r="AS22" s="76">
        <v>114.453878722201</v>
      </c>
      <c r="AT22" s="76">
        <v>108.37522164075</v>
      </c>
      <c r="AU22" s="76">
        <v>98.5906117419779</v>
      </c>
      <c r="AV22" s="76">
        <v>93.3657683733533</v>
      </c>
      <c r="AW22" s="76">
        <v>87.0450196657338</v>
      </c>
      <c r="AX22" s="76">
        <v>82.9300698998725</v>
      </c>
      <c r="AY22" s="76">
        <v>84.9663720558396</v>
      </c>
      <c r="AZ22" s="76">
        <v>87.6365225316082</v>
      </c>
      <c r="BA22" s="76">
        <v>90.3067148566071</v>
      </c>
      <c r="BB22" s="76">
        <v>88.8568290867862</v>
      </c>
      <c r="BC22" s="76">
        <v>83.3183719809385</v>
      </c>
      <c r="BD22" s="76">
        <v>78.5452972948293</v>
      </c>
      <c r="BE22" s="115">
        <v>91.9715565189168</v>
      </c>
      <c r="BF22" s="78">
        <v>0.167737232807767</v>
      </c>
      <c r="BG22" s="78">
        <v>-0.0316797393315496</v>
      </c>
      <c r="BH22" s="78">
        <v>0.0220813077482011</v>
      </c>
    </row>
    <row r="23" spans="8:8">
      <c r="A23" s="69" t="s">
        <v>135</v>
      </c>
      <c r="B23" s="76">
        <v>12.821</v>
      </c>
      <c r="C23" s="76">
        <v>13.075</v>
      </c>
      <c r="D23" s="76">
        <v>13.456</v>
      </c>
      <c r="E23" s="76">
        <v>13.535</v>
      </c>
      <c r="F23" s="76">
        <v>13.546</v>
      </c>
      <c r="G23" s="76">
        <v>13.677</v>
      </c>
      <c r="H23" s="76">
        <v>14.093</v>
      </c>
      <c r="I23" s="76">
        <v>14.428</v>
      </c>
      <c r="J23" s="76">
        <v>14.637</v>
      </c>
      <c r="K23" s="76">
        <v>14.836</v>
      </c>
      <c r="L23" s="76">
        <v>14.98</v>
      </c>
      <c r="M23" s="76">
        <v>15.09</v>
      </c>
      <c r="N23" s="76">
        <v>15.04</v>
      </c>
      <c r="O23" s="76">
        <v>14.114</v>
      </c>
      <c r="P23" s="76">
        <v>12.713</v>
      </c>
      <c r="Q23" s="76">
        <v>12.001</v>
      </c>
      <c r="R23" s="76">
        <v>12.134</v>
      </c>
      <c r="S23" s="76">
        <v>12.232</v>
      </c>
      <c r="T23" s="76">
        <v>12.083</v>
      </c>
      <c r="U23" s="76">
        <v>11.943</v>
      </c>
      <c r="V23" s="76">
        <v>11.248</v>
      </c>
      <c r="W23" s="76">
        <v>10.655</v>
      </c>
      <c r="X23" s="76">
        <v>10.034</v>
      </c>
      <c r="Y23" s="76">
        <v>9.839</v>
      </c>
      <c r="Z23" s="76">
        <v>9.623</v>
      </c>
      <c r="AA23" s="76">
        <v>8.136</v>
      </c>
      <c r="AB23" s="76">
        <v>7.008</v>
      </c>
      <c r="AC23" s="76">
        <v>6.827</v>
      </c>
      <c r="AD23" s="76">
        <v>6.929</v>
      </c>
      <c r="AE23" s="76">
        <v>6.974</v>
      </c>
      <c r="AF23" s="76">
        <v>6.951</v>
      </c>
      <c r="AG23" s="76">
        <v>6.852</v>
      </c>
      <c r="AH23" s="76">
        <v>6.75</v>
      </c>
      <c r="AI23" s="76">
        <v>6.553</v>
      </c>
      <c r="AJ23" s="76">
        <v>6.379</v>
      </c>
      <c r="AK23" s="76">
        <v>6.287</v>
      </c>
      <c r="AL23" s="76">
        <v>6.238</v>
      </c>
      <c r="AM23" s="76">
        <v>6.072</v>
      </c>
      <c r="AN23" s="76">
        <v>5.89</v>
      </c>
      <c r="AO23" s="76">
        <v>5.705</v>
      </c>
      <c r="AP23" s="76">
        <v>5.437</v>
      </c>
      <c r="AQ23" s="76">
        <v>4.996</v>
      </c>
      <c r="AR23" s="76">
        <v>4.745</v>
      </c>
      <c r="AS23" s="76">
        <v>4.719</v>
      </c>
      <c r="AT23" s="76">
        <v>4.498</v>
      </c>
      <c r="AU23" s="76">
        <v>4.287</v>
      </c>
      <c r="AV23" s="76">
        <v>4.222</v>
      </c>
      <c r="AW23" s="76">
        <v>3.982</v>
      </c>
      <c r="AX23" s="76">
        <v>4.131</v>
      </c>
      <c r="AY23" s="76">
        <v>4.052</v>
      </c>
      <c r="AZ23" s="76">
        <v>4.003</v>
      </c>
      <c r="BA23" s="76">
        <v>3.802</v>
      </c>
      <c r="BB23" s="76">
        <v>3.634</v>
      </c>
      <c r="BC23" s="76">
        <v>3.577</v>
      </c>
      <c r="BD23" s="76">
        <v>3.567</v>
      </c>
      <c r="BE23" s="115">
        <v>3.458</v>
      </c>
      <c r="BF23" s="78">
        <v>-0.0332066407153613</v>
      </c>
      <c r="BG23" s="78">
        <v>-0.02292395495848</v>
      </c>
      <c r="BH23" s="78">
        <v>8.30225833761704E-4</v>
      </c>
    </row>
    <row r="24" spans="8:8">
      <c r="A24" s="69" t="s">
        <v>143</v>
      </c>
      <c r="B24" s="76">
        <v>0.084</v>
      </c>
      <c r="C24" s="76">
        <v>0.078</v>
      </c>
      <c r="D24" s="76">
        <v>0.089</v>
      </c>
      <c r="E24" s="76">
        <v>0.084</v>
      </c>
      <c r="F24" s="76">
        <v>0.085</v>
      </c>
      <c r="G24" s="76">
        <v>0.156</v>
      </c>
      <c r="H24" s="76">
        <v>0.212</v>
      </c>
      <c r="I24" s="76">
        <v>0.333</v>
      </c>
      <c r="J24" s="76">
        <v>0.372</v>
      </c>
      <c r="K24" s="76">
        <v>0.41</v>
      </c>
      <c r="L24" s="76">
        <v>1.568</v>
      </c>
      <c r="M24" s="76">
        <v>12.169</v>
      </c>
      <c r="N24" s="76">
        <v>38.265</v>
      </c>
      <c r="O24" s="76">
        <v>54.006</v>
      </c>
      <c r="P24" s="76">
        <v>77.854</v>
      </c>
      <c r="Q24" s="76">
        <v>80.467</v>
      </c>
      <c r="R24" s="76">
        <v>89.48</v>
      </c>
      <c r="S24" s="76">
        <v>103.219</v>
      </c>
      <c r="T24" s="76">
        <v>114.96</v>
      </c>
      <c r="U24" s="76">
        <v>126.065</v>
      </c>
      <c r="V24" s="76">
        <v>127.611</v>
      </c>
      <c r="W24" s="76">
        <v>127.068</v>
      </c>
      <c r="X24" s="76">
        <v>123.351</v>
      </c>
      <c r="Y24" s="76">
        <v>114.459</v>
      </c>
      <c r="Z24" s="76">
        <v>91.71</v>
      </c>
      <c r="AA24" s="76">
        <v>91.604</v>
      </c>
      <c r="AB24" s="76">
        <v>91.26</v>
      </c>
      <c r="AC24" s="76">
        <v>94.251</v>
      </c>
      <c r="AD24" s="76">
        <v>100.189</v>
      </c>
      <c r="AE24" s="76">
        <v>126.542</v>
      </c>
      <c r="AF24" s="76">
        <v>129.894</v>
      </c>
      <c r="AG24" s="76">
        <v>129.741</v>
      </c>
      <c r="AH24" s="76">
        <v>127.883</v>
      </c>
      <c r="AI24" s="76">
        <v>132.633</v>
      </c>
      <c r="AJ24" s="76">
        <v>137.099</v>
      </c>
      <c r="AK24" s="76">
        <v>126.24501</v>
      </c>
      <c r="AL24" s="76">
        <v>116.67838</v>
      </c>
      <c r="AM24" s="76">
        <v>115.94426</v>
      </c>
      <c r="AN24" s="76">
        <v>106.07293</v>
      </c>
      <c r="AO24" s="76">
        <v>95.37401</v>
      </c>
      <c r="AP24" s="76">
        <v>84.72112</v>
      </c>
      <c r="AQ24" s="76">
        <v>76.57784</v>
      </c>
      <c r="AR24" s="76">
        <v>76.57509</v>
      </c>
      <c r="AS24" s="76">
        <v>71.78883</v>
      </c>
      <c r="AT24" s="76">
        <v>68.19854</v>
      </c>
      <c r="AU24" s="76">
        <v>62.96161</v>
      </c>
      <c r="AV24" s="76">
        <v>51.97242</v>
      </c>
      <c r="AW24" s="76">
        <v>44.56082</v>
      </c>
      <c r="AX24" s="76">
        <v>40.64639</v>
      </c>
      <c r="AY24" s="76">
        <v>39.92792</v>
      </c>
      <c r="AZ24" s="76">
        <v>45.28773</v>
      </c>
      <c r="BA24" s="76">
        <v>47.4445782</v>
      </c>
      <c r="BB24" s="76">
        <v>46.630331</v>
      </c>
      <c r="BC24" s="76">
        <v>50.87039</v>
      </c>
      <c r="BD24" s="76">
        <v>51.8177076116536</v>
      </c>
      <c r="BE24" s="115">
        <v>48.1315254482758</v>
      </c>
      <c r="BF24" s="78">
        <v>-0.0736753754550705</v>
      </c>
      <c r="BG24" s="78">
        <v>-0.0270952765934541</v>
      </c>
      <c r="BH24" s="78">
        <v>0.0115558229744122</v>
      </c>
    </row>
    <row r="25" spans="8:8">
      <c r="A25" s="69" t="s">
        <v>144</v>
      </c>
      <c r="B25" s="76">
        <v>23.823</v>
      </c>
      <c r="C25" s="76">
        <v>24.623</v>
      </c>
      <c r="D25" s="76">
        <v>25.648</v>
      </c>
      <c r="E25" s="76">
        <v>26.273</v>
      </c>
      <c r="F25" s="76">
        <v>26.822</v>
      </c>
      <c r="G25" s="76">
        <v>26.654</v>
      </c>
      <c r="H25" s="76">
        <v>25.672</v>
      </c>
      <c r="I25" s="76">
        <v>25.464</v>
      </c>
      <c r="J25" s="76">
        <v>25.574</v>
      </c>
      <c r="K25" s="76">
        <v>25.478</v>
      </c>
      <c r="L25" s="76">
        <v>25.181</v>
      </c>
      <c r="M25" s="76">
        <v>24.51</v>
      </c>
      <c r="N25" s="76">
        <v>23.746</v>
      </c>
      <c r="O25" s="76">
        <v>24.14</v>
      </c>
      <c r="P25" s="76">
        <v>25.117</v>
      </c>
      <c r="Q25" s="76">
        <v>23.86</v>
      </c>
      <c r="R25" s="76">
        <v>23.002</v>
      </c>
      <c r="S25" s="76">
        <v>24.062</v>
      </c>
      <c r="T25" s="76">
        <v>25.94</v>
      </c>
      <c r="U25" s="76">
        <v>26.113</v>
      </c>
      <c r="V25" s="76">
        <v>33.927</v>
      </c>
      <c r="W25" s="76">
        <v>34.219</v>
      </c>
      <c r="X25" s="76">
        <v>33.177</v>
      </c>
      <c r="Y25" s="76">
        <v>32.237</v>
      </c>
      <c r="Z25" s="76">
        <v>31.055</v>
      </c>
      <c r="AA25" s="76">
        <v>30.696</v>
      </c>
      <c r="AB25" s="76">
        <v>30.914</v>
      </c>
      <c r="AC25" s="76">
        <v>29.236</v>
      </c>
      <c r="AD25" s="76">
        <v>26.939</v>
      </c>
      <c r="AE25" s="76">
        <v>27.068</v>
      </c>
      <c r="AF25" s="76">
        <v>25.637</v>
      </c>
      <c r="AG25" s="76">
        <v>24.284</v>
      </c>
      <c r="AH25" s="76">
        <v>23.1261</v>
      </c>
      <c r="AI25" s="76">
        <v>22.2859</v>
      </c>
      <c r="AJ25" s="76">
        <v>20.757696</v>
      </c>
      <c r="AK25" s="76">
        <v>20.633705</v>
      </c>
      <c r="AL25" s="76">
        <v>20.517167</v>
      </c>
      <c r="AM25" s="76">
        <v>21.266234</v>
      </c>
      <c r="AN25" s="76">
        <v>21.502044</v>
      </c>
      <c r="AO25" s="76">
        <v>21.102315</v>
      </c>
      <c r="AP25" s="76">
        <v>20.03772012</v>
      </c>
      <c r="AQ25" s="76">
        <v>19.631149</v>
      </c>
      <c r="AR25" s="76">
        <v>19.5730963631413</v>
      </c>
      <c r="AS25" s="76">
        <v>18.6223704545715</v>
      </c>
      <c r="AT25" s="76">
        <v>17.572255653769</v>
      </c>
      <c r="AU25" s="76">
        <v>16.8607063618993</v>
      </c>
      <c r="AV25" s="76">
        <v>16.6515633605618</v>
      </c>
      <c r="AW25" s="76">
        <v>16.7014474218974</v>
      </c>
      <c r="AX25" s="76">
        <v>17.1172458166619</v>
      </c>
      <c r="AY25" s="76">
        <v>16.9202459902551</v>
      </c>
      <c r="AZ25" s="76">
        <v>16.5311622640392</v>
      </c>
      <c r="BA25" s="76">
        <v>15.6315262597475</v>
      </c>
      <c r="BB25" s="76">
        <v>15.0184125793061</v>
      </c>
      <c r="BC25" s="76">
        <v>15.2398216046451</v>
      </c>
      <c r="BD25" s="76">
        <v>14.9981974047347</v>
      </c>
      <c r="BE25" s="115">
        <v>14.5674954544549</v>
      </c>
      <c r="BF25" s="78">
        <v>-0.0313706932727797</v>
      </c>
      <c r="BG25" s="78">
        <v>-0.0157143461273218</v>
      </c>
      <c r="BH25" s="78">
        <v>0.00349748729308695</v>
      </c>
    </row>
    <row r="26" spans="8:8">
      <c r="A26" s="80" t="s">
        <v>145</v>
      </c>
      <c r="B26" s="81">
        <v>39.006</v>
      </c>
      <c r="C26" s="81">
        <v>39.626</v>
      </c>
      <c r="D26" s="81">
        <v>40.916</v>
      </c>
      <c r="E26" s="81">
        <v>41.519</v>
      </c>
      <c r="F26" s="81">
        <v>42.044</v>
      </c>
      <c r="G26" s="81">
        <v>41.989</v>
      </c>
      <c r="H26" s="81">
        <v>41.6227807486631</v>
      </c>
      <c r="I26" s="81">
        <v>43.1474361894291</v>
      </c>
      <c r="J26" s="81">
        <v>43.395692252772</v>
      </c>
      <c r="K26" s="81">
        <v>43.6333509849139</v>
      </c>
      <c r="L26" s="81">
        <v>52.3327885094564</v>
      </c>
      <c r="M26" s="81">
        <v>66.9090648922271</v>
      </c>
      <c r="N26" s="81">
        <v>92.7889955662809</v>
      </c>
      <c r="O26" s="81">
        <v>111.510510891527</v>
      </c>
      <c r="P26" s="81">
        <v>137.290372990913</v>
      </c>
      <c r="Q26" s="81">
        <v>143.377821282464</v>
      </c>
      <c r="R26" s="81">
        <v>151.126315341855</v>
      </c>
      <c r="S26" s="81">
        <v>168.16439212278</v>
      </c>
      <c r="T26" s="81">
        <v>188.717102125302</v>
      </c>
      <c r="U26" s="81">
        <v>204.64542894116</v>
      </c>
      <c r="V26" s="81">
        <v>217.304719632543</v>
      </c>
      <c r="W26" s="81">
        <v>221.140191232823</v>
      </c>
      <c r="X26" s="81">
        <v>225.144320152785</v>
      </c>
      <c r="Y26" s="81">
        <v>223.042596865594</v>
      </c>
      <c r="Z26" s="81">
        <v>217.359033742979</v>
      </c>
      <c r="AA26" s="81">
        <v>223.143580198265</v>
      </c>
      <c r="AB26" s="81">
        <v>234.27613808888</v>
      </c>
      <c r="AC26" s="81">
        <v>249.387531659223</v>
      </c>
      <c r="AD26" s="81">
        <v>261.012258361203</v>
      </c>
      <c r="AE26" s="81">
        <v>303.07731503502</v>
      </c>
      <c r="AF26" s="81">
        <v>315.181772731268</v>
      </c>
      <c r="AG26" s="81">
        <v>331.157220352372</v>
      </c>
      <c r="AH26" s="81">
        <v>331.143308012092</v>
      </c>
      <c r="AI26" s="81">
        <v>328.292241516301</v>
      </c>
      <c r="AJ26" s="81">
        <v>333.495158313388</v>
      </c>
      <c r="AK26" s="81">
        <v>335.563437610608</v>
      </c>
      <c r="AL26" s="81">
        <v>326.281178655366</v>
      </c>
      <c r="AM26" s="81">
        <v>324.25236064491</v>
      </c>
      <c r="AN26" s="81">
        <v>310.361343365663</v>
      </c>
      <c r="AO26" s="81">
        <v>296.930363192753</v>
      </c>
      <c r="AP26" s="81">
        <v>273.257833105484</v>
      </c>
      <c r="AQ26" s="81">
        <v>252.664611931059</v>
      </c>
      <c r="AR26" s="81">
        <v>240.35665925258</v>
      </c>
      <c r="AS26" s="81">
        <v>228.855531912772</v>
      </c>
      <c r="AT26" s="81">
        <v>216.119227439519</v>
      </c>
      <c r="AU26" s="81">
        <v>199.962696683877</v>
      </c>
      <c r="AV26" s="81">
        <v>182.459338183915</v>
      </c>
      <c r="AW26" s="81">
        <v>167.666061152631</v>
      </c>
      <c r="AX26" s="81">
        <v>159.009400932534</v>
      </c>
      <c r="AY26" s="81">
        <v>159.762113484095</v>
      </c>
      <c r="AZ26" s="81">
        <v>166.618432187647</v>
      </c>
      <c r="BA26" s="81">
        <v>167.868710332355</v>
      </c>
      <c r="BB26" s="81">
        <v>165.024736546092</v>
      </c>
      <c r="BC26" s="81">
        <v>163.336644485584</v>
      </c>
      <c r="BD26" s="81">
        <v>158.224004021218</v>
      </c>
      <c r="BE26" s="81">
        <v>167.070548991648</v>
      </c>
      <c r="BF26" s="113">
        <v>0.0530265184004042</v>
      </c>
      <c r="BG26" s="113">
        <v>-0.0307007059902141</v>
      </c>
      <c r="BH26" s="113">
        <v>0.0401117078755397</v>
      </c>
    </row>
    <row r="27" spans="8:8">
      <c r="B27" s="76"/>
      <c r="C27" s="76"/>
      <c r="D27" s="76"/>
      <c r="E27" s="76"/>
      <c r="F27" s="76"/>
      <c r="G27" s="76"/>
      <c r="H27" s="76"/>
      <c r="I27" s="76"/>
      <c r="J27" s="76"/>
      <c r="K27" s="76"/>
      <c r="L27" s="76"/>
      <c r="M27" s="76"/>
      <c r="N27" s="76"/>
      <c r="O27" s="76"/>
      <c r="P27" s="76"/>
      <c r="Q27" s="76"/>
      <c r="R27" s="76"/>
      <c r="S27" s="76"/>
      <c r="T27" s="76"/>
      <c r="U27" s="76"/>
      <c r="V27" s="76"/>
      <c r="W27" s="76"/>
      <c r="X27" s="76"/>
      <c r="Y27" s="76"/>
      <c r="Z27" s="76"/>
      <c r="AA27" s="76"/>
      <c r="AB27" s="76"/>
      <c r="AC27" s="76"/>
      <c r="AD27" s="76"/>
      <c r="AE27" s="76"/>
      <c r="AF27" s="76"/>
      <c r="AG27" s="76"/>
      <c r="AH27" s="76"/>
      <c r="AI27" s="76"/>
      <c r="AJ27" s="76"/>
      <c r="AK27" s="76"/>
      <c r="AL27" s="76"/>
      <c r="AM27" s="76"/>
      <c r="AN27" s="76"/>
      <c r="AO27" s="76"/>
      <c r="AP27" s="76"/>
      <c r="AQ27" s="76"/>
      <c r="AR27" s="76"/>
      <c r="AS27" s="76"/>
      <c r="AT27" s="76"/>
      <c r="AU27" s="76"/>
      <c r="AV27" s="76"/>
      <c r="AW27" s="76"/>
      <c r="AX27" s="76"/>
      <c r="AY27" s="76"/>
      <c r="AZ27" s="76"/>
      <c r="BA27" s="76"/>
      <c r="BB27" s="76"/>
      <c r="BC27" s="76"/>
      <c r="BD27" s="76"/>
      <c r="BE27" s="115"/>
      <c r="BF27" s="78"/>
      <c r="BG27" s="78"/>
      <c r="BH27" s="78"/>
    </row>
    <row r="28" spans="8:8">
      <c r="A28" s="69" t="s">
        <v>146</v>
      </c>
      <c r="B28" s="76" t="s">
        <v>114</v>
      </c>
      <c r="C28" s="76" t="s">
        <v>114</v>
      </c>
      <c r="D28" s="76" t="s">
        <v>114</v>
      </c>
      <c r="E28" s="76" t="s">
        <v>114</v>
      </c>
      <c r="F28" s="76" t="s">
        <v>114</v>
      </c>
      <c r="G28" s="76" t="s">
        <v>114</v>
      </c>
      <c r="H28" s="76" t="s">
        <v>114</v>
      </c>
      <c r="I28" s="76" t="s">
        <v>114</v>
      </c>
      <c r="J28" s="76" t="s">
        <v>114</v>
      </c>
      <c r="K28" s="76" t="s">
        <v>114</v>
      </c>
      <c r="L28" s="76" t="s">
        <v>114</v>
      </c>
      <c r="M28" s="76" t="s">
        <v>114</v>
      </c>
      <c r="N28" s="76" t="s">
        <v>114</v>
      </c>
      <c r="O28" s="76" t="s">
        <v>114</v>
      </c>
      <c r="P28" s="76" t="s">
        <v>114</v>
      </c>
      <c r="Q28" s="76" t="s">
        <v>114</v>
      </c>
      <c r="R28" s="76" t="s">
        <v>114</v>
      </c>
      <c r="S28" s="76" t="s">
        <v>114</v>
      </c>
      <c r="T28" s="76" t="s">
        <v>114</v>
      </c>
      <c r="U28" s="76" t="s">
        <v>114</v>
      </c>
      <c r="V28" s="76">
        <v>13.23</v>
      </c>
      <c r="W28" s="76">
        <v>13.05</v>
      </c>
      <c r="X28" s="76">
        <v>13.91</v>
      </c>
      <c r="Y28" s="76">
        <v>13.74</v>
      </c>
      <c r="Z28" s="76">
        <v>13.16</v>
      </c>
      <c r="AA28" s="76">
        <v>12.5</v>
      </c>
      <c r="AB28" s="76">
        <v>11.7737</v>
      </c>
      <c r="AC28" s="76">
        <v>11.1957</v>
      </c>
      <c r="AD28" s="76">
        <v>10.2513</v>
      </c>
      <c r="AE28" s="76">
        <v>9.5628</v>
      </c>
      <c r="AF28" s="76">
        <v>9.1617</v>
      </c>
      <c r="AG28" s="76">
        <v>9.1004</v>
      </c>
      <c r="AH28" s="76">
        <v>9.027</v>
      </c>
      <c r="AI28" s="76">
        <v>11.449</v>
      </c>
      <c r="AJ28" s="76">
        <v>13.851</v>
      </c>
      <c r="AK28" s="76">
        <v>14.069</v>
      </c>
      <c r="AL28" s="76">
        <v>14.979</v>
      </c>
      <c r="AM28" s="76">
        <v>15.334</v>
      </c>
      <c r="AN28" s="76">
        <v>15.378</v>
      </c>
      <c r="AO28" s="76">
        <v>15.459</v>
      </c>
      <c r="AP28" s="76">
        <v>22.2142</v>
      </c>
      <c r="AQ28" s="76">
        <v>32.2676</v>
      </c>
      <c r="AR28" s="76">
        <v>43.3599</v>
      </c>
      <c r="AS28" s="76">
        <v>45.3289</v>
      </c>
      <c r="AT28" s="76">
        <v>50.8666</v>
      </c>
      <c r="AU28" s="76">
        <v>51.3173</v>
      </c>
      <c r="AV28" s="76">
        <v>46.095</v>
      </c>
      <c r="AW28" s="76">
        <v>43.7383</v>
      </c>
      <c r="AX28" s="76">
        <v>43.845</v>
      </c>
      <c r="AY28" s="76">
        <v>42.5129</v>
      </c>
      <c r="AZ28" s="76">
        <v>42.0199</v>
      </c>
      <c r="BA28" s="76">
        <v>41.4276</v>
      </c>
      <c r="BB28" s="76">
        <v>39.0893</v>
      </c>
      <c r="BC28" s="76">
        <v>39.1983</v>
      </c>
      <c r="BD28" s="76">
        <v>37.9944</v>
      </c>
      <c r="BE28" s="115">
        <v>35.0997234434107</v>
      </c>
      <c r="BF28" s="78">
        <v>-0.0787110058407153</v>
      </c>
      <c r="BG28" s="78">
        <v>-0.0287552414449764</v>
      </c>
      <c r="BH28" s="78">
        <v>0.00842703792961564</v>
      </c>
    </row>
    <row r="29" spans="8:8">
      <c r="A29" s="69" t="s">
        <v>148</v>
      </c>
      <c r="B29" s="76" t="s">
        <v>114</v>
      </c>
      <c r="C29" s="76" t="s">
        <v>114</v>
      </c>
      <c r="D29" s="76" t="s">
        <v>114</v>
      </c>
      <c r="E29" s="76" t="s">
        <v>114</v>
      </c>
      <c r="F29" s="76" t="s">
        <v>114</v>
      </c>
      <c r="G29" s="76" t="s">
        <v>114</v>
      </c>
      <c r="H29" s="76" t="s">
        <v>114</v>
      </c>
      <c r="I29" s="76" t="s">
        <v>114</v>
      </c>
      <c r="J29" s="76" t="s">
        <v>114</v>
      </c>
      <c r="K29" s="76" t="s">
        <v>114</v>
      </c>
      <c r="L29" s="76" t="s">
        <v>114</v>
      </c>
      <c r="M29" s="76" t="s">
        <v>114</v>
      </c>
      <c r="N29" s="76" t="s">
        <v>114</v>
      </c>
      <c r="O29" s="76" t="s">
        <v>114</v>
      </c>
      <c r="P29" s="76" t="s">
        <v>114</v>
      </c>
      <c r="Q29" s="76" t="s">
        <v>114</v>
      </c>
      <c r="R29" s="76" t="s">
        <v>114</v>
      </c>
      <c r="S29" s="76" t="s">
        <v>114</v>
      </c>
      <c r="T29" s="76" t="s">
        <v>114</v>
      </c>
      <c r="U29" s="76" t="s">
        <v>114</v>
      </c>
      <c r="V29" s="76">
        <v>22.66</v>
      </c>
      <c r="W29" s="76">
        <v>23.29</v>
      </c>
      <c r="X29" s="76">
        <v>24.06</v>
      </c>
      <c r="Y29" s="76">
        <v>24.96</v>
      </c>
      <c r="Z29" s="76">
        <v>25.4</v>
      </c>
      <c r="AA29" s="76">
        <v>25.8</v>
      </c>
      <c r="AB29" s="76">
        <v>26.6</v>
      </c>
      <c r="AC29" s="76">
        <v>25.8</v>
      </c>
      <c r="AD29" s="76">
        <v>23.0</v>
      </c>
      <c r="AE29" s="76">
        <v>20.312</v>
      </c>
      <c r="AF29" s="76">
        <v>20.633</v>
      </c>
      <c r="AG29" s="76">
        <v>22.961</v>
      </c>
      <c r="AH29" s="76">
        <v>25.779</v>
      </c>
      <c r="AI29" s="76">
        <v>25.945</v>
      </c>
      <c r="AJ29" s="76">
        <v>30.131</v>
      </c>
      <c r="AK29" s="76">
        <v>35.317</v>
      </c>
      <c r="AL29" s="76">
        <v>40.091</v>
      </c>
      <c r="AM29" s="76">
        <v>47.271</v>
      </c>
      <c r="AN29" s="76">
        <v>51.4483</v>
      </c>
      <c r="AO29" s="76">
        <v>59.5013977846019</v>
      </c>
      <c r="AP29" s="76">
        <v>61.4931980478175</v>
      </c>
      <c r="AQ29" s="76">
        <v>65.0656237771441</v>
      </c>
      <c r="AR29" s="76">
        <v>67.1807045843387</v>
      </c>
      <c r="AS29" s="76">
        <v>70.7273482781312</v>
      </c>
      <c r="AT29" s="76">
        <v>76.4946271550779</v>
      </c>
      <c r="AU29" s="76">
        <v>79.688483724501</v>
      </c>
      <c r="AV29" s="76">
        <v>80.0640520070191</v>
      </c>
      <c r="AW29" s="76">
        <v>79.2793914235578</v>
      </c>
      <c r="AX29" s="76">
        <v>82.3083314323317</v>
      </c>
      <c r="AY29" s="76">
        <v>81.1091143233165</v>
      </c>
      <c r="AZ29" s="76">
        <v>80.1740113182716</v>
      </c>
      <c r="BA29" s="76">
        <v>78.5898574906778</v>
      </c>
      <c r="BB29" s="76">
        <v>86.9801275279667</v>
      </c>
      <c r="BC29" s="76">
        <v>90.4808697</v>
      </c>
      <c r="BD29" s="76">
        <v>91.0438854</v>
      </c>
      <c r="BE29" s="115">
        <v>86.1126111750347</v>
      </c>
      <c r="BF29" s="78">
        <v>-0.0567479579838648</v>
      </c>
      <c r="BG29" s="78">
        <v>0.0175645887746749</v>
      </c>
      <c r="BH29" s="78">
        <v>0.0206746426865791</v>
      </c>
    </row>
    <row r="30" spans="8:8">
      <c r="A30" s="69" t="s">
        <v>149</v>
      </c>
      <c r="B30" s="76" t="s">
        <v>114</v>
      </c>
      <c r="C30" s="76" t="s">
        <v>114</v>
      </c>
      <c r="D30" s="76" t="s">
        <v>114</v>
      </c>
      <c r="E30" s="76" t="s">
        <v>114</v>
      </c>
      <c r="F30" s="76" t="s">
        <v>114</v>
      </c>
      <c r="G30" s="76" t="s">
        <v>114</v>
      </c>
      <c r="H30" s="76" t="s">
        <v>114</v>
      </c>
      <c r="I30" s="76" t="s">
        <v>114</v>
      </c>
      <c r="J30" s="76" t="s">
        <v>114</v>
      </c>
      <c r="K30" s="76" t="s">
        <v>114</v>
      </c>
      <c r="L30" s="76" t="s">
        <v>114</v>
      </c>
      <c r="M30" s="76" t="s">
        <v>114</v>
      </c>
      <c r="N30" s="76" t="s">
        <v>114</v>
      </c>
      <c r="O30" s="76" t="s">
        <v>114</v>
      </c>
      <c r="P30" s="76" t="s">
        <v>114</v>
      </c>
      <c r="Q30" s="76" t="s">
        <v>114</v>
      </c>
      <c r="R30" s="76" t="s">
        <v>114</v>
      </c>
      <c r="S30" s="76" t="s">
        <v>114</v>
      </c>
      <c r="T30" s="76" t="s">
        <v>114</v>
      </c>
      <c r="U30" s="76" t="s">
        <v>114</v>
      </c>
      <c r="V30" s="76">
        <v>542.306</v>
      </c>
      <c r="W30" s="76">
        <v>561.182</v>
      </c>
      <c r="X30" s="76">
        <v>569.481</v>
      </c>
      <c r="Y30" s="76">
        <v>568.779</v>
      </c>
      <c r="Z30" s="76">
        <v>552.226</v>
      </c>
      <c r="AA30" s="76">
        <v>515.891</v>
      </c>
      <c r="AB30" s="76">
        <v>461.944</v>
      </c>
      <c r="AC30" s="76">
        <v>398.81</v>
      </c>
      <c r="AD30" s="76">
        <v>354.875</v>
      </c>
      <c r="AE30" s="76">
        <v>317.578</v>
      </c>
      <c r="AF30" s="76">
        <v>310.749</v>
      </c>
      <c r="AG30" s="76">
        <v>302.873</v>
      </c>
      <c r="AH30" s="76">
        <v>307.42</v>
      </c>
      <c r="AI30" s="76">
        <v>304.34</v>
      </c>
      <c r="AJ30" s="76">
        <v>304.768</v>
      </c>
      <c r="AK30" s="76">
        <v>326.650625492086</v>
      </c>
      <c r="AL30" s="76">
        <v>351.679581843664</v>
      </c>
      <c r="AM30" s="76">
        <v>383.695371</v>
      </c>
      <c r="AN30" s="76">
        <v>425.713784</v>
      </c>
      <c r="AO30" s="76">
        <v>463.29092</v>
      </c>
      <c r="AP30" s="76">
        <v>474.819445</v>
      </c>
      <c r="AQ30" s="76">
        <v>486.254243</v>
      </c>
      <c r="AR30" s="76">
        <v>497.330957124185</v>
      </c>
      <c r="AS30" s="76">
        <v>494.254214113229</v>
      </c>
      <c r="AT30" s="76">
        <v>501.362847767796</v>
      </c>
      <c r="AU30" s="76">
        <v>512.315626544375</v>
      </c>
      <c r="AV30" s="76">
        <v>519.463658515764</v>
      </c>
      <c r="AW30" s="76">
        <v>526.735645482845</v>
      </c>
      <c r="AX30" s="76">
        <v>532.223584828038</v>
      </c>
      <c r="AY30" s="76">
        <v>537.420586879069</v>
      </c>
      <c r="AZ30" s="76">
        <v>544.552364364466</v>
      </c>
      <c r="BA30" s="76">
        <v>558.479078847579</v>
      </c>
      <c r="BB30" s="76">
        <v>558.546696912203</v>
      </c>
      <c r="BC30" s="76">
        <v>567.884888435537</v>
      </c>
      <c r="BD30" s="76">
        <v>573.388844930537</v>
      </c>
      <c r="BE30" s="115">
        <v>524.404217284094</v>
      </c>
      <c r="BF30" s="78">
        <v>-0.0879288575284902</v>
      </c>
      <c r="BG30" s="78">
        <v>0.0135138996316473</v>
      </c>
      <c r="BH30" s="78">
        <v>0.12590339170701</v>
      </c>
    </row>
    <row r="31" spans="8:8">
      <c r="A31" s="69" t="s">
        <v>150</v>
      </c>
      <c r="B31" s="76" t="s">
        <v>114</v>
      </c>
      <c r="C31" s="76" t="s">
        <v>114</v>
      </c>
      <c r="D31" s="76" t="s">
        <v>114</v>
      </c>
      <c r="E31" s="76" t="s">
        <v>114</v>
      </c>
      <c r="F31" s="76" t="s">
        <v>114</v>
      </c>
      <c r="G31" s="76" t="s">
        <v>114</v>
      </c>
      <c r="H31" s="76" t="s">
        <v>114</v>
      </c>
      <c r="I31" s="76" t="s">
        <v>114</v>
      </c>
      <c r="J31" s="76" t="s">
        <v>114</v>
      </c>
      <c r="K31" s="76" t="s">
        <v>114</v>
      </c>
      <c r="L31" s="76" t="s">
        <v>114</v>
      </c>
      <c r="M31" s="76" t="s">
        <v>114</v>
      </c>
      <c r="N31" s="76" t="s">
        <v>114</v>
      </c>
      <c r="O31" s="76" t="s">
        <v>114</v>
      </c>
      <c r="P31" s="76" t="s">
        <v>114</v>
      </c>
      <c r="Q31" s="76" t="s">
        <v>114</v>
      </c>
      <c r="R31" s="76" t="s">
        <v>114</v>
      </c>
      <c r="S31" s="76" t="s">
        <v>114</v>
      </c>
      <c r="T31" s="76" t="s">
        <v>114</v>
      </c>
      <c r="U31" s="76" t="s">
        <v>114</v>
      </c>
      <c r="V31" s="76">
        <v>6.78</v>
      </c>
      <c r="W31" s="76">
        <v>6.56</v>
      </c>
      <c r="X31" s="76">
        <v>6.47</v>
      </c>
      <c r="Y31" s="76">
        <v>5.72</v>
      </c>
      <c r="Z31" s="76">
        <v>5.75</v>
      </c>
      <c r="AA31" s="76">
        <v>5.7</v>
      </c>
      <c r="AB31" s="76">
        <v>5.4</v>
      </c>
      <c r="AC31" s="76">
        <v>5.2</v>
      </c>
      <c r="AD31" s="76">
        <v>4.382</v>
      </c>
      <c r="AE31" s="76">
        <v>4.192</v>
      </c>
      <c r="AF31" s="76">
        <v>4.07</v>
      </c>
      <c r="AG31" s="76">
        <v>4.355</v>
      </c>
      <c r="AH31" s="76">
        <v>5.368</v>
      </c>
      <c r="AI31" s="76">
        <v>6.369</v>
      </c>
      <c r="AJ31" s="76">
        <v>7.063</v>
      </c>
      <c r="AK31" s="76">
        <v>7.28</v>
      </c>
      <c r="AL31" s="76">
        <v>7.745</v>
      </c>
      <c r="AM31" s="76">
        <v>8.21</v>
      </c>
      <c r="AN31" s="76">
        <v>8.71</v>
      </c>
      <c r="AO31" s="76">
        <v>9.22</v>
      </c>
      <c r="AP31" s="76">
        <v>9.73</v>
      </c>
      <c r="AQ31" s="76">
        <v>9.99</v>
      </c>
      <c r="AR31" s="76">
        <v>10.27</v>
      </c>
      <c r="AS31" s="76">
        <v>10.605</v>
      </c>
      <c r="AT31" s="76">
        <v>10.87</v>
      </c>
      <c r="AU31" s="76">
        <v>11.13</v>
      </c>
      <c r="AV31" s="76">
        <v>11.51</v>
      </c>
      <c r="AW31" s="76">
        <v>11.99</v>
      </c>
      <c r="AX31" s="76">
        <v>12.47</v>
      </c>
      <c r="AY31" s="76">
        <v>12.85</v>
      </c>
      <c r="AZ31" s="76">
        <v>13.23</v>
      </c>
      <c r="BA31" s="76">
        <v>13.18</v>
      </c>
      <c r="BB31" s="76">
        <v>13.13</v>
      </c>
      <c r="BC31" s="76">
        <v>12.551</v>
      </c>
      <c r="BD31" s="76">
        <v>12.19</v>
      </c>
      <c r="BE31" s="115">
        <v>10.3369090909091</v>
      </c>
      <c r="BF31" s="78">
        <v>-0.154334194430215</v>
      </c>
      <c r="BG31" s="78">
        <v>0.0115268522527787</v>
      </c>
      <c r="BH31" s="78">
        <v>0.00248177240269489</v>
      </c>
    </row>
    <row r="32" spans="8:8">
      <c r="A32" s="69" t="s">
        <v>151</v>
      </c>
      <c r="B32" s="76">
        <v>242.888</v>
      </c>
      <c r="C32" s="76">
        <v>265.1</v>
      </c>
      <c r="D32" s="76">
        <v>288.1</v>
      </c>
      <c r="E32" s="76">
        <v>309.2</v>
      </c>
      <c r="F32" s="76">
        <v>328.3</v>
      </c>
      <c r="G32" s="76">
        <v>353.039</v>
      </c>
      <c r="H32" s="76">
        <v>377.0</v>
      </c>
      <c r="I32" s="76">
        <v>400.4</v>
      </c>
      <c r="J32" s="76">
        <v>429.0</v>
      </c>
      <c r="K32" s="76">
        <v>458.9</v>
      </c>
      <c r="L32" s="76">
        <v>490.801</v>
      </c>
      <c r="M32" s="76">
        <v>519.677</v>
      </c>
      <c r="N32" s="76">
        <v>545.799</v>
      </c>
      <c r="O32" s="76">
        <v>571.531</v>
      </c>
      <c r="P32" s="76">
        <v>585.6</v>
      </c>
      <c r="Q32" s="76">
        <v>603.18</v>
      </c>
      <c r="R32" s="76">
        <v>608.82</v>
      </c>
      <c r="S32" s="76">
        <v>612.551</v>
      </c>
      <c r="T32" s="76">
        <v>616.343</v>
      </c>
      <c r="U32" s="76">
        <v>612.71</v>
      </c>
      <c r="V32" s="76" t="s">
        <v>114</v>
      </c>
      <c r="W32" s="76" t="s">
        <v>114</v>
      </c>
      <c r="X32" s="76" t="s">
        <v>114</v>
      </c>
      <c r="Y32" s="76" t="s">
        <v>114</v>
      </c>
      <c r="Z32" s="76" t="s">
        <v>114</v>
      </c>
      <c r="AA32" s="76" t="s">
        <v>114</v>
      </c>
      <c r="AB32" s="76" t="s">
        <v>114</v>
      </c>
      <c r="AC32" s="76" t="s">
        <v>114</v>
      </c>
      <c r="AD32" s="76" t="s">
        <v>114</v>
      </c>
      <c r="AE32" s="76" t="s">
        <v>114</v>
      </c>
      <c r="AF32" s="76" t="s">
        <v>114</v>
      </c>
      <c r="AG32" s="76" t="s">
        <v>114</v>
      </c>
      <c r="AH32" s="76" t="s">
        <v>114</v>
      </c>
      <c r="AI32" s="76" t="s">
        <v>114</v>
      </c>
      <c r="AJ32" s="76" t="s">
        <v>114</v>
      </c>
      <c r="AK32" s="76" t="s">
        <v>114</v>
      </c>
      <c r="AL32" s="76" t="s">
        <v>114</v>
      </c>
      <c r="AM32" s="76" t="s">
        <v>114</v>
      </c>
      <c r="AN32" s="76" t="s">
        <v>114</v>
      </c>
      <c r="AO32" s="76" t="s">
        <v>114</v>
      </c>
      <c r="AP32" s="76" t="s">
        <v>114</v>
      </c>
      <c r="AQ32" s="76" t="s">
        <v>114</v>
      </c>
      <c r="AR32" s="76" t="s">
        <v>114</v>
      </c>
      <c r="AS32" s="76" t="s">
        <v>114</v>
      </c>
      <c r="AT32" s="76" t="s">
        <v>114</v>
      </c>
      <c r="AU32" s="76" t="s">
        <v>114</v>
      </c>
      <c r="AV32" s="76" t="s">
        <v>114</v>
      </c>
      <c r="AW32" s="76" t="s">
        <v>114</v>
      </c>
      <c r="AX32" s="76" t="s">
        <v>114</v>
      </c>
      <c r="AY32" s="76" t="s">
        <v>114</v>
      </c>
      <c r="AZ32" s="76" t="s">
        <v>114</v>
      </c>
      <c r="BA32" s="76" t="s">
        <v>114</v>
      </c>
      <c r="BB32" s="76" t="s">
        <v>114</v>
      </c>
      <c r="BC32" s="76" t="s">
        <v>114</v>
      </c>
      <c r="BD32" s="76" t="s">
        <v>114</v>
      </c>
      <c r="BE32" s="115" t="s">
        <v>114</v>
      </c>
      <c r="BF32" s="78" t="s">
        <v>114</v>
      </c>
      <c r="BG32" s="78" t="s">
        <v>114</v>
      </c>
      <c r="BH32" s="78" t="s">
        <v>114</v>
      </c>
    </row>
    <row r="33" spans="8:8">
      <c r="A33" s="69" t="s">
        <v>152</v>
      </c>
      <c r="B33" s="76" t="s">
        <v>114</v>
      </c>
      <c r="C33" s="76" t="s">
        <v>114</v>
      </c>
      <c r="D33" s="76" t="s">
        <v>114</v>
      </c>
      <c r="E33" s="76" t="s">
        <v>114</v>
      </c>
      <c r="F33" s="76" t="s">
        <v>114</v>
      </c>
      <c r="G33" s="76" t="s">
        <v>114</v>
      </c>
      <c r="H33" s="76" t="s">
        <v>114</v>
      </c>
      <c r="I33" s="76" t="s">
        <v>114</v>
      </c>
      <c r="J33" s="76" t="s">
        <v>114</v>
      </c>
      <c r="K33" s="76" t="s">
        <v>114</v>
      </c>
      <c r="L33" s="76" t="s">
        <v>114</v>
      </c>
      <c r="M33" s="76" t="s">
        <v>114</v>
      </c>
      <c r="N33" s="76" t="s">
        <v>114</v>
      </c>
      <c r="O33" s="76" t="s">
        <v>114</v>
      </c>
      <c r="P33" s="76" t="s">
        <v>114</v>
      </c>
      <c r="Q33" s="76" t="s">
        <v>114</v>
      </c>
      <c r="R33" s="76" t="s">
        <v>114</v>
      </c>
      <c r="S33" s="76" t="s">
        <v>114</v>
      </c>
      <c r="T33" s="76" t="s">
        <v>114</v>
      </c>
      <c r="U33" s="76" t="s">
        <v>114</v>
      </c>
      <c r="V33" s="76">
        <v>2.31</v>
      </c>
      <c r="W33" s="76">
        <v>2.53</v>
      </c>
      <c r="X33" s="76">
        <v>2.67</v>
      </c>
      <c r="Y33" s="76">
        <v>2.44</v>
      </c>
      <c r="Z33" s="76">
        <v>2.7</v>
      </c>
      <c r="AA33" s="76">
        <v>2.8</v>
      </c>
      <c r="AB33" s="76">
        <v>2.8</v>
      </c>
      <c r="AC33" s="76">
        <v>3.3</v>
      </c>
      <c r="AD33" s="76">
        <v>4.001</v>
      </c>
      <c r="AE33" s="76">
        <v>5.517</v>
      </c>
      <c r="AF33" s="76">
        <v>7.587</v>
      </c>
      <c r="AG33" s="76">
        <v>7.623</v>
      </c>
      <c r="AH33" s="76">
        <v>7.891</v>
      </c>
      <c r="AI33" s="76">
        <v>8.176</v>
      </c>
      <c r="AJ33" s="76">
        <v>8.1</v>
      </c>
      <c r="AK33" s="76">
        <v>7.5</v>
      </c>
      <c r="AL33" s="76">
        <v>7.176</v>
      </c>
      <c r="AM33" s="76">
        <v>7.198</v>
      </c>
      <c r="AN33" s="76">
        <v>7.134</v>
      </c>
      <c r="AO33" s="76">
        <v>6.578</v>
      </c>
      <c r="AP33" s="76">
        <v>5.449</v>
      </c>
      <c r="AQ33" s="76">
        <v>5.412</v>
      </c>
      <c r="AR33" s="76">
        <v>4.928</v>
      </c>
      <c r="AS33" s="76">
        <v>4.781</v>
      </c>
      <c r="AT33" s="76">
        <v>4.455</v>
      </c>
      <c r="AU33" s="76">
        <v>3.649308</v>
      </c>
      <c r="AV33" s="76">
        <v>3.585</v>
      </c>
      <c r="AW33" s="76">
        <v>3.165</v>
      </c>
      <c r="AX33" s="76">
        <v>2.9</v>
      </c>
      <c r="AY33" s="76">
        <v>2.80434789722111</v>
      </c>
      <c r="AZ33" s="76">
        <v>2.7149919422789</v>
      </c>
      <c r="BA33" s="76">
        <v>2.63897639050178</v>
      </c>
      <c r="BB33" s="76">
        <v>2.7644</v>
      </c>
      <c r="BC33" s="76">
        <v>2.8921</v>
      </c>
      <c r="BD33" s="76">
        <v>2.8163</v>
      </c>
      <c r="BE33" s="115">
        <v>2.1418</v>
      </c>
      <c r="BF33" s="78">
        <v>-0.241576505545683</v>
      </c>
      <c r="BG33" s="78">
        <v>-0.0448246181261384</v>
      </c>
      <c r="BH33" s="78">
        <v>5.14221425896708E-4</v>
      </c>
    </row>
    <row r="34" spans="8:8">
      <c r="A34" s="69" t="s">
        <v>153</v>
      </c>
      <c r="B34" s="76">
        <v>0.0</v>
      </c>
      <c r="C34" s="76">
        <v>0.0</v>
      </c>
      <c r="D34" s="76">
        <v>0.0</v>
      </c>
      <c r="E34" s="76">
        <v>0.0</v>
      </c>
      <c r="F34" s="76">
        <v>0.0</v>
      </c>
      <c r="G34" s="76">
        <v>0.0</v>
      </c>
      <c r="H34" s="76">
        <v>0.0</v>
      </c>
      <c r="I34" s="76">
        <v>0.0</v>
      </c>
      <c r="J34" s="76">
        <v>0.0</v>
      </c>
      <c r="K34" s="76">
        <v>0.0</v>
      </c>
      <c r="L34" s="76">
        <v>0.0</v>
      </c>
      <c r="M34" s="76">
        <v>0.0</v>
      </c>
      <c r="N34" s="76">
        <v>0.0</v>
      </c>
      <c r="O34" s="76">
        <v>0.0</v>
      </c>
      <c r="P34" s="76">
        <v>0.0</v>
      </c>
      <c r="Q34" s="76">
        <v>0.0</v>
      </c>
      <c r="R34" s="76">
        <v>0.0</v>
      </c>
      <c r="S34" s="76">
        <v>0.0</v>
      </c>
      <c r="T34" s="76">
        <v>0.0</v>
      </c>
      <c r="U34" s="76">
        <v>0.0</v>
      </c>
      <c r="V34" s="76">
        <v>2.6</v>
      </c>
      <c r="W34" s="76">
        <v>2.59</v>
      </c>
      <c r="X34" s="76">
        <v>2.54</v>
      </c>
      <c r="Y34" s="76">
        <v>2.5</v>
      </c>
      <c r="Z34" s="76">
        <v>2.43</v>
      </c>
      <c r="AA34" s="76">
        <v>2.354</v>
      </c>
      <c r="AB34" s="76">
        <v>2.26</v>
      </c>
      <c r="AC34" s="76">
        <v>2.201</v>
      </c>
      <c r="AD34" s="76">
        <v>2.163</v>
      </c>
      <c r="AE34" s="76">
        <v>2.1192</v>
      </c>
      <c r="AF34" s="76">
        <v>2.0515</v>
      </c>
      <c r="AG34" s="76">
        <v>1.971</v>
      </c>
      <c r="AH34" s="76">
        <v>1.9348</v>
      </c>
      <c r="AI34" s="76">
        <v>1.9275</v>
      </c>
      <c r="AJ34" s="76">
        <v>1.9367</v>
      </c>
      <c r="AK34" s="76">
        <v>1.9365</v>
      </c>
      <c r="AL34" s="76">
        <v>1.9436</v>
      </c>
      <c r="AM34" s="76">
        <v>1.9376</v>
      </c>
      <c r="AN34" s="76">
        <v>1.9072</v>
      </c>
      <c r="AO34" s="76">
        <v>1.897</v>
      </c>
      <c r="AP34" s="76">
        <v>1.8839</v>
      </c>
      <c r="AQ34" s="76">
        <v>1.8746</v>
      </c>
      <c r="AR34" s="76">
        <v>1.8544</v>
      </c>
      <c r="AS34" s="76">
        <v>1.8368</v>
      </c>
      <c r="AT34" s="76">
        <v>1.8235</v>
      </c>
      <c r="AU34" s="76">
        <v>1.81</v>
      </c>
      <c r="AV34" s="76">
        <v>1.7996</v>
      </c>
      <c r="AW34" s="76">
        <v>1.7688</v>
      </c>
      <c r="AX34" s="76">
        <v>1.7544</v>
      </c>
      <c r="AY34" s="76">
        <v>1.7515</v>
      </c>
      <c r="AZ34" s="76">
        <v>1.77673</v>
      </c>
      <c r="BA34" s="76">
        <v>1.8154336</v>
      </c>
      <c r="BB34" s="76">
        <v>1.8465779296875</v>
      </c>
      <c r="BC34" s="76">
        <v>1.893939</v>
      </c>
      <c r="BD34" s="76">
        <v>1.9463933</v>
      </c>
      <c r="BE34" s="115">
        <v>1.9765288834708</v>
      </c>
      <c r="BF34" s="78">
        <v>0.0127082390440674</v>
      </c>
      <c r="BG34" s="78">
        <v>0.00654334867266959</v>
      </c>
      <c r="BH34" s="78">
        <v>4.74541740958252E-4</v>
      </c>
    </row>
    <row r="35" spans="8:8" s="70" ht="10.2" customFormat="1">
      <c r="A35" s="80" t="s">
        <v>154</v>
      </c>
      <c r="B35" s="81">
        <v>242.888</v>
      </c>
      <c r="C35" s="81">
        <v>265.1</v>
      </c>
      <c r="D35" s="81">
        <v>288.1</v>
      </c>
      <c r="E35" s="81">
        <v>309.2</v>
      </c>
      <c r="F35" s="81">
        <v>328.3</v>
      </c>
      <c r="G35" s="81">
        <v>353.039</v>
      </c>
      <c r="H35" s="81">
        <v>377.0</v>
      </c>
      <c r="I35" s="81">
        <v>400.4</v>
      </c>
      <c r="J35" s="81">
        <v>429.0</v>
      </c>
      <c r="K35" s="81">
        <v>458.9</v>
      </c>
      <c r="L35" s="81">
        <v>490.801</v>
      </c>
      <c r="M35" s="81">
        <v>519.677</v>
      </c>
      <c r="N35" s="81">
        <v>545.799</v>
      </c>
      <c r="O35" s="81">
        <v>571.531</v>
      </c>
      <c r="P35" s="81">
        <v>585.6</v>
      </c>
      <c r="Q35" s="81">
        <v>603.18</v>
      </c>
      <c r="R35" s="81">
        <v>608.82</v>
      </c>
      <c r="S35" s="81">
        <v>612.551</v>
      </c>
      <c r="T35" s="81">
        <v>616.343</v>
      </c>
      <c r="U35" s="81">
        <v>612.71</v>
      </c>
      <c r="V35" s="81">
        <v>589.886</v>
      </c>
      <c r="W35" s="81">
        <v>609.202</v>
      </c>
      <c r="X35" s="81">
        <v>619.131</v>
      </c>
      <c r="Y35" s="81">
        <v>618.139</v>
      </c>
      <c r="Z35" s="81">
        <v>601.666</v>
      </c>
      <c r="AA35" s="81">
        <v>565.045</v>
      </c>
      <c r="AB35" s="81">
        <v>510.7777</v>
      </c>
      <c r="AC35" s="81">
        <v>446.5067</v>
      </c>
      <c r="AD35" s="81">
        <v>398.6723</v>
      </c>
      <c r="AE35" s="81">
        <v>359.281</v>
      </c>
      <c r="AF35" s="81">
        <v>354.2522</v>
      </c>
      <c r="AG35" s="81">
        <v>348.8834</v>
      </c>
      <c r="AH35" s="81">
        <v>357.4198</v>
      </c>
      <c r="AI35" s="81">
        <v>358.2065</v>
      </c>
      <c r="AJ35" s="81">
        <v>365.8497</v>
      </c>
      <c r="AK35" s="81">
        <v>392.753125492086</v>
      </c>
      <c r="AL35" s="81">
        <v>423.614181843664</v>
      </c>
      <c r="AM35" s="81">
        <v>463.645971</v>
      </c>
      <c r="AN35" s="81">
        <v>510.291284</v>
      </c>
      <c r="AO35" s="81">
        <v>555.946317784602</v>
      </c>
      <c r="AP35" s="81">
        <v>575.589743047817</v>
      </c>
      <c r="AQ35" s="81">
        <v>600.864066777144</v>
      </c>
      <c r="AR35" s="81">
        <v>624.923961708524</v>
      </c>
      <c r="AS35" s="81">
        <v>627.53326239136</v>
      </c>
      <c r="AT35" s="81">
        <v>645.872574922874</v>
      </c>
      <c r="AU35" s="81">
        <v>659.910718268876</v>
      </c>
      <c r="AV35" s="81">
        <v>662.517310522783</v>
      </c>
      <c r="AW35" s="81">
        <v>666.677136906402</v>
      </c>
      <c r="AX35" s="81">
        <v>675.50131626037</v>
      </c>
      <c r="AY35" s="81">
        <v>678.448449099607</v>
      </c>
      <c r="AZ35" s="81">
        <v>684.467997625016</v>
      </c>
      <c r="BA35" s="81">
        <v>696.130946328759</v>
      </c>
      <c r="BB35" s="81">
        <v>702.357102369858</v>
      </c>
      <c r="BC35" s="81">
        <v>714.901097135537</v>
      </c>
      <c r="BD35" s="81">
        <v>719.379823630537</v>
      </c>
      <c r="BE35" s="81">
        <v>660.071789876919</v>
      </c>
      <c r="BF35" s="108">
        <v>-0.0849502676915953</v>
      </c>
      <c r="BG35" s="108">
        <v>0.0108370250244156</v>
      </c>
      <c r="BH35" s="108">
        <v>0.158475607892755</v>
      </c>
    </row>
    <row r="36" spans="8:8">
      <c r="B36" s="76"/>
      <c r="C36" s="76"/>
      <c r="D36" s="76"/>
      <c r="E36" s="76"/>
      <c r="F36" s="76"/>
      <c r="G36" s="76"/>
      <c r="H36" s="76"/>
      <c r="I36" s="76"/>
      <c r="J36" s="76"/>
      <c r="K36" s="76"/>
      <c r="L36" s="76"/>
      <c r="M36" s="76"/>
      <c r="N36" s="76"/>
      <c r="O36" s="76"/>
      <c r="P36" s="76"/>
      <c r="Q36" s="76"/>
      <c r="R36" s="76"/>
      <c r="S36" s="76"/>
      <c r="T36" s="76"/>
      <c r="U36" s="76"/>
      <c r="V36" s="76"/>
      <c r="W36" s="76"/>
      <c r="X36" s="76"/>
      <c r="Y36" s="76"/>
      <c r="Z36" s="76"/>
      <c r="AA36" s="76"/>
      <c r="AB36" s="76"/>
      <c r="AC36" s="76"/>
      <c r="AD36" s="76"/>
      <c r="AE36" s="76"/>
      <c r="AF36" s="76"/>
      <c r="AG36" s="76"/>
      <c r="AH36" s="76"/>
      <c r="AI36" s="76"/>
      <c r="AJ36" s="76"/>
      <c r="AK36" s="76"/>
      <c r="AL36" s="76"/>
      <c r="AM36" s="76"/>
      <c r="AN36" s="76"/>
      <c r="AO36" s="76"/>
      <c r="AP36" s="76"/>
      <c r="AQ36" s="76"/>
      <c r="AR36" s="76"/>
      <c r="AS36" s="76"/>
      <c r="AT36" s="76"/>
      <c r="AU36" s="76"/>
      <c r="AV36" s="76"/>
      <c r="AW36" s="76"/>
      <c r="AX36" s="76"/>
      <c r="AY36" s="76"/>
      <c r="AZ36" s="76"/>
      <c r="BA36" s="76"/>
      <c r="BB36" s="76"/>
      <c r="BC36" s="76"/>
      <c r="BD36" s="76"/>
      <c r="BE36" s="115"/>
      <c r="BF36" s="78"/>
      <c r="BG36" s="78"/>
      <c r="BH36" s="78"/>
    </row>
    <row r="37" spans="8:8">
      <c r="A37" s="69" t="s">
        <v>155</v>
      </c>
      <c r="B37" s="76">
        <v>95.6620879120879</v>
      </c>
      <c r="C37" s="76">
        <v>106.892857142857</v>
      </c>
      <c r="D37" s="76">
        <v>130.507554945055</v>
      </c>
      <c r="E37" s="76">
        <v>142.78021978022</v>
      </c>
      <c r="F37" s="76">
        <v>169.263736263736</v>
      </c>
      <c r="G37" s="76">
        <v>192.586961538462</v>
      </c>
      <c r="H37" s="76">
        <v>228.684626373626</v>
      </c>
      <c r="I37" s="76">
        <v>253.710945054945</v>
      </c>
      <c r="J37" s="76">
        <v>295.377082417582</v>
      </c>
      <c r="K37" s="76">
        <v>303.197197802198</v>
      </c>
      <c r="L37" s="76">
        <v>269.46989010989</v>
      </c>
      <c r="M37" s="76">
        <v>296.966208791209</v>
      </c>
      <c r="N37" s="76">
        <v>285.627884615385</v>
      </c>
      <c r="O37" s="76">
        <v>264.820054945055</v>
      </c>
      <c r="P37" s="76">
        <v>160.485164835165</v>
      </c>
      <c r="Q37" s="76">
        <v>74.158021978022</v>
      </c>
      <c r="R37" s="76">
        <v>66.1597692307692</v>
      </c>
      <c r="S37" s="76">
        <v>120.092434065934</v>
      </c>
      <c r="T37" s="76">
        <v>122.83443956044</v>
      </c>
      <c r="U37" s="76">
        <v>102.518241758242</v>
      </c>
      <c r="V37" s="76">
        <v>110.351098901099</v>
      </c>
      <c r="W37" s="76">
        <v>102.699807692308</v>
      </c>
      <c r="X37" s="76">
        <v>116.725659340659</v>
      </c>
      <c r="Y37" s="76">
        <v>117.383241758242</v>
      </c>
      <c r="Z37" s="76">
        <v>143.838538461538</v>
      </c>
      <c r="AA37" s="76">
        <v>162.788873626374</v>
      </c>
      <c r="AB37" s="76">
        <v>174.370879120879</v>
      </c>
      <c r="AC37" s="76">
        <v>175.678857142857</v>
      </c>
      <c r="AD37" s="76">
        <v>184.293956043956</v>
      </c>
      <c r="AE37" s="76">
        <v>184.984505494505</v>
      </c>
      <c r="AF37" s="76">
        <v>185.456505494505</v>
      </c>
      <c r="AG37" s="76">
        <v>186.641758241758</v>
      </c>
      <c r="AH37" s="76">
        <v>186.962664835165</v>
      </c>
      <c r="AI37" s="76">
        <v>190.787554945055</v>
      </c>
      <c r="AJ37" s="76">
        <v>178.11739010989</v>
      </c>
      <c r="AK37" s="76">
        <v>191.665228319535</v>
      </c>
      <c r="AL37" s="76">
        <v>189.804962962077</v>
      </c>
      <c r="AM37" s="76">
        <v>179.122801700163</v>
      </c>
      <c r="AN37" s="76">
        <v>202.089810146916</v>
      </c>
      <c r="AO37" s="76">
        <v>208.832672092392</v>
      </c>
      <c r="AP37" s="76">
        <v>207.871095312117</v>
      </c>
      <c r="AQ37" s="76">
        <v>210.621750482562</v>
      </c>
      <c r="AR37" s="76">
        <v>213.255746666706</v>
      </c>
      <c r="AS37" s="76">
        <v>215.425459164353</v>
      </c>
      <c r="AT37" s="76">
        <v>207.21923609923</v>
      </c>
      <c r="AU37" s="76">
        <v>212.032541056623</v>
      </c>
      <c r="AV37" s="76">
        <v>212.528323024281</v>
      </c>
      <c r="AW37" s="76">
        <v>180.478795124038</v>
      </c>
      <c r="AX37" s="76">
        <v>169.672024577219</v>
      </c>
      <c r="AY37" s="76">
        <v>174.046495229322</v>
      </c>
      <c r="AZ37" s="76">
        <v>180.242937073107</v>
      </c>
      <c r="BA37" s="76">
        <v>216.144450398598</v>
      </c>
      <c r="BB37" s="76">
        <v>231.371427185577</v>
      </c>
      <c r="BC37" s="76">
        <v>218.667483567411</v>
      </c>
      <c r="BD37" s="76">
        <v>157.764821654731</v>
      </c>
      <c r="BE37" s="115">
        <v>142.736445796479</v>
      </c>
      <c r="BF37" s="78">
        <v>-0.0977300641904641</v>
      </c>
      <c r="BG37" s="78">
        <v>-0.0268987952271479</v>
      </c>
      <c r="BH37" s="78">
        <v>0.0342693709426154</v>
      </c>
    </row>
    <row r="38" spans="8:8">
      <c r="A38" s="69" t="s">
        <v>156</v>
      </c>
      <c r="B38" s="76">
        <v>64.6754385964912</v>
      </c>
      <c r="C38" s="76">
        <v>68.5668016194332</v>
      </c>
      <c r="D38" s="76">
        <v>60.4885290148448</v>
      </c>
      <c r="E38" s="76">
        <v>74.2372469635628</v>
      </c>
      <c r="F38" s="76">
        <v>74.9210526315789</v>
      </c>
      <c r="G38" s="76">
        <v>76.3002699055331</v>
      </c>
      <c r="H38" s="76">
        <v>83.442645074224</v>
      </c>
      <c r="I38" s="76">
        <v>72.4097165991903</v>
      </c>
      <c r="J38" s="76">
        <v>99.4021592442645</v>
      </c>
      <c r="K38" s="76">
        <v>97.277044534413</v>
      </c>
      <c r="L38" s="76">
        <v>111.703052631579</v>
      </c>
      <c r="M38" s="76">
        <v>119.525400809717</v>
      </c>
      <c r="N38" s="76">
        <v>115.992219973009</v>
      </c>
      <c r="O38" s="76">
        <v>126.578380566802</v>
      </c>
      <c r="P38" s="76">
        <v>171.649230769231</v>
      </c>
      <c r="Q38" s="76">
        <v>131.073117408907</v>
      </c>
      <c r="R38" s="76">
        <v>44.5042105263158</v>
      </c>
      <c r="S38" s="76">
        <v>48.5040890688259</v>
      </c>
      <c r="T38" s="76">
        <v>54.354278002699</v>
      </c>
      <c r="U38" s="76">
        <v>60.5385020242915</v>
      </c>
      <c r="V38" s="76">
        <v>69.8388947368421</v>
      </c>
      <c r="W38" s="76">
        <v>93.1898151147099</v>
      </c>
      <c r="X38" s="76">
        <v>117.256055330634</v>
      </c>
      <c r="Y38" s="76">
        <v>136.699246963563</v>
      </c>
      <c r="Z38" s="76">
        <v>138.967118758435</v>
      </c>
      <c r="AA38" s="76">
        <v>105.300904183536</v>
      </c>
      <c r="AB38" s="76">
        <v>13.9429149797571</v>
      </c>
      <c r="AC38" s="76">
        <v>26.1465668016194</v>
      </c>
      <c r="AD38" s="76">
        <v>22.331991902834</v>
      </c>
      <c r="AE38" s="76">
        <v>24.7948798920378</v>
      </c>
      <c r="AF38" s="76">
        <v>26.0263238866397</v>
      </c>
      <c r="AG38" s="76">
        <v>28.5668097165992</v>
      </c>
      <c r="AH38" s="76">
        <v>57.1444237516869</v>
      </c>
      <c r="AI38" s="76">
        <v>104.185584345479</v>
      </c>
      <c r="AJ38" s="76">
        <v>128.272628879892</v>
      </c>
      <c r="AK38" s="76">
        <v>128.795543068547</v>
      </c>
      <c r="AL38" s="76">
        <v>123.872225324585</v>
      </c>
      <c r="AM38" s="76">
        <v>103.87357485225</v>
      </c>
      <c r="AN38" s="76">
        <v>66.0245067243706</v>
      </c>
      <c r="AO38" s="76">
        <v>99.9460686863046</v>
      </c>
      <c r="AP38" s="76">
        <v>89.9336288333566</v>
      </c>
      <c r="AQ38" s="76">
        <v>98.0214557447997</v>
      </c>
      <c r="AR38" s="76">
        <v>105.089421462143</v>
      </c>
      <c r="AS38" s="76">
        <v>119.318912466843</v>
      </c>
      <c r="AT38" s="76">
        <v>119.737450183815</v>
      </c>
      <c r="AU38" s="76">
        <v>120.813605146819</v>
      </c>
      <c r="AV38" s="76">
        <v>135.801104285914</v>
      </c>
      <c r="AW38" s="76">
        <v>151.315150774815</v>
      </c>
      <c r="AX38" s="76">
        <v>151.935143212807</v>
      </c>
      <c r="AY38" s="76">
        <v>158.809882381684</v>
      </c>
      <c r="AZ38" s="76">
        <v>195.615876215738</v>
      </c>
      <c r="BA38" s="76">
        <v>217.602278246545</v>
      </c>
      <c r="BB38" s="76">
        <v>222.381854087229</v>
      </c>
      <c r="BC38" s="76">
        <v>227.012449704464</v>
      </c>
      <c r="BD38" s="76">
        <v>234.220105614991</v>
      </c>
      <c r="BE38" s="115">
        <v>202.03784040765</v>
      </c>
      <c r="BF38" s="78">
        <v>-0.139758630365179</v>
      </c>
      <c r="BG38" s="78">
        <v>0.0693981210174253</v>
      </c>
      <c r="BH38" s="78">
        <v>0.0485069504059733</v>
      </c>
    </row>
    <row r="39" spans="8:8">
      <c r="A39" s="69" t="s">
        <v>158</v>
      </c>
      <c r="B39" s="76">
        <v>119.011361878978</v>
      </c>
      <c r="C39" s="76">
        <v>125.55647031443</v>
      </c>
      <c r="D39" s="76">
        <v>126.39234354517</v>
      </c>
      <c r="E39" s="76">
        <v>133.128194015389</v>
      </c>
      <c r="F39" s="76">
        <v>140.907963949843</v>
      </c>
      <c r="G39" s="76">
        <v>151.798933599316</v>
      </c>
      <c r="H39" s="76">
        <v>162.549492495488</v>
      </c>
      <c r="I39" s="76">
        <v>167.349232259903</v>
      </c>
      <c r="J39" s="76">
        <v>153.800438681486</v>
      </c>
      <c r="K39" s="76">
        <v>129.870429134606</v>
      </c>
      <c r="L39" s="76">
        <v>106.349897786644</v>
      </c>
      <c r="M39" s="76">
        <v>109.910832601881</v>
      </c>
      <c r="N39" s="76">
        <v>100.779734967227</v>
      </c>
      <c r="O39" s="76">
        <v>108.779691032583</v>
      </c>
      <c r="P39" s="76">
        <v>129.619655029923</v>
      </c>
      <c r="Q39" s="76">
        <v>86.8336199487033</v>
      </c>
      <c r="R39" s="76">
        <v>58.6239165954213</v>
      </c>
      <c r="S39" s="76">
        <v>42.6642907286026</v>
      </c>
      <c r="T39" s="76">
        <v>55.0055485418448</v>
      </c>
      <c r="U39" s="76">
        <v>60.7270836705614</v>
      </c>
      <c r="V39" s="76">
        <v>55.4894933979291</v>
      </c>
      <c r="W39" s="76">
        <v>59.3953123871948</v>
      </c>
      <c r="X39" s="76">
        <v>52.1150099743517</v>
      </c>
      <c r="Y39" s="76">
        <v>63.0462205756626</v>
      </c>
      <c r="Z39" s="76">
        <v>68.4106875653083</v>
      </c>
      <c r="AA39" s="76">
        <v>46.7967897311675</v>
      </c>
      <c r="AB39" s="76">
        <v>9.21698332858364</v>
      </c>
      <c r="AC39" s="76">
        <v>53.9555343402679</v>
      </c>
      <c r="AD39" s="76">
        <v>96.5819749216301</v>
      </c>
      <c r="AE39" s="76">
        <v>103.357202906811</v>
      </c>
      <c r="AF39" s="76">
        <v>104.888944286121</v>
      </c>
      <c r="AG39" s="76">
        <v>105.125898033628</v>
      </c>
      <c r="AH39" s="76">
        <v>105.11423738957</v>
      </c>
      <c r="AI39" s="76">
        <v>110.003267977581</v>
      </c>
      <c r="AJ39" s="76">
        <v>102.556342215256</v>
      </c>
      <c r="AK39" s="76">
        <v>109.888432231245</v>
      </c>
      <c r="AL39" s="76">
        <v>106.533519778995</v>
      </c>
      <c r="AM39" s="76">
        <v>98.7598798898072</v>
      </c>
      <c r="AN39" s="76">
        <v>115.603958677686</v>
      </c>
      <c r="AO39" s="76">
        <v>123.286802479339</v>
      </c>
      <c r="AP39" s="76">
        <v>130.411073002755</v>
      </c>
      <c r="AQ39" s="76">
        <v>133.756677410468</v>
      </c>
      <c r="AR39" s="76">
        <v>130.02988008658</v>
      </c>
      <c r="AS39" s="76">
        <v>136.222567493113</v>
      </c>
      <c r="AT39" s="76">
        <v>121.028931973829</v>
      </c>
      <c r="AU39" s="76">
        <v>123.39558403168</v>
      </c>
      <c r="AV39" s="76">
        <v>140.890404958678</v>
      </c>
      <c r="AW39" s="76">
        <v>153.968093939394</v>
      </c>
      <c r="AX39" s="76">
        <v>151.430325068871</v>
      </c>
      <c r="AY39" s="76">
        <v>150.225027272727</v>
      </c>
      <c r="AZ39" s="76">
        <v>148.246972865014</v>
      </c>
      <c r="BA39" s="76">
        <v>152.734328347107</v>
      </c>
      <c r="BB39" s="76">
        <v>144.968768595041</v>
      </c>
      <c r="BC39" s="76">
        <v>146.849035123967</v>
      </c>
      <c r="BD39" s="76">
        <v>143.37989600551</v>
      </c>
      <c r="BE39" s="115">
        <v>130.14718590896</v>
      </c>
      <c r="BF39" s="78">
        <v>-0.0947713304252248</v>
      </c>
      <c r="BG39" s="78">
        <v>0.0170912216905255</v>
      </c>
      <c r="BH39" s="78">
        <v>0.0312468351454615</v>
      </c>
    </row>
    <row r="40" spans="8:8">
      <c r="A40" s="69" t="s">
        <v>159</v>
      </c>
      <c r="B40" s="76" t="s">
        <v>114</v>
      </c>
      <c r="C40" s="76" t="s">
        <v>114</v>
      </c>
      <c r="D40" s="76">
        <v>2.82293080054274</v>
      </c>
      <c r="E40" s="76">
        <v>11.968249660787</v>
      </c>
      <c r="F40" s="76">
        <v>16.1947082767978</v>
      </c>
      <c r="G40" s="76">
        <v>16.4423337856174</v>
      </c>
      <c r="H40" s="76">
        <v>14.5603799185889</v>
      </c>
      <c r="I40" s="76">
        <v>14.00434192673</v>
      </c>
      <c r="J40" s="76">
        <v>14.510854816825</v>
      </c>
      <c r="K40" s="76">
        <v>14.3622795115332</v>
      </c>
      <c r="L40" s="76">
        <v>16.8880597014925</v>
      </c>
      <c r="M40" s="76">
        <v>18.2255088195387</v>
      </c>
      <c r="N40" s="76">
        <v>16.8385345997286</v>
      </c>
      <c r="O40" s="76">
        <v>15.550881953867</v>
      </c>
      <c r="P40" s="76">
        <v>14.6099050203528</v>
      </c>
      <c r="Q40" s="76">
        <v>14.1171061619801</v>
      </c>
      <c r="R40" s="76">
        <v>16.3071644130445</v>
      </c>
      <c r="S40" s="76">
        <v>16.7033652271558</v>
      </c>
      <c r="T40" s="76">
        <v>19.3281956206429</v>
      </c>
      <c r="U40" s="76">
        <v>20.7535425536892</v>
      </c>
      <c r="V40" s="76">
        <v>24.7893627473916</v>
      </c>
      <c r="W40" s="76">
        <v>27.8599190567538</v>
      </c>
      <c r="X40" s="76">
        <v>29.0124023300426</v>
      </c>
      <c r="Y40" s="76">
        <v>30.9293374818696</v>
      </c>
      <c r="Z40" s="76">
        <v>32.0602454030786</v>
      </c>
      <c r="AA40" s="76">
        <v>34.2393498806906</v>
      </c>
      <c r="AB40" s="76">
        <v>35.3154961867777</v>
      </c>
      <c r="AC40" s="76">
        <v>37.0376142796987</v>
      </c>
      <c r="AD40" s="76">
        <v>38.7869069620549</v>
      </c>
      <c r="AE40" s="76">
        <v>40.4527008375053</v>
      </c>
      <c r="AF40" s="76">
        <v>42.8071924858466</v>
      </c>
      <c r="AG40" s="76">
        <v>44.3646352875123</v>
      </c>
      <c r="AH40" s="76">
        <v>44.909959996257</v>
      </c>
      <c r="AI40" s="76">
        <v>44.7118595892013</v>
      </c>
      <c r="AJ40" s="76">
        <v>44.6975597461793</v>
      </c>
      <c r="AK40" s="76">
        <v>47.0247695707635</v>
      </c>
      <c r="AL40" s="76">
        <v>46.8952659673868</v>
      </c>
      <c r="AM40" s="76">
        <v>44.0117299620569</v>
      </c>
      <c r="AN40" s="76">
        <v>40.2247820343032</v>
      </c>
      <c r="AO40" s="76">
        <v>38.429546015161</v>
      </c>
      <c r="AP40" s="76">
        <v>37.9993598745521</v>
      </c>
      <c r="AQ40" s="76">
        <v>36.1795990705157</v>
      </c>
      <c r="AR40" s="76">
        <v>34.8378395502076</v>
      </c>
      <c r="AS40" s="76">
        <v>37.0709591238148</v>
      </c>
      <c r="AT40" s="76">
        <v>39.6596354699014</v>
      </c>
      <c r="AU40" s="76">
        <v>42.2016263213058</v>
      </c>
      <c r="AV40" s="76">
        <v>43.2131342471096</v>
      </c>
      <c r="AW40" s="76">
        <v>44.9996815866232</v>
      </c>
      <c r="AX40" s="76">
        <v>46.0821944767182</v>
      </c>
      <c r="AY40" s="76">
        <v>46.2189583600777</v>
      </c>
      <c r="AZ40" s="76">
        <v>48.0309262506195</v>
      </c>
      <c r="BA40" s="76">
        <v>49.3161644634747</v>
      </c>
      <c r="BB40" s="76">
        <v>47.5643632301205</v>
      </c>
      <c r="BC40" s="76">
        <v>47.8241240179072</v>
      </c>
      <c r="BD40" s="76">
        <v>47.3281596373061</v>
      </c>
      <c r="BE40" s="115">
        <v>46.1110522022441</v>
      </c>
      <c r="BF40" s="78">
        <v>-0.0283783254363064</v>
      </c>
      <c r="BG40" s="78">
        <v>0.0178343183646399</v>
      </c>
      <c r="BH40" s="78">
        <v>0.0110707306998952</v>
      </c>
    </row>
    <row r="41" spans="8:8">
      <c r="A41" s="69" t="s">
        <v>160</v>
      </c>
      <c r="B41" s="76">
        <v>11.6053274382173</v>
      </c>
      <c r="C41" s="76">
        <v>14.4942072297048</v>
      </c>
      <c r="D41" s="76">
        <v>16.1378802145167</v>
      </c>
      <c r="E41" s="76">
        <v>16.9812093175584</v>
      </c>
      <c r="F41" s="76">
        <v>17.7317449270616</v>
      </c>
      <c r="G41" s="76">
        <v>18.0804028329308</v>
      </c>
      <c r="H41" s="76">
        <v>21.4175570748216</v>
      </c>
      <c r="I41" s="76">
        <v>24.0733614443034</v>
      </c>
      <c r="J41" s="76">
        <v>28.3907151922053</v>
      </c>
      <c r="K41" s="76">
        <v>25.8006850343199</v>
      </c>
      <c r="L41" s="76">
        <v>21.7662149806908</v>
      </c>
      <c r="M41" s="76">
        <v>24.3230851107381</v>
      </c>
      <c r="N41" s="76">
        <v>21.6665984361567</v>
      </c>
      <c r="O41" s="76">
        <v>24.107203777241</v>
      </c>
      <c r="P41" s="76">
        <v>25.2029857671156</v>
      </c>
      <c r="Q41" s="76">
        <v>23.6729693781471</v>
      </c>
      <c r="R41" s="76">
        <v>20.6963502681459</v>
      </c>
      <c r="S41" s="76">
        <v>16.8761133035848</v>
      </c>
      <c r="T41" s="76">
        <v>15.3486320465059</v>
      </c>
      <c r="U41" s="76">
        <v>17.1470383182544</v>
      </c>
      <c r="V41" s="76">
        <v>15.3178237742389</v>
      </c>
      <c r="W41" s="76">
        <v>17.2715381203859</v>
      </c>
      <c r="X41" s="76">
        <v>15.2712072297048</v>
      </c>
      <c r="Y41" s="76">
        <v>17.6472093175584</v>
      </c>
      <c r="Z41" s="76">
        <v>19.6901434614702</v>
      </c>
      <c r="AA41" s="76">
        <v>21.1221585404129</v>
      </c>
      <c r="AB41" s="76">
        <v>20.4030344564075</v>
      </c>
      <c r="AC41" s="76">
        <v>23.6006221803742</v>
      </c>
      <c r="AD41" s="76">
        <v>21.8132261841405</v>
      </c>
      <c r="AE41" s="76">
        <v>21.3483351892032</v>
      </c>
      <c r="AF41" s="76">
        <v>21.8312261841405</v>
      </c>
      <c r="AG41" s="76">
        <v>27.1040298440251</v>
      </c>
      <c r="AH41" s="76">
        <v>33.2729598508246</v>
      </c>
      <c r="AI41" s="76">
        <v>33.551687968653</v>
      </c>
      <c r="AJ41" s="76">
        <v>34.2781955692401</v>
      </c>
      <c r="AK41" s="76">
        <v>40.1792152886893</v>
      </c>
      <c r="AL41" s="76">
        <v>39.9996190203986</v>
      </c>
      <c r="AM41" s="76">
        <v>37.3320738996017</v>
      </c>
      <c r="AN41" s="76">
        <v>43.7861805585183</v>
      </c>
      <c r="AO41" s="76">
        <v>49.8963612347924</v>
      </c>
      <c r="AP41" s="76">
        <v>52.5586297700036</v>
      </c>
      <c r="AQ41" s="76">
        <v>56.6895918992439</v>
      </c>
      <c r="AR41" s="76">
        <v>57.4608422376412</v>
      </c>
      <c r="AS41" s="76">
        <v>64.5045500391529</v>
      </c>
      <c r="AT41" s="76">
        <v>62.3970781730435</v>
      </c>
      <c r="AU41" s="76">
        <v>70.9205337867271</v>
      </c>
      <c r="AV41" s="76">
        <v>77.7439563653223</v>
      </c>
      <c r="AW41" s="76">
        <v>82.2381638180885</v>
      </c>
      <c r="AX41" s="76">
        <v>84.1710422283173</v>
      </c>
      <c r="AY41" s="76">
        <v>83.4854877650553</v>
      </c>
      <c r="AZ41" s="76">
        <v>81.2420727723972</v>
      </c>
      <c r="BA41" s="76">
        <v>81.5944106650729</v>
      </c>
      <c r="BB41" s="76">
        <v>79.0845095753624</v>
      </c>
      <c r="BC41" s="76">
        <v>79.4535289268591</v>
      </c>
      <c r="BD41" s="76">
        <v>77.684137865381</v>
      </c>
      <c r="BE41" s="115">
        <v>75.872531607204</v>
      </c>
      <c r="BF41" s="78">
        <v>-0.0259886807343135</v>
      </c>
      <c r="BG41" s="78">
        <v>0.0221551230325585</v>
      </c>
      <c r="BH41" s="78">
        <v>0.0182161179332569</v>
      </c>
    </row>
    <row r="42" spans="8:8">
      <c r="A42" s="69" t="s">
        <v>161</v>
      </c>
      <c r="B42" s="76">
        <v>111.024175824176</v>
      </c>
      <c r="C42" s="76">
        <v>130.968818681319</v>
      </c>
      <c r="D42" s="76">
        <v>141.287087912088</v>
      </c>
      <c r="E42" s="76">
        <v>154.222747252747</v>
      </c>
      <c r="F42" s="76">
        <v>162.750892857143</v>
      </c>
      <c r="G42" s="76">
        <v>192.171497252747</v>
      </c>
      <c r="H42" s="76">
        <v>240.794711538462</v>
      </c>
      <c r="I42" s="76">
        <v>304.232472527473</v>
      </c>
      <c r="J42" s="76">
        <v>384.01459478022</v>
      </c>
      <c r="K42" s="76">
        <v>429.647115384615</v>
      </c>
      <c r="L42" s="76">
        <v>359.33698489011</v>
      </c>
      <c r="M42" s="76">
        <v>437.260602197802</v>
      </c>
      <c r="N42" s="76">
        <v>468.396026785714</v>
      </c>
      <c r="O42" s="76">
        <v>424.439447802198</v>
      </c>
      <c r="P42" s="76">
        <v>488.010866071429</v>
      </c>
      <c r="Q42" s="76">
        <v>509.80331043956</v>
      </c>
      <c r="R42" s="76">
        <v>506.347252747253</v>
      </c>
      <c r="S42" s="76">
        <v>340.18423741581</v>
      </c>
      <c r="T42" s="76">
        <v>240.27947735732</v>
      </c>
      <c r="U42" s="76">
        <v>219.036859828075</v>
      </c>
      <c r="V42" s="76">
        <v>172.072407058667</v>
      </c>
      <c r="W42" s="76">
        <v>252.600119638426</v>
      </c>
      <c r="X42" s="76">
        <v>213.608130981921</v>
      </c>
      <c r="Y42" s="76">
        <v>273.308581451613</v>
      </c>
      <c r="Z42" s="76">
        <v>271.173020427153</v>
      </c>
      <c r="AA42" s="76">
        <v>342.643669133286</v>
      </c>
      <c r="AB42" s="76">
        <v>428.345808224034</v>
      </c>
      <c r="AC42" s="76">
        <v>442.077822580645</v>
      </c>
      <c r="AD42" s="76">
        <v>429.310628987948</v>
      </c>
      <c r="AE42" s="76">
        <v>432.185845001772</v>
      </c>
      <c r="AF42" s="76">
        <v>431.262868720557</v>
      </c>
      <c r="AG42" s="76">
        <v>437.435773915824</v>
      </c>
      <c r="AH42" s="76">
        <v>432.022002185315</v>
      </c>
      <c r="AI42" s="76">
        <v>445.294668484611</v>
      </c>
      <c r="AJ42" s="76">
        <v>408.525952481863</v>
      </c>
      <c r="AK42" s="76">
        <v>438.516379970147</v>
      </c>
      <c r="AL42" s="76">
        <v>427.696838190656</v>
      </c>
      <c r="AM42" s="76">
        <v>390.053095046403</v>
      </c>
      <c r="AN42" s="76">
        <v>460.499747685918</v>
      </c>
      <c r="AO42" s="76">
        <v>492.787327831109</v>
      </c>
      <c r="AP42" s="76">
        <v>516.628175653815</v>
      </c>
      <c r="AQ42" s="76">
        <v>508.940542869389</v>
      </c>
      <c r="AR42" s="76">
        <v>488.939819267878</v>
      </c>
      <c r="AS42" s="76">
        <v>509.97414640643</v>
      </c>
      <c r="AT42" s="76">
        <v>459.007253007822</v>
      </c>
      <c r="AU42" s="76">
        <v>463.300668848787</v>
      </c>
      <c r="AV42" s="76">
        <v>522.700501212418</v>
      </c>
      <c r="AW42" s="76">
        <v>549.225546340232</v>
      </c>
      <c r="AX42" s="76">
        <v>538.413089532995</v>
      </c>
      <c r="AY42" s="76">
        <v>543.823576492439</v>
      </c>
      <c r="AZ42" s="76">
        <v>568.034177216879</v>
      </c>
      <c r="BA42" s="76">
        <v>586.712209209498</v>
      </c>
      <c r="BB42" s="76">
        <v>559.319387242147</v>
      </c>
      <c r="BC42" s="76">
        <v>576.817653188267</v>
      </c>
      <c r="BD42" s="76">
        <v>556.564009849897</v>
      </c>
      <c r="BE42" s="115">
        <v>519.582902083886</v>
      </c>
      <c r="BF42" s="78">
        <v>-0.0689960768248346</v>
      </c>
      <c r="BG42" s="78">
        <v>0.0194585137468271</v>
      </c>
      <c r="BH42" s="78">
        <v>0.124745849650353</v>
      </c>
    </row>
    <row r="43" spans="8:8">
      <c r="A43" s="69" t="s">
        <v>235</v>
      </c>
      <c r="B43" s="76" t="s">
        <v>114</v>
      </c>
      <c r="C43" s="76" t="s">
        <v>114</v>
      </c>
      <c r="D43" s="76" t="s">
        <v>114</v>
      </c>
      <c r="E43" s="76">
        <v>1.04856753069577</v>
      </c>
      <c r="F43" s="76">
        <v>2.63915416098226</v>
      </c>
      <c r="G43" s="76">
        <v>4.23260572987722</v>
      </c>
      <c r="H43" s="76">
        <v>5.27830832196453</v>
      </c>
      <c r="I43" s="76">
        <v>5.84201909959072</v>
      </c>
      <c r="J43" s="76">
        <v>5.52728512960437</v>
      </c>
      <c r="K43" s="76">
        <v>6.42360163710778</v>
      </c>
      <c r="L43" s="76">
        <v>9.56070941336971</v>
      </c>
      <c r="M43" s="76">
        <v>10.0362892223738</v>
      </c>
      <c r="N43" s="76">
        <v>9.11255115961801</v>
      </c>
      <c r="O43" s="76">
        <v>8.91336971350614</v>
      </c>
      <c r="P43" s="76">
        <v>8.31582537517053</v>
      </c>
      <c r="Q43" s="76">
        <v>7.88922237380628</v>
      </c>
      <c r="R43" s="76">
        <v>8.16643929058663</v>
      </c>
      <c r="S43" s="76">
        <v>7.71828103683492</v>
      </c>
      <c r="T43" s="76">
        <v>8.01705320600273</v>
      </c>
      <c r="U43" s="76">
        <v>8.08894952251023</v>
      </c>
      <c r="V43" s="76">
        <v>7.93246248294679</v>
      </c>
      <c r="W43" s="76">
        <v>9.97907230559345</v>
      </c>
      <c r="X43" s="76">
        <v>11.4829331514325</v>
      </c>
      <c r="Y43" s="76">
        <v>13.3717871759891</v>
      </c>
      <c r="Z43" s="76">
        <v>16.9356275579809</v>
      </c>
      <c r="AA43" s="76">
        <v>20.2251214188267</v>
      </c>
      <c r="AB43" s="76">
        <v>23.4698199181446</v>
      </c>
      <c r="AC43" s="76">
        <v>25.6351432469304</v>
      </c>
      <c r="AD43" s="76">
        <v>28.1279931787176</v>
      </c>
      <c r="AE43" s="76">
        <v>27.9856070941337</v>
      </c>
      <c r="AF43" s="76">
        <v>29.6120586630286</v>
      </c>
      <c r="AG43" s="76">
        <v>29.1933683492497</v>
      </c>
      <c r="AH43" s="76">
        <v>28.6669467939973</v>
      </c>
      <c r="AI43" s="76">
        <v>28.6181514324693</v>
      </c>
      <c r="AJ43" s="76">
        <v>28.7515375170532</v>
      </c>
      <c r="AK43" s="76">
        <v>28.0962722867761</v>
      </c>
      <c r="AL43" s="76">
        <v>29.9013419108999</v>
      </c>
      <c r="AM43" s="76">
        <v>32.7399780072447</v>
      </c>
      <c r="AN43" s="76">
        <v>31.5500835019053</v>
      </c>
      <c r="AO43" s="76">
        <v>23.4896775179941</v>
      </c>
      <c r="AP43" s="76">
        <v>21.6667774144988</v>
      </c>
      <c r="AQ43" s="76">
        <v>20.3223026532436</v>
      </c>
      <c r="AR43" s="76">
        <v>19.4757815072682</v>
      </c>
      <c r="AS43" s="76">
        <v>19.6290033871195</v>
      </c>
      <c r="AT43" s="76">
        <v>19.3263954226843</v>
      </c>
      <c r="AU43" s="76">
        <v>18.5296696382368</v>
      </c>
      <c r="AV43" s="76">
        <v>16.949032008456</v>
      </c>
      <c r="AW43" s="76">
        <v>8.07883403114268</v>
      </c>
      <c r="AX43" s="76">
        <v>2.68648144117232</v>
      </c>
      <c r="AY43" s="76">
        <v>1.45994848755704</v>
      </c>
      <c r="AZ43" s="76">
        <v>1.19783600696241</v>
      </c>
      <c r="BA43" s="76">
        <v>1.10125417509526</v>
      </c>
      <c r="BB43" s="76">
        <v>1.07881011691912</v>
      </c>
      <c r="BC43" s="76">
        <v>1.05103434464745</v>
      </c>
      <c r="BD43" s="76">
        <v>1.51059054193913</v>
      </c>
      <c r="BE43" s="115">
        <v>1.96417996989227</v>
      </c>
      <c r="BF43" s="78">
        <v>0.296720258448177</v>
      </c>
      <c r="BG43" s="78">
        <v>-0.225003769745002</v>
      </c>
      <c r="BH43" s="78">
        <v>4.71576909532056E-4</v>
      </c>
    </row>
    <row r="44" spans="8:8">
      <c r="A44" s="69" t="s">
        <v>162</v>
      </c>
      <c r="B44" s="76">
        <v>13.6663128565742</v>
      </c>
      <c r="C44" s="76">
        <v>17.4339923046305</v>
      </c>
      <c r="D44" s="76">
        <v>18.5042457211092</v>
      </c>
      <c r="E44" s="76">
        <v>24.115112113573</v>
      </c>
      <c r="F44" s="76">
        <v>30.4029454690195</v>
      </c>
      <c r="G44" s="76">
        <v>37.7542788908054</v>
      </c>
      <c r="H44" s="76">
        <v>51.3092079076556</v>
      </c>
      <c r="I44" s="76">
        <v>58.4036353986997</v>
      </c>
      <c r="J44" s="76">
        <v>74.2203794613241</v>
      </c>
      <c r="K44" s="76">
        <v>81.2908318959798</v>
      </c>
      <c r="L44" s="76">
        <v>80.5741011012339</v>
      </c>
      <c r="M44" s="76">
        <v>94.0325238158419</v>
      </c>
      <c r="N44" s="76">
        <v>96.7930409977445</v>
      </c>
      <c r="O44" s="76">
        <v>88.6470565211623</v>
      </c>
      <c r="P44" s="76">
        <v>88.6562093671222</v>
      </c>
      <c r="Q44" s="76">
        <v>83.805913753687</v>
      </c>
      <c r="R44" s="76">
        <v>74.0866722885049</v>
      </c>
      <c r="S44" s="76">
        <v>64.4424475791225</v>
      </c>
      <c r="T44" s="76">
        <v>60.6984036700993</v>
      </c>
      <c r="U44" s="76">
        <v>58.1411634449536</v>
      </c>
      <c r="V44" s="76">
        <v>55.9600997387249</v>
      </c>
      <c r="W44" s="76">
        <v>64.6204521795042</v>
      </c>
      <c r="X44" s="76">
        <v>68.1981914478317</v>
      </c>
      <c r="Y44" s="76">
        <v>72.0459733979037</v>
      </c>
      <c r="Z44" s="76">
        <v>85.0771951449771</v>
      </c>
      <c r="AA44" s="76">
        <v>93.1514655647523</v>
      </c>
      <c r="AB44" s="76">
        <v>106.851570750962</v>
      </c>
      <c r="AC44" s="76">
        <v>117.679915825517</v>
      </c>
      <c r="AD44" s="76">
        <v>114.361203332789</v>
      </c>
      <c r="AE44" s="76">
        <v>115.308793898817</v>
      </c>
      <c r="AF44" s="76">
        <v>114.411282289423</v>
      </c>
      <c r="AG44" s="76">
        <v>116.919053183781</v>
      </c>
      <c r="AH44" s="76">
        <v>117.307564795726</v>
      </c>
      <c r="AI44" s="76">
        <v>121.521920448863</v>
      </c>
      <c r="AJ44" s="76">
        <v>112.028883469754</v>
      </c>
      <c r="AK44" s="76">
        <v>121.523359297587</v>
      </c>
      <c r="AL44" s="76">
        <v>118.41361296134</v>
      </c>
      <c r="AM44" s="76">
        <v>109.01835874719</v>
      </c>
      <c r="AN44" s="76">
        <v>126.189663873998</v>
      </c>
      <c r="AO44" s="76">
        <v>131.275924787811</v>
      </c>
      <c r="AP44" s="76">
        <v>136.55294997645</v>
      </c>
      <c r="AQ44" s="76">
        <v>145.656078877773</v>
      </c>
      <c r="AR44" s="76">
        <v>143.643456103107</v>
      </c>
      <c r="AS44" s="76">
        <v>145.246899336126</v>
      </c>
      <c r="AT44" s="76">
        <v>129.313176908468</v>
      </c>
      <c r="AU44" s="76">
        <v>135.213644156647</v>
      </c>
      <c r="AV44" s="76">
        <v>150.498262038962</v>
      </c>
      <c r="AW44" s="76">
        <v>156.245555646154</v>
      </c>
      <c r="AX44" s="76">
        <v>162.7667501528</v>
      </c>
      <c r="AY44" s="76">
        <v>163.396597477506</v>
      </c>
      <c r="AZ44" s="76">
        <v>176.062452607183</v>
      </c>
      <c r="BA44" s="76">
        <v>182.379588821606</v>
      </c>
      <c r="BB44" s="76">
        <v>176.224334796442</v>
      </c>
      <c r="BC44" s="76">
        <v>176.686676100421</v>
      </c>
      <c r="BD44" s="76">
        <v>180.544179523028</v>
      </c>
      <c r="BE44" s="115">
        <v>165.622272462175</v>
      </c>
      <c r="BF44" s="78">
        <v>-0.08515603755039</v>
      </c>
      <c r="BG44" s="78">
        <v>0.0339369856895739</v>
      </c>
      <c r="BH44" s="78">
        <v>0.0397639934194383</v>
      </c>
    </row>
    <row r="45" spans="8:8">
      <c r="A45" s="69" t="s">
        <v>236</v>
      </c>
      <c r="B45" s="76" t="s">
        <v>114</v>
      </c>
      <c r="C45" s="76" t="s">
        <v>114</v>
      </c>
      <c r="D45" s="76" t="s">
        <v>114</v>
      </c>
      <c r="E45" s="76" t="s">
        <v>114</v>
      </c>
      <c r="F45" s="76" t="s">
        <v>114</v>
      </c>
      <c r="G45" s="76" t="s">
        <v>114</v>
      </c>
      <c r="H45" s="76" t="s">
        <v>114</v>
      </c>
      <c r="I45" s="76" t="s">
        <v>114</v>
      </c>
      <c r="J45" s="76" t="s">
        <v>114</v>
      </c>
      <c r="K45" s="76" t="s">
        <v>114</v>
      </c>
      <c r="L45" s="76" t="s">
        <v>114</v>
      </c>
      <c r="M45" s="76" t="s">
        <v>114</v>
      </c>
      <c r="N45" s="76" t="s">
        <v>114</v>
      </c>
      <c r="O45" s="76" t="s">
        <v>114</v>
      </c>
      <c r="P45" s="76" t="s">
        <v>114</v>
      </c>
      <c r="Q45" s="76" t="s">
        <v>114</v>
      </c>
      <c r="R45" s="76" t="s">
        <v>114</v>
      </c>
      <c r="S45" s="76" t="s">
        <v>114</v>
      </c>
      <c r="T45" s="76" t="s">
        <v>114</v>
      </c>
      <c r="U45" s="76" t="s">
        <v>114</v>
      </c>
      <c r="V45" s="76" t="s">
        <v>114</v>
      </c>
      <c r="W45" s="76">
        <v>0.478374836173001</v>
      </c>
      <c r="X45" s="76">
        <v>1.2437745740498</v>
      </c>
      <c r="Y45" s="76">
        <v>8.15465268676278</v>
      </c>
      <c r="Z45" s="76">
        <v>8.51507208387942</v>
      </c>
      <c r="AA45" s="76">
        <v>8.70642201834862</v>
      </c>
      <c r="AB45" s="76">
        <v>9.42398427260813</v>
      </c>
      <c r="AC45" s="76">
        <v>8.72640104849279</v>
      </c>
      <c r="AD45" s="76">
        <v>9.89517169069462</v>
      </c>
      <c r="AE45" s="76">
        <v>16.3912319790301</v>
      </c>
      <c r="AF45" s="76">
        <v>16.6584193971166</v>
      </c>
      <c r="AG45" s="76">
        <v>16.9171480996068</v>
      </c>
      <c r="AH45" s="76">
        <v>17.7251690694626</v>
      </c>
      <c r="AI45" s="76">
        <v>18.0010314547837</v>
      </c>
      <c r="AJ45" s="76">
        <v>19.1652935779817</v>
      </c>
      <c r="AK45" s="76">
        <v>20.9383659239843</v>
      </c>
      <c r="AL45" s="76">
        <v>21.4327200524246</v>
      </c>
      <c r="AM45" s="76">
        <v>21.5500833551769</v>
      </c>
      <c r="AN45" s="76">
        <v>21.2308896461337</v>
      </c>
      <c r="AO45" s="76">
        <v>19.9810370117955</v>
      </c>
      <c r="AP45" s="76">
        <v>19.7857843381389</v>
      </c>
      <c r="AQ45" s="76">
        <v>18.149379423329</v>
      </c>
      <c r="AR45" s="76">
        <v>15.9448660550459</v>
      </c>
      <c r="AS45" s="76">
        <v>14.7976191874181</v>
      </c>
      <c r="AT45" s="76">
        <v>14.3778252948886</v>
      </c>
      <c r="AU45" s="76">
        <v>14.2908176277851</v>
      </c>
      <c r="AV45" s="76">
        <v>10.1647142201835</v>
      </c>
      <c r="AW45" s="76">
        <v>8.1407152293578</v>
      </c>
      <c r="AX45" s="76">
        <v>9.03435104849279</v>
      </c>
      <c r="AY45" s="76">
        <v>6.90339121887287</v>
      </c>
      <c r="AZ45" s="76">
        <v>2.60725904325033</v>
      </c>
      <c r="BA45" s="76">
        <v>1.61047221494102</v>
      </c>
      <c r="BB45" s="76">
        <v>2.95484927916121</v>
      </c>
      <c r="BC45" s="76">
        <v>4.05151795543906</v>
      </c>
      <c r="BD45" s="76">
        <v>4.07511140235911</v>
      </c>
      <c r="BE45" s="115">
        <v>4.08389252948886</v>
      </c>
      <c r="BF45" s="78">
        <v>-5.83309005725008E-4</v>
      </c>
      <c r="BG45" s="78">
        <v>-0.118454712114545</v>
      </c>
      <c r="BH45" s="78">
        <v>9.80495396266074E-4</v>
      </c>
    </row>
    <row r="46" spans="8:8">
      <c r="A46" s="69" t="s">
        <v>163</v>
      </c>
      <c r="B46" s="76">
        <v>3.0462131147541</v>
      </c>
      <c r="C46" s="76">
        <v>3.28353005464481</v>
      </c>
      <c r="D46" s="76">
        <v>3.64243715846995</v>
      </c>
      <c r="E46" s="76">
        <v>3.902</v>
      </c>
      <c r="F46" s="76">
        <v>3.8896174863388</v>
      </c>
      <c r="G46" s="76">
        <v>3.91798087431694</v>
      </c>
      <c r="H46" s="76">
        <v>3.80105409836066</v>
      </c>
      <c r="I46" s="76">
        <v>3.5476</v>
      </c>
      <c r="J46" s="76">
        <v>3.42881038251366</v>
      </c>
      <c r="K46" s="76">
        <v>3.37974699453552</v>
      </c>
      <c r="L46" s="76">
        <v>3.07656666666667</v>
      </c>
      <c r="M46" s="76">
        <v>2.937</v>
      </c>
      <c r="N46" s="76">
        <v>2.91857650273224</v>
      </c>
      <c r="O46" s="76">
        <v>2.76678633879781</v>
      </c>
      <c r="P46" s="76">
        <v>2.56333278688525</v>
      </c>
      <c r="Q46" s="76">
        <v>2.65560689655172</v>
      </c>
      <c r="R46" s="76">
        <v>2.57554343320143</v>
      </c>
      <c r="S46" s="76">
        <v>2.47161665724515</v>
      </c>
      <c r="T46" s="76">
        <v>2.37268988128886</v>
      </c>
      <c r="U46" s="76">
        <v>2.37625862068966</v>
      </c>
      <c r="V46" s="76">
        <v>2.37198988128886</v>
      </c>
      <c r="W46" s="76">
        <v>2.38858988128886</v>
      </c>
      <c r="X46" s="76">
        <v>2.43298988128886</v>
      </c>
      <c r="Y46" s="76">
        <v>2.48805862068965</v>
      </c>
      <c r="Z46" s="76">
        <v>2.47465326926701</v>
      </c>
      <c r="AA46" s="76">
        <v>2.42658988128886</v>
      </c>
      <c r="AB46" s="76">
        <v>2.47862091577162</v>
      </c>
      <c r="AC46" s="76">
        <v>2.49801379310345</v>
      </c>
      <c r="AD46" s="76">
        <v>2.45685752779348</v>
      </c>
      <c r="AE46" s="76">
        <v>2.40329413981534</v>
      </c>
      <c r="AF46" s="76">
        <v>2.40639413981534</v>
      </c>
      <c r="AG46" s="76">
        <v>2.32871034482759</v>
      </c>
      <c r="AH46" s="76">
        <v>2.32256523459582</v>
      </c>
      <c r="AI46" s="76">
        <v>2.27320184661767</v>
      </c>
      <c r="AJ46" s="76">
        <v>2.22243845863953</v>
      </c>
      <c r="AK46" s="76">
        <v>2.27914846958543</v>
      </c>
      <c r="AL46" s="76">
        <v>2.22287483988711</v>
      </c>
      <c r="AM46" s="76">
        <v>2.27333822786525</v>
      </c>
      <c r="AN46" s="76">
        <v>2.26219250915158</v>
      </c>
      <c r="AO46" s="76">
        <v>2.2780448905463</v>
      </c>
      <c r="AP46" s="76">
        <v>9.0794104348719</v>
      </c>
      <c r="AQ46" s="76">
        <v>8.94441303154303</v>
      </c>
      <c r="AR46" s="76">
        <v>9.53716903950792</v>
      </c>
      <c r="AS46" s="76">
        <v>9.49497750832587</v>
      </c>
      <c r="AT46" s="76">
        <v>9.44555397748998</v>
      </c>
      <c r="AU46" s="76">
        <v>9.44515284354668</v>
      </c>
      <c r="AV46" s="76">
        <v>9.89754154192152</v>
      </c>
      <c r="AW46" s="76">
        <v>9.04751033318301</v>
      </c>
      <c r="AX46" s="76">
        <v>10.2648052091471</v>
      </c>
      <c r="AY46" s="76">
        <v>10.5220213708574</v>
      </c>
      <c r="AZ46" s="76">
        <v>10.4744053675768</v>
      </c>
      <c r="BA46" s="76">
        <v>10.5660937434764</v>
      </c>
      <c r="BB46" s="76">
        <v>10.2417624291004</v>
      </c>
      <c r="BC46" s="76">
        <v>10.1510662411104</v>
      </c>
      <c r="BD46" s="76">
        <v>10.4336408405419</v>
      </c>
      <c r="BE46" s="115">
        <v>9.12828936094672</v>
      </c>
      <c r="BF46" s="78">
        <v>-0.127500283097743</v>
      </c>
      <c r="BG46" s="78">
        <v>0.00999876994426785</v>
      </c>
      <c r="BH46" s="78">
        <v>0.00219159677429442</v>
      </c>
    </row>
    <row r="47" spans="8:8" s="70" ht="10.2" customFormat="1">
      <c r="A47" s="80" t="s">
        <v>164</v>
      </c>
      <c r="B47" s="81">
        <v>418.690917621278</v>
      </c>
      <c r="C47" s="81">
        <v>467.196677347019</v>
      </c>
      <c r="D47" s="81">
        <v>499.783009311796</v>
      </c>
      <c r="E47" s="81">
        <v>562.383546634533</v>
      </c>
      <c r="F47" s="81">
        <v>618.701816022501</v>
      </c>
      <c r="G47" s="81">
        <v>693.285264409605</v>
      </c>
      <c r="H47" s="81">
        <v>811.837982803191</v>
      </c>
      <c r="I47" s="81">
        <v>903.573324310835</v>
      </c>
      <c r="J47" s="81">
        <v>1058.67232010602</v>
      </c>
      <c r="K47" s="81">
        <v>1091.24893192931</v>
      </c>
      <c r="L47" s="81">
        <v>978.725477281676</v>
      </c>
      <c r="M47" s="81">
        <v>1113.2174513691</v>
      </c>
      <c r="N47" s="81">
        <v>1118.12516803732</v>
      </c>
      <c r="O47" s="81">
        <v>1064.60287265121</v>
      </c>
      <c r="P47" s="81">
        <v>1089.11317502239</v>
      </c>
      <c r="Q47" s="81">
        <v>934.008888339365</v>
      </c>
      <c r="R47" s="81">
        <v>797.467318793242</v>
      </c>
      <c r="S47" s="81">
        <v>659.656875083116</v>
      </c>
      <c r="T47" s="81">
        <v>578.238717886843</v>
      </c>
      <c r="U47" s="81">
        <v>549.327639741267</v>
      </c>
      <c r="V47" s="81">
        <v>514.123632719128</v>
      </c>
      <c r="W47" s="81">
        <v>630.483001212338</v>
      </c>
      <c r="X47" s="81">
        <v>627.346354241917</v>
      </c>
      <c r="Y47" s="81">
        <v>735.074309429853</v>
      </c>
      <c r="Z47" s="81">
        <v>787.142302133088</v>
      </c>
      <c r="AA47" s="81">
        <v>837.401343978683</v>
      </c>
      <c r="AB47" s="81">
        <v>823.819112153925</v>
      </c>
      <c r="AC47" s="81">
        <v>913.036491239506</v>
      </c>
      <c r="AD47" s="81">
        <v>947.959910732558</v>
      </c>
      <c r="AE47" s="81">
        <v>969.212396433632</v>
      </c>
      <c r="AF47" s="81">
        <v>975.361215547195</v>
      </c>
      <c r="AG47" s="81">
        <v>994.597185016811</v>
      </c>
      <c r="AH47" s="81">
        <v>1025.4484939026</v>
      </c>
      <c r="AI47" s="81">
        <v>1098.94892849331</v>
      </c>
      <c r="AJ47" s="81">
        <v>1058.61622202575</v>
      </c>
      <c r="AK47" s="81">
        <v>1128.90671442686</v>
      </c>
      <c r="AL47" s="81">
        <v>1106.77298100865</v>
      </c>
      <c r="AM47" s="81">
        <v>1018.73491368776</v>
      </c>
      <c r="AN47" s="81">
        <v>1109.4618153589</v>
      </c>
      <c r="AO47" s="81">
        <v>1190.20346254724</v>
      </c>
      <c r="AP47" s="81">
        <v>1222.48688461056</v>
      </c>
      <c r="AQ47" s="81">
        <v>1237.28179146287</v>
      </c>
      <c r="AR47" s="81">
        <v>1218.21482197609</v>
      </c>
      <c r="AS47" s="81">
        <v>1271.6850941127</v>
      </c>
      <c r="AT47" s="81">
        <v>1181.51253651117</v>
      </c>
      <c r="AU47" s="81">
        <v>1210.14384345816</v>
      </c>
      <c r="AV47" s="81">
        <v>1320.38697390325</v>
      </c>
      <c r="AW47" s="81">
        <v>1343.73804682303</v>
      </c>
      <c r="AX47" s="81">
        <v>1326.45620694854</v>
      </c>
      <c r="AY47" s="81">
        <v>1338.8913860561</v>
      </c>
      <c r="AZ47" s="81">
        <v>1411.75491541873</v>
      </c>
      <c r="BA47" s="81">
        <v>1499.76125028541</v>
      </c>
      <c r="BB47" s="81">
        <v>1475.1900665371</v>
      </c>
      <c r="BC47" s="81">
        <v>1488.56456917049</v>
      </c>
      <c r="BD47" s="81">
        <v>1413.50465293568</v>
      </c>
      <c r="BE47" s="81">
        <v>1297.28659232893</v>
      </c>
      <c r="BF47" s="108">
        <v>-0.0847273896440099</v>
      </c>
      <c r="BG47" s="108">
        <v>0.0180893416032228</v>
      </c>
      <c r="BH47" s="108">
        <v>0.311463517277086</v>
      </c>
    </row>
    <row r="48" spans="8:8">
      <c r="B48" s="76"/>
      <c r="C48" s="76"/>
      <c r="D48" s="76"/>
      <c r="E48" s="76"/>
      <c r="F48" s="76"/>
      <c r="G48" s="76"/>
      <c r="H48" s="76"/>
      <c r="I48" s="76"/>
      <c r="J48" s="76"/>
      <c r="K48" s="76"/>
      <c r="L48" s="76"/>
      <c r="M48" s="76"/>
      <c r="N48" s="76"/>
      <c r="O48" s="76"/>
      <c r="P48" s="76"/>
      <c r="Q48" s="76"/>
      <c r="R48" s="76"/>
      <c r="S48" s="76"/>
      <c r="T48" s="76"/>
      <c r="U48" s="76"/>
      <c r="V48" s="76"/>
      <c r="W48" s="76"/>
      <c r="X48" s="76"/>
      <c r="Y48" s="76"/>
      <c r="Z48" s="76"/>
      <c r="AA48" s="76"/>
      <c r="AB48" s="76"/>
      <c r="AC48" s="76"/>
      <c r="AD48" s="76"/>
      <c r="AE48" s="76"/>
      <c r="AF48" s="76"/>
      <c r="AG48" s="76"/>
      <c r="AH48" s="76"/>
      <c r="AI48" s="76"/>
      <c r="AJ48" s="76"/>
      <c r="AK48" s="76"/>
      <c r="AL48" s="76"/>
      <c r="AM48" s="76"/>
      <c r="AN48" s="76"/>
      <c r="AO48" s="76"/>
      <c r="AP48" s="76"/>
      <c r="AQ48" s="76"/>
      <c r="AR48" s="76"/>
      <c r="AS48" s="76"/>
      <c r="AT48" s="76"/>
      <c r="AU48" s="76"/>
      <c r="AV48" s="76"/>
      <c r="AW48" s="76"/>
      <c r="AX48" s="76"/>
      <c r="AY48" s="76"/>
      <c r="AZ48" s="76"/>
      <c r="BA48" s="76"/>
      <c r="BB48" s="76"/>
      <c r="BC48" s="76"/>
      <c r="BD48" s="76"/>
      <c r="BE48" s="115"/>
      <c r="BF48" s="78"/>
      <c r="BG48" s="78"/>
      <c r="BH48" s="78"/>
    </row>
    <row r="49" spans="8:8">
      <c r="A49" s="69" t="s">
        <v>165</v>
      </c>
      <c r="B49" s="76">
        <v>26.1393123425693</v>
      </c>
      <c r="C49" s="76">
        <v>33.642476070529</v>
      </c>
      <c r="D49" s="76">
        <v>38.645241813602</v>
      </c>
      <c r="E49" s="76">
        <v>42.4237481108312</v>
      </c>
      <c r="F49" s="76">
        <v>44.4357934508816</v>
      </c>
      <c r="G49" s="76">
        <v>48.3134937027708</v>
      </c>
      <c r="H49" s="76">
        <v>36.7976599496222</v>
      </c>
      <c r="I49" s="76">
        <v>49.7264811083123</v>
      </c>
      <c r="J49" s="76">
        <v>51.6986322418136</v>
      </c>
      <c r="K49" s="76">
        <v>47.8341133501259</v>
      </c>
      <c r="L49" s="76">
        <v>46.8038992443325</v>
      </c>
      <c r="M49" s="76">
        <v>52.2291375314861</v>
      </c>
      <c r="N49" s="76">
        <v>55.7562342569269</v>
      </c>
      <c r="O49" s="76">
        <v>56.9353539042821</v>
      </c>
      <c r="P49" s="76">
        <v>58.0864301007557</v>
      </c>
      <c r="Q49" s="76">
        <v>51.5424554156171</v>
      </c>
      <c r="R49" s="76">
        <v>45.926685138539</v>
      </c>
      <c r="S49" s="76">
        <v>45.6907052896725</v>
      </c>
      <c r="T49" s="76">
        <v>44.9534231738035</v>
      </c>
      <c r="U49" s="76">
        <v>48.7859622166247</v>
      </c>
      <c r="V49" s="76">
        <v>47.0610182619647</v>
      </c>
      <c r="W49" s="76">
        <v>48.4792487405542</v>
      </c>
      <c r="X49" s="76">
        <v>50.1977562972292</v>
      </c>
      <c r="Y49" s="76">
        <v>52.5752695214106</v>
      </c>
      <c r="Z49" s="76">
        <v>54.4848161209068</v>
      </c>
      <c r="AA49" s="76">
        <v>58.3554899244333</v>
      </c>
      <c r="AB49" s="76">
        <v>58.6937279596977</v>
      </c>
      <c r="AC49" s="76">
        <v>56.5014105793451</v>
      </c>
      <c r="AD49" s="76">
        <v>56.3232115869018</v>
      </c>
      <c r="AE49" s="76">
        <v>56.0712544080605</v>
      </c>
      <c r="AF49" s="76">
        <v>55.8112544080604</v>
      </c>
      <c r="AG49" s="76">
        <v>59.0123198992443</v>
      </c>
      <c r="AH49" s="76">
        <v>61.5670251889169</v>
      </c>
      <c r="AI49" s="76">
        <v>61.3857934508816</v>
      </c>
      <c r="AJ49" s="76">
        <v>58.5284590680101</v>
      </c>
      <c r="AK49" s="76">
        <v>66.787</v>
      </c>
      <c r="AL49" s="76">
        <v>65.751</v>
      </c>
      <c r="AM49" s="76">
        <v>70.894</v>
      </c>
      <c r="AN49" s="76">
        <v>79.005</v>
      </c>
      <c r="AO49" s="76">
        <v>83.551</v>
      </c>
      <c r="AP49" s="76">
        <v>86.43767</v>
      </c>
      <c r="AQ49" s="76">
        <v>86.202</v>
      </c>
      <c r="AR49" s="76">
        <v>86.482</v>
      </c>
      <c r="AS49" s="76">
        <v>84.761008024</v>
      </c>
      <c r="AT49" s="76">
        <v>77.234</v>
      </c>
      <c r="AU49" s="76">
        <v>73.775</v>
      </c>
      <c r="AV49" s="76">
        <v>71.675</v>
      </c>
      <c r="AW49" s="76">
        <v>67.212</v>
      </c>
      <c r="AX49" s="76">
        <v>64.784</v>
      </c>
      <c r="AY49" s="76">
        <v>68.771</v>
      </c>
      <c r="AZ49" s="76">
        <v>67.225</v>
      </c>
      <c r="BA49" s="76">
        <v>68.417</v>
      </c>
      <c r="BB49" s="76">
        <v>66.648</v>
      </c>
      <c r="BC49" s="76">
        <v>65.332</v>
      </c>
      <c r="BD49" s="76">
        <v>64.33</v>
      </c>
      <c r="BE49" s="115">
        <v>57.598</v>
      </c>
      <c r="BF49" s="78">
        <v>-0.107094226406023</v>
      </c>
      <c r="BG49" s="78">
        <v>-0.018115278352422</v>
      </c>
      <c r="BH49" s="78">
        <v>0.0138286141043975</v>
      </c>
    </row>
    <row r="50" spans="8:8">
      <c r="A50" s="69" t="s">
        <v>266</v>
      </c>
      <c r="B50" s="76">
        <v>0.655</v>
      </c>
      <c r="C50" s="76">
        <v>0.631</v>
      </c>
      <c r="D50" s="76">
        <v>0.537</v>
      </c>
      <c r="E50" s="76">
        <v>0.75</v>
      </c>
      <c r="F50" s="76">
        <v>2.458</v>
      </c>
      <c r="G50" s="76">
        <v>5.065</v>
      </c>
      <c r="H50" s="76">
        <v>5.721</v>
      </c>
      <c r="I50" s="76">
        <v>7.057</v>
      </c>
      <c r="J50" s="76">
        <v>8.175</v>
      </c>
      <c r="K50" s="76">
        <v>8.541</v>
      </c>
      <c r="L50" s="76">
        <v>7.791</v>
      </c>
      <c r="M50" s="76">
        <v>7.564</v>
      </c>
      <c r="N50" s="76">
        <v>7.062</v>
      </c>
      <c r="O50" s="76">
        <v>6.469</v>
      </c>
      <c r="P50" s="76">
        <v>7.2</v>
      </c>
      <c r="Q50" s="76">
        <v>7.428</v>
      </c>
      <c r="R50" s="76">
        <v>7.158</v>
      </c>
      <c r="S50" s="76">
        <v>6.41</v>
      </c>
      <c r="T50" s="76">
        <v>8.79</v>
      </c>
      <c r="U50" s="76">
        <v>10.074</v>
      </c>
      <c r="V50" s="76">
        <v>11.452</v>
      </c>
      <c r="W50" s="76">
        <v>13.926</v>
      </c>
      <c r="X50" s="76">
        <v>17.506</v>
      </c>
      <c r="Y50" s="76">
        <v>22.32</v>
      </c>
      <c r="Z50" s="76">
        <v>22.642</v>
      </c>
      <c r="AA50" s="76">
        <v>23.38</v>
      </c>
      <c r="AB50" s="76">
        <v>24.514</v>
      </c>
      <c r="AC50" s="76">
        <v>27.153</v>
      </c>
      <c r="AD50" s="76">
        <v>24.81</v>
      </c>
      <c r="AE50" s="76">
        <v>27.424</v>
      </c>
      <c r="AF50" s="76">
        <v>31.173</v>
      </c>
      <c r="AG50" s="76">
        <v>35.364</v>
      </c>
      <c r="AH50" s="76">
        <v>36.5</v>
      </c>
      <c r="AI50" s="76">
        <v>36.0</v>
      </c>
      <c r="AJ50" s="76">
        <v>36.7</v>
      </c>
      <c r="AK50" s="76">
        <v>36.85</v>
      </c>
      <c r="AL50" s="76">
        <v>36.55</v>
      </c>
      <c r="AM50" s="76">
        <v>44.6</v>
      </c>
      <c r="AN50" s="76">
        <v>42.8327287452766</v>
      </c>
      <c r="AO50" s="76">
        <v>54.5829753385453</v>
      </c>
      <c r="AP50" s="76">
        <v>62.4343637931035</v>
      </c>
      <c r="AQ50" s="76">
        <v>68.6788629729164</v>
      </c>
      <c r="AR50" s="76">
        <v>81.1843366988654</v>
      </c>
      <c r="AS50" s="76">
        <v>92.2906096213475</v>
      </c>
      <c r="AT50" s="76">
        <v>86.036812206245</v>
      </c>
      <c r="AU50" s="76">
        <v>88.9284838543389</v>
      </c>
      <c r="AV50" s="76">
        <v>82.0317510038425</v>
      </c>
      <c r="AW50" s="76">
        <v>85.2958567934259</v>
      </c>
      <c r="AX50" s="76">
        <v>85.2059195276653</v>
      </c>
      <c r="AY50" s="76">
        <v>83.2774120431849</v>
      </c>
      <c r="AZ50" s="76">
        <v>88.1626587219973</v>
      </c>
      <c r="BA50" s="76">
        <v>85.7680366261808</v>
      </c>
      <c r="BB50" s="76">
        <v>81.6049421578947</v>
      </c>
      <c r="BC50" s="76">
        <v>74.085432348162</v>
      </c>
      <c r="BD50" s="76">
        <v>69.0698898399838</v>
      </c>
      <c r="BE50" s="115">
        <v>64.5159363659352</v>
      </c>
      <c r="BF50" s="78">
        <v>-0.0684846397639757</v>
      </c>
      <c r="BG50" s="78">
        <v>-0.021726148650149</v>
      </c>
      <c r="BH50" s="78">
        <v>0.0154895306710022</v>
      </c>
    </row>
    <row r="51" spans="8:8">
      <c r="A51" s="69" t="s">
        <v>267</v>
      </c>
      <c r="B51" s="76" t="s">
        <v>114</v>
      </c>
      <c r="C51" s="76" t="s">
        <v>114</v>
      </c>
      <c r="D51" s="76" t="s">
        <v>114</v>
      </c>
      <c r="E51" s="76" t="s">
        <v>114</v>
      </c>
      <c r="F51" s="76" t="s">
        <v>114</v>
      </c>
      <c r="G51" s="76" t="s">
        <v>114</v>
      </c>
      <c r="H51" s="76" t="s">
        <v>114</v>
      </c>
      <c r="I51" s="76" t="s">
        <v>114</v>
      </c>
      <c r="J51" s="76" t="s">
        <v>114</v>
      </c>
      <c r="K51" s="76" t="s">
        <v>114</v>
      </c>
      <c r="L51" s="76" t="s">
        <v>114</v>
      </c>
      <c r="M51" s="76" t="s">
        <v>114</v>
      </c>
      <c r="N51" s="76" t="s">
        <v>114</v>
      </c>
      <c r="O51" s="76" t="s">
        <v>114</v>
      </c>
      <c r="P51" s="76" t="s">
        <v>114</v>
      </c>
      <c r="Q51" s="76" t="s">
        <v>114</v>
      </c>
      <c r="R51" s="76" t="s">
        <v>114</v>
      </c>
      <c r="S51" s="76" t="s">
        <v>114</v>
      </c>
      <c r="T51" s="76" t="s">
        <v>114</v>
      </c>
      <c r="U51" s="76" t="s">
        <v>114</v>
      </c>
      <c r="V51" s="76" t="s">
        <v>114</v>
      </c>
      <c r="W51" s="76" t="s">
        <v>114</v>
      </c>
      <c r="X51" s="76" t="s">
        <v>114</v>
      </c>
      <c r="Y51" s="76" t="s">
        <v>114</v>
      </c>
      <c r="Z51" s="76" t="s">
        <v>114</v>
      </c>
      <c r="AA51" s="76" t="s">
        <v>114</v>
      </c>
      <c r="AB51" s="76" t="s">
        <v>114</v>
      </c>
      <c r="AC51" s="76" t="s">
        <v>114</v>
      </c>
      <c r="AD51" s="76" t="s">
        <v>114</v>
      </c>
      <c r="AE51" s="76" t="s">
        <v>114</v>
      </c>
      <c r="AF51" s="76" t="s">
        <v>114</v>
      </c>
      <c r="AG51" s="76" t="s">
        <v>114</v>
      </c>
      <c r="AH51" s="76" t="s">
        <v>114</v>
      </c>
      <c r="AI51" s="76" t="s">
        <v>114</v>
      </c>
      <c r="AJ51" s="76">
        <v>0.0</v>
      </c>
      <c r="AK51" s="76" t="s">
        <v>114</v>
      </c>
      <c r="AL51" s="76" t="s">
        <v>114</v>
      </c>
      <c r="AM51" s="76" t="s">
        <v>114</v>
      </c>
      <c r="AN51" s="76">
        <v>1.23741007194245</v>
      </c>
      <c r="AO51" s="76">
        <v>8.83453237410072</v>
      </c>
      <c r="AP51" s="76">
        <v>9.10791366906475</v>
      </c>
      <c r="AQ51" s="76">
        <v>8.0431654676259</v>
      </c>
      <c r="AR51" s="76">
        <v>7.53956834532374</v>
      </c>
      <c r="AS51" s="76">
        <v>6.69064748201439</v>
      </c>
      <c r="AT51" s="76">
        <v>6.18705035971223</v>
      </c>
      <c r="AU51" s="76">
        <v>6.40287769784173</v>
      </c>
      <c r="AV51" s="76">
        <v>5.97122302158273</v>
      </c>
      <c r="AW51" s="76">
        <v>5.30935251798561</v>
      </c>
      <c r="AX51" s="76">
        <v>4.75998848666276</v>
      </c>
      <c r="AY51" s="76">
        <v>4.66383233649765</v>
      </c>
      <c r="AZ51" s="76">
        <v>5.80921819456708</v>
      </c>
      <c r="BA51" s="76">
        <v>6.13601035971223</v>
      </c>
      <c r="BB51" s="76">
        <v>5.16838100719424</v>
      </c>
      <c r="BC51" s="76">
        <v>6.06611410071942</v>
      </c>
      <c r="BD51" s="76">
        <v>6.66336705035971</v>
      </c>
      <c r="BE51" s="115">
        <v>6.64883928057554</v>
      </c>
      <c r="BF51" s="78">
        <v>-0.00490652804800285</v>
      </c>
      <c r="BG51" s="78">
        <v>0.00744421782201199</v>
      </c>
      <c r="BH51" s="78">
        <v>0.00159630946653077</v>
      </c>
    </row>
    <row r="52" spans="8:8">
      <c r="A52" s="69" t="s">
        <v>268</v>
      </c>
      <c r="B52" s="76">
        <v>0.071</v>
      </c>
      <c r="C52" s="76">
        <v>0.062</v>
      </c>
      <c r="D52" s="76">
        <v>0.05</v>
      </c>
      <c r="E52" s="76">
        <v>0.043</v>
      </c>
      <c r="F52" s="76">
        <v>0.024</v>
      </c>
      <c r="G52" s="76">
        <v>0.019</v>
      </c>
      <c r="H52" s="76">
        <v>0.014</v>
      </c>
      <c r="I52" s="76">
        <v>0.336</v>
      </c>
      <c r="J52" s="76">
        <v>2.091</v>
      </c>
      <c r="K52" s="76">
        <v>2.455</v>
      </c>
      <c r="L52" s="76">
        <v>1.789</v>
      </c>
      <c r="M52" s="76">
        <v>2.1</v>
      </c>
      <c r="N52" s="76">
        <v>1.639</v>
      </c>
      <c r="O52" s="76">
        <v>2.43</v>
      </c>
      <c r="P52" s="76">
        <v>2.762</v>
      </c>
      <c r="Q52" s="76">
        <v>3.168</v>
      </c>
      <c r="R52" s="76">
        <v>4.101</v>
      </c>
      <c r="S52" s="76">
        <v>4.553</v>
      </c>
      <c r="T52" s="76">
        <v>5.365</v>
      </c>
      <c r="U52" s="76">
        <v>6.025</v>
      </c>
      <c r="V52" s="76">
        <v>5.937</v>
      </c>
      <c r="W52" s="76">
        <v>5.951</v>
      </c>
      <c r="X52" s="76">
        <v>6.317</v>
      </c>
      <c r="Y52" s="76">
        <v>7.038</v>
      </c>
      <c r="Z52" s="76">
        <v>7.962</v>
      </c>
      <c r="AA52" s="76">
        <v>8.029</v>
      </c>
      <c r="AB52" s="76">
        <v>8.054</v>
      </c>
      <c r="AC52" s="76">
        <v>8.638</v>
      </c>
      <c r="AD52" s="76">
        <v>9.538</v>
      </c>
      <c r="AE52" s="76">
        <v>9.562</v>
      </c>
      <c r="AF52" s="76">
        <v>9.267</v>
      </c>
      <c r="AG52" s="76">
        <v>10.359</v>
      </c>
      <c r="AH52" s="76">
        <v>11.586</v>
      </c>
      <c r="AI52" s="76">
        <v>13.599</v>
      </c>
      <c r="AJ52" s="76">
        <v>13.7269901129944</v>
      </c>
      <c r="AK52" s="76">
        <v>13.5178638223261</v>
      </c>
      <c r="AL52" s="76">
        <v>12.5442528735632</v>
      </c>
      <c r="AM52" s="76">
        <v>12.0488043054744</v>
      </c>
      <c r="AN52" s="76">
        <v>11.0063534969803</v>
      </c>
      <c r="AO52" s="76">
        <v>11.4702104032729</v>
      </c>
      <c r="AP52" s="76">
        <v>12.5673264840249</v>
      </c>
      <c r="AQ52" s="76">
        <v>14.1994074868498</v>
      </c>
      <c r="AR52" s="76">
        <v>11.4840720460744</v>
      </c>
      <c r="AS52" s="76">
        <v>12.1977610753945</v>
      </c>
      <c r="AT52" s="76">
        <v>14.0927280415936</v>
      </c>
      <c r="AU52" s="76">
        <v>16.0417455557179</v>
      </c>
      <c r="AV52" s="76">
        <v>15.3183300263004</v>
      </c>
      <c r="AW52" s="76">
        <v>14.2413838953828</v>
      </c>
      <c r="AX52" s="76">
        <v>12.3235034263589</v>
      </c>
      <c r="AY52" s="76">
        <v>12.8914679232418</v>
      </c>
      <c r="AZ52" s="76">
        <v>11.9336911771868</v>
      </c>
      <c r="BA52" s="76">
        <v>11.8879694915254</v>
      </c>
      <c r="BB52" s="76">
        <v>13.8001963276836</v>
      </c>
      <c r="BC52" s="76">
        <v>16.9313601694915</v>
      </c>
      <c r="BD52" s="76">
        <v>17.2268142655367</v>
      </c>
      <c r="BE52" s="115">
        <v>15.7554733362712</v>
      </c>
      <c r="BF52" s="78">
        <v>-0.0879088058464236</v>
      </c>
      <c r="BG52" s="78">
        <v>0.0202837976841976</v>
      </c>
      <c r="BH52" s="78">
        <v>0.00378270705231812</v>
      </c>
    </row>
    <row r="53" spans="8:8">
      <c r="A53" s="69" t="s">
        <v>166</v>
      </c>
      <c r="B53" s="76">
        <v>6.478</v>
      </c>
      <c r="C53" s="76">
        <v>6.257</v>
      </c>
      <c r="D53" s="76">
        <v>5.581</v>
      </c>
      <c r="E53" s="76">
        <v>8.577</v>
      </c>
      <c r="F53" s="76">
        <v>12.295</v>
      </c>
      <c r="G53" s="76">
        <v>16.404</v>
      </c>
      <c r="H53" s="76">
        <v>14.952</v>
      </c>
      <c r="I53" s="76">
        <v>10.72</v>
      </c>
      <c r="J53" s="76">
        <v>8.479</v>
      </c>
      <c r="K53" s="76">
        <v>7.453</v>
      </c>
      <c r="L53" s="76">
        <v>11.734</v>
      </c>
      <c r="M53" s="76">
        <v>16.61</v>
      </c>
      <c r="N53" s="76">
        <v>20.9</v>
      </c>
      <c r="O53" s="76">
        <v>25.19</v>
      </c>
      <c r="P53" s="76">
        <v>26.14</v>
      </c>
      <c r="Q53" s="76">
        <v>29.78</v>
      </c>
      <c r="R53" s="76">
        <v>32.152</v>
      </c>
      <c r="S53" s="76">
        <v>33.314</v>
      </c>
      <c r="T53" s="76">
        <v>36.43</v>
      </c>
      <c r="U53" s="76">
        <v>41.836</v>
      </c>
      <c r="V53" s="76">
        <v>45.067</v>
      </c>
      <c r="W53" s="76">
        <v>41.135</v>
      </c>
      <c r="X53" s="76">
        <v>46.249</v>
      </c>
      <c r="Y53" s="76">
        <v>44.234</v>
      </c>
      <c r="Z53" s="76">
        <v>44.521</v>
      </c>
      <c r="AA53" s="76">
        <v>45.499</v>
      </c>
      <c r="AB53" s="76">
        <v>45.418</v>
      </c>
      <c r="AC53" s="76">
        <v>45.985</v>
      </c>
      <c r="AD53" s="76">
        <v>47.527</v>
      </c>
      <c r="AE53" s="76">
        <v>46.497</v>
      </c>
      <c r="AF53" s="76">
        <v>46.588</v>
      </c>
      <c r="AG53" s="76">
        <v>45.08</v>
      </c>
      <c r="AH53" s="76">
        <v>43.792</v>
      </c>
      <c r="AI53" s="76">
        <v>42.962</v>
      </c>
      <c r="AJ53" s="76">
        <v>41.361</v>
      </c>
      <c r="AK53" s="76">
        <v>38.9170634730539</v>
      </c>
      <c r="AL53" s="76">
        <v>37.6000928143713</v>
      </c>
      <c r="AM53" s="76">
        <v>37.2405664670659</v>
      </c>
      <c r="AN53" s="76">
        <v>37.0724790419162</v>
      </c>
      <c r="AO53" s="76">
        <v>34.8406567664671</v>
      </c>
      <c r="AP53" s="76">
        <v>33.1672814371257</v>
      </c>
      <c r="AQ53" s="76">
        <v>33.1616966179641</v>
      </c>
      <c r="AR53" s="76">
        <v>33.81</v>
      </c>
      <c r="AS53" s="76">
        <v>34.654371257485</v>
      </c>
      <c r="AT53" s="76">
        <v>35.26</v>
      </c>
      <c r="AU53" s="76">
        <v>35.03</v>
      </c>
      <c r="AV53" s="76">
        <v>34.5989913885375</v>
      </c>
      <c r="AW53" s="76">
        <v>34.7260871596627</v>
      </c>
      <c r="AX53" s="76">
        <v>34.3610529547328</v>
      </c>
      <c r="AY53" s="76">
        <v>35.1401972868348</v>
      </c>
      <c r="AZ53" s="76">
        <v>35.431</v>
      </c>
      <c r="BA53" s="76">
        <v>33.835</v>
      </c>
      <c r="BB53" s="76">
        <v>32.178</v>
      </c>
      <c r="BC53" s="76">
        <v>32.844</v>
      </c>
      <c r="BD53" s="76">
        <v>31.812</v>
      </c>
      <c r="BE53" s="115">
        <v>30.0018109104695</v>
      </c>
      <c r="BF53" s="78">
        <v>-0.0594794810287974</v>
      </c>
      <c r="BG53" s="78">
        <v>-0.0102377933296504</v>
      </c>
      <c r="BH53" s="78">
        <v>0.0072030880501751</v>
      </c>
    </row>
    <row r="54" spans="8:8">
      <c r="A54" s="69" t="s">
        <v>269</v>
      </c>
      <c r="B54" s="76" t="s">
        <v>114</v>
      </c>
      <c r="C54" s="76" t="s">
        <v>114</v>
      </c>
      <c r="D54" s="76" t="s">
        <v>114</v>
      </c>
      <c r="E54" s="76" t="s">
        <v>114</v>
      </c>
      <c r="F54" s="76" t="s">
        <v>114</v>
      </c>
      <c r="G54" s="76" t="s">
        <v>114</v>
      </c>
      <c r="H54" s="76" t="s">
        <v>114</v>
      </c>
      <c r="I54" s="76" t="s">
        <v>114</v>
      </c>
      <c r="J54" s="76" t="s">
        <v>114</v>
      </c>
      <c r="K54" s="76" t="s">
        <v>114</v>
      </c>
      <c r="L54" s="76" t="s">
        <v>114</v>
      </c>
      <c r="M54" s="76" t="s">
        <v>114</v>
      </c>
      <c r="N54" s="76" t="s">
        <v>114</v>
      </c>
      <c r="O54" s="76" t="s">
        <v>114</v>
      </c>
      <c r="P54" s="76" t="s">
        <v>114</v>
      </c>
      <c r="Q54" s="76" t="s">
        <v>114</v>
      </c>
      <c r="R54" s="76" t="s">
        <v>114</v>
      </c>
      <c r="S54" s="76" t="s">
        <v>114</v>
      </c>
      <c r="T54" s="76" t="s">
        <v>114</v>
      </c>
      <c r="U54" s="76" t="s">
        <v>114</v>
      </c>
      <c r="V54" s="76" t="s">
        <v>114</v>
      </c>
      <c r="W54" s="76" t="s">
        <v>114</v>
      </c>
      <c r="X54" s="76" t="s">
        <v>114</v>
      </c>
      <c r="Y54" s="76" t="s">
        <v>114</v>
      </c>
      <c r="Z54" s="76" t="s">
        <v>114</v>
      </c>
      <c r="AA54" s="76" t="s">
        <v>114</v>
      </c>
      <c r="AB54" s="76" t="s">
        <v>114</v>
      </c>
      <c r="AC54" s="76">
        <v>0.0993215739484396</v>
      </c>
      <c r="AD54" s="76">
        <v>0.247625508819539</v>
      </c>
      <c r="AE54" s="76">
        <v>0.247625508819539</v>
      </c>
      <c r="AF54" s="76">
        <v>0.346675712347354</v>
      </c>
      <c r="AG54" s="76">
        <v>0.844233378561737</v>
      </c>
      <c r="AH54" s="76">
        <v>2.97150610583446</v>
      </c>
      <c r="AI54" s="76">
        <v>4.11058344640434</v>
      </c>
      <c r="AJ54" s="76">
        <v>4.95251017639077</v>
      </c>
      <c r="AK54" s="76">
        <v>5.69699129743134</v>
      </c>
      <c r="AL54" s="76">
        <v>9.3550355588827</v>
      </c>
      <c r="AM54" s="76">
        <v>11.1018200533383</v>
      </c>
      <c r="AN54" s="76">
        <v>12.7221874561362</v>
      </c>
      <c r="AO54" s="76">
        <v>16.5617012118093</v>
      </c>
      <c r="AP54" s="76">
        <v>17.4685234854138</v>
      </c>
      <c r="AQ54" s="76">
        <v>17.2458757334101</v>
      </c>
      <c r="AR54" s="76">
        <v>17.7297645956428</v>
      </c>
      <c r="AS54" s="76">
        <v>17.5806557540186</v>
      </c>
      <c r="AT54" s="76">
        <v>15.6414547402423</v>
      </c>
      <c r="AU54" s="76">
        <v>14.4551488036471</v>
      </c>
      <c r="AV54" s="76">
        <v>14.174050642519</v>
      </c>
      <c r="AW54" s="76">
        <v>15.1634057721707</v>
      </c>
      <c r="AX54" s="76">
        <v>13.2347487681453</v>
      </c>
      <c r="AY54" s="76">
        <v>13.2792413928761</v>
      </c>
      <c r="AZ54" s="76">
        <v>12.1041097109698</v>
      </c>
      <c r="BA54" s="76">
        <v>10.3441944293142</v>
      </c>
      <c r="BB54" s="76">
        <v>8.96571501037497</v>
      </c>
      <c r="BC54" s="76">
        <v>8.12295951020033</v>
      </c>
      <c r="BD54" s="76">
        <v>7.39519973767163</v>
      </c>
      <c r="BE54" s="115">
        <v>7.48994912377368</v>
      </c>
      <c r="BF54" s="78">
        <v>0.0100450355458821</v>
      </c>
      <c r="BG54" s="78">
        <v>-0.0721724228323236</v>
      </c>
      <c r="BH54" s="78">
        <v>0.00179825021865753</v>
      </c>
    </row>
    <row r="55" spans="8:8">
      <c r="A55" s="69" t="s">
        <v>270</v>
      </c>
      <c r="B55" s="76">
        <v>1.265</v>
      </c>
      <c r="C55" s="76">
        <v>1.447</v>
      </c>
      <c r="D55" s="76">
        <v>3.445</v>
      </c>
      <c r="E55" s="76">
        <v>4.641</v>
      </c>
      <c r="F55" s="76">
        <v>5.027</v>
      </c>
      <c r="G55" s="76">
        <v>5.423</v>
      </c>
      <c r="H55" s="76">
        <v>5.795</v>
      </c>
      <c r="I55" s="76">
        <v>6.303</v>
      </c>
      <c r="J55" s="76">
        <v>7.597</v>
      </c>
      <c r="K55" s="76">
        <v>10.202</v>
      </c>
      <c r="L55" s="76">
        <v>11.315</v>
      </c>
      <c r="M55" s="76">
        <v>11.324</v>
      </c>
      <c r="N55" s="76">
        <v>11.267</v>
      </c>
      <c r="O55" s="76">
        <v>10.6</v>
      </c>
      <c r="P55" s="76">
        <v>9.798</v>
      </c>
      <c r="Q55" s="76">
        <v>8.895</v>
      </c>
      <c r="R55" s="76">
        <v>7.652</v>
      </c>
      <c r="S55" s="76">
        <v>7.792</v>
      </c>
      <c r="T55" s="76">
        <v>7.869</v>
      </c>
      <c r="U55" s="76">
        <v>8.73</v>
      </c>
      <c r="V55" s="76">
        <v>8.626</v>
      </c>
      <c r="W55" s="76">
        <v>8.295</v>
      </c>
      <c r="X55" s="76">
        <v>7.729</v>
      </c>
      <c r="Y55" s="76">
        <v>8.892</v>
      </c>
      <c r="Z55" s="76">
        <v>10.227</v>
      </c>
      <c r="AA55" s="76">
        <v>13.493</v>
      </c>
      <c r="AB55" s="76">
        <v>14.708</v>
      </c>
      <c r="AC55" s="76">
        <v>14.452</v>
      </c>
      <c r="AD55" s="76">
        <v>15.223</v>
      </c>
      <c r="AE55" s="76">
        <v>16.837</v>
      </c>
      <c r="AF55" s="76">
        <v>17.756</v>
      </c>
      <c r="AG55" s="76">
        <v>18.25</v>
      </c>
      <c r="AH55" s="76">
        <v>18.194</v>
      </c>
      <c r="AI55" s="76">
        <v>16.848</v>
      </c>
      <c r="AJ55" s="76">
        <v>16.975</v>
      </c>
      <c r="AK55" s="76">
        <v>13.818878248974</v>
      </c>
      <c r="AL55" s="76">
        <v>13.0820793433653</v>
      </c>
      <c r="AM55" s="76">
        <v>12.7824897400821</v>
      </c>
      <c r="AN55" s="76">
        <v>13.6812585499316</v>
      </c>
      <c r="AO55" s="76">
        <v>13.6686730506156</v>
      </c>
      <c r="AP55" s="76">
        <v>13.4980145690834</v>
      </c>
      <c r="AQ55" s="76">
        <v>12.0804564295486</v>
      </c>
      <c r="AR55" s="76">
        <v>12.2609941176471</v>
      </c>
      <c r="AS55" s="76">
        <v>11.9950667031464</v>
      </c>
      <c r="AT55" s="76">
        <v>12.0335307113543</v>
      </c>
      <c r="AU55" s="76">
        <v>11.6437995896033</v>
      </c>
      <c r="AV55" s="76">
        <v>11.7979384404925</v>
      </c>
      <c r="AW55" s="76">
        <v>11.0725264021888</v>
      </c>
      <c r="AX55" s="76">
        <v>10.6556532147743</v>
      </c>
      <c r="AY55" s="76">
        <v>10.5308242134063</v>
      </c>
      <c r="AZ55" s="76">
        <v>10.6623939808482</v>
      </c>
      <c r="BA55" s="76">
        <v>11.0479428180575</v>
      </c>
      <c r="BB55" s="76">
        <v>10.4889316005472</v>
      </c>
      <c r="BC55" s="76">
        <v>9.65911833105335</v>
      </c>
      <c r="BD55" s="76">
        <v>10.8766504787962</v>
      </c>
      <c r="BE55" s="115">
        <v>10.3641586867305</v>
      </c>
      <c r="BF55" s="78">
        <v>-0.0497220322176366</v>
      </c>
      <c r="BG55" s="78">
        <v>-0.0100569517730732</v>
      </c>
      <c r="BH55" s="78">
        <v>0.00248831471571123</v>
      </c>
    </row>
    <row r="56" spans="8:8">
      <c r="A56" s="69" t="s">
        <v>237</v>
      </c>
      <c r="B56" s="76">
        <v>57.9817708333333</v>
      </c>
      <c r="C56" s="76">
        <v>71.6692708333333</v>
      </c>
      <c r="D56" s="76">
        <v>82.3626302083333</v>
      </c>
      <c r="E56" s="76">
        <v>123.85859375</v>
      </c>
      <c r="F56" s="76">
        <v>147.7109375</v>
      </c>
      <c r="G56" s="76">
        <v>159.544921875</v>
      </c>
      <c r="H56" s="76">
        <v>130.684184695513</v>
      </c>
      <c r="I56" s="76">
        <v>106.819651442308</v>
      </c>
      <c r="J56" s="76">
        <v>104.632602163462</v>
      </c>
      <c r="K56" s="76">
        <v>73.5856670673077</v>
      </c>
      <c r="L56" s="76">
        <v>71.5318108974359</v>
      </c>
      <c r="M56" s="76">
        <v>93.49203125</v>
      </c>
      <c r="N56" s="76">
        <v>99.6255508814103</v>
      </c>
      <c r="O56" s="76">
        <v>95.6479867788462</v>
      </c>
      <c r="P56" s="76">
        <v>101.073998397436</v>
      </c>
      <c r="Q56" s="76">
        <v>88.2872355769231</v>
      </c>
      <c r="R56" s="76">
        <v>59.1150841346154</v>
      </c>
      <c r="S56" s="76">
        <v>55.3934294871795</v>
      </c>
      <c r="T56" s="76">
        <v>54.3295773237179</v>
      </c>
      <c r="U56" s="76">
        <v>48.2435216346154</v>
      </c>
      <c r="V56" s="76">
        <v>48.391015625</v>
      </c>
      <c r="W56" s="76">
        <v>50.1948116987179</v>
      </c>
      <c r="X56" s="76">
        <v>47.2957231570513</v>
      </c>
      <c r="Y56" s="76">
        <v>49.7128004807692</v>
      </c>
      <c r="Z56" s="76">
        <v>54.8852664262821</v>
      </c>
      <c r="AA56" s="76">
        <v>67.2420372596154</v>
      </c>
      <c r="AB56" s="76">
        <v>67.8927784455128</v>
      </c>
      <c r="AC56" s="76">
        <v>69.6990985576923</v>
      </c>
      <c r="AD56" s="76">
        <v>66.1218850160256</v>
      </c>
      <c r="AE56" s="76">
        <v>67.500140224359</v>
      </c>
      <c r="AF56" s="76">
        <v>67.8927784455128</v>
      </c>
      <c r="AG56" s="76">
        <v>68.5861418269231</v>
      </c>
      <c r="AH56" s="76">
        <v>70.0906750801282</v>
      </c>
      <c r="AI56" s="76">
        <v>69.5927483974359</v>
      </c>
      <c r="AJ56" s="76">
        <v>66.9788161057692</v>
      </c>
      <c r="AK56" s="76">
        <v>69.4986050943796</v>
      </c>
      <c r="AL56" s="76">
        <v>67.0508354369975</v>
      </c>
      <c r="AM56" s="76">
        <v>64.5539366151968</v>
      </c>
      <c r="AN56" s="76">
        <v>69.7795904869721</v>
      </c>
      <c r="AO56" s="76">
        <v>76.5259963254754</v>
      </c>
      <c r="AP56" s="76">
        <v>81.9663571266215</v>
      </c>
      <c r="AQ56" s="76">
        <v>87.9683691463882</v>
      </c>
      <c r="AR56" s="76">
        <v>89.5873807935861</v>
      </c>
      <c r="AS56" s="76">
        <v>88.2422117932023</v>
      </c>
      <c r="AT56" s="76">
        <v>81.7000922610633</v>
      </c>
      <c r="AU56" s="76">
        <v>84.5860564448332</v>
      </c>
      <c r="AV56" s="76">
        <v>24.3353273551348</v>
      </c>
      <c r="AW56" s="76">
        <v>72.5675124005306</v>
      </c>
      <c r="AX56" s="76">
        <v>49.3537565736476</v>
      </c>
      <c r="AY56" s="76">
        <v>24.3837126881518</v>
      </c>
      <c r="AZ56" s="76">
        <v>20.4552310338227</v>
      </c>
      <c r="BA56" s="76">
        <v>19.3261628882532</v>
      </c>
      <c r="BB56" s="76">
        <v>43.7553267571647</v>
      </c>
      <c r="BC56" s="76">
        <v>54.9431983849987</v>
      </c>
      <c r="BD56" s="76">
        <v>61.5440683376802</v>
      </c>
      <c r="BE56" s="115">
        <v>18.3042871790143</v>
      </c>
      <c r="BF56" s="78">
        <v>-0.703395047508838</v>
      </c>
      <c r="BG56" s="78">
        <v>-0.0279326292562191</v>
      </c>
      <c r="BH56" s="78">
        <v>0.0043946477977475</v>
      </c>
    </row>
    <row r="57" spans="8:8">
      <c r="A57" s="69" t="s">
        <v>238</v>
      </c>
      <c r="B57" s="76">
        <v>13.5064777327935</v>
      </c>
      <c r="C57" s="76">
        <v>20.57004048583</v>
      </c>
      <c r="D57" s="76">
        <v>15.7181511470985</v>
      </c>
      <c r="E57" s="76">
        <v>6.97919028340081</v>
      </c>
      <c r="F57" s="76">
        <v>26.613967611336</v>
      </c>
      <c r="G57" s="76">
        <v>53.3510796221322</v>
      </c>
      <c r="H57" s="76">
        <v>75.4234817813765</v>
      </c>
      <c r="I57" s="76">
        <v>89.6823481781377</v>
      </c>
      <c r="J57" s="76">
        <v>101.190215924426</v>
      </c>
      <c r="K57" s="76">
        <v>111.07624831309</v>
      </c>
      <c r="L57" s="76">
        <v>87.8364372469636</v>
      </c>
      <c r="M57" s="76">
        <v>102.084166801619</v>
      </c>
      <c r="N57" s="76">
        <v>102.707305668016</v>
      </c>
      <c r="O57" s="76">
        <v>93.4415762483131</v>
      </c>
      <c r="P57" s="76">
        <v>113.391116734143</v>
      </c>
      <c r="Q57" s="76">
        <v>101.65020242915</v>
      </c>
      <c r="R57" s="76">
        <v>70.9114709851552</v>
      </c>
      <c r="S57" s="76">
        <v>63.3947368421053</v>
      </c>
      <c r="T57" s="76">
        <v>60.8579622132254</v>
      </c>
      <c r="U57" s="76">
        <v>68.5570850202429</v>
      </c>
      <c r="V57" s="76">
        <v>73.8324561403509</v>
      </c>
      <c r="W57" s="76">
        <v>72.2414304993252</v>
      </c>
      <c r="X57" s="76">
        <v>66.3846828609987</v>
      </c>
      <c r="Y57" s="76">
        <v>68.2861989203779</v>
      </c>
      <c r="Z57" s="76">
        <v>86.9744264507422</v>
      </c>
      <c r="AA57" s="76">
        <v>87.4867564102564</v>
      </c>
      <c r="AB57" s="76">
        <v>96.0887539361224</v>
      </c>
      <c r="AC57" s="76">
        <v>99.7115384615385</v>
      </c>
      <c r="AD57" s="76">
        <v>98.4286617183986</v>
      </c>
      <c r="AE57" s="76">
        <v>94.275099640126</v>
      </c>
      <c r="AF57" s="76">
        <v>95.0609415204678</v>
      </c>
      <c r="AG57" s="76">
        <v>96.4139327935223</v>
      </c>
      <c r="AH57" s="76">
        <v>96.5401684660369</v>
      </c>
      <c r="AI57" s="76">
        <v>98.9197287449393</v>
      </c>
      <c r="AJ57" s="76">
        <v>92.3354768331084</v>
      </c>
      <c r="AK57" s="76">
        <v>106.548194620509</v>
      </c>
      <c r="AL57" s="76">
        <v>105.296686013769</v>
      </c>
      <c r="AM57" s="76">
        <v>95.0115602333487</v>
      </c>
      <c r="AN57" s="76">
        <v>112.177801993457</v>
      </c>
      <c r="AO57" s="76">
        <v>121.665103182494</v>
      </c>
      <c r="AP57" s="76">
        <v>121.143824206512</v>
      </c>
      <c r="AQ57" s="76">
        <v>115.545938039768</v>
      </c>
      <c r="AR57" s="76">
        <v>107.193657295564</v>
      </c>
      <c r="AS57" s="76">
        <v>105.761436584499</v>
      </c>
      <c r="AT57" s="76">
        <v>106.906600226003</v>
      </c>
      <c r="AU57" s="76">
        <v>122.095885704061</v>
      </c>
      <c r="AV57" s="76">
        <v>118.416072281727</v>
      </c>
      <c r="AW57" s="76">
        <v>116.441195727976</v>
      </c>
      <c r="AX57" s="76">
        <v>109.457194561062</v>
      </c>
      <c r="AY57" s="76">
        <v>109.283754652454</v>
      </c>
      <c r="AZ57" s="76">
        <v>105.739726401886</v>
      </c>
      <c r="BA57" s="76">
        <v>91.3242064693623</v>
      </c>
      <c r="BB57" s="76">
        <v>94.4923891120449</v>
      </c>
      <c r="BC57" s="76">
        <v>96.3609454227096</v>
      </c>
      <c r="BD57" s="76">
        <v>101.13982751499</v>
      </c>
      <c r="BE57" s="115">
        <v>86.8659468757716</v>
      </c>
      <c r="BF57" s="78">
        <v>-0.143476804819879</v>
      </c>
      <c r="BG57" s="78">
        <v>-0.00552981079061143</v>
      </c>
      <c r="BH57" s="78">
        <v>0.0208555098815608</v>
      </c>
    </row>
    <row r="58" spans="8:8">
      <c r="A58" s="69" t="s">
        <v>271</v>
      </c>
      <c r="B58" s="76" t="s">
        <v>114</v>
      </c>
      <c r="C58" s="76" t="s">
        <v>114</v>
      </c>
      <c r="D58" s="76" t="s">
        <v>114</v>
      </c>
      <c r="E58" s="76" t="s">
        <v>114</v>
      </c>
      <c r="F58" s="76" t="s">
        <v>114</v>
      </c>
      <c r="G58" s="76" t="s">
        <v>114</v>
      </c>
      <c r="H58" s="76" t="s">
        <v>114</v>
      </c>
      <c r="I58" s="76" t="s">
        <v>114</v>
      </c>
      <c r="J58" s="76" t="s">
        <v>114</v>
      </c>
      <c r="K58" s="76" t="s">
        <v>114</v>
      </c>
      <c r="L58" s="76" t="s">
        <v>114</v>
      </c>
      <c r="M58" s="76" t="s">
        <v>114</v>
      </c>
      <c r="N58" s="76" t="s">
        <v>114</v>
      </c>
      <c r="O58" s="76" t="s">
        <v>114</v>
      </c>
      <c r="P58" s="76" t="s">
        <v>114</v>
      </c>
      <c r="Q58" s="76" t="s">
        <v>114</v>
      </c>
      <c r="R58" s="76" t="s">
        <v>114</v>
      </c>
      <c r="S58" s="76" t="s">
        <v>114</v>
      </c>
      <c r="T58" s="76" t="s">
        <v>114</v>
      </c>
      <c r="U58" s="76" t="s">
        <v>114</v>
      </c>
      <c r="V58" s="76" t="s">
        <v>114</v>
      </c>
      <c r="W58" s="76" t="s">
        <v>114</v>
      </c>
      <c r="X58" s="76" t="s">
        <v>114</v>
      </c>
      <c r="Y58" s="76" t="s">
        <v>114</v>
      </c>
      <c r="Z58" s="76" t="s">
        <v>114</v>
      </c>
      <c r="AA58" s="76" t="s">
        <v>114</v>
      </c>
      <c r="AB58" s="76" t="s">
        <v>114</v>
      </c>
      <c r="AC58" s="76" t="s">
        <v>114</v>
      </c>
      <c r="AD58" s="76" t="s">
        <v>114</v>
      </c>
      <c r="AE58" s="76" t="s">
        <v>114</v>
      </c>
      <c r="AF58" s="76" t="s">
        <v>114</v>
      </c>
      <c r="AG58" s="76" t="s">
        <v>114</v>
      </c>
      <c r="AH58" s="76" t="s">
        <v>114</v>
      </c>
      <c r="AI58" s="76" t="s">
        <v>114</v>
      </c>
      <c r="AJ58" s="76">
        <v>0.0</v>
      </c>
      <c r="AK58" s="76" t="s">
        <v>114</v>
      </c>
      <c r="AL58" s="76" t="s">
        <v>114</v>
      </c>
      <c r="AM58" s="76" t="s">
        <v>114</v>
      </c>
      <c r="AN58" s="76" t="s">
        <v>114</v>
      </c>
      <c r="AO58" s="76" t="s">
        <v>114</v>
      </c>
      <c r="AP58" s="76" t="s">
        <v>114</v>
      </c>
      <c r="AQ58" s="76" t="s">
        <v>114</v>
      </c>
      <c r="AR58" s="76" t="s">
        <v>114</v>
      </c>
      <c r="AS58" s="76" t="s">
        <v>114</v>
      </c>
      <c r="AT58" s="76" t="s">
        <v>114</v>
      </c>
      <c r="AU58" s="76" t="s">
        <v>114</v>
      </c>
      <c r="AV58" s="76" t="s">
        <v>114</v>
      </c>
      <c r="AW58" s="76">
        <v>1.5331991902834</v>
      </c>
      <c r="AX58" s="76">
        <v>4.91241727395412</v>
      </c>
      <c r="AY58" s="76">
        <v>7.65227179487179</v>
      </c>
      <c r="AZ58" s="76">
        <v>7.27722820740158</v>
      </c>
      <c r="BA58" s="76">
        <v>6.75157384615385</v>
      </c>
      <c r="BB58" s="76">
        <v>7.25076686909582</v>
      </c>
      <c r="BC58" s="76">
        <v>7.10769770580297</v>
      </c>
      <c r="BD58" s="76">
        <v>8.44849392712551</v>
      </c>
      <c r="BE58" s="115">
        <v>8.37260315789474</v>
      </c>
      <c r="BF58" s="78">
        <v>-0.0116904545348538</v>
      </c>
      <c r="BG58" s="78" t="s">
        <v>114</v>
      </c>
      <c r="BH58" s="78">
        <v>0.00201016525087306</v>
      </c>
    </row>
    <row r="59" spans="8:8">
      <c r="A59" s="69" t="s">
        <v>272</v>
      </c>
      <c r="B59" s="76" t="s">
        <v>114</v>
      </c>
      <c r="C59" s="76" t="s">
        <v>114</v>
      </c>
      <c r="D59" s="76" t="s">
        <v>114</v>
      </c>
      <c r="E59" s="76" t="s">
        <v>114</v>
      </c>
      <c r="F59" s="76" t="s">
        <v>114</v>
      </c>
      <c r="G59" s="76" t="s">
        <v>114</v>
      </c>
      <c r="H59" s="76" t="s">
        <v>114</v>
      </c>
      <c r="I59" s="76" t="s">
        <v>114</v>
      </c>
      <c r="J59" s="76" t="s">
        <v>114</v>
      </c>
      <c r="K59" s="76" t="s">
        <v>114</v>
      </c>
      <c r="L59" s="76" t="s">
        <v>114</v>
      </c>
      <c r="M59" s="76" t="s">
        <v>114</v>
      </c>
      <c r="N59" s="76" t="s">
        <v>114</v>
      </c>
      <c r="O59" s="76" t="s">
        <v>114</v>
      </c>
      <c r="P59" s="76" t="s">
        <v>114</v>
      </c>
      <c r="Q59" s="76" t="s">
        <v>114</v>
      </c>
      <c r="R59" s="76" t="s">
        <v>114</v>
      </c>
      <c r="S59" s="76" t="s">
        <v>114</v>
      </c>
      <c r="T59" s="76" t="s">
        <v>114</v>
      </c>
      <c r="U59" s="76" t="s">
        <v>114</v>
      </c>
      <c r="V59" s="76" t="s">
        <v>114</v>
      </c>
      <c r="W59" s="76" t="s">
        <v>114</v>
      </c>
      <c r="X59" s="76" t="s">
        <v>114</v>
      </c>
      <c r="Y59" s="76" t="s">
        <v>114</v>
      </c>
      <c r="Z59" s="76" t="s">
        <v>114</v>
      </c>
      <c r="AA59" s="76" t="s">
        <v>114</v>
      </c>
      <c r="AB59" s="76" t="s">
        <v>114</v>
      </c>
      <c r="AC59" s="76" t="s">
        <v>114</v>
      </c>
      <c r="AD59" s="76">
        <v>0.0985155195681511</v>
      </c>
      <c r="AE59" s="76">
        <v>0.0985155195681511</v>
      </c>
      <c r="AF59" s="76">
        <v>0.0985155195681511</v>
      </c>
      <c r="AG59" s="76">
        <v>0.246963562753036</v>
      </c>
      <c r="AH59" s="76">
        <v>0.44331983805668</v>
      </c>
      <c r="AI59" s="76">
        <v>0.591093117408907</v>
      </c>
      <c r="AJ59" s="76">
        <v>3.10323886639676</v>
      </c>
      <c r="AK59" s="76">
        <v>8.84781066126856</v>
      </c>
      <c r="AL59" s="76">
        <v>10.2952717948718</v>
      </c>
      <c r="AM59" s="76">
        <v>11.6339188933873</v>
      </c>
      <c r="AN59" s="76">
        <v>12.9119520917679</v>
      </c>
      <c r="AO59" s="76">
        <v>14.3800593535762</v>
      </c>
      <c r="AP59" s="76">
        <v>14.4660393063428</v>
      </c>
      <c r="AQ59" s="76">
        <v>17.5436856383266</v>
      </c>
      <c r="AR59" s="76">
        <v>23.7971951417004</v>
      </c>
      <c r="AS59" s="76">
        <v>22.5700720647773</v>
      </c>
      <c r="AT59" s="76">
        <v>23.4079013495277</v>
      </c>
      <c r="AU59" s="76">
        <v>22.7605771929825</v>
      </c>
      <c r="AV59" s="76">
        <v>14.3341199730094</v>
      </c>
      <c r="AW59" s="76">
        <v>5.09275910931174</v>
      </c>
      <c r="AX59" s="76">
        <v>5.80519446693657</v>
      </c>
      <c r="AY59" s="76">
        <v>5.89144973009447</v>
      </c>
      <c r="AZ59" s="76">
        <v>5.37215748987854</v>
      </c>
      <c r="BA59" s="76">
        <v>5.11775587044534</v>
      </c>
      <c r="BB59" s="76">
        <v>4.66055001458423</v>
      </c>
      <c r="BC59" s="76">
        <v>4.93917436788242</v>
      </c>
      <c r="BD59" s="76">
        <v>4.8039264150638</v>
      </c>
      <c r="BE59" s="115">
        <v>4.22972151739276</v>
      </c>
      <c r="BF59" s="78">
        <v>-0.121933906398315</v>
      </c>
      <c r="BG59" s="78">
        <v>-0.146460966481118</v>
      </c>
      <c r="BH59" s="78">
        <v>0.00101550725082626</v>
      </c>
    </row>
    <row r="60" spans="8:8">
      <c r="A60" s="69" t="s">
        <v>273</v>
      </c>
      <c r="B60" s="76" t="s">
        <v>114</v>
      </c>
      <c r="C60" s="76">
        <v>0.771</v>
      </c>
      <c r="D60" s="76">
        <v>2.241</v>
      </c>
      <c r="E60" s="76">
        <v>3.191</v>
      </c>
      <c r="F60" s="76">
        <v>3.707</v>
      </c>
      <c r="G60" s="76">
        <v>4.151</v>
      </c>
      <c r="H60" s="76">
        <v>4.109</v>
      </c>
      <c r="I60" s="76">
        <v>3.977</v>
      </c>
      <c r="J60" s="76">
        <v>3.878</v>
      </c>
      <c r="K60" s="76">
        <v>4.139</v>
      </c>
      <c r="L60" s="76">
        <v>4.609</v>
      </c>
      <c r="M60" s="76">
        <v>3.71</v>
      </c>
      <c r="N60" s="76">
        <v>4.304</v>
      </c>
      <c r="O60" s="76">
        <v>4.944</v>
      </c>
      <c r="P60" s="76">
        <v>5.536</v>
      </c>
      <c r="Q60" s="76">
        <v>5.627</v>
      </c>
      <c r="R60" s="76">
        <v>5.407</v>
      </c>
      <c r="S60" s="76">
        <v>5.146</v>
      </c>
      <c r="T60" s="76">
        <v>5.532</v>
      </c>
      <c r="U60" s="76">
        <v>5.48</v>
      </c>
      <c r="V60" s="76">
        <v>5.408</v>
      </c>
      <c r="W60" s="76">
        <v>5.25</v>
      </c>
      <c r="X60" s="76">
        <v>5.007</v>
      </c>
      <c r="Y60" s="76">
        <v>4.936</v>
      </c>
      <c r="Z60" s="76">
        <v>4.96</v>
      </c>
      <c r="AA60" s="76">
        <v>4.7404</v>
      </c>
      <c r="AB60" s="76">
        <v>5.4443</v>
      </c>
      <c r="AC60" s="76">
        <v>5.4541</v>
      </c>
      <c r="AD60" s="76">
        <v>4.9362</v>
      </c>
      <c r="AE60" s="76">
        <v>4.5591</v>
      </c>
      <c r="AF60" s="76">
        <v>4.4437</v>
      </c>
      <c r="AG60" s="76">
        <v>4.4071</v>
      </c>
      <c r="AH60" s="76">
        <v>4.157</v>
      </c>
      <c r="AI60" s="76">
        <v>4.0804</v>
      </c>
      <c r="AJ60" s="76">
        <v>4.1986</v>
      </c>
      <c r="AK60" s="76">
        <v>3.8528</v>
      </c>
      <c r="AL60" s="76">
        <v>3.5426</v>
      </c>
      <c r="AM60" s="76">
        <v>3.7025</v>
      </c>
      <c r="AN60" s="76">
        <v>3.385</v>
      </c>
      <c r="AO60" s="76">
        <v>3.4984</v>
      </c>
      <c r="AP60" s="76">
        <v>3.643</v>
      </c>
      <c r="AQ60" s="76">
        <v>3.5126</v>
      </c>
      <c r="AR60" s="76">
        <v>4.8607</v>
      </c>
      <c r="AS60" s="76">
        <v>4.4632</v>
      </c>
      <c r="AT60" s="76">
        <v>4.2343</v>
      </c>
      <c r="AU60" s="76">
        <v>3.8756</v>
      </c>
      <c r="AV60" s="76">
        <v>3.5631</v>
      </c>
      <c r="AW60" s="76">
        <v>3.7957</v>
      </c>
      <c r="AX60" s="76">
        <v>3.5073</v>
      </c>
      <c r="AY60" s="76">
        <v>3.2631</v>
      </c>
      <c r="AZ60" s="76">
        <v>2.9288</v>
      </c>
      <c r="BA60" s="76">
        <v>2.7564</v>
      </c>
      <c r="BB60" s="76">
        <v>2.2267</v>
      </c>
      <c r="BC60" s="76">
        <v>2.373307</v>
      </c>
      <c r="BD60" s="76">
        <v>1.9747</v>
      </c>
      <c r="BE60" s="115">
        <v>1.6533</v>
      </c>
      <c r="BF60" s="78">
        <v>-0.165046444074925</v>
      </c>
      <c r="BG60" s="78">
        <v>-0.0734434080721301</v>
      </c>
      <c r="BH60" s="78">
        <v>3.96938221792431E-4</v>
      </c>
    </row>
    <row r="61" spans="8:8">
      <c r="A61" s="69" t="s">
        <v>216</v>
      </c>
      <c r="B61" s="76">
        <v>0.103</v>
      </c>
      <c r="C61" s="76">
        <v>0.103</v>
      </c>
      <c r="D61" s="76">
        <v>0.099</v>
      </c>
      <c r="E61" s="76">
        <v>0.089</v>
      </c>
      <c r="F61" s="76">
        <v>0.058</v>
      </c>
      <c r="G61" s="76">
        <v>0.044</v>
      </c>
      <c r="H61" s="76">
        <v>0.023</v>
      </c>
      <c r="I61" s="76">
        <v>0.028</v>
      </c>
      <c r="J61" s="76">
        <v>0.042</v>
      </c>
      <c r="K61" s="76">
        <v>0.025</v>
      </c>
      <c r="L61" s="76">
        <v>0.02</v>
      </c>
      <c r="M61" s="76">
        <v>1.26586813186813</v>
      </c>
      <c r="N61" s="76">
        <v>1.21315934065934</v>
      </c>
      <c r="O61" s="76">
        <v>1.55147252747253</v>
      </c>
      <c r="P61" s="76">
        <v>2.77288461538462</v>
      </c>
      <c r="Q61" s="76">
        <v>3.92194505494505</v>
      </c>
      <c r="R61" s="76">
        <v>6.02388461538462</v>
      </c>
      <c r="S61" s="76">
        <v>7.54615934065934</v>
      </c>
      <c r="T61" s="76">
        <v>8.23343406593407</v>
      </c>
      <c r="U61" s="76">
        <v>10.4007912087912</v>
      </c>
      <c r="V61" s="76">
        <v>12.207532967033</v>
      </c>
      <c r="W61" s="76">
        <v>11.7683956043956</v>
      </c>
      <c r="X61" s="76">
        <v>11.0642582417582</v>
      </c>
      <c r="Y61" s="76">
        <v>10.7042417582418</v>
      </c>
      <c r="Z61" s="76">
        <v>9.90684615384615</v>
      </c>
      <c r="AA61" s="76">
        <v>9.60508351648352</v>
      </c>
      <c r="AB61" s="76">
        <v>8.90244615384615</v>
      </c>
      <c r="AC61" s="76">
        <v>8.27364285714286</v>
      </c>
      <c r="AD61" s="76">
        <v>8.33313406593407</v>
      </c>
      <c r="AE61" s="76">
        <v>7.84764525102062</v>
      </c>
      <c r="AF61" s="76">
        <v>7.8435573389327</v>
      </c>
      <c r="AG61" s="76">
        <v>8.60521217278061</v>
      </c>
      <c r="AH61" s="76">
        <v>9.39938906748832</v>
      </c>
      <c r="AI61" s="76">
        <v>8.34626946115432</v>
      </c>
      <c r="AJ61" s="76">
        <v>7.49837971033562</v>
      </c>
      <c r="AK61" s="76">
        <v>7.25039549710691</v>
      </c>
      <c r="AL61" s="76">
        <v>6.79348468387876</v>
      </c>
      <c r="AM61" s="76">
        <v>6.78810274204976</v>
      </c>
      <c r="AN61" s="76">
        <v>6.98114389386938</v>
      </c>
      <c r="AO61" s="76">
        <v>8.61614025917019</v>
      </c>
      <c r="AP61" s="76">
        <v>8.82198269130813</v>
      </c>
      <c r="AQ61" s="76">
        <v>11.3841451656107</v>
      </c>
      <c r="AR61" s="76">
        <v>9.56180044582902</v>
      </c>
      <c r="AS61" s="76">
        <v>9.22120741739495</v>
      </c>
      <c r="AT61" s="76">
        <v>9.07211992130311</v>
      </c>
      <c r="AU61" s="76">
        <v>7.44611064264751</v>
      </c>
      <c r="AV61" s="76">
        <v>9.82336545890969</v>
      </c>
      <c r="AW61" s="76">
        <v>9.76063192995643</v>
      </c>
      <c r="AX61" s="76">
        <v>11.1560566461931</v>
      </c>
      <c r="AY61" s="76">
        <v>11.4355854001558</v>
      </c>
      <c r="AZ61" s="76">
        <v>13.0073480963299</v>
      </c>
      <c r="BA61" s="76">
        <v>12.6901436047384</v>
      </c>
      <c r="BB61" s="76">
        <v>14.8115324257716</v>
      </c>
      <c r="BC61" s="76">
        <v>14.7620630305021</v>
      </c>
      <c r="BD61" s="76">
        <v>16.2667121377872</v>
      </c>
      <c r="BE61" s="115">
        <v>15.5101920904294</v>
      </c>
      <c r="BF61" s="78">
        <v>-0.0491124214044136</v>
      </c>
      <c r="BG61" s="78">
        <v>0.0601299398557262</v>
      </c>
      <c r="BH61" s="78">
        <v>0.00372381786005812</v>
      </c>
    </row>
    <row r="62" spans="8:8" s="70" ht="10.2" customFormat="1">
      <c r="A62" s="80" t="s">
        <v>174</v>
      </c>
      <c r="B62" s="81">
        <v>106.199560908696</v>
      </c>
      <c r="C62" s="81">
        <v>135.152787389692</v>
      </c>
      <c r="D62" s="81">
        <v>148.679023169034</v>
      </c>
      <c r="E62" s="81">
        <v>190.552532144232</v>
      </c>
      <c r="F62" s="81">
        <v>242.329698562218</v>
      </c>
      <c r="G62" s="81">
        <v>292.315495199903</v>
      </c>
      <c r="H62" s="81">
        <v>273.519326426512</v>
      </c>
      <c r="I62" s="81">
        <v>274.649480728758</v>
      </c>
      <c r="J62" s="81">
        <v>287.783450329702</v>
      </c>
      <c r="K62" s="81">
        <v>265.311028730524</v>
      </c>
      <c r="L62" s="81">
        <v>243.430147388732</v>
      </c>
      <c r="M62" s="81">
        <v>290.379203714974</v>
      </c>
      <c r="N62" s="81">
        <v>304.474250147013</v>
      </c>
      <c r="O62" s="81">
        <v>297.209389458914</v>
      </c>
      <c r="P62" s="81">
        <v>326.760429847719</v>
      </c>
      <c r="Q62" s="81">
        <v>300.299838476635</v>
      </c>
      <c r="R62" s="81">
        <v>238.447124873694</v>
      </c>
      <c r="S62" s="81">
        <v>229.240030959617</v>
      </c>
      <c r="T62" s="81">
        <v>232.360396776681</v>
      </c>
      <c r="U62" s="81">
        <v>248.132360080274</v>
      </c>
      <c r="V62" s="81">
        <v>257.982022994349</v>
      </c>
      <c r="W62" s="81">
        <v>257.240886542993</v>
      </c>
      <c r="X62" s="81">
        <v>257.750420557037</v>
      </c>
      <c r="Y62" s="81">
        <v>268.698510680799</v>
      </c>
      <c r="Z62" s="81">
        <v>296.563355151777</v>
      </c>
      <c r="AA62" s="81">
        <v>317.830767110789</v>
      </c>
      <c r="AB62" s="81">
        <v>329.716006495179</v>
      </c>
      <c r="AC62" s="81">
        <v>335.967112029667</v>
      </c>
      <c r="AD62" s="81">
        <v>331.587233415648</v>
      </c>
      <c r="AE62" s="81">
        <v>330.919380551954</v>
      </c>
      <c r="AF62" s="81">
        <v>336.281422944889</v>
      </c>
      <c r="AG62" s="81">
        <v>347.168903633785</v>
      </c>
      <c r="AH62" s="81">
        <v>355.241083746462</v>
      </c>
      <c r="AI62" s="81">
        <v>356.435616618224</v>
      </c>
      <c r="AJ62" s="81">
        <v>346.358470873005</v>
      </c>
      <c r="AK62" s="81">
        <v>371.58560271505</v>
      </c>
      <c r="AL62" s="81">
        <v>367.861338519699</v>
      </c>
      <c r="AM62" s="81">
        <v>370.357699049943</v>
      </c>
      <c r="AN62" s="81">
        <v>402.79290582825</v>
      </c>
      <c r="AO62" s="81">
        <v>448.195448265526</v>
      </c>
      <c r="AP62" s="81">
        <v>464.722296768601</v>
      </c>
      <c r="AQ62" s="81">
        <v>475.566202698409</v>
      </c>
      <c r="AR62" s="81">
        <v>485.491469480233</v>
      </c>
      <c r="AS62" s="81">
        <v>490.42824777728</v>
      </c>
      <c r="AT62" s="81">
        <v>471.806589817045</v>
      </c>
      <c r="AU62" s="81">
        <v>487.041285485673</v>
      </c>
      <c r="AV62" s="81">
        <v>406.039269592055</v>
      </c>
      <c r="AW62" s="81">
        <v>442.211610898875</v>
      </c>
      <c r="AX62" s="81">
        <v>409.516785900132</v>
      </c>
      <c r="AY62" s="81">
        <v>390.463849461769</v>
      </c>
      <c r="AZ62" s="81">
        <v>386.108563014888</v>
      </c>
      <c r="BA62" s="81">
        <v>365.402396403743</v>
      </c>
      <c r="BB62" s="81">
        <v>386.051431282356</v>
      </c>
      <c r="BC62" s="81">
        <v>393.527370371523</v>
      </c>
      <c r="BD62" s="81">
        <v>401.551649704995</v>
      </c>
      <c r="BE62" s="81">
        <v>327.310218524258</v>
      </c>
      <c r="BF62" s="108">
        <v>-0.18711346709815</v>
      </c>
      <c r="BG62" s="108">
        <v>-0.0159940121453436</v>
      </c>
      <c r="BH62" s="108">
        <v>0.0785834005416507</v>
      </c>
    </row>
    <row r="63" spans="8:8">
      <c r="B63" s="76"/>
      <c r="C63" s="76"/>
      <c r="D63" s="76"/>
      <c r="E63" s="76"/>
      <c r="F63" s="76"/>
      <c r="G63" s="76"/>
      <c r="H63" s="76"/>
      <c r="I63" s="76"/>
      <c r="J63" s="76"/>
      <c r="K63" s="76"/>
      <c r="L63" s="76"/>
      <c r="M63" s="76"/>
      <c r="N63" s="76"/>
      <c r="O63" s="76"/>
      <c r="P63" s="76"/>
      <c r="Q63" s="76"/>
      <c r="R63" s="76"/>
      <c r="S63" s="76"/>
      <c r="T63" s="76"/>
      <c r="U63" s="76"/>
      <c r="V63" s="76"/>
      <c r="W63" s="76"/>
      <c r="X63" s="76"/>
      <c r="Y63" s="76"/>
      <c r="Z63" s="76"/>
      <c r="AA63" s="76"/>
      <c r="AB63" s="76"/>
      <c r="AC63" s="76"/>
      <c r="AD63" s="76"/>
      <c r="AE63" s="76"/>
      <c r="AF63" s="76"/>
      <c r="AG63" s="76"/>
      <c r="AH63" s="76"/>
      <c r="AI63" s="76"/>
      <c r="AJ63" s="76"/>
      <c r="AK63" s="76"/>
      <c r="AL63" s="76"/>
      <c r="AM63" s="76"/>
      <c r="AN63" s="76"/>
      <c r="AO63" s="76"/>
      <c r="AP63" s="76"/>
      <c r="AQ63" s="76"/>
      <c r="AR63" s="76"/>
      <c r="AS63" s="76"/>
      <c r="AT63" s="76"/>
      <c r="AU63" s="76"/>
      <c r="AV63" s="76"/>
      <c r="AW63" s="76"/>
      <c r="AX63" s="76"/>
      <c r="AY63" s="76"/>
      <c r="AZ63" s="76"/>
      <c r="BA63" s="76"/>
      <c r="BB63" s="76"/>
      <c r="BC63" s="76"/>
      <c r="BD63" s="76"/>
      <c r="BE63" s="115"/>
      <c r="BF63" s="78"/>
      <c r="BG63" s="78"/>
      <c r="BH63" s="78"/>
    </row>
    <row r="64" spans="8:8">
      <c r="A64" s="69" t="s">
        <v>175</v>
      </c>
      <c r="B64" s="76">
        <v>0.346205962059621</v>
      </c>
      <c r="C64" s="76">
        <v>0.445121951219512</v>
      </c>
      <c r="D64" s="76">
        <v>1.03861788617886</v>
      </c>
      <c r="E64" s="76">
        <v>1.93414634146341</v>
      </c>
      <c r="F64" s="76">
        <v>2.22560975609756</v>
      </c>
      <c r="G64" s="76">
        <v>8.70460704607046</v>
      </c>
      <c r="H64" s="76">
        <v>15.2554037005887</v>
      </c>
      <c r="I64" s="76">
        <v>16.2800056069526</v>
      </c>
      <c r="J64" s="76">
        <v>20.3944304270629</v>
      </c>
      <c r="K64" s="76">
        <v>20.1786059714045</v>
      </c>
      <c r="L64" s="76">
        <v>21.62184141669</v>
      </c>
      <c r="M64" s="76">
        <v>22.1409307541351</v>
      </c>
      <c r="N64" s="76">
        <v>23.4247558639379</v>
      </c>
      <c r="O64" s="76">
        <v>23.1908536585366</v>
      </c>
      <c r="P64" s="76">
        <v>23.2762966077937</v>
      </c>
      <c r="Q64" s="76">
        <v>21.8387524530418</v>
      </c>
      <c r="R64" s="76">
        <v>21.2710307447902</v>
      </c>
      <c r="S64" s="76">
        <v>20.9742827773105</v>
      </c>
      <c r="T64" s="76">
        <v>20.4167717970283</v>
      </c>
      <c r="U64" s="76">
        <v>26.4831818740917</v>
      </c>
      <c r="V64" s="76">
        <v>30.6828101864218</v>
      </c>
      <c r="W64" s="76">
        <v>27.4125865988177</v>
      </c>
      <c r="X64" s="76">
        <v>29.1377503058721</v>
      </c>
      <c r="Y64" s="76">
        <v>27.6533377374653</v>
      </c>
      <c r="Z64" s="76">
        <v>26.0819226804387</v>
      </c>
      <c r="AA64" s="76">
        <v>30.2750853881502</v>
      </c>
      <c r="AB64" s="76">
        <v>28.6130462515975</v>
      </c>
      <c r="AC64" s="76">
        <v>28.1983533698696</v>
      </c>
      <c r="AD64" s="76">
        <v>26.3015066693676</v>
      </c>
      <c r="AE64" s="76">
        <v>28.3180664880018</v>
      </c>
      <c r="AF64" s="76">
        <v>26.6650050535435</v>
      </c>
      <c r="AG64" s="76">
        <v>28.065861859261</v>
      </c>
      <c r="AH64" s="76">
        <v>29.7880811207077</v>
      </c>
      <c r="AI64" s="76">
        <v>28.2051171079998</v>
      </c>
      <c r="AJ64" s="76">
        <v>27.4718233668674</v>
      </c>
      <c r="AK64" s="76">
        <v>37.0917061165539</v>
      </c>
      <c r="AL64" s="76">
        <v>34.3205052976</v>
      </c>
      <c r="AM64" s="76">
        <v>34.1072925752778</v>
      </c>
      <c r="AN64" s="76">
        <v>29.5228291532954</v>
      </c>
      <c r="AO64" s="76">
        <v>25.7832512437183</v>
      </c>
      <c r="AP64" s="76">
        <v>25.3272777489385</v>
      </c>
      <c r="AQ64" s="76">
        <v>23.1261519576814</v>
      </c>
      <c r="AR64" s="76">
        <v>24.6299332219799</v>
      </c>
      <c r="AS64" s="76">
        <v>24.5663624659351</v>
      </c>
      <c r="AT64" s="76">
        <v>24.1125523934115</v>
      </c>
      <c r="AU64" s="76">
        <v>24.6376207368408</v>
      </c>
      <c r="AV64" s="76">
        <v>21.5279079674166</v>
      </c>
      <c r="AW64" s="76">
        <v>21.3826764848761</v>
      </c>
      <c r="AX64" s="76">
        <v>17.809147111</v>
      </c>
      <c r="AY64" s="76">
        <v>19.0955877649883</v>
      </c>
      <c r="AZ64" s="76">
        <v>16.9857106180086</v>
      </c>
      <c r="BA64" s="76">
        <v>15.5330851512131</v>
      </c>
      <c r="BB64" s="76">
        <v>14.0624781804549</v>
      </c>
      <c r="BC64" s="76">
        <v>14.6932779206227</v>
      </c>
      <c r="BD64" s="76">
        <v>19.2671190785988</v>
      </c>
      <c r="BE64" s="115">
        <v>19.6583980943635</v>
      </c>
      <c r="BF64" s="78">
        <v>0.0175203954563399</v>
      </c>
      <c r="BG64" s="78">
        <v>-0.0221835038277056</v>
      </c>
      <c r="BH64" s="78">
        <v>0.00471975417822799</v>
      </c>
    </row>
    <row r="65" spans="8:8">
      <c r="A65" s="69" t="s">
        <v>239</v>
      </c>
      <c r="B65" s="76">
        <v>3.96497411444142</v>
      </c>
      <c r="C65" s="76">
        <v>4.76061444141689</v>
      </c>
      <c r="D65" s="76">
        <v>5.15843460490463</v>
      </c>
      <c r="E65" s="76">
        <v>6.07011498637602</v>
      </c>
      <c r="F65" s="76">
        <v>6.15298501362398</v>
      </c>
      <c r="G65" s="76">
        <v>6.74971525885559</v>
      </c>
      <c r="H65" s="76">
        <v>6.40162261580382</v>
      </c>
      <c r="I65" s="76">
        <v>9.06194059945504</v>
      </c>
      <c r="J65" s="76">
        <v>11.4341471389646</v>
      </c>
      <c r="K65" s="76">
        <v>9.74022888283379</v>
      </c>
      <c r="L65" s="76">
        <v>9.16677111716621</v>
      </c>
      <c r="M65" s="76">
        <v>10.6214795640327</v>
      </c>
      <c r="N65" s="76">
        <v>11.102961852861</v>
      </c>
      <c r="O65" s="76">
        <v>11.7361920980926</v>
      </c>
      <c r="P65" s="76">
        <v>12.7407874659401</v>
      </c>
      <c r="Q65" s="76">
        <v>11.7152910081744</v>
      </c>
      <c r="R65" s="76">
        <v>8.46422070844687</v>
      </c>
      <c r="S65" s="76">
        <v>8.6763583106267</v>
      </c>
      <c r="T65" s="76">
        <v>8.73885006527606</v>
      </c>
      <c r="U65" s="76">
        <v>8.42008484023488</v>
      </c>
      <c r="V65" s="76">
        <v>8.17674878895642</v>
      </c>
      <c r="W65" s="76">
        <v>8.06102117100364</v>
      </c>
      <c r="X65" s="76">
        <v>7.56482263869491</v>
      </c>
      <c r="Y65" s="76">
        <v>7.32631723157059</v>
      </c>
      <c r="Z65" s="76">
        <v>7.29866459799903</v>
      </c>
      <c r="AA65" s="76">
        <v>7.39787169812516</v>
      </c>
      <c r="AB65" s="76">
        <v>8.00404224633333</v>
      </c>
      <c r="AC65" s="76">
        <v>8.92277470818572</v>
      </c>
      <c r="AD65" s="76">
        <v>8.54158138591164</v>
      </c>
      <c r="AE65" s="76">
        <v>8.7405841733051</v>
      </c>
      <c r="AF65" s="76">
        <v>8.54051372887084</v>
      </c>
      <c r="AG65" s="76">
        <v>8.0825270177707</v>
      </c>
      <c r="AH65" s="76">
        <v>7.96059653730768</v>
      </c>
      <c r="AI65" s="76">
        <v>7.66232970343962</v>
      </c>
      <c r="AJ65" s="76">
        <v>8.91322487998427</v>
      </c>
      <c r="AK65" s="76">
        <v>9.48479538048121</v>
      </c>
      <c r="AL65" s="76">
        <v>9.95128875415561</v>
      </c>
      <c r="AM65" s="76">
        <v>10.2883782431795</v>
      </c>
      <c r="AN65" s="76">
        <v>10.4940132978588</v>
      </c>
      <c r="AO65" s="76">
        <v>10.322883414879</v>
      </c>
      <c r="AP65" s="76">
        <v>10.0928224296221</v>
      </c>
      <c r="AQ65" s="76">
        <v>10.8073309851457</v>
      </c>
      <c r="AR65" s="76">
        <v>9.49554739707291</v>
      </c>
      <c r="AS65" s="76">
        <v>8.55987356420175</v>
      </c>
      <c r="AT65" s="76">
        <v>8.22253498340761</v>
      </c>
      <c r="AU65" s="76">
        <v>8.42513645150394</v>
      </c>
      <c r="AV65" s="76">
        <v>8.08362650316868</v>
      </c>
      <c r="AW65" s="76">
        <v>7.78765057046772</v>
      </c>
      <c r="AX65" s="76">
        <v>6.57611690566538</v>
      </c>
      <c r="AY65" s="76">
        <v>6.15348577798935</v>
      </c>
      <c r="AZ65" s="76">
        <v>6.1770465028315</v>
      </c>
      <c r="BA65" s="76">
        <v>5.89813514897657</v>
      </c>
      <c r="BB65" s="76">
        <v>5.48757500970768</v>
      </c>
      <c r="BC65" s="76">
        <v>5.41257667645378</v>
      </c>
      <c r="BD65" s="76">
        <v>5.90108538214006</v>
      </c>
      <c r="BE65" s="115">
        <v>5.37961638906449</v>
      </c>
      <c r="BF65" s="78">
        <v>-0.0908591155337134</v>
      </c>
      <c r="BG65" s="78">
        <v>-0.0326299957713195</v>
      </c>
      <c r="BH65" s="78">
        <v>0.00129158371947056</v>
      </c>
    </row>
    <row r="66" spans="8:8">
      <c r="A66" s="69" t="s">
        <v>177</v>
      </c>
      <c r="B66" s="76">
        <v>11.31</v>
      </c>
      <c r="C66" s="76">
        <v>14.55</v>
      </c>
      <c r="D66" s="76">
        <v>13.88</v>
      </c>
      <c r="E66" s="76">
        <v>15.99</v>
      </c>
      <c r="F66" s="76">
        <v>21.74</v>
      </c>
      <c r="G66" s="76">
        <v>30.65</v>
      </c>
      <c r="H66" s="76">
        <v>39.41</v>
      </c>
      <c r="I66" s="76">
        <v>45.67</v>
      </c>
      <c r="J66" s="76">
        <v>53.61</v>
      </c>
      <c r="K66" s="76">
        <v>64.85</v>
      </c>
      <c r="L66" s="76">
        <v>77.06</v>
      </c>
      <c r="M66" s="76">
        <v>87.16</v>
      </c>
      <c r="N66" s="76">
        <v>93.64</v>
      </c>
      <c r="O66" s="76">
        <v>104.05</v>
      </c>
      <c r="P66" s="76">
        <v>106.15</v>
      </c>
      <c r="Q66" s="76">
        <v>105.95</v>
      </c>
      <c r="R66" s="76">
        <v>101.22</v>
      </c>
      <c r="S66" s="76">
        <v>102.12</v>
      </c>
      <c r="T66" s="76">
        <v>106.07</v>
      </c>
      <c r="U66" s="76">
        <v>114.61</v>
      </c>
      <c r="V66" s="76">
        <v>124.9</v>
      </c>
      <c r="W66" s="76">
        <v>130.69</v>
      </c>
      <c r="X66" s="76">
        <v>134.14</v>
      </c>
      <c r="Y66" s="76">
        <v>137.05</v>
      </c>
      <c r="Z66" s="76">
        <v>137.64</v>
      </c>
      <c r="AA66" s="76">
        <v>138.31</v>
      </c>
      <c r="AB66" s="76">
        <v>140.99</v>
      </c>
      <c r="AC66" s="76">
        <v>142.04</v>
      </c>
      <c r="AD66" s="76">
        <v>144.03</v>
      </c>
      <c r="AE66" s="76">
        <v>146.08</v>
      </c>
      <c r="AF66" s="76">
        <v>149.02</v>
      </c>
      <c r="AG66" s="76">
        <v>158.52</v>
      </c>
      <c r="AH66" s="76">
        <v>160.13</v>
      </c>
      <c r="AI66" s="76">
        <v>160.18</v>
      </c>
      <c r="AJ66" s="76">
        <v>160.22</v>
      </c>
      <c r="AK66" s="76">
        <v>162.62</v>
      </c>
      <c r="AL66" s="76">
        <v>164.83</v>
      </c>
      <c r="AM66" s="76">
        <v>166.866</v>
      </c>
      <c r="AN66" s="76">
        <v>169.585</v>
      </c>
      <c r="AO66" s="76">
        <v>174.051</v>
      </c>
      <c r="AP66" s="76">
        <v>181.3529</v>
      </c>
      <c r="AQ66" s="76">
        <v>184.7657</v>
      </c>
      <c r="AR66" s="76">
        <v>186.3182</v>
      </c>
      <c r="AS66" s="76">
        <v>190.4396</v>
      </c>
      <c r="AT66" s="76">
        <v>189.49</v>
      </c>
      <c r="AU66" s="76">
        <v>203.014</v>
      </c>
      <c r="AV66" s="76">
        <v>202.8755</v>
      </c>
      <c r="AW66" s="76">
        <v>207.478</v>
      </c>
      <c r="AX66" s="76">
        <v>209.959285</v>
      </c>
      <c r="AY66" s="76">
        <v>211.429</v>
      </c>
      <c r="AZ66" s="76">
        <v>214.56</v>
      </c>
      <c r="BA66" s="76">
        <v>199.685</v>
      </c>
      <c r="BB66" s="76">
        <v>191.506</v>
      </c>
      <c r="BC66" s="76">
        <v>189.106</v>
      </c>
      <c r="BD66" s="76">
        <v>191.014</v>
      </c>
      <c r="BE66" s="115">
        <v>194.769</v>
      </c>
      <c r="BF66" s="78">
        <v>0.0168722934564747</v>
      </c>
      <c r="BG66" s="78">
        <v>8.0136803474562E-4</v>
      </c>
      <c r="BH66" s="78">
        <v>0.0467617858345672</v>
      </c>
    </row>
    <row r="67" spans="8:8">
      <c r="A67" s="69" t="s">
        <v>179</v>
      </c>
      <c r="B67" s="76">
        <v>3.022</v>
      </c>
      <c r="C67" s="76">
        <v>4.647</v>
      </c>
      <c r="D67" s="76">
        <v>5.667</v>
      </c>
      <c r="E67" s="76">
        <v>5.853</v>
      </c>
      <c r="F67" s="76">
        <v>6.723</v>
      </c>
      <c r="G67" s="76">
        <v>6.809</v>
      </c>
      <c r="H67" s="76">
        <v>7.185</v>
      </c>
      <c r="I67" s="76">
        <v>7.373</v>
      </c>
      <c r="J67" s="76">
        <v>7.198</v>
      </c>
      <c r="K67" s="76">
        <v>7.49</v>
      </c>
      <c r="L67" s="76">
        <v>8.283</v>
      </c>
      <c r="M67" s="76">
        <v>8.659</v>
      </c>
      <c r="N67" s="76">
        <v>10.185</v>
      </c>
      <c r="O67" s="76">
        <v>11.271</v>
      </c>
      <c r="P67" s="76">
        <v>12.839</v>
      </c>
      <c r="Q67" s="76">
        <v>9.399</v>
      </c>
      <c r="R67" s="76">
        <v>14.975</v>
      </c>
      <c r="S67" s="76">
        <v>19.881</v>
      </c>
      <c r="T67" s="76">
        <v>25.356</v>
      </c>
      <c r="U67" s="76">
        <v>28.194</v>
      </c>
      <c r="V67" s="76">
        <v>30.202</v>
      </c>
      <c r="W67" s="76">
        <v>31.622</v>
      </c>
      <c r="X67" s="76">
        <v>30.684</v>
      </c>
      <c r="Y67" s="76">
        <v>32.286</v>
      </c>
      <c r="Z67" s="76">
        <v>34.449</v>
      </c>
      <c r="AA67" s="76">
        <v>34.171</v>
      </c>
      <c r="AB67" s="76">
        <v>32.18</v>
      </c>
      <c r="AC67" s="76">
        <v>29.186</v>
      </c>
      <c r="AD67" s="76">
        <v>27.875</v>
      </c>
      <c r="AE67" s="76">
        <v>32.378</v>
      </c>
      <c r="AF67" s="76">
        <v>36.647</v>
      </c>
      <c r="AG67" s="76">
        <v>34.8</v>
      </c>
      <c r="AH67" s="76">
        <v>35.585</v>
      </c>
      <c r="AI67" s="76">
        <v>34.695</v>
      </c>
      <c r="AJ67" s="76">
        <v>34.614</v>
      </c>
      <c r="AK67" s="76">
        <v>34.164</v>
      </c>
      <c r="AL67" s="76">
        <v>34.177</v>
      </c>
      <c r="AM67" s="76">
        <v>35.242</v>
      </c>
      <c r="AN67" s="76">
        <v>35.388</v>
      </c>
      <c r="AO67" s="76">
        <v>36.335</v>
      </c>
      <c r="AP67" s="76">
        <v>34.925</v>
      </c>
      <c r="AQ67" s="76">
        <v>36.045</v>
      </c>
      <c r="AR67" s="76">
        <v>36.441</v>
      </c>
      <c r="AS67" s="76">
        <v>37.793</v>
      </c>
      <c r="AT67" s="76">
        <v>37.9979</v>
      </c>
      <c r="AU67" s="76">
        <v>41.270007</v>
      </c>
      <c r="AV67" s="76">
        <v>42.880309</v>
      </c>
      <c r="AW67" s="76">
        <v>42.548619</v>
      </c>
      <c r="AX67" s="76">
        <v>42.47062</v>
      </c>
      <c r="AY67" s="76">
        <v>41.6404721284586</v>
      </c>
      <c r="AZ67" s="76">
        <v>41.1720057607421</v>
      </c>
      <c r="BA67" s="76">
        <v>40.2228578670063</v>
      </c>
      <c r="BB67" s="76">
        <v>40.4377044821794</v>
      </c>
      <c r="BC67" s="76">
        <v>39.5476497813384</v>
      </c>
      <c r="BD67" s="76">
        <v>37.6174558165359</v>
      </c>
      <c r="BE67" s="115">
        <v>35.1476901832373</v>
      </c>
      <c r="BF67" s="78">
        <v>-0.0682076317495688</v>
      </c>
      <c r="BG67" s="78">
        <v>-0.00100576407359609</v>
      </c>
      <c r="BH67" s="78">
        <v>0.00843855418946682</v>
      </c>
    </row>
    <row r="68" spans="8:8">
      <c r="A68" s="69" t="s">
        <v>180</v>
      </c>
      <c r="B68" s="76">
        <v>24.5352697095436</v>
      </c>
      <c r="C68" s="76">
        <v>23.9294605809129</v>
      </c>
      <c r="D68" s="76">
        <v>25.746887966805</v>
      </c>
      <c r="E68" s="76">
        <v>30.3228215767635</v>
      </c>
      <c r="F68" s="76">
        <v>32.4107883817427</v>
      </c>
      <c r="G68" s="76">
        <v>43.1134163208852</v>
      </c>
      <c r="H68" s="76">
        <v>45.0318118948824</v>
      </c>
      <c r="I68" s="76">
        <v>54.7228215767635</v>
      </c>
      <c r="J68" s="76">
        <v>67.5477178423236</v>
      </c>
      <c r="K68" s="76">
        <v>69.4156293222683</v>
      </c>
      <c r="L68" s="76">
        <v>65.9322268326418</v>
      </c>
      <c r="M68" s="76">
        <v>76.1261438450899</v>
      </c>
      <c r="N68" s="76">
        <v>84.9366274781005</v>
      </c>
      <c r="O68" s="76">
        <v>82.1046380820655</v>
      </c>
      <c r="P68" s="76">
        <v>79.5449262332872</v>
      </c>
      <c r="Q68" s="76">
        <v>79.0350760719225</v>
      </c>
      <c r="R68" s="76">
        <v>79.9620931304749</v>
      </c>
      <c r="S68" s="76">
        <v>66.5838082065468</v>
      </c>
      <c r="T68" s="76">
        <v>70.6837897648686</v>
      </c>
      <c r="U68" s="76">
        <v>74.8924757952974</v>
      </c>
      <c r="V68" s="76">
        <v>66.3398017519594</v>
      </c>
      <c r="W68" s="76">
        <v>70.3697264749368</v>
      </c>
      <c r="X68" s="76">
        <v>69.8243357816251</v>
      </c>
      <c r="Y68" s="76">
        <v>67.2897467448848</v>
      </c>
      <c r="Z68" s="76">
        <v>71.630325908968</v>
      </c>
      <c r="AA68" s="76">
        <v>74.4335248644695</v>
      </c>
      <c r="AB68" s="76">
        <v>81.0055471296164</v>
      </c>
      <c r="AC68" s="76">
        <v>76.730357180331</v>
      </c>
      <c r="AD68" s="76">
        <v>76.8510282427942</v>
      </c>
      <c r="AE68" s="76">
        <v>76.940387990652</v>
      </c>
      <c r="AF68" s="76">
        <v>76.4545627255529</v>
      </c>
      <c r="AG68" s="76">
        <v>76.7262899317976</v>
      </c>
      <c r="AH68" s="76">
        <v>75.7111380184735</v>
      </c>
      <c r="AI68" s="76">
        <v>74.200520460724</v>
      </c>
      <c r="AJ68" s="76">
        <v>68.6041961574538</v>
      </c>
      <c r="AK68" s="76">
        <v>71.8102576118298</v>
      </c>
      <c r="AL68" s="76">
        <v>68.1748786772435</v>
      </c>
      <c r="AM68" s="76">
        <v>63.3287056481165</v>
      </c>
      <c r="AN68" s="76">
        <v>57.6473660482467</v>
      </c>
      <c r="AO68" s="76">
        <v>55.5500984359287</v>
      </c>
      <c r="AP68" s="76">
        <v>53.7153753152713</v>
      </c>
      <c r="AQ68" s="76">
        <v>50.2259126930168</v>
      </c>
      <c r="AR68" s="76">
        <v>47.8346686490033</v>
      </c>
      <c r="AS68" s="76">
        <v>49.4271332627939</v>
      </c>
      <c r="AT68" s="76">
        <v>48.4074019413392</v>
      </c>
      <c r="AU68" s="76">
        <v>48.6225343920755</v>
      </c>
      <c r="AV68" s="76">
        <v>46.3066894526312</v>
      </c>
      <c r="AW68" s="76">
        <v>44.5888598843837</v>
      </c>
      <c r="AX68" s="76">
        <v>42.7419719479098</v>
      </c>
      <c r="AY68" s="76">
        <v>40.9638054546139</v>
      </c>
      <c r="AZ68" s="76">
        <v>40.5796838677016</v>
      </c>
      <c r="BA68" s="76">
        <v>42.7662618673871</v>
      </c>
      <c r="BB68" s="76">
        <v>40.9683025999658</v>
      </c>
      <c r="BC68" s="76">
        <v>39.5239618152376</v>
      </c>
      <c r="BD68" s="76">
        <v>38.1788078870382</v>
      </c>
      <c r="BE68" s="115">
        <v>36.3972046033711</v>
      </c>
      <c r="BF68" s="78">
        <v>-0.049269458686334</v>
      </c>
      <c r="BG68" s="78">
        <v>-0.0234577023507538</v>
      </c>
      <c r="BH68" s="78">
        <v>0.00873854816033231</v>
      </c>
    </row>
    <row r="69" spans="8:8">
      <c r="A69" s="69" t="s">
        <v>182</v>
      </c>
      <c r="B69" s="76">
        <v>0.0477748691099476</v>
      </c>
      <c r="C69" s="76">
        <v>0.0477748691099476</v>
      </c>
      <c r="D69" s="76">
        <v>0.0477748691099476</v>
      </c>
      <c r="E69" s="76">
        <v>0.191623036649215</v>
      </c>
      <c r="F69" s="76">
        <v>0.429973821989529</v>
      </c>
      <c r="G69" s="76">
        <v>0.859947643979058</v>
      </c>
      <c r="H69" s="76">
        <v>3.29646596858639</v>
      </c>
      <c r="I69" s="76">
        <v>4.45523560209424</v>
      </c>
      <c r="J69" s="76">
        <v>4.34751308900524</v>
      </c>
      <c r="K69" s="76">
        <v>3.86976439790576</v>
      </c>
      <c r="L69" s="76">
        <v>4.68193717277487</v>
      </c>
      <c r="M69" s="76">
        <v>8.00026178010471</v>
      </c>
      <c r="N69" s="76">
        <v>8.74280104712042</v>
      </c>
      <c r="O69" s="76">
        <v>10.3193717277487</v>
      </c>
      <c r="P69" s="76">
        <v>13.4725130890052</v>
      </c>
      <c r="Q69" s="76">
        <v>13.2219895287958</v>
      </c>
      <c r="R69" s="76">
        <v>12.3736910994764</v>
      </c>
      <c r="S69" s="76">
        <v>14.5235602094241</v>
      </c>
      <c r="T69" s="76">
        <v>18.3933246073298</v>
      </c>
      <c r="U69" s="76">
        <v>21.3659685863874</v>
      </c>
      <c r="V69" s="76">
        <v>21.2598167539267</v>
      </c>
      <c r="W69" s="76">
        <v>23.8874345549738</v>
      </c>
      <c r="X69" s="76">
        <v>23.6007853403141</v>
      </c>
      <c r="Y69" s="76">
        <v>25.7243280977312</v>
      </c>
      <c r="Z69" s="76">
        <v>27.9733536940081</v>
      </c>
      <c r="AA69" s="76">
        <v>29.5499243746364</v>
      </c>
      <c r="AB69" s="76">
        <v>30.7704130308319</v>
      </c>
      <c r="AC69" s="76">
        <v>31.26415008726</v>
      </c>
      <c r="AD69" s="76">
        <v>30.5765532286213</v>
      </c>
      <c r="AE69" s="76">
        <v>31.1137550901687</v>
      </c>
      <c r="AF69" s="76">
        <v>33.3230773705643</v>
      </c>
      <c r="AG69" s="76">
        <v>33.7937870855148</v>
      </c>
      <c r="AH69" s="76">
        <v>33.4976148923793</v>
      </c>
      <c r="AI69" s="76">
        <v>34.0231384525887</v>
      </c>
      <c r="AJ69" s="76">
        <v>32.4132315299593</v>
      </c>
      <c r="AK69" s="76">
        <v>33.5514790462269</v>
      </c>
      <c r="AL69" s="76">
        <v>32.585984005304</v>
      </c>
      <c r="AM69" s="76">
        <v>34.2182742538842</v>
      </c>
      <c r="AN69" s="76">
        <v>35.4138453820028</v>
      </c>
      <c r="AO69" s="76">
        <v>36.3070634770124</v>
      </c>
      <c r="AP69" s="76">
        <v>34.1535366882473</v>
      </c>
      <c r="AQ69" s="76">
        <v>32.1752557140402</v>
      </c>
      <c r="AR69" s="76">
        <v>33.3333671672793</v>
      </c>
      <c r="AS69" s="76">
        <v>33.5872894906708</v>
      </c>
      <c r="AT69" s="76">
        <v>31.8009528198677</v>
      </c>
      <c r="AU69" s="76">
        <v>33.0703061003723</v>
      </c>
      <c r="AV69" s="76">
        <v>29.6645219950884</v>
      </c>
      <c r="AW69" s="76">
        <v>30.0695435549568</v>
      </c>
      <c r="AX69" s="76">
        <v>28.7145778599597</v>
      </c>
      <c r="AY69" s="76">
        <v>29.7966816480718</v>
      </c>
      <c r="AZ69" s="76">
        <v>32.1886823483632</v>
      </c>
      <c r="BA69" s="76">
        <v>33.3030777417141</v>
      </c>
      <c r="BB69" s="76">
        <v>32.8546242747599</v>
      </c>
      <c r="BC69" s="76">
        <v>32.6883822465662</v>
      </c>
      <c r="BD69" s="76">
        <v>30.213799560297</v>
      </c>
      <c r="BE69" s="115">
        <v>27.2432058097618</v>
      </c>
      <c r="BF69" s="78">
        <v>-0.100782714633742</v>
      </c>
      <c r="BG69" s="78">
        <v>-0.00510666573397889</v>
      </c>
      <c r="BH69" s="78">
        <v>0.00654077884839536</v>
      </c>
    </row>
    <row r="70" spans="8:8">
      <c r="A70" s="69" t="s">
        <v>190</v>
      </c>
      <c r="B70" s="76" t="s">
        <v>114</v>
      </c>
      <c r="C70" s="76" t="s">
        <v>114</v>
      </c>
      <c r="D70" s="76" t="s">
        <v>114</v>
      </c>
      <c r="E70" s="76" t="s">
        <v>114</v>
      </c>
      <c r="F70" s="76" t="s">
        <v>114</v>
      </c>
      <c r="G70" s="76" t="s">
        <v>114</v>
      </c>
      <c r="H70" s="76" t="s">
        <v>114</v>
      </c>
      <c r="I70" s="76" t="s">
        <v>114</v>
      </c>
      <c r="J70" s="76" t="s">
        <v>114</v>
      </c>
      <c r="K70" s="76" t="s">
        <v>114</v>
      </c>
      <c r="L70" s="76" t="s">
        <v>114</v>
      </c>
      <c r="M70" s="76" t="s">
        <v>114</v>
      </c>
      <c r="N70" s="76" t="s">
        <v>114</v>
      </c>
      <c r="O70" s="76" t="s">
        <v>114</v>
      </c>
      <c r="P70" s="76" t="s">
        <v>114</v>
      </c>
      <c r="Q70" s="76" t="s">
        <v>114</v>
      </c>
      <c r="R70" s="76">
        <v>0.0669614940037567</v>
      </c>
      <c r="S70" s="76">
        <v>0.241350382892646</v>
      </c>
      <c r="T70" s="76">
        <v>0.58498620141598</v>
      </c>
      <c r="U70" s="76">
        <v>1.061997294276</v>
      </c>
      <c r="V70" s="76">
        <v>2.01013773488772</v>
      </c>
      <c r="W70" s="76">
        <v>1.97468289076723</v>
      </c>
      <c r="X70" s="76">
        <v>1.81463822684583</v>
      </c>
      <c r="Y70" s="76">
        <v>2.07914785175553</v>
      </c>
      <c r="Z70" s="76">
        <v>2.04810197269181</v>
      </c>
      <c r="AA70" s="76">
        <v>2.43948744242161</v>
      </c>
      <c r="AB70" s="76">
        <v>2.82339825487646</v>
      </c>
      <c r="AC70" s="76">
        <v>3.30239407628955</v>
      </c>
      <c r="AD70" s="76">
        <v>3.39371590521601</v>
      </c>
      <c r="AE70" s="76">
        <v>3.41649127871695</v>
      </c>
      <c r="AF70" s="76">
        <v>3.32063938448201</v>
      </c>
      <c r="AG70" s="76">
        <v>3.77633657130472</v>
      </c>
      <c r="AH70" s="76">
        <v>4.28997229200982</v>
      </c>
      <c r="AI70" s="76">
        <v>4.46183291937581</v>
      </c>
      <c r="AJ70" s="76">
        <v>4.85924169845398</v>
      </c>
      <c r="AK70" s="76">
        <v>7.13064718780166</v>
      </c>
      <c r="AL70" s="76">
        <v>7.78175102388107</v>
      </c>
      <c r="AM70" s="76">
        <v>8.5496027570657</v>
      </c>
      <c r="AN70" s="76">
        <v>9.98184423291432</v>
      </c>
      <c r="AO70" s="76">
        <v>9.76832363502384</v>
      </c>
      <c r="AP70" s="76">
        <v>11.9286620995521</v>
      </c>
      <c r="AQ70" s="76">
        <v>12.9889302096518</v>
      </c>
      <c r="AR70" s="76">
        <v>13.7012472069065</v>
      </c>
      <c r="AS70" s="76">
        <v>14.4688087780668</v>
      </c>
      <c r="AT70" s="76">
        <v>14.9872919927756</v>
      </c>
      <c r="AU70" s="76">
        <v>15.2297546084381</v>
      </c>
      <c r="AV70" s="76">
        <v>15.8148075421182</v>
      </c>
      <c r="AW70" s="76">
        <v>17.2714331291721</v>
      </c>
      <c r="AX70" s="76">
        <v>17.0945488394741</v>
      </c>
      <c r="AY70" s="76">
        <v>16.8869059079613</v>
      </c>
      <c r="AZ70" s="76">
        <v>17.5982062521312</v>
      </c>
      <c r="BA70" s="76">
        <v>18.1278235691374</v>
      </c>
      <c r="BB70" s="76">
        <v>17.5629780908828</v>
      </c>
      <c r="BC70" s="76">
        <v>16.8582872694697</v>
      </c>
      <c r="BD70" s="76">
        <v>16.8039527287964</v>
      </c>
      <c r="BE70" s="115">
        <v>15.0443604599046</v>
      </c>
      <c r="BF70" s="78">
        <v>-0.107159137374013</v>
      </c>
      <c r="BG70" s="78">
        <v>0.0115068501450457</v>
      </c>
      <c r="BH70" s="78">
        <v>0.00361197706947251</v>
      </c>
    </row>
    <row r="71" spans="8:8">
      <c r="A71" s="69" t="s">
        <v>191</v>
      </c>
      <c r="B71" s="76" t="s">
        <v>114</v>
      </c>
      <c r="C71" s="76" t="s">
        <v>114</v>
      </c>
      <c r="D71" s="76" t="s">
        <v>114</v>
      </c>
      <c r="E71" s="76" t="s">
        <v>114</v>
      </c>
      <c r="F71" s="76" t="s">
        <v>114</v>
      </c>
      <c r="G71" s="76" t="s">
        <v>114</v>
      </c>
      <c r="H71" s="76" t="s">
        <v>114</v>
      </c>
      <c r="I71" s="76" t="s">
        <v>114</v>
      </c>
      <c r="J71" s="76" t="s">
        <v>114</v>
      </c>
      <c r="K71" s="76" t="s">
        <v>114</v>
      </c>
      <c r="L71" s="76" t="s">
        <v>114</v>
      </c>
      <c r="M71" s="76" t="s">
        <v>114</v>
      </c>
      <c r="N71" s="76" t="s">
        <v>114</v>
      </c>
      <c r="O71" s="76" t="s">
        <v>114</v>
      </c>
      <c r="P71" s="76" t="s">
        <v>114</v>
      </c>
      <c r="Q71" s="76" t="s">
        <v>114</v>
      </c>
      <c r="R71" s="76" t="s">
        <v>114</v>
      </c>
      <c r="S71" s="76" t="s">
        <v>114</v>
      </c>
      <c r="T71" s="76" t="s">
        <v>114</v>
      </c>
      <c r="U71" s="76" t="s">
        <v>114</v>
      </c>
      <c r="V71" s="76" t="s">
        <v>114</v>
      </c>
      <c r="W71" s="76" t="s">
        <v>114</v>
      </c>
      <c r="X71" s="76">
        <v>0.28</v>
      </c>
      <c r="Y71" s="76">
        <v>0.69</v>
      </c>
      <c r="Z71" s="76">
        <v>1.49</v>
      </c>
      <c r="AA71" s="76">
        <v>2.7</v>
      </c>
      <c r="AB71" s="76">
        <v>3.96</v>
      </c>
      <c r="AC71" s="76">
        <v>5.49</v>
      </c>
      <c r="AD71" s="76">
        <v>6.3</v>
      </c>
      <c r="AE71" s="76">
        <v>7.1</v>
      </c>
      <c r="AF71" s="76">
        <v>7.62</v>
      </c>
      <c r="AG71" s="76">
        <v>8.803</v>
      </c>
      <c r="AH71" s="76">
        <v>10.09</v>
      </c>
      <c r="AI71" s="76">
        <v>12.5</v>
      </c>
      <c r="AJ71" s="76">
        <v>15.217</v>
      </c>
      <c r="AK71" s="76">
        <v>16.548</v>
      </c>
      <c r="AL71" s="76">
        <v>17.097</v>
      </c>
      <c r="AM71" s="76">
        <v>17.212</v>
      </c>
      <c r="AN71" s="76">
        <v>18.055</v>
      </c>
      <c r="AO71" s="76">
        <v>20.414</v>
      </c>
      <c r="AP71" s="76">
        <v>18.889</v>
      </c>
      <c r="AQ71" s="76">
        <v>17.145</v>
      </c>
      <c r="AR71" s="76">
        <v>16.201</v>
      </c>
      <c r="AS71" s="76">
        <v>15.164</v>
      </c>
      <c r="AT71" s="76">
        <v>16.618</v>
      </c>
      <c r="AU71" s="76">
        <v>15.256</v>
      </c>
      <c r="AV71" s="76">
        <v>15.429</v>
      </c>
      <c r="AW71" s="76">
        <v>16.9942</v>
      </c>
      <c r="AX71" s="76">
        <v>16.9118</v>
      </c>
      <c r="AY71" s="76">
        <v>15.853</v>
      </c>
      <c r="AZ71" s="76">
        <v>17.169</v>
      </c>
      <c r="BA71" s="76">
        <v>15.511</v>
      </c>
      <c r="BB71" s="76">
        <v>13.85</v>
      </c>
      <c r="BC71" s="76">
        <v>12.41</v>
      </c>
      <c r="BD71" s="76">
        <v>11.4422</v>
      </c>
      <c r="BE71" s="115">
        <v>10.0239</v>
      </c>
      <c r="BF71" s="78">
        <v>-0.126347005376416</v>
      </c>
      <c r="BG71" s="78">
        <v>-0.0366300886535192</v>
      </c>
      <c r="BH71" s="78">
        <v>0.00240662253760669</v>
      </c>
    </row>
    <row r="72" spans="8:8">
      <c r="A72" s="69" t="s">
        <v>192</v>
      </c>
      <c r="B72" s="83">
        <v>1.67880890207747</v>
      </c>
      <c r="C72" s="83">
        <v>1.63209167013155</v>
      </c>
      <c r="D72" s="83">
        <v>1.48763256722917</v>
      </c>
      <c r="E72" s="83">
        <v>1.68816066786693</v>
      </c>
      <c r="F72" s="83">
        <v>1.74303191155193</v>
      </c>
      <c r="G72" s="83">
        <v>1.87985970758767</v>
      </c>
      <c r="H72" s="83">
        <v>2.02186044516929</v>
      </c>
      <c r="I72" s="83">
        <v>2.1195024982067</v>
      </c>
      <c r="J72" s="83">
        <v>2.24175535042653</v>
      </c>
      <c r="K72" s="83">
        <v>2.25680514945117</v>
      </c>
      <c r="L72" s="83">
        <v>2.26692239088115</v>
      </c>
      <c r="M72" s="83">
        <v>2.95059809422609</v>
      </c>
      <c r="N72" s="83">
        <v>3.43996350615836</v>
      </c>
      <c r="O72" s="83">
        <v>3.42198436956516</v>
      </c>
      <c r="P72" s="83">
        <v>4.41155278986984</v>
      </c>
      <c r="Q72" s="83">
        <v>3.69970704290871</v>
      </c>
      <c r="R72" s="83">
        <v>3.68093620007415</v>
      </c>
      <c r="S72" s="83">
        <v>4.04379702684558</v>
      </c>
      <c r="T72" s="83">
        <v>4.29414345679879</v>
      </c>
      <c r="U72" s="83">
        <v>4.89398937438418</v>
      </c>
      <c r="V72" s="83">
        <v>5.79536024371818</v>
      </c>
      <c r="W72" s="83">
        <v>5.91364976106032</v>
      </c>
      <c r="X72" s="83">
        <v>5.60555784568343</v>
      </c>
      <c r="Y72" s="83">
        <v>5.80535002589986</v>
      </c>
      <c r="Z72" s="83">
        <v>6.22338814278613</v>
      </c>
      <c r="AA72" s="83">
        <v>6.71583174201203</v>
      </c>
      <c r="AB72" s="83">
        <v>6.87974433994581</v>
      </c>
      <c r="AC72" s="83">
        <v>9.5617787041409</v>
      </c>
      <c r="AD72" s="83">
        <v>12.8932889144845</v>
      </c>
      <c r="AE72" s="83">
        <v>12.0593142888998</v>
      </c>
      <c r="AF72" s="83">
        <v>10.6610691320779</v>
      </c>
      <c r="AG72" s="83">
        <v>11.3836644481416</v>
      </c>
      <c r="AH72" s="83">
        <v>10.5234174507477</v>
      </c>
      <c r="AI72" s="83">
        <v>10.0663333455362</v>
      </c>
      <c r="AJ72" s="83">
        <v>10.1548345516227</v>
      </c>
      <c r="AK72" s="83">
        <v>9.23465527087406</v>
      </c>
      <c r="AL72" s="83">
        <v>9.01111199855833</v>
      </c>
      <c r="AM72" s="83">
        <v>9.17895703115195</v>
      </c>
      <c r="AN72" s="83">
        <v>8.97377269830578</v>
      </c>
      <c r="AO72" s="83">
        <v>10.576618713948</v>
      </c>
      <c r="AP72" s="83">
        <v>12.5438834570899</v>
      </c>
      <c r="AQ72" s="83">
        <v>13.2598696698843</v>
      </c>
      <c r="AR72" s="83">
        <v>14.0522135187923</v>
      </c>
      <c r="AS72" s="83">
        <v>14.988330126433</v>
      </c>
      <c r="AT72" s="83">
        <v>14.5116880120274</v>
      </c>
      <c r="AU72" s="83">
        <v>13.9545695194891</v>
      </c>
      <c r="AV72" s="83">
        <v>13.2222957638712</v>
      </c>
      <c r="AW72" s="83">
        <v>12.7830207920473</v>
      </c>
      <c r="AX72" s="83">
        <v>12.1116707934183</v>
      </c>
      <c r="AY72" s="83">
        <v>13.2535622958221</v>
      </c>
      <c r="AZ72" s="83">
        <v>13.3531974064782</v>
      </c>
      <c r="BA72" s="83">
        <v>12.5929779792401</v>
      </c>
      <c r="BB72" s="83">
        <v>12.1921531368869</v>
      </c>
      <c r="BC72" s="83">
        <v>10.4625554937318</v>
      </c>
      <c r="BD72" s="83">
        <v>10.3210422969966</v>
      </c>
      <c r="BE72" s="116">
        <v>9.46919620096581</v>
      </c>
      <c r="BF72" s="78">
        <v>-0.0850416257914071</v>
      </c>
      <c r="BG72" s="78">
        <v>-0.0335028838828323</v>
      </c>
      <c r="BH72" s="78">
        <v>0.00227344456651244</v>
      </c>
    </row>
    <row r="73" spans="8:8" s="70" ht="10.2" customFormat="1">
      <c r="A73" s="80" t="s">
        <v>193</v>
      </c>
      <c r="B73" s="81">
        <v>44.905033557232</v>
      </c>
      <c r="C73" s="81">
        <v>50.0120635127908</v>
      </c>
      <c r="D73" s="81">
        <v>53.0263478942276</v>
      </c>
      <c r="E73" s="81">
        <v>62.0498666091191</v>
      </c>
      <c r="F73" s="81">
        <v>71.4253888850057</v>
      </c>
      <c r="G73" s="81">
        <v>98.766545977378</v>
      </c>
      <c r="H73" s="81">
        <v>118.602164625031</v>
      </c>
      <c r="I73" s="81">
        <v>139.682505883472</v>
      </c>
      <c r="J73" s="81">
        <v>166.773563847783</v>
      </c>
      <c r="K73" s="81">
        <v>177.801033723864</v>
      </c>
      <c r="L73" s="81">
        <v>189.012698930154</v>
      </c>
      <c r="M73" s="81">
        <v>215.658414037588</v>
      </c>
      <c r="N73" s="81">
        <v>235.472109748178</v>
      </c>
      <c r="O73" s="81">
        <v>246.094039936008</v>
      </c>
      <c r="P73" s="81">
        <v>252.435076185896</v>
      </c>
      <c r="Q73" s="81">
        <v>244.859816104843</v>
      </c>
      <c r="R73" s="81">
        <v>242.013933377266</v>
      </c>
      <c r="S73" s="81">
        <v>237.044156913646</v>
      </c>
      <c r="T73" s="81">
        <v>254.537865892718</v>
      </c>
      <c r="U73" s="81">
        <v>279.921697764672</v>
      </c>
      <c r="V73" s="81">
        <v>289.36667545987</v>
      </c>
      <c r="W73" s="81">
        <v>299.93110145156</v>
      </c>
      <c r="X73" s="81">
        <v>302.651890139035</v>
      </c>
      <c r="Y73" s="81">
        <v>305.904227689307</v>
      </c>
      <c r="Z73" s="81">
        <v>314.834756996892</v>
      </c>
      <c r="AA73" s="81">
        <v>325.992725509815</v>
      </c>
      <c r="AB73" s="81">
        <v>335.226191253201</v>
      </c>
      <c r="AC73" s="81">
        <v>334.695808126077</v>
      </c>
      <c r="AD73" s="81">
        <v>336.762674346395</v>
      </c>
      <c r="AE73" s="81">
        <v>346.146599309744</v>
      </c>
      <c r="AF73" s="81">
        <v>352.251867395091</v>
      </c>
      <c r="AG73" s="81">
        <v>363.951466913791</v>
      </c>
      <c r="AH73" s="81">
        <v>367.575820311626</v>
      </c>
      <c r="AI73" s="81">
        <v>365.994271989664</v>
      </c>
      <c r="AJ73" s="81">
        <v>362.467552184341</v>
      </c>
      <c r="AK73" s="81">
        <v>381.635540613767</v>
      </c>
      <c r="AL73" s="81">
        <v>377.929519756743</v>
      </c>
      <c r="AM73" s="81">
        <v>378.991210508676</v>
      </c>
      <c r="AN73" s="81">
        <v>375.061670812624</v>
      </c>
      <c r="AO73" s="81">
        <v>379.10823892051</v>
      </c>
      <c r="AP73" s="81">
        <v>382.928457738721</v>
      </c>
      <c r="AQ73" s="81">
        <v>380.53915122942</v>
      </c>
      <c r="AR73" s="81">
        <v>382.007177161034</v>
      </c>
      <c r="AS73" s="81">
        <v>388.994397688101</v>
      </c>
      <c r="AT73" s="81">
        <v>386.148322142829</v>
      </c>
      <c r="AU73" s="81">
        <v>403.47992880872</v>
      </c>
      <c r="AV73" s="81">
        <v>395.804658224294</v>
      </c>
      <c r="AW73" s="81">
        <v>400.904003415904</v>
      </c>
      <c r="AX73" s="81">
        <v>394.389738457427</v>
      </c>
      <c r="AY73" s="81">
        <v>395.072500977905</v>
      </c>
      <c r="AZ73" s="81">
        <v>399.783532756256</v>
      </c>
      <c r="BA73" s="81">
        <v>383.640219324675</v>
      </c>
      <c r="BB73" s="81">
        <v>368.921815774837</v>
      </c>
      <c r="BC73" s="81">
        <v>360.70269120342</v>
      </c>
      <c r="BD73" s="81">
        <v>360.759462750403</v>
      </c>
      <c r="BE73" s="81">
        <v>353.132571740669</v>
      </c>
      <c r="BF73" s="108">
        <v>-0.0238156860430474</v>
      </c>
      <c r="BG73" s="108">
        <v>-0.00677793763973789</v>
      </c>
      <c r="BH73" s="108">
        <v>0.0847830491040519</v>
      </c>
    </row>
    <row r="74" spans="8:8">
      <c r="B74" s="76"/>
      <c r="C74" s="76"/>
      <c r="D74" s="76"/>
      <c r="E74" s="76"/>
      <c r="F74" s="76"/>
      <c r="G74" s="76"/>
      <c r="H74" s="76"/>
      <c r="I74" s="76"/>
      <c r="J74" s="76"/>
      <c r="K74" s="76"/>
      <c r="L74" s="76"/>
      <c r="M74" s="76"/>
      <c r="N74" s="76"/>
      <c r="O74" s="76"/>
      <c r="P74" s="76"/>
      <c r="Q74" s="76"/>
      <c r="R74" s="76"/>
      <c r="S74" s="76"/>
      <c r="T74" s="76"/>
      <c r="U74" s="76"/>
      <c r="V74" s="76"/>
      <c r="W74" s="76"/>
      <c r="X74" s="76"/>
      <c r="Y74" s="76"/>
      <c r="Z74" s="76"/>
      <c r="AA74" s="76"/>
      <c r="AB74" s="76"/>
      <c r="AC74" s="76"/>
      <c r="AD74" s="76"/>
      <c r="AE74" s="76"/>
      <c r="AF74" s="76"/>
      <c r="AG74" s="76"/>
      <c r="AH74" s="76"/>
      <c r="AI74" s="76"/>
      <c r="AJ74" s="76"/>
      <c r="AK74" s="76"/>
      <c r="AL74" s="76"/>
      <c r="AM74" s="76"/>
      <c r="AN74" s="76"/>
      <c r="AO74" s="76"/>
      <c r="AP74" s="76"/>
      <c r="AQ74" s="76"/>
      <c r="AR74" s="76"/>
      <c r="AS74" s="76"/>
      <c r="AT74" s="76"/>
      <c r="AU74" s="76"/>
      <c r="AV74" s="76"/>
      <c r="AW74" s="76"/>
      <c r="AX74" s="76"/>
      <c r="AY74" s="76"/>
      <c r="AZ74" s="76"/>
      <c r="BA74" s="76"/>
      <c r="BB74" s="76"/>
      <c r="BC74" s="76"/>
      <c r="BD74" s="76"/>
      <c r="BE74" s="115"/>
      <c r="BF74" s="78"/>
      <c r="BG74" s="78"/>
      <c r="BH74" s="78"/>
    </row>
    <row r="75" spans="8:8">
      <c r="A75" s="167" t="s">
        <v>194</v>
      </c>
      <c r="B75" s="168">
        <v>1567.59087379484</v>
      </c>
      <c r="C75" s="168">
        <v>1702.21932207526</v>
      </c>
      <c r="D75" s="168">
        <v>1826.17908112451</v>
      </c>
      <c r="E75" s="168">
        <v>1992.26408842973</v>
      </c>
      <c r="F75" s="168">
        <v>2144.48265734183</v>
      </c>
      <c r="G75" s="168">
        <v>2358.8893722739</v>
      </c>
      <c r="H75" s="168">
        <v>2493.61906284853</v>
      </c>
      <c r="I75" s="168">
        <v>2635.42317572685</v>
      </c>
      <c r="J75" s="168">
        <v>2875.76298045493</v>
      </c>
      <c r="K75" s="168">
        <v>2882.1735027528</v>
      </c>
      <c r="L75" s="168">
        <v>2737.5552686102</v>
      </c>
      <c r="M75" s="168">
        <v>2974.26812953103</v>
      </c>
      <c r="N75" s="168">
        <v>3078.14839097272</v>
      </c>
      <c r="O75" s="168">
        <v>3106.11940611624</v>
      </c>
      <c r="P75" s="168">
        <v>3237.57892166584</v>
      </c>
      <c r="Q75" s="168">
        <v>3091.10795408633</v>
      </c>
      <c r="R75" s="168">
        <v>2912.96883202847</v>
      </c>
      <c r="S75" s="168">
        <v>2797.75378557152</v>
      </c>
      <c r="T75" s="168">
        <v>2762.03691033728</v>
      </c>
      <c r="U75" s="168">
        <v>2816.18327727165</v>
      </c>
      <c r="V75" s="168">
        <v>2791.54742702494</v>
      </c>
      <c r="W75" s="168">
        <v>2929.44003253378</v>
      </c>
      <c r="X75" s="168">
        <v>2936.20595196254</v>
      </c>
      <c r="Y75" s="168">
        <v>3061.69991728574</v>
      </c>
      <c r="Z75" s="168">
        <v>3098.66661859475</v>
      </c>
      <c r="AA75" s="168">
        <v>3157.9343630138</v>
      </c>
      <c r="AB75" s="168">
        <v>3149.41485471038</v>
      </c>
      <c r="AC75" s="168">
        <v>3195.01062080857</v>
      </c>
      <c r="AD75" s="168">
        <v>3190.46854321835</v>
      </c>
      <c r="AE75" s="168">
        <v>3234.66918268317</v>
      </c>
      <c r="AF75" s="168">
        <v>3279.06376921667</v>
      </c>
      <c r="AG75" s="168">
        <v>3366.40042447467</v>
      </c>
      <c r="AH75" s="168">
        <v>3441.48632545371</v>
      </c>
      <c r="AI75" s="168">
        <v>3528.4857100153</v>
      </c>
      <c r="AJ75" s="168">
        <v>3448.53915396116</v>
      </c>
      <c r="AK75" s="168">
        <v>3598.2712807471</v>
      </c>
      <c r="AL75" s="168">
        <v>3598.14225236719</v>
      </c>
      <c r="AM75" s="168">
        <v>3554.7348282607</v>
      </c>
      <c r="AN75" s="168">
        <v>3712.56527015076</v>
      </c>
      <c r="AO75" s="168">
        <v>3898.44898325371</v>
      </c>
      <c r="AP75" s="168">
        <v>3931.8795668129</v>
      </c>
      <c r="AQ75" s="168">
        <v>3966.91196693729</v>
      </c>
      <c r="AR75" s="168">
        <v>3958.35563304545</v>
      </c>
      <c r="AS75" s="168">
        <v>4000.38647102959</v>
      </c>
      <c r="AT75" s="168">
        <v>3901.45070376685</v>
      </c>
      <c r="AU75" s="168">
        <v>3978.56925039476</v>
      </c>
      <c r="AV75" s="168">
        <v>4009.59406915969</v>
      </c>
      <c r="AW75" s="168">
        <v>4121.64014646522</v>
      </c>
      <c r="AX75" s="168">
        <v>4129.77881348114</v>
      </c>
      <c r="AY75" s="168">
        <v>4227.15486455868</v>
      </c>
      <c r="AZ75" s="168">
        <v>4358.09641238282</v>
      </c>
      <c r="BA75" s="168">
        <v>4375.0809701731</v>
      </c>
      <c r="BB75" s="168">
        <v>4385.85400944456</v>
      </c>
      <c r="BC75" s="168">
        <v>4484.19208101296</v>
      </c>
      <c r="BD75" s="168">
        <v>4477.98787790417</v>
      </c>
      <c r="BE75" s="168">
        <v>4165.13177424509</v>
      </c>
      <c r="BF75" s="169">
        <v>-0.0724066821883649</v>
      </c>
      <c r="BG75" s="169">
        <v>0.0138779521812873</v>
      </c>
      <c r="BH75" s="169">
        <v>1.0</v>
      </c>
    </row>
    <row r="76" spans="8:8">
      <c r="A76" s="69" t="s">
        <v>195</v>
      </c>
      <c r="B76" s="76">
        <v>526.258574238134</v>
      </c>
      <c r="C76" s="76">
        <v>557.5731407439</v>
      </c>
      <c r="D76" s="76">
        <v>594.322465147541</v>
      </c>
      <c r="E76" s="76">
        <v>619.371257196302</v>
      </c>
      <c r="F76" s="76">
        <v>636.512122674338</v>
      </c>
      <c r="G76" s="76">
        <v>674.074378090842</v>
      </c>
      <c r="H76" s="76">
        <v>677.199218644292</v>
      </c>
      <c r="I76" s="76">
        <v>692.248500520752</v>
      </c>
      <c r="J76" s="76">
        <v>696.786220152206</v>
      </c>
      <c r="K76" s="76">
        <v>673.302130834733</v>
      </c>
      <c r="L76" s="76">
        <v>655.538808461335</v>
      </c>
      <c r="M76" s="76">
        <v>656.463562410518</v>
      </c>
      <c r="N76" s="76">
        <v>697.854210050087</v>
      </c>
      <c r="O76" s="76">
        <v>749.603354601131</v>
      </c>
      <c r="P76" s="76">
        <v>793.320735601514</v>
      </c>
      <c r="Q76" s="76">
        <v>827.011109741677</v>
      </c>
      <c r="R76" s="76">
        <v>847.236367723965</v>
      </c>
      <c r="S76" s="76">
        <v>888.814125109857</v>
      </c>
      <c r="T76" s="76">
        <v>911.928999001061</v>
      </c>
      <c r="U76" s="76">
        <v>954.687015771255</v>
      </c>
      <c r="V76" s="76">
        <v>968.234921554645</v>
      </c>
      <c r="W76" s="76">
        <v>951.251583741067</v>
      </c>
      <c r="X76" s="76">
        <v>957.734925244478</v>
      </c>
      <c r="Y76" s="76">
        <v>950.897375292109</v>
      </c>
      <c r="Z76" s="76">
        <v>913.411379845257</v>
      </c>
      <c r="AA76" s="76">
        <v>917.119254923715</v>
      </c>
      <c r="AB76" s="76">
        <v>941.750562717677</v>
      </c>
      <c r="AC76" s="76">
        <v>951.994932620184</v>
      </c>
      <c r="AD76" s="76">
        <v>952.612157717591</v>
      </c>
      <c r="AE76" s="76">
        <v>992.810287591526</v>
      </c>
      <c r="AF76" s="76">
        <v>1007.12280449469</v>
      </c>
      <c r="AG76" s="76">
        <v>1041.59300564996</v>
      </c>
      <c r="AH76" s="76">
        <v>1055.98622662309</v>
      </c>
      <c r="AI76" s="76">
        <v>1053.61136012277</v>
      </c>
      <c r="AJ76" s="76">
        <v>1034.12249199319</v>
      </c>
      <c r="AK76" s="76">
        <v>1042.22846263187</v>
      </c>
      <c r="AL76" s="76">
        <v>1029.47571943702</v>
      </c>
      <c r="AM76" s="76">
        <v>1032.04073126211</v>
      </c>
      <c r="AN76" s="76">
        <v>1019.8401536005</v>
      </c>
      <c r="AO76" s="76">
        <v>1001.00222190756</v>
      </c>
      <c r="AP76" s="76">
        <v>954.536756877804</v>
      </c>
      <c r="AQ76" s="76">
        <v>931.799984087908</v>
      </c>
      <c r="AR76" s="76">
        <v>917.539922993717</v>
      </c>
      <c r="AS76" s="76">
        <v>889.416103267928</v>
      </c>
      <c r="AT76" s="76">
        <v>891.074380582346</v>
      </c>
      <c r="AU76" s="76">
        <v>898.923492902052</v>
      </c>
      <c r="AV76" s="76">
        <v>906.139893954815</v>
      </c>
      <c r="AW76" s="76">
        <v>953.856735964553</v>
      </c>
      <c r="AX76" s="76">
        <v>1008.3485002391</v>
      </c>
      <c r="AY76" s="76">
        <v>1095.61968097073</v>
      </c>
      <c r="AZ76" s="76">
        <v>1140.92280011146</v>
      </c>
      <c r="BA76" s="76">
        <v>1106.96920872102</v>
      </c>
      <c r="BB76" s="76">
        <v>1138.87670255596</v>
      </c>
      <c r="BC76" s="76">
        <v>1247.29453896053</v>
      </c>
      <c r="BD76" s="76">
        <v>1323.63591341982</v>
      </c>
      <c r="BE76" s="115">
        <v>1281.3520156221</v>
      </c>
      <c r="BF76" s="78">
        <v>-0.0345902216197416</v>
      </c>
      <c r="BG76" s="78">
        <v>0.0403643418390596</v>
      </c>
      <c r="BH76" s="78">
        <v>0.307637809575506</v>
      </c>
    </row>
    <row r="77" spans="8:8">
      <c r="A77" s="69" t="s">
        <v>196</v>
      </c>
      <c r="B77" s="76">
        <v>1041.33229955671</v>
      </c>
      <c r="C77" s="76">
        <v>1144.64618133136</v>
      </c>
      <c r="D77" s="76">
        <v>1231.85661597697</v>
      </c>
      <c r="E77" s="76">
        <v>1372.89283123343</v>
      </c>
      <c r="F77" s="76">
        <v>1507.97053466749</v>
      </c>
      <c r="G77" s="76">
        <v>1684.81499418306</v>
      </c>
      <c r="H77" s="76">
        <v>1816.41984420424</v>
      </c>
      <c r="I77" s="76">
        <v>1943.1746752061</v>
      </c>
      <c r="J77" s="76">
        <v>2178.97676030273</v>
      </c>
      <c r="K77" s="76">
        <v>2208.87137191807</v>
      </c>
      <c r="L77" s="76">
        <v>2082.01646014886</v>
      </c>
      <c r="M77" s="76">
        <v>2317.80456712051</v>
      </c>
      <c r="N77" s="76">
        <v>2380.29418092263</v>
      </c>
      <c r="O77" s="76">
        <v>2356.51605151511</v>
      </c>
      <c r="P77" s="76">
        <v>2444.25818606433</v>
      </c>
      <c r="Q77" s="76">
        <v>2264.09684434465</v>
      </c>
      <c r="R77" s="76">
        <v>2065.73246430451</v>
      </c>
      <c r="S77" s="76">
        <v>1908.93966046166</v>
      </c>
      <c r="T77" s="76">
        <v>1850.10791133622</v>
      </c>
      <c r="U77" s="76">
        <v>1861.4962615004</v>
      </c>
      <c r="V77" s="76">
        <v>1823.3125054703</v>
      </c>
      <c r="W77" s="76">
        <v>1978.18844879271</v>
      </c>
      <c r="X77" s="76">
        <v>1978.47102671806</v>
      </c>
      <c r="Y77" s="76">
        <v>2110.80254199363</v>
      </c>
      <c r="Z77" s="76">
        <v>2185.25523874949</v>
      </c>
      <c r="AA77" s="76">
        <v>2240.81510809009</v>
      </c>
      <c r="AB77" s="76">
        <v>2207.6642919927</v>
      </c>
      <c r="AC77" s="76">
        <v>2243.01568818839</v>
      </c>
      <c r="AD77" s="76">
        <v>2237.85638550076</v>
      </c>
      <c r="AE77" s="76">
        <v>2241.85889509164</v>
      </c>
      <c r="AF77" s="76">
        <v>2271.94096472198</v>
      </c>
      <c r="AG77" s="76">
        <v>2324.80741882471</v>
      </c>
      <c r="AH77" s="76">
        <v>2385.50009883062</v>
      </c>
      <c r="AI77" s="76">
        <v>2474.87434989253</v>
      </c>
      <c r="AJ77" s="76">
        <v>2414.41666196798</v>
      </c>
      <c r="AK77" s="76">
        <v>2556.04281811523</v>
      </c>
      <c r="AL77" s="76">
        <v>2568.66653293017</v>
      </c>
      <c r="AM77" s="76">
        <v>2522.69409699859</v>
      </c>
      <c r="AN77" s="76">
        <v>2692.72511655026</v>
      </c>
      <c r="AO77" s="76">
        <v>2897.44676134615</v>
      </c>
      <c r="AP77" s="76">
        <v>2977.3428099351</v>
      </c>
      <c r="AQ77" s="76">
        <v>3035.11198284938</v>
      </c>
      <c r="AR77" s="76">
        <v>3040.81571005174</v>
      </c>
      <c r="AS77" s="76">
        <v>3110.97036776166</v>
      </c>
      <c r="AT77" s="76">
        <v>3010.3763231845</v>
      </c>
      <c r="AU77" s="76">
        <v>3079.64575749271</v>
      </c>
      <c r="AV77" s="76">
        <v>3103.45417520487</v>
      </c>
      <c r="AW77" s="76">
        <v>3167.78341050067</v>
      </c>
      <c r="AX77" s="76">
        <v>3121.43031324204</v>
      </c>
      <c r="AY77" s="76">
        <v>3131.53518358794</v>
      </c>
      <c r="AZ77" s="76">
        <v>3217.17361227136</v>
      </c>
      <c r="BA77" s="76">
        <v>3268.11176145208</v>
      </c>
      <c r="BB77" s="76">
        <v>3246.9773068886</v>
      </c>
      <c r="BC77" s="76">
        <v>3236.89754205243</v>
      </c>
      <c r="BD77" s="76">
        <v>3154.35196448434</v>
      </c>
      <c r="BE77" s="115">
        <v>2883.77975862299</v>
      </c>
      <c r="BF77" s="78">
        <v>-0.0882753062007257</v>
      </c>
      <c r="BG77" s="78">
        <v>0.00468272787306012</v>
      </c>
      <c r="BH77" s="78">
        <v>0.692362190424494</v>
      </c>
    </row>
    <row r="78" spans="8:8">
      <c r="A78" s="69" t="s">
        <v>274</v>
      </c>
      <c r="B78" s="76">
        <v>688.200681027907</v>
      </c>
      <c r="C78" s="76">
        <v>756.601819538631</v>
      </c>
      <c r="D78" s="76">
        <v>806.184412679896</v>
      </c>
      <c r="E78" s="76">
        <v>899.210158722417</v>
      </c>
      <c r="F78" s="76">
        <v>995.536211208806</v>
      </c>
      <c r="G78" s="76">
        <v>1119.78088935555</v>
      </c>
      <c r="H78" s="76">
        <v>1211.30695650414</v>
      </c>
      <c r="I78" s="76">
        <v>1294.03490066343</v>
      </c>
      <c r="J78" s="76">
        <v>1474.83555201228</v>
      </c>
      <c r="K78" s="76">
        <v>1465.11364716933</v>
      </c>
      <c r="L78" s="76">
        <v>1290.22809211983</v>
      </c>
      <c r="M78" s="76">
        <v>1461.40554914552</v>
      </c>
      <c r="N78" s="76">
        <v>1476.97575108524</v>
      </c>
      <c r="O78" s="76">
        <v>1406.65328766672</v>
      </c>
      <c r="P78" s="76">
        <v>1469.63373262799</v>
      </c>
      <c r="Q78" s="76">
        <v>1275.01818714478</v>
      </c>
      <c r="R78" s="76">
        <v>1069.57345287528</v>
      </c>
      <c r="S78" s="76">
        <v>913.088430224933</v>
      </c>
      <c r="T78" s="76">
        <v>825.425206903383</v>
      </c>
      <c r="U78" s="76">
        <v>802.925300485572</v>
      </c>
      <c r="V78" s="76">
        <v>765.7388259944</v>
      </c>
      <c r="W78" s="76">
        <v>886.404408654793</v>
      </c>
      <c r="X78" s="76">
        <v>872.975632084126</v>
      </c>
      <c r="Y78" s="76">
        <v>993.003747333848</v>
      </c>
      <c r="Z78" s="76">
        <v>1065.54216629712</v>
      </c>
      <c r="AA78" s="76">
        <v>1141.98779336135</v>
      </c>
      <c r="AB78" s="76">
        <v>1150.30941980354</v>
      </c>
      <c r="AC78" s="76">
        <v>1240.83872621899</v>
      </c>
      <c r="AD78" s="76">
        <v>1272.43531336612</v>
      </c>
      <c r="AE78" s="76">
        <v>1297.62944732211</v>
      </c>
      <c r="AF78" s="76">
        <v>1315.67771777378</v>
      </c>
      <c r="AG78" s="76">
        <v>1349.62394054893</v>
      </c>
      <c r="AH78" s="76">
        <v>1388.60355888167</v>
      </c>
      <c r="AI78" s="76">
        <v>1470.45707199969</v>
      </c>
      <c r="AJ78" s="76">
        <v>1399.09539102276</v>
      </c>
      <c r="AK78" s="76">
        <v>1484.98632873486</v>
      </c>
      <c r="AL78" s="76">
        <v>1460.89221683428</v>
      </c>
      <c r="AM78" s="76">
        <v>1365.59119294449</v>
      </c>
      <c r="AN78" s="76">
        <v>1481.55579514201</v>
      </c>
      <c r="AO78" s="76">
        <v>1632.64691276351</v>
      </c>
      <c r="AP78" s="76">
        <v>1674.89898931784</v>
      </c>
      <c r="AQ78" s="76">
        <v>1698.8342335975</v>
      </c>
      <c r="AR78" s="76">
        <v>1680.07186994121</v>
      </c>
      <c r="AS78" s="76">
        <v>1732.04984137143</v>
      </c>
      <c r="AT78" s="76">
        <v>1611.92874772935</v>
      </c>
      <c r="AU78" s="76">
        <v>1638.23327083705</v>
      </c>
      <c r="AV78" s="76">
        <v>1668.48312829395</v>
      </c>
      <c r="AW78" s="76">
        <v>1739.65013356225</v>
      </c>
      <c r="AX78" s="76">
        <v>1685.25633304589</v>
      </c>
      <c r="AY78" s="76">
        <v>1681.05924156369</v>
      </c>
      <c r="AZ78" s="76">
        <v>1748.95791434351</v>
      </c>
      <c r="BA78" s="76">
        <v>1804.19444114777</v>
      </c>
      <c r="BB78" s="76">
        <v>1790.08235337192</v>
      </c>
      <c r="BC78" s="76">
        <v>1774.81925112091</v>
      </c>
      <c r="BD78" s="76">
        <v>1679.14157863227</v>
      </c>
      <c r="BE78" s="115">
        <v>1474.17473714599</v>
      </c>
      <c r="BF78" s="78">
        <v>-0.124465169568837</v>
      </c>
      <c r="BG78" s="78">
        <v>0.00409348107748464</v>
      </c>
      <c r="BH78" s="78">
        <v>0.3539323164423</v>
      </c>
    </row>
    <row r="79" spans="8:8">
      <c r="A79" s="69" t="s">
        <v>275</v>
      </c>
      <c r="B79" s="76">
        <v>879.390192766937</v>
      </c>
      <c r="C79" s="76">
        <v>945.617502536632</v>
      </c>
      <c r="D79" s="76">
        <v>1019.99466844462</v>
      </c>
      <c r="E79" s="76">
        <v>1093.05392970731</v>
      </c>
      <c r="F79" s="76">
        <v>1148.94644613302</v>
      </c>
      <c r="G79" s="76">
        <v>1239.10848291835</v>
      </c>
      <c r="H79" s="76">
        <v>1282.31210634439</v>
      </c>
      <c r="I79" s="76">
        <v>1341.38827506342</v>
      </c>
      <c r="J79" s="76">
        <v>1400.92742844266</v>
      </c>
      <c r="K79" s="76">
        <v>1417.05985558347</v>
      </c>
      <c r="L79" s="76">
        <v>1447.32717649037</v>
      </c>
      <c r="M79" s="76">
        <v>1512.8625803855</v>
      </c>
      <c r="N79" s="76">
        <v>1601.17263988748</v>
      </c>
      <c r="O79" s="76">
        <v>1699.46611844952</v>
      </c>
      <c r="P79" s="76">
        <v>1767.94518903785</v>
      </c>
      <c r="Q79" s="76">
        <v>1816.08976694155</v>
      </c>
      <c r="R79" s="76">
        <v>1843.39537915319</v>
      </c>
      <c r="S79" s="76">
        <v>1884.66535534659</v>
      </c>
      <c r="T79" s="76">
        <v>1936.61170343389</v>
      </c>
      <c r="U79" s="76">
        <v>2013.25797678608</v>
      </c>
      <c r="V79" s="76">
        <v>2025.80860103054</v>
      </c>
      <c r="W79" s="76">
        <v>2043.03562387899</v>
      </c>
      <c r="X79" s="76">
        <v>2063.23031987842</v>
      </c>
      <c r="Y79" s="76">
        <v>2068.69616995189</v>
      </c>
      <c r="Z79" s="76">
        <v>2033.12445229763</v>
      </c>
      <c r="AA79" s="76">
        <v>2015.94656965245</v>
      </c>
      <c r="AB79" s="76">
        <v>1999.10543490684</v>
      </c>
      <c r="AC79" s="76">
        <v>1954.17189458958</v>
      </c>
      <c r="AD79" s="76">
        <v>1918.03322985223</v>
      </c>
      <c r="AE79" s="76">
        <v>1937.03973536106</v>
      </c>
      <c r="AF79" s="76">
        <v>1963.38605144289</v>
      </c>
      <c r="AG79" s="76">
        <v>2016.77648392573</v>
      </c>
      <c r="AH79" s="76">
        <v>2052.88276657204</v>
      </c>
      <c r="AI79" s="76">
        <v>2058.0286380156</v>
      </c>
      <c r="AJ79" s="76">
        <v>2049.4437629384</v>
      </c>
      <c r="AK79" s="76">
        <v>2113.28495201224</v>
      </c>
      <c r="AL79" s="76">
        <v>2137.25003553291</v>
      </c>
      <c r="AM79" s="76">
        <v>2189.14363531621</v>
      </c>
      <c r="AN79" s="76">
        <v>2231.00947500875</v>
      </c>
      <c r="AO79" s="76">
        <v>2265.8020704902</v>
      </c>
      <c r="AP79" s="76">
        <v>2256.98057749506</v>
      </c>
      <c r="AQ79" s="76">
        <v>2268.07773333979</v>
      </c>
      <c r="AR79" s="76">
        <v>2278.28376310425</v>
      </c>
      <c r="AS79" s="76">
        <v>2268.33662965817</v>
      </c>
      <c r="AT79" s="76">
        <v>2289.5219560375</v>
      </c>
      <c r="AU79" s="76">
        <v>2340.3359795577</v>
      </c>
      <c r="AV79" s="76">
        <v>2341.11094086573</v>
      </c>
      <c r="AW79" s="76">
        <v>2381.99001290297</v>
      </c>
      <c r="AX79" s="76">
        <v>2444.52248043525</v>
      </c>
      <c r="AY79" s="76">
        <v>2546.09562299498</v>
      </c>
      <c r="AZ79" s="76">
        <v>2609.13849803931</v>
      </c>
      <c r="BA79" s="76">
        <v>2570.88652902533</v>
      </c>
      <c r="BB79" s="76">
        <v>2595.77165607264</v>
      </c>
      <c r="BC79" s="76">
        <v>2709.37282989206</v>
      </c>
      <c r="BD79" s="76">
        <v>2798.84629927189</v>
      </c>
      <c r="BE79" s="115">
        <v>2690.9570370991</v>
      </c>
      <c r="BF79" s="78">
        <v>-0.0411746810942009</v>
      </c>
      <c r="BG79" s="78">
        <v>0.0202895150789975</v>
      </c>
      <c r="BH79" s="78">
        <v>0.6460676835577</v>
      </c>
    </row>
    <row r="80" spans="8:8">
      <c r="A80" s="91" t="s">
        <v>197</v>
      </c>
      <c r="B80" s="92">
        <v>34.488</v>
      </c>
      <c r="C80" s="92">
        <v>34.382</v>
      </c>
      <c r="D80" s="92">
        <v>34.699</v>
      </c>
      <c r="E80" s="92">
        <v>34.68</v>
      </c>
      <c r="F80" s="92">
        <v>34.331</v>
      </c>
      <c r="G80" s="92">
        <v>33.926</v>
      </c>
      <c r="H80" s="92">
        <v>32.977</v>
      </c>
      <c r="I80" s="92">
        <v>32.4337303070761</v>
      </c>
      <c r="J80" s="92">
        <v>32.4881949265688</v>
      </c>
      <c r="K80" s="92">
        <v>32.9634632843792</v>
      </c>
      <c r="L80" s="92">
        <v>32.8901949265688</v>
      </c>
      <c r="M80" s="92">
        <v>32.6464606141522</v>
      </c>
      <c r="N80" s="92">
        <v>31.9523164218959</v>
      </c>
      <c r="O80" s="92">
        <v>31.1108531375167</v>
      </c>
      <c r="P80" s="92">
        <v>29.9608531375167</v>
      </c>
      <c r="Q80" s="92">
        <v>29.2921909212283</v>
      </c>
      <c r="R80" s="92">
        <v>29.4059746328438</v>
      </c>
      <c r="S80" s="92">
        <v>31.8778758344459</v>
      </c>
      <c r="T80" s="92">
        <v>34.7524606141522</v>
      </c>
      <c r="U80" s="92">
        <v>35.0376622162884</v>
      </c>
      <c r="V80" s="92">
        <v>36.1468985313752</v>
      </c>
      <c r="W80" s="92">
        <v>37.0641415220294</v>
      </c>
      <c r="X80" s="92">
        <v>37.8990427236315</v>
      </c>
      <c r="Y80" s="92">
        <v>38.5500547396529</v>
      </c>
      <c r="Z80" s="92">
        <v>37.6759439252336</v>
      </c>
      <c r="AA80" s="92">
        <v>38.0945287049399</v>
      </c>
      <c r="AB80" s="92">
        <v>37.3068931909212</v>
      </c>
      <c r="AC80" s="92">
        <v>36.988829105474</v>
      </c>
      <c r="AD80" s="92">
        <v>36.7019158878505</v>
      </c>
      <c r="AE80" s="92">
        <v>38.4963538050734</v>
      </c>
      <c r="AF80" s="92">
        <v>37.659085447263</v>
      </c>
      <c r="AG80" s="92">
        <v>37.5079519359145</v>
      </c>
      <c r="AH80" s="92">
        <v>37.9553777036048</v>
      </c>
      <c r="AI80" s="92">
        <v>37.5210308411215</v>
      </c>
      <c r="AJ80" s="92">
        <v>38.8485610146862</v>
      </c>
      <c r="AK80" s="92">
        <v>41.4616507343124</v>
      </c>
      <c r="AL80" s="92">
        <v>40.272311481976</v>
      </c>
      <c r="AM80" s="92">
        <v>43.5731392523365</v>
      </c>
      <c r="AN80" s="92">
        <v>43.2807443257677</v>
      </c>
      <c r="AO80" s="92">
        <v>43.4369098798398</v>
      </c>
      <c r="AP80" s="92">
        <v>42.14427</v>
      </c>
      <c r="AQ80" s="92">
        <v>39.123652</v>
      </c>
      <c r="AR80" s="92">
        <v>37.2393539901413</v>
      </c>
      <c r="AS80" s="92">
        <v>34.6126791905715</v>
      </c>
      <c r="AT80" s="92">
        <v>31.667581798769</v>
      </c>
      <c r="AU80" s="92">
        <v>30.4751649418993</v>
      </c>
      <c r="AV80" s="92">
        <v>29.2269368105618</v>
      </c>
      <c r="AW80" s="92">
        <v>27.9880924868974</v>
      </c>
      <c r="AX80" s="92">
        <v>27.3558710326619</v>
      </c>
      <c r="AY80" s="92">
        <v>26.9798034282551</v>
      </c>
      <c r="AZ80" s="92">
        <v>26.1394106560392</v>
      </c>
      <c r="BA80" s="92">
        <v>23.044319387071</v>
      </c>
      <c r="BB80" s="92">
        <v>22.6857895683061</v>
      </c>
      <c r="BC80" s="92">
        <v>21.8866329026451</v>
      </c>
      <c r="BD80" s="92">
        <v>20.2315421947347</v>
      </c>
      <c r="BE80" s="81">
        <v>19.3003520922398</v>
      </c>
      <c r="BF80" s="113">
        <v>-0.0486331341161307</v>
      </c>
      <c r="BG80" s="113">
        <v>-0.0438161397731254</v>
      </c>
      <c r="BH80" s="113">
        <v>0.00463379147127653</v>
      </c>
    </row>
    <row r="81" spans="8:8">
      <c r="BH81" s="74"/>
    </row>
    <row r="82" spans="8:8">
      <c r="A82" s="69" t="s">
        <v>309</v>
      </c>
      <c r="BH82" s="74"/>
    </row>
    <row r="83" spans="8:8">
      <c r="A83" s="69" t="s">
        <v>310</v>
      </c>
    </row>
    <row r="84" spans="8:8">
      <c r="A84" s="73" t="s">
        <v>311</v>
      </c>
    </row>
    <row r="85" spans="8:8">
      <c r="A85" s="69" t="s">
        <v>221</v>
      </c>
    </row>
    <row r="86" spans="8:8">
      <c r="A86" s="114" t="s">
        <v>202</v>
      </c>
    </row>
    <row r="87" spans="8:8">
      <c r="A87" s="69" t="s">
        <v>314</v>
      </c>
    </row>
    <row r="88" spans="8:8">
      <c r="A88" s="69" t="s">
        <v>204</v>
      </c>
    </row>
    <row r="89" spans="8:8">
      <c r="A89" s="69" t="s">
        <v>225</v>
      </c>
    </row>
    <row r="90" spans="8:8">
      <c r="A90" s="70" t="s">
        <v>315</v>
      </c>
    </row>
    <row r="91" spans="8:8">
      <c r="A91" s="180" t="s">
        <v>230</v>
      </c>
    </row>
  </sheetData>
  <mergeCells count="1">
    <mergeCell ref="BF2:BG2"/>
  </mergeCells>
  <conditionalFormatting sqref="BF5:BH80">
    <cfRule type="cellIs" operator="lessThanOrEqual" priority="1" dxfId="258">
      <formula>0</formula>
    </cfRule>
    <cfRule type="cellIs" operator="greaterThan" priority="2" dxfId="259">
      <formula>0</formula>
    </cfRule>
  </conditionalFormatting>
  <hyperlinks>
    <hyperlink ref="L1" location="Contents!A1" display="Contents"/>
    <hyperlink ref="BJ1" location="Contents!A1" display="Contents"/>
  </hyperlinks>
  <pageMargins left="0.75" right="0.75" top="1.0" bottom="1.0" header="0.5" footer="0.5"/>
</worksheet>
</file>

<file path=xl/worksheets/sheet13.xml><?xml version="1.0" encoding="utf-8"?>
<worksheet xmlns:r="http://schemas.openxmlformats.org/officeDocument/2006/relationships" xmlns="http://schemas.openxmlformats.org/spreadsheetml/2006/main">
  <dimension ref="A1:AB85"/>
  <sheetViews>
    <sheetView workbookViewId="0" showGridLines="0">
      <pane xSplit="1" ySplit="3" topLeftCell="I73" state="frozen" activePane="bottomRight"/>
      <selection pane="bottomRight" activeCell="AA1" sqref="AA1"/>
    </sheetView>
  </sheetViews>
  <sheetFormatPr defaultRowHeight="10.2" defaultColWidth="9"/>
  <cols>
    <col min="1" max="1" customWidth="1" width="30.664062" style="69"/>
    <col min="2" max="18" customWidth="1" width="8.5" style="69"/>
    <col min="19" max="22" customWidth="1" width="8.5" style="70"/>
    <col min="23" max="24" customWidth="1" width="11.832031" style="69"/>
    <col min="25" max="25" customWidth="1" width="7.8320312" style="69"/>
    <col min="26" max="16384" customWidth="0" width="9.1640625" style="69"/>
  </cols>
  <sheetData>
    <row r="1" spans="8:8" ht="13.2">
      <c r="A1" s="165" t="s">
        <v>316</v>
      </c>
      <c r="L1" s="21" t="s">
        <v>89</v>
      </c>
      <c r="Y1" s="72"/>
      <c r="AA1" s="21" t="s">
        <v>89</v>
      </c>
    </row>
    <row r="2" spans="8:8">
      <c r="W2" s="72" t="s">
        <v>90</v>
      </c>
      <c r="X2" s="72"/>
      <c r="Y2" s="72" t="s">
        <v>91</v>
      </c>
    </row>
    <row r="3" spans="8:8">
      <c r="A3" s="69" t="s">
        <v>308</v>
      </c>
      <c r="B3" s="69">
        <v>2000.0</v>
      </c>
      <c r="C3" s="69">
        <v>2001.0</v>
      </c>
      <c r="D3" s="69">
        <v>2002.0</v>
      </c>
      <c r="E3" s="69">
        <v>2003.0</v>
      </c>
      <c r="F3" s="69">
        <v>2004.0</v>
      </c>
      <c r="G3" s="69">
        <v>2005.0</v>
      </c>
      <c r="H3" s="69">
        <v>2006.0</v>
      </c>
      <c r="I3" s="69">
        <v>2007.0</v>
      </c>
      <c r="J3" s="69">
        <v>2008.0</v>
      </c>
      <c r="K3" s="69">
        <v>2009.0</v>
      </c>
      <c r="L3" s="69">
        <v>2010.0</v>
      </c>
      <c r="M3" s="69">
        <v>2011.0</v>
      </c>
      <c r="N3" s="69">
        <v>2012.0</v>
      </c>
      <c r="O3" s="69">
        <v>2013.0</v>
      </c>
      <c r="P3" s="69">
        <v>2014.0</v>
      </c>
      <c r="Q3" s="69">
        <v>2015.0</v>
      </c>
      <c r="R3" s="69">
        <v>2016.0</v>
      </c>
      <c r="S3" s="69">
        <v>2017.0</v>
      </c>
      <c r="T3" s="69">
        <v>2018.0</v>
      </c>
      <c r="U3" s="69">
        <v>2019.0</v>
      </c>
      <c r="V3" s="70">
        <v>2020.0</v>
      </c>
      <c r="W3" s="72">
        <v>2020.0</v>
      </c>
      <c r="X3" s="72" t="s">
        <v>93</v>
      </c>
      <c r="Y3" s="72">
        <v>2020.0</v>
      </c>
    </row>
    <row r="4" spans="8:8">
      <c r="B4" s="74"/>
      <c r="C4" s="74"/>
      <c r="D4" s="74"/>
      <c r="E4" s="74"/>
      <c r="F4" s="74"/>
      <c r="G4" s="74"/>
      <c r="H4" s="74"/>
      <c r="I4" s="74"/>
      <c r="J4" s="74"/>
      <c r="K4" s="74"/>
      <c r="L4" s="74"/>
      <c r="M4" s="74"/>
      <c r="N4" s="74"/>
      <c r="O4" s="74"/>
      <c r="P4" s="74"/>
      <c r="Q4" s="74"/>
      <c r="R4" s="74"/>
      <c r="S4" s="74"/>
      <c r="T4" s="74"/>
      <c r="U4" s="74"/>
      <c r="V4" s="75"/>
      <c r="W4" s="74"/>
      <c r="X4" s="74"/>
      <c r="Y4" s="74"/>
    </row>
    <row r="5" spans="8:8">
      <c r="A5" s="69" t="s">
        <v>94</v>
      </c>
      <c r="B5" s="174">
        <v>2195.74887129268</v>
      </c>
      <c r="C5" s="174">
        <v>2222.1298225485</v>
      </c>
      <c r="D5" s="174">
        <v>2360.31265650133</v>
      </c>
      <c r="E5" s="174">
        <v>2495.47293482548</v>
      </c>
      <c r="F5" s="174">
        <v>2563.34878313762</v>
      </c>
      <c r="G5" s="174">
        <v>2519.50690481026</v>
      </c>
      <c r="H5" s="174">
        <v>2655.49088985648</v>
      </c>
      <c r="I5" s="174">
        <v>2749.75361245904</v>
      </c>
      <c r="J5" s="174">
        <v>2715.55361050116</v>
      </c>
      <c r="K5" s="174">
        <v>2704.70305841069</v>
      </c>
      <c r="L5" s="174">
        <v>2849.11711308949</v>
      </c>
      <c r="M5" s="174">
        <v>3021.46654365008</v>
      </c>
      <c r="N5" s="174">
        <v>3250.31469476531</v>
      </c>
      <c r="O5" s="174">
        <v>3485.97854488041</v>
      </c>
      <c r="P5" s="174">
        <v>3757.51915248943</v>
      </c>
      <c r="Q5" s="174">
        <v>3862.95188967874</v>
      </c>
      <c r="R5" s="174">
        <v>3868.22233392718</v>
      </c>
      <c r="S5" s="174">
        <v>4216.24404532939</v>
      </c>
      <c r="T5" s="174">
        <v>4596.441305862</v>
      </c>
      <c r="U5" s="174">
        <v>4690.4119916901</v>
      </c>
      <c r="V5" s="175">
        <v>4469.16362105413</v>
      </c>
      <c r="W5" s="79">
        <v>-0.0471703490072843</v>
      </c>
      <c r="X5" s="79">
        <v>0.0565964323576453</v>
      </c>
      <c r="Y5" s="79">
        <v>0.058279326514101</v>
      </c>
    </row>
    <row r="6" spans="8:8">
      <c r="A6" s="69" t="s">
        <v>95</v>
      </c>
      <c r="B6" s="174">
        <v>3011.96509756284</v>
      </c>
      <c r="C6" s="174">
        <v>3127.0364224274</v>
      </c>
      <c r="D6" s="174">
        <v>3177.09901430685</v>
      </c>
      <c r="E6" s="174">
        <v>3370.89596894521</v>
      </c>
      <c r="F6" s="174">
        <v>3382.89830539617</v>
      </c>
      <c r="G6" s="174">
        <v>3333.34865494521</v>
      </c>
      <c r="H6" s="174">
        <v>3255.57867946027</v>
      </c>
      <c r="I6" s="174">
        <v>3075.70982095617</v>
      </c>
      <c r="J6" s="174">
        <v>2791.57597543716</v>
      </c>
      <c r="K6" s="174">
        <v>2601.48120903288</v>
      </c>
      <c r="L6" s="174">
        <v>2577.01942106301</v>
      </c>
      <c r="M6" s="174">
        <v>2552.61538832603</v>
      </c>
      <c r="N6" s="174">
        <v>2547.91175518852</v>
      </c>
      <c r="O6" s="174">
        <v>2522.12710525753</v>
      </c>
      <c r="P6" s="174">
        <v>2428.76752682192</v>
      </c>
      <c r="Q6" s="174">
        <v>2266.83141875616</v>
      </c>
      <c r="R6" s="174">
        <v>2153.52615513661</v>
      </c>
      <c r="S6" s="174">
        <v>1948.26317303836</v>
      </c>
      <c r="T6" s="174">
        <v>1833.29511392055</v>
      </c>
      <c r="U6" s="174">
        <v>1700.69823434521</v>
      </c>
      <c r="V6" s="175">
        <v>1705.36446021585</v>
      </c>
      <c r="W6" s="79">
        <v>0.00274371183341526</v>
      </c>
      <c r="X6" s="79">
        <v>-0.0416135679307853</v>
      </c>
      <c r="Y6" s="79">
        <v>0.0222384993322354</v>
      </c>
    </row>
    <row r="7" spans="8:8">
      <c r="A7" s="69" t="s">
        <v>96</v>
      </c>
      <c r="B7" s="174">
        <v>5821.604</v>
      </c>
      <c r="C7" s="174">
        <v>5801.401</v>
      </c>
      <c r="D7" s="174">
        <v>5744.078</v>
      </c>
      <c r="E7" s="174">
        <v>5649.3</v>
      </c>
      <c r="F7" s="174">
        <v>5440.968</v>
      </c>
      <c r="G7" s="174">
        <v>5183.822</v>
      </c>
      <c r="H7" s="174">
        <v>5085.864</v>
      </c>
      <c r="I7" s="174">
        <v>5073.9</v>
      </c>
      <c r="J7" s="174">
        <v>4999.671</v>
      </c>
      <c r="K7" s="174">
        <v>5356.696</v>
      </c>
      <c r="L7" s="174">
        <v>5484.399</v>
      </c>
      <c r="M7" s="174">
        <v>5667.232</v>
      </c>
      <c r="N7" s="174">
        <v>6520.586</v>
      </c>
      <c r="O7" s="174">
        <v>7494.121</v>
      </c>
      <c r="P7" s="174">
        <v>8789.389</v>
      </c>
      <c r="Q7" s="174">
        <v>9446.493</v>
      </c>
      <c r="R7" s="174">
        <v>8851.521</v>
      </c>
      <c r="S7" s="174">
        <v>9371.356</v>
      </c>
      <c r="T7" s="174">
        <v>10964.088</v>
      </c>
      <c r="U7" s="174">
        <v>12248.023</v>
      </c>
      <c r="V7" s="175">
        <v>11314.567</v>
      </c>
      <c r="W7" s="79">
        <v>-0.0762127896069433</v>
      </c>
      <c r="X7" s="79">
        <v>0.0862177598319809</v>
      </c>
      <c r="Y7" s="79">
        <v>0.147545581337015</v>
      </c>
    </row>
    <row r="8" spans="8:8" s="70" ht="10.2" customFormat="1">
      <c r="A8" s="80" t="s">
        <v>97</v>
      </c>
      <c r="B8" s="176">
        <v>11029.3179688555</v>
      </c>
      <c r="C8" s="176">
        <v>11150.5672449759</v>
      </c>
      <c r="D8" s="176">
        <v>11281.4896708082</v>
      </c>
      <c r="E8" s="176">
        <v>11515.6689037707</v>
      </c>
      <c r="F8" s="176">
        <v>11387.2150885338</v>
      </c>
      <c r="G8" s="176">
        <v>11036.6775597555</v>
      </c>
      <c r="H8" s="176">
        <v>10996.9335693168</v>
      </c>
      <c r="I8" s="176">
        <v>10899.3634334152</v>
      </c>
      <c r="J8" s="176">
        <v>10506.8005859383</v>
      </c>
      <c r="K8" s="176">
        <v>10662.8802674436</v>
      </c>
      <c r="L8" s="176">
        <v>10910.5355341525</v>
      </c>
      <c r="M8" s="176">
        <v>11241.3139319761</v>
      </c>
      <c r="N8" s="176">
        <v>12318.8124499538</v>
      </c>
      <c r="O8" s="176">
        <v>13502.2266501379</v>
      </c>
      <c r="P8" s="176">
        <v>14975.6756793113</v>
      </c>
      <c r="Q8" s="176">
        <v>15576.2763084349</v>
      </c>
      <c r="R8" s="176">
        <v>14873.2694890638</v>
      </c>
      <c r="S8" s="176">
        <v>15535.8632183677</v>
      </c>
      <c r="T8" s="176">
        <v>17393.8244197825</v>
      </c>
      <c r="U8" s="176">
        <v>18639.1332260353</v>
      </c>
      <c r="V8" s="176">
        <v>17489.09508127</v>
      </c>
      <c r="W8" s="108">
        <v>-0.0617001944682144</v>
      </c>
      <c r="X8" s="108">
        <v>0.0574384988424366</v>
      </c>
      <c r="Y8" s="108">
        <v>0.228063407183352</v>
      </c>
    </row>
    <row r="9" spans="8:8">
      <c r="B9" s="174"/>
      <c r="C9" s="174"/>
      <c r="D9" s="174"/>
      <c r="E9" s="174"/>
      <c r="F9" s="174"/>
      <c r="G9" s="174"/>
      <c r="H9" s="174"/>
      <c r="I9" s="174"/>
      <c r="J9" s="174"/>
      <c r="K9" s="174"/>
      <c r="L9" s="174"/>
      <c r="M9" s="174"/>
      <c r="N9" s="174"/>
      <c r="O9" s="174"/>
      <c r="P9" s="174"/>
      <c r="Q9" s="174"/>
      <c r="R9" s="174"/>
      <c r="S9" s="174"/>
      <c r="T9" s="174"/>
      <c r="U9" s="174"/>
      <c r="V9" s="175"/>
      <c r="W9" s="78"/>
      <c r="X9" s="78"/>
      <c r="Y9" s="78"/>
    </row>
    <row r="10" spans="8:8">
      <c r="A10" s="69" t="s">
        <v>98</v>
      </c>
      <c r="B10" s="174">
        <v>775.868527486207</v>
      </c>
      <c r="C10" s="174">
        <v>812.953364158662</v>
      </c>
      <c r="D10" s="174">
        <v>801.663115031716</v>
      </c>
      <c r="E10" s="174">
        <v>782.814211975787</v>
      </c>
      <c r="F10" s="174">
        <v>733.44906040918</v>
      </c>
      <c r="G10" s="174">
        <v>705.019618696234</v>
      </c>
      <c r="H10" s="174">
        <v>697.917659477695</v>
      </c>
      <c r="I10" s="174">
        <v>689.11608099656</v>
      </c>
      <c r="J10" s="174">
        <v>679.44019015848</v>
      </c>
      <c r="K10" s="174">
        <v>603.684576243463</v>
      </c>
      <c r="L10" s="174">
        <v>589.333517370687</v>
      </c>
      <c r="M10" s="174">
        <v>553.432293816274</v>
      </c>
      <c r="N10" s="174">
        <v>549.389199503911</v>
      </c>
      <c r="O10" s="174">
        <v>539.940373461914</v>
      </c>
      <c r="P10" s="174">
        <v>532.129633382136</v>
      </c>
      <c r="Q10" s="174">
        <v>532.438814700419</v>
      </c>
      <c r="R10" s="174">
        <v>510.543966214037</v>
      </c>
      <c r="S10" s="174">
        <v>479.633023494201</v>
      </c>
      <c r="T10" s="174">
        <v>489.488827948586</v>
      </c>
      <c r="U10" s="174">
        <v>508.645451106901</v>
      </c>
      <c r="V10" s="175">
        <v>480.404177546757</v>
      </c>
      <c r="W10" s="78">
        <v>-0.0555225127811257</v>
      </c>
      <c r="X10" s="78">
        <v>-0.0169841769430726</v>
      </c>
      <c r="Y10" s="78">
        <v>0.00626462450157102</v>
      </c>
    </row>
    <row r="11" spans="8:8">
      <c r="A11" s="69" t="s">
        <v>99</v>
      </c>
      <c r="B11" s="174">
        <v>1235.0</v>
      </c>
      <c r="C11" s="174">
        <v>1297.0</v>
      </c>
      <c r="D11" s="174">
        <v>1454.0</v>
      </c>
      <c r="E11" s="174">
        <v>1499.0</v>
      </c>
      <c r="F11" s="174">
        <v>1481.0</v>
      </c>
      <c r="G11" s="174">
        <v>1633.57586050616</v>
      </c>
      <c r="H11" s="174">
        <v>1722.72941292239</v>
      </c>
      <c r="I11" s="174">
        <v>1747.99231854437</v>
      </c>
      <c r="J11" s="174">
        <v>1812.22456851511</v>
      </c>
      <c r="K11" s="174">
        <v>1950.36044313984</v>
      </c>
      <c r="L11" s="174">
        <v>2054.66424469391</v>
      </c>
      <c r="M11" s="174">
        <v>2105.39557158892</v>
      </c>
      <c r="N11" s="174">
        <v>2061.22198665661</v>
      </c>
      <c r="O11" s="174">
        <v>2023.87176545136</v>
      </c>
      <c r="P11" s="174">
        <v>2254.59744649637</v>
      </c>
      <c r="Q11" s="174">
        <v>2437.44034926069</v>
      </c>
      <c r="R11" s="174">
        <v>2509.97121507953</v>
      </c>
      <c r="S11" s="174">
        <v>2621.71996542541</v>
      </c>
      <c r="T11" s="174">
        <v>2586.62325228368</v>
      </c>
      <c r="U11" s="174">
        <v>2787.75773461195</v>
      </c>
      <c r="V11" s="175">
        <v>2939.95037653243</v>
      </c>
      <c r="W11" s="78">
        <v>0.0545932094567974</v>
      </c>
      <c r="X11" s="78">
        <v>0.0363680480909843</v>
      </c>
      <c r="Y11" s="78">
        <v>0.0383378955118171</v>
      </c>
    </row>
    <row r="12" spans="8:8">
      <c r="A12" s="69" t="s">
        <v>101</v>
      </c>
      <c r="B12" s="174">
        <v>687.0</v>
      </c>
      <c r="C12" s="174">
        <v>604.0</v>
      </c>
      <c r="D12" s="174">
        <v>578.0</v>
      </c>
      <c r="E12" s="174">
        <v>541.0</v>
      </c>
      <c r="F12" s="174">
        <v>528.29</v>
      </c>
      <c r="G12" s="174">
        <v>526.161819178082</v>
      </c>
      <c r="H12" s="174">
        <v>527.408726027397</v>
      </c>
      <c r="I12" s="174">
        <v>531.093923287671</v>
      </c>
      <c r="J12" s="174">
        <v>587.658270491803</v>
      </c>
      <c r="K12" s="174">
        <v>670.603235616438</v>
      </c>
      <c r="L12" s="174">
        <v>785.8646</v>
      </c>
      <c r="M12" s="174">
        <v>915.264715068493</v>
      </c>
      <c r="N12" s="174">
        <v>944.119226775956</v>
      </c>
      <c r="O12" s="174">
        <v>1009.87169580658</v>
      </c>
      <c r="P12" s="174">
        <v>990.37905113339</v>
      </c>
      <c r="Q12" s="174">
        <v>1005.57443561644</v>
      </c>
      <c r="R12" s="174">
        <v>885.898433551913</v>
      </c>
      <c r="S12" s="174">
        <v>854.039949693151</v>
      </c>
      <c r="T12" s="174">
        <v>865.480983150436</v>
      </c>
      <c r="U12" s="174">
        <v>885.829725717808</v>
      </c>
      <c r="V12" s="175">
        <v>781.352676693989</v>
      </c>
      <c r="W12" s="78">
        <v>-0.117942586470734</v>
      </c>
      <c r="X12" s="78">
        <v>0.0282257139175102</v>
      </c>
      <c r="Y12" s="78">
        <v>0.0101890894200412</v>
      </c>
    </row>
    <row r="13" spans="8:8">
      <c r="A13" s="69" t="s">
        <v>102</v>
      </c>
      <c r="B13" s="174">
        <v>400.0</v>
      </c>
      <c r="C13" s="174">
        <v>407.0</v>
      </c>
      <c r="D13" s="174">
        <v>392.0</v>
      </c>
      <c r="E13" s="174">
        <v>418.0</v>
      </c>
      <c r="F13" s="174">
        <v>526.0</v>
      </c>
      <c r="G13" s="174">
        <v>532.0</v>
      </c>
      <c r="H13" s="174">
        <v>535.679617452055</v>
      </c>
      <c r="I13" s="174">
        <v>511.088074520548</v>
      </c>
      <c r="J13" s="174">
        <v>504.718579234973</v>
      </c>
      <c r="K13" s="174">
        <v>486.065753424658</v>
      </c>
      <c r="L13" s="174">
        <v>486.087010136986</v>
      </c>
      <c r="M13" s="174">
        <v>499.608001013699</v>
      </c>
      <c r="N13" s="174">
        <v>503.615535592896</v>
      </c>
      <c r="O13" s="174">
        <v>526.353560520548</v>
      </c>
      <c r="P13" s="174">
        <v>556.553902871233</v>
      </c>
      <c r="Q13" s="174">
        <v>543.09486060274</v>
      </c>
      <c r="R13" s="174">
        <v>548.391832650273</v>
      </c>
      <c r="S13" s="174">
        <v>531.31257290411</v>
      </c>
      <c r="T13" s="174">
        <v>517.23964729589</v>
      </c>
      <c r="U13" s="174">
        <v>531.002967613699</v>
      </c>
      <c r="V13" s="175">
        <v>479.370823907104</v>
      </c>
      <c r="W13" s="78">
        <v>-0.0972351321097644</v>
      </c>
      <c r="X13" s="78">
        <v>0.00888157924513422</v>
      </c>
      <c r="Y13" s="78">
        <v>0.00625114923879788</v>
      </c>
    </row>
    <row r="14" spans="8:8">
      <c r="A14" s="69" t="s">
        <v>103</v>
      </c>
      <c r="B14" s="174">
        <v>95.3317213114754</v>
      </c>
      <c r="C14" s="174">
        <v>93.1324191780822</v>
      </c>
      <c r="D14" s="174">
        <v>92.7735232876712</v>
      </c>
      <c r="E14" s="174">
        <v>87.3222356164384</v>
      </c>
      <c r="F14" s="174">
        <v>84.8831393442623</v>
      </c>
      <c r="G14" s="174">
        <v>92.8458931506849</v>
      </c>
      <c r="H14" s="174">
        <v>95.8514821917808</v>
      </c>
      <c r="I14" s="174">
        <v>94.6790054794521</v>
      </c>
      <c r="J14" s="174">
        <v>97.6267240437159</v>
      </c>
      <c r="K14" s="174">
        <v>117.264279452055</v>
      </c>
      <c r="L14" s="174">
        <v>122.783454794521</v>
      </c>
      <c r="M14" s="174">
        <v>116.6096</v>
      </c>
      <c r="N14" s="174">
        <v>111.734087431694</v>
      </c>
      <c r="O14" s="174">
        <v>117.600076712329</v>
      </c>
      <c r="P14" s="174">
        <v>121.381556221133</v>
      </c>
      <c r="Q14" s="174">
        <v>103.6658201019</v>
      </c>
      <c r="R14" s="174">
        <v>90.8606543562318</v>
      </c>
      <c r="S14" s="174">
        <v>87.9781638303766</v>
      </c>
      <c r="T14" s="174">
        <v>91.6722010555401</v>
      </c>
      <c r="U14" s="174">
        <v>95.3869085230023</v>
      </c>
      <c r="V14" s="175">
        <v>77.358650273224</v>
      </c>
      <c r="W14" s="78">
        <v>-0.189001389487644</v>
      </c>
      <c r="X14" s="78">
        <v>-0.0204371560548254</v>
      </c>
      <c r="Y14" s="78">
        <v>0.00100878160216027</v>
      </c>
    </row>
    <row r="15" spans="8:8">
      <c r="A15" s="69" t="s">
        <v>104</v>
      </c>
      <c r="B15" s="174">
        <v>119.106519125683</v>
      </c>
      <c r="C15" s="174">
        <v>113.420479452055</v>
      </c>
      <c r="D15" s="174">
        <v>130.642630136986</v>
      </c>
      <c r="E15" s="174">
        <v>134.770939726027</v>
      </c>
      <c r="F15" s="174">
        <v>122.895775956284</v>
      </c>
      <c r="G15" s="174">
        <v>144.425339726027</v>
      </c>
      <c r="H15" s="174">
        <v>143.450180821918</v>
      </c>
      <c r="I15" s="174">
        <v>121.264520547945</v>
      </c>
      <c r="J15" s="174">
        <v>114.278724043716</v>
      </c>
      <c r="K15" s="174">
        <v>106.756134246575</v>
      </c>
      <c r="L15" s="174">
        <v>98.1823452054795</v>
      </c>
      <c r="M15" s="174">
        <v>91.9189452054794</v>
      </c>
      <c r="N15" s="174">
        <v>81.734825136612</v>
      </c>
      <c r="O15" s="174">
        <v>81.156895890411</v>
      </c>
      <c r="P15" s="174">
        <v>81.2618602739726</v>
      </c>
      <c r="Q15" s="174">
        <v>78.6297863013699</v>
      </c>
      <c r="R15" s="174">
        <v>71.4864426229508</v>
      </c>
      <c r="S15" s="174">
        <v>71.8238202063088</v>
      </c>
      <c r="T15" s="174">
        <v>63.494622946</v>
      </c>
      <c r="U15" s="174">
        <v>58.8513498789569</v>
      </c>
      <c r="V15" s="175">
        <v>56.6259906098635</v>
      </c>
      <c r="W15" s="78">
        <v>-0.03781322388816</v>
      </c>
      <c r="X15" s="78">
        <v>-0.057814624328638</v>
      </c>
      <c r="Y15" s="78">
        <v>7.38421072880357E-4</v>
      </c>
    </row>
    <row r="16" spans="8:8">
      <c r="A16" s="69" t="s">
        <v>105</v>
      </c>
      <c r="B16" s="174">
        <v>2936.47976256831</v>
      </c>
      <c r="C16" s="174">
        <v>2996.40604185048</v>
      </c>
      <c r="D16" s="174">
        <v>2796.29835219178</v>
      </c>
      <c r="E16" s="174">
        <v>2722.95148712329</v>
      </c>
      <c r="F16" s="174">
        <v>3143.71581754359</v>
      </c>
      <c r="G16" s="174">
        <v>3139.34067534247</v>
      </c>
      <c r="H16" s="174">
        <v>3162.8904109589</v>
      </c>
      <c r="I16" s="174">
        <v>3061.83561643836</v>
      </c>
      <c r="J16" s="174">
        <v>3063.58469945355</v>
      </c>
      <c r="K16" s="174">
        <v>2879.22191780822</v>
      </c>
      <c r="L16" s="174">
        <v>2694.72602739726</v>
      </c>
      <c r="M16" s="174">
        <v>2623.17808219178</v>
      </c>
      <c r="N16" s="174">
        <v>2579.85519125683</v>
      </c>
      <c r="O16" s="174">
        <v>2564.35616438356</v>
      </c>
      <c r="P16" s="174">
        <v>2578.49315068493</v>
      </c>
      <c r="Q16" s="174">
        <v>2513.863</v>
      </c>
      <c r="R16" s="174">
        <v>2242.0</v>
      </c>
      <c r="S16" s="174">
        <v>1992.0428</v>
      </c>
      <c r="T16" s="174">
        <v>1386.25432062281</v>
      </c>
      <c r="U16" s="174">
        <v>838.674300035017</v>
      </c>
      <c r="V16" s="175">
        <v>488.036682825415</v>
      </c>
      <c r="W16" s="78">
        <v>-0.41808556336466</v>
      </c>
      <c r="X16" s="78">
        <v>-0.116041615517527</v>
      </c>
      <c r="Y16" s="78">
        <v>0.00636415481752544</v>
      </c>
    </row>
    <row r="17" spans="8:8">
      <c r="A17" s="69" t="s">
        <v>215</v>
      </c>
      <c r="B17" s="174">
        <v>115.972677595628</v>
      </c>
      <c r="C17" s="174">
        <v>122.281890410959</v>
      </c>
      <c r="D17" s="174">
        <v>137.574726027397</v>
      </c>
      <c r="E17" s="174">
        <v>139.164301369863</v>
      </c>
      <c r="F17" s="174">
        <v>132.001608749971</v>
      </c>
      <c r="G17" s="174">
        <v>128.879089103614</v>
      </c>
      <c r="H17" s="174">
        <v>127.300302700577</v>
      </c>
      <c r="I17" s="174">
        <v>129.055055298107</v>
      </c>
      <c r="J17" s="174">
        <v>128.793703482385</v>
      </c>
      <c r="K17" s="174">
        <v>120.544629436491</v>
      </c>
      <c r="L17" s="174">
        <v>125.123721876872</v>
      </c>
      <c r="M17" s="174">
        <v>125.504330113673</v>
      </c>
      <c r="N17" s="174">
        <v>131.038916993484</v>
      </c>
      <c r="O17" s="174">
        <v>135.077037611936</v>
      </c>
      <c r="P17" s="174">
        <v>140.280286486294</v>
      </c>
      <c r="Q17" s="174">
        <v>132.576748501862</v>
      </c>
      <c r="R17" s="174">
        <v>122.412960313473</v>
      </c>
      <c r="S17" s="174">
        <v>118.386090682956</v>
      </c>
      <c r="T17" s="174">
        <v>113.638299747429</v>
      </c>
      <c r="U17" s="174">
        <v>109.026988489481</v>
      </c>
      <c r="V17" s="175">
        <v>171.45719827718</v>
      </c>
      <c r="W17" s="78">
        <v>0.572612438925824</v>
      </c>
      <c r="X17" s="78">
        <v>-0.00999220294626724</v>
      </c>
      <c r="Y17" s="78">
        <v>0.00223585683784651</v>
      </c>
    </row>
    <row r="18" spans="8:8" s="70" ht="10.2" customFormat="1">
      <c r="A18" s="80" t="s">
        <v>109</v>
      </c>
      <c r="B18" s="176">
        <v>6364.7592080873</v>
      </c>
      <c r="C18" s="176">
        <v>6446.19419505023</v>
      </c>
      <c r="D18" s="176">
        <v>6382.95234667555</v>
      </c>
      <c r="E18" s="176">
        <v>6325.0231758114</v>
      </c>
      <c r="F18" s="176">
        <v>6752.23540200329</v>
      </c>
      <c r="G18" s="176">
        <v>6902.24829570327</v>
      </c>
      <c r="H18" s="176">
        <v>7013.22779255271</v>
      </c>
      <c r="I18" s="176">
        <v>6886.12459511302</v>
      </c>
      <c r="J18" s="176">
        <v>6988.32545942373</v>
      </c>
      <c r="K18" s="176">
        <v>6934.50096936774</v>
      </c>
      <c r="L18" s="176">
        <v>6956.76492147571</v>
      </c>
      <c r="M18" s="176">
        <v>7030.91153899832</v>
      </c>
      <c r="N18" s="176">
        <v>6962.70896934799</v>
      </c>
      <c r="O18" s="176">
        <v>6998.22756983864</v>
      </c>
      <c r="P18" s="176">
        <v>7255.07688754946</v>
      </c>
      <c r="Q18" s="176">
        <v>7347.28381508542</v>
      </c>
      <c r="R18" s="176">
        <v>6981.5655047884</v>
      </c>
      <c r="S18" s="176">
        <v>6756.93638623651</v>
      </c>
      <c r="T18" s="176">
        <v>6113.89215505038</v>
      </c>
      <c r="U18" s="176">
        <v>5815.17542597681</v>
      </c>
      <c r="V18" s="176">
        <v>5474.55657666596</v>
      </c>
      <c r="W18" s="108">
        <v>-0.0585741313648575</v>
      </c>
      <c r="X18" s="108">
        <v>-0.0174497720548955</v>
      </c>
      <c r="Y18" s="108">
        <v>0.0713899730026398</v>
      </c>
    </row>
    <row r="19" spans="8:8">
      <c r="B19" s="174"/>
      <c r="C19" s="174"/>
      <c r="D19" s="174"/>
      <c r="E19" s="174"/>
      <c r="F19" s="174"/>
      <c r="G19" s="174"/>
      <c r="H19" s="174"/>
      <c r="I19" s="174"/>
      <c r="J19" s="174"/>
      <c r="K19" s="174"/>
      <c r="L19" s="174"/>
      <c r="M19" s="174"/>
      <c r="N19" s="174"/>
      <c r="O19" s="174"/>
      <c r="P19" s="174"/>
      <c r="Q19" s="174"/>
      <c r="R19" s="174"/>
      <c r="S19" s="174"/>
      <c r="T19" s="174"/>
      <c r="U19" s="174"/>
      <c r="V19" s="175"/>
      <c r="W19" s="78"/>
      <c r="X19" s="78"/>
      <c r="Y19" s="78"/>
    </row>
    <row r="20" spans="8:8">
      <c r="A20" s="69" t="s">
        <v>117</v>
      </c>
      <c r="B20" s="174">
        <v>363.0</v>
      </c>
      <c r="C20" s="174">
        <v>348.0</v>
      </c>
      <c r="D20" s="174">
        <v>371.0</v>
      </c>
      <c r="E20" s="174">
        <v>368.0</v>
      </c>
      <c r="F20" s="174">
        <v>390.0</v>
      </c>
      <c r="G20" s="174">
        <v>379.975497808219</v>
      </c>
      <c r="H20" s="174">
        <v>345.538529863014</v>
      </c>
      <c r="I20" s="174">
        <v>311.273093178082</v>
      </c>
      <c r="J20" s="174">
        <v>287.228545983607</v>
      </c>
      <c r="K20" s="174">
        <v>264.775214219178</v>
      </c>
      <c r="L20" s="174">
        <v>249.459600657534</v>
      </c>
      <c r="M20" s="174">
        <v>224.507517260274</v>
      </c>
      <c r="N20" s="174">
        <v>204.235334945355</v>
      </c>
      <c r="O20" s="174">
        <v>178.177988876712</v>
      </c>
      <c r="P20" s="174">
        <v>166.84044769863</v>
      </c>
      <c r="Q20" s="174">
        <v>157.799155835616</v>
      </c>
      <c r="R20" s="174">
        <v>141.703719289617</v>
      </c>
      <c r="S20" s="174">
        <v>138.246254328767</v>
      </c>
      <c r="T20" s="174">
        <v>115.876702410959</v>
      </c>
      <c r="U20" s="174">
        <v>102.956390849315</v>
      </c>
      <c r="V20" s="175">
        <v>72.0345633879781</v>
      </c>
      <c r="W20" s="78">
        <v>-0.300339077606105</v>
      </c>
      <c r="X20" s="78">
        <v>-0.0901336613856414</v>
      </c>
      <c r="Y20" s="78">
        <v>9.3935380217708E-4</v>
      </c>
    </row>
    <row r="21" spans="8:8">
      <c r="A21" s="69" t="s">
        <v>126</v>
      </c>
      <c r="B21" s="174">
        <v>94.9061338797814</v>
      </c>
      <c r="C21" s="174">
        <v>85.6686109589041</v>
      </c>
      <c r="D21" s="174">
        <v>114.766882191781</v>
      </c>
      <c r="E21" s="174">
        <v>115.569205479452</v>
      </c>
      <c r="F21" s="174">
        <v>113.162595628415</v>
      </c>
      <c r="G21" s="174">
        <v>126.781495890411</v>
      </c>
      <c r="H21" s="174">
        <v>119.68302739726</v>
      </c>
      <c r="I21" s="174">
        <v>121.57762023411</v>
      </c>
      <c r="J21" s="174">
        <v>108.330950534426</v>
      </c>
      <c r="K21" s="174">
        <v>94.8629612623288</v>
      </c>
      <c r="L21" s="174">
        <v>105.94095080274</v>
      </c>
      <c r="M21" s="174">
        <v>110.099632486301</v>
      </c>
      <c r="N21" s="174">
        <v>111.649457903689</v>
      </c>
      <c r="O21" s="174">
        <v>114.130731379726</v>
      </c>
      <c r="P21" s="174">
        <v>119.58890892411</v>
      </c>
      <c r="Q21" s="174">
        <v>113.467557267351</v>
      </c>
      <c r="R21" s="174">
        <v>77.7772548113716</v>
      </c>
      <c r="S21" s="174">
        <v>86.042492460274</v>
      </c>
      <c r="T21" s="174">
        <v>97.1594768857534</v>
      </c>
      <c r="U21" s="174">
        <v>88.7461485520548</v>
      </c>
      <c r="V21" s="175">
        <v>112.213096099727</v>
      </c>
      <c r="W21" s="78">
        <v>0.264427785662239</v>
      </c>
      <c r="X21" s="78">
        <v>-0.00664316658783592</v>
      </c>
      <c r="Y21" s="78">
        <v>0.00146329475071035</v>
      </c>
    </row>
    <row r="22" spans="8:8">
      <c r="A22" s="69" t="s">
        <v>132</v>
      </c>
      <c r="B22" s="174">
        <v>3206.98416260661</v>
      </c>
      <c r="C22" s="174">
        <v>3214.6306663867</v>
      </c>
      <c r="D22" s="174">
        <v>3118.19572986956</v>
      </c>
      <c r="E22" s="174">
        <v>3030.15880315776</v>
      </c>
      <c r="F22" s="174">
        <v>2946.46149925103</v>
      </c>
      <c r="G22" s="174">
        <v>2689.77118556366</v>
      </c>
      <c r="H22" s="174">
        <v>2484.94868563</v>
      </c>
      <c r="I22" s="174">
        <v>2264.4650739149</v>
      </c>
      <c r="J22" s="174">
        <v>2175.0078938446</v>
      </c>
      <c r="K22" s="174">
        <v>2057.6984020965</v>
      </c>
      <c r="L22" s="174">
        <v>1871.20223939329</v>
      </c>
      <c r="M22" s="174">
        <v>1758.44895518662</v>
      </c>
      <c r="N22" s="174">
        <v>1611.55350067495</v>
      </c>
      <c r="O22" s="174">
        <v>1532.34721558568</v>
      </c>
      <c r="P22" s="174">
        <v>1562.31683688855</v>
      </c>
      <c r="Q22" s="174">
        <v>1608.1510496585</v>
      </c>
      <c r="R22" s="174">
        <v>1647.48657078465</v>
      </c>
      <c r="S22" s="174">
        <v>1619.594593467</v>
      </c>
      <c r="T22" s="174">
        <v>1516.15619155716</v>
      </c>
      <c r="U22" s="174">
        <v>1437.38008587689</v>
      </c>
      <c r="V22" s="175">
        <v>1713.31732826039</v>
      </c>
      <c r="W22" s="78">
        <v>0.191972356577599</v>
      </c>
      <c r="X22" s="78">
        <v>-0.03524066313414</v>
      </c>
      <c r="Y22" s="78">
        <v>0.022342207281371</v>
      </c>
    </row>
    <row r="23" spans="8:8">
      <c r="A23" s="69" t="s">
        <v>135</v>
      </c>
      <c r="B23" s="174">
        <v>123.976557377049</v>
      </c>
      <c r="C23" s="174">
        <v>123.678383561644</v>
      </c>
      <c r="D23" s="174">
        <v>119.542739726027</v>
      </c>
      <c r="E23" s="174">
        <v>116.271260273973</v>
      </c>
      <c r="F23" s="174">
        <v>112.075464480874</v>
      </c>
      <c r="G23" s="174">
        <v>107.300410958904</v>
      </c>
      <c r="H23" s="174">
        <v>98.2884109589041</v>
      </c>
      <c r="I23" s="174">
        <v>93.4532054794521</v>
      </c>
      <c r="J23" s="174">
        <v>93.197868852459</v>
      </c>
      <c r="K23" s="174">
        <v>90.2434520547945</v>
      </c>
      <c r="L23" s="174">
        <v>85.7580273972603</v>
      </c>
      <c r="M23" s="174">
        <v>83.8445205479452</v>
      </c>
      <c r="N23" s="174">
        <v>79.203825136612</v>
      </c>
      <c r="O23" s="174">
        <v>83.1861095890411</v>
      </c>
      <c r="P23" s="174">
        <v>81.5400821917808</v>
      </c>
      <c r="Q23" s="174">
        <v>80.2849863013699</v>
      </c>
      <c r="R23" s="174">
        <v>75.6334972677596</v>
      </c>
      <c r="S23" s="174">
        <v>72.7955616438356</v>
      </c>
      <c r="T23" s="174">
        <v>71.7256438356164</v>
      </c>
      <c r="U23" s="174">
        <v>70.7791780821918</v>
      </c>
      <c r="V23" s="175">
        <v>68.4312841530055</v>
      </c>
      <c r="W23" s="78">
        <v>-0.0331720993773033</v>
      </c>
      <c r="X23" s="78">
        <v>-0.0240018790831776</v>
      </c>
      <c r="Y23" s="78">
        <v>8.92365885675844E-4</v>
      </c>
    </row>
    <row r="24" spans="8:8">
      <c r="A24" s="69" t="s">
        <v>143</v>
      </c>
      <c r="B24" s="174">
        <v>2478.5685147541</v>
      </c>
      <c r="C24" s="174">
        <v>2289.59613863014</v>
      </c>
      <c r="D24" s="174">
        <v>2272.13937369863</v>
      </c>
      <c r="E24" s="174">
        <v>2073.6659539726</v>
      </c>
      <c r="F24" s="174">
        <v>1853.76116065574</v>
      </c>
      <c r="G24" s="174">
        <v>1649.58865643836</v>
      </c>
      <c r="H24" s="174">
        <v>1490.47147232877</v>
      </c>
      <c r="I24" s="174">
        <v>1498.48007178082</v>
      </c>
      <c r="J24" s="174">
        <v>1390.4712295082</v>
      </c>
      <c r="K24" s="174">
        <v>1332.28659452055</v>
      </c>
      <c r="L24" s="174">
        <v>1233.60507123288</v>
      </c>
      <c r="M24" s="174">
        <v>1027.9261430137</v>
      </c>
      <c r="N24" s="174">
        <v>885.476213114754</v>
      </c>
      <c r="O24" s="174">
        <v>810.365779726028</v>
      </c>
      <c r="P24" s="174">
        <v>791.149103013699</v>
      </c>
      <c r="Q24" s="174">
        <v>903.231029589041</v>
      </c>
      <c r="R24" s="174">
        <v>933.274824786885</v>
      </c>
      <c r="S24" s="174">
        <v>913.473384312329</v>
      </c>
      <c r="T24" s="174">
        <v>1002.17161158904</v>
      </c>
      <c r="U24" s="174">
        <v>1019.24447439417</v>
      </c>
      <c r="V24" s="175">
        <v>947.053230331919</v>
      </c>
      <c r="W24" s="78">
        <v>-0.0708281927210431</v>
      </c>
      <c r="X24" s="78">
        <v>-0.026428009629208</v>
      </c>
      <c r="Y24" s="78">
        <v>0.0123498777661064</v>
      </c>
    </row>
    <row r="25" spans="8:8">
      <c r="A25" s="69" t="s">
        <v>144</v>
      </c>
      <c r="B25" s="174">
        <v>390.718573907104</v>
      </c>
      <c r="C25" s="174">
        <v>386.088979917808</v>
      </c>
      <c r="D25" s="174">
        <v>399.801006410959</v>
      </c>
      <c r="E25" s="174">
        <v>406.426982027397</v>
      </c>
      <c r="F25" s="174">
        <v>397.407088251366</v>
      </c>
      <c r="G25" s="174">
        <v>379.128800060274</v>
      </c>
      <c r="H25" s="174">
        <v>371.299009643836</v>
      </c>
      <c r="I25" s="174">
        <v>371.157753348214</v>
      </c>
      <c r="J25" s="174">
        <v>350.576467683046</v>
      </c>
      <c r="K25" s="174">
        <v>331.272384828914</v>
      </c>
      <c r="L25" s="174">
        <v>318.946966421034</v>
      </c>
      <c r="M25" s="174">
        <v>316.198934670161</v>
      </c>
      <c r="N25" s="174">
        <v>317.228972378318</v>
      </c>
      <c r="O25" s="174">
        <v>327.271660484843</v>
      </c>
      <c r="P25" s="174">
        <v>324.023299654601</v>
      </c>
      <c r="Q25" s="174">
        <v>316.921200334915</v>
      </c>
      <c r="R25" s="174">
        <v>296.976725750093</v>
      </c>
      <c r="S25" s="174">
        <v>284.226107133153</v>
      </c>
      <c r="T25" s="174">
        <v>288.838148241368</v>
      </c>
      <c r="U25" s="174">
        <v>285.582867719296</v>
      </c>
      <c r="V25" s="175">
        <v>276.984184985332</v>
      </c>
      <c r="W25" s="78">
        <v>-0.0301092387041098</v>
      </c>
      <c r="X25" s="78">
        <v>-0.0147312880627005</v>
      </c>
      <c r="Y25" s="78">
        <v>0.00361196257840182</v>
      </c>
    </row>
    <row r="26" spans="8:8">
      <c r="A26" s="80" t="s">
        <v>145</v>
      </c>
      <c r="B26" s="176">
        <v>6658.15394252465</v>
      </c>
      <c r="C26" s="176">
        <v>6447.66277945519</v>
      </c>
      <c r="D26" s="176">
        <v>6395.44573189696</v>
      </c>
      <c r="E26" s="176">
        <v>6110.09220491119</v>
      </c>
      <c r="F26" s="176">
        <v>5812.86780826742</v>
      </c>
      <c r="G26" s="176">
        <v>5332.54604671982</v>
      </c>
      <c r="H26" s="176">
        <v>4910.22913582178</v>
      </c>
      <c r="I26" s="176">
        <v>4660.40681793558</v>
      </c>
      <c r="J26" s="176">
        <v>4404.81295640634</v>
      </c>
      <c r="K26" s="176">
        <v>4171.13900898227</v>
      </c>
      <c r="L26" s="176">
        <v>3864.91285590474</v>
      </c>
      <c r="M26" s="176">
        <v>3521.025703165</v>
      </c>
      <c r="N26" s="176">
        <v>3209.34730415367</v>
      </c>
      <c r="O26" s="176">
        <v>3045.47948564203</v>
      </c>
      <c r="P26" s="176">
        <v>3045.45867837137</v>
      </c>
      <c r="Q26" s="176">
        <v>3179.8549789868</v>
      </c>
      <c r="R26" s="176">
        <v>3172.85259269038</v>
      </c>
      <c r="S26" s="176">
        <v>3114.37839334536</v>
      </c>
      <c r="T26" s="176">
        <v>3091.9277745199</v>
      </c>
      <c r="U26" s="176">
        <v>3004.68914547391</v>
      </c>
      <c r="V26" s="176">
        <v>3190.03368721835</v>
      </c>
      <c r="W26" s="113">
        <v>0.0616850971168266</v>
      </c>
      <c r="X26" s="113">
        <v>-0.0322693673908473</v>
      </c>
      <c r="Y26" s="113">
        <v>0.0415990620644426</v>
      </c>
    </row>
    <row r="27" spans="8:8">
      <c r="A27" s="94"/>
      <c r="B27" s="181"/>
      <c r="C27" s="181"/>
      <c r="D27" s="181"/>
      <c r="E27" s="181"/>
      <c r="F27" s="181"/>
      <c r="G27" s="181"/>
      <c r="H27" s="181"/>
      <c r="I27" s="181"/>
      <c r="J27" s="181"/>
      <c r="K27" s="181"/>
      <c r="L27" s="181"/>
      <c r="M27" s="181"/>
      <c r="N27" s="181"/>
      <c r="O27" s="181"/>
      <c r="P27" s="181"/>
      <c r="Q27" s="181"/>
      <c r="R27" s="181"/>
      <c r="S27" s="181"/>
      <c r="T27" s="181"/>
      <c r="U27" s="181"/>
      <c r="V27" s="182"/>
      <c r="W27" s="78"/>
      <c r="X27" s="78"/>
      <c r="Y27" s="78"/>
    </row>
    <row r="28" spans="8:8">
      <c r="A28" s="69" t="s">
        <v>146</v>
      </c>
      <c r="B28" s="174">
        <v>281.184972677596</v>
      </c>
      <c r="C28" s="174">
        <v>300.155342465753</v>
      </c>
      <c r="D28" s="174">
        <v>307.039589041096</v>
      </c>
      <c r="E28" s="174">
        <v>307.93397260274</v>
      </c>
      <c r="F28" s="174">
        <v>308.65368852459</v>
      </c>
      <c r="G28" s="174">
        <v>444.918602739726</v>
      </c>
      <c r="H28" s="174">
        <v>646.166684931507</v>
      </c>
      <c r="I28" s="174">
        <v>855.562575342466</v>
      </c>
      <c r="J28" s="174">
        <v>894.514754098361</v>
      </c>
      <c r="K28" s="174">
        <v>1014.25035616438</v>
      </c>
      <c r="L28" s="174">
        <v>1023.25789041096</v>
      </c>
      <c r="M28" s="174">
        <v>918.79695890411</v>
      </c>
      <c r="N28" s="174">
        <v>871.897431693989</v>
      </c>
      <c r="O28" s="174">
        <v>876.988479452055</v>
      </c>
      <c r="P28" s="174">
        <v>849.021356164384</v>
      </c>
      <c r="Q28" s="174">
        <v>840.024452054795</v>
      </c>
      <c r="R28" s="174">
        <v>826.397226775956</v>
      </c>
      <c r="S28" s="174">
        <v>781.408547945206</v>
      </c>
      <c r="T28" s="174">
        <v>783.329</v>
      </c>
      <c r="U28" s="174">
        <v>761.606849315068</v>
      </c>
      <c r="V28" s="175">
        <v>701.925505464481</v>
      </c>
      <c r="W28" s="78">
        <v>-0.0783624043090742</v>
      </c>
      <c r="X28" s="78">
        <v>-0.0282410097150173</v>
      </c>
      <c r="Y28" s="78">
        <v>0.00915333364140538</v>
      </c>
    </row>
    <row r="29" spans="8:8">
      <c r="A29" s="69" t="s">
        <v>148</v>
      </c>
      <c r="B29" s="174">
        <v>740.207923497268</v>
      </c>
      <c r="C29" s="174">
        <v>841.490246575343</v>
      </c>
      <c r="D29" s="174">
        <v>992.578</v>
      </c>
      <c r="E29" s="174">
        <v>1080.63777260274</v>
      </c>
      <c r="F29" s="174">
        <v>1247.80887431694</v>
      </c>
      <c r="G29" s="174">
        <v>1294.32867123288</v>
      </c>
      <c r="H29" s="174">
        <v>1367.89136712329</v>
      </c>
      <c r="I29" s="174">
        <v>1413.27838082192</v>
      </c>
      <c r="J29" s="174">
        <v>1483.4672295082</v>
      </c>
      <c r="K29" s="174">
        <v>1609.10549589041</v>
      </c>
      <c r="L29" s="174">
        <v>1675.59009589041</v>
      </c>
      <c r="M29" s="174">
        <v>1684.04483561644</v>
      </c>
      <c r="N29" s="174">
        <v>1662.39130601093</v>
      </c>
      <c r="O29" s="174">
        <v>1720.1338739726</v>
      </c>
      <c r="P29" s="174">
        <v>1700.56283287671</v>
      </c>
      <c r="Q29" s="174">
        <v>1671.95160821918</v>
      </c>
      <c r="R29" s="174">
        <v>1637.28183879781</v>
      </c>
      <c r="S29" s="174">
        <v>1813.09135068493</v>
      </c>
      <c r="T29" s="174">
        <v>1899.80996986301</v>
      </c>
      <c r="U29" s="174">
        <v>1903.09930684932</v>
      </c>
      <c r="V29" s="175">
        <v>1796.38622131148</v>
      </c>
      <c r="W29" s="78">
        <v>-0.0560733142793842</v>
      </c>
      <c r="X29" s="78">
        <v>0.0169221179361765</v>
      </c>
      <c r="Y29" s="78">
        <v>0.0234254522801629</v>
      </c>
    </row>
    <row r="30" spans="8:8">
      <c r="A30" s="69" t="s">
        <v>149</v>
      </c>
      <c r="B30" s="174">
        <v>6472.93050409836</v>
      </c>
      <c r="C30" s="174">
        <v>6988.1321</v>
      </c>
      <c r="D30" s="174">
        <v>7622.86907479452</v>
      </c>
      <c r="E30" s="174">
        <v>8461.01916010959</v>
      </c>
      <c r="F30" s="174">
        <v>9190.65487934426</v>
      </c>
      <c r="G30" s="174">
        <v>9442.94498842009</v>
      </c>
      <c r="H30" s="174">
        <v>9655.69939535912</v>
      </c>
      <c r="I30" s="174">
        <v>9868.47027726027</v>
      </c>
      <c r="J30" s="174">
        <v>9784.14804053061</v>
      </c>
      <c r="K30" s="174">
        <v>9927.31559381699</v>
      </c>
      <c r="L30" s="174">
        <v>10150.34402736</v>
      </c>
      <c r="M30" s="174">
        <v>10286.5977012559</v>
      </c>
      <c r="N30" s="174">
        <v>10395.296037809</v>
      </c>
      <c r="O30" s="174">
        <v>10528.3585407908</v>
      </c>
      <c r="P30" s="174">
        <v>10479.0392130661</v>
      </c>
      <c r="Q30" s="174">
        <v>10616.5860978446</v>
      </c>
      <c r="R30" s="174">
        <v>10862.8492554098</v>
      </c>
      <c r="S30" s="174">
        <v>10898.1590638904</v>
      </c>
      <c r="T30" s="174">
        <v>11083.2935859726</v>
      </c>
      <c r="U30" s="174">
        <v>11186.2714231781</v>
      </c>
      <c r="V30" s="175">
        <v>10191.6243512568</v>
      </c>
      <c r="W30" s="78">
        <v>-0.0889167654076701</v>
      </c>
      <c r="X30" s="78">
        <v>0.0120112781383328</v>
      </c>
      <c r="Y30" s="78">
        <v>0.132902049161463</v>
      </c>
    </row>
    <row r="31" spans="8:8">
      <c r="A31" s="69" t="s">
        <v>150</v>
      </c>
      <c r="B31" s="174">
        <v>143.606557377049</v>
      </c>
      <c r="C31" s="174">
        <v>153.2</v>
      </c>
      <c r="D31" s="174">
        <v>162.4</v>
      </c>
      <c r="E31" s="174">
        <v>171.6</v>
      </c>
      <c r="F31" s="174">
        <v>180.306010928962</v>
      </c>
      <c r="G31" s="174">
        <v>190.0</v>
      </c>
      <c r="H31" s="174">
        <v>195.2</v>
      </c>
      <c r="I31" s="174">
        <v>200.4</v>
      </c>
      <c r="J31" s="174">
        <v>205.03825136612</v>
      </c>
      <c r="K31" s="174">
        <v>210.8</v>
      </c>
      <c r="L31" s="174">
        <v>216.0</v>
      </c>
      <c r="M31" s="174">
        <v>223.6</v>
      </c>
      <c r="N31" s="174">
        <v>230.568306010929</v>
      </c>
      <c r="O31" s="174">
        <v>238.8</v>
      </c>
      <c r="P31" s="174">
        <v>246.4</v>
      </c>
      <c r="Q31" s="174">
        <v>254.0</v>
      </c>
      <c r="R31" s="174">
        <v>250.314207650273</v>
      </c>
      <c r="S31" s="174">
        <v>248.0</v>
      </c>
      <c r="T31" s="174">
        <v>236.0</v>
      </c>
      <c r="U31" s="174">
        <v>227.74</v>
      </c>
      <c r="V31" s="175">
        <v>189.29955290611</v>
      </c>
      <c r="W31" s="78">
        <v>-0.168790933054754</v>
      </c>
      <c r="X31" s="78">
        <v>0.00775943062545004</v>
      </c>
      <c r="Y31" s="78">
        <v>0.00246852686279282</v>
      </c>
    </row>
    <row r="32" spans="8:8">
      <c r="A32" s="69" t="s">
        <v>152</v>
      </c>
      <c r="B32" s="174">
        <v>158.770491803279</v>
      </c>
      <c r="C32" s="174">
        <v>152.785890410959</v>
      </c>
      <c r="D32" s="174">
        <v>152.992876712329</v>
      </c>
      <c r="E32" s="174">
        <v>150.582328767123</v>
      </c>
      <c r="F32" s="174">
        <v>138.412841530055</v>
      </c>
      <c r="G32" s="174">
        <v>114.788082191781</v>
      </c>
      <c r="H32" s="174">
        <v>113.872602739726</v>
      </c>
      <c r="I32" s="174">
        <v>103.812750136986</v>
      </c>
      <c r="J32" s="174">
        <v>101.83087431694</v>
      </c>
      <c r="K32" s="174">
        <v>95.2101369863014</v>
      </c>
      <c r="L32" s="174">
        <v>77.7154750684931</v>
      </c>
      <c r="M32" s="174">
        <v>76.578904109589</v>
      </c>
      <c r="N32" s="174">
        <v>67.7286885245902</v>
      </c>
      <c r="O32" s="174">
        <v>63.2894267160045</v>
      </c>
      <c r="P32" s="174">
        <v>61.3076133343354</v>
      </c>
      <c r="Q32" s="174">
        <v>59.4562496727791</v>
      </c>
      <c r="R32" s="174">
        <v>57.7386553570762</v>
      </c>
      <c r="S32" s="174">
        <v>60.9004657534247</v>
      </c>
      <c r="T32" s="174">
        <v>64.0145616438356</v>
      </c>
      <c r="U32" s="174">
        <v>62.4154246575343</v>
      </c>
      <c r="V32" s="175">
        <v>46.7588797814208</v>
      </c>
      <c r="W32" s="78">
        <v>-0.250844161711933</v>
      </c>
      <c r="X32" s="78">
        <v>-0.0413482399214185</v>
      </c>
      <c r="Y32" s="78">
        <v>6.09750784101357E-4</v>
      </c>
    </row>
    <row r="33" spans="8:8">
      <c r="A33" s="69" t="s">
        <v>153</v>
      </c>
      <c r="B33" s="174">
        <v>38.6241803278688</v>
      </c>
      <c r="C33" s="174">
        <v>38.872</v>
      </c>
      <c r="D33" s="174">
        <v>38.752</v>
      </c>
      <c r="E33" s="174">
        <v>38.144</v>
      </c>
      <c r="F33" s="174">
        <v>37.8363387978142</v>
      </c>
      <c r="G33" s="174">
        <v>37.678</v>
      </c>
      <c r="H33" s="174">
        <v>37.492</v>
      </c>
      <c r="I33" s="174">
        <v>37.088</v>
      </c>
      <c r="J33" s="174">
        <v>36.6356284153005</v>
      </c>
      <c r="K33" s="174">
        <v>36.47</v>
      </c>
      <c r="L33" s="174">
        <v>36.2</v>
      </c>
      <c r="M33" s="174">
        <v>35.992</v>
      </c>
      <c r="N33" s="174">
        <v>35.2793442622951</v>
      </c>
      <c r="O33" s="174">
        <v>35.088</v>
      </c>
      <c r="P33" s="174">
        <v>35.03</v>
      </c>
      <c r="Q33" s="174">
        <v>35.5346</v>
      </c>
      <c r="R33" s="174">
        <v>36.2094679781421</v>
      </c>
      <c r="S33" s="174">
        <v>36.93155859375</v>
      </c>
      <c r="T33" s="174">
        <v>37.87878</v>
      </c>
      <c r="U33" s="174">
        <v>38.927866</v>
      </c>
      <c r="V33" s="175">
        <v>39.4225706266034</v>
      </c>
      <c r="W33" s="78">
        <v>0.0127082390440674</v>
      </c>
      <c r="X33" s="78">
        <v>0.00654334867266959</v>
      </c>
      <c r="Y33" s="78">
        <v>5.14082960567713E-4</v>
      </c>
    </row>
    <row r="34" spans="8:8" s="70" ht="10.2" customFormat="1">
      <c r="A34" s="80" t="s">
        <v>154</v>
      </c>
      <c r="B34" s="176">
        <v>7835.32462978142</v>
      </c>
      <c r="C34" s="176">
        <v>8474.63557945205</v>
      </c>
      <c r="D34" s="176">
        <v>9276.63154054794</v>
      </c>
      <c r="E34" s="176">
        <v>10209.9172340822</v>
      </c>
      <c r="F34" s="176">
        <v>11103.6726334426</v>
      </c>
      <c r="G34" s="176">
        <v>11524.6583445845</v>
      </c>
      <c r="H34" s="176">
        <v>12016.3220501536</v>
      </c>
      <c r="I34" s="176">
        <v>12478.6119835616</v>
      </c>
      <c r="J34" s="176">
        <v>12505.6347782355</v>
      </c>
      <c r="K34" s="176">
        <v>12893.1515828581</v>
      </c>
      <c r="L34" s="176">
        <v>13179.1074887299</v>
      </c>
      <c r="M34" s="176">
        <v>13225.610399886</v>
      </c>
      <c r="N34" s="176">
        <v>13263.1611143117</v>
      </c>
      <c r="O34" s="176">
        <v>13462.6583209315</v>
      </c>
      <c r="P34" s="176">
        <v>13371.3610154415</v>
      </c>
      <c r="Q34" s="176">
        <v>13477.5530077914</v>
      </c>
      <c r="R34" s="176">
        <v>13670.7906519691</v>
      </c>
      <c r="S34" s="176">
        <v>13838.4909868677</v>
      </c>
      <c r="T34" s="176">
        <v>14104.3258974795</v>
      </c>
      <c r="U34" s="176">
        <v>14180.06087</v>
      </c>
      <c r="V34" s="176">
        <v>12965.4170813469</v>
      </c>
      <c r="W34" s="108">
        <v>-0.0856585736682439</v>
      </c>
      <c r="X34" s="108">
        <v>0.00955945531487878</v>
      </c>
      <c r="Y34" s="108">
        <v>0.169073195690494</v>
      </c>
    </row>
    <row r="35" spans="8:8">
      <c r="B35" s="174"/>
      <c r="C35" s="174"/>
      <c r="D35" s="174"/>
      <c r="E35" s="174"/>
      <c r="F35" s="174"/>
      <c r="G35" s="174"/>
      <c r="H35" s="174"/>
      <c r="I35" s="174"/>
      <c r="J35" s="174"/>
      <c r="K35" s="174"/>
      <c r="L35" s="174"/>
      <c r="M35" s="174"/>
      <c r="N35" s="174"/>
      <c r="O35" s="174"/>
      <c r="P35" s="174"/>
      <c r="Q35" s="174"/>
      <c r="R35" s="174"/>
      <c r="S35" s="174"/>
      <c r="T35" s="174"/>
      <c r="U35" s="174"/>
      <c r="V35" s="175"/>
      <c r="W35" s="78"/>
      <c r="X35" s="78"/>
      <c r="Y35" s="78"/>
    </row>
    <row r="36" spans="8:8">
      <c r="A36" s="69" t="s">
        <v>155</v>
      </c>
      <c r="B36" s="174">
        <v>3768.661081</v>
      </c>
      <c r="C36" s="174">
        <v>3741.745205</v>
      </c>
      <c r="D36" s="174">
        <v>3533.619178</v>
      </c>
      <c r="E36" s="174">
        <v>3988.573973</v>
      </c>
      <c r="F36" s="174">
        <v>4109.793443</v>
      </c>
      <c r="G36" s="174">
        <v>4095.179452</v>
      </c>
      <c r="H36" s="174">
        <v>4127.441096</v>
      </c>
      <c r="I36" s="174">
        <v>4169.97260286301</v>
      </c>
      <c r="J36" s="174">
        <v>4173.09836055191</v>
      </c>
      <c r="K36" s="174">
        <v>4014.94268493151</v>
      </c>
      <c r="L36" s="174">
        <v>4068.40582191781</v>
      </c>
      <c r="M36" s="174">
        <v>4048.30410958904</v>
      </c>
      <c r="N36" s="174">
        <v>3397.71584699454</v>
      </c>
      <c r="O36" s="174">
        <v>3191.59726027397</v>
      </c>
      <c r="P36" s="174">
        <v>3272.98356164384</v>
      </c>
      <c r="Q36" s="174">
        <v>3392.2192</v>
      </c>
      <c r="R36" s="174">
        <v>4090.1803</v>
      </c>
      <c r="S36" s="174">
        <v>4490.0</v>
      </c>
      <c r="T36" s="174">
        <v>4240.0</v>
      </c>
      <c r="U36" s="174">
        <v>3020.0</v>
      </c>
      <c r="V36" s="175">
        <v>2730.0</v>
      </c>
      <c r="W36" s="78">
        <v>-0.096026490066225</v>
      </c>
      <c r="X36" s="78">
        <v>-0.0280749864659026</v>
      </c>
      <c r="Y36" s="78">
        <v>0.0356000752879056</v>
      </c>
    </row>
    <row r="37" spans="8:8">
      <c r="A37" s="69" t="s">
        <v>156</v>
      </c>
      <c r="B37" s="174">
        <v>2598.0</v>
      </c>
      <c r="C37" s="174">
        <v>2502.0</v>
      </c>
      <c r="D37" s="174">
        <v>2096.0</v>
      </c>
      <c r="E37" s="174">
        <v>1334.0</v>
      </c>
      <c r="F37" s="174">
        <v>2012.0</v>
      </c>
      <c r="G37" s="174">
        <v>1813.0</v>
      </c>
      <c r="H37" s="174">
        <v>1974.0</v>
      </c>
      <c r="I37" s="174">
        <v>2116.2118</v>
      </c>
      <c r="J37" s="174">
        <v>2394.0</v>
      </c>
      <c r="K37" s="174">
        <v>2404.712</v>
      </c>
      <c r="L37" s="174">
        <v>2424.041</v>
      </c>
      <c r="M37" s="174">
        <v>2728.11</v>
      </c>
      <c r="N37" s="174">
        <v>3037.0</v>
      </c>
      <c r="O37" s="174">
        <v>3058.0</v>
      </c>
      <c r="P37" s="174">
        <v>3198.28767123288</v>
      </c>
      <c r="Q37" s="174">
        <v>3945.274</v>
      </c>
      <c r="R37" s="174">
        <v>4375.1366</v>
      </c>
      <c r="S37" s="174">
        <v>4473.4794921875</v>
      </c>
      <c r="T37" s="174">
        <v>4567.5341796875</v>
      </c>
      <c r="U37" s="174">
        <v>4711.72607421875</v>
      </c>
      <c r="V37" s="175">
        <v>4049.3443</v>
      </c>
      <c r="W37" s="78">
        <v>-0.140581554144906</v>
      </c>
      <c r="X37" s="78">
        <v>0.0695761157865007</v>
      </c>
      <c r="Y37" s="78">
        <v>0.0528047479658063</v>
      </c>
    </row>
    <row r="38" spans="8:8">
      <c r="A38" s="69" t="s">
        <v>158</v>
      </c>
      <c r="B38" s="174">
        <v>2086.0</v>
      </c>
      <c r="C38" s="174">
        <v>2025.0</v>
      </c>
      <c r="D38" s="174">
        <v>1877.0</v>
      </c>
      <c r="E38" s="174">
        <v>2196.0</v>
      </c>
      <c r="F38" s="174">
        <v>2337.0</v>
      </c>
      <c r="G38" s="174">
        <v>2485.0</v>
      </c>
      <c r="H38" s="174">
        <v>2546.0</v>
      </c>
      <c r="I38" s="174">
        <v>2470.61937377691</v>
      </c>
      <c r="J38" s="174">
        <v>2574.49453551913</v>
      </c>
      <c r="K38" s="174">
        <v>2278.383562</v>
      </c>
      <c r="L38" s="174">
        <v>2306.821918</v>
      </c>
      <c r="M38" s="174">
        <v>2645.05479452055</v>
      </c>
      <c r="N38" s="174">
        <v>2889.9043715847</v>
      </c>
      <c r="O38" s="174">
        <v>2846.60273972603</v>
      </c>
      <c r="P38" s="174">
        <v>2829.86301369863</v>
      </c>
      <c r="Q38" s="174">
        <v>2781.5342</v>
      </c>
      <c r="R38" s="174">
        <v>2860.1093</v>
      </c>
      <c r="S38" s="174">
        <v>2704.236</v>
      </c>
      <c r="T38" s="174">
        <v>2736.603</v>
      </c>
      <c r="U38" s="174">
        <v>2677.655</v>
      </c>
      <c r="V38" s="175">
        <v>2438.0</v>
      </c>
      <c r="W38" s="78">
        <v>-0.0895018215565486</v>
      </c>
      <c r="X38" s="78">
        <v>0.016278594139759</v>
      </c>
      <c r="Y38" s="78">
        <v>0.0317923016673677</v>
      </c>
    </row>
    <row r="39" spans="8:8">
      <c r="A39" s="69" t="s">
        <v>159</v>
      </c>
      <c r="B39" s="174">
        <v>954.796994535519</v>
      </c>
      <c r="C39" s="174">
        <v>955.777534246575</v>
      </c>
      <c r="D39" s="174">
        <v>897.377534246575</v>
      </c>
      <c r="E39" s="174">
        <v>819.509041095891</v>
      </c>
      <c r="F39" s="174">
        <v>779.739617486339</v>
      </c>
      <c r="G39" s="174">
        <v>774.28904109589</v>
      </c>
      <c r="H39" s="174">
        <v>737.650136986302</v>
      </c>
      <c r="I39" s="174">
        <v>710.393150684931</v>
      </c>
      <c r="J39" s="174">
        <v>756.75</v>
      </c>
      <c r="K39" s="174">
        <v>812.520273972603</v>
      </c>
      <c r="L39" s="174">
        <v>864.588219178082</v>
      </c>
      <c r="M39" s="174">
        <v>884.920273972603</v>
      </c>
      <c r="N39" s="174">
        <v>918.471857923497</v>
      </c>
      <c r="O39" s="174">
        <v>941.949315068493</v>
      </c>
      <c r="P39" s="174">
        <v>943.478904109589</v>
      </c>
      <c r="Q39" s="174">
        <v>981.089863013699</v>
      </c>
      <c r="R39" s="174">
        <v>1004.26256830601</v>
      </c>
      <c r="S39" s="174">
        <v>970.569589041096</v>
      </c>
      <c r="T39" s="174">
        <v>978.387397260274</v>
      </c>
      <c r="U39" s="174">
        <v>970.938630136986</v>
      </c>
      <c r="V39" s="175">
        <v>950.679508196721</v>
      </c>
      <c r="W39" s="78">
        <v>-0.0208655020116016</v>
      </c>
      <c r="X39" s="78">
        <v>0.017971823757752</v>
      </c>
      <c r="Y39" s="78">
        <v>0.0123971655921144</v>
      </c>
    </row>
    <row r="40" spans="8:8">
      <c r="A40" s="69" t="s">
        <v>160</v>
      </c>
      <c r="B40" s="174">
        <v>781.326871015298</v>
      </c>
      <c r="C40" s="174">
        <v>777.809192710532</v>
      </c>
      <c r="D40" s="174">
        <v>728.980669260793</v>
      </c>
      <c r="E40" s="174">
        <v>841.302285000459</v>
      </c>
      <c r="F40" s="174">
        <v>957.364020454498</v>
      </c>
      <c r="G40" s="174">
        <v>1009.53185664065</v>
      </c>
      <c r="H40" s="174">
        <v>1090.85738091063</v>
      </c>
      <c r="I40" s="174">
        <v>1100.23095492201</v>
      </c>
      <c r="J40" s="174">
        <v>1210.79658469945</v>
      </c>
      <c r="K40" s="174">
        <v>1151.01522465753</v>
      </c>
      <c r="L40" s="174">
        <v>1307.42266575342</v>
      </c>
      <c r="M40" s="174">
        <v>1398.51458356164</v>
      </c>
      <c r="N40" s="174">
        <v>1491.16502568306</v>
      </c>
      <c r="O40" s="174">
        <v>1519.56794041096</v>
      </c>
      <c r="P40" s="174">
        <v>1508.39200273973</v>
      </c>
      <c r="Q40" s="174">
        <v>1462.70245</v>
      </c>
      <c r="R40" s="174">
        <v>1464.7442</v>
      </c>
      <c r="S40" s="174">
        <v>1431.50020745643</v>
      </c>
      <c r="T40" s="174">
        <v>1427.44557985108</v>
      </c>
      <c r="U40" s="174">
        <v>1386.58474954088</v>
      </c>
      <c r="V40" s="175">
        <v>1358.87919804542</v>
      </c>
      <c r="W40" s="78">
        <v>-0.0199811454039367</v>
      </c>
      <c r="X40" s="78">
        <v>0.018794367151389</v>
      </c>
      <c r="Y40" s="78">
        <v>0.0177202204240241</v>
      </c>
    </row>
    <row r="41" spans="8:8">
      <c r="A41" s="69" t="s">
        <v>161</v>
      </c>
      <c r="B41" s="174">
        <v>8094.5</v>
      </c>
      <c r="C41" s="174">
        <v>7888.9</v>
      </c>
      <c r="D41" s="174">
        <v>7093.1</v>
      </c>
      <c r="E41" s="174">
        <v>8530.8781369863</v>
      </c>
      <c r="F41" s="174">
        <v>9121.99046448087</v>
      </c>
      <c r="G41" s="174">
        <v>9597.42059562841</v>
      </c>
      <c r="H41" s="174">
        <v>9465.20927945206</v>
      </c>
      <c r="I41" s="174">
        <v>9074.28479452055</v>
      </c>
      <c r="J41" s="174">
        <v>9453.40650546448</v>
      </c>
      <c r="K41" s="174">
        <v>8410.95765753425</v>
      </c>
      <c r="L41" s="174">
        <v>8423.05205479452</v>
      </c>
      <c r="M41" s="174">
        <v>9566.20547945206</v>
      </c>
      <c r="N41" s="174">
        <v>9986.79781420765</v>
      </c>
      <c r="O41" s="174">
        <v>9874.80821917808</v>
      </c>
      <c r="P41" s="174">
        <v>9941.46712328767</v>
      </c>
      <c r="Q41" s="174">
        <v>10420.2712328767</v>
      </c>
      <c r="R41" s="174">
        <v>10688.2</v>
      </c>
      <c r="S41" s="174">
        <v>10175.162</v>
      </c>
      <c r="T41" s="174">
        <v>10533.0</v>
      </c>
      <c r="U41" s="174">
        <v>10145.0</v>
      </c>
      <c r="V41" s="175">
        <v>9430.0</v>
      </c>
      <c r="W41" s="78">
        <v>-0.0704780680138001</v>
      </c>
      <c r="X41" s="78">
        <v>0.0189213456188539</v>
      </c>
      <c r="Y41" s="78">
        <v>0.122970223430384</v>
      </c>
    </row>
    <row r="42" spans="8:8">
      <c r="A42" s="69" t="s">
        <v>235</v>
      </c>
      <c r="B42" s="174">
        <v>545.0</v>
      </c>
      <c r="C42" s="174">
        <v>579.0</v>
      </c>
      <c r="D42" s="174">
        <v>624.0</v>
      </c>
      <c r="E42" s="174">
        <v>602.0</v>
      </c>
      <c r="F42" s="174">
        <v>442.0</v>
      </c>
      <c r="G42" s="174">
        <v>413.0</v>
      </c>
      <c r="H42" s="174">
        <v>386.0</v>
      </c>
      <c r="I42" s="174">
        <v>369.0</v>
      </c>
      <c r="J42" s="174">
        <v>371.0</v>
      </c>
      <c r="K42" s="174">
        <v>366.0</v>
      </c>
      <c r="L42" s="174">
        <v>350.0</v>
      </c>
      <c r="M42" s="174">
        <v>319.0</v>
      </c>
      <c r="N42" s="174">
        <v>146.0</v>
      </c>
      <c r="O42" s="174">
        <v>45.0</v>
      </c>
      <c r="P42" s="174">
        <v>23.0</v>
      </c>
      <c r="Q42" s="174">
        <v>19.0</v>
      </c>
      <c r="R42" s="174">
        <v>17.0</v>
      </c>
      <c r="S42" s="174">
        <v>16.6096992492676</v>
      </c>
      <c r="T42" s="174">
        <v>16.0519008636475</v>
      </c>
      <c r="U42" s="174">
        <v>24.6489</v>
      </c>
      <c r="V42" s="175">
        <v>33.0183</v>
      </c>
      <c r="W42" s="78">
        <v>0.339544563854776</v>
      </c>
      <c r="X42" s="78">
        <v>-0.236460259968148</v>
      </c>
      <c r="Y42" s="78">
        <v>4.30569218270569E-4</v>
      </c>
    </row>
    <row r="43" spans="8:8">
      <c r="A43" s="69" t="s">
        <v>162</v>
      </c>
      <c r="B43" s="174">
        <v>2333.61</v>
      </c>
      <c r="C43" s="174">
        <v>2282.05</v>
      </c>
      <c r="D43" s="174">
        <v>2071.6</v>
      </c>
      <c r="E43" s="174">
        <v>2423.36</v>
      </c>
      <c r="F43" s="174">
        <v>2517.05</v>
      </c>
      <c r="G43" s="174">
        <v>2643.0</v>
      </c>
      <c r="H43" s="174">
        <v>2828.0</v>
      </c>
      <c r="I43" s="174">
        <v>2784.0</v>
      </c>
      <c r="J43" s="174">
        <v>2819.2</v>
      </c>
      <c r="K43" s="174">
        <v>2495.03623597043</v>
      </c>
      <c r="L43" s="174">
        <v>2603.01680778134</v>
      </c>
      <c r="M43" s="174">
        <v>2853.34604507684</v>
      </c>
      <c r="N43" s="174">
        <v>2945.61076326938</v>
      </c>
      <c r="O43" s="174">
        <v>3083.67210327049</v>
      </c>
      <c r="P43" s="174">
        <v>3063.41190564371</v>
      </c>
      <c r="Q43" s="174">
        <v>3284.17526735532</v>
      </c>
      <c r="R43" s="174">
        <v>3383.90892404307</v>
      </c>
      <c r="S43" s="174">
        <v>3279.04303556159</v>
      </c>
      <c r="T43" s="174">
        <v>3308.01804507684</v>
      </c>
      <c r="U43" s="174">
        <v>3359.67803486685</v>
      </c>
      <c r="V43" s="175">
        <v>3087.23457005273</v>
      </c>
      <c r="W43" s="78">
        <v>-0.0810921350161238</v>
      </c>
      <c r="X43" s="78">
        <v>0.0302012684243285</v>
      </c>
      <c r="Y43" s="78">
        <v>0.0402585286173267</v>
      </c>
    </row>
    <row r="44" spans="8:8">
      <c r="A44" s="69" t="s">
        <v>236</v>
      </c>
      <c r="B44" s="174">
        <v>436.502</v>
      </c>
      <c r="C44" s="174">
        <v>438.7296</v>
      </c>
      <c r="D44" s="174">
        <v>438.2564</v>
      </c>
      <c r="E44" s="174">
        <v>430.8732</v>
      </c>
      <c r="F44" s="174">
        <v>402.8064</v>
      </c>
      <c r="G44" s="174">
        <v>399.8493</v>
      </c>
      <c r="H44" s="174">
        <v>365.579</v>
      </c>
      <c r="I44" s="174">
        <v>318.9312</v>
      </c>
      <c r="J44" s="174">
        <v>294.5184</v>
      </c>
      <c r="K44" s="174">
        <v>286.1318</v>
      </c>
      <c r="L44" s="174">
        <v>283.8949</v>
      </c>
      <c r="M44" s="174">
        <v>197.2243</v>
      </c>
      <c r="N44" s="174">
        <v>154.0742</v>
      </c>
      <c r="O44" s="174">
        <v>172.7589</v>
      </c>
      <c r="P44" s="174">
        <v>127.795</v>
      </c>
      <c r="Q44" s="174">
        <v>37.5701</v>
      </c>
      <c r="R44" s="174">
        <v>16.2705</v>
      </c>
      <c r="S44" s="174">
        <v>44.0</v>
      </c>
      <c r="T44" s="174">
        <v>66.5068</v>
      </c>
      <c r="U44" s="174">
        <v>67.0</v>
      </c>
      <c r="V44" s="175">
        <v>67.0</v>
      </c>
      <c r="W44" s="78">
        <v>0.0</v>
      </c>
      <c r="X44" s="78">
        <v>-0.13512993088086</v>
      </c>
      <c r="Y44" s="78">
        <v>8.73701481424789E-4</v>
      </c>
    </row>
    <row r="45" spans="8:8">
      <c r="A45" s="69" t="s">
        <v>163</v>
      </c>
      <c r="B45" s="174">
        <v>38.1210109289618</v>
      </c>
      <c r="C45" s="174">
        <v>37.1174246575342</v>
      </c>
      <c r="D45" s="174">
        <v>38.1291780821918</v>
      </c>
      <c r="E45" s="174">
        <v>38.0978356164384</v>
      </c>
      <c r="F45" s="174">
        <v>38.0760792349727</v>
      </c>
      <c r="G45" s="174">
        <v>174.470410958904</v>
      </c>
      <c r="H45" s="174">
        <v>172.068452054795</v>
      </c>
      <c r="I45" s="174">
        <v>184.336194520548</v>
      </c>
      <c r="J45" s="174">
        <v>182.855289617486</v>
      </c>
      <c r="K45" s="174">
        <v>182.313123287671</v>
      </c>
      <c r="L45" s="174">
        <v>181.936221917808</v>
      </c>
      <c r="M45" s="174">
        <v>190.694684931507</v>
      </c>
      <c r="N45" s="174">
        <v>173.389918032787</v>
      </c>
      <c r="O45" s="174">
        <v>198.908205479452</v>
      </c>
      <c r="P45" s="174">
        <v>203.586421917808</v>
      </c>
      <c r="Q45" s="174">
        <v>202.790671232877</v>
      </c>
      <c r="R45" s="174">
        <v>203.932792349727</v>
      </c>
      <c r="S45" s="174">
        <v>198.41064109589</v>
      </c>
      <c r="T45" s="174">
        <v>195.642506849315</v>
      </c>
      <c r="U45" s="174">
        <v>195.866770381122</v>
      </c>
      <c r="V45" s="175">
        <v>169.47429589949</v>
      </c>
      <c r="W45" s="78">
        <v>-0.134747075424161</v>
      </c>
      <c r="X45" s="78">
        <v>0.00719667435775673</v>
      </c>
      <c r="Y45" s="78">
        <v>0.00220999915508668</v>
      </c>
    </row>
    <row r="46" spans="8:8" s="70" ht="10.2" customFormat="1">
      <c r="A46" s="80" t="s">
        <v>164</v>
      </c>
      <c r="B46" s="176">
        <v>21636.5179574798</v>
      </c>
      <c r="C46" s="176">
        <v>21228.1289566146</v>
      </c>
      <c r="D46" s="176">
        <v>19398.0629595896</v>
      </c>
      <c r="E46" s="176">
        <v>21204.5944716991</v>
      </c>
      <c r="F46" s="176">
        <v>22717.8200246567</v>
      </c>
      <c r="G46" s="176">
        <v>23404.7406563239</v>
      </c>
      <c r="H46" s="176">
        <v>23692.8053454038</v>
      </c>
      <c r="I46" s="176">
        <v>23297.980071288</v>
      </c>
      <c r="J46" s="176">
        <v>24230.1196758525</v>
      </c>
      <c r="K46" s="176">
        <v>22402.012562354</v>
      </c>
      <c r="L46" s="176">
        <v>22813.179609343</v>
      </c>
      <c r="M46" s="176">
        <v>24831.3742711042</v>
      </c>
      <c r="N46" s="176">
        <v>25140.1297976956</v>
      </c>
      <c r="O46" s="176">
        <v>24932.8646834075</v>
      </c>
      <c r="P46" s="176">
        <v>25112.2656042739</v>
      </c>
      <c r="Q46" s="176">
        <v>26526.6269844786</v>
      </c>
      <c r="R46" s="176">
        <v>28103.7451846988</v>
      </c>
      <c r="S46" s="176">
        <v>27783.0106645918</v>
      </c>
      <c r="T46" s="176">
        <v>28069.1894095887</v>
      </c>
      <c r="U46" s="176">
        <v>26559.0981591446</v>
      </c>
      <c r="V46" s="176">
        <v>24313.6301721944</v>
      </c>
      <c r="W46" s="108">
        <v>-0.084546093150271</v>
      </c>
      <c r="X46" s="108">
        <v>0.0171678592422417</v>
      </c>
      <c r="Y46" s="108">
        <v>0.317057532839711</v>
      </c>
    </row>
    <row r="47" spans="8:8">
      <c r="B47" s="174"/>
      <c r="C47" s="174"/>
      <c r="D47" s="174"/>
      <c r="E47" s="174"/>
      <c r="F47" s="174"/>
      <c r="G47" s="174"/>
      <c r="H47" s="174"/>
      <c r="I47" s="174"/>
      <c r="J47" s="174"/>
      <c r="K47" s="174"/>
      <c r="L47" s="174"/>
      <c r="M47" s="174"/>
      <c r="N47" s="174"/>
      <c r="O47" s="174"/>
      <c r="P47" s="174"/>
      <c r="Q47" s="174"/>
      <c r="R47" s="174"/>
      <c r="S47" s="174"/>
      <c r="T47" s="174"/>
      <c r="U47" s="174"/>
      <c r="V47" s="175"/>
      <c r="W47" s="78"/>
      <c r="X47" s="78"/>
      <c r="Y47" s="78"/>
    </row>
    <row r="48" spans="8:8">
      <c r="A48" s="69" t="s">
        <v>165</v>
      </c>
      <c r="B48" s="174">
        <v>1289.14549180328</v>
      </c>
      <c r="C48" s="174">
        <v>1260.80553424658</v>
      </c>
      <c r="D48" s="174">
        <v>1355.67331506849</v>
      </c>
      <c r="E48" s="174">
        <v>1535.55046575342</v>
      </c>
      <c r="F48" s="174">
        <v>1628.34879781421</v>
      </c>
      <c r="G48" s="174">
        <v>1691.76407123288</v>
      </c>
      <c r="H48" s="174">
        <v>1696.74547945205</v>
      </c>
      <c r="I48" s="174">
        <v>1687.0501369863</v>
      </c>
      <c r="J48" s="174">
        <v>1643.26325136612</v>
      </c>
      <c r="K48" s="174">
        <v>1517.33679452055</v>
      </c>
      <c r="L48" s="174">
        <v>1460.77701369863</v>
      </c>
      <c r="M48" s="174">
        <v>1416.3678630137</v>
      </c>
      <c r="N48" s="174">
        <v>1320.43420765027</v>
      </c>
      <c r="O48" s="174">
        <v>1275.09824657534</v>
      </c>
      <c r="P48" s="174">
        <v>1328.87123287671</v>
      </c>
      <c r="Q48" s="174">
        <v>1289.88002739726</v>
      </c>
      <c r="R48" s="174">
        <v>1315.77540983607</v>
      </c>
      <c r="S48" s="174">
        <v>1286.71468493151</v>
      </c>
      <c r="T48" s="174">
        <v>1258.84238356164</v>
      </c>
      <c r="U48" s="174">
        <v>1239.20331506849</v>
      </c>
      <c r="V48" s="175">
        <v>1098.35243169399</v>
      </c>
      <c r="W48" s="78">
        <v>-0.113662448818351</v>
      </c>
      <c r="X48" s="78">
        <v>-0.0200451701765635</v>
      </c>
      <c r="Y48" s="78">
        <v>0.0143228678611576</v>
      </c>
    </row>
    <row r="49" spans="8:8">
      <c r="A49" s="69" t="s">
        <v>266</v>
      </c>
      <c r="B49" s="174">
        <v>746.061475409836</v>
      </c>
      <c r="C49" s="174">
        <v>742.015068493151</v>
      </c>
      <c r="D49" s="174">
        <v>905.441095890411</v>
      </c>
      <c r="E49" s="174">
        <v>869.5630685</v>
      </c>
      <c r="F49" s="174">
        <v>1102.677</v>
      </c>
      <c r="G49" s="174">
        <v>1264.81594520548</v>
      </c>
      <c r="H49" s="174">
        <v>1381.60321643836</v>
      </c>
      <c r="I49" s="174">
        <v>1634.29290616147</v>
      </c>
      <c r="J49" s="174">
        <v>1854.68354075102</v>
      </c>
      <c r="K49" s="174">
        <v>1733.98904109589</v>
      </c>
      <c r="L49" s="174">
        <v>1793.08219178082</v>
      </c>
      <c r="M49" s="174">
        <v>1656.43835616438</v>
      </c>
      <c r="N49" s="174">
        <v>1714.20765027322</v>
      </c>
      <c r="O49" s="174">
        <v>1715.55202465753</v>
      </c>
      <c r="P49" s="174">
        <v>1671.67261369863</v>
      </c>
      <c r="Q49" s="174">
        <v>1779.524</v>
      </c>
      <c r="R49" s="174">
        <v>1721.62030054645</v>
      </c>
      <c r="S49" s="174">
        <v>1632.35650410959</v>
      </c>
      <c r="T49" s="174">
        <v>1478.93990410959</v>
      </c>
      <c r="U49" s="174">
        <v>1373.0</v>
      </c>
      <c r="V49" s="175">
        <v>1276.98604984505</v>
      </c>
      <c r="W49" s="78">
        <v>-0.0699300438127833</v>
      </c>
      <c r="X49" s="78">
        <v>-0.0230723111654436</v>
      </c>
      <c r="Y49" s="78">
        <v>0.0166523075150509</v>
      </c>
    </row>
    <row r="50" spans="8:8">
      <c r="A50" s="69" t="s">
        <v>267</v>
      </c>
      <c r="B50" s="174" t="s">
        <v>114</v>
      </c>
      <c r="C50" s="174" t="s">
        <v>114</v>
      </c>
      <c r="D50" s="174" t="s">
        <v>114</v>
      </c>
      <c r="E50" s="174">
        <v>23.5616438356164</v>
      </c>
      <c r="F50" s="174">
        <v>167.75956284153</v>
      </c>
      <c r="G50" s="174">
        <v>173.424657534247</v>
      </c>
      <c r="H50" s="174">
        <v>153.150684931507</v>
      </c>
      <c r="I50" s="174">
        <v>143.561643835616</v>
      </c>
      <c r="J50" s="174">
        <v>127.049180327869</v>
      </c>
      <c r="K50" s="174">
        <v>117.808219178082</v>
      </c>
      <c r="L50" s="174">
        <v>121.917808219178</v>
      </c>
      <c r="M50" s="174">
        <v>113.698630136986</v>
      </c>
      <c r="N50" s="174">
        <v>100.819672131148</v>
      </c>
      <c r="O50" s="174">
        <v>90.6353972117977</v>
      </c>
      <c r="P50" s="174">
        <v>88.8044787360511</v>
      </c>
      <c r="Q50" s="174">
        <v>110.613880691072</v>
      </c>
      <c r="R50" s="174">
        <v>116.517136612022</v>
      </c>
      <c r="S50" s="174">
        <v>98.4116383561644</v>
      </c>
      <c r="T50" s="174">
        <v>115.505460273973</v>
      </c>
      <c r="U50" s="174">
        <v>126.877810958904</v>
      </c>
      <c r="V50" s="175">
        <v>126.255281420765</v>
      </c>
      <c r="W50" s="78">
        <v>-0.00490652804800285</v>
      </c>
      <c r="X50" s="78">
        <v>0.00744421782201199</v>
      </c>
      <c r="Y50" s="78">
        <v>0.001646409349478</v>
      </c>
    </row>
    <row r="51" spans="8:8">
      <c r="A51" s="69" t="s">
        <v>297</v>
      </c>
      <c r="B51" s="174">
        <v>256.0</v>
      </c>
      <c r="C51" s="174">
        <v>236.0</v>
      </c>
      <c r="D51" s="174">
        <v>227.0</v>
      </c>
      <c r="E51" s="174">
        <v>208.0</v>
      </c>
      <c r="F51" s="174">
        <v>217.0</v>
      </c>
      <c r="G51" s="174">
        <v>239.0657</v>
      </c>
      <c r="H51" s="174">
        <v>270.7236</v>
      </c>
      <c r="I51" s="174">
        <v>220.9285</v>
      </c>
      <c r="J51" s="174">
        <v>234.736</v>
      </c>
      <c r="K51" s="174">
        <v>269.0879</v>
      </c>
      <c r="L51" s="174">
        <v>306.8935</v>
      </c>
      <c r="M51" s="174">
        <v>291.7626</v>
      </c>
      <c r="N51" s="174">
        <v>268.4701</v>
      </c>
      <c r="O51" s="174">
        <v>233.5491</v>
      </c>
      <c r="P51" s="174">
        <v>245.1764</v>
      </c>
      <c r="Q51" s="174">
        <v>227.2085</v>
      </c>
      <c r="R51" s="174">
        <v>225.008</v>
      </c>
      <c r="S51" s="174">
        <v>262.73</v>
      </c>
      <c r="T51" s="174">
        <v>323.466</v>
      </c>
      <c r="U51" s="174">
        <v>329.197</v>
      </c>
      <c r="V51" s="175">
        <v>300.0</v>
      </c>
      <c r="W51" s="78">
        <v>-0.0886915737385213</v>
      </c>
      <c r="X51" s="78">
        <v>0.020366448869015</v>
      </c>
      <c r="Y51" s="78">
        <v>0.00391209618548413</v>
      </c>
    </row>
    <row r="52" spans="8:8">
      <c r="A52" s="69" t="s">
        <v>166</v>
      </c>
      <c r="B52" s="174">
        <v>743.780546448088</v>
      </c>
      <c r="C52" s="174">
        <v>719.671301369863</v>
      </c>
      <c r="D52" s="174">
        <v>715.508849315069</v>
      </c>
      <c r="E52" s="174">
        <v>712.655342465753</v>
      </c>
      <c r="F52" s="174">
        <v>666.510885245902</v>
      </c>
      <c r="G52" s="174">
        <v>633.703561643836</v>
      </c>
      <c r="H52" s="174">
        <v>623.057971945206</v>
      </c>
      <c r="I52" s="174">
        <v>637.736116807481</v>
      </c>
      <c r="J52" s="174">
        <v>650.647230129904</v>
      </c>
      <c r="K52" s="174">
        <v>664.520794028382</v>
      </c>
      <c r="L52" s="174">
        <v>663.324091542942</v>
      </c>
      <c r="M52" s="174">
        <v>649.191126066919</v>
      </c>
      <c r="N52" s="174">
        <v>649.372320753233</v>
      </c>
      <c r="O52" s="174">
        <v>643.075206930139</v>
      </c>
      <c r="P52" s="174">
        <v>667.400380821918</v>
      </c>
      <c r="Q52" s="174">
        <v>662.016438356164</v>
      </c>
      <c r="R52" s="174">
        <v>631.358879781421</v>
      </c>
      <c r="S52" s="174">
        <v>602.900684931507</v>
      </c>
      <c r="T52" s="174">
        <v>616.801643835616</v>
      </c>
      <c r="U52" s="174">
        <v>597.320684931507</v>
      </c>
      <c r="V52" s="175">
        <v>560.239181156109</v>
      </c>
      <c r="W52" s="78">
        <v>-0.0620797248627852</v>
      </c>
      <c r="X52" s="78">
        <v>-0.0106045748424101</v>
      </c>
      <c r="Y52" s="78">
        <v>0.00730569854519855</v>
      </c>
    </row>
    <row r="53" spans="8:8">
      <c r="A53" s="69" t="s">
        <v>269</v>
      </c>
      <c r="B53" s="174">
        <v>109.0</v>
      </c>
      <c r="C53" s="174">
        <v>180.0</v>
      </c>
      <c r="D53" s="174">
        <v>214.0</v>
      </c>
      <c r="E53" s="174">
        <v>241.0</v>
      </c>
      <c r="F53" s="174">
        <v>303.0</v>
      </c>
      <c r="G53" s="174">
        <v>304.8764</v>
      </c>
      <c r="H53" s="174">
        <v>343.471232876712</v>
      </c>
      <c r="I53" s="174">
        <v>351.547945205479</v>
      </c>
      <c r="J53" s="174">
        <v>348.579234972678</v>
      </c>
      <c r="K53" s="174">
        <v>309.660273972603</v>
      </c>
      <c r="L53" s="174">
        <v>286.432876712329</v>
      </c>
      <c r="M53" s="174">
        <v>279.934246575342</v>
      </c>
      <c r="N53" s="174">
        <v>299.483333333333</v>
      </c>
      <c r="O53" s="174">
        <v>261.422465753425</v>
      </c>
      <c r="P53" s="174">
        <v>265.568767123288</v>
      </c>
      <c r="Q53" s="174">
        <v>242.330821917808</v>
      </c>
      <c r="R53" s="174">
        <v>203.679213114754</v>
      </c>
      <c r="S53" s="174">
        <v>174.079569863014</v>
      </c>
      <c r="T53" s="174">
        <v>157.1952</v>
      </c>
      <c r="U53" s="174">
        <v>143.627731506849</v>
      </c>
      <c r="V53" s="175">
        <v>145.701073489587</v>
      </c>
      <c r="W53" s="78">
        <v>0.0144355269068579</v>
      </c>
      <c r="X53" s="78">
        <v>-0.0739481988954029</v>
      </c>
      <c r="Y53" s="78">
        <v>0.00189998871273186</v>
      </c>
    </row>
    <row r="54" spans="8:8">
      <c r="A54" s="69" t="s">
        <v>270</v>
      </c>
      <c r="B54" s="174">
        <v>276.0</v>
      </c>
      <c r="C54" s="174">
        <v>262.0</v>
      </c>
      <c r="D54" s="174">
        <v>256.0</v>
      </c>
      <c r="E54" s="174">
        <v>274.0</v>
      </c>
      <c r="F54" s="174">
        <v>273.0</v>
      </c>
      <c r="G54" s="174">
        <v>270.3301</v>
      </c>
      <c r="H54" s="174">
        <v>241.9401</v>
      </c>
      <c r="I54" s="174">
        <v>245.5558</v>
      </c>
      <c r="J54" s="174">
        <v>239.5736</v>
      </c>
      <c r="K54" s="174">
        <v>241.0003</v>
      </c>
      <c r="L54" s="174">
        <v>233.195</v>
      </c>
      <c r="M54" s="174">
        <v>236.282</v>
      </c>
      <c r="N54" s="174">
        <v>221.148</v>
      </c>
      <c r="O54" s="174">
        <v>213.405</v>
      </c>
      <c r="P54" s="174">
        <v>210.905</v>
      </c>
      <c r="Q54" s="174">
        <v>213.54</v>
      </c>
      <c r="R54" s="174">
        <v>220.657</v>
      </c>
      <c r="S54" s="174">
        <v>210.066</v>
      </c>
      <c r="T54" s="174">
        <v>193.447</v>
      </c>
      <c r="U54" s="174">
        <v>217.831</v>
      </c>
      <c r="V54" s="175">
        <v>207.0</v>
      </c>
      <c r="W54" s="78">
        <v>-0.0497220322176367</v>
      </c>
      <c r="X54" s="78">
        <v>-0.0100569517730732</v>
      </c>
      <c r="Y54" s="78">
        <v>0.00269934636798405</v>
      </c>
    </row>
    <row r="55" spans="8:8">
      <c r="A55" s="69" t="s">
        <v>237</v>
      </c>
      <c r="B55" s="174">
        <v>1414.5902</v>
      </c>
      <c r="C55" s="174">
        <v>1367.7246</v>
      </c>
      <c r="D55" s="174">
        <v>1314.9196</v>
      </c>
      <c r="E55" s="174">
        <v>1425.0</v>
      </c>
      <c r="F55" s="174">
        <v>1565.362511</v>
      </c>
      <c r="G55" s="174">
        <v>1674.47703893576</v>
      </c>
      <c r="H55" s="174">
        <v>1810.07648387325</v>
      </c>
      <c r="I55" s="174">
        <v>1842.67874311153</v>
      </c>
      <c r="J55" s="174">
        <v>1807.98085573463</v>
      </c>
      <c r="K55" s="174">
        <v>1687.27947123288</v>
      </c>
      <c r="L55" s="174">
        <v>1748.46343287671</v>
      </c>
      <c r="M55" s="174">
        <v>507.539068493151</v>
      </c>
      <c r="N55" s="174">
        <v>1498.5328</v>
      </c>
      <c r="O55" s="174">
        <v>1025.47945753425</v>
      </c>
      <c r="P55" s="174">
        <v>510.1918</v>
      </c>
      <c r="Q55" s="174">
        <v>421.643835616438</v>
      </c>
      <c r="R55" s="174">
        <v>396.775956284153</v>
      </c>
      <c r="S55" s="174">
        <v>908.904109589041</v>
      </c>
      <c r="T55" s="174">
        <v>1143.97263287671</v>
      </c>
      <c r="U55" s="174">
        <v>1279.24598275638</v>
      </c>
      <c r="V55" s="175">
        <v>374.320468892113</v>
      </c>
      <c r="W55" s="78">
        <v>-0.707389764018983</v>
      </c>
      <c r="X55" s="78">
        <v>-0.0273049541485567</v>
      </c>
      <c r="Y55" s="78">
        <v>0.00488125892833822</v>
      </c>
    </row>
    <row r="56" spans="8:8">
      <c r="A56" s="69" t="s">
        <v>238</v>
      </c>
      <c r="B56" s="174">
        <v>2141.9315</v>
      </c>
      <c r="C56" s="174">
        <v>2120.2184</v>
      </c>
      <c r="D56" s="174">
        <v>1907.73</v>
      </c>
      <c r="E56" s="174">
        <v>2254.6413</v>
      </c>
      <c r="F56" s="174">
        <v>2441.547</v>
      </c>
      <c r="G56" s="174">
        <v>2430.5015</v>
      </c>
      <c r="H56" s="174">
        <v>2314.7414</v>
      </c>
      <c r="I56" s="174">
        <v>2136.0765</v>
      </c>
      <c r="J56" s="174">
        <v>2100.39872131148</v>
      </c>
      <c r="K56" s="174">
        <v>2137.93956164384</v>
      </c>
      <c r="L56" s="174">
        <v>2454.91344109589</v>
      </c>
      <c r="M56" s="174">
        <v>2373.27460821918</v>
      </c>
      <c r="N56" s="174">
        <v>2329.99085519126</v>
      </c>
      <c r="O56" s="174">
        <v>2193.11808767123</v>
      </c>
      <c r="P56" s="174">
        <v>2187.78517534247</v>
      </c>
      <c r="Q56" s="174">
        <v>2119.06463561644</v>
      </c>
      <c r="R56" s="174">
        <v>1821.69127322404</v>
      </c>
      <c r="S56" s="174">
        <v>1889.70809041096</v>
      </c>
      <c r="T56" s="174">
        <v>1921.73120547945</v>
      </c>
      <c r="U56" s="174">
        <v>2014.367</v>
      </c>
      <c r="V56" s="175">
        <v>1733.98549853646</v>
      </c>
      <c r="W56" s="78">
        <v>-0.139190873094893</v>
      </c>
      <c r="X56" s="78">
        <v>-0.00593606567117799</v>
      </c>
      <c r="Y56" s="78">
        <v>0.0226117268483643</v>
      </c>
    </row>
    <row r="57" spans="8:8">
      <c r="A57" s="69" t="s">
        <v>271</v>
      </c>
      <c r="B57" s="174" t="s">
        <v>114</v>
      </c>
      <c r="C57" s="174" t="s">
        <v>114</v>
      </c>
      <c r="D57" s="174" t="s">
        <v>114</v>
      </c>
      <c r="E57" s="174" t="s">
        <v>114</v>
      </c>
      <c r="F57" s="174" t="s">
        <v>114</v>
      </c>
      <c r="G57" s="174" t="s">
        <v>114</v>
      </c>
      <c r="H57" s="174" t="s">
        <v>114</v>
      </c>
      <c r="I57" s="174" t="s">
        <v>114</v>
      </c>
      <c r="J57" s="174" t="s">
        <v>114</v>
      </c>
      <c r="K57" s="174" t="s">
        <v>114</v>
      </c>
      <c r="L57" s="174" t="s">
        <v>114</v>
      </c>
      <c r="M57" s="174" t="s">
        <v>114</v>
      </c>
      <c r="N57" s="174">
        <v>31.041</v>
      </c>
      <c r="O57" s="174">
        <v>99.7288</v>
      </c>
      <c r="P57" s="174">
        <v>155.3516</v>
      </c>
      <c r="Q57" s="174">
        <v>147.737701416016</v>
      </c>
      <c r="R57" s="174">
        <v>136.6917</v>
      </c>
      <c r="S57" s="174">
        <v>147.2005</v>
      </c>
      <c r="T57" s="174">
        <v>144.296</v>
      </c>
      <c r="U57" s="174">
        <v>171.516</v>
      </c>
      <c r="V57" s="175">
        <v>169.5109</v>
      </c>
      <c r="W57" s="78">
        <v>-0.0116904545348541</v>
      </c>
      <c r="X57" s="78" t="s">
        <v>114</v>
      </c>
      <c r="Y57" s="78">
        <v>0.00221047648429327</v>
      </c>
    </row>
    <row r="58" spans="8:8">
      <c r="A58" s="69" t="s">
        <v>272</v>
      </c>
      <c r="B58" s="174">
        <v>179.131904371585</v>
      </c>
      <c r="C58" s="174">
        <v>209.008120547945</v>
      </c>
      <c r="D58" s="174">
        <v>236.184490410959</v>
      </c>
      <c r="E58" s="174">
        <v>262.130315068493</v>
      </c>
      <c r="F58" s="174">
        <v>291.137267240437</v>
      </c>
      <c r="G58" s="174">
        <v>293.680414410959</v>
      </c>
      <c r="H58" s="174">
        <v>356.16085090411</v>
      </c>
      <c r="I58" s="174">
        <v>483.115660273973</v>
      </c>
      <c r="J58" s="174">
        <v>456.951459016393</v>
      </c>
      <c r="K58" s="174">
        <v>475.212463013699</v>
      </c>
      <c r="L58" s="174">
        <v>462.070895890411</v>
      </c>
      <c r="M58" s="174">
        <v>291.002271232877</v>
      </c>
      <c r="N58" s="174">
        <v>103.1075</v>
      </c>
      <c r="O58" s="174">
        <v>117.8534</v>
      </c>
      <c r="P58" s="174">
        <v>119.6045</v>
      </c>
      <c r="Q58" s="174">
        <v>109.062156164384</v>
      </c>
      <c r="R58" s="174">
        <v>103.613581967213</v>
      </c>
      <c r="S58" s="174">
        <v>94.6155496111484</v>
      </c>
      <c r="T58" s="174">
        <v>100.272005660298</v>
      </c>
      <c r="U58" s="174">
        <v>97.5262869469117</v>
      </c>
      <c r="V58" s="175">
        <v>85.6345258029517</v>
      </c>
      <c r="W58" s="78">
        <v>-0.121933906398315</v>
      </c>
      <c r="X58" s="78">
        <v>-0.146460966481118</v>
      </c>
      <c r="Y58" s="78">
        <v>0.0011167016724649</v>
      </c>
    </row>
    <row r="59" spans="8:8">
      <c r="A59" s="69" t="s">
        <v>273</v>
      </c>
      <c r="B59" s="174">
        <v>76.9420218579235</v>
      </c>
      <c r="C59" s="174">
        <v>70.5583835616438</v>
      </c>
      <c r="D59" s="174">
        <v>73.4447671232877</v>
      </c>
      <c r="E59" s="174">
        <v>66.7871232876712</v>
      </c>
      <c r="F59" s="174">
        <v>70.2395355191257</v>
      </c>
      <c r="G59" s="174">
        <v>71.6750136986301</v>
      </c>
      <c r="H59" s="174">
        <v>68.7254246575342</v>
      </c>
      <c r="I59" s="174">
        <v>95.7773698630137</v>
      </c>
      <c r="J59" s="174">
        <v>87.2793989071038</v>
      </c>
      <c r="K59" s="174">
        <v>82.4620821917808</v>
      </c>
      <c r="L59" s="174">
        <v>78.7329589041096</v>
      </c>
      <c r="M59" s="174">
        <v>69.9684657534247</v>
      </c>
      <c r="N59" s="174">
        <v>69.630218579235</v>
      </c>
      <c r="O59" s="174">
        <v>64.0060821917808</v>
      </c>
      <c r="P59" s="174">
        <v>59.2656712328767</v>
      </c>
      <c r="Q59" s="174">
        <v>53.6614520547945</v>
      </c>
      <c r="R59" s="174">
        <v>51.0355464480874</v>
      </c>
      <c r="S59" s="174">
        <v>43.2536164383562</v>
      </c>
      <c r="T59" s="174">
        <v>43.1482739726027</v>
      </c>
      <c r="U59" s="174">
        <v>39.587698630137</v>
      </c>
      <c r="V59" s="175">
        <v>32.7266229508197</v>
      </c>
      <c r="W59" s="78">
        <v>-0.173313325015922</v>
      </c>
      <c r="X59" s="78">
        <v>-0.0707542234776314</v>
      </c>
      <c r="Y59" s="78">
        <v>4.26765656032263E-4</v>
      </c>
    </row>
    <row r="60" spans="8:8">
      <c r="A60" s="69" t="s">
        <v>216</v>
      </c>
      <c r="B60" s="174">
        <v>145.081256830601</v>
      </c>
      <c r="C60" s="174">
        <v>136.242602739726</v>
      </c>
      <c r="D60" s="174">
        <v>136.363901369863</v>
      </c>
      <c r="E60" s="174">
        <v>140.257484931507</v>
      </c>
      <c r="F60" s="174">
        <v>172.671508196721</v>
      </c>
      <c r="G60" s="174">
        <v>177.19656856985</v>
      </c>
      <c r="H60" s="174">
        <v>227.043931874743</v>
      </c>
      <c r="I60" s="174">
        <v>191.118315719443</v>
      </c>
      <c r="J60" s="174">
        <v>183.727950819672</v>
      </c>
      <c r="K60" s="174">
        <v>181.477376027397</v>
      </c>
      <c r="L60" s="174">
        <v>148.812005479452</v>
      </c>
      <c r="M60" s="174">
        <v>197.946221917808</v>
      </c>
      <c r="N60" s="174">
        <v>195.997983606557</v>
      </c>
      <c r="O60" s="174">
        <v>225.378471232877</v>
      </c>
      <c r="P60" s="174">
        <v>230.949928767123</v>
      </c>
      <c r="Q60" s="174">
        <v>262.248672360078</v>
      </c>
      <c r="R60" s="174">
        <v>254.865167391331</v>
      </c>
      <c r="S60" s="174">
        <v>300.197138520967</v>
      </c>
      <c r="T60" s="174">
        <v>299.307185715795</v>
      </c>
      <c r="U60" s="174">
        <v>329.875708373947</v>
      </c>
      <c r="V60" s="175">
        <v>313.442665956831</v>
      </c>
      <c r="W60" s="78">
        <v>-0.0498158609438688</v>
      </c>
      <c r="X60" s="78">
        <v>0.0615801382777423</v>
      </c>
      <c r="Y60" s="78">
        <v>0.00408739285952564</v>
      </c>
    </row>
    <row r="61" spans="8:8" s="70" ht="10.2" customFormat="1">
      <c r="A61" s="80" t="s">
        <v>174</v>
      </c>
      <c r="B61" s="176">
        <v>7377.66439672131</v>
      </c>
      <c r="C61" s="176">
        <v>7304.2440109589</v>
      </c>
      <c r="D61" s="176">
        <v>7342.26601917808</v>
      </c>
      <c r="E61" s="176">
        <v>8013.14674384247</v>
      </c>
      <c r="F61" s="176">
        <v>8899.25406785792</v>
      </c>
      <c r="G61" s="176">
        <v>9225.51097123163</v>
      </c>
      <c r="H61" s="176">
        <v>9487.44037695348</v>
      </c>
      <c r="I61" s="176">
        <v>9669.43963796431</v>
      </c>
      <c r="J61" s="176">
        <v>9734.87042333686</v>
      </c>
      <c r="K61" s="176">
        <v>9417.77427690509</v>
      </c>
      <c r="L61" s="176">
        <v>9758.61521620048</v>
      </c>
      <c r="M61" s="176">
        <v>8083.40545757377</v>
      </c>
      <c r="N61" s="176">
        <v>8802.23564151826</v>
      </c>
      <c r="O61" s="176">
        <v>8158.30173975838</v>
      </c>
      <c r="P61" s="176">
        <v>7741.54754859906</v>
      </c>
      <c r="Q61" s="176">
        <v>7638.53212159045</v>
      </c>
      <c r="R61" s="176">
        <v>7199.28916520554</v>
      </c>
      <c r="S61" s="176">
        <v>7651.13808676225</v>
      </c>
      <c r="T61" s="176">
        <v>7796.92489548568</v>
      </c>
      <c r="U61" s="176">
        <v>7959.17621917313</v>
      </c>
      <c r="V61" s="176">
        <v>6424.15469974467</v>
      </c>
      <c r="W61" s="108">
        <v>-0.192861858709786</v>
      </c>
      <c r="X61" s="108">
        <v>-0.0166865393102422</v>
      </c>
      <c r="Y61" s="108">
        <v>0.0837730369861036</v>
      </c>
    </row>
    <row r="62" spans="8:8">
      <c r="B62" s="174"/>
      <c r="C62" s="174"/>
      <c r="D62" s="174"/>
      <c r="E62" s="174"/>
      <c r="F62" s="174"/>
      <c r="G62" s="174"/>
      <c r="H62" s="174"/>
      <c r="I62" s="174"/>
      <c r="J62" s="174"/>
      <c r="K62" s="174"/>
      <c r="L62" s="174"/>
      <c r="M62" s="174"/>
      <c r="N62" s="174"/>
      <c r="O62" s="174"/>
      <c r="P62" s="174"/>
      <c r="Q62" s="174"/>
      <c r="R62" s="174"/>
      <c r="S62" s="174"/>
      <c r="T62" s="174"/>
      <c r="U62" s="174"/>
      <c r="V62" s="175"/>
      <c r="W62" s="78"/>
      <c r="X62" s="78"/>
      <c r="Y62" s="78"/>
    </row>
    <row r="63" spans="8:8">
      <c r="A63" s="69" t="s">
        <v>175</v>
      </c>
      <c r="B63" s="174">
        <v>709.751868090178</v>
      </c>
      <c r="C63" s="174">
        <v>658.356661835913</v>
      </c>
      <c r="D63" s="174">
        <v>650.779283751901</v>
      </c>
      <c r="E63" s="174">
        <v>558.352686148159</v>
      </c>
      <c r="F63" s="174">
        <v>481.250519360844</v>
      </c>
      <c r="G63" s="174">
        <v>470.484064521291</v>
      </c>
      <c r="H63" s="174">
        <v>424.258935705514</v>
      </c>
      <c r="I63" s="174">
        <v>461.258532001734</v>
      </c>
      <c r="J63" s="174">
        <v>463.033182398899</v>
      </c>
      <c r="K63" s="174">
        <v>457.762086522482</v>
      </c>
      <c r="L63" s="174">
        <v>472.704264319721</v>
      </c>
      <c r="M63" s="174">
        <v>411.288139686621</v>
      </c>
      <c r="N63" s="174">
        <v>405.407517409068</v>
      </c>
      <c r="O63" s="174">
        <v>334.676521590708</v>
      </c>
      <c r="P63" s="174">
        <v>353.304700807425</v>
      </c>
      <c r="Q63" s="174">
        <v>322.251991326829</v>
      </c>
      <c r="R63" s="174">
        <v>289.702496162639</v>
      </c>
      <c r="S63" s="174">
        <v>263.250120077875</v>
      </c>
      <c r="T63" s="174">
        <v>283.568793634241</v>
      </c>
      <c r="U63" s="174">
        <v>360.695659240404</v>
      </c>
      <c r="V63" s="175">
        <v>355.669040828324</v>
      </c>
      <c r="W63" s="78">
        <v>-0.0139358993747404</v>
      </c>
      <c r="X63" s="78">
        <v>-0.0235497755435037</v>
      </c>
      <c r="Y63" s="78">
        <v>0.00463803832639762</v>
      </c>
    </row>
    <row r="64" spans="8:8">
      <c r="A64" s="69" t="s">
        <v>239</v>
      </c>
      <c r="B64" s="174">
        <v>178.0</v>
      </c>
      <c r="C64" s="174">
        <v>188.0</v>
      </c>
      <c r="D64" s="174">
        <v>195.0</v>
      </c>
      <c r="E64" s="174">
        <v>200.0</v>
      </c>
      <c r="F64" s="174">
        <v>193.932703548612</v>
      </c>
      <c r="G64" s="174">
        <v>191.695622864287</v>
      </c>
      <c r="H64" s="174">
        <v>205.01782630135</v>
      </c>
      <c r="I64" s="174">
        <v>179.362185603043</v>
      </c>
      <c r="J64" s="174">
        <v>160.539179069139</v>
      </c>
      <c r="K64" s="174">
        <v>154.673200586392</v>
      </c>
      <c r="L64" s="174">
        <v>159.474881225701</v>
      </c>
      <c r="M64" s="174">
        <v>152.593576334852</v>
      </c>
      <c r="N64" s="174">
        <v>146.169563417272</v>
      </c>
      <c r="O64" s="174">
        <v>122.022183755324</v>
      </c>
      <c r="P64" s="174">
        <v>114.353694128676</v>
      </c>
      <c r="Q64" s="174">
        <v>115.319992908411</v>
      </c>
      <c r="R64" s="174">
        <v>109.079467812305</v>
      </c>
      <c r="S64" s="174">
        <v>100.587292908807</v>
      </c>
      <c r="T64" s="174">
        <v>99.5197264740695</v>
      </c>
      <c r="U64" s="174">
        <v>109.572048654392</v>
      </c>
      <c r="V64" s="175">
        <v>100.461994178583</v>
      </c>
      <c r="W64" s="78">
        <v>-0.0831421387816124</v>
      </c>
      <c r="X64" s="78">
        <v>-0.0338857877710317</v>
      </c>
      <c r="Y64" s="78">
        <v>0.00131005661404055</v>
      </c>
    </row>
    <row r="65" spans="8:8">
      <c r="A65" s="69" t="s">
        <v>177</v>
      </c>
      <c r="B65" s="174">
        <v>3256.84316939891</v>
      </c>
      <c r="C65" s="174">
        <v>3310.14767123288</v>
      </c>
      <c r="D65" s="174">
        <v>3351.03501369863</v>
      </c>
      <c r="E65" s="174">
        <v>3405.63849315069</v>
      </c>
      <c r="F65" s="174">
        <v>3485.77549180328</v>
      </c>
      <c r="G65" s="174">
        <v>3641.96371780822</v>
      </c>
      <c r="H65" s="174">
        <v>3710.50022191781</v>
      </c>
      <c r="I65" s="174">
        <v>3741.67782465753</v>
      </c>
      <c r="J65" s="174">
        <v>3813.99526775956</v>
      </c>
      <c r="K65" s="174">
        <v>3805.37452054794</v>
      </c>
      <c r="L65" s="174">
        <v>4076.96608219178</v>
      </c>
      <c r="M65" s="174">
        <v>4074.18469863014</v>
      </c>
      <c r="N65" s="174">
        <v>4155.22879781421</v>
      </c>
      <c r="O65" s="174">
        <v>4216.44262753425</v>
      </c>
      <c r="P65" s="174">
        <v>4245.9577260274</v>
      </c>
      <c r="Q65" s="174">
        <v>4308.83506849315</v>
      </c>
      <c r="R65" s="174">
        <v>3999.15587431694</v>
      </c>
      <c r="S65" s="174">
        <v>3845.86021917808</v>
      </c>
      <c r="T65" s="174">
        <v>3797.66295890411</v>
      </c>
      <c r="U65" s="174">
        <v>3835.97978082192</v>
      </c>
      <c r="V65" s="175">
        <v>3900.70155737705</v>
      </c>
      <c r="W65" s="78">
        <v>0.0168722934564747</v>
      </c>
      <c r="X65" s="78">
        <v>8.0136803474562E-4</v>
      </c>
      <c r="Y65" s="78">
        <v>0.0508663989444225</v>
      </c>
    </row>
    <row r="66" spans="8:8">
      <c r="A66" s="69" t="s">
        <v>179</v>
      </c>
      <c r="B66" s="174">
        <v>660.911803278689</v>
      </c>
      <c r="C66" s="174">
        <v>659.586739726027</v>
      </c>
      <c r="D66" s="174">
        <v>678.566465753425</v>
      </c>
      <c r="E66" s="174">
        <v>686.047068493151</v>
      </c>
      <c r="F66" s="174">
        <v>705.520300546448</v>
      </c>
      <c r="G66" s="174">
        <v>673.899863013699</v>
      </c>
      <c r="H66" s="174">
        <v>698.226684931507</v>
      </c>
      <c r="I66" s="174">
        <v>707.436465753425</v>
      </c>
      <c r="J66" s="174">
        <v>703.498360655738</v>
      </c>
      <c r="K66" s="174">
        <v>690.167991780822</v>
      </c>
      <c r="L66" s="174">
        <v>761.764726027397</v>
      </c>
      <c r="M66" s="174">
        <v>793.125323287671</v>
      </c>
      <c r="N66" s="174">
        <v>786.108806994536</v>
      </c>
      <c r="O66" s="174">
        <v>789.455235369863</v>
      </c>
      <c r="P66" s="174">
        <v>777.858473479452</v>
      </c>
      <c r="Q66" s="174">
        <v>771.14911169863</v>
      </c>
      <c r="R66" s="174">
        <v>744.371159016394</v>
      </c>
      <c r="S66" s="174">
        <v>743.789972027397</v>
      </c>
      <c r="T66" s="174">
        <v>718.965203178082</v>
      </c>
      <c r="U66" s="174">
        <v>676.574015342466</v>
      </c>
      <c r="V66" s="175">
        <v>635.827716120219</v>
      </c>
      <c r="W66" s="78">
        <v>-0.0602244518681704</v>
      </c>
      <c r="X66" s="78">
        <v>-0.00198734096304398</v>
      </c>
      <c r="Y66" s="78">
        <v>0.00829139727619664</v>
      </c>
    </row>
    <row r="67" spans="8:8">
      <c r="A67" s="69" t="s">
        <v>180</v>
      </c>
      <c r="B67" s="174">
        <v>1413.70408196721</v>
      </c>
      <c r="C67" s="174">
        <v>1342.05287671233</v>
      </c>
      <c r="D67" s="174">
        <v>1248.59976712329</v>
      </c>
      <c r="E67" s="174">
        <v>1139.21686849315</v>
      </c>
      <c r="F67" s="174">
        <v>1094.22468306011</v>
      </c>
      <c r="G67" s="174">
        <v>1062.06301369863</v>
      </c>
      <c r="H67" s="174">
        <v>1005.61369863014</v>
      </c>
      <c r="I67" s="174">
        <v>954.378082191781</v>
      </c>
      <c r="J67" s="174">
        <v>976.775956284153</v>
      </c>
      <c r="K67" s="174">
        <v>948.802739726027</v>
      </c>
      <c r="L67" s="174">
        <v>944.898630136986</v>
      </c>
      <c r="M67" s="174">
        <v>902.05205479452</v>
      </c>
      <c r="N67" s="174">
        <v>859.0</v>
      </c>
      <c r="O67" s="174">
        <v>825.0</v>
      </c>
      <c r="P67" s="174">
        <v>788.77</v>
      </c>
      <c r="Q67" s="174">
        <v>785.793</v>
      </c>
      <c r="R67" s="174">
        <v>831.058</v>
      </c>
      <c r="S67" s="174">
        <v>801.024</v>
      </c>
      <c r="T67" s="174">
        <v>772.127482591763</v>
      </c>
      <c r="U67" s="174">
        <v>745.139365163107</v>
      </c>
      <c r="V67" s="175">
        <v>708.248338797814</v>
      </c>
      <c r="W67" s="78">
        <v>-0.049508894698132</v>
      </c>
      <c r="X67" s="78">
        <v>-0.0238733774444583</v>
      </c>
      <c r="Y67" s="78">
        <v>0.009235785415288</v>
      </c>
    </row>
    <row r="68" spans="8:8">
      <c r="A68" s="69" t="s">
        <v>182</v>
      </c>
      <c r="B68" s="174">
        <v>681.0</v>
      </c>
      <c r="C68" s="174">
        <v>666.0</v>
      </c>
      <c r="D68" s="174">
        <v>698.0</v>
      </c>
      <c r="E68" s="174">
        <v>738.0</v>
      </c>
      <c r="F68" s="174">
        <v>762.0</v>
      </c>
      <c r="G68" s="174">
        <v>703.512328767123</v>
      </c>
      <c r="H68" s="174">
        <v>666.92602739726</v>
      </c>
      <c r="I68" s="174">
        <v>682.712328767123</v>
      </c>
      <c r="J68" s="174">
        <v>688.008196721311</v>
      </c>
      <c r="K68" s="174">
        <v>658.846575342466</v>
      </c>
      <c r="L68" s="174">
        <v>653.364383561644</v>
      </c>
      <c r="M68" s="174">
        <v>582.996868493151</v>
      </c>
      <c r="N68" s="174">
        <v>597.557549180328</v>
      </c>
      <c r="O68" s="174">
        <v>588.208219178082</v>
      </c>
      <c r="P68" s="174">
        <v>610.016438356164</v>
      </c>
      <c r="Q68" s="174">
        <v>661.61</v>
      </c>
      <c r="R68" s="174">
        <v>666.83</v>
      </c>
      <c r="S68" s="174">
        <v>660.394111149088</v>
      </c>
      <c r="T68" s="174">
        <v>652.809913203532</v>
      </c>
      <c r="U68" s="174">
        <v>604.475</v>
      </c>
      <c r="V68" s="175">
        <v>541.075</v>
      </c>
      <c r="W68" s="78">
        <v>-0.104884403821498</v>
      </c>
      <c r="X68" s="78">
        <v>-0.0085760520851158</v>
      </c>
      <c r="Y68" s="78">
        <v>0.00705579147853608</v>
      </c>
    </row>
    <row r="69" spans="8:8">
      <c r="A69" s="69" t="s">
        <v>190</v>
      </c>
      <c r="B69" s="174">
        <v>110.3</v>
      </c>
      <c r="C69" s="174">
        <v>113.761</v>
      </c>
      <c r="D69" s="174">
        <v>129.291</v>
      </c>
      <c r="E69" s="174">
        <v>158.985</v>
      </c>
      <c r="F69" s="174">
        <v>153.72</v>
      </c>
      <c r="G69" s="174">
        <v>183.377</v>
      </c>
      <c r="H69" s="174">
        <v>204.2</v>
      </c>
      <c r="I69" s="174">
        <v>213.408</v>
      </c>
      <c r="J69" s="174">
        <v>228.828</v>
      </c>
      <c r="K69" s="174">
        <v>237.941</v>
      </c>
      <c r="L69" s="174">
        <v>241.801</v>
      </c>
      <c r="M69" s="174">
        <v>224.127</v>
      </c>
      <c r="N69" s="174">
        <v>238.616</v>
      </c>
      <c r="O69" s="174">
        <v>240.64</v>
      </c>
      <c r="P69" s="174">
        <v>232.852</v>
      </c>
      <c r="Q69" s="174">
        <v>248.016</v>
      </c>
      <c r="R69" s="174">
        <v>257.569</v>
      </c>
      <c r="S69" s="174">
        <v>239.82</v>
      </c>
      <c r="T69" s="174">
        <v>228.21</v>
      </c>
      <c r="U69" s="174">
        <v>228.221</v>
      </c>
      <c r="V69" s="175">
        <v>201.864</v>
      </c>
      <c r="W69" s="78">
        <v>-0.115488933971895</v>
      </c>
      <c r="X69" s="78">
        <v>-0.0041621427788564</v>
      </c>
      <c r="Y69" s="78">
        <v>0.00263237128128856</v>
      </c>
    </row>
    <row r="70" spans="8:8">
      <c r="A70" s="69" t="s">
        <v>191</v>
      </c>
      <c r="B70" s="174">
        <v>329.38087431694</v>
      </c>
      <c r="C70" s="174">
        <v>341.271780821918</v>
      </c>
      <c r="D70" s="174">
        <v>341.88</v>
      </c>
      <c r="E70" s="174">
        <v>358.849315068493</v>
      </c>
      <c r="F70" s="174">
        <v>405.402732240437</v>
      </c>
      <c r="G70" s="174">
        <v>375.453698630137</v>
      </c>
      <c r="H70" s="174">
        <v>340.602739726027</v>
      </c>
      <c r="I70" s="174">
        <v>322.761643835616</v>
      </c>
      <c r="J70" s="174">
        <v>301.337704918033</v>
      </c>
      <c r="K70" s="174">
        <v>331.682191780822</v>
      </c>
      <c r="L70" s="174">
        <v>304.393424657534</v>
      </c>
      <c r="M70" s="174">
        <v>308.011232876712</v>
      </c>
      <c r="N70" s="174">
        <v>338.540519125683</v>
      </c>
      <c r="O70" s="174">
        <v>336.966219178082</v>
      </c>
      <c r="P70" s="174">
        <v>315.416438356164</v>
      </c>
      <c r="Q70" s="174">
        <v>342.380821917808</v>
      </c>
      <c r="R70" s="174">
        <v>307.504098360656</v>
      </c>
      <c r="S70" s="174">
        <v>275.059863013699</v>
      </c>
      <c r="T70" s="174">
        <v>243.288493150685</v>
      </c>
      <c r="U70" s="174">
        <v>224.616109589041</v>
      </c>
      <c r="V70" s="175">
        <v>195.327336065574</v>
      </c>
      <c r="W70" s="78">
        <v>-0.130394803725584</v>
      </c>
      <c r="X70" s="78">
        <v>-0.0382285640721696</v>
      </c>
      <c r="Y70" s="78">
        <v>0.00254713108780969</v>
      </c>
    </row>
    <row r="71" spans="8:8">
      <c r="A71" s="69" t="s">
        <v>192</v>
      </c>
      <c r="B71" s="174">
        <v>183.640915196886</v>
      </c>
      <c r="C71" s="174">
        <v>177.241413508367</v>
      </c>
      <c r="D71" s="174">
        <v>181.933441802874</v>
      </c>
      <c r="E71" s="174">
        <v>179.831965938897</v>
      </c>
      <c r="F71" s="174">
        <v>207.713481400666</v>
      </c>
      <c r="G71" s="174">
        <v>242.667131829383</v>
      </c>
      <c r="H71" s="174">
        <v>253.327308983946</v>
      </c>
      <c r="I71" s="174">
        <v>273.940498614924</v>
      </c>
      <c r="J71" s="174">
        <v>290.429573149571</v>
      </c>
      <c r="K71" s="174">
        <v>280.67410537598</v>
      </c>
      <c r="L71" s="174">
        <v>269.886327876194</v>
      </c>
      <c r="M71" s="174">
        <v>256.248971658915</v>
      </c>
      <c r="N71" s="174">
        <v>246.333967773777</v>
      </c>
      <c r="O71" s="174">
        <v>236.858093594427</v>
      </c>
      <c r="P71" s="174">
        <v>260.874374136963</v>
      </c>
      <c r="Q71" s="174">
        <v>265.07313719031</v>
      </c>
      <c r="R71" s="174">
        <v>249.951613403851</v>
      </c>
      <c r="S71" s="174">
        <v>241.068616354222</v>
      </c>
      <c r="T71" s="174">
        <v>207.672532434225</v>
      </c>
      <c r="U71" s="174">
        <v>205.410990208099</v>
      </c>
      <c r="V71" s="175">
        <v>189.168800483309</v>
      </c>
      <c r="W71" s="78">
        <v>-0.0790716685038861</v>
      </c>
      <c r="X71" s="78">
        <v>-0.0307358878300468</v>
      </c>
      <c r="Y71" s="78">
        <v>0.00246682180927787</v>
      </c>
    </row>
    <row r="72" spans="8:8" s="70" ht="10.2" customFormat="1">
      <c r="A72" s="80" t="s">
        <v>193</v>
      </c>
      <c r="B72" s="176">
        <v>7523.53271224881</v>
      </c>
      <c r="C72" s="176">
        <v>7456.41814383743</v>
      </c>
      <c r="D72" s="176">
        <v>7475.08497213012</v>
      </c>
      <c r="E72" s="176">
        <v>7424.92139729254</v>
      </c>
      <c r="F72" s="176">
        <v>7489.53991196039</v>
      </c>
      <c r="G72" s="176">
        <v>7545.11644113277</v>
      </c>
      <c r="H72" s="176">
        <v>7508.67344359355</v>
      </c>
      <c r="I72" s="176">
        <v>7536.93556142518</v>
      </c>
      <c r="J72" s="176">
        <v>7626.44542095641</v>
      </c>
      <c r="K72" s="176">
        <v>7565.92441166294</v>
      </c>
      <c r="L72" s="176">
        <v>7885.25371999696</v>
      </c>
      <c r="M72" s="176">
        <v>7704.62786576258</v>
      </c>
      <c r="N72" s="176">
        <v>7772.96272171487</v>
      </c>
      <c r="O72" s="176">
        <v>7690.26910020073</v>
      </c>
      <c r="P72" s="176">
        <v>7699.40384529224</v>
      </c>
      <c r="Q72" s="176">
        <v>7820.42912353514</v>
      </c>
      <c r="R72" s="176">
        <v>7455.22170907278</v>
      </c>
      <c r="S72" s="176">
        <v>7170.85419470917</v>
      </c>
      <c r="T72" s="176">
        <v>7003.82510357071</v>
      </c>
      <c r="U72" s="176">
        <v>6990.68396901943</v>
      </c>
      <c r="V72" s="176">
        <v>6828.34378385087</v>
      </c>
      <c r="W72" s="108">
        <v>-0.0232223607715638</v>
      </c>
      <c r="X72" s="108">
        <v>-0.00787643052592812</v>
      </c>
      <c r="Y72" s="108">
        <v>0.0890437922332575</v>
      </c>
    </row>
    <row r="73" spans="8:8">
      <c r="B73" s="174"/>
      <c r="C73" s="174"/>
      <c r="D73" s="174"/>
      <c r="E73" s="174"/>
      <c r="F73" s="174"/>
      <c r="G73" s="174"/>
      <c r="H73" s="174"/>
      <c r="I73" s="174"/>
      <c r="J73" s="174"/>
      <c r="K73" s="174"/>
      <c r="L73" s="174"/>
      <c r="M73" s="174"/>
      <c r="N73" s="174"/>
      <c r="O73" s="174"/>
      <c r="P73" s="174"/>
      <c r="Q73" s="174"/>
      <c r="R73" s="174"/>
      <c r="S73" s="174"/>
      <c r="T73" s="174"/>
      <c r="U73" s="174"/>
      <c r="V73" s="175"/>
      <c r="W73" s="78"/>
      <c r="X73" s="78"/>
      <c r="Y73" s="78"/>
    </row>
    <row r="74" spans="8:8">
      <c r="A74" s="167" t="s">
        <v>194</v>
      </c>
      <c r="B74" s="178">
        <v>68425.2708156988</v>
      </c>
      <c r="C74" s="178">
        <v>68507.8509103444</v>
      </c>
      <c r="D74" s="178">
        <v>67551.9332408264</v>
      </c>
      <c r="E74" s="178">
        <v>70803.3641314095</v>
      </c>
      <c r="F74" s="178">
        <v>74162.6049367221</v>
      </c>
      <c r="G74" s="178">
        <v>74971.4983154513</v>
      </c>
      <c r="H74" s="178">
        <v>75625.6317137957</v>
      </c>
      <c r="I74" s="178">
        <v>75428.8621007029</v>
      </c>
      <c r="J74" s="178">
        <v>75997.0093001496</v>
      </c>
      <c r="K74" s="178">
        <v>74047.3830795737</v>
      </c>
      <c r="L74" s="178">
        <v>75368.3693458033</v>
      </c>
      <c r="M74" s="178">
        <v>75638.269168466</v>
      </c>
      <c r="N74" s="178">
        <v>77469.357998696</v>
      </c>
      <c r="O74" s="178">
        <v>77790.0275499166</v>
      </c>
      <c r="P74" s="178">
        <v>79200.7892588388</v>
      </c>
      <c r="Q74" s="178">
        <v>81566.5563399026</v>
      </c>
      <c r="R74" s="178">
        <v>81456.7342974888</v>
      </c>
      <c r="S74" s="178">
        <v>81850.6719308805</v>
      </c>
      <c r="T74" s="178">
        <v>83573.9096554774</v>
      </c>
      <c r="U74" s="178">
        <v>83148.0170148232</v>
      </c>
      <c r="V74" s="178">
        <v>76685.2310822911</v>
      </c>
      <c r="W74" s="169">
        <v>-0.0777262785639248</v>
      </c>
      <c r="X74" s="169">
        <v>0.011659159971505</v>
      </c>
      <c r="Y74" s="169">
        <v>1.0</v>
      </c>
    </row>
    <row r="75" spans="8:8">
      <c r="A75" s="69" t="s">
        <v>195</v>
      </c>
      <c r="B75" s="174">
        <v>18886.9092848312</v>
      </c>
      <c r="C75" s="174">
        <v>18664.1228395014</v>
      </c>
      <c r="D75" s="174">
        <v>18710.3484844243</v>
      </c>
      <c r="E75" s="174">
        <v>18522.6296648785</v>
      </c>
      <c r="F75" s="174">
        <v>18004.3461313226</v>
      </c>
      <c r="G75" s="174">
        <v>17166.5602824989</v>
      </c>
      <c r="H75" s="174">
        <v>16661.8848645281</v>
      </c>
      <c r="I75" s="174">
        <v>16385.2971592507</v>
      </c>
      <c r="J75" s="174">
        <v>15817.2754565259</v>
      </c>
      <c r="K75" s="174">
        <v>15824.2220881371</v>
      </c>
      <c r="L75" s="174">
        <v>15901.5261747723</v>
      </c>
      <c r="M75" s="174">
        <v>15951.2248127357</v>
      </c>
      <c r="N75" s="174">
        <v>16735.740217905</v>
      </c>
      <c r="O75" s="174">
        <v>17740.8989348621</v>
      </c>
      <c r="P75" s="174">
        <v>19226.8962763016</v>
      </c>
      <c r="Q75" s="174">
        <v>19950.5545272434</v>
      </c>
      <c r="R75" s="174">
        <v>19096.8909609268</v>
      </c>
      <c r="S75" s="174">
        <v>19645.4852486448</v>
      </c>
      <c r="T75" s="174">
        <v>21504.2744841468</v>
      </c>
      <c r="U75" s="174">
        <v>22758.6220798285</v>
      </c>
      <c r="V75" s="175">
        <v>21686.6234883945</v>
      </c>
      <c r="W75" s="78">
        <v>-0.0471029655342838</v>
      </c>
      <c r="X75" s="78">
        <v>0.037008603399296</v>
      </c>
      <c r="Y75" s="78">
        <v>0.282800523416596</v>
      </c>
    </row>
    <row r="76" spans="8:8">
      <c r="A76" s="69" t="s">
        <v>196</v>
      </c>
      <c r="B76" s="174">
        <v>49538.3615308676</v>
      </c>
      <c r="C76" s="174">
        <v>49843.728070843</v>
      </c>
      <c r="D76" s="174">
        <v>48841.5847564021</v>
      </c>
      <c r="E76" s="174">
        <v>52280.734466531</v>
      </c>
      <c r="F76" s="174">
        <v>56158.2588053995</v>
      </c>
      <c r="G76" s="174">
        <v>57804.9380329524</v>
      </c>
      <c r="H76" s="174">
        <v>58963.7468492676</v>
      </c>
      <c r="I76" s="174">
        <v>59043.5649414521</v>
      </c>
      <c r="J76" s="174">
        <v>60179.7338436238</v>
      </c>
      <c r="K76" s="174">
        <v>58223.1609914366</v>
      </c>
      <c r="L76" s="174">
        <v>59466.843171031</v>
      </c>
      <c r="M76" s="174">
        <v>59687.0443557303</v>
      </c>
      <c r="N76" s="174">
        <v>60733.6177807909</v>
      </c>
      <c r="O76" s="174">
        <v>60049.1286150545</v>
      </c>
      <c r="P76" s="174">
        <v>59973.8929825372</v>
      </c>
      <c r="Q76" s="174">
        <v>61616.0018126592</v>
      </c>
      <c r="R76" s="174">
        <v>62359.843336562</v>
      </c>
      <c r="S76" s="174">
        <v>62205.1866822357</v>
      </c>
      <c r="T76" s="174">
        <v>62069.6351713305</v>
      </c>
      <c r="U76" s="174">
        <v>60389.3949349947</v>
      </c>
      <c r="V76" s="175">
        <v>54998.6075938966</v>
      </c>
      <c r="W76" s="78">
        <v>-0.0892671196143121</v>
      </c>
      <c r="X76" s="78">
        <v>0.00365970826073792</v>
      </c>
      <c r="Y76" s="78">
        <v>0.717199476583405</v>
      </c>
    </row>
    <row r="77" spans="8:8">
      <c r="A77" s="69" t="s">
        <v>274</v>
      </c>
      <c r="B77" s="183">
        <v>28449.9795107814</v>
      </c>
      <c r="C77" s="183">
        <v>28011.8648495902</v>
      </c>
      <c r="D77" s="183">
        <v>26040.3815411507</v>
      </c>
      <c r="E77" s="183">
        <v>28421.518431363</v>
      </c>
      <c r="F77" s="183">
        <v>31298.4850338387</v>
      </c>
      <c r="G77" s="183">
        <v>32180.771478345</v>
      </c>
      <c r="H77" s="183">
        <v>32698.5219165034</v>
      </c>
      <c r="I77" s="183">
        <v>32306.1427935842</v>
      </c>
      <c r="J77" s="183">
        <v>33211.71788436</v>
      </c>
      <c r="K77" s="183">
        <v>30865.6131541348</v>
      </c>
      <c r="L77" s="183">
        <v>31289.9080961923</v>
      </c>
      <c r="M77" s="183">
        <v>31725.4052543097</v>
      </c>
      <c r="N77" s="183">
        <v>32992.7664693541</v>
      </c>
      <c r="O77" s="183">
        <v>32063.0144295445</v>
      </c>
      <c r="P77" s="183">
        <v>31861.231318104</v>
      </c>
      <c r="Q77" s="183">
        <v>33173.6235813827</v>
      </c>
      <c r="R77" s="183">
        <v>34093.1341096988</v>
      </c>
      <c r="S77" s="183">
        <v>34009.8348595573</v>
      </c>
      <c r="T77" s="183">
        <v>33766.2435187104</v>
      </c>
      <c r="U77" s="183">
        <v>31880.208406066</v>
      </c>
      <c r="V77" s="184">
        <v>27838.3318992424</v>
      </c>
      <c r="W77" s="185">
        <v>-0.126783252334528</v>
      </c>
      <c r="X77" s="185">
        <v>0.00323950286254271</v>
      </c>
      <c r="Y77" s="185">
        <v>0.363020773444225</v>
      </c>
    </row>
    <row r="78" spans="8:8">
      <c r="A78" s="69" t="s">
        <v>275</v>
      </c>
      <c r="B78" s="183">
        <v>39975.2913049174</v>
      </c>
      <c r="C78" s="183">
        <v>40495.9860607541</v>
      </c>
      <c r="D78" s="183">
        <v>41511.5516996757</v>
      </c>
      <c r="E78" s="183">
        <v>42381.8457000466</v>
      </c>
      <c r="F78" s="183">
        <v>42864.1199028834</v>
      </c>
      <c r="G78" s="183">
        <v>42790.7268371063</v>
      </c>
      <c r="H78" s="183">
        <v>42927.1097972923</v>
      </c>
      <c r="I78" s="183">
        <v>43122.7193071187</v>
      </c>
      <c r="J78" s="183">
        <v>42785.2914157897</v>
      </c>
      <c r="K78" s="183">
        <v>43181.7699254388</v>
      </c>
      <c r="L78" s="183">
        <v>44078.461249611</v>
      </c>
      <c r="M78" s="183">
        <v>43912.8639141563</v>
      </c>
      <c r="N78" s="183">
        <v>44476.5915293418</v>
      </c>
      <c r="O78" s="183">
        <v>45727.0131203722</v>
      </c>
      <c r="P78" s="183">
        <v>47339.5579407348</v>
      </c>
      <c r="Q78" s="183">
        <v>48392.93275852</v>
      </c>
      <c r="R78" s="183">
        <v>47363.60018779</v>
      </c>
      <c r="S78" s="183">
        <v>47840.8370713232</v>
      </c>
      <c r="T78" s="183">
        <v>49807.6661367669</v>
      </c>
      <c r="U78" s="183">
        <v>51267.8086087571</v>
      </c>
      <c r="V78" s="184">
        <v>48846.8991830487</v>
      </c>
      <c r="W78" s="185">
        <v>-0.0472208485481268</v>
      </c>
      <c r="X78" s="185">
        <v>0.0173126187502031</v>
      </c>
      <c r="Y78" s="185">
        <v>0.636979226555775</v>
      </c>
    </row>
    <row r="79" spans="8:8">
      <c r="A79" s="91" t="s">
        <v>217</v>
      </c>
      <c r="B79" s="179">
        <v>819.072095628415</v>
      </c>
      <c r="C79" s="179">
        <v>794.046923287671</v>
      </c>
      <c r="D79" s="179">
        <v>859.481742465753</v>
      </c>
      <c r="E79" s="179">
        <v>856.130794520548</v>
      </c>
      <c r="F79" s="179">
        <v>857.117535519126</v>
      </c>
      <c r="G79" s="179">
        <v>836.316827123288</v>
      </c>
      <c r="H79" s="179">
        <v>775.603141041096</v>
      </c>
      <c r="I79" s="179">
        <v>739.519654897392</v>
      </c>
      <c r="J79" s="179">
        <v>683.960270731133</v>
      </c>
      <c r="K79" s="179">
        <v>627.834777707681</v>
      </c>
      <c r="L79" s="179">
        <v>605.885327716924</v>
      </c>
      <c r="M79" s="179">
        <v>581.366249046874</v>
      </c>
      <c r="N79" s="179">
        <v>555.533789571624</v>
      </c>
      <c r="O79" s="179">
        <v>546.075947042651</v>
      </c>
      <c r="P79" s="179">
        <v>539.836866167752</v>
      </c>
      <c r="Q79" s="179">
        <v>522.804901547471</v>
      </c>
      <c r="R79" s="179">
        <v>456.890887213746</v>
      </c>
      <c r="S79" s="179">
        <v>450.936027591783</v>
      </c>
      <c r="T79" s="179">
        <v>436.173795227943</v>
      </c>
      <c r="U79" s="179">
        <v>403.380507800118</v>
      </c>
      <c r="V79" s="176">
        <v>384.685270927173</v>
      </c>
      <c r="W79" s="113">
        <v>-0.0463464062130872</v>
      </c>
      <c r="X79" s="113">
        <v>-0.0432753714964681</v>
      </c>
      <c r="Y79" s="113">
        <v>0.0050164192700204</v>
      </c>
    </row>
    <row r="81" spans="8:8">
      <c r="A81" s="69" t="s">
        <v>198</v>
      </c>
    </row>
    <row r="82" spans="8:8">
      <c r="A82" s="69" t="s">
        <v>317</v>
      </c>
    </row>
    <row r="83" spans="8:8">
      <c r="A83" s="114" t="s">
        <v>202</v>
      </c>
    </row>
    <row r="84" spans="8:8">
      <c r="A84" s="69" t="s">
        <v>318</v>
      </c>
    </row>
    <row r="85" spans="8:8">
      <c r="A85" s="173" t="s">
        <v>312</v>
      </c>
    </row>
  </sheetData>
  <mergeCells count="1">
    <mergeCell ref="W2:X2"/>
  </mergeCells>
  <conditionalFormatting sqref="W8:X79">
    <cfRule type="cellIs" operator="greaterThan" priority="6" dxfId="260">
      <formula>0</formula>
    </cfRule>
    <cfRule type="cellIs" operator="lessThanOrEqual" priority="5" dxfId="261">
      <formula>0</formula>
    </cfRule>
  </conditionalFormatting>
  <conditionalFormatting sqref="W5:Y7">
    <cfRule type="cellIs" operator="greaterThan" priority="2" dxfId="262">
      <formula>0</formula>
    </cfRule>
    <cfRule type="cellIs" operator="lessThanOrEqual" priority="1" dxfId="263">
      <formula>0</formula>
    </cfRule>
  </conditionalFormatting>
  <conditionalFormatting sqref="Y8:Y79">
    <cfRule type="cellIs" operator="lessThanOrEqual" priority="3" dxfId="264">
      <formula>0</formula>
    </cfRule>
    <cfRule type="cellIs" operator="greaterThan" priority="4" dxfId="265">
      <formula>0</formula>
    </cfRule>
  </conditionalFormatting>
  <hyperlinks>
    <hyperlink ref="L1" location="Contents!A1" display="Contents"/>
    <hyperlink ref="AA1" location="Contents!A1" display="Contents"/>
  </hyperlinks>
  <printOptions gridLines="1"/>
  <pageMargins left="0.74803149606299" right="0.74803149606299" top="0.98425196850394" bottom="0.98425196850394" header="0.51181102362205" footer="0.51181102362205"/>
  <pageSetup paperSize="9" fitToWidth="0" fitToHeight="0" orientation="landscape"/>
</worksheet>
</file>

<file path=xl/worksheets/sheet14.xml><?xml version="1.0" encoding="utf-8"?>
<worksheet xmlns:r="http://schemas.openxmlformats.org/officeDocument/2006/relationships" xmlns="http://schemas.openxmlformats.org/spreadsheetml/2006/main">
  <dimension ref="A1:AB86"/>
  <sheetViews>
    <sheetView workbookViewId="0" showGridLines="0">
      <pane xSplit="1" ySplit="3" topLeftCell="I73" state="frozen" activePane="bottomRight"/>
      <selection pane="bottomRight" activeCell="AA1" sqref="AA1"/>
    </sheetView>
  </sheetViews>
  <sheetFormatPr defaultRowHeight="10.2" defaultColWidth="9"/>
  <cols>
    <col min="1" max="1" customWidth="1" width="30.664062" style="69"/>
    <col min="2" max="18" customWidth="1" width="8.5" style="69"/>
    <col min="19" max="22" customWidth="1" width="8.5" style="70"/>
    <col min="23" max="24" customWidth="1" width="11.832031" style="69"/>
    <col min="25" max="25" customWidth="1" width="7.8320312" style="69"/>
    <col min="26" max="16384" customWidth="0" width="9.1640625" style="69"/>
  </cols>
  <sheetData>
    <row r="1" spans="8:8" ht="13.2">
      <c r="A1" s="165" t="s">
        <v>319</v>
      </c>
      <c r="L1" s="21" t="s">
        <v>89</v>
      </c>
      <c r="Y1" s="72"/>
      <c r="AA1" s="21" t="s">
        <v>89</v>
      </c>
    </row>
    <row r="2" spans="8:8">
      <c r="W2" s="72" t="s">
        <v>90</v>
      </c>
      <c r="X2" s="72"/>
      <c r="Y2" s="72" t="s">
        <v>91</v>
      </c>
    </row>
    <row r="3" spans="8:8">
      <c r="A3" s="69" t="s">
        <v>308</v>
      </c>
      <c r="B3" s="69">
        <v>2000.0</v>
      </c>
      <c r="C3" s="69">
        <v>2001.0</v>
      </c>
      <c r="D3" s="69">
        <v>2002.0</v>
      </c>
      <c r="E3" s="69">
        <v>2003.0</v>
      </c>
      <c r="F3" s="69">
        <v>2004.0</v>
      </c>
      <c r="G3" s="69">
        <v>2005.0</v>
      </c>
      <c r="H3" s="69">
        <v>2006.0</v>
      </c>
      <c r="I3" s="69">
        <v>2007.0</v>
      </c>
      <c r="J3" s="69">
        <v>2008.0</v>
      </c>
      <c r="K3" s="69">
        <v>2009.0</v>
      </c>
      <c r="L3" s="69">
        <v>2010.0</v>
      </c>
      <c r="M3" s="69">
        <v>2011.0</v>
      </c>
      <c r="N3" s="69">
        <v>2012.0</v>
      </c>
      <c r="O3" s="69">
        <v>2013.0</v>
      </c>
      <c r="P3" s="69">
        <v>2014.0</v>
      </c>
      <c r="Q3" s="69">
        <v>2015.0</v>
      </c>
      <c r="R3" s="69">
        <v>2016.0</v>
      </c>
      <c r="S3" s="69">
        <v>2017.0</v>
      </c>
      <c r="T3" s="69">
        <v>2018.0</v>
      </c>
      <c r="U3" s="69">
        <v>2019.0</v>
      </c>
      <c r="V3" s="70">
        <v>2020.0</v>
      </c>
      <c r="W3" s="72">
        <v>2020.0</v>
      </c>
      <c r="X3" s="72" t="s">
        <v>93</v>
      </c>
      <c r="Y3" s="72">
        <v>2020.0</v>
      </c>
    </row>
    <row r="4" spans="8:8">
      <c r="B4" s="74"/>
      <c r="C4" s="74"/>
      <c r="D4" s="74"/>
      <c r="E4" s="74"/>
      <c r="F4" s="74"/>
      <c r="G4" s="74"/>
      <c r="H4" s="74"/>
      <c r="I4" s="74"/>
      <c r="J4" s="74"/>
      <c r="K4" s="74"/>
      <c r="L4" s="74"/>
      <c r="M4" s="74"/>
      <c r="N4" s="74"/>
      <c r="O4" s="74"/>
      <c r="P4" s="74"/>
      <c r="Q4" s="74"/>
      <c r="R4" s="74"/>
      <c r="S4" s="74"/>
      <c r="T4" s="74"/>
      <c r="U4" s="74"/>
      <c r="V4" s="75"/>
      <c r="W4" s="74"/>
      <c r="X4" s="74"/>
      <c r="Y4" s="74"/>
    </row>
    <row r="5" spans="8:8">
      <c r="A5" s="69" t="s">
        <v>94</v>
      </c>
      <c r="B5" s="76">
        <v>507.653031074669</v>
      </c>
      <c r="C5" s="76">
        <v>505.828303256237</v>
      </c>
      <c r="D5" s="76">
        <v>497.851444644379</v>
      </c>
      <c r="E5" s="76">
        <v>507.99785715391</v>
      </c>
      <c r="F5" s="76">
        <v>516.532662799662</v>
      </c>
      <c r="G5" s="76">
        <v>521.38912271294</v>
      </c>
      <c r="H5" s="76">
        <v>552.893319978438</v>
      </c>
      <c r="I5" s="76">
        <v>540.436048233974</v>
      </c>
      <c r="J5" s="76">
        <v>491.481687058377</v>
      </c>
      <c r="K5" s="76">
        <v>497.694630184738</v>
      </c>
      <c r="L5" s="76">
        <v>482.962687157567</v>
      </c>
      <c r="M5" s="76">
        <v>493.355522389392</v>
      </c>
      <c r="N5" s="76">
        <v>489.92298259262</v>
      </c>
      <c r="O5" s="76">
        <v>514.43241970666</v>
      </c>
      <c r="P5" s="76">
        <v>513.010750154968</v>
      </c>
      <c r="Q5" s="76">
        <v>525.183687989093</v>
      </c>
      <c r="R5" s="76">
        <v>595.416513281685</v>
      </c>
      <c r="S5" s="76">
        <v>596.78930602723</v>
      </c>
      <c r="T5" s="76">
        <v>647.438653255515</v>
      </c>
      <c r="U5" s="76">
        <v>682.005040573566</v>
      </c>
      <c r="V5" s="115">
        <v>666.319521934625</v>
      </c>
      <c r="W5" s="79">
        <v>-0.0229991242084497</v>
      </c>
      <c r="X5" s="79">
        <v>0.0320065719566371</v>
      </c>
      <c r="Y5" s="79">
        <v>0.056921821648482</v>
      </c>
    </row>
    <row r="6" spans="8:8">
      <c r="A6" s="69" t="s">
        <v>95</v>
      </c>
      <c r="B6" s="76">
        <v>443.980510904372</v>
      </c>
      <c r="C6" s="76">
        <v>441.091620380822</v>
      </c>
      <c r="D6" s="76">
        <v>415.549312769863</v>
      </c>
      <c r="E6" s="76">
        <v>423.803619890411</v>
      </c>
      <c r="F6" s="76">
        <v>447.282023931694</v>
      </c>
      <c r="G6" s="76">
        <v>432.272149775342</v>
      </c>
      <c r="H6" s="76">
        <v>433.547051265753</v>
      </c>
      <c r="I6" s="76">
        <v>402.820563430137</v>
      </c>
      <c r="J6" s="76">
        <v>373.751736991803</v>
      </c>
      <c r="K6" s="76">
        <v>377.013592482192</v>
      </c>
      <c r="L6" s="76">
        <v>382.347058816438</v>
      </c>
      <c r="M6" s="76">
        <v>387.697991569863</v>
      </c>
      <c r="N6" s="76">
        <v>363.186225325137</v>
      </c>
      <c r="O6" s="76">
        <v>352.625626139726</v>
      </c>
      <c r="P6" s="76">
        <v>355.433352120548</v>
      </c>
      <c r="Q6" s="76">
        <v>319.709428526027</v>
      </c>
      <c r="R6" s="76">
        <v>302.273342527322</v>
      </c>
      <c r="S6" s="76">
        <v>275.886986835616</v>
      </c>
      <c r="T6" s="76">
        <v>235.076028942466</v>
      </c>
      <c r="U6" s="76">
        <v>217.444590638356</v>
      </c>
      <c r="V6" s="115">
        <v>204.541996920765</v>
      </c>
      <c r="W6" s="79">
        <v>-0.0593373865025235</v>
      </c>
      <c r="X6" s="79">
        <v>-0.0535467649754767</v>
      </c>
      <c r="Y6" s="79">
        <v>0.0174734533284325</v>
      </c>
    </row>
    <row r="7" spans="8:8">
      <c r="A7" s="69" t="s">
        <v>96</v>
      </c>
      <c r="B7" s="76">
        <v>1911.05464480874</v>
      </c>
      <c r="C7" s="76">
        <v>1868.20821917808</v>
      </c>
      <c r="D7" s="76">
        <v>1880.2602739726</v>
      </c>
      <c r="E7" s="76">
        <v>1719.14794520548</v>
      </c>
      <c r="F7" s="76">
        <v>1809.27595628415</v>
      </c>
      <c r="G7" s="76">
        <v>1716.96164383562</v>
      </c>
      <c r="H7" s="76">
        <v>1738.99452054795</v>
      </c>
      <c r="I7" s="76">
        <v>1782.79178082192</v>
      </c>
      <c r="J7" s="76">
        <v>1783.68306010929</v>
      </c>
      <c r="K7" s="76">
        <v>1910.01095890411</v>
      </c>
      <c r="L7" s="76">
        <v>2074.10410958904</v>
      </c>
      <c r="M7" s="76">
        <v>2216.1095890411</v>
      </c>
      <c r="N7" s="76">
        <v>2408.14754098361</v>
      </c>
      <c r="O7" s="76">
        <v>2605.8</v>
      </c>
      <c r="P7" s="76">
        <v>3014.57534246575</v>
      </c>
      <c r="Q7" s="76">
        <v>3342.26301369863</v>
      </c>
      <c r="R7" s="76">
        <v>3509.24316939891</v>
      </c>
      <c r="S7" s="76">
        <v>3783.02465753425</v>
      </c>
      <c r="T7" s="76">
        <v>4369.47671232877</v>
      </c>
      <c r="U7" s="76">
        <v>4824.3397260274</v>
      </c>
      <c r="V7" s="115">
        <v>5161.15027322404</v>
      </c>
      <c r="W7" s="79">
        <v>0.0698148485231147</v>
      </c>
      <c r="X7" s="79">
        <v>0.0970848110824654</v>
      </c>
      <c r="Y7" s="79">
        <v>0.440902698603954</v>
      </c>
    </row>
    <row r="8" spans="8:8" s="70" ht="10.2" customFormat="1">
      <c r="A8" s="80" t="s">
        <v>97</v>
      </c>
      <c r="B8" s="81">
        <v>2862.68818678778</v>
      </c>
      <c r="C8" s="81">
        <v>2815.12814281514</v>
      </c>
      <c r="D8" s="81">
        <v>2793.66103138685</v>
      </c>
      <c r="E8" s="81">
        <v>2650.9494222498</v>
      </c>
      <c r="F8" s="81">
        <v>2773.09064301551</v>
      </c>
      <c r="G8" s="81">
        <v>2670.6229163239</v>
      </c>
      <c r="H8" s="81">
        <v>2725.43489179214</v>
      </c>
      <c r="I8" s="81">
        <v>2726.04839248603</v>
      </c>
      <c r="J8" s="81">
        <v>2648.91648415947</v>
      </c>
      <c r="K8" s="81">
        <v>2784.71918157104</v>
      </c>
      <c r="L8" s="81">
        <v>2939.41385556305</v>
      </c>
      <c r="M8" s="81">
        <v>3097.16310300035</v>
      </c>
      <c r="N8" s="81">
        <v>3261.25674890136</v>
      </c>
      <c r="O8" s="81">
        <v>3472.85804584639</v>
      </c>
      <c r="P8" s="81">
        <v>3883.01944474127</v>
      </c>
      <c r="Q8" s="81">
        <v>4187.15613021375</v>
      </c>
      <c r="R8" s="81">
        <v>4406.93302520791</v>
      </c>
      <c r="S8" s="81">
        <v>4655.70095039709</v>
      </c>
      <c r="T8" s="81">
        <v>5251.99139452675</v>
      </c>
      <c r="U8" s="81">
        <v>5723.78935723932</v>
      </c>
      <c r="V8" s="81">
        <v>6032.01179207943</v>
      </c>
      <c r="W8" s="108">
        <v>0.0538493671941793</v>
      </c>
      <c r="X8" s="108">
        <v>0.0747073613568345</v>
      </c>
      <c r="Y8" s="108">
        <v>0.515297973580869</v>
      </c>
    </row>
    <row r="9" spans="8:8">
      <c r="B9" s="76"/>
      <c r="C9" s="76"/>
      <c r="D9" s="76"/>
      <c r="E9" s="76"/>
      <c r="F9" s="76"/>
      <c r="G9" s="76"/>
      <c r="H9" s="76"/>
      <c r="I9" s="76"/>
      <c r="J9" s="76"/>
      <c r="K9" s="76"/>
      <c r="L9" s="76"/>
      <c r="M9" s="76"/>
      <c r="N9" s="76"/>
      <c r="O9" s="76"/>
      <c r="P9" s="76"/>
      <c r="Q9" s="76"/>
      <c r="R9" s="76"/>
      <c r="S9" s="76"/>
      <c r="T9" s="76"/>
      <c r="U9" s="76"/>
      <c r="V9" s="115"/>
      <c r="W9" s="78"/>
      <c r="X9" s="78"/>
      <c r="Y9" s="78"/>
    </row>
    <row r="10" spans="8:8">
      <c r="A10" s="69" t="s">
        <v>98</v>
      </c>
      <c r="B10" s="76">
        <v>72.5091497182553</v>
      </c>
      <c r="C10" s="76">
        <v>108.358338172876</v>
      </c>
      <c r="D10" s="76">
        <v>105.958781944242</v>
      </c>
      <c r="E10" s="76">
        <v>130.108375667475</v>
      </c>
      <c r="F10" s="76">
        <v>140.451914482805</v>
      </c>
      <c r="G10" s="76">
        <v>137.458796072301</v>
      </c>
      <c r="H10" s="76">
        <v>150.601003125085</v>
      </c>
      <c r="I10" s="76">
        <v>124.813599786672</v>
      </c>
      <c r="J10" s="76">
        <v>122.890578489822</v>
      </c>
      <c r="K10" s="76">
        <v>126.010277775433</v>
      </c>
      <c r="L10" s="76">
        <v>122.506573863382</v>
      </c>
      <c r="M10" s="76">
        <v>113.804104811176</v>
      </c>
      <c r="N10" s="76">
        <v>107.266885213559</v>
      </c>
      <c r="O10" s="76">
        <v>104.432154288545</v>
      </c>
      <c r="P10" s="76">
        <v>105.463778093005</v>
      </c>
      <c r="Q10" s="76">
        <v>113.921351181339</v>
      </c>
      <c r="R10" s="76">
        <v>99.0869796065267</v>
      </c>
      <c r="S10" s="76">
        <v>110.429727585636</v>
      </c>
      <c r="T10" s="76">
        <v>101.833356536088</v>
      </c>
      <c r="U10" s="76">
        <v>111.777565844591</v>
      </c>
      <c r="V10" s="115">
        <v>120.022717874907</v>
      </c>
      <c r="W10" s="78">
        <v>0.0737639254175571</v>
      </c>
      <c r="X10" s="78">
        <v>-0.0119137224556856</v>
      </c>
      <c r="Y10" s="78">
        <v>0.010253206630965</v>
      </c>
    </row>
    <row r="11" spans="8:8">
      <c r="A11" s="69" t="s">
        <v>99</v>
      </c>
      <c r="B11" s="76">
        <v>41.2</v>
      </c>
      <c r="C11" s="76">
        <v>42.1</v>
      </c>
      <c r="D11" s="76">
        <v>43.7</v>
      </c>
      <c r="E11" s="76">
        <v>58.8</v>
      </c>
      <c r="F11" s="76">
        <v>61.8</v>
      </c>
      <c r="G11" s="76">
        <v>72.0</v>
      </c>
      <c r="H11" s="76">
        <v>83.4</v>
      </c>
      <c r="I11" s="76">
        <v>71.7422375070248</v>
      </c>
      <c r="J11" s="76">
        <v>74.4652474824585</v>
      </c>
      <c r="K11" s="76">
        <v>69.0659351072216</v>
      </c>
      <c r="L11" s="76">
        <v>70.3875652798629</v>
      </c>
      <c r="M11" s="76">
        <v>67.6508910798338</v>
      </c>
      <c r="N11" s="76">
        <v>70.3616603558275</v>
      </c>
      <c r="O11" s="76">
        <v>72.1033399446062</v>
      </c>
      <c r="P11" s="76">
        <v>86.7777149142137</v>
      </c>
      <c r="Q11" s="76">
        <v>87.5365686932994</v>
      </c>
      <c r="R11" s="76">
        <v>81.377355367305</v>
      </c>
      <c r="S11" s="76">
        <v>99.1821959396738</v>
      </c>
      <c r="T11" s="76">
        <v>92.2649574756349</v>
      </c>
      <c r="U11" s="76">
        <v>88.4586320976222</v>
      </c>
      <c r="V11" s="115">
        <v>85.6100385970927</v>
      </c>
      <c r="W11" s="78">
        <v>-0.0322025497453522</v>
      </c>
      <c r="X11" s="78">
        <v>0.0250560950001422</v>
      </c>
      <c r="Y11" s="78">
        <v>0.0073134272491291</v>
      </c>
    </row>
    <row r="12" spans="8:8">
      <c r="A12" s="69" t="s">
        <v>101</v>
      </c>
      <c r="B12" s="76" t="s">
        <v>114</v>
      </c>
      <c r="C12" s="76" t="s">
        <v>114</v>
      </c>
      <c r="D12" s="76" t="s">
        <v>114</v>
      </c>
      <c r="E12" s="76" t="s">
        <v>114</v>
      </c>
      <c r="F12" s="76" t="s">
        <v>114</v>
      </c>
      <c r="G12" s="76" t="s">
        <v>114</v>
      </c>
      <c r="H12" s="76" t="s">
        <v>114</v>
      </c>
      <c r="I12" s="76" t="s">
        <v>114</v>
      </c>
      <c r="J12" s="76" t="s">
        <v>114</v>
      </c>
      <c r="K12" s="76" t="s">
        <v>114</v>
      </c>
      <c r="L12" s="76" t="s">
        <v>114</v>
      </c>
      <c r="M12" s="76" t="s">
        <v>114</v>
      </c>
      <c r="N12" s="76" t="s">
        <v>114</v>
      </c>
      <c r="O12" s="76" t="s">
        <v>114</v>
      </c>
      <c r="P12" s="76" t="s">
        <v>114</v>
      </c>
      <c r="Q12" s="76" t="s">
        <v>114</v>
      </c>
      <c r="R12" s="76" t="s">
        <v>114</v>
      </c>
      <c r="S12" s="76" t="s">
        <v>114</v>
      </c>
      <c r="T12" s="76" t="s">
        <v>114</v>
      </c>
      <c r="U12" s="76" t="s">
        <v>114</v>
      </c>
      <c r="V12" s="115" t="s">
        <v>114</v>
      </c>
      <c r="W12" s="78" t="s">
        <v>114</v>
      </c>
      <c r="X12" s="78" t="s">
        <v>114</v>
      </c>
      <c r="Y12" s="78" t="s">
        <v>114</v>
      </c>
    </row>
    <row r="13" spans="8:8">
      <c r="A13" s="69" t="s">
        <v>102</v>
      </c>
      <c r="B13" s="76">
        <v>3.0</v>
      </c>
      <c r="C13" s="76">
        <v>3.0</v>
      </c>
      <c r="D13" s="76">
        <v>2.0</v>
      </c>
      <c r="E13" s="76">
        <v>2.0</v>
      </c>
      <c r="F13" s="76">
        <v>2.0</v>
      </c>
      <c r="G13" s="76">
        <v>2.0</v>
      </c>
      <c r="H13" s="76">
        <v>2.0</v>
      </c>
      <c r="I13" s="76">
        <v>2.0</v>
      </c>
      <c r="J13" s="76">
        <v>2.0</v>
      </c>
      <c r="K13" s="76">
        <v>2.0</v>
      </c>
      <c r="L13" s="76">
        <v>2.0</v>
      </c>
      <c r="M13" s="76">
        <v>1.0</v>
      </c>
      <c r="N13" s="76">
        <v>1.0</v>
      </c>
      <c r="O13" s="76">
        <v>1.0</v>
      </c>
      <c r="P13" s="76">
        <v>0.0</v>
      </c>
      <c r="Q13" s="76">
        <v>0.0</v>
      </c>
      <c r="R13" s="76">
        <v>0.0</v>
      </c>
      <c r="S13" s="76">
        <v>0.0</v>
      </c>
      <c r="T13" s="76">
        <v>0.0</v>
      </c>
      <c r="U13" s="76">
        <v>0.0</v>
      </c>
      <c r="V13" s="115">
        <v>0.0</v>
      </c>
      <c r="W13" s="78" t="s">
        <v>114</v>
      </c>
      <c r="X13" s="78">
        <v>-1.0</v>
      </c>
      <c r="Y13" s="78">
        <v>0.0</v>
      </c>
    </row>
    <row r="14" spans="8:8">
      <c r="A14" s="69" t="s">
        <v>103</v>
      </c>
      <c r="B14" s="76">
        <v>4.52950819672131</v>
      </c>
      <c r="C14" s="76">
        <v>4.65260273972603</v>
      </c>
      <c r="D14" s="76">
        <v>1.69342465753425</v>
      </c>
      <c r="E14" s="76">
        <v>4.58191780821918</v>
      </c>
      <c r="F14" s="76">
        <v>8.44207650273224</v>
      </c>
      <c r="G14" s="76">
        <v>19.5901369863014</v>
      </c>
      <c r="H14" s="76">
        <v>21.8317808219178</v>
      </c>
      <c r="I14" s="76">
        <v>21.8602739726027</v>
      </c>
      <c r="J14" s="76">
        <v>24.4983606557377</v>
      </c>
      <c r="K14" s="76">
        <v>38.1835616438356</v>
      </c>
      <c r="L14" s="76">
        <v>42.4279452054795</v>
      </c>
      <c r="M14" s="76">
        <v>41.8969863013699</v>
      </c>
      <c r="N14" s="76">
        <v>45.4989071038251</v>
      </c>
      <c r="O14" s="76">
        <v>53.7227397260274</v>
      </c>
      <c r="P14" s="76">
        <v>53.8439095322915</v>
      </c>
      <c r="Q14" s="76">
        <v>49.2864894871413</v>
      </c>
      <c r="R14" s="76">
        <v>49.8415888131671</v>
      </c>
      <c r="S14" s="76">
        <v>48.4106952052904</v>
      </c>
      <c r="T14" s="76">
        <v>46.9742936567887</v>
      </c>
      <c r="U14" s="76">
        <v>48.5947764632991</v>
      </c>
      <c r="V14" s="115">
        <v>54.0019971096702</v>
      </c>
      <c r="W14" s="78">
        <v>0.111271643577884</v>
      </c>
      <c r="X14" s="78">
        <v>0.0244041172748752</v>
      </c>
      <c r="Y14" s="78">
        <v>0.00461324026529134</v>
      </c>
    </row>
    <row r="15" spans="8:8">
      <c r="A15" s="69" t="s">
        <v>104</v>
      </c>
      <c r="B15" s="76">
        <v>19.1057349726776</v>
      </c>
      <c r="C15" s="76">
        <v>20.6337150684931</v>
      </c>
      <c r="D15" s="76">
        <v>23.582498630137</v>
      </c>
      <c r="E15" s="76">
        <v>28.7830520547945</v>
      </c>
      <c r="F15" s="76">
        <v>29.1989398907104</v>
      </c>
      <c r="G15" s="76">
        <v>27.0943424657534</v>
      </c>
      <c r="H15" s="76">
        <v>30.8247397260274</v>
      </c>
      <c r="I15" s="76">
        <v>33.9031397260274</v>
      </c>
      <c r="J15" s="76">
        <v>34.7529016393443</v>
      </c>
      <c r="K15" s="76">
        <v>43.5587095890411</v>
      </c>
      <c r="L15" s="76">
        <v>47.1852520547945</v>
      </c>
      <c r="M15" s="76">
        <v>43.9523424657534</v>
      </c>
      <c r="N15" s="76">
        <v>35.2175054644809</v>
      </c>
      <c r="O15" s="76">
        <v>34.4458356164384</v>
      </c>
      <c r="P15" s="76">
        <v>32.8535589041096</v>
      </c>
      <c r="Q15" s="76">
        <v>30.1166602739726</v>
      </c>
      <c r="R15" s="76">
        <v>25.1744754098361</v>
      </c>
      <c r="S15" s="76">
        <v>26.8664136986301</v>
      </c>
      <c r="T15" s="76">
        <v>23.8219150684932</v>
      </c>
      <c r="U15" s="76">
        <v>23.3698794520548</v>
      </c>
      <c r="V15" s="115">
        <v>19.6314547945206</v>
      </c>
      <c r="W15" s="78">
        <v>-0.159967648322873</v>
      </c>
      <c r="X15" s="78">
        <v>-0.0603672470017537</v>
      </c>
      <c r="Y15" s="78">
        <v>0.00167706052686172</v>
      </c>
    </row>
    <row r="16" spans="8:8">
      <c r="A16" s="69" t="s">
        <v>105</v>
      </c>
      <c r="B16" s="76">
        <v>175.153</v>
      </c>
      <c r="C16" s="76">
        <v>178.025</v>
      </c>
      <c r="D16" s="76">
        <v>178.789</v>
      </c>
      <c r="E16" s="76">
        <v>145.61</v>
      </c>
      <c r="F16" s="76">
        <v>162.184</v>
      </c>
      <c r="G16" s="76">
        <v>162.767</v>
      </c>
      <c r="H16" s="76">
        <v>176.795</v>
      </c>
      <c r="I16" s="76">
        <v>175.235</v>
      </c>
      <c r="J16" s="76">
        <v>164.59</v>
      </c>
      <c r="K16" s="76">
        <v>158.614</v>
      </c>
      <c r="L16" s="76">
        <v>146.846</v>
      </c>
      <c r="M16" s="76">
        <v>131.843</v>
      </c>
      <c r="N16" s="76">
        <v>123.879</v>
      </c>
      <c r="O16" s="76">
        <v>116.0</v>
      </c>
      <c r="P16" s="76">
        <v>114.0</v>
      </c>
      <c r="Q16" s="76">
        <v>117.0</v>
      </c>
      <c r="R16" s="76">
        <v>105.0</v>
      </c>
      <c r="S16" s="76">
        <v>104.0</v>
      </c>
      <c r="T16" s="76">
        <v>88.4477679010189</v>
      </c>
      <c r="U16" s="76">
        <v>79.5860615827256</v>
      </c>
      <c r="V16" s="115">
        <v>51.7247064395121</v>
      </c>
      <c r="W16" s="78">
        <v>-0.350078325138041</v>
      </c>
      <c r="X16" s="78">
        <v>-0.0666392160939488</v>
      </c>
      <c r="Y16" s="78">
        <v>0.00441869766357958</v>
      </c>
    </row>
    <row r="17" spans="8:8">
      <c r="A17" s="69" t="s">
        <v>215</v>
      </c>
      <c r="B17" s="76">
        <v>9.54781420765027</v>
      </c>
      <c r="C17" s="76">
        <v>11.3268493150685</v>
      </c>
      <c r="D17" s="76">
        <v>11.5323287671233</v>
      </c>
      <c r="E17" s="76">
        <v>10.0767123287671</v>
      </c>
      <c r="F17" s="76">
        <v>11.4037103825137</v>
      </c>
      <c r="G17" s="76">
        <v>14.2191726027397</v>
      </c>
      <c r="H17" s="76">
        <v>11.3862082191781</v>
      </c>
      <c r="I17" s="76">
        <v>19.4087260273973</v>
      </c>
      <c r="J17" s="76">
        <v>14.3250382513661</v>
      </c>
      <c r="K17" s="76">
        <v>15.1297890410959</v>
      </c>
      <c r="L17" s="76">
        <v>19.2124575342466</v>
      </c>
      <c r="M17" s="76">
        <v>18.9267863013699</v>
      </c>
      <c r="N17" s="76">
        <v>16.0642158469945</v>
      </c>
      <c r="O17" s="76">
        <v>16.6465698630137</v>
      </c>
      <c r="P17" s="76">
        <v>14.4232273972603</v>
      </c>
      <c r="Q17" s="76">
        <v>12.9235150684932</v>
      </c>
      <c r="R17" s="76">
        <v>12.486868852459</v>
      </c>
      <c r="S17" s="76">
        <v>14.6310356164384</v>
      </c>
      <c r="T17" s="76">
        <v>13.925298630137</v>
      </c>
      <c r="U17" s="76">
        <v>38.723129479452</v>
      </c>
      <c r="V17" s="115">
        <v>35.3293829377583</v>
      </c>
      <c r="W17" s="78">
        <v>-0.0876413292860174</v>
      </c>
      <c r="X17" s="78">
        <v>0.0985346438785832</v>
      </c>
      <c r="Y17" s="78">
        <v>0.00301809082329619</v>
      </c>
    </row>
    <row r="18" spans="8:8" s="70" ht="10.2" customFormat="1">
      <c r="A18" s="80" t="s">
        <v>109</v>
      </c>
      <c r="B18" s="81">
        <v>325.045207095305</v>
      </c>
      <c r="C18" s="81">
        <v>368.096505296164</v>
      </c>
      <c r="D18" s="81">
        <v>367.256033999036</v>
      </c>
      <c r="E18" s="81">
        <v>379.960057859256</v>
      </c>
      <c r="F18" s="81">
        <v>415.480641258761</v>
      </c>
      <c r="G18" s="81">
        <v>435.129448127095</v>
      </c>
      <c r="H18" s="81">
        <v>476.838731892208</v>
      </c>
      <c r="I18" s="81">
        <v>448.962977019724</v>
      </c>
      <c r="J18" s="81">
        <v>437.522126518729</v>
      </c>
      <c r="K18" s="81">
        <v>452.562273156628</v>
      </c>
      <c r="L18" s="81">
        <v>450.565793937765</v>
      </c>
      <c r="M18" s="81">
        <v>419.074110959502</v>
      </c>
      <c r="N18" s="81">
        <v>399.288173984687</v>
      </c>
      <c r="O18" s="81">
        <v>398.350639438631</v>
      </c>
      <c r="P18" s="81">
        <v>407.36218884088</v>
      </c>
      <c r="Q18" s="81">
        <v>410.784584704246</v>
      </c>
      <c r="R18" s="81">
        <v>372.967268049294</v>
      </c>
      <c r="S18" s="81">
        <v>403.520068045669</v>
      </c>
      <c r="T18" s="81">
        <v>367.267589268161</v>
      </c>
      <c r="U18" s="81">
        <v>390.510044919744</v>
      </c>
      <c r="V18" s="81">
        <v>366.320297753461</v>
      </c>
      <c r="W18" s="108">
        <v>-0.0619439819307458</v>
      </c>
      <c r="X18" s="108">
        <v>-0.0146389612568711</v>
      </c>
      <c r="Y18" s="108">
        <v>0.031293723159123</v>
      </c>
    </row>
    <row r="19" spans="8:8">
      <c r="B19" s="76"/>
      <c r="C19" s="76"/>
      <c r="D19" s="76"/>
      <c r="E19" s="76"/>
      <c r="F19" s="76"/>
      <c r="G19" s="76"/>
      <c r="H19" s="76"/>
      <c r="I19" s="76"/>
      <c r="J19" s="76"/>
      <c r="K19" s="76"/>
      <c r="L19" s="76"/>
      <c r="M19" s="76"/>
      <c r="N19" s="76"/>
      <c r="O19" s="76"/>
      <c r="P19" s="76"/>
      <c r="Q19" s="76"/>
      <c r="R19" s="76"/>
      <c r="S19" s="76"/>
      <c r="T19" s="76"/>
      <c r="U19" s="76"/>
      <c r="V19" s="115"/>
      <c r="W19" s="78"/>
      <c r="X19" s="78"/>
      <c r="Y19" s="78"/>
    </row>
    <row r="20" spans="8:8">
      <c r="A20" s="69" t="s">
        <v>117</v>
      </c>
      <c r="B20" s="76" t="s">
        <v>114</v>
      </c>
      <c r="C20" s="76" t="s">
        <v>114</v>
      </c>
      <c r="D20" s="76" t="s">
        <v>114</v>
      </c>
      <c r="E20" s="76" t="s">
        <v>114</v>
      </c>
      <c r="F20" s="76" t="s">
        <v>114</v>
      </c>
      <c r="G20" s="76" t="s">
        <v>114</v>
      </c>
      <c r="H20" s="76" t="s">
        <v>114</v>
      </c>
      <c r="I20" s="76" t="s">
        <v>114</v>
      </c>
      <c r="J20" s="76" t="s">
        <v>114</v>
      </c>
      <c r="K20" s="76" t="s">
        <v>114</v>
      </c>
      <c r="L20" s="76" t="s">
        <v>114</v>
      </c>
      <c r="M20" s="76" t="s">
        <v>114</v>
      </c>
      <c r="N20" s="76" t="s">
        <v>114</v>
      </c>
      <c r="O20" s="76" t="s">
        <v>114</v>
      </c>
      <c r="P20" s="76" t="s">
        <v>114</v>
      </c>
      <c r="Q20" s="76" t="s">
        <v>114</v>
      </c>
      <c r="R20" s="76" t="s">
        <v>114</v>
      </c>
      <c r="S20" s="76" t="s">
        <v>114</v>
      </c>
      <c r="T20" s="76" t="s">
        <v>114</v>
      </c>
      <c r="U20" s="76" t="s">
        <v>114</v>
      </c>
      <c r="V20" s="115" t="s">
        <v>114</v>
      </c>
      <c r="W20" s="78" t="s">
        <v>114</v>
      </c>
      <c r="X20" s="78" t="s">
        <v>114</v>
      </c>
      <c r="Y20" s="78" t="s">
        <v>114</v>
      </c>
    </row>
    <row r="21" spans="8:8">
      <c r="A21" s="69" t="s">
        <v>126</v>
      </c>
      <c r="B21" s="76" t="s">
        <v>114</v>
      </c>
      <c r="C21" s="76" t="s">
        <v>114</v>
      </c>
      <c r="D21" s="76" t="s">
        <v>114</v>
      </c>
      <c r="E21" s="76" t="s">
        <v>114</v>
      </c>
      <c r="F21" s="76" t="s">
        <v>114</v>
      </c>
      <c r="G21" s="76" t="s">
        <v>114</v>
      </c>
      <c r="H21" s="76" t="s">
        <v>114</v>
      </c>
      <c r="I21" s="76" t="s">
        <v>114</v>
      </c>
      <c r="J21" s="76" t="s">
        <v>114</v>
      </c>
      <c r="K21" s="76" t="s">
        <v>114</v>
      </c>
      <c r="L21" s="76" t="s">
        <v>114</v>
      </c>
      <c r="M21" s="76" t="s">
        <v>114</v>
      </c>
      <c r="N21" s="76" t="s">
        <v>114</v>
      </c>
      <c r="O21" s="76" t="s">
        <v>114</v>
      </c>
      <c r="P21" s="76" t="s">
        <v>114</v>
      </c>
      <c r="Q21" s="76" t="s">
        <v>114</v>
      </c>
      <c r="R21" s="76" t="s">
        <v>114</v>
      </c>
      <c r="S21" s="76" t="s">
        <v>114</v>
      </c>
      <c r="T21" s="76" t="s">
        <v>114</v>
      </c>
      <c r="U21" s="76" t="s">
        <v>114</v>
      </c>
      <c r="V21" s="115" t="s">
        <v>114</v>
      </c>
      <c r="W21" s="78" t="s">
        <v>114</v>
      </c>
      <c r="X21" s="78" t="s">
        <v>114</v>
      </c>
      <c r="Y21" s="78" t="s">
        <v>114</v>
      </c>
    </row>
    <row r="22" spans="8:8">
      <c r="A22" s="69" t="s">
        <v>132</v>
      </c>
      <c r="B22" s="76">
        <v>124.16995509421</v>
      </c>
      <c r="C22" s="76">
        <v>188.245367687255</v>
      </c>
      <c r="D22" s="76">
        <v>203.310429430835</v>
      </c>
      <c r="E22" s="76">
        <v>222.839740355027</v>
      </c>
      <c r="F22" s="76">
        <v>234.456734016694</v>
      </c>
      <c r="G22" s="76">
        <v>272.372448004159</v>
      </c>
      <c r="H22" s="76">
        <v>287.704887017606</v>
      </c>
      <c r="I22" s="76">
        <v>286.556212484555</v>
      </c>
      <c r="J22" s="76">
        <v>291.150699308497</v>
      </c>
      <c r="K22" s="76">
        <v>292.290624323544</v>
      </c>
      <c r="L22" s="76">
        <v>267.965737667584</v>
      </c>
      <c r="M22" s="76">
        <v>281.129363774761</v>
      </c>
      <c r="N22" s="76">
        <v>305.878377091598</v>
      </c>
      <c r="O22" s="76">
        <v>305.327609830292</v>
      </c>
      <c r="P22" s="76">
        <v>324.00696915087</v>
      </c>
      <c r="Q22" s="76">
        <v>337.861216477722</v>
      </c>
      <c r="R22" s="76">
        <v>349.023660409267</v>
      </c>
      <c r="S22" s="76">
        <v>351.450119952974</v>
      </c>
      <c r="T22" s="76">
        <v>335.281859869639</v>
      </c>
      <c r="U22" s="76">
        <v>299.387460866726</v>
      </c>
      <c r="V22" s="115">
        <v>288.141918501878</v>
      </c>
      <c r="W22" s="78">
        <v>-0.0375618348620593</v>
      </c>
      <c r="X22" s="78">
        <v>0.00240187931757663</v>
      </c>
      <c r="Y22" s="78">
        <v>0.0246151618772841</v>
      </c>
    </row>
    <row r="23" spans="8:8">
      <c r="A23" s="69" t="s">
        <v>135</v>
      </c>
      <c r="B23" s="76">
        <v>7.76502732240437</v>
      </c>
      <c r="C23" s="76">
        <v>7.21424657534247</v>
      </c>
      <c r="D23" s="76">
        <v>8.32657534246575</v>
      </c>
      <c r="E23" s="76">
        <v>7.59561643835616</v>
      </c>
      <c r="F23" s="76">
        <v>7.7016393442623</v>
      </c>
      <c r="G23" s="76">
        <v>7.05534246575343</v>
      </c>
      <c r="H23" s="76">
        <v>6.96</v>
      </c>
      <c r="I23" s="76">
        <v>6.45150684931507</v>
      </c>
      <c r="J23" s="76">
        <v>5.60983606557377</v>
      </c>
      <c r="K23" s="76">
        <v>3.55945205479452</v>
      </c>
      <c r="L23" s="76">
        <v>3.78191780821918</v>
      </c>
      <c r="M23" s="76">
        <v>4.67178082191781</v>
      </c>
      <c r="N23" s="76">
        <v>3.86666666666667</v>
      </c>
      <c r="O23" s="76">
        <v>2.79671232876712</v>
      </c>
      <c r="P23" s="76">
        <v>2.82849315068493</v>
      </c>
      <c r="Q23" s="76">
        <v>3.20986301369863</v>
      </c>
      <c r="R23" s="76">
        <v>3.67650273224044</v>
      </c>
      <c r="S23" s="76">
        <v>3.05095890410959</v>
      </c>
      <c r="T23" s="76">
        <v>2.89205479452055</v>
      </c>
      <c r="U23" s="76">
        <v>4.03616438356164</v>
      </c>
      <c r="V23" s="115">
        <v>3.8983606557377</v>
      </c>
      <c r="W23" s="78">
        <v>-0.0341422486123661</v>
      </c>
      <c r="X23" s="78">
        <v>0.0126481411231363</v>
      </c>
      <c r="Y23" s="78">
        <v>3.33026097334024E-4</v>
      </c>
    </row>
    <row r="24" spans="8:8">
      <c r="A24" s="69" t="s">
        <v>143</v>
      </c>
      <c r="B24" s="76">
        <v>231.246495081967</v>
      </c>
      <c r="C24" s="76">
        <v>223.961613972603</v>
      </c>
      <c r="D24" s="76">
        <v>227.615262191781</v>
      </c>
      <c r="E24" s="76">
        <v>217.464555342466</v>
      </c>
      <c r="F24" s="76">
        <v>205.511061748634</v>
      </c>
      <c r="G24" s="76">
        <v>188.186327671233</v>
      </c>
      <c r="H24" s="76">
        <v>171.157514246575</v>
      </c>
      <c r="I24" s="76">
        <v>156.172953424658</v>
      </c>
      <c r="J24" s="76">
        <v>163.891167759563</v>
      </c>
      <c r="K24" s="76">
        <v>141.591681643836</v>
      </c>
      <c r="L24" s="76">
        <v>124.554878356164</v>
      </c>
      <c r="M24" s="76">
        <v>85.8654265753425</v>
      </c>
      <c r="N24" s="76">
        <v>61.7851469945355</v>
      </c>
      <c r="O24" s="76">
        <v>54.9778980821918</v>
      </c>
      <c r="P24" s="76">
        <v>62.4050079452055</v>
      </c>
      <c r="Q24" s="76">
        <v>60.2977383561644</v>
      </c>
      <c r="R24" s="76">
        <v>81.5332176775956</v>
      </c>
      <c r="S24" s="76">
        <v>91.9516594931507</v>
      </c>
      <c r="T24" s="76">
        <v>89.5895494082192</v>
      </c>
      <c r="U24" s="76">
        <v>98.8206503299923</v>
      </c>
      <c r="V24" s="115">
        <v>81.9749636090164</v>
      </c>
      <c r="W24" s="78">
        <v>-0.17046727242457</v>
      </c>
      <c r="X24" s="78">
        <v>-0.0353250598478457</v>
      </c>
      <c r="Y24" s="78">
        <v>0.00700289291336573</v>
      </c>
    </row>
    <row r="25" spans="8:8">
      <c r="A25" s="69" t="s">
        <v>144</v>
      </c>
      <c r="B25" s="76">
        <v>28.7986338797814</v>
      </c>
      <c r="C25" s="76">
        <v>33.2843835616438</v>
      </c>
      <c r="D25" s="76">
        <v>34.1887671232877</v>
      </c>
      <c r="E25" s="76">
        <v>31.1917808219178</v>
      </c>
      <c r="F25" s="76">
        <v>31.9491530054645</v>
      </c>
      <c r="G25" s="76">
        <v>29.2717260273973</v>
      </c>
      <c r="H25" s="76">
        <v>28.037698630137</v>
      </c>
      <c r="I25" s="76">
        <v>26.2107671232877</v>
      </c>
      <c r="J25" s="76">
        <v>26.8791256830601</v>
      </c>
      <c r="K25" s="76">
        <v>25.4142739726027</v>
      </c>
      <c r="L25" s="76">
        <v>22.697397260274</v>
      </c>
      <c r="M25" s="76">
        <v>20.0729589041096</v>
      </c>
      <c r="N25" s="76">
        <v>18.7457103825137</v>
      </c>
      <c r="O25" s="76">
        <v>16.9795890410959</v>
      </c>
      <c r="P25" s="76">
        <v>15.1832876712329</v>
      </c>
      <c r="Q25" s="76">
        <v>14.436674940056</v>
      </c>
      <c r="R25" s="76">
        <v>16.2938099470571</v>
      </c>
      <c r="S25" s="76">
        <v>18.6405615200807</v>
      </c>
      <c r="T25" s="76">
        <v>18.7279004237303</v>
      </c>
      <c r="U25" s="76">
        <v>16.6321739860426</v>
      </c>
      <c r="V25" s="115">
        <v>15.2633444156085</v>
      </c>
      <c r="W25" s="78">
        <v>-0.0823000992884482</v>
      </c>
      <c r="X25" s="78">
        <v>-0.0415110042087337</v>
      </c>
      <c r="Y25" s="78">
        <v>0.00130390501851432</v>
      </c>
    </row>
    <row r="26" spans="8:8">
      <c r="A26" s="80" t="s">
        <v>145</v>
      </c>
      <c r="B26" s="81">
        <v>391.980111378363</v>
      </c>
      <c r="C26" s="81">
        <v>452.705611796844</v>
      </c>
      <c r="D26" s="81">
        <v>473.441034088369</v>
      </c>
      <c r="E26" s="81">
        <v>479.091692957766</v>
      </c>
      <c r="F26" s="81">
        <v>479.618588115055</v>
      </c>
      <c r="G26" s="81">
        <v>496.885844168542</v>
      </c>
      <c r="H26" s="81">
        <v>493.860099894318</v>
      </c>
      <c r="I26" s="81">
        <v>475.391439881815</v>
      </c>
      <c r="J26" s="81">
        <v>487.530828816694</v>
      </c>
      <c r="K26" s="81">
        <v>462.856031994777</v>
      </c>
      <c r="L26" s="81">
        <v>418.999931092242</v>
      </c>
      <c r="M26" s="81">
        <v>391.739530076131</v>
      </c>
      <c r="N26" s="81">
        <v>390.275901135314</v>
      </c>
      <c r="O26" s="81">
        <v>380.081809282347</v>
      </c>
      <c r="P26" s="81">
        <v>404.423757917994</v>
      </c>
      <c r="Q26" s="81">
        <v>415.805492787641</v>
      </c>
      <c r="R26" s="81">
        <v>450.52719076616</v>
      </c>
      <c r="S26" s="81">
        <v>465.093299870315</v>
      </c>
      <c r="T26" s="81">
        <v>446.491364496109</v>
      </c>
      <c r="U26" s="81">
        <v>418.876449566322</v>
      </c>
      <c r="V26" s="81">
        <v>389.278587182241</v>
      </c>
      <c r="W26" s="113">
        <v>-0.0706601252343617</v>
      </c>
      <c r="X26" s="113">
        <v>-0.00993433057881699</v>
      </c>
      <c r="Y26" s="113">
        <v>0.0332549859064982</v>
      </c>
    </row>
    <row r="27" spans="8:8">
      <c r="A27" s="94"/>
      <c r="B27" s="83"/>
      <c r="C27" s="83"/>
      <c r="D27" s="83"/>
      <c r="E27" s="83"/>
      <c r="F27" s="83"/>
      <c r="G27" s="83"/>
      <c r="H27" s="83"/>
      <c r="I27" s="83"/>
      <c r="J27" s="83"/>
      <c r="K27" s="83"/>
      <c r="L27" s="83"/>
      <c r="M27" s="83"/>
      <c r="N27" s="83"/>
      <c r="O27" s="83"/>
      <c r="P27" s="83"/>
      <c r="Q27" s="83"/>
      <c r="R27" s="83"/>
      <c r="S27" s="83"/>
      <c r="T27" s="83"/>
      <c r="U27" s="83"/>
      <c r="V27" s="116"/>
      <c r="W27" s="78"/>
      <c r="X27" s="78"/>
      <c r="Y27" s="78"/>
    </row>
    <row r="28" spans="8:8">
      <c r="A28" s="69" t="s">
        <v>146</v>
      </c>
      <c r="B28" s="76" t="s">
        <v>114</v>
      </c>
      <c r="C28" s="76" t="s">
        <v>114</v>
      </c>
      <c r="D28" s="76" t="s">
        <v>114</v>
      </c>
      <c r="E28" s="76" t="s">
        <v>114</v>
      </c>
      <c r="F28" s="76" t="s">
        <v>114</v>
      </c>
      <c r="G28" s="76" t="s">
        <v>114</v>
      </c>
      <c r="H28" s="76" t="s">
        <v>114</v>
      </c>
      <c r="I28" s="76">
        <v>19.9703561643836</v>
      </c>
      <c r="J28" s="76">
        <v>21.3163661202186</v>
      </c>
      <c r="K28" s="76">
        <v>12.420301369863</v>
      </c>
      <c r="L28" s="76">
        <v>13.4589863013699</v>
      </c>
      <c r="M28" s="76">
        <v>13.2788493150685</v>
      </c>
      <c r="N28" s="76">
        <v>10.4237978142077</v>
      </c>
      <c r="O28" s="76">
        <v>11.3928493150685</v>
      </c>
      <c r="P28" s="76">
        <v>12.154</v>
      </c>
      <c r="Q28" s="76">
        <v>10.8231506849315</v>
      </c>
      <c r="R28" s="76">
        <v>11.1262841530055</v>
      </c>
      <c r="S28" s="76">
        <v>11.3465479452055</v>
      </c>
      <c r="T28" s="76">
        <v>12.3301917808219</v>
      </c>
      <c r="U28" s="76">
        <v>13.1795068493151</v>
      </c>
      <c r="V28" s="115">
        <v>14.1778707491887</v>
      </c>
      <c r="W28" s="78">
        <v>0.0757512334329464</v>
      </c>
      <c r="X28" s="78">
        <v>0.00595071263090863</v>
      </c>
      <c r="Y28" s="78">
        <v>0.00121117602527594</v>
      </c>
    </row>
    <row r="29" spans="8:8">
      <c r="A29" s="69" t="s">
        <v>148</v>
      </c>
      <c r="B29" s="76" t="s">
        <v>114</v>
      </c>
      <c r="C29" s="76" t="s">
        <v>114</v>
      </c>
      <c r="D29" s="76" t="s">
        <v>114</v>
      </c>
      <c r="E29" s="76" t="s">
        <v>114</v>
      </c>
      <c r="F29" s="76">
        <v>0.123536342573448</v>
      </c>
      <c r="G29" s="76">
        <v>0.225581793652177</v>
      </c>
      <c r="H29" s="76">
        <v>1.98387894485392</v>
      </c>
      <c r="I29" s="76">
        <v>1.74491281733858</v>
      </c>
      <c r="J29" s="76">
        <v>1.77956291344689</v>
      </c>
      <c r="K29" s="76">
        <v>0.375876709324023</v>
      </c>
      <c r="L29" s="76">
        <v>0.120249874551917</v>
      </c>
      <c r="M29" s="76">
        <v>0.100173373757163</v>
      </c>
      <c r="N29" s="76">
        <v>1.73972817833457</v>
      </c>
      <c r="O29" s="76">
        <v>16.5683414110881</v>
      </c>
      <c r="P29" s="76">
        <v>9.00396205608656</v>
      </c>
      <c r="Q29" s="76">
        <v>22.8062775121917</v>
      </c>
      <c r="R29" s="76">
        <v>17.6902374094597</v>
      </c>
      <c r="S29" s="76">
        <v>24.9647104778445</v>
      </c>
      <c r="T29" s="76">
        <v>3.85722882191781</v>
      </c>
      <c r="U29" s="76">
        <v>15.5212894246575</v>
      </c>
      <c r="V29" s="115">
        <v>14.4686601923581</v>
      </c>
      <c r="W29" s="78">
        <v>-0.0678184140183079</v>
      </c>
      <c r="X29" s="78">
        <v>0.450735498665813</v>
      </c>
      <c r="Y29" s="78">
        <v>0.00123601735781457</v>
      </c>
    </row>
    <row r="30" spans="8:8">
      <c r="A30" s="69" t="s">
        <v>149</v>
      </c>
      <c r="B30" s="76">
        <v>109.90737704918</v>
      </c>
      <c r="C30" s="76">
        <v>117.727397260274</v>
      </c>
      <c r="D30" s="76">
        <v>131.921780821918</v>
      </c>
      <c r="E30" s="76">
        <v>141.45602739726</v>
      </c>
      <c r="F30" s="76">
        <v>144.426699453552</v>
      </c>
      <c r="G30" s="76">
        <v>154.710169863014</v>
      </c>
      <c r="H30" s="76">
        <v>177.810333424658</v>
      </c>
      <c r="I30" s="76">
        <v>188.670509329444</v>
      </c>
      <c r="J30" s="76">
        <v>180.364355485619</v>
      </c>
      <c r="K30" s="76">
        <v>224.944845570924</v>
      </c>
      <c r="L30" s="76">
        <v>228.275912725852</v>
      </c>
      <c r="M30" s="76">
        <v>246.765801617249</v>
      </c>
      <c r="N30" s="76">
        <v>260.437454665892</v>
      </c>
      <c r="O30" s="76">
        <v>278.481348980649</v>
      </c>
      <c r="P30" s="76">
        <v>448.06302238388</v>
      </c>
      <c r="Q30" s="76">
        <v>470.210207742595</v>
      </c>
      <c r="R30" s="76">
        <v>479.211662131191</v>
      </c>
      <c r="S30" s="76">
        <v>475.516857296742</v>
      </c>
      <c r="T30" s="76">
        <v>479.132541462952</v>
      </c>
      <c r="U30" s="76">
        <v>492.728865824595</v>
      </c>
      <c r="V30" s="115">
        <v>474.947607220046</v>
      </c>
      <c r="W30" s="78">
        <v>-0.036087308533856</v>
      </c>
      <c r="X30" s="78">
        <v>0.0815664222955861</v>
      </c>
      <c r="Y30" s="78">
        <v>0.0405734517758962</v>
      </c>
    </row>
    <row r="31" spans="8:8">
      <c r="A31" s="69" t="s">
        <v>150</v>
      </c>
      <c r="B31" s="76">
        <v>2.53551912568306</v>
      </c>
      <c r="C31" s="76">
        <v>2.7013698630137</v>
      </c>
      <c r="D31" s="76">
        <v>2.86027397260274</v>
      </c>
      <c r="E31" s="76">
        <v>4.13150684931507</v>
      </c>
      <c r="F31" s="76">
        <v>5.70491803278689</v>
      </c>
      <c r="G31" s="76">
        <v>7.30958904109589</v>
      </c>
      <c r="H31" s="76">
        <v>7.30958904109589</v>
      </c>
      <c r="I31" s="76">
        <v>7.94520547945205</v>
      </c>
      <c r="J31" s="76">
        <v>10.3005464480874</v>
      </c>
      <c r="K31" s="76">
        <v>10.4876712328767</v>
      </c>
      <c r="L31" s="76">
        <v>10.4876712328767</v>
      </c>
      <c r="M31" s="76">
        <v>10.4876712328767</v>
      </c>
      <c r="N31" s="76">
        <v>13.6284153005464</v>
      </c>
      <c r="O31" s="76">
        <v>16.8438356164384</v>
      </c>
      <c r="P31" s="76">
        <v>16.8438356164384</v>
      </c>
      <c r="Q31" s="76">
        <v>16.8438356164384</v>
      </c>
      <c r="R31" s="76">
        <v>19.9672131147541</v>
      </c>
      <c r="S31" s="76">
        <v>23.2</v>
      </c>
      <c r="T31" s="76">
        <v>23.867397260274</v>
      </c>
      <c r="U31" s="76">
        <v>25.52</v>
      </c>
      <c r="V31" s="115">
        <v>26.8131147540984</v>
      </c>
      <c r="W31" s="78">
        <v>0.0506706408345752</v>
      </c>
      <c r="X31" s="78">
        <v>0.0929999964523647</v>
      </c>
      <c r="Y31" s="78">
        <v>0.0022905697426389</v>
      </c>
    </row>
    <row r="32" spans="8:8">
      <c r="A32" s="69" t="s">
        <v>152</v>
      </c>
      <c r="B32" s="76" t="s">
        <v>114</v>
      </c>
      <c r="C32" s="76" t="s">
        <v>114</v>
      </c>
      <c r="D32" s="76" t="s">
        <v>114</v>
      </c>
      <c r="E32" s="76" t="s">
        <v>114</v>
      </c>
      <c r="F32" s="76" t="s">
        <v>114</v>
      </c>
      <c r="G32" s="76" t="s">
        <v>114</v>
      </c>
      <c r="H32" s="76" t="s">
        <v>114</v>
      </c>
      <c r="I32" s="76" t="s">
        <v>114</v>
      </c>
      <c r="J32" s="76" t="s">
        <v>114</v>
      </c>
      <c r="K32" s="76" t="s">
        <v>114</v>
      </c>
      <c r="L32" s="76" t="s">
        <v>114</v>
      </c>
      <c r="M32" s="76" t="s">
        <v>114</v>
      </c>
      <c r="N32" s="76" t="s">
        <v>114</v>
      </c>
      <c r="O32" s="76" t="s">
        <v>114</v>
      </c>
      <c r="P32" s="76" t="s">
        <v>114</v>
      </c>
      <c r="Q32" s="76" t="s">
        <v>114</v>
      </c>
      <c r="R32" s="76" t="s">
        <v>114</v>
      </c>
      <c r="S32" s="76" t="s">
        <v>114</v>
      </c>
      <c r="T32" s="76" t="s">
        <v>114</v>
      </c>
      <c r="U32" s="76" t="s">
        <v>114</v>
      </c>
      <c r="V32" s="115" t="s">
        <v>114</v>
      </c>
      <c r="W32" s="78" t="s">
        <v>114</v>
      </c>
      <c r="X32" s="78" t="s">
        <v>114</v>
      </c>
      <c r="Y32" s="78" t="s">
        <v>114</v>
      </c>
    </row>
    <row r="33" spans="8:8">
      <c r="A33" s="69" t="s">
        <v>153</v>
      </c>
      <c r="B33" s="76">
        <v>0.0</v>
      </c>
      <c r="C33" s="76">
        <v>0.0</v>
      </c>
      <c r="D33" s="76">
        <v>0.0</v>
      </c>
      <c r="E33" s="76">
        <v>0.0</v>
      </c>
      <c r="F33" s="76">
        <v>0.0</v>
      </c>
      <c r="G33" s="76">
        <v>0.0</v>
      </c>
      <c r="H33" s="76">
        <v>0.0</v>
      </c>
      <c r="I33" s="76">
        <v>0.0</v>
      </c>
      <c r="J33" s="76">
        <v>0.0</v>
      </c>
      <c r="K33" s="76">
        <v>0.0</v>
      </c>
      <c r="L33" s="76">
        <v>0.0</v>
      </c>
      <c r="M33" s="76">
        <v>0.0</v>
      </c>
      <c r="N33" s="76">
        <v>0.0</v>
      </c>
      <c r="O33" s="76">
        <v>0.0</v>
      </c>
      <c r="P33" s="76">
        <v>0.0</v>
      </c>
      <c r="Q33" s="76">
        <v>0.0</v>
      </c>
      <c r="R33" s="76">
        <v>0.0</v>
      </c>
      <c r="S33" s="76">
        <v>0.0</v>
      </c>
      <c r="T33" s="76">
        <v>0.0</v>
      </c>
      <c r="U33" s="76">
        <v>0.0</v>
      </c>
      <c r="V33" s="115">
        <v>0.0</v>
      </c>
      <c r="W33" s="78" t="s">
        <v>114</v>
      </c>
      <c r="X33" s="78" t="s">
        <v>114</v>
      </c>
      <c r="Y33" s="78">
        <v>0.0</v>
      </c>
    </row>
    <row r="34" spans="8:8" s="70" ht="10.2" customFormat="1">
      <c r="A34" s="80" t="s">
        <v>154</v>
      </c>
      <c r="B34" s="81">
        <v>112.442896174863</v>
      </c>
      <c r="C34" s="81">
        <v>120.428767123288</v>
      </c>
      <c r="D34" s="81">
        <v>134.782054794521</v>
      </c>
      <c r="E34" s="81">
        <v>145.587534246575</v>
      </c>
      <c r="F34" s="81">
        <v>150.255153828912</v>
      </c>
      <c r="G34" s="81">
        <v>162.245340697762</v>
      </c>
      <c r="H34" s="81">
        <v>187.103801410607</v>
      </c>
      <c r="I34" s="81">
        <v>218.330983790618</v>
      </c>
      <c r="J34" s="81">
        <v>213.760830967372</v>
      </c>
      <c r="K34" s="81">
        <v>248.228694882988</v>
      </c>
      <c r="L34" s="81">
        <v>252.34282013465</v>
      </c>
      <c r="M34" s="81">
        <v>270.632495538952</v>
      </c>
      <c r="N34" s="81">
        <v>286.229395958981</v>
      </c>
      <c r="O34" s="81">
        <v>323.286375323244</v>
      </c>
      <c r="P34" s="81">
        <v>486.064820056405</v>
      </c>
      <c r="Q34" s="81">
        <v>520.683471556156</v>
      </c>
      <c r="R34" s="81">
        <v>527.99539680841</v>
      </c>
      <c r="S34" s="81">
        <v>535.028115719792</v>
      </c>
      <c r="T34" s="81">
        <v>519.187359325965</v>
      </c>
      <c r="U34" s="81">
        <v>546.949662098568</v>
      </c>
      <c r="V34" s="81">
        <v>530.407252915691</v>
      </c>
      <c r="W34" s="108">
        <v>-0.0302448476143229</v>
      </c>
      <c r="X34" s="108">
        <v>0.0822050032908312</v>
      </c>
      <c r="Y34" s="108">
        <v>0.0453112149016256</v>
      </c>
    </row>
    <row r="35" spans="8:8">
      <c r="B35" s="76"/>
      <c r="C35" s="76"/>
      <c r="D35" s="76"/>
      <c r="E35" s="76"/>
      <c r="F35" s="76"/>
      <c r="G35" s="76"/>
      <c r="H35" s="76"/>
      <c r="I35" s="76"/>
      <c r="J35" s="76"/>
      <c r="K35" s="76"/>
      <c r="L35" s="76"/>
      <c r="M35" s="76"/>
      <c r="N35" s="76"/>
      <c r="O35" s="76"/>
      <c r="P35" s="76"/>
      <c r="Q35" s="76"/>
      <c r="R35" s="76"/>
      <c r="S35" s="76"/>
      <c r="T35" s="76"/>
      <c r="U35" s="76"/>
      <c r="V35" s="115"/>
      <c r="W35" s="78"/>
      <c r="X35" s="78"/>
      <c r="Y35" s="78"/>
    </row>
    <row r="36" spans="8:8">
      <c r="A36" s="69" t="s">
        <v>155</v>
      </c>
      <c r="B36" s="76">
        <v>81.7422131147541</v>
      </c>
      <c r="C36" s="76">
        <v>82.7047945205479</v>
      </c>
      <c r="D36" s="76">
        <v>83.3013698630137</v>
      </c>
      <c r="E36" s="76">
        <v>95.032602739726</v>
      </c>
      <c r="F36" s="76">
        <v>106.009289617486</v>
      </c>
      <c r="G36" s="76">
        <v>122.28602739726</v>
      </c>
      <c r="H36" s="76">
        <v>163.56698630137</v>
      </c>
      <c r="I36" s="76">
        <v>185.99</v>
      </c>
      <c r="J36" s="76">
        <v>241.879781420765</v>
      </c>
      <c r="K36" s="76">
        <v>269.921917808219</v>
      </c>
      <c r="L36" s="76">
        <v>352.214657534247</v>
      </c>
      <c r="M36" s="76">
        <v>404.1</v>
      </c>
      <c r="N36" s="76">
        <v>412.040300546448</v>
      </c>
      <c r="O36" s="76">
        <v>417.632602739726</v>
      </c>
      <c r="P36" s="76">
        <v>441.153561643836</v>
      </c>
      <c r="Q36" s="76">
        <v>460.540684931507</v>
      </c>
      <c r="R36" s="76">
        <v>488.040710382514</v>
      </c>
      <c r="S36" s="76">
        <v>364.0</v>
      </c>
      <c r="T36" s="76">
        <v>368.0</v>
      </c>
      <c r="U36" s="76">
        <v>379.0</v>
      </c>
      <c r="V36" s="115">
        <v>354.0</v>
      </c>
      <c r="W36" s="78">
        <v>-0.065963060686016</v>
      </c>
      <c r="X36" s="78">
        <v>0.0345228936531548</v>
      </c>
      <c r="Y36" s="78">
        <v>0.0302412344231746</v>
      </c>
    </row>
    <row r="37" spans="8:8">
      <c r="A37" s="69" t="s">
        <v>156</v>
      </c>
      <c r="B37" s="76">
        <v>15.0</v>
      </c>
      <c r="C37" s="76">
        <v>20.0</v>
      </c>
      <c r="D37" s="76">
        <v>20.0</v>
      </c>
      <c r="E37" s="76">
        <v>10.0</v>
      </c>
      <c r="F37" s="76">
        <v>18.0</v>
      </c>
      <c r="G37" s="76">
        <v>20.0</v>
      </c>
      <c r="H37" s="76">
        <v>25.0</v>
      </c>
      <c r="I37" s="76">
        <v>27.0</v>
      </c>
      <c r="J37" s="76">
        <v>34.0</v>
      </c>
      <c r="K37" s="76">
        <v>40.8931506849315</v>
      </c>
      <c r="L37" s="76">
        <v>44.8356164383562</v>
      </c>
      <c r="M37" s="76">
        <v>45.1452054794521</v>
      </c>
      <c r="N37" s="76">
        <v>41.5027322404372</v>
      </c>
      <c r="O37" s="76">
        <v>41.4712328767123</v>
      </c>
      <c r="P37" s="76">
        <v>40.3424657534247</v>
      </c>
      <c r="Q37" s="76">
        <v>40.6958904109589</v>
      </c>
      <c r="R37" s="76">
        <v>47.6174863387978</v>
      </c>
      <c r="S37" s="76">
        <v>64.4602739726027</v>
      </c>
      <c r="T37" s="76">
        <v>64.386301369863</v>
      </c>
      <c r="U37" s="76">
        <v>67.7260273972603</v>
      </c>
      <c r="V37" s="115">
        <v>64.3306010928962</v>
      </c>
      <c r="W37" s="78">
        <v>-0.0501347330539197</v>
      </c>
      <c r="X37" s="78">
        <v>0.051745113475189</v>
      </c>
      <c r="Y37" s="78">
        <v>0.00549558414755368</v>
      </c>
    </row>
    <row r="38" spans="8:8">
      <c r="A38" s="69" t="s">
        <v>158</v>
      </c>
      <c r="B38" s="76">
        <v>158.422568306011</v>
      </c>
      <c r="C38" s="76">
        <v>158.543698630137</v>
      </c>
      <c r="D38" s="76">
        <v>149.551095890411</v>
      </c>
      <c r="E38" s="76">
        <v>175.263863013699</v>
      </c>
      <c r="F38" s="76">
        <v>183.219836065574</v>
      </c>
      <c r="G38" s="76">
        <v>184.244630136986</v>
      </c>
      <c r="H38" s="76">
        <v>193.520767123288</v>
      </c>
      <c r="I38" s="76">
        <v>196.382191780822</v>
      </c>
      <c r="J38" s="76">
        <v>216.637240437159</v>
      </c>
      <c r="K38" s="76">
        <v>223.983452054795</v>
      </c>
      <c r="L38" s="76">
        <v>257.390136986301</v>
      </c>
      <c r="M38" s="76">
        <v>272.590410958904</v>
      </c>
      <c r="N38" s="76">
        <v>282.882568306011</v>
      </c>
      <c r="O38" s="76">
        <v>286.960684931507</v>
      </c>
      <c r="P38" s="76">
        <v>275.991643835616</v>
      </c>
      <c r="Q38" s="76">
        <v>287.828356164384</v>
      </c>
      <c r="R38" s="76">
        <v>289.718442622951</v>
      </c>
      <c r="S38" s="76">
        <v>305.031780821918</v>
      </c>
      <c r="T38" s="76">
        <v>313.105616438356</v>
      </c>
      <c r="U38" s="76">
        <v>298.408821917808</v>
      </c>
      <c r="V38" s="115">
        <v>248.045822864657</v>
      </c>
      <c r="W38" s="78">
        <v>-0.168771816896966</v>
      </c>
      <c r="X38" s="78">
        <v>0.0291047255341563</v>
      </c>
      <c r="Y38" s="78">
        <v>0.0211898640591506</v>
      </c>
    </row>
    <row r="39" spans="8:8">
      <c r="A39" s="69" t="s">
        <v>159</v>
      </c>
      <c r="B39" s="76" t="s">
        <v>114</v>
      </c>
      <c r="C39" s="76" t="s">
        <v>114</v>
      </c>
      <c r="D39" s="76" t="s">
        <v>114</v>
      </c>
      <c r="E39" s="76" t="s">
        <v>114</v>
      </c>
      <c r="F39" s="76" t="s">
        <v>114</v>
      </c>
      <c r="G39" s="76" t="s">
        <v>114</v>
      </c>
      <c r="H39" s="76" t="s">
        <v>114</v>
      </c>
      <c r="I39" s="76" t="s">
        <v>114</v>
      </c>
      <c r="J39" s="76" t="s">
        <v>114</v>
      </c>
      <c r="K39" s="76" t="s">
        <v>114</v>
      </c>
      <c r="L39" s="76" t="s">
        <v>114</v>
      </c>
      <c r="M39" s="76" t="s">
        <v>114</v>
      </c>
      <c r="N39" s="76" t="s">
        <v>114</v>
      </c>
      <c r="O39" s="76" t="s">
        <v>114</v>
      </c>
      <c r="P39" s="76" t="s">
        <v>114</v>
      </c>
      <c r="Q39" s="76" t="s">
        <v>114</v>
      </c>
      <c r="R39" s="76" t="s">
        <v>114</v>
      </c>
      <c r="S39" s="76" t="s">
        <v>114</v>
      </c>
      <c r="T39" s="76" t="s">
        <v>114</v>
      </c>
      <c r="U39" s="76" t="s">
        <v>114</v>
      </c>
      <c r="V39" s="115" t="s">
        <v>114</v>
      </c>
      <c r="W39" s="78" t="s">
        <v>114</v>
      </c>
      <c r="X39" s="78" t="s">
        <v>114</v>
      </c>
      <c r="Y39" s="78" t="s">
        <v>114</v>
      </c>
    </row>
    <row r="40" spans="8:8">
      <c r="A40" s="69" t="s">
        <v>160</v>
      </c>
      <c r="B40" s="76">
        <v>69.9422131147541</v>
      </c>
      <c r="C40" s="76">
        <v>77.9817808219178</v>
      </c>
      <c r="D40" s="76">
        <v>72.6747945205479</v>
      </c>
      <c r="E40" s="76">
        <v>106.086301369863</v>
      </c>
      <c r="F40" s="76">
        <v>121.197540983607</v>
      </c>
      <c r="G40" s="76">
        <v>138.414657534247</v>
      </c>
      <c r="H40" s="76">
        <v>146.96</v>
      </c>
      <c r="I40" s="76">
        <v>162.505890410959</v>
      </c>
      <c r="J40" s="76">
        <v>221.56174863388</v>
      </c>
      <c r="K40" s="76">
        <v>264.391780821918</v>
      </c>
      <c r="L40" s="76">
        <v>322.815479452055</v>
      </c>
      <c r="M40" s="76">
        <v>425.834246575342</v>
      </c>
      <c r="N40" s="76">
        <v>436.734426229508</v>
      </c>
      <c r="O40" s="76">
        <v>471.144931506849</v>
      </c>
      <c r="P40" s="76">
        <v>466.205342465753</v>
      </c>
      <c r="Q40" s="76">
        <v>469.806164383562</v>
      </c>
      <c r="R40" s="76">
        <v>473.310519125683</v>
      </c>
      <c r="S40" s="76">
        <v>450.169178082192</v>
      </c>
      <c r="T40" s="76">
        <v>470.775616438356</v>
      </c>
      <c r="U40" s="76">
        <v>476.123424657534</v>
      </c>
      <c r="V40" s="115">
        <v>450.295628415301</v>
      </c>
      <c r="W40" s="78">
        <v>-0.0542460103928117</v>
      </c>
      <c r="X40" s="78">
        <v>0.0605891010722486</v>
      </c>
      <c r="Y40" s="78">
        <v>0.0384675018605588</v>
      </c>
    </row>
    <row r="41" spans="8:8">
      <c r="A41" s="69" t="s">
        <v>161</v>
      </c>
      <c r="B41" s="76">
        <v>1026.6653325</v>
      </c>
      <c r="C41" s="76">
        <v>1046.13031557692</v>
      </c>
      <c r="D41" s="76">
        <v>1113.40031557692</v>
      </c>
      <c r="E41" s="76">
        <v>1097.28183935985</v>
      </c>
      <c r="F41" s="76">
        <v>1183.92075988451</v>
      </c>
      <c r="G41" s="76">
        <v>1241.16079958312</v>
      </c>
      <c r="H41" s="76">
        <v>1205.57241974025</v>
      </c>
      <c r="I41" s="76">
        <v>1194.46826567176</v>
      </c>
      <c r="J41" s="76">
        <v>1211.3879064586</v>
      </c>
      <c r="K41" s="76">
        <v>1297.94544900421</v>
      </c>
      <c r="L41" s="76">
        <v>1441.77470206006</v>
      </c>
      <c r="M41" s="76">
        <v>1513.02330679753</v>
      </c>
      <c r="N41" s="76">
        <v>1634.99646878032</v>
      </c>
      <c r="O41" s="76">
        <v>1518.11841551458</v>
      </c>
      <c r="P41" s="76">
        <v>1577.35560103677</v>
      </c>
      <c r="Q41" s="76">
        <v>1577.66675156702</v>
      </c>
      <c r="R41" s="76">
        <v>1717.84760766089</v>
      </c>
      <c r="S41" s="76">
        <v>1717.03626170717</v>
      </c>
      <c r="T41" s="76">
        <v>1728.33334174703</v>
      </c>
      <c r="U41" s="76">
        <v>1687.31924277659</v>
      </c>
      <c r="V41" s="115">
        <v>1608.95133399766</v>
      </c>
      <c r="W41" s="78">
        <v>-0.0464452172369965</v>
      </c>
      <c r="X41" s="78">
        <v>0.0265830325731884</v>
      </c>
      <c r="Y41" s="78">
        <v>0.137448232957352</v>
      </c>
    </row>
    <row r="42" spans="8:8">
      <c r="A42" s="69" t="s">
        <v>235</v>
      </c>
      <c r="B42" s="76">
        <v>28.0</v>
      </c>
      <c r="C42" s="76">
        <v>34.0</v>
      </c>
      <c r="D42" s="76">
        <v>53.0</v>
      </c>
      <c r="E42" s="76">
        <v>50.0</v>
      </c>
      <c r="F42" s="76">
        <v>45.0</v>
      </c>
      <c r="G42" s="76">
        <v>35.0</v>
      </c>
      <c r="H42" s="76">
        <v>35.0</v>
      </c>
      <c r="I42" s="76">
        <v>35.0</v>
      </c>
      <c r="J42" s="76">
        <v>35.0</v>
      </c>
      <c r="K42" s="76">
        <v>35.0</v>
      </c>
      <c r="L42" s="76">
        <v>35.0</v>
      </c>
      <c r="M42" s="76">
        <v>33.8247</v>
      </c>
      <c r="N42" s="76">
        <v>25.0</v>
      </c>
      <c r="O42" s="76">
        <v>14.1644</v>
      </c>
      <c r="P42" s="76">
        <v>10.0</v>
      </c>
      <c r="Q42" s="76">
        <v>8.0</v>
      </c>
      <c r="R42" s="76">
        <v>8.0</v>
      </c>
      <c r="S42" s="76">
        <v>8.0</v>
      </c>
      <c r="T42" s="76">
        <v>8.0</v>
      </c>
      <c r="U42" s="76">
        <v>9.0</v>
      </c>
      <c r="V42" s="115">
        <v>10.0</v>
      </c>
      <c r="W42" s="78">
        <v>0.111111111111111</v>
      </c>
      <c r="X42" s="78">
        <v>-0.126993561839401</v>
      </c>
      <c r="Y42" s="78">
        <v>8.54272158846739E-4</v>
      </c>
    </row>
    <row r="43" spans="8:8">
      <c r="A43" s="69" t="s">
        <v>162</v>
      </c>
      <c r="B43" s="76">
        <v>265.288</v>
      </c>
      <c r="C43" s="76">
        <v>258.672</v>
      </c>
      <c r="D43" s="76">
        <v>294.66</v>
      </c>
      <c r="E43" s="76">
        <v>299.129</v>
      </c>
      <c r="F43" s="76">
        <v>304.53</v>
      </c>
      <c r="G43" s="76">
        <v>302.463</v>
      </c>
      <c r="H43" s="76">
        <v>306.512</v>
      </c>
      <c r="I43" s="76">
        <v>310.295</v>
      </c>
      <c r="J43" s="76">
        <v>293.894</v>
      </c>
      <c r="K43" s="76">
        <v>299.776</v>
      </c>
      <c r="L43" s="76">
        <v>333.807</v>
      </c>
      <c r="M43" s="76">
        <v>446.788</v>
      </c>
      <c r="N43" s="76">
        <v>479.115436612022</v>
      </c>
      <c r="O43" s="76">
        <v>482.463365616438</v>
      </c>
      <c r="P43" s="76">
        <v>539.488554246575</v>
      </c>
      <c r="Q43" s="76">
        <v>613.797221917808</v>
      </c>
      <c r="R43" s="76">
        <v>653.632225546448</v>
      </c>
      <c r="S43" s="76">
        <v>630.503896438356</v>
      </c>
      <c r="T43" s="76">
        <v>604.340316027397</v>
      </c>
      <c r="U43" s="76">
        <v>638.880227534247</v>
      </c>
      <c r="V43" s="115">
        <v>569.289759323196</v>
      </c>
      <c r="W43" s="78">
        <v>-0.108925687807923</v>
      </c>
      <c r="X43" s="78">
        <v>0.0786045766341228</v>
      </c>
      <c r="Y43" s="78">
        <v>0.0486328391706368</v>
      </c>
    </row>
    <row r="44" spans="8:8">
      <c r="A44" s="69" t="s">
        <v>236</v>
      </c>
      <c r="B44" s="76" t="s">
        <v>114</v>
      </c>
      <c r="C44" s="76">
        <v>14.1424657534247</v>
      </c>
      <c r="D44" s="76">
        <v>18.5917808219178</v>
      </c>
      <c r="E44" s="76">
        <v>19.6723287671233</v>
      </c>
      <c r="F44" s="76">
        <v>20.8863387978142</v>
      </c>
      <c r="G44" s="76">
        <v>20.9117808219178</v>
      </c>
      <c r="H44" s="76">
        <v>21.0071232876712</v>
      </c>
      <c r="I44" s="76">
        <v>21.8652054794521</v>
      </c>
      <c r="J44" s="76">
        <v>21.2349726775956</v>
      </c>
      <c r="K44" s="76">
        <v>21.9287671232877</v>
      </c>
      <c r="L44" s="76">
        <v>22.5643835616438</v>
      </c>
      <c r="M44" s="76">
        <v>23.2</v>
      </c>
      <c r="N44" s="76">
        <v>23.7704918032787</v>
      </c>
      <c r="O44" s="76">
        <v>24.4712328767123</v>
      </c>
      <c r="P44" s="76">
        <v>25.1068493150685</v>
      </c>
      <c r="Q44" s="76">
        <v>25.7424657534247</v>
      </c>
      <c r="R44" s="76">
        <v>26.3060109289617</v>
      </c>
      <c r="S44" s="76">
        <v>27.013698630137</v>
      </c>
      <c r="T44" s="76">
        <v>27.6493150684932</v>
      </c>
      <c r="U44" s="76">
        <v>27.6493150684932</v>
      </c>
      <c r="V44" s="115">
        <v>27.5737704918033</v>
      </c>
      <c r="W44" s="78">
        <v>-0.00273224043715847</v>
      </c>
      <c r="X44" s="78">
        <v>0.0234509092930788</v>
      </c>
      <c r="Y44" s="78">
        <v>0.00235555044455773</v>
      </c>
    </row>
    <row r="45" spans="8:8">
      <c r="A45" s="69" t="s">
        <v>163</v>
      </c>
      <c r="B45" s="76">
        <v>10.0</v>
      </c>
      <c r="C45" s="76">
        <v>10.0</v>
      </c>
      <c r="D45" s="76">
        <v>10.0</v>
      </c>
      <c r="E45" s="76">
        <v>10.0</v>
      </c>
      <c r="F45" s="76">
        <v>10.3778579234973</v>
      </c>
      <c r="G45" s="76">
        <v>10.583402739726</v>
      </c>
      <c r="H45" s="76">
        <v>10.1478493150685</v>
      </c>
      <c r="I45" s="76">
        <v>9.59717808219178</v>
      </c>
      <c r="J45" s="76">
        <v>9.74858469945355</v>
      </c>
      <c r="K45" s="76">
        <v>9.83419178082192</v>
      </c>
      <c r="L45" s="76">
        <v>10.3322767123288</v>
      </c>
      <c r="M45" s="76">
        <v>10.7743287671233</v>
      </c>
      <c r="N45" s="76">
        <v>10.4508196721311</v>
      </c>
      <c r="O45" s="76">
        <v>9.56438356164384</v>
      </c>
      <c r="P45" s="76">
        <v>10.1655534246575</v>
      </c>
      <c r="Q45" s="76">
        <v>9.96229589041096</v>
      </c>
      <c r="R45" s="76">
        <v>10.1092896174863</v>
      </c>
      <c r="S45" s="76">
        <v>9.5972602739726</v>
      </c>
      <c r="T45" s="76">
        <v>10.9808219178082</v>
      </c>
      <c r="U45" s="76">
        <v>18.5561643835616</v>
      </c>
      <c r="V45" s="115">
        <v>18.0819672131148</v>
      </c>
      <c r="W45" s="78">
        <v>-0.02555469765438</v>
      </c>
      <c r="X45" s="78">
        <v>0.0655527488251046</v>
      </c>
      <c r="Y45" s="78">
        <v>0.00154469211673435</v>
      </c>
    </row>
    <row r="46" spans="8:8" s="70" ht="10.2" customFormat="1">
      <c r="A46" s="80" t="s">
        <v>164</v>
      </c>
      <c r="B46" s="81">
        <v>1655.06032703552</v>
      </c>
      <c r="C46" s="81">
        <v>1702.17505530295</v>
      </c>
      <c r="D46" s="81">
        <v>1815.17935667281</v>
      </c>
      <c r="E46" s="81">
        <v>1862.46593525026</v>
      </c>
      <c r="F46" s="81">
        <v>1993.14162327249</v>
      </c>
      <c r="G46" s="81">
        <v>2075.06429821326</v>
      </c>
      <c r="H46" s="81">
        <v>2107.28714576765</v>
      </c>
      <c r="I46" s="81">
        <v>2143.10373142518</v>
      </c>
      <c r="J46" s="81">
        <v>2285.34423432745</v>
      </c>
      <c r="K46" s="81">
        <v>2463.67470927819</v>
      </c>
      <c r="L46" s="81">
        <v>2820.734252745</v>
      </c>
      <c r="M46" s="81">
        <v>3175.28019857835</v>
      </c>
      <c r="N46" s="81">
        <v>3346.49324419015</v>
      </c>
      <c r="O46" s="81">
        <v>3265.99124962417</v>
      </c>
      <c r="P46" s="81">
        <v>3385.8095717217</v>
      </c>
      <c r="Q46" s="81">
        <v>3494.03983101907</v>
      </c>
      <c r="R46" s="81">
        <v>3714.58229222374</v>
      </c>
      <c r="S46" s="81">
        <v>3575.81234992635</v>
      </c>
      <c r="T46" s="81">
        <v>3595.5713290073</v>
      </c>
      <c r="U46" s="81">
        <v>3602.66322373549</v>
      </c>
      <c r="V46" s="81">
        <v>3350.56888339863</v>
      </c>
      <c r="W46" s="108">
        <v>-0.0699744396523054</v>
      </c>
      <c r="X46" s="108">
        <v>0.0387332414448638</v>
      </c>
      <c r="Y46" s="108">
        <v>0.286229771338566</v>
      </c>
    </row>
    <row r="47" spans="8:8">
      <c r="B47" s="76"/>
      <c r="C47" s="76"/>
      <c r="D47" s="76"/>
      <c r="E47" s="76"/>
      <c r="F47" s="76"/>
      <c r="G47" s="76"/>
      <c r="H47" s="76"/>
      <c r="I47" s="76"/>
      <c r="J47" s="76"/>
      <c r="K47" s="76"/>
      <c r="L47" s="76"/>
      <c r="M47" s="76"/>
      <c r="N47" s="76"/>
      <c r="O47" s="76"/>
      <c r="P47" s="76"/>
      <c r="Q47" s="76"/>
      <c r="R47" s="76"/>
      <c r="S47" s="76"/>
      <c r="T47" s="76"/>
      <c r="U47" s="76"/>
      <c r="V47" s="115"/>
      <c r="W47" s="78"/>
      <c r="X47" s="78"/>
      <c r="Y47" s="78"/>
    </row>
    <row r="48" spans="8:8">
      <c r="A48" s="69" t="s">
        <v>165</v>
      </c>
      <c r="B48" s="76">
        <v>259.985792349727</v>
      </c>
      <c r="C48" s="76">
        <v>273.442191780822</v>
      </c>
      <c r="D48" s="76">
        <v>297.341369863014</v>
      </c>
      <c r="E48" s="76">
        <v>290.73095890411</v>
      </c>
      <c r="F48" s="76">
        <v>292.313661202186</v>
      </c>
      <c r="G48" s="76">
        <v>298.167671232877</v>
      </c>
      <c r="H48" s="76">
        <v>282.75397260274</v>
      </c>
      <c r="I48" s="76">
        <v>305.22301369863</v>
      </c>
      <c r="J48" s="76">
        <v>307.717194203279</v>
      </c>
      <c r="K48" s="76">
        <v>257.52</v>
      </c>
      <c r="L48" s="76">
        <v>228.37698630137</v>
      </c>
      <c r="M48" s="76">
        <v>225.135342465753</v>
      </c>
      <c r="N48" s="76">
        <v>216.374863387978</v>
      </c>
      <c r="O48" s="76">
        <v>210.134794520548</v>
      </c>
      <c r="P48" s="76">
        <v>260.221369863014</v>
      </c>
      <c r="Q48" s="76">
        <v>267.785205479452</v>
      </c>
      <c r="R48" s="76">
        <v>261.221857923497</v>
      </c>
      <c r="S48" s="76">
        <v>253.61095890411</v>
      </c>
      <c r="T48" s="76">
        <v>251.672328767123</v>
      </c>
      <c r="U48" s="76">
        <v>247.413698630137</v>
      </c>
      <c r="V48" s="115">
        <v>233.553005464481</v>
      </c>
      <c r="W48" s="78">
        <v>-0.0560223352320387</v>
      </c>
      <c r="X48" s="78">
        <v>-0.00399555227410608</v>
      </c>
      <c r="Y48" s="78">
        <v>0.0199517830183286</v>
      </c>
    </row>
    <row r="49" spans="8:8">
      <c r="A49" s="69" t="s">
        <v>266</v>
      </c>
      <c r="B49" s="76" t="s">
        <v>114</v>
      </c>
      <c r="C49" s="76" t="s">
        <v>114</v>
      </c>
      <c r="D49" s="76" t="s">
        <v>114</v>
      </c>
      <c r="E49" s="76" t="s">
        <v>114</v>
      </c>
      <c r="F49" s="76">
        <v>3.76420765027322</v>
      </c>
      <c r="G49" s="76">
        <v>4.2066301369863</v>
      </c>
      <c r="H49" s="76">
        <v>19.8370684931507</v>
      </c>
      <c r="I49" s="76">
        <v>21.697698630137</v>
      </c>
      <c r="J49" s="76">
        <v>21.6393442622951</v>
      </c>
      <c r="K49" s="76">
        <v>19.8438356164384</v>
      </c>
      <c r="L49" s="76">
        <v>19.2360409604024</v>
      </c>
      <c r="M49" s="76">
        <v>13.9615807170193</v>
      </c>
      <c r="N49" s="76">
        <v>19.8560011709602</v>
      </c>
      <c r="O49" s="76">
        <v>22.2996493150685</v>
      </c>
      <c r="P49" s="76">
        <v>29.7012120547945</v>
      </c>
      <c r="Q49" s="76">
        <v>16.1221884931507</v>
      </c>
      <c r="R49" s="76">
        <v>23.2171147540984</v>
      </c>
      <c r="S49" s="76">
        <v>39.0012021917808</v>
      </c>
      <c r="T49" s="76">
        <v>40.2861326027397</v>
      </c>
      <c r="U49" s="76">
        <v>46.7319138191781</v>
      </c>
      <c r="V49" s="115">
        <v>46.6042309945355</v>
      </c>
      <c r="W49" s="78">
        <v>-0.00273224043715847</v>
      </c>
      <c r="X49" s="78">
        <v>0.0894286559997917</v>
      </c>
      <c r="Y49" s="78">
        <v>0.0039812697023094</v>
      </c>
    </row>
    <row r="50" spans="8:8">
      <c r="A50" s="69" t="s">
        <v>267</v>
      </c>
      <c r="B50" s="76" t="s">
        <v>114</v>
      </c>
      <c r="C50" s="76" t="s">
        <v>114</v>
      </c>
      <c r="D50" s="76" t="s">
        <v>114</v>
      </c>
      <c r="E50" s="76" t="s">
        <v>114</v>
      </c>
      <c r="F50" s="76" t="s">
        <v>114</v>
      </c>
      <c r="G50" s="76" t="s">
        <v>114</v>
      </c>
      <c r="H50" s="76" t="s">
        <v>114</v>
      </c>
      <c r="I50" s="76" t="s">
        <v>114</v>
      </c>
      <c r="J50" s="76" t="s">
        <v>114</v>
      </c>
      <c r="K50" s="76" t="s">
        <v>114</v>
      </c>
      <c r="L50" s="76" t="s">
        <v>114</v>
      </c>
      <c r="M50" s="76" t="s">
        <v>114</v>
      </c>
      <c r="N50" s="76" t="s">
        <v>114</v>
      </c>
      <c r="O50" s="76" t="s">
        <v>114</v>
      </c>
      <c r="P50" s="76" t="s">
        <v>114</v>
      </c>
      <c r="Q50" s="76" t="s">
        <v>114</v>
      </c>
      <c r="R50" s="76" t="s">
        <v>114</v>
      </c>
      <c r="S50" s="76" t="s">
        <v>114</v>
      </c>
      <c r="T50" s="76" t="s">
        <v>114</v>
      </c>
      <c r="U50" s="76" t="s">
        <v>114</v>
      </c>
      <c r="V50" s="115" t="s">
        <v>114</v>
      </c>
      <c r="W50" s="78" t="s">
        <v>114</v>
      </c>
      <c r="X50" s="78" t="s">
        <v>114</v>
      </c>
      <c r="Y50" s="78" t="s">
        <v>114</v>
      </c>
    </row>
    <row r="51" spans="8:8">
      <c r="A51" s="69" t="s">
        <v>297</v>
      </c>
      <c r="B51" s="76">
        <v>9.0</v>
      </c>
      <c r="C51" s="76">
        <v>12.0</v>
      </c>
      <c r="D51" s="76">
        <v>11.0</v>
      </c>
      <c r="E51" s="76">
        <v>9.0</v>
      </c>
      <c r="F51" s="76">
        <v>8.0</v>
      </c>
      <c r="G51" s="76">
        <v>7.7104</v>
      </c>
      <c r="H51" s="76">
        <v>7.7104</v>
      </c>
      <c r="I51" s="76">
        <v>3.0</v>
      </c>
      <c r="J51" s="76">
        <v>2.0</v>
      </c>
      <c r="K51" s="76">
        <v>7.0</v>
      </c>
      <c r="L51" s="76">
        <v>7.0</v>
      </c>
      <c r="M51" s="76">
        <v>8.8</v>
      </c>
      <c r="N51" s="76">
        <v>11.5</v>
      </c>
      <c r="O51" s="76">
        <v>9.0</v>
      </c>
      <c r="P51" s="76">
        <v>8.0</v>
      </c>
      <c r="Q51" s="76">
        <v>7.0</v>
      </c>
      <c r="R51" s="76">
        <v>7.0</v>
      </c>
      <c r="S51" s="76">
        <v>7.0</v>
      </c>
      <c r="T51" s="76">
        <v>7.0</v>
      </c>
      <c r="U51" s="76">
        <v>7.0</v>
      </c>
      <c r="V51" s="115">
        <v>6.7486</v>
      </c>
      <c r="W51" s="78">
        <v>-0.0359142857142858</v>
      </c>
      <c r="X51" s="78">
        <v>0.0</v>
      </c>
      <c r="Y51" s="78">
        <v>5.76514109119311E-4</v>
      </c>
    </row>
    <row r="52" spans="8:8">
      <c r="A52" s="69" t="s">
        <v>166</v>
      </c>
      <c r="B52" s="76">
        <v>34.9584699453552</v>
      </c>
      <c r="C52" s="76">
        <v>38.772602739726</v>
      </c>
      <c r="D52" s="76">
        <v>35.9123287671233</v>
      </c>
      <c r="E52" s="76">
        <v>36.8657534246575</v>
      </c>
      <c r="F52" s="76">
        <v>34.5464480874317</v>
      </c>
      <c r="G52" s="76">
        <v>38.1369863013699</v>
      </c>
      <c r="H52" s="76">
        <v>55.6164383561644</v>
      </c>
      <c r="I52" s="76">
        <v>60.7013698630137</v>
      </c>
      <c r="J52" s="76">
        <v>64.655737704918</v>
      </c>
      <c r="K52" s="76">
        <v>65.4684931506849</v>
      </c>
      <c r="L52" s="76">
        <v>61.3369863013699</v>
      </c>
      <c r="M52" s="76">
        <v>65.1506849315068</v>
      </c>
      <c r="N52" s="76">
        <v>65.9234972677596</v>
      </c>
      <c r="O52" s="76">
        <v>66.7397260273973</v>
      </c>
      <c r="P52" s="76">
        <v>47.0451506849315</v>
      </c>
      <c r="Q52" s="76">
        <v>64.2290410958904</v>
      </c>
      <c r="R52" s="76">
        <v>60.0284153005464</v>
      </c>
      <c r="S52" s="76">
        <v>57.3008219178082</v>
      </c>
      <c r="T52" s="76">
        <v>57.6186301369863</v>
      </c>
      <c r="U52" s="76">
        <v>56.0613698630137</v>
      </c>
      <c r="V52" s="115">
        <v>55.9081967213115</v>
      </c>
      <c r="W52" s="78">
        <v>-0.00273224043715847</v>
      </c>
      <c r="X52" s="78">
        <v>-0.0153925080158482</v>
      </c>
      <c r="Y52" s="78">
        <v>0.0047760815910343</v>
      </c>
    </row>
    <row r="53" spans="8:8">
      <c r="A53" s="69" t="s">
        <v>269</v>
      </c>
      <c r="B53" s="76">
        <v>9.0</v>
      </c>
      <c r="C53" s="76">
        <v>14.0</v>
      </c>
      <c r="D53" s="76">
        <v>16.0</v>
      </c>
      <c r="E53" s="76">
        <v>25.0</v>
      </c>
      <c r="F53" s="76">
        <v>48.0</v>
      </c>
      <c r="G53" s="76">
        <v>75.3043</v>
      </c>
      <c r="H53" s="76">
        <v>20.8249397260274</v>
      </c>
      <c r="I53" s="76">
        <v>22.0497698630137</v>
      </c>
      <c r="J53" s="76">
        <v>20.5353907103825</v>
      </c>
      <c r="K53" s="76">
        <v>22.3945123287671</v>
      </c>
      <c r="L53" s="76">
        <v>19.6767178082192</v>
      </c>
      <c r="M53" s="76">
        <v>20.7088493150685</v>
      </c>
      <c r="N53" s="76">
        <v>20.2432896174863</v>
      </c>
      <c r="O53" s="76">
        <v>20.7140575342466</v>
      </c>
      <c r="P53" s="76">
        <v>18.8297178082192</v>
      </c>
      <c r="Q53" s="76">
        <v>17.4005808219178</v>
      </c>
      <c r="R53" s="76">
        <v>19.3979262295082</v>
      </c>
      <c r="S53" s="76">
        <v>21.1999068493151</v>
      </c>
      <c r="T53" s="76">
        <v>19.0696438356164</v>
      </c>
      <c r="U53" s="76">
        <v>16.6500438356164</v>
      </c>
      <c r="V53" s="115">
        <v>15.1966560572431</v>
      </c>
      <c r="W53" s="78">
        <v>-0.0872903274443245</v>
      </c>
      <c r="X53" s="78">
        <v>-0.0292053435630967</v>
      </c>
      <c r="Y53" s="78">
        <v>0.00129820801772725</v>
      </c>
    </row>
    <row r="54" spans="8:8">
      <c r="A54" s="69" t="s">
        <v>270</v>
      </c>
      <c r="B54" s="76" t="s">
        <v>114</v>
      </c>
      <c r="C54" s="76" t="s">
        <v>114</v>
      </c>
      <c r="D54" s="76" t="s">
        <v>114</v>
      </c>
      <c r="E54" s="76" t="s">
        <v>114</v>
      </c>
      <c r="F54" s="76" t="s">
        <v>114</v>
      </c>
      <c r="G54" s="76" t="s">
        <v>114</v>
      </c>
      <c r="H54" s="76" t="s">
        <v>114</v>
      </c>
      <c r="I54" s="76" t="s">
        <v>114</v>
      </c>
      <c r="J54" s="76" t="s">
        <v>114</v>
      </c>
      <c r="K54" s="76" t="s">
        <v>114</v>
      </c>
      <c r="L54" s="76" t="s">
        <v>114</v>
      </c>
      <c r="M54" s="76" t="s">
        <v>114</v>
      </c>
      <c r="N54" s="76" t="s">
        <v>114</v>
      </c>
      <c r="O54" s="76" t="s">
        <v>114</v>
      </c>
      <c r="P54" s="76" t="s">
        <v>114</v>
      </c>
      <c r="Q54" s="76" t="s">
        <v>114</v>
      </c>
      <c r="R54" s="76" t="s">
        <v>114</v>
      </c>
      <c r="S54" s="76" t="s">
        <v>114</v>
      </c>
      <c r="T54" s="76" t="s">
        <v>114</v>
      </c>
      <c r="U54" s="76" t="s">
        <v>114</v>
      </c>
      <c r="V54" s="115" t="s">
        <v>114</v>
      </c>
      <c r="W54" s="78" t="s">
        <v>114</v>
      </c>
      <c r="X54" s="78" t="s">
        <v>114</v>
      </c>
      <c r="Y54" s="78" t="s">
        <v>114</v>
      </c>
    </row>
    <row r="55" spans="8:8">
      <c r="A55" s="69" t="s">
        <v>237</v>
      </c>
      <c r="B55" s="76">
        <v>60.0</v>
      </c>
      <c r="C55" s="76">
        <v>60.0</v>
      </c>
      <c r="D55" s="76">
        <v>59.96087</v>
      </c>
      <c r="E55" s="76">
        <v>60.0</v>
      </c>
      <c r="F55" s="76">
        <v>56.89259</v>
      </c>
      <c r="G55" s="76">
        <v>70.209961064244</v>
      </c>
      <c r="H55" s="76">
        <v>62.069406537705</v>
      </c>
      <c r="I55" s="76">
        <v>65.5541336007999</v>
      </c>
      <c r="J55" s="76">
        <v>67.4890896205653</v>
      </c>
      <c r="K55" s="76">
        <v>51.4959</v>
      </c>
      <c r="L55" s="76">
        <v>50.4959</v>
      </c>
      <c r="M55" s="76">
        <v>8.4945</v>
      </c>
      <c r="N55" s="76">
        <v>40.0</v>
      </c>
      <c r="O55" s="76">
        <v>22.3562</v>
      </c>
      <c r="P55" s="76">
        <v>7.5342</v>
      </c>
      <c r="Q55" s="76">
        <v>15.0</v>
      </c>
      <c r="R55" s="76">
        <v>15.0</v>
      </c>
      <c r="S55" s="76">
        <v>20.0411</v>
      </c>
      <c r="T55" s="76">
        <v>21.2328</v>
      </c>
      <c r="U55" s="76">
        <v>27.1232986450195</v>
      </c>
      <c r="V55" s="115">
        <v>15.276</v>
      </c>
      <c r="W55" s="78">
        <v>-0.436794167260882</v>
      </c>
      <c r="X55" s="78">
        <v>-0.0620990293713248</v>
      </c>
      <c r="Y55" s="78">
        <v>0.00130498614985428</v>
      </c>
    </row>
    <row r="56" spans="8:8">
      <c r="A56" s="69" t="s">
        <v>238</v>
      </c>
      <c r="B56" s="76">
        <v>32.4229508196721</v>
      </c>
      <c r="C56" s="76">
        <v>37.278904109589</v>
      </c>
      <c r="D56" s="76">
        <v>43.3808219178082</v>
      </c>
      <c r="E56" s="76">
        <v>44.1435616438356</v>
      </c>
      <c r="F56" s="76">
        <v>45.0054644808743</v>
      </c>
      <c r="G56" s="76">
        <v>51.4849315068493</v>
      </c>
      <c r="H56" s="76">
        <v>56.3791780821918</v>
      </c>
      <c r="I56" s="76">
        <v>70.2356164383562</v>
      </c>
      <c r="J56" s="76">
        <v>72.0087431693989</v>
      </c>
      <c r="K56" s="76">
        <v>73.0323287671233</v>
      </c>
      <c r="L56" s="76">
        <v>78.1808219178082</v>
      </c>
      <c r="M56" s="76">
        <v>88.001095890411</v>
      </c>
      <c r="N56" s="76">
        <v>81.5803278688524</v>
      </c>
      <c r="O56" s="76">
        <v>85.5857534246575</v>
      </c>
      <c r="P56" s="76">
        <v>88.2235616438356</v>
      </c>
      <c r="Q56" s="76">
        <v>82.3441095890411</v>
      </c>
      <c r="R56" s="76">
        <v>78.2207650273224</v>
      </c>
      <c r="S56" s="76">
        <v>79.706301369863</v>
      </c>
      <c r="T56" s="76">
        <v>84.8230136986301</v>
      </c>
      <c r="U56" s="76">
        <v>88.0328767123288</v>
      </c>
      <c r="V56" s="115">
        <v>63.6098360655738</v>
      </c>
      <c r="W56" s="78">
        <v>-0.27743090489436</v>
      </c>
      <c r="X56" s="78">
        <v>0.018856392093876</v>
      </c>
      <c r="Y56" s="78">
        <v>0.00543401119796249</v>
      </c>
    </row>
    <row r="57" spans="8:8">
      <c r="A57" s="69" t="s">
        <v>271</v>
      </c>
      <c r="B57" s="76" t="s">
        <v>114</v>
      </c>
      <c r="C57" s="76" t="s">
        <v>114</v>
      </c>
      <c r="D57" s="76" t="s">
        <v>114</v>
      </c>
      <c r="E57" s="76" t="s">
        <v>114</v>
      </c>
      <c r="F57" s="76" t="s">
        <v>114</v>
      </c>
      <c r="G57" s="76" t="s">
        <v>114</v>
      </c>
      <c r="H57" s="76" t="s">
        <v>114</v>
      </c>
      <c r="I57" s="76" t="s">
        <v>114</v>
      </c>
      <c r="J57" s="76" t="s">
        <v>114</v>
      </c>
      <c r="K57" s="76" t="s">
        <v>114</v>
      </c>
      <c r="L57" s="76" t="s">
        <v>114</v>
      </c>
      <c r="M57" s="76" t="s">
        <v>114</v>
      </c>
      <c r="N57" s="76" t="s">
        <v>114</v>
      </c>
      <c r="O57" s="76" t="s">
        <v>114</v>
      </c>
      <c r="P57" s="76" t="s">
        <v>114</v>
      </c>
      <c r="Q57" s="76" t="s">
        <v>114</v>
      </c>
      <c r="R57" s="76" t="s">
        <v>114</v>
      </c>
      <c r="S57" s="76" t="s">
        <v>114</v>
      </c>
      <c r="T57" s="76" t="s">
        <v>114</v>
      </c>
      <c r="U57" s="76" t="s">
        <v>114</v>
      </c>
      <c r="V57" s="115" t="s">
        <v>114</v>
      </c>
      <c r="W57" s="78" t="s">
        <v>114</v>
      </c>
      <c r="X57" s="78" t="s">
        <v>114</v>
      </c>
      <c r="Y57" s="78" t="s">
        <v>114</v>
      </c>
    </row>
    <row r="58" spans="8:8">
      <c r="A58" s="69" t="s">
        <v>272</v>
      </c>
      <c r="B58" s="76" t="s">
        <v>114</v>
      </c>
      <c r="C58" s="76" t="s">
        <v>114</v>
      </c>
      <c r="D58" s="76" t="s">
        <v>114</v>
      </c>
      <c r="E58" s="76" t="s">
        <v>114</v>
      </c>
      <c r="F58" s="76" t="s">
        <v>114</v>
      </c>
      <c r="G58" s="76" t="s">
        <v>114</v>
      </c>
      <c r="H58" s="76" t="s">
        <v>114</v>
      </c>
      <c r="I58" s="76" t="s">
        <v>114</v>
      </c>
      <c r="J58" s="76" t="s">
        <v>114</v>
      </c>
      <c r="K58" s="76" t="s">
        <v>114</v>
      </c>
      <c r="L58" s="76" t="s">
        <v>114</v>
      </c>
      <c r="M58" s="76" t="s">
        <v>114</v>
      </c>
      <c r="N58" s="76" t="s">
        <v>114</v>
      </c>
      <c r="O58" s="76" t="s">
        <v>114</v>
      </c>
      <c r="P58" s="76" t="s">
        <v>114</v>
      </c>
      <c r="Q58" s="76" t="s">
        <v>114</v>
      </c>
      <c r="R58" s="76" t="s">
        <v>114</v>
      </c>
      <c r="S58" s="76" t="s">
        <v>114</v>
      </c>
      <c r="T58" s="76" t="s">
        <v>114</v>
      </c>
      <c r="U58" s="76" t="s">
        <v>114</v>
      </c>
      <c r="V58" s="115" t="s">
        <v>114</v>
      </c>
      <c r="W58" s="78" t="s">
        <v>114</v>
      </c>
      <c r="X58" s="78" t="s">
        <v>114</v>
      </c>
      <c r="Y58" s="78" t="s">
        <v>114</v>
      </c>
    </row>
    <row r="59" spans="8:8">
      <c r="A59" s="69" t="s">
        <v>273</v>
      </c>
      <c r="B59" s="76">
        <v>5.45409836065574</v>
      </c>
      <c r="C59" s="76">
        <v>5.55876712328767</v>
      </c>
      <c r="D59" s="76">
        <v>6.10975342465753</v>
      </c>
      <c r="E59" s="76">
        <v>6.00734246575342</v>
      </c>
      <c r="F59" s="76">
        <v>4.5822131147541</v>
      </c>
      <c r="G59" s="76">
        <v>6.69753424657534</v>
      </c>
      <c r="H59" s="76">
        <v>6.92569863013699</v>
      </c>
      <c r="I59" s="76">
        <v>8.42432876712329</v>
      </c>
      <c r="J59" s="76">
        <v>8.43945355191257</v>
      </c>
      <c r="K59" s="76">
        <v>8.83013698630137</v>
      </c>
      <c r="L59" s="76">
        <v>4.1658904109589</v>
      </c>
      <c r="M59" s="76">
        <v>6.58898630136986</v>
      </c>
      <c r="N59" s="76">
        <v>12.5219945355191</v>
      </c>
      <c r="O59" s="76">
        <v>12.2398904109589</v>
      </c>
      <c r="P59" s="76">
        <v>11.7547123287671</v>
      </c>
      <c r="Q59" s="76">
        <v>9.97317808219178</v>
      </c>
      <c r="R59" s="76">
        <v>8.68136612021858</v>
      </c>
      <c r="S59" s="76">
        <v>4.83238356164384</v>
      </c>
      <c r="T59" s="76">
        <v>8.5521298630137</v>
      </c>
      <c r="U59" s="76">
        <v>2.79805479452055</v>
      </c>
      <c r="V59" s="115">
        <v>2.79040983606557</v>
      </c>
      <c r="W59" s="78">
        <v>-0.00273224043715847</v>
      </c>
      <c r="X59" s="78">
        <v>-0.108566650678148</v>
      </c>
      <c r="Y59" s="78">
        <v>2.38376943472291E-4</v>
      </c>
    </row>
    <row r="60" spans="8:8">
      <c r="A60" s="69" t="s">
        <v>216</v>
      </c>
      <c r="B60" s="76" t="s">
        <v>114</v>
      </c>
      <c r="C60" s="76" t="s">
        <v>114</v>
      </c>
      <c r="D60" s="76" t="s">
        <v>114</v>
      </c>
      <c r="E60" s="76" t="s">
        <v>114</v>
      </c>
      <c r="F60" s="76" t="s">
        <v>114</v>
      </c>
      <c r="G60" s="76" t="s">
        <v>114</v>
      </c>
      <c r="H60" s="76" t="s">
        <v>114</v>
      </c>
      <c r="I60" s="76" t="s">
        <v>114</v>
      </c>
      <c r="J60" s="76" t="s">
        <v>114</v>
      </c>
      <c r="K60" s="76" t="s">
        <v>114</v>
      </c>
      <c r="L60" s="76" t="s">
        <v>114</v>
      </c>
      <c r="M60" s="76" t="s">
        <v>114</v>
      </c>
      <c r="N60" s="76" t="s">
        <v>114</v>
      </c>
      <c r="O60" s="76" t="s">
        <v>114</v>
      </c>
      <c r="P60" s="76" t="s">
        <v>114</v>
      </c>
      <c r="Q60" s="76" t="s">
        <v>114</v>
      </c>
      <c r="R60" s="76" t="s">
        <v>114</v>
      </c>
      <c r="S60" s="76" t="s">
        <v>114</v>
      </c>
      <c r="T60" s="76">
        <v>0.505315068493151</v>
      </c>
      <c r="U60" s="76">
        <v>0.778375890410959</v>
      </c>
      <c r="V60" s="115">
        <v>0.794387650273224</v>
      </c>
      <c r="W60" s="78">
        <v>0.0205707294631279</v>
      </c>
      <c r="X60" s="78" t="s">
        <v>114</v>
      </c>
      <c r="Y60" s="78">
        <v>6.78623252960096E-5</v>
      </c>
    </row>
    <row r="61" spans="8:8" s="70" ht="10.2" customFormat="1">
      <c r="A61" s="80" t="s">
        <v>174</v>
      </c>
      <c r="B61" s="81">
        <v>410.82131147541</v>
      </c>
      <c r="C61" s="81">
        <v>441.052465753425</v>
      </c>
      <c r="D61" s="81">
        <v>469.705143972603</v>
      </c>
      <c r="E61" s="81">
        <v>471.747616438356</v>
      </c>
      <c r="F61" s="81">
        <v>493.104584535519</v>
      </c>
      <c r="G61" s="81">
        <v>551.918414488902</v>
      </c>
      <c r="H61" s="81">
        <v>512.117102428116</v>
      </c>
      <c r="I61" s="81">
        <v>556.885930861074</v>
      </c>
      <c r="J61" s="81">
        <v>564.484953222751</v>
      </c>
      <c r="K61" s="81">
        <v>505.585206849315</v>
      </c>
      <c r="L61" s="81">
        <v>468.469343700128</v>
      </c>
      <c r="M61" s="81">
        <v>436.841039621129</v>
      </c>
      <c r="N61" s="81">
        <v>467.999973848556</v>
      </c>
      <c r="O61" s="81">
        <v>449.070071232877</v>
      </c>
      <c r="P61" s="81">
        <v>471.309924383562</v>
      </c>
      <c r="Q61" s="81">
        <v>479.854303561644</v>
      </c>
      <c r="R61" s="81">
        <v>472.767445355191</v>
      </c>
      <c r="S61" s="81">
        <v>482.692674794521</v>
      </c>
      <c r="T61" s="81">
        <v>490.759993972603</v>
      </c>
      <c r="U61" s="81">
        <v>492.589632190225</v>
      </c>
      <c r="V61" s="81">
        <v>440.481322789483</v>
      </c>
      <c r="W61" s="108">
        <v>-0.10578442174889</v>
      </c>
      <c r="X61" s="108">
        <v>-0.00260062704028774</v>
      </c>
      <c r="Y61" s="108">
        <v>0.037629093055104</v>
      </c>
    </row>
    <row r="62" spans="8:8">
      <c r="B62" s="76"/>
      <c r="C62" s="76"/>
      <c r="D62" s="76"/>
      <c r="E62" s="76"/>
      <c r="F62" s="76"/>
      <c r="G62" s="76"/>
      <c r="H62" s="76"/>
      <c r="I62" s="76"/>
      <c r="J62" s="76"/>
      <c r="K62" s="76"/>
      <c r="L62" s="76"/>
      <c r="M62" s="76"/>
      <c r="N62" s="76"/>
      <c r="O62" s="76"/>
      <c r="P62" s="76"/>
      <c r="Q62" s="76"/>
      <c r="R62" s="76"/>
      <c r="S62" s="76"/>
      <c r="T62" s="76"/>
      <c r="U62" s="76"/>
      <c r="V62" s="115"/>
      <c r="W62" s="78"/>
      <c r="X62" s="78"/>
      <c r="Y62" s="78"/>
    </row>
    <row r="63" spans="8:8">
      <c r="A63" s="69" t="s">
        <v>175</v>
      </c>
      <c r="B63" s="76">
        <v>95.8463941551248</v>
      </c>
      <c r="C63" s="76">
        <v>89.6183290565032</v>
      </c>
      <c r="D63" s="76">
        <v>98.0888713017437</v>
      </c>
      <c r="E63" s="76">
        <v>96.4973980678309</v>
      </c>
      <c r="F63" s="76">
        <v>92.7839903867469</v>
      </c>
      <c r="G63" s="76">
        <v>99.3306047634431</v>
      </c>
      <c r="H63" s="76">
        <v>99.3045413972228</v>
      </c>
      <c r="I63" s="76">
        <v>90.5442637675816</v>
      </c>
      <c r="J63" s="76">
        <v>82.379030131519</v>
      </c>
      <c r="K63" s="76">
        <v>84.2175631458601</v>
      </c>
      <c r="L63" s="76">
        <v>77.0866886111601</v>
      </c>
      <c r="M63" s="76">
        <v>71.2812022967705</v>
      </c>
      <c r="N63" s="76">
        <v>73.2207480839643</v>
      </c>
      <c r="O63" s="76">
        <v>72.2013857065756</v>
      </c>
      <c r="P63" s="76">
        <v>82.5490715395451</v>
      </c>
      <c r="Q63" s="76">
        <v>62.0269450748875</v>
      </c>
      <c r="R63" s="76">
        <v>69.25430623768</v>
      </c>
      <c r="S63" s="76">
        <v>64.0119470971991</v>
      </c>
      <c r="T63" s="76">
        <v>60.1165332082142</v>
      </c>
      <c r="U63" s="76">
        <v>97.6742476133832</v>
      </c>
      <c r="V63" s="115">
        <v>114.323420644705</v>
      </c>
      <c r="W63" s="78">
        <v>0.170456117534925</v>
      </c>
      <c r="X63" s="78">
        <v>0.0149338571514941</v>
      </c>
      <c r="Y63" s="78">
        <v>0.00976633153608963</v>
      </c>
    </row>
    <row r="64" spans="8:8">
      <c r="A64" s="69" t="s">
        <v>239</v>
      </c>
      <c r="B64" s="76">
        <v>15.0</v>
      </c>
      <c r="C64" s="76">
        <v>15.0</v>
      </c>
      <c r="D64" s="76">
        <v>15.0</v>
      </c>
      <c r="E64" s="76">
        <v>14.0</v>
      </c>
      <c r="F64" s="76">
        <v>16.5114577988918</v>
      </c>
      <c r="G64" s="76">
        <v>14.3285025034096</v>
      </c>
      <c r="H64" s="76">
        <v>15.7310872183926</v>
      </c>
      <c r="I64" s="76">
        <v>14.8501607093959</v>
      </c>
      <c r="J64" s="76">
        <v>14.2564738615815</v>
      </c>
      <c r="K64" s="76">
        <v>13.6831341732403</v>
      </c>
      <c r="L64" s="76">
        <v>12.7134249165048</v>
      </c>
      <c r="M64" s="76">
        <v>12.7685398306721</v>
      </c>
      <c r="N64" s="76">
        <v>12.8620128522103</v>
      </c>
      <c r="O64" s="76">
        <v>13.13421357355</v>
      </c>
      <c r="P64" s="76">
        <v>12.0670501626792</v>
      </c>
      <c r="Q64" s="76">
        <v>11.4341628573369</v>
      </c>
      <c r="R64" s="76">
        <v>11.8295246081541</v>
      </c>
      <c r="S64" s="76">
        <v>12.5843111016612</v>
      </c>
      <c r="T64" s="76">
        <v>11.9829955444285</v>
      </c>
      <c r="U64" s="76">
        <v>11.7219127380418</v>
      </c>
      <c r="V64" s="115">
        <v>9.55841985153678</v>
      </c>
      <c r="W64" s="78">
        <v>-0.184568247081697</v>
      </c>
      <c r="X64" s="78">
        <v>-0.0153513498959302</v>
      </c>
      <c r="Y64" s="78">
        <v>8.16549196173586E-4</v>
      </c>
    </row>
    <row r="65" spans="8:8">
      <c r="A65" s="69" t="s">
        <v>177</v>
      </c>
      <c r="B65" s="76" t="s">
        <v>114</v>
      </c>
      <c r="C65" s="76" t="s">
        <v>114</v>
      </c>
      <c r="D65" s="76" t="s">
        <v>114</v>
      </c>
      <c r="E65" s="76" t="s">
        <v>114</v>
      </c>
      <c r="F65" s="76" t="s">
        <v>114</v>
      </c>
      <c r="G65" s="76" t="s">
        <v>114</v>
      </c>
      <c r="H65" s="76" t="s">
        <v>114</v>
      </c>
      <c r="I65" s="76" t="s">
        <v>114</v>
      </c>
      <c r="J65" s="76" t="s">
        <v>114</v>
      </c>
      <c r="K65" s="76" t="s">
        <v>114</v>
      </c>
      <c r="L65" s="76" t="s">
        <v>114</v>
      </c>
      <c r="M65" s="76" t="s">
        <v>114</v>
      </c>
      <c r="N65" s="76" t="s">
        <v>114</v>
      </c>
      <c r="O65" s="76" t="s">
        <v>114</v>
      </c>
      <c r="P65" s="76" t="s">
        <v>114</v>
      </c>
      <c r="Q65" s="76" t="s">
        <v>114</v>
      </c>
      <c r="R65" s="76" t="s">
        <v>114</v>
      </c>
      <c r="S65" s="76" t="s">
        <v>114</v>
      </c>
      <c r="T65" s="76" t="s">
        <v>114</v>
      </c>
      <c r="U65" s="76" t="s">
        <v>114</v>
      </c>
      <c r="V65" s="115" t="s">
        <v>114</v>
      </c>
      <c r="W65" s="78" t="s">
        <v>114</v>
      </c>
      <c r="X65" s="78" t="s">
        <v>114</v>
      </c>
      <c r="Y65" s="78" t="s">
        <v>114</v>
      </c>
    </row>
    <row r="66" spans="8:8">
      <c r="A66" s="69" t="s">
        <v>179</v>
      </c>
      <c r="B66" s="76">
        <v>64.655737704918</v>
      </c>
      <c r="C66" s="76">
        <v>70.0767123287671</v>
      </c>
      <c r="D66" s="76">
        <v>74.6849315068493</v>
      </c>
      <c r="E66" s="76">
        <v>75.1934246575342</v>
      </c>
      <c r="F66" s="76">
        <v>71.5016393442623</v>
      </c>
      <c r="G66" s="76">
        <v>81.2153424657534</v>
      </c>
      <c r="H66" s="76">
        <v>79.4342465753425</v>
      </c>
      <c r="I66" s="76">
        <v>78.2765753424658</v>
      </c>
      <c r="J66" s="76">
        <v>114.604781420765</v>
      </c>
      <c r="K66" s="76">
        <v>147.508767123288</v>
      </c>
      <c r="L66" s="76">
        <v>139.620496438356</v>
      </c>
      <c r="M66" s="76">
        <v>143.666642191781</v>
      </c>
      <c r="N66" s="76">
        <v>139.600085245902</v>
      </c>
      <c r="O66" s="76">
        <v>136.436784657534</v>
      </c>
      <c r="P66" s="76">
        <v>127.532248738021</v>
      </c>
      <c r="Q66" s="76">
        <v>122.306730406427</v>
      </c>
      <c r="R66" s="76">
        <v>129.548891747545</v>
      </c>
      <c r="S66" s="76">
        <v>140.870018196679</v>
      </c>
      <c r="T66" s="76">
        <v>150.394146003901</v>
      </c>
      <c r="U66" s="76">
        <v>153.791079591995</v>
      </c>
      <c r="V66" s="115">
        <v>134.903282456301</v>
      </c>
      <c r="W66" s="78">
        <v>-0.122814646895017</v>
      </c>
      <c r="X66" s="78">
        <v>0.00417945397846253</v>
      </c>
      <c r="Y66" s="78">
        <v>0.0115244118339456</v>
      </c>
    </row>
    <row r="67" spans="8:8">
      <c r="A67" s="69" t="s">
        <v>180</v>
      </c>
      <c r="B67" s="76">
        <v>41.8689322404372</v>
      </c>
      <c r="C67" s="76">
        <v>44.9868339726027</v>
      </c>
      <c r="D67" s="76">
        <v>40.856757260274</v>
      </c>
      <c r="E67" s="76">
        <v>36.3342191780822</v>
      </c>
      <c r="F67" s="76">
        <v>35.4847803278689</v>
      </c>
      <c r="G67" s="76">
        <v>33.6241095890411</v>
      </c>
      <c r="H67" s="76">
        <v>12.1448685260274</v>
      </c>
      <c r="I67" s="76">
        <v>17.3756527123288</v>
      </c>
      <c r="J67" s="76">
        <v>28.8625431693989</v>
      </c>
      <c r="K67" s="76">
        <v>45.4679002739726</v>
      </c>
      <c r="L67" s="76">
        <v>58.1189556164384</v>
      </c>
      <c r="M67" s="76">
        <v>50.2326778191781</v>
      </c>
      <c r="N67" s="76">
        <v>58.0100330491803</v>
      </c>
      <c r="O67" s="76">
        <v>57.976398290411</v>
      </c>
      <c r="P67" s="76">
        <v>58.2675074410959</v>
      </c>
      <c r="Q67" s="76">
        <v>51.8535560939178</v>
      </c>
      <c r="R67" s="76">
        <v>44.6938683551913</v>
      </c>
      <c r="S67" s="76">
        <v>36.9475783134962</v>
      </c>
      <c r="T67" s="76">
        <v>36.3559107389636</v>
      </c>
      <c r="U67" s="76">
        <v>36.2395819287671</v>
      </c>
      <c r="V67" s="115">
        <v>34.735920900548</v>
      </c>
      <c r="W67" s="78">
        <v>-0.0414922288886972</v>
      </c>
      <c r="X67" s="78">
        <v>-0.0224300839965783</v>
      </c>
      <c r="Y67" s="78">
        <v>0.00296739301372407</v>
      </c>
    </row>
    <row r="68" spans="8:8">
      <c r="A68" s="69" t="s">
        <v>182</v>
      </c>
      <c r="B68" s="76">
        <v>42.6123629646733</v>
      </c>
      <c r="C68" s="76">
        <v>37.7699952804286</v>
      </c>
      <c r="D68" s="76">
        <v>43.363414428828</v>
      </c>
      <c r="E68" s="76">
        <v>22.7773253981211</v>
      </c>
      <c r="F68" s="76">
        <v>14.9517063033941</v>
      </c>
      <c r="G68" s="76">
        <v>38.0294837976224</v>
      </c>
      <c r="H68" s="76">
        <v>29.8700115347512</v>
      </c>
      <c r="I68" s="76">
        <v>42.7579412220425</v>
      </c>
      <c r="J68" s="76">
        <v>39.1619692023516</v>
      </c>
      <c r="K68" s="76">
        <v>29.1780421555678</v>
      </c>
      <c r="L68" s="76">
        <v>79.2881580314341</v>
      </c>
      <c r="M68" s="76">
        <v>76.3472881699046</v>
      </c>
      <c r="N68" s="76">
        <v>65.0686757011172</v>
      </c>
      <c r="O68" s="76">
        <v>38.8079493492038</v>
      </c>
      <c r="P68" s="76">
        <v>38.8079493492038</v>
      </c>
      <c r="Q68" s="76">
        <v>34.7137971890352</v>
      </c>
      <c r="R68" s="76">
        <v>59.2605128678756</v>
      </c>
      <c r="S68" s="76">
        <v>57.6929469894181</v>
      </c>
      <c r="T68" s="76">
        <v>64.860521708573</v>
      </c>
      <c r="U68" s="76">
        <v>58.1957499836147</v>
      </c>
      <c r="V68" s="115">
        <v>54.7128998401538</v>
      </c>
      <c r="W68" s="78">
        <v>-0.0598471562689977</v>
      </c>
      <c r="X68" s="78">
        <v>0.0714786262524694</v>
      </c>
      <c r="Y68" s="78">
        <v>0.00467397070632136</v>
      </c>
    </row>
    <row r="69" spans="8:8">
      <c r="A69" s="69" t="s">
        <v>190</v>
      </c>
      <c r="B69" s="76">
        <v>75.4813920765027</v>
      </c>
      <c r="C69" s="76">
        <v>91.837588630137</v>
      </c>
      <c r="D69" s="76">
        <v>92.2715343835616</v>
      </c>
      <c r="E69" s="76">
        <v>95.7427879452055</v>
      </c>
      <c r="F69" s="76">
        <v>97.4556426229508</v>
      </c>
      <c r="G69" s="76">
        <v>126.190031780822</v>
      </c>
      <c r="H69" s="76">
        <v>131.84024</v>
      </c>
      <c r="I69" s="76">
        <v>140.340910684932</v>
      </c>
      <c r="J69" s="76">
        <v>141.983408743169</v>
      </c>
      <c r="K69" s="76">
        <v>147.330841643836</v>
      </c>
      <c r="L69" s="76">
        <v>151.565178082192</v>
      </c>
      <c r="M69" s="76">
        <v>204.87858739726</v>
      </c>
      <c r="N69" s="76">
        <v>232.148135519126</v>
      </c>
      <c r="O69" s="76">
        <v>224.938215890411</v>
      </c>
      <c r="P69" s="76">
        <v>231.044176438356</v>
      </c>
      <c r="Q69" s="76">
        <v>232.650103013699</v>
      </c>
      <c r="R69" s="76">
        <v>230.974763934426</v>
      </c>
      <c r="S69" s="76">
        <v>246.519153972603</v>
      </c>
      <c r="T69" s="76">
        <v>243.552905753425</v>
      </c>
      <c r="U69" s="76">
        <v>242.458153424658</v>
      </c>
      <c r="V69" s="115">
        <v>215.739754234973</v>
      </c>
      <c r="W69" s="78">
        <v>-0.110197981846742</v>
      </c>
      <c r="X69" s="78">
        <v>0.051076466394171</v>
      </c>
      <c r="Y69" s="78">
        <v>0.0184300465599375</v>
      </c>
    </row>
    <row r="70" spans="8:8">
      <c r="A70" s="69" t="s">
        <v>191</v>
      </c>
      <c r="B70" s="76">
        <v>8.14535519125683</v>
      </c>
      <c r="C70" s="76">
        <v>8.39013698630137</v>
      </c>
      <c r="D70" s="76">
        <v>11.0915068493151</v>
      </c>
      <c r="E70" s="76">
        <v>11.2821917808219</v>
      </c>
      <c r="F70" s="76">
        <v>11.5049180327869</v>
      </c>
      <c r="G70" s="76">
        <v>11.758904109589</v>
      </c>
      <c r="H70" s="76">
        <v>10.9643835616438</v>
      </c>
      <c r="I70" s="76">
        <v>8.93041095890411</v>
      </c>
      <c r="J70" s="76">
        <v>8.24043715846994</v>
      </c>
      <c r="K70" s="76">
        <v>8.19945205479452</v>
      </c>
      <c r="L70" s="76">
        <v>7.69095890410959</v>
      </c>
      <c r="M70" s="76">
        <v>7.75452054794521</v>
      </c>
      <c r="N70" s="76">
        <v>8.17704918032787</v>
      </c>
      <c r="O70" s="76">
        <v>9.50246575342466</v>
      </c>
      <c r="P70" s="76">
        <v>9.62958904109589</v>
      </c>
      <c r="Q70" s="76">
        <v>9.18465753424657</v>
      </c>
      <c r="R70" s="76">
        <v>9.8568306010929</v>
      </c>
      <c r="S70" s="76">
        <v>9.31178082191781</v>
      </c>
      <c r="T70" s="76">
        <v>13.3797260273973</v>
      </c>
      <c r="U70" s="76">
        <v>11.8288219178082</v>
      </c>
      <c r="V70" s="115">
        <v>11.7457923497268</v>
      </c>
      <c r="W70" s="78">
        <v>-0.00701925928535996</v>
      </c>
      <c r="X70" s="78">
        <v>0.0373269623426586</v>
      </c>
      <c r="Y70" s="78">
        <v>0.00100341033879666</v>
      </c>
    </row>
    <row r="71" spans="8:8">
      <c r="A71" s="69" t="s">
        <v>192</v>
      </c>
      <c r="B71" s="76">
        <v>16.0900005199962</v>
      </c>
      <c r="C71" s="76">
        <v>18.8219107317434</v>
      </c>
      <c r="D71" s="76">
        <v>18.1045742681209</v>
      </c>
      <c r="E71" s="76">
        <v>15.4234366017789</v>
      </c>
      <c r="F71" s="76">
        <v>29.4736303191769</v>
      </c>
      <c r="G71" s="76">
        <v>44.8368750154744</v>
      </c>
      <c r="H71" s="76">
        <v>53.158344623093</v>
      </c>
      <c r="I71" s="76">
        <v>46.9606179274781</v>
      </c>
      <c r="J71" s="76">
        <v>51.2694763973427</v>
      </c>
      <c r="K71" s="76">
        <v>50.7327516664879</v>
      </c>
      <c r="L71" s="76">
        <v>48.1512836265808</v>
      </c>
      <c r="M71" s="76">
        <v>46.0676545731833</v>
      </c>
      <c r="N71" s="76">
        <v>45.0013837582791</v>
      </c>
      <c r="O71" s="76">
        <v>37.5857597870137</v>
      </c>
      <c r="P71" s="76">
        <v>35.5637830945816</v>
      </c>
      <c r="Q71" s="76">
        <v>32.7196834517005</v>
      </c>
      <c r="R71" s="76">
        <v>30.7003156599788</v>
      </c>
      <c r="S71" s="76">
        <v>31.9642561590719</v>
      </c>
      <c r="T71" s="76">
        <v>25.9193157957711</v>
      </c>
      <c r="U71" s="76">
        <v>25.5791180983829</v>
      </c>
      <c r="V71" s="115">
        <v>21.0837360737355</v>
      </c>
      <c r="W71" s="78">
        <v>-0.175744214767576</v>
      </c>
      <c r="X71" s="78">
        <v>-0.0661874316883053</v>
      </c>
      <c r="Y71" s="78">
        <v>0.00180112487322649</v>
      </c>
    </row>
    <row r="72" spans="8:8" s="70" ht="10.2" customFormat="1">
      <c r="A72" s="80" t="s">
        <v>193</v>
      </c>
      <c r="B72" s="81">
        <v>359.700174852909</v>
      </c>
      <c r="C72" s="81">
        <v>376.501506986483</v>
      </c>
      <c r="D72" s="81">
        <v>393.461589998693</v>
      </c>
      <c r="E72" s="81">
        <v>367.250783629375</v>
      </c>
      <c r="F72" s="81">
        <v>369.667765136079</v>
      </c>
      <c r="G72" s="81">
        <v>449.313854025155</v>
      </c>
      <c r="H72" s="81">
        <v>432.447723436473</v>
      </c>
      <c r="I72" s="81">
        <v>440.036533325128</v>
      </c>
      <c r="J72" s="81">
        <v>480.758120084598</v>
      </c>
      <c r="K72" s="81">
        <v>526.318452237046</v>
      </c>
      <c r="L72" s="81">
        <v>574.235144226776</v>
      </c>
      <c r="M72" s="81">
        <v>612.997112826695</v>
      </c>
      <c r="N72" s="81">
        <v>634.088123390106</v>
      </c>
      <c r="O72" s="81">
        <v>590.583173008124</v>
      </c>
      <c r="P72" s="81">
        <v>595.461375804579</v>
      </c>
      <c r="Q72" s="81">
        <v>556.88963562125</v>
      </c>
      <c r="R72" s="81">
        <v>586.119014011944</v>
      </c>
      <c r="S72" s="81">
        <v>599.901992652046</v>
      </c>
      <c r="T72" s="81">
        <v>606.562054780674</v>
      </c>
      <c r="U72" s="81">
        <v>637.488665296651</v>
      </c>
      <c r="V72" s="81">
        <v>596.80322635168</v>
      </c>
      <c r="W72" s="108">
        <v>-0.0638214311246431</v>
      </c>
      <c r="X72" s="108">
        <v>0.0193477933430954</v>
      </c>
      <c r="Y72" s="108">
        <v>0.0509832380582149</v>
      </c>
    </row>
    <row r="73" spans="8:8">
      <c r="B73" s="76"/>
      <c r="C73" s="76"/>
      <c r="D73" s="76"/>
      <c r="E73" s="76"/>
      <c r="F73" s="76"/>
      <c r="G73" s="76"/>
      <c r="H73" s="76"/>
      <c r="I73" s="76"/>
      <c r="J73" s="76"/>
      <c r="K73" s="76"/>
      <c r="L73" s="76"/>
      <c r="M73" s="76"/>
      <c r="N73" s="76"/>
      <c r="O73" s="76"/>
      <c r="P73" s="76"/>
      <c r="Q73" s="76"/>
      <c r="R73" s="76"/>
      <c r="S73" s="76"/>
      <c r="T73" s="76"/>
      <c r="U73" s="76"/>
      <c r="V73" s="115"/>
      <c r="W73" s="78"/>
      <c r="X73" s="78"/>
      <c r="Y73" s="78"/>
    </row>
    <row r="74" spans="8:8">
      <c r="A74" s="167" t="s">
        <v>194</v>
      </c>
      <c r="B74" s="168">
        <v>6117.73821480015</v>
      </c>
      <c r="C74" s="168">
        <v>6276.08805507429</v>
      </c>
      <c r="D74" s="168">
        <v>6447.48624491288</v>
      </c>
      <c r="E74" s="168">
        <v>6357.05304263139</v>
      </c>
      <c r="F74" s="168">
        <v>6674.35899916232</v>
      </c>
      <c r="G74" s="168">
        <v>6841.18011604462</v>
      </c>
      <c r="H74" s="168">
        <v>6935.08949662151</v>
      </c>
      <c r="I74" s="168">
        <v>7008.75998878957</v>
      </c>
      <c r="J74" s="168">
        <v>7118.31757809706</v>
      </c>
      <c r="K74" s="168">
        <v>7443.94454996998</v>
      </c>
      <c r="L74" s="168">
        <v>7924.7611413996</v>
      </c>
      <c r="M74" s="168">
        <v>8403.72759060111</v>
      </c>
      <c r="N74" s="168">
        <v>8785.63156140916</v>
      </c>
      <c r="O74" s="168">
        <v>8880.22136375578</v>
      </c>
      <c r="P74" s="168">
        <v>9633.45108346639</v>
      </c>
      <c r="Q74" s="168">
        <v>10065.2134494638</v>
      </c>
      <c r="R74" s="168">
        <v>10531.8916324227</v>
      </c>
      <c r="S74" s="168">
        <v>10717.7494514058</v>
      </c>
      <c r="T74" s="168">
        <v>11277.8310853776</v>
      </c>
      <c r="U74" s="168">
        <v>11812.8670350463</v>
      </c>
      <c r="V74" s="168">
        <v>11705.8713624706</v>
      </c>
      <c r="W74" s="169">
        <v>-0.00905755328137225</v>
      </c>
      <c r="X74" s="169">
        <v>0.0472616942704884</v>
      </c>
      <c r="Y74" s="169">
        <v>1.0</v>
      </c>
    </row>
    <row r="75" spans="8:8">
      <c r="A75" s="69" t="s">
        <v>195</v>
      </c>
      <c r="B75" s="76">
        <v>3348.11480213088</v>
      </c>
      <c r="C75" s="76">
        <v>3359.05563823585</v>
      </c>
      <c r="D75" s="76">
        <v>3364.94044255193</v>
      </c>
      <c r="E75" s="76">
        <v>3224.09099097307</v>
      </c>
      <c r="F75" s="76">
        <v>3340.75596003321</v>
      </c>
      <c r="G75" s="76">
        <v>3260.50862821656</v>
      </c>
      <c r="H75" s="76">
        <v>3312.17933414513</v>
      </c>
      <c r="I75" s="76">
        <v>3288.9763491314</v>
      </c>
      <c r="J75" s="76">
        <v>3211.83495830284</v>
      </c>
      <c r="K75" s="76">
        <v>3329.74193933707</v>
      </c>
      <c r="L75" s="76">
        <v>3439.17239231769</v>
      </c>
      <c r="M75" s="76">
        <v>3561.99432611082</v>
      </c>
      <c r="N75" s="76">
        <v>3727.78955073138</v>
      </c>
      <c r="O75" s="76">
        <v>3927.87893730023</v>
      </c>
      <c r="P75" s="76">
        <v>4372.63539936668</v>
      </c>
      <c r="Q75" s="76">
        <v>4665.81180063279</v>
      </c>
      <c r="R75" s="76">
        <v>4922.47249786241</v>
      </c>
      <c r="S75" s="76">
        <v>5182.047081265</v>
      </c>
      <c r="T75" s="76">
        <v>5754.1969234077</v>
      </c>
      <c r="U75" s="76">
        <v>6233.85831932</v>
      </c>
      <c r="V75" s="115">
        <v>6529.80384859025</v>
      </c>
      <c r="W75" s="78">
        <v>0.0474738940333401</v>
      </c>
      <c r="X75" s="78">
        <v>0.0647180952964408</v>
      </c>
      <c r="Y75" s="78">
        <v>0.557822963058094</v>
      </c>
    </row>
    <row r="76" spans="8:8">
      <c r="A76" s="69" t="s">
        <v>196</v>
      </c>
      <c r="B76" s="76">
        <v>2769.62341266927</v>
      </c>
      <c r="C76" s="76">
        <v>2917.03241683845</v>
      </c>
      <c r="D76" s="76">
        <v>3082.54580236095</v>
      </c>
      <c r="E76" s="76">
        <v>3132.96205165833</v>
      </c>
      <c r="F76" s="76">
        <v>3333.60303912911</v>
      </c>
      <c r="G76" s="76">
        <v>3580.67148782805</v>
      </c>
      <c r="H76" s="76">
        <v>3622.91016247638</v>
      </c>
      <c r="I76" s="76">
        <v>3719.78363965818</v>
      </c>
      <c r="J76" s="76">
        <v>3906.48261979422</v>
      </c>
      <c r="K76" s="76">
        <v>4114.20261063291</v>
      </c>
      <c r="L76" s="76">
        <v>4485.58874908192</v>
      </c>
      <c r="M76" s="76">
        <v>4841.7332644903</v>
      </c>
      <c r="N76" s="76">
        <v>5057.84201067778</v>
      </c>
      <c r="O76" s="76">
        <v>4952.34242645555</v>
      </c>
      <c r="P76" s="76">
        <v>5260.81568409971</v>
      </c>
      <c r="Q76" s="76">
        <v>5399.40164883097</v>
      </c>
      <c r="R76" s="76">
        <v>5609.41913456024</v>
      </c>
      <c r="S76" s="76">
        <v>5535.70237014079</v>
      </c>
      <c r="T76" s="76">
        <v>5523.63416196986</v>
      </c>
      <c r="U76" s="76">
        <v>5579.00871572632</v>
      </c>
      <c r="V76" s="115">
        <v>5176.06751388037</v>
      </c>
      <c r="W76" s="78">
        <v>-0.0722245155685316</v>
      </c>
      <c r="X76" s="78">
        <v>0.0309251543514328</v>
      </c>
      <c r="Y76" s="78">
        <v>0.442177036941906</v>
      </c>
    </row>
    <row r="77" spans="8:8">
      <c r="A77" s="69" t="s">
        <v>274</v>
      </c>
      <c r="B77" s="186">
        <v>2095.67985709016</v>
      </c>
      <c r="C77" s="186">
        <v>2143.79690461802</v>
      </c>
      <c r="D77" s="186">
        <v>2269.38484311117</v>
      </c>
      <c r="E77" s="186">
        <v>2253.19182566122</v>
      </c>
      <c r="F77" s="186">
        <v>2413.8398089009</v>
      </c>
      <c r="G77" s="186">
        <v>2542.00535105833</v>
      </c>
      <c r="H77" s="186">
        <v>2522.54213860673</v>
      </c>
      <c r="I77" s="186">
        <v>2579.13068968352</v>
      </c>
      <c r="J77" s="186">
        <v>2655.77869028244</v>
      </c>
      <c r="K77" s="186">
        <v>2724.42054626449</v>
      </c>
      <c r="L77" s="186">
        <v>2981.83458000677</v>
      </c>
      <c r="M77" s="186">
        <v>3179.59129162414</v>
      </c>
      <c r="N77" s="186">
        <v>3364.97098853051</v>
      </c>
      <c r="O77" s="186">
        <v>3233.73675647349</v>
      </c>
      <c r="P77" s="186">
        <v>3400.84188788608</v>
      </c>
      <c r="Q77" s="186">
        <v>3503.18098937523</v>
      </c>
      <c r="R77" s="186">
        <v>3705.91413648603</v>
      </c>
      <c r="S77" s="186">
        <v>3605.59168225512</v>
      </c>
      <c r="T77" s="186">
        <v>3590.69726238778</v>
      </c>
      <c r="U77" s="186">
        <v>3583.87221285091</v>
      </c>
      <c r="V77" s="187">
        <v>3277.33055229976</v>
      </c>
      <c r="W77" s="185">
        <v>-0.0855336469453245</v>
      </c>
      <c r="X77" s="185">
        <v>0.0277981624894874</v>
      </c>
      <c r="Y77" s="185">
        <v>0.279973224616749</v>
      </c>
    </row>
    <row r="78" spans="8:8">
      <c r="A78" s="69" t="s">
        <v>275</v>
      </c>
      <c r="B78" s="186">
        <v>4022.05835770999</v>
      </c>
      <c r="C78" s="186">
        <v>4132.29115045628</v>
      </c>
      <c r="D78" s="186">
        <v>4178.10140180171</v>
      </c>
      <c r="E78" s="186">
        <v>4103.86121697017</v>
      </c>
      <c r="F78" s="186">
        <v>4260.51919026142</v>
      </c>
      <c r="G78" s="186">
        <v>4299.17476498629</v>
      </c>
      <c r="H78" s="186">
        <v>4412.54735801478</v>
      </c>
      <c r="I78" s="186">
        <v>4429.62929910605</v>
      </c>
      <c r="J78" s="186">
        <v>4462.53888781462</v>
      </c>
      <c r="K78" s="186">
        <v>4719.52400370549</v>
      </c>
      <c r="L78" s="186">
        <v>4942.92656139284</v>
      </c>
      <c r="M78" s="186">
        <v>5224.13629897697</v>
      </c>
      <c r="N78" s="186">
        <v>5420.66057287865</v>
      </c>
      <c r="O78" s="186">
        <v>5646.48460728229</v>
      </c>
      <c r="P78" s="186">
        <v>6232.60919558031</v>
      </c>
      <c r="Q78" s="186">
        <v>6562.03246008852</v>
      </c>
      <c r="R78" s="186">
        <v>6825.97749593662</v>
      </c>
      <c r="S78" s="186">
        <v>7112.15776915067</v>
      </c>
      <c r="T78" s="186">
        <v>7687.13382298979</v>
      </c>
      <c r="U78" s="186">
        <v>8228.99482219541</v>
      </c>
      <c r="V78" s="187">
        <v>8428.54081017086</v>
      </c>
      <c r="W78" s="185">
        <v>0.0242491327661591</v>
      </c>
      <c r="X78" s="185">
        <v>0.0571700696210757</v>
      </c>
      <c r="Y78" s="185">
        <v>0.720026775383251</v>
      </c>
    </row>
    <row r="79" spans="8:8">
      <c r="A79" s="91" t="s">
        <v>217</v>
      </c>
      <c r="B79" s="92">
        <v>32.9822404371585</v>
      </c>
      <c r="C79" s="92">
        <v>36.2082191780822</v>
      </c>
      <c r="D79" s="92">
        <v>38.1295890410959</v>
      </c>
      <c r="E79" s="92">
        <v>34.0520547945205</v>
      </c>
      <c r="F79" s="92">
        <v>34.6114480874317</v>
      </c>
      <c r="G79" s="92">
        <v>30.8925479452055</v>
      </c>
      <c r="H79" s="92">
        <v>28.7368767123288</v>
      </c>
      <c r="I79" s="92">
        <v>24.7806301369863</v>
      </c>
      <c r="J79" s="92">
        <v>24.7556284153005</v>
      </c>
      <c r="K79" s="92">
        <v>21.8548219178082</v>
      </c>
      <c r="L79" s="92">
        <v>19.8053424657534</v>
      </c>
      <c r="M79" s="92">
        <v>18.3885753424658</v>
      </c>
      <c r="N79" s="92">
        <v>16.5905191256831</v>
      </c>
      <c r="O79" s="92">
        <v>14.0557534246575</v>
      </c>
      <c r="P79" s="92">
        <v>12.6090410958904</v>
      </c>
      <c r="Q79" s="92">
        <v>12.5616064469053</v>
      </c>
      <c r="R79" s="92">
        <v>13.6315148650899</v>
      </c>
      <c r="S79" s="92">
        <v>13.7463149447383</v>
      </c>
      <c r="T79" s="92">
        <v>12.0857086429084</v>
      </c>
      <c r="U79" s="92">
        <v>11.1340917942617</v>
      </c>
      <c r="V79" s="81">
        <v>9.65350835003473</v>
      </c>
      <c r="W79" s="113">
        <v>-0.132977477784947</v>
      </c>
      <c r="X79" s="113">
        <v>-0.0652171143982745</v>
      </c>
      <c r="Y79" s="113">
        <v>8.2467234186292E-4</v>
      </c>
    </row>
    <row r="80" spans="8:8">
      <c r="Y80" s="74"/>
    </row>
    <row r="81" spans="8:8">
      <c r="A81" s="69" t="s">
        <v>320</v>
      </c>
      <c r="Y81" s="74"/>
    </row>
    <row r="82" spans="8:8">
      <c r="A82" s="188" t="s">
        <v>321</v>
      </c>
    </row>
    <row r="83" spans="8:8">
      <c r="A83" s="188" t="s">
        <v>221</v>
      </c>
    </row>
    <row r="84" spans="8:8">
      <c r="A84" s="114" t="s">
        <v>202</v>
      </c>
    </row>
    <row r="85" spans="8:8">
      <c r="A85" s="69" t="s">
        <v>318</v>
      </c>
    </row>
    <row r="86" spans="8:8">
      <c r="A86" s="173" t="s">
        <v>312</v>
      </c>
    </row>
  </sheetData>
  <mergeCells count="1">
    <mergeCell ref="W2:X2"/>
  </mergeCells>
  <conditionalFormatting sqref="W5:Y7">
    <cfRule type="cellIs" operator="greaterThan" priority="2" dxfId="266">
      <formula>0</formula>
    </cfRule>
    <cfRule type="cellIs" operator="lessThanOrEqual" priority="1" dxfId="267">
      <formula>0</formula>
    </cfRule>
  </conditionalFormatting>
  <conditionalFormatting sqref="W8:X79">
    <cfRule type="cellIs" operator="lessThanOrEqual" priority="5" dxfId="268">
      <formula>0</formula>
    </cfRule>
    <cfRule type="cellIs" operator="greaterThan" priority="6" dxfId="269">
      <formula>0</formula>
    </cfRule>
  </conditionalFormatting>
  <conditionalFormatting sqref="Y8:Y79">
    <cfRule type="cellIs" operator="lessThanOrEqual" priority="3" dxfId="270">
      <formula>0</formula>
    </cfRule>
    <cfRule type="cellIs" operator="greaterThan" priority="4" dxfId="271">
      <formula>0</formula>
    </cfRule>
  </conditionalFormatting>
  <hyperlinks>
    <hyperlink ref="L1" location="Contents!A1" display="Contents"/>
    <hyperlink ref="AA1" location="Contents!A1" display="Contents"/>
  </hyperlinks>
  <printOptions gridLines="1"/>
  <pageMargins left="0.74803149606299" right="0.74803149606299" top="0.98425196850394" bottom="0.98425196850394" header="0.51181102362205" footer="0.51181102362205"/>
  <pageSetup paperSize="9" fitToWidth="0" fitToHeight="0" orientation="landscape"/>
</worksheet>
</file>

<file path=xl/worksheets/sheet15.xml><?xml version="1.0" encoding="utf-8"?>
<worksheet xmlns:r="http://schemas.openxmlformats.org/officeDocument/2006/relationships" xmlns="http://schemas.openxmlformats.org/spreadsheetml/2006/main">
  <dimension ref="A1:BK125"/>
  <sheetViews>
    <sheetView workbookViewId="0" showGridLines="0">
      <pane xSplit="1" ySplit="3" topLeftCell="AT106" state="frozen" activePane="bottomRight"/>
      <selection pane="bottomRight" activeCell="BJ1" sqref="BJ1"/>
    </sheetView>
  </sheetViews>
  <sheetFormatPr defaultRowHeight="10.2" defaultColWidth="11"/>
  <cols>
    <col min="1" max="1" customWidth="1" width="30.164062" style="124"/>
    <col min="2" max="43" customWidth="1" width="8.1640625" style="124"/>
    <col min="44" max="44" customWidth="1" width="9.5" style="124"/>
    <col min="45" max="45" customWidth="1" width="9.1640625" style="124"/>
    <col min="46" max="46" customWidth="1" width="9.5" style="124"/>
    <col min="47" max="47" customWidth="1" width="9.1640625" style="124"/>
    <col min="48" max="48" customWidth="1" width="8.832031" style="124"/>
    <col min="49" max="49" customWidth="1" width="9.5" style="124"/>
    <col min="50" max="50" customWidth="1" width="8.5" style="124"/>
    <col min="51" max="52" customWidth="1" width="9.5" style="124"/>
    <col min="53" max="55" customWidth="1" width="9.832031" style="124"/>
    <col min="56" max="56" customWidth="1" width="9.6640625" style="124"/>
    <col min="57" max="57" customWidth="1" width="10.332031" style="189"/>
    <col min="58" max="59" customWidth="0" width="11.5" style="124"/>
    <col min="60" max="60" customWidth="1" width="8.1640625" style="124"/>
    <col min="61" max="16384" customWidth="0" width="11.5" style="124"/>
  </cols>
  <sheetData>
    <row r="1" spans="8:8" ht="13.2">
      <c r="A1" s="119" t="s">
        <v>322</v>
      </c>
      <c r="L1" s="21" t="s">
        <v>89</v>
      </c>
      <c r="BH1" s="190"/>
      <c r="BJ1" s="21" t="s">
        <v>89</v>
      </c>
    </row>
    <row r="2" spans="8:8">
      <c r="BF2" s="190" t="s">
        <v>90</v>
      </c>
      <c r="BG2" s="190"/>
      <c r="BH2" s="190" t="s">
        <v>91</v>
      </c>
    </row>
    <row r="3" spans="8:8">
      <c r="A3" s="124" t="s">
        <v>308</v>
      </c>
      <c r="B3" s="124">
        <v>1965.0</v>
      </c>
      <c r="C3" s="124">
        <v>1966.0</v>
      </c>
      <c r="D3" s="124">
        <v>1967.0</v>
      </c>
      <c r="E3" s="124">
        <v>1968.0</v>
      </c>
      <c r="F3" s="124">
        <v>1969.0</v>
      </c>
      <c r="G3" s="124">
        <v>1970.0</v>
      </c>
      <c r="H3" s="124">
        <v>1971.0</v>
      </c>
      <c r="I3" s="124">
        <v>1972.0</v>
      </c>
      <c r="J3" s="124">
        <v>1973.0</v>
      </c>
      <c r="K3" s="124">
        <v>1974.0</v>
      </c>
      <c r="L3" s="124">
        <v>1975.0</v>
      </c>
      <c r="M3" s="124">
        <v>1976.0</v>
      </c>
      <c r="N3" s="124">
        <v>1977.0</v>
      </c>
      <c r="O3" s="124">
        <v>1978.0</v>
      </c>
      <c r="P3" s="124">
        <v>1979.0</v>
      </c>
      <c r="Q3" s="124">
        <v>1980.0</v>
      </c>
      <c r="R3" s="124">
        <v>1981.0</v>
      </c>
      <c r="S3" s="124">
        <v>1982.0</v>
      </c>
      <c r="T3" s="124">
        <v>1983.0</v>
      </c>
      <c r="U3" s="124">
        <v>1984.0</v>
      </c>
      <c r="V3" s="124">
        <v>1985.0</v>
      </c>
      <c r="W3" s="124">
        <v>1986.0</v>
      </c>
      <c r="X3" s="124">
        <v>1987.0</v>
      </c>
      <c r="Y3" s="124">
        <v>1988.0</v>
      </c>
      <c r="Z3" s="124">
        <v>1989.0</v>
      </c>
      <c r="AA3" s="124">
        <v>1990.0</v>
      </c>
      <c r="AB3" s="124">
        <v>1991.0</v>
      </c>
      <c r="AC3" s="124">
        <v>1992.0</v>
      </c>
      <c r="AD3" s="124">
        <v>1993.0</v>
      </c>
      <c r="AE3" s="124">
        <v>1994.0</v>
      </c>
      <c r="AF3" s="124">
        <v>1995.0</v>
      </c>
      <c r="AG3" s="124">
        <v>1996.0</v>
      </c>
      <c r="AH3" s="124">
        <v>1997.0</v>
      </c>
      <c r="AI3" s="124">
        <v>1998.0</v>
      </c>
      <c r="AJ3" s="124">
        <v>1999.0</v>
      </c>
      <c r="AK3" s="124">
        <v>2000.0</v>
      </c>
      <c r="AL3" s="124">
        <v>2001.0</v>
      </c>
      <c r="AM3" s="124">
        <v>2002.0</v>
      </c>
      <c r="AN3" s="124">
        <v>2003.0</v>
      </c>
      <c r="AO3" s="124">
        <v>2004.0</v>
      </c>
      <c r="AP3" s="124">
        <v>2005.0</v>
      </c>
      <c r="AQ3" s="124">
        <v>2006.0</v>
      </c>
      <c r="AR3" s="124">
        <v>2007.0</v>
      </c>
      <c r="AS3" s="124">
        <v>2008.0</v>
      </c>
      <c r="AT3" s="124">
        <v>2009.0</v>
      </c>
      <c r="AU3" s="124">
        <v>2010.0</v>
      </c>
      <c r="AV3" s="124">
        <v>2011.0</v>
      </c>
      <c r="AW3" s="118">
        <v>2012.0</v>
      </c>
      <c r="AX3" s="118">
        <v>2013.0</v>
      </c>
      <c r="AY3" s="118">
        <v>2014.0</v>
      </c>
      <c r="AZ3" s="118">
        <v>2015.0</v>
      </c>
      <c r="BA3" s="118">
        <v>2016.0</v>
      </c>
      <c r="BB3" s="118">
        <v>2017.0</v>
      </c>
      <c r="BC3" s="118">
        <v>2018.0</v>
      </c>
      <c r="BD3" s="118">
        <v>2019.0</v>
      </c>
      <c r="BE3" s="133">
        <v>2020.0</v>
      </c>
      <c r="BF3" s="190">
        <v>2020.0</v>
      </c>
      <c r="BG3" s="190" t="s">
        <v>93</v>
      </c>
      <c r="BH3" s="190">
        <v>2020.0</v>
      </c>
    </row>
    <row r="4" spans="8:8">
      <c r="B4" s="191"/>
      <c r="C4" s="191"/>
      <c r="D4" s="191"/>
      <c r="E4" s="191"/>
      <c r="F4" s="191"/>
      <c r="G4" s="191"/>
      <c r="H4" s="191"/>
      <c r="I4" s="191"/>
      <c r="J4" s="191"/>
      <c r="K4" s="191"/>
      <c r="L4" s="191"/>
      <c r="M4" s="191"/>
      <c r="N4" s="191"/>
      <c r="O4" s="191"/>
      <c r="P4" s="191"/>
      <c r="Q4" s="191"/>
      <c r="R4" s="191"/>
      <c r="S4" s="191"/>
      <c r="T4" s="191"/>
      <c r="U4" s="191"/>
      <c r="V4" s="191"/>
      <c r="W4" s="191"/>
      <c r="X4" s="191"/>
      <c r="Y4" s="191"/>
      <c r="Z4" s="191"/>
      <c r="AA4" s="191"/>
      <c r="AB4" s="191"/>
      <c r="AC4" s="191"/>
      <c r="AD4" s="191"/>
      <c r="AE4" s="191"/>
      <c r="AF4" s="191"/>
      <c r="AG4" s="191"/>
      <c r="AH4" s="191"/>
      <c r="AI4" s="191"/>
      <c r="AJ4" s="191"/>
      <c r="AK4" s="191"/>
      <c r="AL4" s="191"/>
      <c r="AM4" s="191"/>
      <c r="AN4" s="191"/>
      <c r="AO4" s="191"/>
      <c r="AP4" s="191"/>
      <c r="AQ4" s="191"/>
      <c r="AR4" s="191"/>
      <c r="AS4" s="191"/>
      <c r="AT4" s="191"/>
      <c r="AU4" s="191"/>
      <c r="AV4" s="191"/>
      <c r="AW4" s="191"/>
      <c r="AX4" s="191"/>
      <c r="AY4" s="191"/>
      <c r="AZ4" s="191"/>
      <c r="BA4" s="191"/>
      <c r="BB4" s="191"/>
      <c r="BC4" s="191"/>
      <c r="BD4" s="191"/>
      <c r="BE4" s="192"/>
      <c r="BF4" s="193"/>
      <c r="BG4" s="193"/>
      <c r="BH4" s="193"/>
    </row>
    <row r="5" spans="8:8">
      <c r="A5" s="124" t="s">
        <v>94</v>
      </c>
      <c r="B5" s="191">
        <v>1108.11630136986</v>
      </c>
      <c r="C5" s="191">
        <v>1167.46879452055</v>
      </c>
      <c r="D5" s="191">
        <v>1245.55706849315</v>
      </c>
      <c r="E5" s="191">
        <v>1322.15734972678</v>
      </c>
      <c r="F5" s="191">
        <v>1380.19032876712</v>
      </c>
      <c r="G5" s="191">
        <v>1471.57975342466</v>
      </c>
      <c r="H5" s="191">
        <v>1512.12824657534</v>
      </c>
      <c r="I5" s="191">
        <v>1588.90923497268</v>
      </c>
      <c r="J5" s="191">
        <v>1754.88564418526</v>
      </c>
      <c r="K5" s="191">
        <v>1787.2618683475</v>
      </c>
      <c r="L5" s="191">
        <v>1775.00700956575</v>
      </c>
      <c r="M5" s="191">
        <v>1814.36845485401</v>
      </c>
      <c r="N5" s="191">
        <v>1835.75182699438</v>
      </c>
      <c r="O5" s="191">
        <v>1904.88653972705</v>
      </c>
      <c r="P5" s="191">
        <v>1985.76422543307</v>
      </c>
      <c r="Q5" s="191">
        <v>1943.48650276442</v>
      </c>
      <c r="R5" s="191">
        <v>1875.59200747879</v>
      </c>
      <c r="S5" s="191">
        <v>1731.75020499681</v>
      </c>
      <c r="T5" s="191">
        <v>1648.75650842303</v>
      </c>
      <c r="U5" s="191">
        <v>1666.37676759913</v>
      </c>
      <c r="V5" s="191">
        <v>1698.98570711917</v>
      </c>
      <c r="W5" s="191">
        <v>1756.0664482388</v>
      </c>
      <c r="X5" s="191">
        <v>1811.1994773639</v>
      </c>
      <c r="Y5" s="191">
        <v>1906.42188297806</v>
      </c>
      <c r="Z5" s="191">
        <v>1977.10518219265</v>
      </c>
      <c r="AA5" s="191">
        <v>1754.77883604211</v>
      </c>
      <c r="AB5" s="191">
        <v>1677.29808675812</v>
      </c>
      <c r="AC5" s="191">
        <v>1720.94370908637</v>
      </c>
      <c r="AD5" s="191">
        <v>1751.97907024737</v>
      </c>
      <c r="AE5" s="191">
        <v>1793.05789341016</v>
      </c>
      <c r="AF5" s="191">
        <v>1898.86801503101</v>
      </c>
      <c r="AG5" s="191">
        <v>1936.48321613668</v>
      </c>
      <c r="AH5" s="191">
        <v>2002.61370435231</v>
      </c>
      <c r="AI5" s="191">
        <v>2037.1749219629</v>
      </c>
      <c r="AJ5" s="191">
        <v>2096.33877737896</v>
      </c>
      <c r="AK5" s="191">
        <v>2067.16692329661</v>
      </c>
      <c r="AL5" s="191">
        <v>2142.99366397594</v>
      </c>
      <c r="AM5" s="191">
        <v>2236.13800653117</v>
      </c>
      <c r="AN5" s="191">
        <v>2306.65798600256</v>
      </c>
      <c r="AO5" s="191">
        <v>2405.60514155893</v>
      </c>
      <c r="AP5" s="191">
        <v>2348.18452279853</v>
      </c>
      <c r="AQ5" s="191">
        <v>2378.88052246434</v>
      </c>
      <c r="AR5" s="191">
        <v>2455.33360286479</v>
      </c>
      <c r="AS5" s="191">
        <v>2364.59935626959</v>
      </c>
      <c r="AT5" s="191">
        <v>2310.0251887953</v>
      </c>
      <c r="AU5" s="191">
        <v>2413.82429842702</v>
      </c>
      <c r="AV5" s="191">
        <v>2444.64954077935</v>
      </c>
      <c r="AW5" s="191">
        <v>2481.52453205922</v>
      </c>
      <c r="AX5" s="191">
        <v>2476.93367457708</v>
      </c>
      <c r="AY5" s="191">
        <v>2477.99691107817</v>
      </c>
      <c r="AZ5" s="191">
        <v>2498.38796053898</v>
      </c>
      <c r="BA5" s="191">
        <v>2506.75526577969</v>
      </c>
      <c r="BB5" s="191">
        <v>2485.94861044705</v>
      </c>
      <c r="BC5" s="191">
        <v>2565.9274313357</v>
      </c>
      <c r="BD5" s="191">
        <v>2605.0121429744</v>
      </c>
      <c r="BE5" s="192">
        <v>2341.99625128342</v>
      </c>
      <c r="BF5" s="193">
        <v>-0.100965322714644</v>
      </c>
      <c r="BG5" s="193">
        <v>0.0120903957998586</v>
      </c>
      <c r="BH5" s="193">
        <v>0.0257141339450598</v>
      </c>
    </row>
    <row r="6" spans="8:8">
      <c r="A6" s="124" t="s">
        <v>95</v>
      </c>
      <c r="B6" s="191">
        <v>315.87108772763</v>
      </c>
      <c r="C6" s="191">
        <v>333.048483681859</v>
      </c>
      <c r="D6" s="191">
        <v>357.305957108298</v>
      </c>
      <c r="E6" s="191">
        <v>386.144762357246</v>
      </c>
      <c r="F6" s="191">
        <v>410.021905638255</v>
      </c>
      <c r="G6" s="191">
        <v>440.735987236379</v>
      </c>
      <c r="H6" s="191">
        <v>467.284851511598</v>
      </c>
      <c r="I6" s="191">
        <v>523.353166142716</v>
      </c>
      <c r="J6" s="191">
        <v>564.177805458674</v>
      </c>
      <c r="K6" s="191">
        <v>629.457069264904</v>
      </c>
      <c r="L6" s="191">
        <v>690.248844328351</v>
      </c>
      <c r="M6" s="191">
        <v>753.827059215317</v>
      </c>
      <c r="N6" s="191">
        <v>780.156300063818</v>
      </c>
      <c r="O6" s="191">
        <v>888.948442422713</v>
      </c>
      <c r="P6" s="191">
        <v>961.922471675151</v>
      </c>
      <c r="Q6" s="191">
        <v>1071.68922981013</v>
      </c>
      <c r="R6" s="191">
        <v>1195.70253348966</v>
      </c>
      <c r="S6" s="191">
        <v>1254.6380253343</v>
      </c>
      <c r="T6" s="191">
        <v>1227.6879883198</v>
      </c>
      <c r="U6" s="191">
        <v>1293.31785258334</v>
      </c>
      <c r="V6" s="191">
        <v>1356.87273485804</v>
      </c>
      <c r="W6" s="191">
        <v>1393.82972074385</v>
      </c>
      <c r="X6" s="191">
        <v>1448.32235540747</v>
      </c>
      <c r="Y6" s="191">
        <v>1434.99800052099</v>
      </c>
      <c r="Z6" s="191">
        <v>1537.5411403553</v>
      </c>
      <c r="AA6" s="191">
        <v>1610.78580397453</v>
      </c>
      <c r="AB6" s="191">
        <v>1686.53032582852</v>
      </c>
      <c r="AC6" s="191">
        <v>1708.33885000207</v>
      </c>
      <c r="AD6" s="191">
        <v>1714.92747256564</v>
      </c>
      <c r="AE6" s="191">
        <v>1824.3367854376</v>
      </c>
      <c r="AF6" s="191">
        <v>1722.42166256549</v>
      </c>
      <c r="AG6" s="191">
        <v>1744.85854090072</v>
      </c>
      <c r="AH6" s="191">
        <v>1783.88364618056</v>
      </c>
      <c r="AI6" s="191">
        <v>1881.03406052331</v>
      </c>
      <c r="AJ6" s="191">
        <v>1874.44237846807</v>
      </c>
      <c r="AK6" s="191">
        <v>1954.57098508223</v>
      </c>
      <c r="AL6" s="191">
        <v>1927.73149203757</v>
      </c>
      <c r="AM6" s="191">
        <v>1850.48942342736</v>
      </c>
      <c r="AN6" s="191">
        <v>1903.1741193513</v>
      </c>
      <c r="AO6" s="191">
        <v>1977.78555799683</v>
      </c>
      <c r="AP6" s="191">
        <v>2020.20412094799</v>
      </c>
      <c r="AQ6" s="191">
        <v>2010.9705581406</v>
      </c>
      <c r="AR6" s="191">
        <v>2091.64182807111</v>
      </c>
      <c r="AS6" s="191">
        <v>2083.29320947497</v>
      </c>
      <c r="AT6" s="191">
        <v>2024.41441725618</v>
      </c>
      <c r="AU6" s="191">
        <v>2042.97635133225</v>
      </c>
      <c r="AV6" s="191">
        <v>2068.13546032375</v>
      </c>
      <c r="AW6" s="191">
        <v>2086.45884823104</v>
      </c>
      <c r="AX6" s="191">
        <v>2037.62750664423</v>
      </c>
      <c r="AY6" s="191">
        <v>1965.04963142149</v>
      </c>
      <c r="AZ6" s="191">
        <v>1944.983160402</v>
      </c>
      <c r="BA6" s="191">
        <v>1956.19647756887</v>
      </c>
      <c r="BB6" s="191">
        <v>1889.60162953617</v>
      </c>
      <c r="BC6" s="191">
        <v>1842.29361967829</v>
      </c>
      <c r="BD6" s="191">
        <v>1704.57570647503</v>
      </c>
      <c r="BE6" s="192">
        <v>1318.69244095952</v>
      </c>
      <c r="BF6" s="193">
        <v>-0.226380831341014</v>
      </c>
      <c r="BG6" s="193">
        <v>-0.0170494108717679</v>
      </c>
      <c r="BH6" s="193">
        <v>0.0144786884439241</v>
      </c>
    </row>
    <row r="7" spans="8:8">
      <c r="A7" s="124" t="s">
        <v>96</v>
      </c>
      <c r="B7" s="191">
        <v>11512.436</v>
      </c>
      <c r="C7" s="191">
        <v>12084.373</v>
      </c>
      <c r="D7" s="191">
        <v>12560.345</v>
      </c>
      <c r="E7" s="191">
        <v>13392.866</v>
      </c>
      <c r="F7" s="191">
        <v>14136.795</v>
      </c>
      <c r="G7" s="191">
        <v>14697.186</v>
      </c>
      <c r="H7" s="191">
        <v>15212.493</v>
      </c>
      <c r="I7" s="191">
        <v>16366.984</v>
      </c>
      <c r="J7" s="191">
        <v>17307.679</v>
      </c>
      <c r="K7" s="191">
        <v>16652.71</v>
      </c>
      <c r="L7" s="191">
        <v>16321.959</v>
      </c>
      <c r="M7" s="191">
        <v>17461.066</v>
      </c>
      <c r="N7" s="191">
        <v>18431.419</v>
      </c>
      <c r="O7" s="191">
        <v>18846.622</v>
      </c>
      <c r="P7" s="191">
        <v>18512.54</v>
      </c>
      <c r="Q7" s="191">
        <v>17055.861</v>
      </c>
      <c r="R7" s="191">
        <v>16057.6946575342</v>
      </c>
      <c r="S7" s="191">
        <v>15295.7197671233</v>
      </c>
      <c r="T7" s="191">
        <v>15231.1346164384</v>
      </c>
      <c r="U7" s="191">
        <v>15725.6142349727</v>
      </c>
      <c r="V7" s="191">
        <v>15726.4173150685</v>
      </c>
      <c r="W7" s="191">
        <v>16280.6269315068</v>
      </c>
      <c r="X7" s="191">
        <v>16665.0500136986</v>
      </c>
      <c r="Y7" s="191">
        <v>17283.3130054645</v>
      </c>
      <c r="Z7" s="191">
        <v>17325.1523287671</v>
      </c>
      <c r="AA7" s="191">
        <v>16988.4971315068</v>
      </c>
      <c r="AB7" s="191">
        <v>16713.8382520548</v>
      </c>
      <c r="AC7" s="191">
        <v>17032.8602978142</v>
      </c>
      <c r="AD7" s="191">
        <v>17236.7335205479</v>
      </c>
      <c r="AE7" s="191">
        <v>17718.159369863</v>
      </c>
      <c r="AF7" s="191">
        <v>17724.5891232877</v>
      </c>
      <c r="AG7" s="191">
        <v>18308.910284153</v>
      </c>
      <c r="AH7" s="191">
        <v>18620.3043424658</v>
      </c>
      <c r="AI7" s="191">
        <v>18917.1449589041</v>
      </c>
      <c r="AJ7" s="191">
        <v>19519.3392465753</v>
      </c>
      <c r="AK7" s="191">
        <v>19701.0790819672</v>
      </c>
      <c r="AL7" s="191">
        <v>19648.7051068493</v>
      </c>
      <c r="AM7" s="191">
        <v>19761.3092767123</v>
      </c>
      <c r="AN7" s="191">
        <v>20033.5079671233</v>
      </c>
      <c r="AO7" s="191">
        <v>20731.1525218579</v>
      </c>
      <c r="AP7" s="191">
        <v>20802.1571205479</v>
      </c>
      <c r="AQ7" s="191">
        <v>20687.4183287671</v>
      </c>
      <c r="AR7" s="191">
        <v>20680.3805260274</v>
      </c>
      <c r="AS7" s="191">
        <v>19497.9665710383</v>
      </c>
      <c r="AT7" s="191">
        <v>18771.3982246575</v>
      </c>
      <c r="AU7" s="191">
        <v>19177.5394109589</v>
      </c>
      <c r="AV7" s="191">
        <v>18895.507369863</v>
      </c>
      <c r="AW7" s="191">
        <v>18482.3542923497</v>
      </c>
      <c r="AX7" s="191">
        <v>18966.5158082192</v>
      </c>
      <c r="AY7" s="191">
        <v>19100.4649753425</v>
      </c>
      <c r="AZ7" s="191">
        <v>19531.6365123288</v>
      </c>
      <c r="BA7" s="191">
        <v>19691.8960901639</v>
      </c>
      <c r="BB7" s="191">
        <v>19951.9239205479</v>
      </c>
      <c r="BC7" s="191">
        <v>20511.5923424658</v>
      </c>
      <c r="BD7" s="191">
        <v>20542.8579726027</v>
      </c>
      <c r="BE7" s="192">
        <v>18120.4712568306</v>
      </c>
      <c r="BF7" s="193">
        <v>-0.117918680984057</v>
      </c>
      <c r="BG7" s="193">
        <v>0.00905868338683358</v>
      </c>
      <c r="BH7" s="193">
        <v>0.198955154087204</v>
      </c>
    </row>
    <row r="8" spans="8:8">
      <c r="A8" s="134" t="s">
        <v>97</v>
      </c>
      <c r="B8" s="194">
        <v>12936.4233890975</v>
      </c>
      <c r="C8" s="194">
        <v>13584.8902782024</v>
      </c>
      <c r="D8" s="194">
        <v>14163.2080256014</v>
      </c>
      <c r="E8" s="194">
        <v>15101.168112084</v>
      </c>
      <c r="F8" s="194">
        <v>15927.0072344054</v>
      </c>
      <c r="G8" s="194">
        <v>16609.501740661</v>
      </c>
      <c r="H8" s="194">
        <v>17191.9060980869</v>
      </c>
      <c r="I8" s="194">
        <v>18479.2464011154</v>
      </c>
      <c r="J8" s="194">
        <v>19626.7424496439</v>
      </c>
      <c r="K8" s="194">
        <v>19069.4289376124</v>
      </c>
      <c r="L8" s="194">
        <v>18787.2148538941</v>
      </c>
      <c r="M8" s="194">
        <v>20029.2615140693</v>
      </c>
      <c r="N8" s="194">
        <v>21047.3271270582</v>
      </c>
      <c r="O8" s="194">
        <v>21640.4569821498</v>
      </c>
      <c r="P8" s="194">
        <v>21460.2266971082</v>
      </c>
      <c r="Q8" s="194">
        <v>20071.0367325746</v>
      </c>
      <c r="R8" s="194">
        <v>19128.9891985027</v>
      </c>
      <c r="S8" s="194">
        <v>18282.1079974544</v>
      </c>
      <c r="T8" s="194">
        <v>18107.5791131812</v>
      </c>
      <c r="U8" s="194">
        <v>18685.3088551551</v>
      </c>
      <c r="V8" s="194">
        <v>18782.2757570457</v>
      </c>
      <c r="W8" s="194">
        <v>19430.5231004895</v>
      </c>
      <c r="X8" s="194">
        <v>19924.57184647</v>
      </c>
      <c r="Y8" s="194">
        <v>20624.7328889635</v>
      </c>
      <c r="Z8" s="194">
        <v>20839.7986513151</v>
      </c>
      <c r="AA8" s="194">
        <v>20354.0617715235</v>
      </c>
      <c r="AB8" s="194">
        <v>20077.6666646414</v>
      </c>
      <c r="AC8" s="194">
        <v>20462.1428569026</v>
      </c>
      <c r="AD8" s="194">
        <v>20703.6400633609</v>
      </c>
      <c r="AE8" s="194">
        <v>21335.5540487108</v>
      </c>
      <c r="AF8" s="194">
        <v>21345.8788008842</v>
      </c>
      <c r="AG8" s="194">
        <v>21990.2520411904</v>
      </c>
      <c r="AH8" s="194">
        <v>22406.8016929986</v>
      </c>
      <c r="AI8" s="194">
        <v>22835.3539413903</v>
      </c>
      <c r="AJ8" s="194">
        <v>23490.1204024224</v>
      </c>
      <c r="AK8" s="194">
        <v>23722.8169903461</v>
      </c>
      <c r="AL8" s="194">
        <v>23719.4302628628</v>
      </c>
      <c r="AM8" s="194">
        <v>23847.9367066709</v>
      </c>
      <c r="AN8" s="194">
        <v>24243.3400724771</v>
      </c>
      <c r="AO8" s="194">
        <v>25114.5432214137</v>
      </c>
      <c r="AP8" s="194">
        <v>25170.5457642945</v>
      </c>
      <c r="AQ8" s="194">
        <v>25077.2694093721</v>
      </c>
      <c r="AR8" s="194">
        <v>25227.3559569633</v>
      </c>
      <c r="AS8" s="194">
        <v>23945.8591367828</v>
      </c>
      <c r="AT8" s="194">
        <v>23105.837830709</v>
      </c>
      <c r="AU8" s="194">
        <v>23634.3400607182</v>
      </c>
      <c r="AV8" s="194">
        <v>23408.2923709661</v>
      </c>
      <c r="AW8" s="194">
        <v>23050.33767264</v>
      </c>
      <c r="AX8" s="194">
        <v>23481.0769894405</v>
      </c>
      <c r="AY8" s="194">
        <v>23543.5115178421</v>
      </c>
      <c r="AZ8" s="194">
        <v>23975.0076332697</v>
      </c>
      <c r="BA8" s="194">
        <v>24154.8478335125</v>
      </c>
      <c r="BB8" s="194">
        <v>24327.4741605312</v>
      </c>
      <c r="BC8" s="194">
        <v>24919.8133934797</v>
      </c>
      <c r="BD8" s="194">
        <v>24852.4458220522</v>
      </c>
      <c r="BE8" s="194">
        <v>21781.1599490735</v>
      </c>
      <c r="BF8" s="195">
        <v>-0.123580829628181</v>
      </c>
      <c r="BG8" s="195">
        <v>0.00731370198345327</v>
      </c>
      <c r="BH8" s="195">
        <v>0.239147976476188</v>
      </c>
    </row>
    <row r="9" spans="8:8">
      <c r="B9" s="191"/>
      <c r="C9" s="191"/>
      <c r="D9" s="191"/>
      <c r="E9" s="191"/>
      <c r="F9" s="191"/>
      <c r="G9" s="191"/>
      <c r="H9" s="191"/>
      <c r="I9" s="191"/>
      <c r="J9" s="191"/>
      <c r="K9" s="191"/>
      <c r="L9" s="191"/>
      <c r="M9" s="191"/>
      <c r="N9" s="191"/>
      <c r="O9" s="191"/>
      <c r="P9" s="191"/>
      <c r="Q9" s="191"/>
      <c r="R9" s="191"/>
      <c r="S9" s="191"/>
      <c r="T9" s="191"/>
      <c r="U9" s="191"/>
      <c r="V9" s="191"/>
      <c r="W9" s="191"/>
      <c r="X9" s="191"/>
      <c r="Y9" s="191"/>
      <c r="Z9" s="191"/>
      <c r="AA9" s="191"/>
      <c r="AB9" s="191"/>
      <c r="AC9" s="191"/>
      <c r="AD9" s="191"/>
      <c r="AE9" s="191"/>
      <c r="AF9" s="191"/>
      <c r="AG9" s="191"/>
      <c r="AH9" s="191"/>
      <c r="AI9" s="191"/>
      <c r="AJ9" s="191"/>
      <c r="AK9" s="191"/>
      <c r="AL9" s="191"/>
      <c r="AM9" s="191"/>
      <c r="AN9" s="191"/>
      <c r="AO9" s="191"/>
      <c r="AP9" s="191"/>
      <c r="AQ9" s="191"/>
      <c r="AR9" s="191"/>
      <c r="AS9" s="191"/>
      <c r="AT9" s="191"/>
      <c r="AU9" s="191"/>
      <c r="AV9" s="191"/>
      <c r="AW9" s="191"/>
      <c r="AX9" s="191"/>
      <c r="AY9" s="191"/>
      <c r="AZ9" s="191"/>
      <c r="BA9" s="191"/>
      <c r="BB9" s="191"/>
      <c r="BC9" s="191"/>
      <c r="BD9" s="191"/>
      <c r="BE9" s="192"/>
      <c r="BF9" s="193"/>
      <c r="BG9" s="193"/>
      <c r="BH9" s="193"/>
    </row>
    <row r="10" spans="8:8">
      <c r="A10" s="124" t="s">
        <v>98</v>
      </c>
      <c r="B10" s="191">
        <v>455.904822389399</v>
      </c>
      <c r="C10" s="191">
        <v>471.14526542501</v>
      </c>
      <c r="D10" s="191">
        <v>484.093000648114</v>
      </c>
      <c r="E10" s="191">
        <v>493.491220485282</v>
      </c>
      <c r="F10" s="191">
        <v>516.678254389083</v>
      </c>
      <c r="G10" s="191">
        <v>473.100911694442</v>
      </c>
      <c r="H10" s="191">
        <v>505.333808219178</v>
      </c>
      <c r="I10" s="191">
        <v>501.607240437158</v>
      </c>
      <c r="J10" s="191">
        <v>507.443178082192</v>
      </c>
      <c r="K10" s="191">
        <v>505.925753424658</v>
      </c>
      <c r="L10" s="191">
        <v>481.832602739726</v>
      </c>
      <c r="M10" s="191">
        <v>494.381830601093</v>
      </c>
      <c r="N10" s="191">
        <v>520.365589041096</v>
      </c>
      <c r="O10" s="191">
        <v>509.295506849315</v>
      </c>
      <c r="P10" s="191">
        <v>546.847780821918</v>
      </c>
      <c r="Q10" s="191">
        <v>503.702486338798</v>
      </c>
      <c r="R10" s="191">
        <v>475.940931506849</v>
      </c>
      <c r="S10" s="191">
        <v>454.560520547945</v>
      </c>
      <c r="T10" s="191">
        <v>463.000684931507</v>
      </c>
      <c r="U10" s="191">
        <v>441.893196721311</v>
      </c>
      <c r="V10" s="191">
        <v>412.377232876712</v>
      </c>
      <c r="W10" s="191">
        <v>439.34698630137</v>
      </c>
      <c r="X10" s="191">
        <v>466.998712328767</v>
      </c>
      <c r="Y10" s="191">
        <v>469.170218579235</v>
      </c>
      <c r="Z10" s="191">
        <v>434.143561643836</v>
      </c>
      <c r="AA10" s="191">
        <v>406.84504109589</v>
      </c>
      <c r="AB10" s="191">
        <v>425.548164383562</v>
      </c>
      <c r="AC10" s="191">
        <v>446.831420765027</v>
      </c>
      <c r="AD10" s="191">
        <v>440.779178082192</v>
      </c>
      <c r="AE10" s="191">
        <v>461.393424657534</v>
      </c>
      <c r="AF10" s="191">
        <v>458.979780821918</v>
      </c>
      <c r="AG10" s="191">
        <v>460.443415300546</v>
      </c>
      <c r="AH10" s="191">
        <v>486.971095890411</v>
      </c>
      <c r="AI10" s="191">
        <v>499.50301369863</v>
      </c>
      <c r="AJ10" s="191">
        <v>504.464219178082</v>
      </c>
      <c r="AK10" s="191">
        <v>467.263387978142</v>
      </c>
      <c r="AL10" s="191">
        <v>445.532246575342</v>
      </c>
      <c r="AM10" s="191">
        <v>422.879698630137</v>
      </c>
      <c r="AN10" s="191">
        <v>432.236109589041</v>
      </c>
      <c r="AO10" s="191">
        <v>461.329316939891</v>
      </c>
      <c r="AP10" s="191">
        <v>481.569952054795</v>
      </c>
      <c r="AQ10" s="191">
        <v>507.184936174065</v>
      </c>
      <c r="AR10" s="191">
        <v>566.687612787522</v>
      </c>
      <c r="AS10" s="191">
        <v>571.321619251913</v>
      </c>
      <c r="AT10" s="191">
        <v>551.290288458224</v>
      </c>
      <c r="AU10" s="191">
        <v>596.59176618813</v>
      </c>
      <c r="AV10" s="191">
        <v>629.429837796099</v>
      </c>
      <c r="AW10" s="191">
        <v>669.081006588684</v>
      </c>
      <c r="AX10" s="191">
        <v>713.487187012035</v>
      </c>
      <c r="AY10" s="191">
        <v>708.650023705196</v>
      </c>
      <c r="AZ10" s="191">
        <v>726.977797194328</v>
      </c>
      <c r="BA10" s="191">
        <v>710.923055385846</v>
      </c>
      <c r="BB10" s="191">
        <v>710.882290979505</v>
      </c>
      <c r="BC10" s="191">
        <v>680.116626645901</v>
      </c>
      <c r="BD10" s="191">
        <v>603.014849053133</v>
      </c>
      <c r="BE10" s="192">
        <v>525.419646921465</v>
      </c>
      <c r="BF10" s="193">
        <v>-0.128678758497423</v>
      </c>
      <c r="BG10" s="193">
        <v>0.00900836447069286</v>
      </c>
      <c r="BH10" s="193">
        <v>0.00576888676525449</v>
      </c>
    </row>
    <row r="11" spans="8:8">
      <c r="A11" s="124" t="s">
        <v>99</v>
      </c>
      <c r="B11" s="191">
        <v>305.673808219178</v>
      </c>
      <c r="C11" s="191">
        <v>334.602575342466</v>
      </c>
      <c r="D11" s="191">
        <v>344.540164383562</v>
      </c>
      <c r="E11" s="191">
        <v>412.43237704918</v>
      </c>
      <c r="F11" s="191">
        <v>456.564904109589</v>
      </c>
      <c r="G11" s="191">
        <v>516.054942453734</v>
      </c>
      <c r="H11" s="191">
        <v>569.084901948864</v>
      </c>
      <c r="I11" s="191">
        <v>655.951286859776</v>
      </c>
      <c r="J11" s="191">
        <v>803.053893606975</v>
      </c>
      <c r="K11" s="191">
        <v>863.091017259775</v>
      </c>
      <c r="L11" s="191">
        <v>891.244293735696</v>
      </c>
      <c r="M11" s="191">
        <v>960.990435484163</v>
      </c>
      <c r="N11" s="191">
        <v>993.117021637832</v>
      </c>
      <c r="O11" s="191">
        <v>1095.29022779315</v>
      </c>
      <c r="P11" s="191">
        <v>1163.71899761393</v>
      </c>
      <c r="Q11" s="191">
        <v>1127.8850812612</v>
      </c>
      <c r="R11" s="191">
        <v>1085.66211751396</v>
      </c>
      <c r="S11" s="191">
        <v>1132.07892232856</v>
      </c>
      <c r="T11" s="191">
        <v>1108.34325948938</v>
      </c>
      <c r="U11" s="191">
        <v>1147.71359722043</v>
      </c>
      <c r="V11" s="191">
        <v>1195.83127778503</v>
      </c>
      <c r="W11" s="191">
        <v>1356.9235742042</v>
      </c>
      <c r="X11" s="191">
        <v>1400.08071915383</v>
      </c>
      <c r="Y11" s="191">
        <v>1427.58714661609</v>
      </c>
      <c r="Z11" s="191">
        <v>1456.73033226158</v>
      </c>
      <c r="AA11" s="191">
        <v>1427.4605689245</v>
      </c>
      <c r="AB11" s="191">
        <v>1449.06584458322</v>
      </c>
      <c r="AC11" s="191">
        <v>1530.52282085168</v>
      </c>
      <c r="AD11" s="191">
        <v>1599.97468769037</v>
      </c>
      <c r="AE11" s="191">
        <v>1709.67136385684</v>
      </c>
      <c r="AF11" s="191">
        <v>1785.44806601874</v>
      </c>
      <c r="AG11" s="191">
        <v>1877.21494623687</v>
      </c>
      <c r="AH11" s="191">
        <v>1997.74113248553</v>
      </c>
      <c r="AI11" s="191">
        <v>2068.23322673776</v>
      </c>
      <c r="AJ11" s="191">
        <v>2119.90447060667</v>
      </c>
      <c r="AK11" s="191">
        <v>2039.91575751253</v>
      </c>
      <c r="AL11" s="191">
        <v>2062.78039131072</v>
      </c>
      <c r="AM11" s="191">
        <v>2044.64895472745</v>
      </c>
      <c r="AN11" s="191">
        <v>1984.08628287425</v>
      </c>
      <c r="AO11" s="191">
        <v>2064.75220956169</v>
      </c>
      <c r="AP11" s="191">
        <v>2123.34060015162</v>
      </c>
      <c r="AQ11" s="191">
        <v>2152.24275528136</v>
      </c>
      <c r="AR11" s="191">
        <v>2308.34862416008</v>
      </c>
      <c r="AS11" s="191">
        <v>2481.27552035447</v>
      </c>
      <c r="AT11" s="191">
        <v>2497.93251220551</v>
      </c>
      <c r="AU11" s="191">
        <v>2713.54419481587</v>
      </c>
      <c r="AV11" s="191">
        <v>2831.92037916366</v>
      </c>
      <c r="AW11" s="191">
        <v>2884.24226231704</v>
      </c>
      <c r="AX11" s="191">
        <v>3099.79498521304</v>
      </c>
      <c r="AY11" s="191">
        <v>3213.58846348761</v>
      </c>
      <c r="AZ11" s="191">
        <v>3138.20211846812</v>
      </c>
      <c r="BA11" s="191">
        <v>2957.41540173954</v>
      </c>
      <c r="BB11" s="191">
        <v>3029.5711410481</v>
      </c>
      <c r="BC11" s="191">
        <v>3025.50400594218</v>
      </c>
      <c r="BD11" s="191">
        <v>3142.14013534016</v>
      </c>
      <c r="BE11" s="192">
        <v>3018.60469969391</v>
      </c>
      <c r="BF11" s="193">
        <v>-0.0393156989584371</v>
      </c>
      <c r="BG11" s="193">
        <v>0.0232093144456182</v>
      </c>
      <c r="BH11" s="193">
        <v>0.0331430101703107</v>
      </c>
    </row>
    <row r="12" spans="8:8">
      <c r="A12" s="124" t="s">
        <v>100</v>
      </c>
      <c r="B12" s="191">
        <v>70.5169404544438</v>
      </c>
      <c r="C12" s="191">
        <v>77.4531444323939</v>
      </c>
      <c r="D12" s="191">
        <v>81.568630817591</v>
      </c>
      <c r="E12" s="191">
        <v>86.0635100175553</v>
      </c>
      <c r="F12" s="191">
        <v>92.4549440236719</v>
      </c>
      <c r="G12" s="191">
        <v>97.8377212909622</v>
      </c>
      <c r="H12" s="191">
        <v>108.043534246575</v>
      </c>
      <c r="I12" s="191">
        <v>114.29131147541</v>
      </c>
      <c r="J12" s="191">
        <v>109.558739726027</v>
      </c>
      <c r="K12" s="191">
        <v>105.071095890411</v>
      </c>
      <c r="L12" s="191">
        <v>92.0206575342466</v>
      </c>
      <c r="M12" s="191">
        <v>97.1053005464481</v>
      </c>
      <c r="N12" s="191">
        <v>100.023561643836</v>
      </c>
      <c r="O12" s="191">
        <v>108.82997260274</v>
      </c>
      <c r="P12" s="191">
        <v>109.886602739726</v>
      </c>
      <c r="Q12" s="191">
        <v>111.301775956284</v>
      </c>
      <c r="R12" s="191">
        <v>115.533178082192</v>
      </c>
      <c r="S12" s="191">
        <v>103.84602739726</v>
      </c>
      <c r="T12" s="191">
        <v>100.359917808219</v>
      </c>
      <c r="U12" s="191">
        <v>100.210956284153</v>
      </c>
      <c r="V12" s="191">
        <v>97.6763835616438</v>
      </c>
      <c r="W12" s="191">
        <v>104.421589041096</v>
      </c>
      <c r="X12" s="191">
        <v>109.388876712329</v>
      </c>
      <c r="Y12" s="191">
        <v>120.138770491803</v>
      </c>
      <c r="Z12" s="191">
        <v>132.93095890411</v>
      </c>
      <c r="AA12" s="191">
        <v>140.181589041096</v>
      </c>
      <c r="AB12" s="191">
        <v>156.361209235461</v>
      </c>
      <c r="AC12" s="191">
        <v>169.054385564629</v>
      </c>
      <c r="AD12" s="191">
        <v>184.814267042302</v>
      </c>
      <c r="AE12" s="191">
        <v>198.173708040797</v>
      </c>
      <c r="AF12" s="191">
        <v>217.738698624751</v>
      </c>
      <c r="AG12" s="191">
        <v>231.149846849959</v>
      </c>
      <c r="AH12" s="191">
        <v>249.525087180763</v>
      </c>
      <c r="AI12" s="191">
        <v>255.771639424169</v>
      </c>
      <c r="AJ12" s="191">
        <v>259.480688338166</v>
      </c>
      <c r="AK12" s="191">
        <v>253.12626863786</v>
      </c>
      <c r="AL12" s="191">
        <v>242.313976187851</v>
      </c>
      <c r="AM12" s="191">
        <v>251.973820347804</v>
      </c>
      <c r="AN12" s="191">
        <v>243.939351344799</v>
      </c>
      <c r="AO12" s="191">
        <v>257.406550255551</v>
      </c>
      <c r="AP12" s="191">
        <v>266.130208139691</v>
      </c>
      <c r="AQ12" s="191">
        <v>293.48980004735</v>
      </c>
      <c r="AR12" s="191">
        <v>377.102656176248</v>
      </c>
      <c r="AS12" s="191">
        <v>389.933182377336</v>
      </c>
      <c r="AT12" s="191">
        <v>383.491738469537</v>
      </c>
      <c r="AU12" s="191">
        <v>342.6394997484</v>
      </c>
      <c r="AV12" s="191">
        <v>371.009920718202</v>
      </c>
      <c r="AW12" s="191">
        <v>375.604930714341</v>
      </c>
      <c r="AX12" s="191">
        <v>362.476154777326</v>
      </c>
      <c r="AY12" s="191">
        <v>353.086367520403</v>
      </c>
      <c r="AZ12" s="191">
        <v>355.473135197033</v>
      </c>
      <c r="BA12" s="191">
        <v>377.022963648674</v>
      </c>
      <c r="BB12" s="191">
        <v>363.74145391053</v>
      </c>
      <c r="BC12" s="191">
        <v>378.95514498738</v>
      </c>
      <c r="BD12" s="191">
        <v>379.226252490821</v>
      </c>
      <c r="BE12" s="192">
        <v>346.642015156332</v>
      </c>
      <c r="BF12" s="193">
        <v>-0.0859229473710493</v>
      </c>
      <c r="BG12" s="193">
        <v>-0.00111788259183565</v>
      </c>
      <c r="BH12" s="193">
        <v>0.00380598355092613</v>
      </c>
    </row>
    <row r="13" spans="8:8">
      <c r="A13" s="124" t="s">
        <v>101</v>
      </c>
      <c r="B13" s="191">
        <v>81.4322912902151</v>
      </c>
      <c r="C13" s="191">
        <v>92.3936802981808</v>
      </c>
      <c r="D13" s="191">
        <v>93.3693149631617</v>
      </c>
      <c r="E13" s="191">
        <v>103.896542243863</v>
      </c>
      <c r="F13" s="191">
        <v>100.491948793413</v>
      </c>
      <c r="G13" s="191">
        <v>116.065892759588</v>
      </c>
      <c r="H13" s="191">
        <v>119.95295890411</v>
      </c>
      <c r="I13" s="191">
        <v>134.952650273224</v>
      </c>
      <c r="J13" s="191">
        <v>131.227123287671</v>
      </c>
      <c r="K13" s="191">
        <v>144.797863013699</v>
      </c>
      <c r="L13" s="191">
        <v>144.820630136986</v>
      </c>
      <c r="M13" s="191">
        <v>152.09262295082</v>
      </c>
      <c r="N13" s="191">
        <v>153.11501369863</v>
      </c>
      <c r="O13" s="191">
        <v>156.636876712329</v>
      </c>
      <c r="P13" s="191">
        <v>165.690273972603</v>
      </c>
      <c r="Q13" s="191">
        <v>157.058819672131</v>
      </c>
      <c r="R13" s="191">
        <v>161.494479452055</v>
      </c>
      <c r="S13" s="191">
        <v>165.906054794521</v>
      </c>
      <c r="T13" s="191">
        <v>171.870260273973</v>
      </c>
      <c r="U13" s="191">
        <v>171.386590163934</v>
      </c>
      <c r="V13" s="191">
        <v>178.59495890411</v>
      </c>
      <c r="W13" s="191">
        <v>177.610739726027</v>
      </c>
      <c r="X13" s="191">
        <v>187.036506849315</v>
      </c>
      <c r="Y13" s="191">
        <v>196.386371584699</v>
      </c>
      <c r="Z13" s="191">
        <v>202.672054794521</v>
      </c>
      <c r="AA13" s="191">
        <v>205.805616438356</v>
      </c>
      <c r="AB13" s="191">
        <v>211.115342465753</v>
      </c>
      <c r="AC13" s="191">
        <v>230.955054644809</v>
      </c>
      <c r="AD13" s="191">
        <v>245.592328767123</v>
      </c>
      <c r="AE13" s="191">
        <v>253.685479452055</v>
      </c>
      <c r="AF13" s="191">
        <v>266.221589041096</v>
      </c>
      <c r="AG13" s="191">
        <v>274.498420765027</v>
      </c>
      <c r="AH13" s="191">
        <v>281.481996027397</v>
      </c>
      <c r="AI13" s="191">
        <v>275.184055616438</v>
      </c>
      <c r="AJ13" s="191">
        <v>245.53862</v>
      </c>
      <c r="AK13" s="191">
        <v>238.962803278689</v>
      </c>
      <c r="AL13" s="191">
        <v>225.420082191781</v>
      </c>
      <c r="AM13" s="191">
        <v>221.286616438356</v>
      </c>
      <c r="AN13" s="191">
        <v>229.429950136986</v>
      </c>
      <c r="AO13" s="191">
        <v>228.213855464481</v>
      </c>
      <c r="AP13" s="191">
        <v>237.37452260274</v>
      </c>
      <c r="AQ13" s="191">
        <v>234.5715</v>
      </c>
      <c r="AR13" s="191">
        <v>232.115551506849</v>
      </c>
      <c r="AS13" s="191">
        <v>249.500256502732</v>
      </c>
      <c r="AT13" s="191">
        <v>250.97984366575</v>
      </c>
      <c r="AU13" s="191">
        <v>266.176977027784</v>
      </c>
      <c r="AV13" s="191">
        <v>275.149212591438</v>
      </c>
      <c r="AW13" s="191">
        <v>295.843555244228</v>
      </c>
      <c r="AX13" s="191">
        <v>294.242299103143</v>
      </c>
      <c r="AY13" s="191">
        <v>309.754311903398</v>
      </c>
      <c r="AZ13" s="191">
        <v>330.403486647637</v>
      </c>
      <c r="BA13" s="191">
        <v>337.468662027651</v>
      </c>
      <c r="BB13" s="191">
        <v>331.766307178268</v>
      </c>
      <c r="BC13" s="191">
        <v>343.728537853644</v>
      </c>
      <c r="BD13" s="191">
        <v>358.353436550602</v>
      </c>
      <c r="BE13" s="192">
        <v>294.330439124217</v>
      </c>
      <c r="BF13" s="193">
        <v>-0.178658806910435</v>
      </c>
      <c r="BG13" s="193">
        <v>0.0362565124228389</v>
      </c>
      <c r="BH13" s="193">
        <v>0.00323162444500107</v>
      </c>
    </row>
    <row r="14" spans="8:8">
      <c r="A14" s="124" t="s">
        <v>102</v>
      </c>
      <c r="B14" s="191">
        <v>13.3947945205479</v>
      </c>
      <c r="C14" s="191">
        <v>13.9693424657534</v>
      </c>
      <c r="D14" s="191">
        <v>15.110301369863</v>
      </c>
      <c r="E14" s="191">
        <v>18.0089344262295</v>
      </c>
      <c r="F14" s="191">
        <v>18.951095890411</v>
      </c>
      <c r="G14" s="191">
        <v>21.5135616438356</v>
      </c>
      <c r="H14" s="191">
        <v>23.8768493150685</v>
      </c>
      <c r="I14" s="191">
        <v>24.6568306010929</v>
      </c>
      <c r="J14" s="191">
        <v>27.4387123287671</v>
      </c>
      <c r="K14" s="191">
        <v>31.3469315068493</v>
      </c>
      <c r="L14" s="191">
        <v>30.7260547945206</v>
      </c>
      <c r="M14" s="191">
        <v>34.7018032786885</v>
      </c>
      <c r="N14" s="191">
        <v>43.5580821917808</v>
      </c>
      <c r="O14" s="191">
        <v>44.8395616438356</v>
      </c>
      <c r="P14" s="191">
        <v>47.7753150684931</v>
      </c>
      <c r="Q14" s="191">
        <v>61.9253278688525</v>
      </c>
      <c r="R14" s="191">
        <v>69.010301369863</v>
      </c>
      <c r="S14" s="191">
        <v>75.1618356164384</v>
      </c>
      <c r="T14" s="191">
        <v>68.8649863013699</v>
      </c>
      <c r="U14" s="191">
        <v>69.1429781420765</v>
      </c>
      <c r="V14" s="191">
        <v>85.1625753424658</v>
      </c>
      <c r="W14" s="191">
        <v>86.5212328767123</v>
      </c>
      <c r="X14" s="191">
        <v>87.6417808219178</v>
      </c>
      <c r="Y14" s="191">
        <v>103.019590163934</v>
      </c>
      <c r="Z14" s="191">
        <v>108.276602739726</v>
      </c>
      <c r="AA14" s="191">
        <v>111.393863013699</v>
      </c>
      <c r="AB14" s="191">
        <v>124.303506849315</v>
      </c>
      <c r="AC14" s="191">
        <v>123.496448087432</v>
      </c>
      <c r="AD14" s="191">
        <v>124.783068493151</v>
      </c>
      <c r="AE14" s="191">
        <v>135.326712328767</v>
      </c>
      <c r="AF14" s="191">
        <v>134.197397260274</v>
      </c>
      <c r="AG14" s="191">
        <v>149.430355191257</v>
      </c>
      <c r="AH14" s="191">
        <v>170.018383561644</v>
      </c>
      <c r="AI14" s="191">
        <v>171.589315068493</v>
      </c>
      <c r="AJ14" s="191">
        <v>150.907780821918</v>
      </c>
      <c r="AK14" s="191">
        <v>138.775683060109</v>
      </c>
      <c r="AL14" s="191">
        <v>144.073863013699</v>
      </c>
      <c r="AM14" s="191">
        <v>143.295917808219</v>
      </c>
      <c r="AN14" s="191">
        <v>147.512712328767</v>
      </c>
      <c r="AO14" s="191">
        <v>154.564605451445</v>
      </c>
      <c r="AP14" s="191">
        <v>169.154144422674</v>
      </c>
      <c r="AQ14" s="191">
        <v>179.653882778836</v>
      </c>
      <c r="AR14" s="191">
        <v>182.74945433787</v>
      </c>
      <c r="AS14" s="191">
        <v>188.074392466793</v>
      </c>
      <c r="AT14" s="191">
        <v>190.666616046936</v>
      </c>
      <c r="AU14" s="191">
        <v>220.419873972603</v>
      </c>
      <c r="AV14" s="191">
        <v>226.117095890411</v>
      </c>
      <c r="AW14" s="191">
        <v>232.975579234973</v>
      </c>
      <c r="AX14" s="191">
        <v>247.41898630137</v>
      </c>
      <c r="AY14" s="191">
        <v>260.371830136986</v>
      </c>
      <c r="AZ14" s="191">
        <v>254.213169863014</v>
      </c>
      <c r="BA14" s="191">
        <v>239.758549180328</v>
      </c>
      <c r="BB14" s="191">
        <v>237.150621917808</v>
      </c>
      <c r="BC14" s="191">
        <v>255.288665753425</v>
      </c>
      <c r="BD14" s="191">
        <v>249.31477260274</v>
      </c>
      <c r="BE14" s="192">
        <v>203.065677595628</v>
      </c>
      <c r="BF14" s="193">
        <v>-0.185504832001291</v>
      </c>
      <c r="BG14" s="193">
        <v>0.0271818462846567</v>
      </c>
      <c r="BH14" s="193">
        <v>0.00222957574354648</v>
      </c>
    </row>
    <row r="15" spans="8:8">
      <c r="A15" s="124" t="s">
        <v>103</v>
      </c>
      <c r="B15" s="191">
        <v>74.4382702821353</v>
      </c>
      <c r="C15" s="191">
        <v>94.6759218523454</v>
      </c>
      <c r="D15" s="191">
        <v>95.4485054904897</v>
      </c>
      <c r="E15" s="191">
        <v>95.2709889353352</v>
      </c>
      <c r="F15" s="191">
        <v>93.610038863248</v>
      </c>
      <c r="G15" s="191">
        <v>98.0366726400987</v>
      </c>
      <c r="H15" s="191">
        <v>97.9963287671233</v>
      </c>
      <c r="I15" s="191">
        <v>84.1957923497268</v>
      </c>
      <c r="J15" s="191">
        <v>99.888301369863</v>
      </c>
      <c r="K15" s="191">
        <v>118.088164383562</v>
      </c>
      <c r="L15" s="191">
        <v>120.067205479452</v>
      </c>
      <c r="M15" s="191">
        <v>120.617595628415</v>
      </c>
      <c r="N15" s="191">
        <v>120.076849315069</v>
      </c>
      <c r="O15" s="191">
        <v>118.240520547945</v>
      </c>
      <c r="P15" s="191">
        <v>123.117671232877</v>
      </c>
      <c r="Q15" s="191">
        <v>132.447021857923</v>
      </c>
      <c r="R15" s="191">
        <v>135.854109589041</v>
      </c>
      <c r="S15" s="191">
        <v>133.106301369863</v>
      </c>
      <c r="T15" s="191">
        <v>118.019369863014</v>
      </c>
      <c r="U15" s="191">
        <v>121.269371584699</v>
      </c>
      <c r="V15" s="191">
        <v>118.678410958904</v>
      </c>
      <c r="W15" s="191">
        <v>126.794493150685</v>
      </c>
      <c r="X15" s="191">
        <v>136.984767123288</v>
      </c>
      <c r="Y15" s="191">
        <v>134.834836065574</v>
      </c>
      <c r="Z15" s="191">
        <v>119.474493150685</v>
      </c>
      <c r="AA15" s="191">
        <v>119.331095890411</v>
      </c>
      <c r="AB15" s="191">
        <v>111.018383561644</v>
      </c>
      <c r="AC15" s="191">
        <v>116.202868852459</v>
      </c>
      <c r="AD15" s="191">
        <v>121.134657534247</v>
      </c>
      <c r="AE15" s="191">
        <v>131.600438356164</v>
      </c>
      <c r="AF15" s="191">
        <v>148.885616438356</v>
      </c>
      <c r="AG15" s="191">
        <v>153.989945355191</v>
      </c>
      <c r="AH15" s="191">
        <v>159.251506849315</v>
      </c>
      <c r="AI15" s="191">
        <v>154.630657534247</v>
      </c>
      <c r="AJ15" s="191">
        <v>159.235315068493</v>
      </c>
      <c r="AK15" s="191">
        <v>154.989098360656</v>
      </c>
      <c r="AL15" s="191">
        <v>147.28901369863</v>
      </c>
      <c r="AM15" s="191">
        <v>146.985835615975</v>
      </c>
      <c r="AN15" s="191">
        <v>139.828547945541</v>
      </c>
      <c r="AO15" s="191">
        <v>153.005191255815</v>
      </c>
      <c r="AP15" s="191">
        <v>154.354886106575</v>
      </c>
      <c r="AQ15" s="191">
        <v>148.537611602081</v>
      </c>
      <c r="AR15" s="191">
        <v>157.389832014089</v>
      </c>
      <c r="AS15" s="191">
        <v>175.020763048107</v>
      </c>
      <c r="AT15" s="191">
        <v>182.187849918945</v>
      </c>
      <c r="AU15" s="191">
        <v>195.51847902625</v>
      </c>
      <c r="AV15" s="191">
        <v>216.408630138367</v>
      </c>
      <c r="AW15" s="191">
        <v>219.916803276238</v>
      </c>
      <c r="AX15" s="191">
        <v>231.055311058888</v>
      </c>
      <c r="AY15" s="191">
        <v>229.190349374648</v>
      </c>
      <c r="AZ15" s="191">
        <v>244.464254058902</v>
      </c>
      <c r="BA15" s="191">
        <v>260.170777280644</v>
      </c>
      <c r="BB15" s="191">
        <v>269.687927391761</v>
      </c>
      <c r="BC15" s="191">
        <v>277.931506467028</v>
      </c>
      <c r="BD15" s="191">
        <v>284.718911154658</v>
      </c>
      <c r="BE15" s="192">
        <v>219.401701732333</v>
      </c>
      <c r="BF15" s="193">
        <v>-0.229409452141538</v>
      </c>
      <c r="BG15" s="193">
        <v>0.0456580623635614</v>
      </c>
      <c r="BH15" s="193">
        <v>0.00240893841867919</v>
      </c>
    </row>
    <row r="16" spans="8:8">
      <c r="A16" s="124" t="s">
        <v>104</v>
      </c>
      <c r="B16" s="191">
        <v>35.1713300723825</v>
      </c>
      <c r="C16" s="191">
        <v>35.4180079415741</v>
      </c>
      <c r="D16" s="191">
        <v>36.9541660617947</v>
      </c>
      <c r="E16" s="191">
        <v>37.5602301795679</v>
      </c>
      <c r="F16" s="191">
        <v>39.486989970981</v>
      </c>
      <c r="G16" s="191">
        <v>40.506248793931</v>
      </c>
      <c r="H16" s="191">
        <v>41.8586301369863</v>
      </c>
      <c r="I16" s="191">
        <v>67.2871857923497</v>
      </c>
      <c r="J16" s="191">
        <v>68.2661643835616</v>
      </c>
      <c r="K16" s="191">
        <v>67.3540547945206</v>
      </c>
      <c r="L16" s="191">
        <v>52.1873150684931</v>
      </c>
      <c r="M16" s="191">
        <v>58.2614754098361</v>
      </c>
      <c r="N16" s="191">
        <v>57.167205479452</v>
      </c>
      <c r="O16" s="191">
        <v>52.1738904109589</v>
      </c>
      <c r="P16" s="191">
        <v>40.4836438356164</v>
      </c>
      <c r="Q16" s="191">
        <v>32.4480601092896</v>
      </c>
      <c r="R16" s="191">
        <v>32.3464657534247</v>
      </c>
      <c r="S16" s="191">
        <v>35.6255616438356</v>
      </c>
      <c r="T16" s="191">
        <v>31.4540273972603</v>
      </c>
      <c r="U16" s="191">
        <v>27.5406010928962</v>
      </c>
      <c r="V16" s="191">
        <v>28.9798630136986</v>
      </c>
      <c r="W16" s="191">
        <v>30.9775616438356</v>
      </c>
      <c r="X16" s="191">
        <v>21.4570136986301</v>
      </c>
      <c r="Y16" s="191">
        <v>19.8397267759563</v>
      </c>
      <c r="Z16" s="191">
        <v>17.6935068493151</v>
      </c>
      <c r="AA16" s="191">
        <v>25.3618082191781</v>
      </c>
      <c r="AB16" s="191">
        <v>24.0801095890411</v>
      </c>
      <c r="AC16" s="191">
        <v>33.1834153005465</v>
      </c>
      <c r="AD16" s="191">
        <v>29.0588767123288</v>
      </c>
      <c r="AE16" s="191">
        <v>22.63</v>
      </c>
      <c r="AF16" s="191">
        <v>25.6806301369863</v>
      </c>
      <c r="AG16" s="191">
        <v>29.2944808743169</v>
      </c>
      <c r="AH16" s="191">
        <v>18.4897808219178</v>
      </c>
      <c r="AI16" s="191">
        <v>20.9947945205479</v>
      </c>
      <c r="AJ16" s="191">
        <v>35.2354794520548</v>
      </c>
      <c r="AK16" s="191">
        <v>35.0821147540984</v>
      </c>
      <c r="AL16" s="191">
        <v>32.8783315068493</v>
      </c>
      <c r="AM16" s="191">
        <v>36.5867753424658</v>
      </c>
      <c r="AN16" s="191">
        <v>35.0940191780822</v>
      </c>
      <c r="AO16" s="191">
        <v>38.2063551912568</v>
      </c>
      <c r="AP16" s="191">
        <v>34.514298630137</v>
      </c>
      <c r="AQ16" s="191">
        <v>37.7031808219178</v>
      </c>
      <c r="AR16" s="191">
        <v>42.5150794520548</v>
      </c>
      <c r="AS16" s="191">
        <v>45.1405054644809</v>
      </c>
      <c r="AT16" s="191">
        <v>43.5231808219178</v>
      </c>
      <c r="AU16" s="191">
        <v>45.0343424657534</v>
      </c>
      <c r="AV16" s="191">
        <v>42.2271671232877</v>
      </c>
      <c r="AW16" s="191">
        <v>39.9840409836066</v>
      </c>
      <c r="AX16" s="191">
        <v>45.2045452054795</v>
      </c>
      <c r="AY16" s="191">
        <v>40.863304109589</v>
      </c>
      <c r="AZ16" s="191">
        <v>44.9022657534247</v>
      </c>
      <c r="BA16" s="191">
        <v>47.3463469945355</v>
      </c>
      <c r="BB16" s="191">
        <v>43.9140491579072</v>
      </c>
      <c r="BC16" s="191">
        <v>41.4612709367526</v>
      </c>
      <c r="BD16" s="191">
        <v>38.5246206719467</v>
      </c>
      <c r="BE16" s="192">
        <v>37.527709276663</v>
      </c>
      <c r="BF16" s="193">
        <v>-0.0258772540234159</v>
      </c>
      <c r="BG16" s="193">
        <v>-0.0121255017584869</v>
      </c>
      <c r="BH16" s="193">
        <v>4.12038466100258E-4</v>
      </c>
    </row>
    <row r="17" spans="8:8">
      <c r="A17" s="124" t="s">
        <v>105</v>
      </c>
      <c r="B17" s="191">
        <v>183.879953424658</v>
      </c>
      <c r="C17" s="191">
        <v>181.469394520548</v>
      </c>
      <c r="D17" s="191">
        <v>185.728871232877</v>
      </c>
      <c r="E17" s="191">
        <v>201.425590163934</v>
      </c>
      <c r="F17" s="191">
        <v>200.370616438356</v>
      </c>
      <c r="G17" s="191">
        <v>209.874364383562</v>
      </c>
      <c r="H17" s="191">
        <v>212.341753424658</v>
      </c>
      <c r="I17" s="191">
        <v>230.821601092896</v>
      </c>
      <c r="J17" s="191">
        <v>257.258739726027</v>
      </c>
      <c r="K17" s="191">
        <v>259.424602739726</v>
      </c>
      <c r="L17" s="191">
        <v>275.921717808219</v>
      </c>
      <c r="M17" s="191">
        <v>280.302150273224</v>
      </c>
      <c r="N17" s="191">
        <v>314.78855890411</v>
      </c>
      <c r="O17" s="191">
        <v>330.872369863014</v>
      </c>
      <c r="P17" s="191">
        <v>354.429649315069</v>
      </c>
      <c r="Q17" s="191">
        <v>423.401349726776</v>
      </c>
      <c r="R17" s="191">
        <v>448.338167123288</v>
      </c>
      <c r="S17" s="191">
        <v>444.539057534247</v>
      </c>
      <c r="T17" s="191">
        <v>435.240652054795</v>
      </c>
      <c r="U17" s="191">
        <v>408.384647540984</v>
      </c>
      <c r="V17" s="191">
        <v>418.094347945205</v>
      </c>
      <c r="W17" s="191">
        <v>435.202389041096</v>
      </c>
      <c r="X17" s="191">
        <v>418.915043835616</v>
      </c>
      <c r="Y17" s="191">
        <v>433.3915</v>
      </c>
      <c r="Z17" s="191">
        <v>422.649550684932</v>
      </c>
      <c r="AA17" s="191">
        <v>427.925079452055</v>
      </c>
      <c r="AB17" s="191">
        <v>412.729493150685</v>
      </c>
      <c r="AC17" s="191">
        <v>488.09987704918</v>
      </c>
      <c r="AD17" s="191">
        <v>450.239276712329</v>
      </c>
      <c r="AE17" s="191">
        <v>498.640684931507</v>
      </c>
      <c r="AF17" s="191">
        <v>484.032876712329</v>
      </c>
      <c r="AG17" s="191">
        <v>403.330710382514</v>
      </c>
      <c r="AH17" s="191">
        <v>432.108849315068</v>
      </c>
      <c r="AI17" s="191">
        <v>474.196438356165</v>
      </c>
      <c r="AJ17" s="191">
        <v>550.032</v>
      </c>
      <c r="AK17" s="191">
        <v>565.300355191257</v>
      </c>
      <c r="AL17" s="191">
        <v>605.71997260274</v>
      </c>
      <c r="AM17" s="191">
        <v>654.717698630137</v>
      </c>
      <c r="AN17" s="191">
        <v>600.784739726027</v>
      </c>
      <c r="AO17" s="191">
        <v>613.473961748634</v>
      </c>
      <c r="AP17" s="191">
        <v>659.257287671233</v>
      </c>
      <c r="AQ17" s="191">
        <v>648.995205479452</v>
      </c>
      <c r="AR17" s="191">
        <v>695.840630136986</v>
      </c>
      <c r="AS17" s="191">
        <v>692.114617486339</v>
      </c>
      <c r="AT17" s="191">
        <v>705.687506849315</v>
      </c>
      <c r="AU17" s="191">
        <v>739.294328767123</v>
      </c>
      <c r="AV17" s="191">
        <v>720.639561643836</v>
      </c>
      <c r="AW17" s="191">
        <v>784.801612021858</v>
      </c>
      <c r="AX17" s="191">
        <v>834.859877473363</v>
      </c>
      <c r="AY17" s="191">
        <v>746.403924974214</v>
      </c>
      <c r="AZ17" s="191">
        <v>696.901659211063</v>
      </c>
      <c r="BA17" s="191">
        <v>537.383707472276</v>
      </c>
      <c r="BB17" s="191">
        <v>492.826715691962</v>
      </c>
      <c r="BC17" s="191">
        <v>409.781166988344</v>
      </c>
      <c r="BD17" s="191">
        <v>295.887490414792</v>
      </c>
      <c r="BE17" s="192">
        <v>241.642050389688</v>
      </c>
      <c r="BF17" s="193">
        <v>-0.183331305926654</v>
      </c>
      <c r="BG17" s="193">
        <v>-0.0832489468573345</v>
      </c>
      <c r="BH17" s="193">
        <v>0.00265312809406686</v>
      </c>
    </row>
    <row r="18" spans="8:8">
      <c r="A18" s="124" t="s">
        <v>106</v>
      </c>
      <c r="B18" s="191">
        <v>78.4912957442666</v>
      </c>
      <c r="C18" s="191">
        <v>79.3290082119913</v>
      </c>
      <c r="D18" s="191">
        <v>83.439596305912</v>
      </c>
      <c r="E18" s="191">
        <v>84.8776400895361</v>
      </c>
      <c r="F18" s="191">
        <v>90.3611369286066</v>
      </c>
      <c r="G18" s="191">
        <v>93.457050853714</v>
      </c>
      <c r="H18" s="191">
        <v>97.9215167486015</v>
      </c>
      <c r="I18" s="191">
        <v>106.334867372236</v>
      </c>
      <c r="J18" s="191">
        <v>111.782779567796</v>
      </c>
      <c r="K18" s="191">
        <v>113.465782619214</v>
      </c>
      <c r="L18" s="191">
        <v>125.989353271776</v>
      </c>
      <c r="M18" s="191">
        <v>128.708880878575</v>
      </c>
      <c r="N18" s="191">
        <v>130.954733629169</v>
      </c>
      <c r="O18" s="191">
        <v>132.733925034724</v>
      </c>
      <c r="P18" s="191">
        <v>132.692973738164</v>
      </c>
      <c r="Q18" s="191">
        <v>124.790054301448</v>
      </c>
      <c r="R18" s="191">
        <v>123.788912539722</v>
      </c>
      <c r="S18" s="191">
        <v>123.614022826891</v>
      </c>
      <c r="T18" s="191">
        <v>121.971185301703</v>
      </c>
      <c r="U18" s="191">
        <v>119.066441992758</v>
      </c>
      <c r="V18" s="191">
        <v>120.63406458952</v>
      </c>
      <c r="W18" s="191">
        <v>120.678959957192</v>
      </c>
      <c r="X18" s="191">
        <v>129.637761419676</v>
      </c>
      <c r="Y18" s="191">
        <v>125.838547257514</v>
      </c>
      <c r="Z18" s="191">
        <v>131.828827808219</v>
      </c>
      <c r="AA18" s="191">
        <v>135.899542739726</v>
      </c>
      <c r="AB18" s="191">
        <v>147.942340958904</v>
      </c>
      <c r="AC18" s="191">
        <v>167.473835464481</v>
      </c>
      <c r="AD18" s="191">
        <v>179.657433287671</v>
      </c>
      <c r="AE18" s="191">
        <v>197.050556575342</v>
      </c>
      <c r="AF18" s="191">
        <v>218.412720958904</v>
      </c>
      <c r="AG18" s="191">
        <v>212.598349945355</v>
      </c>
      <c r="AH18" s="191">
        <v>231.301816164384</v>
      </c>
      <c r="AI18" s="191">
        <v>264.792266575342</v>
      </c>
      <c r="AJ18" s="191">
        <v>262.186191780822</v>
      </c>
      <c r="AK18" s="191">
        <v>269.130851726776</v>
      </c>
      <c r="AL18" s="191">
        <v>288.367904542466</v>
      </c>
      <c r="AM18" s="191">
        <v>288.213387616438</v>
      </c>
      <c r="AN18" s="191">
        <v>301.296392406519</v>
      </c>
      <c r="AO18" s="191">
        <v>308.326749993489</v>
      </c>
      <c r="AP18" s="191">
        <v>307.313872453343</v>
      </c>
      <c r="AQ18" s="191">
        <v>323.767900256071</v>
      </c>
      <c r="AR18" s="191">
        <v>343.401585024659</v>
      </c>
      <c r="AS18" s="191">
        <v>342.774023868376</v>
      </c>
      <c r="AT18" s="191">
        <v>341.901022588194</v>
      </c>
      <c r="AU18" s="191">
        <v>346.729478054741</v>
      </c>
      <c r="AV18" s="191">
        <v>367.497740580468</v>
      </c>
      <c r="AW18" s="191">
        <v>369.169470766758</v>
      </c>
      <c r="AX18" s="191">
        <v>372.585272811033</v>
      </c>
      <c r="AY18" s="191">
        <v>387.551178789295</v>
      </c>
      <c r="AZ18" s="191">
        <v>419.776257080774</v>
      </c>
      <c r="BA18" s="191">
        <v>434.86745352165</v>
      </c>
      <c r="BB18" s="191">
        <v>444.224628017501</v>
      </c>
      <c r="BC18" s="191">
        <v>439.162943385273</v>
      </c>
      <c r="BD18" s="191">
        <v>472.833977456215</v>
      </c>
      <c r="BE18" s="192">
        <v>410.093159231482</v>
      </c>
      <c r="BF18" s="193">
        <v>-0.132691010409764</v>
      </c>
      <c r="BG18" s="193">
        <v>0.0329536336918281</v>
      </c>
      <c r="BH18" s="193">
        <v>0.00450265042937292</v>
      </c>
    </row>
    <row r="19" spans="8:8">
      <c r="A19" s="124" t="s">
        <v>107</v>
      </c>
      <c r="B19" s="191">
        <v>371.588313408631</v>
      </c>
      <c r="C19" s="191">
        <v>384.331532845727</v>
      </c>
      <c r="D19" s="191">
        <v>400.23645336411</v>
      </c>
      <c r="E19" s="191">
        <v>407.895615498532</v>
      </c>
      <c r="F19" s="191">
        <v>420.336301231699</v>
      </c>
      <c r="G19" s="191">
        <v>473.890260992488</v>
      </c>
      <c r="H19" s="191">
        <v>484.634566291457</v>
      </c>
      <c r="I19" s="191">
        <v>516.37607939399</v>
      </c>
      <c r="J19" s="191">
        <v>557.002615824745</v>
      </c>
      <c r="K19" s="191">
        <v>554.971881174285</v>
      </c>
      <c r="L19" s="191">
        <v>541.521552187523</v>
      </c>
      <c r="M19" s="191">
        <v>548.99864939878</v>
      </c>
      <c r="N19" s="191">
        <v>579.289780242774</v>
      </c>
      <c r="O19" s="191">
        <v>593.033712523533</v>
      </c>
      <c r="P19" s="191">
        <v>611.50364911214</v>
      </c>
      <c r="Q19" s="191">
        <v>695.089565063133</v>
      </c>
      <c r="R19" s="191">
        <v>700.11607941721</v>
      </c>
      <c r="S19" s="191">
        <v>611.656942195831</v>
      </c>
      <c r="T19" s="191">
        <v>586.424032835324</v>
      </c>
      <c r="U19" s="191">
        <v>621.745146557889</v>
      </c>
      <c r="V19" s="191">
        <v>586.411525233648</v>
      </c>
      <c r="W19" s="191">
        <v>575.62312224825</v>
      </c>
      <c r="X19" s="191">
        <v>595.832392012653</v>
      </c>
      <c r="Y19" s="191">
        <v>601.184950640778</v>
      </c>
      <c r="Z19" s="191">
        <v>634.832134310571</v>
      </c>
      <c r="AA19" s="191">
        <v>628.602006517751</v>
      </c>
      <c r="AB19" s="191">
        <v>616.45202951849</v>
      </c>
      <c r="AC19" s="191">
        <v>575.035146049335</v>
      </c>
      <c r="AD19" s="191">
        <v>572.426907236501</v>
      </c>
      <c r="AE19" s="191">
        <v>603.388025905653</v>
      </c>
      <c r="AF19" s="191">
        <v>608.72765021424</v>
      </c>
      <c r="AG19" s="191">
        <v>630.448541589357</v>
      </c>
      <c r="AH19" s="191">
        <v>671.662357163317</v>
      </c>
      <c r="AI19" s="191">
        <v>693.533247230516</v>
      </c>
      <c r="AJ19" s="191">
        <v>668.995407025591</v>
      </c>
      <c r="AK19" s="191">
        <v>752.359448727882</v>
      </c>
      <c r="AL19" s="191">
        <v>756.074151143121</v>
      </c>
      <c r="AM19" s="191">
        <v>762.168724334928</v>
      </c>
      <c r="AN19" s="191">
        <v>753.067267858146</v>
      </c>
      <c r="AO19" s="191">
        <v>748.152865277781</v>
      </c>
      <c r="AP19" s="191">
        <v>754.355669429323</v>
      </c>
      <c r="AQ19" s="191">
        <v>752.975904411158</v>
      </c>
      <c r="AR19" s="191">
        <v>719.17567096992</v>
      </c>
      <c r="AS19" s="191">
        <v>692.722448919505</v>
      </c>
      <c r="AT19" s="191">
        <v>654.393194509208</v>
      </c>
      <c r="AU19" s="191">
        <v>642.763466677002</v>
      </c>
      <c r="AV19" s="191">
        <v>647.52636857665</v>
      </c>
      <c r="AW19" s="191">
        <v>627.911086753078</v>
      </c>
      <c r="AX19" s="191">
        <v>601.665877266942</v>
      </c>
      <c r="AY19" s="191">
        <v>590.444725469832</v>
      </c>
      <c r="AZ19" s="191">
        <v>614.413279578446</v>
      </c>
      <c r="BA19" s="191">
        <v>634.698834242872</v>
      </c>
      <c r="BB19" s="191">
        <v>622.109788756629</v>
      </c>
      <c r="BC19" s="191">
        <v>633.537432192651</v>
      </c>
      <c r="BD19" s="191">
        <v>618.83321699638</v>
      </c>
      <c r="BE19" s="192">
        <v>535.04763094797</v>
      </c>
      <c r="BF19" s="193">
        <v>-0.13539283888974</v>
      </c>
      <c r="BG19" s="193">
        <v>-0.00557167916769485</v>
      </c>
      <c r="BH19" s="193">
        <v>0.0058745979809504</v>
      </c>
    </row>
    <row r="20" spans="8:8">
      <c r="A20" s="124" t="s">
        <v>108</v>
      </c>
      <c r="B20" s="191">
        <v>45.8501874486765</v>
      </c>
      <c r="C20" s="191">
        <v>47.3178046995676</v>
      </c>
      <c r="D20" s="191">
        <v>50.6107424228038</v>
      </c>
      <c r="E20" s="191">
        <v>52.1499456047914</v>
      </c>
      <c r="F20" s="191">
        <v>56.1070922574756</v>
      </c>
      <c r="G20" s="191">
        <v>58.3684209888934</v>
      </c>
      <c r="H20" s="191">
        <v>62.9787447299205</v>
      </c>
      <c r="I20" s="191">
        <v>73.3156604846883</v>
      </c>
      <c r="J20" s="191">
        <v>74.0527471835102</v>
      </c>
      <c r="K20" s="191">
        <v>65.954313944264</v>
      </c>
      <c r="L20" s="191">
        <v>75.476937801971</v>
      </c>
      <c r="M20" s="191">
        <v>76.9210332780325</v>
      </c>
      <c r="N20" s="191">
        <v>81.4855953305695</v>
      </c>
      <c r="O20" s="191">
        <v>92.3004704478796</v>
      </c>
      <c r="P20" s="191">
        <v>97.1901529082628</v>
      </c>
      <c r="Q20" s="191">
        <v>94.5113136484527</v>
      </c>
      <c r="R20" s="191">
        <v>91.2189964847562</v>
      </c>
      <c r="S20" s="191">
        <v>85.8469045073181</v>
      </c>
      <c r="T20" s="191">
        <v>74.8278207085163</v>
      </c>
      <c r="U20" s="191">
        <v>74.8484853455801</v>
      </c>
      <c r="V20" s="191">
        <v>81.6335130511325</v>
      </c>
      <c r="W20" s="191">
        <v>81.1649029959541</v>
      </c>
      <c r="X20" s="191">
        <v>83.6030753372794</v>
      </c>
      <c r="Y20" s="191">
        <v>91.039348028519</v>
      </c>
      <c r="Z20" s="191">
        <v>91.7582297876104</v>
      </c>
      <c r="AA20" s="191">
        <v>87.6058121214973</v>
      </c>
      <c r="AB20" s="191">
        <v>91.001297410281</v>
      </c>
      <c r="AC20" s="191">
        <v>94.9042397203606</v>
      </c>
      <c r="AD20" s="191">
        <v>99.1928942324028</v>
      </c>
      <c r="AE20" s="191">
        <v>109.46771125397</v>
      </c>
      <c r="AF20" s="191">
        <v>123.511208594323</v>
      </c>
      <c r="AG20" s="191">
        <v>127.575034210913</v>
      </c>
      <c r="AH20" s="191">
        <v>130.279035188903</v>
      </c>
      <c r="AI20" s="191">
        <v>133.501385618077</v>
      </c>
      <c r="AJ20" s="191">
        <v>144.248323420154</v>
      </c>
      <c r="AK20" s="191">
        <v>123.445617734703</v>
      </c>
      <c r="AL20" s="191">
        <v>120.755852628423</v>
      </c>
      <c r="AM20" s="191">
        <v>119.721145718476</v>
      </c>
      <c r="AN20" s="191">
        <v>127.369363090629</v>
      </c>
      <c r="AO20" s="191">
        <v>136.951674570554</v>
      </c>
      <c r="AP20" s="191">
        <v>135.351599043355</v>
      </c>
      <c r="AQ20" s="191">
        <v>134.978554526912</v>
      </c>
      <c r="AR20" s="191">
        <v>145.932241607607</v>
      </c>
      <c r="AS20" s="191">
        <v>160.95565809423</v>
      </c>
      <c r="AT20" s="191">
        <v>172.692617298754</v>
      </c>
      <c r="AU20" s="191">
        <v>185.260743498445</v>
      </c>
      <c r="AV20" s="191">
        <v>188.940433785976</v>
      </c>
      <c r="AW20" s="191">
        <v>195.475849710882</v>
      </c>
      <c r="AX20" s="191">
        <v>197.501905151314</v>
      </c>
      <c r="AY20" s="191">
        <v>198.991009875026</v>
      </c>
      <c r="AZ20" s="191">
        <v>207.948412881529</v>
      </c>
      <c r="BA20" s="191">
        <v>217.904585253144</v>
      </c>
      <c r="BB20" s="191">
        <v>226.793764918401</v>
      </c>
      <c r="BC20" s="191">
        <v>237.175590511196</v>
      </c>
      <c r="BD20" s="191">
        <v>239.140017296558</v>
      </c>
      <c r="BE20" s="192">
        <v>205.752114394172</v>
      </c>
      <c r="BF20" s="193">
        <v>-0.139616544649579</v>
      </c>
      <c r="BG20" s="193">
        <v>0.0330892643442768</v>
      </c>
      <c r="BH20" s="193">
        <v>0.00225907168985077</v>
      </c>
    </row>
    <row r="21" spans="8:8">
      <c r="A21" s="134" t="s">
        <v>109</v>
      </c>
      <c r="B21" s="194">
        <v>1716.34200725453</v>
      </c>
      <c r="C21" s="194">
        <v>1812.10567803556</v>
      </c>
      <c r="D21" s="194">
        <v>1871.09974706028</v>
      </c>
      <c r="E21" s="194">
        <v>1993.07259469381</v>
      </c>
      <c r="F21" s="194">
        <v>2085.41332289653</v>
      </c>
      <c r="G21" s="194">
        <v>2198.70604849525</v>
      </c>
      <c r="H21" s="194">
        <v>2324.02359273254</v>
      </c>
      <c r="I21" s="194">
        <v>2509.79050613255</v>
      </c>
      <c r="J21" s="194">
        <v>2746.97299508714</v>
      </c>
      <c r="K21" s="194">
        <v>2829.49146075096</v>
      </c>
      <c r="L21" s="194">
        <v>2831.80832055861</v>
      </c>
      <c r="M21" s="194">
        <v>2953.08177772807</v>
      </c>
      <c r="N21" s="194">
        <v>3093.94199111432</v>
      </c>
      <c r="O21" s="194">
        <v>3234.24703442942</v>
      </c>
      <c r="P21" s="194">
        <v>3393.3367103588</v>
      </c>
      <c r="Q21" s="194">
        <v>3464.56085580429</v>
      </c>
      <c r="R21" s="194">
        <v>3439.30373883236</v>
      </c>
      <c r="S21" s="194">
        <v>3365.94215076271</v>
      </c>
      <c r="T21" s="194">
        <v>3280.37619696506</v>
      </c>
      <c r="U21" s="194">
        <v>3303.20201264671</v>
      </c>
      <c r="V21" s="194">
        <v>3324.07415326207</v>
      </c>
      <c r="W21" s="194">
        <v>3535.26555118642</v>
      </c>
      <c r="X21" s="194">
        <v>3637.5766492933</v>
      </c>
      <c r="Y21" s="194">
        <v>3722.4310062041</v>
      </c>
      <c r="Z21" s="194">
        <v>3752.9902529351</v>
      </c>
      <c r="AA21" s="194">
        <v>3716.41202345416</v>
      </c>
      <c r="AB21" s="194">
        <v>3769.61772170636</v>
      </c>
      <c r="AC21" s="194">
        <v>3975.75951234994</v>
      </c>
      <c r="AD21" s="194">
        <v>4047.65357579062</v>
      </c>
      <c r="AE21" s="194">
        <v>4321.02810535863</v>
      </c>
      <c r="AF21" s="194">
        <v>4471.83623482192</v>
      </c>
      <c r="AG21" s="194">
        <v>4549.97404670131</v>
      </c>
      <c r="AH21" s="194">
        <v>4828.83104064865</v>
      </c>
      <c r="AI21" s="194">
        <v>5011.93004038038</v>
      </c>
      <c r="AJ21" s="194">
        <v>5100.22849569195</v>
      </c>
      <c r="AK21" s="194">
        <v>5038.3513869627</v>
      </c>
      <c r="AL21" s="194">
        <v>5071.20578540162</v>
      </c>
      <c r="AM21" s="194">
        <v>5092.47857521039</v>
      </c>
      <c r="AN21" s="194">
        <v>4994.64473647879</v>
      </c>
      <c r="AO21" s="194">
        <v>5164.38333571059</v>
      </c>
      <c r="AP21" s="194">
        <v>5322.71704070549</v>
      </c>
      <c r="AQ21" s="194">
        <v>5414.1012313792</v>
      </c>
      <c r="AR21" s="194">
        <v>5771.25893817389</v>
      </c>
      <c r="AS21" s="194">
        <v>5988.83298783429</v>
      </c>
      <c r="AT21" s="194">
        <v>5974.74637083229</v>
      </c>
      <c r="AU21" s="194">
        <v>6293.9731502421</v>
      </c>
      <c r="AV21" s="194">
        <v>6516.86634800839</v>
      </c>
      <c r="AW21" s="194">
        <v>6695.00619761168</v>
      </c>
      <c r="AX21" s="194">
        <v>7000.29240137394</v>
      </c>
      <c r="AY21" s="194">
        <v>7038.8954893462</v>
      </c>
      <c r="AZ21" s="194">
        <v>7033.67583593427</v>
      </c>
      <c r="BA21" s="194">
        <v>6754.96033674716</v>
      </c>
      <c r="BB21" s="194">
        <v>6772.66868896837</v>
      </c>
      <c r="BC21" s="194">
        <v>6722.64289166378</v>
      </c>
      <c r="BD21" s="194">
        <v>6681.98768002801</v>
      </c>
      <c r="BE21" s="194">
        <v>6037.52684446386</v>
      </c>
      <c r="BF21" s="195">
        <v>-0.096447474378081</v>
      </c>
      <c r="BG21" s="195">
        <v>0.0112501979776614</v>
      </c>
      <c r="BH21" s="195">
        <v>0.0662895057540593</v>
      </c>
    </row>
    <row r="22" spans="8:8">
      <c r="B22" s="191"/>
      <c r="C22" s="191"/>
      <c r="D22" s="191"/>
      <c r="E22" s="191"/>
      <c r="F22" s="191"/>
      <c r="G22" s="191"/>
      <c r="H22" s="191"/>
      <c r="I22" s="191"/>
      <c r="J22" s="191"/>
      <c r="K22" s="191"/>
      <c r="L22" s="191"/>
      <c r="M22" s="191"/>
      <c r="N22" s="191"/>
      <c r="O22" s="191"/>
      <c r="P22" s="191"/>
      <c r="Q22" s="191"/>
      <c r="R22" s="191"/>
      <c r="S22" s="191"/>
      <c r="T22" s="191"/>
      <c r="U22" s="191"/>
      <c r="V22" s="191"/>
      <c r="W22" s="191"/>
      <c r="X22" s="191"/>
      <c r="Y22" s="191"/>
      <c r="Z22" s="191"/>
      <c r="AA22" s="191"/>
      <c r="AB22" s="191"/>
      <c r="AC22" s="191"/>
      <c r="AD22" s="191"/>
      <c r="AE22" s="191"/>
      <c r="AF22" s="191"/>
      <c r="AG22" s="191"/>
      <c r="AH22" s="191"/>
      <c r="AI22" s="191"/>
      <c r="AJ22" s="191"/>
      <c r="AK22" s="191"/>
      <c r="AL22" s="191"/>
      <c r="AM22" s="191"/>
      <c r="AN22" s="191"/>
      <c r="AO22" s="191"/>
      <c r="AP22" s="191"/>
      <c r="AQ22" s="191"/>
      <c r="AR22" s="191"/>
      <c r="AS22" s="191"/>
      <c r="AT22" s="191"/>
      <c r="AU22" s="191"/>
      <c r="AV22" s="191"/>
      <c r="AW22" s="191"/>
      <c r="AX22" s="191"/>
      <c r="AY22" s="191"/>
      <c r="AZ22" s="191"/>
      <c r="BA22" s="191"/>
      <c r="BB22" s="191"/>
      <c r="BC22" s="191"/>
      <c r="BD22" s="191"/>
      <c r="BE22" s="192"/>
      <c r="BF22" s="193"/>
      <c r="BG22" s="193"/>
      <c r="BH22" s="193"/>
    </row>
    <row r="23" spans="8:8">
      <c r="A23" s="124" t="s">
        <v>110</v>
      </c>
      <c r="B23" s="191">
        <v>106.652849315068</v>
      </c>
      <c r="C23" s="191">
        <v>118.205780821918</v>
      </c>
      <c r="D23" s="191">
        <v>125.648575342466</v>
      </c>
      <c r="E23" s="191">
        <v>144.321038251366</v>
      </c>
      <c r="F23" s="191">
        <v>158.686931506849</v>
      </c>
      <c r="G23" s="191">
        <v>175.707808219178</v>
      </c>
      <c r="H23" s="191">
        <v>196.213232876712</v>
      </c>
      <c r="I23" s="191">
        <v>211.859453551913</v>
      </c>
      <c r="J23" s="191">
        <v>230.396246575343</v>
      </c>
      <c r="K23" s="191">
        <v>207.130712328767</v>
      </c>
      <c r="L23" s="191">
        <v>209.780191780822</v>
      </c>
      <c r="M23" s="191">
        <v>225.925737704918</v>
      </c>
      <c r="N23" s="191">
        <v>218.233561643836</v>
      </c>
      <c r="O23" s="191">
        <v>236.522438356164</v>
      </c>
      <c r="P23" s="191">
        <v>246.077726027397</v>
      </c>
      <c r="Q23" s="191">
        <v>240.057513661202</v>
      </c>
      <c r="R23" s="191">
        <v>219.216657534247</v>
      </c>
      <c r="S23" s="191">
        <v>208.701726027397</v>
      </c>
      <c r="T23" s="191">
        <v>204.028054794521</v>
      </c>
      <c r="U23" s="191">
        <v>198.308360655738</v>
      </c>
      <c r="V23" s="191">
        <v>200.057890410959</v>
      </c>
      <c r="W23" s="191">
        <v>210.221123287671</v>
      </c>
      <c r="X23" s="191">
        <v>216.685369863014</v>
      </c>
      <c r="Y23" s="191">
        <v>215.316994535519</v>
      </c>
      <c r="Z23" s="191">
        <v>213.578849315069</v>
      </c>
      <c r="AA23" s="191">
        <v>221.998494246683</v>
      </c>
      <c r="AB23" s="191">
        <v>240.048281104197</v>
      </c>
      <c r="AC23" s="191">
        <v>233.34608842255</v>
      </c>
      <c r="AD23" s="191">
        <v>235.890366531049</v>
      </c>
      <c r="AE23" s="191">
        <v>233.396111022621</v>
      </c>
      <c r="AF23" s="191">
        <v>231.582850506645</v>
      </c>
      <c r="AG23" s="191">
        <v>238.999252334876</v>
      </c>
      <c r="AH23" s="191">
        <v>244.032866954765</v>
      </c>
      <c r="AI23" s="191">
        <v>252.808036800582</v>
      </c>
      <c r="AJ23" s="191">
        <v>249.015275906802</v>
      </c>
      <c r="AK23" s="191">
        <v>242.283002005175</v>
      </c>
      <c r="AL23" s="191">
        <v>262.625242437842</v>
      </c>
      <c r="AM23" s="191">
        <v>268.878069595771</v>
      </c>
      <c r="AN23" s="191">
        <v>290.816380191743</v>
      </c>
      <c r="AO23" s="191">
        <v>282.504969611572</v>
      </c>
      <c r="AP23" s="191">
        <v>282.511487670898</v>
      </c>
      <c r="AQ23" s="191">
        <v>287.358862516053</v>
      </c>
      <c r="AR23" s="191">
        <v>271.703813599957</v>
      </c>
      <c r="AS23" s="191">
        <v>270.897669828408</v>
      </c>
      <c r="AT23" s="191">
        <v>260.818199948122</v>
      </c>
      <c r="AU23" s="191">
        <v>273.458336196918</v>
      </c>
      <c r="AV23" s="191">
        <v>256.464292082807</v>
      </c>
      <c r="AW23" s="191">
        <v>256.12589913159</v>
      </c>
      <c r="AX23" s="191">
        <v>262.702430959359</v>
      </c>
      <c r="AY23" s="191">
        <v>254.883226850894</v>
      </c>
      <c r="AZ23" s="191">
        <v>256.437707596372</v>
      </c>
      <c r="BA23" s="191">
        <v>261.4418174068</v>
      </c>
      <c r="BB23" s="191">
        <v>263.459014071005</v>
      </c>
      <c r="BC23" s="191">
        <v>267.047800387628</v>
      </c>
      <c r="BD23" s="191">
        <v>277.173158214088</v>
      </c>
      <c r="BE23" s="192">
        <v>240.410461233845</v>
      </c>
      <c r="BF23" s="193">
        <v>-0.132634405211227</v>
      </c>
      <c r="BG23" s="193">
        <v>0.0061004140036216</v>
      </c>
      <c r="BH23" s="193">
        <v>0.00263960576306344</v>
      </c>
    </row>
    <row r="24" spans="8:8">
      <c r="A24" s="124" t="s">
        <v>111</v>
      </c>
      <c r="B24" s="191">
        <v>312.112712328767</v>
      </c>
      <c r="C24" s="191">
        <v>318.668109589041</v>
      </c>
      <c r="D24" s="191">
        <v>350.395123287671</v>
      </c>
      <c r="E24" s="191">
        <v>405.103387978142</v>
      </c>
      <c r="F24" s="191">
        <v>468.287863013699</v>
      </c>
      <c r="G24" s="191">
        <v>511.709369863014</v>
      </c>
      <c r="H24" s="191">
        <v>525.207863013699</v>
      </c>
      <c r="I24" s="191">
        <v>566.885409836065</v>
      </c>
      <c r="J24" s="191">
        <v>597.895506849315</v>
      </c>
      <c r="K24" s="191">
        <v>529.360054794521</v>
      </c>
      <c r="L24" s="191">
        <v>503.76594520548</v>
      </c>
      <c r="M24" s="191">
        <v>523.617896174863</v>
      </c>
      <c r="N24" s="191">
        <v>516.77695890411</v>
      </c>
      <c r="O24" s="191">
        <v>551.439726027397</v>
      </c>
      <c r="P24" s="191">
        <v>550.659095890411</v>
      </c>
      <c r="Q24" s="191">
        <v>505.616584699453</v>
      </c>
      <c r="R24" s="191">
        <v>465.809315068493</v>
      </c>
      <c r="S24" s="191">
        <v>441.183232876712</v>
      </c>
      <c r="T24" s="191">
        <v>403.856082191781</v>
      </c>
      <c r="U24" s="191">
        <v>392.454426229508</v>
      </c>
      <c r="V24" s="191">
        <v>400.187835616438</v>
      </c>
      <c r="W24" s="191">
        <v>449.968356164384</v>
      </c>
      <c r="X24" s="191">
        <v>454.613095890411</v>
      </c>
      <c r="Y24" s="191">
        <v>466.331338797814</v>
      </c>
      <c r="Z24" s="191">
        <v>459.992273972603</v>
      </c>
      <c r="AA24" s="191">
        <v>473.072836475464</v>
      </c>
      <c r="AB24" s="191">
        <v>506.90282156163</v>
      </c>
      <c r="AC24" s="191">
        <v>517.259160351453</v>
      </c>
      <c r="AD24" s="191">
        <v>509.208888862205</v>
      </c>
      <c r="AE24" s="191">
        <v>559.547581709979</v>
      </c>
      <c r="AF24" s="191">
        <v>559.480589281683</v>
      </c>
      <c r="AG24" s="191">
        <v>602.480860201882</v>
      </c>
      <c r="AH24" s="191">
        <v>618.087385864134</v>
      </c>
      <c r="AI24" s="191">
        <v>625.707860971823</v>
      </c>
      <c r="AJ24" s="191">
        <v>606.557702839055</v>
      </c>
      <c r="AK24" s="191">
        <v>615.865321318152</v>
      </c>
      <c r="AL24" s="191">
        <v>625.872375936169</v>
      </c>
      <c r="AM24" s="191">
        <v>625.324984674271</v>
      </c>
      <c r="AN24" s="191">
        <v>656.524325882624</v>
      </c>
      <c r="AO24" s="191">
        <v>661.995840364617</v>
      </c>
      <c r="AP24" s="191">
        <v>661.009217905411</v>
      </c>
      <c r="AQ24" s="191">
        <v>655.676599355907</v>
      </c>
      <c r="AR24" s="191">
        <v>660.972854061466</v>
      </c>
      <c r="AS24" s="191">
        <v>695.383805219085</v>
      </c>
      <c r="AT24" s="191">
        <v>642.689702715665</v>
      </c>
      <c r="AU24" s="191">
        <v>671.051163690998</v>
      </c>
      <c r="AV24" s="191">
        <v>632.212761823151</v>
      </c>
      <c r="AW24" s="191">
        <v>610.548526016806</v>
      </c>
      <c r="AX24" s="191">
        <v>632.543018547091</v>
      </c>
      <c r="AY24" s="191">
        <v>629.218196088634</v>
      </c>
      <c r="AZ24" s="191">
        <v>645.964692968996</v>
      </c>
      <c r="BA24" s="191">
        <v>653.821195076776</v>
      </c>
      <c r="BB24" s="191">
        <v>663.954424313618</v>
      </c>
      <c r="BC24" s="191">
        <v>703.255242802549</v>
      </c>
      <c r="BD24" s="191">
        <v>661.527845013699</v>
      </c>
      <c r="BE24" s="192">
        <v>489.820759029167</v>
      </c>
      <c r="BF24" s="193">
        <v>-0.25956138850206</v>
      </c>
      <c r="BG24" s="193">
        <v>0.0028931818036515</v>
      </c>
      <c r="BH24" s="193">
        <v>0.0053780259468155</v>
      </c>
    </row>
    <row r="25" spans="8:8">
      <c r="A25" s="124" t="s">
        <v>112</v>
      </c>
      <c r="B25" s="191">
        <v>71.2209589041096</v>
      </c>
      <c r="C25" s="191">
        <v>81.1286575342466</v>
      </c>
      <c r="D25" s="191">
        <v>101.827369863014</v>
      </c>
      <c r="E25" s="191">
        <v>120.457158469945</v>
      </c>
      <c r="F25" s="191">
        <v>148.471698630137</v>
      </c>
      <c r="G25" s="191">
        <v>172.552876712329</v>
      </c>
      <c r="H25" s="191">
        <v>189.468821917808</v>
      </c>
      <c r="I25" s="191">
        <v>196.510655737705</v>
      </c>
      <c r="J25" s="191">
        <v>207.978164383562</v>
      </c>
      <c r="K25" s="191">
        <v>216.241753424658</v>
      </c>
      <c r="L25" s="191">
        <v>229.282465753425</v>
      </c>
      <c r="M25" s="191">
        <v>238.032021857923</v>
      </c>
      <c r="N25" s="191">
        <v>248.337753424658</v>
      </c>
      <c r="O25" s="191">
        <v>255.434191780822</v>
      </c>
      <c r="P25" s="191">
        <v>262.834301369863</v>
      </c>
      <c r="Q25" s="191">
        <v>271.335655737705</v>
      </c>
      <c r="R25" s="191">
        <v>242.990136986301</v>
      </c>
      <c r="S25" s="191">
        <v>236.080273972603</v>
      </c>
      <c r="T25" s="191">
        <v>229.248</v>
      </c>
      <c r="U25" s="191">
        <v>220.344508196721</v>
      </c>
      <c r="V25" s="191">
        <v>201.853123287671</v>
      </c>
      <c r="W25" s="191">
        <v>212.826931506849</v>
      </c>
      <c r="X25" s="191">
        <v>204.883506849315</v>
      </c>
      <c r="Y25" s="191">
        <v>216.956393442623</v>
      </c>
      <c r="Z25" s="191">
        <v>212.913068493151</v>
      </c>
      <c r="AA25" s="191">
        <v>196.625532759993</v>
      </c>
      <c r="AB25" s="191">
        <v>128.71288305037</v>
      </c>
      <c r="AC25" s="191">
        <v>116.149325609885</v>
      </c>
      <c r="AD25" s="191">
        <v>126.944063834412</v>
      </c>
      <c r="AE25" s="191">
        <v>119.806960300393</v>
      </c>
      <c r="AF25" s="191">
        <v>124.168401919012</v>
      </c>
      <c r="AG25" s="191">
        <v>115.262398470269</v>
      </c>
      <c r="AH25" s="191">
        <v>91.9197837883936</v>
      </c>
      <c r="AI25" s="191">
        <v>97.4817865236883</v>
      </c>
      <c r="AJ25" s="191">
        <v>88.5018038572546</v>
      </c>
      <c r="AK25" s="191">
        <v>89.3531504254784</v>
      </c>
      <c r="AL25" s="191">
        <v>93.2988447775645</v>
      </c>
      <c r="AM25" s="191">
        <v>96.1230627441406</v>
      </c>
      <c r="AN25" s="191">
        <v>104.641461255217</v>
      </c>
      <c r="AO25" s="191">
        <v>101.57842609343</v>
      </c>
      <c r="AP25" s="191">
        <v>110.718926189266</v>
      </c>
      <c r="AQ25" s="191">
        <v>112.099834968462</v>
      </c>
      <c r="AR25" s="191">
        <v>110.909375394011</v>
      </c>
      <c r="AS25" s="191">
        <v>106.356470883814</v>
      </c>
      <c r="AT25" s="191">
        <v>95.2328312739281</v>
      </c>
      <c r="AU25" s="191">
        <v>84.8559506016039</v>
      </c>
      <c r="AV25" s="191">
        <v>80.8095626464217</v>
      </c>
      <c r="AW25" s="191">
        <v>84.8980321653293</v>
      </c>
      <c r="AX25" s="191">
        <v>79.8310352598216</v>
      </c>
      <c r="AY25" s="191">
        <v>86.3020101813225</v>
      </c>
      <c r="AZ25" s="191">
        <v>97.0753347918889</v>
      </c>
      <c r="BA25" s="191">
        <v>98.4705700060839</v>
      </c>
      <c r="BB25" s="191">
        <v>102.660605177767</v>
      </c>
      <c r="BC25" s="191">
        <v>102.284685580757</v>
      </c>
      <c r="BD25" s="191">
        <v>106.34656430137</v>
      </c>
      <c r="BE25" s="192">
        <v>95.608121517775</v>
      </c>
      <c r="BF25" s="193">
        <v>-0.100975925777571</v>
      </c>
      <c r="BG25" s="193">
        <v>0.0110989904902585</v>
      </c>
      <c r="BH25" s="193">
        <v>0.00104973696759607</v>
      </c>
    </row>
    <row r="26" spans="8:8">
      <c r="A26" s="124" t="s">
        <v>113</v>
      </c>
      <c r="B26" s="191" t="s">
        <v>114</v>
      </c>
      <c r="C26" s="191" t="s">
        <v>114</v>
      </c>
      <c r="D26" s="191" t="s">
        <v>114</v>
      </c>
      <c r="E26" s="191" t="s">
        <v>114</v>
      </c>
      <c r="F26" s="191" t="s">
        <v>114</v>
      </c>
      <c r="G26" s="191" t="s">
        <v>114</v>
      </c>
      <c r="H26" s="191" t="s">
        <v>114</v>
      </c>
      <c r="I26" s="191" t="s">
        <v>114</v>
      </c>
      <c r="J26" s="191" t="s">
        <v>114</v>
      </c>
      <c r="K26" s="191" t="s">
        <v>114</v>
      </c>
      <c r="L26" s="191" t="s">
        <v>114</v>
      </c>
      <c r="M26" s="191" t="s">
        <v>114</v>
      </c>
      <c r="N26" s="191" t="s">
        <v>114</v>
      </c>
      <c r="O26" s="191" t="s">
        <v>114</v>
      </c>
      <c r="P26" s="191" t="s">
        <v>114</v>
      </c>
      <c r="Q26" s="191" t="s">
        <v>114</v>
      </c>
      <c r="R26" s="191" t="s">
        <v>114</v>
      </c>
      <c r="S26" s="191" t="s">
        <v>114</v>
      </c>
      <c r="T26" s="191" t="s">
        <v>114</v>
      </c>
      <c r="U26" s="191" t="s">
        <v>114</v>
      </c>
      <c r="V26" s="191" t="s">
        <v>114</v>
      </c>
      <c r="W26" s="191" t="s">
        <v>114</v>
      </c>
      <c r="X26" s="191" t="s">
        <v>114</v>
      </c>
      <c r="Y26" s="191" t="s">
        <v>114</v>
      </c>
      <c r="Z26" s="191" t="s">
        <v>114</v>
      </c>
      <c r="AA26" s="191">
        <v>91.9629315068493</v>
      </c>
      <c r="AB26" s="191">
        <v>65.7713424657534</v>
      </c>
      <c r="AC26" s="191">
        <v>65.5916393442623</v>
      </c>
      <c r="AD26" s="191">
        <v>69.6426301369863</v>
      </c>
      <c r="AE26" s="191">
        <v>72.3524931506849</v>
      </c>
      <c r="AF26" s="191">
        <v>79.5932328767123</v>
      </c>
      <c r="AG26" s="191">
        <v>75.1839890710383</v>
      </c>
      <c r="AH26" s="191">
        <v>80.4792876712329</v>
      </c>
      <c r="AI26" s="191">
        <v>89.9442465753425</v>
      </c>
      <c r="AJ26" s="191">
        <v>88.9501095890411</v>
      </c>
      <c r="AK26" s="191">
        <v>79.5514480874317</v>
      </c>
      <c r="AL26" s="191">
        <v>80.8230136986301</v>
      </c>
      <c r="AM26" s="191">
        <v>84.6072876712329</v>
      </c>
      <c r="AN26" s="191">
        <v>93.1287671232877</v>
      </c>
      <c r="AO26" s="191">
        <v>88.0304453551912</v>
      </c>
      <c r="AP26" s="191">
        <v>91.440594520548</v>
      </c>
      <c r="AQ26" s="191">
        <v>93.1630520547945</v>
      </c>
      <c r="AR26" s="191">
        <v>95.4045588807928</v>
      </c>
      <c r="AS26" s="191">
        <v>90.9073445082846</v>
      </c>
      <c r="AT26" s="191">
        <v>88.9243800373354</v>
      </c>
      <c r="AU26" s="191">
        <v>76.3379369863014</v>
      </c>
      <c r="AV26" s="191">
        <v>72.5630547945206</v>
      </c>
      <c r="AW26" s="191">
        <v>65.6264371584699</v>
      </c>
      <c r="AX26" s="191">
        <v>63.7526301369863</v>
      </c>
      <c r="AY26" s="191">
        <v>66.0528</v>
      </c>
      <c r="AZ26" s="191">
        <v>68.4364</v>
      </c>
      <c r="BA26" s="191">
        <v>68.2325191256831</v>
      </c>
      <c r="BB26" s="191">
        <v>72.914295890411</v>
      </c>
      <c r="BC26" s="191">
        <v>71.3537753424658</v>
      </c>
      <c r="BD26" s="191">
        <v>70.5344349589041</v>
      </c>
      <c r="BE26" s="192">
        <v>63.153525823612</v>
      </c>
      <c r="BF26" s="193">
        <v>-0.104642635041912</v>
      </c>
      <c r="BG26" s="193">
        <v>-0.0229022019939936</v>
      </c>
      <c r="BH26" s="193">
        <v>6.93399155204125E-4</v>
      </c>
    </row>
    <row r="27" spans="8:8">
      <c r="A27" s="124" t="s">
        <v>115</v>
      </c>
      <c r="B27" s="191">
        <v>7.72646575342466</v>
      </c>
      <c r="C27" s="191">
        <v>8.84887671232877</v>
      </c>
      <c r="D27" s="191">
        <v>9.62213698630137</v>
      </c>
      <c r="E27" s="191">
        <v>10.5955464480874</v>
      </c>
      <c r="F27" s="191">
        <v>12.5536712328767</v>
      </c>
      <c r="G27" s="191">
        <v>13.2616712328767</v>
      </c>
      <c r="H27" s="191">
        <v>15.8279726027397</v>
      </c>
      <c r="I27" s="191">
        <v>17.6651639344262</v>
      </c>
      <c r="J27" s="191">
        <v>19.0069863013699</v>
      </c>
      <c r="K27" s="191">
        <v>16.9436164383562</v>
      </c>
      <c r="L27" s="191">
        <v>14.3360821917808</v>
      </c>
      <c r="M27" s="191">
        <v>14.5354371584699</v>
      </c>
      <c r="N27" s="191">
        <v>15.8988493150685</v>
      </c>
      <c r="O27" s="191">
        <v>16.571095890411</v>
      </c>
      <c r="P27" s="191">
        <v>16.8617534246575</v>
      </c>
      <c r="Q27" s="191">
        <v>16.9714480874317</v>
      </c>
      <c r="R27" s="191">
        <v>16.3807945205479</v>
      </c>
      <c r="S27" s="191">
        <v>19.5191506849315</v>
      </c>
      <c r="T27" s="191">
        <v>20.3604109589041</v>
      </c>
      <c r="U27" s="191">
        <v>20.9362021857924</v>
      </c>
      <c r="V27" s="191">
        <v>20.896301369863</v>
      </c>
      <c r="W27" s="191">
        <v>22.4705753424658</v>
      </c>
      <c r="X27" s="191">
        <v>26.2884383561644</v>
      </c>
      <c r="Y27" s="191">
        <v>28.0868579234973</v>
      </c>
      <c r="Z27" s="191">
        <v>29.1383561643836</v>
      </c>
      <c r="AA27" s="191">
        <v>30.8716164383562</v>
      </c>
      <c r="AB27" s="191">
        <v>31.5380547945206</v>
      </c>
      <c r="AC27" s="191">
        <v>36.1946721311475</v>
      </c>
      <c r="AD27" s="191">
        <v>37.8441369863014</v>
      </c>
      <c r="AE27" s="191">
        <v>37.4970136986301</v>
      </c>
      <c r="AF27" s="191">
        <v>39.7960547945206</v>
      </c>
      <c r="AG27" s="191">
        <v>40.4693169398907</v>
      </c>
      <c r="AH27" s="191">
        <v>41.5116712328767</v>
      </c>
      <c r="AI27" s="191">
        <v>45.1174794520548</v>
      </c>
      <c r="AJ27" s="191">
        <v>47.2391780821918</v>
      </c>
      <c r="AK27" s="191">
        <v>49.083087431694</v>
      </c>
      <c r="AL27" s="191">
        <v>49.4832876712329</v>
      </c>
      <c r="AM27" s="191">
        <v>49.0818904109589</v>
      </c>
      <c r="AN27" s="191">
        <v>52.1768219178082</v>
      </c>
      <c r="AO27" s="191">
        <v>50.6621038251366</v>
      </c>
      <c r="AP27" s="191">
        <v>56.6495890410959</v>
      </c>
      <c r="AQ27" s="191">
        <v>56.0481369863014</v>
      </c>
      <c r="AR27" s="191">
        <v>57.063946952267</v>
      </c>
      <c r="AS27" s="191">
        <v>58.3226225864119</v>
      </c>
      <c r="AT27" s="191">
        <v>57.4033977274352</v>
      </c>
      <c r="AU27" s="191">
        <v>55.7684383561644</v>
      </c>
      <c r="AV27" s="191">
        <v>54.9738630136986</v>
      </c>
      <c r="AW27" s="191">
        <v>51.4086338797814</v>
      </c>
      <c r="AX27" s="191">
        <v>46.0074520547945</v>
      </c>
      <c r="AY27" s="191">
        <v>45.6864657534247</v>
      </c>
      <c r="AZ27" s="191">
        <v>46.6785475616438</v>
      </c>
      <c r="BA27" s="191">
        <v>50.718843715847</v>
      </c>
      <c r="BB27" s="191">
        <v>52.5263576669368</v>
      </c>
      <c r="BC27" s="191">
        <v>51.8918649315068</v>
      </c>
      <c r="BD27" s="191">
        <v>51.7884316438356</v>
      </c>
      <c r="BE27" s="192">
        <v>44.2674215300546</v>
      </c>
      <c r="BF27" s="193">
        <v>-0.145225678304089</v>
      </c>
      <c r="BG27" s="193">
        <v>-0.0102408713439356</v>
      </c>
      <c r="BH27" s="193">
        <v>4.86037672350012E-4</v>
      </c>
    </row>
    <row r="28" spans="8:8">
      <c r="A28" s="124" t="s">
        <v>116</v>
      </c>
      <c r="B28" s="191">
        <v>78.0833698630137</v>
      </c>
      <c r="C28" s="191">
        <v>85.892</v>
      </c>
      <c r="D28" s="191">
        <v>95.4989863013699</v>
      </c>
      <c r="E28" s="191">
        <v>105.560573770492</v>
      </c>
      <c r="F28" s="191">
        <v>113.458246575342</v>
      </c>
      <c r="G28" s="191">
        <v>136.728712328767</v>
      </c>
      <c r="H28" s="191">
        <v>151.180219178082</v>
      </c>
      <c r="I28" s="191">
        <v>164.674344262295</v>
      </c>
      <c r="J28" s="191">
        <v>184.89701369863</v>
      </c>
      <c r="K28" s="191">
        <v>188.955123287671</v>
      </c>
      <c r="L28" s="191">
        <v>208.071534246575</v>
      </c>
      <c r="M28" s="191">
        <v>218.724071038251</v>
      </c>
      <c r="N28" s="191">
        <v>229.688739726027</v>
      </c>
      <c r="O28" s="191">
        <v>237.850465753425</v>
      </c>
      <c r="P28" s="191">
        <v>241.89098630137</v>
      </c>
      <c r="Q28" s="191">
        <v>224.648770491803</v>
      </c>
      <c r="R28" s="191">
        <v>222.378547945205</v>
      </c>
      <c r="S28" s="191">
        <v>206.054712328767</v>
      </c>
      <c r="T28" s="191">
        <v>201.924191780822</v>
      </c>
      <c r="U28" s="191">
        <v>215.622978142077</v>
      </c>
      <c r="V28" s="191">
        <v>211.74397260274</v>
      </c>
      <c r="W28" s="191">
        <v>205.103780821918</v>
      </c>
      <c r="X28" s="191">
        <v>205.393479452055</v>
      </c>
      <c r="Y28" s="191">
        <v>197.994508196721</v>
      </c>
      <c r="Z28" s="191">
        <v>189.619890410959</v>
      </c>
      <c r="AA28" s="191">
        <v>173.577068493151</v>
      </c>
      <c r="AB28" s="191">
        <v>142.95197260274</v>
      </c>
      <c r="AC28" s="191">
        <v>137.992692695246</v>
      </c>
      <c r="AD28" s="191">
        <v>140.251977848172</v>
      </c>
      <c r="AE28" s="191">
        <v>146.882798317931</v>
      </c>
      <c r="AF28" s="191">
        <v>167.37068956655</v>
      </c>
      <c r="AG28" s="191">
        <v>175.013717477492</v>
      </c>
      <c r="AH28" s="191">
        <v>168.50661713773</v>
      </c>
      <c r="AI28" s="191">
        <v>173.342197955669</v>
      </c>
      <c r="AJ28" s="191">
        <v>172.802390474675</v>
      </c>
      <c r="AK28" s="191">
        <v>167.230951976959</v>
      </c>
      <c r="AL28" s="191">
        <v>177.196391853995</v>
      </c>
      <c r="AM28" s="191">
        <v>172.381943688465</v>
      </c>
      <c r="AN28" s="191">
        <v>184.213780399464</v>
      </c>
      <c r="AO28" s="191">
        <v>201.781621416171</v>
      </c>
      <c r="AP28" s="191">
        <v>210.163452284042</v>
      </c>
      <c r="AQ28" s="191">
        <v>206.808403389849</v>
      </c>
      <c r="AR28" s="191">
        <v>205.20901369863</v>
      </c>
      <c r="AS28" s="191">
        <v>208.566347795497</v>
      </c>
      <c r="AT28" s="191">
        <v>204.066094855322</v>
      </c>
      <c r="AU28" s="191">
        <v>194.331412325088</v>
      </c>
      <c r="AV28" s="191">
        <v>198.547267563702</v>
      </c>
      <c r="AW28" s="191">
        <v>195.660242530531</v>
      </c>
      <c r="AX28" s="191">
        <v>187.615681808681</v>
      </c>
      <c r="AY28" s="191">
        <v>199.257857917577</v>
      </c>
      <c r="AZ28" s="191">
        <v>191.345564814842</v>
      </c>
      <c r="BA28" s="191">
        <v>179.217082644395</v>
      </c>
      <c r="BB28" s="191">
        <v>212.961344438893</v>
      </c>
      <c r="BC28" s="191">
        <v>214.208383561644</v>
      </c>
      <c r="BD28" s="191">
        <v>217.786301369863</v>
      </c>
      <c r="BE28" s="192">
        <v>190.87114144297</v>
      </c>
      <c r="BF28" s="193">
        <v>-0.123585183079001</v>
      </c>
      <c r="BG28" s="193">
        <v>0.00652825449522698</v>
      </c>
      <c r="BH28" s="193">
        <v>0.0020956848648333</v>
      </c>
    </row>
    <row r="29" spans="8:8">
      <c r="A29" s="124" t="s">
        <v>117</v>
      </c>
      <c r="B29" s="191">
        <v>202.447150684932</v>
      </c>
      <c r="C29" s="191">
        <v>230.123424657534</v>
      </c>
      <c r="D29" s="191">
        <v>243.872657534247</v>
      </c>
      <c r="E29" s="191">
        <v>263.770327868852</v>
      </c>
      <c r="F29" s="191">
        <v>316.138547945205</v>
      </c>
      <c r="G29" s="191">
        <v>350.737095890411</v>
      </c>
      <c r="H29" s="191">
        <v>346.841808219178</v>
      </c>
      <c r="I29" s="191">
        <v>365.701338797814</v>
      </c>
      <c r="J29" s="191">
        <v>341.324602739726</v>
      </c>
      <c r="K29" s="191">
        <v>308.552273972603</v>
      </c>
      <c r="L29" s="191">
        <v>305.669095890411</v>
      </c>
      <c r="M29" s="191">
        <v>325.215792349727</v>
      </c>
      <c r="N29" s="191">
        <v>325.63402739726</v>
      </c>
      <c r="O29" s="191">
        <v>327.601945205479</v>
      </c>
      <c r="P29" s="191">
        <v>314.033506849315</v>
      </c>
      <c r="Q29" s="191">
        <v>268.571038251366</v>
      </c>
      <c r="R29" s="191">
        <v>254.569863013699</v>
      </c>
      <c r="S29" s="191">
        <v>220.533753424658</v>
      </c>
      <c r="T29" s="191">
        <v>209.628465753425</v>
      </c>
      <c r="U29" s="191">
        <v>206.900027322404</v>
      </c>
      <c r="V29" s="191">
        <v>213.958</v>
      </c>
      <c r="W29" s="191">
        <v>211.220493150685</v>
      </c>
      <c r="X29" s="191">
        <v>195.846410958904</v>
      </c>
      <c r="Y29" s="191">
        <v>193.118989071038</v>
      </c>
      <c r="Z29" s="191">
        <v>186.903726027397</v>
      </c>
      <c r="AA29" s="191">
        <v>183.650575342466</v>
      </c>
      <c r="AB29" s="191">
        <v>186.475616438356</v>
      </c>
      <c r="AC29" s="191">
        <v>184.610683060109</v>
      </c>
      <c r="AD29" s="191">
        <v>193.419479452055</v>
      </c>
      <c r="AE29" s="191">
        <v>205.137369863014</v>
      </c>
      <c r="AF29" s="191">
        <v>214.887068493151</v>
      </c>
      <c r="AG29" s="191">
        <v>233.533551912568</v>
      </c>
      <c r="AH29" s="191">
        <v>226.564931506849</v>
      </c>
      <c r="AI29" s="191">
        <v>219.598328767123</v>
      </c>
      <c r="AJ29" s="191">
        <v>218.123095890411</v>
      </c>
      <c r="AK29" s="191">
        <v>210.684808743169</v>
      </c>
      <c r="AL29" s="191">
        <v>202.821506849315</v>
      </c>
      <c r="AM29" s="191">
        <v>196.188164383562</v>
      </c>
      <c r="AN29" s="191">
        <v>188.319506849315</v>
      </c>
      <c r="AO29" s="191">
        <v>184.831584699454</v>
      </c>
      <c r="AP29" s="191">
        <v>186.731870399384</v>
      </c>
      <c r="AQ29" s="191">
        <v>189.669868489039</v>
      </c>
      <c r="AR29" s="191">
        <v>190.827634982124</v>
      </c>
      <c r="AS29" s="191">
        <v>186.656129279901</v>
      </c>
      <c r="AT29" s="191">
        <v>169.348880849371</v>
      </c>
      <c r="AU29" s="191">
        <v>171.213118175017</v>
      </c>
      <c r="AV29" s="191">
        <v>168.147501223456</v>
      </c>
      <c r="AW29" s="191">
        <v>158.180300322679</v>
      </c>
      <c r="AX29" s="191">
        <v>157.725477507439</v>
      </c>
      <c r="AY29" s="191">
        <v>158.680764404817</v>
      </c>
      <c r="AZ29" s="191">
        <v>160.597553398452</v>
      </c>
      <c r="BA29" s="191">
        <v>158.086031969895</v>
      </c>
      <c r="BB29" s="191">
        <v>157.567486235496</v>
      </c>
      <c r="BC29" s="191">
        <v>159.652983993865</v>
      </c>
      <c r="BD29" s="191">
        <v>157.700690325448</v>
      </c>
      <c r="BE29" s="192">
        <v>130.587733395399</v>
      </c>
      <c r="BF29" s="193">
        <v>-0.171926685127982</v>
      </c>
      <c r="BG29" s="193">
        <v>-0.00710087870516896</v>
      </c>
      <c r="BH29" s="193">
        <v>0.00143379839582189</v>
      </c>
    </row>
    <row r="30" spans="8:8">
      <c r="A30" s="124" t="s">
        <v>118</v>
      </c>
      <c r="B30" s="191" t="s">
        <v>114</v>
      </c>
      <c r="C30" s="191" t="s">
        <v>114</v>
      </c>
      <c r="D30" s="191" t="s">
        <v>114</v>
      </c>
      <c r="E30" s="191" t="s">
        <v>114</v>
      </c>
      <c r="F30" s="191" t="s">
        <v>114</v>
      </c>
      <c r="G30" s="191" t="s">
        <v>114</v>
      </c>
      <c r="H30" s="191" t="s">
        <v>114</v>
      </c>
      <c r="I30" s="191" t="s">
        <v>114</v>
      </c>
      <c r="J30" s="191" t="s">
        <v>114</v>
      </c>
      <c r="K30" s="191" t="s">
        <v>114</v>
      </c>
      <c r="L30" s="191" t="s">
        <v>114</v>
      </c>
      <c r="M30" s="191" t="s">
        <v>114</v>
      </c>
      <c r="N30" s="191" t="s">
        <v>114</v>
      </c>
      <c r="O30" s="191" t="s">
        <v>114</v>
      </c>
      <c r="P30" s="191" t="s">
        <v>114</v>
      </c>
      <c r="Q30" s="191" t="s">
        <v>114</v>
      </c>
      <c r="R30" s="191" t="s">
        <v>114</v>
      </c>
      <c r="S30" s="191" t="s">
        <v>114</v>
      </c>
      <c r="T30" s="191" t="s">
        <v>114</v>
      </c>
      <c r="U30" s="191" t="s">
        <v>114</v>
      </c>
      <c r="V30" s="191">
        <v>65.7381329472162</v>
      </c>
      <c r="W30" s="191">
        <v>64.9691954322486</v>
      </c>
      <c r="X30" s="191">
        <v>65.6304946933494</v>
      </c>
      <c r="Y30" s="191">
        <v>65.9570725555003</v>
      </c>
      <c r="Z30" s="191">
        <v>68.1252167791448</v>
      </c>
      <c r="AA30" s="191">
        <v>67.0364176188258</v>
      </c>
      <c r="AB30" s="191">
        <v>59.142332486746</v>
      </c>
      <c r="AC30" s="191">
        <v>31.4594262295082</v>
      </c>
      <c r="AD30" s="191">
        <v>33.3846575342466</v>
      </c>
      <c r="AE30" s="191">
        <v>30.7174794520548</v>
      </c>
      <c r="AF30" s="191">
        <v>24.3430136986301</v>
      </c>
      <c r="AG30" s="191">
        <v>26.3135519125683</v>
      </c>
      <c r="AH30" s="191">
        <v>26.0512328767123</v>
      </c>
      <c r="AI30" s="191">
        <v>26.1860821917808</v>
      </c>
      <c r="AJ30" s="191">
        <v>24.5779726027397</v>
      </c>
      <c r="AK30" s="191">
        <v>22.2986885245902</v>
      </c>
      <c r="AL30" s="191">
        <v>25.9130410958904</v>
      </c>
      <c r="AM30" s="191">
        <v>28.8666849315069</v>
      </c>
      <c r="AN30" s="191">
        <v>27.166904109589</v>
      </c>
      <c r="AO30" s="191">
        <v>27.4143169398907</v>
      </c>
      <c r="AP30" s="191">
        <v>28.0956164383562</v>
      </c>
      <c r="AQ30" s="191">
        <v>29.2553150684931</v>
      </c>
      <c r="AR30" s="191">
        <v>31.2581917808219</v>
      </c>
      <c r="AS30" s="191">
        <v>29.7200065206404</v>
      </c>
      <c r="AT30" s="191">
        <v>26.7440662842125</v>
      </c>
      <c r="AU30" s="191">
        <v>27.8364620452924</v>
      </c>
      <c r="AV30" s="191">
        <v>27.2203794304383</v>
      </c>
      <c r="AW30" s="191">
        <v>31.9246348819707</v>
      </c>
      <c r="AX30" s="191">
        <v>31.3809103548625</v>
      </c>
      <c r="AY30" s="191">
        <v>29.456852142543</v>
      </c>
      <c r="AZ30" s="191">
        <v>29.4445088281501</v>
      </c>
      <c r="BA30" s="191">
        <v>28.8026267977165</v>
      </c>
      <c r="BB30" s="191">
        <v>30.0759132206963</v>
      </c>
      <c r="BC30" s="191">
        <v>30.251707937134</v>
      </c>
      <c r="BD30" s="191">
        <v>27.4504503561644</v>
      </c>
      <c r="BE30" s="192">
        <v>25.4266303583507</v>
      </c>
      <c r="BF30" s="193">
        <v>-0.0737262948896996</v>
      </c>
      <c r="BG30" s="193">
        <v>0.00261039583090428</v>
      </c>
      <c r="BH30" s="193">
        <v>2.79173708518046E-4</v>
      </c>
    </row>
    <row r="31" spans="8:8">
      <c r="A31" s="124" t="s">
        <v>119</v>
      </c>
      <c r="B31" s="191">
        <v>110.569945205479</v>
      </c>
      <c r="C31" s="191">
        <v>134.50301369863</v>
      </c>
      <c r="D31" s="191">
        <v>141.249452054795</v>
      </c>
      <c r="E31" s="191">
        <v>159.510601092896</v>
      </c>
      <c r="F31" s="191">
        <v>184.592602739726</v>
      </c>
      <c r="G31" s="191">
        <v>207.460520547945</v>
      </c>
      <c r="H31" s="191">
        <v>215.130273972603</v>
      </c>
      <c r="I31" s="191">
        <v>227.921038251366</v>
      </c>
      <c r="J31" s="191">
        <v>254.964438356164</v>
      </c>
      <c r="K31" s="191">
        <v>223.22202739726</v>
      </c>
      <c r="L31" s="191">
        <v>231.321726027397</v>
      </c>
      <c r="M31" s="191">
        <v>246.885601092896</v>
      </c>
      <c r="N31" s="191">
        <v>244.57098630137</v>
      </c>
      <c r="O31" s="191">
        <v>246.783616438356</v>
      </c>
      <c r="P31" s="191">
        <v>260.63898630137</v>
      </c>
      <c r="Q31" s="191">
        <v>251.465218579235</v>
      </c>
      <c r="R31" s="191">
        <v>241.473534246575</v>
      </c>
      <c r="S31" s="191">
        <v>224.326767123288</v>
      </c>
      <c r="T31" s="191">
        <v>209.234602739726</v>
      </c>
      <c r="U31" s="191">
        <v>211.635983606557</v>
      </c>
      <c r="V31" s="191">
        <v>214.745917808219</v>
      </c>
      <c r="W31" s="191">
        <v>225.117753424658</v>
      </c>
      <c r="X31" s="191">
        <v>225.909835616438</v>
      </c>
      <c r="Y31" s="191">
        <v>225.144590163934</v>
      </c>
      <c r="Z31" s="191">
        <v>225.711589041096</v>
      </c>
      <c r="AA31" s="191">
        <v>230.620594467398</v>
      </c>
      <c r="AB31" s="191">
        <v>229.898121140108</v>
      </c>
      <c r="AC31" s="191">
        <v>226.71829373391</v>
      </c>
      <c r="AD31" s="191">
        <v>216.370712989781</v>
      </c>
      <c r="AE31" s="191">
        <v>224.554902866024</v>
      </c>
      <c r="AF31" s="191">
        <v>203.999749393594</v>
      </c>
      <c r="AG31" s="191">
        <v>211.707827630877</v>
      </c>
      <c r="AH31" s="191">
        <v>208.975679502017</v>
      </c>
      <c r="AI31" s="191">
        <v>219.004859650677</v>
      </c>
      <c r="AJ31" s="191">
        <v>221.452741106242</v>
      </c>
      <c r="AK31" s="191">
        <v>217.920972829256</v>
      </c>
      <c r="AL31" s="191">
        <v>214.42305833827</v>
      </c>
      <c r="AM31" s="191">
        <v>217.4353110628</v>
      </c>
      <c r="AN31" s="191">
        <v>226.457211897027</v>
      </c>
      <c r="AO31" s="191">
        <v>212.684207270836</v>
      </c>
      <c r="AP31" s="191">
        <v>220.492501066716</v>
      </c>
      <c r="AQ31" s="191">
        <v>215.10717408249</v>
      </c>
      <c r="AR31" s="191">
        <v>216.819032960454</v>
      </c>
      <c r="AS31" s="191">
        <v>212.553695259808</v>
      </c>
      <c r="AT31" s="191">
        <v>202.315374933435</v>
      </c>
      <c r="AU31" s="191">
        <v>210.022121414181</v>
      </c>
      <c r="AV31" s="191">
        <v>203.789436783107</v>
      </c>
      <c r="AW31" s="191">
        <v>197.474403962082</v>
      </c>
      <c r="AX31" s="191">
        <v>211.997079686814</v>
      </c>
      <c r="AY31" s="191">
        <v>206.478833700442</v>
      </c>
      <c r="AZ31" s="191">
        <v>205.552010682705</v>
      </c>
      <c r="BA31" s="191">
        <v>209.918289406262</v>
      </c>
      <c r="BB31" s="191">
        <v>207.972732129903</v>
      </c>
      <c r="BC31" s="191">
        <v>209.481437543699</v>
      </c>
      <c r="BD31" s="191">
        <v>205.530465753425</v>
      </c>
      <c r="BE31" s="192">
        <v>187.610564346426</v>
      </c>
      <c r="BF31" s="193">
        <v>-0.0871885408389869</v>
      </c>
      <c r="BG31" s="193">
        <v>0.00157789685568077</v>
      </c>
      <c r="BH31" s="193">
        <v>0.00205988509950371</v>
      </c>
    </row>
    <row r="32" spans="8:8">
      <c r="A32" s="124" t="s">
        <v>120</v>
      </c>
      <c r="B32" s="191">
        <v>1065.49676712329</v>
      </c>
      <c r="C32" s="191">
        <v>1145.22252054795</v>
      </c>
      <c r="D32" s="191">
        <v>1315.15671232877</v>
      </c>
      <c r="E32" s="191">
        <v>1418.65726775956</v>
      </c>
      <c r="F32" s="191">
        <v>1641.93347945205</v>
      </c>
      <c r="G32" s="191">
        <v>1860.03783561644</v>
      </c>
      <c r="H32" s="191">
        <v>2022.41693150685</v>
      </c>
      <c r="I32" s="191">
        <v>2237.72833333333</v>
      </c>
      <c r="J32" s="191">
        <v>2499.07936986301</v>
      </c>
      <c r="K32" s="191">
        <v>2374.83416438356</v>
      </c>
      <c r="L32" s="191">
        <v>2181.47887671233</v>
      </c>
      <c r="M32" s="191">
        <v>2349.02049180328</v>
      </c>
      <c r="N32" s="191">
        <v>2272.06698630137</v>
      </c>
      <c r="O32" s="191">
        <v>2398.82504109589</v>
      </c>
      <c r="P32" s="191">
        <v>2388.38564383562</v>
      </c>
      <c r="Q32" s="191">
        <v>2219.9893442623</v>
      </c>
      <c r="R32" s="191">
        <v>2023.29687671233</v>
      </c>
      <c r="S32" s="191">
        <v>1883.31580821918</v>
      </c>
      <c r="T32" s="191">
        <v>1849.98063013699</v>
      </c>
      <c r="U32" s="191">
        <v>1786.54806010929</v>
      </c>
      <c r="V32" s="191">
        <v>1769.06178082192</v>
      </c>
      <c r="W32" s="191">
        <v>1809.70498630137</v>
      </c>
      <c r="X32" s="191">
        <v>1824.20175342466</v>
      </c>
      <c r="Y32" s="191">
        <v>1807.44079234973</v>
      </c>
      <c r="Z32" s="191">
        <v>1857.16139726027</v>
      </c>
      <c r="AA32" s="191">
        <v>1894.60619178082</v>
      </c>
      <c r="AB32" s="191">
        <v>2001.12819178082</v>
      </c>
      <c r="AC32" s="191">
        <v>1995.70752019341</v>
      </c>
      <c r="AD32" s="191">
        <v>1925.46300525873</v>
      </c>
      <c r="AE32" s="191">
        <v>1864.10433002323</v>
      </c>
      <c r="AF32" s="191">
        <v>1879.10297530676</v>
      </c>
      <c r="AG32" s="191">
        <v>1916.19254030805</v>
      </c>
      <c r="AH32" s="191">
        <v>1935.89530515162</v>
      </c>
      <c r="AI32" s="191">
        <v>2002.19409038063</v>
      </c>
      <c r="AJ32" s="191">
        <v>2029.84744894046</v>
      </c>
      <c r="AK32" s="191">
        <v>1993.68078500461</v>
      </c>
      <c r="AL32" s="191">
        <v>2009.45863081714</v>
      </c>
      <c r="AM32" s="191">
        <v>1952.96467006167</v>
      </c>
      <c r="AN32" s="191">
        <v>1951.1001658604</v>
      </c>
      <c r="AO32" s="191">
        <v>1962.84204050567</v>
      </c>
      <c r="AP32" s="191">
        <v>1945.40334699596</v>
      </c>
      <c r="AQ32" s="191">
        <v>1941.32837810638</v>
      </c>
      <c r="AR32" s="191">
        <v>1909.57357776703</v>
      </c>
      <c r="AS32" s="191">
        <v>1886.17232700976</v>
      </c>
      <c r="AT32" s="191">
        <v>1819.14806151213</v>
      </c>
      <c r="AU32" s="191">
        <v>1759.72659129974</v>
      </c>
      <c r="AV32" s="191">
        <v>1721.33891803131</v>
      </c>
      <c r="AW32" s="191">
        <v>1669.11372762989</v>
      </c>
      <c r="AX32" s="191">
        <v>1657.32047716828</v>
      </c>
      <c r="AY32" s="191">
        <v>1609.5936695429</v>
      </c>
      <c r="AZ32" s="191">
        <v>1611.04684422577</v>
      </c>
      <c r="BA32" s="191">
        <v>1595.61121946844</v>
      </c>
      <c r="BB32" s="191">
        <v>1607.17087371907</v>
      </c>
      <c r="BC32" s="191">
        <v>1605.21401216406</v>
      </c>
      <c r="BD32" s="191">
        <v>1599.36341733247</v>
      </c>
      <c r="BE32" s="192">
        <v>1369.51765865812</v>
      </c>
      <c r="BF32" s="193">
        <v>-0.143710776539892</v>
      </c>
      <c r="BG32" s="193">
        <v>-0.0127937163736801</v>
      </c>
      <c r="BH32" s="193">
        <v>0.0150367279604146</v>
      </c>
    </row>
    <row r="33" spans="8:8">
      <c r="A33" s="124" t="s">
        <v>121</v>
      </c>
      <c r="B33" s="191">
        <v>1708.63150684932</v>
      </c>
      <c r="C33" s="191">
        <v>1915.96794520548</v>
      </c>
      <c r="D33" s="191">
        <v>1997.30597260274</v>
      </c>
      <c r="E33" s="191">
        <v>2233.02336065574</v>
      </c>
      <c r="F33" s="191">
        <v>2520.92824657534</v>
      </c>
      <c r="G33" s="191">
        <v>2765.05035616438</v>
      </c>
      <c r="H33" s="191">
        <v>2888.10912328767</v>
      </c>
      <c r="I33" s="191">
        <v>3036.93092896175</v>
      </c>
      <c r="J33" s="191">
        <v>3249.32597260274</v>
      </c>
      <c r="K33" s="191">
        <v>2956.80665753425</v>
      </c>
      <c r="L33" s="191">
        <v>2874.84893150685</v>
      </c>
      <c r="M33" s="191">
        <v>3097.39409836066</v>
      </c>
      <c r="N33" s="191">
        <v>3072.84504109589</v>
      </c>
      <c r="O33" s="191">
        <v>3229.5904109589</v>
      </c>
      <c r="P33" s="191">
        <v>3336.60065753425</v>
      </c>
      <c r="Q33" s="191">
        <v>3014.44199453552</v>
      </c>
      <c r="R33" s="191">
        <v>2753.70356164384</v>
      </c>
      <c r="S33" s="191">
        <v>2608.49298630137</v>
      </c>
      <c r="T33" s="191">
        <v>2564.03789041096</v>
      </c>
      <c r="U33" s="191">
        <v>2555.1743715847</v>
      </c>
      <c r="V33" s="191">
        <v>2643.49583561644</v>
      </c>
      <c r="W33" s="191">
        <v>2778.54961643836</v>
      </c>
      <c r="X33" s="191">
        <v>2719.68104109589</v>
      </c>
      <c r="Y33" s="191">
        <v>2723.18084699454</v>
      </c>
      <c r="Z33" s="191">
        <v>2571.50569863014</v>
      </c>
      <c r="AA33" s="191">
        <v>2684.62476712329</v>
      </c>
      <c r="AB33" s="191">
        <v>2810.17619178082</v>
      </c>
      <c r="AC33" s="191">
        <v>2827.12920948822</v>
      </c>
      <c r="AD33" s="191">
        <v>2881.43860434753</v>
      </c>
      <c r="AE33" s="191">
        <v>2859.04294801778</v>
      </c>
      <c r="AF33" s="191">
        <v>2860.26534019035</v>
      </c>
      <c r="AG33" s="191">
        <v>2900.20580224358</v>
      </c>
      <c r="AH33" s="191">
        <v>2895.37274873906</v>
      </c>
      <c r="AI33" s="191">
        <v>2897.83494681522</v>
      </c>
      <c r="AJ33" s="191">
        <v>2805.78947107754</v>
      </c>
      <c r="AK33" s="191">
        <v>2745.62857067234</v>
      </c>
      <c r="AL33" s="191">
        <v>2786.43319664593</v>
      </c>
      <c r="AM33" s="191">
        <v>2696.01555823715</v>
      </c>
      <c r="AN33" s="191">
        <v>2647.31071360658</v>
      </c>
      <c r="AO33" s="191">
        <v>2617.8754064725</v>
      </c>
      <c r="AP33" s="191">
        <v>2589.33344046647</v>
      </c>
      <c r="AQ33" s="191">
        <v>2605.65629937351</v>
      </c>
      <c r="AR33" s="191">
        <v>2376.4728972137</v>
      </c>
      <c r="AS33" s="191">
        <v>2498.56495034265</v>
      </c>
      <c r="AT33" s="191">
        <v>2405.11808234241</v>
      </c>
      <c r="AU33" s="191">
        <v>2441.10909589041</v>
      </c>
      <c r="AV33" s="191">
        <v>2364.82339726027</v>
      </c>
      <c r="AW33" s="191">
        <v>2351.64532786885</v>
      </c>
      <c r="AX33" s="191">
        <v>2404.33328767123</v>
      </c>
      <c r="AY33" s="191">
        <v>2343.90389041096</v>
      </c>
      <c r="AZ33" s="191">
        <v>2336.12945205479</v>
      </c>
      <c r="BA33" s="191">
        <v>2374.45639344262</v>
      </c>
      <c r="BB33" s="191">
        <v>2442.50888847378</v>
      </c>
      <c r="BC33" s="191">
        <v>2325.45225704846</v>
      </c>
      <c r="BD33" s="191">
        <v>2339.2524055254</v>
      </c>
      <c r="BE33" s="192">
        <v>2127.30580229222</v>
      </c>
      <c r="BF33" s="193">
        <v>-0.0906044182032519</v>
      </c>
      <c r="BG33" s="193">
        <v>-0.00277290911912997</v>
      </c>
      <c r="BH33" s="193">
        <v>0.0233569231002262</v>
      </c>
    </row>
    <row r="34" spans="8:8">
      <c r="A34" s="124" t="s">
        <v>122</v>
      </c>
      <c r="B34" s="191">
        <v>84.7706301369863</v>
      </c>
      <c r="C34" s="191">
        <v>92.8214520547945</v>
      </c>
      <c r="D34" s="191">
        <v>109.21298630137</v>
      </c>
      <c r="E34" s="191">
        <v>112.241721311475</v>
      </c>
      <c r="F34" s="191">
        <v>119.948219178082</v>
      </c>
      <c r="G34" s="191">
        <v>129.852301369863</v>
      </c>
      <c r="H34" s="191">
        <v>143.342082191781</v>
      </c>
      <c r="I34" s="191">
        <v>164.90106557377</v>
      </c>
      <c r="J34" s="191">
        <v>192.440876712329</v>
      </c>
      <c r="K34" s="191">
        <v>179.702273972603</v>
      </c>
      <c r="L34" s="191">
        <v>190.968575342466</v>
      </c>
      <c r="M34" s="191">
        <v>203.190928961749</v>
      </c>
      <c r="N34" s="191">
        <v>208.209452054795</v>
      </c>
      <c r="O34" s="191">
        <v>228.013835616438</v>
      </c>
      <c r="P34" s="191">
        <v>240.883232876712</v>
      </c>
      <c r="Q34" s="191">
        <v>246.010081967213</v>
      </c>
      <c r="R34" s="191">
        <v>231.497178082192</v>
      </c>
      <c r="S34" s="191">
        <v>236.592465753425</v>
      </c>
      <c r="T34" s="191">
        <v>226.771095890411</v>
      </c>
      <c r="U34" s="191">
        <v>232.090491803279</v>
      </c>
      <c r="V34" s="191">
        <v>241.934739726027</v>
      </c>
      <c r="W34" s="191">
        <v>244.394630136986</v>
      </c>
      <c r="X34" s="191">
        <v>265.428246575342</v>
      </c>
      <c r="Y34" s="191">
        <v>273.285846994536</v>
      </c>
      <c r="Z34" s="191">
        <v>297.583671232877</v>
      </c>
      <c r="AA34" s="191">
        <v>313.716760875963</v>
      </c>
      <c r="AB34" s="191">
        <v>320.570716723298</v>
      </c>
      <c r="AC34" s="191">
        <v>326.716829413742</v>
      </c>
      <c r="AD34" s="191">
        <v>334.004042962061</v>
      </c>
      <c r="AE34" s="191">
        <v>341.571556058701</v>
      </c>
      <c r="AF34" s="191">
        <v>356.165518681774</v>
      </c>
      <c r="AG34" s="191">
        <v>369.673547530044</v>
      </c>
      <c r="AH34" s="191">
        <v>374.922876712329</v>
      </c>
      <c r="AI34" s="191">
        <v>391.885117040347</v>
      </c>
      <c r="AJ34" s="191">
        <v>383.070810085349</v>
      </c>
      <c r="AK34" s="191">
        <v>396.812662073354</v>
      </c>
      <c r="AL34" s="191">
        <v>403.697545416845</v>
      </c>
      <c r="AM34" s="191">
        <v>406.341354298213</v>
      </c>
      <c r="AN34" s="191">
        <v>427.408590907267</v>
      </c>
      <c r="AO34" s="191">
        <v>417.73326250587</v>
      </c>
      <c r="AP34" s="191">
        <v>421.801479452055</v>
      </c>
      <c r="AQ34" s="191">
        <v>440.79870549586</v>
      </c>
      <c r="AR34" s="191">
        <v>447.943110647959</v>
      </c>
      <c r="AS34" s="191">
        <v>427.677038304897</v>
      </c>
      <c r="AT34" s="191">
        <v>403.942723717885</v>
      </c>
      <c r="AU34" s="191">
        <v>368.616392644595</v>
      </c>
      <c r="AV34" s="191">
        <v>351.783898999567</v>
      </c>
      <c r="AW34" s="191">
        <v>307.395114625608</v>
      </c>
      <c r="AX34" s="191">
        <v>285.056197176705</v>
      </c>
      <c r="AY34" s="191">
        <v>283.962055976763</v>
      </c>
      <c r="AZ34" s="191">
        <v>297.115709270321</v>
      </c>
      <c r="BA34" s="191">
        <v>296.915630742891</v>
      </c>
      <c r="BB34" s="191">
        <v>301.348477512244</v>
      </c>
      <c r="BC34" s="191">
        <v>298.007670821918</v>
      </c>
      <c r="BD34" s="191">
        <v>308.087442575342</v>
      </c>
      <c r="BE34" s="192">
        <v>249.073551981328</v>
      </c>
      <c r="BF34" s="193">
        <v>-0.191549159228011</v>
      </c>
      <c r="BG34" s="193">
        <v>-0.0267253300259948</v>
      </c>
      <c r="BH34" s="193">
        <v>0.00273472285632817</v>
      </c>
    </row>
    <row r="35" spans="8:8">
      <c r="A35" s="124" t="s">
        <v>123</v>
      </c>
      <c r="B35" s="191">
        <v>73.1224657534246</v>
      </c>
      <c r="C35" s="191">
        <v>80.9245205479452</v>
      </c>
      <c r="D35" s="191">
        <v>86.0606575342466</v>
      </c>
      <c r="E35" s="191">
        <v>90.2286338797814</v>
      </c>
      <c r="F35" s="191">
        <v>101.011698630137</v>
      </c>
      <c r="G35" s="191">
        <v>117.526273972603</v>
      </c>
      <c r="H35" s="191">
        <v>132.698712328767</v>
      </c>
      <c r="I35" s="191">
        <v>144.068770491803</v>
      </c>
      <c r="J35" s="191">
        <v>163.105315068493</v>
      </c>
      <c r="K35" s="191">
        <v>178.353780821918</v>
      </c>
      <c r="L35" s="191">
        <v>202.535095890411</v>
      </c>
      <c r="M35" s="191">
        <v>212.471147540984</v>
      </c>
      <c r="N35" s="191">
        <v>225.917232876712</v>
      </c>
      <c r="O35" s="191">
        <v>249.261561643836</v>
      </c>
      <c r="P35" s="191">
        <v>236.213424657534</v>
      </c>
      <c r="Q35" s="191">
        <v>230.51306010929</v>
      </c>
      <c r="R35" s="191">
        <v>221.395479452055</v>
      </c>
      <c r="S35" s="191">
        <v>210.487863013699</v>
      </c>
      <c r="T35" s="191">
        <v>199.956684931507</v>
      </c>
      <c r="U35" s="191">
        <v>207.731612021858</v>
      </c>
      <c r="V35" s="191">
        <v>212.13501369863</v>
      </c>
      <c r="W35" s="191">
        <v>197.396547945205</v>
      </c>
      <c r="X35" s="191">
        <v>206.554876712329</v>
      </c>
      <c r="Y35" s="191">
        <v>192.344316939891</v>
      </c>
      <c r="Z35" s="191">
        <v>188.365479452055</v>
      </c>
      <c r="AA35" s="191">
        <v>190.74945897267</v>
      </c>
      <c r="AB35" s="191">
        <v>161.321011557383</v>
      </c>
      <c r="AC35" s="191">
        <v>170.996934305827</v>
      </c>
      <c r="AD35" s="191">
        <v>154.828078667837</v>
      </c>
      <c r="AE35" s="191">
        <v>159.377618280489</v>
      </c>
      <c r="AF35" s="191">
        <v>152.525853140844</v>
      </c>
      <c r="AG35" s="191">
        <v>141.35891559309</v>
      </c>
      <c r="AH35" s="191">
        <v>145.501526279188</v>
      </c>
      <c r="AI35" s="191">
        <v>154.597269805072</v>
      </c>
      <c r="AJ35" s="191">
        <v>146.92458491537</v>
      </c>
      <c r="AK35" s="191">
        <v>142.585327069538</v>
      </c>
      <c r="AL35" s="191">
        <v>138.20062778452</v>
      </c>
      <c r="AM35" s="191">
        <v>138.354924151277</v>
      </c>
      <c r="AN35" s="191">
        <v>128.383413455911</v>
      </c>
      <c r="AO35" s="191">
        <v>136.165381961624</v>
      </c>
      <c r="AP35" s="191">
        <v>157.547142696093</v>
      </c>
      <c r="AQ35" s="191">
        <v>168.262467884325</v>
      </c>
      <c r="AR35" s="191">
        <v>168.350901894387</v>
      </c>
      <c r="AS35" s="191">
        <v>163.457457448511</v>
      </c>
      <c r="AT35" s="191">
        <v>154.371891086422</v>
      </c>
      <c r="AU35" s="191">
        <v>145.989430382507</v>
      </c>
      <c r="AV35" s="191">
        <v>142.371834472169</v>
      </c>
      <c r="AW35" s="191">
        <v>133.159907327801</v>
      </c>
      <c r="AX35" s="191">
        <v>132.06673126381</v>
      </c>
      <c r="AY35" s="191">
        <v>146.909355475296</v>
      </c>
      <c r="AZ35" s="191">
        <v>157.078825696245</v>
      </c>
      <c r="BA35" s="191">
        <v>156.792755690303</v>
      </c>
      <c r="BB35" s="191">
        <v>168.063340120461</v>
      </c>
      <c r="BC35" s="191">
        <v>180.018205349809</v>
      </c>
      <c r="BD35" s="191">
        <v>181.53041450456</v>
      </c>
      <c r="BE35" s="192">
        <v>170.607871697848</v>
      </c>
      <c r="BF35" s="193">
        <v>-0.0601692164727441</v>
      </c>
      <c r="BG35" s="193">
        <v>0.0163378916845269</v>
      </c>
      <c r="BH35" s="193">
        <v>0.00187320268446883</v>
      </c>
    </row>
    <row r="36" spans="8:8">
      <c r="A36" s="124" t="s">
        <v>124</v>
      </c>
      <c r="B36" s="191">
        <v>9.40309589041096</v>
      </c>
      <c r="C36" s="191">
        <v>10.1242739726027</v>
      </c>
      <c r="D36" s="191">
        <v>9.87608219178082</v>
      </c>
      <c r="E36" s="191">
        <v>10.5174043715847</v>
      </c>
      <c r="F36" s="191">
        <v>9.71178082191781</v>
      </c>
      <c r="G36" s="191">
        <v>9.96265753424658</v>
      </c>
      <c r="H36" s="191">
        <v>10.8335068493151</v>
      </c>
      <c r="I36" s="191">
        <v>11.5812021857923</v>
      </c>
      <c r="J36" s="191">
        <v>13.4641095890411</v>
      </c>
      <c r="K36" s="191">
        <v>12.5096438356164</v>
      </c>
      <c r="L36" s="191">
        <v>11.8171232876712</v>
      </c>
      <c r="M36" s="191">
        <v>11.822349726776</v>
      </c>
      <c r="N36" s="191">
        <v>12.3872876712329</v>
      </c>
      <c r="O36" s="191">
        <v>13.0147945205479</v>
      </c>
      <c r="P36" s="191">
        <v>12.5625205479452</v>
      </c>
      <c r="Q36" s="191">
        <v>11.5869398907104</v>
      </c>
      <c r="R36" s="191">
        <v>11.361698630137</v>
      </c>
      <c r="S36" s="191">
        <v>10.4368219178082</v>
      </c>
      <c r="T36" s="191">
        <v>10.1335342465753</v>
      </c>
      <c r="U36" s="191">
        <v>10.5535519125683</v>
      </c>
      <c r="V36" s="191">
        <v>10.6627397260274</v>
      </c>
      <c r="W36" s="191">
        <v>10.8009315068493</v>
      </c>
      <c r="X36" s="191">
        <v>11.7444109589041</v>
      </c>
      <c r="Y36" s="191">
        <v>12.2272950819672</v>
      </c>
      <c r="Z36" s="191">
        <v>13.1515342465753</v>
      </c>
      <c r="AA36" s="191">
        <v>13.3918904109589</v>
      </c>
      <c r="AB36" s="191">
        <v>12.5944657534247</v>
      </c>
      <c r="AC36" s="191">
        <v>13.4672677595628</v>
      </c>
      <c r="AD36" s="191">
        <v>13.9745479452055</v>
      </c>
      <c r="AE36" s="191">
        <v>14.1575616438356</v>
      </c>
      <c r="AF36" s="191">
        <v>14.2592602739726</v>
      </c>
      <c r="AG36" s="191">
        <v>15.9318032786885</v>
      </c>
      <c r="AH36" s="191">
        <v>15.6584109589041</v>
      </c>
      <c r="AI36" s="191">
        <v>16.0788493150685</v>
      </c>
      <c r="AJ36" s="191">
        <v>16.1487123287671</v>
      </c>
      <c r="AK36" s="191">
        <v>16.4260655737705</v>
      </c>
      <c r="AL36" s="191">
        <v>15.418602739726</v>
      </c>
      <c r="AM36" s="191">
        <v>16.0226849315068</v>
      </c>
      <c r="AN36" s="191">
        <v>16.2288555105315</v>
      </c>
      <c r="AO36" s="191">
        <v>16.9960848354023</v>
      </c>
      <c r="AP36" s="191">
        <v>17.3625177219314</v>
      </c>
      <c r="AQ36" s="191">
        <v>17.6177491693681</v>
      </c>
      <c r="AR36" s="191">
        <v>17.6589035094362</v>
      </c>
      <c r="AS36" s="191">
        <v>16.3181722156227</v>
      </c>
      <c r="AT36" s="191">
        <v>15.1732261151575</v>
      </c>
      <c r="AU36" s="191">
        <v>14.5433376386181</v>
      </c>
      <c r="AV36" s="191">
        <v>14.3602876725797</v>
      </c>
      <c r="AW36" s="191">
        <v>14.1832900708981</v>
      </c>
      <c r="AX36" s="191">
        <v>14.8982372075041</v>
      </c>
      <c r="AY36" s="191">
        <v>15.6477754159454</v>
      </c>
      <c r="AZ36" s="191">
        <v>17.2441040361877</v>
      </c>
      <c r="BA36" s="191">
        <v>19.0423795414393</v>
      </c>
      <c r="BB36" s="191">
        <v>21.2959292585712</v>
      </c>
      <c r="BC36" s="191">
        <v>23.0327646197816</v>
      </c>
      <c r="BD36" s="191">
        <v>19.6399711801052</v>
      </c>
      <c r="BE36" s="192">
        <v>14.7096753513274</v>
      </c>
      <c r="BF36" s="193">
        <v>-0.251033760872933</v>
      </c>
      <c r="BG36" s="193">
        <v>0.0261392307853312</v>
      </c>
      <c r="BH36" s="193">
        <v>1.61506049407678E-4</v>
      </c>
    </row>
    <row r="37" spans="8:8">
      <c r="A37" s="124" t="s">
        <v>125</v>
      </c>
      <c r="B37" s="191">
        <v>46.5492602739726</v>
      </c>
      <c r="C37" s="191">
        <v>52.1694794520548</v>
      </c>
      <c r="D37" s="191">
        <v>58.4850136986301</v>
      </c>
      <c r="E37" s="191">
        <v>64.8064207650273</v>
      </c>
      <c r="F37" s="191">
        <v>70.9425753424657</v>
      </c>
      <c r="G37" s="191">
        <v>79.3459726027397</v>
      </c>
      <c r="H37" s="191">
        <v>87.8067397260274</v>
      </c>
      <c r="I37" s="191">
        <v>96.2234153005464</v>
      </c>
      <c r="J37" s="191">
        <v>104.456109589041</v>
      </c>
      <c r="K37" s="191">
        <v>103.463534246575</v>
      </c>
      <c r="L37" s="191">
        <v>101.281287671233</v>
      </c>
      <c r="M37" s="191">
        <v>102.669781420765</v>
      </c>
      <c r="N37" s="191">
        <v>110.129452054795</v>
      </c>
      <c r="O37" s="191">
        <v>119.867068493151</v>
      </c>
      <c r="P37" s="191">
        <v>125.500712328767</v>
      </c>
      <c r="Q37" s="191">
        <v>112.976448087432</v>
      </c>
      <c r="R37" s="191">
        <v>101.447726027397</v>
      </c>
      <c r="S37" s="191">
        <v>89.9283835616438</v>
      </c>
      <c r="T37" s="191">
        <v>81.788301369863</v>
      </c>
      <c r="U37" s="191">
        <v>80.189781420765</v>
      </c>
      <c r="V37" s="191">
        <v>80.2420821917808</v>
      </c>
      <c r="W37" s="191">
        <v>97.8501643835616</v>
      </c>
      <c r="X37" s="191">
        <v>86.668</v>
      </c>
      <c r="Y37" s="191">
        <v>79.5039617486339</v>
      </c>
      <c r="Z37" s="191">
        <v>82.1297534246575</v>
      </c>
      <c r="AA37" s="191">
        <v>90.3998647589749</v>
      </c>
      <c r="AB37" s="191">
        <v>98.7064436360189</v>
      </c>
      <c r="AC37" s="191">
        <v>102.983485517554</v>
      </c>
      <c r="AD37" s="191">
        <v>104.64883230549</v>
      </c>
      <c r="AE37" s="191">
        <v>113.823633807457</v>
      </c>
      <c r="AF37" s="191">
        <v>116.20937391673</v>
      </c>
      <c r="AG37" s="191">
        <v>122.038437275287</v>
      </c>
      <c r="AH37" s="191">
        <v>133.174176278937</v>
      </c>
      <c r="AI37" s="191">
        <v>148.874560249538</v>
      </c>
      <c r="AJ37" s="191">
        <v>168.305947627133</v>
      </c>
      <c r="AK37" s="191">
        <v>168.026682395205</v>
      </c>
      <c r="AL37" s="191">
        <v>181.539777139429</v>
      </c>
      <c r="AM37" s="191">
        <v>178.671679122193</v>
      </c>
      <c r="AN37" s="191">
        <v>174.897388410803</v>
      </c>
      <c r="AO37" s="191">
        <v>180.508253303278</v>
      </c>
      <c r="AP37" s="191">
        <v>190.684460853797</v>
      </c>
      <c r="AQ37" s="191">
        <v>191.007939854684</v>
      </c>
      <c r="AR37" s="191">
        <v>194.901103754964</v>
      </c>
      <c r="AS37" s="191">
        <v>187.105311415315</v>
      </c>
      <c r="AT37" s="191">
        <v>166.180584007574</v>
      </c>
      <c r="AU37" s="191">
        <v>158.206583442704</v>
      </c>
      <c r="AV37" s="191">
        <v>146.693289471732</v>
      </c>
      <c r="AW37" s="191">
        <v>138.195280976121</v>
      </c>
      <c r="AX37" s="191">
        <v>139.848840724938</v>
      </c>
      <c r="AY37" s="191">
        <v>138.899781265613</v>
      </c>
      <c r="AZ37" s="191">
        <v>145.595909789207</v>
      </c>
      <c r="BA37" s="191">
        <v>152.09281507306</v>
      </c>
      <c r="BB37" s="191">
        <v>152.680654018425</v>
      </c>
      <c r="BC37" s="191">
        <v>158.609731167347</v>
      </c>
      <c r="BD37" s="191">
        <v>157.571787306951</v>
      </c>
      <c r="BE37" s="192">
        <v>132.168799671393</v>
      </c>
      <c r="BF37" s="193">
        <v>-0.161215329658427</v>
      </c>
      <c r="BG37" s="193">
        <v>-0.00530526766372652</v>
      </c>
      <c r="BH37" s="193">
        <v>0.00145115783863682</v>
      </c>
    </row>
    <row r="38" spans="8:8">
      <c r="A38" s="124" t="s">
        <v>126</v>
      </c>
      <c r="B38" s="191">
        <v>978.985917808219</v>
      </c>
      <c r="C38" s="191">
        <v>1079.86210958904</v>
      </c>
      <c r="D38" s="191">
        <v>1198.53290410959</v>
      </c>
      <c r="E38" s="191">
        <v>1318.66505464481</v>
      </c>
      <c r="F38" s="191">
        <v>1462.60364383562</v>
      </c>
      <c r="G38" s="191">
        <v>1658.88802739726</v>
      </c>
      <c r="H38" s="191">
        <v>1789.87391780822</v>
      </c>
      <c r="I38" s="191">
        <v>1885.62180327869</v>
      </c>
      <c r="J38" s="191">
        <v>1982.79460273973</v>
      </c>
      <c r="K38" s="191">
        <v>1927.03101369863</v>
      </c>
      <c r="L38" s="191">
        <v>1814.70254794521</v>
      </c>
      <c r="M38" s="191">
        <v>1890.73857923497</v>
      </c>
      <c r="N38" s="191">
        <v>1844.11750684932</v>
      </c>
      <c r="O38" s="191">
        <v>1975.59243835616</v>
      </c>
      <c r="P38" s="191">
        <v>2035.51271232877</v>
      </c>
      <c r="Q38" s="191">
        <v>1929.29322404372</v>
      </c>
      <c r="R38" s="191">
        <v>1900.22145205479</v>
      </c>
      <c r="S38" s="191">
        <v>1809.36632876712</v>
      </c>
      <c r="T38" s="191">
        <v>1815.81306849315</v>
      </c>
      <c r="U38" s="191">
        <v>1732.33795081967</v>
      </c>
      <c r="V38" s="191">
        <v>1725.92594520548</v>
      </c>
      <c r="W38" s="191">
        <v>1765.92767123288</v>
      </c>
      <c r="X38" s="191">
        <v>1845.15649315069</v>
      </c>
      <c r="Y38" s="191">
        <v>1876.33161202186</v>
      </c>
      <c r="Z38" s="191">
        <v>1909.0724109589</v>
      </c>
      <c r="AA38" s="191">
        <v>1969.22394520548</v>
      </c>
      <c r="AB38" s="191">
        <v>1968.93010958904</v>
      </c>
      <c r="AC38" s="191">
        <v>1989.33174863388</v>
      </c>
      <c r="AD38" s="191">
        <v>1948.07202739726</v>
      </c>
      <c r="AE38" s="191">
        <v>1943.15528767123</v>
      </c>
      <c r="AF38" s="191">
        <v>2013.68263013699</v>
      </c>
      <c r="AG38" s="191">
        <v>1977.93158469945</v>
      </c>
      <c r="AH38" s="191">
        <v>2001.55536986301</v>
      </c>
      <c r="AI38" s="191">
        <v>1991.36997260274</v>
      </c>
      <c r="AJ38" s="191">
        <v>1987.81369863014</v>
      </c>
      <c r="AK38" s="191">
        <v>1957.56770491803</v>
      </c>
      <c r="AL38" s="191">
        <v>1926.07695890411</v>
      </c>
      <c r="AM38" s="191">
        <v>1927.07476712329</v>
      </c>
      <c r="AN38" s="191">
        <v>1911.77583561644</v>
      </c>
      <c r="AO38" s="191">
        <v>1872.54648818922</v>
      </c>
      <c r="AP38" s="191">
        <v>1822.76075475625</v>
      </c>
      <c r="AQ38" s="191">
        <v>1818.16415553937</v>
      </c>
      <c r="AR38" s="191">
        <v>1770.32858304959</v>
      </c>
      <c r="AS38" s="191">
        <v>1675.33728878974</v>
      </c>
      <c r="AT38" s="191">
        <v>1563.56938057803</v>
      </c>
      <c r="AU38" s="191">
        <v>1538.45826055549</v>
      </c>
      <c r="AV38" s="191">
        <v>1495.12571010858</v>
      </c>
      <c r="AW38" s="191">
        <v>1400.70192941392</v>
      </c>
      <c r="AX38" s="191">
        <v>1288.95033522882</v>
      </c>
      <c r="AY38" s="191">
        <v>1219.51058792352</v>
      </c>
      <c r="AZ38" s="191">
        <v>1293.09090523283</v>
      </c>
      <c r="BA38" s="191">
        <v>1284.39820080312</v>
      </c>
      <c r="BB38" s="191">
        <v>1303.7437868183</v>
      </c>
      <c r="BC38" s="191">
        <v>1330.56991779594</v>
      </c>
      <c r="BD38" s="191">
        <v>1276.56417820296</v>
      </c>
      <c r="BE38" s="192">
        <v>1079.25219066754</v>
      </c>
      <c r="BF38" s="193">
        <v>-0.154564878839993</v>
      </c>
      <c r="BG38" s="193">
        <v>-0.0200756497278123</v>
      </c>
      <c r="BH38" s="193">
        <v>0.0118497351889936</v>
      </c>
    </row>
    <row r="39" spans="8:8">
      <c r="A39" s="124" t="s">
        <v>127</v>
      </c>
      <c r="B39" s="191" t="s">
        <v>114</v>
      </c>
      <c r="C39" s="191" t="s">
        <v>114</v>
      </c>
      <c r="D39" s="191" t="s">
        <v>114</v>
      </c>
      <c r="E39" s="191" t="s">
        <v>114</v>
      </c>
      <c r="F39" s="191" t="s">
        <v>114</v>
      </c>
      <c r="G39" s="191" t="s">
        <v>114</v>
      </c>
      <c r="H39" s="191" t="s">
        <v>114</v>
      </c>
      <c r="I39" s="191" t="s">
        <v>114</v>
      </c>
      <c r="J39" s="191" t="s">
        <v>114</v>
      </c>
      <c r="K39" s="191" t="s">
        <v>114</v>
      </c>
      <c r="L39" s="191" t="s">
        <v>114</v>
      </c>
      <c r="M39" s="191" t="s">
        <v>114</v>
      </c>
      <c r="N39" s="191" t="s">
        <v>114</v>
      </c>
      <c r="O39" s="191" t="s">
        <v>114</v>
      </c>
      <c r="P39" s="191" t="s">
        <v>114</v>
      </c>
      <c r="Q39" s="191" t="s">
        <v>114</v>
      </c>
      <c r="R39" s="191" t="s">
        <v>114</v>
      </c>
      <c r="S39" s="191" t="s">
        <v>114</v>
      </c>
      <c r="T39" s="191" t="s">
        <v>114</v>
      </c>
      <c r="U39" s="191" t="s">
        <v>114</v>
      </c>
      <c r="V39" s="191">
        <v>112.430054794521</v>
      </c>
      <c r="W39" s="191">
        <v>94.6503835616439</v>
      </c>
      <c r="X39" s="191">
        <v>76.9675890410959</v>
      </c>
      <c r="Y39" s="191">
        <v>68.8491530054644</v>
      </c>
      <c r="Z39" s="191">
        <v>69.0377808219178</v>
      </c>
      <c r="AA39" s="191">
        <v>65.0672054794521</v>
      </c>
      <c r="AB39" s="191">
        <v>63.1123835616439</v>
      </c>
      <c r="AC39" s="191">
        <v>47.906912568306</v>
      </c>
      <c r="AD39" s="191">
        <v>42.9733179994348</v>
      </c>
      <c r="AE39" s="191">
        <v>40.6500482191844</v>
      </c>
      <c r="AF39" s="191">
        <v>36.5866356330767</v>
      </c>
      <c r="AG39" s="191">
        <v>38.1747147650797</v>
      </c>
      <c r="AH39" s="191">
        <v>34.3304987239054</v>
      </c>
      <c r="AI39" s="191">
        <v>33.0421182510167</v>
      </c>
      <c r="AJ39" s="191">
        <v>30.9516029403896</v>
      </c>
      <c r="AK39" s="191">
        <v>26.2298634336294</v>
      </c>
      <c r="AL39" s="191">
        <v>30.513318436296</v>
      </c>
      <c r="AM39" s="191">
        <v>30.2226711946252</v>
      </c>
      <c r="AN39" s="191">
        <v>30.6510524124773</v>
      </c>
      <c r="AO39" s="191">
        <v>32.8185682903352</v>
      </c>
      <c r="AP39" s="191">
        <v>34.7669262072419</v>
      </c>
      <c r="AQ39" s="191">
        <v>32.9679687680075</v>
      </c>
      <c r="AR39" s="191">
        <v>35.7568261620411</v>
      </c>
      <c r="AS39" s="191">
        <v>34.8675983738091</v>
      </c>
      <c r="AT39" s="191">
        <v>31.802715778723</v>
      </c>
      <c r="AU39" s="191">
        <v>36.4092042664306</v>
      </c>
      <c r="AV39" s="191">
        <v>33.5362947134776</v>
      </c>
      <c r="AW39" s="191">
        <v>33.4140349905869</v>
      </c>
      <c r="AX39" s="191">
        <v>33.9275045061503</v>
      </c>
      <c r="AY39" s="191">
        <v>34.2499397260587</v>
      </c>
      <c r="AZ39" s="191">
        <v>35.9171153552891</v>
      </c>
      <c r="BA39" s="191">
        <v>36.6807038944992</v>
      </c>
      <c r="BB39" s="191">
        <v>37.5570666304509</v>
      </c>
      <c r="BC39" s="191">
        <v>35.6807328173986</v>
      </c>
      <c r="BD39" s="191">
        <v>39.2358198082192</v>
      </c>
      <c r="BE39" s="192">
        <v>35.1301623034047</v>
      </c>
      <c r="BF39" s="193">
        <v>-0.104640543383126</v>
      </c>
      <c r="BG39" s="193">
        <v>0.0212259743829983</v>
      </c>
      <c r="BH39" s="193">
        <v>3.85714408589E-4</v>
      </c>
    </row>
    <row r="40" spans="8:8">
      <c r="A40" s="124" t="s">
        <v>128</v>
      </c>
      <c r="B40" s="191" t="s">
        <v>114</v>
      </c>
      <c r="C40" s="191" t="s">
        <v>114</v>
      </c>
      <c r="D40" s="191" t="s">
        <v>114</v>
      </c>
      <c r="E40" s="191" t="s">
        <v>114</v>
      </c>
      <c r="F40" s="191" t="s">
        <v>114</v>
      </c>
      <c r="G40" s="191" t="s">
        <v>114</v>
      </c>
      <c r="H40" s="191" t="s">
        <v>114</v>
      </c>
      <c r="I40" s="191" t="s">
        <v>114</v>
      </c>
      <c r="J40" s="191" t="s">
        <v>114</v>
      </c>
      <c r="K40" s="191" t="s">
        <v>114</v>
      </c>
      <c r="L40" s="191" t="s">
        <v>114</v>
      </c>
      <c r="M40" s="191" t="s">
        <v>114</v>
      </c>
      <c r="N40" s="191" t="s">
        <v>114</v>
      </c>
      <c r="O40" s="191" t="s">
        <v>114</v>
      </c>
      <c r="P40" s="191" t="s">
        <v>114</v>
      </c>
      <c r="Q40" s="191" t="s">
        <v>114</v>
      </c>
      <c r="R40" s="191" t="s">
        <v>114</v>
      </c>
      <c r="S40" s="191" t="s">
        <v>114</v>
      </c>
      <c r="T40" s="191" t="s">
        <v>114</v>
      </c>
      <c r="U40" s="191" t="s">
        <v>114</v>
      </c>
      <c r="V40" s="191">
        <v>167.16797260274</v>
      </c>
      <c r="W40" s="191">
        <v>139.913479452055</v>
      </c>
      <c r="X40" s="191">
        <v>153.580657534247</v>
      </c>
      <c r="Y40" s="191">
        <v>147.320464480874</v>
      </c>
      <c r="Z40" s="191">
        <v>151.613506849315</v>
      </c>
      <c r="AA40" s="191">
        <v>144.981123287671</v>
      </c>
      <c r="AB40" s="191">
        <v>159.563753424657</v>
      </c>
      <c r="AC40" s="191">
        <v>83.6984699453552</v>
      </c>
      <c r="AD40" s="191">
        <v>72.7467671232877</v>
      </c>
      <c r="AE40" s="191">
        <v>67.1139452054795</v>
      </c>
      <c r="AF40" s="191">
        <v>62.0588493150685</v>
      </c>
      <c r="AG40" s="191">
        <v>63.9622404371585</v>
      </c>
      <c r="AH40" s="191">
        <v>64.422301369863</v>
      </c>
      <c r="AI40" s="191">
        <v>73.347698630137</v>
      </c>
      <c r="AJ40" s="191">
        <v>61.0932328767123</v>
      </c>
      <c r="AK40" s="191">
        <v>47.9865027322404</v>
      </c>
      <c r="AL40" s="191">
        <v>54.7566301369863</v>
      </c>
      <c r="AM40" s="191">
        <v>51.4629315068493</v>
      </c>
      <c r="AN40" s="191">
        <v>49.7480273972603</v>
      </c>
      <c r="AO40" s="191">
        <v>53.358940441422</v>
      </c>
      <c r="AP40" s="191">
        <v>57.1368119415582</v>
      </c>
      <c r="AQ40" s="191">
        <v>57.932635723314</v>
      </c>
      <c r="AR40" s="191">
        <v>58.3067514885897</v>
      </c>
      <c r="AS40" s="191">
        <v>62.7055610938591</v>
      </c>
      <c r="AT40" s="191">
        <v>53.5711897012416</v>
      </c>
      <c r="AU40" s="191">
        <v>55.0154356164384</v>
      </c>
      <c r="AV40" s="191">
        <v>53.2925616438356</v>
      </c>
      <c r="AW40" s="191">
        <v>54.5206885245902</v>
      </c>
      <c r="AX40" s="191">
        <v>53.1751479452055</v>
      </c>
      <c r="AY40" s="191">
        <v>52.5057260273973</v>
      </c>
      <c r="AZ40" s="191">
        <v>57.0133506849315</v>
      </c>
      <c r="BA40" s="191">
        <v>61.2378825136612</v>
      </c>
      <c r="BB40" s="191">
        <v>63.8116109589041</v>
      </c>
      <c r="BC40" s="191">
        <v>67.8303835616438</v>
      </c>
      <c r="BD40" s="191">
        <v>68.0156164383562</v>
      </c>
      <c r="BE40" s="192">
        <v>64.143590286</v>
      </c>
      <c r="BF40" s="193">
        <v>-0.0569284872374198</v>
      </c>
      <c r="BG40" s="193">
        <v>0.0241598228412747</v>
      </c>
      <c r="BH40" s="193">
        <v>7.0426964664327E-4</v>
      </c>
    </row>
    <row r="41" spans="8:8">
      <c r="A41" s="124" t="s">
        <v>129</v>
      </c>
      <c r="B41" s="191">
        <v>16.1456164383562</v>
      </c>
      <c r="C41" s="191">
        <v>18.2766301369863</v>
      </c>
      <c r="D41" s="191">
        <v>20.1061369863014</v>
      </c>
      <c r="E41" s="191">
        <v>22.1556557377049</v>
      </c>
      <c r="F41" s="191">
        <v>24.6345479452055</v>
      </c>
      <c r="G41" s="191">
        <v>26.1539452054795</v>
      </c>
      <c r="H41" s="191">
        <v>27.2947945205479</v>
      </c>
      <c r="I41" s="191">
        <v>28.7030054644809</v>
      </c>
      <c r="J41" s="191">
        <v>31.8402191780822</v>
      </c>
      <c r="K41" s="191">
        <v>28.7298356164384</v>
      </c>
      <c r="L41" s="191">
        <v>25.903397260274</v>
      </c>
      <c r="M41" s="191">
        <v>27.9360928961749</v>
      </c>
      <c r="N41" s="191">
        <v>27.672301369863</v>
      </c>
      <c r="O41" s="191">
        <v>28.0302191780822</v>
      </c>
      <c r="P41" s="191">
        <v>26.4110684931507</v>
      </c>
      <c r="Q41" s="191">
        <v>22.452650273224</v>
      </c>
      <c r="R41" s="191">
        <v>21.7588493150685</v>
      </c>
      <c r="S41" s="191">
        <v>21.5055890410959</v>
      </c>
      <c r="T41" s="191">
        <v>20.5522465753425</v>
      </c>
      <c r="U41" s="191">
        <v>20.5755191256831</v>
      </c>
      <c r="V41" s="191">
        <v>21.8841643835616</v>
      </c>
      <c r="W41" s="191">
        <v>23.7032054794521</v>
      </c>
      <c r="X41" s="191">
        <v>26.6312054794521</v>
      </c>
      <c r="Y41" s="191">
        <v>27.2082513661202</v>
      </c>
      <c r="Z41" s="191">
        <v>29.962904109589</v>
      </c>
      <c r="AA41" s="191">
        <v>32.951100334272</v>
      </c>
      <c r="AB41" s="191">
        <v>38.4138763076573</v>
      </c>
      <c r="AC41" s="191">
        <v>39.4971719272801</v>
      </c>
      <c r="AD41" s="191">
        <v>39.452165026103</v>
      </c>
      <c r="AE41" s="191">
        <v>39.5668715414805</v>
      </c>
      <c r="AF41" s="191">
        <v>37.2548697371809</v>
      </c>
      <c r="AG41" s="191">
        <v>38.5318122311368</v>
      </c>
      <c r="AH41" s="191">
        <v>40.5183399332125</v>
      </c>
      <c r="AI41" s="191">
        <v>42.2545736485311</v>
      </c>
      <c r="AJ41" s="191">
        <v>45.1208253056774</v>
      </c>
      <c r="AK41" s="191">
        <v>48.1945115381121</v>
      </c>
      <c r="AL41" s="191">
        <v>51.269401164526</v>
      </c>
      <c r="AM41" s="191">
        <v>52.1356647840853</v>
      </c>
      <c r="AN41" s="191">
        <v>55.8777960786885</v>
      </c>
      <c r="AO41" s="191">
        <v>62.9755904073631</v>
      </c>
      <c r="AP41" s="191">
        <v>64.737831472387</v>
      </c>
      <c r="AQ41" s="191">
        <v>61.4906010518131</v>
      </c>
      <c r="AR41" s="191">
        <v>60.844662265727</v>
      </c>
      <c r="AS41" s="191">
        <v>61.097948171336</v>
      </c>
      <c r="AT41" s="191">
        <v>57.3583622524069</v>
      </c>
      <c r="AU41" s="191">
        <v>59.930229853212</v>
      </c>
      <c r="AV41" s="191">
        <v>61.2927066247398</v>
      </c>
      <c r="AW41" s="191">
        <v>58.9788159740362</v>
      </c>
      <c r="AX41" s="191">
        <v>58.2803975299507</v>
      </c>
      <c r="AY41" s="191">
        <v>56.6208434711858</v>
      </c>
      <c r="AZ41" s="191">
        <v>56.0138027378958</v>
      </c>
      <c r="BA41" s="191">
        <v>55.9776141873328</v>
      </c>
      <c r="BB41" s="191">
        <v>59.1493300094588</v>
      </c>
      <c r="BC41" s="191">
        <v>62.6949782777493</v>
      </c>
      <c r="BD41" s="191">
        <v>63.6624495616438</v>
      </c>
      <c r="BE41" s="192">
        <v>51.5089295398348</v>
      </c>
      <c r="BF41" s="193">
        <v>-0.190905629699983</v>
      </c>
      <c r="BG41" s="193">
        <v>0.0104821827703634</v>
      </c>
      <c r="BH41" s="193">
        <v>5.65546384981669E-4</v>
      </c>
    </row>
    <row r="42" spans="8:8">
      <c r="A42" s="124" t="s">
        <v>130</v>
      </c>
      <c r="B42" s="191">
        <v>477.891863013699</v>
      </c>
      <c r="C42" s="191">
        <v>521.759534246575</v>
      </c>
      <c r="D42" s="191">
        <v>533.562712328767</v>
      </c>
      <c r="E42" s="191">
        <v>572.523333333333</v>
      </c>
      <c r="F42" s="191">
        <v>625.222821917808</v>
      </c>
      <c r="G42" s="191">
        <v>699.746301369863</v>
      </c>
      <c r="H42" s="191">
        <v>695.686191780822</v>
      </c>
      <c r="I42" s="191">
        <v>776.911010928962</v>
      </c>
      <c r="J42" s="191">
        <v>808.20104109589</v>
      </c>
      <c r="K42" s="191">
        <v>697.976794520548</v>
      </c>
      <c r="L42" s="191">
        <v>687.901808219178</v>
      </c>
      <c r="M42" s="191">
        <v>771.364590163934</v>
      </c>
      <c r="N42" s="191">
        <v>744.161095890411</v>
      </c>
      <c r="O42" s="191">
        <v>774.948589041096</v>
      </c>
      <c r="P42" s="191">
        <v>838.548465753425</v>
      </c>
      <c r="Q42" s="191">
        <v>779.543114754098</v>
      </c>
      <c r="R42" s="191">
        <v>725.928794520548</v>
      </c>
      <c r="S42" s="191">
        <v>640.222520547945</v>
      </c>
      <c r="T42" s="191">
        <v>609.970698630137</v>
      </c>
      <c r="U42" s="191">
        <v>611.519754098361</v>
      </c>
      <c r="V42" s="191">
        <v>621.795410958904</v>
      </c>
      <c r="W42" s="191">
        <v>685.270534226575</v>
      </c>
      <c r="X42" s="191">
        <v>691.532684911507</v>
      </c>
      <c r="Y42" s="191">
        <v>726.660235012678</v>
      </c>
      <c r="Z42" s="191">
        <v>719.598287681233</v>
      </c>
      <c r="AA42" s="191">
        <v>750.771698680137</v>
      </c>
      <c r="AB42" s="191">
        <v>711.571738368204</v>
      </c>
      <c r="AC42" s="191">
        <v>756.181070644024</v>
      </c>
      <c r="AD42" s="191">
        <v>744.878352338399</v>
      </c>
      <c r="AE42" s="191">
        <v>740.912290015652</v>
      </c>
      <c r="AF42" s="191">
        <v>783.680102194557</v>
      </c>
      <c r="AG42" s="191">
        <v>778.398535371707</v>
      </c>
      <c r="AH42" s="191">
        <v>810.868311242509</v>
      </c>
      <c r="AI42" s="191">
        <v>820.383856719553</v>
      </c>
      <c r="AJ42" s="191">
        <v>840.445732321543</v>
      </c>
      <c r="AK42" s="191">
        <v>844.710617781175</v>
      </c>
      <c r="AL42" s="191">
        <v>886.23074466235</v>
      </c>
      <c r="AM42" s="191">
        <v>898.161136862559</v>
      </c>
      <c r="AN42" s="191">
        <v>901.020148360513</v>
      </c>
      <c r="AO42" s="191">
        <v>938.192523015228</v>
      </c>
      <c r="AP42" s="191">
        <v>990.49098560811</v>
      </c>
      <c r="AQ42" s="191">
        <v>982.542545146971</v>
      </c>
      <c r="AR42" s="191">
        <v>1033.8945273731</v>
      </c>
      <c r="AS42" s="191">
        <v>979.426260830584</v>
      </c>
      <c r="AT42" s="191">
        <v>945.243604819593</v>
      </c>
      <c r="AU42" s="191">
        <v>964.064935662465</v>
      </c>
      <c r="AV42" s="191">
        <v>972.366614484362</v>
      </c>
      <c r="AW42" s="191">
        <v>926.236461964995</v>
      </c>
      <c r="AX42" s="191">
        <v>899.527177569469</v>
      </c>
      <c r="AY42" s="191">
        <v>866.25889307091</v>
      </c>
      <c r="AZ42" s="191">
        <v>836.686923942108</v>
      </c>
      <c r="BA42" s="191">
        <v>854.359939034976</v>
      </c>
      <c r="BB42" s="191">
        <v>829.825763239972</v>
      </c>
      <c r="BC42" s="191">
        <v>857.839748354132</v>
      </c>
      <c r="BD42" s="191">
        <v>825.924915499117</v>
      </c>
      <c r="BE42" s="192">
        <v>770.979389668663</v>
      </c>
      <c r="BF42" s="193">
        <v>-0.0665260543656676</v>
      </c>
      <c r="BG42" s="193">
        <v>-0.0134032466259081</v>
      </c>
      <c r="BH42" s="193">
        <v>0.00846502947387565</v>
      </c>
    </row>
    <row r="43" spans="8:8">
      <c r="A43" s="124" t="s">
        <v>131</v>
      </c>
      <c r="B43" s="191" t="s">
        <v>114</v>
      </c>
      <c r="C43" s="191" t="s">
        <v>114</v>
      </c>
      <c r="D43" s="191" t="s">
        <v>114</v>
      </c>
      <c r="E43" s="191" t="s">
        <v>114</v>
      </c>
      <c r="F43" s="191" t="s">
        <v>114</v>
      </c>
      <c r="G43" s="191" t="s">
        <v>114</v>
      </c>
      <c r="H43" s="191" t="s">
        <v>114</v>
      </c>
      <c r="I43" s="191" t="s">
        <v>114</v>
      </c>
      <c r="J43" s="191" t="s">
        <v>114</v>
      </c>
      <c r="K43" s="191" t="s">
        <v>114</v>
      </c>
      <c r="L43" s="191" t="s">
        <v>114</v>
      </c>
      <c r="M43" s="191" t="s">
        <v>114</v>
      </c>
      <c r="N43" s="191" t="s">
        <v>114</v>
      </c>
      <c r="O43" s="191" t="s">
        <v>114</v>
      </c>
      <c r="P43" s="191" t="s">
        <v>114</v>
      </c>
      <c r="Q43" s="191" t="s">
        <v>114</v>
      </c>
      <c r="R43" s="191" t="s">
        <v>114</v>
      </c>
      <c r="S43" s="191" t="s">
        <v>114</v>
      </c>
      <c r="T43" s="191" t="s">
        <v>114</v>
      </c>
      <c r="U43" s="191" t="s">
        <v>114</v>
      </c>
      <c r="V43" s="191" t="s">
        <v>114</v>
      </c>
      <c r="W43" s="191" t="s">
        <v>114</v>
      </c>
      <c r="X43" s="191" t="s">
        <v>114</v>
      </c>
      <c r="Y43" s="191" t="s">
        <v>114</v>
      </c>
      <c r="Z43" s="191" t="s">
        <v>114</v>
      </c>
      <c r="AA43" s="191">
        <v>21.1040100017182</v>
      </c>
      <c r="AB43" s="191">
        <v>19.0226898682999</v>
      </c>
      <c r="AC43" s="191">
        <v>20.2567870271401</v>
      </c>
      <c r="AD43" s="191">
        <v>21.9385534991957</v>
      </c>
      <c r="AE43" s="191">
        <v>16.92523173359</v>
      </c>
      <c r="AF43" s="191">
        <v>16.1447483202791</v>
      </c>
      <c r="AG43" s="191">
        <v>24.2752765210339</v>
      </c>
      <c r="AH43" s="191">
        <v>20.5559626634415</v>
      </c>
      <c r="AI43" s="191">
        <v>18.5371844018387</v>
      </c>
      <c r="AJ43" s="191">
        <v>18.7850957043791</v>
      </c>
      <c r="AK43" s="191">
        <v>18.8899156657985</v>
      </c>
      <c r="AL43" s="191">
        <v>15.5779514953927</v>
      </c>
      <c r="AM43" s="191">
        <v>17.6906126522953</v>
      </c>
      <c r="AN43" s="191">
        <v>17.1531848498828</v>
      </c>
      <c r="AO43" s="191">
        <v>17.4485827431913</v>
      </c>
      <c r="AP43" s="191">
        <v>18.0242473530181</v>
      </c>
      <c r="AQ43" s="191">
        <v>18.9036686760889</v>
      </c>
      <c r="AR43" s="191">
        <v>20.5716345617216</v>
      </c>
      <c r="AS43" s="191">
        <v>18.7671434768106</v>
      </c>
      <c r="AT43" s="191">
        <v>19.5799039199842</v>
      </c>
      <c r="AU43" s="191">
        <v>18.9479678069565</v>
      </c>
      <c r="AV43" s="191">
        <v>19.556172258453</v>
      </c>
      <c r="AW43" s="191">
        <v>18.8115408878232</v>
      </c>
      <c r="AX43" s="191">
        <v>18.6058717127867</v>
      </c>
      <c r="AY43" s="191">
        <v>18.5562291904283</v>
      </c>
      <c r="AZ43" s="191">
        <v>19.9378047657903</v>
      </c>
      <c r="BA43" s="191">
        <v>22.1445475731629</v>
      </c>
      <c r="BB43" s="191">
        <v>21.3269163246475</v>
      </c>
      <c r="BC43" s="191">
        <v>20.5956007123288</v>
      </c>
      <c r="BD43" s="191">
        <v>22.3487119178082</v>
      </c>
      <c r="BE43" s="192">
        <v>19.947603438284</v>
      </c>
      <c r="BF43" s="193">
        <v>-0.107438338654806</v>
      </c>
      <c r="BG43" s="193">
        <v>0.0133143527182453</v>
      </c>
      <c r="BH43" s="193">
        <v>2.19016297064472E-4</v>
      </c>
    </row>
    <row r="44" spans="8:8">
      <c r="A44" s="124" t="s">
        <v>132</v>
      </c>
      <c r="B44" s="191">
        <v>99.4494520547945</v>
      </c>
      <c r="C44" s="191">
        <v>112.014493150685</v>
      </c>
      <c r="D44" s="191">
        <v>116.585671232877</v>
      </c>
      <c r="E44" s="191">
        <v>129.531912568306</v>
      </c>
      <c r="F44" s="191">
        <v>142.952191780822</v>
      </c>
      <c r="G44" s="191">
        <v>161.006082191781</v>
      </c>
      <c r="H44" s="191">
        <v>160.122849315068</v>
      </c>
      <c r="I44" s="191">
        <v>167.511448087432</v>
      </c>
      <c r="J44" s="191">
        <v>171.939479452055</v>
      </c>
      <c r="K44" s="191">
        <v>156.366</v>
      </c>
      <c r="L44" s="191">
        <v>162.424904109589</v>
      </c>
      <c r="M44" s="191">
        <v>178.538606557377</v>
      </c>
      <c r="N44" s="191">
        <v>176.649643835616</v>
      </c>
      <c r="O44" s="191">
        <v>200.472520547945</v>
      </c>
      <c r="P44" s="191">
        <v>199.826602739726</v>
      </c>
      <c r="Q44" s="191">
        <v>198.840245901639</v>
      </c>
      <c r="R44" s="191">
        <v>186.368849315068</v>
      </c>
      <c r="S44" s="191">
        <v>180.132876712329</v>
      </c>
      <c r="T44" s="191">
        <v>176.145369863014</v>
      </c>
      <c r="U44" s="191">
        <v>185.430327868852</v>
      </c>
      <c r="V44" s="191">
        <v>195.195561643836</v>
      </c>
      <c r="W44" s="191">
        <v>205.949479452055</v>
      </c>
      <c r="X44" s="191">
        <v>209.329260273973</v>
      </c>
      <c r="Y44" s="191">
        <v>196.349426229508</v>
      </c>
      <c r="Z44" s="191">
        <v>197.77698630137</v>
      </c>
      <c r="AA44" s="191">
        <v>191.767135594198</v>
      </c>
      <c r="AB44" s="191">
        <v>178.552064991572</v>
      </c>
      <c r="AC44" s="191">
        <v>182.017535438746</v>
      </c>
      <c r="AD44" s="191">
        <v>195.018959930838</v>
      </c>
      <c r="AE44" s="191">
        <v>197.235320656972</v>
      </c>
      <c r="AF44" s="191">
        <v>194.927902041083</v>
      </c>
      <c r="AG44" s="191">
        <v>205.798228916523</v>
      </c>
      <c r="AH44" s="191">
        <v>209.421944031598</v>
      </c>
      <c r="AI44" s="191">
        <v>210.49782131749</v>
      </c>
      <c r="AJ44" s="191">
        <v>207.725445667006</v>
      </c>
      <c r="AK44" s="191">
        <v>193.897944300917</v>
      </c>
      <c r="AL44" s="191">
        <v>221.138256113444</v>
      </c>
      <c r="AM44" s="191">
        <v>215.231501900451</v>
      </c>
      <c r="AN44" s="191">
        <v>224.026647940544</v>
      </c>
      <c r="AO44" s="191">
        <v>217.733600522742</v>
      </c>
      <c r="AP44" s="191">
        <v>216.216949215068</v>
      </c>
      <c r="AQ44" s="191">
        <v>220.669121803172</v>
      </c>
      <c r="AR44" s="191">
        <v>220.361749911837</v>
      </c>
      <c r="AS44" s="191">
        <v>218.142573140783</v>
      </c>
      <c r="AT44" s="191">
        <v>221.613739848461</v>
      </c>
      <c r="AU44" s="191">
        <v>229.107074087526</v>
      </c>
      <c r="AV44" s="191">
        <v>225.114365805563</v>
      </c>
      <c r="AW44" s="191">
        <v>218.228387267075</v>
      </c>
      <c r="AX44" s="191">
        <v>228.535617087451</v>
      </c>
      <c r="AY44" s="191">
        <v>218.367908788247</v>
      </c>
      <c r="AZ44" s="191">
        <v>222.508816516029</v>
      </c>
      <c r="BA44" s="191">
        <v>217.418747781161</v>
      </c>
      <c r="BB44" s="191">
        <v>222.871037132344</v>
      </c>
      <c r="BC44" s="191">
        <v>231.101407888722</v>
      </c>
      <c r="BD44" s="191">
        <v>222.994433772618</v>
      </c>
      <c r="BE44" s="192">
        <v>217.359509400417</v>
      </c>
      <c r="BF44" s="193">
        <v>-0.0252693498975259</v>
      </c>
      <c r="BG44" s="193">
        <v>6.21278374551171E-4</v>
      </c>
      <c r="BH44" s="193">
        <v>0.0023865160056904</v>
      </c>
    </row>
    <row r="45" spans="8:8">
      <c r="A45" s="124" t="s">
        <v>133</v>
      </c>
      <c r="B45" s="191">
        <v>108.745287671233</v>
      </c>
      <c r="C45" s="191">
        <v>113.891671232877</v>
      </c>
      <c r="D45" s="191">
        <v>124.184328767123</v>
      </c>
      <c r="E45" s="191">
        <v>154.397759562842</v>
      </c>
      <c r="F45" s="191">
        <v>170.270575342466</v>
      </c>
      <c r="G45" s="191">
        <v>181.137698630137</v>
      </c>
      <c r="H45" s="191">
        <v>191.039917808219</v>
      </c>
      <c r="I45" s="191">
        <v>213.606693989071</v>
      </c>
      <c r="J45" s="191">
        <v>238.109753424658</v>
      </c>
      <c r="K45" s="191">
        <v>250.001945205479</v>
      </c>
      <c r="L45" s="191">
        <v>271.614246575343</v>
      </c>
      <c r="M45" s="191">
        <v>298.057021857923</v>
      </c>
      <c r="N45" s="191">
        <v>320.044356164384</v>
      </c>
      <c r="O45" s="191">
        <v>342.821917808219</v>
      </c>
      <c r="P45" s="191">
        <v>349.126575342466</v>
      </c>
      <c r="Q45" s="191">
        <v>346.719071038251</v>
      </c>
      <c r="R45" s="191">
        <v>325.069424657534</v>
      </c>
      <c r="S45" s="191">
        <v>307.302356164384</v>
      </c>
      <c r="T45" s="191">
        <v>318.658794520548</v>
      </c>
      <c r="U45" s="191">
        <v>325.976147540984</v>
      </c>
      <c r="V45" s="191">
        <v>332.043917808219</v>
      </c>
      <c r="W45" s="191">
        <v>344.26698630137</v>
      </c>
      <c r="X45" s="191">
        <v>349.211589041096</v>
      </c>
      <c r="Y45" s="191">
        <v>356.794863387978</v>
      </c>
      <c r="Z45" s="191">
        <v>356.416876712329</v>
      </c>
      <c r="AA45" s="191">
        <v>325.353534246575</v>
      </c>
      <c r="AB45" s="191">
        <v>308.391095890411</v>
      </c>
      <c r="AC45" s="191">
        <v>284.68631147541</v>
      </c>
      <c r="AD45" s="191">
        <v>291.995589041096</v>
      </c>
      <c r="AE45" s="191">
        <v>309.260109589041</v>
      </c>
      <c r="AF45" s="191">
        <v>316.530164383562</v>
      </c>
      <c r="AG45" s="191">
        <v>369.919010951267</v>
      </c>
      <c r="AH45" s="191">
        <v>388.432935761468</v>
      </c>
      <c r="AI45" s="191">
        <v>439.655093474276</v>
      </c>
      <c r="AJ45" s="191">
        <v>463.12207800441</v>
      </c>
      <c r="AK45" s="191">
        <v>426.185624636047</v>
      </c>
      <c r="AL45" s="191">
        <v>419.356342158508</v>
      </c>
      <c r="AM45" s="191">
        <v>429.600026924583</v>
      </c>
      <c r="AN45" s="191">
        <v>440.887621371272</v>
      </c>
      <c r="AO45" s="191">
        <v>469.471899896325</v>
      </c>
      <c r="AP45" s="191">
        <v>487.021630095467</v>
      </c>
      <c r="AQ45" s="191">
        <v>529.800616847591</v>
      </c>
      <c r="AR45" s="191">
        <v>548.300797426842</v>
      </c>
      <c r="AS45" s="191">
        <v>566.511792517217</v>
      </c>
      <c r="AT45" s="191">
        <v>565.767885520064</v>
      </c>
      <c r="AU45" s="191">
        <v>593.440883269706</v>
      </c>
      <c r="AV45" s="191">
        <v>591.038061351898</v>
      </c>
      <c r="AW45" s="191">
        <v>570.278338393592</v>
      </c>
      <c r="AX45" s="191">
        <v>537.382390119021</v>
      </c>
      <c r="AY45" s="191">
        <v>537.700691488884</v>
      </c>
      <c r="AZ45" s="191">
        <v>558.46326683135</v>
      </c>
      <c r="BA45" s="191">
        <v>605.478529650423</v>
      </c>
      <c r="BB45" s="191">
        <v>661.749726027397</v>
      </c>
      <c r="BC45" s="191">
        <v>684.553416546488</v>
      </c>
      <c r="BD45" s="191">
        <v>702.439842584036</v>
      </c>
      <c r="BE45" s="192">
        <v>659.513494361585</v>
      </c>
      <c r="BF45" s="193">
        <v>-0.0611103551081886</v>
      </c>
      <c r="BG45" s="193">
        <v>0.0218733767873502</v>
      </c>
      <c r="BH45" s="193">
        <v>0.0072411808188398</v>
      </c>
    </row>
    <row r="46" spans="8:8">
      <c r="A46" s="124" t="s">
        <v>134</v>
      </c>
      <c r="B46" s="191">
        <v>50.2533150684932</v>
      </c>
      <c r="C46" s="191">
        <v>51.6665479452055</v>
      </c>
      <c r="D46" s="191">
        <v>56.9159726027397</v>
      </c>
      <c r="E46" s="191">
        <v>60.9576775956284</v>
      </c>
      <c r="F46" s="191">
        <v>64.5391232876712</v>
      </c>
      <c r="G46" s="191">
        <v>91.5240447945206</v>
      </c>
      <c r="H46" s="191">
        <v>103.560018958904</v>
      </c>
      <c r="I46" s="191">
        <v>112.387147486339</v>
      </c>
      <c r="J46" s="191">
        <v>123.787998054794</v>
      </c>
      <c r="K46" s="191">
        <v>131.245135287671</v>
      </c>
      <c r="L46" s="191">
        <v>137.71776969863</v>
      </c>
      <c r="M46" s="191">
        <v>143.555829289617</v>
      </c>
      <c r="N46" s="191">
        <v>143.099392684932</v>
      </c>
      <c r="O46" s="191">
        <v>148.074978849315</v>
      </c>
      <c r="P46" s="191">
        <v>157.878779260274</v>
      </c>
      <c r="Q46" s="191">
        <v>167.83853510929</v>
      </c>
      <c r="R46" s="191">
        <v>177.419035506849</v>
      </c>
      <c r="S46" s="191">
        <v>187.026187863014</v>
      </c>
      <c r="T46" s="191">
        <v>187.739357260274</v>
      </c>
      <c r="U46" s="191">
        <v>187.776549344262</v>
      </c>
      <c r="V46" s="191">
        <v>185.004354027397</v>
      </c>
      <c r="W46" s="191">
        <v>198.263625342466</v>
      </c>
      <c r="X46" s="191">
        <v>194.166587150685</v>
      </c>
      <c r="Y46" s="191">
        <v>205.551446530055</v>
      </c>
      <c r="Z46" s="191">
        <v>253.529135424658</v>
      </c>
      <c r="AA46" s="191">
        <v>237.435586844606</v>
      </c>
      <c r="AB46" s="191">
        <v>245.621485252782</v>
      </c>
      <c r="AC46" s="191">
        <v>269.459699741871</v>
      </c>
      <c r="AD46" s="191">
        <v>257.815990543042</v>
      </c>
      <c r="AE46" s="191">
        <v>259.656650093616</v>
      </c>
      <c r="AF46" s="191">
        <v>290.001106054638</v>
      </c>
      <c r="AG46" s="191">
        <v>277.974412100663</v>
      </c>
      <c r="AH46" s="191">
        <v>297.771946854468</v>
      </c>
      <c r="AI46" s="191">
        <v>322.473609063865</v>
      </c>
      <c r="AJ46" s="191">
        <v>333.831626569465</v>
      </c>
      <c r="AK46" s="191">
        <v>327.99425233887</v>
      </c>
      <c r="AL46" s="191">
        <v>326.671140483978</v>
      </c>
      <c r="AM46" s="191">
        <v>337.769743030293</v>
      </c>
      <c r="AN46" s="191">
        <v>318.827833210325</v>
      </c>
      <c r="AO46" s="191">
        <v>323.106951861174</v>
      </c>
      <c r="AP46" s="191">
        <v>332.029720177686</v>
      </c>
      <c r="AQ46" s="191">
        <v>297.774588460509</v>
      </c>
      <c r="AR46" s="191">
        <v>304.4142634277</v>
      </c>
      <c r="AS46" s="191">
        <v>292.637630988777</v>
      </c>
      <c r="AT46" s="191">
        <v>273.759371434665</v>
      </c>
      <c r="AU46" s="191">
        <v>272.041795120385</v>
      </c>
      <c r="AV46" s="191">
        <v>255.897292719852</v>
      </c>
      <c r="AW46" s="191">
        <v>231.208266888809</v>
      </c>
      <c r="AX46" s="191">
        <v>241.38542929206</v>
      </c>
      <c r="AY46" s="191">
        <v>247.463569997159</v>
      </c>
      <c r="AZ46" s="191">
        <v>246.200901081384</v>
      </c>
      <c r="BA46" s="191">
        <v>247.953740392062</v>
      </c>
      <c r="BB46" s="191">
        <v>245.917284791723</v>
      </c>
      <c r="BC46" s="191">
        <v>245.285774315949</v>
      </c>
      <c r="BD46" s="191">
        <v>252.87241848631</v>
      </c>
      <c r="BE46" s="192">
        <v>207.780006269748</v>
      </c>
      <c r="BF46" s="193">
        <v>-0.178320801005047</v>
      </c>
      <c r="BG46" s="193">
        <v>-0.0079050323205021</v>
      </c>
      <c r="BH46" s="193">
        <v>0.00228133708984279</v>
      </c>
    </row>
    <row r="47" spans="8:8">
      <c r="A47" s="124" t="s">
        <v>135</v>
      </c>
      <c r="B47" s="191">
        <v>142.549589041096</v>
      </c>
      <c r="C47" s="191">
        <v>148.900438356164</v>
      </c>
      <c r="D47" s="191">
        <v>169.972739726027</v>
      </c>
      <c r="E47" s="191">
        <v>180.334617486339</v>
      </c>
      <c r="F47" s="191">
        <v>200.296109589041</v>
      </c>
      <c r="G47" s="191">
        <v>217.607150684931</v>
      </c>
      <c r="H47" s="191">
        <v>221.924438356164</v>
      </c>
      <c r="I47" s="191">
        <v>235.96868852459</v>
      </c>
      <c r="J47" s="191">
        <v>265.196301369863</v>
      </c>
      <c r="K47" s="191">
        <v>244.407123287671</v>
      </c>
      <c r="L47" s="191">
        <v>278.604356164384</v>
      </c>
      <c r="M47" s="191">
        <v>310.031693989071</v>
      </c>
      <c r="N47" s="191">
        <v>332.585616438356</v>
      </c>
      <c r="O47" s="191">
        <v>365.775178082192</v>
      </c>
      <c r="P47" s="191">
        <v>387.13301369863</v>
      </c>
      <c r="Q47" s="191">
        <v>365.706639344262</v>
      </c>
      <c r="R47" s="191">
        <v>327.974</v>
      </c>
      <c r="S47" s="191">
        <v>325.05698630137</v>
      </c>
      <c r="T47" s="191">
        <v>291.266273972603</v>
      </c>
      <c r="U47" s="191">
        <v>278.70825136612</v>
      </c>
      <c r="V47" s="191">
        <v>295.069205479452</v>
      </c>
      <c r="W47" s="191">
        <v>314.301424657534</v>
      </c>
      <c r="X47" s="191">
        <v>346.617561643836</v>
      </c>
      <c r="Y47" s="191">
        <v>324.375573770492</v>
      </c>
      <c r="Z47" s="191">
        <v>335.836246575342</v>
      </c>
      <c r="AA47" s="191">
        <v>363.115534246575</v>
      </c>
      <c r="AB47" s="191">
        <v>299.987945205479</v>
      </c>
      <c r="AC47" s="191">
        <v>252.343551912568</v>
      </c>
      <c r="AD47" s="191">
        <v>235.013753424658</v>
      </c>
      <c r="AE47" s="191">
        <v>219.46898630137</v>
      </c>
      <c r="AF47" s="191">
        <v>266.642465753425</v>
      </c>
      <c r="AG47" s="191">
        <v>252.570928961749</v>
      </c>
      <c r="AH47" s="191">
        <v>267.694</v>
      </c>
      <c r="AI47" s="191">
        <v>235.893698630137</v>
      </c>
      <c r="AJ47" s="191">
        <v>190.462712328767</v>
      </c>
      <c r="AK47" s="191">
        <v>197.030054644809</v>
      </c>
      <c r="AL47" s="191">
        <v>210.989424657534</v>
      </c>
      <c r="AM47" s="191">
        <v>219.808438356164</v>
      </c>
      <c r="AN47" s="191">
        <v>194.174328767123</v>
      </c>
      <c r="AO47" s="191">
        <v>223.392923497268</v>
      </c>
      <c r="AP47" s="191">
        <v>217.580109589041</v>
      </c>
      <c r="AQ47" s="191">
        <v>213.959178082192</v>
      </c>
      <c r="AR47" s="191">
        <v>218.183349949566</v>
      </c>
      <c r="AS47" s="191">
        <v>216.047762258828</v>
      </c>
      <c r="AT47" s="191">
        <v>195.126082772641</v>
      </c>
      <c r="AU47" s="191">
        <v>184.021479452055</v>
      </c>
      <c r="AV47" s="191">
        <v>190.765479452055</v>
      </c>
      <c r="AW47" s="191">
        <v>190.871366120219</v>
      </c>
      <c r="AX47" s="191">
        <v>173.855698630137</v>
      </c>
      <c r="AY47" s="191">
        <v>186.911671232877</v>
      </c>
      <c r="AZ47" s="191">
        <v>190.573780821918</v>
      </c>
      <c r="BA47" s="191">
        <v>201.824726775956</v>
      </c>
      <c r="BB47" s="191">
        <v>212.811479452055</v>
      </c>
      <c r="BC47" s="191">
        <v>219.15518731216</v>
      </c>
      <c r="BD47" s="191">
        <v>230.383326717722</v>
      </c>
      <c r="BE47" s="192">
        <v>225.329361369452</v>
      </c>
      <c r="BF47" s="193">
        <v>-0.0219372010130859</v>
      </c>
      <c r="BG47" s="193">
        <v>0.0167485738597988</v>
      </c>
      <c r="BH47" s="193">
        <v>0.00247402162869973</v>
      </c>
    </row>
    <row r="48" spans="8:8">
      <c r="A48" s="124" t="s">
        <v>136</v>
      </c>
      <c r="B48" s="191">
        <v>44.881095890411</v>
      </c>
      <c r="C48" s="191">
        <v>49.3578904109589</v>
      </c>
      <c r="D48" s="191">
        <v>54.8688219178082</v>
      </c>
      <c r="E48" s="191">
        <v>60.6936612021858</v>
      </c>
      <c r="F48" s="191">
        <v>65.2232328767123</v>
      </c>
      <c r="G48" s="191">
        <v>78.5741095890411</v>
      </c>
      <c r="H48" s="191">
        <v>86.9109863013699</v>
      </c>
      <c r="I48" s="191">
        <v>94.6487978142077</v>
      </c>
      <c r="J48" s="191">
        <v>106.295342465753</v>
      </c>
      <c r="K48" s="191">
        <v>108.626821917808</v>
      </c>
      <c r="L48" s="191">
        <v>119.580410958904</v>
      </c>
      <c r="M48" s="191">
        <v>125.715901639344</v>
      </c>
      <c r="N48" s="191">
        <v>132.036191780822</v>
      </c>
      <c r="O48" s="191">
        <v>136.723342465753</v>
      </c>
      <c r="P48" s="191">
        <v>139.052849315068</v>
      </c>
      <c r="Q48" s="191">
        <v>129.135546448087</v>
      </c>
      <c r="R48" s="191">
        <v>127.822301369863</v>
      </c>
      <c r="S48" s="191">
        <v>118.457287671233</v>
      </c>
      <c r="T48" s="191">
        <v>116.057671232877</v>
      </c>
      <c r="U48" s="191">
        <v>123.966557377049</v>
      </c>
      <c r="V48" s="191">
        <v>123.18298630137</v>
      </c>
      <c r="W48" s="191">
        <v>120.245369863014</v>
      </c>
      <c r="X48" s="191">
        <v>117.369671232877</v>
      </c>
      <c r="Y48" s="191">
        <v>115.048469945355</v>
      </c>
      <c r="Z48" s="191">
        <v>115.152684931507</v>
      </c>
      <c r="AA48" s="191">
        <v>99.6006849315068</v>
      </c>
      <c r="AB48" s="191">
        <v>87.9225205479452</v>
      </c>
      <c r="AC48" s="191">
        <v>80.1258196721312</v>
      </c>
      <c r="AD48" s="191">
        <v>66.6924109589041</v>
      </c>
      <c r="AE48" s="191">
        <v>69.6136164383562</v>
      </c>
      <c r="AF48" s="191">
        <v>68.4842191780822</v>
      </c>
      <c r="AG48" s="191">
        <v>71.2886065573771</v>
      </c>
      <c r="AH48" s="191">
        <v>71.8725753424658</v>
      </c>
      <c r="AI48" s="191">
        <v>80.2383835616438</v>
      </c>
      <c r="AJ48" s="191">
        <v>73.2408219178082</v>
      </c>
      <c r="AK48" s="191">
        <v>73.3732240437158</v>
      </c>
      <c r="AL48" s="191">
        <v>67.3549589244895</v>
      </c>
      <c r="AM48" s="191">
        <v>74.6112333648107</v>
      </c>
      <c r="AN48" s="191">
        <v>70.3984934761263</v>
      </c>
      <c r="AO48" s="191">
        <v>66.7871313098171</v>
      </c>
      <c r="AP48" s="191">
        <v>80.0624658013174</v>
      </c>
      <c r="AQ48" s="191">
        <v>71.7507680105314</v>
      </c>
      <c r="AR48" s="191">
        <v>76.3687665878714</v>
      </c>
      <c r="AS48" s="191">
        <v>82.0391518154561</v>
      </c>
      <c r="AT48" s="191">
        <v>78.4480556975064</v>
      </c>
      <c r="AU48" s="191">
        <v>81.5325737486539</v>
      </c>
      <c r="AV48" s="191">
        <v>80.7541369863014</v>
      </c>
      <c r="AW48" s="191">
        <v>74.056174863388</v>
      </c>
      <c r="AX48" s="191">
        <v>74.8093424657534</v>
      </c>
      <c r="AY48" s="191">
        <v>70.7282465753425</v>
      </c>
      <c r="AZ48" s="191">
        <v>76.6392876712329</v>
      </c>
      <c r="BA48" s="191">
        <v>79.0215846994536</v>
      </c>
      <c r="BB48" s="191">
        <v>89.0270410958904</v>
      </c>
      <c r="BC48" s="191">
        <v>90.4758356164384</v>
      </c>
      <c r="BD48" s="191">
        <v>86.3039178082192</v>
      </c>
      <c r="BE48" s="192">
        <v>81.5391442235351</v>
      </c>
      <c r="BF48" s="193">
        <v>-0.0552092385338997</v>
      </c>
      <c r="BG48" s="193">
        <v>0.0095895175447589</v>
      </c>
      <c r="BH48" s="193">
        <v>8.95265513418532E-4</v>
      </c>
    </row>
    <row r="49" spans="8:8">
      <c r="A49" s="124" t="s">
        <v>137</v>
      </c>
      <c r="B49" s="191" t="s">
        <v>114</v>
      </c>
      <c r="C49" s="191" t="s">
        <v>114</v>
      </c>
      <c r="D49" s="191" t="s">
        <v>114</v>
      </c>
      <c r="E49" s="191" t="s">
        <v>114</v>
      </c>
      <c r="F49" s="191" t="s">
        <v>114</v>
      </c>
      <c r="G49" s="191" t="s">
        <v>114</v>
      </c>
      <c r="H49" s="191" t="s">
        <v>114</v>
      </c>
      <c r="I49" s="191" t="s">
        <v>114</v>
      </c>
      <c r="J49" s="191" t="s">
        <v>114</v>
      </c>
      <c r="K49" s="191" t="s">
        <v>114</v>
      </c>
      <c r="L49" s="191" t="s">
        <v>114</v>
      </c>
      <c r="M49" s="191" t="s">
        <v>114</v>
      </c>
      <c r="N49" s="191" t="s">
        <v>114</v>
      </c>
      <c r="O49" s="191" t="s">
        <v>114</v>
      </c>
      <c r="P49" s="191" t="s">
        <v>114</v>
      </c>
      <c r="Q49" s="191" t="s">
        <v>114</v>
      </c>
      <c r="R49" s="191" t="s">
        <v>114</v>
      </c>
      <c r="S49" s="191" t="s">
        <v>114</v>
      </c>
      <c r="T49" s="191" t="s">
        <v>114</v>
      </c>
      <c r="U49" s="191" t="s">
        <v>114</v>
      </c>
      <c r="V49" s="191" t="s">
        <v>114</v>
      </c>
      <c r="W49" s="191" t="s">
        <v>114</v>
      </c>
      <c r="X49" s="191" t="s">
        <v>114</v>
      </c>
      <c r="Y49" s="191" t="s">
        <v>114</v>
      </c>
      <c r="Z49" s="191" t="s">
        <v>114</v>
      </c>
      <c r="AA49" s="191">
        <v>34.9809479687834</v>
      </c>
      <c r="AB49" s="191">
        <v>33.9646378014969</v>
      </c>
      <c r="AC49" s="191">
        <v>33.0192460027809</v>
      </c>
      <c r="AD49" s="191">
        <v>39.6910304970937</v>
      </c>
      <c r="AE49" s="191">
        <v>42.9133171077362</v>
      </c>
      <c r="AF49" s="191">
        <v>46.5547116139033</v>
      </c>
      <c r="AG49" s="191">
        <v>53.6580401194421</v>
      </c>
      <c r="AH49" s="191">
        <v>54.2662122196563</v>
      </c>
      <c r="AI49" s="191">
        <v>51.8341393491144</v>
      </c>
      <c r="AJ49" s="191">
        <v>52.0877183858793</v>
      </c>
      <c r="AK49" s="191">
        <v>49.5461094123549</v>
      </c>
      <c r="AL49" s="191">
        <v>51.766954344658</v>
      </c>
      <c r="AM49" s="191">
        <v>50.3042248246702</v>
      </c>
      <c r="AN49" s="191">
        <v>51.007766631035</v>
      </c>
      <c r="AO49" s="191">
        <v>52.3455236507895</v>
      </c>
      <c r="AP49" s="191">
        <v>53.3440620358611</v>
      </c>
      <c r="AQ49" s="191">
        <v>55.6606653964813</v>
      </c>
      <c r="AR49" s="191">
        <v>55.1826988378682</v>
      </c>
      <c r="AS49" s="191">
        <v>63.7737705533158</v>
      </c>
      <c r="AT49" s="191">
        <v>54.7661482436298</v>
      </c>
      <c r="AU49" s="191">
        <v>55.4339283983675</v>
      </c>
      <c r="AV49" s="191">
        <v>54.9780394835538</v>
      </c>
      <c r="AW49" s="191">
        <v>54.008363177633</v>
      </c>
      <c r="AX49" s="191">
        <v>51.3834709034448</v>
      </c>
      <c r="AY49" s="191">
        <v>50.3589921642052</v>
      </c>
      <c r="AZ49" s="191">
        <v>49.4642584209475</v>
      </c>
      <c r="BA49" s="191">
        <v>52.3740863328458</v>
      </c>
      <c r="BB49" s="191">
        <v>53.8413693292959</v>
      </c>
      <c r="BC49" s="191">
        <v>56.3351129849265</v>
      </c>
      <c r="BD49" s="191">
        <v>54.3217650684931</v>
      </c>
      <c r="BE49" s="192">
        <v>43.1346388181879</v>
      </c>
      <c r="BF49" s="193">
        <v>-0.205941876818613</v>
      </c>
      <c r="BG49" s="193">
        <v>-8.14397565975455E-4</v>
      </c>
      <c r="BH49" s="193">
        <v>4.73600194549769E-4</v>
      </c>
    </row>
    <row r="50" spans="8:8">
      <c r="A50" s="124" t="s">
        <v>138</v>
      </c>
      <c r="B50" s="191">
        <v>268.464164383562</v>
      </c>
      <c r="C50" s="191">
        <v>318.838657534247</v>
      </c>
      <c r="D50" s="191">
        <v>387.671890410959</v>
      </c>
      <c r="E50" s="191">
        <v>411.12412568306</v>
      </c>
      <c r="F50" s="191">
        <v>469.013917808219</v>
      </c>
      <c r="G50" s="191">
        <v>534.014876712329</v>
      </c>
      <c r="H50" s="191">
        <v>593.254767123288</v>
      </c>
      <c r="I50" s="191">
        <v>622.714699453552</v>
      </c>
      <c r="J50" s="191">
        <v>745.246575342466</v>
      </c>
      <c r="K50" s="191">
        <v>775.678739726027</v>
      </c>
      <c r="L50" s="191">
        <v>813.886602739726</v>
      </c>
      <c r="M50" s="191">
        <v>920.08762295082</v>
      </c>
      <c r="N50" s="191">
        <v>879.08997260274</v>
      </c>
      <c r="O50" s="191">
        <v>930.005452054794</v>
      </c>
      <c r="P50" s="191">
        <v>992.389506849315</v>
      </c>
      <c r="Q50" s="191">
        <v>1042.79959016393</v>
      </c>
      <c r="R50" s="191">
        <v>1016.37857534247</v>
      </c>
      <c r="S50" s="191">
        <v>969.251917808219</v>
      </c>
      <c r="T50" s="191">
        <v>988.217479452055</v>
      </c>
      <c r="U50" s="191">
        <v>939.612213114754</v>
      </c>
      <c r="V50" s="191">
        <v>914.214219178082</v>
      </c>
      <c r="W50" s="191">
        <v>909.263287671233</v>
      </c>
      <c r="X50" s="191">
        <v>944.401780821918</v>
      </c>
      <c r="Y50" s="191">
        <v>975.600054644809</v>
      </c>
      <c r="Z50" s="191">
        <v>1024.12498630137</v>
      </c>
      <c r="AA50" s="191">
        <v>983.345567596854</v>
      </c>
      <c r="AB50" s="191">
        <v>1012.28445980041</v>
      </c>
      <c r="AC50" s="191">
        <v>1116.84492990629</v>
      </c>
      <c r="AD50" s="191">
        <v>1057.40239546768</v>
      </c>
      <c r="AE50" s="191">
        <v>1110.88479452055</v>
      </c>
      <c r="AF50" s="191">
        <v>1179.50423108412</v>
      </c>
      <c r="AG50" s="191">
        <v>1205.78845441029</v>
      </c>
      <c r="AH50" s="191">
        <v>1256.36375402379</v>
      </c>
      <c r="AI50" s="191">
        <v>1357.80842974978</v>
      </c>
      <c r="AJ50" s="191">
        <v>1404.04901565678</v>
      </c>
      <c r="AK50" s="191">
        <v>1421.66304807165</v>
      </c>
      <c r="AL50" s="191">
        <v>1481.52754467542</v>
      </c>
      <c r="AM50" s="191">
        <v>1491.57045172047</v>
      </c>
      <c r="AN50" s="191">
        <v>1526.35080484907</v>
      </c>
      <c r="AO50" s="191">
        <v>1554.02959671021</v>
      </c>
      <c r="AP50" s="191">
        <v>1570.06244818707</v>
      </c>
      <c r="AQ50" s="191">
        <v>1576.66111142668</v>
      </c>
      <c r="AR50" s="191">
        <v>1588.92390729907</v>
      </c>
      <c r="AS50" s="191">
        <v>1528.73533949841</v>
      </c>
      <c r="AT50" s="191">
        <v>1441.25415753741</v>
      </c>
      <c r="AU50" s="191">
        <v>1429.78825709647</v>
      </c>
      <c r="AV50" s="191">
        <v>1369.51541521517</v>
      </c>
      <c r="AW50" s="191">
        <v>1285.46539409269</v>
      </c>
      <c r="AX50" s="191">
        <v>1190.76520071348</v>
      </c>
      <c r="AY50" s="191">
        <v>1188.44580128866</v>
      </c>
      <c r="AZ50" s="191">
        <v>1233.17641376253</v>
      </c>
      <c r="BA50" s="191">
        <v>1277.65909633101</v>
      </c>
      <c r="BB50" s="191">
        <v>1290.84469823956</v>
      </c>
      <c r="BC50" s="191">
        <v>1325.0187250832</v>
      </c>
      <c r="BD50" s="191">
        <v>1325.45719375038</v>
      </c>
      <c r="BE50" s="192">
        <v>1077.76457648755</v>
      </c>
      <c r="BF50" s="193">
        <v>-0.186873343349535</v>
      </c>
      <c r="BG50" s="193">
        <v>-0.00834064474154372</v>
      </c>
      <c r="BH50" s="193">
        <v>0.0118334018108929</v>
      </c>
    </row>
    <row r="51" spans="8:8">
      <c r="A51" s="124" t="s">
        <v>139</v>
      </c>
      <c r="B51" s="191">
        <v>373.961004229942</v>
      </c>
      <c r="C51" s="191">
        <v>421.576297380948</v>
      </c>
      <c r="D51" s="191">
        <v>421.220515238918</v>
      </c>
      <c r="E51" s="191">
        <v>473.127986967556</v>
      </c>
      <c r="F51" s="191">
        <v>507.912908372116</v>
      </c>
      <c r="G51" s="191">
        <v>551.09868226135</v>
      </c>
      <c r="H51" s="191">
        <v>520.878108897574</v>
      </c>
      <c r="I51" s="191">
        <v>532.943856538516</v>
      </c>
      <c r="J51" s="191">
        <v>548.172560280055</v>
      </c>
      <c r="K51" s="191">
        <v>488.421894406285</v>
      </c>
      <c r="L51" s="191">
        <v>491.454273185786</v>
      </c>
      <c r="M51" s="191">
        <v>540.364595894103</v>
      </c>
      <c r="N51" s="191">
        <v>525.829406588036</v>
      </c>
      <c r="O51" s="191">
        <v>642.76657594364</v>
      </c>
      <c r="P51" s="191">
        <v>688.499934746092</v>
      </c>
      <c r="Q51" s="191">
        <v>608.68249778805</v>
      </c>
      <c r="R51" s="191">
        <v>551.767151097561</v>
      </c>
      <c r="S51" s="191">
        <v>515.584432702633</v>
      </c>
      <c r="T51" s="191">
        <v>452.2782908049</v>
      </c>
      <c r="U51" s="191">
        <v>433.305882671592</v>
      </c>
      <c r="V51" s="191">
        <v>463.265488891612</v>
      </c>
      <c r="W51" s="191">
        <v>497.97383555312</v>
      </c>
      <c r="X51" s="191">
        <v>436.054762984079</v>
      </c>
      <c r="Y51" s="191">
        <v>409.556875204121</v>
      </c>
      <c r="Z51" s="191">
        <v>393.861517499899</v>
      </c>
      <c r="AA51" s="191">
        <v>393.237389318903</v>
      </c>
      <c r="AB51" s="191">
        <v>345.161543376287</v>
      </c>
      <c r="AC51" s="191">
        <v>363.46397937565</v>
      </c>
      <c r="AD51" s="191">
        <v>355.667478177463</v>
      </c>
      <c r="AE51" s="191">
        <v>377.336655833584</v>
      </c>
      <c r="AF51" s="191">
        <v>360.376953194424</v>
      </c>
      <c r="AG51" s="191">
        <v>382.647303722252</v>
      </c>
      <c r="AH51" s="191">
        <v>361.034603203136</v>
      </c>
      <c r="AI51" s="191">
        <v>401.578930628191</v>
      </c>
      <c r="AJ51" s="191">
        <v>384.624241884812</v>
      </c>
      <c r="AK51" s="191">
        <v>335.168428593422</v>
      </c>
      <c r="AL51" s="191">
        <v>342.549579246939</v>
      </c>
      <c r="AM51" s="191">
        <v>349.155888159914</v>
      </c>
      <c r="AN51" s="191">
        <v>367.775630002543</v>
      </c>
      <c r="AO51" s="191">
        <v>351.48005996926</v>
      </c>
      <c r="AP51" s="191">
        <v>359.234841763921</v>
      </c>
      <c r="AQ51" s="191">
        <v>362.137139329226</v>
      </c>
      <c r="AR51" s="191">
        <v>359.497050441307</v>
      </c>
      <c r="AS51" s="191">
        <v>341.259507530469</v>
      </c>
      <c r="AT51" s="191">
        <v>325.914372322983</v>
      </c>
      <c r="AU51" s="191">
        <v>328.899509733158</v>
      </c>
      <c r="AV51" s="191">
        <v>310.352803144269</v>
      </c>
      <c r="AW51" s="191">
        <v>309.338542391599</v>
      </c>
      <c r="AX51" s="191">
        <v>307.134079176549</v>
      </c>
      <c r="AY51" s="191">
        <v>305.414357184301</v>
      </c>
      <c r="AZ51" s="191">
        <v>302.629922737426</v>
      </c>
      <c r="BA51" s="191">
        <v>319.272490249549</v>
      </c>
      <c r="BB51" s="191">
        <v>320.864143224041</v>
      </c>
      <c r="BC51" s="191">
        <v>305.008819747723</v>
      </c>
      <c r="BD51" s="191">
        <v>324.527742778113</v>
      </c>
      <c r="BE51" s="192">
        <v>290.085825948841</v>
      </c>
      <c r="BF51" s="193">
        <v>-0.106129345166095</v>
      </c>
      <c r="BG51" s="193">
        <v>-4.26275005593335E-4</v>
      </c>
      <c r="BH51" s="193">
        <v>0.00318502037734863</v>
      </c>
    </row>
    <row r="52" spans="8:8">
      <c r="A52" s="124" t="s">
        <v>140</v>
      </c>
      <c r="B52" s="191">
        <v>164.188684931507</v>
      </c>
      <c r="C52" s="191">
        <v>174.729808219178</v>
      </c>
      <c r="D52" s="191">
        <v>188.006575342466</v>
      </c>
      <c r="E52" s="191">
        <v>207.604016393443</v>
      </c>
      <c r="F52" s="191">
        <v>226.430383561644</v>
      </c>
      <c r="G52" s="191">
        <v>253.718767123288</v>
      </c>
      <c r="H52" s="191">
        <v>269.50597260274</v>
      </c>
      <c r="I52" s="191">
        <v>275.570628415301</v>
      </c>
      <c r="J52" s="191">
        <v>297.284383561644</v>
      </c>
      <c r="K52" s="191">
        <v>265.093808219178</v>
      </c>
      <c r="L52" s="191">
        <v>255.994410958904</v>
      </c>
      <c r="M52" s="191">
        <v>265.314234972678</v>
      </c>
      <c r="N52" s="191">
        <v>267.521589041096</v>
      </c>
      <c r="O52" s="191">
        <v>277.580054794521</v>
      </c>
      <c r="P52" s="191">
        <v>266.409232876712</v>
      </c>
      <c r="Q52" s="191">
        <v>265.906202185792</v>
      </c>
      <c r="R52" s="191">
        <v>247.479178082192</v>
      </c>
      <c r="S52" s="191">
        <v>234.43997260274</v>
      </c>
      <c r="T52" s="191">
        <v>256.369342465753</v>
      </c>
      <c r="U52" s="191">
        <v>247.923005464481</v>
      </c>
      <c r="V52" s="191">
        <v>253.408876712329</v>
      </c>
      <c r="W52" s="191">
        <v>276.477945205479</v>
      </c>
      <c r="X52" s="191">
        <v>261.188520547945</v>
      </c>
      <c r="Y52" s="191">
        <v>261.776967213115</v>
      </c>
      <c r="Z52" s="191">
        <v>252.284136986301</v>
      </c>
      <c r="AA52" s="191">
        <v>270.197479452055</v>
      </c>
      <c r="AB52" s="191">
        <v>274.948246575342</v>
      </c>
      <c r="AC52" s="191">
        <v>278.22650273224</v>
      </c>
      <c r="AD52" s="191">
        <v>261.593753424658</v>
      </c>
      <c r="AE52" s="191">
        <v>269.939780821918</v>
      </c>
      <c r="AF52" s="191">
        <v>250.541863013699</v>
      </c>
      <c r="AG52" s="191">
        <v>258.901174863388</v>
      </c>
      <c r="AH52" s="191">
        <v>273.267452054795</v>
      </c>
      <c r="AI52" s="191">
        <v>276.661452054795</v>
      </c>
      <c r="AJ52" s="191">
        <v>268.931808219178</v>
      </c>
      <c r="AK52" s="191">
        <v>260.256830601093</v>
      </c>
      <c r="AL52" s="191">
        <v>278.264</v>
      </c>
      <c r="AM52" s="191">
        <v>264.243698630137</v>
      </c>
      <c r="AN52" s="191">
        <v>257.03501369863</v>
      </c>
      <c r="AO52" s="191">
        <v>255.011557377049</v>
      </c>
      <c r="AP52" s="191">
        <v>259.901085892055</v>
      </c>
      <c r="AQ52" s="191">
        <v>266.019264514945</v>
      </c>
      <c r="AR52" s="191">
        <v>240.663832257534</v>
      </c>
      <c r="AS52" s="191">
        <v>255.522270070966</v>
      </c>
      <c r="AT52" s="191">
        <v>259.822661226617</v>
      </c>
      <c r="AU52" s="191">
        <v>241.706900035863</v>
      </c>
      <c r="AV52" s="191">
        <v>234.489341872106</v>
      </c>
      <c r="AW52" s="191">
        <v>237.991671419985</v>
      </c>
      <c r="AX52" s="191">
        <v>249.097579647005</v>
      </c>
      <c r="AY52" s="191">
        <v>224.15088339726</v>
      </c>
      <c r="AZ52" s="191">
        <v>227.498302109589</v>
      </c>
      <c r="BA52" s="191">
        <v>215.580287191883</v>
      </c>
      <c r="BB52" s="191">
        <v>222.353356878742</v>
      </c>
      <c r="BC52" s="191">
        <v>215.435004291223</v>
      </c>
      <c r="BD52" s="191">
        <v>220.412324641299</v>
      </c>
      <c r="BE52" s="192">
        <v>183.007068912687</v>
      </c>
      <c r="BF52" s="193">
        <v>-0.169705826520752</v>
      </c>
      <c r="BG52" s="193">
        <v>-0.0163153717976389</v>
      </c>
      <c r="BH52" s="193">
        <v>0.00200934065557739</v>
      </c>
    </row>
    <row r="53" spans="8:8">
      <c r="A53" s="124" t="s">
        <v>141</v>
      </c>
      <c r="B53" s="191">
        <v>69.3738630136986</v>
      </c>
      <c r="C53" s="191">
        <v>82.8122191780822</v>
      </c>
      <c r="D53" s="191">
        <v>97.0205205479452</v>
      </c>
      <c r="E53" s="191">
        <v>116.565846994536</v>
      </c>
      <c r="F53" s="191">
        <v>129.439506849315</v>
      </c>
      <c r="G53" s="191">
        <v>136.220657534247</v>
      </c>
      <c r="H53" s="191">
        <v>160.353780821918</v>
      </c>
      <c r="I53" s="191">
        <v>181.113415300546</v>
      </c>
      <c r="J53" s="191">
        <v>222.63397260274</v>
      </c>
      <c r="K53" s="191">
        <v>216.184082191781</v>
      </c>
      <c r="L53" s="191">
        <v>240.46</v>
      </c>
      <c r="M53" s="191">
        <v>270.37868852459</v>
      </c>
      <c r="N53" s="191">
        <v>308.371726027397</v>
      </c>
      <c r="O53" s="191">
        <v>338.398493150685</v>
      </c>
      <c r="P53" s="191">
        <v>302.585369863014</v>
      </c>
      <c r="Q53" s="191">
        <v>306.430737704918</v>
      </c>
      <c r="R53" s="191">
        <v>303.64695890411</v>
      </c>
      <c r="S53" s="191">
        <v>324.463726027397</v>
      </c>
      <c r="T53" s="191">
        <v>342.959123287671</v>
      </c>
      <c r="U53" s="191">
        <v>340.38806010929</v>
      </c>
      <c r="V53" s="191">
        <v>358.865452054795</v>
      </c>
      <c r="W53" s="191">
        <v>391.365178082192</v>
      </c>
      <c r="X53" s="191">
        <v>443.525068493151</v>
      </c>
      <c r="Y53" s="191">
        <v>475.381065573771</v>
      </c>
      <c r="Z53" s="191">
        <v>447.40698630137</v>
      </c>
      <c r="AA53" s="191">
        <v>476.195479452055</v>
      </c>
      <c r="AB53" s="191">
        <v>465.075315068493</v>
      </c>
      <c r="AC53" s="191">
        <v>489.814344262295</v>
      </c>
      <c r="AD53" s="191">
        <v>562.830328767123</v>
      </c>
      <c r="AE53" s="191">
        <v>540.037616438356</v>
      </c>
      <c r="AF53" s="191">
        <v>606.324575342466</v>
      </c>
      <c r="AG53" s="191">
        <v>631.547841530055</v>
      </c>
      <c r="AH53" s="191">
        <v>627.664054794521</v>
      </c>
      <c r="AI53" s="191">
        <v>630.378136986301</v>
      </c>
      <c r="AJ53" s="191">
        <v>629.146246575343</v>
      </c>
      <c r="AK53" s="191">
        <v>666.510136612022</v>
      </c>
      <c r="AL53" s="191">
        <v>617.774794520548</v>
      </c>
      <c r="AM53" s="191">
        <v>655.239205479452</v>
      </c>
      <c r="AN53" s="191">
        <v>644.552109589041</v>
      </c>
      <c r="AO53" s="191">
        <v>662.036010928962</v>
      </c>
      <c r="AP53" s="191">
        <v>657.712520547945</v>
      </c>
      <c r="AQ53" s="191">
        <v>681.276356164384</v>
      </c>
      <c r="AR53" s="191">
        <v>695.328739726027</v>
      </c>
      <c r="AS53" s="191">
        <v>685.530546448087</v>
      </c>
      <c r="AT53" s="191">
        <v>709.152191780822</v>
      </c>
      <c r="AU53" s="191">
        <v>693.636602739726</v>
      </c>
      <c r="AV53" s="191">
        <v>672.744273972603</v>
      </c>
      <c r="AW53" s="191">
        <v>703.508142076503</v>
      </c>
      <c r="AX53" s="191">
        <v>756.499424657535</v>
      </c>
      <c r="AY53" s="191">
        <v>774.428219178082</v>
      </c>
      <c r="AZ53" s="191">
        <v>917.452367313508</v>
      </c>
      <c r="BA53" s="191">
        <v>975.954916425728</v>
      </c>
      <c r="BB53" s="191">
        <v>1024.82718658298</v>
      </c>
      <c r="BC53" s="191">
        <v>992.921976633401</v>
      </c>
      <c r="BD53" s="191">
        <v>999.720897704494</v>
      </c>
      <c r="BE53" s="192">
        <v>906.058908597705</v>
      </c>
      <c r="BF53" s="193">
        <v>-0.0936881376810772</v>
      </c>
      <c r="BG53" s="193">
        <v>0.034937043910745</v>
      </c>
      <c r="BH53" s="193">
        <v>0.00994814578589885</v>
      </c>
    </row>
    <row r="54" spans="8:8">
      <c r="A54" s="124" t="s">
        <v>142</v>
      </c>
      <c r="B54" s="191" t="s">
        <v>114</v>
      </c>
      <c r="C54" s="191" t="s">
        <v>114</v>
      </c>
      <c r="D54" s="191" t="s">
        <v>114</v>
      </c>
      <c r="E54" s="191" t="s">
        <v>114</v>
      </c>
      <c r="F54" s="191" t="s">
        <v>114</v>
      </c>
      <c r="G54" s="191" t="s">
        <v>114</v>
      </c>
      <c r="H54" s="191" t="s">
        <v>114</v>
      </c>
      <c r="I54" s="191" t="s">
        <v>114</v>
      </c>
      <c r="J54" s="191" t="s">
        <v>114</v>
      </c>
      <c r="K54" s="191" t="s">
        <v>114</v>
      </c>
      <c r="L54" s="191" t="s">
        <v>114</v>
      </c>
      <c r="M54" s="191" t="s">
        <v>114</v>
      </c>
      <c r="N54" s="191" t="s">
        <v>114</v>
      </c>
      <c r="O54" s="191" t="s">
        <v>114</v>
      </c>
      <c r="P54" s="191" t="s">
        <v>114</v>
      </c>
      <c r="Q54" s="191" t="s">
        <v>114</v>
      </c>
      <c r="R54" s="191" t="s">
        <v>114</v>
      </c>
      <c r="S54" s="191" t="s">
        <v>114</v>
      </c>
      <c r="T54" s="191" t="s">
        <v>114</v>
      </c>
      <c r="U54" s="191" t="s">
        <v>114</v>
      </c>
      <c r="V54" s="191">
        <v>1271.6045479452</v>
      </c>
      <c r="W54" s="191">
        <v>1277.65961643836</v>
      </c>
      <c r="X54" s="191">
        <v>1330.15767123288</v>
      </c>
      <c r="Y54" s="191">
        <v>1219.81489071038</v>
      </c>
      <c r="Z54" s="191">
        <v>1170.67619178082</v>
      </c>
      <c r="AA54" s="191">
        <v>1305.12743442906</v>
      </c>
      <c r="AB54" s="191">
        <v>1246.148751289</v>
      </c>
      <c r="AC54" s="191">
        <v>799.910163934426</v>
      </c>
      <c r="AD54" s="191">
        <v>572.642273972603</v>
      </c>
      <c r="AE54" s="191">
        <v>503.580328767123</v>
      </c>
      <c r="AF54" s="191">
        <v>530.79701369863</v>
      </c>
      <c r="AG54" s="191">
        <v>324.812704918033</v>
      </c>
      <c r="AH54" s="191">
        <v>380.190520547945</v>
      </c>
      <c r="AI54" s="191">
        <v>347.693808219178</v>
      </c>
      <c r="AJ54" s="191">
        <v>264.740876712329</v>
      </c>
      <c r="AK54" s="191">
        <v>249.19131147541</v>
      </c>
      <c r="AL54" s="191">
        <v>278.205424657534</v>
      </c>
      <c r="AM54" s="191">
        <v>284.648109589041</v>
      </c>
      <c r="AN54" s="191">
        <v>295.950684931507</v>
      </c>
      <c r="AO54" s="191">
        <v>295.982349726776</v>
      </c>
      <c r="AP54" s="191">
        <v>304.913232876712</v>
      </c>
      <c r="AQ54" s="191">
        <v>312.146228767123</v>
      </c>
      <c r="AR54" s="191">
        <v>324.450358630137</v>
      </c>
      <c r="AS54" s="191">
        <v>310.442929508197</v>
      </c>
      <c r="AT54" s="191">
        <v>301.85657260274</v>
      </c>
      <c r="AU54" s="191">
        <v>283.669724657534</v>
      </c>
      <c r="AV54" s="191">
        <v>282.51561890411</v>
      </c>
      <c r="AW54" s="191">
        <v>286.601793169399</v>
      </c>
      <c r="AX54" s="191">
        <v>266.928768767123</v>
      </c>
      <c r="AY54" s="191">
        <v>244.894589041096</v>
      </c>
      <c r="AZ54" s="191">
        <v>213.636159521927</v>
      </c>
      <c r="BA54" s="191">
        <v>225.858526657331</v>
      </c>
      <c r="BB54" s="191">
        <v>234.108535342466</v>
      </c>
      <c r="BC54" s="191">
        <v>241.106825479452</v>
      </c>
      <c r="BD54" s="191">
        <v>246.667164690785</v>
      </c>
      <c r="BE54" s="192">
        <v>234.414034188153</v>
      </c>
      <c r="BF54" s="193">
        <v>-0.0496747530948928</v>
      </c>
      <c r="BG54" s="193">
        <v>-0.0199887289243889</v>
      </c>
      <c r="BH54" s="193">
        <v>0.00257376751581595</v>
      </c>
    </row>
    <row r="55" spans="8:8">
      <c r="A55" s="124" t="s">
        <v>143</v>
      </c>
      <c r="B55" s="191">
        <v>1466.0775890411</v>
      </c>
      <c r="C55" s="191">
        <v>1573.59868493151</v>
      </c>
      <c r="D55" s="191">
        <v>1696.26873972603</v>
      </c>
      <c r="E55" s="191">
        <v>1794.16453551913</v>
      </c>
      <c r="F55" s="191">
        <v>1930.18315068493</v>
      </c>
      <c r="G55" s="191">
        <v>2030.72550684932</v>
      </c>
      <c r="H55" s="191">
        <v>2036.77726027397</v>
      </c>
      <c r="I55" s="191">
        <v>2155.15431693989</v>
      </c>
      <c r="J55" s="191">
        <v>2228.13561643836</v>
      </c>
      <c r="K55" s="191">
        <v>2069.28687671233</v>
      </c>
      <c r="L55" s="191">
        <v>1815.07753424658</v>
      </c>
      <c r="M55" s="191">
        <v>1806.00691256831</v>
      </c>
      <c r="N55" s="191">
        <v>1829.22731506849</v>
      </c>
      <c r="O55" s="191">
        <v>1903.16424657534</v>
      </c>
      <c r="P55" s="191">
        <v>1921.84153424658</v>
      </c>
      <c r="Q55" s="191">
        <v>1649.14762295082</v>
      </c>
      <c r="R55" s="191">
        <v>1538.94268493151</v>
      </c>
      <c r="S55" s="191">
        <v>1560.18876712329</v>
      </c>
      <c r="T55" s="191">
        <v>1516.8438630137</v>
      </c>
      <c r="U55" s="191">
        <v>1824.79797814208</v>
      </c>
      <c r="V55" s="191">
        <v>1615.95104109589</v>
      </c>
      <c r="W55" s="191">
        <v>1641.00660273973</v>
      </c>
      <c r="X55" s="191">
        <v>1604.88336986301</v>
      </c>
      <c r="Y55" s="191">
        <v>1699.72683060109</v>
      </c>
      <c r="Z55" s="191">
        <v>1738.64150684931</v>
      </c>
      <c r="AA55" s="191">
        <v>1750.73145205479</v>
      </c>
      <c r="AB55" s="191">
        <v>1751.02367123288</v>
      </c>
      <c r="AC55" s="191">
        <v>1771.07920765027</v>
      </c>
      <c r="AD55" s="191">
        <v>1788.60175342466</v>
      </c>
      <c r="AE55" s="191">
        <v>1782.56701369863</v>
      </c>
      <c r="AF55" s="191">
        <v>1765.79715068493</v>
      </c>
      <c r="AG55" s="191">
        <v>1805.66915300546</v>
      </c>
      <c r="AH55" s="191">
        <v>1762.97101369863</v>
      </c>
      <c r="AI55" s="191">
        <v>1757.38520547945</v>
      </c>
      <c r="AJ55" s="191">
        <v>1743.00292471233</v>
      </c>
      <c r="AK55" s="191">
        <v>1712.88558290936</v>
      </c>
      <c r="AL55" s="191">
        <v>1714.26424344116</v>
      </c>
      <c r="AM55" s="191">
        <v>1710.29833026013</v>
      </c>
      <c r="AN55" s="191">
        <v>1725.55644994519</v>
      </c>
      <c r="AO55" s="191">
        <v>1760.28960774921</v>
      </c>
      <c r="AP55" s="191">
        <v>1831.00098674081</v>
      </c>
      <c r="AQ55" s="191">
        <v>1813.18304820972</v>
      </c>
      <c r="AR55" s="191">
        <v>1751.85909612445</v>
      </c>
      <c r="AS55" s="191">
        <v>1718.75928355999</v>
      </c>
      <c r="AT55" s="191">
        <v>1644.44416225869</v>
      </c>
      <c r="AU55" s="191">
        <v>1621.72808501028</v>
      </c>
      <c r="AV55" s="191">
        <v>1588.62876759604</v>
      </c>
      <c r="AW55" s="191">
        <v>1531.99764021393</v>
      </c>
      <c r="AX55" s="191">
        <v>1517.26988863752</v>
      </c>
      <c r="AY55" s="191">
        <v>1521.50976330633</v>
      </c>
      <c r="AZ55" s="191">
        <v>1563.21300366655</v>
      </c>
      <c r="BA55" s="191">
        <v>1612.1483715701</v>
      </c>
      <c r="BB55" s="191">
        <v>1618.5314090931</v>
      </c>
      <c r="BC55" s="191">
        <v>1601.79821019488</v>
      </c>
      <c r="BD55" s="191">
        <v>1571.55509317963</v>
      </c>
      <c r="BE55" s="192">
        <v>1229.83130289878</v>
      </c>
      <c r="BF55" s="193">
        <v>-0.217443086636852</v>
      </c>
      <c r="BG55" s="193">
        <v>-0.00452341813652701</v>
      </c>
      <c r="BH55" s="193">
        <v>0.0135030305173361</v>
      </c>
    </row>
    <row r="56" spans="8:8">
      <c r="A56" s="124" t="s">
        <v>323</v>
      </c>
      <c r="B56" s="191">
        <v>81.3133133358493</v>
      </c>
      <c r="C56" s="191">
        <v>95.5752215949313</v>
      </c>
      <c r="D56" s="191">
        <v>116.556976714733</v>
      </c>
      <c r="E56" s="191">
        <v>134.790636193525</v>
      </c>
      <c r="F56" s="191">
        <v>145.178188765628</v>
      </c>
      <c r="G56" s="191">
        <v>172.805284357836</v>
      </c>
      <c r="H56" s="191">
        <v>217.632358783562</v>
      </c>
      <c r="I56" s="191">
        <v>226.59708552459</v>
      </c>
      <c r="J56" s="191">
        <v>247.756042871233</v>
      </c>
      <c r="K56" s="191">
        <v>278.871638339726</v>
      </c>
      <c r="L56" s="191">
        <v>273.82235709589</v>
      </c>
      <c r="M56" s="191">
        <v>291.002848868852</v>
      </c>
      <c r="N56" s="191">
        <v>317.064262827397</v>
      </c>
      <c r="O56" s="191">
        <v>347.557047528767</v>
      </c>
      <c r="P56" s="191">
        <v>372.011635189041</v>
      </c>
      <c r="Q56" s="191">
        <v>341.902194726776</v>
      </c>
      <c r="R56" s="191">
        <v>315.428085561644</v>
      </c>
      <c r="S56" s="191">
        <v>323.456846465753</v>
      </c>
      <c r="T56" s="191">
        <v>347.042645260274</v>
      </c>
      <c r="U56" s="191">
        <v>324.08010079235</v>
      </c>
      <c r="V56" s="191">
        <v>450.047328712329</v>
      </c>
      <c r="W56" s="191">
        <v>471.666758054794</v>
      </c>
      <c r="X56" s="191">
        <v>474.111819123288</v>
      </c>
      <c r="Y56" s="191">
        <v>507.077870355191</v>
      </c>
      <c r="Z56" s="191">
        <v>486.909535479452</v>
      </c>
      <c r="AA56" s="191">
        <v>328.279450356164</v>
      </c>
      <c r="AB56" s="191">
        <v>253.42383890411</v>
      </c>
      <c r="AC56" s="191">
        <v>192.183565081967</v>
      </c>
      <c r="AD56" s="191">
        <v>172.002265260274</v>
      </c>
      <c r="AE56" s="191">
        <v>159.965254136986</v>
      </c>
      <c r="AF56" s="191">
        <v>153.324146876712</v>
      </c>
      <c r="AG56" s="191">
        <v>183.822936420765</v>
      </c>
      <c r="AH56" s="191">
        <v>203.573688958904</v>
      </c>
      <c r="AI56" s="191">
        <v>193.740993342466</v>
      </c>
      <c r="AJ56" s="191">
        <v>171.289365909041</v>
      </c>
      <c r="AK56" s="191">
        <v>186.248198515847</v>
      </c>
      <c r="AL56" s="191">
        <v>217.254703963836</v>
      </c>
      <c r="AM56" s="191">
        <v>233.58499371726</v>
      </c>
      <c r="AN56" s="191">
        <v>255.684296383562</v>
      </c>
      <c r="AO56" s="191">
        <v>277.146790166879</v>
      </c>
      <c r="AP56" s="191">
        <v>289.70179417357</v>
      </c>
      <c r="AQ56" s="191">
        <v>298.079223680063</v>
      </c>
      <c r="AR56" s="191">
        <v>313.666420098905</v>
      </c>
      <c r="AS56" s="191">
        <v>314.085297656237</v>
      </c>
      <c r="AT56" s="191">
        <v>314.908990492885</v>
      </c>
      <c r="AU56" s="191">
        <v>318.478612434944</v>
      </c>
      <c r="AV56" s="191">
        <v>319.71873605543</v>
      </c>
      <c r="AW56" s="191">
        <v>299.716511076959</v>
      </c>
      <c r="AX56" s="191">
        <v>297.418209943748</v>
      </c>
      <c r="AY56" s="191">
        <v>294.594408966471</v>
      </c>
      <c r="AZ56" s="191">
        <v>304.564115387886</v>
      </c>
      <c r="BA56" s="191">
        <v>325.667606223609</v>
      </c>
      <c r="BB56" s="191">
        <v>341.371634881567</v>
      </c>
      <c r="BC56" s="191">
        <v>338.019422225294</v>
      </c>
      <c r="BD56" s="191">
        <v>343.179283381514</v>
      </c>
      <c r="BE56" s="192">
        <v>312.952583645666</v>
      </c>
      <c r="BF56" s="193">
        <v>-0.0880784511174734</v>
      </c>
      <c r="BG56" s="193">
        <v>0.0086339922152614</v>
      </c>
      <c r="BH56" s="193">
        <v>0.00343608776056205</v>
      </c>
    </row>
    <row r="57" spans="8:8">
      <c r="A57" s="134" t="s">
        <v>265</v>
      </c>
      <c r="B57" s="194">
        <v>8219.06793400415</v>
      </c>
      <c r="C57" s="194">
        <v>9037.46025870191</v>
      </c>
      <c r="D57" s="194">
        <v>9825.68623167968</v>
      </c>
      <c r="E57" s="194">
        <v>10775.4302625053</v>
      </c>
      <c r="F57" s="194">
        <v>12030.565864261</v>
      </c>
      <c r="G57" s="194">
        <v>13323.1545867562</v>
      </c>
      <c r="H57" s="194">
        <v>13999.8926510236</v>
      </c>
      <c r="I57" s="194">
        <v>14952.1037179647</v>
      </c>
      <c r="J57" s="194">
        <v>16075.7286012061</v>
      </c>
      <c r="K57" s="194">
        <v>15133.9973255679</v>
      </c>
      <c r="L57" s="194">
        <v>14654.3015506652</v>
      </c>
      <c r="M57" s="194">
        <v>15608.598574599</v>
      </c>
      <c r="N57" s="194">
        <v>15548.166705936</v>
      </c>
      <c r="O57" s="194">
        <v>16522.6872461573</v>
      </c>
      <c r="P57" s="194">
        <v>16910.3698286475</v>
      </c>
      <c r="Q57" s="194">
        <v>15768.5819707935</v>
      </c>
      <c r="R57" s="194">
        <v>14771.7267105222</v>
      </c>
      <c r="S57" s="194">
        <v>14112.109741004</v>
      </c>
      <c r="T57" s="194">
        <v>13850.8621700378</v>
      </c>
      <c r="U57" s="194">
        <v>13914.8886530268</v>
      </c>
      <c r="V57" s="194">
        <v>15593.7698936196</v>
      </c>
      <c r="W57" s="194">
        <v>16098.5004691572</v>
      </c>
      <c r="X57" s="194">
        <v>16214.4152529725</v>
      </c>
      <c r="Y57" s="194">
        <v>16290.3138548488</v>
      </c>
      <c r="Z57" s="194">
        <v>16247.7821860151</v>
      </c>
      <c r="AA57" s="194">
        <v>16600.3717607527</v>
      </c>
      <c r="AB57" s="194">
        <v>16459.0585739319</v>
      </c>
      <c r="AC57" s="194">
        <v>16036.370246189</v>
      </c>
      <c r="AD57" s="194">
        <v>15704.3431919358</v>
      </c>
      <c r="AE57" s="194">
        <v>15672.7534770037</v>
      </c>
      <c r="AF57" s="194">
        <v>16002.9643102978</v>
      </c>
      <c r="AG57" s="194">
        <v>16130.038472683</v>
      </c>
      <c r="AH57" s="194">
        <v>16333.4299859421</v>
      </c>
      <c r="AI57" s="194">
        <v>16645.4308186051</v>
      </c>
      <c r="AJ57" s="194">
        <v>16437.772315645</v>
      </c>
      <c r="AK57" s="194">
        <v>16200.9613863552</v>
      </c>
      <c r="AL57" s="194">
        <v>16458.7475151902</v>
      </c>
      <c r="AM57" s="194">
        <v>16420.0719000458</v>
      </c>
      <c r="AN57" s="194">
        <v>16507.2280128888</v>
      </c>
      <c r="AO57" s="194">
        <v>16629.7586416139</v>
      </c>
      <c r="AP57" s="194">
        <v>16816.6450481371</v>
      </c>
      <c r="AQ57" s="194">
        <v>16880.9776723937</v>
      </c>
      <c r="AR57" s="194">
        <v>16631.9729327179</v>
      </c>
      <c r="AS57" s="194">
        <v>16464.3490049015</v>
      </c>
      <c r="AT57" s="194">
        <v>15769.4370461955</v>
      </c>
      <c r="AU57" s="194">
        <v>15659.3778306358</v>
      </c>
      <c r="AV57" s="194">
        <v>15247.7821376613</v>
      </c>
      <c r="AW57" s="194">
        <v>14751.4738214561</v>
      </c>
      <c r="AX57" s="194">
        <v>14552.0110220615</v>
      </c>
      <c r="AY57" s="194">
        <v>14327.6048571455</v>
      </c>
      <c r="AZ57" s="194">
        <v>14670.4236642767</v>
      </c>
      <c r="BA57" s="194">
        <v>14974.6317683961</v>
      </c>
      <c r="BB57" s="194">
        <v>15311.6937123002</v>
      </c>
      <c r="BC57" s="194">
        <v>15321.1896030917</v>
      </c>
      <c r="BD57" s="194">
        <v>15257.8708763533</v>
      </c>
      <c r="BE57" s="194">
        <v>13220.8720393559</v>
      </c>
      <c r="BF57" s="195">
        <v>-0.133504789331675</v>
      </c>
      <c r="BG57" s="195">
        <v>-0.00329238912339536</v>
      </c>
      <c r="BH57" s="195">
        <v>0.145159615137809</v>
      </c>
    </row>
    <row r="58" spans="8:8">
      <c r="B58" s="191"/>
      <c r="C58" s="191"/>
      <c r="D58" s="191"/>
      <c r="E58" s="191"/>
      <c r="F58" s="191"/>
      <c r="G58" s="191"/>
      <c r="H58" s="191"/>
      <c r="I58" s="191"/>
      <c r="J58" s="191"/>
      <c r="K58" s="191"/>
      <c r="L58" s="191"/>
      <c r="M58" s="191"/>
      <c r="N58" s="191"/>
      <c r="O58" s="191"/>
      <c r="P58" s="191"/>
      <c r="Q58" s="191"/>
      <c r="R58" s="191"/>
      <c r="S58" s="191"/>
      <c r="T58" s="191"/>
      <c r="U58" s="191"/>
      <c r="V58" s="191"/>
      <c r="W58" s="191"/>
      <c r="X58" s="191"/>
      <c r="Y58" s="191"/>
      <c r="Z58" s="191"/>
      <c r="AA58" s="191"/>
      <c r="AB58" s="191"/>
      <c r="AC58" s="191"/>
      <c r="AD58" s="191"/>
      <c r="AE58" s="191"/>
      <c r="AF58" s="191"/>
      <c r="AG58" s="191"/>
      <c r="AH58" s="191"/>
      <c r="AI58" s="191"/>
      <c r="AJ58" s="191"/>
      <c r="AK58" s="191"/>
      <c r="AL58" s="191"/>
      <c r="AM58" s="191"/>
      <c r="AN58" s="191"/>
      <c r="AO58" s="191"/>
      <c r="AP58" s="191"/>
      <c r="AQ58" s="191"/>
      <c r="AR58" s="191"/>
      <c r="AS58" s="191"/>
      <c r="AT58" s="191"/>
      <c r="AU58" s="191"/>
      <c r="AV58" s="191"/>
      <c r="AW58" s="191"/>
      <c r="AX58" s="191"/>
      <c r="AY58" s="191"/>
      <c r="AZ58" s="191"/>
      <c r="BA58" s="191"/>
      <c r="BB58" s="191"/>
      <c r="BC58" s="191"/>
      <c r="BD58" s="191"/>
      <c r="BE58" s="192"/>
      <c r="BF58" s="193"/>
      <c r="BG58" s="193"/>
      <c r="BH58" s="193"/>
    </row>
    <row r="59" spans="8:8">
      <c r="A59" s="124" t="s">
        <v>146</v>
      </c>
      <c r="B59" s="191" t="s">
        <v>114</v>
      </c>
      <c r="C59" s="191" t="s">
        <v>114</v>
      </c>
      <c r="D59" s="191" t="s">
        <v>114</v>
      </c>
      <c r="E59" s="191" t="s">
        <v>114</v>
      </c>
      <c r="F59" s="191" t="s">
        <v>114</v>
      </c>
      <c r="G59" s="191" t="s">
        <v>114</v>
      </c>
      <c r="H59" s="191" t="s">
        <v>114</v>
      </c>
      <c r="I59" s="191" t="s">
        <v>114</v>
      </c>
      <c r="J59" s="191" t="s">
        <v>114</v>
      </c>
      <c r="K59" s="191" t="s">
        <v>114</v>
      </c>
      <c r="L59" s="191" t="s">
        <v>114</v>
      </c>
      <c r="M59" s="191" t="s">
        <v>114</v>
      </c>
      <c r="N59" s="191" t="s">
        <v>114</v>
      </c>
      <c r="O59" s="191" t="s">
        <v>114</v>
      </c>
      <c r="P59" s="191" t="s">
        <v>114</v>
      </c>
      <c r="Q59" s="191" t="s">
        <v>114</v>
      </c>
      <c r="R59" s="191" t="s">
        <v>114</v>
      </c>
      <c r="S59" s="191" t="s">
        <v>114</v>
      </c>
      <c r="T59" s="191" t="s">
        <v>114</v>
      </c>
      <c r="U59" s="191" t="s">
        <v>114</v>
      </c>
      <c r="V59" s="191">
        <v>160.366657534246</v>
      </c>
      <c r="W59" s="191">
        <v>168.14098630137</v>
      </c>
      <c r="X59" s="191">
        <v>158.363671232877</v>
      </c>
      <c r="Y59" s="191">
        <v>161.858415300546</v>
      </c>
      <c r="Z59" s="191">
        <v>158.363671232877</v>
      </c>
      <c r="AA59" s="191">
        <v>166.228657534247</v>
      </c>
      <c r="AB59" s="191">
        <v>160.366657534247</v>
      </c>
      <c r="AC59" s="191">
        <v>155.908469945355</v>
      </c>
      <c r="AD59" s="191">
        <v>150.880767123288</v>
      </c>
      <c r="AE59" s="191">
        <v>140.163260273973</v>
      </c>
      <c r="AF59" s="191">
        <v>125.518383561644</v>
      </c>
      <c r="AG59" s="191">
        <v>111.664234972678</v>
      </c>
      <c r="AH59" s="191">
        <v>106.865917808219</v>
      </c>
      <c r="AI59" s="191">
        <v>112.219150684932</v>
      </c>
      <c r="AJ59" s="191">
        <v>107.42602739726</v>
      </c>
      <c r="AK59" s="191">
        <v>119.675956284153</v>
      </c>
      <c r="AL59" s="191">
        <v>78.7473424657534</v>
      </c>
      <c r="AM59" s="191">
        <v>72.6351232876712</v>
      </c>
      <c r="AN59" s="191">
        <v>83.944794520548</v>
      </c>
      <c r="AO59" s="191">
        <v>90.5330327868853</v>
      </c>
      <c r="AP59" s="191">
        <v>106.239479452055</v>
      </c>
      <c r="AQ59" s="191">
        <v>96.1006136986301</v>
      </c>
      <c r="AR59" s="191">
        <v>91.0714904109589</v>
      </c>
      <c r="AS59" s="191">
        <v>74.3269644808743</v>
      </c>
      <c r="AT59" s="191">
        <v>72.5641068493151</v>
      </c>
      <c r="AU59" s="191">
        <v>72.1983397260274</v>
      </c>
      <c r="AV59" s="191">
        <v>88.5991369863014</v>
      </c>
      <c r="AW59" s="191">
        <v>92.0544890710382</v>
      </c>
      <c r="AX59" s="191">
        <v>100.753364383562</v>
      </c>
      <c r="AY59" s="191">
        <v>99.2969590599234</v>
      </c>
      <c r="AZ59" s="191">
        <v>99.5309104330325</v>
      </c>
      <c r="BA59" s="191">
        <v>97.8504038018284</v>
      </c>
      <c r="BB59" s="191">
        <v>99.4034116428095</v>
      </c>
      <c r="BC59" s="191">
        <v>104.132967849432</v>
      </c>
      <c r="BD59" s="191">
        <v>104.256933859956</v>
      </c>
      <c r="BE59" s="192">
        <v>91.964408511894</v>
      </c>
      <c r="BF59" s="193">
        <v>-0.117906070061242</v>
      </c>
      <c r="BG59" s="193">
        <v>0.0369034260197376</v>
      </c>
      <c r="BH59" s="193">
        <v>0.00100973053110445</v>
      </c>
    </row>
    <row r="60" spans="8:8">
      <c r="A60" s="124" t="s">
        <v>147</v>
      </c>
      <c r="B60" s="191" t="s">
        <v>114</v>
      </c>
      <c r="C60" s="191" t="s">
        <v>114</v>
      </c>
      <c r="D60" s="191" t="s">
        <v>114</v>
      </c>
      <c r="E60" s="191" t="s">
        <v>114</v>
      </c>
      <c r="F60" s="191" t="s">
        <v>114</v>
      </c>
      <c r="G60" s="191" t="s">
        <v>114</v>
      </c>
      <c r="H60" s="191" t="s">
        <v>114</v>
      </c>
      <c r="I60" s="191" t="s">
        <v>114</v>
      </c>
      <c r="J60" s="191" t="s">
        <v>114</v>
      </c>
      <c r="K60" s="191" t="s">
        <v>114</v>
      </c>
      <c r="L60" s="191" t="s">
        <v>114</v>
      </c>
      <c r="M60" s="191" t="s">
        <v>114</v>
      </c>
      <c r="N60" s="191" t="s">
        <v>114</v>
      </c>
      <c r="O60" s="191" t="s">
        <v>114</v>
      </c>
      <c r="P60" s="191" t="s">
        <v>114</v>
      </c>
      <c r="Q60" s="191" t="s">
        <v>114</v>
      </c>
      <c r="R60" s="191" t="s">
        <v>114</v>
      </c>
      <c r="S60" s="191" t="s">
        <v>114</v>
      </c>
      <c r="T60" s="191" t="s">
        <v>114</v>
      </c>
      <c r="U60" s="191" t="s">
        <v>114</v>
      </c>
      <c r="V60" s="191">
        <v>491.039945205479</v>
      </c>
      <c r="W60" s="191">
        <v>580.654273972603</v>
      </c>
      <c r="X60" s="191">
        <v>574.810273972603</v>
      </c>
      <c r="Y60" s="191">
        <v>555.747158469946</v>
      </c>
      <c r="Z60" s="191">
        <v>522.221835616439</v>
      </c>
      <c r="AA60" s="191">
        <v>483.26994520548</v>
      </c>
      <c r="AB60" s="191">
        <v>467.665287671232</v>
      </c>
      <c r="AC60" s="191">
        <v>397.511147540984</v>
      </c>
      <c r="AD60" s="191">
        <v>281.493726027397</v>
      </c>
      <c r="AE60" s="191">
        <v>228.165178082192</v>
      </c>
      <c r="AF60" s="191">
        <v>206.477616438356</v>
      </c>
      <c r="AG60" s="191">
        <v>204.236693989071</v>
      </c>
      <c r="AH60" s="191">
        <v>179.89</v>
      </c>
      <c r="AI60" s="191">
        <v>170.096082191781</v>
      </c>
      <c r="AJ60" s="191">
        <v>156.688328767123</v>
      </c>
      <c r="AK60" s="191">
        <v>156.134480874317</v>
      </c>
      <c r="AL60" s="191">
        <v>152.394328767123</v>
      </c>
      <c r="AM60" s="191">
        <v>159.393835616438</v>
      </c>
      <c r="AN60" s="191">
        <v>163.537205479452</v>
      </c>
      <c r="AO60" s="191">
        <v>162.247677595628</v>
      </c>
      <c r="AP60" s="191">
        <v>151.71695890411</v>
      </c>
      <c r="AQ60" s="191">
        <v>176.837917808219</v>
      </c>
      <c r="AR60" s="191">
        <v>162.985753424658</v>
      </c>
      <c r="AS60" s="191">
        <v>159.942650273224</v>
      </c>
      <c r="AT60" s="191">
        <v>181.863780821918</v>
      </c>
      <c r="AU60" s="191">
        <v>149.84304109589</v>
      </c>
      <c r="AV60" s="191">
        <v>172.481095890411</v>
      </c>
      <c r="AW60" s="191">
        <v>211.016010928962</v>
      </c>
      <c r="AX60" s="191">
        <v>143.746684931507</v>
      </c>
      <c r="AY60" s="191">
        <v>163.862403497049</v>
      </c>
      <c r="AZ60" s="191">
        <v>139.381836214352</v>
      </c>
      <c r="BA60" s="191">
        <v>136.673293024995</v>
      </c>
      <c r="BB60" s="191">
        <v>136.889860513169</v>
      </c>
      <c r="BC60" s="191">
        <v>151.092795925536</v>
      </c>
      <c r="BD60" s="191">
        <v>144.447002904525</v>
      </c>
      <c r="BE60" s="192">
        <v>132.230381513325</v>
      </c>
      <c r="BF60" s="193">
        <v>-0.0845751116018302</v>
      </c>
      <c r="BG60" s="193">
        <v>-0.0227712577275136</v>
      </c>
      <c r="BH60" s="193">
        <v>0.00145183398136384</v>
      </c>
    </row>
    <row r="61" spans="8:8">
      <c r="A61" s="124" t="s">
        <v>148</v>
      </c>
      <c r="B61" s="191" t="s">
        <v>114</v>
      </c>
      <c r="C61" s="191" t="s">
        <v>114</v>
      </c>
      <c r="D61" s="191" t="s">
        <v>114</v>
      </c>
      <c r="E61" s="191" t="s">
        <v>114</v>
      </c>
      <c r="F61" s="191" t="s">
        <v>114</v>
      </c>
      <c r="G61" s="191" t="s">
        <v>114</v>
      </c>
      <c r="H61" s="191" t="s">
        <v>114</v>
      </c>
      <c r="I61" s="191" t="s">
        <v>114</v>
      </c>
      <c r="J61" s="191" t="s">
        <v>114</v>
      </c>
      <c r="K61" s="191" t="s">
        <v>114</v>
      </c>
      <c r="L61" s="191" t="s">
        <v>114</v>
      </c>
      <c r="M61" s="191" t="s">
        <v>114</v>
      </c>
      <c r="N61" s="191" t="s">
        <v>114</v>
      </c>
      <c r="O61" s="191" t="s">
        <v>114</v>
      </c>
      <c r="P61" s="191" t="s">
        <v>114</v>
      </c>
      <c r="Q61" s="191" t="s">
        <v>114</v>
      </c>
      <c r="R61" s="191" t="s">
        <v>114</v>
      </c>
      <c r="S61" s="191" t="s">
        <v>114</v>
      </c>
      <c r="T61" s="191" t="s">
        <v>114</v>
      </c>
      <c r="U61" s="191" t="s">
        <v>114</v>
      </c>
      <c r="V61" s="191">
        <v>421.057287671233</v>
      </c>
      <c r="W61" s="191">
        <v>384.11093150685</v>
      </c>
      <c r="X61" s="191">
        <v>371.788219178082</v>
      </c>
      <c r="Y61" s="191">
        <v>372.833770491803</v>
      </c>
      <c r="Z61" s="191">
        <v>382.036575342466</v>
      </c>
      <c r="AA61" s="191">
        <v>440.499287541215</v>
      </c>
      <c r="AB61" s="191">
        <v>444.929768184965</v>
      </c>
      <c r="AC61" s="191">
        <v>414.881147540983</v>
      </c>
      <c r="AD61" s="191">
        <v>320.0</v>
      </c>
      <c r="AE61" s="191">
        <v>247.101643835616</v>
      </c>
      <c r="AF61" s="191">
        <v>242.440273972603</v>
      </c>
      <c r="AG61" s="191">
        <v>204.887295081967</v>
      </c>
      <c r="AH61" s="191">
        <v>206.980684931507</v>
      </c>
      <c r="AI61" s="191">
        <v>172.137123287671</v>
      </c>
      <c r="AJ61" s="191">
        <v>143.875616438356</v>
      </c>
      <c r="AK61" s="191">
        <v>159.577677595628</v>
      </c>
      <c r="AL61" s="191">
        <v>157.706383561644</v>
      </c>
      <c r="AM61" s="191">
        <v>156.763726027397</v>
      </c>
      <c r="AN61" s="191">
        <v>170.994136986301</v>
      </c>
      <c r="AO61" s="191">
        <v>188.549151869759</v>
      </c>
      <c r="AP61" s="191">
        <v>193.190800485865</v>
      </c>
      <c r="AQ61" s="191">
        <v>221.013851231353</v>
      </c>
      <c r="AR61" s="191">
        <v>240.614933939703</v>
      </c>
      <c r="AS61" s="191">
        <v>241.873979758136</v>
      </c>
      <c r="AT61" s="191">
        <v>199.821001882171</v>
      </c>
      <c r="AU61" s="191">
        <v>206.179427843154</v>
      </c>
      <c r="AV61" s="191">
        <v>269.540747550159</v>
      </c>
      <c r="AW61" s="191">
        <v>288.323436611782</v>
      </c>
      <c r="AX61" s="191">
        <v>297.173499614373</v>
      </c>
      <c r="AY61" s="191">
        <v>303.716477033539</v>
      </c>
      <c r="AZ61" s="191">
        <v>363.638976018657</v>
      </c>
      <c r="BA61" s="191">
        <v>344.381162519911</v>
      </c>
      <c r="BB61" s="191">
        <v>385.041819322443</v>
      </c>
      <c r="BC61" s="191">
        <v>408.950554089315</v>
      </c>
      <c r="BD61" s="191">
        <v>387.194856300579</v>
      </c>
      <c r="BE61" s="192">
        <v>379.37323940529</v>
      </c>
      <c r="BF61" s="193">
        <v>-0.020200725211126</v>
      </c>
      <c r="BG61" s="193">
        <v>0.0683876144539888</v>
      </c>
      <c r="BH61" s="193">
        <v>0.00416535862851742</v>
      </c>
    </row>
    <row r="62" spans="8:8">
      <c r="A62" s="124" t="s">
        <v>149</v>
      </c>
      <c r="B62" s="191" t="s">
        <v>114</v>
      </c>
      <c r="C62" s="191" t="s">
        <v>114</v>
      </c>
      <c r="D62" s="191" t="s">
        <v>114</v>
      </c>
      <c r="E62" s="191" t="s">
        <v>114</v>
      </c>
      <c r="F62" s="191" t="s">
        <v>114</v>
      </c>
      <c r="G62" s="191" t="s">
        <v>114</v>
      </c>
      <c r="H62" s="191" t="s">
        <v>114</v>
      </c>
      <c r="I62" s="191" t="s">
        <v>114</v>
      </c>
      <c r="J62" s="191" t="s">
        <v>114</v>
      </c>
      <c r="K62" s="191" t="s">
        <v>114</v>
      </c>
      <c r="L62" s="191" t="s">
        <v>114</v>
      </c>
      <c r="M62" s="191" t="s">
        <v>114</v>
      </c>
      <c r="N62" s="191" t="s">
        <v>114</v>
      </c>
      <c r="O62" s="191" t="s">
        <v>114</v>
      </c>
      <c r="P62" s="191" t="s">
        <v>114</v>
      </c>
      <c r="Q62" s="191" t="s">
        <v>114</v>
      </c>
      <c r="R62" s="191" t="s">
        <v>114</v>
      </c>
      <c r="S62" s="191" t="s">
        <v>114</v>
      </c>
      <c r="T62" s="191" t="s">
        <v>114</v>
      </c>
      <c r="U62" s="191" t="s">
        <v>114</v>
      </c>
      <c r="V62" s="191">
        <v>4943.67838356164</v>
      </c>
      <c r="W62" s="191">
        <v>5006.31063013699</v>
      </c>
      <c r="X62" s="191">
        <v>5050.79487671233</v>
      </c>
      <c r="Y62" s="191">
        <v>5000.70161202185</v>
      </c>
      <c r="Z62" s="191">
        <v>5111.44928767123</v>
      </c>
      <c r="AA62" s="191">
        <v>5042.28180030654</v>
      </c>
      <c r="AB62" s="191">
        <v>4917.05001051119</v>
      </c>
      <c r="AC62" s="191">
        <v>4698.91636612022</v>
      </c>
      <c r="AD62" s="191">
        <v>3928.36068493151</v>
      </c>
      <c r="AE62" s="191">
        <v>3485.98183554904</v>
      </c>
      <c r="AF62" s="191">
        <v>3058.0168878537</v>
      </c>
      <c r="AG62" s="191">
        <v>2623.97647664044</v>
      </c>
      <c r="AH62" s="191">
        <v>2630.12166288932</v>
      </c>
      <c r="AI62" s="191">
        <v>2489.81365460482</v>
      </c>
      <c r="AJ62" s="191">
        <v>2567.79682456269</v>
      </c>
      <c r="AK62" s="191">
        <v>2540.01289742963</v>
      </c>
      <c r="AL62" s="191">
        <v>2627.68885066661</v>
      </c>
      <c r="AM62" s="191">
        <v>2543.54754246575</v>
      </c>
      <c r="AN62" s="191">
        <v>2652.55178667096</v>
      </c>
      <c r="AO62" s="191">
        <v>2619.43625472888</v>
      </c>
      <c r="AP62" s="191">
        <v>2647.33223528767</v>
      </c>
      <c r="AQ62" s="191">
        <v>2762.36968498485</v>
      </c>
      <c r="AR62" s="191">
        <v>2780.19115014762</v>
      </c>
      <c r="AS62" s="191">
        <v>2860.94675321347</v>
      </c>
      <c r="AT62" s="191">
        <v>2774.65016947203</v>
      </c>
      <c r="AU62" s="191">
        <v>2877.82078068528</v>
      </c>
      <c r="AV62" s="191">
        <v>3073.7551728854</v>
      </c>
      <c r="AW62" s="191">
        <v>3119.34066636013</v>
      </c>
      <c r="AX62" s="191">
        <v>3163.3688950887</v>
      </c>
      <c r="AY62" s="191">
        <v>3300.30927025123</v>
      </c>
      <c r="AZ62" s="191">
        <v>3196.79257110292</v>
      </c>
      <c r="BA62" s="191">
        <v>3266.29920553472</v>
      </c>
      <c r="BB62" s="191">
        <v>3272.69866559291</v>
      </c>
      <c r="BC62" s="191">
        <v>3323.14353008994</v>
      </c>
      <c r="BD62" s="191">
        <v>3397.52142306947</v>
      </c>
      <c r="BE62" s="192">
        <v>3242.91021569362</v>
      </c>
      <c r="BF62" s="193">
        <v>-0.0455070588594469</v>
      </c>
      <c r="BG62" s="193">
        <v>0.0204586160626437</v>
      </c>
      <c r="BH62" s="193">
        <v>0.0356057904074147</v>
      </c>
    </row>
    <row r="63" spans="8:8">
      <c r="A63" s="124" t="s">
        <v>150</v>
      </c>
      <c r="B63" s="191" t="s">
        <v>114</v>
      </c>
      <c r="C63" s="191" t="s">
        <v>114</v>
      </c>
      <c r="D63" s="191" t="s">
        <v>114</v>
      </c>
      <c r="E63" s="191" t="s">
        <v>114</v>
      </c>
      <c r="F63" s="191" t="s">
        <v>114</v>
      </c>
      <c r="G63" s="191" t="s">
        <v>114</v>
      </c>
      <c r="H63" s="191" t="s">
        <v>114</v>
      </c>
      <c r="I63" s="191" t="s">
        <v>114</v>
      </c>
      <c r="J63" s="191" t="s">
        <v>114</v>
      </c>
      <c r="K63" s="191" t="s">
        <v>114</v>
      </c>
      <c r="L63" s="191" t="s">
        <v>114</v>
      </c>
      <c r="M63" s="191" t="s">
        <v>114</v>
      </c>
      <c r="N63" s="191" t="s">
        <v>114</v>
      </c>
      <c r="O63" s="191" t="s">
        <v>114</v>
      </c>
      <c r="P63" s="191" t="s">
        <v>114</v>
      </c>
      <c r="Q63" s="191" t="s">
        <v>114</v>
      </c>
      <c r="R63" s="191" t="s">
        <v>114</v>
      </c>
      <c r="S63" s="191" t="s">
        <v>114</v>
      </c>
      <c r="T63" s="191" t="s">
        <v>114</v>
      </c>
      <c r="U63" s="191" t="s">
        <v>114</v>
      </c>
      <c r="V63" s="191">
        <v>95.5580743575199</v>
      </c>
      <c r="W63" s="191">
        <v>69.6399786716195</v>
      </c>
      <c r="X63" s="191">
        <v>69.6446161695211</v>
      </c>
      <c r="Y63" s="191">
        <v>69.4848182594601</v>
      </c>
      <c r="Z63" s="191">
        <v>69.6913587485531</v>
      </c>
      <c r="AA63" s="191">
        <v>93.3494160685549</v>
      </c>
      <c r="AB63" s="191">
        <v>103.826262005165</v>
      </c>
      <c r="AC63" s="191">
        <v>97.9216393442623</v>
      </c>
      <c r="AD63" s="191">
        <v>58.8380273972603</v>
      </c>
      <c r="AE63" s="191">
        <v>59.9536712328767</v>
      </c>
      <c r="AF63" s="191">
        <v>54.803698630137</v>
      </c>
      <c r="AG63" s="191">
        <v>64.0955737704918</v>
      </c>
      <c r="AH63" s="191">
        <v>63.5239726027397</v>
      </c>
      <c r="AI63" s="191">
        <v>82.0814794520548</v>
      </c>
      <c r="AJ63" s="191">
        <v>89.4125205479452</v>
      </c>
      <c r="AK63" s="191">
        <v>87.1310109289618</v>
      </c>
      <c r="AL63" s="191">
        <v>84.4465753424658</v>
      </c>
      <c r="AM63" s="191">
        <v>96.3792328767123</v>
      </c>
      <c r="AN63" s="191">
        <v>109.645068493151</v>
      </c>
      <c r="AO63" s="191">
        <v>109.36693989071</v>
      </c>
      <c r="AP63" s="191">
        <v>108.974794520548</v>
      </c>
      <c r="AQ63" s="191">
        <v>105.336849315069</v>
      </c>
      <c r="AR63" s="191">
        <v>111.14602739726</v>
      </c>
      <c r="AS63" s="191">
        <v>113.595628415301</v>
      </c>
      <c r="AT63" s="191">
        <v>106.229452054795</v>
      </c>
      <c r="AU63" s="191">
        <v>117.922054794521</v>
      </c>
      <c r="AV63" s="191">
        <v>124.633835616438</v>
      </c>
      <c r="AW63" s="191">
        <v>129.389207650273</v>
      </c>
      <c r="AX63" s="191">
        <v>137.370136986301</v>
      </c>
      <c r="AY63" s="191">
        <v>143.277945205479</v>
      </c>
      <c r="AZ63" s="191">
        <v>144.601369863014</v>
      </c>
      <c r="BA63" s="191">
        <v>142.891803278689</v>
      </c>
      <c r="BB63" s="191">
        <v>143.670806712329</v>
      </c>
      <c r="BC63" s="191">
        <v>145.227392191781</v>
      </c>
      <c r="BD63" s="191">
        <v>149.002632940067</v>
      </c>
      <c r="BE63" s="192">
        <v>141.924137225589</v>
      </c>
      <c r="BF63" s="193">
        <v>-0.0475058431841615</v>
      </c>
      <c r="BG63" s="193">
        <v>0.0344152156286985</v>
      </c>
      <c r="BH63" s="193">
        <v>0.00155826734251001</v>
      </c>
    </row>
    <row r="64" spans="8:8">
      <c r="A64" s="124" t="s">
        <v>151</v>
      </c>
      <c r="B64" s="191">
        <v>3313.95241591233</v>
      </c>
      <c r="C64" s="191">
        <v>3548.81879625205</v>
      </c>
      <c r="D64" s="191">
        <v>3866.12622118356</v>
      </c>
      <c r="E64" s="191">
        <v>4107.31037085247</v>
      </c>
      <c r="F64" s="191">
        <v>4376.24875617534</v>
      </c>
      <c r="G64" s="191">
        <v>4826.36264311234</v>
      </c>
      <c r="H64" s="191">
        <v>5126.53966698082</v>
      </c>
      <c r="I64" s="191">
        <v>5547.11795763935</v>
      </c>
      <c r="J64" s="191">
        <v>5981.44976058082</v>
      </c>
      <c r="K64" s="191">
        <v>6587.91349939727</v>
      </c>
      <c r="L64" s="191">
        <v>6911.78610259727</v>
      </c>
      <c r="M64" s="191">
        <v>7055.12266229508</v>
      </c>
      <c r="N64" s="191">
        <v>7375.71764416439</v>
      </c>
      <c r="O64" s="191">
        <v>7822.3271062685</v>
      </c>
      <c r="P64" s="191">
        <v>7967.87302546849</v>
      </c>
      <c r="Q64" s="191">
        <v>8338.15811400389</v>
      </c>
      <c r="R64" s="191">
        <v>8442.13421060857</v>
      </c>
      <c r="S64" s="191">
        <v>8388.42716501194</v>
      </c>
      <c r="T64" s="191">
        <v>8273.48665503263</v>
      </c>
      <c r="U64" s="191">
        <v>8259.45592299417</v>
      </c>
      <c r="V64" s="191" t="s">
        <v>114</v>
      </c>
      <c r="W64" s="191" t="s">
        <v>114</v>
      </c>
      <c r="X64" s="191" t="s">
        <v>114</v>
      </c>
      <c r="Y64" s="191" t="s">
        <v>114</v>
      </c>
      <c r="Z64" s="191" t="s">
        <v>114</v>
      </c>
      <c r="AA64" s="191" t="s">
        <v>114</v>
      </c>
      <c r="AB64" s="191" t="s">
        <v>114</v>
      </c>
      <c r="AC64" s="191" t="s">
        <v>114</v>
      </c>
      <c r="AD64" s="191" t="s">
        <v>114</v>
      </c>
      <c r="AE64" s="191" t="s">
        <v>114</v>
      </c>
      <c r="AF64" s="191" t="s">
        <v>114</v>
      </c>
      <c r="AG64" s="191" t="s">
        <v>114</v>
      </c>
      <c r="AH64" s="191" t="s">
        <v>114</v>
      </c>
      <c r="AI64" s="191" t="s">
        <v>114</v>
      </c>
      <c r="AJ64" s="191" t="s">
        <v>114</v>
      </c>
      <c r="AK64" s="191" t="s">
        <v>114</v>
      </c>
      <c r="AL64" s="191" t="s">
        <v>114</v>
      </c>
      <c r="AM64" s="191" t="s">
        <v>114</v>
      </c>
      <c r="AN64" s="191" t="s">
        <v>114</v>
      </c>
      <c r="AO64" s="191" t="s">
        <v>114</v>
      </c>
      <c r="AP64" s="191" t="s">
        <v>114</v>
      </c>
      <c r="AQ64" s="191" t="s">
        <v>114</v>
      </c>
      <c r="AR64" s="191" t="s">
        <v>114</v>
      </c>
      <c r="AS64" s="191" t="s">
        <v>114</v>
      </c>
      <c r="AT64" s="191" t="s">
        <v>114</v>
      </c>
      <c r="AU64" s="191" t="s">
        <v>114</v>
      </c>
      <c r="AV64" s="191" t="s">
        <v>114</v>
      </c>
      <c r="AW64" s="191" t="s">
        <v>114</v>
      </c>
      <c r="AX64" s="191" t="s">
        <v>114</v>
      </c>
      <c r="AY64" s="191" t="s">
        <v>114</v>
      </c>
      <c r="AZ64" s="191" t="s">
        <v>114</v>
      </c>
      <c r="BA64" s="191" t="s">
        <v>114</v>
      </c>
      <c r="BB64" s="191" t="s">
        <v>114</v>
      </c>
      <c r="BC64" s="191" t="s">
        <v>114</v>
      </c>
      <c r="BD64" s="191" t="s">
        <v>114</v>
      </c>
      <c r="BE64" s="192" t="s">
        <v>114</v>
      </c>
      <c r="BF64" s="193" t="s">
        <v>114</v>
      </c>
      <c r="BG64" s="193" t="s">
        <v>114</v>
      </c>
      <c r="BH64" s="193" t="s">
        <v>114</v>
      </c>
    </row>
    <row r="65" spans="8:8">
      <c r="A65" s="124" t="s">
        <v>152</v>
      </c>
      <c r="B65" s="191" t="s">
        <v>114</v>
      </c>
      <c r="C65" s="191" t="s">
        <v>114</v>
      </c>
      <c r="D65" s="191" t="s">
        <v>114</v>
      </c>
      <c r="E65" s="191" t="s">
        <v>114</v>
      </c>
      <c r="F65" s="191" t="s">
        <v>114</v>
      </c>
      <c r="G65" s="191" t="s">
        <v>114</v>
      </c>
      <c r="H65" s="191" t="s">
        <v>114</v>
      </c>
      <c r="I65" s="191" t="s">
        <v>114</v>
      </c>
      <c r="J65" s="191" t="s">
        <v>114</v>
      </c>
      <c r="K65" s="191" t="s">
        <v>114</v>
      </c>
      <c r="L65" s="191" t="s">
        <v>114</v>
      </c>
      <c r="M65" s="191" t="s">
        <v>114</v>
      </c>
      <c r="N65" s="191" t="s">
        <v>114</v>
      </c>
      <c r="O65" s="191" t="s">
        <v>114</v>
      </c>
      <c r="P65" s="191" t="s">
        <v>114</v>
      </c>
      <c r="Q65" s="191" t="s">
        <v>114</v>
      </c>
      <c r="R65" s="191" t="s">
        <v>114</v>
      </c>
      <c r="S65" s="191" t="s">
        <v>114</v>
      </c>
      <c r="T65" s="191" t="s">
        <v>114</v>
      </c>
      <c r="U65" s="191" t="s">
        <v>114</v>
      </c>
      <c r="V65" s="191">
        <v>232.471726027397</v>
      </c>
      <c r="W65" s="191">
        <v>238.531397260274</v>
      </c>
      <c r="X65" s="191">
        <v>226.355671232877</v>
      </c>
      <c r="Y65" s="191">
        <v>278.568961748634</v>
      </c>
      <c r="Z65" s="191">
        <v>267.098328767123</v>
      </c>
      <c r="AA65" s="191">
        <v>224.729315068493</v>
      </c>
      <c r="AB65" s="191">
        <v>215.426602739726</v>
      </c>
      <c r="AC65" s="191">
        <v>170.831475409836</v>
      </c>
      <c r="AD65" s="191">
        <v>176.321917808219</v>
      </c>
      <c r="AE65" s="191">
        <v>150.967780821918</v>
      </c>
      <c r="AF65" s="191">
        <v>132.115753424658</v>
      </c>
      <c r="AG65" s="191">
        <v>129.830245901639</v>
      </c>
      <c r="AH65" s="191">
        <v>139.124465753425</v>
      </c>
      <c r="AI65" s="191">
        <v>134.342356164384</v>
      </c>
      <c r="AJ65" s="191">
        <v>139.813397260274</v>
      </c>
      <c r="AK65" s="191">
        <v>142.406038251366</v>
      </c>
      <c r="AL65" s="191">
        <v>142.130191780822</v>
      </c>
      <c r="AM65" s="191">
        <v>140.990876712329</v>
      </c>
      <c r="AN65" s="191">
        <v>137.047452054795</v>
      </c>
      <c r="AO65" s="191">
        <v>125.421010928962</v>
      </c>
      <c r="AP65" s="191">
        <v>108.992328767123</v>
      </c>
      <c r="AQ65" s="191">
        <v>108.296520547945</v>
      </c>
      <c r="AR65" s="191">
        <v>103.872109589041</v>
      </c>
      <c r="AS65" s="191">
        <v>104.900765027322</v>
      </c>
      <c r="AT65" s="191">
        <v>97.485698630137</v>
      </c>
      <c r="AU65" s="191">
        <v>91.9077808219178</v>
      </c>
      <c r="AV65" s="191">
        <v>79.7104109589041</v>
      </c>
      <c r="AW65" s="191">
        <v>76.8957103825137</v>
      </c>
      <c r="AX65" s="191">
        <v>87.9971232876712</v>
      </c>
      <c r="AY65" s="191">
        <v>79.87</v>
      </c>
      <c r="AZ65" s="191">
        <v>80.3571232876712</v>
      </c>
      <c r="BA65" s="191">
        <v>83.5269398907104</v>
      </c>
      <c r="BB65" s="191">
        <v>87.2337038356164</v>
      </c>
      <c r="BC65" s="191">
        <v>94.5563956986301</v>
      </c>
      <c r="BD65" s="191">
        <v>98.2752034124526</v>
      </c>
      <c r="BE65" s="192">
        <v>85.8508395381753</v>
      </c>
      <c r="BF65" s="193">
        <v>-0.126424199013187</v>
      </c>
      <c r="BG65" s="193">
        <v>8.06930854293952E-4</v>
      </c>
      <c r="BH65" s="193">
        <v>9.42606114749635E-4</v>
      </c>
    </row>
    <row r="66" spans="8:8">
      <c r="A66" s="124" t="s">
        <v>153</v>
      </c>
      <c r="B66" s="191" t="s">
        <v>114</v>
      </c>
      <c r="C66" s="191" t="s">
        <v>114</v>
      </c>
      <c r="D66" s="191" t="s">
        <v>114</v>
      </c>
      <c r="E66" s="191" t="s">
        <v>114</v>
      </c>
      <c r="F66" s="191" t="s">
        <v>114</v>
      </c>
      <c r="G66" s="191" t="s">
        <v>114</v>
      </c>
      <c r="H66" s="191" t="s">
        <v>114</v>
      </c>
      <c r="I66" s="191" t="s">
        <v>114</v>
      </c>
      <c r="J66" s="191" t="s">
        <v>114</v>
      </c>
      <c r="K66" s="191" t="s">
        <v>114</v>
      </c>
      <c r="L66" s="191" t="s">
        <v>114</v>
      </c>
      <c r="M66" s="191" t="s">
        <v>114</v>
      </c>
      <c r="N66" s="191" t="s">
        <v>114</v>
      </c>
      <c r="O66" s="191" t="s">
        <v>114</v>
      </c>
      <c r="P66" s="191" t="s">
        <v>114</v>
      </c>
      <c r="Q66" s="191" t="s">
        <v>114</v>
      </c>
      <c r="R66" s="191" t="s">
        <v>114</v>
      </c>
      <c r="S66" s="191" t="s">
        <v>114</v>
      </c>
      <c r="T66" s="191" t="s">
        <v>114</v>
      </c>
      <c r="U66" s="191" t="s">
        <v>114</v>
      </c>
      <c r="V66" s="191">
        <v>291.467497259171</v>
      </c>
      <c r="W66" s="191">
        <v>277.474291456175</v>
      </c>
      <c r="X66" s="191">
        <v>273.339672668019</v>
      </c>
      <c r="Y66" s="191">
        <v>272.820271522183</v>
      </c>
      <c r="Z66" s="191">
        <v>260.805238309042</v>
      </c>
      <c r="AA66" s="191">
        <v>273.653698630137</v>
      </c>
      <c r="AB66" s="191">
        <v>203.577835616438</v>
      </c>
      <c r="AC66" s="191">
        <v>161.785109289617</v>
      </c>
      <c r="AD66" s="191">
        <v>100.063178082192</v>
      </c>
      <c r="AE66" s="191">
        <v>47.056602739726</v>
      </c>
      <c r="AF66" s="191">
        <v>45.2164657534247</v>
      </c>
      <c r="AG66" s="191">
        <v>40.4461475409836</v>
      </c>
      <c r="AH66" s="191">
        <v>40.2351232876712</v>
      </c>
      <c r="AI66" s="191">
        <v>39.0275342465753</v>
      </c>
      <c r="AJ66" s="191">
        <v>31.0736712328767</v>
      </c>
      <c r="AK66" s="191">
        <v>30.247349726776</v>
      </c>
      <c r="AL66" s="191">
        <v>32.0314520547945</v>
      </c>
      <c r="AM66" s="191">
        <v>32.9301095890411</v>
      </c>
      <c r="AN66" s="191">
        <v>36.1973424657534</v>
      </c>
      <c r="AO66" s="191">
        <v>39.9786338797814</v>
      </c>
      <c r="AP66" s="191">
        <v>43.250205730012</v>
      </c>
      <c r="AQ66" s="191">
        <v>47.2909087331418</v>
      </c>
      <c r="AR66" s="191">
        <v>56.4414919556403</v>
      </c>
      <c r="AS66" s="191">
        <v>60.429404034143</v>
      </c>
      <c r="AT66" s="191">
        <v>63.6749454833266</v>
      </c>
      <c r="AU66" s="191">
        <v>62.7049873694793</v>
      </c>
      <c r="AV66" s="191">
        <v>65.0844171227639</v>
      </c>
      <c r="AW66" s="191">
        <v>74.5732635003169</v>
      </c>
      <c r="AX66" s="191">
        <v>78.149170253253</v>
      </c>
      <c r="AY66" s="191">
        <v>75.6457108343091</v>
      </c>
      <c r="AZ66" s="191">
        <v>78.3788464203712</v>
      </c>
      <c r="BA66" s="191">
        <v>85.9297517820928</v>
      </c>
      <c r="BB66" s="191">
        <v>82.4090927104038</v>
      </c>
      <c r="BC66" s="191">
        <v>95.9345147516416</v>
      </c>
      <c r="BD66" s="191">
        <v>90.5479505258684</v>
      </c>
      <c r="BE66" s="192">
        <v>79.3738886088509</v>
      </c>
      <c r="BF66" s="193">
        <v>-0.123404912558736</v>
      </c>
      <c r="BG66" s="193">
        <v>0.0358360087300522</v>
      </c>
      <c r="BH66" s="193">
        <v>8.71491917337509E-4</v>
      </c>
    </row>
    <row r="67" spans="8:8">
      <c r="A67" s="134" t="s">
        <v>154</v>
      </c>
      <c r="B67" s="194">
        <v>3313.95241591233</v>
      </c>
      <c r="C67" s="194">
        <v>3548.81879625205</v>
      </c>
      <c r="D67" s="194">
        <v>3866.12622118356</v>
      </c>
      <c r="E67" s="194">
        <v>4107.31037085247</v>
      </c>
      <c r="F67" s="194">
        <v>4376.24875617534</v>
      </c>
      <c r="G67" s="194">
        <v>4826.36264311234</v>
      </c>
      <c r="H67" s="194">
        <v>5126.53966698082</v>
      </c>
      <c r="I67" s="194">
        <v>5547.11795763935</v>
      </c>
      <c r="J67" s="194">
        <v>5981.44976058082</v>
      </c>
      <c r="K67" s="194">
        <v>6587.91349939727</v>
      </c>
      <c r="L67" s="194">
        <v>6911.78610259727</v>
      </c>
      <c r="M67" s="194">
        <v>7055.12266229508</v>
      </c>
      <c r="N67" s="194">
        <v>7375.71764416439</v>
      </c>
      <c r="O67" s="194">
        <v>7822.3271062685</v>
      </c>
      <c r="P67" s="194">
        <v>7967.87302546849</v>
      </c>
      <c r="Q67" s="194">
        <v>8338.15811400389</v>
      </c>
      <c r="R67" s="194">
        <v>8442.13421060857</v>
      </c>
      <c r="S67" s="194">
        <v>8388.42716501194</v>
      </c>
      <c r="T67" s="194">
        <v>8273.48665503263</v>
      </c>
      <c r="U67" s="194">
        <v>8259.45592299417</v>
      </c>
      <c r="V67" s="194">
        <v>6635.63957161669</v>
      </c>
      <c r="W67" s="194">
        <v>6724.86248930588</v>
      </c>
      <c r="X67" s="194">
        <v>6725.09700116631</v>
      </c>
      <c r="Y67" s="194">
        <v>6712.01500781443</v>
      </c>
      <c r="Z67" s="194">
        <v>6771.66629568773</v>
      </c>
      <c r="AA67" s="194">
        <v>6724.01212035466</v>
      </c>
      <c r="AB67" s="194">
        <v>6512.84242426296</v>
      </c>
      <c r="AC67" s="194">
        <v>6097.75535519126</v>
      </c>
      <c r="AD67" s="194">
        <v>5015.95830136986</v>
      </c>
      <c r="AE67" s="194">
        <v>4359.38997253534</v>
      </c>
      <c r="AF67" s="194">
        <v>3864.58907963452</v>
      </c>
      <c r="AG67" s="194">
        <v>3379.13666789727</v>
      </c>
      <c r="AH67" s="194">
        <v>3366.74182727288</v>
      </c>
      <c r="AI67" s="194">
        <v>3199.71738063222</v>
      </c>
      <c r="AJ67" s="194">
        <v>3236.08638620652</v>
      </c>
      <c r="AK67" s="194">
        <v>3235.18541109083</v>
      </c>
      <c r="AL67" s="194">
        <v>3275.14512463921</v>
      </c>
      <c r="AM67" s="194">
        <v>3202.64044657534</v>
      </c>
      <c r="AN67" s="194">
        <v>3353.91778667096</v>
      </c>
      <c r="AO67" s="194">
        <v>3335.53270168061</v>
      </c>
      <c r="AP67" s="194">
        <v>3359.69680314738</v>
      </c>
      <c r="AQ67" s="194">
        <v>3517.24634631921</v>
      </c>
      <c r="AR67" s="194">
        <v>3546.32295686488</v>
      </c>
      <c r="AS67" s="194">
        <v>3616.01614520247</v>
      </c>
      <c r="AT67" s="194">
        <v>3496.28915519369</v>
      </c>
      <c r="AU67" s="194">
        <v>3578.57641233627</v>
      </c>
      <c r="AV67" s="194">
        <v>3873.80481701037</v>
      </c>
      <c r="AW67" s="194">
        <v>3991.59278450501</v>
      </c>
      <c r="AX67" s="194">
        <v>4008.55887454537</v>
      </c>
      <c r="AY67" s="194">
        <v>4165.97876588153</v>
      </c>
      <c r="AZ67" s="194">
        <v>4102.68163334001</v>
      </c>
      <c r="BA67" s="194">
        <v>4157.55255983294</v>
      </c>
      <c r="BB67" s="194">
        <v>4207.34736032968</v>
      </c>
      <c r="BC67" s="194">
        <v>4323.03815059628</v>
      </c>
      <c r="BD67" s="194">
        <v>4371.24600301292</v>
      </c>
      <c r="BE67" s="194">
        <v>4153.62711049674</v>
      </c>
      <c r="BF67" s="195">
        <v>-0.0497841787824762</v>
      </c>
      <c r="BG67" s="195">
        <v>0.0225858773480967</v>
      </c>
      <c r="BH67" s="195">
        <v>0.0456050789229976</v>
      </c>
    </row>
    <row r="68" spans="8:8">
      <c r="B68" s="191"/>
      <c r="C68" s="191"/>
      <c r="D68" s="191"/>
      <c r="E68" s="191"/>
      <c r="F68" s="191"/>
      <c r="G68" s="191"/>
      <c r="H68" s="191"/>
      <c r="I68" s="191"/>
      <c r="J68" s="191"/>
      <c r="K68" s="191"/>
      <c r="L68" s="191"/>
      <c r="M68" s="191"/>
      <c r="N68" s="191"/>
      <c r="O68" s="191"/>
      <c r="P68" s="191"/>
      <c r="Q68" s="191"/>
      <c r="R68" s="191"/>
      <c r="S68" s="191"/>
      <c r="T68" s="191"/>
      <c r="U68" s="191"/>
      <c r="V68" s="191"/>
      <c r="W68" s="191"/>
      <c r="X68" s="191"/>
      <c r="Y68" s="191"/>
      <c r="Z68" s="191"/>
      <c r="AA68" s="191"/>
      <c r="AB68" s="191"/>
      <c r="AC68" s="191"/>
      <c r="AD68" s="191"/>
      <c r="AE68" s="191"/>
      <c r="AF68" s="191"/>
      <c r="AG68" s="191"/>
      <c r="AH68" s="191"/>
      <c r="AI68" s="191"/>
      <c r="AJ68" s="191"/>
      <c r="AK68" s="191"/>
      <c r="AL68" s="191"/>
      <c r="AM68" s="191"/>
      <c r="AN68" s="191"/>
      <c r="AO68" s="191"/>
      <c r="AP68" s="191"/>
      <c r="AQ68" s="191"/>
      <c r="AR68" s="191"/>
      <c r="AS68" s="191"/>
      <c r="AT68" s="191"/>
      <c r="AU68" s="191"/>
      <c r="AV68" s="191"/>
      <c r="AW68" s="191"/>
      <c r="AX68" s="191"/>
      <c r="AY68" s="191"/>
      <c r="AZ68" s="191"/>
      <c r="BA68" s="191"/>
      <c r="BB68" s="191"/>
      <c r="BC68" s="191"/>
      <c r="BD68" s="191"/>
      <c r="BE68" s="192"/>
      <c r="BF68" s="193"/>
      <c r="BG68" s="193"/>
      <c r="BH68" s="193"/>
    </row>
    <row r="69" spans="8:8">
      <c r="A69" s="124" t="s">
        <v>155</v>
      </c>
      <c r="B69" s="191">
        <v>139.28851578627</v>
      </c>
      <c r="C69" s="191">
        <v>152.294289520362</v>
      </c>
      <c r="D69" s="191">
        <v>168.485972577574</v>
      </c>
      <c r="E69" s="191">
        <v>185.372115406752</v>
      </c>
      <c r="F69" s="191">
        <v>203.349092014536</v>
      </c>
      <c r="G69" s="191">
        <v>219.832574291004</v>
      </c>
      <c r="H69" s="191">
        <v>241.95947291826</v>
      </c>
      <c r="I69" s="191">
        <v>269.528287142691</v>
      </c>
      <c r="J69" s="191">
        <v>324.229890591674</v>
      </c>
      <c r="K69" s="191">
        <v>377.85116751162</v>
      </c>
      <c r="L69" s="191">
        <v>444.564657865186</v>
      </c>
      <c r="M69" s="191">
        <v>501.217700726346</v>
      </c>
      <c r="N69" s="191">
        <v>585.243280100318</v>
      </c>
      <c r="O69" s="191">
        <v>586.937521067543</v>
      </c>
      <c r="P69" s="191">
        <v>619.232522539671</v>
      </c>
      <c r="Q69" s="191">
        <v>565.360651133941</v>
      </c>
      <c r="R69" s="191">
        <v>560.296399710355</v>
      </c>
      <c r="S69" s="191">
        <v>611.332473841299</v>
      </c>
      <c r="T69" s="191">
        <v>745.965282386198</v>
      </c>
      <c r="U69" s="191">
        <v>804.973011146056</v>
      </c>
      <c r="V69" s="191">
        <v>888.041668020893</v>
      </c>
      <c r="W69" s="191">
        <v>818.12618776564</v>
      </c>
      <c r="X69" s="191">
        <v>854.413217821682</v>
      </c>
      <c r="Y69" s="191">
        <v>854.526762424597</v>
      </c>
      <c r="Z69" s="191">
        <v>921.262758989325</v>
      </c>
      <c r="AA69" s="191">
        <v>949.259456469662</v>
      </c>
      <c r="AB69" s="191">
        <v>1007.05288660075</v>
      </c>
      <c r="AC69" s="191">
        <v>1082.69055352161</v>
      </c>
      <c r="AD69" s="191">
        <v>1189.64190197671</v>
      </c>
      <c r="AE69" s="191">
        <v>1230.57146738709</v>
      </c>
      <c r="AF69" s="191">
        <v>1210.59794574477</v>
      </c>
      <c r="AG69" s="191">
        <v>1268.96581517769</v>
      </c>
      <c r="AH69" s="191">
        <v>1312.15557344041</v>
      </c>
      <c r="AI69" s="191">
        <v>1278.16937811061</v>
      </c>
      <c r="AJ69" s="191">
        <v>1306.56258424094</v>
      </c>
      <c r="AK69" s="191">
        <v>1347.43257619416</v>
      </c>
      <c r="AL69" s="191">
        <v>1392.94472820701</v>
      </c>
      <c r="AM69" s="191">
        <v>1409.56182835702</v>
      </c>
      <c r="AN69" s="191">
        <v>1419.56092639628</v>
      </c>
      <c r="AO69" s="191">
        <v>1481.0683444573</v>
      </c>
      <c r="AP69" s="191">
        <v>1594.90229795917</v>
      </c>
      <c r="AQ69" s="191">
        <v>1738.74531654831</v>
      </c>
      <c r="AR69" s="191">
        <v>1740.30690185753</v>
      </c>
      <c r="AS69" s="191">
        <v>1806.41337360325</v>
      </c>
      <c r="AT69" s="191">
        <v>1765.55342609553</v>
      </c>
      <c r="AU69" s="191">
        <v>1685.15831817853</v>
      </c>
      <c r="AV69" s="191">
        <v>1715.08937904122</v>
      </c>
      <c r="AW69" s="191">
        <v>1762.91464578173</v>
      </c>
      <c r="AX69" s="191">
        <v>1876.2650958653</v>
      </c>
      <c r="AY69" s="191">
        <v>1763.8190079447</v>
      </c>
      <c r="AZ69" s="191">
        <v>1581.76435096425</v>
      </c>
      <c r="BA69" s="191">
        <v>1584.80555336794</v>
      </c>
      <c r="BB69" s="191">
        <v>1644.36069599459</v>
      </c>
      <c r="BC69" s="191">
        <v>1717.15690353761</v>
      </c>
      <c r="BD69" s="191">
        <v>1840.74411513626</v>
      </c>
      <c r="BE69" s="192">
        <v>1715.23362786512</v>
      </c>
      <c r="BF69" s="193">
        <v>-0.0681846467627303</v>
      </c>
      <c r="BG69" s="193">
        <v>0.00417927924832684</v>
      </c>
      <c r="BH69" s="193">
        <v>0.0188325439162529</v>
      </c>
    </row>
    <row r="70" spans="8:8">
      <c r="A70" s="124" t="s">
        <v>156</v>
      </c>
      <c r="B70" s="191">
        <v>26.0203159692285</v>
      </c>
      <c r="C70" s="191">
        <v>28.1338162997704</v>
      </c>
      <c r="D70" s="191">
        <v>30.4397241758121</v>
      </c>
      <c r="E70" s="191">
        <v>32.8828833727235</v>
      </c>
      <c r="F70" s="191">
        <v>35.6253603418794</v>
      </c>
      <c r="G70" s="191">
        <v>48.2307266429948</v>
      </c>
      <c r="H70" s="191">
        <v>51.7463127505119</v>
      </c>
      <c r="I70" s="191">
        <v>63.5856704500048</v>
      </c>
      <c r="J70" s="191">
        <v>62.2182189676712</v>
      </c>
      <c r="K70" s="191">
        <v>62.3302760805576</v>
      </c>
      <c r="L70" s="191">
        <v>63.5729540577361</v>
      </c>
      <c r="M70" s="191">
        <v>79.9344277021954</v>
      </c>
      <c r="N70" s="191">
        <v>93.1200341427157</v>
      </c>
      <c r="O70" s="191">
        <v>88.5832282403539</v>
      </c>
      <c r="P70" s="191">
        <v>107.329832565689</v>
      </c>
      <c r="Q70" s="191">
        <v>141.79405969925</v>
      </c>
      <c r="R70" s="191">
        <v>151.374058976222</v>
      </c>
      <c r="S70" s="191">
        <v>158.938702412888</v>
      </c>
      <c r="T70" s="191">
        <v>179.194553965687</v>
      </c>
      <c r="U70" s="191">
        <v>195.28390541245</v>
      </c>
      <c r="V70" s="191">
        <v>229.880798594536</v>
      </c>
      <c r="W70" s="191">
        <v>245.342045565104</v>
      </c>
      <c r="X70" s="191">
        <v>255.389296802965</v>
      </c>
      <c r="Y70" s="191">
        <v>280.281451989966</v>
      </c>
      <c r="Z70" s="191">
        <v>313.315526469564</v>
      </c>
      <c r="AA70" s="191">
        <v>312.698066826901</v>
      </c>
      <c r="AB70" s="191">
        <v>226.317936032067</v>
      </c>
      <c r="AC70" s="191">
        <v>356.371177643941</v>
      </c>
      <c r="AD70" s="191">
        <v>503.148868688082</v>
      </c>
      <c r="AE70" s="191">
        <v>574.255096339515</v>
      </c>
      <c r="AF70" s="191">
        <v>558.944287256948</v>
      </c>
      <c r="AG70" s="191">
        <v>594.401858988783</v>
      </c>
      <c r="AH70" s="191">
        <v>713.206450805018</v>
      </c>
      <c r="AI70" s="191">
        <v>474.332558491132</v>
      </c>
      <c r="AJ70" s="191">
        <v>347.030889155799</v>
      </c>
      <c r="AK70" s="191">
        <v>460.322183382627</v>
      </c>
      <c r="AL70" s="191">
        <v>532.048180626492</v>
      </c>
      <c r="AM70" s="191">
        <v>500.516502356436</v>
      </c>
      <c r="AN70" s="191">
        <v>474.048340361741</v>
      </c>
      <c r="AO70" s="191">
        <v>514.468211764447</v>
      </c>
      <c r="AP70" s="191">
        <v>495.739936588695</v>
      </c>
      <c r="AQ70" s="191">
        <v>505.813026332445</v>
      </c>
      <c r="AR70" s="191">
        <v>488.964189849472</v>
      </c>
      <c r="AS70" s="191">
        <v>479.553991039618</v>
      </c>
      <c r="AT70" s="191">
        <v>534.851432689353</v>
      </c>
      <c r="AU70" s="191">
        <v>568.975370191139</v>
      </c>
      <c r="AV70" s="191">
        <v>628.056502283105</v>
      </c>
      <c r="AW70" s="191">
        <v>664.540453327345</v>
      </c>
      <c r="AX70" s="191">
        <v>714.789698630137</v>
      </c>
      <c r="AY70" s="191">
        <v>680.258264840183</v>
      </c>
      <c r="AZ70" s="191">
        <v>685.947529010061</v>
      </c>
      <c r="BA70" s="191">
        <v>757.117486338798</v>
      </c>
      <c r="BB70" s="191">
        <v>722.541739484858</v>
      </c>
      <c r="BC70" s="191">
        <v>704.41</v>
      </c>
      <c r="BD70" s="191">
        <v>716.282445983968</v>
      </c>
      <c r="BE70" s="192">
        <v>627.605767776029</v>
      </c>
      <c r="BF70" s="193">
        <v>-0.123801272396285</v>
      </c>
      <c r="BG70" s="193">
        <v>0.0296393089617286</v>
      </c>
      <c r="BH70" s="193">
        <v>0.00689084739928214</v>
      </c>
    </row>
    <row r="71" spans="8:8">
      <c r="A71" s="124" t="s">
        <v>157</v>
      </c>
      <c r="B71" s="191">
        <v>75.9966470271377</v>
      </c>
      <c r="C71" s="191">
        <v>79.2620171496571</v>
      </c>
      <c r="D71" s="191">
        <v>82.6142055906208</v>
      </c>
      <c r="E71" s="191">
        <v>85.9075612781397</v>
      </c>
      <c r="F71" s="191">
        <v>89.8340439259919</v>
      </c>
      <c r="G71" s="191">
        <v>93.653990495817</v>
      </c>
      <c r="H71" s="191">
        <v>97.6695616438356</v>
      </c>
      <c r="I71" s="191">
        <v>101.774617486339</v>
      </c>
      <c r="J71" s="191">
        <v>107.926849315068</v>
      </c>
      <c r="K71" s="191">
        <v>110.112356164384</v>
      </c>
      <c r="L71" s="191">
        <v>113.529616438356</v>
      </c>
      <c r="M71" s="191">
        <v>119.572213114754</v>
      </c>
      <c r="N71" s="191">
        <v>125.279287671233</v>
      </c>
      <c r="O71" s="191">
        <v>133.568410958904</v>
      </c>
      <c r="P71" s="191">
        <v>146.482273972603</v>
      </c>
      <c r="Q71" s="191">
        <v>158.498306010929</v>
      </c>
      <c r="R71" s="191">
        <v>161.479260273973</v>
      </c>
      <c r="S71" s="191">
        <v>156.908739726027</v>
      </c>
      <c r="T71" s="191">
        <v>149.132657534247</v>
      </c>
      <c r="U71" s="191">
        <v>139.079371584699</v>
      </c>
      <c r="V71" s="191">
        <v>132.121397260274</v>
      </c>
      <c r="W71" s="191">
        <v>137.117369863014</v>
      </c>
      <c r="X71" s="191">
        <v>153.537232876712</v>
      </c>
      <c r="Y71" s="191">
        <v>168.589590163934</v>
      </c>
      <c r="Z71" s="191">
        <v>173.424931506849</v>
      </c>
      <c r="AA71" s="191">
        <v>179.945068493151</v>
      </c>
      <c r="AB71" s="191">
        <v>185.074520547945</v>
      </c>
      <c r="AC71" s="191">
        <v>195.42806010929</v>
      </c>
      <c r="AD71" s="191">
        <v>204.109698630137</v>
      </c>
      <c r="AE71" s="191">
        <v>225.374520547945</v>
      </c>
      <c r="AF71" s="191">
        <v>253.99101369863</v>
      </c>
      <c r="AG71" s="191">
        <v>254.156693989071</v>
      </c>
      <c r="AH71" s="191">
        <v>238.176283030849</v>
      </c>
      <c r="AI71" s="191">
        <v>258.098789813315</v>
      </c>
      <c r="AJ71" s="191">
        <v>276.05772620063</v>
      </c>
      <c r="AK71" s="191">
        <v>279.123921912377</v>
      </c>
      <c r="AL71" s="191">
        <v>259.359613903565</v>
      </c>
      <c r="AM71" s="191">
        <v>257.883957574509</v>
      </c>
      <c r="AN71" s="191">
        <v>264.110088147593</v>
      </c>
      <c r="AO71" s="191">
        <v>248.684162685466</v>
      </c>
      <c r="AP71" s="191">
        <v>257.492239496537</v>
      </c>
      <c r="AQ71" s="191">
        <v>248.010311839731</v>
      </c>
      <c r="AR71" s="191">
        <v>262.297710181638</v>
      </c>
      <c r="AS71" s="191">
        <v>254.603373874588</v>
      </c>
      <c r="AT71" s="191">
        <v>232.59501745419</v>
      </c>
      <c r="AU71" s="191">
        <v>240.949365207284</v>
      </c>
      <c r="AV71" s="191">
        <v>254.728465144301</v>
      </c>
      <c r="AW71" s="191">
        <v>295.225535263071</v>
      </c>
      <c r="AX71" s="191">
        <v>222.892706187689</v>
      </c>
      <c r="AY71" s="191">
        <v>213.92354428659</v>
      </c>
      <c r="AZ71" s="191">
        <v>226.599943688707</v>
      </c>
      <c r="BA71" s="191">
        <v>230.752880317638</v>
      </c>
      <c r="BB71" s="191">
        <v>255.232433498853</v>
      </c>
      <c r="BC71" s="191">
        <v>249.964204602476</v>
      </c>
      <c r="BD71" s="191">
        <v>254.283043346024</v>
      </c>
      <c r="BE71" s="192">
        <v>213.356323899917</v>
      </c>
      <c r="BF71" s="193">
        <v>-0.160949463666812</v>
      </c>
      <c r="BG71" s="193">
        <v>0.00895477339599005</v>
      </c>
      <c r="BH71" s="193">
        <v>0.00234256271237903</v>
      </c>
    </row>
    <row r="72" spans="8:8">
      <c r="A72" s="124" t="s">
        <v>158</v>
      </c>
      <c r="B72" s="191">
        <v>105.867177188347</v>
      </c>
      <c r="C72" s="191">
        <v>102.966166141341</v>
      </c>
      <c r="D72" s="191">
        <v>100.149502338178</v>
      </c>
      <c r="E72" s="191">
        <v>97.1763490916543</v>
      </c>
      <c r="F72" s="191">
        <v>94.8195810719826</v>
      </c>
      <c r="G72" s="191">
        <v>92.2840892635905</v>
      </c>
      <c r="H72" s="191">
        <v>91.1403287671233</v>
      </c>
      <c r="I72" s="191">
        <v>97.9562568306011</v>
      </c>
      <c r="J72" s="191">
        <v>92.8737534246575</v>
      </c>
      <c r="K72" s="191">
        <v>84.9351780821918</v>
      </c>
      <c r="L72" s="191">
        <v>66.0218904109589</v>
      </c>
      <c r="M72" s="191">
        <v>77.9351912568306</v>
      </c>
      <c r="N72" s="191">
        <v>75.6591232876712</v>
      </c>
      <c r="O72" s="191">
        <v>81.623698630137</v>
      </c>
      <c r="P72" s="191">
        <v>91.6158904109589</v>
      </c>
      <c r="Q72" s="191">
        <v>77.5883879781421</v>
      </c>
      <c r="R72" s="191">
        <v>107.359479452055</v>
      </c>
      <c r="S72" s="191">
        <v>121.960082191781</v>
      </c>
      <c r="T72" s="191">
        <v>134.86095890411</v>
      </c>
      <c r="U72" s="191">
        <v>148.133442622951</v>
      </c>
      <c r="V72" s="191">
        <v>140.629534246575</v>
      </c>
      <c r="W72" s="191">
        <v>145.151178082192</v>
      </c>
      <c r="X72" s="191">
        <v>142.800109589041</v>
      </c>
      <c r="Y72" s="191">
        <v>137.385136612022</v>
      </c>
      <c r="Z72" s="191">
        <v>135.931452054795</v>
      </c>
      <c r="AA72" s="191">
        <v>86.7498630136986</v>
      </c>
      <c r="AB72" s="191">
        <v>72.5859726027397</v>
      </c>
      <c r="AC72" s="191">
        <v>99.2888797814208</v>
      </c>
      <c r="AD72" s="191">
        <v>85.4915616438356</v>
      </c>
      <c r="AE72" s="191">
        <v>104.599863013699</v>
      </c>
      <c r="AF72" s="191">
        <v>109.360931506849</v>
      </c>
      <c r="AG72" s="191">
        <v>106.236857923497</v>
      </c>
      <c r="AH72" s="191">
        <v>120.549260273973</v>
      </c>
      <c r="AI72" s="191">
        <v>192.371863013699</v>
      </c>
      <c r="AJ72" s="191">
        <v>219.420246575342</v>
      </c>
      <c r="AK72" s="191">
        <v>228.210890710382</v>
      </c>
      <c r="AL72" s="191">
        <v>232.348275342466</v>
      </c>
      <c r="AM72" s="191">
        <v>266.23546570411</v>
      </c>
      <c r="AN72" s="191">
        <v>320.160685249315</v>
      </c>
      <c r="AO72" s="191">
        <v>357.136337606557</v>
      </c>
      <c r="AP72" s="191">
        <v>390.382563567123</v>
      </c>
      <c r="AQ72" s="191">
        <v>368.884620060274</v>
      </c>
      <c r="AR72" s="191">
        <v>376.32298630137</v>
      </c>
      <c r="AS72" s="191">
        <v>396.899836065574</v>
      </c>
      <c r="AT72" s="191">
        <v>422.704493150685</v>
      </c>
      <c r="AU72" s="191">
        <v>480.236904109589</v>
      </c>
      <c r="AV72" s="191">
        <v>466.703208084625</v>
      </c>
      <c r="AW72" s="191">
        <v>467.193116327198</v>
      </c>
      <c r="AX72" s="191">
        <v>477.377237335766</v>
      </c>
      <c r="AY72" s="191">
        <v>488.013127456192</v>
      </c>
      <c r="AZ72" s="191">
        <v>466.656000200319</v>
      </c>
      <c r="BA72" s="191">
        <v>449.341966856802</v>
      </c>
      <c r="BB72" s="191">
        <v>470.092914100134</v>
      </c>
      <c r="BC72" s="191">
        <v>467.503417617687</v>
      </c>
      <c r="BD72" s="191">
        <v>445.957322393022</v>
      </c>
      <c r="BE72" s="192">
        <v>410.965465307416</v>
      </c>
      <c r="BF72" s="193">
        <v>-0.0784645869201975</v>
      </c>
      <c r="BG72" s="193">
        <v>0.00536935565542063</v>
      </c>
      <c r="BH72" s="193">
        <v>0.00451222798325045</v>
      </c>
    </row>
    <row r="73" spans="8:8">
      <c r="A73" s="124" t="s">
        <v>159</v>
      </c>
      <c r="B73" s="191">
        <v>9.0301095890411</v>
      </c>
      <c r="C73" s="191">
        <v>9.41967123287671</v>
      </c>
      <c r="D73" s="191">
        <v>9.82945205479452</v>
      </c>
      <c r="E73" s="191">
        <v>10.2498360655738</v>
      </c>
      <c r="F73" s="191">
        <v>10.7059452054795</v>
      </c>
      <c r="G73" s="191">
        <v>11.1977260273973</v>
      </c>
      <c r="H73" s="191">
        <v>23.9137534246575</v>
      </c>
      <c r="I73" s="191">
        <v>27.2143715846995</v>
      </c>
      <c r="J73" s="191">
        <v>23.8028767123288</v>
      </c>
      <c r="K73" s="191">
        <v>22.0875890410959</v>
      </c>
      <c r="L73" s="191">
        <v>20.5130136986301</v>
      </c>
      <c r="M73" s="191">
        <v>23.8168579234973</v>
      </c>
      <c r="N73" s="191">
        <v>23.4791780821918</v>
      </c>
      <c r="O73" s="191">
        <v>22.3006575342466</v>
      </c>
      <c r="P73" s="191">
        <v>23.1585753424658</v>
      </c>
      <c r="Q73" s="191">
        <v>17.8494535519126</v>
      </c>
      <c r="R73" s="191">
        <v>17.7295068493151</v>
      </c>
      <c r="S73" s="191">
        <v>26.3136164383562</v>
      </c>
      <c r="T73" s="191">
        <v>20.8704657534247</v>
      </c>
      <c r="U73" s="191">
        <v>33.4148087431694</v>
      </c>
      <c r="V73" s="191">
        <v>29.643698630137</v>
      </c>
      <c r="W73" s="191">
        <v>21.740301369863</v>
      </c>
      <c r="X73" s="191">
        <v>24.1877260273973</v>
      </c>
      <c r="Y73" s="191">
        <v>22.2315573770492</v>
      </c>
      <c r="Z73" s="191">
        <v>28.6037260273973</v>
      </c>
      <c r="AA73" s="191">
        <v>41.9341917808219</v>
      </c>
      <c r="AB73" s="191">
        <v>66.9675068493151</v>
      </c>
      <c r="AC73" s="191">
        <v>59.2214207650273</v>
      </c>
      <c r="AD73" s="191">
        <v>56.9572602739726</v>
      </c>
      <c r="AE73" s="191">
        <v>50.5919452054794</v>
      </c>
      <c r="AF73" s="191">
        <v>55.2620273972603</v>
      </c>
      <c r="AG73" s="191">
        <v>53.2768032786885</v>
      </c>
      <c r="AH73" s="191">
        <v>47.5977534246575</v>
      </c>
      <c r="AI73" s="191">
        <v>48.1007397260274</v>
      </c>
      <c r="AJ73" s="191">
        <v>60.4381643835617</v>
      </c>
      <c r="AK73" s="191">
        <v>64.0761475409836</v>
      </c>
      <c r="AL73" s="191">
        <v>71.7361369863014</v>
      </c>
      <c r="AM73" s="191">
        <v>83.5627726027397</v>
      </c>
      <c r="AN73" s="191">
        <v>80.3428301369863</v>
      </c>
      <c r="AO73" s="191">
        <v>78.1617158469945</v>
      </c>
      <c r="AP73" s="191">
        <v>87.4985369863014</v>
      </c>
      <c r="AQ73" s="191">
        <v>91.8443287671233</v>
      </c>
      <c r="AR73" s="191">
        <v>90.0968767123288</v>
      </c>
      <c r="AS73" s="191">
        <v>122.554426229508</v>
      </c>
      <c r="AT73" s="191">
        <v>118.998082191781</v>
      </c>
      <c r="AU73" s="191">
        <v>135.452438356164</v>
      </c>
      <c r="AV73" s="191">
        <v>146.122575342466</v>
      </c>
      <c r="AW73" s="191">
        <v>157.328633879781</v>
      </c>
      <c r="AX73" s="191">
        <v>178.246575342466</v>
      </c>
      <c r="AY73" s="191">
        <v>184.682465753425</v>
      </c>
      <c r="AZ73" s="191">
        <v>184.042191780822</v>
      </c>
      <c r="BA73" s="191">
        <v>186.930409836066</v>
      </c>
      <c r="BB73" s="191">
        <v>223.535417369863</v>
      </c>
      <c r="BC73" s="191">
        <v>231.86651660274</v>
      </c>
      <c r="BD73" s="191">
        <v>239.947425258126</v>
      </c>
      <c r="BE73" s="192">
        <v>209.497374736334</v>
      </c>
      <c r="BF73" s="193">
        <v>-0.126903010061622</v>
      </c>
      <c r="BG73" s="193">
        <v>0.0726489530050891</v>
      </c>
      <c r="BH73" s="193">
        <v>0.00230019307339043</v>
      </c>
    </row>
    <row r="74" spans="8:8">
      <c r="A74" s="124" t="s">
        <v>160</v>
      </c>
      <c r="B74" s="191">
        <v>1.01252054794521</v>
      </c>
      <c r="C74" s="191">
        <v>1.00994520547945</v>
      </c>
      <c r="D74" s="191">
        <v>1.53591780821918</v>
      </c>
      <c r="E74" s="191">
        <v>1.96691256830601</v>
      </c>
      <c r="F74" s="191">
        <v>2.28117808219178</v>
      </c>
      <c r="G74" s="191">
        <v>1.95542465753425</v>
      </c>
      <c r="H74" s="191">
        <v>1.89032876712329</v>
      </c>
      <c r="I74" s="191">
        <v>2.24357923497268</v>
      </c>
      <c r="J74" s="191">
        <v>2.91304109589041</v>
      </c>
      <c r="K74" s="191">
        <v>3.98978082191781</v>
      </c>
      <c r="L74" s="191">
        <v>4.75915068493151</v>
      </c>
      <c r="M74" s="191">
        <v>6.5516393442623</v>
      </c>
      <c r="N74" s="191">
        <v>8.6107397260274</v>
      </c>
      <c r="O74" s="191">
        <v>8.488</v>
      </c>
      <c r="P74" s="191">
        <v>9.17917808219178</v>
      </c>
      <c r="Q74" s="191">
        <v>8.20568306010929</v>
      </c>
      <c r="R74" s="191">
        <v>15.022602739726</v>
      </c>
      <c r="S74" s="191">
        <v>16.3963835616438</v>
      </c>
      <c r="T74" s="191">
        <v>18.3249315068493</v>
      </c>
      <c r="U74" s="191">
        <v>22.0603005464481</v>
      </c>
      <c r="V74" s="191">
        <v>22.6241917808219</v>
      </c>
      <c r="W74" s="191">
        <v>28.9266575342466</v>
      </c>
      <c r="X74" s="191">
        <v>28.5932876712329</v>
      </c>
      <c r="Y74" s="191">
        <v>30.2610109289618</v>
      </c>
      <c r="Z74" s="191">
        <v>32.8350684931507</v>
      </c>
      <c r="AA74" s="191">
        <v>32.1181643835616</v>
      </c>
      <c r="AB74" s="191">
        <v>27.2289315068493</v>
      </c>
      <c r="AC74" s="191">
        <v>32.3369672131148</v>
      </c>
      <c r="AD74" s="191">
        <v>34.8884109589041</v>
      </c>
      <c r="AE74" s="191">
        <v>39.8294246575342</v>
      </c>
      <c r="AF74" s="191">
        <v>37.4904020999338</v>
      </c>
      <c r="AG74" s="191">
        <v>40.60487373443</v>
      </c>
      <c r="AH74" s="191">
        <v>51.8949600729373</v>
      </c>
      <c r="AI74" s="191">
        <v>54.7868628838851</v>
      </c>
      <c r="AJ74" s="191">
        <v>52.1509184880704</v>
      </c>
      <c r="AK74" s="191">
        <v>49.1872129476185</v>
      </c>
      <c r="AL74" s="191">
        <v>58.4259158012423</v>
      </c>
      <c r="AM74" s="191">
        <v>63.1395069078138</v>
      </c>
      <c r="AN74" s="191">
        <v>78.9394520547945</v>
      </c>
      <c r="AO74" s="191">
        <v>94.6823446212018</v>
      </c>
      <c r="AP74" s="191">
        <v>106.294290410959</v>
      </c>
      <c r="AQ74" s="191">
        <v>133.515402739726</v>
      </c>
      <c r="AR74" s="191">
        <v>142.020268493151</v>
      </c>
      <c r="AS74" s="191">
        <v>172.587456284153</v>
      </c>
      <c r="AT74" s="191">
        <v>169.727523287671</v>
      </c>
      <c r="AU74" s="191">
        <v>185.772833005544</v>
      </c>
      <c r="AV74" s="191">
        <v>244.22178688376</v>
      </c>
      <c r="AW74" s="191">
        <v>260.435020275927</v>
      </c>
      <c r="AX74" s="191">
        <v>302.233046575343</v>
      </c>
      <c r="AY74" s="191">
        <v>311.754970217247</v>
      </c>
      <c r="AZ74" s="191">
        <v>356.71420909683</v>
      </c>
      <c r="BA74" s="191">
        <v>370.874423923531</v>
      </c>
      <c r="BB74" s="191">
        <v>337.10650220056</v>
      </c>
      <c r="BC74" s="191">
        <v>347.848273021882</v>
      </c>
      <c r="BD74" s="191">
        <v>375.028773048948</v>
      </c>
      <c r="BE74" s="192">
        <v>296.104207407177</v>
      </c>
      <c r="BF74" s="193">
        <v>-0.210449360992017</v>
      </c>
      <c r="BG74" s="193">
        <v>0.0825082914640083</v>
      </c>
      <c r="BH74" s="193">
        <v>0.00325109967481433</v>
      </c>
    </row>
    <row r="75" spans="8:8">
      <c r="A75" s="124" t="s">
        <v>161</v>
      </c>
      <c r="B75" s="191">
        <v>389.574465753425</v>
      </c>
      <c r="C75" s="191">
        <v>392.91602739726</v>
      </c>
      <c r="D75" s="191">
        <v>396.259561643836</v>
      </c>
      <c r="E75" s="191">
        <v>398.552513661202</v>
      </c>
      <c r="F75" s="191">
        <v>403.065123287671</v>
      </c>
      <c r="G75" s="191">
        <v>434.741396719002</v>
      </c>
      <c r="H75" s="191">
        <v>441.319343605705</v>
      </c>
      <c r="I75" s="191">
        <v>470.255456001659</v>
      </c>
      <c r="J75" s="191">
        <v>500.584796208678</v>
      </c>
      <c r="K75" s="191">
        <v>525.607811588532</v>
      </c>
      <c r="L75" s="191">
        <v>407.847325981557</v>
      </c>
      <c r="M75" s="191">
        <v>471.49174418392</v>
      </c>
      <c r="N75" s="191">
        <v>543.895416393673</v>
      </c>
      <c r="O75" s="191">
        <v>588.571344160087</v>
      </c>
      <c r="P75" s="191">
        <v>708.168800693623</v>
      </c>
      <c r="Q75" s="191">
        <v>592.257727023354</v>
      </c>
      <c r="R75" s="191">
        <v>708.507429095948</v>
      </c>
      <c r="S75" s="191">
        <v>783.918583045937</v>
      </c>
      <c r="T75" s="191">
        <v>870.310389933096</v>
      </c>
      <c r="U75" s="191">
        <v>969.127081064005</v>
      </c>
      <c r="V75" s="191">
        <v>993.168554371669</v>
      </c>
      <c r="W75" s="191">
        <v>1000.75989399431</v>
      </c>
      <c r="X75" s="191">
        <v>1063.08790799017</v>
      </c>
      <c r="Y75" s="191">
        <v>1093.11298413123</v>
      </c>
      <c r="Z75" s="191">
        <v>1068.62388396306</v>
      </c>
      <c r="AA75" s="191">
        <v>1136.22588571126</v>
      </c>
      <c r="AB75" s="191">
        <v>1190.54590937238</v>
      </c>
      <c r="AC75" s="191">
        <v>1155.38922529431</v>
      </c>
      <c r="AD75" s="191">
        <v>1166.4313144409</v>
      </c>
      <c r="AE75" s="191">
        <v>1403.27145473627</v>
      </c>
      <c r="AF75" s="191">
        <v>1354.26617962212</v>
      </c>
      <c r="AG75" s="191">
        <v>1400.45364100883</v>
      </c>
      <c r="AH75" s="191">
        <v>1427.86758908236</v>
      </c>
      <c r="AI75" s="191">
        <v>1509.12423601293</v>
      </c>
      <c r="AJ75" s="191">
        <v>1565.52308396449</v>
      </c>
      <c r="AK75" s="191">
        <v>1626.86429524187</v>
      </c>
      <c r="AL75" s="191">
        <v>1745.96166889122</v>
      </c>
      <c r="AM75" s="191">
        <v>1809.55534065076</v>
      </c>
      <c r="AN75" s="191">
        <v>1909.5402961362</v>
      </c>
      <c r="AO75" s="191">
        <v>2055.90610753851</v>
      </c>
      <c r="AP75" s="191">
        <v>2112.5034922844</v>
      </c>
      <c r="AQ75" s="191">
        <v>2183.52614897654</v>
      </c>
      <c r="AR75" s="191">
        <v>2315.26956786354</v>
      </c>
      <c r="AS75" s="191">
        <v>2542.68195946406</v>
      </c>
      <c r="AT75" s="191">
        <v>2808.42659156129</v>
      </c>
      <c r="AU75" s="191">
        <v>3124.02029228284</v>
      </c>
      <c r="AV75" s="191">
        <v>3285.31628457274</v>
      </c>
      <c r="AW75" s="191">
        <v>3451.20717976379</v>
      </c>
      <c r="AX75" s="191">
        <v>3444.0330522133</v>
      </c>
      <c r="AY75" s="191">
        <v>3759.8317383291</v>
      </c>
      <c r="AZ75" s="191">
        <v>3878.70053865545</v>
      </c>
      <c r="BA75" s="191">
        <v>3865.35475560678</v>
      </c>
      <c r="BB75" s="191">
        <v>3798.74760784399</v>
      </c>
      <c r="BC75" s="191">
        <v>3617.03011099431</v>
      </c>
      <c r="BD75" s="191">
        <v>3634.66932811987</v>
      </c>
      <c r="BE75" s="192">
        <v>3543.80641102778</v>
      </c>
      <c r="BF75" s="193">
        <v>-0.0249989500803054</v>
      </c>
      <c r="BG75" s="193">
        <v>0.02612479748478</v>
      </c>
      <c r="BH75" s="193">
        <v>0.0389095040944633</v>
      </c>
    </row>
    <row r="76" spans="8:8">
      <c r="A76" s="124" t="s">
        <v>162</v>
      </c>
      <c r="B76" s="191">
        <v>1.52578432037288</v>
      </c>
      <c r="C76" s="191">
        <v>1.62846592568441</v>
      </c>
      <c r="D76" s="191">
        <v>1.75231436481255</v>
      </c>
      <c r="E76" s="191">
        <v>1.95068105262234</v>
      </c>
      <c r="F76" s="191">
        <v>2.17327299737479</v>
      </c>
      <c r="G76" s="191">
        <v>2.53083188662193</v>
      </c>
      <c r="H76" s="191">
        <v>2.9858904109589</v>
      </c>
      <c r="I76" s="191">
        <v>3.89551912568306</v>
      </c>
      <c r="J76" s="191">
        <v>6.06271232876712</v>
      </c>
      <c r="K76" s="191">
        <v>8.39465753424658</v>
      </c>
      <c r="L76" s="191">
        <v>13.4858082191781</v>
      </c>
      <c r="M76" s="191">
        <v>19.4866393442623</v>
      </c>
      <c r="N76" s="191">
        <v>28.320301369863</v>
      </c>
      <c r="O76" s="191">
        <v>31.3039178082192</v>
      </c>
      <c r="P76" s="191">
        <v>42.4970410958904</v>
      </c>
      <c r="Q76" s="191">
        <v>99.1300546448087</v>
      </c>
      <c r="R76" s="191">
        <v>108.55295890411</v>
      </c>
      <c r="S76" s="191">
        <v>120.328082191781</v>
      </c>
      <c r="T76" s="191">
        <v>121.330219178082</v>
      </c>
      <c r="U76" s="191">
        <v>137.632513661202</v>
      </c>
      <c r="V76" s="191">
        <v>169.072246575342</v>
      </c>
      <c r="W76" s="191">
        <v>203.926164383562</v>
      </c>
      <c r="X76" s="191">
        <v>223.980164383562</v>
      </c>
      <c r="Y76" s="191">
        <v>267.780573770492</v>
      </c>
      <c r="Z76" s="191">
        <v>282.20901369863</v>
      </c>
      <c r="AA76" s="191">
        <v>297.124301369863</v>
      </c>
      <c r="AB76" s="191">
        <v>361.908438356164</v>
      </c>
      <c r="AC76" s="191">
        <v>363.205027322404</v>
      </c>
      <c r="AD76" s="191">
        <v>378.168657534247</v>
      </c>
      <c r="AE76" s="191">
        <v>395.223479452055</v>
      </c>
      <c r="AF76" s="191">
        <v>395.768465753425</v>
      </c>
      <c r="AG76" s="191">
        <v>381.068797814208</v>
      </c>
      <c r="AH76" s="191">
        <v>388.111095890411</v>
      </c>
      <c r="AI76" s="191">
        <v>386.856301369863</v>
      </c>
      <c r="AJ76" s="191">
        <v>378.715726027397</v>
      </c>
      <c r="AK76" s="191">
        <v>375.476393442623</v>
      </c>
      <c r="AL76" s="191">
        <v>375.57095890411</v>
      </c>
      <c r="AM76" s="191">
        <v>406.879561643836</v>
      </c>
      <c r="AN76" s="191">
        <v>447.713643835616</v>
      </c>
      <c r="AO76" s="191">
        <v>479.002103825137</v>
      </c>
      <c r="AP76" s="191">
        <v>495.69498630137</v>
      </c>
      <c r="AQ76" s="191">
        <v>532.892547945205</v>
      </c>
      <c r="AR76" s="191">
        <v>570.165698630137</v>
      </c>
      <c r="AS76" s="191">
        <v>596.930765027322</v>
      </c>
      <c r="AT76" s="191">
        <v>598.233369863014</v>
      </c>
      <c r="AU76" s="191">
        <v>652.663178082192</v>
      </c>
      <c r="AV76" s="191">
        <v>722.537592</v>
      </c>
      <c r="AW76" s="191">
        <v>767.213918688525</v>
      </c>
      <c r="AX76" s="191">
        <v>849.242087863014</v>
      </c>
      <c r="AY76" s="191">
        <v>858.204674328767</v>
      </c>
      <c r="AZ76" s="191">
        <v>949.25829890411</v>
      </c>
      <c r="BA76" s="191">
        <v>1033.90355480874</v>
      </c>
      <c r="BB76" s="191">
        <v>1017.22106958134</v>
      </c>
      <c r="BC76" s="191">
        <v>1014.82204394521</v>
      </c>
      <c r="BD76" s="191">
        <v>968.925357075863</v>
      </c>
      <c r="BE76" s="192">
        <v>797.546087440852</v>
      </c>
      <c r="BF76" s="193">
        <v>-0.176875616252029</v>
      </c>
      <c r="BG76" s="193">
        <v>0.0494021960720039</v>
      </c>
      <c r="BH76" s="193">
        <v>0.00875672064315811</v>
      </c>
    </row>
    <row r="77" spans="8:8">
      <c r="A77" s="124" t="s">
        <v>163</v>
      </c>
      <c r="B77" s="191">
        <v>115.033137964964</v>
      </c>
      <c r="C77" s="191">
        <v>119.633528856272</v>
      </c>
      <c r="D77" s="191">
        <v>124.384045100266</v>
      </c>
      <c r="E77" s="191">
        <v>129.061387415974</v>
      </c>
      <c r="F77" s="191">
        <v>134.592772515295</v>
      </c>
      <c r="G77" s="191">
        <v>130.695108362323</v>
      </c>
      <c r="H77" s="191">
        <v>136.322248450734</v>
      </c>
      <c r="I77" s="191">
        <v>132.985883793199</v>
      </c>
      <c r="J77" s="191">
        <v>143.641684578025</v>
      </c>
      <c r="K77" s="191">
        <v>154.114818504447</v>
      </c>
      <c r="L77" s="191">
        <v>170.517098796794</v>
      </c>
      <c r="M77" s="191">
        <v>190.203960062225</v>
      </c>
      <c r="N77" s="191">
        <v>210.153893938223</v>
      </c>
      <c r="O77" s="191">
        <v>222.026408669762</v>
      </c>
      <c r="P77" s="191">
        <v>258.072062511412</v>
      </c>
      <c r="Q77" s="191">
        <v>250.402129406328</v>
      </c>
      <c r="R77" s="191">
        <v>269.281055390113</v>
      </c>
      <c r="S77" s="191">
        <v>301.70015485408</v>
      </c>
      <c r="T77" s="191">
        <v>325.275654556284</v>
      </c>
      <c r="U77" s="191">
        <v>350.923063380167</v>
      </c>
      <c r="V77" s="191">
        <v>360.494814770697</v>
      </c>
      <c r="W77" s="191">
        <v>354.220712328767</v>
      </c>
      <c r="X77" s="191">
        <v>380.573863013699</v>
      </c>
      <c r="Y77" s="191">
        <v>379.707816827607</v>
      </c>
      <c r="Z77" s="191">
        <v>377.766465753425</v>
      </c>
      <c r="AA77" s="191">
        <v>397.613808219178</v>
      </c>
      <c r="AB77" s="191">
        <v>429.425808219178</v>
      </c>
      <c r="AC77" s="191">
        <v>435.833605060259</v>
      </c>
      <c r="AD77" s="191">
        <v>449.124356164384</v>
      </c>
      <c r="AE77" s="191">
        <v>464.628547945205</v>
      </c>
      <c r="AF77" s="191">
        <v>500.19098630137</v>
      </c>
      <c r="AG77" s="191">
        <v>500.824426229508</v>
      </c>
      <c r="AH77" s="191">
        <v>531.042410958904</v>
      </c>
      <c r="AI77" s="191">
        <v>549.260520547945</v>
      </c>
      <c r="AJ77" s="191">
        <v>557.260082191781</v>
      </c>
      <c r="AK77" s="191">
        <v>564.960992431694</v>
      </c>
      <c r="AL77" s="191">
        <v>580.757447123288</v>
      </c>
      <c r="AM77" s="191">
        <v>596.946679342466</v>
      </c>
      <c r="AN77" s="191">
        <v>615.863731479452</v>
      </c>
      <c r="AO77" s="191">
        <v>653.599628471984</v>
      </c>
      <c r="AP77" s="191">
        <v>735.046671280491</v>
      </c>
      <c r="AQ77" s="191">
        <v>744.436316176745</v>
      </c>
      <c r="AR77" s="191">
        <v>778.048590065582</v>
      </c>
      <c r="AS77" s="191">
        <v>798.582822295082</v>
      </c>
      <c r="AT77" s="191">
        <v>777.16535230137</v>
      </c>
      <c r="AU77" s="191">
        <v>722.73489969863</v>
      </c>
      <c r="AV77" s="191">
        <v>713.512332465753</v>
      </c>
      <c r="AW77" s="191">
        <v>676.762821211917</v>
      </c>
      <c r="AX77" s="191">
        <v>625.014070273973</v>
      </c>
      <c r="AY77" s="191">
        <v>624.790607068493</v>
      </c>
      <c r="AZ77" s="191">
        <v>543.526877442055</v>
      </c>
      <c r="BA77" s="191">
        <v>522.958982400665</v>
      </c>
      <c r="BB77" s="191">
        <v>530.935253524842</v>
      </c>
      <c r="BC77" s="191">
        <v>528.679347182986</v>
      </c>
      <c r="BD77" s="191">
        <v>534.873115747532</v>
      </c>
      <c r="BE77" s="192">
        <v>506.57769790941</v>
      </c>
      <c r="BF77" s="193">
        <v>-0.0529011778776296</v>
      </c>
      <c r="BG77" s="193">
        <v>-0.0366729975736558</v>
      </c>
      <c r="BH77" s="193">
        <v>0.00556201008882239</v>
      </c>
    </row>
    <row r="78" spans="8:8">
      <c r="A78" s="134" t="s">
        <v>164</v>
      </c>
      <c r="B78" s="194">
        <v>863.34867414673</v>
      </c>
      <c r="C78" s="194">
        <v>887.263927728703</v>
      </c>
      <c r="D78" s="194">
        <v>915.450695654112</v>
      </c>
      <c r="E78" s="194">
        <v>943.120239912947</v>
      </c>
      <c r="F78" s="194">
        <v>976.446369442402</v>
      </c>
      <c r="G78" s="194">
        <v>1035.12186834628</v>
      </c>
      <c r="H78" s="194">
        <v>1088.94724073891</v>
      </c>
      <c r="I78" s="194">
        <v>1169.43964164985</v>
      </c>
      <c r="J78" s="194">
        <v>1264.25382322276</v>
      </c>
      <c r="K78" s="194">
        <v>1349.42363532899</v>
      </c>
      <c r="L78" s="194">
        <v>1304.81151615333</v>
      </c>
      <c r="M78" s="194">
        <v>1490.21037365829</v>
      </c>
      <c r="N78" s="194">
        <v>1693.76125471192</v>
      </c>
      <c r="O78" s="194">
        <v>1763.40318706925</v>
      </c>
      <c r="P78" s="194">
        <v>2005.73617721451</v>
      </c>
      <c r="Q78" s="194">
        <v>1911.08645250877</v>
      </c>
      <c r="R78" s="194">
        <v>2099.60275139182</v>
      </c>
      <c r="S78" s="194">
        <v>2297.79681826379</v>
      </c>
      <c r="T78" s="194">
        <v>2565.26511371798</v>
      </c>
      <c r="U78" s="194">
        <v>2800.62749816115</v>
      </c>
      <c r="V78" s="194">
        <v>2965.67690425095</v>
      </c>
      <c r="W78" s="194">
        <v>2955.3105108867</v>
      </c>
      <c r="X78" s="194">
        <v>3126.56280617646</v>
      </c>
      <c r="Y78" s="194">
        <v>3233.87688422586</v>
      </c>
      <c r="Z78" s="194">
        <v>3333.97282695619</v>
      </c>
      <c r="AA78" s="194">
        <v>3433.6688062681</v>
      </c>
      <c r="AB78" s="194">
        <v>3567.10791008739</v>
      </c>
      <c r="AC78" s="194">
        <v>3779.76491671137</v>
      </c>
      <c r="AD78" s="194">
        <v>4067.96203031117</v>
      </c>
      <c r="AE78" s="194">
        <v>4488.34579928479</v>
      </c>
      <c r="AF78" s="194">
        <v>4475.8722393813</v>
      </c>
      <c r="AG78" s="194">
        <v>4599.9897681447</v>
      </c>
      <c r="AH78" s="194">
        <v>4830.60137697952</v>
      </c>
      <c r="AI78" s="194">
        <v>4751.10124996941</v>
      </c>
      <c r="AJ78" s="194">
        <v>4763.15942122801</v>
      </c>
      <c r="AK78" s="194">
        <v>4995.65461380433</v>
      </c>
      <c r="AL78" s="194">
        <v>5249.1529257857</v>
      </c>
      <c r="AM78" s="194">
        <v>5394.28161513969</v>
      </c>
      <c r="AN78" s="194">
        <v>5610.27999379798</v>
      </c>
      <c r="AO78" s="194">
        <v>5962.7089568176</v>
      </c>
      <c r="AP78" s="194">
        <v>6275.55501487505</v>
      </c>
      <c r="AQ78" s="194">
        <v>6547.6680193861</v>
      </c>
      <c r="AR78" s="194">
        <v>6763.49278995475</v>
      </c>
      <c r="AS78" s="194">
        <v>7170.80800388316</v>
      </c>
      <c r="AT78" s="194">
        <v>7428.25528859488</v>
      </c>
      <c r="AU78" s="194">
        <v>7795.96359911191</v>
      </c>
      <c r="AV78" s="194">
        <v>8176.28812581797</v>
      </c>
      <c r="AW78" s="194">
        <v>8502.82132451928</v>
      </c>
      <c r="AX78" s="194">
        <v>8690.09357028699</v>
      </c>
      <c r="AY78" s="194">
        <v>8885.2784002247</v>
      </c>
      <c r="AZ78" s="194">
        <v>8873.20993974261</v>
      </c>
      <c r="BA78" s="194">
        <v>9002.04001345697</v>
      </c>
      <c r="BB78" s="194">
        <v>8999.77363359903</v>
      </c>
      <c r="BC78" s="194">
        <v>8879.2808175049</v>
      </c>
      <c r="BD78" s="194">
        <v>9010.71092610961</v>
      </c>
      <c r="BE78" s="194">
        <v>8320.69296337004</v>
      </c>
      <c r="BF78" s="195">
        <v>-0.0765775273891171</v>
      </c>
      <c r="BG78" s="195">
        <v>0.0194999848080712</v>
      </c>
      <c r="BH78" s="195">
        <v>0.091357709585813</v>
      </c>
    </row>
    <row r="79" spans="8:8">
      <c r="B79" s="191"/>
      <c r="C79" s="191"/>
      <c r="D79" s="191"/>
      <c r="E79" s="191"/>
      <c r="F79" s="191"/>
      <c r="G79" s="191"/>
      <c r="H79" s="191"/>
      <c r="I79" s="191"/>
      <c r="J79" s="191"/>
      <c r="K79" s="191"/>
      <c r="L79" s="191"/>
      <c r="M79" s="191"/>
      <c r="N79" s="191"/>
      <c r="O79" s="191"/>
      <c r="P79" s="191"/>
      <c r="Q79" s="191"/>
      <c r="R79" s="191"/>
      <c r="S79" s="191"/>
      <c r="T79" s="191"/>
      <c r="U79" s="191"/>
      <c r="V79" s="191"/>
      <c r="W79" s="191"/>
      <c r="X79" s="191"/>
      <c r="Y79" s="191"/>
      <c r="Z79" s="191"/>
      <c r="AA79" s="191"/>
      <c r="AB79" s="191"/>
      <c r="AC79" s="191"/>
      <c r="AD79" s="191"/>
      <c r="AE79" s="191"/>
      <c r="AF79" s="191"/>
      <c r="AG79" s="191"/>
      <c r="AH79" s="191"/>
      <c r="AI79" s="191"/>
      <c r="AJ79" s="191"/>
      <c r="AK79" s="191"/>
      <c r="AL79" s="191"/>
      <c r="AM79" s="191"/>
      <c r="AN79" s="191"/>
      <c r="AO79" s="191"/>
      <c r="AP79" s="191"/>
      <c r="AQ79" s="191"/>
      <c r="AR79" s="191"/>
      <c r="AS79" s="191"/>
      <c r="AT79" s="191"/>
      <c r="AU79" s="191"/>
      <c r="AV79" s="191"/>
      <c r="AW79" s="191"/>
      <c r="AX79" s="191"/>
      <c r="AY79" s="191"/>
      <c r="AZ79" s="191"/>
      <c r="BA79" s="191"/>
      <c r="BB79" s="191"/>
      <c r="BC79" s="191"/>
      <c r="BD79" s="191"/>
      <c r="BE79" s="192"/>
      <c r="BF79" s="193"/>
      <c r="BG79" s="193"/>
      <c r="BH79" s="193"/>
    </row>
    <row r="80" spans="8:8">
      <c r="A80" s="124" t="s">
        <v>165</v>
      </c>
      <c r="B80" s="191">
        <v>26.7161917808219</v>
      </c>
      <c r="C80" s="191">
        <v>35.3532328767123</v>
      </c>
      <c r="D80" s="191">
        <v>33.2859726027397</v>
      </c>
      <c r="E80" s="191">
        <v>35.3744262295082</v>
      </c>
      <c r="F80" s="191">
        <v>37.7143287671233</v>
      </c>
      <c r="G80" s="191">
        <v>43.0099178082192</v>
      </c>
      <c r="H80" s="191">
        <v>48.8784931506849</v>
      </c>
      <c r="I80" s="191">
        <v>53.5434972677596</v>
      </c>
      <c r="J80" s="191">
        <v>58.8492602739726</v>
      </c>
      <c r="K80" s="191">
        <v>65.6418630136986</v>
      </c>
      <c r="L80" s="191">
        <v>72.880904109589</v>
      </c>
      <c r="M80" s="191">
        <v>84.6801639344262</v>
      </c>
      <c r="N80" s="191">
        <v>95.2172876712329</v>
      </c>
      <c r="O80" s="191">
        <v>99.3870684931507</v>
      </c>
      <c r="P80" s="191">
        <v>118.640876712329</v>
      </c>
      <c r="Q80" s="191">
        <v>120.23325136612</v>
      </c>
      <c r="R80" s="191">
        <v>130.103589041096</v>
      </c>
      <c r="S80" s="191">
        <v>137.662</v>
      </c>
      <c r="T80" s="191">
        <v>155.149232876712</v>
      </c>
      <c r="U80" s="191">
        <v>171.789672131148</v>
      </c>
      <c r="V80" s="191">
        <v>176.327260273973</v>
      </c>
      <c r="W80" s="191">
        <v>179.94504109589</v>
      </c>
      <c r="X80" s="191">
        <v>182.642684931507</v>
      </c>
      <c r="Y80" s="191">
        <v>181.758360655738</v>
      </c>
      <c r="Z80" s="191">
        <v>191.969178082192</v>
      </c>
      <c r="AA80" s="191">
        <v>212.24701369863</v>
      </c>
      <c r="AB80" s="191">
        <v>207.483506849315</v>
      </c>
      <c r="AC80" s="191">
        <v>209.643387978142</v>
      </c>
      <c r="AD80" s="191">
        <v>208.374739726027</v>
      </c>
      <c r="AE80" s="191">
        <v>202.172657534247</v>
      </c>
      <c r="AF80" s="191">
        <v>196.471068493151</v>
      </c>
      <c r="AG80" s="191">
        <v>185.473224043716</v>
      </c>
      <c r="AH80" s="191">
        <v>185.628328767123</v>
      </c>
      <c r="AI80" s="191">
        <v>192.275260273973</v>
      </c>
      <c r="AJ80" s="191">
        <v>185.524520547945</v>
      </c>
      <c r="AK80" s="191">
        <v>190.395054644809</v>
      </c>
      <c r="AL80" s="191">
        <v>197.553589041096</v>
      </c>
      <c r="AM80" s="191">
        <v>220.022273972603</v>
      </c>
      <c r="AN80" s="191">
        <v>228.937808219178</v>
      </c>
      <c r="AO80" s="191">
        <v>238.265136612022</v>
      </c>
      <c r="AP80" s="191">
        <v>249.25236509589</v>
      </c>
      <c r="AQ80" s="191">
        <v>257.552726027397</v>
      </c>
      <c r="AR80" s="191">
        <v>285.980771671918</v>
      </c>
      <c r="AS80" s="191">
        <v>308.661629836066</v>
      </c>
      <c r="AT80" s="191">
        <v>326.52504109589</v>
      </c>
      <c r="AU80" s="191">
        <v>329.383561643836</v>
      </c>
      <c r="AV80" s="191">
        <v>349.471780821918</v>
      </c>
      <c r="AW80" s="191">
        <v>369.840737704918</v>
      </c>
      <c r="AX80" s="191">
        <v>387.405780821918</v>
      </c>
      <c r="AY80" s="191">
        <v>400.605945205479</v>
      </c>
      <c r="AZ80" s="191">
        <v>424.976136986301</v>
      </c>
      <c r="BA80" s="191">
        <v>412.41368852459</v>
      </c>
      <c r="BB80" s="191">
        <v>407.740493150685</v>
      </c>
      <c r="BC80" s="191">
        <v>415.837808219178</v>
      </c>
      <c r="BD80" s="191">
        <v>430.239789041096</v>
      </c>
      <c r="BE80" s="192">
        <v>366.286598360656</v>
      </c>
      <c r="BF80" s="193">
        <v>-0.148645458438367</v>
      </c>
      <c r="BG80" s="193">
        <v>0.027967555859536</v>
      </c>
      <c r="BH80" s="193">
        <v>0.00402167281325268</v>
      </c>
    </row>
    <row r="81" spans="8:8">
      <c r="A81" s="124" t="s">
        <v>166</v>
      </c>
      <c r="B81" s="191">
        <v>130.737726027397</v>
      </c>
      <c r="C81" s="191">
        <v>139.933424657534</v>
      </c>
      <c r="D81" s="191">
        <v>115.715260273973</v>
      </c>
      <c r="E81" s="191">
        <v>120.500655737705</v>
      </c>
      <c r="F81" s="191">
        <v>91.5077808219178</v>
      </c>
      <c r="G81" s="191">
        <v>117.093643835616</v>
      </c>
      <c r="H81" s="191">
        <v>122.02704109589</v>
      </c>
      <c r="I81" s="191">
        <v>139.705819672131</v>
      </c>
      <c r="J81" s="191">
        <v>131.568767123288</v>
      </c>
      <c r="K81" s="191">
        <v>145.399068493151</v>
      </c>
      <c r="L81" s="191">
        <v>159.370219178082</v>
      </c>
      <c r="M81" s="191">
        <v>187.539398907104</v>
      </c>
      <c r="N81" s="191">
        <v>201.483589041096</v>
      </c>
      <c r="O81" s="191">
        <v>208.772136986301</v>
      </c>
      <c r="P81" s="191">
        <v>229.010602739726</v>
      </c>
      <c r="Q81" s="191">
        <v>255.83631147541</v>
      </c>
      <c r="R81" s="191">
        <v>296.011561643836</v>
      </c>
      <c r="S81" s="191">
        <v>336.030493150685</v>
      </c>
      <c r="T81" s="191">
        <v>368.611616438356</v>
      </c>
      <c r="U81" s="191">
        <v>398.205355191257</v>
      </c>
      <c r="V81" s="191">
        <v>406.15095890411</v>
      </c>
      <c r="W81" s="191">
        <v>408.260082191781</v>
      </c>
      <c r="X81" s="191">
        <v>431.008465753425</v>
      </c>
      <c r="Y81" s="191">
        <v>428.690573770492</v>
      </c>
      <c r="Z81" s="191">
        <v>446.317863013699</v>
      </c>
      <c r="AA81" s="191">
        <v>457.233753424657</v>
      </c>
      <c r="AB81" s="191">
        <v>449.399808219178</v>
      </c>
      <c r="AC81" s="191">
        <v>432.186202185792</v>
      </c>
      <c r="AD81" s="191">
        <v>408.703424657534</v>
      </c>
      <c r="AE81" s="191">
        <v>426.718575342466</v>
      </c>
      <c r="AF81" s="191">
        <v>462.593780821918</v>
      </c>
      <c r="AG81" s="191">
        <v>488.451448087432</v>
      </c>
      <c r="AH81" s="191">
        <v>517.851369863014</v>
      </c>
      <c r="AI81" s="191">
        <v>545.459835616438</v>
      </c>
      <c r="AJ81" s="191">
        <v>561.632767123288</v>
      </c>
      <c r="AK81" s="191">
        <v>552.634590163934</v>
      </c>
      <c r="AL81" s="191">
        <v>529.569671232877</v>
      </c>
      <c r="AM81" s="191">
        <v>525.900136986301</v>
      </c>
      <c r="AN81" s="191">
        <v>544.673835616438</v>
      </c>
      <c r="AO81" s="191">
        <v>526.773224043716</v>
      </c>
      <c r="AP81" s="191">
        <v>608.22426575101</v>
      </c>
      <c r="AQ81" s="191">
        <v>586.58736947945</v>
      </c>
      <c r="AR81" s="191">
        <v>628.550349166631</v>
      </c>
      <c r="AS81" s="191">
        <v>660.075659019119</v>
      </c>
      <c r="AT81" s="191">
        <v>710.113979036684</v>
      </c>
      <c r="AU81" s="191">
        <v>748.943957615958</v>
      </c>
      <c r="AV81" s="191">
        <v>707.477726943896</v>
      </c>
      <c r="AW81" s="191">
        <v>732.540878681422</v>
      </c>
      <c r="AX81" s="191">
        <v>743.399633674338</v>
      </c>
      <c r="AY81" s="191">
        <v>795.092164797311</v>
      </c>
      <c r="AZ81" s="191">
        <v>819.813973217018</v>
      </c>
      <c r="BA81" s="191">
        <v>839.834153618065</v>
      </c>
      <c r="BB81" s="191">
        <v>786.41331219271</v>
      </c>
      <c r="BC81" s="191">
        <v>731.373451701658</v>
      </c>
      <c r="BD81" s="191">
        <v>733.739124474741</v>
      </c>
      <c r="BE81" s="192">
        <v>658.727449035791</v>
      </c>
      <c r="BF81" s="193">
        <v>-0.102232078046333</v>
      </c>
      <c r="BG81" s="193">
        <v>0.00327816729504948</v>
      </c>
      <c r="BH81" s="193">
        <v>0.00723255037172304</v>
      </c>
    </row>
    <row r="82" spans="8:8">
      <c r="A82" s="124" t="s">
        <v>167</v>
      </c>
      <c r="B82" s="191">
        <v>20.7414974250778</v>
      </c>
      <c r="C82" s="191">
        <v>28.1760749629873</v>
      </c>
      <c r="D82" s="191">
        <v>30.9596184516794</v>
      </c>
      <c r="E82" s="191">
        <v>33.8862194972917</v>
      </c>
      <c r="F82" s="191">
        <v>36.7849238688646</v>
      </c>
      <c r="G82" s="191">
        <v>38.5039462264432</v>
      </c>
      <c r="H82" s="191">
        <v>40.6380547945205</v>
      </c>
      <c r="I82" s="191">
        <v>43.3424590163934</v>
      </c>
      <c r="J82" s="191">
        <v>51.4819726027397</v>
      </c>
      <c r="K82" s="191">
        <v>54.9893424657534</v>
      </c>
      <c r="L82" s="191">
        <v>57.2985205479452</v>
      </c>
      <c r="M82" s="191">
        <v>62.2443442622951</v>
      </c>
      <c r="N82" s="191">
        <v>70.3500547945205</v>
      </c>
      <c r="O82" s="191">
        <v>75.376</v>
      </c>
      <c r="P82" s="191">
        <v>85.3643287671233</v>
      </c>
      <c r="Q82" s="191">
        <v>85.8233333333333</v>
      </c>
      <c r="R82" s="191">
        <v>84.6558082191781</v>
      </c>
      <c r="S82" s="191">
        <v>89.0900547945205</v>
      </c>
      <c r="T82" s="191">
        <v>90.1639726027397</v>
      </c>
      <c r="U82" s="191">
        <v>93.2400273224044</v>
      </c>
      <c r="V82" s="191">
        <v>93.5701095890411</v>
      </c>
      <c r="W82" s="191">
        <v>92.7245753424658</v>
      </c>
      <c r="X82" s="191">
        <v>93.46</v>
      </c>
      <c r="Y82" s="191">
        <v>99.665</v>
      </c>
      <c r="Z82" s="191">
        <v>109.011397260274</v>
      </c>
      <c r="AA82" s="191">
        <v>112.574739726027</v>
      </c>
      <c r="AB82" s="191">
        <v>114.20402739726</v>
      </c>
      <c r="AC82" s="191">
        <v>133.885464480874</v>
      </c>
      <c r="AD82" s="191">
        <v>137.49298630137</v>
      </c>
      <c r="AE82" s="191">
        <v>149.358301369863</v>
      </c>
      <c r="AF82" s="191">
        <v>143.072438356164</v>
      </c>
      <c r="AG82" s="191">
        <v>136.183142076503</v>
      </c>
      <c r="AH82" s="191">
        <v>144.935780821918</v>
      </c>
      <c r="AI82" s="191">
        <v>144.503780821918</v>
      </c>
      <c r="AJ82" s="191">
        <v>158.660575342466</v>
      </c>
      <c r="AK82" s="191">
        <v>149.704316939891</v>
      </c>
      <c r="AL82" s="191">
        <v>151.640849315068</v>
      </c>
      <c r="AM82" s="191">
        <v>157.458356164384</v>
      </c>
      <c r="AN82" s="191">
        <v>158.453580821918</v>
      </c>
      <c r="AO82" s="191">
        <v>181.712969808743</v>
      </c>
      <c r="AP82" s="191">
        <v>196.881652876712</v>
      </c>
      <c r="AQ82" s="191">
        <v>201.112829726027</v>
      </c>
      <c r="AR82" s="191">
        <v>211.190156164384</v>
      </c>
      <c r="AS82" s="191">
        <v>231.07968579235</v>
      </c>
      <c r="AT82" s="191">
        <v>234.497440657534</v>
      </c>
      <c r="AU82" s="191">
        <v>258.092804849315</v>
      </c>
      <c r="AV82" s="191">
        <v>274.595870684932</v>
      </c>
      <c r="AW82" s="191">
        <v>276.828377322404</v>
      </c>
      <c r="AX82" s="191">
        <v>281.79325830137</v>
      </c>
      <c r="AY82" s="191">
        <v>271.850137315069</v>
      </c>
      <c r="AZ82" s="191">
        <v>267.793748652332</v>
      </c>
      <c r="BA82" s="191">
        <v>274.652923497268</v>
      </c>
      <c r="BB82" s="191">
        <v>290.340767123288</v>
      </c>
      <c r="BC82" s="191">
        <v>286.130085968617</v>
      </c>
      <c r="BD82" s="191">
        <v>292.047353622251</v>
      </c>
      <c r="BE82" s="192">
        <v>261.359159041976</v>
      </c>
      <c r="BF82" s="193">
        <v>-0.105079516043032</v>
      </c>
      <c r="BG82" s="193">
        <v>0.0221897383648522</v>
      </c>
      <c r="BH82" s="193">
        <v>0.00286961365531249</v>
      </c>
    </row>
    <row r="83" spans="8:8">
      <c r="A83" s="124" t="s">
        <v>168</v>
      </c>
      <c r="B83" s="191">
        <v>117.728931506849</v>
      </c>
      <c r="C83" s="191">
        <v>127.854246575342</v>
      </c>
      <c r="D83" s="191">
        <v>138.497095890411</v>
      </c>
      <c r="E83" s="191">
        <v>150.064863387978</v>
      </c>
      <c r="F83" s="191">
        <v>165.282876712329</v>
      </c>
      <c r="G83" s="191">
        <v>179.128493150685</v>
      </c>
      <c r="H83" s="191">
        <v>195.372739726027</v>
      </c>
      <c r="I83" s="191">
        <v>211.965355191257</v>
      </c>
      <c r="J83" s="191">
        <v>234.176328767123</v>
      </c>
      <c r="K83" s="191">
        <v>228.390794520548</v>
      </c>
      <c r="L83" s="191">
        <v>243.470246575342</v>
      </c>
      <c r="M83" s="191">
        <v>245.708879781421</v>
      </c>
      <c r="N83" s="191">
        <v>243.836630136986</v>
      </c>
      <c r="O83" s="191">
        <v>256.025534246575</v>
      </c>
      <c r="P83" s="191">
        <v>242.362136986301</v>
      </c>
      <c r="Q83" s="191">
        <v>248.472076502732</v>
      </c>
      <c r="R83" s="191">
        <v>270.283178082192</v>
      </c>
      <c r="S83" s="191">
        <v>274.631095890411</v>
      </c>
      <c r="T83" s="191">
        <v>278.044383561644</v>
      </c>
      <c r="U83" s="191">
        <v>301.823524590164</v>
      </c>
      <c r="V83" s="191">
        <v>295.504630136986</v>
      </c>
      <c r="W83" s="191">
        <v>285.448301369863</v>
      </c>
      <c r="X83" s="191">
        <v>302.649671232877</v>
      </c>
      <c r="Y83" s="191">
        <v>332.186258511616</v>
      </c>
      <c r="Z83" s="191">
        <v>344.90593436309</v>
      </c>
      <c r="AA83" s="191">
        <v>348.753370344075</v>
      </c>
      <c r="AB83" s="191">
        <v>352.083867375639</v>
      </c>
      <c r="AC83" s="191">
        <v>362.078223222805</v>
      </c>
      <c r="AD83" s="191">
        <v>376.225099917272</v>
      </c>
      <c r="AE83" s="191">
        <v>392.413454039399</v>
      </c>
      <c r="AF83" s="191">
        <v>417.636211677859</v>
      </c>
      <c r="AG83" s="191">
        <v>428.047250403215</v>
      </c>
      <c r="AH83" s="191">
        <v>436.565304939625</v>
      </c>
      <c r="AI83" s="191">
        <v>443.457197608055</v>
      </c>
      <c r="AJ83" s="191">
        <v>449.507534420029</v>
      </c>
      <c r="AK83" s="191">
        <v>455.504766948051</v>
      </c>
      <c r="AL83" s="191">
        <v>466.596315124238</v>
      </c>
      <c r="AM83" s="191">
        <v>479.742511280689</v>
      </c>
      <c r="AN83" s="191">
        <v>496.901032870165</v>
      </c>
      <c r="AO83" s="191">
        <v>514.477070578176</v>
      </c>
      <c r="AP83" s="191">
        <v>517.48099634141</v>
      </c>
      <c r="AQ83" s="191">
        <v>527.542661109736</v>
      </c>
      <c r="AR83" s="191">
        <v>541.072941007907</v>
      </c>
      <c r="AS83" s="191">
        <v>511.762950340488</v>
      </c>
      <c r="AT83" s="191">
        <v>502.923586215836</v>
      </c>
      <c r="AU83" s="191">
        <v>525.543378639583</v>
      </c>
      <c r="AV83" s="191">
        <v>532.95234340639</v>
      </c>
      <c r="AW83" s="191">
        <v>543.445153184812</v>
      </c>
      <c r="AX83" s="191">
        <v>553.723415763753</v>
      </c>
      <c r="AY83" s="191">
        <v>545.530875188528</v>
      </c>
      <c r="AZ83" s="191">
        <v>602.305373412977</v>
      </c>
      <c r="BA83" s="191">
        <v>577.280238728808</v>
      </c>
      <c r="BB83" s="191">
        <v>577.190486412762</v>
      </c>
      <c r="BC83" s="191">
        <v>576.238831147937</v>
      </c>
      <c r="BD83" s="191">
        <v>568.634496748571</v>
      </c>
      <c r="BE83" s="192">
        <v>492.122445782736</v>
      </c>
      <c r="BF83" s="193">
        <v>-0.134554008600124</v>
      </c>
      <c r="BG83" s="193">
        <v>0.0123556707713364</v>
      </c>
      <c r="BH83" s="193">
        <v>0.00540329749942725</v>
      </c>
    </row>
    <row r="84" spans="8:8">
      <c r="A84" s="124" t="s">
        <v>169</v>
      </c>
      <c r="B84" s="191">
        <v>109.607079268874</v>
      </c>
      <c r="C84" s="191">
        <v>115.471857257745</v>
      </c>
      <c r="D84" s="191">
        <v>121.488144623395</v>
      </c>
      <c r="E84" s="191">
        <v>126.124515265635</v>
      </c>
      <c r="F84" s="191">
        <v>134.033084356808</v>
      </c>
      <c r="G84" s="191">
        <v>140.026837185725</v>
      </c>
      <c r="H84" s="191">
        <v>166.649384592984</v>
      </c>
      <c r="I84" s="191">
        <v>173.026447482292</v>
      </c>
      <c r="J84" s="191">
        <v>181.976322467986</v>
      </c>
      <c r="K84" s="191">
        <v>181.648063419882</v>
      </c>
      <c r="L84" s="191">
        <v>175.363685068986</v>
      </c>
      <c r="M84" s="191">
        <v>174.637821003882</v>
      </c>
      <c r="N84" s="191">
        <v>178.913144807558</v>
      </c>
      <c r="O84" s="191">
        <v>176.53214613526</v>
      </c>
      <c r="P84" s="191">
        <v>179.631882068107</v>
      </c>
      <c r="Q84" s="191">
        <v>186.04406668637</v>
      </c>
      <c r="R84" s="191">
        <v>181.711215985242</v>
      </c>
      <c r="S84" s="191">
        <v>175.336346064651</v>
      </c>
      <c r="T84" s="191">
        <v>174.334655413448</v>
      </c>
      <c r="U84" s="191">
        <v>177.141948529254</v>
      </c>
      <c r="V84" s="191">
        <v>182.170212418949</v>
      </c>
      <c r="W84" s="191">
        <v>193.52989944796</v>
      </c>
      <c r="X84" s="191">
        <v>196.606852796639</v>
      </c>
      <c r="Y84" s="191">
        <v>213.503764164386</v>
      </c>
      <c r="Z84" s="191">
        <v>222.230008355164</v>
      </c>
      <c r="AA84" s="191">
        <v>226.757506254655</v>
      </c>
      <c r="AB84" s="191">
        <v>220.383056992433</v>
      </c>
      <c r="AC84" s="191">
        <v>220.891098400226</v>
      </c>
      <c r="AD84" s="191">
        <v>227.464693789036</v>
      </c>
      <c r="AE84" s="191">
        <v>239.412998330269</v>
      </c>
      <c r="AF84" s="191">
        <v>248.839100067986</v>
      </c>
      <c r="AG84" s="191">
        <v>256.242751943433</v>
      </c>
      <c r="AH84" s="191">
        <v>260.872429072958</v>
      </c>
      <c r="AI84" s="191">
        <v>265.392303171021</v>
      </c>
      <c r="AJ84" s="191">
        <v>279.703849607276</v>
      </c>
      <c r="AK84" s="191">
        <v>281.034685416947</v>
      </c>
      <c r="AL84" s="191">
        <v>297.617138713864</v>
      </c>
      <c r="AM84" s="191">
        <v>302.114962836957</v>
      </c>
      <c r="AN84" s="191">
        <v>303.911537696432</v>
      </c>
      <c r="AO84" s="191">
        <v>330.22003555301</v>
      </c>
      <c r="AP84" s="191">
        <v>345.872159149245</v>
      </c>
      <c r="AQ84" s="191">
        <v>366.843522416973</v>
      </c>
      <c r="AR84" s="191">
        <v>381.11257501133</v>
      </c>
      <c r="AS84" s="191">
        <v>389.938255103175</v>
      </c>
      <c r="AT84" s="191">
        <v>409.605839670908</v>
      </c>
      <c r="AU84" s="191">
        <v>425.893078123142</v>
      </c>
      <c r="AV84" s="191">
        <v>449.414851939315</v>
      </c>
      <c r="AW84" s="191">
        <v>456.604957715306</v>
      </c>
      <c r="AX84" s="191">
        <v>490.581039376108</v>
      </c>
      <c r="AY84" s="191">
        <v>507.707106453882</v>
      </c>
      <c r="AZ84" s="191">
        <v>559.77011813309</v>
      </c>
      <c r="BA84" s="191">
        <v>564.84100484724</v>
      </c>
      <c r="BB84" s="191">
        <v>596.948883191763</v>
      </c>
      <c r="BC84" s="191">
        <v>619.29756983945</v>
      </c>
      <c r="BD84" s="191">
        <v>647.142416181516</v>
      </c>
      <c r="BE84" s="192">
        <v>535.40037478537</v>
      </c>
      <c r="BF84" s="193">
        <v>-0.172669938798763</v>
      </c>
      <c r="BG84" s="193">
        <v>0.0467991772838856</v>
      </c>
      <c r="BH84" s="193">
        <v>0.00587847095994354</v>
      </c>
    </row>
    <row r="85" spans="8:8">
      <c r="A85" s="124" t="s">
        <v>170</v>
      </c>
      <c r="B85" s="191">
        <v>39.9827288239666</v>
      </c>
      <c r="C85" s="191">
        <v>40.7658780153487</v>
      </c>
      <c r="D85" s="191">
        <v>41.7314152071884</v>
      </c>
      <c r="E85" s="191">
        <v>42.7487979193731</v>
      </c>
      <c r="F85" s="191">
        <v>44.2822789940447</v>
      </c>
      <c r="G85" s="191">
        <v>44.9514703389554</v>
      </c>
      <c r="H85" s="191">
        <v>52.7987614336824</v>
      </c>
      <c r="I85" s="191">
        <v>55.5294428212554</v>
      </c>
      <c r="J85" s="191">
        <v>57.4756464028338</v>
      </c>
      <c r="K85" s="191">
        <v>59.7547347871396</v>
      </c>
      <c r="L85" s="191">
        <v>57.8654800344295</v>
      </c>
      <c r="M85" s="191">
        <v>59.8490701354252</v>
      </c>
      <c r="N85" s="191">
        <v>63.795832125964</v>
      </c>
      <c r="O85" s="191">
        <v>74.9176739905147</v>
      </c>
      <c r="P85" s="191">
        <v>76.2960047944115</v>
      </c>
      <c r="Q85" s="191">
        <v>75.9483708164288</v>
      </c>
      <c r="R85" s="191">
        <v>80.0770003135987</v>
      </c>
      <c r="S85" s="191">
        <v>74.9012866234818</v>
      </c>
      <c r="T85" s="191">
        <v>84.8009273549624</v>
      </c>
      <c r="U85" s="191">
        <v>78.0374502345485</v>
      </c>
      <c r="V85" s="191">
        <v>87.5181504896544</v>
      </c>
      <c r="W85" s="191">
        <v>84.4477005291019</v>
      </c>
      <c r="X85" s="191">
        <v>86.544845511887</v>
      </c>
      <c r="Y85" s="191">
        <v>90.9615077535029</v>
      </c>
      <c r="Z85" s="191">
        <v>93.042954254344</v>
      </c>
      <c r="AA85" s="191">
        <v>85.1102842148254</v>
      </c>
      <c r="AB85" s="191">
        <v>81.2207892962427</v>
      </c>
      <c r="AC85" s="191">
        <v>80.3713092127236</v>
      </c>
      <c r="AD85" s="191">
        <v>83.5176778761111</v>
      </c>
      <c r="AE85" s="191">
        <v>82.9069733841811</v>
      </c>
      <c r="AF85" s="191">
        <v>80.4535261239071</v>
      </c>
      <c r="AG85" s="191">
        <v>80.5888905164515</v>
      </c>
      <c r="AH85" s="191">
        <v>83.5809616621758</v>
      </c>
      <c r="AI85" s="191">
        <v>78.968526311568</v>
      </c>
      <c r="AJ85" s="191">
        <v>83.3258616402684</v>
      </c>
      <c r="AK85" s="191">
        <v>90.9222900324371</v>
      </c>
      <c r="AL85" s="191">
        <v>96.8003733570852</v>
      </c>
      <c r="AM85" s="191">
        <v>100.058970240043</v>
      </c>
      <c r="AN85" s="191">
        <v>108.898209527976</v>
      </c>
      <c r="AO85" s="191">
        <v>115.456267814966</v>
      </c>
      <c r="AP85" s="191">
        <v>107.882707372913</v>
      </c>
      <c r="AQ85" s="191">
        <v>124.589869065961</v>
      </c>
      <c r="AR85" s="191">
        <v>140.9086234531</v>
      </c>
      <c r="AS85" s="191">
        <v>160.93113058285</v>
      </c>
      <c r="AT85" s="191">
        <v>180.557626583817</v>
      </c>
      <c r="AU85" s="191">
        <v>197.147313116457</v>
      </c>
      <c r="AV85" s="191">
        <v>209.945123429162</v>
      </c>
      <c r="AW85" s="191">
        <v>221.440280118237</v>
      </c>
      <c r="AX85" s="191">
        <v>248.600924920326</v>
      </c>
      <c r="AY85" s="191">
        <v>266.800421384608</v>
      </c>
      <c r="AZ85" s="191">
        <v>262.744761117386</v>
      </c>
      <c r="BA85" s="191">
        <v>252.756207770574</v>
      </c>
      <c r="BB85" s="191">
        <v>239.256638192771</v>
      </c>
      <c r="BC85" s="191">
        <v>240.80665442989</v>
      </c>
      <c r="BD85" s="191">
        <v>232.095645400699</v>
      </c>
      <c r="BE85" s="192">
        <v>202.479637630917</v>
      </c>
      <c r="BF85" s="193">
        <v>-0.127602599862019</v>
      </c>
      <c r="BG85" s="193">
        <v>0.0254278666510945</v>
      </c>
      <c r="BH85" s="193">
        <v>0.00222314127118493</v>
      </c>
    </row>
    <row r="86" spans="8:8">
      <c r="A86" s="124" t="s">
        <v>171</v>
      </c>
      <c r="B86" s="191">
        <v>74.4477497364632</v>
      </c>
      <c r="C86" s="191">
        <v>80.2299991561094</v>
      </c>
      <c r="D86" s="191">
        <v>81.6123066359127</v>
      </c>
      <c r="E86" s="191">
        <v>81.3893134962439</v>
      </c>
      <c r="F86" s="191">
        <v>89.9158511356012</v>
      </c>
      <c r="G86" s="191">
        <v>98.77421633515</v>
      </c>
      <c r="H86" s="191">
        <v>129.480935857895</v>
      </c>
      <c r="I86" s="191">
        <v>138.277865339193</v>
      </c>
      <c r="J86" s="191">
        <v>152.987508346989</v>
      </c>
      <c r="K86" s="191">
        <v>158.600924431314</v>
      </c>
      <c r="L86" s="191">
        <v>173.127151836543</v>
      </c>
      <c r="M86" s="191">
        <v>212.762395584614</v>
      </c>
      <c r="N86" s="191">
        <v>231.33735131757</v>
      </c>
      <c r="O86" s="191">
        <v>250.034694595561</v>
      </c>
      <c r="P86" s="191">
        <v>283.121160555548</v>
      </c>
      <c r="Q86" s="191">
        <v>299.813188523711</v>
      </c>
      <c r="R86" s="191">
        <v>305.590143758604</v>
      </c>
      <c r="S86" s="191">
        <v>324.285021319379</v>
      </c>
      <c r="T86" s="191">
        <v>304.009780275091</v>
      </c>
      <c r="U86" s="191">
        <v>276.210535744987</v>
      </c>
      <c r="V86" s="191">
        <v>290.178628295321</v>
      </c>
      <c r="W86" s="191">
        <v>268.559910364394</v>
      </c>
      <c r="X86" s="191">
        <v>287.323670996985</v>
      </c>
      <c r="Y86" s="191">
        <v>298.087515098029</v>
      </c>
      <c r="Z86" s="191">
        <v>306.93065647138</v>
      </c>
      <c r="AA86" s="191">
        <v>298.247169920132</v>
      </c>
      <c r="AB86" s="191">
        <v>318.794894360004</v>
      </c>
      <c r="AC86" s="191">
        <v>346.897626083203</v>
      </c>
      <c r="AD86" s="191">
        <v>344.745465842271</v>
      </c>
      <c r="AE86" s="191">
        <v>346.374855403297</v>
      </c>
      <c r="AF86" s="191">
        <v>350.324915825226</v>
      </c>
      <c r="AG86" s="191">
        <v>368.99254095652</v>
      </c>
      <c r="AH86" s="191">
        <v>368.535311061823</v>
      </c>
      <c r="AI86" s="191">
        <v>373.85024423965</v>
      </c>
      <c r="AJ86" s="191">
        <v>396.243272821612</v>
      </c>
      <c r="AK86" s="191">
        <v>390.599538778257</v>
      </c>
      <c r="AL86" s="191">
        <v>407.021373223014</v>
      </c>
      <c r="AM86" s="191">
        <v>427.511618492918</v>
      </c>
      <c r="AN86" s="191">
        <v>424.214441605534</v>
      </c>
      <c r="AO86" s="191">
        <v>444.472730753433</v>
      </c>
      <c r="AP86" s="191">
        <v>464.79294700816</v>
      </c>
      <c r="AQ86" s="191">
        <v>432.808361801327</v>
      </c>
      <c r="AR86" s="191">
        <v>446.492150519235</v>
      </c>
      <c r="AS86" s="191">
        <v>507.999870281099</v>
      </c>
      <c r="AT86" s="191">
        <v>511.790504663807</v>
      </c>
      <c r="AU86" s="191">
        <v>544.014377562765</v>
      </c>
      <c r="AV86" s="191">
        <v>548.538103500164</v>
      </c>
      <c r="AW86" s="191">
        <v>572.986658894135</v>
      </c>
      <c r="AX86" s="191">
        <v>586.10908354586</v>
      </c>
      <c r="AY86" s="191">
        <v>549.41232580386</v>
      </c>
      <c r="AZ86" s="191">
        <v>565.533368713586</v>
      </c>
      <c r="BA86" s="191">
        <v>633.833068403311</v>
      </c>
      <c r="BB86" s="191">
        <v>696.812003817104</v>
      </c>
      <c r="BC86" s="191">
        <v>808.008446439007</v>
      </c>
      <c r="BD86" s="191">
        <v>816.357376517723</v>
      </c>
      <c r="BE86" s="192">
        <v>726.432937040207</v>
      </c>
      <c r="BF86" s="193">
        <v>-0.110153276082467</v>
      </c>
      <c r="BG86" s="193">
        <v>0.0478010027302083</v>
      </c>
      <c r="BH86" s="193">
        <v>0.00797592815740785</v>
      </c>
    </row>
    <row r="87" spans="8:8">
      <c r="A87" s="124" t="s">
        <v>172</v>
      </c>
      <c r="B87" s="191">
        <v>28.0828540817202</v>
      </c>
      <c r="C87" s="191">
        <v>31.1705603101774</v>
      </c>
      <c r="D87" s="191">
        <v>33.3483690853107</v>
      </c>
      <c r="E87" s="191">
        <v>37.9982901759548</v>
      </c>
      <c r="F87" s="191">
        <v>42.4829985848703</v>
      </c>
      <c r="G87" s="191">
        <v>46.0776833652579</v>
      </c>
      <c r="H87" s="191">
        <v>43.1732398529871</v>
      </c>
      <c r="I87" s="191">
        <v>50.1900448998312</v>
      </c>
      <c r="J87" s="191">
        <v>64.2469755562909</v>
      </c>
      <c r="K87" s="191">
        <v>70.1672626941253</v>
      </c>
      <c r="L87" s="191">
        <v>71.896701524348</v>
      </c>
      <c r="M87" s="191">
        <v>93.6563551903639</v>
      </c>
      <c r="N87" s="191">
        <v>106.449132276621</v>
      </c>
      <c r="O87" s="191">
        <v>116.661737477293</v>
      </c>
      <c r="P87" s="191">
        <v>127.459984717277</v>
      </c>
      <c r="Q87" s="191">
        <v>142.706604933417</v>
      </c>
      <c r="R87" s="191">
        <v>158.636962003579</v>
      </c>
      <c r="S87" s="191">
        <v>171.644464524024</v>
      </c>
      <c r="T87" s="191">
        <v>180.263572470063</v>
      </c>
      <c r="U87" s="191">
        <v>173.467296760917</v>
      </c>
      <c r="V87" s="191">
        <v>183.1503832913</v>
      </c>
      <c r="W87" s="191">
        <v>176.869276810176</v>
      </c>
      <c r="X87" s="191">
        <v>205.3160137182</v>
      </c>
      <c r="Y87" s="191">
        <v>211.046491999508</v>
      </c>
      <c r="Z87" s="191">
        <v>215.165349060665</v>
      </c>
      <c r="AA87" s="191">
        <v>216.42581481409</v>
      </c>
      <c r="AB87" s="191">
        <v>219.168488003914</v>
      </c>
      <c r="AC87" s="191">
        <v>210.160851898666</v>
      </c>
      <c r="AD87" s="191">
        <v>235.654201789954</v>
      </c>
      <c r="AE87" s="191">
        <v>253.253078502283</v>
      </c>
      <c r="AF87" s="191">
        <v>266.073943972603</v>
      </c>
      <c r="AG87" s="191">
        <v>266.579059289617</v>
      </c>
      <c r="AH87" s="191">
        <v>279.45967</v>
      </c>
      <c r="AI87" s="191">
        <v>292.854793287671</v>
      </c>
      <c r="AJ87" s="191">
        <v>305.542465753425</v>
      </c>
      <c r="AK87" s="191">
        <v>321.354726775956</v>
      </c>
      <c r="AL87" s="191">
        <v>321.079315068493</v>
      </c>
      <c r="AM87" s="191">
        <v>318.059178082192</v>
      </c>
      <c r="AN87" s="191">
        <v>339.774328767123</v>
      </c>
      <c r="AO87" s="191">
        <v>339.620737704918</v>
      </c>
      <c r="AP87" s="191">
        <v>364.223175342466</v>
      </c>
      <c r="AQ87" s="191">
        <v>376.86398630137</v>
      </c>
      <c r="AR87" s="191">
        <v>348.928106849315</v>
      </c>
      <c r="AS87" s="191">
        <v>362.919415300546</v>
      </c>
      <c r="AT87" s="191">
        <v>386.89104109589</v>
      </c>
      <c r="AU87" s="191">
        <v>390.743849315068</v>
      </c>
      <c r="AV87" s="191">
        <v>262.452131506849</v>
      </c>
      <c r="AW87" s="191">
        <v>330.446251890112</v>
      </c>
      <c r="AX87" s="191">
        <v>347.186157739945</v>
      </c>
      <c r="AY87" s="191">
        <v>357.387969863014</v>
      </c>
      <c r="AZ87" s="191">
        <v>317.996024160801</v>
      </c>
      <c r="BA87" s="191">
        <v>292.525162344549</v>
      </c>
      <c r="BB87" s="191">
        <v>302.893413586728</v>
      </c>
      <c r="BC87" s="191">
        <v>308.042971213604</v>
      </c>
      <c r="BD87" s="191">
        <v>318.211185675225</v>
      </c>
      <c r="BE87" s="192">
        <v>261.885439861811</v>
      </c>
      <c r="BF87" s="193">
        <v>-0.177007435153149</v>
      </c>
      <c r="BG87" s="193">
        <v>-0.0193530614697306</v>
      </c>
      <c r="BH87" s="193">
        <v>0.00287539199739418</v>
      </c>
    </row>
    <row r="88" spans="8:8">
      <c r="A88" s="124" t="s">
        <v>173</v>
      </c>
      <c r="B88" s="191">
        <v>4.1871734559158</v>
      </c>
      <c r="C88" s="191">
        <v>4.282049684825</v>
      </c>
      <c r="D88" s="191">
        <v>4.43938195554307</v>
      </c>
      <c r="E88" s="191">
        <v>4.53182538100222</v>
      </c>
      <c r="F88" s="191">
        <v>4.66388512207587</v>
      </c>
      <c r="G88" s="191">
        <v>4.79692862295471</v>
      </c>
      <c r="H88" s="191">
        <v>4.95690065728033</v>
      </c>
      <c r="I88" s="191">
        <v>5.15965618613023</v>
      </c>
      <c r="J88" s="191">
        <v>5.67906466334941</v>
      </c>
      <c r="K88" s="191">
        <v>6.81154146723339</v>
      </c>
      <c r="L88" s="191">
        <v>6.90346208166474</v>
      </c>
      <c r="M88" s="191">
        <v>6.45282268362494</v>
      </c>
      <c r="N88" s="191">
        <v>6.4912920154346</v>
      </c>
      <c r="O88" s="191">
        <v>7.18703927997668</v>
      </c>
      <c r="P88" s="191">
        <v>7.74736797825259</v>
      </c>
      <c r="Q88" s="191">
        <v>7.97930372480698</v>
      </c>
      <c r="R88" s="191">
        <v>9.2427044932095</v>
      </c>
      <c r="S88" s="191">
        <v>9.32790342976051</v>
      </c>
      <c r="T88" s="191">
        <v>9.44649230309786</v>
      </c>
      <c r="U88" s="191">
        <v>9.64670524101085</v>
      </c>
      <c r="V88" s="191">
        <v>11.295112021999</v>
      </c>
      <c r="W88" s="191">
        <v>12.1476656560417</v>
      </c>
      <c r="X88" s="191">
        <v>12.7696408491229</v>
      </c>
      <c r="Y88" s="191">
        <v>13.5502285526026</v>
      </c>
      <c r="Z88" s="191">
        <v>15.1873907146263</v>
      </c>
      <c r="AA88" s="191">
        <v>21.3380639883991</v>
      </c>
      <c r="AB88" s="191">
        <v>20.9161369863014</v>
      </c>
      <c r="AC88" s="191">
        <v>23.6809972677596</v>
      </c>
      <c r="AD88" s="191">
        <v>24.0188082191781</v>
      </c>
      <c r="AE88" s="191">
        <v>24.5632328767123</v>
      </c>
      <c r="AF88" s="191">
        <v>27.1485342465753</v>
      </c>
      <c r="AG88" s="191">
        <v>27.4741994535519</v>
      </c>
      <c r="AH88" s="191">
        <v>29.5886422149315</v>
      </c>
      <c r="AI88" s="191">
        <v>30.8022025042466</v>
      </c>
      <c r="AJ88" s="191">
        <v>32.5619652179452</v>
      </c>
      <c r="AK88" s="191">
        <v>33.261106322541</v>
      </c>
      <c r="AL88" s="191">
        <v>36.6868198893151</v>
      </c>
      <c r="AM88" s="191">
        <v>35.3836178082192</v>
      </c>
      <c r="AN88" s="191">
        <v>36.9582054383562</v>
      </c>
      <c r="AO88" s="191">
        <v>37.1665773087432</v>
      </c>
      <c r="AP88" s="191">
        <v>38.8491294657534</v>
      </c>
      <c r="AQ88" s="191">
        <v>39.5923863013699</v>
      </c>
      <c r="AR88" s="191">
        <v>41.2303369863014</v>
      </c>
      <c r="AS88" s="191">
        <v>44.9877404371585</v>
      </c>
      <c r="AT88" s="191">
        <v>45.9703917808219</v>
      </c>
      <c r="AU88" s="191">
        <v>47.7210657534247</v>
      </c>
      <c r="AV88" s="191">
        <v>49.2692630136986</v>
      </c>
      <c r="AW88" s="191">
        <v>50.7492850773224</v>
      </c>
      <c r="AX88" s="191">
        <v>54.2960772208219</v>
      </c>
      <c r="AY88" s="191">
        <v>55.8109603871233</v>
      </c>
      <c r="AZ88" s="191">
        <v>58.323072472411</v>
      </c>
      <c r="BA88" s="191">
        <v>59.1895988028464</v>
      </c>
      <c r="BB88" s="191">
        <v>59.8534798413151</v>
      </c>
      <c r="BC88" s="191">
        <v>61.3358511835617</v>
      </c>
      <c r="BD88" s="191">
        <v>61.4526268777356</v>
      </c>
      <c r="BE88" s="192">
        <v>56.5443273428249</v>
      </c>
      <c r="BF88" s="193">
        <v>-0.0798712729510496</v>
      </c>
      <c r="BG88" s="193">
        <v>0.0294522916191509</v>
      </c>
      <c r="BH88" s="193">
        <v>6.20832935291812E-4</v>
      </c>
    </row>
    <row r="89" spans="8:8" s="189" ht="10.2" customFormat="1">
      <c r="A89" s="134" t="s">
        <v>174</v>
      </c>
      <c r="B89" s="194">
        <v>552.231932107086</v>
      </c>
      <c r="C89" s="194">
        <v>603.237323496782</v>
      </c>
      <c r="D89" s="194">
        <v>601.077564726152</v>
      </c>
      <c r="E89" s="194">
        <v>632.618907090692</v>
      </c>
      <c r="F89" s="194">
        <v>646.668008363635</v>
      </c>
      <c r="G89" s="194">
        <v>712.363136869006</v>
      </c>
      <c r="H89" s="194">
        <v>803.975551161952</v>
      </c>
      <c r="I89" s="194">
        <v>870.740587876242</v>
      </c>
      <c r="J89" s="194">
        <v>938.441846204573</v>
      </c>
      <c r="K89" s="194">
        <v>971.403595292845</v>
      </c>
      <c r="L89" s="194">
        <v>1018.17637095693</v>
      </c>
      <c r="M89" s="194">
        <v>1127.53125148316</v>
      </c>
      <c r="N89" s="194">
        <v>1197.87431418698</v>
      </c>
      <c r="O89" s="194">
        <v>1264.89403120463</v>
      </c>
      <c r="P89" s="194">
        <v>1349.63434531908</v>
      </c>
      <c r="Q89" s="194">
        <v>1422.85650736233</v>
      </c>
      <c r="R89" s="194">
        <v>1516.31216354054</v>
      </c>
      <c r="S89" s="194">
        <v>1592.90866579691</v>
      </c>
      <c r="T89" s="194">
        <v>1644.82463329611</v>
      </c>
      <c r="U89" s="194">
        <v>1679.56251574569</v>
      </c>
      <c r="V89" s="194">
        <v>1725.86544542133</v>
      </c>
      <c r="W89" s="194">
        <v>1701.93245280767</v>
      </c>
      <c r="X89" s="194">
        <v>1798.32184579064</v>
      </c>
      <c r="Y89" s="194">
        <v>1869.44970050587</v>
      </c>
      <c r="Z89" s="194">
        <v>1944.76073157543</v>
      </c>
      <c r="AA89" s="194">
        <v>1978.68771638549</v>
      </c>
      <c r="AB89" s="194">
        <v>1983.65457548029</v>
      </c>
      <c r="AC89" s="194">
        <v>2019.79516073019</v>
      </c>
      <c r="AD89" s="194">
        <v>2046.19709811875</v>
      </c>
      <c r="AE89" s="194">
        <v>2117.17412678272</v>
      </c>
      <c r="AF89" s="194">
        <v>2192.61351958539</v>
      </c>
      <c r="AG89" s="194">
        <v>2238.03250677044</v>
      </c>
      <c r="AH89" s="194">
        <v>2307.01779840357</v>
      </c>
      <c r="AI89" s="194">
        <v>2367.56414383454</v>
      </c>
      <c r="AJ89" s="194">
        <v>2452.70281247425</v>
      </c>
      <c r="AK89" s="194">
        <v>2465.41107602282</v>
      </c>
      <c r="AL89" s="194">
        <v>2504.56544496505</v>
      </c>
      <c r="AM89" s="194">
        <v>2566.25162586431</v>
      </c>
      <c r="AN89" s="194">
        <v>2642.72298056312</v>
      </c>
      <c r="AO89" s="194">
        <v>2728.16475017773</v>
      </c>
      <c r="AP89" s="194">
        <v>2893.45939840356</v>
      </c>
      <c r="AQ89" s="194">
        <v>2913.49371222961</v>
      </c>
      <c r="AR89" s="194">
        <v>3025.46601083012</v>
      </c>
      <c r="AS89" s="194">
        <v>3178.35633669285</v>
      </c>
      <c r="AT89" s="194">
        <v>3308.87545080119</v>
      </c>
      <c r="AU89" s="194">
        <v>3467.48338661955</v>
      </c>
      <c r="AV89" s="194">
        <v>3384.11719524632</v>
      </c>
      <c r="AW89" s="194">
        <v>3554.88258058867</v>
      </c>
      <c r="AX89" s="194">
        <v>3693.09537136444</v>
      </c>
      <c r="AY89" s="194">
        <v>3750.19790639887</v>
      </c>
      <c r="AZ89" s="194">
        <v>3879.2565768659</v>
      </c>
      <c r="BA89" s="194">
        <v>3907.32604653725</v>
      </c>
      <c r="BB89" s="194">
        <v>3957.44947750913</v>
      </c>
      <c r="BC89" s="194">
        <v>4047.0716701429</v>
      </c>
      <c r="BD89" s="194">
        <v>4099.92001453956</v>
      </c>
      <c r="BE89" s="194">
        <v>3561.23836888229</v>
      </c>
      <c r="BF89" s="196">
        <v>-0.131388330442286</v>
      </c>
      <c r="BG89" s="196">
        <v>0.021667307146384</v>
      </c>
      <c r="BH89" s="196">
        <v>0.0391008996609378</v>
      </c>
    </row>
    <row r="90" spans="8:8">
      <c r="B90" s="191"/>
      <c r="C90" s="191"/>
      <c r="D90" s="191"/>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1"/>
      <c r="AG90" s="191"/>
      <c r="AH90" s="191"/>
      <c r="AI90" s="191"/>
      <c r="AJ90" s="191"/>
      <c r="AK90" s="191"/>
      <c r="AL90" s="191"/>
      <c r="AM90" s="191"/>
      <c r="AN90" s="191"/>
      <c r="AO90" s="191"/>
      <c r="AP90" s="191"/>
      <c r="AQ90" s="191"/>
      <c r="AR90" s="191"/>
      <c r="AS90" s="191"/>
      <c r="AT90" s="191"/>
      <c r="AU90" s="191"/>
      <c r="AV90" s="191"/>
      <c r="AW90" s="191"/>
      <c r="AX90" s="191"/>
      <c r="AY90" s="191"/>
      <c r="AZ90" s="191"/>
      <c r="BA90" s="191"/>
      <c r="BB90" s="191"/>
      <c r="BC90" s="191"/>
      <c r="BD90" s="191"/>
      <c r="BE90" s="192"/>
      <c r="BF90" s="193"/>
      <c r="BG90" s="193"/>
      <c r="BH90" s="193"/>
    </row>
    <row r="91" spans="8:8">
      <c r="A91" s="124" t="s">
        <v>175</v>
      </c>
      <c r="B91" s="191">
        <v>343.871534246575</v>
      </c>
      <c r="C91" s="191">
        <v>367.427506849315</v>
      </c>
      <c r="D91" s="191">
        <v>401.463178082192</v>
      </c>
      <c r="E91" s="191">
        <v>435.991174863388</v>
      </c>
      <c r="F91" s="191">
        <v>450.960821917808</v>
      </c>
      <c r="G91" s="191">
        <v>496.753506849315</v>
      </c>
      <c r="H91" s="191">
        <v>523.10101369863</v>
      </c>
      <c r="I91" s="191">
        <v>532.159371584699</v>
      </c>
      <c r="J91" s="191">
        <v>569.900630136986</v>
      </c>
      <c r="K91" s="191">
        <v>603.855643835617</v>
      </c>
      <c r="L91" s="191">
        <v>600.008273972603</v>
      </c>
      <c r="M91" s="191">
        <v>612.664781420765</v>
      </c>
      <c r="N91" s="191">
        <v>643.164630136986</v>
      </c>
      <c r="O91" s="191">
        <v>665.029005145213</v>
      </c>
      <c r="P91" s="191">
        <v>674.612056403964</v>
      </c>
      <c r="Q91" s="191">
        <v>642.277713721404</v>
      </c>
      <c r="R91" s="191">
        <v>635.157125667141</v>
      </c>
      <c r="S91" s="191">
        <v>628.053275853037</v>
      </c>
      <c r="T91" s="191">
        <v>572.253466962916</v>
      </c>
      <c r="U91" s="191">
        <v>589.314291510682</v>
      </c>
      <c r="V91" s="191">
        <v>599.214345661835</v>
      </c>
      <c r="W91" s="191">
        <v>590.561513098184</v>
      </c>
      <c r="X91" s="191">
        <v>606.759890837306</v>
      </c>
      <c r="Y91" s="191">
        <v>632.96952425923</v>
      </c>
      <c r="Z91" s="191">
        <v>662.207105910389</v>
      </c>
      <c r="AA91" s="191">
        <v>681.394990333553</v>
      </c>
      <c r="AB91" s="191">
        <v>658.471374917596</v>
      </c>
      <c r="AC91" s="191">
        <v>671.964955329926</v>
      </c>
      <c r="AD91" s="191">
        <v>695.116762586778</v>
      </c>
      <c r="AE91" s="191">
        <v>720.3530630445</v>
      </c>
      <c r="AF91" s="191">
        <v>775.411337907038</v>
      </c>
      <c r="AG91" s="191">
        <v>792.937026173399</v>
      </c>
      <c r="AH91" s="191">
        <v>810.858457597819</v>
      </c>
      <c r="AI91" s="191">
        <v>812.983872330349</v>
      </c>
      <c r="AJ91" s="191">
        <v>828.962475640536</v>
      </c>
      <c r="AK91" s="191">
        <v>829.245542260354</v>
      </c>
      <c r="AL91" s="191">
        <v>832.425232364854</v>
      </c>
      <c r="AM91" s="191">
        <v>842.43458789108</v>
      </c>
      <c r="AN91" s="191">
        <v>837.774915824574</v>
      </c>
      <c r="AO91" s="191">
        <v>850.570448100149</v>
      </c>
      <c r="AP91" s="191">
        <v>867.044216520771</v>
      </c>
      <c r="AQ91" s="191">
        <v>895.861725865736</v>
      </c>
      <c r="AR91" s="191">
        <v>911.507511587193</v>
      </c>
      <c r="AS91" s="191">
        <v>909.162500907251</v>
      </c>
      <c r="AT91" s="191">
        <v>888.072922738136</v>
      </c>
      <c r="AU91" s="191">
        <v>897.82160501063</v>
      </c>
      <c r="AV91" s="191">
        <v>939.532416592374</v>
      </c>
      <c r="AW91" s="191">
        <v>967.533855202029</v>
      </c>
      <c r="AX91" s="191">
        <v>1000.3704949904</v>
      </c>
      <c r="AY91" s="191">
        <v>1002.61688983676</v>
      </c>
      <c r="AZ91" s="191">
        <v>992.294270756741</v>
      </c>
      <c r="BA91" s="191">
        <v>994.298286658485</v>
      </c>
      <c r="BB91" s="191">
        <v>1035.29082073444</v>
      </c>
      <c r="BC91" s="191">
        <v>1045.44094178912</v>
      </c>
      <c r="BD91" s="191">
        <v>1035.92790749376</v>
      </c>
      <c r="BE91" s="192">
        <v>894.587965146456</v>
      </c>
      <c r="BF91" s="193">
        <v>-0.136438010140348</v>
      </c>
      <c r="BG91" s="193">
        <v>0.0155190867895372</v>
      </c>
      <c r="BH91" s="193">
        <v>0.00982219965075026</v>
      </c>
    </row>
    <row r="92" spans="8:8">
      <c r="A92" s="124" t="s">
        <v>176</v>
      </c>
      <c r="B92" s="191" t="s">
        <v>114</v>
      </c>
      <c r="C92" s="191" t="s">
        <v>114</v>
      </c>
      <c r="D92" s="191" t="s">
        <v>114</v>
      </c>
      <c r="E92" s="191" t="s">
        <v>114</v>
      </c>
      <c r="F92" s="191" t="s">
        <v>114</v>
      </c>
      <c r="G92" s="191" t="s">
        <v>114</v>
      </c>
      <c r="H92" s="191">
        <v>14.0060547945205</v>
      </c>
      <c r="I92" s="191">
        <v>16.8675683060109</v>
      </c>
      <c r="J92" s="191">
        <v>18.9746849315069</v>
      </c>
      <c r="K92" s="191">
        <v>19.6263835616438</v>
      </c>
      <c r="L92" s="191">
        <v>23.1028493150685</v>
      </c>
      <c r="M92" s="191">
        <v>24.9305191256831</v>
      </c>
      <c r="N92" s="191">
        <v>24.5833150684931</v>
      </c>
      <c r="O92" s="191">
        <v>26.1939452054795</v>
      </c>
      <c r="P92" s="191">
        <v>28.924301369863</v>
      </c>
      <c r="Q92" s="191">
        <v>32.3551366120219</v>
      </c>
      <c r="R92" s="191">
        <v>33.5943561643836</v>
      </c>
      <c r="S92" s="191">
        <v>33.1908219178082</v>
      </c>
      <c r="T92" s="191">
        <v>29.6812602739726</v>
      </c>
      <c r="U92" s="191">
        <v>29.8518306010929</v>
      </c>
      <c r="V92" s="191">
        <v>33.589698630137</v>
      </c>
      <c r="W92" s="191">
        <v>36.1425479452055</v>
      </c>
      <c r="X92" s="191">
        <v>35.7511506849315</v>
      </c>
      <c r="Y92" s="191">
        <v>35.8036885245902</v>
      </c>
      <c r="Z92" s="191">
        <v>39.3912328767123</v>
      </c>
      <c r="AA92" s="191">
        <v>38.2249589041096</v>
      </c>
      <c r="AB92" s="191">
        <v>35.4243835616438</v>
      </c>
      <c r="AC92" s="191">
        <v>39.2505737704918</v>
      </c>
      <c r="AD92" s="191">
        <v>44.0738630136986</v>
      </c>
      <c r="AE92" s="191">
        <v>46.1440547945205</v>
      </c>
      <c r="AF92" s="191">
        <v>60.0849589041096</v>
      </c>
      <c r="AG92" s="191">
        <v>61.0924863387978</v>
      </c>
      <c r="AH92" s="191">
        <v>70.5607945205479</v>
      </c>
      <c r="AI92" s="191">
        <v>78.1181369863014</v>
      </c>
      <c r="AJ92" s="191">
        <v>69.2377808219178</v>
      </c>
      <c r="AK92" s="191">
        <v>67.9705737704918</v>
      </c>
      <c r="AL92" s="191">
        <v>81.3792602739726</v>
      </c>
      <c r="AM92" s="191">
        <v>81.7664963561644</v>
      </c>
      <c r="AN92" s="191">
        <v>84.9147816712329</v>
      </c>
      <c r="AO92" s="191">
        <v>79.278176420765</v>
      </c>
      <c r="AP92" s="191">
        <v>79.9260238082192</v>
      </c>
      <c r="AQ92" s="191">
        <v>80.6288594246575</v>
      </c>
      <c r="AR92" s="191">
        <v>76.2110771232877</v>
      </c>
      <c r="AS92" s="191">
        <v>77.115004863388</v>
      </c>
      <c r="AT92" s="191">
        <v>72.3449471506849</v>
      </c>
      <c r="AU92" s="191">
        <v>80.6378540273973</v>
      </c>
      <c r="AV92" s="191">
        <v>103.681151479452</v>
      </c>
      <c r="AW92" s="191">
        <v>109.765858387978</v>
      </c>
      <c r="AX92" s="191">
        <v>107.658323342466</v>
      </c>
      <c r="AY92" s="191">
        <v>120.398105523806</v>
      </c>
      <c r="AZ92" s="191">
        <v>127.479732267282</v>
      </c>
      <c r="BA92" s="191">
        <v>138.188547405899</v>
      </c>
      <c r="BB92" s="191">
        <v>155.629302178592</v>
      </c>
      <c r="BC92" s="191">
        <v>178.087269010317</v>
      </c>
      <c r="BD92" s="191">
        <v>175.718981615771</v>
      </c>
      <c r="BE92" s="192">
        <v>154.296128074691</v>
      </c>
      <c r="BF92" s="193">
        <v>-0.121915420543031</v>
      </c>
      <c r="BG92" s="193">
        <v>0.0928009085086026</v>
      </c>
      <c r="BH92" s="193">
        <v>0.00169410659916404</v>
      </c>
    </row>
    <row r="93" spans="8:8">
      <c r="A93" s="124" t="s">
        <v>177</v>
      </c>
      <c r="B93" s="191">
        <v>215.493506849315</v>
      </c>
      <c r="C93" s="191">
        <v>276.665479452055</v>
      </c>
      <c r="D93" s="191">
        <v>273.294136986301</v>
      </c>
      <c r="E93" s="191">
        <v>298.005710382514</v>
      </c>
      <c r="F93" s="191">
        <v>400.560931506849</v>
      </c>
      <c r="G93" s="191">
        <v>554.224465753425</v>
      </c>
      <c r="H93" s="191">
        <v>753.265287671233</v>
      </c>
      <c r="I93" s="191">
        <v>864.588032786885</v>
      </c>
      <c r="J93" s="191">
        <v>1058.32323287671</v>
      </c>
      <c r="K93" s="191">
        <v>1216.71035616438</v>
      </c>
      <c r="L93" s="191">
        <v>1341.99646575342</v>
      </c>
      <c r="M93" s="191">
        <v>1534.12620218579</v>
      </c>
      <c r="N93" s="191">
        <v>1624.8955890411</v>
      </c>
      <c r="O93" s="191">
        <v>1819.06123287671</v>
      </c>
      <c r="P93" s="191">
        <v>1827.10038356164</v>
      </c>
      <c r="Q93" s="191">
        <v>1706.83533703801</v>
      </c>
      <c r="R93" s="191">
        <v>1625.3579116763</v>
      </c>
      <c r="S93" s="191">
        <v>1613.61120146349</v>
      </c>
      <c r="T93" s="191">
        <v>1654.32621153325</v>
      </c>
      <c r="U93" s="191">
        <v>1712.88783544944</v>
      </c>
      <c r="V93" s="191">
        <v>1807.44441200798</v>
      </c>
      <c r="W93" s="191">
        <v>1924.95450162151</v>
      </c>
      <c r="X93" s="191">
        <v>2048.28395587682</v>
      </c>
      <c r="Y93" s="191">
        <v>2202.92457175948</v>
      </c>
      <c r="Z93" s="191">
        <v>2315.06886828446</v>
      </c>
      <c r="AA93" s="191">
        <v>2296.88891103593</v>
      </c>
      <c r="AB93" s="191">
        <v>2490.56893725239</v>
      </c>
      <c r="AC93" s="191">
        <v>2704.88128940353</v>
      </c>
      <c r="AD93" s="191">
        <v>3013.47084637834</v>
      </c>
      <c r="AE93" s="191">
        <v>3068.82054283422</v>
      </c>
      <c r="AF93" s="191">
        <v>3342.23227958307</v>
      </c>
      <c r="AG93" s="191">
        <v>3659.89387594151</v>
      </c>
      <c r="AH93" s="191">
        <v>4007.37867770798</v>
      </c>
      <c r="AI93" s="191">
        <v>4139.01042725762</v>
      </c>
      <c r="AJ93" s="191">
        <v>4386.98193880099</v>
      </c>
      <c r="AK93" s="191">
        <v>4696.92368315434</v>
      </c>
      <c r="AL93" s="191">
        <v>4809.61354444663</v>
      </c>
      <c r="AM93" s="191">
        <v>5205.17240980052</v>
      </c>
      <c r="AN93" s="191">
        <v>5794.84340521588</v>
      </c>
      <c r="AO93" s="191">
        <v>6754.75565717328</v>
      </c>
      <c r="AP93" s="191">
        <v>6900.9599040303</v>
      </c>
      <c r="AQ93" s="191">
        <v>7434.82194737413</v>
      </c>
      <c r="AR93" s="191">
        <v>7812.08581966208</v>
      </c>
      <c r="AS93" s="191">
        <v>7947.45565685353</v>
      </c>
      <c r="AT93" s="191">
        <v>8292.43113297828</v>
      </c>
      <c r="AU93" s="191">
        <v>9441.57368090102</v>
      </c>
      <c r="AV93" s="191">
        <v>9795.25226315054</v>
      </c>
      <c r="AW93" s="191">
        <v>10235.1129261737</v>
      </c>
      <c r="AX93" s="191">
        <v>10744.1084074709</v>
      </c>
      <c r="AY93" s="191">
        <v>11207.4253205218</v>
      </c>
      <c r="AZ93" s="191">
        <v>12138.1266306131</v>
      </c>
      <c r="BA93" s="191">
        <v>12571.7067662454</v>
      </c>
      <c r="BB93" s="191">
        <v>13203.9662998227</v>
      </c>
      <c r="BC93" s="191">
        <v>13660.8632634551</v>
      </c>
      <c r="BD93" s="191">
        <v>14102.8802248346</v>
      </c>
      <c r="BE93" s="192">
        <v>14313.9982112286</v>
      </c>
      <c r="BF93" s="193">
        <v>0.0149698489264807</v>
      </c>
      <c r="BG93" s="193">
        <v>0.0545388750017095</v>
      </c>
      <c r="BH93" s="193">
        <v>0.157161680805925</v>
      </c>
    </row>
    <row r="94" spans="8:8">
      <c r="A94" s="124" t="s">
        <v>178</v>
      </c>
      <c r="B94" s="191">
        <v>40.6119543945206</v>
      </c>
      <c r="C94" s="191">
        <v>44.7458846027397</v>
      </c>
      <c r="D94" s="191">
        <v>53.5718466983562</v>
      </c>
      <c r="E94" s="191">
        <v>58.3382884540984</v>
      </c>
      <c r="F94" s="191">
        <v>69.5682066252055</v>
      </c>
      <c r="G94" s="191">
        <v>74.8960783183562</v>
      </c>
      <c r="H94" s="191">
        <v>79.6213150684932</v>
      </c>
      <c r="I94" s="191">
        <v>90.0056284153006</v>
      </c>
      <c r="J94" s="191">
        <v>93.9209315068493</v>
      </c>
      <c r="K94" s="191">
        <v>96.4362465753425</v>
      </c>
      <c r="L94" s="191">
        <v>91.1737534246575</v>
      </c>
      <c r="M94" s="191">
        <v>107.114672131148</v>
      </c>
      <c r="N94" s="191">
        <v>115.773150684932</v>
      </c>
      <c r="O94" s="191">
        <v>120.46402739726</v>
      </c>
      <c r="P94" s="191">
        <v>123.752712328767</v>
      </c>
      <c r="Q94" s="191">
        <v>125.878442622951</v>
      </c>
      <c r="R94" s="191">
        <v>133.918191780822</v>
      </c>
      <c r="S94" s="191">
        <v>130.887835616438</v>
      </c>
      <c r="T94" s="191">
        <v>117.483315068493</v>
      </c>
      <c r="U94" s="191">
        <v>109.398743169399</v>
      </c>
      <c r="V94" s="191">
        <v>103.48501369863</v>
      </c>
      <c r="W94" s="191">
        <v>102.139534246575</v>
      </c>
      <c r="X94" s="191">
        <v>100.851917808219</v>
      </c>
      <c r="Y94" s="191">
        <v>115.280081967213</v>
      </c>
      <c r="Z94" s="191">
        <v>123.309397260274</v>
      </c>
      <c r="AA94" s="191">
        <v>130.513205479452</v>
      </c>
      <c r="AB94" s="191">
        <v>130.774794520548</v>
      </c>
      <c r="AC94" s="191">
        <v>166.43237704918</v>
      </c>
      <c r="AD94" s="191">
        <v>173.89904109589</v>
      </c>
      <c r="AE94" s="191">
        <v>186.313616438356</v>
      </c>
      <c r="AF94" s="191">
        <v>198.778849315068</v>
      </c>
      <c r="AG94" s="191">
        <v>194.143524590164</v>
      </c>
      <c r="AH94" s="191">
        <v>192.52498630137</v>
      </c>
      <c r="AI94" s="191">
        <v>184.721287671233</v>
      </c>
      <c r="AJ94" s="191">
        <v>197.291671232877</v>
      </c>
      <c r="AK94" s="191">
        <v>204.138743169399</v>
      </c>
      <c r="AL94" s="191">
        <v>242.331808219178</v>
      </c>
      <c r="AM94" s="191">
        <v>265.654136986301</v>
      </c>
      <c r="AN94" s="191">
        <v>267.132794520548</v>
      </c>
      <c r="AO94" s="191">
        <v>311.39349726776</v>
      </c>
      <c r="AP94" s="191">
        <v>283.132301369863</v>
      </c>
      <c r="AQ94" s="191">
        <v>303.069303956459</v>
      </c>
      <c r="AR94" s="191">
        <v>321.947471439757</v>
      </c>
      <c r="AS94" s="191">
        <v>291.635044412278</v>
      </c>
      <c r="AT94" s="191">
        <v>331.593213049805</v>
      </c>
      <c r="AU94" s="191">
        <v>359.06318599916</v>
      </c>
      <c r="AV94" s="191">
        <v>360.847862287795</v>
      </c>
      <c r="AW94" s="191">
        <v>344.298317669004</v>
      </c>
      <c r="AX94" s="191">
        <v>351.868819360629</v>
      </c>
      <c r="AY94" s="191">
        <v>335.89182843341</v>
      </c>
      <c r="AZ94" s="191">
        <v>367.509868140448</v>
      </c>
      <c r="BA94" s="191">
        <v>380.162100920348</v>
      </c>
      <c r="BB94" s="191">
        <v>427.76426613922</v>
      </c>
      <c r="BC94" s="191">
        <v>434.683240090778</v>
      </c>
      <c r="BD94" s="191">
        <v>408.514719916498</v>
      </c>
      <c r="BE94" s="192">
        <v>285.305760102183</v>
      </c>
      <c r="BF94" s="193">
        <v>-0.301602252764599</v>
      </c>
      <c r="BG94" s="193">
        <v>0.0210810297876389</v>
      </c>
      <c r="BH94" s="193">
        <v>0.0031325372645427</v>
      </c>
    </row>
    <row r="95" spans="8:8">
      <c r="A95" s="124" t="s">
        <v>179</v>
      </c>
      <c r="B95" s="191">
        <v>252.23397260274</v>
      </c>
      <c r="C95" s="191">
        <v>281.528712328767</v>
      </c>
      <c r="D95" s="191">
        <v>289.379780821918</v>
      </c>
      <c r="E95" s="191">
        <v>324.333907103825</v>
      </c>
      <c r="F95" s="191">
        <v>392.345397260274</v>
      </c>
      <c r="G95" s="191">
        <v>390.31695890411</v>
      </c>
      <c r="H95" s="191">
        <v>416.359643835616</v>
      </c>
      <c r="I95" s="191">
        <v>447.397158469945</v>
      </c>
      <c r="J95" s="191">
        <v>473.669698630137</v>
      </c>
      <c r="K95" s="191">
        <v>464.375315068493</v>
      </c>
      <c r="L95" s="191">
        <v>476.862</v>
      </c>
      <c r="M95" s="191">
        <v>502.896420765027</v>
      </c>
      <c r="N95" s="191">
        <v>542.088575342466</v>
      </c>
      <c r="O95" s="191">
        <v>588.40901369863</v>
      </c>
      <c r="P95" s="191">
        <v>633.682465753425</v>
      </c>
      <c r="Q95" s="191">
        <v>643.379344262295</v>
      </c>
      <c r="R95" s="191">
        <v>696.947780821918</v>
      </c>
      <c r="S95" s="191">
        <v>727.630493150685</v>
      </c>
      <c r="T95" s="191">
        <v>765.404164383562</v>
      </c>
      <c r="U95" s="191">
        <v>822.807103825137</v>
      </c>
      <c r="V95" s="191">
        <v>895.975780821918</v>
      </c>
      <c r="W95" s="191">
        <v>944.125424657534</v>
      </c>
      <c r="X95" s="191">
        <v>974.257643835617</v>
      </c>
      <c r="Y95" s="191">
        <v>1069.48535519126</v>
      </c>
      <c r="Z95" s="191">
        <v>1163.69734246575</v>
      </c>
      <c r="AA95" s="191">
        <v>1211.89252054795</v>
      </c>
      <c r="AB95" s="191">
        <v>1234.73843835616</v>
      </c>
      <c r="AC95" s="191">
        <v>1299.8018852459</v>
      </c>
      <c r="AD95" s="191">
        <v>1316.35284931507</v>
      </c>
      <c r="AE95" s="191">
        <v>1416.72556164384</v>
      </c>
      <c r="AF95" s="191">
        <v>1585.05712328767</v>
      </c>
      <c r="AG95" s="191">
        <v>1704.65224043716</v>
      </c>
      <c r="AH95" s="191">
        <v>1835.16380821918</v>
      </c>
      <c r="AI95" s="191">
        <v>1971.48528767123</v>
      </c>
      <c r="AJ95" s="191">
        <v>2172.50660346712</v>
      </c>
      <c r="AK95" s="191">
        <v>2286.78324596803</v>
      </c>
      <c r="AL95" s="191">
        <v>2309.52938438411</v>
      </c>
      <c r="AM95" s="191">
        <v>2384.23469611398</v>
      </c>
      <c r="AN95" s="191">
        <v>2436.44059227995</v>
      </c>
      <c r="AO95" s="191">
        <v>2578.03987189211</v>
      </c>
      <c r="AP95" s="191">
        <v>2627.7189718052</v>
      </c>
      <c r="AQ95" s="191">
        <v>2774.32731142171</v>
      </c>
      <c r="AR95" s="191">
        <v>2964.66987876089</v>
      </c>
      <c r="AS95" s="191">
        <v>3103.66606963768</v>
      </c>
      <c r="AT95" s="191">
        <v>3258.20718383318</v>
      </c>
      <c r="AU95" s="191">
        <v>3338.86495679084</v>
      </c>
      <c r="AV95" s="191">
        <v>3510.03876808635</v>
      </c>
      <c r="AW95" s="191">
        <v>3707.66329508684</v>
      </c>
      <c r="AX95" s="191">
        <v>3750.61617084834</v>
      </c>
      <c r="AY95" s="191">
        <v>3870.74464904402</v>
      </c>
      <c r="AZ95" s="191">
        <v>4188.29773744217</v>
      </c>
      <c r="BA95" s="191">
        <v>4593.21760719421</v>
      </c>
      <c r="BB95" s="191">
        <v>4767.18048928399</v>
      </c>
      <c r="BC95" s="191">
        <v>5031.83559295701</v>
      </c>
      <c r="BD95" s="191">
        <v>5214.39799287538</v>
      </c>
      <c r="BE95" s="192">
        <v>4738.04358018992</v>
      </c>
      <c r="BF95" s="193">
        <v>-0.0913536736812796</v>
      </c>
      <c r="BG95" s="193">
        <v>0.0481478501846362</v>
      </c>
      <c r="BH95" s="193">
        <v>0.0520217259919902</v>
      </c>
    </row>
    <row r="96" spans="8:8">
      <c r="A96" s="124" t="s">
        <v>180</v>
      </c>
      <c r="B96" s="191">
        <v>121.97095890411</v>
      </c>
      <c r="C96" s="191">
        <v>117.466657534247</v>
      </c>
      <c r="D96" s="191">
        <v>114.31797260274</v>
      </c>
      <c r="E96" s="191">
        <v>120.64631147541</v>
      </c>
      <c r="F96" s="191">
        <v>130.461671232877</v>
      </c>
      <c r="G96" s="191">
        <v>137.740547945205</v>
      </c>
      <c r="H96" s="191">
        <v>142.399561643836</v>
      </c>
      <c r="I96" s="191">
        <v>154.256010928962</v>
      </c>
      <c r="J96" s="191">
        <v>184.442082191781</v>
      </c>
      <c r="K96" s="191">
        <v>193.204876712329</v>
      </c>
      <c r="L96" s="191">
        <v>221.157205479452</v>
      </c>
      <c r="M96" s="191">
        <v>237.284863387978</v>
      </c>
      <c r="N96" s="191">
        <v>280.865863013699</v>
      </c>
      <c r="O96" s="191">
        <v>316.931506849315</v>
      </c>
      <c r="P96" s="191">
        <v>345.585178082192</v>
      </c>
      <c r="Q96" s="191">
        <v>385.715</v>
      </c>
      <c r="R96" s="191">
        <v>430.788136986301</v>
      </c>
      <c r="S96" s="191">
        <v>447.564876712329</v>
      </c>
      <c r="T96" s="191">
        <v>438.565890410959</v>
      </c>
      <c r="U96" s="191">
        <v>460.851229508197</v>
      </c>
      <c r="V96" s="191">
        <v>453.856</v>
      </c>
      <c r="W96" s="191">
        <v>493.779863013699</v>
      </c>
      <c r="X96" s="191">
        <v>510.839643835616</v>
      </c>
      <c r="Y96" s="191">
        <v>535.921065573771</v>
      </c>
      <c r="Z96" s="191">
        <v>569.519863013699</v>
      </c>
      <c r="AA96" s="191">
        <v>652.26104109589</v>
      </c>
      <c r="AB96" s="191">
        <v>692.114794520548</v>
      </c>
      <c r="AC96" s="191">
        <v>745.116612021858</v>
      </c>
      <c r="AD96" s="191">
        <v>785.842876712329</v>
      </c>
      <c r="AE96" s="191">
        <v>808.957506849315</v>
      </c>
      <c r="AF96" s="191">
        <v>864.674575342466</v>
      </c>
      <c r="AG96" s="191">
        <v>923.633797814208</v>
      </c>
      <c r="AH96" s="191">
        <v>1023.95597260274</v>
      </c>
      <c r="AI96" s="191">
        <v>977.726219178082</v>
      </c>
      <c r="AJ96" s="191">
        <v>1022.31764383562</v>
      </c>
      <c r="AK96" s="191">
        <v>1138.70573302879</v>
      </c>
      <c r="AL96" s="191">
        <v>1181.07192342824</v>
      </c>
      <c r="AM96" s="191">
        <v>1199.8027332931</v>
      </c>
      <c r="AN96" s="191">
        <v>1217.8736796676</v>
      </c>
      <c r="AO96" s="191">
        <v>1297.08343212914</v>
      </c>
      <c r="AP96" s="191">
        <v>1293.11179562356</v>
      </c>
      <c r="AQ96" s="191">
        <v>1236.41434194808</v>
      </c>
      <c r="AR96" s="191">
        <v>1312.59996723326</v>
      </c>
      <c r="AS96" s="191">
        <v>1317.59188099967</v>
      </c>
      <c r="AT96" s="191">
        <v>1357.8261843502</v>
      </c>
      <c r="AU96" s="191">
        <v>1449.87344657093</v>
      </c>
      <c r="AV96" s="191">
        <v>1587.47684251106</v>
      </c>
      <c r="AW96" s="191">
        <v>1677.31225760637</v>
      </c>
      <c r="AX96" s="191">
        <v>1676.59009612336</v>
      </c>
      <c r="AY96" s="191">
        <v>1675.65912152012</v>
      </c>
      <c r="AZ96" s="191">
        <v>1570.00328129874</v>
      </c>
      <c r="BA96" s="191">
        <v>1561.62263854635</v>
      </c>
      <c r="BB96" s="191">
        <v>1656.65284671008</v>
      </c>
      <c r="BC96" s="191">
        <v>1716.03971393597</v>
      </c>
      <c r="BD96" s="191">
        <v>1738.68004799345</v>
      </c>
      <c r="BE96" s="192">
        <v>1345.53818765526</v>
      </c>
      <c r="BF96" s="193">
        <v>-0.226115127272496</v>
      </c>
      <c r="BG96" s="193">
        <v>0.0250322961313683</v>
      </c>
      <c r="BH96" s="193">
        <v>0.0147734434530371</v>
      </c>
    </row>
    <row r="97" spans="8:8">
      <c r="A97" s="124" t="s">
        <v>181</v>
      </c>
      <c r="B97" s="191">
        <v>1705.0758630137</v>
      </c>
      <c r="C97" s="191">
        <v>1945.19189041096</v>
      </c>
      <c r="D97" s="191">
        <v>2388.4097260274</v>
      </c>
      <c r="E97" s="191">
        <v>2765.20756830601</v>
      </c>
      <c r="F97" s="191">
        <v>3284.03939726027</v>
      </c>
      <c r="G97" s="191">
        <v>3876.20860273973</v>
      </c>
      <c r="H97" s="191">
        <v>4285.44783561644</v>
      </c>
      <c r="I97" s="191">
        <v>4570.63915300546</v>
      </c>
      <c r="J97" s="191">
        <v>5264.60443835616</v>
      </c>
      <c r="K97" s="191">
        <v>5068.18583561644</v>
      </c>
      <c r="L97" s="191">
        <v>4787.58679452055</v>
      </c>
      <c r="M97" s="191">
        <v>4975.95756830601</v>
      </c>
      <c r="N97" s="191">
        <v>5128.23101369863</v>
      </c>
      <c r="O97" s="191">
        <v>5478.82816438356</v>
      </c>
      <c r="P97" s="191">
        <v>5543.25182191781</v>
      </c>
      <c r="Q97" s="191">
        <v>4986.66674863388</v>
      </c>
      <c r="R97" s="191">
        <v>4745.88489041096</v>
      </c>
      <c r="S97" s="191">
        <v>4452.27368493151</v>
      </c>
      <c r="T97" s="191">
        <v>4456.42773972603</v>
      </c>
      <c r="U97" s="191">
        <v>4672.64263661202</v>
      </c>
      <c r="V97" s="191">
        <v>4488.33417808219</v>
      </c>
      <c r="W97" s="191">
        <v>4544.32330136986</v>
      </c>
      <c r="X97" s="191">
        <v>4556.96838356164</v>
      </c>
      <c r="Y97" s="191">
        <v>4875.85225409836</v>
      </c>
      <c r="Z97" s="191">
        <v>5090.35460273973</v>
      </c>
      <c r="AA97" s="191">
        <v>5277.33248747635</v>
      </c>
      <c r="AB97" s="191">
        <v>5340.97278256264</v>
      </c>
      <c r="AC97" s="191">
        <v>5452.4435098187</v>
      </c>
      <c r="AD97" s="191">
        <v>5368.51269835851</v>
      </c>
      <c r="AE97" s="191">
        <v>5651.55555060146</v>
      </c>
      <c r="AF97" s="191">
        <v>5903.61388806243</v>
      </c>
      <c r="AG97" s="191">
        <v>5941.07305903505</v>
      </c>
      <c r="AH97" s="191">
        <v>5902.65583120271</v>
      </c>
      <c r="AI97" s="191">
        <v>5691.46691712088</v>
      </c>
      <c r="AJ97" s="191">
        <v>5793.55827027278</v>
      </c>
      <c r="AK97" s="191">
        <v>5695.5985435813</v>
      </c>
      <c r="AL97" s="191">
        <v>5548.3901815397</v>
      </c>
      <c r="AM97" s="191">
        <v>5519.05911737366</v>
      </c>
      <c r="AN97" s="191">
        <v>5632.76345789167</v>
      </c>
      <c r="AO97" s="191">
        <v>5475.24087700815</v>
      </c>
      <c r="AP97" s="191">
        <v>5385.88193970293</v>
      </c>
      <c r="AQ97" s="191">
        <v>5208.52651367069</v>
      </c>
      <c r="AR97" s="191">
        <v>5046.07389951714</v>
      </c>
      <c r="AS97" s="191">
        <v>4831.85486431683</v>
      </c>
      <c r="AT97" s="191">
        <v>4377.55375151179</v>
      </c>
      <c r="AU97" s="191">
        <v>4429.28882393943</v>
      </c>
      <c r="AV97" s="191">
        <v>4419.02173031225</v>
      </c>
      <c r="AW97" s="191">
        <v>4682.66584467175</v>
      </c>
      <c r="AX97" s="191">
        <v>4503.45740653848</v>
      </c>
      <c r="AY97" s="191">
        <v>4288.182830187</v>
      </c>
      <c r="AZ97" s="191">
        <v>4124.38475501688</v>
      </c>
      <c r="BA97" s="191">
        <v>4000.03643146484</v>
      </c>
      <c r="BB97" s="191">
        <v>3966.8845025105</v>
      </c>
      <c r="BC97" s="191">
        <v>3838.77211073072</v>
      </c>
      <c r="BD97" s="191">
        <v>3703.50469326122</v>
      </c>
      <c r="BE97" s="192">
        <v>3281.74554991932</v>
      </c>
      <c r="BF97" s="193">
        <v>-0.113881087854248</v>
      </c>
      <c r="BG97" s="193">
        <v>-0.0165820270582592</v>
      </c>
      <c r="BH97" s="193">
        <v>0.0360321860455519</v>
      </c>
    </row>
    <row r="98" spans="8:8">
      <c r="A98" s="124" t="s">
        <v>182</v>
      </c>
      <c r="B98" s="191">
        <v>46.0802254191781</v>
      </c>
      <c r="C98" s="191">
        <v>53.7520905369863</v>
      </c>
      <c r="D98" s="191">
        <v>53.4408964164384</v>
      </c>
      <c r="E98" s="191">
        <v>53.9409002295082</v>
      </c>
      <c r="F98" s="191">
        <v>55.896797260274</v>
      </c>
      <c r="G98" s="191">
        <v>61.7940192986301</v>
      </c>
      <c r="H98" s="191">
        <v>67.5870684931507</v>
      </c>
      <c r="I98" s="191">
        <v>74.9307650273224</v>
      </c>
      <c r="J98" s="191">
        <v>81.9209589041096</v>
      </c>
      <c r="K98" s="191">
        <v>81.6732876712329</v>
      </c>
      <c r="L98" s="191">
        <v>86.1581643835616</v>
      </c>
      <c r="M98" s="191">
        <v>95.739480874317</v>
      </c>
      <c r="N98" s="191">
        <v>108.917068493151</v>
      </c>
      <c r="O98" s="191">
        <v>119.021150684931</v>
      </c>
      <c r="P98" s="191">
        <v>144.905095890411</v>
      </c>
      <c r="Q98" s="191">
        <v>163.213228919099</v>
      </c>
      <c r="R98" s="191">
        <v>175.224575752133</v>
      </c>
      <c r="S98" s="191">
        <v>183.593698050741</v>
      </c>
      <c r="T98" s="191">
        <v>197.018153800379</v>
      </c>
      <c r="U98" s="191">
        <v>193.68832718948</v>
      </c>
      <c r="V98" s="191">
        <v>194.604514853503</v>
      </c>
      <c r="W98" s="191">
        <v>188.008698255574</v>
      </c>
      <c r="X98" s="191">
        <v>193.729425533445</v>
      </c>
      <c r="Y98" s="191">
        <v>209.959506054734</v>
      </c>
      <c r="Z98" s="191">
        <v>219.268565748346</v>
      </c>
      <c r="AA98" s="191">
        <v>262.640985142577</v>
      </c>
      <c r="AB98" s="191">
        <v>284.636153743803</v>
      </c>
      <c r="AC98" s="191">
        <v>308.950152858768</v>
      </c>
      <c r="AD98" s="191">
        <v>345.703940613253</v>
      </c>
      <c r="AE98" s="191">
        <v>385.479154005213</v>
      </c>
      <c r="AF98" s="191">
        <v>403.830355768349</v>
      </c>
      <c r="AG98" s="191">
        <v>445.366783565064</v>
      </c>
      <c r="AH98" s="191">
        <v>511.822850600647</v>
      </c>
      <c r="AI98" s="191">
        <v>444.957557461277</v>
      </c>
      <c r="AJ98" s="191">
        <v>489.365586313844</v>
      </c>
      <c r="AK98" s="191">
        <v>494.533148543251</v>
      </c>
      <c r="AL98" s="191">
        <v>521.526658493999</v>
      </c>
      <c r="AM98" s="191">
        <v>588.073613247306</v>
      </c>
      <c r="AN98" s="191">
        <v>620.208377404561</v>
      </c>
      <c r="AO98" s="191">
        <v>633.082113526086</v>
      </c>
      <c r="AP98" s="191">
        <v>637.325193996345</v>
      </c>
      <c r="AQ98" s="191">
        <v>659.555767914795</v>
      </c>
      <c r="AR98" s="191">
        <v>701.46406475075</v>
      </c>
      <c r="AS98" s="191">
        <v>672.853298400628</v>
      </c>
      <c r="AT98" s="191">
        <v>678.297935011005</v>
      </c>
      <c r="AU98" s="191">
        <v>687.87986711815</v>
      </c>
      <c r="AV98" s="191">
        <v>724.929831864472</v>
      </c>
      <c r="AW98" s="191">
        <v>759.52729915873</v>
      </c>
      <c r="AX98" s="191">
        <v>806.841679167914</v>
      </c>
      <c r="AY98" s="191">
        <v>808.940168576761</v>
      </c>
      <c r="AZ98" s="191">
        <v>759.48517276005</v>
      </c>
      <c r="BA98" s="191">
        <v>846.711796058577</v>
      </c>
      <c r="BB98" s="191">
        <v>809.313293522977</v>
      </c>
      <c r="BC98" s="191">
        <v>810.718706759361</v>
      </c>
      <c r="BD98" s="191">
        <v>851.348629099395</v>
      </c>
      <c r="BE98" s="192">
        <v>736.749232814554</v>
      </c>
      <c r="BF98" s="193">
        <v>-0.134609245105698</v>
      </c>
      <c r="BG98" s="193">
        <v>0.0229836547711799</v>
      </c>
      <c r="BH98" s="193">
        <v>0.00808919674663511</v>
      </c>
    </row>
    <row r="99" spans="8:8">
      <c r="A99" s="124" t="s">
        <v>183</v>
      </c>
      <c r="B99" s="191">
        <v>56.7190684931507</v>
      </c>
      <c r="C99" s="191">
        <v>62.7297534246575</v>
      </c>
      <c r="D99" s="191">
        <v>65.8115068493151</v>
      </c>
      <c r="E99" s="191">
        <v>67.4331693989071</v>
      </c>
      <c r="F99" s="191">
        <v>70.3323835616438</v>
      </c>
      <c r="G99" s="191">
        <v>82.2869315068493</v>
      </c>
      <c r="H99" s="191">
        <v>84.8777808219178</v>
      </c>
      <c r="I99" s="191">
        <v>91.0196174863388</v>
      </c>
      <c r="J99" s="191">
        <v>96.2329315068493</v>
      </c>
      <c r="K99" s="191">
        <v>92.2532804618102</v>
      </c>
      <c r="L99" s="191">
        <v>89.6404870884189</v>
      </c>
      <c r="M99" s="191">
        <v>91.5091697088969</v>
      </c>
      <c r="N99" s="191">
        <v>91.4574365981635</v>
      </c>
      <c r="O99" s="191">
        <v>87.8492487856718</v>
      </c>
      <c r="P99" s="191">
        <v>88.5653333994678</v>
      </c>
      <c r="Q99" s="191">
        <v>85.6362228719643</v>
      </c>
      <c r="R99" s="191">
        <v>82.0035269061633</v>
      </c>
      <c r="S99" s="191">
        <v>81.9417567847723</v>
      </c>
      <c r="T99" s="191">
        <v>78.8055180976012</v>
      </c>
      <c r="U99" s="191">
        <v>79.9921373226499</v>
      </c>
      <c r="V99" s="191">
        <v>76.5349413981792</v>
      </c>
      <c r="W99" s="191">
        <v>70.0910090258654</v>
      </c>
      <c r="X99" s="191">
        <v>79.8786104257282</v>
      </c>
      <c r="Y99" s="191">
        <v>79.7383269762813</v>
      </c>
      <c r="Z99" s="191">
        <v>81.2143130243453</v>
      </c>
      <c r="AA99" s="191">
        <v>91.2242954175</v>
      </c>
      <c r="AB99" s="191">
        <v>92.5165309220808</v>
      </c>
      <c r="AC99" s="191">
        <v>95.0046220425011</v>
      </c>
      <c r="AD99" s="191">
        <v>94.5456409303753</v>
      </c>
      <c r="AE99" s="191">
        <v>109.238727881843</v>
      </c>
      <c r="AF99" s="191">
        <v>116.972852758055</v>
      </c>
      <c r="AG99" s="191">
        <v>118.856966351113</v>
      </c>
      <c r="AH99" s="191">
        <v>125.631350716539</v>
      </c>
      <c r="AI99" s="191">
        <v>127.177343201125</v>
      </c>
      <c r="AJ99" s="191">
        <v>127.969648857281</v>
      </c>
      <c r="AK99" s="191">
        <v>131.191669540863</v>
      </c>
      <c r="AL99" s="191">
        <v>132.400961278027</v>
      </c>
      <c r="AM99" s="191">
        <v>137.510262879698</v>
      </c>
      <c r="AN99" s="191">
        <v>144.904201910604</v>
      </c>
      <c r="AO99" s="191">
        <v>145.912561868566</v>
      </c>
      <c r="AP99" s="191">
        <v>151.116163127123</v>
      </c>
      <c r="AQ99" s="191">
        <v>152.703966046019</v>
      </c>
      <c r="AR99" s="191">
        <v>153.515041150848</v>
      </c>
      <c r="AS99" s="191">
        <v>154.952013874327</v>
      </c>
      <c r="AT99" s="191">
        <v>148.328436612261</v>
      </c>
      <c r="AU99" s="191">
        <v>148.213076954094</v>
      </c>
      <c r="AV99" s="191">
        <v>152.572012235966</v>
      </c>
      <c r="AW99" s="191">
        <v>150.076190605052</v>
      </c>
      <c r="AX99" s="191">
        <v>152.449443280347</v>
      </c>
      <c r="AY99" s="191">
        <v>155.097591042735</v>
      </c>
      <c r="AZ99" s="191">
        <v>161.261945194089</v>
      </c>
      <c r="BA99" s="191">
        <v>165.249791340748</v>
      </c>
      <c r="BB99" s="191">
        <v>174.880139782009</v>
      </c>
      <c r="BC99" s="191">
        <v>175.513774037784</v>
      </c>
      <c r="BD99" s="191">
        <v>178.599211157911</v>
      </c>
      <c r="BE99" s="192">
        <v>148.082651597493</v>
      </c>
      <c r="BF99" s="193">
        <v>-0.170866149758277</v>
      </c>
      <c r="BG99" s="193">
        <v>0.0187450503686715</v>
      </c>
      <c r="BH99" s="193">
        <v>0.00162588524043574</v>
      </c>
    </row>
    <row r="100" spans="8:8">
      <c r="A100" s="124" t="s">
        <v>184</v>
      </c>
      <c r="B100" s="191">
        <v>75.7265205479452</v>
      </c>
      <c r="C100" s="191">
        <v>77.7524109589041</v>
      </c>
      <c r="D100" s="191">
        <v>86.8027123287671</v>
      </c>
      <c r="E100" s="191">
        <v>98.628306010929</v>
      </c>
      <c r="F100" s="191">
        <v>92.7566575342466</v>
      </c>
      <c r="G100" s="191">
        <v>91.832602739726</v>
      </c>
      <c r="H100" s="191">
        <v>87.1137534246575</v>
      </c>
      <c r="I100" s="191">
        <v>71.2043989071038</v>
      </c>
      <c r="J100" s="191">
        <v>73.214301369863</v>
      </c>
      <c r="K100" s="191">
        <v>78.9556438356164</v>
      </c>
      <c r="L100" s="191">
        <v>82.2094520547945</v>
      </c>
      <c r="M100" s="191">
        <v>82.2844535519126</v>
      </c>
      <c r="N100" s="191">
        <v>87.1114520547945</v>
      </c>
      <c r="O100" s="191">
        <v>92.0161095890411</v>
      </c>
      <c r="P100" s="191">
        <v>98.6565205479452</v>
      </c>
      <c r="Q100" s="191">
        <v>102.607650273224</v>
      </c>
      <c r="R100" s="191">
        <v>109.073835616438</v>
      </c>
      <c r="S100" s="191">
        <v>119.797561643836</v>
      </c>
      <c r="T100" s="191">
        <v>131.671452054795</v>
      </c>
      <c r="U100" s="191">
        <v>142.12218579235</v>
      </c>
      <c r="V100" s="191">
        <v>151.97104109589</v>
      </c>
      <c r="W100" s="191">
        <v>163.944602739726</v>
      </c>
      <c r="X100" s="191">
        <v>179.807643835616</v>
      </c>
      <c r="Y100" s="191">
        <v>193.192540983607</v>
      </c>
      <c r="Z100" s="191">
        <v>207.288493150685</v>
      </c>
      <c r="AA100" s="191">
        <v>216.351260273973</v>
      </c>
      <c r="AB100" s="191">
        <v>227.102</v>
      </c>
      <c r="AC100" s="191">
        <v>246.786366120219</v>
      </c>
      <c r="AD100" s="191">
        <v>269.004054794521</v>
      </c>
      <c r="AE100" s="191">
        <v>287.861150684932</v>
      </c>
      <c r="AF100" s="191">
        <v>311.683369863014</v>
      </c>
      <c r="AG100" s="191">
        <v>326.418907103825</v>
      </c>
      <c r="AH100" s="191">
        <v>336.775917808219</v>
      </c>
      <c r="AI100" s="191">
        <v>348.395397260274</v>
      </c>
      <c r="AJ100" s="191">
        <v>361.329808219178</v>
      </c>
      <c r="AK100" s="191">
        <v>372.03868852459</v>
      </c>
      <c r="AL100" s="191">
        <v>366.327917808219</v>
      </c>
      <c r="AM100" s="191">
        <v>357.751068493151</v>
      </c>
      <c r="AN100" s="191">
        <v>320.163068493151</v>
      </c>
      <c r="AO100" s="191">
        <v>324.542704918033</v>
      </c>
      <c r="AP100" s="191">
        <v>309.831897221918</v>
      </c>
      <c r="AQ100" s="191">
        <v>353.838648359452</v>
      </c>
      <c r="AR100" s="191">
        <v>384.04028563726</v>
      </c>
      <c r="AS100" s="191">
        <v>389.287596218142</v>
      </c>
      <c r="AT100" s="191">
        <v>414.959063401753</v>
      </c>
      <c r="AU100" s="191">
        <v>411.203075305206</v>
      </c>
      <c r="AV100" s="191">
        <v>414.273997388274</v>
      </c>
      <c r="AW100" s="191">
        <v>402.28812351</v>
      </c>
      <c r="AX100" s="191">
        <v>441.903593088274</v>
      </c>
      <c r="AY100" s="191">
        <v>457.947382247178</v>
      </c>
      <c r="AZ100" s="191">
        <v>505.300648108219</v>
      </c>
      <c r="BA100" s="191">
        <v>566.016500342295</v>
      </c>
      <c r="BB100" s="191">
        <v>588.615973807068</v>
      </c>
      <c r="BC100" s="191">
        <v>498.196873055562</v>
      </c>
      <c r="BD100" s="191">
        <v>445.864435929005</v>
      </c>
      <c r="BE100" s="192">
        <v>437.336774329399</v>
      </c>
      <c r="BF100" s="193">
        <v>-0.0191261309770941</v>
      </c>
      <c r="BG100" s="193">
        <v>0.00720937103847197</v>
      </c>
      <c r="BH100" s="193">
        <v>0.00480177386622367</v>
      </c>
    </row>
    <row r="101" spans="8:8">
      <c r="A101" s="124" t="s">
        <v>185</v>
      </c>
      <c r="B101" s="191">
        <v>84.5874794520548</v>
      </c>
      <c r="C101" s="191">
        <v>92.2827397260274</v>
      </c>
      <c r="D101" s="191">
        <v>103.990849315069</v>
      </c>
      <c r="E101" s="191">
        <v>118.343278688525</v>
      </c>
      <c r="F101" s="191">
        <v>127.192520547945</v>
      </c>
      <c r="G101" s="191">
        <v>144.428410958904</v>
      </c>
      <c r="H101" s="191">
        <v>167.835616438356</v>
      </c>
      <c r="I101" s="191">
        <v>164.262759562842</v>
      </c>
      <c r="J101" s="191">
        <v>192.744520547945</v>
      </c>
      <c r="K101" s="191">
        <v>180.023315068493</v>
      </c>
      <c r="L101" s="191">
        <v>194.112904109589</v>
      </c>
      <c r="M101" s="191">
        <v>198.610355191257</v>
      </c>
      <c r="N101" s="191">
        <v>217.113232876712</v>
      </c>
      <c r="O101" s="191">
        <v>223.859342465753</v>
      </c>
      <c r="P101" s="191">
        <v>230.598493150685</v>
      </c>
      <c r="Q101" s="191">
        <v>214.819918032787</v>
      </c>
      <c r="R101" s="191">
        <v>202.592739726027</v>
      </c>
      <c r="S101" s="191">
        <v>195.22904109589</v>
      </c>
      <c r="T101" s="191">
        <v>203.84602739726</v>
      </c>
      <c r="U101" s="191">
        <v>167.439207650273</v>
      </c>
      <c r="V101" s="191">
        <v>150.264520547945</v>
      </c>
      <c r="W101" s="191">
        <v>157.91898630137</v>
      </c>
      <c r="X101" s="191">
        <v>182.80797260274</v>
      </c>
      <c r="Y101" s="191">
        <v>197.132759562841</v>
      </c>
      <c r="Z101" s="191">
        <v>222.310630136986</v>
      </c>
      <c r="AA101" s="191">
        <v>232.84104109589</v>
      </c>
      <c r="AB101" s="191">
        <v>225.671123287671</v>
      </c>
      <c r="AC101" s="191">
        <v>276.672759562842</v>
      </c>
      <c r="AD101" s="191">
        <v>287.994794520548</v>
      </c>
      <c r="AE101" s="191">
        <v>304.019808219178</v>
      </c>
      <c r="AF101" s="191">
        <v>341.662821917808</v>
      </c>
      <c r="AG101" s="191">
        <v>357.57912568306</v>
      </c>
      <c r="AH101" s="191">
        <v>386.574383561644</v>
      </c>
      <c r="AI101" s="191">
        <v>389.746301369863</v>
      </c>
      <c r="AJ101" s="191">
        <v>372.461260273973</v>
      </c>
      <c r="AK101" s="191">
        <v>346.435218579235</v>
      </c>
      <c r="AL101" s="191">
        <v>344.939424657534</v>
      </c>
      <c r="AM101" s="191">
        <v>329.419342465753</v>
      </c>
      <c r="AN101" s="191">
        <v>328.542876712329</v>
      </c>
      <c r="AO101" s="191">
        <v>336.26061617332</v>
      </c>
      <c r="AP101" s="191">
        <v>313.91437260274</v>
      </c>
      <c r="AQ101" s="191">
        <v>283.287671213562</v>
      </c>
      <c r="AR101" s="191">
        <v>295.084931494521</v>
      </c>
      <c r="AS101" s="191">
        <v>282.80601093224</v>
      </c>
      <c r="AT101" s="191">
        <v>299.632876712329</v>
      </c>
      <c r="AU101" s="191">
        <v>312.613698630137</v>
      </c>
      <c r="AV101" s="191">
        <v>297.997260273973</v>
      </c>
      <c r="AW101" s="191">
        <v>308.983606557377</v>
      </c>
      <c r="AX101" s="191">
        <v>326.443835616438</v>
      </c>
      <c r="AY101" s="191">
        <v>346.775342465753</v>
      </c>
      <c r="AZ101" s="191">
        <v>396.883663190515</v>
      </c>
      <c r="BA101" s="191">
        <v>427.048955014604</v>
      </c>
      <c r="BB101" s="191">
        <v>459.034949387492</v>
      </c>
      <c r="BC101" s="191">
        <v>464.196892839422</v>
      </c>
      <c r="BD101" s="191">
        <v>474.19712263574</v>
      </c>
      <c r="BE101" s="192">
        <v>390.782103565315</v>
      </c>
      <c r="BF101" s="193">
        <v>-0.175907897978752</v>
      </c>
      <c r="BG101" s="193">
        <v>0.0469765271432572</v>
      </c>
      <c r="BH101" s="193">
        <v>0.00429062315915495</v>
      </c>
    </row>
    <row r="102" spans="8:8">
      <c r="A102" s="124" t="s">
        <v>186</v>
      </c>
      <c r="B102" s="191">
        <v>76.4997595898006</v>
      </c>
      <c r="C102" s="191">
        <v>87.4073881170266</v>
      </c>
      <c r="D102" s="191">
        <v>104.373770152177</v>
      </c>
      <c r="E102" s="191">
        <v>128.877527968541</v>
      </c>
      <c r="F102" s="191">
        <v>127.076530773365</v>
      </c>
      <c r="G102" s="191">
        <v>138.036604148157</v>
      </c>
      <c r="H102" s="191">
        <v>120.722438356164</v>
      </c>
      <c r="I102" s="191">
        <v>150.322540983607</v>
      </c>
      <c r="J102" s="191">
        <v>142.608876712329</v>
      </c>
      <c r="K102" s="191">
        <v>140.117890410959</v>
      </c>
      <c r="L102" s="191">
        <v>137.399643835616</v>
      </c>
      <c r="M102" s="191">
        <v>162.429316939891</v>
      </c>
      <c r="N102" s="191">
        <v>163.641835616438</v>
      </c>
      <c r="O102" s="191">
        <v>169.816931506849</v>
      </c>
      <c r="P102" s="191">
        <v>181.092493150685</v>
      </c>
      <c r="Q102" s="191">
        <v>179.412322404372</v>
      </c>
      <c r="R102" s="191">
        <v>206.325452054795</v>
      </c>
      <c r="S102" s="191">
        <v>201.705753424658</v>
      </c>
      <c r="T102" s="191">
        <v>213.360356164384</v>
      </c>
      <c r="U102" s="191">
        <v>224.820846994536</v>
      </c>
      <c r="V102" s="191">
        <v>230.010219178082</v>
      </c>
      <c r="W102" s="191">
        <v>265.387232876712</v>
      </c>
      <c r="X102" s="191">
        <v>280.190739726027</v>
      </c>
      <c r="Y102" s="191">
        <v>322.277486338798</v>
      </c>
      <c r="Z102" s="191">
        <v>367.001479452055</v>
      </c>
      <c r="AA102" s="191">
        <v>444.266273972603</v>
      </c>
      <c r="AB102" s="191">
        <v>451.78197260274</v>
      </c>
      <c r="AC102" s="191">
        <v>463.654371584699</v>
      </c>
      <c r="AD102" s="191">
        <v>504.493616438356</v>
      </c>
      <c r="AE102" s="191">
        <v>578.361232876712</v>
      </c>
      <c r="AF102" s="191">
        <v>605.800821917808</v>
      </c>
      <c r="AG102" s="191">
        <v>612.069590163934</v>
      </c>
      <c r="AH102" s="191">
        <v>648.506191780822</v>
      </c>
      <c r="AI102" s="191">
        <v>661.43597260274</v>
      </c>
      <c r="AJ102" s="191">
        <v>655.582356164384</v>
      </c>
      <c r="AK102" s="191">
        <v>695.999508196721</v>
      </c>
      <c r="AL102" s="191">
        <v>752.933753424657</v>
      </c>
      <c r="AM102" s="191">
        <v>736.278054794521</v>
      </c>
      <c r="AN102" s="191">
        <v>686.417068493151</v>
      </c>
      <c r="AO102" s="191">
        <v>757.877677595629</v>
      </c>
      <c r="AP102" s="191">
        <v>796.039780821918</v>
      </c>
      <c r="AQ102" s="191">
        <v>847.641440876712</v>
      </c>
      <c r="AR102" s="191">
        <v>921.431477808219</v>
      </c>
      <c r="AS102" s="191">
        <v>973.320369896887</v>
      </c>
      <c r="AT102" s="191">
        <v>1049.2465998836</v>
      </c>
      <c r="AU102" s="191">
        <v>1156.73627447857</v>
      </c>
      <c r="AV102" s="191">
        <v>1208.10066027397</v>
      </c>
      <c r="AW102" s="191">
        <v>1202.19160874317</v>
      </c>
      <c r="AX102" s="191">
        <v>1217.47218739726</v>
      </c>
      <c r="AY102" s="191">
        <v>1259.24530958904</v>
      </c>
      <c r="AZ102" s="191">
        <v>1328.5532260274</v>
      </c>
      <c r="BA102" s="191">
        <v>1372.23892213533</v>
      </c>
      <c r="BB102" s="191">
        <v>1405.71412976526</v>
      </c>
      <c r="BC102" s="191">
        <v>1431.18235009248</v>
      </c>
      <c r="BD102" s="191">
        <v>1401.39961634771</v>
      </c>
      <c r="BE102" s="192">
        <v>1332.36800216988</v>
      </c>
      <c r="BF102" s="193">
        <v>-0.0492590502898391</v>
      </c>
      <c r="BG102" s="193">
        <v>0.0293627362009492</v>
      </c>
      <c r="BH102" s="193">
        <v>0.0146288403549463</v>
      </c>
    </row>
    <row r="103" spans="8:8">
      <c r="A103" s="124" t="s">
        <v>187</v>
      </c>
      <c r="B103" s="191">
        <v>24.946301369863</v>
      </c>
      <c r="C103" s="191">
        <v>37.3679726027397</v>
      </c>
      <c r="D103" s="191">
        <v>64.730602739726</v>
      </c>
      <c r="E103" s="191">
        <v>95.4156830601093</v>
      </c>
      <c r="F103" s="191">
        <v>129.793178082192</v>
      </c>
      <c r="G103" s="191">
        <v>162.119726027397</v>
      </c>
      <c r="H103" s="191">
        <v>183.124712328767</v>
      </c>
      <c r="I103" s="191">
        <v>190.533196721311</v>
      </c>
      <c r="J103" s="191">
        <v>235.13304109589</v>
      </c>
      <c r="K103" s="191">
        <v>243.641123287671</v>
      </c>
      <c r="L103" s="191">
        <v>277.341917808219</v>
      </c>
      <c r="M103" s="191">
        <v>310.184672131148</v>
      </c>
      <c r="N103" s="191">
        <v>371.20904109589</v>
      </c>
      <c r="O103" s="191">
        <v>425.904602739726</v>
      </c>
      <c r="P103" s="191">
        <v>480.445287671233</v>
      </c>
      <c r="Q103" s="191">
        <v>475.880027322404</v>
      </c>
      <c r="R103" s="191">
        <v>473.590356164383</v>
      </c>
      <c r="S103" s="191">
        <v>471.292465753425</v>
      </c>
      <c r="T103" s="191">
        <v>497.179561643836</v>
      </c>
      <c r="U103" s="191">
        <v>501.11150273224</v>
      </c>
      <c r="V103" s="191">
        <v>537.34695890411</v>
      </c>
      <c r="W103" s="191">
        <v>588.403287671233</v>
      </c>
      <c r="X103" s="191">
        <v>621.6</v>
      </c>
      <c r="Y103" s="191">
        <v>739.139398907104</v>
      </c>
      <c r="Z103" s="191">
        <v>854.983232876712</v>
      </c>
      <c r="AA103" s="191">
        <v>1040.60610958904</v>
      </c>
      <c r="AB103" s="191">
        <v>1256.64778082192</v>
      </c>
      <c r="AC103" s="191">
        <v>1523.76005464481</v>
      </c>
      <c r="AD103" s="191">
        <v>1681.5297260274</v>
      </c>
      <c r="AE103" s="191">
        <v>1847.53884931507</v>
      </c>
      <c r="AF103" s="191">
        <v>2016.8781369863</v>
      </c>
      <c r="AG103" s="191">
        <v>2152.98155737705</v>
      </c>
      <c r="AH103" s="191">
        <v>2388.15575342466</v>
      </c>
      <c r="AI103" s="191">
        <v>1962.58160469667</v>
      </c>
      <c r="AJ103" s="191">
        <v>2106.26418786693</v>
      </c>
      <c r="AK103" s="191">
        <v>2156.00351288056</v>
      </c>
      <c r="AL103" s="191">
        <v>2164.6011741683</v>
      </c>
      <c r="AM103" s="191">
        <v>2217.5988258317</v>
      </c>
      <c r="AN103" s="191">
        <v>2236.10058708415</v>
      </c>
      <c r="AO103" s="191">
        <v>2215.54723147309</v>
      </c>
      <c r="AP103" s="191">
        <v>2238.15632764678</v>
      </c>
      <c r="AQ103" s="191">
        <v>2246.32441024124</v>
      </c>
      <c r="AR103" s="191">
        <v>2318.92693635716</v>
      </c>
      <c r="AS103" s="191">
        <v>2220.76808241062</v>
      </c>
      <c r="AT103" s="191">
        <v>2263.28670258364</v>
      </c>
      <c r="AU103" s="191">
        <v>2319.46976763924</v>
      </c>
      <c r="AV103" s="191">
        <v>2338.56674357912</v>
      </c>
      <c r="AW103" s="191">
        <v>2403.97886818225</v>
      </c>
      <c r="AX103" s="191">
        <v>2414.26712376957</v>
      </c>
      <c r="AY103" s="191">
        <v>2407.69502162251</v>
      </c>
      <c r="AZ103" s="191">
        <v>2512.78707226242</v>
      </c>
      <c r="BA103" s="191">
        <v>2705.92972928696</v>
      </c>
      <c r="BB103" s="191">
        <v>2747.34213209597</v>
      </c>
      <c r="BC103" s="191">
        <v>2735.30609540407</v>
      </c>
      <c r="BD103" s="191">
        <v>2718.57459681392</v>
      </c>
      <c r="BE103" s="192">
        <v>2575.39597540068</v>
      </c>
      <c r="BF103" s="193">
        <v>-0.052666798836803</v>
      </c>
      <c r="BG103" s="193">
        <v>0.0184979712324513</v>
      </c>
      <c r="BH103" s="193">
        <v>0.0282767647628513</v>
      </c>
    </row>
    <row r="104" spans="8:8">
      <c r="A104" s="124" t="s">
        <v>188</v>
      </c>
      <c r="B104" s="191">
        <v>9.34968414299379</v>
      </c>
      <c r="C104" s="191">
        <v>9.57528214912827</v>
      </c>
      <c r="D104" s="191">
        <v>9.80715298040779</v>
      </c>
      <c r="E104" s="191">
        <v>10.0143263534823</v>
      </c>
      <c r="F104" s="191">
        <v>10.2743880490068</v>
      </c>
      <c r="G104" s="191">
        <v>20.6037219178082</v>
      </c>
      <c r="H104" s="191">
        <v>18.91574</v>
      </c>
      <c r="I104" s="191">
        <v>20.4474614754098</v>
      </c>
      <c r="J104" s="191">
        <v>21.2667238356164</v>
      </c>
      <c r="K104" s="191">
        <v>16.8647498630137</v>
      </c>
      <c r="L104" s="191">
        <v>16.3503071232877</v>
      </c>
      <c r="M104" s="191">
        <v>16.2075174863388</v>
      </c>
      <c r="N104" s="191">
        <v>17.2660736986301</v>
      </c>
      <c r="O104" s="191">
        <v>20.092415890411</v>
      </c>
      <c r="P104" s="191">
        <v>20.6273542465753</v>
      </c>
      <c r="Q104" s="191">
        <v>20.7397169398907</v>
      </c>
      <c r="R104" s="191">
        <v>24.6207164383562</v>
      </c>
      <c r="S104" s="191">
        <v>27.6560709589041</v>
      </c>
      <c r="T104" s="191">
        <v>30.1474649315068</v>
      </c>
      <c r="U104" s="191">
        <v>25.4717871584699</v>
      </c>
      <c r="V104" s="191">
        <v>23.3818298630137</v>
      </c>
      <c r="W104" s="191">
        <v>23.4428473972603</v>
      </c>
      <c r="X104" s="191">
        <v>26.6956073972603</v>
      </c>
      <c r="Y104" s="191">
        <v>26.2823453551913</v>
      </c>
      <c r="Z104" s="191">
        <v>25.1780791780822</v>
      </c>
      <c r="AA104" s="191">
        <v>27.0998460273973</v>
      </c>
      <c r="AB104" s="191">
        <v>28.3957087671233</v>
      </c>
      <c r="AC104" s="191">
        <v>33.1806909836066</v>
      </c>
      <c r="AD104" s="191">
        <v>32.5447723287671</v>
      </c>
      <c r="AE104" s="191">
        <v>36.0754715068493</v>
      </c>
      <c r="AF104" s="191">
        <v>39.1023624657534</v>
      </c>
      <c r="AG104" s="191">
        <v>47.3311297814208</v>
      </c>
      <c r="AH104" s="191">
        <v>51.4130720547945</v>
      </c>
      <c r="AI104" s="191">
        <v>54.8233380821918</v>
      </c>
      <c r="AJ104" s="191">
        <v>59.909301369863</v>
      </c>
      <c r="AK104" s="191">
        <v>70.4083672131148</v>
      </c>
      <c r="AL104" s="191">
        <v>69.4402693150685</v>
      </c>
      <c r="AM104" s="191">
        <v>73.5085849315069</v>
      </c>
      <c r="AN104" s="191">
        <v>73.3647301369863</v>
      </c>
      <c r="AO104" s="191">
        <v>72.8846363387978</v>
      </c>
      <c r="AP104" s="191">
        <v>82.5308404383562</v>
      </c>
      <c r="AQ104" s="191">
        <v>85.9749429589041</v>
      </c>
      <c r="AR104" s="191">
        <v>91.3115722191781</v>
      </c>
      <c r="AS104" s="191">
        <v>82.761411420765</v>
      </c>
      <c r="AT104" s="191">
        <v>87.2233281643836</v>
      </c>
      <c r="AU104" s="191">
        <v>87.0254918972603</v>
      </c>
      <c r="AV104" s="191">
        <v>91.6886040860274</v>
      </c>
      <c r="AW104" s="191">
        <v>95.3876852489071</v>
      </c>
      <c r="AX104" s="191">
        <v>82.0337437331507</v>
      </c>
      <c r="AY104" s="191">
        <v>91.5207174273973</v>
      </c>
      <c r="AZ104" s="191">
        <v>89.5621387671233</v>
      </c>
      <c r="BA104" s="191">
        <v>105.17680966761</v>
      </c>
      <c r="BB104" s="191">
        <v>113.624056883512</v>
      </c>
      <c r="BC104" s="191">
        <v>114.049100999825</v>
      </c>
      <c r="BD104" s="191">
        <v>122.615739237727</v>
      </c>
      <c r="BE104" s="192">
        <v>103.544796348524</v>
      </c>
      <c r="BF104" s="193">
        <v>-0.155534216143562</v>
      </c>
      <c r="BG104" s="193">
        <v>0.0346449841657464</v>
      </c>
      <c r="BH104" s="193">
        <v>0.0011368783195792</v>
      </c>
    </row>
    <row r="105" spans="8:8">
      <c r="A105" s="124" t="s">
        <v>189</v>
      </c>
      <c r="B105" s="191">
        <v>43.8557260273973</v>
      </c>
      <c r="C105" s="191">
        <v>51.777698630137</v>
      </c>
      <c r="D105" s="191">
        <v>61.3709589041096</v>
      </c>
      <c r="E105" s="191">
        <v>72.8637158469945</v>
      </c>
      <c r="F105" s="191">
        <v>87.3411506849315</v>
      </c>
      <c r="G105" s="191">
        <v>104.72898630137</v>
      </c>
      <c r="H105" s="191">
        <v>145.157424657534</v>
      </c>
      <c r="I105" s="191">
        <v>156.195765027322</v>
      </c>
      <c r="J105" s="191">
        <v>199.928273972603</v>
      </c>
      <c r="K105" s="191">
        <v>179.725616438356</v>
      </c>
      <c r="L105" s="191">
        <v>208.841808219178</v>
      </c>
      <c r="M105" s="191">
        <v>268.448524590164</v>
      </c>
      <c r="N105" s="191">
        <v>298.298273972603</v>
      </c>
      <c r="O105" s="191">
        <v>348.834876712329</v>
      </c>
      <c r="P105" s="191">
        <v>352.149863013699</v>
      </c>
      <c r="Q105" s="191">
        <v>364.289098360656</v>
      </c>
      <c r="R105" s="191">
        <v>323.841671232877</v>
      </c>
      <c r="S105" s="191">
        <v>370.135131197769</v>
      </c>
      <c r="T105" s="191">
        <v>385.176685807034</v>
      </c>
      <c r="U105" s="191">
        <v>366.78919858297</v>
      </c>
      <c r="V105" s="191">
        <v>367.049578915852</v>
      </c>
      <c r="W105" s="191">
        <v>404.367148567348</v>
      </c>
      <c r="X105" s="191">
        <v>425.89936281637</v>
      </c>
      <c r="Y105" s="191">
        <v>487.946819793664</v>
      </c>
      <c r="Z105" s="191">
        <v>544.912119381882</v>
      </c>
      <c r="AA105" s="191">
        <v>565.048212252244</v>
      </c>
      <c r="AB105" s="191">
        <v>594.218462838231</v>
      </c>
      <c r="AC105" s="191">
        <v>612.012964644988</v>
      </c>
      <c r="AD105" s="191">
        <v>657.940834057214</v>
      </c>
      <c r="AE105" s="191">
        <v>692.513341346627</v>
      </c>
      <c r="AF105" s="191">
        <v>755.613096490027</v>
      </c>
      <c r="AG105" s="191">
        <v>757.470098016977</v>
      </c>
      <c r="AH105" s="191">
        <v>778.841610191868</v>
      </c>
      <c r="AI105" s="191">
        <v>818.296689831537</v>
      </c>
      <c r="AJ105" s="191">
        <v>875.828035237957</v>
      </c>
      <c r="AK105" s="191">
        <v>895.603674945442</v>
      </c>
      <c r="AL105" s="191">
        <v>945.762745454042</v>
      </c>
      <c r="AM105" s="191">
        <v>960.545702213644</v>
      </c>
      <c r="AN105" s="191">
        <v>997.557704317674</v>
      </c>
      <c r="AO105" s="191">
        <v>1045.55457141948</v>
      </c>
      <c r="AP105" s="191">
        <v>1050.79519599227</v>
      </c>
      <c r="AQ105" s="191">
        <v>1051.40106797177</v>
      </c>
      <c r="AR105" s="191">
        <v>1102.64960325644</v>
      </c>
      <c r="AS105" s="191">
        <v>1040.85751869622</v>
      </c>
      <c r="AT105" s="191">
        <v>1035.11837666645</v>
      </c>
      <c r="AU105" s="191">
        <v>1077.02525166757</v>
      </c>
      <c r="AV105" s="191">
        <v>995.416810534414</v>
      </c>
      <c r="AW105" s="191">
        <v>987.829224521195</v>
      </c>
      <c r="AX105" s="191">
        <v>1023.83902835221</v>
      </c>
      <c r="AY105" s="191">
        <v>1053.46413154376</v>
      </c>
      <c r="AZ105" s="191">
        <v>1077.64466979091</v>
      </c>
      <c r="BA105" s="191">
        <v>1083.39742475027</v>
      </c>
      <c r="BB105" s="191">
        <v>1068.19437938358</v>
      </c>
      <c r="BC105" s="191">
        <v>1075.13569578138</v>
      </c>
      <c r="BD105" s="191">
        <v>1022.37738888833</v>
      </c>
      <c r="BE105" s="192">
        <v>973.855977542839</v>
      </c>
      <c r="BF105" s="193">
        <v>-0.0474593940288992</v>
      </c>
      <c r="BG105" s="193">
        <v>-0.0012377438714809</v>
      </c>
      <c r="BH105" s="193">
        <v>0.0106925290917997</v>
      </c>
    </row>
    <row r="106" spans="8:8">
      <c r="A106" s="124" t="s">
        <v>190</v>
      </c>
      <c r="B106" s="191">
        <v>47.561397260274</v>
      </c>
      <c r="C106" s="191">
        <v>55.9927945205479</v>
      </c>
      <c r="D106" s="191">
        <v>61.9734246575343</v>
      </c>
      <c r="E106" s="191">
        <v>81.13</v>
      </c>
      <c r="F106" s="191">
        <v>87.9696438356164</v>
      </c>
      <c r="G106" s="191">
        <v>102.808876712329</v>
      </c>
      <c r="H106" s="191">
        <v>114.386575342466</v>
      </c>
      <c r="I106" s="191">
        <v>142.74781420765</v>
      </c>
      <c r="J106" s="191">
        <v>151.426246575342</v>
      </c>
      <c r="K106" s="191">
        <v>153.652931506849</v>
      </c>
      <c r="L106" s="191">
        <v>167.899808219178</v>
      </c>
      <c r="M106" s="191">
        <v>175.970573770492</v>
      </c>
      <c r="N106" s="191">
        <v>197.950821917808</v>
      </c>
      <c r="O106" s="191">
        <v>221.278191780822</v>
      </c>
      <c r="P106" s="191">
        <v>225.111698630137</v>
      </c>
      <c r="Q106" s="191">
        <v>232.50806010929</v>
      </c>
      <c r="R106" s="191">
        <v>223.649671232877</v>
      </c>
      <c r="S106" s="191">
        <v>205.84895890411</v>
      </c>
      <c r="T106" s="191">
        <v>231.31402739726</v>
      </c>
      <c r="U106" s="191">
        <v>241.305901639344</v>
      </c>
      <c r="V106" s="191">
        <v>231.557917808219</v>
      </c>
      <c r="W106" s="191">
        <v>240.926023561644</v>
      </c>
      <c r="X106" s="191">
        <v>263.965143013699</v>
      </c>
      <c r="Y106" s="191">
        <v>297.76606284153</v>
      </c>
      <c r="Z106" s="191">
        <v>349.944316712329</v>
      </c>
      <c r="AA106" s="191">
        <v>423.961812054795</v>
      </c>
      <c r="AB106" s="191">
        <v>452.194331506849</v>
      </c>
      <c r="AC106" s="191">
        <v>507.666037308182</v>
      </c>
      <c r="AD106" s="191">
        <v>590.030646849315</v>
      </c>
      <c r="AE106" s="191">
        <v>655.472218082192</v>
      </c>
      <c r="AF106" s="191">
        <v>712.697748219178</v>
      </c>
      <c r="AG106" s="191">
        <v>792.131038348679</v>
      </c>
      <c r="AH106" s="191">
        <v>805.255163561644</v>
      </c>
      <c r="AI106" s="191">
        <v>741.659541643836</v>
      </c>
      <c r="AJ106" s="191">
        <v>794.714228219178</v>
      </c>
      <c r="AK106" s="191">
        <v>744.481238574112</v>
      </c>
      <c r="AL106" s="191">
        <v>740.410643261573</v>
      </c>
      <c r="AM106" s="191">
        <v>826.04217246311</v>
      </c>
      <c r="AN106" s="191">
        <v>916.276452507432</v>
      </c>
      <c r="AO106" s="191">
        <v>1001.45832614975</v>
      </c>
      <c r="AP106" s="191">
        <v>1020.27782288043</v>
      </c>
      <c r="AQ106" s="191">
        <v>1011.2541768486</v>
      </c>
      <c r="AR106" s="191">
        <v>1031.16720211696</v>
      </c>
      <c r="AS106" s="191">
        <v>1018.49835907278</v>
      </c>
      <c r="AT106" s="191">
        <v>1077.69600061358</v>
      </c>
      <c r="AU106" s="191">
        <v>1123.30329818189</v>
      </c>
      <c r="AV106" s="191">
        <v>1185.53716585753</v>
      </c>
      <c r="AW106" s="191">
        <v>1248.62586062886</v>
      </c>
      <c r="AX106" s="191">
        <v>1300.2566022618</v>
      </c>
      <c r="AY106" s="191">
        <v>1310.31531651617</v>
      </c>
      <c r="AZ106" s="191">
        <v>1355.98818672295</v>
      </c>
      <c r="BA106" s="191">
        <v>1391.65715052349</v>
      </c>
      <c r="BB106" s="191">
        <v>1438.96992108575</v>
      </c>
      <c r="BC106" s="191">
        <v>1452.93948875555</v>
      </c>
      <c r="BD106" s="191">
        <v>1463.54692774185</v>
      </c>
      <c r="BE106" s="192">
        <v>1329.11290440055</v>
      </c>
      <c r="BF106" s="193">
        <v>-0.091854945538863</v>
      </c>
      <c r="BG106" s="193">
        <v>0.0310768548552234</v>
      </c>
      <c r="BH106" s="193">
        <v>0.0145931007503254</v>
      </c>
    </row>
    <row r="107" spans="8:8">
      <c r="A107" s="124" t="s">
        <v>191</v>
      </c>
      <c r="B107" s="191">
        <v>31.3472527826384</v>
      </c>
      <c r="C107" s="191">
        <v>68.5095364918274</v>
      </c>
      <c r="D107" s="191">
        <v>100.338165998775</v>
      </c>
      <c r="E107" s="191">
        <v>102.080276293031</v>
      </c>
      <c r="F107" s="191">
        <v>123.713820100855</v>
      </c>
      <c r="G107" s="191">
        <v>128.258016450627</v>
      </c>
      <c r="H107" s="191">
        <v>108.502315358254</v>
      </c>
      <c r="I107" s="191">
        <v>111.719327637946</v>
      </c>
      <c r="J107" s="191">
        <v>109.934923193895</v>
      </c>
      <c r="K107" s="191">
        <v>67.5106982554488</v>
      </c>
      <c r="L107" s="191">
        <v>64.5682663520263</v>
      </c>
      <c r="M107" s="191">
        <v>16.7972807201044</v>
      </c>
      <c r="N107" s="191">
        <v>16.3390098458745</v>
      </c>
      <c r="O107" s="191">
        <v>19.7347919845945</v>
      </c>
      <c r="P107" s="191">
        <v>22.8600088675425</v>
      </c>
      <c r="Q107" s="191">
        <v>40.1012704991891</v>
      </c>
      <c r="R107" s="191">
        <v>34.8882104911189</v>
      </c>
      <c r="S107" s="191">
        <v>35.5272227346537</v>
      </c>
      <c r="T107" s="191">
        <v>40.4975571515496</v>
      </c>
      <c r="U107" s="191">
        <v>39.4448922701208</v>
      </c>
      <c r="V107" s="191">
        <v>40.2660438313742</v>
      </c>
      <c r="W107" s="191">
        <v>44.578374380057</v>
      </c>
      <c r="X107" s="191">
        <v>52.0581530183085</v>
      </c>
      <c r="Y107" s="191">
        <v>54.5763745024836</v>
      </c>
      <c r="Z107" s="191">
        <v>50.6483951990559</v>
      </c>
      <c r="AA107" s="191">
        <v>59.9564949985463</v>
      </c>
      <c r="AB107" s="191">
        <v>58.2085803511556</v>
      </c>
      <c r="AC107" s="191">
        <v>63.4800273224044</v>
      </c>
      <c r="AD107" s="191">
        <v>80.412602739726</v>
      </c>
      <c r="AE107" s="191">
        <v>89.5747945205479</v>
      </c>
      <c r="AF107" s="191">
        <v>98.8517260273973</v>
      </c>
      <c r="AG107" s="191">
        <v>114.229508196721</v>
      </c>
      <c r="AH107" s="191">
        <v>130.951780821918</v>
      </c>
      <c r="AI107" s="191">
        <v>143.477260273973</v>
      </c>
      <c r="AJ107" s="191">
        <v>158.116273972603</v>
      </c>
      <c r="AK107" s="191">
        <v>170.607295081967</v>
      </c>
      <c r="AL107" s="191">
        <v>185.716767123288</v>
      </c>
      <c r="AM107" s="191">
        <v>205.007178082192</v>
      </c>
      <c r="AN107" s="191">
        <v>219.973206082192</v>
      </c>
      <c r="AO107" s="191">
        <v>262.761637307045</v>
      </c>
      <c r="AP107" s="191">
        <v>257.563959123288</v>
      </c>
      <c r="AQ107" s="191">
        <v>253.876474410959</v>
      </c>
      <c r="AR107" s="191">
        <v>283.202368986301</v>
      </c>
      <c r="AS107" s="191">
        <v>299.760296420765</v>
      </c>
      <c r="AT107" s="191">
        <v>305.256086136986</v>
      </c>
      <c r="AU107" s="191">
        <v>332.291616438356</v>
      </c>
      <c r="AV107" s="191">
        <v>361.382301369863</v>
      </c>
      <c r="AW107" s="191">
        <v>371.049262602811</v>
      </c>
      <c r="AX107" s="191">
        <v>380.057421798546</v>
      </c>
      <c r="AY107" s="191">
        <v>391.327191263947</v>
      </c>
      <c r="AZ107" s="191">
        <v>437.304018679702</v>
      </c>
      <c r="BA107" s="191">
        <v>466.251029389162</v>
      </c>
      <c r="BB107" s="191">
        <v>491.596101673099</v>
      </c>
      <c r="BC107" s="191">
        <v>524.980716538579</v>
      </c>
      <c r="BD107" s="191">
        <v>557.066351576517</v>
      </c>
      <c r="BE107" s="192">
        <v>490.67169881698</v>
      </c>
      <c r="BF107" s="193">
        <v>-0.119186255948932</v>
      </c>
      <c r="BG107" s="193">
        <v>0.0619993709516826</v>
      </c>
      <c r="BH107" s="193">
        <v>0.00538736890783476</v>
      </c>
    </row>
    <row r="108" spans="8:8">
      <c r="A108" s="124" t="s">
        <v>192</v>
      </c>
      <c r="B108" s="191">
        <v>67.5903575990096</v>
      </c>
      <c r="C108" s="191">
        <v>71.1481122864899</v>
      </c>
      <c r="D108" s="191">
        <v>75.6737333056858</v>
      </c>
      <c r="E108" s="191">
        <v>79.6592053479806</v>
      </c>
      <c r="F108" s="191">
        <v>83.6992823507128</v>
      </c>
      <c r="G108" s="191">
        <v>87.5319122219153</v>
      </c>
      <c r="H108" s="191">
        <v>89.9374751567534</v>
      </c>
      <c r="I108" s="191">
        <v>100.09139276465</v>
      </c>
      <c r="J108" s="191">
        <v>99.581217864461</v>
      </c>
      <c r="K108" s="191">
        <v>108.980548797286</v>
      </c>
      <c r="L108" s="191">
        <v>107.888399005274</v>
      </c>
      <c r="M108" s="191">
        <v>112.834742927777</v>
      </c>
      <c r="N108" s="191">
        <v>116.893181604676</v>
      </c>
      <c r="O108" s="191">
        <v>133.261959247083</v>
      </c>
      <c r="P108" s="191">
        <v>145.971325262208</v>
      </c>
      <c r="Q108" s="191">
        <v>161.730031098945</v>
      </c>
      <c r="R108" s="191">
        <v>166.59137365173</v>
      </c>
      <c r="S108" s="191">
        <v>162.678440254783</v>
      </c>
      <c r="T108" s="191">
        <v>165.976062608304</v>
      </c>
      <c r="U108" s="191">
        <v>158.17625339647</v>
      </c>
      <c r="V108" s="191">
        <v>164.602904579447</v>
      </c>
      <c r="W108" s="191">
        <v>171.187705797316</v>
      </c>
      <c r="X108" s="191">
        <v>165.224082110191</v>
      </c>
      <c r="Y108" s="191">
        <v>165.558101235045</v>
      </c>
      <c r="Z108" s="191">
        <v>165.202818566932</v>
      </c>
      <c r="AA108" s="191">
        <v>177.809355845654</v>
      </c>
      <c r="AB108" s="191">
        <v>164.114825284508</v>
      </c>
      <c r="AC108" s="191">
        <v>153.673257918464</v>
      </c>
      <c r="AD108" s="191">
        <v>160.912947334308</v>
      </c>
      <c r="AE108" s="191">
        <v>160.385897430102</v>
      </c>
      <c r="AF108" s="191">
        <v>170.755991620655</v>
      </c>
      <c r="AG108" s="191">
        <v>181.481903152397</v>
      </c>
      <c r="AH108" s="191">
        <v>185.321365766542</v>
      </c>
      <c r="AI108" s="191">
        <v>195.322905274507</v>
      </c>
      <c r="AJ108" s="191">
        <v>186.994707188291</v>
      </c>
      <c r="AK108" s="191">
        <v>198.728106063737</v>
      </c>
      <c r="AL108" s="191">
        <v>206.026555296831</v>
      </c>
      <c r="AM108" s="191">
        <v>215.335526577667</v>
      </c>
      <c r="AN108" s="191">
        <v>228.520637454425</v>
      </c>
      <c r="AO108" s="191">
        <v>227.866616716371</v>
      </c>
      <c r="AP108" s="191">
        <v>223.188592930575</v>
      </c>
      <c r="AQ108" s="191">
        <v>232.539275249801</v>
      </c>
      <c r="AR108" s="191">
        <v>251.25007405602</v>
      </c>
      <c r="AS108" s="191">
        <v>244.54005139056</v>
      </c>
      <c r="AT108" s="191">
        <v>265.375982717483</v>
      </c>
      <c r="AU108" s="191">
        <v>309.658352717841</v>
      </c>
      <c r="AV108" s="191">
        <v>320.280069138917</v>
      </c>
      <c r="AW108" s="191">
        <v>331.366017855396</v>
      </c>
      <c r="AX108" s="191">
        <v>349.157603235372</v>
      </c>
      <c r="AY108" s="191">
        <v>373.583347862737</v>
      </c>
      <c r="AZ108" s="191">
        <v>423.734520387345</v>
      </c>
      <c r="BA108" s="191">
        <v>425.608388102453</v>
      </c>
      <c r="BB108" s="191">
        <v>437.511754143351</v>
      </c>
      <c r="BC108" s="191">
        <v>463.934798084217</v>
      </c>
      <c r="BD108" s="191">
        <v>479.164933113621</v>
      </c>
      <c r="BE108" s="192">
        <v>471.636775204947</v>
      </c>
      <c r="BF108" s="193">
        <v>-0.0157109950842097</v>
      </c>
      <c r="BG108" s="193">
        <v>0.0608704223263827</v>
      </c>
      <c r="BH108" s="193">
        <v>0.00517837345144768</v>
      </c>
    </row>
    <row r="109" spans="8:8">
      <c r="A109" s="134" t="s">
        <v>193</v>
      </c>
      <c r="B109" s="194">
        <v>3243.52156269526</v>
      </c>
      <c r="C109" s="194">
        <v>3701.32191062255</v>
      </c>
      <c r="D109" s="194">
        <v>4308.75041486691</v>
      </c>
      <c r="E109" s="194">
        <v>4910.90934978325</v>
      </c>
      <c r="F109" s="194">
        <v>5723.98277858408</v>
      </c>
      <c r="G109" s="194">
        <v>6654.56996879385</v>
      </c>
      <c r="H109" s="194">
        <v>7402.36161270679</v>
      </c>
      <c r="I109" s="194">
        <v>7949.38796329877</v>
      </c>
      <c r="J109" s="194">
        <v>9067.82771420904</v>
      </c>
      <c r="K109" s="194">
        <v>9005.79374313098</v>
      </c>
      <c r="L109" s="194">
        <v>8974.2985006649</v>
      </c>
      <c r="M109" s="194">
        <v>9525.9911152147</v>
      </c>
      <c r="N109" s="194">
        <v>10045.799564761</v>
      </c>
      <c r="O109" s="194">
        <v>10876.5865169434</v>
      </c>
      <c r="P109" s="194">
        <v>11167.8923932483</v>
      </c>
      <c r="Q109" s="194">
        <v>10564.0452697224</v>
      </c>
      <c r="R109" s="194">
        <v>10324.0505227747</v>
      </c>
      <c r="S109" s="194">
        <v>10088.6182904488</v>
      </c>
      <c r="T109" s="194">
        <v>10209.1349154131</v>
      </c>
      <c r="U109" s="194">
        <v>10538.1159114049</v>
      </c>
      <c r="V109" s="194">
        <v>10549.4898998783</v>
      </c>
      <c r="W109" s="194">
        <v>10954.2826025267</v>
      </c>
      <c r="X109" s="194">
        <v>11305.5693269195</v>
      </c>
      <c r="Y109" s="194">
        <v>12241.8062639252</v>
      </c>
      <c r="Z109" s="194">
        <v>13051.5008559784</v>
      </c>
      <c r="AA109" s="194">
        <v>13830.3138015435</v>
      </c>
      <c r="AB109" s="194">
        <v>14418.5529758176</v>
      </c>
      <c r="AC109" s="194">
        <v>15364.7325076311</v>
      </c>
      <c r="AD109" s="194">
        <v>16102.3825140944</v>
      </c>
      <c r="AE109" s="194">
        <v>17045.3905420755</v>
      </c>
      <c r="AF109" s="194">
        <v>18303.7022964362</v>
      </c>
      <c r="AG109" s="194">
        <v>19183.3426180705</v>
      </c>
      <c r="AH109" s="194">
        <v>20192.3479684416</v>
      </c>
      <c r="AI109" s="194">
        <v>19743.3860599137</v>
      </c>
      <c r="AJ109" s="194">
        <v>20659.3917777553</v>
      </c>
      <c r="AK109" s="194">
        <v>21195.3964930763</v>
      </c>
      <c r="AL109" s="194">
        <v>21434.8282049382</v>
      </c>
      <c r="AM109" s="194">
        <v>22145.1945097951</v>
      </c>
      <c r="AN109" s="194">
        <v>23043.7725376681</v>
      </c>
      <c r="AO109" s="194">
        <v>24370.1106534775</v>
      </c>
      <c r="AP109" s="194">
        <v>24518.5152996426</v>
      </c>
      <c r="AQ109" s="194">
        <v>25112.0478457533</v>
      </c>
      <c r="AR109" s="194">
        <v>25979.1391831573</v>
      </c>
      <c r="AS109" s="194">
        <v>25858.8860307245</v>
      </c>
      <c r="AT109" s="194">
        <v>26202.4507241155</v>
      </c>
      <c r="AU109" s="194">
        <v>27962.5433242677</v>
      </c>
      <c r="AV109" s="194">
        <v>28806.5964910223</v>
      </c>
      <c r="AW109" s="194">
        <v>29985.6561024114</v>
      </c>
      <c r="AX109" s="194">
        <v>30629.3919803755</v>
      </c>
      <c r="AY109" s="194">
        <v>31156.8302652249</v>
      </c>
      <c r="AZ109" s="194">
        <v>32556.6015374261</v>
      </c>
      <c r="BA109" s="194">
        <v>33794.5188750471</v>
      </c>
      <c r="BB109" s="194">
        <v>34948.1653589096</v>
      </c>
      <c r="BC109" s="194">
        <v>35651.8766243172</v>
      </c>
      <c r="BD109" s="194">
        <v>36094.3795205324</v>
      </c>
      <c r="BE109" s="194">
        <v>34003.0522745076</v>
      </c>
      <c r="BF109" s="195">
        <v>-0.0579405235331756</v>
      </c>
      <c r="BG109" s="195">
        <v>0.0325468514994425</v>
      </c>
      <c r="BH109" s="195">
        <v>0.373339214462195</v>
      </c>
    </row>
    <row r="110" spans="8:8">
      <c r="B110" s="191"/>
      <c r="C110" s="191"/>
      <c r="D110" s="191"/>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1"/>
      <c r="AD110" s="191"/>
      <c r="AE110" s="191"/>
      <c r="AF110" s="191"/>
      <c r="AG110" s="191"/>
      <c r="AH110" s="191"/>
      <c r="AI110" s="191"/>
      <c r="AJ110" s="191"/>
      <c r="AK110" s="191"/>
      <c r="AL110" s="191"/>
      <c r="AM110" s="191"/>
      <c r="AN110" s="191"/>
      <c r="AO110" s="191"/>
      <c r="AP110" s="191"/>
      <c r="AQ110" s="191"/>
      <c r="AR110" s="191"/>
      <c r="AS110" s="191"/>
      <c r="AT110" s="191"/>
      <c r="AU110" s="191"/>
      <c r="AV110" s="191"/>
      <c r="AW110" s="191"/>
      <c r="AX110" s="191"/>
      <c r="AY110" s="191"/>
      <c r="AZ110" s="191"/>
      <c r="BA110" s="191"/>
      <c r="BB110" s="191"/>
      <c r="BC110" s="191"/>
      <c r="BD110" s="191"/>
      <c r="BE110" s="192"/>
      <c r="BF110" s="193"/>
      <c r="BG110" s="193"/>
      <c r="BH110" s="193"/>
    </row>
    <row r="111" spans="8:8">
      <c r="A111" s="197" t="s">
        <v>194</v>
      </c>
      <c r="B111" s="198">
        <v>30844.8879152176</v>
      </c>
      <c r="C111" s="198">
        <v>33175.09817304</v>
      </c>
      <c r="D111" s="198">
        <v>35551.3989007721</v>
      </c>
      <c r="E111" s="198">
        <v>38463.6298369225</v>
      </c>
      <c r="F111" s="198">
        <v>41766.3323341284</v>
      </c>
      <c r="G111" s="198">
        <v>45359.7799930339</v>
      </c>
      <c r="H111" s="198">
        <v>47937.6464134315</v>
      </c>
      <c r="I111" s="198">
        <v>51477.8267756769</v>
      </c>
      <c r="J111" s="198">
        <v>55701.4171901544</v>
      </c>
      <c r="K111" s="198">
        <v>54947.4521970814</v>
      </c>
      <c r="L111" s="198">
        <v>54482.3972154904</v>
      </c>
      <c r="M111" s="198">
        <v>57789.7972690477</v>
      </c>
      <c r="N111" s="198">
        <v>60002.5886019328</v>
      </c>
      <c r="O111" s="198">
        <v>63124.6021042223</v>
      </c>
      <c r="P111" s="198">
        <v>64255.0691773648</v>
      </c>
      <c r="Q111" s="198">
        <v>61540.3259027698</v>
      </c>
      <c r="R111" s="198">
        <v>59722.1192961729</v>
      </c>
      <c r="S111" s="198">
        <v>58127.9108287426</v>
      </c>
      <c r="T111" s="198">
        <v>57931.5287976438</v>
      </c>
      <c r="U111" s="198">
        <v>59181.1613691345</v>
      </c>
      <c r="V111" s="198">
        <v>59576.7916250947</v>
      </c>
      <c r="W111" s="198">
        <v>61400.67717636</v>
      </c>
      <c r="X111" s="198">
        <v>62732.1147287887</v>
      </c>
      <c r="Y111" s="198">
        <v>64694.6256064878</v>
      </c>
      <c r="Z111" s="198">
        <v>65942.471800463</v>
      </c>
      <c r="AA111" s="198">
        <v>66637.5280002821</v>
      </c>
      <c r="AB111" s="198">
        <v>66788.5008459279</v>
      </c>
      <c r="AC111" s="198">
        <v>67736.3205557055</v>
      </c>
      <c r="AD111" s="198">
        <v>67688.1367749816</v>
      </c>
      <c r="AE111" s="198">
        <v>69339.6360717514</v>
      </c>
      <c r="AF111" s="198">
        <v>70657.4564810412</v>
      </c>
      <c r="AG111" s="198">
        <v>72070.7661214577</v>
      </c>
      <c r="AH111" s="198">
        <v>74265.771690687</v>
      </c>
      <c r="AI111" s="198">
        <v>74554.4836347257</v>
      </c>
      <c r="AJ111" s="198">
        <v>76139.4616114234</v>
      </c>
      <c r="AK111" s="198">
        <v>76853.7773576583</v>
      </c>
      <c r="AL111" s="198">
        <v>77713.0752637828</v>
      </c>
      <c r="AM111" s="198">
        <v>78668.8553793014</v>
      </c>
      <c r="AN111" s="198">
        <v>80395.9061205449</v>
      </c>
      <c r="AO111" s="198">
        <v>83305.2022608917</v>
      </c>
      <c r="AP111" s="198">
        <v>84357.1343692057</v>
      </c>
      <c r="AQ111" s="198">
        <v>85462.8042368332</v>
      </c>
      <c r="AR111" s="198">
        <v>86945.0087686621</v>
      </c>
      <c r="AS111" s="198">
        <v>86223.1076460217</v>
      </c>
      <c r="AT111" s="198">
        <v>85285.8918664421</v>
      </c>
      <c r="AU111" s="198">
        <v>88392.2577639315</v>
      </c>
      <c r="AV111" s="198">
        <v>89413.7474857328</v>
      </c>
      <c r="AW111" s="198">
        <v>90531.7704837321</v>
      </c>
      <c r="AX111" s="198">
        <v>92054.5202094483</v>
      </c>
      <c r="AY111" s="198">
        <v>92868.2972020639</v>
      </c>
      <c r="AZ111" s="198">
        <v>95090.8568208553</v>
      </c>
      <c r="BA111" s="198">
        <v>96745.8774335301</v>
      </c>
      <c r="BB111" s="198">
        <v>98524.5723921471</v>
      </c>
      <c r="BC111" s="198">
        <v>99864.9131507964</v>
      </c>
      <c r="BD111" s="198">
        <v>100368.560842628</v>
      </c>
      <c r="BE111" s="198">
        <v>91078.1695501499</v>
      </c>
      <c r="BF111" s="148">
        <v>-0.0925627628261486</v>
      </c>
      <c r="BG111" s="148">
        <v>0.0164173041582671</v>
      </c>
      <c r="BH111" s="148">
        <v>1.0</v>
      </c>
    </row>
    <row r="112" spans="8:8">
      <c r="A112" s="124" t="s">
        <v>195</v>
      </c>
      <c r="B112" s="191">
        <v>23211.2396419622</v>
      </c>
      <c r="C112" s="191">
        <v>24949.7233078745</v>
      </c>
      <c r="D112" s="191">
        <v>26768.8821990611</v>
      </c>
      <c r="E112" s="191">
        <v>29070.3356251594</v>
      </c>
      <c r="F112" s="191">
        <v>31668.9801480137</v>
      </c>
      <c r="G112" s="191">
        <v>34281.3557160989</v>
      </c>
      <c r="H112" s="191">
        <v>35949.1625547105</v>
      </c>
      <c r="I112" s="191">
        <v>38489.9784433916</v>
      </c>
      <c r="J112" s="191">
        <v>41477.1173093487</v>
      </c>
      <c r="K112" s="191">
        <v>39814.87932996</v>
      </c>
      <c r="L112" s="191">
        <v>38750.4195208532</v>
      </c>
      <c r="M112" s="191">
        <v>41143.3444149729</v>
      </c>
      <c r="N112" s="191">
        <v>42294.0873355321</v>
      </c>
      <c r="O112" s="191">
        <v>44234.452996353</v>
      </c>
      <c r="P112" s="191">
        <v>44540.6894721509</v>
      </c>
      <c r="Q112" s="191">
        <v>41461.0223796609</v>
      </c>
      <c r="R112" s="191">
        <v>39373.0857089133</v>
      </c>
      <c r="S112" s="191">
        <v>37550.3264862743</v>
      </c>
      <c r="T112" s="191">
        <v>37096.553075074</v>
      </c>
      <c r="U112" s="191">
        <v>38009.8659318513</v>
      </c>
      <c r="V112" s="191">
        <v>38246.3983076432</v>
      </c>
      <c r="W112" s="191">
        <v>39442.6270734419</v>
      </c>
      <c r="X112" s="191">
        <v>40072.0976035</v>
      </c>
      <c r="Y112" s="191">
        <v>41431.5493940916</v>
      </c>
      <c r="Z112" s="191">
        <v>42049.8946385936</v>
      </c>
      <c r="AA112" s="191">
        <v>42233.8371793265</v>
      </c>
      <c r="AB112" s="191">
        <v>42393.2792744692</v>
      </c>
      <c r="AC112" s="191">
        <v>43354.4940402049</v>
      </c>
      <c r="AD112" s="191">
        <v>43646.176700525</v>
      </c>
      <c r="AE112" s="191">
        <v>44884.6311565093</v>
      </c>
      <c r="AF112" s="191">
        <v>45689.2045640209</v>
      </c>
      <c r="AG112" s="191">
        <v>46869.5465331114</v>
      </c>
      <c r="AH112" s="191">
        <v>47650.7915232586</v>
      </c>
      <c r="AI112" s="191">
        <v>47835.6397850537</v>
      </c>
      <c r="AJ112" s="191">
        <v>48695.7551930607</v>
      </c>
      <c r="AK112" s="191">
        <v>48637.6834725468</v>
      </c>
      <c r="AL112" s="191">
        <v>48637.4563487654</v>
      </c>
      <c r="AM112" s="191">
        <v>48730.2113999124</v>
      </c>
      <c r="AN112" s="191">
        <v>49326.6810924779</v>
      </c>
      <c r="AO112" s="191">
        <v>50111.6359284751</v>
      </c>
      <c r="AP112" s="191">
        <v>50301.3579359249</v>
      </c>
      <c r="AQ112" s="191">
        <v>50133.3359862615</v>
      </c>
      <c r="AR112" s="191">
        <v>50020.6185516909</v>
      </c>
      <c r="AS112" s="191">
        <v>48306.0528450694</v>
      </c>
      <c r="AT112" s="191">
        <v>46346.5511311128</v>
      </c>
      <c r="AU112" s="191">
        <v>46916.1968965853</v>
      </c>
      <c r="AV112" s="191">
        <v>46385.7525226764</v>
      </c>
      <c r="AW112" s="191">
        <v>45974.8059595209</v>
      </c>
      <c r="AX112" s="191">
        <v>46036.8439736436</v>
      </c>
      <c r="AY112" s="191">
        <v>45658.4747570215</v>
      </c>
      <c r="AZ112" s="191">
        <v>46407.7337634589</v>
      </c>
      <c r="BA112" s="191">
        <v>46947.3210065759</v>
      </c>
      <c r="BB112" s="191">
        <v>47476.585837806</v>
      </c>
      <c r="BC112" s="191">
        <v>47964.2764443926</v>
      </c>
      <c r="BD112" s="191">
        <v>47667.5379219078</v>
      </c>
      <c r="BE112" s="192">
        <v>41760.5002571608</v>
      </c>
      <c r="BF112" s="193">
        <v>-0.123921602043393</v>
      </c>
      <c r="BG112" s="193">
        <v>0.00281432675461901</v>
      </c>
      <c r="BH112" s="193">
        <v>0.4585127310246</v>
      </c>
    </row>
    <row r="113" spans="8:8">
      <c r="A113" s="124" t="s">
        <v>196</v>
      </c>
      <c r="B113" s="191">
        <v>7633.64827325534</v>
      </c>
      <c r="C113" s="191">
        <v>8225.37486516542</v>
      </c>
      <c r="D113" s="191">
        <v>8782.51670171109</v>
      </c>
      <c r="E113" s="191">
        <v>9393.2942117631</v>
      </c>
      <c r="F113" s="191">
        <v>10097.3521861147</v>
      </c>
      <c r="G113" s="191">
        <v>11078.424276935</v>
      </c>
      <c r="H113" s="191">
        <v>11988.483858721</v>
      </c>
      <c r="I113" s="191">
        <v>12987.8483322853</v>
      </c>
      <c r="J113" s="191">
        <v>14224.2998808057</v>
      </c>
      <c r="K113" s="191">
        <v>15132.5728671214</v>
      </c>
      <c r="L113" s="191">
        <v>15731.9776946371</v>
      </c>
      <c r="M113" s="191">
        <v>16646.4528540748</v>
      </c>
      <c r="N113" s="191">
        <v>17708.5012664008</v>
      </c>
      <c r="O113" s="191">
        <v>18890.1491078692</v>
      </c>
      <c r="P113" s="191">
        <v>19714.3797052139</v>
      </c>
      <c r="Q113" s="191">
        <v>20079.3035231089</v>
      </c>
      <c r="R113" s="191">
        <v>20349.0335872596</v>
      </c>
      <c r="S113" s="191">
        <v>20577.5843424683</v>
      </c>
      <c r="T113" s="191">
        <v>20834.9757225698</v>
      </c>
      <c r="U113" s="191">
        <v>21171.2954372832</v>
      </c>
      <c r="V113" s="191">
        <v>21330.3933174515</v>
      </c>
      <c r="W113" s="191">
        <v>21958.0501029181</v>
      </c>
      <c r="X113" s="191">
        <v>22660.0171252887</v>
      </c>
      <c r="Y113" s="191">
        <v>23263.0762123962</v>
      </c>
      <c r="Z113" s="191">
        <v>23892.5771618694</v>
      </c>
      <c r="AA113" s="191">
        <v>24403.6908209555</v>
      </c>
      <c r="AB113" s="191">
        <v>24395.2215714587</v>
      </c>
      <c r="AC113" s="191">
        <v>24381.8265155006</v>
      </c>
      <c r="AD113" s="191">
        <v>24041.9600744566</v>
      </c>
      <c r="AE113" s="191">
        <v>24455.0049152421</v>
      </c>
      <c r="AF113" s="191">
        <v>24968.2519170203</v>
      </c>
      <c r="AG113" s="191">
        <v>25201.2195883464</v>
      </c>
      <c r="AH113" s="191">
        <v>26614.9801674283</v>
      </c>
      <c r="AI113" s="191">
        <v>26718.843849672</v>
      </c>
      <c r="AJ113" s="191">
        <v>27443.7064183627</v>
      </c>
      <c r="AK113" s="191">
        <v>28216.0938851115</v>
      </c>
      <c r="AL113" s="191">
        <v>29075.6189150175</v>
      </c>
      <c r="AM113" s="191">
        <v>29938.6439793891</v>
      </c>
      <c r="AN113" s="191">
        <v>31069.225028067</v>
      </c>
      <c r="AO113" s="191">
        <v>33193.5663324165</v>
      </c>
      <c r="AP113" s="191">
        <v>34055.7764332808</v>
      </c>
      <c r="AQ113" s="191">
        <v>35329.4682505717</v>
      </c>
      <c r="AR113" s="191">
        <v>36924.3902169712</v>
      </c>
      <c r="AS113" s="191">
        <v>37917.0548009522</v>
      </c>
      <c r="AT113" s="191">
        <v>38939.3407353293</v>
      </c>
      <c r="AU113" s="191">
        <v>41476.0608673462</v>
      </c>
      <c r="AV113" s="191">
        <v>43027.9949630564</v>
      </c>
      <c r="AW113" s="191">
        <v>44556.9645242113</v>
      </c>
      <c r="AX113" s="191">
        <v>46017.6762358047</v>
      </c>
      <c r="AY113" s="191">
        <v>47209.8224450425</v>
      </c>
      <c r="AZ113" s="191">
        <v>48683.1230573964</v>
      </c>
      <c r="BA113" s="191">
        <v>49798.5564269541</v>
      </c>
      <c r="BB113" s="191">
        <v>51047.9865543411</v>
      </c>
      <c r="BC113" s="191">
        <v>51900.6367064038</v>
      </c>
      <c r="BD113" s="191">
        <v>52701.0229207201</v>
      </c>
      <c r="BE113" s="192">
        <v>49317.6692929891</v>
      </c>
      <c r="BF113" s="193">
        <v>-0.0641990124711761</v>
      </c>
      <c r="BG113" s="193">
        <v>0.0307255581190373</v>
      </c>
      <c r="BH113" s="193">
        <v>0.541487268975399</v>
      </c>
    </row>
    <row r="114" spans="8:8">
      <c r="A114" s="157" t="s">
        <v>197</v>
      </c>
      <c r="B114" s="199">
        <v>6333.13256587378</v>
      </c>
      <c r="C114" s="199">
        <v>6992.88043436725</v>
      </c>
      <c r="D114" s="199">
        <v>7605.96865222522</v>
      </c>
      <c r="E114" s="199">
        <v>8387.32555527357</v>
      </c>
      <c r="F114" s="199">
        <v>9452.67320974198</v>
      </c>
      <c r="G114" s="199">
        <v>10565.105165412</v>
      </c>
      <c r="H114" s="199">
        <v>11151.0685662126</v>
      </c>
      <c r="I114" s="199">
        <v>11940.8469056642</v>
      </c>
      <c r="J114" s="199">
        <v>12901.0387501157</v>
      </c>
      <c r="K114" s="199">
        <v>12142.232509146</v>
      </c>
      <c r="L114" s="199">
        <v>11901.1893031584</v>
      </c>
      <c r="M114" s="199">
        <v>12792.105643763</v>
      </c>
      <c r="N114" s="199">
        <v>12643.7600321497</v>
      </c>
      <c r="O114" s="199">
        <v>13449.5436780806</v>
      </c>
      <c r="P114" s="199">
        <v>13842.4846044173</v>
      </c>
      <c r="Q114" s="199">
        <v>13002.6580547553</v>
      </c>
      <c r="R114" s="199">
        <v>12176.3111455085</v>
      </c>
      <c r="S114" s="199">
        <v>11487.1494150862</v>
      </c>
      <c r="T114" s="199">
        <v>11208.3006754624</v>
      </c>
      <c r="U114" s="199">
        <v>10988.0769128902</v>
      </c>
      <c r="V114" s="199">
        <v>11444.139058058</v>
      </c>
      <c r="W114" s="199">
        <v>11830.9817111024</v>
      </c>
      <c r="X114" s="199">
        <v>11887.9885571369</v>
      </c>
      <c r="Y114" s="199">
        <v>11926.213716734</v>
      </c>
      <c r="Z114" s="199">
        <v>11950.5164861521</v>
      </c>
      <c r="AA114" s="199">
        <v>12253.5258673579</v>
      </c>
      <c r="AB114" s="199">
        <v>12269.3736672351</v>
      </c>
      <c r="AC114" s="199">
        <v>12302.6170034499</v>
      </c>
      <c r="AD114" s="199">
        <v>12129.4329474921</v>
      </c>
      <c r="AE114" s="199">
        <v>12203.4094239008</v>
      </c>
      <c r="AF114" s="199">
        <v>12487.2148829227</v>
      </c>
      <c r="AG114" s="199">
        <v>12695.74481771</v>
      </c>
      <c r="AH114" s="199">
        <v>12857.3045820689</v>
      </c>
      <c r="AI114" s="199">
        <v>13212.0044085844</v>
      </c>
      <c r="AJ114" s="199">
        <v>13135.6681137892</v>
      </c>
      <c r="AK114" s="199">
        <v>12924.6273586792</v>
      </c>
      <c r="AL114" s="199">
        <v>13131.3155685873</v>
      </c>
      <c r="AM114" s="199">
        <v>13052.9268170499</v>
      </c>
      <c r="AN114" s="199">
        <v>13105.4765847796</v>
      </c>
      <c r="AO114" s="199">
        <v>13163.0506254287</v>
      </c>
      <c r="AP114" s="199">
        <v>13252.591919613</v>
      </c>
      <c r="AQ114" s="199">
        <v>13284.6788667483</v>
      </c>
      <c r="AR114" s="199">
        <v>13081.4610116887</v>
      </c>
      <c r="AS114" s="199">
        <v>12962.110178593</v>
      </c>
      <c r="AT114" s="199">
        <v>12320.7708906869</v>
      </c>
      <c r="AU114" s="199">
        <v>12281.6299379881</v>
      </c>
      <c r="AV114" s="199">
        <v>11935.1162940155</v>
      </c>
      <c r="AW114" s="199">
        <v>11482.8759822658</v>
      </c>
      <c r="AX114" s="199">
        <v>11243.2895951713</v>
      </c>
      <c r="AY114" s="199">
        <v>11056.9079645086</v>
      </c>
      <c r="AZ114" s="199">
        <v>11228.0791853327</v>
      </c>
      <c r="BA114" s="199">
        <v>11406.7651455193</v>
      </c>
      <c r="BB114" s="199">
        <v>11655.6482558148</v>
      </c>
      <c r="BC114" s="199">
        <v>11710.2619545518</v>
      </c>
      <c r="BD114" s="199">
        <v>11666.0857248846</v>
      </c>
      <c r="BE114" s="194">
        <v>10149.1060207771</v>
      </c>
      <c r="BF114" s="195">
        <v>-0.130033306790442</v>
      </c>
      <c r="BG114" s="195">
        <v>-0.00544517617828499</v>
      </c>
      <c r="BH114" s="195">
        <v>0.111432916042398</v>
      </c>
    </row>
    <row r="115" spans="8:8" ht="9.95" customHeight="1">
      <c r="B115" s="200"/>
      <c r="C115" s="200"/>
      <c r="D115" s="200"/>
      <c r="E115" s="200"/>
      <c r="F115" s="200"/>
      <c r="G115" s="200"/>
      <c r="H115" s="200"/>
      <c r="I115" s="200"/>
      <c r="J115" s="200"/>
      <c r="K115" s="200"/>
      <c r="L115" s="200"/>
      <c r="M115" s="200"/>
      <c r="N115" s="200"/>
      <c r="O115" s="200"/>
      <c r="P115" s="200"/>
      <c r="Q115" s="200"/>
      <c r="R115" s="200"/>
      <c r="S115" s="200"/>
      <c r="T115" s="200"/>
      <c r="U115" s="200"/>
      <c r="V115" s="200"/>
      <c r="W115" s="200"/>
      <c r="X115" s="200"/>
      <c r="Y115" s="200"/>
      <c r="Z115" s="200"/>
      <c r="AA115" s="200"/>
      <c r="AB115" s="200"/>
      <c r="AC115" s="200"/>
      <c r="AD115" s="200"/>
      <c r="AE115" s="200"/>
      <c r="AF115" s="200"/>
      <c r="AG115" s="200"/>
      <c r="AH115" s="200"/>
      <c r="AI115" s="200"/>
      <c r="AJ115" s="200"/>
      <c r="AK115" s="200"/>
      <c r="AL115" s="200"/>
      <c r="AM115" s="200"/>
      <c r="AN115" s="200"/>
      <c r="AO115" s="200"/>
      <c r="AP115" s="200"/>
      <c r="AQ115" s="200"/>
      <c r="AR115" s="200"/>
      <c r="AS115" s="200"/>
      <c r="AT115" s="201"/>
      <c r="AU115" s="202"/>
      <c r="AV115" s="202"/>
    </row>
    <row r="116" spans="8:8" ht="9.95" customHeight="1">
      <c r="A116" s="124" t="s">
        <v>198</v>
      </c>
      <c r="B116" s="200"/>
      <c r="C116" s="200"/>
      <c r="D116" s="200"/>
      <c r="E116" s="200"/>
      <c r="F116" s="200"/>
      <c r="G116" s="200"/>
      <c r="H116" s="200"/>
      <c r="I116" s="200"/>
      <c r="J116" s="200"/>
      <c r="K116" s="200"/>
      <c r="L116" s="200"/>
      <c r="M116" s="200"/>
      <c r="N116" s="200"/>
      <c r="O116" s="200"/>
      <c r="P116" s="200"/>
      <c r="Q116" s="200"/>
      <c r="R116" s="200"/>
      <c r="S116" s="200"/>
      <c r="T116" s="200"/>
      <c r="U116" s="200"/>
      <c r="V116" s="200"/>
      <c r="W116" s="200"/>
      <c r="X116" s="200"/>
      <c r="Y116" s="200"/>
      <c r="Z116" s="200"/>
      <c r="AA116" s="200"/>
      <c r="AB116" s="200"/>
      <c r="AC116" s="200"/>
      <c r="AD116" s="200"/>
      <c r="AE116" s="200"/>
      <c r="AF116" s="200"/>
      <c r="AG116" s="200"/>
      <c r="AH116" s="200"/>
      <c r="AI116" s="200"/>
      <c r="AJ116" s="200"/>
      <c r="AK116" s="200"/>
      <c r="AL116" s="200"/>
      <c r="AM116" s="200"/>
      <c r="AN116" s="200"/>
      <c r="AO116" s="200"/>
      <c r="AP116" s="200"/>
      <c r="AQ116" s="200"/>
      <c r="AR116" s="200"/>
      <c r="AS116" s="200"/>
      <c r="AT116" s="201"/>
      <c r="AU116" s="202"/>
      <c r="AV116" s="202"/>
    </row>
    <row r="117" spans="8:8" ht="11.1" customHeight="1">
      <c r="A117" s="118" t="s">
        <v>324</v>
      </c>
    </row>
    <row r="118" spans="8:8">
      <c r="A118" s="118" t="s">
        <v>325</v>
      </c>
    </row>
    <row r="119" spans="8:8" ht="11.1" customHeight="1">
      <c r="A119" s="118" t="s">
        <v>285</v>
      </c>
    </row>
    <row r="120" spans="8:8" ht="11.1" customHeight="1">
      <c r="A120" s="118" t="s">
        <v>204</v>
      </c>
    </row>
    <row r="121" spans="8:8" ht="11.45" customHeight="1">
      <c r="A121" s="124" t="s">
        <v>225</v>
      </c>
    </row>
    <row r="122" spans="8:8" customHeight="1">
      <c r="A122" s="133" t="s">
        <v>326</v>
      </c>
    </row>
    <row r="123" spans="8:8" customHeight="1">
      <c r="A123" s="124" t="s">
        <v>327</v>
      </c>
    </row>
    <row r="124" spans="8:8" ht="13.35" customHeight="1">
      <c r="A124" s="133" t="s">
        <v>328</v>
      </c>
    </row>
    <row r="125" spans="8:8">
      <c r="A125" s="203"/>
      <c r="G125" s="204"/>
      <c r="H125" s="204"/>
      <c r="I125" s="204"/>
      <c r="J125" s="204"/>
      <c r="K125" s="204"/>
      <c r="L125" s="204"/>
      <c r="M125" s="204"/>
      <c r="N125" s="204"/>
      <c r="O125" s="204"/>
      <c r="P125" s="204"/>
      <c r="Q125" s="205"/>
      <c r="R125" s="205"/>
      <c r="S125" s="205"/>
      <c r="T125" s="205"/>
      <c r="U125" s="205"/>
      <c r="V125" s="205"/>
      <c r="W125" s="205"/>
      <c r="X125" s="205"/>
      <c r="Y125" s="205"/>
      <c r="Z125" s="205"/>
      <c r="AA125" s="205"/>
      <c r="AB125" s="205"/>
      <c r="AC125" s="205"/>
      <c r="AD125" s="205"/>
      <c r="AE125" s="205"/>
      <c r="AF125" s="205"/>
      <c r="AG125" s="205"/>
      <c r="AH125" s="205"/>
      <c r="AI125" s="205"/>
      <c r="AJ125" s="205"/>
      <c r="AK125" s="205"/>
      <c r="AL125" s="205"/>
      <c r="AM125" s="205"/>
      <c r="AN125" s="205"/>
      <c r="AO125" s="205"/>
      <c r="AP125" s="205"/>
      <c r="AQ125" s="205"/>
    </row>
  </sheetData>
  <mergeCells count="1">
    <mergeCell ref="BF2:BG2"/>
  </mergeCells>
  <hyperlinks>
    <hyperlink ref="L1" location="Contents!A1" display="Contents"/>
    <hyperlink ref="BJ1" location="Contents!A1" display="Contents"/>
  </hyperlinks>
  <pageMargins left="0.7" right="0.7" top="0.75" bottom="0.75" header="0.3" footer="0.3"/>
</worksheet>
</file>

<file path=xl/worksheets/sheet16.xml><?xml version="1.0" encoding="utf-8"?>
<worksheet xmlns:r="http://schemas.openxmlformats.org/officeDocument/2006/relationships" xmlns="http://schemas.openxmlformats.org/spreadsheetml/2006/main">
  <dimension ref="A1:BK125"/>
  <sheetViews>
    <sheetView workbookViewId="0" showGridLines="0">
      <pane xSplit="1" ySplit="3" topLeftCell="AO90" state="frozen" activePane="bottomRight"/>
      <selection pane="bottomRight" activeCell="AT111" sqref="AT111"/>
    </sheetView>
  </sheetViews>
  <sheetFormatPr defaultRowHeight="10.2" defaultColWidth="11"/>
  <cols>
    <col min="1" max="1" customWidth="1" width="30.164062" style="124"/>
    <col min="2" max="43" customWidth="1" width="8.1640625" style="124"/>
    <col min="44" max="44" customWidth="1" width="9.5" style="124"/>
    <col min="45" max="45" customWidth="1" width="9.1640625" style="124"/>
    <col min="46" max="46" customWidth="1" width="9.5" style="124"/>
    <col min="47" max="47" customWidth="1" width="9.1640625" style="124"/>
    <col min="48" max="48" customWidth="1" width="8.832031" style="124"/>
    <col min="49" max="49" customWidth="1" width="9.5" style="124"/>
    <col min="50" max="50" customWidth="1" width="8.5" style="124"/>
    <col min="51" max="52" customWidth="1" width="9.5" style="124"/>
    <col min="53" max="55" customWidth="1" width="9.832031" style="124"/>
    <col min="56" max="56" customWidth="1" width="9.6640625" style="124"/>
    <col min="57" max="57" customWidth="1" width="10.332031" style="189"/>
    <col min="58" max="59" customWidth="0" width="11.5" style="124"/>
    <col min="60" max="60" customWidth="1" width="8.1640625" style="124"/>
    <col min="61" max="16384" customWidth="0" width="11.5" style="124"/>
  </cols>
  <sheetData>
    <row r="1" spans="8:8" ht="13.2">
      <c r="A1" s="119" t="s">
        <v>329</v>
      </c>
      <c r="L1" s="21" t="s">
        <v>89</v>
      </c>
      <c r="BH1" s="190"/>
      <c r="BJ1" s="21" t="s">
        <v>89</v>
      </c>
    </row>
    <row r="2" spans="8:8">
      <c r="BF2" s="190" t="s">
        <v>90</v>
      </c>
      <c r="BG2" s="190"/>
      <c r="BH2" s="190" t="s">
        <v>91</v>
      </c>
    </row>
    <row r="3" spans="8:8">
      <c r="A3" s="124" t="s">
        <v>308</v>
      </c>
      <c r="B3" s="124">
        <v>1965.0</v>
      </c>
      <c r="C3" s="124">
        <v>1966.0</v>
      </c>
      <c r="D3" s="124">
        <v>1967.0</v>
      </c>
      <c r="E3" s="124">
        <v>1968.0</v>
      </c>
      <c r="F3" s="124">
        <v>1969.0</v>
      </c>
      <c r="G3" s="124">
        <v>1970.0</v>
      </c>
      <c r="H3" s="124">
        <v>1971.0</v>
      </c>
      <c r="I3" s="124">
        <v>1972.0</v>
      </c>
      <c r="J3" s="124">
        <v>1973.0</v>
      </c>
      <c r="K3" s="124">
        <v>1974.0</v>
      </c>
      <c r="L3" s="124">
        <v>1975.0</v>
      </c>
      <c r="M3" s="124">
        <v>1976.0</v>
      </c>
      <c r="N3" s="124">
        <v>1977.0</v>
      </c>
      <c r="O3" s="124">
        <v>1978.0</v>
      </c>
      <c r="P3" s="124">
        <v>1979.0</v>
      </c>
      <c r="Q3" s="124">
        <v>1980.0</v>
      </c>
      <c r="R3" s="124">
        <v>1981.0</v>
      </c>
      <c r="S3" s="124">
        <v>1982.0</v>
      </c>
      <c r="T3" s="124">
        <v>1983.0</v>
      </c>
      <c r="U3" s="124">
        <v>1984.0</v>
      </c>
      <c r="V3" s="124">
        <v>1985.0</v>
      </c>
      <c r="W3" s="124">
        <v>1986.0</v>
      </c>
      <c r="X3" s="124">
        <v>1987.0</v>
      </c>
      <c r="Y3" s="124">
        <v>1988.0</v>
      </c>
      <c r="Z3" s="124">
        <v>1989.0</v>
      </c>
      <c r="AA3" s="124">
        <v>1990.0</v>
      </c>
      <c r="AB3" s="124">
        <v>1991.0</v>
      </c>
      <c r="AC3" s="124">
        <v>1992.0</v>
      </c>
      <c r="AD3" s="124">
        <v>1993.0</v>
      </c>
      <c r="AE3" s="124">
        <v>1994.0</v>
      </c>
      <c r="AF3" s="124">
        <v>1995.0</v>
      </c>
      <c r="AG3" s="124">
        <v>1996.0</v>
      </c>
      <c r="AH3" s="124">
        <v>1997.0</v>
      </c>
      <c r="AI3" s="124">
        <v>1998.0</v>
      </c>
      <c r="AJ3" s="124">
        <v>1999.0</v>
      </c>
      <c r="AK3" s="124">
        <v>2000.0</v>
      </c>
      <c r="AL3" s="124">
        <v>2001.0</v>
      </c>
      <c r="AM3" s="124">
        <v>2002.0</v>
      </c>
      <c r="AN3" s="124">
        <v>2003.0</v>
      </c>
      <c r="AO3" s="124">
        <v>2004.0</v>
      </c>
      <c r="AP3" s="124">
        <v>2005.0</v>
      </c>
      <c r="AQ3" s="124">
        <v>2006.0</v>
      </c>
      <c r="AR3" s="124">
        <v>2007.0</v>
      </c>
      <c r="AS3" s="124">
        <v>2008.0</v>
      </c>
      <c r="AT3" s="124">
        <v>2009.0</v>
      </c>
      <c r="AU3" s="124">
        <v>2010.0</v>
      </c>
      <c r="AV3" s="124">
        <v>2011.0</v>
      </c>
      <c r="AW3" s="118">
        <v>2012.0</v>
      </c>
      <c r="AX3" s="118">
        <v>2013.0</v>
      </c>
      <c r="AY3" s="118">
        <v>2014.0</v>
      </c>
      <c r="AZ3" s="118">
        <v>2015.0</v>
      </c>
      <c r="BA3" s="118">
        <v>2016.0</v>
      </c>
      <c r="BB3" s="118">
        <v>2017.0</v>
      </c>
      <c r="BC3" s="118">
        <v>2018.0</v>
      </c>
      <c r="BD3" s="118">
        <v>2019.0</v>
      </c>
      <c r="BE3" s="133">
        <v>2020.0</v>
      </c>
      <c r="BF3" s="190">
        <v>2020.0</v>
      </c>
      <c r="BG3" s="190" t="s">
        <v>93</v>
      </c>
      <c r="BH3" s="190">
        <v>2020.0</v>
      </c>
    </row>
    <row r="4" spans="8:8">
      <c r="B4" s="191"/>
      <c r="C4" s="191"/>
      <c r="D4" s="191"/>
      <c r="E4" s="191"/>
      <c r="F4" s="191"/>
      <c r="G4" s="191"/>
      <c r="H4" s="191"/>
      <c r="I4" s="191"/>
      <c r="J4" s="191"/>
      <c r="K4" s="191"/>
      <c r="L4" s="191"/>
      <c r="M4" s="191"/>
      <c r="N4" s="191"/>
      <c r="O4" s="191"/>
      <c r="P4" s="191"/>
      <c r="Q4" s="191"/>
      <c r="R4" s="191"/>
      <c r="S4" s="191"/>
      <c r="T4" s="191"/>
      <c r="U4" s="191"/>
      <c r="V4" s="191"/>
      <c r="W4" s="191"/>
      <c r="X4" s="191"/>
      <c r="Y4" s="191"/>
      <c r="Z4" s="191"/>
      <c r="AA4" s="191"/>
      <c r="AB4" s="191"/>
      <c r="AC4" s="191"/>
      <c r="AD4" s="191"/>
      <c r="AE4" s="191"/>
      <c r="AF4" s="191"/>
      <c r="AG4" s="191"/>
      <c r="AH4" s="191"/>
      <c r="AI4" s="191"/>
      <c r="AJ4" s="191"/>
      <c r="AK4" s="191"/>
      <c r="AL4" s="191"/>
      <c r="AM4" s="191"/>
      <c r="AN4" s="191"/>
      <c r="AO4" s="191"/>
      <c r="AP4" s="191"/>
      <c r="AQ4" s="191"/>
      <c r="AR4" s="191"/>
      <c r="AS4" s="191"/>
      <c r="AT4" s="191"/>
      <c r="AU4" s="191"/>
      <c r="AV4" s="191"/>
      <c r="AW4" s="191"/>
      <c r="AX4" s="191"/>
      <c r="AY4" s="191"/>
      <c r="AZ4" s="191"/>
      <c r="BA4" s="191"/>
      <c r="BB4" s="191"/>
      <c r="BC4" s="191"/>
      <c r="BD4" s="191"/>
      <c r="BE4" s="192"/>
      <c r="BF4" s="193"/>
      <c r="BG4" s="193"/>
      <c r="BH4" s="193"/>
    </row>
    <row r="5" spans="8:8">
      <c r="A5" s="124" t="s">
        <v>94</v>
      </c>
      <c r="B5" s="191">
        <v>1108.11630136986</v>
      </c>
      <c r="C5" s="191">
        <v>1167.46879452055</v>
      </c>
      <c r="D5" s="191">
        <v>1245.55706849315</v>
      </c>
      <c r="E5" s="191">
        <v>1322.15734972678</v>
      </c>
      <c r="F5" s="191">
        <v>1380.19032876712</v>
      </c>
      <c r="G5" s="191">
        <v>1471.57975342466</v>
      </c>
      <c r="H5" s="191">
        <v>1512.12824657534</v>
      </c>
      <c r="I5" s="191">
        <v>1588.90923497268</v>
      </c>
      <c r="J5" s="191">
        <v>1754.88564418526</v>
      </c>
      <c r="K5" s="191">
        <v>1787.26186834751</v>
      </c>
      <c r="L5" s="191">
        <v>1775.00700956575</v>
      </c>
      <c r="M5" s="191">
        <v>1814.36845485401</v>
      </c>
      <c r="N5" s="191">
        <v>1835.75182699438</v>
      </c>
      <c r="O5" s="191">
        <v>1904.88653972705</v>
      </c>
      <c r="P5" s="191">
        <v>1985.76422543307</v>
      </c>
      <c r="Q5" s="191">
        <v>1943.48650276442</v>
      </c>
      <c r="R5" s="191">
        <v>1875.59200747879</v>
      </c>
      <c r="S5" s="191">
        <v>1731.75020499681</v>
      </c>
      <c r="T5" s="191">
        <v>1648.75650842303</v>
      </c>
      <c r="U5" s="191">
        <v>1666.37676759913</v>
      </c>
      <c r="V5" s="191">
        <v>1698.98570711917</v>
      </c>
      <c r="W5" s="191">
        <v>1756.0664482388</v>
      </c>
      <c r="X5" s="191">
        <v>1811.1994773639</v>
      </c>
      <c r="Y5" s="191">
        <v>1906.42188297806</v>
      </c>
      <c r="Z5" s="191">
        <v>1977.10518219265</v>
      </c>
      <c r="AA5" s="191">
        <v>1754.77883604211</v>
      </c>
      <c r="AB5" s="191">
        <v>1677.29808675812</v>
      </c>
      <c r="AC5" s="191">
        <v>1720.94370908637</v>
      </c>
      <c r="AD5" s="191">
        <v>1751.97907024737</v>
      </c>
      <c r="AE5" s="191">
        <v>1793.05789341016</v>
      </c>
      <c r="AF5" s="191">
        <v>1898.86801503101</v>
      </c>
      <c r="AG5" s="191">
        <v>1936.48321613668</v>
      </c>
      <c r="AH5" s="191">
        <v>2002.61370435231</v>
      </c>
      <c r="AI5" s="191">
        <v>2033.5749219629</v>
      </c>
      <c r="AJ5" s="191">
        <v>2092.13877737896</v>
      </c>
      <c r="AK5" s="191">
        <v>2062.66692329661</v>
      </c>
      <c r="AL5" s="191">
        <v>2138.49366397594</v>
      </c>
      <c r="AM5" s="191">
        <v>2231.63800653117</v>
      </c>
      <c r="AN5" s="191">
        <v>2301.75798600256</v>
      </c>
      <c r="AO5" s="191">
        <v>2400.70514155893</v>
      </c>
      <c r="AP5" s="191">
        <v>2342.38452279853</v>
      </c>
      <c r="AQ5" s="191">
        <v>2373.47052246434</v>
      </c>
      <c r="AR5" s="191">
        <v>2433.70360286479</v>
      </c>
      <c r="AS5" s="191">
        <v>2338.65935626959</v>
      </c>
      <c r="AT5" s="191">
        <v>2284.5819857953</v>
      </c>
      <c r="AU5" s="191">
        <v>2385.61491642702</v>
      </c>
      <c r="AV5" s="191">
        <v>2399.91431777935</v>
      </c>
      <c r="AW5" s="191">
        <v>2423.73539095766</v>
      </c>
      <c r="AX5" s="191">
        <v>2419.49822468872</v>
      </c>
      <c r="AY5" s="191">
        <v>2418.76929366578</v>
      </c>
      <c r="AZ5" s="191">
        <v>2442.00368450096</v>
      </c>
      <c r="BA5" s="191">
        <v>2452.03734936325</v>
      </c>
      <c r="BB5" s="191">
        <v>2422.99880593394</v>
      </c>
      <c r="BC5" s="191">
        <v>2500.8063496891</v>
      </c>
      <c r="BD5" s="191">
        <v>2536.76673139157</v>
      </c>
      <c r="BE5" s="192">
        <v>2282.47884837864</v>
      </c>
      <c r="BF5" s="193">
        <v>-0.100240940511481</v>
      </c>
      <c r="BG5" s="193">
        <v>0.0105257359350419</v>
      </c>
      <c r="BH5" s="193">
        <v>0.0257973216172391</v>
      </c>
    </row>
    <row r="6" spans="8:8">
      <c r="A6" s="124" t="s">
        <v>95</v>
      </c>
      <c r="B6" s="191">
        <v>315.87108772763</v>
      </c>
      <c r="C6" s="191">
        <v>333.048483681859</v>
      </c>
      <c r="D6" s="191">
        <v>357.305957108298</v>
      </c>
      <c r="E6" s="191">
        <v>386.144762357246</v>
      </c>
      <c r="F6" s="191">
        <v>410.021905638255</v>
      </c>
      <c r="G6" s="191">
        <v>440.735987236379</v>
      </c>
      <c r="H6" s="191">
        <v>467.284851511599</v>
      </c>
      <c r="I6" s="191">
        <v>523.353166142716</v>
      </c>
      <c r="J6" s="191">
        <v>564.177805458674</v>
      </c>
      <c r="K6" s="191">
        <v>629.457069264904</v>
      </c>
      <c r="L6" s="191">
        <v>690.248844328352</v>
      </c>
      <c r="M6" s="191">
        <v>753.827059215317</v>
      </c>
      <c r="N6" s="191">
        <v>780.156300063818</v>
      </c>
      <c r="O6" s="191">
        <v>888.948442422713</v>
      </c>
      <c r="P6" s="191">
        <v>961.922471675151</v>
      </c>
      <c r="Q6" s="191">
        <v>1071.68922981013</v>
      </c>
      <c r="R6" s="191">
        <v>1195.70253348966</v>
      </c>
      <c r="S6" s="191">
        <v>1254.6380253343</v>
      </c>
      <c r="T6" s="191">
        <v>1227.6879883198</v>
      </c>
      <c r="U6" s="191">
        <v>1293.31785258334</v>
      </c>
      <c r="V6" s="191">
        <v>1356.87273485804</v>
      </c>
      <c r="W6" s="191">
        <v>1393.82972074385</v>
      </c>
      <c r="X6" s="191">
        <v>1448.32235540747</v>
      </c>
      <c r="Y6" s="191">
        <v>1434.99800052099</v>
      </c>
      <c r="Z6" s="191">
        <v>1537.5411403553</v>
      </c>
      <c r="AA6" s="191">
        <v>1610.78580397453</v>
      </c>
      <c r="AB6" s="191">
        <v>1686.53032582852</v>
      </c>
      <c r="AC6" s="191">
        <v>1708.33885000207</v>
      </c>
      <c r="AD6" s="191">
        <v>1714.92747256564</v>
      </c>
      <c r="AE6" s="191">
        <v>1824.3367854376</v>
      </c>
      <c r="AF6" s="191">
        <v>1722.42166256549</v>
      </c>
      <c r="AG6" s="191">
        <v>1744.85854090072</v>
      </c>
      <c r="AH6" s="191">
        <v>1783.88364618056</v>
      </c>
      <c r="AI6" s="191">
        <v>1881.03406052331</v>
      </c>
      <c r="AJ6" s="191">
        <v>1874.44237846807</v>
      </c>
      <c r="AK6" s="191">
        <v>1951.93053052827</v>
      </c>
      <c r="AL6" s="191">
        <v>1925.03486566438</v>
      </c>
      <c r="AM6" s="191">
        <v>1847.96149163389</v>
      </c>
      <c r="AN6" s="191">
        <v>1900.67899929652</v>
      </c>
      <c r="AO6" s="191">
        <v>1975.24698997599</v>
      </c>
      <c r="AP6" s="191">
        <v>2017.37775149578</v>
      </c>
      <c r="AQ6" s="191">
        <v>2008.08636324613</v>
      </c>
      <c r="AR6" s="191">
        <v>2088.87389890283</v>
      </c>
      <c r="AS6" s="191">
        <v>2080.43664320712</v>
      </c>
      <c r="AT6" s="191">
        <v>2021.32115397006</v>
      </c>
      <c r="AU6" s="191">
        <v>2039.73880087796</v>
      </c>
      <c r="AV6" s="191">
        <v>2065.14367740353</v>
      </c>
      <c r="AW6" s="191">
        <v>2082.99948686381</v>
      </c>
      <c r="AX6" s="191">
        <v>2034.16349388088</v>
      </c>
      <c r="AY6" s="191">
        <v>1959.69488556214</v>
      </c>
      <c r="AZ6" s="191">
        <v>1939.28859368485</v>
      </c>
      <c r="BA6" s="191">
        <v>1950.17857739167</v>
      </c>
      <c r="BB6" s="191">
        <v>1883.22742110344</v>
      </c>
      <c r="BC6" s="191">
        <v>1835.9579463834</v>
      </c>
      <c r="BD6" s="191">
        <v>1698.19645696697</v>
      </c>
      <c r="BE6" s="192">
        <v>1312.28888677302</v>
      </c>
      <c r="BF6" s="193">
        <v>-0.227245539590391</v>
      </c>
      <c r="BG6" s="193">
        <v>-0.0172676310850851</v>
      </c>
      <c r="BH6" s="193">
        <v>0.0148319177156275</v>
      </c>
    </row>
    <row r="7" spans="8:8">
      <c r="A7" s="124" t="s">
        <v>96</v>
      </c>
      <c r="B7" s="191">
        <v>11512.436</v>
      </c>
      <c r="C7" s="191">
        <v>12084.373</v>
      </c>
      <c r="D7" s="191">
        <v>12560.345</v>
      </c>
      <c r="E7" s="191">
        <v>13392.866</v>
      </c>
      <c r="F7" s="191">
        <v>14136.795</v>
      </c>
      <c r="G7" s="191">
        <v>14697.186</v>
      </c>
      <c r="H7" s="191">
        <v>15212.493</v>
      </c>
      <c r="I7" s="191">
        <v>16366.984</v>
      </c>
      <c r="J7" s="191">
        <v>17307.679</v>
      </c>
      <c r="K7" s="191">
        <v>16652.71</v>
      </c>
      <c r="L7" s="191">
        <v>16321.959</v>
      </c>
      <c r="M7" s="191">
        <v>17461.066</v>
      </c>
      <c r="N7" s="191">
        <v>18431.419</v>
      </c>
      <c r="O7" s="191">
        <v>18846.622</v>
      </c>
      <c r="P7" s="191">
        <v>18512.54</v>
      </c>
      <c r="Q7" s="191">
        <v>17055.861</v>
      </c>
      <c r="R7" s="191">
        <v>16057.6946575342</v>
      </c>
      <c r="S7" s="191">
        <v>15295.7197671233</v>
      </c>
      <c r="T7" s="191">
        <v>15231.1346164384</v>
      </c>
      <c r="U7" s="191">
        <v>15725.6142349727</v>
      </c>
      <c r="V7" s="191">
        <v>15726.4173150685</v>
      </c>
      <c r="W7" s="191">
        <v>16280.6269315068</v>
      </c>
      <c r="X7" s="191">
        <v>16665.0500136986</v>
      </c>
      <c r="Y7" s="191">
        <v>17283.3130054645</v>
      </c>
      <c r="Z7" s="191">
        <v>17325.1523287671</v>
      </c>
      <c r="AA7" s="191">
        <v>16939.7255232877</v>
      </c>
      <c r="AB7" s="191">
        <v>16657.3251205479</v>
      </c>
      <c r="AC7" s="191">
        <v>16968.7811994535</v>
      </c>
      <c r="AD7" s="191">
        <v>17161.6513287671</v>
      </c>
      <c r="AE7" s="191">
        <v>17634.0799178082</v>
      </c>
      <c r="AF7" s="191">
        <v>17634.4000821918</v>
      </c>
      <c r="AG7" s="191">
        <v>18244.3966229508</v>
      </c>
      <c r="AH7" s="191">
        <v>18538.3892739726</v>
      </c>
      <c r="AI7" s="191">
        <v>18826.629890411</v>
      </c>
      <c r="AJ7" s="191">
        <v>19425.2296575342</v>
      </c>
      <c r="AK7" s="191">
        <v>19593.5189726776</v>
      </c>
      <c r="AL7" s="191">
        <v>19534.4873589041</v>
      </c>
      <c r="AM7" s="191">
        <v>19625.0091753425</v>
      </c>
      <c r="AN7" s="191">
        <v>19848.2815068493</v>
      </c>
      <c r="AO7" s="191">
        <v>20498.3244863388</v>
      </c>
      <c r="AP7" s="191">
        <v>20531.4815945206</v>
      </c>
      <c r="AQ7" s="191">
        <v>20312.8497424658</v>
      </c>
      <c r="AR7" s="191">
        <v>20208.1432054795</v>
      </c>
      <c r="AS7" s="191">
        <v>18848.2848415301</v>
      </c>
      <c r="AT7" s="191">
        <v>18030.470369863</v>
      </c>
      <c r="AU7" s="191">
        <v>18321.7943671233</v>
      </c>
      <c r="AV7" s="191">
        <v>17996.6499726027</v>
      </c>
      <c r="AW7" s="191">
        <v>17585.8590273224</v>
      </c>
      <c r="AX7" s="191">
        <v>18011.2347479452</v>
      </c>
      <c r="AY7" s="191">
        <v>18131.0694958904</v>
      </c>
      <c r="AZ7" s="191">
        <v>18524.4058410959</v>
      </c>
      <c r="BA7" s="191">
        <v>18622.3046256831</v>
      </c>
      <c r="BB7" s="191">
        <v>18877.5375342466</v>
      </c>
      <c r="BC7" s="191">
        <v>19446.7482465753</v>
      </c>
      <c r="BD7" s="191">
        <v>19475.3751479452</v>
      </c>
      <c r="BE7" s="192">
        <v>17177.6476229508</v>
      </c>
      <c r="BF7" s="193">
        <v>-0.117981168914059</v>
      </c>
      <c r="BG7" s="193">
        <v>0.00773856204381951</v>
      </c>
      <c r="BH7" s="193">
        <v>0.194147385274412</v>
      </c>
    </row>
    <row r="8" spans="8:8">
      <c r="A8" s="134" t="s">
        <v>97</v>
      </c>
      <c r="B8" s="194">
        <v>12936.4233890975</v>
      </c>
      <c r="C8" s="194">
        <v>13584.8902782024</v>
      </c>
      <c r="D8" s="194">
        <v>14163.2080256014</v>
      </c>
      <c r="E8" s="194">
        <v>15101.168112084</v>
      </c>
      <c r="F8" s="194">
        <v>15927.0072344054</v>
      </c>
      <c r="G8" s="194">
        <v>16609.501740661</v>
      </c>
      <c r="H8" s="194">
        <v>17191.9060980869</v>
      </c>
      <c r="I8" s="194">
        <v>18479.2464011154</v>
      </c>
      <c r="J8" s="194">
        <v>19626.7424496439</v>
      </c>
      <c r="K8" s="194">
        <v>19069.4289376124</v>
      </c>
      <c r="L8" s="194">
        <v>18787.2148538941</v>
      </c>
      <c r="M8" s="194">
        <v>20029.2615140693</v>
      </c>
      <c r="N8" s="194">
        <v>21047.3271270582</v>
      </c>
      <c r="O8" s="194">
        <v>21640.4569821498</v>
      </c>
      <c r="P8" s="194">
        <v>21460.2266971082</v>
      </c>
      <c r="Q8" s="194">
        <v>20071.0367325746</v>
      </c>
      <c r="R8" s="194">
        <v>19128.9891985027</v>
      </c>
      <c r="S8" s="194">
        <v>18282.1079974544</v>
      </c>
      <c r="T8" s="194">
        <v>18107.5791131812</v>
      </c>
      <c r="U8" s="194">
        <v>18685.3088551552</v>
      </c>
      <c r="V8" s="194">
        <v>18782.2757570457</v>
      </c>
      <c r="W8" s="194">
        <v>19430.5231004895</v>
      </c>
      <c r="X8" s="194">
        <v>19924.57184647</v>
      </c>
      <c r="Y8" s="194">
        <v>20624.7328889635</v>
      </c>
      <c r="Z8" s="194">
        <v>20839.7986513151</v>
      </c>
      <c r="AA8" s="194">
        <v>20305.2901633043</v>
      </c>
      <c r="AB8" s="194">
        <v>20021.1535331346</v>
      </c>
      <c r="AC8" s="194">
        <v>20398.063758542</v>
      </c>
      <c r="AD8" s="194">
        <v>20628.5578715801</v>
      </c>
      <c r="AE8" s="194">
        <v>21251.474596656</v>
      </c>
      <c r="AF8" s="194">
        <v>21255.6897597883</v>
      </c>
      <c r="AG8" s="194">
        <v>21925.7383799882</v>
      </c>
      <c r="AH8" s="194">
        <v>22324.8866245055</v>
      </c>
      <c r="AI8" s="194">
        <v>22741.2388728972</v>
      </c>
      <c r="AJ8" s="194">
        <v>23391.8108133813</v>
      </c>
      <c r="AK8" s="194">
        <v>23608.1164265025</v>
      </c>
      <c r="AL8" s="194">
        <v>23598.0158885444</v>
      </c>
      <c r="AM8" s="194">
        <v>23704.6086735075</v>
      </c>
      <c r="AN8" s="194">
        <v>24050.7184921484</v>
      </c>
      <c r="AO8" s="194">
        <v>24874.2766178737</v>
      </c>
      <c r="AP8" s="194">
        <v>24891.2438688149</v>
      </c>
      <c r="AQ8" s="194">
        <v>24694.4066281762</v>
      </c>
      <c r="AR8" s="194">
        <v>24730.7207072471</v>
      </c>
      <c r="AS8" s="194">
        <v>23267.3808410068</v>
      </c>
      <c r="AT8" s="194">
        <v>22336.3735096284</v>
      </c>
      <c r="AU8" s="194">
        <v>22747.1480844283</v>
      </c>
      <c r="AV8" s="194">
        <v>22461.7079677856</v>
      </c>
      <c r="AW8" s="194">
        <v>22092.5939051439</v>
      </c>
      <c r="AX8" s="194">
        <v>22464.8964665148</v>
      </c>
      <c r="AY8" s="194">
        <v>22509.5336751183</v>
      </c>
      <c r="AZ8" s="194">
        <v>22905.6981192817</v>
      </c>
      <c r="BA8" s="194">
        <v>23024.520552438</v>
      </c>
      <c r="BB8" s="194">
        <v>23183.763761284</v>
      </c>
      <c r="BC8" s="194">
        <v>23783.5125426478</v>
      </c>
      <c r="BD8" s="194">
        <v>23710.3383363037</v>
      </c>
      <c r="BE8" s="194">
        <v>20772.4153581025</v>
      </c>
      <c r="BF8" s="195">
        <v>-0.123908943707602</v>
      </c>
      <c r="BG8" s="195">
        <v>0.00598732490410736</v>
      </c>
      <c r="BH8" s="195">
        <v>0.234776624607279</v>
      </c>
    </row>
    <row r="9" spans="8:8">
      <c r="B9" s="191"/>
      <c r="C9" s="191"/>
      <c r="D9" s="191"/>
      <c r="E9" s="191"/>
      <c r="F9" s="191"/>
      <c r="G9" s="191"/>
      <c r="H9" s="191"/>
      <c r="I9" s="191"/>
      <c r="J9" s="191"/>
      <c r="K9" s="191"/>
      <c r="L9" s="191"/>
      <c r="M9" s="191"/>
      <c r="N9" s="191"/>
      <c r="O9" s="191"/>
      <c r="P9" s="191"/>
      <c r="Q9" s="191"/>
      <c r="R9" s="191"/>
      <c r="S9" s="191"/>
      <c r="T9" s="191"/>
      <c r="U9" s="191"/>
      <c r="V9" s="191"/>
      <c r="W9" s="191"/>
      <c r="X9" s="191"/>
      <c r="Y9" s="191"/>
      <c r="Z9" s="191"/>
      <c r="AA9" s="191"/>
      <c r="AB9" s="191"/>
      <c r="AC9" s="191"/>
      <c r="AD9" s="191"/>
      <c r="AE9" s="191"/>
      <c r="AF9" s="191"/>
      <c r="AG9" s="191"/>
      <c r="AH9" s="191"/>
      <c r="AI9" s="191"/>
      <c r="AJ9" s="191"/>
      <c r="AK9" s="191"/>
      <c r="AL9" s="191"/>
      <c r="AM9" s="191"/>
      <c r="AN9" s="191"/>
      <c r="AO9" s="191"/>
      <c r="AP9" s="191"/>
      <c r="AQ9" s="191"/>
      <c r="AR9" s="191"/>
      <c r="AS9" s="191"/>
      <c r="AT9" s="191"/>
      <c r="AU9" s="191"/>
      <c r="AV9" s="191"/>
      <c r="AW9" s="191"/>
      <c r="AX9" s="191"/>
      <c r="AY9" s="191"/>
      <c r="AZ9" s="191"/>
      <c r="BA9" s="191"/>
      <c r="BB9" s="191"/>
      <c r="BC9" s="191"/>
      <c r="BD9" s="191"/>
      <c r="BE9" s="192"/>
      <c r="BF9" s="193"/>
      <c r="BG9" s="193"/>
      <c r="BH9" s="193"/>
    </row>
    <row r="10" spans="8:8">
      <c r="A10" s="124" t="s">
        <v>98</v>
      </c>
      <c r="B10" s="191">
        <v>455.9048223894</v>
      </c>
      <c r="C10" s="191">
        <v>471.14526542501</v>
      </c>
      <c r="D10" s="191">
        <v>484.093000648114</v>
      </c>
      <c r="E10" s="191">
        <v>493.491220485282</v>
      </c>
      <c r="F10" s="191">
        <v>516.678254389082</v>
      </c>
      <c r="G10" s="191">
        <v>473.100911694442</v>
      </c>
      <c r="H10" s="191">
        <v>505.333808219178</v>
      </c>
      <c r="I10" s="191">
        <v>501.607240437159</v>
      </c>
      <c r="J10" s="191">
        <v>507.443178082192</v>
      </c>
      <c r="K10" s="191">
        <v>505.925753424658</v>
      </c>
      <c r="L10" s="191">
        <v>481.832602739726</v>
      </c>
      <c r="M10" s="191">
        <v>494.381830601093</v>
      </c>
      <c r="N10" s="191">
        <v>520.365589041096</v>
      </c>
      <c r="O10" s="191">
        <v>509.295506849315</v>
      </c>
      <c r="P10" s="191">
        <v>546.847780821918</v>
      </c>
      <c r="Q10" s="191">
        <v>503.702486338798</v>
      </c>
      <c r="R10" s="191">
        <v>475.940931506849</v>
      </c>
      <c r="S10" s="191">
        <v>454.560520547945</v>
      </c>
      <c r="T10" s="191">
        <v>463.000684931507</v>
      </c>
      <c r="U10" s="191">
        <v>441.893196721311</v>
      </c>
      <c r="V10" s="191">
        <v>412.377232876712</v>
      </c>
      <c r="W10" s="191">
        <v>439.34698630137</v>
      </c>
      <c r="X10" s="191">
        <v>466.998712328767</v>
      </c>
      <c r="Y10" s="191">
        <v>469.170218579235</v>
      </c>
      <c r="Z10" s="191">
        <v>434.143561643836</v>
      </c>
      <c r="AA10" s="191">
        <v>406.84504109589</v>
      </c>
      <c r="AB10" s="191">
        <v>425.548164383562</v>
      </c>
      <c r="AC10" s="191">
        <v>446.831420765027</v>
      </c>
      <c r="AD10" s="191">
        <v>440.779178082192</v>
      </c>
      <c r="AE10" s="191">
        <v>461.393424657534</v>
      </c>
      <c r="AF10" s="191">
        <v>458.979780821918</v>
      </c>
      <c r="AG10" s="191">
        <v>460.443415300546</v>
      </c>
      <c r="AH10" s="191">
        <v>486.971095890411</v>
      </c>
      <c r="AI10" s="191">
        <v>499.50301369863</v>
      </c>
      <c r="AJ10" s="191">
        <v>504.464219178082</v>
      </c>
      <c r="AK10" s="191">
        <v>467.263387978142</v>
      </c>
      <c r="AL10" s="191">
        <v>445.532246575342</v>
      </c>
      <c r="AM10" s="191">
        <v>422.879698630137</v>
      </c>
      <c r="AN10" s="191">
        <v>432.236109589041</v>
      </c>
      <c r="AO10" s="191">
        <v>461.329316939891</v>
      </c>
      <c r="AP10" s="191">
        <v>481.569952054795</v>
      </c>
      <c r="AQ10" s="191">
        <v>507.184936174065</v>
      </c>
      <c r="AR10" s="191">
        <v>566.687612787522</v>
      </c>
      <c r="AS10" s="191">
        <v>571.321619251913</v>
      </c>
      <c r="AT10" s="191">
        <v>551.290288458224</v>
      </c>
      <c r="AU10" s="191">
        <v>584.710837244322</v>
      </c>
      <c r="AV10" s="191">
        <v>611.9411245946</v>
      </c>
      <c r="AW10" s="191">
        <v>647.341905395379</v>
      </c>
      <c r="AX10" s="191">
        <v>688.164207230489</v>
      </c>
      <c r="AY10" s="191">
        <v>678.431714242543</v>
      </c>
      <c r="AZ10" s="191">
        <v>693.614133340417</v>
      </c>
      <c r="BA10" s="191">
        <v>675.24909962021</v>
      </c>
      <c r="BB10" s="191">
        <v>669.594027225877</v>
      </c>
      <c r="BC10" s="191">
        <v>640.478927943192</v>
      </c>
      <c r="BD10" s="191">
        <v>562.671370686856</v>
      </c>
      <c r="BE10" s="192">
        <v>502.648013838734</v>
      </c>
      <c r="BF10" s="193">
        <v>-0.106675690243226</v>
      </c>
      <c r="BG10" s="193">
        <v>0.00204551290794219</v>
      </c>
      <c r="BH10" s="193">
        <v>0.0056810920646539</v>
      </c>
    </row>
    <row r="11" spans="8:8">
      <c r="A11" s="124" t="s">
        <v>99</v>
      </c>
      <c r="B11" s="191">
        <v>305.673808219178</v>
      </c>
      <c r="C11" s="191">
        <v>334.602575342466</v>
      </c>
      <c r="D11" s="191">
        <v>344.540164383562</v>
      </c>
      <c r="E11" s="191">
        <v>412.43237704918</v>
      </c>
      <c r="F11" s="191">
        <v>456.564904109589</v>
      </c>
      <c r="G11" s="191">
        <v>512.724684931507</v>
      </c>
      <c r="H11" s="191">
        <v>564.487698630137</v>
      </c>
      <c r="I11" s="191">
        <v>648.893825136612</v>
      </c>
      <c r="J11" s="191">
        <v>797.461232876712</v>
      </c>
      <c r="K11" s="191">
        <v>859.652164383562</v>
      </c>
      <c r="L11" s="191">
        <v>888.312219178082</v>
      </c>
      <c r="M11" s="191">
        <v>957.88587431694</v>
      </c>
      <c r="N11" s="191">
        <v>981.551616438356</v>
      </c>
      <c r="O11" s="191">
        <v>1068.03443835616</v>
      </c>
      <c r="P11" s="191">
        <v>1123.28038356164</v>
      </c>
      <c r="Q11" s="191">
        <v>1079.82734972678</v>
      </c>
      <c r="R11" s="191">
        <v>1040.87079452055</v>
      </c>
      <c r="S11" s="191">
        <v>1066.57865753425</v>
      </c>
      <c r="T11" s="191">
        <v>1017.61205479452</v>
      </c>
      <c r="U11" s="191">
        <v>1031.30756830601</v>
      </c>
      <c r="V11" s="191">
        <v>1052.26032876712</v>
      </c>
      <c r="W11" s="191">
        <v>1167.6501369863</v>
      </c>
      <c r="X11" s="191">
        <v>1207.32704109589</v>
      </c>
      <c r="Y11" s="191">
        <v>1223.93830601093</v>
      </c>
      <c r="Z11" s="191">
        <v>1236.15134246575</v>
      </c>
      <c r="AA11" s="191">
        <v>1228.98279452055</v>
      </c>
      <c r="AB11" s="191">
        <v>1242.14969863014</v>
      </c>
      <c r="AC11" s="191">
        <v>1328.60775956284</v>
      </c>
      <c r="AD11" s="191">
        <v>1388.8384109589</v>
      </c>
      <c r="AE11" s="191">
        <v>1484.46947945205</v>
      </c>
      <c r="AF11" s="191">
        <v>1552.58024657534</v>
      </c>
      <c r="AG11" s="191">
        <v>1635.44743169399</v>
      </c>
      <c r="AH11" s="191">
        <v>1763.50597260274</v>
      </c>
      <c r="AI11" s="191">
        <v>1838.31090410959</v>
      </c>
      <c r="AJ11" s="191">
        <v>1889.45265753425</v>
      </c>
      <c r="AK11" s="191">
        <v>1843.15991803279</v>
      </c>
      <c r="AL11" s="191">
        <v>1885.89023436381</v>
      </c>
      <c r="AM11" s="191">
        <v>1844.87422608785</v>
      </c>
      <c r="AN11" s="191">
        <v>1794.20292784279</v>
      </c>
      <c r="AO11" s="191">
        <v>1853.61391776131</v>
      </c>
      <c r="AP11" s="191">
        <v>1894.23639785166</v>
      </c>
      <c r="AQ11" s="191">
        <v>1939.18187846776</v>
      </c>
      <c r="AR11" s="191">
        <v>2015.4502317951</v>
      </c>
      <c r="AS11" s="191">
        <v>2096.1878724086</v>
      </c>
      <c r="AT11" s="191">
        <v>2077.66976036712</v>
      </c>
      <c r="AU11" s="191">
        <v>2271.41358041872</v>
      </c>
      <c r="AV11" s="191">
        <v>2431.72987815933</v>
      </c>
      <c r="AW11" s="191">
        <v>2509.38629762695</v>
      </c>
      <c r="AX11" s="191">
        <v>2655.46509110032</v>
      </c>
      <c r="AY11" s="191">
        <v>2724.54633821513</v>
      </c>
      <c r="AZ11" s="191">
        <v>2557.88803252088</v>
      </c>
      <c r="BA11" s="191">
        <v>2433.37621233858</v>
      </c>
      <c r="BB11" s="191">
        <v>2480.5336990763</v>
      </c>
      <c r="BC11" s="191">
        <v>2391.87910397174</v>
      </c>
      <c r="BD11" s="191">
        <v>2438.40736574474</v>
      </c>
      <c r="BE11" s="192">
        <v>2322.53187567134</v>
      </c>
      <c r="BF11" s="193">
        <v>-0.0475209727879119</v>
      </c>
      <c r="BG11" s="193">
        <v>0.0161386586615955</v>
      </c>
      <c r="BH11" s="193">
        <v>0.0262500140167975</v>
      </c>
    </row>
    <row r="12" spans="8:8">
      <c r="A12" s="124" t="s">
        <v>100</v>
      </c>
      <c r="B12" s="191">
        <v>70.5169404544438</v>
      </c>
      <c r="C12" s="191">
        <v>77.4531444323939</v>
      </c>
      <c r="D12" s="191">
        <v>81.568630817591</v>
      </c>
      <c r="E12" s="191">
        <v>86.0635100175553</v>
      </c>
      <c r="F12" s="191">
        <v>92.4549440236719</v>
      </c>
      <c r="G12" s="191">
        <v>97.8377212909622</v>
      </c>
      <c r="H12" s="191">
        <v>108.043534246575</v>
      </c>
      <c r="I12" s="191">
        <v>114.29131147541</v>
      </c>
      <c r="J12" s="191">
        <v>109.558739726027</v>
      </c>
      <c r="K12" s="191">
        <v>105.071095890411</v>
      </c>
      <c r="L12" s="191">
        <v>92.0206575342466</v>
      </c>
      <c r="M12" s="191">
        <v>97.1053005464481</v>
      </c>
      <c r="N12" s="191">
        <v>100.023561643836</v>
      </c>
      <c r="O12" s="191">
        <v>108.82997260274</v>
      </c>
      <c r="P12" s="191">
        <v>109.886602739726</v>
      </c>
      <c r="Q12" s="191">
        <v>111.301775956284</v>
      </c>
      <c r="R12" s="191">
        <v>115.533178082192</v>
      </c>
      <c r="S12" s="191">
        <v>103.84602739726</v>
      </c>
      <c r="T12" s="191">
        <v>100.359917808219</v>
      </c>
      <c r="U12" s="191">
        <v>100.210956284153</v>
      </c>
      <c r="V12" s="191">
        <v>97.6763835616438</v>
      </c>
      <c r="W12" s="191">
        <v>104.421589041096</v>
      </c>
      <c r="X12" s="191">
        <v>109.388876712329</v>
      </c>
      <c r="Y12" s="191">
        <v>120.138770491803</v>
      </c>
      <c r="Z12" s="191">
        <v>132.93095890411</v>
      </c>
      <c r="AA12" s="191">
        <v>140.181589041096</v>
      </c>
      <c r="AB12" s="191">
        <v>156.361209235461</v>
      </c>
      <c r="AC12" s="191">
        <v>169.054385564629</v>
      </c>
      <c r="AD12" s="191">
        <v>184.814267042302</v>
      </c>
      <c r="AE12" s="191">
        <v>198.173708040797</v>
      </c>
      <c r="AF12" s="191">
        <v>217.738698624751</v>
      </c>
      <c r="AG12" s="191">
        <v>231.149846849959</v>
      </c>
      <c r="AH12" s="191">
        <v>249.525087180763</v>
      </c>
      <c r="AI12" s="191">
        <v>255.771639424169</v>
      </c>
      <c r="AJ12" s="191">
        <v>259.480688338166</v>
      </c>
      <c r="AK12" s="191">
        <v>253.12626863786</v>
      </c>
      <c r="AL12" s="191">
        <v>242.313976187851</v>
      </c>
      <c r="AM12" s="191">
        <v>251.973820347804</v>
      </c>
      <c r="AN12" s="191">
        <v>243.939351344799</v>
      </c>
      <c r="AO12" s="191">
        <v>257.406550255551</v>
      </c>
      <c r="AP12" s="191">
        <v>266.130208139691</v>
      </c>
      <c r="AQ12" s="191">
        <v>293.48980004735</v>
      </c>
      <c r="AR12" s="191">
        <v>377.102656176248</v>
      </c>
      <c r="AS12" s="191">
        <v>389.933182377336</v>
      </c>
      <c r="AT12" s="191">
        <v>383.491738469537</v>
      </c>
      <c r="AU12" s="191">
        <v>342.6394997484</v>
      </c>
      <c r="AV12" s="191">
        <v>371.009920718202</v>
      </c>
      <c r="AW12" s="191">
        <v>375.604930714341</v>
      </c>
      <c r="AX12" s="191">
        <v>362.476154777326</v>
      </c>
      <c r="AY12" s="191">
        <v>353.086367520403</v>
      </c>
      <c r="AZ12" s="191">
        <v>355.473135197033</v>
      </c>
      <c r="BA12" s="191">
        <v>377.022963648674</v>
      </c>
      <c r="BB12" s="191">
        <v>363.74145391053</v>
      </c>
      <c r="BC12" s="191">
        <v>378.95514498738</v>
      </c>
      <c r="BD12" s="191">
        <v>379.226252490821</v>
      </c>
      <c r="BE12" s="192">
        <v>346.642015156332</v>
      </c>
      <c r="BF12" s="193">
        <v>-0.0859229473710489</v>
      </c>
      <c r="BG12" s="193">
        <v>-0.00111788259183565</v>
      </c>
      <c r="BH12" s="193">
        <v>0.00391786130127253</v>
      </c>
    </row>
    <row r="13" spans="8:8">
      <c r="A13" s="124" t="s">
        <v>101</v>
      </c>
      <c r="B13" s="191">
        <v>81.4322912902151</v>
      </c>
      <c r="C13" s="191">
        <v>92.3936802981808</v>
      </c>
      <c r="D13" s="191">
        <v>93.3693149631617</v>
      </c>
      <c r="E13" s="191">
        <v>103.896542243863</v>
      </c>
      <c r="F13" s="191">
        <v>100.491948793413</v>
      </c>
      <c r="G13" s="191">
        <v>116.065892759588</v>
      </c>
      <c r="H13" s="191">
        <v>119.95295890411</v>
      </c>
      <c r="I13" s="191">
        <v>134.952650273224</v>
      </c>
      <c r="J13" s="191">
        <v>131.227123287671</v>
      </c>
      <c r="K13" s="191">
        <v>144.797863013699</v>
      </c>
      <c r="L13" s="191">
        <v>144.820630136986</v>
      </c>
      <c r="M13" s="191">
        <v>152.09262295082</v>
      </c>
      <c r="N13" s="191">
        <v>153.11501369863</v>
      </c>
      <c r="O13" s="191">
        <v>156.636876712329</v>
      </c>
      <c r="P13" s="191">
        <v>165.690273972603</v>
      </c>
      <c r="Q13" s="191">
        <v>157.058819672131</v>
      </c>
      <c r="R13" s="191">
        <v>161.494479452055</v>
      </c>
      <c r="S13" s="191">
        <v>165.906054794521</v>
      </c>
      <c r="T13" s="191">
        <v>171.870260273973</v>
      </c>
      <c r="U13" s="191">
        <v>171.386590163934</v>
      </c>
      <c r="V13" s="191">
        <v>178.59495890411</v>
      </c>
      <c r="W13" s="191">
        <v>177.610739726027</v>
      </c>
      <c r="X13" s="191">
        <v>187.036506849315</v>
      </c>
      <c r="Y13" s="191">
        <v>196.386371584699</v>
      </c>
      <c r="Z13" s="191">
        <v>202.672054794521</v>
      </c>
      <c r="AA13" s="191">
        <v>205.805616438356</v>
      </c>
      <c r="AB13" s="191">
        <v>211.115342465753</v>
      </c>
      <c r="AC13" s="191">
        <v>230.955054644809</v>
      </c>
      <c r="AD13" s="191">
        <v>245.592328767123</v>
      </c>
      <c r="AE13" s="191">
        <v>253.685479452055</v>
      </c>
      <c r="AF13" s="191">
        <v>266.221589041096</v>
      </c>
      <c r="AG13" s="191">
        <v>274.498420765027</v>
      </c>
      <c r="AH13" s="191">
        <v>281.481996027397</v>
      </c>
      <c r="AI13" s="191">
        <v>275.184055616438</v>
      </c>
      <c r="AJ13" s="191">
        <v>245.53862</v>
      </c>
      <c r="AK13" s="191">
        <v>238.962803278689</v>
      </c>
      <c r="AL13" s="191">
        <v>225.420082191781</v>
      </c>
      <c r="AM13" s="191">
        <v>221.286616438356</v>
      </c>
      <c r="AN13" s="191">
        <v>229.429950136986</v>
      </c>
      <c r="AO13" s="191">
        <v>228.213855464481</v>
      </c>
      <c r="AP13" s="191">
        <v>236.876568007554</v>
      </c>
      <c r="AQ13" s="191">
        <v>230.377002915857</v>
      </c>
      <c r="AR13" s="191">
        <v>227.118456900108</v>
      </c>
      <c r="AS13" s="191">
        <v>243.184879092741</v>
      </c>
      <c r="AT13" s="191">
        <v>240.757178843632</v>
      </c>
      <c r="AU13" s="191">
        <v>252.211837353608</v>
      </c>
      <c r="AV13" s="191">
        <v>259.399909404085</v>
      </c>
      <c r="AW13" s="191">
        <v>279.437947198226</v>
      </c>
      <c r="AX13" s="191">
        <v>277.472888163821</v>
      </c>
      <c r="AY13" s="191">
        <v>292.314546271709</v>
      </c>
      <c r="AZ13" s="191">
        <v>311.83761317322</v>
      </c>
      <c r="BA13" s="191">
        <v>319.518220463801</v>
      </c>
      <c r="BB13" s="191">
        <v>313.25732407261</v>
      </c>
      <c r="BC13" s="191">
        <v>322.147372104165</v>
      </c>
      <c r="BD13" s="191">
        <v>336.924818650689</v>
      </c>
      <c r="BE13" s="192">
        <v>274.506523391822</v>
      </c>
      <c r="BF13" s="193">
        <v>-0.185258822751137</v>
      </c>
      <c r="BG13" s="193">
        <v>0.0341781927482723</v>
      </c>
      <c r="BH13" s="193">
        <v>0.00310256240709497</v>
      </c>
    </row>
    <row r="14" spans="8:8">
      <c r="A14" s="124" t="s">
        <v>102</v>
      </c>
      <c r="B14" s="191">
        <v>13.3947945205479</v>
      </c>
      <c r="C14" s="191">
        <v>13.9693424657534</v>
      </c>
      <c r="D14" s="191">
        <v>15.110301369863</v>
      </c>
      <c r="E14" s="191">
        <v>18.0089344262295</v>
      </c>
      <c r="F14" s="191">
        <v>18.951095890411</v>
      </c>
      <c r="G14" s="191">
        <v>21.5135616438356</v>
      </c>
      <c r="H14" s="191">
        <v>23.8768493150685</v>
      </c>
      <c r="I14" s="191">
        <v>24.6568306010929</v>
      </c>
      <c r="J14" s="191">
        <v>27.4387123287671</v>
      </c>
      <c r="K14" s="191">
        <v>31.3469315068493</v>
      </c>
      <c r="L14" s="191">
        <v>30.7260547945205</v>
      </c>
      <c r="M14" s="191">
        <v>34.7018032786885</v>
      </c>
      <c r="N14" s="191">
        <v>43.5580821917808</v>
      </c>
      <c r="O14" s="191">
        <v>44.8395616438356</v>
      </c>
      <c r="P14" s="191">
        <v>47.7753150684931</v>
      </c>
      <c r="Q14" s="191">
        <v>61.9253278688525</v>
      </c>
      <c r="R14" s="191">
        <v>69.010301369863</v>
      </c>
      <c r="S14" s="191">
        <v>75.1618356164384</v>
      </c>
      <c r="T14" s="191">
        <v>68.8649863013699</v>
      </c>
      <c r="U14" s="191">
        <v>69.1429781420765</v>
      </c>
      <c r="V14" s="191">
        <v>85.1625753424658</v>
      </c>
      <c r="W14" s="191">
        <v>86.5212328767123</v>
      </c>
      <c r="X14" s="191">
        <v>87.6417808219178</v>
      </c>
      <c r="Y14" s="191">
        <v>103.019590163934</v>
      </c>
      <c r="Z14" s="191">
        <v>108.276602739726</v>
      </c>
      <c r="AA14" s="191">
        <v>111.393863013699</v>
      </c>
      <c r="AB14" s="191">
        <v>124.303506849315</v>
      </c>
      <c r="AC14" s="191">
        <v>123.496448087432</v>
      </c>
      <c r="AD14" s="191">
        <v>124.783068493151</v>
      </c>
      <c r="AE14" s="191">
        <v>135.326712328767</v>
      </c>
      <c r="AF14" s="191">
        <v>134.197397260274</v>
      </c>
      <c r="AG14" s="191">
        <v>149.430355191257</v>
      </c>
      <c r="AH14" s="191">
        <v>170.018383561644</v>
      </c>
      <c r="AI14" s="191">
        <v>171.589315068493</v>
      </c>
      <c r="AJ14" s="191">
        <v>150.907780821918</v>
      </c>
      <c r="AK14" s="191">
        <v>138.775683060109</v>
      </c>
      <c r="AL14" s="191">
        <v>144.073863013699</v>
      </c>
      <c r="AM14" s="191">
        <v>143.295917808219</v>
      </c>
      <c r="AN14" s="191">
        <v>147.512712328767</v>
      </c>
      <c r="AO14" s="191">
        <v>154.564605451445</v>
      </c>
      <c r="AP14" s="191">
        <v>169.154144422674</v>
      </c>
      <c r="AQ14" s="191">
        <v>179.653882778836</v>
      </c>
      <c r="AR14" s="191">
        <v>182.74945433787</v>
      </c>
      <c r="AS14" s="191">
        <v>188.074392466793</v>
      </c>
      <c r="AT14" s="191">
        <v>190.666616046936</v>
      </c>
      <c r="AU14" s="191">
        <v>220.332535656005</v>
      </c>
      <c r="AV14" s="191">
        <v>226.051079679136</v>
      </c>
      <c r="AW14" s="191">
        <v>232.885471064218</v>
      </c>
      <c r="AX14" s="191">
        <v>247.328796705816</v>
      </c>
      <c r="AY14" s="191">
        <v>260.213530498241</v>
      </c>
      <c r="AZ14" s="191">
        <v>253.941997121302</v>
      </c>
      <c r="BA14" s="191">
        <v>239.374979830696</v>
      </c>
      <c r="BB14" s="191">
        <v>236.469467736377</v>
      </c>
      <c r="BC14" s="191">
        <v>254.689365100724</v>
      </c>
      <c r="BD14" s="191">
        <v>248.600983803574</v>
      </c>
      <c r="BE14" s="192">
        <v>201.989483635587</v>
      </c>
      <c r="BF14" s="193">
        <v>-0.187495236160514</v>
      </c>
      <c r="BG14" s="193">
        <v>0.0268873843028934</v>
      </c>
      <c r="BH14" s="193">
        <v>0.00228295113286538</v>
      </c>
    </row>
    <row r="15" spans="8:8">
      <c r="A15" s="124" t="s">
        <v>103</v>
      </c>
      <c r="B15" s="191">
        <v>74.4382702821353</v>
      </c>
      <c r="C15" s="191">
        <v>94.6759218523454</v>
      </c>
      <c r="D15" s="191">
        <v>95.4485054904897</v>
      </c>
      <c r="E15" s="191">
        <v>95.2709889353352</v>
      </c>
      <c r="F15" s="191">
        <v>93.610038863248</v>
      </c>
      <c r="G15" s="191">
        <v>98.0366726400987</v>
      </c>
      <c r="H15" s="191">
        <v>97.9963287671233</v>
      </c>
      <c r="I15" s="191">
        <v>84.1957923497268</v>
      </c>
      <c r="J15" s="191">
        <v>99.888301369863</v>
      </c>
      <c r="K15" s="191">
        <v>118.088164383562</v>
      </c>
      <c r="L15" s="191">
        <v>120.067205479452</v>
      </c>
      <c r="M15" s="191">
        <v>120.617595628415</v>
      </c>
      <c r="N15" s="191">
        <v>120.076849315069</v>
      </c>
      <c r="O15" s="191">
        <v>118.240520547945</v>
      </c>
      <c r="P15" s="191">
        <v>123.117671232877</v>
      </c>
      <c r="Q15" s="191">
        <v>132.447021857923</v>
      </c>
      <c r="R15" s="191">
        <v>135.854109589041</v>
      </c>
      <c r="S15" s="191">
        <v>133.106301369863</v>
      </c>
      <c r="T15" s="191">
        <v>118.019369863014</v>
      </c>
      <c r="U15" s="191">
        <v>121.269371584699</v>
      </c>
      <c r="V15" s="191">
        <v>118.678410958904</v>
      </c>
      <c r="W15" s="191">
        <v>126.794493150685</v>
      </c>
      <c r="X15" s="191">
        <v>136.984767123288</v>
      </c>
      <c r="Y15" s="191">
        <v>134.834836065574</v>
      </c>
      <c r="Z15" s="191">
        <v>119.474493150685</v>
      </c>
      <c r="AA15" s="191">
        <v>119.331095890411</v>
      </c>
      <c r="AB15" s="191">
        <v>111.018383561644</v>
      </c>
      <c r="AC15" s="191">
        <v>116.202868852459</v>
      </c>
      <c r="AD15" s="191">
        <v>121.134657534247</v>
      </c>
      <c r="AE15" s="191">
        <v>131.600438356164</v>
      </c>
      <c r="AF15" s="191">
        <v>148.885616438356</v>
      </c>
      <c r="AG15" s="191">
        <v>153.989945355191</v>
      </c>
      <c r="AH15" s="191">
        <v>159.251506849315</v>
      </c>
      <c r="AI15" s="191">
        <v>154.630657534247</v>
      </c>
      <c r="AJ15" s="191">
        <v>159.235315068493</v>
      </c>
      <c r="AK15" s="191">
        <v>154.989098360656</v>
      </c>
      <c r="AL15" s="191">
        <v>147.28901369863</v>
      </c>
      <c r="AM15" s="191">
        <v>146.482022660274</v>
      </c>
      <c r="AN15" s="191">
        <v>139.315290871233</v>
      </c>
      <c r="AO15" s="191">
        <v>152.668207647541</v>
      </c>
      <c r="AP15" s="191">
        <v>154.127359672798</v>
      </c>
      <c r="AQ15" s="191">
        <v>146.72540010011</v>
      </c>
      <c r="AR15" s="191">
        <v>155.500422053129</v>
      </c>
      <c r="AS15" s="191">
        <v>172.886710821275</v>
      </c>
      <c r="AT15" s="191">
        <v>178.438023227397</v>
      </c>
      <c r="AU15" s="191">
        <v>190.75545349589</v>
      </c>
      <c r="AV15" s="191">
        <v>211.334379709018</v>
      </c>
      <c r="AW15" s="191">
        <v>211.549779012969</v>
      </c>
      <c r="AX15" s="191">
        <v>222.100875599826</v>
      </c>
      <c r="AY15" s="191">
        <v>220.704460311715</v>
      </c>
      <c r="AZ15" s="191">
        <v>235.34672324203</v>
      </c>
      <c r="BA15" s="191">
        <v>250.64346692241</v>
      </c>
      <c r="BB15" s="191">
        <v>258.984615350875</v>
      </c>
      <c r="BC15" s="191">
        <v>267.857211376574</v>
      </c>
      <c r="BD15" s="191">
        <v>274.960519654769</v>
      </c>
      <c r="BE15" s="192">
        <v>209.508499657992</v>
      </c>
      <c r="BF15" s="193">
        <v>-0.238041519847854</v>
      </c>
      <c r="BG15" s="193">
        <v>0.0441870280264314</v>
      </c>
      <c r="BH15" s="193">
        <v>0.00236793350837039</v>
      </c>
    </row>
    <row r="16" spans="8:8">
      <c r="A16" s="124" t="s">
        <v>104</v>
      </c>
      <c r="B16" s="191">
        <v>35.1713300723825</v>
      </c>
      <c r="C16" s="191">
        <v>35.4180079415741</v>
      </c>
      <c r="D16" s="191">
        <v>36.9541660617947</v>
      </c>
      <c r="E16" s="191">
        <v>37.5602301795679</v>
      </c>
      <c r="F16" s="191">
        <v>39.486989970981</v>
      </c>
      <c r="G16" s="191">
        <v>40.506248793931</v>
      </c>
      <c r="H16" s="191">
        <v>41.8586301369863</v>
      </c>
      <c r="I16" s="191">
        <v>67.2871857923497</v>
      </c>
      <c r="J16" s="191">
        <v>68.2661643835617</v>
      </c>
      <c r="K16" s="191">
        <v>67.3540547945206</v>
      </c>
      <c r="L16" s="191">
        <v>52.1873150684931</v>
      </c>
      <c r="M16" s="191">
        <v>58.2614754098361</v>
      </c>
      <c r="N16" s="191">
        <v>57.1672054794521</v>
      </c>
      <c r="O16" s="191">
        <v>52.1738904109589</v>
      </c>
      <c r="P16" s="191">
        <v>40.4836438356164</v>
      </c>
      <c r="Q16" s="191">
        <v>32.4480601092896</v>
      </c>
      <c r="R16" s="191">
        <v>32.3464657534247</v>
      </c>
      <c r="S16" s="191">
        <v>35.6255616438356</v>
      </c>
      <c r="T16" s="191">
        <v>31.4540273972603</v>
      </c>
      <c r="U16" s="191">
        <v>27.5406010928962</v>
      </c>
      <c r="V16" s="191">
        <v>28.9798630136986</v>
      </c>
      <c r="W16" s="191">
        <v>30.9775616438356</v>
      </c>
      <c r="X16" s="191">
        <v>21.4570136986301</v>
      </c>
      <c r="Y16" s="191">
        <v>19.8397267759563</v>
      </c>
      <c r="Z16" s="191">
        <v>17.6935068493151</v>
      </c>
      <c r="AA16" s="191">
        <v>25.3618082191781</v>
      </c>
      <c r="AB16" s="191">
        <v>24.0801095890411</v>
      </c>
      <c r="AC16" s="191">
        <v>33.1834153005465</v>
      </c>
      <c r="AD16" s="191">
        <v>29.0588767123288</v>
      </c>
      <c r="AE16" s="191">
        <v>22.63</v>
      </c>
      <c r="AF16" s="191">
        <v>25.6806301369863</v>
      </c>
      <c r="AG16" s="191">
        <v>29.2944808743169</v>
      </c>
      <c r="AH16" s="191">
        <v>18.4897808219178</v>
      </c>
      <c r="AI16" s="191">
        <v>20.9947945205479</v>
      </c>
      <c r="AJ16" s="191">
        <v>35.2354794520548</v>
      </c>
      <c r="AK16" s="191">
        <v>35.0821147540984</v>
      </c>
      <c r="AL16" s="191">
        <v>32.8783315068493</v>
      </c>
      <c r="AM16" s="191">
        <v>36.5867753424658</v>
      </c>
      <c r="AN16" s="191">
        <v>35.0940191780822</v>
      </c>
      <c r="AO16" s="191">
        <v>38.2063551912568</v>
      </c>
      <c r="AP16" s="191">
        <v>34.514298630137</v>
      </c>
      <c r="AQ16" s="191">
        <v>37.7031808219178</v>
      </c>
      <c r="AR16" s="191">
        <v>42.5150794520548</v>
      </c>
      <c r="AS16" s="191">
        <v>45.1405054644809</v>
      </c>
      <c r="AT16" s="191">
        <v>43.5231808219178</v>
      </c>
      <c r="AU16" s="191">
        <v>45.0343424657534</v>
      </c>
      <c r="AV16" s="191">
        <v>42.2271671232877</v>
      </c>
      <c r="AW16" s="191">
        <v>39.9840409836066</v>
      </c>
      <c r="AX16" s="191">
        <v>45.2045452054795</v>
      </c>
      <c r="AY16" s="191">
        <v>40.863304109589</v>
      </c>
      <c r="AZ16" s="191">
        <v>44.9022657534247</v>
      </c>
      <c r="BA16" s="191">
        <v>47.3463469945355</v>
      </c>
      <c r="BB16" s="191">
        <v>43.9140491579072</v>
      </c>
      <c r="BC16" s="191">
        <v>41.4612709367526</v>
      </c>
      <c r="BD16" s="191">
        <v>38.5246206719467</v>
      </c>
      <c r="BE16" s="192">
        <v>37.527709276663</v>
      </c>
      <c r="BF16" s="193">
        <v>-0.025877254023416</v>
      </c>
      <c r="BG16" s="193">
        <v>-0.0121255017584868</v>
      </c>
      <c r="BH16" s="193">
        <v>4.24150430334118E-4</v>
      </c>
    </row>
    <row r="17" spans="8:8">
      <c r="A17" s="124" t="s">
        <v>105</v>
      </c>
      <c r="B17" s="191">
        <v>183.879953424658</v>
      </c>
      <c r="C17" s="191">
        <v>181.469394520548</v>
      </c>
      <c r="D17" s="191">
        <v>185.728871232877</v>
      </c>
      <c r="E17" s="191">
        <v>201.425590163934</v>
      </c>
      <c r="F17" s="191">
        <v>200.370616438356</v>
      </c>
      <c r="G17" s="191">
        <v>209.874364383562</v>
      </c>
      <c r="H17" s="191">
        <v>212.341753424658</v>
      </c>
      <c r="I17" s="191">
        <v>230.821601092896</v>
      </c>
      <c r="J17" s="191">
        <v>257.258739726027</v>
      </c>
      <c r="K17" s="191">
        <v>259.424602739726</v>
      </c>
      <c r="L17" s="191">
        <v>275.921717808219</v>
      </c>
      <c r="M17" s="191">
        <v>280.302150273224</v>
      </c>
      <c r="N17" s="191">
        <v>314.78855890411</v>
      </c>
      <c r="O17" s="191">
        <v>330.872369863014</v>
      </c>
      <c r="P17" s="191">
        <v>354.429649315069</v>
      </c>
      <c r="Q17" s="191">
        <v>423.401349726776</v>
      </c>
      <c r="R17" s="191">
        <v>448.338167123288</v>
      </c>
      <c r="S17" s="191">
        <v>444.539057534246</v>
      </c>
      <c r="T17" s="191">
        <v>435.240652054795</v>
      </c>
      <c r="U17" s="191">
        <v>408.384647540984</v>
      </c>
      <c r="V17" s="191">
        <v>418.094347945205</v>
      </c>
      <c r="W17" s="191">
        <v>435.202389041096</v>
      </c>
      <c r="X17" s="191">
        <v>418.915043835616</v>
      </c>
      <c r="Y17" s="191">
        <v>433.3915</v>
      </c>
      <c r="Z17" s="191">
        <v>422.649550684932</v>
      </c>
      <c r="AA17" s="191">
        <v>427.925079452055</v>
      </c>
      <c r="AB17" s="191">
        <v>412.729493150685</v>
      </c>
      <c r="AC17" s="191">
        <v>488.09987704918</v>
      </c>
      <c r="AD17" s="191">
        <v>450.239276712329</v>
      </c>
      <c r="AE17" s="191">
        <v>498.640684931507</v>
      </c>
      <c r="AF17" s="191">
        <v>484.032876712329</v>
      </c>
      <c r="AG17" s="191">
        <v>403.330710382514</v>
      </c>
      <c r="AH17" s="191">
        <v>432.108849315069</v>
      </c>
      <c r="AI17" s="191">
        <v>474.196438356165</v>
      </c>
      <c r="AJ17" s="191">
        <v>550.032</v>
      </c>
      <c r="AK17" s="191">
        <v>565.300355191257</v>
      </c>
      <c r="AL17" s="191">
        <v>605.71997260274</v>
      </c>
      <c r="AM17" s="191">
        <v>654.717698630137</v>
      </c>
      <c r="AN17" s="191">
        <v>600.784739726027</v>
      </c>
      <c r="AO17" s="191">
        <v>613.473961748634</v>
      </c>
      <c r="AP17" s="191">
        <v>659.257287671233</v>
      </c>
      <c r="AQ17" s="191">
        <v>648.995205479452</v>
      </c>
      <c r="AR17" s="191">
        <v>695.840630136986</v>
      </c>
      <c r="AS17" s="191">
        <v>692.114617486339</v>
      </c>
      <c r="AT17" s="191">
        <v>705.687506849315</v>
      </c>
      <c r="AU17" s="191">
        <v>739.294328767123</v>
      </c>
      <c r="AV17" s="191">
        <v>720.639561643836</v>
      </c>
      <c r="AW17" s="191">
        <v>784.801612021858</v>
      </c>
      <c r="AX17" s="191">
        <v>834.859877473364</v>
      </c>
      <c r="AY17" s="191">
        <v>746.403924974214</v>
      </c>
      <c r="AZ17" s="191">
        <v>696.901659211063</v>
      </c>
      <c r="BA17" s="191">
        <v>537.383707472276</v>
      </c>
      <c r="BB17" s="191">
        <v>492.826715691962</v>
      </c>
      <c r="BC17" s="191">
        <v>409.781166988344</v>
      </c>
      <c r="BD17" s="191">
        <v>295.887490414792</v>
      </c>
      <c r="BE17" s="192">
        <v>241.642050389688</v>
      </c>
      <c r="BF17" s="193">
        <v>-0.183331305926654</v>
      </c>
      <c r="BG17" s="193">
        <v>-0.0832489468573345</v>
      </c>
      <c r="BH17" s="193">
        <v>0.00273111739658835</v>
      </c>
    </row>
    <row r="18" spans="8:8">
      <c r="A18" s="124" t="s">
        <v>106</v>
      </c>
      <c r="B18" s="191">
        <v>78.4912957442666</v>
      </c>
      <c r="C18" s="191">
        <v>79.3290082119913</v>
      </c>
      <c r="D18" s="191">
        <v>83.439596305912</v>
      </c>
      <c r="E18" s="191">
        <v>84.8776400895361</v>
      </c>
      <c r="F18" s="191">
        <v>90.3611369286066</v>
      </c>
      <c r="G18" s="191">
        <v>93.457050853714</v>
      </c>
      <c r="H18" s="191">
        <v>97.9215167486015</v>
      </c>
      <c r="I18" s="191">
        <v>106.334867372236</v>
      </c>
      <c r="J18" s="191">
        <v>111.782779567796</v>
      </c>
      <c r="K18" s="191">
        <v>113.465782619214</v>
      </c>
      <c r="L18" s="191">
        <v>125.989353271776</v>
      </c>
      <c r="M18" s="191">
        <v>128.708880878575</v>
      </c>
      <c r="N18" s="191">
        <v>130.954733629169</v>
      </c>
      <c r="O18" s="191">
        <v>132.733925034724</v>
      </c>
      <c r="P18" s="191">
        <v>132.692973738164</v>
      </c>
      <c r="Q18" s="191">
        <v>124.790054301448</v>
      </c>
      <c r="R18" s="191">
        <v>123.788912539722</v>
      </c>
      <c r="S18" s="191">
        <v>123.614022826891</v>
      </c>
      <c r="T18" s="191">
        <v>121.971185301703</v>
      </c>
      <c r="U18" s="191">
        <v>119.066441992758</v>
      </c>
      <c r="V18" s="191">
        <v>120.634064589519</v>
      </c>
      <c r="W18" s="191">
        <v>120.678959957192</v>
      </c>
      <c r="X18" s="191">
        <v>129.637761419676</v>
      </c>
      <c r="Y18" s="191">
        <v>125.838547257514</v>
      </c>
      <c r="Z18" s="191">
        <v>131.828827808219</v>
      </c>
      <c r="AA18" s="191">
        <v>135.899542739726</v>
      </c>
      <c r="AB18" s="191">
        <v>147.942340958904</v>
      </c>
      <c r="AC18" s="191">
        <v>167.473835464481</v>
      </c>
      <c r="AD18" s="191">
        <v>179.657433287671</v>
      </c>
      <c r="AE18" s="191">
        <v>197.050556575342</v>
      </c>
      <c r="AF18" s="191">
        <v>218.412720958904</v>
      </c>
      <c r="AG18" s="191">
        <v>212.598349945355</v>
      </c>
      <c r="AH18" s="191">
        <v>231.301816164384</v>
      </c>
      <c r="AI18" s="191">
        <v>264.792266575343</v>
      </c>
      <c r="AJ18" s="191">
        <v>262.186191780822</v>
      </c>
      <c r="AK18" s="191">
        <v>269.130851726776</v>
      </c>
      <c r="AL18" s="191">
        <v>288.367904542466</v>
      </c>
      <c r="AM18" s="191">
        <v>288.213387616438</v>
      </c>
      <c r="AN18" s="191">
        <v>301.296392406519</v>
      </c>
      <c r="AO18" s="191">
        <v>308.326749993489</v>
      </c>
      <c r="AP18" s="191">
        <v>307.313872453343</v>
      </c>
      <c r="AQ18" s="191">
        <v>323.767900256071</v>
      </c>
      <c r="AR18" s="191">
        <v>343.401585024659</v>
      </c>
      <c r="AS18" s="191">
        <v>342.774023868376</v>
      </c>
      <c r="AT18" s="191">
        <v>341.901022588194</v>
      </c>
      <c r="AU18" s="191">
        <v>346.729478054741</v>
      </c>
      <c r="AV18" s="191">
        <v>367.497740580468</v>
      </c>
      <c r="AW18" s="191">
        <v>369.169470766758</v>
      </c>
      <c r="AX18" s="191">
        <v>372.172998838431</v>
      </c>
      <c r="AY18" s="191">
        <v>386.401151392035</v>
      </c>
      <c r="AZ18" s="191">
        <v>419.776257080774</v>
      </c>
      <c r="BA18" s="191">
        <v>434.86745352165</v>
      </c>
      <c r="BB18" s="191">
        <v>444.224628017501</v>
      </c>
      <c r="BC18" s="191">
        <v>439.162943385273</v>
      </c>
      <c r="BD18" s="191">
        <v>472.833977456215</v>
      </c>
      <c r="BE18" s="192">
        <v>410.093159231482</v>
      </c>
      <c r="BF18" s="193">
        <v>-0.132691010409764</v>
      </c>
      <c r="BG18" s="193">
        <v>0.0329536336918281</v>
      </c>
      <c r="BH18" s="193">
        <v>0.00463500686073792</v>
      </c>
    </row>
    <row r="19" spans="8:8">
      <c r="A19" s="124" t="s">
        <v>107</v>
      </c>
      <c r="B19" s="191">
        <v>345.268602446587</v>
      </c>
      <c r="C19" s="191">
        <v>357.487220478169</v>
      </c>
      <c r="D19" s="191">
        <v>372.885349897625</v>
      </c>
      <c r="E19" s="191">
        <v>380.12484359178</v>
      </c>
      <c r="F19" s="191">
        <v>391.993410934183</v>
      </c>
      <c r="G19" s="191">
        <v>445.044505078968</v>
      </c>
      <c r="H19" s="191">
        <v>455.276319716114</v>
      </c>
      <c r="I19" s="191">
        <v>485.799685951367</v>
      </c>
      <c r="J19" s="191">
        <v>525.908478838444</v>
      </c>
      <c r="K19" s="191">
        <v>522.944703092093</v>
      </c>
      <c r="L19" s="191">
        <v>510.991579584783</v>
      </c>
      <c r="M19" s="191">
        <v>517.59996087419</v>
      </c>
      <c r="N19" s="191">
        <v>544.637067914006</v>
      </c>
      <c r="O19" s="191">
        <v>559.162150879698</v>
      </c>
      <c r="P19" s="191">
        <v>576.156580618989</v>
      </c>
      <c r="Q19" s="191">
        <v>656.355138833625</v>
      </c>
      <c r="R19" s="191">
        <v>665.485065718579</v>
      </c>
      <c r="S19" s="191">
        <v>574.790969593091</v>
      </c>
      <c r="T19" s="191">
        <v>547.713676670941</v>
      </c>
      <c r="U19" s="191">
        <v>582.426458033299</v>
      </c>
      <c r="V19" s="191">
        <v>544.988840302141</v>
      </c>
      <c r="W19" s="191">
        <v>532.898519508524</v>
      </c>
      <c r="X19" s="191">
        <v>552.630419409913</v>
      </c>
      <c r="Y19" s="191">
        <v>556.694458837499</v>
      </c>
      <c r="Z19" s="191">
        <v>589.785778146187</v>
      </c>
      <c r="AA19" s="191">
        <v>582.38392432597</v>
      </c>
      <c r="AB19" s="191">
        <v>569.865070614381</v>
      </c>
      <c r="AC19" s="191">
        <v>538.096785393597</v>
      </c>
      <c r="AD19" s="191">
        <v>542.786578469378</v>
      </c>
      <c r="AE19" s="191">
        <v>573.856190289215</v>
      </c>
      <c r="AF19" s="191">
        <v>577.329732406021</v>
      </c>
      <c r="AG19" s="191">
        <v>600.672803884439</v>
      </c>
      <c r="AH19" s="191">
        <v>640.45972702633</v>
      </c>
      <c r="AI19" s="191">
        <v>662.135329422297</v>
      </c>
      <c r="AJ19" s="191">
        <v>638.704119354358</v>
      </c>
      <c r="AK19" s="191">
        <v>722.086006104931</v>
      </c>
      <c r="AL19" s="191">
        <v>727.019685389696</v>
      </c>
      <c r="AM19" s="191">
        <v>734.589765430819</v>
      </c>
      <c r="AN19" s="191">
        <v>725.054336351296</v>
      </c>
      <c r="AO19" s="191">
        <v>720.930570195814</v>
      </c>
      <c r="AP19" s="191">
        <v>728.642792716994</v>
      </c>
      <c r="AQ19" s="191">
        <v>735.183027698829</v>
      </c>
      <c r="AR19" s="191">
        <v>709.476383298687</v>
      </c>
      <c r="AS19" s="191">
        <v>683.495789356664</v>
      </c>
      <c r="AT19" s="191">
        <v>645.743438344824</v>
      </c>
      <c r="AU19" s="191">
        <v>633.103301650459</v>
      </c>
      <c r="AV19" s="191">
        <v>637.153993204285</v>
      </c>
      <c r="AW19" s="191">
        <v>618.261573678306</v>
      </c>
      <c r="AX19" s="191">
        <v>592.200645963638</v>
      </c>
      <c r="AY19" s="191">
        <v>581.130675168024</v>
      </c>
      <c r="AZ19" s="191">
        <v>605.20671683872</v>
      </c>
      <c r="BA19" s="191">
        <v>625.279438341233</v>
      </c>
      <c r="BB19" s="191">
        <v>612.78054296976</v>
      </c>
      <c r="BC19" s="191">
        <v>624.227265891281</v>
      </c>
      <c r="BD19" s="191">
        <v>610.404243104357</v>
      </c>
      <c r="BE19" s="192">
        <v>528.160562381926</v>
      </c>
      <c r="BF19" s="193">
        <v>-0.134736417139176</v>
      </c>
      <c r="BG19" s="193">
        <v>-0.00561227593919977</v>
      </c>
      <c r="BH19" s="193">
        <v>0.00596944322309362</v>
      </c>
    </row>
    <row r="20" spans="8:8">
      <c r="A20" s="124" t="s">
        <v>108</v>
      </c>
      <c r="B20" s="191">
        <v>45.8501874486765</v>
      </c>
      <c r="C20" s="191">
        <v>47.3178046995676</v>
      </c>
      <c r="D20" s="191">
        <v>50.6107424228038</v>
      </c>
      <c r="E20" s="191">
        <v>52.1499456047914</v>
      </c>
      <c r="F20" s="191">
        <v>56.1070922574756</v>
      </c>
      <c r="G20" s="191">
        <v>58.3684209888934</v>
      </c>
      <c r="H20" s="191">
        <v>62.9787447299205</v>
      </c>
      <c r="I20" s="191">
        <v>73.3156604846883</v>
      </c>
      <c r="J20" s="191">
        <v>74.0527471835102</v>
      </c>
      <c r="K20" s="191">
        <v>65.954313944264</v>
      </c>
      <c r="L20" s="191">
        <v>75.476937801971</v>
      </c>
      <c r="M20" s="191">
        <v>76.9210332780325</v>
      </c>
      <c r="N20" s="191">
        <v>81.4855953305695</v>
      </c>
      <c r="O20" s="191">
        <v>92.3004704478796</v>
      </c>
      <c r="P20" s="191">
        <v>97.1901529082628</v>
      </c>
      <c r="Q20" s="191">
        <v>94.5113136484527</v>
      </c>
      <c r="R20" s="191">
        <v>91.0766230282033</v>
      </c>
      <c r="S20" s="191">
        <v>85.5485982173978</v>
      </c>
      <c r="T20" s="191">
        <v>74.5362941070033</v>
      </c>
      <c r="U20" s="191">
        <v>74.4428154654725</v>
      </c>
      <c r="V20" s="191">
        <v>81.3216473843977</v>
      </c>
      <c r="W20" s="191">
        <v>80.923546088655</v>
      </c>
      <c r="X20" s="191">
        <v>83.0698528440469</v>
      </c>
      <c r="Y20" s="191">
        <v>90.4673534975672</v>
      </c>
      <c r="Z20" s="191">
        <v>91.255854876631</v>
      </c>
      <c r="AA20" s="191">
        <v>87.0871659583404</v>
      </c>
      <c r="AB20" s="191">
        <v>90.3972271731925</v>
      </c>
      <c r="AC20" s="191">
        <v>94.2977632495997</v>
      </c>
      <c r="AD20" s="191">
        <v>98.5840782134292</v>
      </c>
      <c r="AE20" s="191">
        <v>109.062963856056</v>
      </c>
      <c r="AF20" s="191">
        <v>123.306462004423</v>
      </c>
      <c r="AG20" s="191">
        <v>127.484096546122</v>
      </c>
      <c r="AH20" s="191">
        <v>130.177339862794</v>
      </c>
      <c r="AI20" s="191">
        <v>133.425114123495</v>
      </c>
      <c r="AJ20" s="191">
        <v>144.100187228455</v>
      </c>
      <c r="AK20" s="191">
        <v>123.405388804925</v>
      </c>
      <c r="AL20" s="191">
        <v>120.741276298347</v>
      </c>
      <c r="AM20" s="191">
        <v>119.704196497457</v>
      </c>
      <c r="AN20" s="191">
        <v>127.352413869611</v>
      </c>
      <c r="AO20" s="191">
        <v>136.942885056485</v>
      </c>
      <c r="AP20" s="191">
        <v>134.781088263883</v>
      </c>
      <c r="AQ20" s="191">
        <v>134.537874780439</v>
      </c>
      <c r="AR20" s="191">
        <v>145.52546030317</v>
      </c>
      <c r="AS20" s="191">
        <v>159.977655624937</v>
      </c>
      <c r="AT20" s="191">
        <v>170.885830338214</v>
      </c>
      <c r="AU20" s="191">
        <v>182.610497668888</v>
      </c>
      <c r="AV20" s="191">
        <v>185.777522068631</v>
      </c>
      <c r="AW20" s="191">
        <v>191.967391104807</v>
      </c>
      <c r="AX20" s="191">
        <v>193.141397707344</v>
      </c>
      <c r="AY20" s="191">
        <v>194.056078755252</v>
      </c>
      <c r="AZ20" s="191">
        <v>201.624425219142</v>
      </c>
      <c r="BA20" s="191">
        <v>210.607922361008</v>
      </c>
      <c r="BB20" s="191">
        <v>219.498871553445</v>
      </c>
      <c r="BC20" s="191">
        <v>229.516161138959</v>
      </c>
      <c r="BD20" s="191">
        <v>230.269288963039</v>
      </c>
      <c r="BE20" s="192">
        <v>198.509907443916</v>
      </c>
      <c r="BF20" s="193">
        <v>-0.137922784502194</v>
      </c>
      <c r="BG20" s="193">
        <v>0.0302746086989265</v>
      </c>
      <c r="BH20" s="193">
        <v>0.00224362382598936</v>
      </c>
    </row>
    <row r="21" spans="8:8">
      <c r="A21" s="134" t="s">
        <v>109</v>
      </c>
      <c r="B21" s="194">
        <v>1690.02229629249</v>
      </c>
      <c r="C21" s="194">
        <v>1785.261365668</v>
      </c>
      <c r="D21" s="194">
        <v>1843.74864359379</v>
      </c>
      <c r="E21" s="194">
        <v>1965.30182278706</v>
      </c>
      <c r="F21" s="194">
        <v>2057.07043259902</v>
      </c>
      <c r="G21" s="194">
        <v>2166.5300350595</v>
      </c>
      <c r="H21" s="194">
        <v>2290.06814283847</v>
      </c>
      <c r="I21" s="194">
        <v>2472.15665096676</v>
      </c>
      <c r="J21" s="194">
        <v>2710.28619737057</v>
      </c>
      <c r="K21" s="194">
        <v>2794.02542979256</v>
      </c>
      <c r="L21" s="194">
        <v>2798.34627339826</v>
      </c>
      <c r="M21" s="194">
        <v>2918.57852803626</v>
      </c>
      <c r="N21" s="194">
        <v>3047.72387358607</v>
      </c>
      <c r="O21" s="194">
        <v>3173.1196833486</v>
      </c>
      <c r="P21" s="194">
        <v>3317.55102781336</v>
      </c>
      <c r="Q21" s="194">
        <v>3377.76869804036</v>
      </c>
      <c r="R21" s="194">
        <v>3359.73902868377</v>
      </c>
      <c r="S21" s="194">
        <v>3263.27760707574</v>
      </c>
      <c r="T21" s="194">
        <v>3150.64310950431</v>
      </c>
      <c r="U21" s="194">
        <v>3147.07162532759</v>
      </c>
      <c r="V21" s="194">
        <v>3138.76865364592</v>
      </c>
      <c r="W21" s="194">
        <v>3303.02615432149</v>
      </c>
      <c r="X21" s="194">
        <v>3401.08777613939</v>
      </c>
      <c r="Y21" s="194">
        <v>3473.71967926471</v>
      </c>
      <c r="Z21" s="194">
        <v>3486.86253206391</v>
      </c>
      <c r="AA21" s="194">
        <v>3471.19752069527</v>
      </c>
      <c r="AB21" s="194">
        <v>3515.51054661208</v>
      </c>
      <c r="AC21" s="194">
        <v>3736.2996139346</v>
      </c>
      <c r="AD21" s="194">
        <v>3806.26815427305</v>
      </c>
      <c r="AE21" s="194">
        <v>4065.88963793949</v>
      </c>
      <c r="AF21" s="194">
        <v>4207.3657509804</v>
      </c>
      <c r="AG21" s="194">
        <v>4278.33985678872</v>
      </c>
      <c r="AH21" s="194">
        <v>4563.29155530276</v>
      </c>
      <c r="AI21" s="194">
        <v>4750.53352844941</v>
      </c>
      <c r="AJ21" s="194">
        <v>4839.33725875659</v>
      </c>
      <c r="AK21" s="194">
        <v>4811.28187593023</v>
      </c>
      <c r="AL21" s="194">
        <v>4865.24658637121</v>
      </c>
      <c r="AM21" s="194">
        <v>4864.60412548996</v>
      </c>
      <c r="AN21" s="194">
        <v>4776.21824364515</v>
      </c>
      <c r="AO21" s="194">
        <v>4925.67697570589</v>
      </c>
      <c r="AP21" s="194">
        <v>5066.60396988477</v>
      </c>
      <c r="AQ21" s="194">
        <v>5176.80008952069</v>
      </c>
      <c r="AR21" s="194">
        <v>5461.36797226554</v>
      </c>
      <c r="AS21" s="194">
        <v>5585.09124821945</v>
      </c>
      <c r="AT21" s="194">
        <v>5530.05458435531</v>
      </c>
      <c r="AU21" s="194">
        <v>5808.83569252391</v>
      </c>
      <c r="AV21" s="194">
        <v>6064.76227688488</v>
      </c>
      <c r="AW21" s="194">
        <v>6260.39041956742</v>
      </c>
      <c r="AX21" s="194">
        <v>6490.58747876585</v>
      </c>
      <c r="AY21" s="194">
        <v>6478.15209145885</v>
      </c>
      <c r="AZ21" s="194">
        <v>6376.51295869801</v>
      </c>
      <c r="BA21" s="194">
        <v>6150.66981151508</v>
      </c>
      <c r="BB21" s="194">
        <v>6135.82539476314</v>
      </c>
      <c r="BC21" s="194">
        <v>6000.15593382439</v>
      </c>
      <c r="BD21" s="194">
        <v>5888.7109316418</v>
      </c>
      <c r="BE21" s="194">
        <v>5273.75980007549</v>
      </c>
      <c r="BF21" s="195">
        <v>-0.104428819601587</v>
      </c>
      <c r="BG21" s="195">
        <v>0.00630372844485394</v>
      </c>
      <c r="BH21" s="195">
        <v>0.059605756167798</v>
      </c>
    </row>
    <row r="22" spans="8:8">
      <c r="B22" s="191"/>
      <c r="C22" s="191"/>
      <c r="D22" s="191"/>
      <c r="E22" s="191"/>
      <c r="F22" s="191"/>
      <c r="G22" s="191"/>
      <c r="H22" s="191"/>
      <c r="I22" s="191"/>
      <c r="J22" s="191"/>
      <c r="K22" s="191"/>
      <c r="L22" s="191"/>
      <c r="M22" s="191"/>
      <c r="N22" s="191"/>
      <c r="O22" s="191"/>
      <c r="P22" s="191"/>
      <c r="Q22" s="191"/>
      <c r="R22" s="191"/>
      <c r="S22" s="191"/>
      <c r="T22" s="191"/>
      <c r="U22" s="191"/>
      <c r="V22" s="191"/>
      <c r="W22" s="191"/>
      <c r="X22" s="191"/>
      <c r="Y22" s="191"/>
      <c r="Z22" s="191"/>
      <c r="AA22" s="191"/>
      <c r="AB22" s="191"/>
      <c r="AC22" s="191"/>
      <c r="AD22" s="191"/>
      <c r="AE22" s="191"/>
      <c r="AF22" s="191"/>
      <c r="AG22" s="191"/>
      <c r="AH22" s="191"/>
      <c r="AI22" s="191"/>
      <c r="AJ22" s="191"/>
      <c r="AK22" s="191"/>
      <c r="AL22" s="191"/>
      <c r="AM22" s="191"/>
      <c r="AN22" s="191"/>
      <c r="AO22" s="191"/>
      <c r="AP22" s="191"/>
      <c r="AQ22" s="191"/>
      <c r="AR22" s="191"/>
      <c r="AS22" s="191"/>
      <c r="AT22" s="191"/>
      <c r="AU22" s="191"/>
      <c r="AV22" s="191"/>
      <c r="AW22" s="191"/>
      <c r="AX22" s="191"/>
      <c r="AY22" s="191"/>
      <c r="AZ22" s="191"/>
      <c r="BA22" s="191"/>
      <c r="BB22" s="191"/>
      <c r="BC22" s="191"/>
      <c r="BD22" s="191"/>
      <c r="BE22" s="192"/>
      <c r="BF22" s="193"/>
      <c r="BG22" s="193"/>
      <c r="BH22" s="193"/>
    </row>
    <row r="23" spans="8:8">
      <c r="A23" s="124" t="s">
        <v>110</v>
      </c>
      <c r="B23" s="191">
        <v>106.652849315068</v>
      </c>
      <c r="C23" s="191">
        <v>118.205780821918</v>
      </c>
      <c r="D23" s="191">
        <v>125.648575342466</v>
      </c>
      <c r="E23" s="191">
        <v>144.321038251366</v>
      </c>
      <c r="F23" s="191">
        <v>158.686931506849</v>
      </c>
      <c r="G23" s="191">
        <v>175.707808219178</v>
      </c>
      <c r="H23" s="191">
        <v>196.213232876712</v>
      </c>
      <c r="I23" s="191">
        <v>211.859453551913</v>
      </c>
      <c r="J23" s="191">
        <v>230.396246575342</v>
      </c>
      <c r="K23" s="191">
        <v>207.130712328767</v>
      </c>
      <c r="L23" s="191">
        <v>209.780191780822</v>
      </c>
      <c r="M23" s="191">
        <v>225.925737704918</v>
      </c>
      <c r="N23" s="191">
        <v>218.233561643836</v>
      </c>
      <c r="O23" s="191">
        <v>236.522438356164</v>
      </c>
      <c r="P23" s="191">
        <v>246.077726027397</v>
      </c>
      <c r="Q23" s="191">
        <v>240.057513661202</v>
      </c>
      <c r="R23" s="191">
        <v>219.216657534247</v>
      </c>
      <c r="S23" s="191">
        <v>208.701726027397</v>
      </c>
      <c r="T23" s="191">
        <v>204.028054794521</v>
      </c>
      <c r="U23" s="191">
        <v>198.308360655738</v>
      </c>
      <c r="V23" s="191">
        <v>200.057890410959</v>
      </c>
      <c r="W23" s="191">
        <v>210.221123287671</v>
      </c>
      <c r="X23" s="191">
        <v>216.685369863014</v>
      </c>
      <c r="Y23" s="191">
        <v>215.316994535519</v>
      </c>
      <c r="Z23" s="191">
        <v>213.578849315069</v>
      </c>
      <c r="AA23" s="191">
        <v>221.859448431989</v>
      </c>
      <c r="AB23" s="191">
        <v>239.893948146248</v>
      </c>
      <c r="AC23" s="191">
        <v>233.175622007801</v>
      </c>
      <c r="AD23" s="191">
        <v>235.693875851027</v>
      </c>
      <c r="AE23" s="191">
        <v>233.257567990826</v>
      </c>
      <c r="AF23" s="191">
        <v>231.335533856999</v>
      </c>
      <c r="AG23" s="191">
        <v>238.757362372502</v>
      </c>
      <c r="AH23" s="191">
        <v>243.745618764519</v>
      </c>
      <c r="AI23" s="191">
        <v>252.514182678633</v>
      </c>
      <c r="AJ23" s="191">
        <v>248.669385083471</v>
      </c>
      <c r="AK23" s="191">
        <v>241.910964374739</v>
      </c>
      <c r="AL23" s="191">
        <v>262.197292125036</v>
      </c>
      <c r="AM23" s="191">
        <v>268.435314382325</v>
      </c>
      <c r="AN23" s="191">
        <v>290.356905683861</v>
      </c>
      <c r="AO23" s="191">
        <v>282.037840329637</v>
      </c>
      <c r="AP23" s="191">
        <v>280.729460273638</v>
      </c>
      <c r="AQ23" s="191">
        <v>280.957122790026</v>
      </c>
      <c r="AR23" s="191">
        <v>264.093399517765</v>
      </c>
      <c r="AS23" s="191">
        <v>261.211952642615</v>
      </c>
      <c r="AT23" s="191">
        <v>248.557301728944</v>
      </c>
      <c r="AU23" s="191">
        <v>261.436720607877</v>
      </c>
      <c r="AV23" s="191">
        <v>244.410034603355</v>
      </c>
      <c r="AW23" s="191">
        <v>244.203759596071</v>
      </c>
      <c r="AX23" s="191">
        <v>252.214303562099</v>
      </c>
      <c r="AY23" s="191">
        <v>242.022158549524</v>
      </c>
      <c r="AZ23" s="191">
        <v>241.233617952536</v>
      </c>
      <c r="BA23" s="191">
        <v>248.7784408221</v>
      </c>
      <c r="BB23" s="191">
        <v>252.310313495662</v>
      </c>
      <c r="BC23" s="191">
        <v>255.407952250642</v>
      </c>
      <c r="BD23" s="191">
        <v>265.483100077101</v>
      </c>
      <c r="BE23" s="192">
        <v>230.103964680261</v>
      </c>
      <c r="BF23" s="193">
        <v>-0.133263229887574</v>
      </c>
      <c r="BG23" s="193">
        <v>0.00660952474066923</v>
      </c>
      <c r="BH23" s="193">
        <v>0.00260071018247341</v>
      </c>
    </row>
    <row r="24" spans="8:8">
      <c r="A24" s="124" t="s">
        <v>111</v>
      </c>
      <c r="B24" s="191">
        <v>312.112712328767</v>
      </c>
      <c r="C24" s="191">
        <v>318.668109589041</v>
      </c>
      <c r="D24" s="191">
        <v>350.395123287671</v>
      </c>
      <c r="E24" s="191">
        <v>405.103387978142</v>
      </c>
      <c r="F24" s="191">
        <v>468.287863013699</v>
      </c>
      <c r="G24" s="191">
        <v>511.709369863014</v>
      </c>
      <c r="H24" s="191">
        <v>525.207863013699</v>
      </c>
      <c r="I24" s="191">
        <v>566.885409836066</v>
      </c>
      <c r="J24" s="191">
        <v>597.895506849315</v>
      </c>
      <c r="K24" s="191">
        <v>529.360054794521</v>
      </c>
      <c r="L24" s="191">
        <v>503.76594520548</v>
      </c>
      <c r="M24" s="191">
        <v>523.617896174863</v>
      </c>
      <c r="N24" s="191">
        <v>516.77695890411</v>
      </c>
      <c r="O24" s="191">
        <v>551.439726027397</v>
      </c>
      <c r="P24" s="191">
        <v>550.659095890411</v>
      </c>
      <c r="Q24" s="191">
        <v>505.616584699453</v>
      </c>
      <c r="R24" s="191">
        <v>465.809315068493</v>
      </c>
      <c r="S24" s="191">
        <v>441.183232876712</v>
      </c>
      <c r="T24" s="191">
        <v>403.856082191781</v>
      </c>
      <c r="U24" s="191">
        <v>392.454426229508</v>
      </c>
      <c r="V24" s="191">
        <v>400.187835616438</v>
      </c>
      <c r="W24" s="191">
        <v>449.968356164384</v>
      </c>
      <c r="X24" s="191">
        <v>454.613095890411</v>
      </c>
      <c r="Y24" s="191">
        <v>466.331338797814</v>
      </c>
      <c r="Z24" s="191">
        <v>459.992273972603</v>
      </c>
      <c r="AA24" s="191">
        <v>473.072836475464</v>
      </c>
      <c r="AB24" s="191">
        <v>506.902821561631</v>
      </c>
      <c r="AC24" s="191">
        <v>517.259160351453</v>
      </c>
      <c r="AD24" s="191">
        <v>509.208888862205</v>
      </c>
      <c r="AE24" s="191">
        <v>559.547581709979</v>
      </c>
      <c r="AF24" s="191">
        <v>559.480589281683</v>
      </c>
      <c r="AG24" s="191">
        <v>602.480860201882</v>
      </c>
      <c r="AH24" s="191">
        <v>618.087385864134</v>
      </c>
      <c r="AI24" s="191">
        <v>625.707860971823</v>
      </c>
      <c r="AJ24" s="191">
        <v>606.557702839054</v>
      </c>
      <c r="AK24" s="191">
        <v>615.865321318152</v>
      </c>
      <c r="AL24" s="191">
        <v>625.872375936169</v>
      </c>
      <c r="AM24" s="191">
        <v>625.324984674271</v>
      </c>
      <c r="AN24" s="191">
        <v>656.524325882624</v>
      </c>
      <c r="AO24" s="191">
        <v>661.995840364616</v>
      </c>
      <c r="AP24" s="191">
        <v>661.00921790541</v>
      </c>
      <c r="AQ24" s="191">
        <v>655.676599355907</v>
      </c>
      <c r="AR24" s="191">
        <v>660.972854061466</v>
      </c>
      <c r="AS24" s="191">
        <v>695.383805219085</v>
      </c>
      <c r="AT24" s="191">
        <v>639.588346061746</v>
      </c>
      <c r="AU24" s="191">
        <v>662.621709015036</v>
      </c>
      <c r="AV24" s="191">
        <v>623.878125482135</v>
      </c>
      <c r="AW24" s="191">
        <v>602.348165816466</v>
      </c>
      <c r="AX24" s="191">
        <v>624.405555773304</v>
      </c>
      <c r="AY24" s="191">
        <v>619.735104661746</v>
      </c>
      <c r="AZ24" s="191">
        <v>639.859192957075</v>
      </c>
      <c r="BA24" s="191">
        <v>643.84520896866</v>
      </c>
      <c r="BB24" s="191">
        <v>652.604145955368</v>
      </c>
      <c r="BC24" s="191">
        <v>691.844744794409</v>
      </c>
      <c r="BD24" s="191">
        <v>649.913822794521</v>
      </c>
      <c r="BE24" s="192">
        <v>475.813501365445</v>
      </c>
      <c r="BF24" s="193">
        <v>-0.267882164254444</v>
      </c>
      <c r="BG24" s="193">
        <v>0.00160278445384177</v>
      </c>
      <c r="BH24" s="193">
        <v>0.00537779963799812</v>
      </c>
    </row>
    <row r="25" spans="8:8">
      <c r="A25" s="124" t="s">
        <v>112</v>
      </c>
      <c r="B25" s="191">
        <v>71.2209589041096</v>
      </c>
      <c r="C25" s="191">
        <v>81.1286575342466</v>
      </c>
      <c r="D25" s="191">
        <v>101.827369863014</v>
      </c>
      <c r="E25" s="191">
        <v>120.457158469945</v>
      </c>
      <c r="F25" s="191">
        <v>148.471698630137</v>
      </c>
      <c r="G25" s="191">
        <v>172.552876712329</v>
      </c>
      <c r="H25" s="191">
        <v>189.468821917808</v>
      </c>
      <c r="I25" s="191">
        <v>196.510655737705</v>
      </c>
      <c r="J25" s="191">
        <v>207.978164383562</v>
      </c>
      <c r="K25" s="191">
        <v>216.241753424658</v>
      </c>
      <c r="L25" s="191">
        <v>229.282465753425</v>
      </c>
      <c r="M25" s="191">
        <v>238.032021857924</v>
      </c>
      <c r="N25" s="191">
        <v>248.337753424658</v>
      </c>
      <c r="O25" s="191">
        <v>255.434191780822</v>
      </c>
      <c r="P25" s="191">
        <v>262.834301369863</v>
      </c>
      <c r="Q25" s="191">
        <v>271.335655737705</v>
      </c>
      <c r="R25" s="191">
        <v>242.990136986301</v>
      </c>
      <c r="S25" s="191">
        <v>236.080273972603</v>
      </c>
      <c r="T25" s="191">
        <v>229.248</v>
      </c>
      <c r="U25" s="191">
        <v>220.344508196721</v>
      </c>
      <c r="V25" s="191">
        <v>201.853123287671</v>
      </c>
      <c r="W25" s="191">
        <v>212.826931506849</v>
      </c>
      <c r="X25" s="191">
        <v>204.883506849315</v>
      </c>
      <c r="Y25" s="191">
        <v>216.956393442623</v>
      </c>
      <c r="Z25" s="191">
        <v>212.913068493151</v>
      </c>
      <c r="AA25" s="191">
        <v>196.625532759993</v>
      </c>
      <c r="AB25" s="191">
        <v>128.71288305037</v>
      </c>
      <c r="AC25" s="191">
        <v>116.149325609885</v>
      </c>
      <c r="AD25" s="191">
        <v>126.944063834412</v>
      </c>
      <c r="AE25" s="191">
        <v>119.806960300393</v>
      </c>
      <c r="AF25" s="191">
        <v>124.168401919012</v>
      </c>
      <c r="AG25" s="191">
        <v>115.262398470269</v>
      </c>
      <c r="AH25" s="191">
        <v>91.9197837883936</v>
      </c>
      <c r="AI25" s="191">
        <v>97.4817865236883</v>
      </c>
      <c r="AJ25" s="191">
        <v>88.5018038572547</v>
      </c>
      <c r="AK25" s="191">
        <v>89.3531504254784</v>
      </c>
      <c r="AL25" s="191">
        <v>93.2988447775645</v>
      </c>
      <c r="AM25" s="191">
        <v>96.1230627441406</v>
      </c>
      <c r="AN25" s="191">
        <v>104.641461255217</v>
      </c>
      <c r="AO25" s="191">
        <v>101.57842609343</v>
      </c>
      <c r="AP25" s="191">
        <v>110.718926189266</v>
      </c>
      <c r="AQ25" s="191">
        <v>112.099834968462</v>
      </c>
      <c r="AR25" s="191">
        <v>110.909375394011</v>
      </c>
      <c r="AS25" s="191">
        <v>106.317847050969</v>
      </c>
      <c r="AT25" s="191">
        <v>95.116601067739</v>
      </c>
      <c r="AU25" s="191">
        <v>84.5072933259729</v>
      </c>
      <c r="AV25" s="191">
        <v>80.4415283773762</v>
      </c>
      <c r="AW25" s="191">
        <v>83.0629312761755</v>
      </c>
      <c r="AX25" s="191">
        <v>77.3408066756366</v>
      </c>
      <c r="AY25" s="191">
        <v>83.7497471526159</v>
      </c>
      <c r="AZ25" s="191">
        <v>93.5498110094985</v>
      </c>
      <c r="BA25" s="191">
        <v>94.5853341973414</v>
      </c>
      <c r="BB25" s="191">
        <v>98.7745297241002</v>
      </c>
      <c r="BC25" s="191">
        <v>98.4226668810065</v>
      </c>
      <c r="BD25" s="191">
        <v>102.104952356164</v>
      </c>
      <c r="BE25" s="192">
        <v>92.1287882958242</v>
      </c>
      <c r="BF25" s="193">
        <v>-0.0977049969676411</v>
      </c>
      <c r="BG25" s="193">
        <v>0.00711496295699154</v>
      </c>
      <c r="BH25" s="193">
        <v>0.00104126966327078</v>
      </c>
    </row>
    <row r="26" spans="8:8">
      <c r="A26" s="124" t="s">
        <v>113</v>
      </c>
      <c r="B26" s="191" t="s">
        <v>114</v>
      </c>
      <c r="C26" s="191" t="s">
        <v>114</v>
      </c>
      <c r="D26" s="191" t="s">
        <v>114</v>
      </c>
      <c r="E26" s="191" t="s">
        <v>114</v>
      </c>
      <c r="F26" s="191" t="s">
        <v>114</v>
      </c>
      <c r="G26" s="191" t="s">
        <v>114</v>
      </c>
      <c r="H26" s="191" t="s">
        <v>114</v>
      </c>
      <c r="I26" s="191" t="s">
        <v>114</v>
      </c>
      <c r="J26" s="191" t="s">
        <v>114</v>
      </c>
      <c r="K26" s="191" t="s">
        <v>114</v>
      </c>
      <c r="L26" s="191" t="s">
        <v>114</v>
      </c>
      <c r="M26" s="191" t="s">
        <v>114</v>
      </c>
      <c r="N26" s="191" t="s">
        <v>114</v>
      </c>
      <c r="O26" s="191" t="s">
        <v>114</v>
      </c>
      <c r="P26" s="191" t="s">
        <v>114</v>
      </c>
      <c r="Q26" s="191" t="s">
        <v>114</v>
      </c>
      <c r="R26" s="191" t="s">
        <v>114</v>
      </c>
      <c r="S26" s="191" t="s">
        <v>114</v>
      </c>
      <c r="T26" s="191" t="s">
        <v>114</v>
      </c>
      <c r="U26" s="191" t="s">
        <v>114</v>
      </c>
      <c r="V26" s="191" t="s">
        <v>114</v>
      </c>
      <c r="W26" s="191" t="s">
        <v>114</v>
      </c>
      <c r="X26" s="191" t="s">
        <v>114</v>
      </c>
      <c r="Y26" s="191" t="s">
        <v>114</v>
      </c>
      <c r="Z26" s="191" t="s">
        <v>114</v>
      </c>
      <c r="AA26" s="191">
        <v>91.9629315068493</v>
      </c>
      <c r="AB26" s="191">
        <v>65.7713424657534</v>
      </c>
      <c r="AC26" s="191">
        <v>65.5916393442623</v>
      </c>
      <c r="AD26" s="191">
        <v>69.6426301369863</v>
      </c>
      <c r="AE26" s="191">
        <v>72.3524931506849</v>
      </c>
      <c r="AF26" s="191">
        <v>79.5932328767123</v>
      </c>
      <c r="AG26" s="191">
        <v>75.1839890710383</v>
      </c>
      <c r="AH26" s="191">
        <v>80.4792876712329</v>
      </c>
      <c r="AI26" s="191">
        <v>89.9442465753425</v>
      </c>
      <c r="AJ26" s="191">
        <v>88.9501095890411</v>
      </c>
      <c r="AK26" s="191">
        <v>79.5514480874317</v>
      </c>
      <c r="AL26" s="191">
        <v>80.8230136986301</v>
      </c>
      <c r="AM26" s="191">
        <v>84.6072876712329</v>
      </c>
      <c r="AN26" s="191">
        <v>93.1287671232877</v>
      </c>
      <c r="AO26" s="191">
        <v>88.0304453551912</v>
      </c>
      <c r="AP26" s="191">
        <v>91.4405945205479</v>
      </c>
      <c r="AQ26" s="191">
        <v>93.1630520547945</v>
      </c>
      <c r="AR26" s="191">
        <v>95.3465482016905</v>
      </c>
      <c r="AS26" s="191">
        <v>90.8301802692999</v>
      </c>
      <c r="AT26" s="191">
        <v>88.7222037283119</v>
      </c>
      <c r="AU26" s="191">
        <v>76.3379369863014</v>
      </c>
      <c r="AV26" s="191">
        <v>72.4736356164383</v>
      </c>
      <c r="AW26" s="191">
        <v>64.9918278688525</v>
      </c>
      <c r="AX26" s="191">
        <v>63.0491863013699</v>
      </c>
      <c r="AY26" s="191">
        <v>65.4053808219178</v>
      </c>
      <c r="AZ26" s="191">
        <v>67.9052</v>
      </c>
      <c r="BA26" s="191">
        <v>68.2088743169399</v>
      </c>
      <c r="BB26" s="191">
        <v>72.9000383561644</v>
      </c>
      <c r="BC26" s="191">
        <v>70.7557863013699</v>
      </c>
      <c r="BD26" s="191">
        <v>69.1517424657534</v>
      </c>
      <c r="BE26" s="192">
        <v>61.8318466250692</v>
      </c>
      <c r="BF26" s="193">
        <v>-0.105852659378891</v>
      </c>
      <c r="BG26" s="193">
        <v>-0.0246127355847827</v>
      </c>
      <c r="BH26" s="193">
        <v>6.98843730669306E-4</v>
      </c>
    </row>
    <row r="27" spans="8:8">
      <c r="A27" s="124" t="s">
        <v>115</v>
      </c>
      <c r="B27" s="191">
        <v>7.72646575342466</v>
      </c>
      <c r="C27" s="191">
        <v>8.84887671232877</v>
      </c>
      <c r="D27" s="191">
        <v>9.62213698630137</v>
      </c>
      <c r="E27" s="191">
        <v>10.5955464480874</v>
      </c>
      <c r="F27" s="191">
        <v>12.5536712328767</v>
      </c>
      <c r="G27" s="191">
        <v>13.2616712328767</v>
      </c>
      <c r="H27" s="191">
        <v>15.8279726027397</v>
      </c>
      <c r="I27" s="191">
        <v>17.6651639344262</v>
      </c>
      <c r="J27" s="191">
        <v>19.0069863013699</v>
      </c>
      <c r="K27" s="191">
        <v>16.9436164383562</v>
      </c>
      <c r="L27" s="191">
        <v>14.3360821917808</v>
      </c>
      <c r="M27" s="191">
        <v>14.5354371584699</v>
      </c>
      <c r="N27" s="191">
        <v>15.8988493150685</v>
      </c>
      <c r="O27" s="191">
        <v>16.571095890411</v>
      </c>
      <c r="P27" s="191">
        <v>16.8617534246575</v>
      </c>
      <c r="Q27" s="191">
        <v>16.9714480874317</v>
      </c>
      <c r="R27" s="191">
        <v>16.3807945205479</v>
      </c>
      <c r="S27" s="191">
        <v>19.5191506849315</v>
      </c>
      <c r="T27" s="191">
        <v>20.3604109589041</v>
      </c>
      <c r="U27" s="191">
        <v>20.9362021857923</v>
      </c>
      <c r="V27" s="191">
        <v>20.896301369863</v>
      </c>
      <c r="W27" s="191">
        <v>22.4705753424658</v>
      </c>
      <c r="X27" s="191">
        <v>26.2884383561644</v>
      </c>
      <c r="Y27" s="191">
        <v>28.0868579234973</v>
      </c>
      <c r="Z27" s="191">
        <v>29.1383561643836</v>
      </c>
      <c r="AA27" s="191">
        <v>30.8716164383562</v>
      </c>
      <c r="AB27" s="191">
        <v>31.5380547945205</v>
      </c>
      <c r="AC27" s="191">
        <v>36.1946721311475</v>
      </c>
      <c r="AD27" s="191">
        <v>37.8441369863014</v>
      </c>
      <c r="AE27" s="191">
        <v>37.4970136986301</v>
      </c>
      <c r="AF27" s="191">
        <v>39.7960547945206</v>
      </c>
      <c r="AG27" s="191">
        <v>40.4693169398907</v>
      </c>
      <c r="AH27" s="191">
        <v>41.5116712328767</v>
      </c>
      <c r="AI27" s="191">
        <v>45.1174794520548</v>
      </c>
      <c r="AJ27" s="191">
        <v>47.2391780821918</v>
      </c>
      <c r="AK27" s="191">
        <v>49.083087431694</v>
      </c>
      <c r="AL27" s="191">
        <v>49.4832876712329</v>
      </c>
      <c r="AM27" s="191">
        <v>49.0818904109589</v>
      </c>
      <c r="AN27" s="191">
        <v>52.1768219178082</v>
      </c>
      <c r="AO27" s="191">
        <v>50.6621038251366</v>
      </c>
      <c r="AP27" s="191">
        <v>56.6495890410959</v>
      </c>
      <c r="AQ27" s="191">
        <v>56.0481369863014</v>
      </c>
      <c r="AR27" s="191">
        <v>57.0446087553758</v>
      </c>
      <c r="AS27" s="191">
        <v>58.0135449421008</v>
      </c>
      <c r="AT27" s="191">
        <v>57.0741185249961</v>
      </c>
      <c r="AU27" s="191">
        <v>55.4585205479452</v>
      </c>
      <c r="AV27" s="191">
        <v>54.625205479452</v>
      </c>
      <c r="AW27" s="191">
        <v>51.0609289617486</v>
      </c>
      <c r="AX27" s="191">
        <v>45.6781643835616</v>
      </c>
      <c r="AY27" s="191">
        <v>45.473397260274</v>
      </c>
      <c r="AZ27" s="191">
        <v>46.4654790684932</v>
      </c>
      <c r="BA27" s="191">
        <v>50.5256743169399</v>
      </c>
      <c r="BB27" s="191">
        <v>52.3384699957039</v>
      </c>
      <c r="BC27" s="191">
        <v>51.6958419178082</v>
      </c>
      <c r="BD27" s="191">
        <v>51.5530490684932</v>
      </c>
      <c r="BE27" s="192">
        <v>43.7075779781421</v>
      </c>
      <c r="BF27" s="193">
        <v>-0.152182484491414</v>
      </c>
      <c r="BG27" s="193">
        <v>-0.0101223597153898</v>
      </c>
      <c r="BH27" s="193">
        <v>4.93997325326206E-4</v>
      </c>
    </row>
    <row r="28" spans="8:8">
      <c r="A28" s="124" t="s">
        <v>116</v>
      </c>
      <c r="B28" s="191">
        <v>78.0833698630137</v>
      </c>
      <c r="C28" s="191">
        <v>85.892</v>
      </c>
      <c r="D28" s="191">
        <v>95.4989863013699</v>
      </c>
      <c r="E28" s="191">
        <v>105.560573770492</v>
      </c>
      <c r="F28" s="191">
        <v>113.458246575342</v>
      </c>
      <c r="G28" s="191">
        <v>136.728712328767</v>
      </c>
      <c r="H28" s="191">
        <v>151.180219178082</v>
      </c>
      <c r="I28" s="191">
        <v>164.674344262295</v>
      </c>
      <c r="J28" s="191">
        <v>184.89701369863</v>
      </c>
      <c r="K28" s="191">
        <v>188.955123287671</v>
      </c>
      <c r="L28" s="191">
        <v>208.071534246575</v>
      </c>
      <c r="M28" s="191">
        <v>218.724071038251</v>
      </c>
      <c r="N28" s="191">
        <v>229.688739726027</v>
      </c>
      <c r="O28" s="191">
        <v>237.850465753425</v>
      </c>
      <c r="P28" s="191">
        <v>241.89098630137</v>
      </c>
      <c r="Q28" s="191">
        <v>224.648770491803</v>
      </c>
      <c r="R28" s="191">
        <v>222.378547945205</v>
      </c>
      <c r="S28" s="191">
        <v>206.054712328767</v>
      </c>
      <c r="T28" s="191">
        <v>201.924191780822</v>
      </c>
      <c r="U28" s="191">
        <v>215.622978142077</v>
      </c>
      <c r="V28" s="191">
        <v>211.74397260274</v>
      </c>
      <c r="W28" s="191">
        <v>205.103780821918</v>
      </c>
      <c r="X28" s="191">
        <v>205.393479452055</v>
      </c>
      <c r="Y28" s="191">
        <v>197.994508196721</v>
      </c>
      <c r="Z28" s="191">
        <v>189.619890410959</v>
      </c>
      <c r="AA28" s="191">
        <v>173.577068493151</v>
      </c>
      <c r="AB28" s="191">
        <v>142.95197260274</v>
      </c>
      <c r="AC28" s="191">
        <v>137.955323156737</v>
      </c>
      <c r="AD28" s="191">
        <v>140.171613507467</v>
      </c>
      <c r="AE28" s="191">
        <v>146.729398243018</v>
      </c>
      <c r="AF28" s="191">
        <v>167.023606046787</v>
      </c>
      <c r="AG28" s="191">
        <v>174.534290681267</v>
      </c>
      <c r="AH28" s="191">
        <v>167.800623142439</v>
      </c>
      <c r="AI28" s="191">
        <v>172.573971995016</v>
      </c>
      <c r="AJ28" s="191">
        <v>171.839485939543</v>
      </c>
      <c r="AK28" s="191">
        <v>165.923760962664</v>
      </c>
      <c r="AL28" s="191">
        <v>176.206692513132</v>
      </c>
      <c r="AM28" s="191">
        <v>171.002185945357</v>
      </c>
      <c r="AN28" s="191">
        <v>182.887185456281</v>
      </c>
      <c r="AO28" s="191">
        <v>201.105698822038</v>
      </c>
      <c r="AP28" s="191">
        <v>210.105346850839</v>
      </c>
      <c r="AQ28" s="191">
        <v>206.397338058924</v>
      </c>
      <c r="AR28" s="191">
        <v>204.802246575342</v>
      </c>
      <c r="AS28" s="191">
        <v>205.75587431694</v>
      </c>
      <c r="AT28" s="191">
        <v>199.089205479452</v>
      </c>
      <c r="AU28" s="191">
        <v>188.523917808219</v>
      </c>
      <c r="AV28" s="191">
        <v>191.258361704996</v>
      </c>
      <c r="AW28" s="191">
        <v>188.987015184913</v>
      </c>
      <c r="AX28" s="191">
        <v>180.914124730776</v>
      </c>
      <c r="AY28" s="191">
        <v>191.543567921991</v>
      </c>
      <c r="AZ28" s="191">
        <v>184.105435550742</v>
      </c>
      <c r="BA28" s="191">
        <v>172.06948701598</v>
      </c>
      <c r="BB28" s="191">
        <v>205.386549918345</v>
      </c>
      <c r="BC28" s="191">
        <v>206.723452054795</v>
      </c>
      <c r="BD28" s="191">
        <v>209.46295890411</v>
      </c>
      <c r="BE28" s="192">
        <v>181.960950186139</v>
      </c>
      <c r="BF28" s="193">
        <v>-0.131297718994604</v>
      </c>
      <c r="BG28" s="193">
        <v>0.00509231433936308</v>
      </c>
      <c r="BH28" s="193">
        <v>0.00205658210461171</v>
      </c>
    </row>
    <row r="29" spans="8:8">
      <c r="A29" s="124" t="s">
        <v>117</v>
      </c>
      <c r="B29" s="191">
        <v>202.447150684932</v>
      </c>
      <c r="C29" s="191">
        <v>230.123424657534</v>
      </c>
      <c r="D29" s="191">
        <v>243.872657534247</v>
      </c>
      <c r="E29" s="191">
        <v>263.770327868852</v>
      </c>
      <c r="F29" s="191">
        <v>316.138547945205</v>
      </c>
      <c r="G29" s="191">
        <v>350.737095890411</v>
      </c>
      <c r="H29" s="191">
        <v>346.841808219178</v>
      </c>
      <c r="I29" s="191">
        <v>365.701338797814</v>
      </c>
      <c r="J29" s="191">
        <v>341.324602739726</v>
      </c>
      <c r="K29" s="191">
        <v>308.552273972603</v>
      </c>
      <c r="L29" s="191">
        <v>305.669095890411</v>
      </c>
      <c r="M29" s="191">
        <v>325.215792349727</v>
      </c>
      <c r="N29" s="191">
        <v>325.63402739726</v>
      </c>
      <c r="O29" s="191">
        <v>327.601945205479</v>
      </c>
      <c r="P29" s="191">
        <v>314.033506849315</v>
      </c>
      <c r="Q29" s="191">
        <v>268.571038251366</v>
      </c>
      <c r="R29" s="191">
        <v>254.569863013699</v>
      </c>
      <c r="S29" s="191">
        <v>220.533753424658</v>
      </c>
      <c r="T29" s="191">
        <v>209.628465753425</v>
      </c>
      <c r="U29" s="191">
        <v>206.900027322404</v>
      </c>
      <c r="V29" s="191">
        <v>213.958</v>
      </c>
      <c r="W29" s="191">
        <v>211.220493150685</v>
      </c>
      <c r="X29" s="191">
        <v>195.846410958904</v>
      </c>
      <c r="Y29" s="191">
        <v>193.118989071038</v>
      </c>
      <c r="Z29" s="191">
        <v>186.903726027397</v>
      </c>
      <c r="AA29" s="191">
        <v>183.650575342466</v>
      </c>
      <c r="AB29" s="191">
        <v>186.475616438356</v>
      </c>
      <c r="AC29" s="191">
        <v>184.610683060109</v>
      </c>
      <c r="AD29" s="191">
        <v>193.419479452055</v>
      </c>
      <c r="AE29" s="191">
        <v>205.137369863014</v>
      </c>
      <c r="AF29" s="191">
        <v>214.887068493151</v>
      </c>
      <c r="AG29" s="191">
        <v>233.533551912568</v>
      </c>
      <c r="AH29" s="191">
        <v>226.564931506849</v>
      </c>
      <c r="AI29" s="191">
        <v>219.598328767123</v>
      </c>
      <c r="AJ29" s="191">
        <v>218.123095890411</v>
      </c>
      <c r="AK29" s="191">
        <v>210.684808743169</v>
      </c>
      <c r="AL29" s="191">
        <v>202.821506849315</v>
      </c>
      <c r="AM29" s="191">
        <v>196.188164383562</v>
      </c>
      <c r="AN29" s="191">
        <v>188.319506849315</v>
      </c>
      <c r="AO29" s="191">
        <v>184.831584699454</v>
      </c>
      <c r="AP29" s="191">
        <v>186.731870399384</v>
      </c>
      <c r="AQ29" s="191">
        <v>189.538615362178</v>
      </c>
      <c r="AR29" s="191">
        <v>190.631598672502</v>
      </c>
      <c r="AS29" s="191">
        <v>186.462212420679</v>
      </c>
      <c r="AT29" s="191">
        <v>169.078436041177</v>
      </c>
      <c r="AU29" s="191">
        <v>170.285972402918</v>
      </c>
      <c r="AV29" s="191">
        <v>164.778644799613</v>
      </c>
      <c r="AW29" s="191">
        <v>152.928313790581</v>
      </c>
      <c r="AX29" s="191">
        <v>152.474178165639</v>
      </c>
      <c r="AY29" s="191">
        <v>153.256693098737</v>
      </c>
      <c r="AZ29" s="191">
        <v>155.250933817859</v>
      </c>
      <c r="BA29" s="191">
        <v>152.714012254118</v>
      </c>
      <c r="BB29" s="191">
        <v>152.106942386545</v>
      </c>
      <c r="BC29" s="191">
        <v>154.262151763156</v>
      </c>
      <c r="BD29" s="191">
        <v>152.01422140134</v>
      </c>
      <c r="BE29" s="192">
        <v>125.379407718139</v>
      </c>
      <c r="BF29" s="193">
        <v>-0.175212644170185</v>
      </c>
      <c r="BG29" s="193">
        <v>-0.010582472191807</v>
      </c>
      <c r="BH29" s="193">
        <v>0.00141707902677012</v>
      </c>
    </row>
    <row r="30" spans="8:8">
      <c r="A30" s="124" t="s">
        <v>118</v>
      </c>
      <c r="B30" s="191" t="s">
        <v>114</v>
      </c>
      <c r="C30" s="191" t="s">
        <v>114</v>
      </c>
      <c r="D30" s="191" t="s">
        <v>114</v>
      </c>
      <c r="E30" s="191" t="s">
        <v>114</v>
      </c>
      <c r="F30" s="191" t="s">
        <v>114</v>
      </c>
      <c r="G30" s="191" t="s">
        <v>114</v>
      </c>
      <c r="H30" s="191" t="s">
        <v>114</v>
      </c>
      <c r="I30" s="191" t="s">
        <v>114</v>
      </c>
      <c r="J30" s="191" t="s">
        <v>114</v>
      </c>
      <c r="K30" s="191" t="s">
        <v>114</v>
      </c>
      <c r="L30" s="191" t="s">
        <v>114</v>
      </c>
      <c r="M30" s="191" t="s">
        <v>114</v>
      </c>
      <c r="N30" s="191" t="s">
        <v>114</v>
      </c>
      <c r="O30" s="191" t="s">
        <v>114</v>
      </c>
      <c r="P30" s="191" t="s">
        <v>114</v>
      </c>
      <c r="Q30" s="191" t="s">
        <v>114</v>
      </c>
      <c r="R30" s="191" t="s">
        <v>114</v>
      </c>
      <c r="S30" s="191" t="s">
        <v>114</v>
      </c>
      <c r="T30" s="191" t="s">
        <v>114</v>
      </c>
      <c r="U30" s="191" t="s">
        <v>114</v>
      </c>
      <c r="V30" s="191">
        <v>65.7381329472161</v>
      </c>
      <c r="W30" s="191">
        <v>64.9691954322486</v>
      </c>
      <c r="X30" s="191">
        <v>65.6304946933494</v>
      </c>
      <c r="Y30" s="191">
        <v>65.9570725555003</v>
      </c>
      <c r="Z30" s="191">
        <v>68.1252167791448</v>
      </c>
      <c r="AA30" s="191">
        <v>67.0364176188258</v>
      </c>
      <c r="AB30" s="191">
        <v>59.1423324867461</v>
      </c>
      <c r="AC30" s="191">
        <v>31.4594262295082</v>
      </c>
      <c r="AD30" s="191">
        <v>33.3846575342466</v>
      </c>
      <c r="AE30" s="191">
        <v>30.7174794520548</v>
      </c>
      <c r="AF30" s="191">
        <v>24.3430136986301</v>
      </c>
      <c r="AG30" s="191">
        <v>26.3135519125683</v>
      </c>
      <c r="AH30" s="191">
        <v>26.0512328767123</v>
      </c>
      <c r="AI30" s="191">
        <v>26.1860821917808</v>
      </c>
      <c r="AJ30" s="191">
        <v>24.5779726027397</v>
      </c>
      <c r="AK30" s="191">
        <v>22.2986885245902</v>
      </c>
      <c r="AL30" s="191">
        <v>25.9130410958904</v>
      </c>
      <c r="AM30" s="191">
        <v>28.8666849315069</v>
      </c>
      <c r="AN30" s="191">
        <v>27.166904109589</v>
      </c>
      <c r="AO30" s="191">
        <v>27.4143169398907</v>
      </c>
      <c r="AP30" s="191">
        <v>28.0956164383562</v>
      </c>
      <c r="AQ30" s="191">
        <v>29.2553150684931</v>
      </c>
      <c r="AR30" s="191">
        <v>31.2581917808219</v>
      </c>
      <c r="AS30" s="191">
        <v>29.6381112324994</v>
      </c>
      <c r="AT30" s="191">
        <v>26.7379527154672</v>
      </c>
      <c r="AU30" s="191">
        <v>27.5489764608504</v>
      </c>
      <c r="AV30" s="191">
        <v>26.9739646382468</v>
      </c>
      <c r="AW30" s="191">
        <v>31.6788933542387</v>
      </c>
      <c r="AX30" s="191">
        <v>31.175544426905</v>
      </c>
      <c r="AY30" s="191">
        <v>29.1282957669611</v>
      </c>
      <c r="AZ30" s="191">
        <v>29.2802475882752</v>
      </c>
      <c r="BA30" s="191">
        <v>28.6797729354608</v>
      </c>
      <c r="BB30" s="191">
        <v>30.0143070377716</v>
      </c>
      <c r="BC30" s="191">
        <v>29.8175475017056</v>
      </c>
      <c r="BD30" s="191">
        <v>26.7931424109589</v>
      </c>
      <c r="BE30" s="192">
        <v>24.7693224131453</v>
      </c>
      <c r="BF30" s="193">
        <v>-0.0755349994700828</v>
      </c>
      <c r="BG30" s="193">
        <v>2.06218106613587E-4</v>
      </c>
      <c r="BH30" s="193">
        <v>2.79950973910184E-4</v>
      </c>
    </row>
    <row r="31" spans="8:8">
      <c r="A31" s="124" t="s">
        <v>119</v>
      </c>
      <c r="B31" s="191">
        <v>110.569945205479</v>
      </c>
      <c r="C31" s="191">
        <v>134.50301369863</v>
      </c>
      <c r="D31" s="191">
        <v>141.249452054795</v>
      </c>
      <c r="E31" s="191">
        <v>159.510601092896</v>
      </c>
      <c r="F31" s="191">
        <v>184.592602739726</v>
      </c>
      <c r="G31" s="191">
        <v>207.460520547945</v>
      </c>
      <c r="H31" s="191">
        <v>215.130273972603</v>
      </c>
      <c r="I31" s="191">
        <v>227.921038251366</v>
      </c>
      <c r="J31" s="191">
        <v>254.964438356164</v>
      </c>
      <c r="K31" s="191">
        <v>223.22202739726</v>
      </c>
      <c r="L31" s="191">
        <v>231.321726027397</v>
      </c>
      <c r="M31" s="191">
        <v>246.885601092896</v>
      </c>
      <c r="N31" s="191">
        <v>244.57098630137</v>
      </c>
      <c r="O31" s="191">
        <v>246.783616438356</v>
      </c>
      <c r="P31" s="191">
        <v>260.63898630137</v>
      </c>
      <c r="Q31" s="191">
        <v>251.465218579235</v>
      </c>
      <c r="R31" s="191">
        <v>241.473534246575</v>
      </c>
      <c r="S31" s="191">
        <v>224.326767123288</v>
      </c>
      <c r="T31" s="191">
        <v>209.234602739726</v>
      </c>
      <c r="U31" s="191">
        <v>211.635983606557</v>
      </c>
      <c r="V31" s="191">
        <v>214.745917808219</v>
      </c>
      <c r="W31" s="191">
        <v>225.117753424658</v>
      </c>
      <c r="X31" s="191">
        <v>225.909835616438</v>
      </c>
      <c r="Y31" s="191">
        <v>225.144590163934</v>
      </c>
      <c r="Z31" s="191">
        <v>225.711589041096</v>
      </c>
      <c r="AA31" s="191">
        <v>230.620594467398</v>
      </c>
      <c r="AB31" s="191">
        <v>229.898121140108</v>
      </c>
      <c r="AC31" s="191">
        <v>226.718293733909</v>
      </c>
      <c r="AD31" s="191">
        <v>216.370712989781</v>
      </c>
      <c r="AE31" s="191">
        <v>224.554902866024</v>
      </c>
      <c r="AF31" s="191">
        <v>203.999749393594</v>
      </c>
      <c r="AG31" s="191">
        <v>211.707827630877</v>
      </c>
      <c r="AH31" s="191">
        <v>208.975679502017</v>
      </c>
      <c r="AI31" s="191">
        <v>219.004859650677</v>
      </c>
      <c r="AJ31" s="191">
        <v>221.452741106242</v>
      </c>
      <c r="AK31" s="191">
        <v>217.920972829256</v>
      </c>
      <c r="AL31" s="191">
        <v>214.42305833827</v>
      </c>
      <c r="AM31" s="191">
        <v>217.413611532499</v>
      </c>
      <c r="AN31" s="191">
        <v>226.327014715221</v>
      </c>
      <c r="AO31" s="191">
        <v>212.532725577068</v>
      </c>
      <c r="AP31" s="191">
        <v>220.492501066716</v>
      </c>
      <c r="AQ31" s="191">
        <v>215.085464585718</v>
      </c>
      <c r="AR31" s="191">
        <v>216.775645291583</v>
      </c>
      <c r="AS31" s="191">
        <v>210.177276458073</v>
      </c>
      <c r="AT31" s="191">
        <v>198.691922197534</v>
      </c>
      <c r="AU31" s="191">
        <v>206.451378600548</v>
      </c>
      <c r="AV31" s="191">
        <v>198.655027339213</v>
      </c>
      <c r="AW31" s="191">
        <v>192.342421100787</v>
      </c>
      <c r="AX31" s="191">
        <v>206.709420774678</v>
      </c>
      <c r="AY31" s="191">
        <v>196.104615160303</v>
      </c>
      <c r="AZ31" s="191">
        <v>195.259187700544</v>
      </c>
      <c r="BA31" s="191">
        <v>205.704445026483</v>
      </c>
      <c r="BB31" s="191">
        <v>199.384361599683</v>
      </c>
      <c r="BC31" s="191">
        <v>201.206026661716</v>
      </c>
      <c r="BD31" s="191">
        <v>196.059534246575</v>
      </c>
      <c r="BE31" s="192">
        <v>178.143013928106</v>
      </c>
      <c r="BF31" s="193">
        <v>-0.0913830606979651</v>
      </c>
      <c r="BG31" s="193">
        <v>-0.00133282462004747</v>
      </c>
      <c r="BH31" s="193">
        <v>0.00201343054172534</v>
      </c>
    </row>
    <row r="32" spans="8:8">
      <c r="A32" s="124" t="s">
        <v>120</v>
      </c>
      <c r="B32" s="191">
        <v>1065.49676712329</v>
      </c>
      <c r="C32" s="191">
        <v>1145.22252054795</v>
      </c>
      <c r="D32" s="191">
        <v>1315.15671232877</v>
      </c>
      <c r="E32" s="191">
        <v>1418.65726775956</v>
      </c>
      <c r="F32" s="191">
        <v>1641.93347945205</v>
      </c>
      <c r="G32" s="191">
        <v>1860.03783561644</v>
      </c>
      <c r="H32" s="191">
        <v>2022.41693150685</v>
      </c>
      <c r="I32" s="191">
        <v>2237.72833333333</v>
      </c>
      <c r="J32" s="191">
        <v>2499.07936986301</v>
      </c>
      <c r="K32" s="191">
        <v>2374.83416438356</v>
      </c>
      <c r="L32" s="191">
        <v>2181.47887671233</v>
      </c>
      <c r="M32" s="191">
        <v>2349.02049180328</v>
      </c>
      <c r="N32" s="191">
        <v>2272.06698630137</v>
      </c>
      <c r="O32" s="191">
        <v>2398.82504109589</v>
      </c>
      <c r="P32" s="191">
        <v>2388.38564383562</v>
      </c>
      <c r="Q32" s="191">
        <v>2219.98934426229</v>
      </c>
      <c r="R32" s="191">
        <v>2023.29687671233</v>
      </c>
      <c r="S32" s="191">
        <v>1883.31580821918</v>
      </c>
      <c r="T32" s="191">
        <v>1849.98063013699</v>
      </c>
      <c r="U32" s="191">
        <v>1786.54806010929</v>
      </c>
      <c r="V32" s="191">
        <v>1769.06178082192</v>
      </c>
      <c r="W32" s="191">
        <v>1809.70498630137</v>
      </c>
      <c r="X32" s="191">
        <v>1824.20175342466</v>
      </c>
      <c r="Y32" s="191">
        <v>1807.44079234973</v>
      </c>
      <c r="Z32" s="191">
        <v>1857.16139726027</v>
      </c>
      <c r="AA32" s="191">
        <v>1894.60619178082</v>
      </c>
      <c r="AB32" s="191">
        <v>2001.12819178082</v>
      </c>
      <c r="AC32" s="191">
        <v>1995.50714633525</v>
      </c>
      <c r="AD32" s="191">
        <v>1924.48877372597</v>
      </c>
      <c r="AE32" s="191">
        <v>1861.74479539996</v>
      </c>
      <c r="AF32" s="191">
        <v>1875.53666817207</v>
      </c>
      <c r="AG32" s="191">
        <v>1910.83035812616</v>
      </c>
      <c r="AH32" s="191">
        <v>1928.81454861053</v>
      </c>
      <c r="AI32" s="191">
        <v>1995.92230586326</v>
      </c>
      <c r="AJ32" s="191">
        <v>2023.38182113059</v>
      </c>
      <c r="AK32" s="191">
        <v>1986.12443615209</v>
      </c>
      <c r="AL32" s="191">
        <v>2001.83987678662</v>
      </c>
      <c r="AM32" s="191">
        <v>1944.96892096491</v>
      </c>
      <c r="AN32" s="191">
        <v>1943.80638159766</v>
      </c>
      <c r="AO32" s="191">
        <v>1954.91460062134</v>
      </c>
      <c r="AP32" s="191">
        <v>1931.78560810117</v>
      </c>
      <c r="AQ32" s="191">
        <v>1924.580605501</v>
      </c>
      <c r="AR32" s="191">
        <v>1875.99406426909</v>
      </c>
      <c r="AS32" s="191">
        <v>1831.91758115107</v>
      </c>
      <c r="AT32" s="191">
        <v>1761.71258103697</v>
      </c>
      <c r="AU32" s="191">
        <v>1703.33654407481</v>
      </c>
      <c r="AV32" s="191">
        <v>1665.80244885488</v>
      </c>
      <c r="AW32" s="191">
        <v>1608.87820821106</v>
      </c>
      <c r="AX32" s="191">
        <v>1595.98860268885</v>
      </c>
      <c r="AY32" s="191">
        <v>1543.68474739973</v>
      </c>
      <c r="AZ32" s="191">
        <v>1544.44336155902</v>
      </c>
      <c r="BA32" s="191">
        <v>1528.8890231291</v>
      </c>
      <c r="BB32" s="191">
        <v>1539.54957401452</v>
      </c>
      <c r="BC32" s="191">
        <v>1538.01715386093</v>
      </c>
      <c r="BD32" s="191">
        <v>1527.80042769542</v>
      </c>
      <c r="BE32" s="192">
        <v>1304.68819961566</v>
      </c>
      <c r="BF32" s="193">
        <v>-0.146034929716776</v>
      </c>
      <c r="BG32" s="193">
        <v>-0.0141447418148389</v>
      </c>
      <c r="BH32" s="193">
        <v>0.0147460122662738</v>
      </c>
    </row>
    <row r="33" spans="8:8">
      <c r="A33" s="124" t="s">
        <v>121</v>
      </c>
      <c r="B33" s="191">
        <v>1708.63150684932</v>
      </c>
      <c r="C33" s="191">
        <v>1915.96794520548</v>
      </c>
      <c r="D33" s="191">
        <v>1997.30597260274</v>
      </c>
      <c r="E33" s="191">
        <v>2233.02336065574</v>
      </c>
      <c r="F33" s="191">
        <v>2520.92824657534</v>
      </c>
      <c r="G33" s="191">
        <v>2765.05035616438</v>
      </c>
      <c r="H33" s="191">
        <v>2888.10912328767</v>
      </c>
      <c r="I33" s="191">
        <v>3036.93092896175</v>
      </c>
      <c r="J33" s="191">
        <v>3249.32597260274</v>
      </c>
      <c r="K33" s="191">
        <v>2956.80665753425</v>
      </c>
      <c r="L33" s="191">
        <v>2874.84893150685</v>
      </c>
      <c r="M33" s="191">
        <v>3097.39409836066</v>
      </c>
      <c r="N33" s="191">
        <v>3072.84504109589</v>
      </c>
      <c r="O33" s="191">
        <v>3229.5904109589</v>
      </c>
      <c r="P33" s="191">
        <v>3336.60065753425</v>
      </c>
      <c r="Q33" s="191">
        <v>3014.44199453552</v>
      </c>
      <c r="R33" s="191">
        <v>2753.70356164384</v>
      </c>
      <c r="S33" s="191">
        <v>2608.49298630137</v>
      </c>
      <c r="T33" s="191">
        <v>2564.03789041096</v>
      </c>
      <c r="U33" s="191">
        <v>2555.1743715847</v>
      </c>
      <c r="V33" s="191">
        <v>2643.49583561644</v>
      </c>
      <c r="W33" s="191">
        <v>2778.54961643836</v>
      </c>
      <c r="X33" s="191">
        <v>2719.68104109589</v>
      </c>
      <c r="Y33" s="191">
        <v>2723.18084699454</v>
      </c>
      <c r="Z33" s="191">
        <v>2571.50569863014</v>
      </c>
      <c r="AA33" s="191">
        <v>2684.62476712329</v>
      </c>
      <c r="AB33" s="191">
        <v>2810.17619178082</v>
      </c>
      <c r="AC33" s="191">
        <v>2827.03265810752</v>
      </c>
      <c r="AD33" s="191">
        <v>2881.34178417899</v>
      </c>
      <c r="AE33" s="191">
        <v>2858.50089116695</v>
      </c>
      <c r="AF33" s="191">
        <v>2859.58785039913</v>
      </c>
      <c r="AG33" s="191">
        <v>2899.14454051966</v>
      </c>
      <c r="AH33" s="191">
        <v>2893.63210777374</v>
      </c>
      <c r="AI33" s="191">
        <v>2895.90121800605</v>
      </c>
      <c r="AJ33" s="191">
        <v>2803.27173373405</v>
      </c>
      <c r="AK33" s="191">
        <v>2740.79967578064</v>
      </c>
      <c r="AL33" s="191">
        <v>2779.6540811183</v>
      </c>
      <c r="AM33" s="191">
        <v>2685.36306514875</v>
      </c>
      <c r="AN33" s="191">
        <v>2632.04728471618</v>
      </c>
      <c r="AO33" s="191">
        <v>2597.08896293347</v>
      </c>
      <c r="AP33" s="191">
        <v>2549.92899856793</v>
      </c>
      <c r="AQ33" s="191">
        <v>2541.80093757731</v>
      </c>
      <c r="AR33" s="191">
        <v>2304.8310507284</v>
      </c>
      <c r="AS33" s="191">
        <v>2434.25629750335</v>
      </c>
      <c r="AT33" s="191">
        <v>2338.87171625379</v>
      </c>
      <c r="AU33" s="191">
        <v>2372.84465753425</v>
      </c>
      <c r="AV33" s="191">
        <v>2293.59895890411</v>
      </c>
      <c r="AW33" s="191">
        <v>2276.32543715847</v>
      </c>
      <c r="AX33" s="191">
        <v>2336.15775342466</v>
      </c>
      <c r="AY33" s="191">
        <v>2272.66547945205</v>
      </c>
      <c r="AZ33" s="191">
        <v>2269.12860273973</v>
      </c>
      <c r="BA33" s="191">
        <v>2307.4987431694</v>
      </c>
      <c r="BB33" s="191">
        <v>2374.47995696693</v>
      </c>
      <c r="BC33" s="191">
        <v>2254.68557656627</v>
      </c>
      <c r="BD33" s="191">
        <v>2269.87950796485</v>
      </c>
      <c r="BE33" s="192">
        <v>2045.11594546489</v>
      </c>
      <c r="BF33" s="193">
        <v>-0.099020041245044</v>
      </c>
      <c r="BG33" s="193">
        <v>-0.00298971095178691</v>
      </c>
      <c r="BH33" s="193">
        <v>0.0231145685433969</v>
      </c>
    </row>
    <row r="34" spans="8:8">
      <c r="A34" s="124" t="s">
        <v>122</v>
      </c>
      <c r="B34" s="191">
        <v>84.7706301369863</v>
      </c>
      <c r="C34" s="191">
        <v>92.8214520547945</v>
      </c>
      <c r="D34" s="191">
        <v>109.21298630137</v>
      </c>
      <c r="E34" s="191">
        <v>112.241721311475</v>
      </c>
      <c r="F34" s="191">
        <v>119.948219178082</v>
      </c>
      <c r="G34" s="191">
        <v>129.852301369863</v>
      </c>
      <c r="H34" s="191">
        <v>143.342082191781</v>
      </c>
      <c r="I34" s="191">
        <v>164.90106557377</v>
      </c>
      <c r="J34" s="191">
        <v>192.440876712329</v>
      </c>
      <c r="K34" s="191">
        <v>179.702273972603</v>
      </c>
      <c r="L34" s="191">
        <v>190.968575342466</v>
      </c>
      <c r="M34" s="191">
        <v>203.190928961749</v>
      </c>
      <c r="N34" s="191">
        <v>208.209452054795</v>
      </c>
      <c r="O34" s="191">
        <v>228.013835616438</v>
      </c>
      <c r="P34" s="191">
        <v>240.883232876712</v>
      </c>
      <c r="Q34" s="191">
        <v>246.010081967213</v>
      </c>
      <c r="R34" s="191">
        <v>231.497178082192</v>
      </c>
      <c r="S34" s="191">
        <v>236.592465753425</v>
      </c>
      <c r="T34" s="191">
        <v>226.771095890411</v>
      </c>
      <c r="U34" s="191">
        <v>232.090491803279</v>
      </c>
      <c r="V34" s="191">
        <v>241.934739726027</v>
      </c>
      <c r="W34" s="191">
        <v>244.394630136986</v>
      </c>
      <c r="X34" s="191">
        <v>265.428246575342</v>
      </c>
      <c r="Y34" s="191">
        <v>273.285846994536</v>
      </c>
      <c r="Z34" s="191">
        <v>297.583671232877</v>
      </c>
      <c r="AA34" s="191">
        <v>313.716760875963</v>
      </c>
      <c r="AB34" s="191">
        <v>320.570716723298</v>
      </c>
      <c r="AC34" s="191">
        <v>326.716829413742</v>
      </c>
      <c r="AD34" s="191">
        <v>334.004042962061</v>
      </c>
      <c r="AE34" s="191">
        <v>341.571556058701</v>
      </c>
      <c r="AF34" s="191">
        <v>356.165518681774</v>
      </c>
      <c r="AG34" s="191">
        <v>369.673547530044</v>
      </c>
      <c r="AH34" s="191">
        <v>374.922876712329</v>
      </c>
      <c r="AI34" s="191">
        <v>391.885117040347</v>
      </c>
      <c r="AJ34" s="191">
        <v>383.070810085349</v>
      </c>
      <c r="AK34" s="191">
        <v>396.812662073354</v>
      </c>
      <c r="AL34" s="191">
        <v>403.697545416845</v>
      </c>
      <c r="AM34" s="191">
        <v>406.341354298213</v>
      </c>
      <c r="AN34" s="191">
        <v>427.408590907267</v>
      </c>
      <c r="AO34" s="191">
        <v>417.73326250587</v>
      </c>
      <c r="AP34" s="191">
        <v>421.801479452055</v>
      </c>
      <c r="AQ34" s="191">
        <v>439.810844920537</v>
      </c>
      <c r="AR34" s="191">
        <v>446.122346184717</v>
      </c>
      <c r="AS34" s="191">
        <v>426.208956178759</v>
      </c>
      <c r="AT34" s="191">
        <v>402.276915942048</v>
      </c>
      <c r="AU34" s="191">
        <v>365.885231023919</v>
      </c>
      <c r="AV34" s="191">
        <v>349.517637588292</v>
      </c>
      <c r="AW34" s="191">
        <v>304.671415195152</v>
      </c>
      <c r="AX34" s="191">
        <v>282.010476923694</v>
      </c>
      <c r="AY34" s="191">
        <v>280.649808219178</v>
      </c>
      <c r="AZ34" s="191">
        <v>293.629123287671</v>
      </c>
      <c r="BA34" s="191">
        <v>293.284049285722</v>
      </c>
      <c r="BB34" s="191">
        <v>297.690506546584</v>
      </c>
      <c r="BC34" s="191">
        <v>294.32203139726</v>
      </c>
      <c r="BD34" s="191">
        <v>303.579761342466</v>
      </c>
      <c r="BE34" s="192">
        <v>243.718736271683</v>
      </c>
      <c r="BF34" s="193">
        <v>-0.197183846532029</v>
      </c>
      <c r="BG34" s="193">
        <v>-0.0277571223452279</v>
      </c>
      <c r="BH34" s="193">
        <v>0.00275458877886814</v>
      </c>
    </row>
    <row r="35" spans="8:8">
      <c r="A35" s="124" t="s">
        <v>123</v>
      </c>
      <c r="B35" s="191">
        <v>73.1224657534246</v>
      </c>
      <c r="C35" s="191">
        <v>80.9245205479452</v>
      </c>
      <c r="D35" s="191">
        <v>86.0606575342466</v>
      </c>
      <c r="E35" s="191">
        <v>90.2286338797814</v>
      </c>
      <c r="F35" s="191">
        <v>101.011698630137</v>
      </c>
      <c r="G35" s="191">
        <v>117.526273972603</v>
      </c>
      <c r="H35" s="191">
        <v>132.698712328767</v>
      </c>
      <c r="I35" s="191">
        <v>144.068770491803</v>
      </c>
      <c r="J35" s="191">
        <v>163.105315068493</v>
      </c>
      <c r="K35" s="191">
        <v>178.353780821918</v>
      </c>
      <c r="L35" s="191">
        <v>202.535095890411</v>
      </c>
      <c r="M35" s="191">
        <v>212.471147540984</v>
      </c>
      <c r="N35" s="191">
        <v>225.917232876712</v>
      </c>
      <c r="O35" s="191">
        <v>249.261561643836</v>
      </c>
      <c r="P35" s="191">
        <v>236.213424657534</v>
      </c>
      <c r="Q35" s="191">
        <v>230.51306010929</v>
      </c>
      <c r="R35" s="191">
        <v>221.395479452055</v>
      </c>
      <c r="S35" s="191">
        <v>210.487863013699</v>
      </c>
      <c r="T35" s="191">
        <v>199.956684931507</v>
      </c>
      <c r="U35" s="191">
        <v>207.731612021858</v>
      </c>
      <c r="V35" s="191">
        <v>212.13501369863</v>
      </c>
      <c r="W35" s="191">
        <v>197.396547945205</v>
      </c>
      <c r="X35" s="191">
        <v>206.554876712329</v>
      </c>
      <c r="Y35" s="191">
        <v>192.344316939891</v>
      </c>
      <c r="Z35" s="191">
        <v>188.365479452055</v>
      </c>
      <c r="AA35" s="191">
        <v>190.74945897267</v>
      </c>
      <c r="AB35" s="191">
        <v>161.321011557383</v>
      </c>
      <c r="AC35" s="191">
        <v>170.996934305827</v>
      </c>
      <c r="AD35" s="191">
        <v>154.828078667837</v>
      </c>
      <c r="AE35" s="191">
        <v>159.377618280489</v>
      </c>
      <c r="AF35" s="191">
        <v>152.525853140844</v>
      </c>
      <c r="AG35" s="191">
        <v>141.35891559309</v>
      </c>
      <c r="AH35" s="191">
        <v>145.501526279188</v>
      </c>
      <c r="AI35" s="191">
        <v>154.597269805072</v>
      </c>
      <c r="AJ35" s="191">
        <v>146.92458491537</v>
      </c>
      <c r="AK35" s="191">
        <v>142.585327069538</v>
      </c>
      <c r="AL35" s="191">
        <v>138.20062778452</v>
      </c>
      <c r="AM35" s="191">
        <v>138.354924151277</v>
      </c>
      <c r="AN35" s="191">
        <v>128.383413455911</v>
      </c>
      <c r="AO35" s="191">
        <v>136.165381961624</v>
      </c>
      <c r="AP35" s="191">
        <v>157.460362681637</v>
      </c>
      <c r="AQ35" s="191">
        <v>167.893585046742</v>
      </c>
      <c r="AR35" s="191">
        <v>167.40082944951</v>
      </c>
      <c r="AS35" s="191">
        <v>159.327946363876</v>
      </c>
      <c r="AT35" s="191">
        <v>150.134224937857</v>
      </c>
      <c r="AU35" s="191">
        <v>141.501437088431</v>
      </c>
      <c r="AV35" s="191">
        <v>138.23948371922</v>
      </c>
      <c r="AW35" s="191">
        <v>129.188007890601</v>
      </c>
      <c r="AX35" s="191">
        <v>128.717867161302</v>
      </c>
      <c r="AY35" s="191">
        <v>142.078109816317</v>
      </c>
      <c r="AZ35" s="191">
        <v>152.7582920688</v>
      </c>
      <c r="BA35" s="191">
        <v>152.208912937711</v>
      </c>
      <c r="BB35" s="191">
        <v>163.922515306828</v>
      </c>
      <c r="BC35" s="191">
        <v>175.224207998568</v>
      </c>
      <c r="BD35" s="191">
        <v>176.5783871073</v>
      </c>
      <c r="BE35" s="192">
        <v>163.739162279655</v>
      </c>
      <c r="BF35" s="193">
        <v>-0.0727111909785605</v>
      </c>
      <c r="BG35" s="193">
        <v>0.0163558328748161</v>
      </c>
      <c r="BH35" s="193">
        <v>0.0018506335047381</v>
      </c>
    </row>
    <row r="36" spans="8:8">
      <c r="A36" s="124" t="s">
        <v>124</v>
      </c>
      <c r="B36" s="191">
        <v>9.40309589041096</v>
      </c>
      <c r="C36" s="191">
        <v>10.1242739726027</v>
      </c>
      <c r="D36" s="191">
        <v>9.87608219178082</v>
      </c>
      <c r="E36" s="191">
        <v>10.5174043715847</v>
      </c>
      <c r="F36" s="191">
        <v>9.71178082191781</v>
      </c>
      <c r="G36" s="191">
        <v>9.96265753424657</v>
      </c>
      <c r="H36" s="191">
        <v>10.8335068493151</v>
      </c>
      <c r="I36" s="191">
        <v>11.5812021857923</v>
      </c>
      <c r="J36" s="191">
        <v>13.4641095890411</v>
      </c>
      <c r="K36" s="191">
        <v>12.5096438356164</v>
      </c>
      <c r="L36" s="191">
        <v>11.8171232876712</v>
      </c>
      <c r="M36" s="191">
        <v>11.822349726776</v>
      </c>
      <c r="N36" s="191">
        <v>12.3872876712329</v>
      </c>
      <c r="O36" s="191">
        <v>13.0147945205479</v>
      </c>
      <c r="P36" s="191">
        <v>12.5625205479452</v>
      </c>
      <c r="Q36" s="191">
        <v>11.5869398907104</v>
      </c>
      <c r="R36" s="191">
        <v>11.361698630137</v>
      </c>
      <c r="S36" s="191">
        <v>10.4368219178082</v>
      </c>
      <c r="T36" s="191">
        <v>10.1335342465753</v>
      </c>
      <c r="U36" s="191">
        <v>10.5535519125683</v>
      </c>
      <c r="V36" s="191">
        <v>10.6627397260274</v>
      </c>
      <c r="W36" s="191">
        <v>10.8009315068493</v>
      </c>
      <c r="X36" s="191">
        <v>11.7444109589041</v>
      </c>
      <c r="Y36" s="191">
        <v>12.2272950819672</v>
      </c>
      <c r="Z36" s="191">
        <v>13.1515342465753</v>
      </c>
      <c r="AA36" s="191">
        <v>13.3918904109589</v>
      </c>
      <c r="AB36" s="191">
        <v>12.5944657534247</v>
      </c>
      <c r="AC36" s="191">
        <v>13.4672677595628</v>
      </c>
      <c r="AD36" s="191">
        <v>13.9745479452055</v>
      </c>
      <c r="AE36" s="191">
        <v>14.1575616438356</v>
      </c>
      <c r="AF36" s="191">
        <v>14.2592602739726</v>
      </c>
      <c r="AG36" s="191">
        <v>15.9318032786885</v>
      </c>
      <c r="AH36" s="191">
        <v>15.6584109589041</v>
      </c>
      <c r="AI36" s="191">
        <v>16.0788493150685</v>
      </c>
      <c r="AJ36" s="191">
        <v>16.1487123287671</v>
      </c>
      <c r="AK36" s="191">
        <v>16.4260655737705</v>
      </c>
      <c r="AL36" s="191">
        <v>15.418602739726</v>
      </c>
      <c r="AM36" s="191">
        <v>16.0226849315069</v>
      </c>
      <c r="AN36" s="191">
        <v>16.2288555105315</v>
      </c>
      <c r="AO36" s="191">
        <v>16.9960848354023</v>
      </c>
      <c r="AP36" s="191">
        <v>17.3625177219314</v>
      </c>
      <c r="AQ36" s="191">
        <v>17.6177491693681</v>
      </c>
      <c r="AR36" s="191">
        <v>17.6589035094362</v>
      </c>
      <c r="AS36" s="191">
        <v>16.3181722156227</v>
      </c>
      <c r="AT36" s="191">
        <v>15.1732261151575</v>
      </c>
      <c r="AU36" s="191">
        <v>14.5433376386181</v>
      </c>
      <c r="AV36" s="191">
        <v>14.3575758917578</v>
      </c>
      <c r="AW36" s="191">
        <v>14.1798902894773</v>
      </c>
      <c r="AX36" s="191">
        <v>14.8505098650384</v>
      </c>
      <c r="AY36" s="191">
        <v>15.558455712783</v>
      </c>
      <c r="AZ36" s="191">
        <v>16.9687994608452</v>
      </c>
      <c r="BA36" s="191">
        <v>18.7167766179421</v>
      </c>
      <c r="BB36" s="191">
        <v>20.941822710626</v>
      </c>
      <c r="BC36" s="191">
        <v>22.6027912773159</v>
      </c>
      <c r="BD36" s="191">
        <v>19.214350741749</v>
      </c>
      <c r="BE36" s="192">
        <v>14.3482232265835</v>
      </c>
      <c r="BF36" s="193">
        <v>-0.253254850011266</v>
      </c>
      <c r="BG36" s="193">
        <v>0.0238934822237953</v>
      </c>
      <c r="BH36" s="193">
        <v>1.62168306389804E-4</v>
      </c>
    </row>
    <row r="37" spans="8:8">
      <c r="A37" s="124" t="s">
        <v>125</v>
      </c>
      <c r="B37" s="191">
        <v>46.5492602739726</v>
      </c>
      <c r="C37" s="191">
        <v>52.1694794520548</v>
      </c>
      <c r="D37" s="191">
        <v>58.4850136986301</v>
      </c>
      <c r="E37" s="191">
        <v>64.8064207650273</v>
      </c>
      <c r="F37" s="191">
        <v>70.9425753424657</v>
      </c>
      <c r="G37" s="191">
        <v>79.3459726027397</v>
      </c>
      <c r="H37" s="191">
        <v>87.8067397260274</v>
      </c>
      <c r="I37" s="191">
        <v>96.2234153005464</v>
      </c>
      <c r="J37" s="191">
        <v>104.456109589041</v>
      </c>
      <c r="K37" s="191">
        <v>103.463534246575</v>
      </c>
      <c r="L37" s="191">
        <v>101.281287671233</v>
      </c>
      <c r="M37" s="191">
        <v>102.669781420765</v>
      </c>
      <c r="N37" s="191">
        <v>110.129452054794</v>
      </c>
      <c r="O37" s="191">
        <v>119.867068493151</v>
      </c>
      <c r="P37" s="191">
        <v>125.500712328767</v>
      </c>
      <c r="Q37" s="191">
        <v>112.976448087432</v>
      </c>
      <c r="R37" s="191">
        <v>101.447726027397</v>
      </c>
      <c r="S37" s="191">
        <v>89.9283835616438</v>
      </c>
      <c r="T37" s="191">
        <v>81.788301369863</v>
      </c>
      <c r="U37" s="191">
        <v>80.189781420765</v>
      </c>
      <c r="V37" s="191">
        <v>80.2420821917808</v>
      </c>
      <c r="W37" s="191">
        <v>97.8501643835616</v>
      </c>
      <c r="X37" s="191">
        <v>86.668</v>
      </c>
      <c r="Y37" s="191">
        <v>79.5039617486339</v>
      </c>
      <c r="Z37" s="191">
        <v>82.1297534246575</v>
      </c>
      <c r="AA37" s="191">
        <v>90.3998647589749</v>
      </c>
      <c r="AB37" s="191">
        <v>98.7064436360189</v>
      </c>
      <c r="AC37" s="191">
        <v>102.983485517554</v>
      </c>
      <c r="AD37" s="191">
        <v>104.64883230549</v>
      </c>
      <c r="AE37" s="191">
        <v>113.823633807457</v>
      </c>
      <c r="AF37" s="191">
        <v>116.20937391673</v>
      </c>
      <c r="AG37" s="191">
        <v>122.038437275287</v>
      </c>
      <c r="AH37" s="191">
        <v>133.174176278937</v>
      </c>
      <c r="AI37" s="191">
        <v>148.874560249538</v>
      </c>
      <c r="AJ37" s="191">
        <v>168.305947627133</v>
      </c>
      <c r="AK37" s="191">
        <v>168.026682395205</v>
      </c>
      <c r="AL37" s="191">
        <v>181.539777139429</v>
      </c>
      <c r="AM37" s="191">
        <v>178.671679122193</v>
      </c>
      <c r="AN37" s="191">
        <v>174.897388410803</v>
      </c>
      <c r="AO37" s="191">
        <v>180.508253303278</v>
      </c>
      <c r="AP37" s="191">
        <v>190.667494231832</v>
      </c>
      <c r="AQ37" s="191">
        <v>190.970370686459</v>
      </c>
      <c r="AR37" s="191">
        <v>194.421582961527</v>
      </c>
      <c r="AS37" s="191">
        <v>185.723197338894</v>
      </c>
      <c r="AT37" s="191">
        <v>164.238705409945</v>
      </c>
      <c r="AU37" s="191">
        <v>155.86416382868</v>
      </c>
      <c r="AV37" s="191">
        <v>145.155586947077</v>
      </c>
      <c r="AW37" s="191">
        <v>136.547212892991</v>
      </c>
      <c r="AX37" s="191">
        <v>137.935690735198</v>
      </c>
      <c r="AY37" s="191">
        <v>136.671595789251</v>
      </c>
      <c r="AZ37" s="191">
        <v>143.415623787715</v>
      </c>
      <c r="BA37" s="191">
        <v>149.427358951761</v>
      </c>
      <c r="BB37" s="191">
        <v>149.018621737877</v>
      </c>
      <c r="BC37" s="191">
        <v>154.910633076894</v>
      </c>
      <c r="BD37" s="191">
        <v>153.149442923389</v>
      </c>
      <c r="BE37" s="192">
        <v>128.206726121587</v>
      </c>
      <c r="BF37" s="193">
        <v>-0.162865214039851</v>
      </c>
      <c r="BG37" s="193">
        <v>-0.00696629156510153</v>
      </c>
      <c r="BH37" s="193">
        <v>0.00144903430303474</v>
      </c>
    </row>
    <row r="38" spans="8:8">
      <c r="A38" s="124" t="s">
        <v>126</v>
      </c>
      <c r="B38" s="191">
        <v>978.985917808219</v>
      </c>
      <c r="C38" s="191">
        <v>1079.86210958904</v>
      </c>
      <c r="D38" s="191">
        <v>1198.53290410959</v>
      </c>
      <c r="E38" s="191">
        <v>1318.66505464481</v>
      </c>
      <c r="F38" s="191">
        <v>1462.60364383562</v>
      </c>
      <c r="G38" s="191">
        <v>1658.88802739726</v>
      </c>
      <c r="H38" s="191">
        <v>1789.87391780822</v>
      </c>
      <c r="I38" s="191">
        <v>1885.62180327869</v>
      </c>
      <c r="J38" s="191">
        <v>1982.79460273973</v>
      </c>
      <c r="K38" s="191">
        <v>1927.03101369863</v>
      </c>
      <c r="L38" s="191">
        <v>1814.70254794521</v>
      </c>
      <c r="M38" s="191">
        <v>1890.73857923497</v>
      </c>
      <c r="N38" s="191">
        <v>1844.11750684932</v>
      </c>
      <c r="O38" s="191">
        <v>1975.59243835616</v>
      </c>
      <c r="P38" s="191">
        <v>2035.51271232877</v>
      </c>
      <c r="Q38" s="191">
        <v>1929.29322404372</v>
      </c>
      <c r="R38" s="191">
        <v>1900.22145205479</v>
      </c>
      <c r="S38" s="191">
        <v>1809.36632876712</v>
      </c>
      <c r="T38" s="191">
        <v>1815.81306849315</v>
      </c>
      <c r="U38" s="191">
        <v>1732.33795081967</v>
      </c>
      <c r="V38" s="191">
        <v>1725.92594520548</v>
      </c>
      <c r="W38" s="191">
        <v>1765.92767123288</v>
      </c>
      <c r="X38" s="191">
        <v>1845.15649315068</v>
      </c>
      <c r="Y38" s="191">
        <v>1876.33161202186</v>
      </c>
      <c r="Z38" s="191">
        <v>1909.0724109589</v>
      </c>
      <c r="AA38" s="191">
        <v>1969.22394520548</v>
      </c>
      <c r="AB38" s="191">
        <v>1968.93010958904</v>
      </c>
      <c r="AC38" s="191">
        <v>1989.33174863388</v>
      </c>
      <c r="AD38" s="191">
        <v>1948.07202739726</v>
      </c>
      <c r="AE38" s="191">
        <v>1943.15528767123</v>
      </c>
      <c r="AF38" s="191">
        <v>2013.68263013699</v>
      </c>
      <c r="AG38" s="191">
        <v>1977.93158469945</v>
      </c>
      <c r="AH38" s="191">
        <v>2001.55536986301</v>
      </c>
      <c r="AI38" s="191">
        <v>1991.36997260274</v>
      </c>
      <c r="AJ38" s="191">
        <v>1987.81369863014</v>
      </c>
      <c r="AK38" s="191">
        <v>1957.56770491803</v>
      </c>
      <c r="AL38" s="191">
        <v>1926.07695890411</v>
      </c>
      <c r="AM38" s="191">
        <v>1927.07476712329</v>
      </c>
      <c r="AN38" s="191">
        <v>1911.77583561644</v>
      </c>
      <c r="AO38" s="191">
        <v>1867.37077057816</v>
      </c>
      <c r="AP38" s="191">
        <v>1819.11820165641</v>
      </c>
      <c r="AQ38" s="191">
        <v>1814.05907424057</v>
      </c>
      <c r="AR38" s="191">
        <v>1766.60206045463</v>
      </c>
      <c r="AS38" s="191">
        <v>1659.73009438918</v>
      </c>
      <c r="AT38" s="191">
        <v>1538.48585441922</v>
      </c>
      <c r="AU38" s="191">
        <v>1507.51013748995</v>
      </c>
      <c r="AV38" s="191">
        <v>1464.68157943691</v>
      </c>
      <c r="AW38" s="191">
        <v>1366.8820744458</v>
      </c>
      <c r="AX38" s="191">
        <v>1260.60332699326</v>
      </c>
      <c r="AY38" s="191">
        <v>1195.77391925621</v>
      </c>
      <c r="AZ38" s="191">
        <v>1263.67568713039</v>
      </c>
      <c r="BA38" s="191">
        <v>1255.16069779055</v>
      </c>
      <c r="BB38" s="191">
        <v>1274.02889407797</v>
      </c>
      <c r="BC38" s="191">
        <v>1300.16242899882</v>
      </c>
      <c r="BD38" s="191">
        <v>1258.65369623035</v>
      </c>
      <c r="BE38" s="192">
        <v>1054.15946963049</v>
      </c>
      <c r="BF38" s="193">
        <v>-0.162470604275285</v>
      </c>
      <c r="BG38" s="193">
        <v>-0.0198754334473669</v>
      </c>
      <c r="BH38" s="193">
        <v>0.0119144547136695</v>
      </c>
    </row>
    <row r="39" spans="8:8">
      <c r="A39" s="124" t="s">
        <v>127</v>
      </c>
      <c r="B39" s="191" t="s">
        <v>114</v>
      </c>
      <c r="C39" s="191" t="s">
        <v>114</v>
      </c>
      <c r="D39" s="191" t="s">
        <v>114</v>
      </c>
      <c r="E39" s="191" t="s">
        <v>114</v>
      </c>
      <c r="F39" s="191" t="s">
        <v>114</v>
      </c>
      <c r="G39" s="191" t="s">
        <v>114</v>
      </c>
      <c r="H39" s="191" t="s">
        <v>114</v>
      </c>
      <c r="I39" s="191" t="s">
        <v>114</v>
      </c>
      <c r="J39" s="191" t="s">
        <v>114</v>
      </c>
      <c r="K39" s="191" t="s">
        <v>114</v>
      </c>
      <c r="L39" s="191" t="s">
        <v>114</v>
      </c>
      <c r="M39" s="191" t="s">
        <v>114</v>
      </c>
      <c r="N39" s="191" t="s">
        <v>114</v>
      </c>
      <c r="O39" s="191" t="s">
        <v>114</v>
      </c>
      <c r="P39" s="191" t="s">
        <v>114</v>
      </c>
      <c r="Q39" s="191" t="s">
        <v>114</v>
      </c>
      <c r="R39" s="191" t="s">
        <v>114</v>
      </c>
      <c r="S39" s="191" t="s">
        <v>114</v>
      </c>
      <c r="T39" s="191" t="s">
        <v>114</v>
      </c>
      <c r="U39" s="191" t="s">
        <v>114</v>
      </c>
      <c r="V39" s="191">
        <v>112.430054794521</v>
      </c>
      <c r="W39" s="191">
        <v>94.6503835616438</v>
      </c>
      <c r="X39" s="191">
        <v>76.9675890410959</v>
      </c>
      <c r="Y39" s="191">
        <v>68.8491530054644</v>
      </c>
      <c r="Z39" s="191">
        <v>69.0377808219178</v>
      </c>
      <c r="AA39" s="191">
        <v>65.0672054794521</v>
      </c>
      <c r="AB39" s="191">
        <v>63.1123835616439</v>
      </c>
      <c r="AC39" s="191">
        <v>47.906912568306</v>
      </c>
      <c r="AD39" s="191">
        <v>42.9733179994348</v>
      </c>
      <c r="AE39" s="191">
        <v>40.6500482191843</v>
      </c>
      <c r="AF39" s="191">
        <v>36.5866356330767</v>
      </c>
      <c r="AG39" s="191">
        <v>38.1747147650797</v>
      </c>
      <c r="AH39" s="191">
        <v>34.3304987239054</v>
      </c>
      <c r="AI39" s="191">
        <v>33.0421182510167</v>
      </c>
      <c r="AJ39" s="191">
        <v>30.9516029403896</v>
      </c>
      <c r="AK39" s="191">
        <v>26.2298634336294</v>
      </c>
      <c r="AL39" s="191">
        <v>30.513318436296</v>
      </c>
      <c r="AM39" s="191">
        <v>30.2226711946252</v>
      </c>
      <c r="AN39" s="191">
        <v>30.6510524124773</v>
      </c>
      <c r="AO39" s="191">
        <v>32.8185682903352</v>
      </c>
      <c r="AP39" s="191">
        <v>34.7088166182009</v>
      </c>
      <c r="AQ39" s="191">
        <v>32.8858390347521</v>
      </c>
      <c r="AR39" s="191">
        <v>35.7180864360137</v>
      </c>
      <c r="AS39" s="191">
        <v>34.8289644940277</v>
      </c>
      <c r="AT39" s="191">
        <v>31.6771960382395</v>
      </c>
      <c r="AU39" s="191">
        <v>35.7203681951549</v>
      </c>
      <c r="AV39" s="191">
        <v>32.9078933770167</v>
      </c>
      <c r="AW39" s="191">
        <v>32.8692559224269</v>
      </c>
      <c r="AX39" s="191">
        <v>33.3812328925982</v>
      </c>
      <c r="AY39" s="191">
        <v>33.6455585234655</v>
      </c>
      <c r="AZ39" s="191">
        <v>35.2887140188282</v>
      </c>
      <c r="BA39" s="191">
        <v>36.3028209272434</v>
      </c>
      <c r="BB39" s="191">
        <v>37.2254064826655</v>
      </c>
      <c r="BC39" s="191">
        <v>34.7488774489987</v>
      </c>
      <c r="BD39" s="191">
        <v>38.3085383013699</v>
      </c>
      <c r="BE39" s="192">
        <v>34.2691571705761</v>
      </c>
      <c r="BF39" s="193">
        <v>-0.105443363539905</v>
      </c>
      <c r="BG39" s="193">
        <v>0.0191893688820464</v>
      </c>
      <c r="BH39" s="193">
        <v>3.87321209880676E-4</v>
      </c>
    </row>
    <row r="40" spans="8:8">
      <c r="A40" s="124" t="s">
        <v>128</v>
      </c>
      <c r="B40" s="191" t="s">
        <v>114</v>
      </c>
      <c r="C40" s="191" t="s">
        <v>114</v>
      </c>
      <c r="D40" s="191" t="s">
        <v>114</v>
      </c>
      <c r="E40" s="191" t="s">
        <v>114</v>
      </c>
      <c r="F40" s="191" t="s">
        <v>114</v>
      </c>
      <c r="G40" s="191" t="s">
        <v>114</v>
      </c>
      <c r="H40" s="191" t="s">
        <v>114</v>
      </c>
      <c r="I40" s="191" t="s">
        <v>114</v>
      </c>
      <c r="J40" s="191" t="s">
        <v>114</v>
      </c>
      <c r="K40" s="191" t="s">
        <v>114</v>
      </c>
      <c r="L40" s="191" t="s">
        <v>114</v>
      </c>
      <c r="M40" s="191" t="s">
        <v>114</v>
      </c>
      <c r="N40" s="191" t="s">
        <v>114</v>
      </c>
      <c r="O40" s="191" t="s">
        <v>114</v>
      </c>
      <c r="P40" s="191" t="s">
        <v>114</v>
      </c>
      <c r="Q40" s="191" t="s">
        <v>114</v>
      </c>
      <c r="R40" s="191" t="s">
        <v>114</v>
      </c>
      <c r="S40" s="191" t="s">
        <v>114</v>
      </c>
      <c r="T40" s="191" t="s">
        <v>114</v>
      </c>
      <c r="U40" s="191" t="s">
        <v>114</v>
      </c>
      <c r="V40" s="191">
        <v>167.16797260274</v>
      </c>
      <c r="W40" s="191">
        <v>139.913479452055</v>
      </c>
      <c r="X40" s="191">
        <v>153.580657534247</v>
      </c>
      <c r="Y40" s="191">
        <v>147.320464480874</v>
      </c>
      <c r="Z40" s="191">
        <v>151.613506849315</v>
      </c>
      <c r="AA40" s="191">
        <v>144.981123287671</v>
      </c>
      <c r="AB40" s="191">
        <v>159.563753424658</v>
      </c>
      <c r="AC40" s="191">
        <v>83.6984699453552</v>
      </c>
      <c r="AD40" s="191">
        <v>72.7467671232877</v>
      </c>
      <c r="AE40" s="191">
        <v>67.1139452054795</v>
      </c>
      <c r="AF40" s="191">
        <v>62.0588493150685</v>
      </c>
      <c r="AG40" s="191">
        <v>63.9622404371585</v>
      </c>
      <c r="AH40" s="191">
        <v>64.422301369863</v>
      </c>
      <c r="AI40" s="191">
        <v>73.347698630137</v>
      </c>
      <c r="AJ40" s="191">
        <v>61.0932328767123</v>
      </c>
      <c r="AK40" s="191">
        <v>47.9865027322404</v>
      </c>
      <c r="AL40" s="191">
        <v>54.7566301369863</v>
      </c>
      <c r="AM40" s="191">
        <v>51.4629315068493</v>
      </c>
      <c r="AN40" s="191">
        <v>49.7480273972603</v>
      </c>
      <c r="AO40" s="191">
        <v>53.339980199251</v>
      </c>
      <c r="AP40" s="191">
        <v>57.0589590255453</v>
      </c>
      <c r="AQ40" s="191">
        <v>57.4491834771386</v>
      </c>
      <c r="AR40" s="191">
        <v>57.0005495697627</v>
      </c>
      <c r="AS40" s="191">
        <v>61.1820014587997</v>
      </c>
      <c r="AT40" s="191">
        <v>52.3484518753699</v>
      </c>
      <c r="AU40" s="191">
        <v>53.9046191780822</v>
      </c>
      <c r="AV40" s="191">
        <v>52.198797260274</v>
      </c>
      <c r="AW40" s="191">
        <v>53.0965846994536</v>
      </c>
      <c r="AX40" s="191">
        <v>51.8105342465753</v>
      </c>
      <c r="AY40" s="191">
        <v>51.0149753424658</v>
      </c>
      <c r="AZ40" s="191">
        <v>55.4191452054795</v>
      </c>
      <c r="BA40" s="191">
        <v>59.9283825136612</v>
      </c>
      <c r="BB40" s="191">
        <v>62.388495890411</v>
      </c>
      <c r="BC40" s="191">
        <v>65.6337534246575</v>
      </c>
      <c r="BD40" s="191">
        <v>65.6981095890411</v>
      </c>
      <c r="BE40" s="192">
        <v>61.2890047358789</v>
      </c>
      <c r="BF40" s="193">
        <v>-0.0671115939369084</v>
      </c>
      <c r="BG40" s="193">
        <v>0.0229747237935238</v>
      </c>
      <c r="BH40" s="193">
        <v>6.92708354294317E-4</v>
      </c>
    </row>
    <row r="41" spans="8:8">
      <c r="A41" s="124" t="s">
        <v>129</v>
      </c>
      <c r="B41" s="191">
        <v>16.1456164383562</v>
      </c>
      <c r="C41" s="191">
        <v>18.2766301369863</v>
      </c>
      <c r="D41" s="191">
        <v>20.1061369863014</v>
      </c>
      <c r="E41" s="191">
        <v>22.1556557377049</v>
      </c>
      <c r="F41" s="191">
        <v>24.6345479452055</v>
      </c>
      <c r="G41" s="191">
        <v>26.1539452054795</v>
      </c>
      <c r="H41" s="191">
        <v>27.2947945205479</v>
      </c>
      <c r="I41" s="191">
        <v>28.7030054644809</v>
      </c>
      <c r="J41" s="191">
        <v>31.8402191780822</v>
      </c>
      <c r="K41" s="191">
        <v>28.7298356164384</v>
      </c>
      <c r="L41" s="191">
        <v>25.903397260274</v>
      </c>
      <c r="M41" s="191">
        <v>27.9360928961749</v>
      </c>
      <c r="N41" s="191">
        <v>27.672301369863</v>
      </c>
      <c r="O41" s="191">
        <v>28.0302191780822</v>
      </c>
      <c r="P41" s="191">
        <v>26.4110684931507</v>
      </c>
      <c r="Q41" s="191">
        <v>22.452650273224</v>
      </c>
      <c r="R41" s="191">
        <v>21.7588493150685</v>
      </c>
      <c r="S41" s="191">
        <v>21.5055890410959</v>
      </c>
      <c r="T41" s="191">
        <v>20.5522465753425</v>
      </c>
      <c r="U41" s="191">
        <v>20.5755191256831</v>
      </c>
      <c r="V41" s="191">
        <v>21.8841643835616</v>
      </c>
      <c r="W41" s="191">
        <v>23.7032054794521</v>
      </c>
      <c r="X41" s="191">
        <v>26.6312054794521</v>
      </c>
      <c r="Y41" s="191">
        <v>27.2082513661202</v>
      </c>
      <c r="Z41" s="191">
        <v>29.962904109589</v>
      </c>
      <c r="AA41" s="191">
        <v>32.951100334272</v>
      </c>
      <c r="AB41" s="191">
        <v>38.4138763076573</v>
      </c>
      <c r="AC41" s="191">
        <v>39.4971719272801</v>
      </c>
      <c r="AD41" s="191">
        <v>39.452165026103</v>
      </c>
      <c r="AE41" s="191">
        <v>39.5668715414805</v>
      </c>
      <c r="AF41" s="191">
        <v>37.2548697371809</v>
      </c>
      <c r="AG41" s="191">
        <v>38.5318122311368</v>
      </c>
      <c r="AH41" s="191">
        <v>40.5183399332125</v>
      </c>
      <c r="AI41" s="191">
        <v>42.2545736485311</v>
      </c>
      <c r="AJ41" s="191">
        <v>45.1208253056774</v>
      </c>
      <c r="AK41" s="191">
        <v>48.1945115381121</v>
      </c>
      <c r="AL41" s="191">
        <v>51.269401164526</v>
      </c>
      <c r="AM41" s="191">
        <v>52.1356647840853</v>
      </c>
      <c r="AN41" s="191">
        <v>55.8777960786885</v>
      </c>
      <c r="AO41" s="191">
        <v>62.9755904073631</v>
      </c>
      <c r="AP41" s="191">
        <v>64.7378314723871</v>
      </c>
      <c r="AQ41" s="191">
        <v>61.4906010518131</v>
      </c>
      <c r="AR41" s="191">
        <v>59.8654293846774</v>
      </c>
      <c r="AS41" s="191">
        <v>60.1358149369159</v>
      </c>
      <c r="AT41" s="191">
        <v>56.4585646572129</v>
      </c>
      <c r="AU41" s="191">
        <v>59.0283241966587</v>
      </c>
      <c r="AV41" s="191">
        <v>60.2197651243243</v>
      </c>
      <c r="AW41" s="191">
        <v>57.9392957945795</v>
      </c>
      <c r="AX41" s="191">
        <v>57.1030905493996</v>
      </c>
      <c r="AY41" s="191">
        <v>55.0814365989198</v>
      </c>
      <c r="AZ41" s="191">
        <v>54.153116596346</v>
      </c>
      <c r="BA41" s="191">
        <v>53.9713587396116</v>
      </c>
      <c r="BB41" s="191">
        <v>56.6540569603264</v>
      </c>
      <c r="BC41" s="191">
        <v>59.9568301955575</v>
      </c>
      <c r="BD41" s="191">
        <v>60.6512935616438</v>
      </c>
      <c r="BE41" s="192">
        <v>47.580816105782</v>
      </c>
      <c r="BF41" s="193">
        <v>-0.215502039417799</v>
      </c>
      <c r="BG41" s="193">
        <v>0.00718911482335427</v>
      </c>
      <c r="BH41" s="193">
        <v>5.37773928009669E-4</v>
      </c>
    </row>
    <row r="42" spans="8:8">
      <c r="A42" s="124" t="s">
        <v>130</v>
      </c>
      <c r="B42" s="191">
        <v>477.891863013699</v>
      </c>
      <c r="C42" s="191">
        <v>521.759534246575</v>
      </c>
      <c r="D42" s="191">
        <v>533.562712328767</v>
      </c>
      <c r="E42" s="191">
        <v>572.523333333333</v>
      </c>
      <c r="F42" s="191">
        <v>625.222821917808</v>
      </c>
      <c r="G42" s="191">
        <v>699.746301369863</v>
      </c>
      <c r="H42" s="191">
        <v>695.686191780822</v>
      </c>
      <c r="I42" s="191">
        <v>776.911010928962</v>
      </c>
      <c r="J42" s="191">
        <v>808.20104109589</v>
      </c>
      <c r="K42" s="191">
        <v>697.976794520548</v>
      </c>
      <c r="L42" s="191">
        <v>687.901808219178</v>
      </c>
      <c r="M42" s="191">
        <v>771.364590163934</v>
      </c>
      <c r="N42" s="191">
        <v>744.161095890411</v>
      </c>
      <c r="O42" s="191">
        <v>774.948589041096</v>
      </c>
      <c r="P42" s="191">
        <v>838.548465753425</v>
      </c>
      <c r="Q42" s="191">
        <v>779.543114754098</v>
      </c>
      <c r="R42" s="191">
        <v>725.928794520548</v>
      </c>
      <c r="S42" s="191">
        <v>640.222520547945</v>
      </c>
      <c r="T42" s="191">
        <v>609.970698630137</v>
      </c>
      <c r="U42" s="191">
        <v>611.519754098361</v>
      </c>
      <c r="V42" s="191">
        <v>621.795410958904</v>
      </c>
      <c r="W42" s="191">
        <v>685.270534226575</v>
      </c>
      <c r="X42" s="191">
        <v>691.532684911507</v>
      </c>
      <c r="Y42" s="191">
        <v>726.660235012678</v>
      </c>
      <c r="Z42" s="191">
        <v>719.598287681233</v>
      </c>
      <c r="AA42" s="191">
        <v>750.771698680137</v>
      </c>
      <c r="AB42" s="191">
        <v>711.571738368204</v>
      </c>
      <c r="AC42" s="191">
        <v>756.181070644024</v>
      </c>
      <c r="AD42" s="191">
        <v>744.878352338399</v>
      </c>
      <c r="AE42" s="191">
        <v>740.912290015652</v>
      </c>
      <c r="AF42" s="191">
        <v>783.680102194557</v>
      </c>
      <c r="AG42" s="191">
        <v>778.398535371708</v>
      </c>
      <c r="AH42" s="191">
        <v>810.868311242509</v>
      </c>
      <c r="AI42" s="191">
        <v>820.383856719553</v>
      </c>
      <c r="AJ42" s="191">
        <v>840.445732321543</v>
      </c>
      <c r="AK42" s="191">
        <v>844.710617781175</v>
      </c>
      <c r="AL42" s="191">
        <v>886.23074466235</v>
      </c>
      <c r="AM42" s="191">
        <v>898.161136862559</v>
      </c>
      <c r="AN42" s="191">
        <v>901.020148360513</v>
      </c>
      <c r="AO42" s="191">
        <v>938.192523015228</v>
      </c>
      <c r="AP42" s="191">
        <v>990.49098560811</v>
      </c>
      <c r="AQ42" s="191">
        <v>981.450726677545</v>
      </c>
      <c r="AR42" s="191">
        <v>1025.72297937522</v>
      </c>
      <c r="AS42" s="191">
        <v>971.977722396196</v>
      </c>
      <c r="AT42" s="191">
        <v>935.469408048102</v>
      </c>
      <c r="AU42" s="191">
        <v>957.479042206229</v>
      </c>
      <c r="AV42" s="191">
        <v>961.998041202493</v>
      </c>
      <c r="AW42" s="191">
        <v>916.401754530193</v>
      </c>
      <c r="AX42" s="191">
        <v>889.385889333493</v>
      </c>
      <c r="AY42" s="191">
        <v>856.129974790781</v>
      </c>
      <c r="AZ42" s="191">
        <v>825.604169853241</v>
      </c>
      <c r="BA42" s="191">
        <v>843.487495968959</v>
      </c>
      <c r="BB42" s="191">
        <v>818.086582608144</v>
      </c>
      <c r="BC42" s="191">
        <v>843.376273814023</v>
      </c>
      <c r="BD42" s="191">
        <v>807.242249145583</v>
      </c>
      <c r="BE42" s="192">
        <v>746.409046944878</v>
      </c>
      <c r="BF42" s="193">
        <v>-0.0753592893150635</v>
      </c>
      <c r="BG42" s="193">
        <v>-0.0146343255392135</v>
      </c>
      <c r="BH42" s="193">
        <v>0.00843615889616325</v>
      </c>
    </row>
    <row r="43" spans="8:8">
      <c r="A43" s="124" t="s">
        <v>131</v>
      </c>
      <c r="B43" s="191" t="s">
        <v>114</v>
      </c>
      <c r="C43" s="191" t="s">
        <v>114</v>
      </c>
      <c r="D43" s="191" t="s">
        <v>114</v>
      </c>
      <c r="E43" s="191" t="s">
        <v>114</v>
      </c>
      <c r="F43" s="191" t="s">
        <v>114</v>
      </c>
      <c r="G43" s="191" t="s">
        <v>114</v>
      </c>
      <c r="H43" s="191" t="s">
        <v>114</v>
      </c>
      <c r="I43" s="191" t="s">
        <v>114</v>
      </c>
      <c r="J43" s="191" t="s">
        <v>114</v>
      </c>
      <c r="K43" s="191" t="s">
        <v>114</v>
      </c>
      <c r="L43" s="191" t="s">
        <v>114</v>
      </c>
      <c r="M43" s="191" t="s">
        <v>114</v>
      </c>
      <c r="N43" s="191" t="s">
        <v>114</v>
      </c>
      <c r="O43" s="191" t="s">
        <v>114</v>
      </c>
      <c r="P43" s="191" t="s">
        <v>114</v>
      </c>
      <c r="Q43" s="191" t="s">
        <v>114</v>
      </c>
      <c r="R43" s="191" t="s">
        <v>114</v>
      </c>
      <c r="S43" s="191" t="s">
        <v>114</v>
      </c>
      <c r="T43" s="191" t="s">
        <v>114</v>
      </c>
      <c r="U43" s="191" t="s">
        <v>114</v>
      </c>
      <c r="V43" s="191" t="s">
        <v>114</v>
      </c>
      <c r="W43" s="191" t="s">
        <v>114</v>
      </c>
      <c r="X43" s="191" t="s">
        <v>114</v>
      </c>
      <c r="Y43" s="191" t="s">
        <v>114</v>
      </c>
      <c r="Z43" s="191" t="s">
        <v>114</v>
      </c>
      <c r="AA43" s="191">
        <v>21.1040100017182</v>
      </c>
      <c r="AB43" s="191">
        <v>19.0226898682999</v>
      </c>
      <c r="AC43" s="191">
        <v>20.2567870271401</v>
      </c>
      <c r="AD43" s="191">
        <v>21.9385534991957</v>
      </c>
      <c r="AE43" s="191">
        <v>16.92523173359</v>
      </c>
      <c r="AF43" s="191">
        <v>16.1447483202791</v>
      </c>
      <c r="AG43" s="191">
        <v>24.2752765210339</v>
      </c>
      <c r="AH43" s="191">
        <v>20.5559626634415</v>
      </c>
      <c r="AI43" s="191">
        <v>18.5371844018387</v>
      </c>
      <c r="AJ43" s="191">
        <v>18.7850957043791</v>
      </c>
      <c r="AK43" s="191">
        <v>18.8899156657985</v>
      </c>
      <c r="AL43" s="191">
        <v>15.5779514953927</v>
      </c>
      <c r="AM43" s="191">
        <v>17.6906126522953</v>
      </c>
      <c r="AN43" s="191">
        <v>17.1531848498828</v>
      </c>
      <c r="AO43" s="191">
        <v>17.4485827431913</v>
      </c>
      <c r="AP43" s="191">
        <v>18.0242473530181</v>
      </c>
      <c r="AQ43" s="191">
        <v>18.9036686760889</v>
      </c>
      <c r="AR43" s="191">
        <v>20.5716345617216</v>
      </c>
      <c r="AS43" s="191">
        <v>18.7395144301034</v>
      </c>
      <c r="AT43" s="191">
        <v>19.5385002365112</v>
      </c>
      <c r="AU43" s="191">
        <v>18.9383895058828</v>
      </c>
      <c r="AV43" s="191">
        <v>19.5498597854196</v>
      </c>
      <c r="AW43" s="191">
        <v>18.8066008844011</v>
      </c>
      <c r="AX43" s="191">
        <v>18.5861013974139</v>
      </c>
      <c r="AY43" s="191">
        <v>18.5494125965592</v>
      </c>
      <c r="AZ43" s="191">
        <v>19.9308566618619</v>
      </c>
      <c r="BA43" s="191">
        <v>22.1429737667031</v>
      </c>
      <c r="BB43" s="191">
        <v>21.3241765359785</v>
      </c>
      <c r="BC43" s="191">
        <v>20.5936830958904</v>
      </c>
      <c r="BD43" s="191">
        <v>22.3467168219178</v>
      </c>
      <c r="BE43" s="192">
        <v>19.9456083423936</v>
      </c>
      <c r="BF43" s="193">
        <v>-0.107447930658394</v>
      </c>
      <c r="BG43" s="193">
        <v>0.0135198295908434</v>
      </c>
      <c r="BH43" s="193">
        <v>2.25431781602586E-4</v>
      </c>
    </row>
    <row r="44" spans="8:8">
      <c r="A44" s="124" t="s">
        <v>132</v>
      </c>
      <c r="B44" s="191">
        <v>99.4494520547945</v>
      </c>
      <c r="C44" s="191">
        <v>112.014493150685</v>
      </c>
      <c r="D44" s="191">
        <v>116.585671232877</v>
      </c>
      <c r="E44" s="191">
        <v>129.531912568306</v>
      </c>
      <c r="F44" s="191">
        <v>142.952191780822</v>
      </c>
      <c r="G44" s="191">
        <v>161.006082191781</v>
      </c>
      <c r="H44" s="191">
        <v>160.122849315068</v>
      </c>
      <c r="I44" s="191">
        <v>167.511448087432</v>
      </c>
      <c r="J44" s="191">
        <v>171.939479452055</v>
      </c>
      <c r="K44" s="191">
        <v>156.366</v>
      </c>
      <c r="L44" s="191">
        <v>162.424904109589</v>
      </c>
      <c r="M44" s="191">
        <v>178.538606557377</v>
      </c>
      <c r="N44" s="191">
        <v>176.649643835616</v>
      </c>
      <c r="O44" s="191">
        <v>200.472520547945</v>
      </c>
      <c r="P44" s="191">
        <v>199.826602739726</v>
      </c>
      <c r="Q44" s="191">
        <v>198.840245901639</v>
      </c>
      <c r="R44" s="191">
        <v>186.368849315068</v>
      </c>
      <c r="S44" s="191">
        <v>180.132876712329</v>
      </c>
      <c r="T44" s="191">
        <v>176.145369863014</v>
      </c>
      <c r="U44" s="191">
        <v>185.430327868852</v>
      </c>
      <c r="V44" s="191">
        <v>195.195561643836</v>
      </c>
      <c r="W44" s="191">
        <v>205.949479452055</v>
      </c>
      <c r="X44" s="191">
        <v>209.329260273973</v>
      </c>
      <c r="Y44" s="191">
        <v>196.349426229508</v>
      </c>
      <c r="Z44" s="191">
        <v>197.77698630137</v>
      </c>
      <c r="AA44" s="191">
        <v>191.767135594198</v>
      </c>
      <c r="AB44" s="191">
        <v>178.552064991572</v>
      </c>
      <c r="AC44" s="191">
        <v>182.017535438746</v>
      </c>
      <c r="AD44" s="191">
        <v>195.018959930838</v>
      </c>
      <c r="AE44" s="191">
        <v>197.235320656972</v>
      </c>
      <c r="AF44" s="191">
        <v>194.927902041083</v>
      </c>
      <c r="AG44" s="191">
        <v>205.798228916523</v>
      </c>
      <c r="AH44" s="191">
        <v>209.421944031598</v>
      </c>
      <c r="AI44" s="191">
        <v>210.49782131749</v>
      </c>
      <c r="AJ44" s="191">
        <v>207.725445667006</v>
      </c>
      <c r="AK44" s="191">
        <v>193.897944300917</v>
      </c>
      <c r="AL44" s="191">
        <v>221.138256113444</v>
      </c>
      <c r="AM44" s="191">
        <v>215.231501900451</v>
      </c>
      <c r="AN44" s="191">
        <v>224.026647940544</v>
      </c>
      <c r="AO44" s="191">
        <v>217.733600522742</v>
      </c>
      <c r="AP44" s="191">
        <v>216.216949215068</v>
      </c>
      <c r="AQ44" s="191">
        <v>220.630303376169</v>
      </c>
      <c r="AR44" s="191">
        <v>219.759083132055</v>
      </c>
      <c r="AS44" s="191">
        <v>216.419850071643</v>
      </c>
      <c r="AT44" s="191">
        <v>219.560115828121</v>
      </c>
      <c r="AU44" s="191">
        <v>226.514573751519</v>
      </c>
      <c r="AV44" s="191">
        <v>222.469441867186</v>
      </c>
      <c r="AW44" s="191">
        <v>214.978293851426</v>
      </c>
      <c r="AX44" s="191">
        <v>225.558632292926</v>
      </c>
      <c r="AY44" s="191">
        <v>215.525565374902</v>
      </c>
      <c r="AZ44" s="191">
        <v>219.265143057193</v>
      </c>
      <c r="BA44" s="191">
        <v>209.639657083355</v>
      </c>
      <c r="BB44" s="191">
        <v>211.102970915585</v>
      </c>
      <c r="BC44" s="191">
        <v>222.171057777623</v>
      </c>
      <c r="BD44" s="191">
        <v>211.605532870851</v>
      </c>
      <c r="BE44" s="192">
        <v>206.31673873343</v>
      </c>
      <c r="BF44" s="193">
        <v>-0.0249936476880748</v>
      </c>
      <c r="BG44" s="193">
        <v>-0.00368342187738202</v>
      </c>
      <c r="BH44" s="193">
        <v>0.00233185918367084</v>
      </c>
    </row>
    <row r="45" spans="8:8">
      <c r="A45" s="124" t="s">
        <v>133</v>
      </c>
      <c r="B45" s="191">
        <v>108.745287671233</v>
      </c>
      <c r="C45" s="191">
        <v>113.891671232877</v>
      </c>
      <c r="D45" s="191">
        <v>124.184328767123</v>
      </c>
      <c r="E45" s="191">
        <v>154.397759562842</v>
      </c>
      <c r="F45" s="191">
        <v>170.270575342466</v>
      </c>
      <c r="G45" s="191">
        <v>181.137698630137</v>
      </c>
      <c r="H45" s="191">
        <v>191.039917808219</v>
      </c>
      <c r="I45" s="191">
        <v>213.606693989071</v>
      </c>
      <c r="J45" s="191">
        <v>238.109753424658</v>
      </c>
      <c r="K45" s="191">
        <v>250.001945205479</v>
      </c>
      <c r="L45" s="191">
        <v>271.614246575342</v>
      </c>
      <c r="M45" s="191">
        <v>298.057021857923</v>
      </c>
      <c r="N45" s="191">
        <v>320.044356164384</v>
      </c>
      <c r="O45" s="191">
        <v>342.821917808219</v>
      </c>
      <c r="P45" s="191">
        <v>349.126575342466</v>
      </c>
      <c r="Q45" s="191">
        <v>346.719071038251</v>
      </c>
      <c r="R45" s="191">
        <v>325.069424657534</v>
      </c>
      <c r="S45" s="191">
        <v>307.302356164384</v>
      </c>
      <c r="T45" s="191">
        <v>318.658794520548</v>
      </c>
      <c r="U45" s="191">
        <v>325.976147540984</v>
      </c>
      <c r="V45" s="191">
        <v>332.043917808219</v>
      </c>
      <c r="W45" s="191">
        <v>344.26698630137</v>
      </c>
      <c r="X45" s="191">
        <v>349.211589041096</v>
      </c>
      <c r="Y45" s="191">
        <v>356.794863387978</v>
      </c>
      <c r="Z45" s="191">
        <v>356.416876712329</v>
      </c>
      <c r="AA45" s="191">
        <v>325.353534246575</v>
      </c>
      <c r="AB45" s="191">
        <v>308.391095890411</v>
      </c>
      <c r="AC45" s="191">
        <v>284.68631147541</v>
      </c>
      <c r="AD45" s="191">
        <v>291.995589041096</v>
      </c>
      <c r="AE45" s="191">
        <v>309.260109589041</v>
      </c>
      <c r="AF45" s="191">
        <v>316.530164383562</v>
      </c>
      <c r="AG45" s="191">
        <v>369.919010951267</v>
      </c>
      <c r="AH45" s="191">
        <v>388.432935761468</v>
      </c>
      <c r="AI45" s="191">
        <v>439.655093474276</v>
      </c>
      <c r="AJ45" s="191">
        <v>463.12207800441</v>
      </c>
      <c r="AK45" s="191">
        <v>426.185624636047</v>
      </c>
      <c r="AL45" s="191">
        <v>419.356342158508</v>
      </c>
      <c r="AM45" s="191">
        <v>429.600026924583</v>
      </c>
      <c r="AN45" s="191">
        <v>439.932878003201</v>
      </c>
      <c r="AO45" s="191">
        <v>469.017458973353</v>
      </c>
      <c r="AP45" s="191">
        <v>485.534013318106</v>
      </c>
      <c r="AQ45" s="191">
        <v>527.169313619814</v>
      </c>
      <c r="AR45" s="191">
        <v>545.336075109995</v>
      </c>
      <c r="AS45" s="191">
        <v>555.466977194672</v>
      </c>
      <c r="AT45" s="191">
        <v>550.165575965219</v>
      </c>
      <c r="AU45" s="191">
        <v>577.403020256007</v>
      </c>
      <c r="AV45" s="191">
        <v>574.258006557377</v>
      </c>
      <c r="AW45" s="191">
        <v>552.195961344412</v>
      </c>
      <c r="AX45" s="191">
        <v>519.616910666966</v>
      </c>
      <c r="AY45" s="191">
        <v>520.872801077925</v>
      </c>
      <c r="AZ45" s="191">
        <v>542.374390119021</v>
      </c>
      <c r="BA45" s="191">
        <v>593.96063347556</v>
      </c>
      <c r="BB45" s="191">
        <v>646.431616438356</v>
      </c>
      <c r="BC45" s="191">
        <v>662.544978190324</v>
      </c>
      <c r="BD45" s="191">
        <v>678.661943131981</v>
      </c>
      <c r="BE45" s="192">
        <v>637.224827749563</v>
      </c>
      <c r="BF45" s="193">
        <v>-0.0610570782725612</v>
      </c>
      <c r="BG45" s="193">
        <v>0.0212122325148225</v>
      </c>
      <c r="BH45" s="193">
        <v>0.00720212318095411</v>
      </c>
    </row>
    <row r="46" spans="8:8">
      <c r="A46" s="124" t="s">
        <v>134</v>
      </c>
      <c r="B46" s="191">
        <v>50.2533150684932</v>
      </c>
      <c r="C46" s="191">
        <v>51.6665479452055</v>
      </c>
      <c r="D46" s="191">
        <v>56.9159726027397</v>
      </c>
      <c r="E46" s="191">
        <v>60.9576775956284</v>
      </c>
      <c r="F46" s="191">
        <v>64.5391232876712</v>
      </c>
      <c r="G46" s="191">
        <v>91.5240447945205</v>
      </c>
      <c r="H46" s="191">
        <v>103.560018958904</v>
      </c>
      <c r="I46" s="191">
        <v>112.387147486339</v>
      </c>
      <c r="J46" s="191">
        <v>123.787998054795</v>
      </c>
      <c r="K46" s="191">
        <v>131.245135287671</v>
      </c>
      <c r="L46" s="191">
        <v>137.71776969863</v>
      </c>
      <c r="M46" s="191">
        <v>143.555829289617</v>
      </c>
      <c r="N46" s="191">
        <v>143.099392684931</v>
      </c>
      <c r="O46" s="191">
        <v>148.074978849315</v>
      </c>
      <c r="P46" s="191">
        <v>157.878779260274</v>
      </c>
      <c r="Q46" s="191">
        <v>167.83853510929</v>
      </c>
      <c r="R46" s="191">
        <v>177.419035506849</v>
      </c>
      <c r="S46" s="191">
        <v>187.026187863014</v>
      </c>
      <c r="T46" s="191">
        <v>187.739357260274</v>
      </c>
      <c r="U46" s="191">
        <v>187.776549344262</v>
      </c>
      <c r="V46" s="191">
        <v>185.004354027397</v>
      </c>
      <c r="W46" s="191">
        <v>198.263625342466</v>
      </c>
      <c r="X46" s="191">
        <v>194.166587150685</v>
      </c>
      <c r="Y46" s="191">
        <v>205.551446530055</v>
      </c>
      <c r="Z46" s="191">
        <v>253.529135424658</v>
      </c>
      <c r="AA46" s="191">
        <v>237.435586844606</v>
      </c>
      <c r="AB46" s="191">
        <v>245.621485252783</v>
      </c>
      <c r="AC46" s="191">
        <v>269.459699741871</v>
      </c>
      <c r="AD46" s="191">
        <v>257.815990543042</v>
      </c>
      <c r="AE46" s="191">
        <v>259.656650093616</v>
      </c>
      <c r="AF46" s="191">
        <v>290.001106054638</v>
      </c>
      <c r="AG46" s="191">
        <v>277.974412100663</v>
      </c>
      <c r="AH46" s="191">
        <v>297.771946854468</v>
      </c>
      <c r="AI46" s="191">
        <v>322.473609063865</v>
      </c>
      <c r="AJ46" s="191">
        <v>333.831626569465</v>
      </c>
      <c r="AK46" s="191">
        <v>327.99425233887</v>
      </c>
      <c r="AL46" s="191">
        <v>326.671140483978</v>
      </c>
      <c r="AM46" s="191">
        <v>337.769743030293</v>
      </c>
      <c r="AN46" s="191">
        <v>318.827833210325</v>
      </c>
      <c r="AO46" s="191">
        <v>323.106951861174</v>
      </c>
      <c r="AP46" s="191">
        <v>332.029720177686</v>
      </c>
      <c r="AQ46" s="191">
        <v>296.213416241331</v>
      </c>
      <c r="AR46" s="191">
        <v>301.457085811262</v>
      </c>
      <c r="AS46" s="191">
        <v>289.620803632301</v>
      </c>
      <c r="AT46" s="191">
        <v>268.826600474391</v>
      </c>
      <c r="AU46" s="191">
        <v>264.876296523974</v>
      </c>
      <c r="AV46" s="191">
        <v>249.162978179359</v>
      </c>
      <c r="AW46" s="191">
        <v>225.087048006117</v>
      </c>
      <c r="AX46" s="191">
        <v>235.323160286736</v>
      </c>
      <c r="AY46" s="191">
        <v>241.372459265807</v>
      </c>
      <c r="AZ46" s="191">
        <v>238.272967580069</v>
      </c>
      <c r="BA46" s="191">
        <v>241.513279355946</v>
      </c>
      <c r="BB46" s="191">
        <v>240.292620840266</v>
      </c>
      <c r="BC46" s="191">
        <v>239.03379936636</v>
      </c>
      <c r="BD46" s="191">
        <v>246.592555636995</v>
      </c>
      <c r="BE46" s="192">
        <v>202.249718912203</v>
      </c>
      <c r="BF46" s="193">
        <v>-0.179822284619445</v>
      </c>
      <c r="BG46" s="193">
        <v>-0.00859575953803848</v>
      </c>
      <c r="BH46" s="193">
        <v>0.00228589239697908</v>
      </c>
    </row>
    <row r="47" spans="8:8">
      <c r="A47" s="124" t="s">
        <v>135</v>
      </c>
      <c r="B47" s="191">
        <v>142.549589041096</v>
      </c>
      <c r="C47" s="191">
        <v>148.900438356164</v>
      </c>
      <c r="D47" s="191">
        <v>169.972739726027</v>
      </c>
      <c r="E47" s="191">
        <v>180.334617486339</v>
      </c>
      <c r="F47" s="191">
        <v>200.296109589041</v>
      </c>
      <c r="G47" s="191">
        <v>217.607150684931</v>
      </c>
      <c r="H47" s="191">
        <v>221.924438356164</v>
      </c>
      <c r="I47" s="191">
        <v>235.96868852459</v>
      </c>
      <c r="J47" s="191">
        <v>265.196301369863</v>
      </c>
      <c r="K47" s="191">
        <v>244.407123287671</v>
      </c>
      <c r="L47" s="191">
        <v>278.604356164384</v>
      </c>
      <c r="M47" s="191">
        <v>310.031693989071</v>
      </c>
      <c r="N47" s="191">
        <v>332.585616438356</v>
      </c>
      <c r="O47" s="191">
        <v>365.775178082192</v>
      </c>
      <c r="P47" s="191">
        <v>387.13301369863</v>
      </c>
      <c r="Q47" s="191">
        <v>365.706639344262</v>
      </c>
      <c r="R47" s="191">
        <v>327.974</v>
      </c>
      <c r="S47" s="191">
        <v>325.05698630137</v>
      </c>
      <c r="T47" s="191">
        <v>291.266273972603</v>
      </c>
      <c r="U47" s="191">
        <v>278.70825136612</v>
      </c>
      <c r="V47" s="191">
        <v>295.069205479452</v>
      </c>
      <c r="W47" s="191">
        <v>314.301424657534</v>
      </c>
      <c r="X47" s="191">
        <v>346.617561643836</v>
      </c>
      <c r="Y47" s="191">
        <v>324.375573770492</v>
      </c>
      <c r="Z47" s="191">
        <v>335.836246575343</v>
      </c>
      <c r="AA47" s="191">
        <v>363.115534246575</v>
      </c>
      <c r="AB47" s="191">
        <v>299.987945205479</v>
      </c>
      <c r="AC47" s="191">
        <v>252.343551912568</v>
      </c>
      <c r="AD47" s="191">
        <v>235.013753424658</v>
      </c>
      <c r="AE47" s="191">
        <v>219.46898630137</v>
      </c>
      <c r="AF47" s="191">
        <v>266.642465753425</v>
      </c>
      <c r="AG47" s="191">
        <v>252.570928961749</v>
      </c>
      <c r="AH47" s="191">
        <v>267.694</v>
      </c>
      <c r="AI47" s="191">
        <v>235.893698630137</v>
      </c>
      <c r="AJ47" s="191">
        <v>190.462712328767</v>
      </c>
      <c r="AK47" s="191">
        <v>197.030054644809</v>
      </c>
      <c r="AL47" s="191">
        <v>210.989424657534</v>
      </c>
      <c r="AM47" s="191">
        <v>219.808438356164</v>
      </c>
      <c r="AN47" s="191">
        <v>194.174328767123</v>
      </c>
      <c r="AO47" s="191">
        <v>223.392923497268</v>
      </c>
      <c r="AP47" s="191">
        <v>217.580109589041</v>
      </c>
      <c r="AQ47" s="191">
        <v>213.959178082192</v>
      </c>
      <c r="AR47" s="191">
        <v>217.281048666471</v>
      </c>
      <c r="AS47" s="191">
        <v>213.718386303862</v>
      </c>
      <c r="AT47" s="191">
        <v>191.637652838956</v>
      </c>
      <c r="AU47" s="191">
        <v>180.965369863014</v>
      </c>
      <c r="AV47" s="191">
        <v>186.118712328767</v>
      </c>
      <c r="AW47" s="191">
        <v>186.369344262295</v>
      </c>
      <c r="AX47" s="191">
        <v>169.837232876712</v>
      </c>
      <c r="AY47" s="191">
        <v>183.506164383562</v>
      </c>
      <c r="AZ47" s="191">
        <v>186.379397260274</v>
      </c>
      <c r="BA47" s="191">
        <v>195.464262295082</v>
      </c>
      <c r="BB47" s="191">
        <v>205.720712328767</v>
      </c>
      <c r="BC47" s="191">
        <v>211.659981832708</v>
      </c>
      <c r="BD47" s="191">
        <v>221.097518498544</v>
      </c>
      <c r="BE47" s="192">
        <v>216.302312189124</v>
      </c>
      <c r="BF47" s="193">
        <v>-0.0216881959688363</v>
      </c>
      <c r="BG47" s="193">
        <v>0.0144024805335119</v>
      </c>
      <c r="BH47" s="193">
        <v>0.00244471939709717</v>
      </c>
    </row>
    <row r="48" spans="8:8">
      <c r="A48" s="124" t="s">
        <v>136</v>
      </c>
      <c r="B48" s="191">
        <v>44.881095890411</v>
      </c>
      <c r="C48" s="191">
        <v>49.3578904109589</v>
      </c>
      <c r="D48" s="191">
        <v>54.8688219178082</v>
      </c>
      <c r="E48" s="191">
        <v>60.6936612021858</v>
      </c>
      <c r="F48" s="191">
        <v>65.2232328767123</v>
      </c>
      <c r="G48" s="191">
        <v>78.5741095890411</v>
      </c>
      <c r="H48" s="191">
        <v>86.9109863013699</v>
      </c>
      <c r="I48" s="191">
        <v>94.6487978142077</v>
      </c>
      <c r="J48" s="191">
        <v>106.295342465753</v>
      </c>
      <c r="K48" s="191">
        <v>108.626821917808</v>
      </c>
      <c r="L48" s="191">
        <v>119.580410958904</v>
      </c>
      <c r="M48" s="191">
        <v>125.715901639344</v>
      </c>
      <c r="N48" s="191">
        <v>132.036191780822</v>
      </c>
      <c r="O48" s="191">
        <v>136.723342465753</v>
      </c>
      <c r="P48" s="191">
        <v>139.052849315068</v>
      </c>
      <c r="Q48" s="191">
        <v>129.135546448087</v>
      </c>
      <c r="R48" s="191">
        <v>127.822301369863</v>
      </c>
      <c r="S48" s="191">
        <v>118.457287671233</v>
      </c>
      <c r="T48" s="191">
        <v>116.057671232877</v>
      </c>
      <c r="U48" s="191">
        <v>123.966557377049</v>
      </c>
      <c r="V48" s="191">
        <v>123.18298630137</v>
      </c>
      <c r="W48" s="191">
        <v>120.245369863014</v>
      </c>
      <c r="X48" s="191">
        <v>117.369671232877</v>
      </c>
      <c r="Y48" s="191">
        <v>115.048469945355</v>
      </c>
      <c r="Z48" s="191">
        <v>115.152684931507</v>
      </c>
      <c r="AA48" s="191">
        <v>99.6006849315069</v>
      </c>
      <c r="AB48" s="191">
        <v>87.9225205479452</v>
      </c>
      <c r="AC48" s="191">
        <v>80.1258196721312</v>
      </c>
      <c r="AD48" s="191">
        <v>66.6924109589041</v>
      </c>
      <c r="AE48" s="191">
        <v>69.6136164383562</v>
      </c>
      <c r="AF48" s="191">
        <v>68.4842191780822</v>
      </c>
      <c r="AG48" s="191">
        <v>71.2886065573771</v>
      </c>
      <c r="AH48" s="191">
        <v>71.8725753424658</v>
      </c>
      <c r="AI48" s="191">
        <v>80.2383835616438</v>
      </c>
      <c r="AJ48" s="191">
        <v>73.2408219178082</v>
      </c>
      <c r="AK48" s="191">
        <v>73.3732240437159</v>
      </c>
      <c r="AL48" s="191">
        <v>66.7157538144882</v>
      </c>
      <c r="AM48" s="191">
        <v>74.5531326241167</v>
      </c>
      <c r="AN48" s="191">
        <v>70.3597596497666</v>
      </c>
      <c r="AO48" s="191">
        <v>66.7678173117006</v>
      </c>
      <c r="AP48" s="191">
        <v>79.8493981763761</v>
      </c>
      <c r="AQ48" s="191">
        <v>70.8551131869146</v>
      </c>
      <c r="AR48" s="191">
        <v>74.9058524876425</v>
      </c>
      <c r="AS48" s="191">
        <v>80.2858240255241</v>
      </c>
      <c r="AT48" s="191">
        <v>76.2490037970347</v>
      </c>
      <c r="AU48" s="191">
        <v>79.0599691948042</v>
      </c>
      <c r="AV48" s="191">
        <v>77.7623835616438</v>
      </c>
      <c r="AW48" s="191">
        <v>71.7341256830601</v>
      </c>
      <c r="AX48" s="191">
        <v>72.306602739726</v>
      </c>
      <c r="AY48" s="191">
        <v>67.381698630137</v>
      </c>
      <c r="AZ48" s="191">
        <v>73.0021917808219</v>
      </c>
      <c r="BA48" s="191">
        <v>75.7043442622951</v>
      </c>
      <c r="BB48" s="191">
        <v>85.5271232876712</v>
      </c>
      <c r="BC48" s="191">
        <v>87.0239726027397</v>
      </c>
      <c r="BD48" s="191">
        <v>82.6684109589041</v>
      </c>
      <c r="BE48" s="192">
        <v>78.1541593293473</v>
      </c>
      <c r="BF48" s="193">
        <v>-0.0546067303967035</v>
      </c>
      <c r="BG48" s="193">
        <v>0.00811607895635347</v>
      </c>
      <c r="BH48" s="193">
        <v>8.83323841259823E-4</v>
      </c>
    </row>
    <row r="49" spans="8:8">
      <c r="A49" s="124" t="s">
        <v>137</v>
      </c>
      <c r="B49" s="191" t="s">
        <v>114</v>
      </c>
      <c r="C49" s="191" t="s">
        <v>114</v>
      </c>
      <c r="D49" s="191" t="s">
        <v>114</v>
      </c>
      <c r="E49" s="191" t="s">
        <v>114</v>
      </c>
      <c r="F49" s="191" t="s">
        <v>114</v>
      </c>
      <c r="G49" s="191" t="s">
        <v>114</v>
      </c>
      <c r="H49" s="191" t="s">
        <v>114</v>
      </c>
      <c r="I49" s="191" t="s">
        <v>114</v>
      </c>
      <c r="J49" s="191" t="s">
        <v>114</v>
      </c>
      <c r="K49" s="191" t="s">
        <v>114</v>
      </c>
      <c r="L49" s="191" t="s">
        <v>114</v>
      </c>
      <c r="M49" s="191" t="s">
        <v>114</v>
      </c>
      <c r="N49" s="191" t="s">
        <v>114</v>
      </c>
      <c r="O49" s="191" t="s">
        <v>114</v>
      </c>
      <c r="P49" s="191" t="s">
        <v>114</v>
      </c>
      <c r="Q49" s="191" t="s">
        <v>114</v>
      </c>
      <c r="R49" s="191" t="s">
        <v>114</v>
      </c>
      <c r="S49" s="191" t="s">
        <v>114</v>
      </c>
      <c r="T49" s="191" t="s">
        <v>114</v>
      </c>
      <c r="U49" s="191" t="s">
        <v>114</v>
      </c>
      <c r="V49" s="191" t="s">
        <v>114</v>
      </c>
      <c r="W49" s="191" t="s">
        <v>114</v>
      </c>
      <c r="X49" s="191" t="s">
        <v>114</v>
      </c>
      <c r="Y49" s="191" t="s">
        <v>114</v>
      </c>
      <c r="Z49" s="191" t="s">
        <v>114</v>
      </c>
      <c r="AA49" s="191">
        <v>34.9809479687834</v>
      </c>
      <c r="AB49" s="191">
        <v>33.9646378014969</v>
      </c>
      <c r="AC49" s="191">
        <v>33.0192460027809</v>
      </c>
      <c r="AD49" s="191">
        <v>39.6910304970937</v>
      </c>
      <c r="AE49" s="191">
        <v>42.9133171077362</v>
      </c>
      <c r="AF49" s="191">
        <v>46.5547116139033</v>
      </c>
      <c r="AG49" s="191">
        <v>53.6580401194421</v>
      </c>
      <c r="AH49" s="191">
        <v>54.2662122196563</v>
      </c>
      <c r="AI49" s="191">
        <v>51.8341393491144</v>
      </c>
      <c r="AJ49" s="191">
        <v>52.0877183858793</v>
      </c>
      <c r="AK49" s="191">
        <v>49.5461094123549</v>
      </c>
      <c r="AL49" s="191">
        <v>51.766954344658</v>
      </c>
      <c r="AM49" s="191">
        <v>50.3042248246702</v>
      </c>
      <c r="AN49" s="191">
        <v>51.007766631035</v>
      </c>
      <c r="AO49" s="191">
        <v>52.3455236507895</v>
      </c>
      <c r="AP49" s="191">
        <v>53.3440620358611</v>
      </c>
      <c r="AQ49" s="191">
        <v>55.5638096437324</v>
      </c>
      <c r="AR49" s="191">
        <v>54.8704549911186</v>
      </c>
      <c r="AS49" s="191">
        <v>63.2042808094108</v>
      </c>
      <c r="AT49" s="191">
        <v>54.0812100464808</v>
      </c>
      <c r="AU49" s="191">
        <v>54.4150449811596</v>
      </c>
      <c r="AV49" s="191">
        <v>54.1505478662726</v>
      </c>
      <c r="AW49" s="191">
        <v>52.8307718368958</v>
      </c>
      <c r="AX49" s="191">
        <v>50.0209984093496</v>
      </c>
      <c r="AY49" s="191">
        <v>49.3507105210448</v>
      </c>
      <c r="AZ49" s="191">
        <v>48.745542252926</v>
      </c>
      <c r="BA49" s="191">
        <v>51.9206038924436</v>
      </c>
      <c r="BB49" s="191">
        <v>53.2693438821406</v>
      </c>
      <c r="BC49" s="191">
        <v>54.6695081127375</v>
      </c>
      <c r="BD49" s="191">
        <v>52.1992449589041</v>
      </c>
      <c r="BE49" s="192">
        <v>40.7908308144402</v>
      </c>
      <c r="BF49" s="193">
        <v>-0.21855515637143</v>
      </c>
      <c r="BG49" s="193">
        <v>-0.00353561257122703</v>
      </c>
      <c r="BH49" s="193">
        <v>4.61031295997331E-4</v>
      </c>
    </row>
    <row r="50" spans="8:8">
      <c r="A50" s="124" t="s">
        <v>138</v>
      </c>
      <c r="B50" s="191">
        <v>268.464164383562</v>
      </c>
      <c r="C50" s="191">
        <v>318.838657534247</v>
      </c>
      <c r="D50" s="191">
        <v>387.671890410959</v>
      </c>
      <c r="E50" s="191">
        <v>411.12412568306</v>
      </c>
      <c r="F50" s="191">
        <v>469.013917808219</v>
      </c>
      <c r="G50" s="191">
        <v>534.014876712329</v>
      </c>
      <c r="H50" s="191">
        <v>593.254767123288</v>
      </c>
      <c r="I50" s="191">
        <v>622.714699453552</v>
      </c>
      <c r="J50" s="191">
        <v>745.246575342466</v>
      </c>
      <c r="K50" s="191">
        <v>775.678739726027</v>
      </c>
      <c r="L50" s="191">
        <v>813.886602739726</v>
      </c>
      <c r="M50" s="191">
        <v>920.08762295082</v>
      </c>
      <c r="N50" s="191">
        <v>879.08997260274</v>
      </c>
      <c r="O50" s="191">
        <v>930.005452054794</v>
      </c>
      <c r="P50" s="191">
        <v>992.389506849315</v>
      </c>
      <c r="Q50" s="191">
        <v>1042.79959016393</v>
      </c>
      <c r="R50" s="191">
        <v>1016.37857534247</v>
      </c>
      <c r="S50" s="191">
        <v>969.251917808219</v>
      </c>
      <c r="T50" s="191">
        <v>988.217479452055</v>
      </c>
      <c r="U50" s="191">
        <v>939.612213114754</v>
      </c>
      <c r="V50" s="191">
        <v>914.214219178082</v>
      </c>
      <c r="W50" s="191">
        <v>909.263287671233</v>
      </c>
      <c r="X50" s="191">
        <v>944.401780821918</v>
      </c>
      <c r="Y50" s="191">
        <v>975.600054644809</v>
      </c>
      <c r="Z50" s="191">
        <v>1024.12498630137</v>
      </c>
      <c r="AA50" s="191">
        <v>983.345567596854</v>
      </c>
      <c r="AB50" s="191">
        <v>1012.28445980041</v>
      </c>
      <c r="AC50" s="191">
        <v>1116.84492990629</v>
      </c>
      <c r="AD50" s="191">
        <v>1057.40239546768</v>
      </c>
      <c r="AE50" s="191">
        <v>1110.88479452055</v>
      </c>
      <c r="AF50" s="191">
        <v>1179.50423108412</v>
      </c>
      <c r="AG50" s="191">
        <v>1205.7884544103</v>
      </c>
      <c r="AH50" s="191">
        <v>1256.36375402379</v>
      </c>
      <c r="AI50" s="191">
        <v>1357.80842974978</v>
      </c>
      <c r="AJ50" s="191">
        <v>1404.04901565678</v>
      </c>
      <c r="AK50" s="191">
        <v>1420.11194920304</v>
      </c>
      <c r="AL50" s="191">
        <v>1479.97874242324</v>
      </c>
      <c r="AM50" s="191">
        <v>1487.69559367124</v>
      </c>
      <c r="AN50" s="191">
        <v>1521.00648353766</v>
      </c>
      <c r="AO50" s="191">
        <v>1549.30935539855</v>
      </c>
      <c r="AP50" s="191">
        <v>1563.19376738734</v>
      </c>
      <c r="AQ50" s="191">
        <v>1571.65136772973</v>
      </c>
      <c r="AR50" s="191">
        <v>1584.26509961087</v>
      </c>
      <c r="AS50" s="191">
        <v>1523.28543724275</v>
      </c>
      <c r="AT50" s="191">
        <v>1432.70052186864</v>
      </c>
      <c r="AU50" s="191">
        <v>1395.79023094763</v>
      </c>
      <c r="AV50" s="191">
        <v>1329.55922791519</v>
      </c>
      <c r="AW50" s="191">
        <v>1237.19403824406</v>
      </c>
      <c r="AX50" s="191">
        <v>1168.70894870855</v>
      </c>
      <c r="AY50" s="191">
        <v>1165.29195204537</v>
      </c>
      <c r="AZ50" s="191">
        <v>1209.38568808006</v>
      </c>
      <c r="BA50" s="191">
        <v>1251.73352078866</v>
      </c>
      <c r="BB50" s="191">
        <v>1260.35974146942</v>
      </c>
      <c r="BC50" s="191">
        <v>1286.38064112567</v>
      </c>
      <c r="BD50" s="191">
        <v>1286.76586579695</v>
      </c>
      <c r="BE50" s="192">
        <v>1050.23079683892</v>
      </c>
      <c r="BF50" s="193">
        <v>-0.183821373604387</v>
      </c>
      <c r="BG50" s="193">
        <v>-0.0106854160312332</v>
      </c>
      <c r="BH50" s="193">
        <v>0.0118700515703041</v>
      </c>
    </row>
    <row r="51" spans="8:8">
      <c r="A51" s="124" t="s">
        <v>139</v>
      </c>
      <c r="B51" s="191">
        <v>373.961004229942</v>
      </c>
      <c r="C51" s="191">
        <v>421.576297380948</v>
      </c>
      <c r="D51" s="191">
        <v>421.220515238918</v>
      </c>
      <c r="E51" s="191">
        <v>473.127986967556</v>
      </c>
      <c r="F51" s="191">
        <v>507.912908372116</v>
      </c>
      <c r="G51" s="191">
        <v>551.09868226135</v>
      </c>
      <c r="H51" s="191">
        <v>520.878108897574</v>
      </c>
      <c r="I51" s="191">
        <v>532.943856538516</v>
      </c>
      <c r="J51" s="191">
        <v>548.172560280055</v>
      </c>
      <c r="K51" s="191">
        <v>488.421894406285</v>
      </c>
      <c r="L51" s="191">
        <v>491.454273185786</v>
      </c>
      <c r="M51" s="191">
        <v>540.364595894103</v>
      </c>
      <c r="N51" s="191">
        <v>525.829406588036</v>
      </c>
      <c r="O51" s="191">
        <v>642.766575943639</v>
      </c>
      <c r="P51" s="191">
        <v>688.499934746092</v>
      </c>
      <c r="Q51" s="191">
        <v>608.68249778805</v>
      </c>
      <c r="R51" s="191">
        <v>551.767151097561</v>
      </c>
      <c r="S51" s="191">
        <v>515.584432702633</v>
      </c>
      <c r="T51" s="191">
        <v>452.2782908049</v>
      </c>
      <c r="U51" s="191">
        <v>433.305882671592</v>
      </c>
      <c r="V51" s="191">
        <v>463.265488891612</v>
      </c>
      <c r="W51" s="191">
        <v>497.97383555312</v>
      </c>
      <c r="X51" s="191">
        <v>436.054762984079</v>
      </c>
      <c r="Y51" s="191">
        <v>409.556875204121</v>
      </c>
      <c r="Z51" s="191">
        <v>393.861517499899</v>
      </c>
      <c r="AA51" s="191">
        <v>393.237389318903</v>
      </c>
      <c r="AB51" s="191">
        <v>345.161543376287</v>
      </c>
      <c r="AC51" s="191">
        <v>363.46397937565</v>
      </c>
      <c r="AD51" s="191">
        <v>355.667478177463</v>
      </c>
      <c r="AE51" s="191">
        <v>377.336655833584</v>
      </c>
      <c r="AF51" s="191">
        <v>360.376953194424</v>
      </c>
      <c r="AG51" s="191">
        <v>382.647303722252</v>
      </c>
      <c r="AH51" s="191">
        <v>361.034603203136</v>
      </c>
      <c r="AI51" s="191">
        <v>401.578930628191</v>
      </c>
      <c r="AJ51" s="191">
        <v>384.624241884812</v>
      </c>
      <c r="AK51" s="191">
        <v>335.168428593422</v>
      </c>
      <c r="AL51" s="191">
        <v>342.549579246939</v>
      </c>
      <c r="AM51" s="191">
        <v>349.155888159914</v>
      </c>
      <c r="AN51" s="191">
        <v>367.775630002543</v>
      </c>
      <c r="AO51" s="191">
        <v>351.48005996926</v>
      </c>
      <c r="AP51" s="191">
        <v>354.332063531776</v>
      </c>
      <c r="AQ51" s="191">
        <v>356.466194265497</v>
      </c>
      <c r="AR51" s="191">
        <v>353.218630286229</v>
      </c>
      <c r="AS51" s="191">
        <v>330.763531926509</v>
      </c>
      <c r="AT51" s="191">
        <v>316.41665470562</v>
      </c>
      <c r="AU51" s="191">
        <v>315.132785553617</v>
      </c>
      <c r="AV51" s="191">
        <v>294.59093376442</v>
      </c>
      <c r="AW51" s="191">
        <v>291.598148373845</v>
      </c>
      <c r="AX51" s="191">
        <v>290.994959010934</v>
      </c>
      <c r="AY51" s="191">
        <v>284.797770619334</v>
      </c>
      <c r="AZ51" s="191">
        <v>278.664485841209</v>
      </c>
      <c r="BA51" s="191">
        <v>289.055122393202</v>
      </c>
      <c r="BB51" s="191">
        <v>286.778642093983</v>
      </c>
      <c r="BC51" s="191">
        <v>272.730975760732</v>
      </c>
      <c r="BD51" s="191">
        <v>291.316370250228</v>
      </c>
      <c r="BE51" s="192">
        <v>260.178841348901</v>
      </c>
      <c r="BF51" s="193">
        <v>-0.106885613309617</v>
      </c>
      <c r="BG51" s="193">
        <v>-0.00823094008356806</v>
      </c>
      <c r="BH51" s="193">
        <v>0.0029406262638736</v>
      </c>
    </row>
    <row r="52" spans="8:8">
      <c r="A52" s="124" t="s">
        <v>140</v>
      </c>
      <c r="B52" s="191">
        <v>164.188684931507</v>
      </c>
      <c r="C52" s="191">
        <v>174.729808219178</v>
      </c>
      <c r="D52" s="191">
        <v>188.006575342466</v>
      </c>
      <c r="E52" s="191">
        <v>207.604016393443</v>
      </c>
      <c r="F52" s="191">
        <v>226.430383561644</v>
      </c>
      <c r="G52" s="191">
        <v>253.718767123288</v>
      </c>
      <c r="H52" s="191">
        <v>269.50597260274</v>
      </c>
      <c r="I52" s="191">
        <v>275.570628415301</v>
      </c>
      <c r="J52" s="191">
        <v>297.284383561644</v>
      </c>
      <c r="K52" s="191">
        <v>265.093808219178</v>
      </c>
      <c r="L52" s="191">
        <v>255.994410958904</v>
      </c>
      <c r="M52" s="191">
        <v>265.314234972678</v>
      </c>
      <c r="N52" s="191">
        <v>267.521589041096</v>
      </c>
      <c r="O52" s="191">
        <v>277.580054794521</v>
      </c>
      <c r="P52" s="191">
        <v>266.409232876712</v>
      </c>
      <c r="Q52" s="191">
        <v>265.906202185792</v>
      </c>
      <c r="R52" s="191">
        <v>247.479178082192</v>
      </c>
      <c r="S52" s="191">
        <v>234.43997260274</v>
      </c>
      <c r="T52" s="191">
        <v>256.369342465753</v>
      </c>
      <c r="U52" s="191">
        <v>247.923005464481</v>
      </c>
      <c r="V52" s="191">
        <v>253.408876712329</v>
      </c>
      <c r="W52" s="191">
        <v>276.477945205479</v>
      </c>
      <c r="X52" s="191">
        <v>261.188520547945</v>
      </c>
      <c r="Y52" s="191">
        <v>261.776967213115</v>
      </c>
      <c r="Z52" s="191">
        <v>252.284136986301</v>
      </c>
      <c r="AA52" s="191">
        <v>270.197479452055</v>
      </c>
      <c r="AB52" s="191">
        <v>274.948246575342</v>
      </c>
      <c r="AC52" s="191">
        <v>278.22650273224</v>
      </c>
      <c r="AD52" s="191">
        <v>261.593753424658</v>
      </c>
      <c r="AE52" s="191">
        <v>269.939780821918</v>
      </c>
      <c r="AF52" s="191">
        <v>250.541863013699</v>
      </c>
      <c r="AG52" s="191">
        <v>258.901174863388</v>
      </c>
      <c r="AH52" s="191">
        <v>273.267452054794</v>
      </c>
      <c r="AI52" s="191">
        <v>276.661452054795</v>
      </c>
      <c r="AJ52" s="191">
        <v>268.931808219178</v>
      </c>
      <c r="AK52" s="191">
        <v>260.256830601093</v>
      </c>
      <c r="AL52" s="191">
        <v>278.264</v>
      </c>
      <c r="AM52" s="191">
        <v>264.243698630137</v>
      </c>
      <c r="AN52" s="191">
        <v>257.03501369863</v>
      </c>
      <c r="AO52" s="191">
        <v>255.011557377049</v>
      </c>
      <c r="AP52" s="191">
        <v>259.901085892055</v>
      </c>
      <c r="AQ52" s="191">
        <v>266.019264514945</v>
      </c>
      <c r="AR52" s="191">
        <v>240.663832257534</v>
      </c>
      <c r="AS52" s="191">
        <v>255.425711394093</v>
      </c>
      <c r="AT52" s="191">
        <v>259.704127043651</v>
      </c>
      <c r="AU52" s="191">
        <v>241.532542119076</v>
      </c>
      <c r="AV52" s="191">
        <v>234.293314415583</v>
      </c>
      <c r="AW52" s="191">
        <v>237.779322985037</v>
      </c>
      <c r="AX52" s="191">
        <v>248.865092178635</v>
      </c>
      <c r="AY52" s="191">
        <v>223.623817753425</v>
      </c>
      <c r="AZ52" s="191">
        <v>226.223006164384</v>
      </c>
      <c r="BA52" s="191">
        <v>213.621376098987</v>
      </c>
      <c r="BB52" s="191">
        <v>219.305301207509</v>
      </c>
      <c r="BC52" s="191">
        <v>211.543099113141</v>
      </c>
      <c r="BD52" s="191">
        <v>216.12585023034</v>
      </c>
      <c r="BE52" s="192">
        <v>178.789888035136</v>
      </c>
      <c r="BF52" s="193">
        <v>-0.172751025180061</v>
      </c>
      <c r="BG52" s="193">
        <v>-0.0182005457403638</v>
      </c>
      <c r="BH52" s="193">
        <v>0.0020207417242131</v>
      </c>
    </row>
    <row r="53" spans="8:8">
      <c r="A53" s="124" t="s">
        <v>141</v>
      </c>
      <c r="B53" s="191">
        <v>69.3738630136986</v>
      </c>
      <c r="C53" s="191">
        <v>82.8122191780822</v>
      </c>
      <c r="D53" s="191">
        <v>97.0205205479452</v>
      </c>
      <c r="E53" s="191">
        <v>116.565846994536</v>
      </c>
      <c r="F53" s="191">
        <v>129.439506849315</v>
      </c>
      <c r="G53" s="191">
        <v>136.220657534247</v>
      </c>
      <c r="H53" s="191">
        <v>160.353780821918</v>
      </c>
      <c r="I53" s="191">
        <v>181.113415300546</v>
      </c>
      <c r="J53" s="191">
        <v>222.63397260274</v>
      </c>
      <c r="K53" s="191">
        <v>216.184082191781</v>
      </c>
      <c r="L53" s="191">
        <v>240.46</v>
      </c>
      <c r="M53" s="191">
        <v>270.37868852459</v>
      </c>
      <c r="N53" s="191">
        <v>308.371726027397</v>
      </c>
      <c r="O53" s="191">
        <v>338.398493150685</v>
      </c>
      <c r="P53" s="191">
        <v>302.585369863014</v>
      </c>
      <c r="Q53" s="191">
        <v>306.430737704918</v>
      </c>
      <c r="R53" s="191">
        <v>303.64695890411</v>
      </c>
      <c r="S53" s="191">
        <v>324.463726027397</v>
      </c>
      <c r="T53" s="191">
        <v>342.959123287671</v>
      </c>
      <c r="U53" s="191">
        <v>340.38806010929</v>
      </c>
      <c r="V53" s="191">
        <v>358.865452054795</v>
      </c>
      <c r="W53" s="191">
        <v>391.365178082192</v>
      </c>
      <c r="X53" s="191">
        <v>443.525068493151</v>
      </c>
      <c r="Y53" s="191">
        <v>475.381065573771</v>
      </c>
      <c r="Z53" s="191">
        <v>447.40698630137</v>
      </c>
      <c r="AA53" s="191">
        <v>476.195479452055</v>
      </c>
      <c r="AB53" s="191">
        <v>465.075315068493</v>
      </c>
      <c r="AC53" s="191">
        <v>489.814344262295</v>
      </c>
      <c r="AD53" s="191">
        <v>562.830328767123</v>
      </c>
      <c r="AE53" s="191">
        <v>540.037616438356</v>
      </c>
      <c r="AF53" s="191">
        <v>606.324575342466</v>
      </c>
      <c r="AG53" s="191">
        <v>631.547841530055</v>
      </c>
      <c r="AH53" s="191">
        <v>627.664054794521</v>
      </c>
      <c r="AI53" s="191">
        <v>630.378136986301</v>
      </c>
      <c r="AJ53" s="191">
        <v>629.146246575343</v>
      </c>
      <c r="AK53" s="191">
        <v>666.510136612022</v>
      </c>
      <c r="AL53" s="191">
        <v>617.774794520548</v>
      </c>
      <c r="AM53" s="191">
        <v>655.239205479452</v>
      </c>
      <c r="AN53" s="191">
        <v>644.552109589041</v>
      </c>
      <c r="AO53" s="191">
        <v>662.036010928962</v>
      </c>
      <c r="AP53" s="191">
        <v>657.712520547945</v>
      </c>
      <c r="AQ53" s="191">
        <v>680.850219178082</v>
      </c>
      <c r="AR53" s="191">
        <v>695.057561643836</v>
      </c>
      <c r="AS53" s="191">
        <v>685.120983606557</v>
      </c>
      <c r="AT53" s="191">
        <v>708.937534246575</v>
      </c>
      <c r="AU53" s="191">
        <v>693.50101369863</v>
      </c>
      <c r="AV53" s="191">
        <v>672.338246575343</v>
      </c>
      <c r="AW53" s="191">
        <v>701.86693989071</v>
      </c>
      <c r="AX53" s="191">
        <v>748.028438356164</v>
      </c>
      <c r="AY53" s="191">
        <v>770.987890410959</v>
      </c>
      <c r="AZ53" s="191">
        <v>914.715447342387</v>
      </c>
      <c r="BA53" s="191">
        <v>973.216454691698</v>
      </c>
      <c r="BB53" s="191">
        <v>1021.89637371025</v>
      </c>
      <c r="BC53" s="191">
        <v>989.217464469234</v>
      </c>
      <c r="BD53" s="191">
        <v>995.800994980282</v>
      </c>
      <c r="BE53" s="192">
        <v>903.49695517725</v>
      </c>
      <c r="BF53" s="193">
        <v>-0.0926932592639756</v>
      </c>
      <c r="BG53" s="193">
        <v>0.0345618476439691</v>
      </c>
      <c r="BH53" s="193">
        <v>0.0102116177547321</v>
      </c>
    </row>
    <row r="54" spans="8:8">
      <c r="A54" s="124" t="s">
        <v>142</v>
      </c>
      <c r="B54" s="191" t="s">
        <v>114</v>
      </c>
      <c r="C54" s="191" t="s">
        <v>114</v>
      </c>
      <c r="D54" s="191" t="s">
        <v>114</v>
      </c>
      <c r="E54" s="191" t="s">
        <v>114</v>
      </c>
      <c r="F54" s="191" t="s">
        <v>114</v>
      </c>
      <c r="G54" s="191" t="s">
        <v>114</v>
      </c>
      <c r="H54" s="191" t="s">
        <v>114</v>
      </c>
      <c r="I54" s="191" t="s">
        <v>114</v>
      </c>
      <c r="J54" s="191" t="s">
        <v>114</v>
      </c>
      <c r="K54" s="191" t="s">
        <v>114</v>
      </c>
      <c r="L54" s="191" t="s">
        <v>114</v>
      </c>
      <c r="M54" s="191" t="s">
        <v>114</v>
      </c>
      <c r="N54" s="191" t="s">
        <v>114</v>
      </c>
      <c r="O54" s="191" t="s">
        <v>114</v>
      </c>
      <c r="P54" s="191" t="s">
        <v>114</v>
      </c>
      <c r="Q54" s="191" t="s">
        <v>114</v>
      </c>
      <c r="R54" s="191" t="s">
        <v>114</v>
      </c>
      <c r="S54" s="191" t="s">
        <v>114</v>
      </c>
      <c r="T54" s="191" t="s">
        <v>114</v>
      </c>
      <c r="U54" s="191" t="s">
        <v>114</v>
      </c>
      <c r="V54" s="191">
        <v>1271.6045479452</v>
      </c>
      <c r="W54" s="191">
        <v>1277.65961643836</v>
      </c>
      <c r="X54" s="191">
        <v>1330.15767123288</v>
      </c>
      <c r="Y54" s="191">
        <v>1219.81489071038</v>
      </c>
      <c r="Z54" s="191">
        <v>1170.67619178082</v>
      </c>
      <c r="AA54" s="191">
        <v>1305.12743442906</v>
      </c>
      <c r="AB54" s="191">
        <v>1246.148751289</v>
      </c>
      <c r="AC54" s="191">
        <v>799.910163934426</v>
      </c>
      <c r="AD54" s="191">
        <v>572.642273972603</v>
      </c>
      <c r="AE54" s="191">
        <v>503.580328767123</v>
      </c>
      <c r="AF54" s="191">
        <v>530.79701369863</v>
      </c>
      <c r="AG54" s="191">
        <v>324.812704918033</v>
      </c>
      <c r="AH54" s="191">
        <v>380.190520547945</v>
      </c>
      <c r="AI54" s="191">
        <v>347.693808219178</v>
      </c>
      <c r="AJ54" s="191">
        <v>264.740876712329</v>
      </c>
      <c r="AK54" s="191">
        <v>249.19131147541</v>
      </c>
      <c r="AL54" s="191">
        <v>278.205424657534</v>
      </c>
      <c r="AM54" s="191">
        <v>284.648109589041</v>
      </c>
      <c r="AN54" s="191">
        <v>295.950684931507</v>
      </c>
      <c r="AO54" s="191">
        <v>295.982349726776</v>
      </c>
      <c r="AP54" s="191">
        <v>304.913232876712</v>
      </c>
      <c r="AQ54" s="191">
        <v>312.146228767123</v>
      </c>
      <c r="AR54" s="191">
        <v>324.450358630137</v>
      </c>
      <c r="AS54" s="191">
        <v>310.442929508197</v>
      </c>
      <c r="AT54" s="191">
        <v>301.85657260274</v>
      </c>
      <c r="AU54" s="191">
        <v>283.669724657534</v>
      </c>
      <c r="AV54" s="191">
        <v>282.51561890411</v>
      </c>
      <c r="AW54" s="191">
        <v>286.601793169399</v>
      </c>
      <c r="AX54" s="191">
        <v>265.496659178082</v>
      </c>
      <c r="AY54" s="191">
        <v>243.505876712329</v>
      </c>
      <c r="AZ54" s="191">
        <v>212.486132124667</v>
      </c>
      <c r="BA54" s="191">
        <v>224.603444690118</v>
      </c>
      <c r="BB54" s="191">
        <v>232.589631232877</v>
      </c>
      <c r="BC54" s="191">
        <v>239.891702191781</v>
      </c>
      <c r="BD54" s="191">
        <v>243.781246882566</v>
      </c>
      <c r="BE54" s="192">
        <v>231.936453634168</v>
      </c>
      <c r="BF54" s="193">
        <v>-0.0485877950000967</v>
      </c>
      <c r="BG54" s="193">
        <v>-0.0211413888042165</v>
      </c>
      <c r="BH54" s="193">
        <v>0.00262142157129419</v>
      </c>
    </row>
    <row r="55" spans="8:8">
      <c r="A55" s="124" t="s">
        <v>143</v>
      </c>
      <c r="B55" s="191">
        <v>1466.0775890411</v>
      </c>
      <c r="C55" s="191">
        <v>1573.59868493151</v>
      </c>
      <c r="D55" s="191">
        <v>1696.26873972603</v>
      </c>
      <c r="E55" s="191">
        <v>1794.16453551913</v>
      </c>
      <c r="F55" s="191">
        <v>1930.18315068493</v>
      </c>
      <c r="G55" s="191">
        <v>2030.72550684932</v>
      </c>
      <c r="H55" s="191">
        <v>2036.77726027397</v>
      </c>
      <c r="I55" s="191">
        <v>2155.15431693989</v>
      </c>
      <c r="J55" s="191">
        <v>2228.13561643836</v>
      </c>
      <c r="K55" s="191">
        <v>2069.28687671233</v>
      </c>
      <c r="L55" s="191">
        <v>1815.07753424657</v>
      </c>
      <c r="M55" s="191">
        <v>1806.00691256831</v>
      </c>
      <c r="N55" s="191">
        <v>1829.22731506849</v>
      </c>
      <c r="O55" s="191">
        <v>1903.16424657534</v>
      </c>
      <c r="P55" s="191">
        <v>1921.84153424658</v>
      </c>
      <c r="Q55" s="191">
        <v>1649.14762295082</v>
      </c>
      <c r="R55" s="191">
        <v>1538.94268493151</v>
      </c>
      <c r="S55" s="191">
        <v>1560.18876712329</v>
      </c>
      <c r="T55" s="191">
        <v>1516.8438630137</v>
      </c>
      <c r="U55" s="191">
        <v>1824.79797814208</v>
      </c>
      <c r="V55" s="191">
        <v>1615.95104109589</v>
      </c>
      <c r="W55" s="191">
        <v>1641.00660273973</v>
      </c>
      <c r="X55" s="191">
        <v>1604.88336986301</v>
      </c>
      <c r="Y55" s="191">
        <v>1699.72683060109</v>
      </c>
      <c r="Z55" s="191">
        <v>1738.64150684931</v>
      </c>
      <c r="AA55" s="191">
        <v>1750.73145205479</v>
      </c>
      <c r="AB55" s="191">
        <v>1751.02367123288</v>
      </c>
      <c r="AC55" s="191">
        <v>1771.07920765027</v>
      </c>
      <c r="AD55" s="191">
        <v>1788.60175342466</v>
      </c>
      <c r="AE55" s="191">
        <v>1782.56701369863</v>
      </c>
      <c r="AF55" s="191">
        <v>1765.79715068493</v>
      </c>
      <c r="AG55" s="191">
        <v>1805.66915300546</v>
      </c>
      <c r="AH55" s="191">
        <v>1762.97101369863</v>
      </c>
      <c r="AI55" s="191">
        <v>1757.38520547945</v>
      </c>
      <c r="AJ55" s="191">
        <v>1743.00292471233</v>
      </c>
      <c r="AK55" s="191">
        <v>1712.88558290936</v>
      </c>
      <c r="AL55" s="191">
        <v>1714.26424344116</v>
      </c>
      <c r="AM55" s="191">
        <v>1710.26424039211</v>
      </c>
      <c r="AN55" s="191">
        <v>1725.19850633089</v>
      </c>
      <c r="AO55" s="191">
        <v>1759.96663884924</v>
      </c>
      <c r="AP55" s="191">
        <v>1828.94713022431</v>
      </c>
      <c r="AQ55" s="191">
        <v>1808.72517495074</v>
      </c>
      <c r="AR55" s="191">
        <v>1743.33869102885</v>
      </c>
      <c r="AS55" s="191">
        <v>1700.14237437945</v>
      </c>
      <c r="AT55" s="191">
        <v>1620.8989116731</v>
      </c>
      <c r="AU55" s="191">
        <v>1592.7902908318</v>
      </c>
      <c r="AV55" s="191">
        <v>1561.43234431559</v>
      </c>
      <c r="AW55" s="191">
        <v>1507.81668455078</v>
      </c>
      <c r="AX55" s="191">
        <v>1489.95449302108</v>
      </c>
      <c r="AY55" s="191">
        <v>1491.05659042962</v>
      </c>
      <c r="AZ55" s="191">
        <v>1537.98316722819</v>
      </c>
      <c r="BA55" s="191">
        <v>1586.93521419305</v>
      </c>
      <c r="BB55" s="191">
        <v>1593.54230799721</v>
      </c>
      <c r="BC55" s="191">
        <v>1569.05160608529</v>
      </c>
      <c r="BD55" s="191">
        <v>1531.02678194675</v>
      </c>
      <c r="BE55" s="192">
        <v>1191.78670699714</v>
      </c>
      <c r="BF55" s="193">
        <v>-0.22157683911855</v>
      </c>
      <c r="BG55" s="193">
        <v>-0.00568798873487697</v>
      </c>
      <c r="BH55" s="193">
        <v>0.0134699627124235</v>
      </c>
    </row>
    <row r="56" spans="8:8">
      <c r="A56" s="124" t="s">
        <v>323</v>
      </c>
      <c r="B56" s="191">
        <v>81.3133133358493</v>
      </c>
      <c r="C56" s="191">
        <v>95.5752215949313</v>
      </c>
      <c r="D56" s="191">
        <v>116.556976714733</v>
      </c>
      <c r="E56" s="191">
        <v>134.790636193525</v>
      </c>
      <c r="F56" s="191">
        <v>145.178188765628</v>
      </c>
      <c r="G56" s="191">
        <v>172.805284357836</v>
      </c>
      <c r="H56" s="191">
        <v>217.632358783562</v>
      </c>
      <c r="I56" s="191">
        <v>226.59708552459</v>
      </c>
      <c r="J56" s="191">
        <v>247.756042871233</v>
      </c>
      <c r="K56" s="191">
        <v>278.871638339726</v>
      </c>
      <c r="L56" s="191">
        <v>273.82235709589</v>
      </c>
      <c r="M56" s="191">
        <v>291.002848868852</v>
      </c>
      <c r="N56" s="191">
        <v>317.064262827397</v>
      </c>
      <c r="O56" s="191">
        <v>347.557047528767</v>
      </c>
      <c r="P56" s="191">
        <v>372.011635189041</v>
      </c>
      <c r="Q56" s="191">
        <v>341.902194726776</v>
      </c>
      <c r="R56" s="191">
        <v>315.428085561644</v>
      </c>
      <c r="S56" s="191">
        <v>323.456846465753</v>
      </c>
      <c r="T56" s="191">
        <v>347.042645260274</v>
      </c>
      <c r="U56" s="191">
        <v>324.08010079235</v>
      </c>
      <c r="V56" s="191">
        <v>450.047328712329</v>
      </c>
      <c r="W56" s="191">
        <v>471.666758054795</v>
      </c>
      <c r="X56" s="191">
        <v>474.111819123288</v>
      </c>
      <c r="Y56" s="191">
        <v>507.077870355191</v>
      </c>
      <c r="Z56" s="191">
        <v>486.909535479452</v>
      </c>
      <c r="AA56" s="191">
        <v>328.279450356164</v>
      </c>
      <c r="AB56" s="191">
        <v>253.42383890411</v>
      </c>
      <c r="AC56" s="191">
        <v>192.183565081967</v>
      </c>
      <c r="AD56" s="191">
        <v>172.002265260274</v>
      </c>
      <c r="AE56" s="191">
        <v>159.965254136986</v>
      </c>
      <c r="AF56" s="191">
        <v>153.324146876712</v>
      </c>
      <c r="AG56" s="191">
        <v>183.822936420765</v>
      </c>
      <c r="AH56" s="191">
        <v>203.573688958904</v>
      </c>
      <c r="AI56" s="191">
        <v>193.740993342466</v>
      </c>
      <c r="AJ56" s="191">
        <v>171.289365909041</v>
      </c>
      <c r="AK56" s="191">
        <v>186.248198515847</v>
      </c>
      <c r="AL56" s="191">
        <v>217.254703963836</v>
      </c>
      <c r="AM56" s="191">
        <v>233.58499371726</v>
      </c>
      <c r="AN56" s="191">
        <v>255.684296383562</v>
      </c>
      <c r="AO56" s="191">
        <v>277.146790166879</v>
      </c>
      <c r="AP56" s="191">
        <v>289.70179417357</v>
      </c>
      <c r="AQ56" s="191">
        <v>298.079223680063</v>
      </c>
      <c r="AR56" s="191">
        <v>313.666420098905</v>
      </c>
      <c r="AS56" s="191">
        <v>314.085297656237</v>
      </c>
      <c r="AT56" s="191">
        <v>314.908990492885</v>
      </c>
      <c r="AU56" s="191">
        <v>318.466798466903</v>
      </c>
      <c r="AV56" s="191">
        <v>319.6846750026</v>
      </c>
      <c r="AW56" s="191">
        <v>299.65810537264</v>
      </c>
      <c r="AX56" s="191">
        <v>297.314100208925</v>
      </c>
      <c r="AY56" s="191">
        <v>294.478189788389</v>
      </c>
      <c r="AZ56" s="191">
        <v>304.447896209804</v>
      </c>
      <c r="BA56" s="191">
        <v>325.532387644374</v>
      </c>
      <c r="BB56" s="191">
        <v>341.223436059649</v>
      </c>
      <c r="BC56" s="191">
        <v>337.817859430773</v>
      </c>
      <c r="BD56" s="191">
        <v>342.962922011651</v>
      </c>
      <c r="BE56" s="192">
        <v>312.736222275803</v>
      </c>
      <c r="BF56" s="193">
        <v>-0.0881340162328723</v>
      </c>
      <c r="BG56" s="193">
        <v>0.00857038366400942</v>
      </c>
      <c r="BH56" s="193">
        <v>0.00353464695330701</v>
      </c>
    </row>
    <row r="57" spans="8:8">
      <c r="A57" s="134" t="s">
        <v>265</v>
      </c>
      <c r="B57" s="194">
        <v>8219.06793400415</v>
      </c>
      <c r="C57" s="194">
        <v>9037.46025870191</v>
      </c>
      <c r="D57" s="194">
        <v>9825.68623167968</v>
      </c>
      <c r="E57" s="194">
        <v>10775.4302625053</v>
      </c>
      <c r="F57" s="194">
        <v>12030.565864261</v>
      </c>
      <c r="G57" s="194">
        <v>13323.1545867562</v>
      </c>
      <c r="H57" s="194">
        <v>13999.8926510236</v>
      </c>
      <c r="I57" s="194">
        <v>14952.1037179647</v>
      </c>
      <c r="J57" s="194">
        <v>16075.7286012061</v>
      </c>
      <c r="K57" s="194">
        <v>15133.9973255679</v>
      </c>
      <c r="L57" s="194">
        <v>14654.3015506652</v>
      </c>
      <c r="M57" s="194">
        <v>15608.598574599</v>
      </c>
      <c r="N57" s="194">
        <v>15548.166705936</v>
      </c>
      <c r="O57" s="194">
        <v>16522.6872461573</v>
      </c>
      <c r="P57" s="194">
        <v>16910.3698286475</v>
      </c>
      <c r="Q57" s="194">
        <v>15768.5819707935</v>
      </c>
      <c r="R57" s="194">
        <v>14771.7267105222</v>
      </c>
      <c r="S57" s="194">
        <v>14112.109741004</v>
      </c>
      <c r="T57" s="194">
        <v>13850.8621700378</v>
      </c>
      <c r="U57" s="194">
        <v>13914.8886530268</v>
      </c>
      <c r="V57" s="194">
        <v>15593.7698936196</v>
      </c>
      <c r="W57" s="194">
        <v>16098.5004691572</v>
      </c>
      <c r="X57" s="194">
        <v>16214.4152529725</v>
      </c>
      <c r="Y57" s="194">
        <v>16290.3138548488</v>
      </c>
      <c r="Z57" s="194">
        <v>16247.7821860151</v>
      </c>
      <c r="AA57" s="194">
        <v>16600.232714938</v>
      </c>
      <c r="AB57" s="194">
        <v>16458.9042409739</v>
      </c>
      <c r="AC57" s="194">
        <v>16035.8654849969</v>
      </c>
      <c r="AD57" s="194">
        <v>15702.9952852138</v>
      </c>
      <c r="AE57" s="194">
        <v>15669.5599424229</v>
      </c>
      <c r="AF57" s="194">
        <v>15998.1261132024</v>
      </c>
      <c r="AG57" s="194">
        <v>16122.8937120186</v>
      </c>
      <c r="AH57" s="194">
        <v>16323.6153462501</v>
      </c>
      <c r="AI57" s="194">
        <v>16636.163225196</v>
      </c>
      <c r="AJ57" s="194">
        <v>16427.4801551332</v>
      </c>
      <c r="AK57" s="194">
        <v>16185.3458150977</v>
      </c>
      <c r="AL57" s="194">
        <v>16440.7439886162</v>
      </c>
      <c r="AM57" s="194">
        <v>16395.6123967158</v>
      </c>
      <c r="AN57" s="194">
        <v>16476.0587909826</v>
      </c>
      <c r="AO57" s="194">
        <v>16589.0385816347</v>
      </c>
      <c r="AP57" s="194">
        <v>16742.3744723213</v>
      </c>
      <c r="AQ57" s="194">
        <v>16765.4634725265</v>
      </c>
      <c r="AR57" s="194">
        <v>16472.0141788902</v>
      </c>
      <c r="AS57" s="194">
        <v>16242.1194551603</v>
      </c>
      <c r="AT57" s="194">
        <v>15504.9849040992</v>
      </c>
      <c r="AU57" s="194">
        <v>15343.846338562</v>
      </c>
      <c r="AV57" s="194">
        <v>14914.058587386</v>
      </c>
      <c r="AW57" s="194">
        <v>14393.1005724351</v>
      </c>
      <c r="AX57" s="194">
        <v>14222.5185889402</v>
      </c>
      <c r="AY57" s="194">
        <v>13979.6739209046</v>
      </c>
      <c r="AZ57" s="194">
        <v>14319.270053056</v>
      </c>
      <c r="BA57" s="194">
        <v>14619.0301445172</v>
      </c>
      <c r="BB57" s="194">
        <v>14929.1700897719</v>
      </c>
      <c r="BC57" s="194">
        <v>14908.1070573409</v>
      </c>
      <c r="BD57" s="194">
        <v>14826.2442433051</v>
      </c>
      <c r="BE57" s="194">
        <v>12787.5029211358</v>
      </c>
      <c r="BF57" s="195">
        <v>-0.137508952956169</v>
      </c>
      <c r="BG57" s="195">
        <v>-0.00446626731656063</v>
      </c>
      <c r="BH57" s="195">
        <v>0.144528535619183</v>
      </c>
    </row>
    <row r="58" spans="8:8">
      <c r="B58" s="191"/>
      <c r="C58" s="191"/>
      <c r="D58" s="191"/>
      <c r="E58" s="191"/>
      <c r="F58" s="191"/>
      <c r="G58" s="191"/>
      <c r="H58" s="191"/>
      <c r="I58" s="191"/>
      <c r="J58" s="191"/>
      <c r="K58" s="191"/>
      <c r="L58" s="191"/>
      <c r="M58" s="191"/>
      <c r="N58" s="191"/>
      <c r="O58" s="191"/>
      <c r="P58" s="191"/>
      <c r="Q58" s="191"/>
      <c r="R58" s="191"/>
      <c r="S58" s="191"/>
      <c r="T58" s="191"/>
      <c r="U58" s="191"/>
      <c r="V58" s="191"/>
      <c r="W58" s="191"/>
      <c r="X58" s="191"/>
      <c r="Y58" s="191"/>
      <c r="Z58" s="191"/>
      <c r="AA58" s="191"/>
      <c r="AB58" s="191"/>
      <c r="AC58" s="191"/>
      <c r="AD58" s="191"/>
      <c r="AE58" s="191"/>
      <c r="AF58" s="191"/>
      <c r="AG58" s="191"/>
      <c r="AH58" s="191"/>
      <c r="AI58" s="191"/>
      <c r="AJ58" s="191"/>
      <c r="AK58" s="191"/>
      <c r="AL58" s="191"/>
      <c r="AM58" s="191"/>
      <c r="AN58" s="191"/>
      <c r="AO58" s="191"/>
      <c r="AP58" s="191"/>
      <c r="AQ58" s="191"/>
      <c r="AR58" s="191"/>
      <c r="AS58" s="191"/>
      <c r="AT58" s="191"/>
      <c r="AU58" s="191"/>
      <c r="AV58" s="191"/>
      <c r="AW58" s="191"/>
      <c r="AX58" s="191"/>
      <c r="AY58" s="191"/>
      <c r="AZ58" s="191"/>
      <c r="BA58" s="191"/>
      <c r="BB58" s="191"/>
      <c r="BC58" s="191"/>
      <c r="BD58" s="191"/>
      <c r="BE58" s="192"/>
      <c r="BF58" s="193"/>
      <c r="BG58" s="193"/>
      <c r="BH58" s="193"/>
    </row>
    <row r="59" spans="8:8">
      <c r="A59" s="124" t="s">
        <v>146</v>
      </c>
      <c r="B59" s="191" t="s">
        <v>114</v>
      </c>
      <c r="C59" s="191" t="s">
        <v>114</v>
      </c>
      <c r="D59" s="191" t="s">
        <v>114</v>
      </c>
      <c r="E59" s="191" t="s">
        <v>114</v>
      </c>
      <c r="F59" s="191" t="s">
        <v>114</v>
      </c>
      <c r="G59" s="191" t="s">
        <v>114</v>
      </c>
      <c r="H59" s="191" t="s">
        <v>114</v>
      </c>
      <c r="I59" s="191" t="s">
        <v>114</v>
      </c>
      <c r="J59" s="191" t="s">
        <v>114</v>
      </c>
      <c r="K59" s="191" t="s">
        <v>114</v>
      </c>
      <c r="L59" s="191" t="s">
        <v>114</v>
      </c>
      <c r="M59" s="191" t="s">
        <v>114</v>
      </c>
      <c r="N59" s="191" t="s">
        <v>114</v>
      </c>
      <c r="O59" s="191" t="s">
        <v>114</v>
      </c>
      <c r="P59" s="191" t="s">
        <v>114</v>
      </c>
      <c r="Q59" s="191" t="s">
        <v>114</v>
      </c>
      <c r="R59" s="191" t="s">
        <v>114</v>
      </c>
      <c r="S59" s="191" t="s">
        <v>114</v>
      </c>
      <c r="T59" s="191" t="s">
        <v>114</v>
      </c>
      <c r="U59" s="191" t="s">
        <v>114</v>
      </c>
      <c r="V59" s="191">
        <v>160.366657534246</v>
      </c>
      <c r="W59" s="191">
        <v>168.14098630137</v>
      </c>
      <c r="X59" s="191">
        <v>158.363671232877</v>
      </c>
      <c r="Y59" s="191">
        <v>161.858415300546</v>
      </c>
      <c r="Z59" s="191">
        <v>158.363671232877</v>
      </c>
      <c r="AA59" s="191">
        <v>166.228657534247</v>
      </c>
      <c r="AB59" s="191">
        <v>160.366657534246</v>
      </c>
      <c r="AC59" s="191">
        <v>155.908469945355</v>
      </c>
      <c r="AD59" s="191">
        <v>150.880767123288</v>
      </c>
      <c r="AE59" s="191">
        <v>140.163260273973</v>
      </c>
      <c r="AF59" s="191">
        <v>125.518383561644</v>
      </c>
      <c r="AG59" s="191">
        <v>111.664234972678</v>
      </c>
      <c r="AH59" s="191">
        <v>106.865917808219</v>
      </c>
      <c r="AI59" s="191">
        <v>112.219150684932</v>
      </c>
      <c r="AJ59" s="191">
        <v>107.42602739726</v>
      </c>
      <c r="AK59" s="191">
        <v>119.675956284153</v>
      </c>
      <c r="AL59" s="191">
        <v>78.7473424657534</v>
      </c>
      <c r="AM59" s="191">
        <v>72.6351232876712</v>
      </c>
      <c r="AN59" s="191">
        <v>83.9447945205479</v>
      </c>
      <c r="AO59" s="191">
        <v>90.5330327868853</v>
      </c>
      <c r="AP59" s="191">
        <v>106.239479452055</v>
      </c>
      <c r="AQ59" s="191">
        <v>96.1006136986301</v>
      </c>
      <c r="AR59" s="191">
        <v>91.0714904109589</v>
      </c>
      <c r="AS59" s="191">
        <v>74.3269644808743</v>
      </c>
      <c r="AT59" s="191">
        <v>72.5641068493151</v>
      </c>
      <c r="AU59" s="191">
        <v>72.1983397260274</v>
      </c>
      <c r="AV59" s="191">
        <v>88.5991369863014</v>
      </c>
      <c r="AW59" s="191">
        <v>92.0544890710383</v>
      </c>
      <c r="AX59" s="191">
        <v>100.753364383562</v>
      </c>
      <c r="AY59" s="191">
        <v>99.2969590599234</v>
      </c>
      <c r="AZ59" s="191">
        <v>99.5309104330325</v>
      </c>
      <c r="BA59" s="191">
        <v>97.8504038018284</v>
      </c>
      <c r="BB59" s="191">
        <v>99.4034116428095</v>
      </c>
      <c r="BC59" s="191">
        <v>104.132967849432</v>
      </c>
      <c r="BD59" s="191">
        <v>104.256933859956</v>
      </c>
      <c r="BE59" s="192">
        <v>91.9644085118939</v>
      </c>
      <c r="BF59" s="193">
        <v>-0.117906070061242</v>
      </c>
      <c r="BG59" s="193">
        <v>0.0369034260197376</v>
      </c>
      <c r="BH59" s="193">
        <v>0.00103941178925086</v>
      </c>
    </row>
    <row r="60" spans="8:8">
      <c r="A60" s="124" t="s">
        <v>147</v>
      </c>
      <c r="B60" s="191" t="s">
        <v>114</v>
      </c>
      <c r="C60" s="191" t="s">
        <v>114</v>
      </c>
      <c r="D60" s="191" t="s">
        <v>114</v>
      </c>
      <c r="E60" s="191" t="s">
        <v>114</v>
      </c>
      <c r="F60" s="191" t="s">
        <v>114</v>
      </c>
      <c r="G60" s="191" t="s">
        <v>114</v>
      </c>
      <c r="H60" s="191" t="s">
        <v>114</v>
      </c>
      <c r="I60" s="191" t="s">
        <v>114</v>
      </c>
      <c r="J60" s="191" t="s">
        <v>114</v>
      </c>
      <c r="K60" s="191" t="s">
        <v>114</v>
      </c>
      <c r="L60" s="191" t="s">
        <v>114</v>
      </c>
      <c r="M60" s="191" t="s">
        <v>114</v>
      </c>
      <c r="N60" s="191" t="s">
        <v>114</v>
      </c>
      <c r="O60" s="191" t="s">
        <v>114</v>
      </c>
      <c r="P60" s="191" t="s">
        <v>114</v>
      </c>
      <c r="Q60" s="191" t="s">
        <v>114</v>
      </c>
      <c r="R60" s="191" t="s">
        <v>114</v>
      </c>
      <c r="S60" s="191" t="s">
        <v>114</v>
      </c>
      <c r="T60" s="191" t="s">
        <v>114</v>
      </c>
      <c r="U60" s="191" t="s">
        <v>114</v>
      </c>
      <c r="V60" s="191">
        <v>491.039945205479</v>
      </c>
      <c r="W60" s="191">
        <v>580.654273972603</v>
      </c>
      <c r="X60" s="191">
        <v>574.810273972603</v>
      </c>
      <c r="Y60" s="191">
        <v>555.747158469946</v>
      </c>
      <c r="Z60" s="191">
        <v>522.221835616439</v>
      </c>
      <c r="AA60" s="191">
        <v>483.26994520548</v>
      </c>
      <c r="AB60" s="191">
        <v>467.665287671232</v>
      </c>
      <c r="AC60" s="191">
        <v>397.511147540984</v>
      </c>
      <c r="AD60" s="191">
        <v>281.493726027397</v>
      </c>
      <c r="AE60" s="191">
        <v>228.165178082192</v>
      </c>
      <c r="AF60" s="191">
        <v>206.477616438356</v>
      </c>
      <c r="AG60" s="191">
        <v>204.236693989071</v>
      </c>
      <c r="AH60" s="191">
        <v>179.89</v>
      </c>
      <c r="AI60" s="191">
        <v>170.096082191781</v>
      </c>
      <c r="AJ60" s="191">
        <v>156.688328767123</v>
      </c>
      <c r="AK60" s="191">
        <v>156.134480874317</v>
      </c>
      <c r="AL60" s="191">
        <v>152.394328767123</v>
      </c>
      <c r="AM60" s="191">
        <v>159.393835616438</v>
      </c>
      <c r="AN60" s="191">
        <v>163.537205479452</v>
      </c>
      <c r="AO60" s="191">
        <v>162.247677595628</v>
      </c>
      <c r="AP60" s="191">
        <v>151.71695890411</v>
      </c>
      <c r="AQ60" s="191">
        <v>176.837917808219</v>
      </c>
      <c r="AR60" s="191">
        <v>162.985753424658</v>
      </c>
      <c r="AS60" s="191">
        <v>159.788114754098</v>
      </c>
      <c r="AT60" s="191">
        <v>181.418273972603</v>
      </c>
      <c r="AU60" s="191">
        <v>149.10698630137</v>
      </c>
      <c r="AV60" s="191">
        <v>171.880630136986</v>
      </c>
      <c r="AW60" s="191">
        <v>210.378551912568</v>
      </c>
      <c r="AX60" s="191">
        <v>143.243068493151</v>
      </c>
      <c r="AY60" s="191">
        <v>163.325375357315</v>
      </c>
      <c r="AZ60" s="191">
        <v>138.959186709232</v>
      </c>
      <c r="BA60" s="191">
        <v>136.29018595857</v>
      </c>
      <c r="BB60" s="191">
        <v>136.50559181223</v>
      </c>
      <c r="BC60" s="191">
        <v>150.823133302712</v>
      </c>
      <c r="BD60" s="191">
        <v>144.202578244635</v>
      </c>
      <c r="BE60" s="192">
        <v>131.97866449296</v>
      </c>
      <c r="BF60" s="193">
        <v>-0.0847690374227358</v>
      </c>
      <c r="BG60" s="193">
        <v>-0.0226970730257976</v>
      </c>
      <c r="BH60" s="193">
        <v>0.00149166598277882</v>
      </c>
    </row>
    <row r="61" spans="8:8">
      <c r="A61" s="124" t="s">
        <v>148</v>
      </c>
      <c r="B61" s="191" t="s">
        <v>114</v>
      </c>
      <c r="C61" s="191" t="s">
        <v>114</v>
      </c>
      <c r="D61" s="191" t="s">
        <v>114</v>
      </c>
      <c r="E61" s="191" t="s">
        <v>114</v>
      </c>
      <c r="F61" s="191" t="s">
        <v>114</v>
      </c>
      <c r="G61" s="191" t="s">
        <v>114</v>
      </c>
      <c r="H61" s="191" t="s">
        <v>114</v>
      </c>
      <c r="I61" s="191" t="s">
        <v>114</v>
      </c>
      <c r="J61" s="191" t="s">
        <v>114</v>
      </c>
      <c r="K61" s="191" t="s">
        <v>114</v>
      </c>
      <c r="L61" s="191" t="s">
        <v>114</v>
      </c>
      <c r="M61" s="191" t="s">
        <v>114</v>
      </c>
      <c r="N61" s="191" t="s">
        <v>114</v>
      </c>
      <c r="O61" s="191" t="s">
        <v>114</v>
      </c>
      <c r="P61" s="191" t="s">
        <v>114</v>
      </c>
      <c r="Q61" s="191" t="s">
        <v>114</v>
      </c>
      <c r="R61" s="191" t="s">
        <v>114</v>
      </c>
      <c r="S61" s="191" t="s">
        <v>114</v>
      </c>
      <c r="T61" s="191" t="s">
        <v>114</v>
      </c>
      <c r="U61" s="191" t="s">
        <v>114</v>
      </c>
      <c r="V61" s="191">
        <v>421.057287671233</v>
      </c>
      <c r="W61" s="191">
        <v>384.11093150685</v>
      </c>
      <c r="X61" s="191">
        <v>371.788219178082</v>
      </c>
      <c r="Y61" s="191">
        <v>372.833770491803</v>
      </c>
      <c r="Z61" s="191">
        <v>382.036575342466</v>
      </c>
      <c r="AA61" s="191">
        <v>440.499287541215</v>
      </c>
      <c r="AB61" s="191">
        <v>444.929768184964</v>
      </c>
      <c r="AC61" s="191">
        <v>414.881147540983</v>
      </c>
      <c r="AD61" s="191">
        <v>320.0</v>
      </c>
      <c r="AE61" s="191">
        <v>247.101643835616</v>
      </c>
      <c r="AF61" s="191">
        <v>242.440273972603</v>
      </c>
      <c r="AG61" s="191">
        <v>204.887295081967</v>
      </c>
      <c r="AH61" s="191">
        <v>206.980684931507</v>
      </c>
      <c r="AI61" s="191">
        <v>172.137123287671</v>
      </c>
      <c r="AJ61" s="191">
        <v>143.875616438356</v>
      </c>
      <c r="AK61" s="191">
        <v>159.577677595628</v>
      </c>
      <c r="AL61" s="191">
        <v>157.706383561644</v>
      </c>
      <c r="AM61" s="191">
        <v>156.763726027397</v>
      </c>
      <c r="AN61" s="191">
        <v>170.994136986301</v>
      </c>
      <c r="AO61" s="191">
        <v>188.549151869759</v>
      </c>
      <c r="AP61" s="191">
        <v>193.190800485865</v>
      </c>
      <c r="AQ61" s="191">
        <v>221.013851231353</v>
      </c>
      <c r="AR61" s="191">
        <v>240.614933939703</v>
      </c>
      <c r="AS61" s="191">
        <v>241.873979758136</v>
      </c>
      <c r="AT61" s="191">
        <v>199.821001882171</v>
      </c>
      <c r="AU61" s="191">
        <v>206.179427843154</v>
      </c>
      <c r="AV61" s="191">
        <v>269.540747550159</v>
      </c>
      <c r="AW61" s="191">
        <v>288.323436611782</v>
      </c>
      <c r="AX61" s="191">
        <v>297.173499614373</v>
      </c>
      <c r="AY61" s="191">
        <v>303.716477033539</v>
      </c>
      <c r="AZ61" s="191">
        <v>363.638976018657</v>
      </c>
      <c r="BA61" s="191">
        <v>344.381162519911</v>
      </c>
      <c r="BB61" s="191">
        <v>385.041819322443</v>
      </c>
      <c r="BC61" s="191">
        <v>408.950554089315</v>
      </c>
      <c r="BD61" s="191">
        <v>387.194856300579</v>
      </c>
      <c r="BE61" s="192">
        <v>379.37323940529</v>
      </c>
      <c r="BF61" s="193">
        <v>-0.0202007252111261</v>
      </c>
      <c r="BG61" s="193">
        <v>0.0683876144539888</v>
      </c>
      <c r="BH61" s="193">
        <v>0.00428780029083913</v>
      </c>
    </row>
    <row r="62" spans="8:8">
      <c r="A62" s="124" t="s">
        <v>149</v>
      </c>
      <c r="B62" s="191" t="s">
        <v>114</v>
      </c>
      <c r="C62" s="191" t="s">
        <v>114</v>
      </c>
      <c r="D62" s="191" t="s">
        <v>114</v>
      </c>
      <c r="E62" s="191" t="s">
        <v>114</v>
      </c>
      <c r="F62" s="191" t="s">
        <v>114</v>
      </c>
      <c r="G62" s="191" t="s">
        <v>114</v>
      </c>
      <c r="H62" s="191" t="s">
        <v>114</v>
      </c>
      <c r="I62" s="191" t="s">
        <v>114</v>
      </c>
      <c r="J62" s="191" t="s">
        <v>114</v>
      </c>
      <c r="K62" s="191" t="s">
        <v>114</v>
      </c>
      <c r="L62" s="191" t="s">
        <v>114</v>
      </c>
      <c r="M62" s="191" t="s">
        <v>114</v>
      </c>
      <c r="N62" s="191" t="s">
        <v>114</v>
      </c>
      <c r="O62" s="191" t="s">
        <v>114</v>
      </c>
      <c r="P62" s="191" t="s">
        <v>114</v>
      </c>
      <c r="Q62" s="191" t="s">
        <v>114</v>
      </c>
      <c r="R62" s="191" t="s">
        <v>114</v>
      </c>
      <c r="S62" s="191" t="s">
        <v>114</v>
      </c>
      <c r="T62" s="191" t="s">
        <v>114</v>
      </c>
      <c r="U62" s="191" t="s">
        <v>114</v>
      </c>
      <c r="V62" s="191">
        <v>4943.67838356164</v>
      </c>
      <c r="W62" s="191">
        <v>5006.31063013699</v>
      </c>
      <c r="X62" s="191">
        <v>5050.79487671233</v>
      </c>
      <c r="Y62" s="191">
        <v>5000.70161202185</v>
      </c>
      <c r="Z62" s="191">
        <v>5111.44928767123</v>
      </c>
      <c r="AA62" s="191">
        <v>5042.28180030654</v>
      </c>
      <c r="AB62" s="191">
        <v>4917.05001051119</v>
      </c>
      <c r="AC62" s="191">
        <v>4698.91636612022</v>
      </c>
      <c r="AD62" s="191">
        <v>3928.36068493151</v>
      </c>
      <c r="AE62" s="191">
        <v>3485.98183554904</v>
      </c>
      <c r="AF62" s="191">
        <v>3058.0168878537</v>
      </c>
      <c r="AG62" s="191">
        <v>2623.97647664044</v>
      </c>
      <c r="AH62" s="191">
        <v>2630.12166288932</v>
      </c>
      <c r="AI62" s="191">
        <v>2489.81365460482</v>
      </c>
      <c r="AJ62" s="191">
        <v>2567.79682456268</v>
      </c>
      <c r="AK62" s="191">
        <v>2540.01289742963</v>
      </c>
      <c r="AL62" s="191">
        <v>2627.68885066661</v>
      </c>
      <c r="AM62" s="191">
        <v>2543.54754246575</v>
      </c>
      <c r="AN62" s="191">
        <v>2652.55178667096</v>
      </c>
      <c r="AO62" s="191">
        <v>2619.43625472888</v>
      </c>
      <c r="AP62" s="191">
        <v>2647.33223528767</v>
      </c>
      <c r="AQ62" s="191">
        <v>2762.36968498485</v>
      </c>
      <c r="AR62" s="191">
        <v>2780.19115014762</v>
      </c>
      <c r="AS62" s="191">
        <v>2860.94675321347</v>
      </c>
      <c r="AT62" s="191">
        <v>2774.65016947203</v>
      </c>
      <c r="AU62" s="191">
        <v>2877.82078068529</v>
      </c>
      <c r="AV62" s="191">
        <v>3073.7551728854</v>
      </c>
      <c r="AW62" s="191">
        <v>3119.34066636013</v>
      </c>
      <c r="AX62" s="191">
        <v>3163.3688950887</v>
      </c>
      <c r="AY62" s="191">
        <v>3300.30927025123</v>
      </c>
      <c r="AZ62" s="191">
        <v>3196.79257110292</v>
      </c>
      <c r="BA62" s="191">
        <v>3265.29070826696</v>
      </c>
      <c r="BB62" s="191">
        <v>3270.67614504496</v>
      </c>
      <c r="BC62" s="191">
        <v>3319.9795574872</v>
      </c>
      <c r="BD62" s="191">
        <v>3393.48336827495</v>
      </c>
      <c r="BE62" s="192">
        <v>3238.36775667722</v>
      </c>
      <c r="BF62" s="193">
        <v>-0.045709848778949</v>
      </c>
      <c r="BG62" s="193">
        <v>0.0203372666185859</v>
      </c>
      <c r="BH62" s="193">
        <v>0.0366010903423017</v>
      </c>
    </row>
    <row r="63" spans="8:8">
      <c r="A63" s="124" t="s">
        <v>150</v>
      </c>
      <c r="B63" s="191" t="s">
        <v>114</v>
      </c>
      <c r="C63" s="191" t="s">
        <v>114</v>
      </c>
      <c r="D63" s="191" t="s">
        <v>114</v>
      </c>
      <c r="E63" s="191" t="s">
        <v>114</v>
      </c>
      <c r="F63" s="191" t="s">
        <v>114</v>
      </c>
      <c r="G63" s="191" t="s">
        <v>114</v>
      </c>
      <c r="H63" s="191" t="s">
        <v>114</v>
      </c>
      <c r="I63" s="191" t="s">
        <v>114</v>
      </c>
      <c r="J63" s="191" t="s">
        <v>114</v>
      </c>
      <c r="K63" s="191" t="s">
        <v>114</v>
      </c>
      <c r="L63" s="191" t="s">
        <v>114</v>
      </c>
      <c r="M63" s="191" t="s">
        <v>114</v>
      </c>
      <c r="N63" s="191" t="s">
        <v>114</v>
      </c>
      <c r="O63" s="191" t="s">
        <v>114</v>
      </c>
      <c r="P63" s="191" t="s">
        <v>114</v>
      </c>
      <c r="Q63" s="191" t="s">
        <v>114</v>
      </c>
      <c r="R63" s="191" t="s">
        <v>114</v>
      </c>
      <c r="S63" s="191" t="s">
        <v>114</v>
      </c>
      <c r="T63" s="191" t="s">
        <v>114</v>
      </c>
      <c r="U63" s="191" t="s">
        <v>114</v>
      </c>
      <c r="V63" s="191">
        <v>95.5580743575199</v>
      </c>
      <c r="W63" s="191">
        <v>69.6399786716195</v>
      </c>
      <c r="X63" s="191">
        <v>69.6446161695211</v>
      </c>
      <c r="Y63" s="191">
        <v>69.4848182594601</v>
      </c>
      <c r="Z63" s="191">
        <v>69.6913587485531</v>
      </c>
      <c r="AA63" s="191">
        <v>93.3494160685549</v>
      </c>
      <c r="AB63" s="191">
        <v>103.826262005165</v>
      </c>
      <c r="AC63" s="191">
        <v>97.9216393442623</v>
      </c>
      <c r="AD63" s="191">
        <v>58.8380273972603</v>
      </c>
      <c r="AE63" s="191">
        <v>59.9536712328767</v>
      </c>
      <c r="AF63" s="191">
        <v>54.803698630137</v>
      </c>
      <c r="AG63" s="191">
        <v>64.0955737704918</v>
      </c>
      <c r="AH63" s="191">
        <v>63.5239726027397</v>
      </c>
      <c r="AI63" s="191">
        <v>82.0814794520548</v>
      </c>
      <c r="AJ63" s="191">
        <v>89.4125205479452</v>
      </c>
      <c r="AK63" s="191">
        <v>87.1310109289617</v>
      </c>
      <c r="AL63" s="191">
        <v>84.4465753424658</v>
      </c>
      <c r="AM63" s="191">
        <v>96.3792328767123</v>
      </c>
      <c r="AN63" s="191">
        <v>109.645068493151</v>
      </c>
      <c r="AO63" s="191">
        <v>109.36693989071</v>
      </c>
      <c r="AP63" s="191">
        <v>108.974794520548</v>
      </c>
      <c r="AQ63" s="191">
        <v>105.336849315068</v>
      </c>
      <c r="AR63" s="191">
        <v>111.14602739726</v>
      </c>
      <c r="AS63" s="191">
        <v>113.595628415301</v>
      </c>
      <c r="AT63" s="191">
        <v>106.229452054795</v>
      </c>
      <c r="AU63" s="191">
        <v>117.922054794521</v>
      </c>
      <c r="AV63" s="191">
        <v>124.633835616438</v>
      </c>
      <c r="AW63" s="191">
        <v>129.389207650273</v>
      </c>
      <c r="AX63" s="191">
        <v>137.370136986301</v>
      </c>
      <c r="AY63" s="191">
        <v>143.277945205479</v>
      </c>
      <c r="AZ63" s="191">
        <v>144.601369863014</v>
      </c>
      <c r="BA63" s="191">
        <v>142.891803278689</v>
      </c>
      <c r="BB63" s="191">
        <v>143.670806712329</v>
      </c>
      <c r="BC63" s="191">
        <v>145.227392191781</v>
      </c>
      <c r="BD63" s="191">
        <v>149.002632940067</v>
      </c>
      <c r="BE63" s="192">
        <v>141.924137225589</v>
      </c>
      <c r="BF63" s="193">
        <v>-0.0475058431841615</v>
      </c>
      <c r="BG63" s="193">
        <v>0.0344152156286985</v>
      </c>
      <c r="BH63" s="193">
        <v>0.00160407296473238</v>
      </c>
    </row>
    <row r="64" spans="8:8">
      <c r="A64" s="124" t="s">
        <v>151</v>
      </c>
      <c r="B64" s="191">
        <v>3313.95241591233</v>
      </c>
      <c r="C64" s="191">
        <v>3548.81879625205</v>
      </c>
      <c r="D64" s="191">
        <v>3866.12622118356</v>
      </c>
      <c r="E64" s="191">
        <v>4107.31037085247</v>
      </c>
      <c r="F64" s="191">
        <v>4376.24875617534</v>
      </c>
      <c r="G64" s="191">
        <v>4826.36264311233</v>
      </c>
      <c r="H64" s="191">
        <v>5126.53966698082</v>
      </c>
      <c r="I64" s="191">
        <v>5547.11795763935</v>
      </c>
      <c r="J64" s="191">
        <v>5981.44976058082</v>
      </c>
      <c r="K64" s="191">
        <v>6587.91349939727</v>
      </c>
      <c r="L64" s="191">
        <v>6911.78610259727</v>
      </c>
      <c r="M64" s="191">
        <v>7055.12266229508</v>
      </c>
      <c r="N64" s="191">
        <v>7375.71764416439</v>
      </c>
      <c r="O64" s="191">
        <v>7822.3271062685</v>
      </c>
      <c r="P64" s="191">
        <v>7967.87302546849</v>
      </c>
      <c r="Q64" s="191">
        <v>8338.15811400389</v>
      </c>
      <c r="R64" s="191">
        <v>8442.13421060857</v>
      </c>
      <c r="S64" s="191">
        <v>8388.42716501194</v>
      </c>
      <c r="T64" s="191">
        <v>8273.48665503263</v>
      </c>
      <c r="U64" s="191">
        <v>8259.45592299417</v>
      </c>
      <c r="V64" s="191" t="s">
        <v>114</v>
      </c>
      <c r="W64" s="191" t="s">
        <v>114</v>
      </c>
      <c r="X64" s="191" t="s">
        <v>114</v>
      </c>
      <c r="Y64" s="191" t="s">
        <v>114</v>
      </c>
      <c r="Z64" s="191" t="s">
        <v>114</v>
      </c>
      <c r="AA64" s="191" t="s">
        <v>114</v>
      </c>
      <c r="AB64" s="191" t="s">
        <v>114</v>
      </c>
      <c r="AC64" s="191" t="s">
        <v>114</v>
      </c>
      <c r="AD64" s="191" t="s">
        <v>114</v>
      </c>
      <c r="AE64" s="191" t="s">
        <v>114</v>
      </c>
      <c r="AF64" s="191" t="s">
        <v>114</v>
      </c>
      <c r="AG64" s="191" t="s">
        <v>114</v>
      </c>
      <c r="AH64" s="191" t="s">
        <v>114</v>
      </c>
      <c r="AI64" s="191" t="s">
        <v>114</v>
      </c>
      <c r="AJ64" s="191" t="s">
        <v>114</v>
      </c>
      <c r="AK64" s="191" t="s">
        <v>114</v>
      </c>
      <c r="AL64" s="191" t="s">
        <v>114</v>
      </c>
      <c r="AM64" s="191" t="s">
        <v>114</v>
      </c>
      <c r="AN64" s="191" t="s">
        <v>114</v>
      </c>
      <c r="AO64" s="191" t="s">
        <v>114</v>
      </c>
      <c r="AP64" s="191" t="s">
        <v>114</v>
      </c>
      <c r="AQ64" s="191" t="s">
        <v>114</v>
      </c>
      <c r="AR64" s="191" t="s">
        <v>114</v>
      </c>
      <c r="AS64" s="191" t="s">
        <v>114</v>
      </c>
      <c r="AT64" s="191" t="s">
        <v>114</v>
      </c>
      <c r="AU64" s="191" t="s">
        <v>114</v>
      </c>
      <c r="AV64" s="191" t="s">
        <v>114</v>
      </c>
      <c r="AW64" s="191" t="s">
        <v>114</v>
      </c>
      <c r="AX64" s="191" t="s">
        <v>114</v>
      </c>
      <c r="AY64" s="191" t="s">
        <v>114</v>
      </c>
      <c r="AZ64" s="191" t="s">
        <v>114</v>
      </c>
      <c r="BA64" s="191" t="s">
        <v>114</v>
      </c>
      <c r="BB64" s="191" t="s">
        <v>114</v>
      </c>
      <c r="BC64" s="191" t="s">
        <v>114</v>
      </c>
      <c r="BD64" s="191" t="s">
        <v>114</v>
      </c>
      <c r="BE64" s="192" t="s">
        <v>114</v>
      </c>
      <c r="BF64" s="193" t="s">
        <v>114</v>
      </c>
      <c r="BG64" s="193" t="s">
        <v>114</v>
      </c>
      <c r="BH64" s="193" t="s">
        <v>114</v>
      </c>
    </row>
    <row r="65" spans="8:8">
      <c r="A65" s="124" t="s">
        <v>152</v>
      </c>
      <c r="B65" s="191" t="s">
        <v>114</v>
      </c>
      <c r="C65" s="191" t="s">
        <v>114</v>
      </c>
      <c r="D65" s="191" t="s">
        <v>114</v>
      </c>
      <c r="E65" s="191" t="s">
        <v>114</v>
      </c>
      <c r="F65" s="191" t="s">
        <v>114</v>
      </c>
      <c r="G65" s="191" t="s">
        <v>114</v>
      </c>
      <c r="H65" s="191" t="s">
        <v>114</v>
      </c>
      <c r="I65" s="191" t="s">
        <v>114</v>
      </c>
      <c r="J65" s="191" t="s">
        <v>114</v>
      </c>
      <c r="K65" s="191" t="s">
        <v>114</v>
      </c>
      <c r="L65" s="191" t="s">
        <v>114</v>
      </c>
      <c r="M65" s="191" t="s">
        <v>114</v>
      </c>
      <c r="N65" s="191" t="s">
        <v>114</v>
      </c>
      <c r="O65" s="191" t="s">
        <v>114</v>
      </c>
      <c r="P65" s="191" t="s">
        <v>114</v>
      </c>
      <c r="Q65" s="191" t="s">
        <v>114</v>
      </c>
      <c r="R65" s="191" t="s">
        <v>114</v>
      </c>
      <c r="S65" s="191" t="s">
        <v>114</v>
      </c>
      <c r="T65" s="191" t="s">
        <v>114</v>
      </c>
      <c r="U65" s="191" t="s">
        <v>114</v>
      </c>
      <c r="V65" s="191">
        <v>232.471726027397</v>
      </c>
      <c r="W65" s="191">
        <v>238.531397260274</v>
      </c>
      <c r="X65" s="191">
        <v>226.355671232877</v>
      </c>
      <c r="Y65" s="191">
        <v>278.568961748634</v>
      </c>
      <c r="Z65" s="191">
        <v>267.098328767123</v>
      </c>
      <c r="AA65" s="191">
        <v>224.729315068493</v>
      </c>
      <c r="AB65" s="191">
        <v>215.426602739726</v>
      </c>
      <c r="AC65" s="191">
        <v>170.831475409836</v>
      </c>
      <c r="AD65" s="191">
        <v>176.321917808219</v>
      </c>
      <c r="AE65" s="191">
        <v>150.967780821918</v>
      </c>
      <c r="AF65" s="191">
        <v>132.115753424658</v>
      </c>
      <c r="AG65" s="191">
        <v>129.830245901639</v>
      </c>
      <c r="AH65" s="191">
        <v>139.124465753425</v>
      </c>
      <c r="AI65" s="191">
        <v>134.342356164384</v>
      </c>
      <c r="AJ65" s="191">
        <v>139.813397260274</v>
      </c>
      <c r="AK65" s="191">
        <v>142.406038251366</v>
      </c>
      <c r="AL65" s="191">
        <v>142.130191780822</v>
      </c>
      <c r="AM65" s="191">
        <v>140.990876712329</v>
      </c>
      <c r="AN65" s="191">
        <v>137.047452054795</v>
      </c>
      <c r="AO65" s="191">
        <v>125.421010928962</v>
      </c>
      <c r="AP65" s="191">
        <v>108.992328767123</v>
      </c>
      <c r="AQ65" s="191">
        <v>108.296520547945</v>
      </c>
      <c r="AR65" s="191">
        <v>103.872109589041</v>
      </c>
      <c r="AS65" s="191">
        <v>104.900765027322</v>
      </c>
      <c r="AT65" s="191">
        <v>97.485698630137</v>
      </c>
      <c r="AU65" s="191">
        <v>91.9077808219178</v>
      </c>
      <c r="AV65" s="191">
        <v>79.7104109589041</v>
      </c>
      <c r="AW65" s="191">
        <v>76.8957103825137</v>
      </c>
      <c r="AX65" s="191">
        <v>87.9971232876712</v>
      </c>
      <c r="AY65" s="191">
        <v>79.87</v>
      </c>
      <c r="AZ65" s="191">
        <v>80.3571232876712</v>
      </c>
      <c r="BA65" s="191">
        <v>83.5269398907104</v>
      </c>
      <c r="BB65" s="191">
        <v>87.2337038356164</v>
      </c>
      <c r="BC65" s="191">
        <v>94.5563956986301</v>
      </c>
      <c r="BD65" s="191">
        <v>98.2752034124527</v>
      </c>
      <c r="BE65" s="192">
        <v>85.8508395381753</v>
      </c>
      <c r="BF65" s="193">
        <v>-0.126424199013187</v>
      </c>
      <c r="BG65" s="193">
        <v>8.06930854293952E-4</v>
      </c>
      <c r="BH65" s="193">
        <v>9.70314235441665E-4</v>
      </c>
    </row>
    <row r="66" spans="8:8">
      <c r="A66" s="124" t="s">
        <v>153</v>
      </c>
      <c r="B66" s="191" t="s">
        <v>114</v>
      </c>
      <c r="C66" s="191" t="s">
        <v>114</v>
      </c>
      <c r="D66" s="191" t="s">
        <v>114</v>
      </c>
      <c r="E66" s="191" t="s">
        <v>114</v>
      </c>
      <c r="F66" s="191" t="s">
        <v>114</v>
      </c>
      <c r="G66" s="191" t="s">
        <v>114</v>
      </c>
      <c r="H66" s="191" t="s">
        <v>114</v>
      </c>
      <c r="I66" s="191" t="s">
        <v>114</v>
      </c>
      <c r="J66" s="191" t="s">
        <v>114</v>
      </c>
      <c r="K66" s="191" t="s">
        <v>114</v>
      </c>
      <c r="L66" s="191" t="s">
        <v>114</v>
      </c>
      <c r="M66" s="191" t="s">
        <v>114</v>
      </c>
      <c r="N66" s="191" t="s">
        <v>114</v>
      </c>
      <c r="O66" s="191" t="s">
        <v>114</v>
      </c>
      <c r="P66" s="191" t="s">
        <v>114</v>
      </c>
      <c r="Q66" s="191" t="s">
        <v>114</v>
      </c>
      <c r="R66" s="191" t="s">
        <v>114</v>
      </c>
      <c r="S66" s="191" t="s">
        <v>114</v>
      </c>
      <c r="T66" s="191" t="s">
        <v>114</v>
      </c>
      <c r="U66" s="191" t="s">
        <v>114</v>
      </c>
      <c r="V66" s="191">
        <v>291.467497259171</v>
      </c>
      <c r="W66" s="191">
        <v>277.474291456176</v>
      </c>
      <c r="X66" s="191">
        <v>273.339672668019</v>
      </c>
      <c r="Y66" s="191">
        <v>272.820271522183</v>
      </c>
      <c r="Z66" s="191">
        <v>260.805238309042</v>
      </c>
      <c r="AA66" s="191">
        <v>273.653698630137</v>
      </c>
      <c r="AB66" s="191">
        <v>203.577835616438</v>
      </c>
      <c r="AC66" s="191">
        <v>161.785109289617</v>
      </c>
      <c r="AD66" s="191">
        <v>100.063178082192</v>
      </c>
      <c r="AE66" s="191">
        <v>47.056602739726</v>
      </c>
      <c r="AF66" s="191">
        <v>45.2164657534247</v>
      </c>
      <c r="AG66" s="191">
        <v>40.4461475409836</v>
      </c>
      <c r="AH66" s="191">
        <v>40.2351232876712</v>
      </c>
      <c r="AI66" s="191">
        <v>39.0275342465753</v>
      </c>
      <c r="AJ66" s="191">
        <v>31.0736712328767</v>
      </c>
      <c r="AK66" s="191">
        <v>30.247349726776</v>
      </c>
      <c r="AL66" s="191">
        <v>32.0314520547945</v>
      </c>
      <c r="AM66" s="191">
        <v>32.9301095890411</v>
      </c>
      <c r="AN66" s="191">
        <v>36.1973424657534</v>
      </c>
      <c r="AO66" s="191">
        <v>39.9786338797814</v>
      </c>
      <c r="AP66" s="191">
        <v>43.250205730012</v>
      </c>
      <c r="AQ66" s="191">
        <v>47.2909087331418</v>
      </c>
      <c r="AR66" s="191">
        <v>56.4414919556403</v>
      </c>
      <c r="AS66" s="191">
        <v>60.429404034143</v>
      </c>
      <c r="AT66" s="191">
        <v>63.6749454833266</v>
      </c>
      <c r="AU66" s="191">
        <v>62.7049873694793</v>
      </c>
      <c r="AV66" s="191">
        <v>65.0844171227639</v>
      </c>
      <c r="AW66" s="191">
        <v>74.5732635003169</v>
      </c>
      <c r="AX66" s="191">
        <v>78.149170253253</v>
      </c>
      <c r="AY66" s="191">
        <v>75.6457108343091</v>
      </c>
      <c r="AZ66" s="191">
        <v>78.3788464203712</v>
      </c>
      <c r="BA66" s="191">
        <v>85.9297517820928</v>
      </c>
      <c r="BB66" s="191">
        <v>82.4090927104038</v>
      </c>
      <c r="BC66" s="191">
        <v>95.9345147516416</v>
      </c>
      <c r="BD66" s="191">
        <v>90.5479505258684</v>
      </c>
      <c r="BE66" s="192">
        <v>79.3738886088509</v>
      </c>
      <c r="BF66" s="193">
        <v>-0.123404912558736</v>
      </c>
      <c r="BG66" s="193">
        <v>0.0358360087300522</v>
      </c>
      <c r="BH66" s="193">
        <v>8.97109620055393E-4</v>
      </c>
    </row>
    <row r="67" spans="8:8">
      <c r="A67" s="134" t="s">
        <v>154</v>
      </c>
      <c r="B67" s="194">
        <v>3313.95241591233</v>
      </c>
      <c r="C67" s="194">
        <v>3548.81879625205</v>
      </c>
      <c r="D67" s="194">
        <v>3866.12622118356</v>
      </c>
      <c r="E67" s="194">
        <v>4107.31037085247</v>
      </c>
      <c r="F67" s="194">
        <v>4376.24875617534</v>
      </c>
      <c r="G67" s="194">
        <v>4826.36264311233</v>
      </c>
      <c r="H67" s="194">
        <v>5126.53966698082</v>
      </c>
      <c r="I67" s="194">
        <v>5547.11795763935</v>
      </c>
      <c r="J67" s="194">
        <v>5981.44976058082</v>
      </c>
      <c r="K67" s="194">
        <v>6587.91349939727</v>
      </c>
      <c r="L67" s="194">
        <v>6911.78610259727</v>
      </c>
      <c r="M67" s="194">
        <v>7055.12266229508</v>
      </c>
      <c r="N67" s="194">
        <v>7375.71764416439</v>
      </c>
      <c r="O67" s="194">
        <v>7822.3271062685</v>
      </c>
      <c r="P67" s="194">
        <v>7967.87302546849</v>
      </c>
      <c r="Q67" s="194">
        <v>8338.15811400389</v>
      </c>
      <c r="R67" s="194">
        <v>8442.13421060857</v>
      </c>
      <c r="S67" s="194">
        <v>8388.42716501194</v>
      </c>
      <c r="T67" s="194">
        <v>8273.48665503263</v>
      </c>
      <c r="U67" s="194">
        <v>8259.45592299417</v>
      </c>
      <c r="V67" s="194">
        <v>6635.63957161669</v>
      </c>
      <c r="W67" s="194">
        <v>6724.86248930588</v>
      </c>
      <c r="X67" s="194">
        <v>6725.09700116631</v>
      </c>
      <c r="Y67" s="194">
        <v>6712.01500781443</v>
      </c>
      <c r="Z67" s="194">
        <v>6771.66629568773</v>
      </c>
      <c r="AA67" s="194">
        <v>6724.01212035466</v>
      </c>
      <c r="AB67" s="194">
        <v>6512.84242426296</v>
      </c>
      <c r="AC67" s="194">
        <v>6097.75535519126</v>
      </c>
      <c r="AD67" s="194">
        <v>5015.95830136986</v>
      </c>
      <c r="AE67" s="194">
        <v>4359.38997253534</v>
      </c>
      <c r="AF67" s="194">
        <v>3864.58907963452</v>
      </c>
      <c r="AG67" s="194">
        <v>3379.13666789727</v>
      </c>
      <c r="AH67" s="194">
        <v>3366.74182727288</v>
      </c>
      <c r="AI67" s="194">
        <v>3199.71738063222</v>
      </c>
      <c r="AJ67" s="194">
        <v>3236.08638620652</v>
      </c>
      <c r="AK67" s="194">
        <v>3235.18541109083</v>
      </c>
      <c r="AL67" s="194">
        <v>3275.14512463921</v>
      </c>
      <c r="AM67" s="194">
        <v>3202.64044657534</v>
      </c>
      <c r="AN67" s="194">
        <v>3353.91778667096</v>
      </c>
      <c r="AO67" s="194">
        <v>3335.53270168061</v>
      </c>
      <c r="AP67" s="194">
        <v>3359.69680314738</v>
      </c>
      <c r="AQ67" s="194">
        <v>3517.24634631921</v>
      </c>
      <c r="AR67" s="194">
        <v>3546.32295686488</v>
      </c>
      <c r="AS67" s="194">
        <v>3615.86160968334</v>
      </c>
      <c r="AT67" s="194">
        <v>3495.84364834437</v>
      </c>
      <c r="AU67" s="194">
        <v>3577.84035754175</v>
      </c>
      <c r="AV67" s="194">
        <v>3873.20435125695</v>
      </c>
      <c r="AW67" s="194">
        <v>3990.95532548862</v>
      </c>
      <c r="AX67" s="194">
        <v>4008.05525810701</v>
      </c>
      <c r="AY67" s="194">
        <v>4165.44173774179</v>
      </c>
      <c r="AZ67" s="194">
        <v>4102.25898383489</v>
      </c>
      <c r="BA67" s="194">
        <v>4156.16095549876</v>
      </c>
      <c r="BB67" s="194">
        <v>4204.94057108079</v>
      </c>
      <c r="BC67" s="194">
        <v>4319.60451537071</v>
      </c>
      <c r="BD67" s="194">
        <v>4366.96352355851</v>
      </c>
      <c r="BE67" s="194">
        <v>4148.83293445998</v>
      </c>
      <c r="BF67" s="195">
        <v>-0.0499501742851234</v>
      </c>
      <c r="BG67" s="195">
        <v>0.0224986808321739</v>
      </c>
      <c r="BH67" s="195">
        <v>0.0468914652253999</v>
      </c>
    </row>
    <row r="68" spans="8:8">
      <c r="B68" s="191"/>
      <c r="C68" s="191"/>
      <c r="D68" s="191"/>
      <c r="E68" s="191"/>
      <c r="F68" s="191"/>
      <c r="G68" s="191"/>
      <c r="H68" s="191"/>
      <c r="I68" s="191"/>
      <c r="J68" s="191"/>
      <c r="K68" s="191"/>
      <c r="L68" s="191"/>
      <c r="M68" s="191"/>
      <c r="N68" s="191"/>
      <c r="O68" s="191"/>
      <c r="P68" s="191"/>
      <c r="Q68" s="191"/>
      <c r="R68" s="191"/>
      <c r="S68" s="191"/>
      <c r="T68" s="191"/>
      <c r="U68" s="191"/>
      <c r="V68" s="191"/>
      <c r="W68" s="191"/>
      <c r="X68" s="191"/>
      <c r="Y68" s="191"/>
      <c r="Z68" s="191"/>
      <c r="AA68" s="191"/>
      <c r="AB68" s="191"/>
      <c r="AC68" s="191"/>
      <c r="AD68" s="191"/>
      <c r="AE68" s="191"/>
      <c r="AF68" s="191"/>
      <c r="AG68" s="191"/>
      <c r="AH68" s="191"/>
      <c r="AI68" s="191"/>
      <c r="AJ68" s="191"/>
      <c r="AK68" s="191"/>
      <c r="AL68" s="191"/>
      <c r="AM68" s="191"/>
      <c r="AN68" s="191"/>
      <c r="AO68" s="191"/>
      <c r="AP68" s="191"/>
      <c r="AQ68" s="191"/>
      <c r="AR68" s="191"/>
      <c r="AS68" s="191"/>
      <c r="AT68" s="191"/>
      <c r="AU68" s="191"/>
      <c r="AV68" s="191"/>
      <c r="AW68" s="191"/>
      <c r="AX68" s="191"/>
      <c r="AY68" s="191"/>
      <c r="AZ68" s="191"/>
      <c r="BA68" s="191"/>
      <c r="BB68" s="191"/>
      <c r="BC68" s="191"/>
      <c r="BD68" s="191"/>
      <c r="BE68" s="192"/>
      <c r="BF68" s="193"/>
      <c r="BG68" s="193"/>
      <c r="BH68" s="193"/>
    </row>
    <row r="69" spans="8:8">
      <c r="A69" s="124" t="s">
        <v>155</v>
      </c>
      <c r="B69" s="191">
        <v>139.28851578627</v>
      </c>
      <c r="C69" s="191">
        <v>152.294289520362</v>
      </c>
      <c r="D69" s="191">
        <v>168.485972577574</v>
      </c>
      <c r="E69" s="191">
        <v>185.372115406752</v>
      </c>
      <c r="F69" s="191">
        <v>203.349092014536</v>
      </c>
      <c r="G69" s="191">
        <v>219.832574291004</v>
      </c>
      <c r="H69" s="191">
        <v>241.95947291826</v>
      </c>
      <c r="I69" s="191">
        <v>269.528287142691</v>
      </c>
      <c r="J69" s="191">
        <v>324.229890591674</v>
      </c>
      <c r="K69" s="191">
        <v>377.85116751162</v>
      </c>
      <c r="L69" s="191">
        <v>444.564657865186</v>
      </c>
      <c r="M69" s="191">
        <v>501.217700726346</v>
      </c>
      <c r="N69" s="191">
        <v>585.243280100318</v>
      </c>
      <c r="O69" s="191">
        <v>586.937521067543</v>
      </c>
      <c r="P69" s="191">
        <v>619.232522539671</v>
      </c>
      <c r="Q69" s="191">
        <v>565.360651133941</v>
      </c>
      <c r="R69" s="191">
        <v>560.296399710355</v>
      </c>
      <c r="S69" s="191">
        <v>611.332473841299</v>
      </c>
      <c r="T69" s="191">
        <v>745.965282386198</v>
      </c>
      <c r="U69" s="191">
        <v>804.973011146056</v>
      </c>
      <c r="V69" s="191">
        <v>888.041668020893</v>
      </c>
      <c r="W69" s="191">
        <v>818.12618776564</v>
      </c>
      <c r="X69" s="191">
        <v>854.413217821682</v>
      </c>
      <c r="Y69" s="191">
        <v>854.526762424597</v>
      </c>
      <c r="Z69" s="191">
        <v>921.262758989325</v>
      </c>
      <c r="AA69" s="191">
        <v>949.259456469662</v>
      </c>
      <c r="AB69" s="191">
        <v>1007.05288660075</v>
      </c>
      <c r="AC69" s="191">
        <v>1082.69055352161</v>
      </c>
      <c r="AD69" s="191">
        <v>1189.64190197671</v>
      </c>
      <c r="AE69" s="191">
        <v>1230.57146738709</v>
      </c>
      <c r="AF69" s="191">
        <v>1210.59794574477</v>
      </c>
      <c r="AG69" s="191">
        <v>1268.96581517769</v>
      </c>
      <c r="AH69" s="191">
        <v>1312.15557344041</v>
      </c>
      <c r="AI69" s="191">
        <v>1278.16937811061</v>
      </c>
      <c r="AJ69" s="191">
        <v>1306.56258424094</v>
      </c>
      <c r="AK69" s="191">
        <v>1347.43257619416</v>
      </c>
      <c r="AL69" s="191">
        <v>1392.94472820701</v>
      </c>
      <c r="AM69" s="191">
        <v>1409.56182835702</v>
      </c>
      <c r="AN69" s="191">
        <v>1419.56092639628</v>
      </c>
      <c r="AO69" s="191">
        <v>1481.0683444573</v>
      </c>
      <c r="AP69" s="191">
        <v>1594.90229795917</v>
      </c>
      <c r="AQ69" s="191">
        <v>1738.74531654831</v>
      </c>
      <c r="AR69" s="191">
        <v>1740.30690185753</v>
      </c>
      <c r="AS69" s="191">
        <v>1806.41337360325</v>
      </c>
      <c r="AT69" s="191">
        <v>1765.55342609553</v>
      </c>
      <c r="AU69" s="191">
        <v>1685.15831817853</v>
      </c>
      <c r="AV69" s="191">
        <v>1715.08937904122</v>
      </c>
      <c r="AW69" s="191">
        <v>1762.91464578173</v>
      </c>
      <c r="AX69" s="191">
        <v>1876.2650958653</v>
      </c>
      <c r="AY69" s="191">
        <v>1763.8190079447</v>
      </c>
      <c r="AZ69" s="191">
        <v>1581.76435096425</v>
      </c>
      <c r="BA69" s="191">
        <v>1584.80555336794</v>
      </c>
      <c r="BB69" s="191">
        <v>1644.36069599459</v>
      </c>
      <c r="BC69" s="191">
        <v>1717.15690353761</v>
      </c>
      <c r="BD69" s="191">
        <v>1840.74411513626</v>
      </c>
      <c r="BE69" s="192">
        <v>1715.23362786512</v>
      </c>
      <c r="BF69" s="193">
        <v>-0.0681846467627298</v>
      </c>
      <c r="BG69" s="193">
        <v>0.00417927924832684</v>
      </c>
      <c r="BH69" s="193">
        <v>0.0193861308192066</v>
      </c>
    </row>
    <row r="70" spans="8:8">
      <c r="A70" s="124" t="s">
        <v>156</v>
      </c>
      <c r="B70" s="191">
        <v>26.0203159692285</v>
      </c>
      <c r="C70" s="191">
        <v>28.1338162997704</v>
      </c>
      <c r="D70" s="191">
        <v>30.4397241758121</v>
      </c>
      <c r="E70" s="191">
        <v>32.8828833727235</v>
      </c>
      <c r="F70" s="191">
        <v>35.6253603418794</v>
      </c>
      <c r="G70" s="191">
        <v>48.2307266429948</v>
      </c>
      <c r="H70" s="191">
        <v>51.7463127505119</v>
      </c>
      <c r="I70" s="191">
        <v>63.5856704500048</v>
      </c>
      <c r="J70" s="191">
        <v>62.2182189676712</v>
      </c>
      <c r="K70" s="191">
        <v>62.3302760805576</v>
      </c>
      <c r="L70" s="191">
        <v>63.5729540577361</v>
      </c>
      <c r="M70" s="191">
        <v>79.9344277021954</v>
      </c>
      <c r="N70" s="191">
        <v>93.1200341427157</v>
      </c>
      <c r="O70" s="191">
        <v>88.5832282403539</v>
      </c>
      <c r="P70" s="191">
        <v>107.329832565689</v>
      </c>
      <c r="Q70" s="191">
        <v>141.79405969925</v>
      </c>
      <c r="R70" s="191">
        <v>151.374058976222</v>
      </c>
      <c r="S70" s="191">
        <v>158.938702412888</v>
      </c>
      <c r="T70" s="191">
        <v>179.194553965688</v>
      </c>
      <c r="U70" s="191">
        <v>195.28390541245</v>
      </c>
      <c r="V70" s="191">
        <v>229.880798594536</v>
      </c>
      <c r="W70" s="191">
        <v>245.342045565104</v>
      </c>
      <c r="X70" s="191">
        <v>255.389296802965</v>
      </c>
      <c r="Y70" s="191">
        <v>280.281451989966</v>
      </c>
      <c r="Z70" s="191">
        <v>313.315526469564</v>
      </c>
      <c r="AA70" s="191">
        <v>312.698066826901</v>
      </c>
      <c r="AB70" s="191">
        <v>226.317936032067</v>
      </c>
      <c r="AC70" s="191">
        <v>356.371177643941</v>
      </c>
      <c r="AD70" s="191">
        <v>503.148868688082</v>
      </c>
      <c r="AE70" s="191">
        <v>574.255096339515</v>
      </c>
      <c r="AF70" s="191">
        <v>558.944287256948</v>
      </c>
      <c r="AG70" s="191">
        <v>594.401858988783</v>
      </c>
      <c r="AH70" s="191">
        <v>713.206450805018</v>
      </c>
      <c r="AI70" s="191">
        <v>474.332558491132</v>
      </c>
      <c r="AJ70" s="191">
        <v>347.030889155799</v>
      </c>
      <c r="AK70" s="191">
        <v>460.322183382627</v>
      </c>
      <c r="AL70" s="191">
        <v>532.048180626492</v>
      </c>
      <c r="AM70" s="191">
        <v>500.516502356436</v>
      </c>
      <c r="AN70" s="191">
        <v>474.048340361741</v>
      </c>
      <c r="AO70" s="191">
        <v>514.468211764447</v>
      </c>
      <c r="AP70" s="191">
        <v>495.739936588695</v>
      </c>
      <c r="AQ70" s="191">
        <v>505.813026332445</v>
      </c>
      <c r="AR70" s="191">
        <v>488.964189849472</v>
      </c>
      <c r="AS70" s="191">
        <v>479.553991039618</v>
      </c>
      <c r="AT70" s="191">
        <v>534.851432689353</v>
      </c>
      <c r="AU70" s="191">
        <v>568.975370191139</v>
      </c>
      <c r="AV70" s="191">
        <v>628.056502283105</v>
      </c>
      <c r="AW70" s="191">
        <v>664.540453327345</v>
      </c>
      <c r="AX70" s="191">
        <v>714.789698630137</v>
      </c>
      <c r="AY70" s="191">
        <v>680.258264840183</v>
      </c>
      <c r="AZ70" s="191">
        <v>685.947529010061</v>
      </c>
      <c r="BA70" s="191">
        <v>757.117486338798</v>
      </c>
      <c r="BB70" s="191">
        <v>722.541739484858</v>
      </c>
      <c r="BC70" s="191">
        <v>704.41</v>
      </c>
      <c r="BD70" s="191">
        <v>716.282445983968</v>
      </c>
      <c r="BE70" s="192">
        <v>627.605767776029</v>
      </c>
      <c r="BF70" s="193">
        <v>-0.123801272396285</v>
      </c>
      <c r="BG70" s="193">
        <v>0.0296393089617286</v>
      </c>
      <c r="BH70" s="193">
        <v>0.00709340542264102</v>
      </c>
    </row>
    <row r="71" spans="8:8">
      <c r="A71" s="124" t="s">
        <v>157</v>
      </c>
      <c r="B71" s="191">
        <v>75.9966470271377</v>
      </c>
      <c r="C71" s="191">
        <v>79.2620171496571</v>
      </c>
      <c r="D71" s="191">
        <v>82.6142055906208</v>
      </c>
      <c r="E71" s="191">
        <v>85.9075612781397</v>
      </c>
      <c r="F71" s="191">
        <v>89.8340439259919</v>
      </c>
      <c r="G71" s="191">
        <v>93.653990495817</v>
      </c>
      <c r="H71" s="191">
        <v>97.6695616438356</v>
      </c>
      <c r="I71" s="191">
        <v>101.774617486339</v>
      </c>
      <c r="J71" s="191">
        <v>107.926849315068</v>
      </c>
      <c r="K71" s="191">
        <v>110.112356164384</v>
      </c>
      <c r="L71" s="191">
        <v>113.529616438356</v>
      </c>
      <c r="M71" s="191">
        <v>119.572213114754</v>
      </c>
      <c r="N71" s="191">
        <v>125.279287671233</v>
      </c>
      <c r="O71" s="191">
        <v>133.568410958904</v>
      </c>
      <c r="P71" s="191">
        <v>146.482273972603</v>
      </c>
      <c r="Q71" s="191">
        <v>158.498306010929</v>
      </c>
      <c r="R71" s="191">
        <v>161.479260273973</v>
      </c>
      <c r="S71" s="191">
        <v>156.908739726027</v>
      </c>
      <c r="T71" s="191">
        <v>149.132657534247</v>
      </c>
      <c r="U71" s="191">
        <v>139.079371584699</v>
      </c>
      <c r="V71" s="191">
        <v>132.121397260274</v>
      </c>
      <c r="W71" s="191">
        <v>137.117369863014</v>
      </c>
      <c r="X71" s="191">
        <v>153.537232876712</v>
      </c>
      <c r="Y71" s="191">
        <v>168.589590163934</v>
      </c>
      <c r="Z71" s="191">
        <v>173.424931506849</v>
      </c>
      <c r="AA71" s="191">
        <v>179.945068493151</v>
      </c>
      <c r="AB71" s="191">
        <v>185.074520547945</v>
      </c>
      <c r="AC71" s="191">
        <v>195.42806010929</v>
      </c>
      <c r="AD71" s="191">
        <v>204.109698630137</v>
      </c>
      <c r="AE71" s="191">
        <v>225.374520547945</v>
      </c>
      <c r="AF71" s="191">
        <v>253.99101369863</v>
      </c>
      <c r="AG71" s="191">
        <v>254.156693989071</v>
      </c>
      <c r="AH71" s="191">
        <v>238.176283030849</v>
      </c>
      <c r="AI71" s="191">
        <v>258.098789813315</v>
      </c>
      <c r="AJ71" s="191">
        <v>276.05772620063</v>
      </c>
      <c r="AK71" s="191">
        <v>279.123921912377</v>
      </c>
      <c r="AL71" s="191">
        <v>259.359613903565</v>
      </c>
      <c r="AM71" s="191">
        <v>257.418683903046</v>
      </c>
      <c r="AN71" s="191">
        <v>263.627582117928</v>
      </c>
      <c r="AO71" s="191">
        <v>248.185789703029</v>
      </c>
      <c r="AP71" s="191">
        <v>256.958036392265</v>
      </c>
      <c r="AQ71" s="191">
        <v>247.717361750291</v>
      </c>
      <c r="AR71" s="191">
        <v>262.039224808603</v>
      </c>
      <c r="AS71" s="191">
        <v>254.328409470486</v>
      </c>
      <c r="AT71" s="191">
        <v>232.302067364751</v>
      </c>
      <c r="AU71" s="191">
        <v>240.620459457808</v>
      </c>
      <c r="AV71" s="191">
        <v>254.33975673589</v>
      </c>
      <c r="AW71" s="191">
        <v>294.857323039869</v>
      </c>
      <c r="AX71" s="191">
        <v>222.616582462092</v>
      </c>
      <c r="AY71" s="191">
        <v>213.629762735867</v>
      </c>
      <c r="AZ71" s="191">
        <v>226.279122327758</v>
      </c>
      <c r="BA71" s="191">
        <v>230.466238347146</v>
      </c>
      <c r="BB71" s="191">
        <v>254.964368140923</v>
      </c>
      <c r="BC71" s="191">
        <v>249.781233318644</v>
      </c>
      <c r="BD71" s="191">
        <v>254.096912853962</v>
      </c>
      <c r="BE71" s="192">
        <v>213.219408811949</v>
      </c>
      <c r="BF71" s="193">
        <v>-0.160873674468869</v>
      </c>
      <c r="BG71" s="193">
        <v>0.00900805063312915</v>
      </c>
      <c r="BH71" s="193">
        <v>0.00240987541596133</v>
      </c>
    </row>
    <row r="72" spans="8:8">
      <c r="A72" s="124" t="s">
        <v>158</v>
      </c>
      <c r="B72" s="191">
        <v>105.867177188347</v>
      </c>
      <c r="C72" s="191">
        <v>102.966166141341</v>
      </c>
      <c r="D72" s="191">
        <v>100.149502338178</v>
      </c>
      <c r="E72" s="191">
        <v>97.1763490916543</v>
      </c>
      <c r="F72" s="191">
        <v>94.8195810719827</v>
      </c>
      <c r="G72" s="191">
        <v>92.2840892635905</v>
      </c>
      <c r="H72" s="191">
        <v>91.1403287671233</v>
      </c>
      <c r="I72" s="191">
        <v>97.9562568306011</v>
      </c>
      <c r="J72" s="191">
        <v>92.8737534246575</v>
      </c>
      <c r="K72" s="191">
        <v>84.9351780821918</v>
      </c>
      <c r="L72" s="191">
        <v>66.0218904109589</v>
      </c>
      <c r="M72" s="191">
        <v>77.9351912568306</v>
      </c>
      <c r="N72" s="191">
        <v>75.6591232876712</v>
      </c>
      <c r="O72" s="191">
        <v>81.623698630137</v>
      </c>
      <c r="P72" s="191">
        <v>91.6158904109589</v>
      </c>
      <c r="Q72" s="191">
        <v>77.5883879781421</v>
      </c>
      <c r="R72" s="191">
        <v>107.359479452055</v>
      </c>
      <c r="S72" s="191">
        <v>121.960082191781</v>
      </c>
      <c r="T72" s="191">
        <v>134.86095890411</v>
      </c>
      <c r="U72" s="191">
        <v>148.133442622951</v>
      </c>
      <c r="V72" s="191">
        <v>140.629534246575</v>
      </c>
      <c r="W72" s="191">
        <v>145.151178082192</v>
      </c>
      <c r="X72" s="191">
        <v>142.800109589041</v>
      </c>
      <c r="Y72" s="191">
        <v>137.385136612022</v>
      </c>
      <c r="Z72" s="191">
        <v>135.931452054795</v>
      </c>
      <c r="AA72" s="191">
        <v>86.7498630136986</v>
      </c>
      <c r="AB72" s="191">
        <v>72.5859726027397</v>
      </c>
      <c r="AC72" s="191">
        <v>99.2888797814208</v>
      </c>
      <c r="AD72" s="191">
        <v>85.4915616438356</v>
      </c>
      <c r="AE72" s="191">
        <v>104.599863013699</v>
      </c>
      <c r="AF72" s="191">
        <v>109.360931506849</v>
      </c>
      <c r="AG72" s="191">
        <v>106.236857923497</v>
      </c>
      <c r="AH72" s="191">
        <v>120.549260273973</v>
      </c>
      <c r="AI72" s="191">
        <v>192.371863013699</v>
      </c>
      <c r="AJ72" s="191">
        <v>219.420246575342</v>
      </c>
      <c r="AK72" s="191">
        <v>228.210890710383</v>
      </c>
      <c r="AL72" s="191">
        <v>232.348275342466</v>
      </c>
      <c r="AM72" s="191">
        <v>266.23546570411</v>
      </c>
      <c r="AN72" s="191">
        <v>320.160685249315</v>
      </c>
      <c r="AO72" s="191">
        <v>357.136337606557</v>
      </c>
      <c r="AP72" s="191">
        <v>390.382563567123</v>
      </c>
      <c r="AQ72" s="191">
        <v>368.884620060274</v>
      </c>
      <c r="AR72" s="191">
        <v>376.32298630137</v>
      </c>
      <c r="AS72" s="191">
        <v>396.899836065574</v>
      </c>
      <c r="AT72" s="191">
        <v>422.704493150685</v>
      </c>
      <c r="AU72" s="191">
        <v>480.236904109589</v>
      </c>
      <c r="AV72" s="191">
        <v>466.703208084625</v>
      </c>
      <c r="AW72" s="191">
        <v>467.193116327198</v>
      </c>
      <c r="AX72" s="191">
        <v>477.377237335766</v>
      </c>
      <c r="AY72" s="191">
        <v>488.013127456192</v>
      </c>
      <c r="AZ72" s="191">
        <v>466.656000200319</v>
      </c>
      <c r="BA72" s="191">
        <v>449.341966856802</v>
      </c>
      <c r="BB72" s="191">
        <v>470.092914100134</v>
      </c>
      <c r="BC72" s="191">
        <v>467.503417617686</v>
      </c>
      <c r="BD72" s="191">
        <v>445.957322393022</v>
      </c>
      <c r="BE72" s="192">
        <v>410.965465307416</v>
      </c>
      <c r="BF72" s="193">
        <v>-0.0784645869201975</v>
      </c>
      <c r="BG72" s="193">
        <v>0.00536935565542063</v>
      </c>
      <c r="BH72" s="193">
        <v>0.00464486594898556</v>
      </c>
    </row>
    <row r="73" spans="8:8">
      <c r="A73" s="124" t="s">
        <v>159</v>
      </c>
      <c r="B73" s="191">
        <v>9.0301095890411</v>
      </c>
      <c r="C73" s="191">
        <v>9.41967123287671</v>
      </c>
      <c r="D73" s="191">
        <v>9.82945205479452</v>
      </c>
      <c r="E73" s="191">
        <v>10.2498360655738</v>
      </c>
      <c r="F73" s="191">
        <v>10.7059452054795</v>
      </c>
      <c r="G73" s="191">
        <v>11.1977260273973</v>
      </c>
      <c r="H73" s="191">
        <v>23.9137534246575</v>
      </c>
      <c r="I73" s="191">
        <v>27.2143715846995</v>
      </c>
      <c r="J73" s="191">
        <v>23.8028767123288</v>
      </c>
      <c r="K73" s="191">
        <v>22.0875890410959</v>
      </c>
      <c r="L73" s="191">
        <v>20.5130136986301</v>
      </c>
      <c r="M73" s="191">
        <v>23.8168579234973</v>
      </c>
      <c r="N73" s="191">
        <v>23.4791780821918</v>
      </c>
      <c r="O73" s="191">
        <v>22.3006575342466</v>
      </c>
      <c r="P73" s="191">
        <v>23.1585753424657</v>
      </c>
      <c r="Q73" s="191">
        <v>17.8494535519126</v>
      </c>
      <c r="R73" s="191">
        <v>17.7295068493151</v>
      </c>
      <c r="S73" s="191">
        <v>26.3136164383562</v>
      </c>
      <c r="T73" s="191">
        <v>20.8704657534247</v>
      </c>
      <c r="U73" s="191">
        <v>33.4148087431694</v>
      </c>
      <c r="V73" s="191">
        <v>29.643698630137</v>
      </c>
      <c r="W73" s="191">
        <v>21.740301369863</v>
      </c>
      <c r="X73" s="191">
        <v>24.1877260273973</v>
      </c>
      <c r="Y73" s="191">
        <v>22.2315573770492</v>
      </c>
      <c r="Z73" s="191">
        <v>28.6037260273973</v>
      </c>
      <c r="AA73" s="191">
        <v>41.9341917808219</v>
      </c>
      <c r="AB73" s="191">
        <v>66.9675068493151</v>
      </c>
      <c r="AC73" s="191">
        <v>59.2214207650273</v>
      </c>
      <c r="AD73" s="191">
        <v>56.9572602739726</v>
      </c>
      <c r="AE73" s="191">
        <v>50.5919452054794</v>
      </c>
      <c r="AF73" s="191">
        <v>55.2620273972603</v>
      </c>
      <c r="AG73" s="191">
        <v>53.2768032786885</v>
      </c>
      <c r="AH73" s="191">
        <v>47.5977534246575</v>
      </c>
      <c r="AI73" s="191">
        <v>48.1007397260274</v>
      </c>
      <c r="AJ73" s="191">
        <v>60.4381643835617</v>
      </c>
      <c r="AK73" s="191">
        <v>64.0761475409836</v>
      </c>
      <c r="AL73" s="191">
        <v>71.7361369863014</v>
      </c>
      <c r="AM73" s="191">
        <v>83.5627726027397</v>
      </c>
      <c r="AN73" s="191">
        <v>80.3428301369863</v>
      </c>
      <c r="AO73" s="191">
        <v>78.1617158469945</v>
      </c>
      <c r="AP73" s="191">
        <v>87.4985369863014</v>
      </c>
      <c r="AQ73" s="191">
        <v>91.8443287671233</v>
      </c>
      <c r="AR73" s="191">
        <v>90.0968767123288</v>
      </c>
      <c r="AS73" s="191">
        <v>122.554426229508</v>
      </c>
      <c r="AT73" s="191">
        <v>118.998082191781</v>
      </c>
      <c r="AU73" s="191">
        <v>135.452438356164</v>
      </c>
      <c r="AV73" s="191">
        <v>146.122575342466</v>
      </c>
      <c r="AW73" s="191">
        <v>157.328633879781</v>
      </c>
      <c r="AX73" s="191">
        <v>178.246575342466</v>
      </c>
      <c r="AY73" s="191">
        <v>184.682465753425</v>
      </c>
      <c r="AZ73" s="191">
        <v>184.042191780822</v>
      </c>
      <c r="BA73" s="191">
        <v>186.930409836066</v>
      </c>
      <c r="BB73" s="191">
        <v>223.535417369863</v>
      </c>
      <c r="BC73" s="191">
        <v>231.86651660274</v>
      </c>
      <c r="BD73" s="191">
        <v>239.947425258127</v>
      </c>
      <c r="BE73" s="192">
        <v>209.497374736334</v>
      </c>
      <c r="BF73" s="193">
        <v>-0.126903010061622</v>
      </c>
      <c r="BG73" s="193">
        <v>0.0726489530050891</v>
      </c>
      <c r="BH73" s="193">
        <v>0.00236780777087136</v>
      </c>
    </row>
    <row r="74" spans="8:8">
      <c r="A74" s="124" t="s">
        <v>160</v>
      </c>
      <c r="B74" s="191">
        <v>1.01252054794521</v>
      </c>
      <c r="C74" s="191">
        <v>1.00994520547945</v>
      </c>
      <c r="D74" s="191">
        <v>1.53591780821918</v>
      </c>
      <c r="E74" s="191">
        <v>1.96691256830601</v>
      </c>
      <c r="F74" s="191">
        <v>2.28117808219178</v>
      </c>
      <c r="G74" s="191">
        <v>1.95542465753425</v>
      </c>
      <c r="H74" s="191">
        <v>1.89032876712329</v>
      </c>
      <c r="I74" s="191">
        <v>2.24357923497268</v>
      </c>
      <c r="J74" s="191">
        <v>2.91304109589041</v>
      </c>
      <c r="K74" s="191">
        <v>3.98978082191781</v>
      </c>
      <c r="L74" s="191">
        <v>4.75915068493151</v>
      </c>
      <c r="M74" s="191">
        <v>6.55163934426229</v>
      </c>
      <c r="N74" s="191">
        <v>8.6107397260274</v>
      </c>
      <c r="O74" s="191">
        <v>8.488</v>
      </c>
      <c r="P74" s="191">
        <v>9.17917808219178</v>
      </c>
      <c r="Q74" s="191">
        <v>8.20568306010929</v>
      </c>
      <c r="R74" s="191">
        <v>15.022602739726</v>
      </c>
      <c r="S74" s="191">
        <v>16.3963835616438</v>
      </c>
      <c r="T74" s="191">
        <v>18.3249315068493</v>
      </c>
      <c r="U74" s="191">
        <v>22.0603005464481</v>
      </c>
      <c r="V74" s="191">
        <v>22.6241917808219</v>
      </c>
      <c r="W74" s="191">
        <v>28.9266575342466</v>
      </c>
      <c r="X74" s="191">
        <v>28.5932876712329</v>
      </c>
      <c r="Y74" s="191">
        <v>30.2610109289618</v>
      </c>
      <c r="Z74" s="191">
        <v>32.8350684931507</v>
      </c>
      <c r="AA74" s="191">
        <v>32.1181643835616</v>
      </c>
      <c r="AB74" s="191">
        <v>27.2289315068493</v>
      </c>
      <c r="AC74" s="191">
        <v>32.3369672131148</v>
      </c>
      <c r="AD74" s="191">
        <v>34.8884109589041</v>
      </c>
      <c r="AE74" s="191">
        <v>39.8294246575342</v>
      </c>
      <c r="AF74" s="191">
        <v>37.4904020999338</v>
      </c>
      <c r="AG74" s="191">
        <v>40.60487373443</v>
      </c>
      <c r="AH74" s="191">
        <v>51.8949600729373</v>
      </c>
      <c r="AI74" s="191">
        <v>54.7868628838851</v>
      </c>
      <c r="AJ74" s="191">
        <v>52.1509184880704</v>
      </c>
      <c r="AK74" s="191">
        <v>49.1872129476185</v>
      </c>
      <c r="AL74" s="191">
        <v>58.4259158012423</v>
      </c>
      <c r="AM74" s="191">
        <v>63.1395069078138</v>
      </c>
      <c r="AN74" s="191">
        <v>78.9394520547945</v>
      </c>
      <c r="AO74" s="191">
        <v>94.6823446212018</v>
      </c>
      <c r="AP74" s="191">
        <v>106.294290410959</v>
      </c>
      <c r="AQ74" s="191">
        <v>133.515402739726</v>
      </c>
      <c r="AR74" s="191">
        <v>142.020268493151</v>
      </c>
      <c r="AS74" s="191">
        <v>172.587456284153</v>
      </c>
      <c r="AT74" s="191">
        <v>169.727523287671</v>
      </c>
      <c r="AU74" s="191">
        <v>185.772833005544</v>
      </c>
      <c r="AV74" s="191">
        <v>244.22178688376</v>
      </c>
      <c r="AW74" s="191">
        <v>260.435020275927</v>
      </c>
      <c r="AX74" s="191">
        <v>302.233046575343</v>
      </c>
      <c r="AY74" s="191">
        <v>311.754970217247</v>
      </c>
      <c r="AZ74" s="191">
        <v>356.71420909683</v>
      </c>
      <c r="BA74" s="191">
        <v>370.874423923531</v>
      </c>
      <c r="BB74" s="191">
        <v>337.10650220056</v>
      </c>
      <c r="BC74" s="191">
        <v>347.848273021882</v>
      </c>
      <c r="BD74" s="191">
        <v>375.028773048948</v>
      </c>
      <c r="BE74" s="192">
        <v>296.104207407177</v>
      </c>
      <c r="BF74" s="193">
        <v>-0.210449360992017</v>
      </c>
      <c r="BG74" s="193">
        <v>0.0825082914640083</v>
      </c>
      <c r="BH74" s="193">
        <v>0.00334666648767709</v>
      </c>
    </row>
    <row r="75" spans="8:8">
      <c r="A75" s="124" t="s">
        <v>161</v>
      </c>
      <c r="B75" s="191">
        <v>389.574465753425</v>
      </c>
      <c r="C75" s="191">
        <v>392.91602739726</v>
      </c>
      <c r="D75" s="191">
        <v>396.259561643836</v>
      </c>
      <c r="E75" s="191">
        <v>398.552513661202</v>
      </c>
      <c r="F75" s="191">
        <v>403.065123287671</v>
      </c>
      <c r="G75" s="191">
        <v>434.741396719002</v>
      </c>
      <c r="H75" s="191">
        <v>441.319343605705</v>
      </c>
      <c r="I75" s="191">
        <v>470.255456001659</v>
      </c>
      <c r="J75" s="191">
        <v>500.584796208678</v>
      </c>
      <c r="K75" s="191">
        <v>525.607811588532</v>
      </c>
      <c r="L75" s="191">
        <v>407.847325981557</v>
      </c>
      <c r="M75" s="191">
        <v>471.49174418392</v>
      </c>
      <c r="N75" s="191">
        <v>543.895416393673</v>
      </c>
      <c r="O75" s="191">
        <v>588.571344160087</v>
      </c>
      <c r="P75" s="191">
        <v>708.168800693623</v>
      </c>
      <c r="Q75" s="191">
        <v>592.257727023354</v>
      </c>
      <c r="R75" s="191">
        <v>708.507429095948</v>
      </c>
      <c r="S75" s="191">
        <v>783.918583045937</v>
      </c>
      <c r="T75" s="191">
        <v>870.310389933096</v>
      </c>
      <c r="U75" s="191">
        <v>969.127081064005</v>
      </c>
      <c r="V75" s="191">
        <v>993.168554371669</v>
      </c>
      <c r="W75" s="191">
        <v>1000.75989399431</v>
      </c>
      <c r="X75" s="191">
        <v>1063.08790799017</v>
      </c>
      <c r="Y75" s="191">
        <v>1093.11298413123</v>
      </c>
      <c r="Z75" s="191">
        <v>1068.62388396306</v>
      </c>
      <c r="AA75" s="191">
        <v>1136.22588571126</v>
      </c>
      <c r="AB75" s="191">
        <v>1190.54590937238</v>
      </c>
      <c r="AC75" s="191">
        <v>1155.38922529431</v>
      </c>
      <c r="AD75" s="191">
        <v>1166.4313144409</v>
      </c>
      <c r="AE75" s="191">
        <v>1403.27145473627</v>
      </c>
      <c r="AF75" s="191">
        <v>1354.26617962212</v>
      </c>
      <c r="AG75" s="191">
        <v>1400.45364100883</v>
      </c>
      <c r="AH75" s="191">
        <v>1427.86758908236</v>
      </c>
      <c r="AI75" s="191">
        <v>1509.12423601293</v>
      </c>
      <c r="AJ75" s="191">
        <v>1565.52308396449</v>
      </c>
      <c r="AK75" s="191">
        <v>1626.86429524187</v>
      </c>
      <c r="AL75" s="191">
        <v>1745.96166889122</v>
      </c>
      <c r="AM75" s="191">
        <v>1809.55534065076</v>
      </c>
      <c r="AN75" s="191">
        <v>1909.5402961362</v>
      </c>
      <c r="AO75" s="191">
        <v>2055.90610753851</v>
      </c>
      <c r="AP75" s="191">
        <v>2112.5034922844</v>
      </c>
      <c r="AQ75" s="191">
        <v>2183.52614897654</v>
      </c>
      <c r="AR75" s="191">
        <v>2315.26956786354</v>
      </c>
      <c r="AS75" s="191">
        <v>2542.68195946406</v>
      </c>
      <c r="AT75" s="191">
        <v>2808.42659156129</v>
      </c>
      <c r="AU75" s="191">
        <v>3124.02029228284</v>
      </c>
      <c r="AV75" s="191">
        <v>3285.31628457274</v>
      </c>
      <c r="AW75" s="191">
        <v>3451.20717976379</v>
      </c>
      <c r="AX75" s="191">
        <v>3444.0330522133</v>
      </c>
      <c r="AY75" s="191">
        <v>3759.8317383291</v>
      </c>
      <c r="AZ75" s="191">
        <v>3878.70053865546</v>
      </c>
      <c r="BA75" s="191">
        <v>3865.35475560678</v>
      </c>
      <c r="BB75" s="191">
        <v>3798.74760784399</v>
      </c>
      <c r="BC75" s="191">
        <v>3617.03011099431</v>
      </c>
      <c r="BD75" s="191">
        <v>3634.66932811987</v>
      </c>
      <c r="BE75" s="192">
        <v>3543.80641102778</v>
      </c>
      <c r="BF75" s="193">
        <v>-0.0249989500803052</v>
      </c>
      <c r="BG75" s="193">
        <v>0.02612479748478</v>
      </c>
      <c r="BH75" s="193">
        <v>0.0400532577988436</v>
      </c>
    </row>
    <row r="76" spans="8:8">
      <c r="A76" s="124" t="s">
        <v>162</v>
      </c>
      <c r="B76" s="191">
        <v>1.52578432037288</v>
      </c>
      <c r="C76" s="191">
        <v>1.62846592568441</v>
      </c>
      <c r="D76" s="191">
        <v>1.75231436481255</v>
      </c>
      <c r="E76" s="191">
        <v>1.95068105262234</v>
      </c>
      <c r="F76" s="191">
        <v>2.17327299737479</v>
      </c>
      <c r="G76" s="191">
        <v>2.53083188662193</v>
      </c>
      <c r="H76" s="191">
        <v>2.9858904109589</v>
      </c>
      <c r="I76" s="191">
        <v>3.89551912568306</v>
      </c>
      <c r="J76" s="191">
        <v>6.06271232876712</v>
      </c>
      <c r="K76" s="191">
        <v>8.39465753424658</v>
      </c>
      <c r="L76" s="191">
        <v>13.4858082191781</v>
      </c>
      <c r="M76" s="191">
        <v>19.4866393442623</v>
      </c>
      <c r="N76" s="191">
        <v>28.320301369863</v>
      </c>
      <c r="O76" s="191">
        <v>31.3039178082192</v>
      </c>
      <c r="P76" s="191">
        <v>42.4970410958904</v>
      </c>
      <c r="Q76" s="191">
        <v>99.1300546448087</v>
      </c>
      <c r="R76" s="191">
        <v>108.55295890411</v>
      </c>
      <c r="S76" s="191">
        <v>120.328082191781</v>
      </c>
      <c r="T76" s="191">
        <v>121.330219178082</v>
      </c>
      <c r="U76" s="191">
        <v>137.632513661202</v>
      </c>
      <c r="V76" s="191">
        <v>169.072246575342</v>
      </c>
      <c r="W76" s="191">
        <v>203.926164383562</v>
      </c>
      <c r="X76" s="191">
        <v>223.980164383562</v>
      </c>
      <c r="Y76" s="191">
        <v>267.780573770492</v>
      </c>
      <c r="Z76" s="191">
        <v>282.20901369863</v>
      </c>
      <c r="AA76" s="191">
        <v>297.124301369863</v>
      </c>
      <c r="AB76" s="191">
        <v>361.908438356164</v>
      </c>
      <c r="AC76" s="191">
        <v>363.205027322404</v>
      </c>
      <c r="AD76" s="191">
        <v>378.168657534247</v>
      </c>
      <c r="AE76" s="191">
        <v>395.223479452055</v>
      </c>
      <c r="AF76" s="191">
        <v>395.768465753425</v>
      </c>
      <c r="AG76" s="191">
        <v>381.068797814208</v>
      </c>
      <c r="AH76" s="191">
        <v>388.111095890411</v>
      </c>
      <c r="AI76" s="191">
        <v>386.856301369863</v>
      </c>
      <c r="AJ76" s="191">
        <v>378.715726027397</v>
      </c>
      <c r="AK76" s="191">
        <v>375.476393442623</v>
      </c>
      <c r="AL76" s="191">
        <v>375.57095890411</v>
      </c>
      <c r="AM76" s="191">
        <v>406.879561643836</v>
      </c>
      <c r="AN76" s="191">
        <v>447.713643835616</v>
      </c>
      <c r="AO76" s="191">
        <v>479.002103825137</v>
      </c>
      <c r="AP76" s="191">
        <v>495.69498630137</v>
      </c>
      <c r="AQ76" s="191">
        <v>532.892547945205</v>
      </c>
      <c r="AR76" s="191">
        <v>570.165698630137</v>
      </c>
      <c r="AS76" s="191">
        <v>596.930765027322</v>
      </c>
      <c r="AT76" s="191">
        <v>598.233369863014</v>
      </c>
      <c r="AU76" s="191">
        <v>652.663178082192</v>
      </c>
      <c r="AV76" s="191">
        <v>722.537592</v>
      </c>
      <c r="AW76" s="191">
        <v>767.213918688525</v>
      </c>
      <c r="AX76" s="191">
        <v>849.242087863014</v>
      </c>
      <c r="AY76" s="191">
        <v>858.204674328767</v>
      </c>
      <c r="AZ76" s="191">
        <v>949.25829890411</v>
      </c>
      <c r="BA76" s="191">
        <v>1033.90355480874</v>
      </c>
      <c r="BB76" s="191">
        <v>1017.22106958134</v>
      </c>
      <c r="BC76" s="191">
        <v>1014.82204394521</v>
      </c>
      <c r="BD76" s="191">
        <v>968.925357075864</v>
      </c>
      <c r="BE76" s="192">
        <v>797.546087440852</v>
      </c>
      <c r="BF76" s="193">
        <v>-0.176875616252029</v>
      </c>
      <c r="BG76" s="193">
        <v>0.0494021960720039</v>
      </c>
      <c r="BH76" s="193">
        <v>0.00901412643402916</v>
      </c>
    </row>
    <row r="77" spans="8:8">
      <c r="A77" s="124" t="s">
        <v>163</v>
      </c>
      <c r="B77" s="191">
        <v>115.033137964964</v>
      </c>
      <c r="C77" s="191">
        <v>119.633528856272</v>
      </c>
      <c r="D77" s="191">
        <v>124.384045100266</v>
      </c>
      <c r="E77" s="191">
        <v>129.061387415974</v>
      </c>
      <c r="F77" s="191">
        <v>134.592772515295</v>
      </c>
      <c r="G77" s="191">
        <v>130.695108362323</v>
      </c>
      <c r="H77" s="191">
        <v>136.322248450734</v>
      </c>
      <c r="I77" s="191">
        <v>132.985883793199</v>
      </c>
      <c r="J77" s="191">
        <v>143.641684578025</v>
      </c>
      <c r="K77" s="191">
        <v>154.114818504447</v>
      </c>
      <c r="L77" s="191">
        <v>170.517098796794</v>
      </c>
      <c r="M77" s="191">
        <v>190.203960062225</v>
      </c>
      <c r="N77" s="191">
        <v>210.153893938223</v>
      </c>
      <c r="O77" s="191">
        <v>222.026408669762</v>
      </c>
      <c r="P77" s="191">
        <v>258.072062511412</v>
      </c>
      <c r="Q77" s="191">
        <v>250.402129406328</v>
      </c>
      <c r="R77" s="191">
        <v>269.281055390113</v>
      </c>
      <c r="S77" s="191">
        <v>301.70015485408</v>
      </c>
      <c r="T77" s="191">
        <v>325.275654556284</v>
      </c>
      <c r="U77" s="191">
        <v>350.923063380167</v>
      </c>
      <c r="V77" s="191">
        <v>360.494814770697</v>
      </c>
      <c r="W77" s="191">
        <v>354.220712328767</v>
      </c>
      <c r="X77" s="191">
        <v>380.573863013699</v>
      </c>
      <c r="Y77" s="191">
        <v>379.707816827607</v>
      </c>
      <c r="Z77" s="191">
        <v>377.766465753425</v>
      </c>
      <c r="AA77" s="191">
        <v>397.613808219178</v>
      </c>
      <c r="AB77" s="191">
        <v>429.425808219178</v>
      </c>
      <c r="AC77" s="191">
        <v>435.833605060259</v>
      </c>
      <c r="AD77" s="191">
        <v>449.124356164384</v>
      </c>
      <c r="AE77" s="191">
        <v>464.628547945205</v>
      </c>
      <c r="AF77" s="191">
        <v>500.19098630137</v>
      </c>
      <c r="AG77" s="191">
        <v>500.824426229508</v>
      </c>
      <c r="AH77" s="191">
        <v>531.042410958904</v>
      </c>
      <c r="AI77" s="191">
        <v>549.260520547945</v>
      </c>
      <c r="AJ77" s="191">
        <v>557.260082191781</v>
      </c>
      <c r="AK77" s="191">
        <v>564.960992431694</v>
      </c>
      <c r="AL77" s="191">
        <v>580.757447123288</v>
      </c>
      <c r="AM77" s="191">
        <v>596.946679342466</v>
      </c>
      <c r="AN77" s="191">
        <v>615.863731479452</v>
      </c>
      <c r="AO77" s="191">
        <v>653.599628471984</v>
      </c>
      <c r="AP77" s="191">
        <v>735.046671280491</v>
      </c>
      <c r="AQ77" s="191">
        <v>744.436316176745</v>
      </c>
      <c r="AR77" s="191">
        <v>778.048590065581</v>
      </c>
      <c r="AS77" s="191">
        <v>798.582822295082</v>
      </c>
      <c r="AT77" s="191">
        <v>777.16535230137</v>
      </c>
      <c r="AU77" s="191">
        <v>722.73489969863</v>
      </c>
      <c r="AV77" s="191">
        <v>713.512332465753</v>
      </c>
      <c r="AW77" s="191">
        <v>676.762821211917</v>
      </c>
      <c r="AX77" s="191">
        <v>625.014070273972</v>
      </c>
      <c r="AY77" s="191">
        <v>624.790607068493</v>
      </c>
      <c r="AZ77" s="191">
        <v>543.526877442055</v>
      </c>
      <c r="BA77" s="191">
        <v>522.958982400665</v>
      </c>
      <c r="BB77" s="191">
        <v>530.935253524842</v>
      </c>
      <c r="BC77" s="191">
        <v>528.679347182986</v>
      </c>
      <c r="BD77" s="191">
        <v>534.873115747532</v>
      </c>
      <c r="BE77" s="192">
        <v>506.57769790941</v>
      </c>
      <c r="BF77" s="193">
        <v>-0.0529011778776298</v>
      </c>
      <c r="BG77" s="193">
        <v>-0.0366729975736558</v>
      </c>
      <c r="BH77" s="193">
        <v>0.00572550663782612</v>
      </c>
    </row>
    <row r="78" spans="8:8">
      <c r="A78" s="134" t="s">
        <v>164</v>
      </c>
      <c r="B78" s="194">
        <v>863.34867414673</v>
      </c>
      <c r="C78" s="194">
        <v>887.263927728703</v>
      </c>
      <c r="D78" s="194">
        <v>915.450695654112</v>
      </c>
      <c r="E78" s="194">
        <v>943.120239912947</v>
      </c>
      <c r="F78" s="194">
        <v>976.446369442402</v>
      </c>
      <c r="G78" s="194">
        <v>1035.12186834628</v>
      </c>
      <c r="H78" s="194">
        <v>1088.94724073891</v>
      </c>
      <c r="I78" s="194">
        <v>1169.43964164985</v>
      </c>
      <c r="J78" s="194">
        <v>1264.25382322276</v>
      </c>
      <c r="K78" s="194">
        <v>1349.42363532899</v>
      </c>
      <c r="L78" s="194">
        <v>1304.81151615333</v>
      </c>
      <c r="M78" s="194">
        <v>1490.21037365829</v>
      </c>
      <c r="N78" s="194">
        <v>1693.76125471192</v>
      </c>
      <c r="O78" s="194">
        <v>1763.40318706925</v>
      </c>
      <c r="P78" s="194">
        <v>2005.73617721451</v>
      </c>
      <c r="Q78" s="194">
        <v>1911.08645250877</v>
      </c>
      <c r="R78" s="194">
        <v>2099.60275139182</v>
      </c>
      <c r="S78" s="194">
        <v>2297.79681826379</v>
      </c>
      <c r="T78" s="194">
        <v>2565.26511371798</v>
      </c>
      <c r="U78" s="194">
        <v>2800.62749816115</v>
      </c>
      <c r="V78" s="194">
        <v>2965.67690425095</v>
      </c>
      <c r="W78" s="194">
        <v>2955.3105108867</v>
      </c>
      <c r="X78" s="194">
        <v>3126.56280617646</v>
      </c>
      <c r="Y78" s="194">
        <v>3233.87688422586</v>
      </c>
      <c r="Z78" s="194">
        <v>3333.97282695619</v>
      </c>
      <c r="AA78" s="194">
        <v>3433.6688062681</v>
      </c>
      <c r="AB78" s="194">
        <v>3567.10791008739</v>
      </c>
      <c r="AC78" s="194">
        <v>3779.76491671137</v>
      </c>
      <c r="AD78" s="194">
        <v>4067.96203031117</v>
      </c>
      <c r="AE78" s="194">
        <v>4488.34579928479</v>
      </c>
      <c r="AF78" s="194">
        <v>4475.8722393813</v>
      </c>
      <c r="AG78" s="194">
        <v>4599.9897681447</v>
      </c>
      <c r="AH78" s="194">
        <v>4830.60137697952</v>
      </c>
      <c r="AI78" s="194">
        <v>4751.10124996941</v>
      </c>
      <c r="AJ78" s="194">
        <v>4763.15942122801</v>
      </c>
      <c r="AK78" s="194">
        <v>4995.65461380433</v>
      </c>
      <c r="AL78" s="194">
        <v>5249.1529257857</v>
      </c>
      <c r="AM78" s="194">
        <v>5393.81634146823</v>
      </c>
      <c r="AN78" s="194">
        <v>5609.79748776831</v>
      </c>
      <c r="AO78" s="194">
        <v>5962.21058383517</v>
      </c>
      <c r="AP78" s="194">
        <v>6275.02081177078</v>
      </c>
      <c r="AQ78" s="194">
        <v>6547.37506929666</v>
      </c>
      <c r="AR78" s="194">
        <v>6763.23430458171</v>
      </c>
      <c r="AS78" s="194">
        <v>7170.53303947906</v>
      </c>
      <c r="AT78" s="194">
        <v>7427.96233850544</v>
      </c>
      <c r="AU78" s="194">
        <v>7795.63469336243</v>
      </c>
      <c r="AV78" s="194">
        <v>8175.89941740955</v>
      </c>
      <c r="AW78" s="194">
        <v>8502.45311229608</v>
      </c>
      <c r="AX78" s="194">
        <v>8689.8174465614</v>
      </c>
      <c r="AY78" s="194">
        <v>8884.98461867397</v>
      </c>
      <c r="AZ78" s="194">
        <v>8872.88911838166</v>
      </c>
      <c r="BA78" s="194">
        <v>9001.75337148647</v>
      </c>
      <c r="BB78" s="194">
        <v>8999.5055682411</v>
      </c>
      <c r="BC78" s="194">
        <v>8879.09784622107</v>
      </c>
      <c r="BD78" s="194">
        <v>9010.52479561755</v>
      </c>
      <c r="BE78" s="194">
        <v>8320.55604828207</v>
      </c>
      <c r="BF78" s="195">
        <v>-0.0765736472609293</v>
      </c>
      <c r="BG78" s="195">
        <v>0.0195018995582068</v>
      </c>
      <c r="BH78" s="195">
        <v>0.0940416427360419</v>
      </c>
    </row>
    <row r="79" spans="8:8">
      <c r="B79" s="191"/>
      <c r="C79" s="191"/>
      <c r="D79" s="191"/>
      <c r="E79" s="191"/>
      <c r="F79" s="191"/>
      <c r="G79" s="191"/>
      <c r="H79" s="191"/>
      <c r="I79" s="191"/>
      <c r="J79" s="191"/>
      <c r="K79" s="191"/>
      <c r="L79" s="191"/>
      <c r="M79" s="191"/>
      <c r="N79" s="191"/>
      <c r="O79" s="191"/>
      <c r="P79" s="191"/>
      <c r="Q79" s="191"/>
      <c r="R79" s="191"/>
      <c r="S79" s="191"/>
      <c r="T79" s="191"/>
      <c r="U79" s="191"/>
      <c r="V79" s="191"/>
      <c r="W79" s="191"/>
      <c r="X79" s="191"/>
      <c r="Y79" s="191"/>
      <c r="Z79" s="191"/>
      <c r="AA79" s="191"/>
      <c r="AB79" s="191"/>
      <c r="AC79" s="191"/>
      <c r="AD79" s="191"/>
      <c r="AE79" s="191"/>
      <c r="AF79" s="191"/>
      <c r="AG79" s="191"/>
      <c r="AH79" s="191"/>
      <c r="AI79" s="191"/>
      <c r="AJ79" s="191"/>
      <c r="AK79" s="191"/>
      <c r="AL79" s="191"/>
      <c r="AM79" s="191"/>
      <c r="AN79" s="191"/>
      <c r="AO79" s="191"/>
      <c r="AP79" s="191"/>
      <c r="AQ79" s="191"/>
      <c r="AR79" s="191"/>
      <c r="AS79" s="191"/>
      <c r="AT79" s="191"/>
      <c r="AU79" s="191"/>
      <c r="AV79" s="191"/>
      <c r="AW79" s="191"/>
      <c r="AX79" s="191"/>
      <c r="AY79" s="191"/>
      <c r="AZ79" s="191"/>
      <c r="BA79" s="191"/>
      <c r="BB79" s="191"/>
      <c r="BC79" s="191"/>
      <c r="BD79" s="191"/>
      <c r="BE79" s="192"/>
      <c r="BF79" s="193"/>
      <c r="BG79" s="193"/>
      <c r="BH79" s="193"/>
    </row>
    <row r="80" spans="8:8">
      <c r="A80" s="124" t="s">
        <v>165</v>
      </c>
      <c r="B80" s="191">
        <v>26.7161917808219</v>
      </c>
      <c r="C80" s="191">
        <v>35.3532328767123</v>
      </c>
      <c r="D80" s="191">
        <v>33.2859726027397</v>
      </c>
      <c r="E80" s="191">
        <v>35.3744262295082</v>
      </c>
      <c r="F80" s="191">
        <v>37.7143287671233</v>
      </c>
      <c r="G80" s="191">
        <v>43.0099178082192</v>
      </c>
      <c r="H80" s="191">
        <v>48.8784931506849</v>
      </c>
      <c r="I80" s="191">
        <v>53.5434972677596</v>
      </c>
      <c r="J80" s="191">
        <v>58.8492602739726</v>
      </c>
      <c r="K80" s="191">
        <v>65.6418630136986</v>
      </c>
      <c r="L80" s="191">
        <v>72.880904109589</v>
      </c>
      <c r="M80" s="191">
        <v>84.6801639344262</v>
      </c>
      <c r="N80" s="191">
        <v>95.2172876712329</v>
      </c>
      <c r="O80" s="191">
        <v>99.3870684931507</v>
      </c>
      <c r="P80" s="191">
        <v>118.640876712329</v>
      </c>
      <c r="Q80" s="191">
        <v>120.23325136612</v>
      </c>
      <c r="R80" s="191">
        <v>130.103589041096</v>
      </c>
      <c r="S80" s="191">
        <v>137.662</v>
      </c>
      <c r="T80" s="191">
        <v>155.149232876712</v>
      </c>
      <c r="U80" s="191">
        <v>171.789672131148</v>
      </c>
      <c r="V80" s="191">
        <v>176.327260273973</v>
      </c>
      <c r="W80" s="191">
        <v>179.94504109589</v>
      </c>
      <c r="X80" s="191">
        <v>182.642684931507</v>
      </c>
      <c r="Y80" s="191">
        <v>181.758360655738</v>
      </c>
      <c r="Z80" s="191">
        <v>191.969178082192</v>
      </c>
      <c r="AA80" s="191">
        <v>212.24701369863</v>
      </c>
      <c r="AB80" s="191">
        <v>207.483506849315</v>
      </c>
      <c r="AC80" s="191">
        <v>209.643387978142</v>
      </c>
      <c r="AD80" s="191">
        <v>208.374739726027</v>
      </c>
      <c r="AE80" s="191">
        <v>202.172657534247</v>
      </c>
      <c r="AF80" s="191">
        <v>196.471068493151</v>
      </c>
      <c r="AG80" s="191">
        <v>185.473224043716</v>
      </c>
      <c r="AH80" s="191">
        <v>185.628328767123</v>
      </c>
      <c r="AI80" s="191">
        <v>192.275260273973</v>
      </c>
      <c r="AJ80" s="191">
        <v>185.524520547945</v>
      </c>
      <c r="AK80" s="191">
        <v>190.395054644809</v>
      </c>
      <c r="AL80" s="191">
        <v>197.553589041096</v>
      </c>
      <c r="AM80" s="191">
        <v>220.022273972603</v>
      </c>
      <c r="AN80" s="191">
        <v>228.937808219178</v>
      </c>
      <c r="AO80" s="191">
        <v>238.265136612022</v>
      </c>
      <c r="AP80" s="191">
        <v>249.25236509589</v>
      </c>
      <c r="AQ80" s="191">
        <v>257.552726027397</v>
      </c>
      <c r="AR80" s="191">
        <v>285.980771671918</v>
      </c>
      <c r="AS80" s="191">
        <v>308.661629836066</v>
      </c>
      <c r="AT80" s="191">
        <v>326.52504109589</v>
      </c>
      <c r="AU80" s="191">
        <v>329.383561643836</v>
      </c>
      <c r="AV80" s="191">
        <v>349.471780821918</v>
      </c>
      <c r="AW80" s="191">
        <v>369.840737704918</v>
      </c>
      <c r="AX80" s="191">
        <v>387.405780821918</v>
      </c>
      <c r="AY80" s="191">
        <v>400.605945205479</v>
      </c>
      <c r="AZ80" s="191">
        <v>424.976136986301</v>
      </c>
      <c r="BA80" s="191">
        <v>412.41368852459</v>
      </c>
      <c r="BB80" s="191">
        <v>407.740493150685</v>
      </c>
      <c r="BC80" s="191">
        <v>415.837808219178</v>
      </c>
      <c r="BD80" s="191">
        <v>430.239789041096</v>
      </c>
      <c r="BE80" s="192">
        <v>366.286598360656</v>
      </c>
      <c r="BF80" s="193">
        <v>-0.148645458438367</v>
      </c>
      <c r="BG80" s="193">
        <v>0.027967555859536</v>
      </c>
      <c r="BH80" s="193">
        <v>0.00413989079842144</v>
      </c>
    </row>
    <row r="81" spans="8:8">
      <c r="A81" s="124" t="s">
        <v>166</v>
      </c>
      <c r="B81" s="191">
        <v>130.737726027397</v>
      </c>
      <c r="C81" s="191">
        <v>139.933424657534</v>
      </c>
      <c r="D81" s="191">
        <v>115.715260273973</v>
      </c>
      <c r="E81" s="191">
        <v>120.500655737705</v>
      </c>
      <c r="F81" s="191">
        <v>91.5077808219178</v>
      </c>
      <c r="G81" s="191">
        <v>117.093643835616</v>
      </c>
      <c r="H81" s="191">
        <v>122.02704109589</v>
      </c>
      <c r="I81" s="191">
        <v>139.705819672131</v>
      </c>
      <c r="J81" s="191">
        <v>131.568767123288</v>
      </c>
      <c r="K81" s="191">
        <v>145.399068493151</v>
      </c>
      <c r="L81" s="191">
        <v>159.370219178082</v>
      </c>
      <c r="M81" s="191">
        <v>187.539398907104</v>
      </c>
      <c r="N81" s="191">
        <v>201.483589041096</v>
      </c>
      <c r="O81" s="191">
        <v>208.772136986301</v>
      </c>
      <c r="P81" s="191">
        <v>229.010602739726</v>
      </c>
      <c r="Q81" s="191">
        <v>255.83631147541</v>
      </c>
      <c r="R81" s="191">
        <v>296.011561643836</v>
      </c>
      <c r="S81" s="191">
        <v>336.030493150685</v>
      </c>
      <c r="T81" s="191">
        <v>368.611616438356</v>
      </c>
      <c r="U81" s="191">
        <v>398.205355191257</v>
      </c>
      <c r="V81" s="191">
        <v>406.15095890411</v>
      </c>
      <c r="W81" s="191">
        <v>408.260082191781</v>
      </c>
      <c r="X81" s="191">
        <v>431.008465753425</v>
      </c>
      <c r="Y81" s="191">
        <v>428.690573770492</v>
      </c>
      <c r="Z81" s="191">
        <v>446.317863013699</v>
      </c>
      <c r="AA81" s="191">
        <v>457.233753424658</v>
      </c>
      <c r="AB81" s="191">
        <v>449.399808219178</v>
      </c>
      <c r="AC81" s="191">
        <v>432.186202185792</v>
      </c>
      <c r="AD81" s="191">
        <v>408.703424657534</v>
      </c>
      <c r="AE81" s="191">
        <v>426.718575342466</v>
      </c>
      <c r="AF81" s="191">
        <v>462.593780821918</v>
      </c>
      <c r="AG81" s="191">
        <v>488.451448087432</v>
      </c>
      <c r="AH81" s="191">
        <v>517.851369863014</v>
      </c>
      <c r="AI81" s="191">
        <v>545.459835616438</v>
      </c>
      <c r="AJ81" s="191">
        <v>561.632767123288</v>
      </c>
      <c r="AK81" s="191">
        <v>552.634590163934</v>
      </c>
      <c r="AL81" s="191">
        <v>529.569671232877</v>
      </c>
      <c r="AM81" s="191">
        <v>525.900136986301</v>
      </c>
      <c r="AN81" s="191">
        <v>544.673835616438</v>
      </c>
      <c r="AO81" s="191">
        <v>526.773224043716</v>
      </c>
      <c r="AP81" s="191">
        <v>608.22426575101</v>
      </c>
      <c r="AQ81" s="191">
        <v>586.58736947945</v>
      </c>
      <c r="AR81" s="191">
        <v>628.550349166631</v>
      </c>
      <c r="AS81" s="191">
        <v>660.075659019119</v>
      </c>
      <c r="AT81" s="191">
        <v>710.113979036685</v>
      </c>
      <c r="AU81" s="191">
        <v>748.943957615958</v>
      </c>
      <c r="AV81" s="191">
        <v>707.477726943896</v>
      </c>
      <c r="AW81" s="191">
        <v>732.540878681422</v>
      </c>
      <c r="AX81" s="191">
        <v>743.399633674339</v>
      </c>
      <c r="AY81" s="191">
        <v>795.092164797311</v>
      </c>
      <c r="AZ81" s="191">
        <v>819.813973217018</v>
      </c>
      <c r="BA81" s="191">
        <v>839.834153618065</v>
      </c>
      <c r="BB81" s="191">
        <v>786.41331219271</v>
      </c>
      <c r="BC81" s="191">
        <v>731.373451701658</v>
      </c>
      <c r="BD81" s="191">
        <v>733.739124474741</v>
      </c>
      <c r="BE81" s="192">
        <v>658.727449035791</v>
      </c>
      <c r="BF81" s="193">
        <v>-0.102232078046333</v>
      </c>
      <c r="BG81" s="193">
        <v>0.00327816729504926</v>
      </c>
      <c r="BH81" s="193">
        <v>0.00744515283151519</v>
      </c>
    </row>
    <row r="82" spans="8:8">
      <c r="A82" s="124" t="s">
        <v>167</v>
      </c>
      <c r="B82" s="191">
        <v>20.7414974250778</v>
      </c>
      <c r="C82" s="191">
        <v>28.1760749629873</v>
      </c>
      <c r="D82" s="191">
        <v>30.9596184516794</v>
      </c>
      <c r="E82" s="191">
        <v>33.8862194972917</v>
      </c>
      <c r="F82" s="191">
        <v>36.7849238688646</v>
      </c>
      <c r="G82" s="191">
        <v>38.5039462264432</v>
      </c>
      <c r="H82" s="191">
        <v>40.6380547945205</v>
      </c>
      <c r="I82" s="191">
        <v>43.3424590163934</v>
      </c>
      <c r="J82" s="191">
        <v>51.4819726027397</v>
      </c>
      <c r="K82" s="191">
        <v>54.9893424657534</v>
      </c>
      <c r="L82" s="191">
        <v>57.2985205479452</v>
      </c>
      <c r="M82" s="191">
        <v>62.2443442622951</v>
      </c>
      <c r="N82" s="191">
        <v>70.3500547945205</v>
      </c>
      <c r="O82" s="191">
        <v>75.376</v>
      </c>
      <c r="P82" s="191">
        <v>85.3643287671233</v>
      </c>
      <c r="Q82" s="191">
        <v>85.8233333333333</v>
      </c>
      <c r="R82" s="191">
        <v>84.6558082191781</v>
      </c>
      <c r="S82" s="191">
        <v>89.0900547945205</v>
      </c>
      <c r="T82" s="191">
        <v>90.1639726027397</v>
      </c>
      <c r="U82" s="191">
        <v>93.2400273224044</v>
      </c>
      <c r="V82" s="191">
        <v>93.5701095890411</v>
      </c>
      <c r="W82" s="191">
        <v>92.7245753424658</v>
      </c>
      <c r="X82" s="191">
        <v>93.46</v>
      </c>
      <c r="Y82" s="191">
        <v>99.665</v>
      </c>
      <c r="Z82" s="191">
        <v>109.011397260274</v>
      </c>
      <c r="AA82" s="191">
        <v>112.574739726027</v>
      </c>
      <c r="AB82" s="191">
        <v>114.20402739726</v>
      </c>
      <c r="AC82" s="191">
        <v>133.885464480874</v>
      </c>
      <c r="AD82" s="191">
        <v>137.49298630137</v>
      </c>
      <c r="AE82" s="191">
        <v>149.358301369863</v>
      </c>
      <c r="AF82" s="191">
        <v>143.072438356164</v>
      </c>
      <c r="AG82" s="191">
        <v>136.183142076503</v>
      </c>
      <c r="AH82" s="191">
        <v>144.935780821918</v>
      </c>
      <c r="AI82" s="191">
        <v>144.503780821918</v>
      </c>
      <c r="AJ82" s="191">
        <v>158.660575342466</v>
      </c>
      <c r="AK82" s="191">
        <v>149.704316939891</v>
      </c>
      <c r="AL82" s="191">
        <v>151.640849315069</v>
      </c>
      <c r="AM82" s="191">
        <v>157.458356164384</v>
      </c>
      <c r="AN82" s="191">
        <v>158.453580821918</v>
      </c>
      <c r="AO82" s="191">
        <v>181.712969808743</v>
      </c>
      <c r="AP82" s="191">
        <v>196.881652876712</v>
      </c>
      <c r="AQ82" s="191">
        <v>201.112829726027</v>
      </c>
      <c r="AR82" s="191">
        <v>211.190156164384</v>
      </c>
      <c r="AS82" s="191">
        <v>231.07968579235</v>
      </c>
      <c r="AT82" s="191">
        <v>234.497440657534</v>
      </c>
      <c r="AU82" s="191">
        <v>258.092804849315</v>
      </c>
      <c r="AV82" s="191">
        <v>274.595870684932</v>
      </c>
      <c r="AW82" s="191">
        <v>276.828377322404</v>
      </c>
      <c r="AX82" s="191">
        <v>281.79325830137</v>
      </c>
      <c r="AY82" s="191">
        <v>271.850137315069</v>
      </c>
      <c r="AZ82" s="191">
        <v>267.793748652332</v>
      </c>
      <c r="BA82" s="191">
        <v>274.652923497268</v>
      </c>
      <c r="BB82" s="191">
        <v>290.340767123288</v>
      </c>
      <c r="BC82" s="191">
        <v>286.130085968617</v>
      </c>
      <c r="BD82" s="191">
        <v>292.047353622251</v>
      </c>
      <c r="BE82" s="192">
        <v>261.359159041976</v>
      </c>
      <c r="BF82" s="193">
        <v>-0.105079516043032</v>
      </c>
      <c r="BG82" s="193">
        <v>0.0221897383648522</v>
      </c>
      <c r="BH82" s="193">
        <v>0.00295396660004382</v>
      </c>
    </row>
    <row r="83" spans="8:8">
      <c r="A83" s="124" t="s">
        <v>168</v>
      </c>
      <c r="B83" s="191">
        <v>117.728931506849</v>
      </c>
      <c r="C83" s="191">
        <v>127.854246575342</v>
      </c>
      <c r="D83" s="191">
        <v>138.497095890411</v>
      </c>
      <c r="E83" s="191">
        <v>150.064863387978</v>
      </c>
      <c r="F83" s="191">
        <v>165.282876712329</v>
      </c>
      <c r="G83" s="191">
        <v>179.128493150685</v>
      </c>
      <c r="H83" s="191">
        <v>195.372739726027</v>
      </c>
      <c r="I83" s="191">
        <v>211.965355191257</v>
      </c>
      <c r="J83" s="191">
        <v>234.176328767123</v>
      </c>
      <c r="K83" s="191">
        <v>228.390794520548</v>
      </c>
      <c r="L83" s="191">
        <v>243.470246575342</v>
      </c>
      <c r="M83" s="191">
        <v>245.708879781421</v>
      </c>
      <c r="N83" s="191">
        <v>243.836630136986</v>
      </c>
      <c r="O83" s="191">
        <v>256.025534246575</v>
      </c>
      <c r="P83" s="191">
        <v>242.362136986301</v>
      </c>
      <c r="Q83" s="191">
        <v>248.472076502732</v>
      </c>
      <c r="R83" s="191">
        <v>270.283178082192</v>
      </c>
      <c r="S83" s="191">
        <v>274.631095890411</v>
      </c>
      <c r="T83" s="191">
        <v>278.044383561644</v>
      </c>
      <c r="U83" s="191">
        <v>301.823524590164</v>
      </c>
      <c r="V83" s="191">
        <v>295.504630136986</v>
      </c>
      <c r="W83" s="191">
        <v>285.448301369863</v>
      </c>
      <c r="X83" s="191">
        <v>302.649671232877</v>
      </c>
      <c r="Y83" s="191">
        <v>332.186258511616</v>
      </c>
      <c r="Z83" s="191">
        <v>344.90593436309</v>
      </c>
      <c r="AA83" s="191">
        <v>348.753370344075</v>
      </c>
      <c r="AB83" s="191">
        <v>352.083867375639</v>
      </c>
      <c r="AC83" s="191">
        <v>362.078223222805</v>
      </c>
      <c r="AD83" s="191">
        <v>376.225099917272</v>
      </c>
      <c r="AE83" s="191">
        <v>392.413454039399</v>
      </c>
      <c r="AF83" s="191">
        <v>417.636211677859</v>
      </c>
      <c r="AG83" s="191">
        <v>428.047250403215</v>
      </c>
      <c r="AH83" s="191">
        <v>436.565304939625</v>
      </c>
      <c r="AI83" s="191">
        <v>443.457197608055</v>
      </c>
      <c r="AJ83" s="191">
        <v>449.507534420029</v>
      </c>
      <c r="AK83" s="191">
        <v>455.504766948051</v>
      </c>
      <c r="AL83" s="191">
        <v>466.596315124238</v>
      </c>
      <c r="AM83" s="191">
        <v>478.311674114433</v>
      </c>
      <c r="AN83" s="191">
        <v>495.323220920802</v>
      </c>
      <c r="AO83" s="191">
        <v>512.626164877234</v>
      </c>
      <c r="AP83" s="191">
        <v>516.773056601742</v>
      </c>
      <c r="AQ83" s="191">
        <v>527.33192660128</v>
      </c>
      <c r="AR83" s="191">
        <v>538.788567907532</v>
      </c>
      <c r="AS83" s="191">
        <v>510.076112462419</v>
      </c>
      <c r="AT83" s="191">
        <v>502.040341696176</v>
      </c>
      <c r="AU83" s="191">
        <v>525.080793216</v>
      </c>
      <c r="AV83" s="191">
        <v>531.589815308048</v>
      </c>
      <c r="AW83" s="191">
        <v>541.833088439383</v>
      </c>
      <c r="AX83" s="191">
        <v>552.138038809139</v>
      </c>
      <c r="AY83" s="191">
        <v>544.227919352492</v>
      </c>
      <c r="AZ83" s="191">
        <v>600.664939073906</v>
      </c>
      <c r="BA83" s="191">
        <v>575.824972434819</v>
      </c>
      <c r="BB83" s="191">
        <v>575.717981404373</v>
      </c>
      <c r="BC83" s="191">
        <v>573.866607485446</v>
      </c>
      <c r="BD83" s="191">
        <v>566.5019234916</v>
      </c>
      <c r="BE83" s="192">
        <v>489.984322576433</v>
      </c>
      <c r="BF83" s="193">
        <v>-0.135070328523432</v>
      </c>
      <c r="BG83" s="193">
        <v>0.0121532576298491</v>
      </c>
      <c r="BH83" s="193">
        <v>0.00553796288885143</v>
      </c>
    </row>
    <row r="84" spans="8:8">
      <c r="A84" s="124" t="s">
        <v>169</v>
      </c>
      <c r="B84" s="191">
        <v>109.607079268874</v>
      </c>
      <c r="C84" s="191">
        <v>115.471857257745</v>
      </c>
      <c r="D84" s="191">
        <v>121.488144623395</v>
      </c>
      <c r="E84" s="191">
        <v>126.124515265635</v>
      </c>
      <c r="F84" s="191">
        <v>134.033084356808</v>
      </c>
      <c r="G84" s="191">
        <v>140.026837185725</v>
      </c>
      <c r="H84" s="191">
        <v>166.649384592984</v>
      </c>
      <c r="I84" s="191">
        <v>173.026447482292</v>
      </c>
      <c r="J84" s="191">
        <v>181.976322467986</v>
      </c>
      <c r="K84" s="191">
        <v>181.648063419882</v>
      </c>
      <c r="L84" s="191">
        <v>175.363685068986</v>
      </c>
      <c r="M84" s="191">
        <v>174.637821003882</v>
      </c>
      <c r="N84" s="191">
        <v>178.913144807558</v>
      </c>
      <c r="O84" s="191">
        <v>176.53214613526</v>
      </c>
      <c r="P84" s="191">
        <v>179.631882068107</v>
      </c>
      <c r="Q84" s="191">
        <v>186.04406668637</v>
      </c>
      <c r="R84" s="191">
        <v>181.711215985242</v>
      </c>
      <c r="S84" s="191">
        <v>175.336346064651</v>
      </c>
      <c r="T84" s="191">
        <v>174.334655413448</v>
      </c>
      <c r="U84" s="191">
        <v>177.141948529254</v>
      </c>
      <c r="V84" s="191">
        <v>182.170212418949</v>
      </c>
      <c r="W84" s="191">
        <v>193.52989944796</v>
      </c>
      <c r="X84" s="191">
        <v>196.606852796639</v>
      </c>
      <c r="Y84" s="191">
        <v>213.503764164386</v>
      </c>
      <c r="Z84" s="191">
        <v>222.230008355164</v>
      </c>
      <c r="AA84" s="191">
        <v>226.757506254655</v>
      </c>
      <c r="AB84" s="191">
        <v>220.383056992433</v>
      </c>
      <c r="AC84" s="191">
        <v>220.891098400226</v>
      </c>
      <c r="AD84" s="191">
        <v>227.464693789036</v>
      </c>
      <c r="AE84" s="191">
        <v>239.412998330269</v>
      </c>
      <c r="AF84" s="191">
        <v>248.839100067986</v>
      </c>
      <c r="AG84" s="191">
        <v>256.242751943433</v>
      </c>
      <c r="AH84" s="191">
        <v>260.872429072958</v>
      </c>
      <c r="AI84" s="191">
        <v>265.392303171021</v>
      </c>
      <c r="AJ84" s="191">
        <v>279.703849607276</v>
      </c>
      <c r="AK84" s="191">
        <v>281.034685416947</v>
      </c>
      <c r="AL84" s="191">
        <v>297.617138713864</v>
      </c>
      <c r="AM84" s="191">
        <v>302.114962836957</v>
      </c>
      <c r="AN84" s="191">
        <v>303.911537696432</v>
      </c>
      <c r="AO84" s="191">
        <v>330.22003555301</v>
      </c>
      <c r="AP84" s="191">
        <v>345.872159149245</v>
      </c>
      <c r="AQ84" s="191">
        <v>366.843522416973</v>
      </c>
      <c r="AR84" s="191">
        <v>381.11257501133</v>
      </c>
      <c r="AS84" s="191">
        <v>389.916615758913</v>
      </c>
      <c r="AT84" s="191">
        <v>409.519045150361</v>
      </c>
      <c r="AU84" s="191">
        <v>425.784584972457</v>
      </c>
      <c r="AV84" s="191">
        <v>449.262961528357</v>
      </c>
      <c r="AW84" s="191">
        <v>456.496760993994</v>
      </c>
      <c r="AX84" s="191">
        <v>490.429148965149</v>
      </c>
      <c r="AY84" s="191">
        <v>507.57691467306</v>
      </c>
      <c r="AZ84" s="191">
        <v>559.639926352268</v>
      </c>
      <c r="BA84" s="191">
        <v>564.732808125929</v>
      </c>
      <c r="BB84" s="191">
        <v>596.830083191764</v>
      </c>
      <c r="BC84" s="191">
        <v>619.170676250409</v>
      </c>
      <c r="BD84" s="191">
        <v>647.009866302197</v>
      </c>
      <c r="BE84" s="192">
        <v>535.294500634011</v>
      </c>
      <c r="BF84" s="193">
        <v>-0.172664083635484</v>
      </c>
      <c r="BG84" s="193">
        <v>0.0467999179767995</v>
      </c>
      <c r="BH84" s="193">
        <v>0.00605007332383575</v>
      </c>
    </row>
    <row r="85" spans="8:8">
      <c r="A85" s="124" t="s">
        <v>170</v>
      </c>
      <c r="B85" s="191">
        <v>39.9827288239666</v>
      </c>
      <c r="C85" s="191">
        <v>40.7658780153487</v>
      </c>
      <c r="D85" s="191">
        <v>41.7314152071884</v>
      </c>
      <c r="E85" s="191">
        <v>42.7487979193731</v>
      </c>
      <c r="F85" s="191">
        <v>44.2822789940447</v>
      </c>
      <c r="G85" s="191">
        <v>44.9514703389554</v>
      </c>
      <c r="H85" s="191">
        <v>52.7987614336825</v>
      </c>
      <c r="I85" s="191">
        <v>55.5294428212554</v>
      </c>
      <c r="J85" s="191">
        <v>57.4756464028338</v>
      </c>
      <c r="K85" s="191">
        <v>59.7547347871396</v>
      </c>
      <c r="L85" s="191">
        <v>57.8654800344295</v>
      </c>
      <c r="M85" s="191">
        <v>59.8490701354252</v>
      </c>
      <c r="N85" s="191">
        <v>63.795832125964</v>
      </c>
      <c r="O85" s="191">
        <v>74.9176739905147</v>
      </c>
      <c r="P85" s="191">
        <v>76.2960047944115</v>
      </c>
      <c r="Q85" s="191">
        <v>75.9483708164288</v>
      </c>
      <c r="R85" s="191">
        <v>80.0770003135987</v>
      </c>
      <c r="S85" s="191">
        <v>74.9012866234818</v>
      </c>
      <c r="T85" s="191">
        <v>84.8009273549624</v>
      </c>
      <c r="U85" s="191">
        <v>78.0374502345485</v>
      </c>
      <c r="V85" s="191">
        <v>87.5181504896544</v>
      </c>
      <c r="W85" s="191">
        <v>84.4477005291019</v>
      </c>
      <c r="X85" s="191">
        <v>86.544845511887</v>
      </c>
      <c r="Y85" s="191">
        <v>90.9615077535029</v>
      </c>
      <c r="Z85" s="191">
        <v>93.042954254344</v>
      </c>
      <c r="AA85" s="191">
        <v>85.1102842148254</v>
      </c>
      <c r="AB85" s="191">
        <v>81.2207892962427</v>
      </c>
      <c r="AC85" s="191">
        <v>80.3713092127236</v>
      </c>
      <c r="AD85" s="191">
        <v>83.5176778761111</v>
      </c>
      <c r="AE85" s="191">
        <v>82.9069733841811</v>
      </c>
      <c r="AF85" s="191">
        <v>80.4535261239071</v>
      </c>
      <c r="AG85" s="191">
        <v>80.5888905164515</v>
      </c>
      <c r="AH85" s="191">
        <v>83.5809616621758</v>
      </c>
      <c r="AI85" s="191">
        <v>78.968526311568</v>
      </c>
      <c r="AJ85" s="191">
        <v>83.3258616402684</v>
      </c>
      <c r="AK85" s="191">
        <v>90.9222900324371</v>
      </c>
      <c r="AL85" s="191">
        <v>96.8003733570852</v>
      </c>
      <c r="AM85" s="191">
        <v>100.058970240043</v>
      </c>
      <c r="AN85" s="191">
        <v>108.898209527976</v>
      </c>
      <c r="AO85" s="191">
        <v>115.456267814966</v>
      </c>
      <c r="AP85" s="191">
        <v>107.882707372913</v>
      </c>
      <c r="AQ85" s="191">
        <v>124.589869065961</v>
      </c>
      <c r="AR85" s="191">
        <v>140.9086234531</v>
      </c>
      <c r="AS85" s="191">
        <v>160.93113058285</v>
      </c>
      <c r="AT85" s="191">
        <v>180.557626583817</v>
      </c>
      <c r="AU85" s="191">
        <v>197.147313116457</v>
      </c>
      <c r="AV85" s="191">
        <v>209.945123429162</v>
      </c>
      <c r="AW85" s="191">
        <v>221.440280118237</v>
      </c>
      <c r="AX85" s="191">
        <v>248.600924920326</v>
      </c>
      <c r="AY85" s="191">
        <v>266.800421384608</v>
      </c>
      <c r="AZ85" s="191">
        <v>262.744761117386</v>
      </c>
      <c r="BA85" s="191">
        <v>252.756207770574</v>
      </c>
      <c r="BB85" s="191">
        <v>239.256638192771</v>
      </c>
      <c r="BC85" s="191">
        <v>240.80665442989</v>
      </c>
      <c r="BD85" s="191">
        <v>232.095645400699</v>
      </c>
      <c r="BE85" s="192">
        <v>202.479637630917</v>
      </c>
      <c r="BF85" s="193">
        <v>-0.127602599862019</v>
      </c>
      <c r="BG85" s="193">
        <v>0.0254278666510945</v>
      </c>
      <c r="BH85" s="193">
        <v>0.00228849101345112</v>
      </c>
    </row>
    <row r="86" spans="8:8">
      <c r="A86" s="124" t="s">
        <v>171</v>
      </c>
      <c r="B86" s="191">
        <v>74.4477497364632</v>
      </c>
      <c r="C86" s="191">
        <v>80.2299991561094</v>
      </c>
      <c r="D86" s="191">
        <v>81.6123066359127</v>
      </c>
      <c r="E86" s="191">
        <v>81.3893134962439</v>
      </c>
      <c r="F86" s="191">
        <v>89.9158511356012</v>
      </c>
      <c r="G86" s="191">
        <v>98.77421633515</v>
      </c>
      <c r="H86" s="191">
        <v>129.480935857895</v>
      </c>
      <c r="I86" s="191">
        <v>138.277865339193</v>
      </c>
      <c r="J86" s="191">
        <v>152.987508346989</v>
      </c>
      <c r="K86" s="191">
        <v>158.600924431314</v>
      </c>
      <c r="L86" s="191">
        <v>173.127151836543</v>
      </c>
      <c r="M86" s="191">
        <v>212.762395584614</v>
      </c>
      <c r="N86" s="191">
        <v>231.33735131757</v>
      </c>
      <c r="O86" s="191">
        <v>250.034694595561</v>
      </c>
      <c r="P86" s="191">
        <v>283.121160555548</v>
      </c>
      <c r="Q86" s="191">
        <v>299.813188523711</v>
      </c>
      <c r="R86" s="191">
        <v>305.590143758604</v>
      </c>
      <c r="S86" s="191">
        <v>324.285021319379</v>
      </c>
      <c r="T86" s="191">
        <v>304.009780275091</v>
      </c>
      <c r="U86" s="191">
        <v>276.210535744987</v>
      </c>
      <c r="V86" s="191">
        <v>290.178628295321</v>
      </c>
      <c r="W86" s="191">
        <v>268.559910364394</v>
      </c>
      <c r="X86" s="191">
        <v>287.323670996985</v>
      </c>
      <c r="Y86" s="191">
        <v>298.087515098029</v>
      </c>
      <c r="Z86" s="191">
        <v>306.93065647138</v>
      </c>
      <c r="AA86" s="191">
        <v>298.247169920132</v>
      </c>
      <c r="AB86" s="191">
        <v>318.794894360004</v>
      </c>
      <c r="AC86" s="191">
        <v>346.897626083204</v>
      </c>
      <c r="AD86" s="191">
        <v>344.745465842271</v>
      </c>
      <c r="AE86" s="191">
        <v>346.374855403297</v>
      </c>
      <c r="AF86" s="191">
        <v>350.324915825226</v>
      </c>
      <c r="AG86" s="191">
        <v>368.99254095652</v>
      </c>
      <c r="AH86" s="191">
        <v>368.535311061823</v>
      </c>
      <c r="AI86" s="191">
        <v>373.85024423965</v>
      </c>
      <c r="AJ86" s="191">
        <v>396.243272821612</v>
      </c>
      <c r="AK86" s="191">
        <v>390.599538778257</v>
      </c>
      <c r="AL86" s="191">
        <v>407.021373223014</v>
      </c>
      <c r="AM86" s="191">
        <v>427.511618492918</v>
      </c>
      <c r="AN86" s="191">
        <v>424.214441605534</v>
      </c>
      <c r="AO86" s="191">
        <v>444.472730753433</v>
      </c>
      <c r="AP86" s="191">
        <v>464.79294700816</v>
      </c>
      <c r="AQ86" s="191">
        <v>432.808361801327</v>
      </c>
      <c r="AR86" s="191">
        <v>446.492150519235</v>
      </c>
      <c r="AS86" s="191">
        <v>507.999870281099</v>
      </c>
      <c r="AT86" s="191">
        <v>511.790504663807</v>
      </c>
      <c r="AU86" s="191">
        <v>544.014377562765</v>
      </c>
      <c r="AV86" s="191">
        <v>548.538103500163</v>
      </c>
      <c r="AW86" s="191">
        <v>572.986658894134</v>
      </c>
      <c r="AX86" s="191">
        <v>586.109083545859</v>
      </c>
      <c r="AY86" s="191">
        <v>549.41232580386</v>
      </c>
      <c r="AZ86" s="191">
        <v>565.533368713586</v>
      </c>
      <c r="BA86" s="191">
        <v>633.833068403311</v>
      </c>
      <c r="BB86" s="191">
        <v>696.812003817104</v>
      </c>
      <c r="BC86" s="191">
        <v>808.008446439007</v>
      </c>
      <c r="BD86" s="191">
        <v>816.357376517722</v>
      </c>
      <c r="BE86" s="192">
        <v>726.432937040207</v>
      </c>
      <c r="BF86" s="193">
        <v>-0.110153276082467</v>
      </c>
      <c r="BG86" s="193">
        <v>0.0478010027302083</v>
      </c>
      <c r="BH86" s="193">
        <v>0.00821038237593912</v>
      </c>
    </row>
    <row r="87" spans="8:8">
      <c r="A87" s="124" t="s">
        <v>172</v>
      </c>
      <c r="B87" s="191">
        <v>28.0828540817202</v>
      </c>
      <c r="C87" s="191">
        <v>31.1705603101774</v>
      </c>
      <c r="D87" s="191">
        <v>33.3483690853107</v>
      </c>
      <c r="E87" s="191">
        <v>37.9982901759548</v>
      </c>
      <c r="F87" s="191">
        <v>42.4829985848703</v>
      </c>
      <c r="G87" s="191">
        <v>46.0776833652579</v>
      </c>
      <c r="H87" s="191">
        <v>43.1732398529871</v>
      </c>
      <c r="I87" s="191">
        <v>50.1900448998312</v>
      </c>
      <c r="J87" s="191">
        <v>64.2469755562909</v>
      </c>
      <c r="K87" s="191">
        <v>70.1672626941253</v>
      </c>
      <c r="L87" s="191">
        <v>71.896701524348</v>
      </c>
      <c r="M87" s="191">
        <v>93.6563551903639</v>
      </c>
      <c r="N87" s="191">
        <v>106.449132276621</v>
      </c>
      <c r="O87" s="191">
        <v>116.661737477293</v>
      </c>
      <c r="P87" s="191">
        <v>127.459984717277</v>
      </c>
      <c r="Q87" s="191">
        <v>142.706604933417</v>
      </c>
      <c r="R87" s="191">
        <v>158.636962003579</v>
      </c>
      <c r="S87" s="191">
        <v>171.644464524024</v>
      </c>
      <c r="T87" s="191">
        <v>180.263572470063</v>
      </c>
      <c r="U87" s="191">
        <v>173.467296760917</v>
      </c>
      <c r="V87" s="191">
        <v>183.1503832913</v>
      </c>
      <c r="W87" s="191">
        <v>176.869276810176</v>
      </c>
      <c r="X87" s="191">
        <v>205.3160137182</v>
      </c>
      <c r="Y87" s="191">
        <v>211.046491999508</v>
      </c>
      <c r="Z87" s="191">
        <v>215.165349060665</v>
      </c>
      <c r="AA87" s="191">
        <v>216.42581481409</v>
      </c>
      <c r="AB87" s="191">
        <v>219.168488003914</v>
      </c>
      <c r="AC87" s="191">
        <v>210.160851898666</v>
      </c>
      <c r="AD87" s="191">
        <v>235.654201789954</v>
      </c>
      <c r="AE87" s="191">
        <v>253.253078502283</v>
      </c>
      <c r="AF87" s="191">
        <v>266.073943972603</v>
      </c>
      <c r="AG87" s="191">
        <v>266.579059289617</v>
      </c>
      <c r="AH87" s="191">
        <v>279.45967</v>
      </c>
      <c r="AI87" s="191">
        <v>292.854793287671</v>
      </c>
      <c r="AJ87" s="191">
        <v>305.542465753425</v>
      </c>
      <c r="AK87" s="191">
        <v>321.354726775956</v>
      </c>
      <c r="AL87" s="191">
        <v>321.079315068493</v>
      </c>
      <c r="AM87" s="191">
        <v>318.059178082192</v>
      </c>
      <c r="AN87" s="191">
        <v>339.774328767123</v>
      </c>
      <c r="AO87" s="191">
        <v>339.620737704918</v>
      </c>
      <c r="AP87" s="191">
        <v>364.223175342466</v>
      </c>
      <c r="AQ87" s="191">
        <v>376.86398630137</v>
      </c>
      <c r="AR87" s="191">
        <v>348.928106849315</v>
      </c>
      <c r="AS87" s="191">
        <v>362.919415300546</v>
      </c>
      <c r="AT87" s="191">
        <v>386.89104109589</v>
      </c>
      <c r="AU87" s="191">
        <v>390.743849315068</v>
      </c>
      <c r="AV87" s="191">
        <v>262.452131506849</v>
      </c>
      <c r="AW87" s="191">
        <v>330.446251890112</v>
      </c>
      <c r="AX87" s="191">
        <v>347.186157739945</v>
      </c>
      <c r="AY87" s="191">
        <v>357.387969863014</v>
      </c>
      <c r="AZ87" s="191">
        <v>317.996024160801</v>
      </c>
      <c r="BA87" s="191">
        <v>292.525162344549</v>
      </c>
      <c r="BB87" s="191">
        <v>302.893413586728</v>
      </c>
      <c r="BC87" s="191">
        <v>308.042971213604</v>
      </c>
      <c r="BD87" s="191">
        <v>318.211185675225</v>
      </c>
      <c r="BE87" s="192">
        <v>261.885439861811</v>
      </c>
      <c r="BF87" s="193">
        <v>-0.177007435153149</v>
      </c>
      <c r="BG87" s="193">
        <v>-0.0193530614697307</v>
      </c>
      <c r="BH87" s="193">
        <v>0.00295991479780255</v>
      </c>
    </row>
    <row r="88" spans="8:8">
      <c r="A88" s="124" t="s">
        <v>173</v>
      </c>
      <c r="B88" s="191">
        <v>4.1871734559158</v>
      </c>
      <c r="C88" s="191">
        <v>4.282049684825</v>
      </c>
      <c r="D88" s="191">
        <v>4.43938195554307</v>
      </c>
      <c r="E88" s="191">
        <v>4.53182538100222</v>
      </c>
      <c r="F88" s="191">
        <v>4.66388512207587</v>
      </c>
      <c r="G88" s="191">
        <v>4.79692862295471</v>
      </c>
      <c r="H88" s="191">
        <v>4.95690065728033</v>
      </c>
      <c r="I88" s="191">
        <v>5.15965618613023</v>
      </c>
      <c r="J88" s="191">
        <v>5.67906466334941</v>
      </c>
      <c r="K88" s="191">
        <v>6.81154146723339</v>
      </c>
      <c r="L88" s="191">
        <v>6.90346208166474</v>
      </c>
      <c r="M88" s="191">
        <v>6.45282268362494</v>
      </c>
      <c r="N88" s="191">
        <v>6.4912920154346</v>
      </c>
      <c r="O88" s="191">
        <v>7.18703927997668</v>
      </c>
      <c r="P88" s="191">
        <v>7.74736797825259</v>
      </c>
      <c r="Q88" s="191">
        <v>7.97930372480698</v>
      </c>
      <c r="R88" s="191">
        <v>9.2427044932095</v>
      </c>
      <c r="S88" s="191">
        <v>9.32790342976051</v>
      </c>
      <c r="T88" s="191">
        <v>9.44649230309786</v>
      </c>
      <c r="U88" s="191">
        <v>9.64670524101085</v>
      </c>
      <c r="V88" s="191">
        <v>11.295112021999</v>
      </c>
      <c r="W88" s="191">
        <v>12.1476656560417</v>
      </c>
      <c r="X88" s="191">
        <v>12.7696408491229</v>
      </c>
      <c r="Y88" s="191">
        <v>13.5502285526026</v>
      </c>
      <c r="Z88" s="191">
        <v>15.1873907146263</v>
      </c>
      <c r="AA88" s="191">
        <v>21.3380639883991</v>
      </c>
      <c r="AB88" s="191">
        <v>20.9161369863014</v>
      </c>
      <c r="AC88" s="191">
        <v>23.6809972677596</v>
      </c>
      <c r="AD88" s="191">
        <v>24.0188082191781</v>
      </c>
      <c r="AE88" s="191">
        <v>24.5632328767123</v>
      </c>
      <c r="AF88" s="191">
        <v>27.1485342465753</v>
      </c>
      <c r="AG88" s="191">
        <v>27.4741994535519</v>
      </c>
      <c r="AH88" s="191">
        <v>29.5886422149315</v>
      </c>
      <c r="AI88" s="191">
        <v>30.8022025042466</v>
      </c>
      <c r="AJ88" s="191">
        <v>32.5619652179452</v>
      </c>
      <c r="AK88" s="191">
        <v>33.261106322541</v>
      </c>
      <c r="AL88" s="191">
        <v>36.6868198893151</v>
      </c>
      <c r="AM88" s="191">
        <v>35.3836178082192</v>
      </c>
      <c r="AN88" s="191">
        <v>36.9582054383562</v>
      </c>
      <c r="AO88" s="191">
        <v>37.1665773087432</v>
      </c>
      <c r="AP88" s="191">
        <v>38.8491294657534</v>
      </c>
      <c r="AQ88" s="191">
        <v>39.5923863013699</v>
      </c>
      <c r="AR88" s="191">
        <v>41.2303369863014</v>
      </c>
      <c r="AS88" s="191">
        <v>44.9877404371585</v>
      </c>
      <c r="AT88" s="191">
        <v>45.9703917808219</v>
      </c>
      <c r="AU88" s="191">
        <v>47.7210657534247</v>
      </c>
      <c r="AV88" s="191">
        <v>49.2692630136986</v>
      </c>
      <c r="AW88" s="191">
        <v>50.7492850773224</v>
      </c>
      <c r="AX88" s="191">
        <v>54.2960772208219</v>
      </c>
      <c r="AY88" s="191">
        <v>55.8109603871233</v>
      </c>
      <c r="AZ88" s="191">
        <v>58.323072472411</v>
      </c>
      <c r="BA88" s="191">
        <v>59.1895988028464</v>
      </c>
      <c r="BB88" s="191">
        <v>59.8534798413151</v>
      </c>
      <c r="BC88" s="191">
        <v>61.3358511835617</v>
      </c>
      <c r="BD88" s="191">
        <v>61.4526268777356</v>
      </c>
      <c r="BE88" s="192">
        <v>56.5443273428249</v>
      </c>
      <c r="BF88" s="193">
        <v>-0.0798712729510499</v>
      </c>
      <c r="BG88" s="193">
        <v>0.0294522916191509</v>
      </c>
      <c r="BH88" s="193">
        <v>6.39082460338891E-4</v>
      </c>
    </row>
    <row r="89" spans="8:8" s="189" ht="10.2" customFormat="1">
      <c r="A89" s="134" t="s">
        <v>174</v>
      </c>
      <c r="B89" s="194">
        <v>552.231932107086</v>
      </c>
      <c r="C89" s="194">
        <v>603.237323496782</v>
      </c>
      <c r="D89" s="194">
        <v>601.077564726153</v>
      </c>
      <c r="E89" s="194">
        <v>632.618907090692</v>
      </c>
      <c r="F89" s="194">
        <v>646.668008363635</v>
      </c>
      <c r="G89" s="194">
        <v>712.363136869006</v>
      </c>
      <c r="H89" s="194">
        <v>803.975551161952</v>
      </c>
      <c r="I89" s="194">
        <v>870.740587876242</v>
      </c>
      <c r="J89" s="194">
        <v>938.441846204572</v>
      </c>
      <c r="K89" s="194">
        <v>971.403595292845</v>
      </c>
      <c r="L89" s="194">
        <v>1018.17637095693</v>
      </c>
      <c r="M89" s="194">
        <v>1127.53125148316</v>
      </c>
      <c r="N89" s="194">
        <v>1197.87431418698</v>
      </c>
      <c r="O89" s="194">
        <v>1264.89403120463</v>
      </c>
      <c r="P89" s="194">
        <v>1349.63434531907</v>
      </c>
      <c r="Q89" s="194">
        <v>1422.85650736233</v>
      </c>
      <c r="R89" s="194">
        <v>1516.31216354054</v>
      </c>
      <c r="S89" s="194">
        <v>1592.90866579691</v>
      </c>
      <c r="T89" s="194">
        <v>1644.82463329611</v>
      </c>
      <c r="U89" s="194">
        <v>1679.56251574569</v>
      </c>
      <c r="V89" s="194">
        <v>1725.86544542133</v>
      </c>
      <c r="W89" s="194">
        <v>1701.93245280767</v>
      </c>
      <c r="X89" s="194">
        <v>1798.32184579064</v>
      </c>
      <c r="Y89" s="194">
        <v>1869.44970050587</v>
      </c>
      <c r="Z89" s="194">
        <v>1944.76073157543</v>
      </c>
      <c r="AA89" s="194">
        <v>1978.68771638549</v>
      </c>
      <c r="AB89" s="194">
        <v>1983.65457548029</v>
      </c>
      <c r="AC89" s="194">
        <v>2019.79516073019</v>
      </c>
      <c r="AD89" s="194">
        <v>2046.19709811875</v>
      </c>
      <c r="AE89" s="194">
        <v>2117.17412678272</v>
      </c>
      <c r="AF89" s="194">
        <v>2192.61351958539</v>
      </c>
      <c r="AG89" s="194">
        <v>2238.03250677044</v>
      </c>
      <c r="AH89" s="194">
        <v>2307.01779840357</v>
      </c>
      <c r="AI89" s="194">
        <v>2367.56414383454</v>
      </c>
      <c r="AJ89" s="194">
        <v>2452.70281247425</v>
      </c>
      <c r="AK89" s="194">
        <v>2465.41107602282</v>
      </c>
      <c r="AL89" s="194">
        <v>2504.56544496505</v>
      </c>
      <c r="AM89" s="194">
        <v>2564.82078869805</v>
      </c>
      <c r="AN89" s="194">
        <v>2641.14516861376</v>
      </c>
      <c r="AO89" s="194">
        <v>2726.31384447679</v>
      </c>
      <c r="AP89" s="194">
        <v>2892.75145866389</v>
      </c>
      <c r="AQ89" s="194">
        <v>2913.28297772115</v>
      </c>
      <c r="AR89" s="194">
        <v>3023.18163772975</v>
      </c>
      <c r="AS89" s="194">
        <v>3176.64785947052</v>
      </c>
      <c r="AT89" s="194">
        <v>3307.90541176098</v>
      </c>
      <c r="AU89" s="194">
        <v>3466.91230804528</v>
      </c>
      <c r="AV89" s="194">
        <v>3382.60277673702</v>
      </c>
      <c r="AW89" s="194">
        <v>3553.16231912193</v>
      </c>
      <c r="AX89" s="194">
        <v>3691.35810399887</v>
      </c>
      <c r="AY89" s="194">
        <v>3748.76475878201</v>
      </c>
      <c r="AZ89" s="194">
        <v>3877.48595074601</v>
      </c>
      <c r="BA89" s="194">
        <v>3905.76258352195</v>
      </c>
      <c r="BB89" s="194">
        <v>3955.85817250074</v>
      </c>
      <c r="BC89" s="194">
        <v>4044.57255289137</v>
      </c>
      <c r="BD89" s="194">
        <v>4097.65489140327</v>
      </c>
      <c r="BE89" s="194">
        <v>3558.99437152463</v>
      </c>
      <c r="BF89" s="196">
        <v>-0.131455804394052</v>
      </c>
      <c r="BG89" s="196">
        <v>0.0216408027047974</v>
      </c>
      <c r="BH89" s="196">
        <v>0.0402249170901993</v>
      </c>
    </row>
    <row r="90" spans="8:8">
      <c r="B90" s="191"/>
      <c r="C90" s="191"/>
      <c r="D90" s="191"/>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1"/>
      <c r="AG90" s="191"/>
      <c r="AH90" s="191"/>
      <c r="AI90" s="191"/>
      <c r="AJ90" s="191"/>
      <c r="AK90" s="191"/>
      <c r="AL90" s="191"/>
      <c r="AM90" s="191"/>
      <c r="AN90" s="191"/>
      <c r="AO90" s="191"/>
      <c r="AP90" s="191"/>
      <c r="AQ90" s="191"/>
      <c r="AR90" s="191"/>
      <c r="AS90" s="191"/>
      <c r="AT90" s="191"/>
      <c r="AU90" s="191"/>
      <c r="AV90" s="191"/>
      <c r="AW90" s="191"/>
      <c r="AX90" s="191"/>
      <c r="AY90" s="191"/>
      <c r="AZ90" s="191"/>
      <c r="BA90" s="191"/>
      <c r="BB90" s="191"/>
      <c r="BC90" s="191"/>
      <c r="BD90" s="191"/>
      <c r="BE90" s="192"/>
      <c r="BF90" s="193"/>
      <c r="BG90" s="193"/>
      <c r="BH90" s="193"/>
    </row>
    <row r="91" spans="8:8">
      <c r="A91" s="124" t="s">
        <v>175</v>
      </c>
      <c r="B91" s="191">
        <v>343.871534246575</v>
      </c>
      <c r="C91" s="191">
        <v>367.427506849315</v>
      </c>
      <c r="D91" s="191">
        <v>401.463178082192</v>
      </c>
      <c r="E91" s="191">
        <v>435.991174863388</v>
      </c>
      <c r="F91" s="191">
        <v>450.960821917808</v>
      </c>
      <c r="G91" s="191">
        <v>496.753506849315</v>
      </c>
      <c r="H91" s="191">
        <v>523.10101369863</v>
      </c>
      <c r="I91" s="191">
        <v>532.159371584699</v>
      </c>
      <c r="J91" s="191">
        <v>569.900630136986</v>
      </c>
      <c r="K91" s="191">
        <v>603.855643835617</v>
      </c>
      <c r="L91" s="191">
        <v>600.008273972603</v>
      </c>
      <c r="M91" s="191">
        <v>612.664781420765</v>
      </c>
      <c r="N91" s="191">
        <v>643.164630136986</v>
      </c>
      <c r="O91" s="191">
        <v>665.029005145213</v>
      </c>
      <c r="P91" s="191">
        <v>674.612056403965</v>
      </c>
      <c r="Q91" s="191">
        <v>642.277713721404</v>
      </c>
      <c r="R91" s="191">
        <v>635.157125667141</v>
      </c>
      <c r="S91" s="191">
        <v>628.053275853037</v>
      </c>
      <c r="T91" s="191">
        <v>572.253466962916</v>
      </c>
      <c r="U91" s="191">
        <v>589.314291510682</v>
      </c>
      <c r="V91" s="191">
        <v>599.214345661835</v>
      </c>
      <c r="W91" s="191">
        <v>590.561513098184</v>
      </c>
      <c r="X91" s="191">
        <v>606.759890837306</v>
      </c>
      <c r="Y91" s="191">
        <v>632.96952425923</v>
      </c>
      <c r="Z91" s="191">
        <v>662.207105910389</v>
      </c>
      <c r="AA91" s="191">
        <v>681.394990333553</v>
      </c>
      <c r="AB91" s="191">
        <v>658.471374917596</v>
      </c>
      <c r="AC91" s="191">
        <v>671.964955329926</v>
      </c>
      <c r="AD91" s="191">
        <v>695.116762586778</v>
      </c>
      <c r="AE91" s="191">
        <v>720.3530630445</v>
      </c>
      <c r="AF91" s="191">
        <v>775.411337907038</v>
      </c>
      <c r="AG91" s="191">
        <v>792.937026173399</v>
      </c>
      <c r="AH91" s="191">
        <v>810.858457597819</v>
      </c>
      <c r="AI91" s="191">
        <v>812.983872330349</v>
      </c>
      <c r="AJ91" s="191">
        <v>828.962475640536</v>
      </c>
      <c r="AK91" s="191">
        <v>827.437427894801</v>
      </c>
      <c r="AL91" s="191">
        <v>830.226366225878</v>
      </c>
      <c r="AM91" s="191">
        <v>840.213509242381</v>
      </c>
      <c r="AN91" s="191">
        <v>835.707032840295</v>
      </c>
      <c r="AO91" s="191">
        <v>849.023773327071</v>
      </c>
      <c r="AP91" s="191">
        <v>865.320980700538</v>
      </c>
      <c r="AQ91" s="191">
        <v>893.347069280921</v>
      </c>
      <c r="AR91" s="191">
        <v>908.123258375171</v>
      </c>
      <c r="AS91" s="191">
        <v>904.725711915385</v>
      </c>
      <c r="AT91" s="191">
        <v>883.898371884714</v>
      </c>
      <c r="AU91" s="191">
        <v>891.936399342838</v>
      </c>
      <c r="AV91" s="191">
        <v>932.629447731313</v>
      </c>
      <c r="AW91" s="191">
        <v>961.07621173441</v>
      </c>
      <c r="AX91" s="191">
        <v>992.321125747864</v>
      </c>
      <c r="AY91" s="191">
        <v>993.521281909803</v>
      </c>
      <c r="AZ91" s="191">
        <v>985.228359602333</v>
      </c>
      <c r="BA91" s="191">
        <v>988.00065047606</v>
      </c>
      <c r="BB91" s="191">
        <v>1029.59062204974</v>
      </c>
      <c r="BC91" s="191">
        <v>1040.5890520954</v>
      </c>
      <c r="BD91" s="191">
        <v>1031.37660043951</v>
      </c>
      <c r="BE91" s="192">
        <v>889.928641763109</v>
      </c>
      <c r="BF91" s="193">
        <v>-0.137144820443011</v>
      </c>
      <c r="BG91" s="193">
        <v>0.0155504291233342</v>
      </c>
      <c r="BH91" s="193">
        <v>0.0100582642438346</v>
      </c>
    </row>
    <row r="92" spans="8:8">
      <c r="A92" s="124" t="s">
        <v>176</v>
      </c>
      <c r="B92" s="191" t="s">
        <v>114</v>
      </c>
      <c r="C92" s="191" t="s">
        <v>114</v>
      </c>
      <c r="D92" s="191" t="s">
        <v>114</v>
      </c>
      <c r="E92" s="191" t="s">
        <v>114</v>
      </c>
      <c r="F92" s="191" t="s">
        <v>114</v>
      </c>
      <c r="G92" s="191" t="s">
        <v>114</v>
      </c>
      <c r="H92" s="191">
        <v>14.0060547945205</v>
      </c>
      <c r="I92" s="191">
        <v>16.8675683060109</v>
      </c>
      <c r="J92" s="191">
        <v>18.9746849315069</v>
      </c>
      <c r="K92" s="191">
        <v>19.6263835616438</v>
      </c>
      <c r="L92" s="191">
        <v>23.1028493150685</v>
      </c>
      <c r="M92" s="191">
        <v>24.9305191256831</v>
      </c>
      <c r="N92" s="191">
        <v>24.5833150684931</v>
      </c>
      <c r="O92" s="191">
        <v>26.1939452054794</v>
      </c>
      <c r="P92" s="191">
        <v>28.924301369863</v>
      </c>
      <c r="Q92" s="191">
        <v>32.3551366120219</v>
      </c>
      <c r="R92" s="191">
        <v>33.5943561643836</v>
      </c>
      <c r="S92" s="191">
        <v>33.1908219178082</v>
      </c>
      <c r="T92" s="191">
        <v>29.6812602739726</v>
      </c>
      <c r="U92" s="191">
        <v>29.8518306010929</v>
      </c>
      <c r="V92" s="191">
        <v>33.589698630137</v>
      </c>
      <c r="W92" s="191">
        <v>36.1425479452055</v>
      </c>
      <c r="X92" s="191">
        <v>35.7511506849315</v>
      </c>
      <c r="Y92" s="191">
        <v>35.8036885245902</v>
      </c>
      <c r="Z92" s="191">
        <v>39.3912328767123</v>
      </c>
      <c r="AA92" s="191">
        <v>38.2249589041096</v>
      </c>
      <c r="AB92" s="191">
        <v>35.4243835616438</v>
      </c>
      <c r="AC92" s="191">
        <v>39.2505737704918</v>
      </c>
      <c r="AD92" s="191">
        <v>44.0738630136986</v>
      </c>
      <c r="AE92" s="191">
        <v>46.1440547945206</v>
      </c>
      <c r="AF92" s="191">
        <v>60.0849589041096</v>
      </c>
      <c r="AG92" s="191">
        <v>61.0924863387978</v>
      </c>
      <c r="AH92" s="191">
        <v>70.5607945205479</v>
      </c>
      <c r="AI92" s="191">
        <v>78.1181369863014</v>
      </c>
      <c r="AJ92" s="191">
        <v>69.2377808219178</v>
      </c>
      <c r="AK92" s="191">
        <v>67.9705737704918</v>
      </c>
      <c r="AL92" s="191">
        <v>81.3792602739726</v>
      </c>
      <c r="AM92" s="191">
        <v>81.7664963561644</v>
      </c>
      <c r="AN92" s="191">
        <v>84.9147816712329</v>
      </c>
      <c r="AO92" s="191">
        <v>79.278176420765</v>
      </c>
      <c r="AP92" s="191">
        <v>79.9260238082192</v>
      </c>
      <c r="AQ92" s="191">
        <v>80.6288594246575</v>
      </c>
      <c r="AR92" s="191">
        <v>76.2110771232877</v>
      </c>
      <c r="AS92" s="191">
        <v>77.115004863388</v>
      </c>
      <c r="AT92" s="191">
        <v>72.3449471506849</v>
      </c>
      <c r="AU92" s="191">
        <v>80.6378540273973</v>
      </c>
      <c r="AV92" s="191">
        <v>103.681151479452</v>
      </c>
      <c r="AW92" s="191">
        <v>109.765858387978</v>
      </c>
      <c r="AX92" s="191">
        <v>107.658323342466</v>
      </c>
      <c r="AY92" s="191">
        <v>120.398105523806</v>
      </c>
      <c r="AZ92" s="191">
        <v>127.479732267282</v>
      </c>
      <c r="BA92" s="191">
        <v>138.188547405899</v>
      </c>
      <c r="BB92" s="191">
        <v>155.629302178592</v>
      </c>
      <c r="BC92" s="191">
        <v>178.087269010317</v>
      </c>
      <c r="BD92" s="191">
        <v>175.718981615771</v>
      </c>
      <c r="BE92" s="192">
        <v>154.296128074691</v>
      </c>
      <c r="BF92" s="193">
        <v>-0.121915420543031</v>
      </c>
      <c r="BG92" s="193">
        <v>0.0928009085086026</v>
      </c>
      <c r="BH92" s="193">
        <v>0.00174390524716801</v>
      </c>
    </row>
    <row r="93" spans="8:8">
      <c r="A93" s="124" t="s">
        <v>177</v>
      </c>
      <c r="B93" s="191">
        <v>215.493506849315</v>
      </c>
      <c r="C93" s="191">
        <v>276.665479452055</v>
      </c>
      <c r="D93" s="191">
        <v>273.294136986301</v>
      </c>
      <c r="E93" s="191">
        <v>298.005710382514</v>
      </c>
      <c r="F93" s="191">
        <v>400.560931506849</v>
      </c>
      <c r="G93" s="191">
        <v>554.224465753425</v>
      </c>
      <c r="H93" s="191">
        <v>753.265287671233</v>
      </c>
      <c r="I93" s="191">
        <v>864.588032786885</v>
      </c>
      <c r="J93" s="191">
        <v>1058.32323287671</v>
      </c>
      <c r="K93" s="191">
        <v>1216.71035616438</v>
      </c>
      <c r="L93" s="191">
        <v>1341.99646575342</v>
      </c>
      <c r="M93" s="191">
        <v>1534.12620218579</v>
      </c>
      <c r="N93" s="191">
        <v>1624.8955890411</v>
      </c>
      <c r="O93" s="191">
        <v>1819.06123287671</v>
      </c>
      <c r="P93" s="191">
        <v>1827.10038356164</v>
      </c>
      <c r="Q93" s="191">
        <v>1706.83533703801</v>
      </c>
      <c r="R93" s="191">
        <v>1625.3579116763</v>
      </c>
      <c r="S93" s="191">
        <v>1613.61120146349</v>
      </c>
      <c r="T93" s="191">
        <v>1654.32621153325</v>
      </c>
      <c r="U93" s="191">
        <v>1712.88783544944</v>
      </c>
      <c r="V93" s="191">
        <v>1807.44441200798</v>
      </c>
      <c r="W93" s="191">
        <v>1924.95450162151</v>
      </c>
      <c r="X93" s="191">
        <v>2048.28395587682</v>
      </c>
      <c r="Y93" s="191">
        <v>2202.92457175948</v>
      </c>
      <c r="Z93" s="191">
        <v>2315.06886828446</v>
      </c>
      <c r="AA93" s="191">
        <v>2296.88891103593</v>
      </c>
      <c r="AB93" s="191">
        <v>2490.56893725239</v>
      </c>
      <c r="AC93" s="191">
        <v>2704.88128940353</v>
      </c>
      <c r="AD93" s="191">
        <v>3013.47084637834</v>
      </c>
      <c r="AE93" s="191">
        <v>3068.82054283422</v>
      </c>
      <c r="AF93" s="191">
        <v>3342.23227958307</v>
      </c>
      <c r="AG93" s="191">
        <v>3659.89387594151</v>
      </c>
      <c r="AH93" s="191">
        <v>4007.37867770798</v>
      </c>
      <c r="AI93" s="191">
        <v>4139.01042725762</v>
      </c>
      <c r="AJ93" s="191">
        <v>4386.981938801</v>
      </c>
      <c r="AK93" s="191">
        <v>4696.92368315434</v>
      </c>
      <c r="AL93" s="191">
        <v>4809.61354444663</v>
      </c>
      <c r="AM93" s="191">
        <v>5200.21757884034</v>
      </c>
      <c r="AN93" s="191">
        <v>5781.16807176577</v>
      </c>
      <c r="AO93" s="191">
        <v>6737.61103867024</v>
      </c>
      <c r="AP93" s="191">
        <v>6878.04690385513</v>
      </c>
      <c r="AQ93" s="191">
        <v>7402.37046020785</v>
      </c>
      <c r="AR93" s="191">
        <v>7777.57929986339</v>
      </c>
      <c r="AS93" s="191">
        <v>7904.18948286052</v>
      </c>
      <c r="AT93" s="191">
        <v>8240.40893510338</v>
      </c>
      <c r="AU93" s="191">
        <v>9389.60627096933</v>
      </c>
      <c r="AV93" s="191">
        <v>9738.76721990713</v>
      </c>
      <c r="AW93" s="191">
        <v>10170.0457129541</v>
      </c>
      <c r="AX93" s="191">
        <v>10667.7601987933</v>
      </c>
      <c r="AY93" s="191">
        <v>11120.4169757321</v>
      </c>
      <c r="AZ93" s="191">
        <v>12066.4853768356</v>
      </c>
      <c r="BA93" s="191">
        <v>12499.283711044</v>
      </c>
      <c r="BB93" s="191">
        <v>13137.0102398987</v>
      </c>
      <c r="BC93" s="191">
        <v>13575.8192197042</v>
      </c>
      <c r="BD93" s="191">
        <v>14005.0985251349</v>
      </c>
      <c r="BE93" s="192">
        <v>14224.627229338</v>
      </c>
      <c r="BF93" s="193">
        <v>0.0156749132331397</v>
      </c>
      <c r="BG93" s="193">
        <v>0.054468815055752</v>
      </c>
      <c r="BH93" s="193">
        <v>0.160771384050826</v>
      </c>
    </row>
    <row r="94" spans="8:8">
      <c r="A94" s="124" t="s">
        <v>178</v>
      </c>
      <c r="B94" s="191">
        <v>40.6119543945206</v>
      </c>
      <c r="C94" s="191">
        <v>44.7458846027397</v>
      </c>
      <c r="D94" s="191">
        <v>53.5718466983562</v>
      </c>
      <c r="E94" s="191">
        <v>58.3382884540984</v>
      </c>
      <c r="F94" s="191">
        <v>69.5682066252055</v>
      </c>
      <c r="G94" s="191">
        <v>74.8960783183562</v>
      </c>
      <c r="H94" s="191">
        <v>79.6213150684931</v>
      </c>
      <c r="I94" s="191">
        <v>90.0056284153006</v>
      </c>
      <c r="J94" s="191">
        <v>93.9209315068493</v>
      </c>
      <c r="K94" s="191">
        <v>96.4362465753425</v>
      </c>
      <c r="L94" s="191">
        <v>91.1737534246575</v>
      </c>
      <c r="M94" s="191">
        <v>107.114672131148</v>
      </c>
      <c r="N94" s="191">
        <v>115.773150684932</v>
      </c>
      <c r="O94" s="191">
        <v>120.46402739726</v>
      </c>
      <c r="P94" s="191">
        <v>123.752712328767</v>
      </c>
      <c r="Q94" s="191">
        <v>125.878442622951</v>
      </c>
      <c r="R94" s="191">
        <v>133.918191780822</v>
      </c>
      <c r="S94" s="191">
        <v>130.887835616438</v>
      </c>
      <c r="T94" s="191">
        <v>117.483315068493</v>
      </c>
      <c r="U94" s="191">
        <v>109.398743169399</v>
      </c>
      <c r="V94" s="191">
        <v>103.48501369863</v>
      </c>
      <c r="W94" s="191">
        <v>102.139534246575</v>
      </c>
      <c r="X94" s="191">
        <v>100.851917808219</v>
      </c>
      <c r="Y94" s="191">
        <v>115.280081967213</v>
      </c>
      <c r="Z94" s="191">
        <v>123.309397260274</v>
      </c>
      <c r="AA94" s="191">
        <v>130.513205479452</v>
      </c>
      <c r="AB94" s="191">
        <v>130.774794520548</v>
      </c>
      <c r="AC94" s="191">
        <v>166.43237704918</v>
      </c>
      <c r="AD94" s="191">
        <v>173.89904109589</v>
      </c>
      <c r="AE94" s="191">
        <v>186.313616438356</v>
      </c>
      <c r="AF94" s="191">
        <v>198.778849315068</v>
      </c>
      <c r="AG94" s="191">
        <v>194.143524590164</v>
      </c>
      <c r="AH94" s="191">
        <v>192.52498630137</v>
      </c>
      <c r="AI94" s="191">
        <v>184.721287671233</v>
      </c>
      <c r="AJ94" s="191">
        <v>197.291671232877</v>
      </c>
      <c r="AK94" s="191">
        <v>204.138743169399</v>
      </c>
      <c r="AL94" s="191">
        <v>242.331808219178</v>
      </c>
      <c r="AM94" s="191">
        <v>265.654136986301</v>
      </c>
      <c r="AN94" s="191">
        <v>267.132794520548</v>
      </c>
      <c r="AO94" s="191">
        <v>311.39349726776</v>
      </c>
      <c r="AP94" s="191">
        <v>283.132301369863</v>
      </c>
      <c r="AQ94" s="191">
        <v>303.069303956459</v>
      </c>
      <c r="AR94" s="191">
        <v>321.947471439757</v>
      </c>
      <c r="AS94" s="191">
        <v>291.635044412278</v>
      </c>
      <c r="AT94" s="191">
        <v>331.593213049805</v>
      </c>
      <c r="AU94" s="191">
        <v>358.982743793146</v>
      </c>
      <c r="AV94" s="191">
        <v>360.271945990648</v>
      </c>
      <c r="AW94" s="191">
        <v>344.198253686419</v>
      </c>
      <c r="AX94" s="191">
        <v>351.568493232359</v>
      </c>
      <c r="AY94" s="191">
        <v>335.731017534811</v>
      </c>
      <c r="AZ94" s="191">
        <v>367.38913187399</v>
      </c>
      <c r="BA94" s="191">
        <v>380.081735112743</v>
      </c>
      <c r="BB94" s="191">
        <v>427.62040418877</v>
      </c>
      <c r="BC94" s="191">
        <v>434.574505206325</v>
      </c>
      <c r="BD94" s="191">
        <v>408.402240019456</v>
      </c>
      <c r="BE94" s="192">
        <v>285.197800621292</v>
      </c>
      <c r="BF94" s="193">
        <v>-0.301674249857921</v>
      </c>
      <c r="BG94" s="193">
        <v>0.0210529119949845</v>
      </c>
      <c r="BH94" s="193">
        <v>0.00322339871512193</v>
      </c>
    </row>
    <row r="95" spans="8:8">
      <c r="A95" s="124" t="s">
        <v>179</v>
      </c>
      <c r="B95" s="191">
        <v>252.23397260274</v>
      </c>
      <c r="C95" s="191">
        <v>281.528712328767</v>
      </c>
      <c r="D95" s="191">
        <v>289.379780821918</v>
      </c>
      <c r="E95" s="191">
        <v>324.333907103825</v>
      </c>
      <c r="F95" s="191">
        <v>392.345397260274</v>
      </c>
      <c r="G95" s="191">
        <v>390.31695890411</v>
      </c>
      <c r="H95" s="191">
        <v>416.359643835616</v>
      </c>
      <c r="I95" s="191">
        <v>447.397158469945</v>
      </c>
      <c r="J95" s="191">
        <v>473.669698630137</v>
      </c>
      <c r="K95" s="191">
        <v>464.375315068493</v>
      </c>
      <c r="L95" s="191">
        <v>476.862</v>
      </c>
      <c r="M95" s="191">
        <v>502.896420765027</v>
      </c>
      <c r="N95" s="191">
        <v>542.088575342466</v>
      </c>
      <c r="O95" s="191">
        <v>588.40901369863</v>
      </c>
      <c r="P95" s="191">
        <v>633.682465753425</v>
      </c>
      <c r="Q95" s="191">
        <v>643.379344262295</v>
      </c>
      <c r="R95" s="191">
        <v>696.947780821918</v>
      </c>
      <c r="S95" s="191">
        <v>727.630493150685</v>
      </c>
      <c r="T95" s="191">
        <v>765.404164383562</v>
      </c>
      <c r="U95" s="191">
        <v>822.807103825137</v>
      </c>
      <c r="V95" s="191">
        <v>895.975780821918</v>
      </c>
      <c r="W95" s="191">
        <v>944.125424657534</v>
      </c>
      <c r="X95" s="191">
        <v>974.257643835616</v>
      </c>
      <c r="Y95" s="191">
        <v>1069.48535519126</v>
      </c>
      <c r="Z95" s="191">
        <v>1163.69734246575</v>
      </c>
      <c r="AA95" s="191">
        <v>1211.89252054795</v>
      </c>
      <c r="AB95" s="191">
        <v>1234.73843835616</v>
      </c>
      <c r="AC95" s="191">
        <v>1299.8018852459</v>
      </c>
      <c r="AD95" s="191">
        <v>1316.35284931507</v>
      </c>
      <c r="AE95" s="191">
        <v>1416.72556164384</v>
      </c>
      <c r="AF95" s="191">
        <v>1585.05712328767</v>
      </c>
      <c r="AG95" s="191">
        <v>1704.65224043716</v>
      </c>
      <c r="AH95" s="191">
        <v>1835.16380821918</v>
      </c>
      <c r="AI95" s="191">
        <v>1971.48528767123</v>
      </c>
      <c r="AJ95" s="191">
        <v>2172.50660346712</v>
      </c>
      <c r="AK95" s="191">
        <v>2286.78324596803</v>
      </c>
      <c r="AL95" s="191">
        <v>2309.52938438411</v>
      </c>
      <c r="AM95" s="191">
        <v>2359.307641933</v>
      </c>
      <c r="AN95" s="191">
        <v>2413.22436662129</v>
      </c>
      <c r="AO95" s="191">
        <v>2552.81413908674</v>
      </c>
      <c r="AP95" s="191">
        <v>2603.39272379294</v>
      </c>
      <c r="AQ95" s="191">
        <v>2748.48678716478</v>
      </c>
      <c r="AR95" s="191">
        <v>2935.77102449965</v>
      </c>
      <c r="AS95" s="191">
        <v>3073.54310049832</v>
      </c>
      <c r="AT95" s="191">
        <v>3232.7267641656</v>
      </c>
      <c r="AU95" s="191">
        <v>3308.08408776088</v>
      </c>
      <c r="AV95" s="191">
        <v>3474.66073669696</v>
      </c>
      <c r="AW95" s="191">
        <v>3673.72237645541</v>
      </c>
      <c r="AX95" s="191">
        <v>3716.70288990616</v>
      </c>
      <c r="AY95" s="191">
        <v>3832.10970195439</v>
      </c>
      <c r="AZ95" s="191">
        <v>4147.36744024</v>
      </c>
      <c r="BA95" s="191">
        <v>4544.01025240039</v>
      </c>
      <c r="BB95" s="191">
        <v>4724.32413140554</v>
      </c>
      <c r="BC95" s="191">
        <v>4974.0296473673</v>
      </c>
      <c r="BD95" s="191">
        <v>5147.57559496818</v>
      </c>
      <c r="BE95" s="192">
        <v>4669.07841754545</v>
      </c>
      <c r="BF95" s="193">
        <v>-0.0929558330120438</v>
      </c>
      <c r="BG95" s="193">
        <v>0.0476190171014792</v>
      </c>
      <c r="BH95" s="193">
        <v>0.0527714496364735</v>
      </c>
    </row>
    <row r="96" spans="8:8">
      <c r="A96" s="124" t="s">
        <v>180</v>
      </c>
      <c r="B96" s="191">
        <v>121.97095890411</v>
      </c>
      <c r="C96" s="191">
        <v>117.466657534247</v>
      </c>
      <c r="D96" s="191">
        <v>114.31797260274</v>
      </c>
      <c r="E96" s="191">
        <v>120.64631147541</v>
      </c>
      <c r="F96" s="191">
        <v>130.461671232877</v>
      </c>
      <c r="G96" s="191">
        <v>137.740547945205</v>
      </c>
      <c r="H96" s="191">
        <v>142.399561643836</v>
      </c>
      <c r="I96" s="191">
        <v>154.256010928962</v>
      </c>
      <c r="J96" s="191">
        <v>184.442082191781</v>
      </c>
      <c r="K96" s="191">
        <v>193.204876712329</v>
      </c>
      <c r="L96" s="191">
        <v>221.157205479452</v>
      </c>
      <c r="M96" s="191">
        <v>237.284863387978</v>
      </c>
      <c r="N96" s="191">
        <v>280.865863013699</v>
      </c>
      <c r="O96" s="191">
        <v>316.931506849315</v>
      </c>
      <c r="P96" s="191">
        <v>345.585178082192</v>
      </c>
      <c r="Q96" s="191">
        <v>385.715</v>
      </c>
      <c r="R96" s="191">
        <v>430.788136986301</v>
      </c>
      <c r="S96" s="191">
        <v>447.564876712329</v>
      </c>
      <c r="T96" s="191">
        <v>438.565890410959</v>
      </c>
      <c r="U96" s="191">
        <v>460.851229508197</v>
      </c>
      <c r="V96" s="191">
        <v>453.856</v>
      </c>
      <c r="W96" s="191">
        <v>493.779863013699</v>
      </c>
      <c r="X96" s="191">
        <v>510.839643835616</v>
      </c>
      <c r="Y96" s="191">
        <v>535.921065573771</v>
      </c>
      <c r="Z96" s="191">
        <v>569.519863013699</v>
      </c>
      <c r="AA96" s="191">
        <v>652.26104109589</v>
      </c>
      <c r="AB96" s="191">
        <v>692.114794520548</v>
      </c>
      <c r="AC96" s="191">
        <v>745.116612021858</v>
      </c>
      <c r="AD96" s="191">
        <v>785.842876712329</v>
      </c>
      <c r="AE96" s="191">
        <v>808.957506849315</v>
      </c>
      <c r="AF96" s="191">
        <v>864.674575342466</v>
      </c>
      <c r="AG96" s="191">
        <v>923.633797814208</v>
      </c>
      <c r="AH96" s="191">
        <v>1023.95597260274</v>
      </c>
      <c r="AI96" s="191">
        <v>977.726219178082</v>
      </c>
      <c r="AJ96" s="191">
        <v>1022.31764383562</v>
      </c>
      <c r="AK96" s="191">
        <v>1138.70573302879</v>
      </c>
      <c r="AL96" s="191">
        <v>1181.07192342824</v>
      </c>
      <c r="AM96" s="191">
        <v>1197.84108779714</v>
      </c>
      <c r="AN96" s="191">
        <v>1215.53919486957</v>
      </c>
      <c r="AO96" s="191">
        <v>1294.7485718917</v>
      </c>
      <c r="AP96" s="191">
        <v>1290.14886395425</v>
      </c>
      <c r="AQ96" s="191">
        <v>1233.80612114001</v>
      </c>
      <c r="AR96" s="191">
        <v>1309.33877790819</v>
      </c>
      <c r="AS96" s="191">
        <v>1314.37826889727</v>
      </c>
      <c r="AT96" s="191">
        <v>1352.69283716531</v>
      </c>
      <c r="AU96" s="191">
        <v>1443.30512645382</v>
      </c>
      <c r="AV96" s="191">
        <v>1578.78873554676</v>
      </c>
      <c r="AW96" s="191">
        <v>1663.13211987821</v>
      </c>
      <c r="AX96" s="191">
        <v>1656.53926511053</v>
      </c>
      <c r="AY96" s="191">
        <v>1642.0291750115</v>
      </c>
      <c r="AZ96" s="191">
        <v>1551.53898180853</v>
      </c>
      <c r="BA96" s="191">
        <v>1507.55394745854</v>
      </c>
      <c r="BB96" s="191">
        <v>1609.94667661508</v>
      </c>
      <c r="BC96" s="191">
        <v>1649.20788992883</v>
      </c>
      <c r="BD96" s="191">
        <v>1626.1192492279</v>
      </c>
      <c r="BE96" s="192">
        <v>1230.14822406011</v>
      </c>
      <c r="BF96" s="193">
        <v>-0.243506757180203</v>
      </c>
      <c r="BG96" s="193">
        <v>0.0185804117846342</v>
      </c>
      <c r="BH96" s="193">
        <v>0.0139035371107587</v>
      </c>
    </row>
    <row r="97" spans="8:8">
      <c r="A97" s="124" t="s">
        <v>181</v>
      </c>
      <c r="B97" s="191">
        <v>1705.0758630137</v>
      </c>
      <c r="C97" s="191">
        <v>1945.19189041096</v>
      </c>
      <c r="D97" s="191">
        <v>2388.4097260274</v>
      </c>
      <c r="E97" s="191">
        <v>2765.20756830601</v>
      </c>
      <c r="F97" s="191">
        <v>3284.03939726027</v>
      </c>
      <c r="G97" s="191">
        <v>3876.20860273973</v>
      </c>
      <c r="H97" s="191">
        <v>4285.44783561644</v>
      </c>
      <c r="I97" s="191">
        <v>4570.63915300547</v>
      </c>
      <c r="J97" s="191">
        <v>5264.60443835616</v>
      </c>
      <c r="K97" s="191">
        <v>5068.18583561644</v>
      </c>
      <c r="L97" s="191">
        <v>4787.58679452055</v>
      </c>
      <c r="M97" s="191">
        <v>4975.95756830601</v>
      </c>
      <c r="N97" s="191">
        <v>5128.23101369863</v>
      </c>
      <c r="O97" s="191">
        <v>5478.82816438356</v>
      </c>
      <c r="P97" s="191">
        <v>5543.25182191781</v>
      </c>
      <c r="Q97" s="191">
        <v>4986.66674863388</v>
      </c>
      <c r="R97" s="191">
        <v>4745.88489041096</v>
      </c>
      <c r="S97" s="191">
        <v>4452.27368493151</v>
      </c>
      <c r="T97" s="191">
        <v>4456.42773972603</v>
      </c>
      <c r="U97" s="191">
        <v>4672.64263661202</v>
      </c>
      <c r="V97" s="191">
        <v>4488.33417808219</v>
      </c>
      <c r="W97" s="191">
        <v>4544.32330136986</v>
      </c>
      <c r="X97" s="191">
        <v>4556.96838356164</v>
      </c>
      <c r="Y97" s="191">
        <v>4875.85225409836</v>
      </c>
      <c r="Z97" s="191">
        <v>5090.35460273973</v>
      </c>
      <c r="AA97" s="191">
        <v>5277.33248747635</v>
      </c>
      <c r="AB97" s="191">
        <v>5340.97278256264</v>
      </c>
      <c r="AC97" s="191">
        <v>5452.4435098187</v>
      </c>
      <c r="AD97" s="191">
        <v>5368.51269835851</v>
      </c>
      <c r="AE97" s="191">
        <v>5651.55555060146</v>
      </c>
      <c r="AF97" s="191">
        <v>5903.61388806243</v>
      </c>
      <c r="AG97" s="191">
        <v>5941.07305903505</v>
      </c>
      <c r="AH97" s="191">
        <v>5902.65583120271</v>
      </c>
      <c r="AI97" s="191">
        <v>5691.46691712088</v>
      </c>
      <c r="AJ97" s="191">
        <v>5793.55827027278</v>
      </c>
      <c r="AK97" s="191">
        <v>5695.5985435813</v>
      </c>
      <c r="AL97" s="191">
        <v>5548.3901815397</v>
      </c>
      <c r="AM97" s="191">
        <v>5519.05911737366</v>
      </c>
      <c r="AN97" s="191">
        <v>5632.76345789167</v>
      </c>
      <c r="AO97" s="191">
        <v>5475.24087700815</v>
      </c>
      <c r="AP97" s="191">
        <v>5385.88193970293</v>
      </c>
      <c r="AQ97" s="191">
        <v>5208.43601367068</v>
      </c>
      <c r="AR97" s="191">
        <v>5045.85389951714</v>
      </c>
      <c r="AS97" s="191">
        <v>4831.61738211477</v>
      </c>
      <c r="AT97" s="191">
        <v>4377.21964658934</v>
      </c>
      <c r="AU97" s="191">
        <v>4424.19091131631</v>
      </c>
      <c r="AV97" s="191">
        <v>4412.45724338368</v>
      </c>
      <c r="AW97" s="191">
        <v>4676.08486170241</v>
      </c>
      <c r="AX97" s="191">
        <v>4496.02446450429</v>
      </c>
      <c r="AY97" s="191">
        <v>4279.3059708631</v>
      </c>
      <c r="AZ97" s="191">
        <v>4113.49362451195</v>
      </c>
      <c r="BA97" s="191">
        <v>3987.52626816763</v>
      </c>
      <c r="BB97" s="191">
        <v>3953.12510787357</v>
      </c>
      <c r="BC97" s="191">
        <v>3824.47603480408</v>
      </c>
      <c r="BD97" s="191">
        <v>3689.44490061526</v>
      </c>
      <c r="BE97" s="192">
        <v>3268.49291171385</v>
      </c>
      <c r="BF97" s="193">
        <v>-0.114096293681256</v>
      </c>
      <c r="BG97" s="193">
        <v>-0.016948502947315</v>
      </c>
      <c r="BH97" s="193">
        <v>0.0369415746862425</v>
      </c>
    </row>
    <row r="98" spans="8:8">
      <c r="A98" s="124" t="s">
        <v>182</v>
      </c>
      <c r="B98" s="191">
        <v>46.0802254191781</v>
      </c>
      <c r="C98" s="191">
        <v>53.7520905369863</v>
      </c>
      <c r="D98" s="191">
        <v>53.4408964164384</v>
      </c>
      <c r="E98" s="191">
        <v>53.9409002295082</v>
      </c>
      <c r="F98" s="191">
        <v>55.896797260274</v>
      </c>
      <c r="G98" s="191">
        <v>61.7940192986301</v>
      </c>
      <c r="H98" s="191">
        <v>67.5870684931507</v>
      </c>
      <c r="I98" s="191">
        <v>74.9307650273224</v>
      </c>
      <c r="J98" s="191">
        <v>81.9209589041096</v>
      </c>
      <c r="K98" s="191">
        <v>81.6732876712329</v>
      </c>
      <c r="L98" s="191">
        <v>86.1581643835616</v>
      </c>
      <c r="M98" s="191">
        <v>95.7394808743169</v>
      </c>
      <c r="N98" s="191">
        <v>108.917068493151</v>
      </c>
      <c r="O98" s="191">
        <v>119.021150684932</v>
      </c>
      <c r="P98" s="191">
        <v>144.905095890411</v>
      </c>
      <c r="Q98" s="191">
        <v>163.213228919099</v>
      </c>
      <c r="R98" s="191">
        <v>175.224575752133</v>
      </c>
      <c r="S98" s="191">
        <v>183.593698050741</v>
      </c>
      <c r="T98" s="191">
        <v>197.018153800379</v>
      </c>
      <c r="U98" s="191">
        <v>193.68832718948</v>
      </c>
      <c r="V98" s="191">
        <v>194.604514853503</v>
      </c>
      <c r="W98" s="191">
        <v>188.008698255574</v>
      </c>
      <c r="X98" s="191">
        <v>193.729425533445</v>
      </c>
      <c r="Y98" s="191">
        <v>209.959506054734</v>
      </c>
      <c r="Z98" s="191">
        <v>219.268565748346</v>
      </c>
      <c r="AA98" s="191">
        <v>262.640985142578</v>
      </c>
      <c r="AB98" s="191">
        <v>284.636153743803</v>
      </c>
      <c r="AC98" s="191">
        <v>308.950152858768</v>
      </c>
      <c r="AD98" s="191">
        <v>345.703940613253</v>
      </c>
      <c r="AE98" s="191">
        <v>385.479154005213</v>
      </c>
      <c r="AF98" s="191">
        <v>403.830355768349</v>
      </c>
      <c r="AG98" s="191">
        <v>445.366783565064</v>
      </c>
      <c r="AH98" s="191">
        <v>511.822850600646</v>
      </c>
      <c r="AI98" s="191">
        <v>444.957557461277</v>
      </c>
      <c r="AJ98" s="191">
        <v>489.365586313844</v>
      </c>
      <c r="AK98" s="191">
        <v>494.533148543251</v>
      </c>
      <c r="AL98" s="191">
        <v>521.526658493999</v>
      </c>
      <c r="AM98" s="191">
        <v>588.073613247306</v>
      </c>
      <c r="AN98" s="191">
        <v>620.208377404561</v>
      </c>
      <c r="AO98" s="191">
        <v>633.082113526086</v>
      </c>
      <c r="AP98" s="191">
        <v>637.325193996345</v>
      </c>
      <c r="AQ98" s="191">
        <v>659.420178873699</v>
      </c>
      <c r="AR98" s="191">
        <v>700.78611954527</v>
      </c>
      <c r="AS98" s="191">
        <v>671.926085285874</v>
      </c>
      <c r="AT98" s="191">
        <v>678.201085695937</v>
      </c>
      <c r="AU98" s="191">
        <v>687.87986711815</v>
      </c>
      <c r="AV98" s="191">
        <v>724.404144252477</v>
      </c>
      <c r="AW98" s="191">
        <v>757.015261645808</v>
      </c>
      <c r="AX98" s="191">
        <v>802.723792873948</v>
      </c>
      <c r="AY98" s="191">
        <v>802.369073426816</v>
      </c>
      <c r="AZ98" s="191">
        <v>750.964652715622</v>
      </c>
      <c r="BA98" s="191">
        <v>838.21455612356</v>
      </c>
      <c r="BB98" s="191">
        <v>801.011809983547</v>
      </c>
      <c r="BC98" s="191">
        <v>801.168715141442</v>
      </c>
      <c r="BD98" s="191">
        <v>841.411475659127</v>
      </c>
      <c r="BE98" s="192">
        <v>727.946061542476</v>
      </c>
      <c r="BF98" s="193">
        <v>-0.134851279545204</v>
      </c>
      <c r="BG98" s="193">
        <v>0.0217978746731304</v>
      </c>
      <c r="BH98" s="193">
        <v>0.00822748420339293</v>
      </c>
    </row>
    <row r="99" spans="8:8">
      <c r="A99" s="124" t="s">
        <v>183</v>
      </c>
      <c r="B99" s="191">
        <v>56.7190684931507</v>
      </c>
      <c r="C99" s="191">
        <v>62.7297534246575</v>
      </c>
      <c r="D99" s="191">
        <v>65.8115068493151</v>
      </c>
      <c r="E99" s="191">
        <v>67.4331693989071</v>
      </c>
      <c r="F99" s="191">
        <v>70.3323835616438</v>
      </c>
      <c r="G99" s="191">
        <v>82.2869315068493</v>
      </c>
      <c r="H99" s="191">
        <v>84.8777808219178</v>
      </c>
      <c r="I99" s="191">
        <v>91.0196174863388</v>
      </c>
      <c r="J99" s="191">
        <v>96.2329315068493</v>
      </c>
      <c r="K99" s="191">
        <v>92.2532804618102</v>
      </c>
      <c r="L99" s="191">
        <v>89.6404870884189</v>
      </c>
      <c r="M99" s="191">
        <v>91.5091697088969</v>
      </c>
      <c r="N99" s="191">
        <v>91.4574365981635</v>
      </c>
      <c r="O99" s="191">
        <v>87.8492487856718</v>
      </c>
      <c r="P99" s="191">
        <v>88.5653333994678</v>
      </c>
      <c r="Q99" s="191">
        <v>85.6362228719643</v>
      </c>
      <c r="R99" s="191">
        <v>82.0035269061633</v>
      </c>
      <c r="S99" s="191">
        <v>81.9417567847724</v>
      </c>
      <c r="T99" s="191">
        <v>78.8055180976013</v>
      </c>
      <c r="U99" s="191">
        <v>79.9921373226499</v>
      </c>
      <c r="V99" s="191">
        <v>76.5349413981792</v>
      </c>
      <c r="W99" s="191">
        <v>70.0910090258654</v>
      </c>
      <c r="X99" s="191">
        <v>79.8786104257282</v>
      </c>
      <c r="Y99" s="191">
        <v>79.7383269762813</v>
      </c>
      <c r="Z99" s="191">
        <v>81.2143130243453</v>
      </c>
      <c r="AA99" s="191">
        <v>91.2242954175</v>
      </c>
      <c r="AB99" s="191">
        <v>92.5165309220808</v>
      </c>
      <c r="AC99" s="191">
        <v>95.0046220425011</v>
      </c>
      <c r="AD99" s="191">
        <v>94.5456409303753</v>
      </c>
      <c r="AE99" s="191">
        <v>109.238727881843</v>
      </c>
      <c r="AF99" s="191">
        <v>116.972852758055</v>
      </c>
      <c r="AG99" s="191">
        <v>118.856966351113</v>
      </c>
      <c r="AH99" s="191">
        <v>125.631350716539</v>
      </c>
      <c r="AI99" s="191">
        <v>127.177343201125</v>
      </c>
      <c r="AJ99" s="191">
        <v>127.969648857281</v>
      </c>
      <c r="AK99" s="191">
        <v>131.191669540863</v>
      </c>
      <c r="AL99" s="191">
        <v>132.400961278027</v>
      </c>
      <c r="AM99" s="191">
        <v>137.510262879698</v>
      </c>
      <c r="AN99" s="191">
        <v>144.904201910604</v>
      </c>
      <c r="AO99" s="191">
        <v>145.912561868566</v>
      </c>
      <c r="AP99" s="191">
        <v>151.116163127123</v>
      </c>
      <c r="AQ99" s="191">
        <v>152.703966046019</v>
      </c>
      <c r="AR99" s="191">
        <v>153.488753551009</v>
      </c>
      <c r="AS99" s="191">
        <v>154.870228632125</v>
      </c>
      <c r="AT99" s="191">
        <v>148.244771795914</v>
      </c>
      <c r="AU99" s="191">
        <v>148.086467757597</v>
      </c>
      <c r="AV99" s="191">
        <v>152.419477355236</v>
      </c>
      <c r="AW99" s="191">
        <v>149.879155754153</v>
      </c>
      <c r="AX99" s="191">
        <v>152.376022014952</v>
      </c>
      <c r="AY99" s="191">
        <v>155.011575814397</v>
      </c>
      <c r="AZ99" s="191">
        <v>161.177323589182</v>
      </c>
      <c r="BA99" s="191">
        <v>165.154622997775</v>
      </c>
      <c r="BB99" s="191">
        <v>174.808824235194</v>
      </c>
      <c r="BC99" s="191">
        <v>175.41902890798</v>
      </c>
      <c r="BD99" s="191">
        <v>178.475686076599</v>
      </c>
      <c r="BE99" s="192">
        <v>147.975593698713</v>
      </c>
      <c r="BF99" s="193">
        <v>-0.170892142500554</v>
      </c>
      <c r="BG99" s="193">
        <v>0.0187320449576831</v>
      </c>
      <c r="BH99" s="193">
        <v>0.00167246850276806</v>
      </c>
    </row>
    <row r="100" spans="8:8">
      <c r="A100" s="124" t="s">
        <v>184</v>
      </c>
      <c r="B100" s="191">
        <v>75.7265205479452</v>
      </c>
      <c r="C100" s="191">
        <v>77.7524109589041</v>
      </c>
      <c r="D100" s="191">
        <v>86.8027123287671</v>
      </c>
      <c r="E100" s="191">
        <v>98.628306010929</v>
      </c>
      <c r="F100" s="191">
        <v>92.7566575342466</v>
      </c>
      <c r="G100" s="191">
        <v>91.832602739726</v>
      </c>
      <c r="H100" s="191">
        <v>87.1137534246575</v>
      </c>
      <c r="I100" s="191">
        <v>71.2043989071038</v>
      </c>
      <c r="J100" s="191">
        <v>73.214301369863</v>
      </c>
      <c r="K100" s="191">
        <v>78.9556438356165</v>
      </c>
      <c r="L100" s="191">
        <v>82.2094520547945</v>
      </c>
      <c r="M100" s="191">
        <v>82.2844535519126</v>
      </c>
      <c r="N100" s="191">
        <v>87.1114520547945</v>
      </c>
      <c r="O100" s="191">
        <v>92.0161095890411</v>
      </c>
      <c r="P100" s="191">
        <v>98.6565205479452</v>
      </c>
      <c r="Q100" s="191">
        <v>102.607650273224</v>
      </c>
      <c r="R100" s="191">
        <v>109.073835616438</v>
      </c>
      <c r="S100" s="191">
        <v>119.797561643836</v>
      </c>
      <c r="T100" s="191">
        <v>131.671452054795</v>
      </c>
      <c r="U100" s="191">
        <v>142.12218579235</v>
      </c>
      <c r="V100" s="191">
        <v>151.97104109589</v>
      </c>
      <c r="W100" s="191">
        <v>163.944602739726</v>
      </c>
      <c r="X100" s="191">
        <v>179.807643835616</v>
      </c>
      <c r="Y100" s="191">
        <v>193.192540983607</v>
      </c>
      <c r="Z100" s="191">
        <v>207.288493150685</v>
      </c>
      <c r="AA100" s="191">
        <v>216.351260273973</v>
      </c>
      <c r="AB100" s="191">
        <v>227.102</v>
      </c>
      <c r="AC100" s="191">
        <v>246.786366120219</v>
      </c>
      <c r="AD100" s="191">
        <v>269.004054794521</v>
      </c>
      <c r="AE100" s="191">
        <v>287.861150684932</v>
      </c>
      <c r="AF100" s="191">
        <v>311.683369863014</v>
      </c>
      <c r="AG100" s="191">
        <v>326.418907103825</v>
      </c>
      <c r="AH100" s="191">
        <v>336.775917808219</v>
      </c>
      <c r="AI100" s="191">
        <v>348.395397260274</v>
      </c>
      <c r="AJ100" s="191">
        <v>361.329808219178</v>
      </c>
      <c r="AK100" s="191">
        <v>372.03868852459</v>
      </c>
      <c r="AL100" s="191">
        <v>366.327917808219</v>
      </c>
      <c r="AM100" s="191">
        <v>357.751068493151</v>
      </c>
      <c r="AN100" s="191">
        <v>320.163068493151</v>
      </c>
      <c r="AO100" s="191">
        <v>324.542704918033</v>
      </c>
      <c r="AP100" s="191">
        <v>309.831897221918</v>
      </c>
      <c r="AQ100" s="191">
        <v>353.838648359452</v>
      </c>
      <c r="AR100" s="191">
        <v>384.04028563726</v>
      </c>
      <c r="AS100" s="191">
        <v>389.287596218142</v>
      </c>
      <c r="AT100" s="191">
        <v>414.959063401753</v>
      </c>
      <c r="AU100" s="191">
        <v>411.203075305206</v>
      </c>
      <c r="AV100" s="191">
        <v>414.273997388274</v>
      </c>
      <c r="AW100" s="191">
        <v>402.28812351</v>
      </c>
      <c r="AX100" s="191">
        <v>441.903593088274</v>
      </c>
      <c r="AY100" s="191">
        <v>457.947382247178</v>
      </c>
      <c r="AZ100" s="191">
        <v>505.300648108219</v>
      </c>
      <c r="BA100" s="191">
        <v>566.016500342295</v>
      </c>
      <c r="BB100" s="191">
        <v>588.615973807068</v>
      </c>
      <c r="BC100" s="191">
        <v>498.196873055562</v>
      </c>
      <c r="BD100" s="191">
        <v>445.864435929005</v>
      </c>
      <c r="BE100" s="192">
        <v>437.336774329399</v>
      </c>
      <c r="BF100" s="193">
        <v>-0.0191261309770944</v>
      </c>
      <c r="BG100" s="193">
        <v>0.00720937103847219</v>
      </c>
      <c r="BH100" s="193">
        <v>0.00494292309890874</v>
      </c>
    </row>
    <row r="101" spans="8:8">
      <c r="A101" s="124" t="s">
        <v>185</v>
      </c>
      <c r="B101" s="191">
        <v>84.5874794520548</v>
      </c>
      <c r="C101" s="191">
        <v>92.2827397260274</v>
      </c>
      <c r="D101" s="191">
        <v>103.990849315069</v>
      </c>
      <c r="E101" s="191">
        <v>118.343278688525</v>
      </c>
      <c r="F101" s="191">
        <v>127.192520547945</v>
      </c>
      <c r="G101" s="191">
        <v>144.428410958904</v>
      </c>
      <c r="H101" s="191">
        <v>167.835616438356</v>
      </c>
      <c r="I101" s="191">
        <v>164.262759562842</v>
      </c>
      <c r="J101" s="191">
        <v>192.744520547945</v>
      </c>
      <c r="K101" s="191">
        <v>180.023315068493</v>
      </c>
      <c r="L101" s="191">
        <v>194.112904109589</v>
      </c>
      <c r="M101" s="191">
        <v>198.610355191257</v>
      </c>
      <c r="N101" s="191">
        <v>217.113232876712</v>
      </c>
      <c r="O101" s="191">
        <v>223.859342465753</v>
      </c>
      <c r="P101" s="191">
        <v>230.598493150685</v>
      </c>
      <c r="Q101" s="191">
        <v>214.819918032787</v>
      </c>
      <c r="R101" s="191">
        <v>202.592739726027</v>
      </c>
      <c r="S101" s="191">
        <v>195.22904109589</v>
      </c>
      <c r="T101" s="191">
        <v>203.84602739726</v>
      </c>
      <c r="U101" s="191">
        <v>167.439207650273</v>
      </c>
      <c r="V101" s="191">
        <v>150.264520547945</v>
      </c>
      <c r="W101" s="191">
        <v>157.91898630137</v>
      </c>
      <c r="X101" s="191">
        <v>182.80797260274</v>
      </c>
      <c r="Y101" s="191">
        <v>197.132759562841</v>
      </c>
      <c r="Z101" s="191">
        <v>222.310630136986</v>
      </c>
      <c r="AA101" s="191">
        <v>232.84104109589</v>
      </c>
      <c r="AB101" s="191">
        <v>225.671123287671</v>
      </c>
      <c r="AC101" s="191">
        <v>276.672759562842</v>
      </c>
      <c r="AD101" s="191">
        <v>287.994794520548</v>
      </c>
      <c r="AE101" s="191">
        <v>304.019808219178</v>
      </c>
      <c r="AF101" s="191">
        <v>341.662821917808</v>
      </c>
      <c r="AG101" s="191">
        <v>357.57912568306</v>
      </c>
      <c r="AH101" s="191">
        <v>386.574383561644</v>
      </c>
      <c r="AI101" s="191">
        <v>389.746301369863</v>
      </c>
      <c r="AJ101" s="191">
        <v>372.461260273973</v>
      </c>
      <c r="AK101" s="191">
        <v>346.435218579235</v>
      </c>
      <c r="AL101" s="191">
        <v>344.939424657534</v>
      </c>
      <c r="AM101" s="191">
        <v>329.419342465753</v>
      </c>
      <c r="AN101" s="191">
        <v>328.542876712329</v>
      </c>
      <c r="AO101" s="191">
        <v>336.26061617332</v>
      </c>
      <c r="AP101" s="191">
        <v>313.867150600813</v>
      </c>
      <c r="AQ101" s="191">
        <v>283.220457375144</v>
      </c>
      <c r="AR101" s="191">
        <v>294.371032123934</v>
      </c>
      <c r="AS101" s="191">
        <v>281.516657076247</v>
      </c>
      <c r="AT101" s="191">
        <v>294.274181905091</v>
      </c>
      <c r="AU101" s="191">
        <v>306.880080734813</v>
      </c>
      <c r="AV101" s="191">
        <v>291.982662428717</v>
      </c>
      <c r="AW101" s="191">
        <v>300.765674629812</v>
      </c>
      <c r="AX101" s="191">
        <v>316.425831694789</v>
      </c>
      <c r="AY101" s="191">
        <v>335.813993405799</v>
      </c>
      <c r="AZ101" s="191">
        <v>384.456346757163</v>
      </c>
      <c r="BA101" s="191">
        <v>413.353687650595</v>
      </c>
      <c r="BB101" s="191">
        <v>444.83675774151</v>
      </c>
      <c r="BC101" s="191">
        <v>449.577014481338</v>
      </c>
      <c r="BD101" s="191">
        <v>458.545269436671</v>
      </c>
      <c r="BE101" s="192">
        <v>377.538232817788</v>
      </c>
      <c r="BF101" s="193">
        <v>-0.176660936265686</v>
      </c>
      <c r="BG101" s="193">
        <v>0.045353085944152</v>
      </c>
      <c r="BH101" s="193">
        <v>0.00426706044690096</v>
      </c>
    </row>
    <row r="102" spans="8:8">
      <c r="A102" s="124" t="s">
        <v>186</v>
      </c>
      <c r="B102" s="191">
        <v>76.4997595898006</v>
      </c>
      <c r="C102" s="191">
        <v>87.4073881170266</v>
      </c>
      <c r="D102" s="191">
        <v>104.373770152177</v>
      </c>
      <c r="E102" s="191">
        <v>128.877527968541</v>
      </c>
      <c r="F102" s="191">
        <v>127.076530773365</v>
      </c>
      <c r="G102" s="191">
        <v>138.036604148157</v>
      </c>
      <c r="H102" s="191">
        <v>120.722438356164</v>
      </c>
      <c r="I102" s="191">
        <v>150.322540983607</v>
      </c>
      <c r="J102" s="191">
        <v>142.608876712329</v>
      </c>
      <c r="K102" s="191">
        <v>140.117890410959</v>
      </c>
      <c r="L102" s="191">
        <v>137.399643835616</v>
      </c>
      <c r="M102" s="191">
        <v>162.429316939891</v>
      </c>
      <c r="N102" s="191">
        <v>163.641835616438</v>
      </c>
      <c r="O102" s="191">
        <v>169.816931506849</v>
      </c>
      <c r="P102" s="191">
        <v>181.092493150685</v>
      </c>
      <c r="Q102" s="191">
        <v>179.412322404372</v>
      </c>
      <c r="R102" s="191">
        <v>206.325452054795</v>
      </c>
      <c r="S102" s="191">
        <v>201.705753424658</v>
      </c>
      <c r="T102" s="191">
        <v>213.360356164384</v>
      </c>
      <c r="U102" s="191">
        <v>224.820846994536</v>
      </c>
      <c r="V102" s="191">
        <v>230.010219178082</v>
      </c>
      <c r="W102" s="191">
        <v>265.387232876712</v>
      </c>
      <c r="X102" s="191">
        <v>280.190739726027</v>
      </c>
      <c r="Y102" s="191">
        <v>322.277486338798</v>
      </c>
      <c r="Z102" s="191">
        <v>367.001479452055</v>
      </c>
      <c r="AA102" s="191">
        <v>444.266273972603</v>
      </c>
      <c r="AB102" s="191">
        <v>451.78197260274</v>
      </c>
      <c r="AC102" s="191">
        <v>463.654371584699</v>
      </c>
      <c r="AD102" s="191">
        <v>504.493616438356</v>
      </c>
      <c r="AE102" s="191">
        <v>578.361232876712</v>
      </c>
      <c r="AF102" s="191">
        <v>605.800821917808</v>
      </c>
      <c r="AG102" s="191">
        <v>612.069590163934</v>
      </c>
      <c r="AH102" s="191">
        <v>648.506191780822</v>
      </c>
      <c r="AI102" s="191">
        <v>661.43597260274</v>
      </c>
      <c r="AJ102" s="191">
        <v>655.582356164384</v>
      </c>
      <c r="AK102" s="191">
        <v>695.999508196721</v>
      </c>
      <c r="AL102" s="191">
        <v>752.933753424657</v>
      </c>
      <c r="AM102" s="191">
        <v>736.278054794521</v>
      </c>
      <c r="AN102" s="191">
        <v>686.417068493151</v>
      </c>
      <c r="AO102" s="191">
        <v>757.877677595628</v>
      </c>
      <c r="AP102" s="191">
        <v>796.039780821918</v>
      </c>
      <c r="AQ102" s="191">
        <v>847.641440876712</v>
      </c>
      <c r="AR102" s="191">
        <v>921.431477808219</v>
      </c>
      <c r="AS102" s="191">
        <v>973.320369896887</v>
      </c>
      <c r="AT102" s="191">
        <v>1049.2465998836</v>
      </c>
      <c r="AU102" s="191">
        <v>1156.73627447857</v>
      </c>
      <c r="AV102" s="191">
        <v>1208.10066027397</v>
      </c>
      <c r="AW102" s="191">
        <v>1202.19160874317</v>
      </c>
      <c r="AX102" s="191">
        <v>1217.47218739726</v>
      </c>
      <c r="AY102" s="191">
        <v>1259.24530958904</v>
      </c>
      <c r="AZ102" s="191">
        <v>1328.5532260274</v>
      </c>
      <c r="BA102" s="191">
        <v>1372.23892213533</v>
      </c>
      <c r="BB102" s="191">
        <v>1405.71412976526</v>
      </c>
      <c r="BC102" s="191">
        <v>1431.18235009248</v>
      </c>
      <c r="BD102" s="191">
        <v>1401.39961634771</v>
      </c>
      <c r="BE102" s="192">
        <v>1332.36800216988</v>
      </c>
      <c r="BF102" s="193">
        <v>-0.0492590502898391</v>
      </c>
      <c r="BG102" s="193">
        <v>0.0293627362009492</v>
      </c>
      <c r="BH102" s="193">
        <v>0.0150588584375756</v>
      </c>
    </row>
    <row r="103" spans="8:8">
      <c r="A103" s="124" t="s">
        <v>187</v>
      </c>
      <c r="B103" s="191">
        <v>24.946301369863</v>
      </c>
      <c r="C103" s="191">
        <v>37.3679726027397</v>
      </c>
      <c r="D103" s="191">
        <v>64.730602739726</v>
      </c>
      <c r="E103" s="191">
        <v>95.4156830601093</v>
      </c>
      <c r="F103" s="191">
        <v>129.793178082192</v>
      </c>
      <c r="G103" s="191">
        <v>162.119726027397</v>
      </c>
      <c r="H103" s="191">
        <v>183.124712328767</v>
      </c>
      <c r="I103" s="191">
        <v>190.533196721312</v>
      </c>
      <c r="J103" s="191">
        <v>235.13304109589</v>
      </c>
      <c r="K103" s="191">
        <v>243.641123287671</v>
      </c>
      <c r="L103" s="191">
        <v>277.341917808219</v>
      </c>
      <c r="M103" s="191">
        <v>310.184672131148</v>
      </c>
      <c r="N103" s="191">
        <v>371.20904109589</v>
      </c>
      <c r="O103" s="191">
        <v>425.904602739726</v>
      </c>
      <c r="P103" s="191">
        <v>480.445287671233</v>
      </c>
      <c r="Q103" s="191">
        <v>475.880027322404</v>
      </c>
      <c r="R103" s="191">
        <v>473.590356164384</v>
      </c>
      <c r="S103" s="191">
        <v>471.292465753425</v>
      </c>
      <c r="T103" s="191">
        <v>497.179561643836</v>
      </c>
      <c r="U103" s="191">
        <v>501.11150273224</v>
      </c>
      <c r="V103" s="191">
        <v>537.34695890411</v>
      </c>
      <c r="W103" s="191">
        <v>588.403287671233</v>
      </c>
      <c r="X103" s="191">
        <v>621.6</v>
      </c>
      <c r="Y103" s="191">
        <v>739.139398907104</v>
      </c>
      <c r="Z103" s="191">
        <v>854.983232876712</v>
      </c>
      <c r="AA103" s="191">
        <v>1040.60610958904</v>
      </c>
      <c r="AB103" s="191">
        <v>1256.64778082192</v>
      </c>
      <c r="AC103" s="191">
        <v>1523.76005464481</v>
      </c>
      <c r="AD103" s="191">
        <v>1681.5297260274</v>
      </c>
      <c r="AE103" s="191">
        <v>1847.53884931507</v>
      </c>
      <c r="AF103" s="191">
        <v>2016.8781369863</v>
      </c>
      <c r="AG103" s="191">
        <v>2152.98155737705</v>
      </c>
      <c r="AH103" s="191">
        <v>2388.15575342466</v>
      </c>
      <c r="AI103" s="191">
        <v>1962.58160469667</v>
      </c>
      <c r="AJ103" s="191">
        <v>2106.26418786693</v>
      </c>
      <c r="AK103" s="191">
        <v>2156.00351288056</v>
      </c>
      <c r="AL103" s="191">
        <v>2164.6011741683</v>
      </c>
      <c r="AM103" s="191">
        <v>2217.5988258317</v>
      </c>
      <c r="AN103" s="191">
        <v>2236.10058708415</v>
      </c>
      <c r="AO103" s="191">
        <v>2215.42701014832</v>
      </c>
      <c r="AP103" s="191">
        <v>2237.8626223092</v>
      </c>
      <c r="AQ103" s="191">
        <v>2245.15616438356</v>
      </c>
      <c r="AR103" s="191">
        <v>2316.82935420744</v>
      </c>
      <c r="AS103" s="191">
        <v>2216.88602654176</v>
      </c>
      <c r="AT103" s="191">
        <v>2257.71506849315</v>
      </c>
      <c r="AU103" s="191">
        <v>2311.64931506849</v>
      </c>
      <c r="AV103" s="191">
        <v>2331.2</v>
      </c>
      <c r="AW103" s="191">
        <v>2396.11202185792</v>
      </c>
      <c r="AX103" s="191">
        <v>2402.24931506849</v>
      </c>
      <c r="AY103" s="191">
        <v>2397.75068493151</v>
      </c>
      <c r="AZ103" s="191">
        <v>2503.02465753425</v>
      </c>
      <c r="BA103" s="191">
        <v>2696.24863387978</v>
      </c>
      <c r="BB103" s="191">
        <v>2737.95890410959</v>
      </c>
      <c r="BC103" s="191">
        <v>2720.33150684932</v>
      </c>
      <c r="BD103" s="191">
        <v>2703.23835616438</v>
      </c>
      <c r="BE103" s="192">
        <v>2560.20218579235</v>
      </c>
      <c r="BF103" s="193">
        <v>-0.0529128961365387</v>
      </c>
      <c r="BG103" s="193">
        <v>0.0181728704651527</v>
      </c>
      <c r="BH103" s="193">
        <v>0.0289362415073243</v>
      </c>
    </row>
    <row r="104" spans="8:8">
      <c r="A104" s="124" t="s">
        <v>188</v>
      </c>
      <c r="B104" s="191">
        <v>9.34968414299379</v>
      </c>
      <c r="C104" s="191">
        <v>9.57528214912827</v>
      </c>
      <c r="D104" s="191">
        <v>9.80715298040779</v>
      </c>
      <c r="E104" s="191">
        <v>10.0143263534823</v>
      </c>
      <c r="F104" s="191">
        <v>10.2743880490068</v>
      </c>
      <c r="G104" s="191">
        <v>20.6037219178082</v>
      </c>
      <c r="H104" s="191">
        <v>18.91574</v>
      </c>
      <c r="I104" s="191">
        <v>20.4474614754098</v>
      </c>
      <c r="J104" s="191">
        <v>21.2667238356164</v>
      </c>
      <c r="K104" s="191">
        <v>16.8647498630137</v>
      </c>
      <c r="L104" s="191">
        <v>16.3503071232877</v>
      </c>
      <c r="M104" s="191">
        <v>16.2075174863388</v>
      </c>
      <c r="N104" s="191">
        <v>17.2660736986301</v>
      </c>
      <c r="O104" s="191">
        <v>20.092415890411</v>
      </c>
      <c r="P104" s="191">
        <v>20.6273542465753</v>
      </c>
      <c r="Q104" s="191">
        <v>20.7397169398907</v>
      </c>
      <c r="R104" s="191">
        <v>24.6207164383562</v>
      </c>
      <c r="S104" s="191">
        <v>27.6560709589041</v>
      </c>
      <c r="T104" s="191">
        <v>30.1474649315068</v>
      </c>
      <c r="U104" s="191">
        <v>25.4717871584699</v>
      </c>
      <c r="V104" s="191">
        <v>23.3818298630137</v>
      </c>
      <c r="W104" s="191">
        <v>23.4428473972603</v>
      </c>
      <c r="X104" s="191">
        <v>26.6956073972603</v>
      </c>
      <c r="Y104" s="191">
        <v>26.2823453551913</v>
      </c>
      <c r="Z104" s="191">
        <v>25.1780791780822</v>
      </c>
      <c r="AA104" s="191">
        <v>27.0998460273973</v>
      </c>
      <c r="AB104" s="191">
        <v>28.3957087671233</v>
      </c>
      <c r="AC104" s="191">
        <v>33.1806909836066</v>
      </c>
      <c r="AD104" s="191">
        <v>32.5447723287671</v>
      </c>
      <c r="AE104" s="191">
        <v>36.0754715068493</v>
      </c>
      <c r="AF104" s="191">
        <v>39.1023624657534</v>
      </c>
      <c r="AG104" s="191">
        <v>47.3311297814208</v>
      </c>
      <c r="AH104" s="191">
        <v>51.4130720547945</v>
      </c>
      <c r="AI104" s="191">
        <v>54.8233380821918</v>
      </c>
      <c r="AJ104" s="191">
        <v>59.909301369863</v>
      </c>
      <c r="AK104" s="191">
        <v>70.4083672131148</v>
      </c>
      <c r="AL104" s="191">
        <v>69.4402693150685</v>
      </c>
      <c r="AM104" s="191">
        <v>73.5085849315069</v>
      </c>
      <c r="AN104" s="191">
        <v>73.3647301369863</v>
      </c>
      <c r="AO104" s="191">
        <v>72.8846363387978</v>
      </c>
      <c r="AP104" s="191">
        <v>82.5308404383562</v>
      </c>
      <c r="AQ104" s="191">
        <v>85.9749429589041</v>
      </c>
      <c r="AR104" s="191">
        <v>91.3115722191781</v>
      </c>
      <c r="AS104" s="191">
        <v>82.761411420765</v>
      </c>
      <c r="AT104" s="191">
        <v>87.2233281643836</v>
      </c>
      <c r="AU104" s="191">
        <v>87.0254918972603</v>
      </c>
      <c r="AV104" s="191">
        <v>91.6886040860274</v>
      </c>
      <c r="AW104" s="191">
        <v>95.3876852489071</v>
      </c>
      <c r="AX104" s="191">
        <v>82.0337437331507</v>
      </c>
      <c r="AY104" s="191">
        <v>91.5207174273973</v>
      </c>
      <c r="AZ104" s="191">
        <v>89.5621387671233</v>
      </c>
      <c r="BA104" s="191">
        <v>105.17680966761</v>
      </c>
      <c r="BB104" s="191">
        <v>113.624056883512</v>
      </c>
      <c r="BC104" s="191">
        <v>114.049100999825</v>
      </c>
      <c r="BD104" s="191">
        <v>122.615739237727</v>
      </c>
      <c r="BE104" s="192">
        <v>103.544796348524</v>
      </c>
      <c r="BF104" s="193">
        <v>-0.155534216143562</v>
      </c>
      <c r="BG104" s="193">
        <v>0.0346449841657464</v>
      </c>
      <c r="BH104" s="193">
        <v>0.00117029711582732</v>
      </c>
    </row>
    <row r="105" spans="8:8">
      <c r="A105" s="124" t="s">
        <v>189</v>
      </c>
      <c r="B105" s="191">
        <v>43.8557260273973</v>
      </c>
      <c r="C105" s="191">
        <v>51.777698630137</v>
      </c>
      <c r="D105" s="191">
        <v>61.3709589041096</v>
      </c>
      <c r="E105" s="191">
        <v>72.8637158469946</v>
      </c>
      <c r="F105" s="191">
        <v>87.3411506849315</v>
      </c>
      <c r="G105" s="191">
        <v>104.72898630137</v>
      </c>
      <c r="H105" s="191">
        <v>145.157424657534</v>
      </c>
      <c r="I105" s="191">
        <v>156.195765027322</v>
      </c>
      <c r="J105" s="191">
        <v>199.928273972603</v>
      </c>
      <c r="K105" s="191">
        <v>179.725616438356</v>
      </c>
      <c r="L105" s="191">
        <v>208.841808219178</v>
      </c>
      <c r="M105" s="191">
        <v>268.448524590164</v>
      </c>
      <c r="N105" s="191">
        <v>298.298273972603</v>
      </c>
      <c r="O105" s="191">
        <v>348.834876712329</v>
      </c>
      <c r="P105" s="191">
        <v>352.149863013699</v>
      </c>
      <c r="Q105" s="191">
        <v>364.289098360656</v>
      </c>
      <c r="R105" s="191">
        <v>323.841671232877</v>
      </c>
      <c r="S105" s="191">
        <v>370.135131197769</v>
      </c>
      <c r="T105" s="191">
        <v>385.176685807034</v>
      </c>
      <c r="U105" s="191">
        <v>366.789198582971</v>
      </c>
      <c r="V105" s="191">
        <v>367.049578915852</v>
      </c>
      <c r="W105" s="191">
        <v>404.367148567348</v>
      </c>
      <c r="X105" s="191">
        <v>425.89936281637</v>
      </c>
      <c r="Y105" s="191">
        <v>487.946819793664</v>
      </c>
      <c r="Z105" s="191">
        <v>544.912119381882</v>
      </c>
      <c r="AA105" s="191">
        <v>565.048212252244</v>
      </c>
      <c r="AB105" s="191">
        <v>594.218462838231</v>
      </c>
      <c r="AC105" s="191">
        <v>612.012964644988</v>
      </c>
      <c r="AD105" s="191">
        <v>657.940834057214</v>
      </c>
      <c r="AE105" s="191">
        <v>692.513341346627</v>
      </c>
      <c r="AF105" s="191">
        <v>755.613096490027</v>
      </c>
      <c r="AG105" s="191">
        <v>757.470098016977</v>
      </c>
      <c r="AH105" s="191">
        <v>778.841610191868</v>
      </c>
      <c r="AI105" s="191">
        <v>818.296689831537</v>
      </c>
      <c r="AJ105" s="191">
        <v>875.828035237957</v>
      </c>
      <c r="AK105" s="191">
        <v>895.603674945441</v>
      </c>
      <c r="AL105" s="191">
        <v>945.762745454042</v>
      </c>
      <c r="AM105" s="191">
        <v>960.46617488054</v>
      </c>
      <c r="AN105" s="191">
        <v>996.935478327704</v>
      </c>
      <c r="AO105" s="191">
        <v>1044.99376433203</v>
      </c>
      <c r="AP105" s="191">
        <v>1050.3899943215</v>
      </c>
      <c r="AQ105" s="191">
        <v>1051.03572474552</v>
      </c>
      <c r="AR105" s="191">
        <v>1100.42400972989</v>
      </c>
      <c r="AS105" s="191">
        <v>1039.80022900661</v>
      </c>
      <c r="AT105" s="191">
        <v>1033.82898269632</v>
      </c>
      <c r="AU105" s="191">
        <v>1075.51542137131</v>
      </c>
      <c r="AV105" s="191">
        <v>993.670845233713</v>
      </c>
      <c r="AW105" s="191">
        <v>985.788627751973</v>
      </c>
      <c r="AX105" s="191">
        <v>1021.60952308035</v>
      </c>
      <c r="AY105" s="191">
        <v>1052.16834436874</v>
      </c>
      <c r="AZ105" s="191">
        <v>1076.68101908788</v>
      </c>
      <c r="BA105" s="191">
        <v>1082.50935846612</v>
      </c>
      <c r="BB105" s="191">
        <v>1067.27941009247</v>
      </c>
      <c r="BC105" s="191">
        <v>1074.33111697691</v>
      </c>
      <c r="BD105" s="191">
        <v>1021.62652334438</v>
      </c>
      <c r="BE105" s="192">
        <v>973.107163544091</v>
      </c>
      <c r="BF105" s="193">
        <v>-0.047492267175537</v>
      </c>
      <c r="BG105" s="193">
        <v>-0.00118663344747316</v>
      </c>
      <c r="BH105" s="193">
        <v>0.0109983750709535</v>
      </c>
    </row>
    <row r="106" spans="8:8">
      <c r="A106" s="124" t="s">
        <v>190</v>
      </c>
      <c r="B106" s="191">
        <v>47.561397260274</v>
      </c>
      <c r="C106" s="191">
        <v>55.9927945205479</v>
      </c>
      <c r="D106" s="191">
        <v>61.9734246575342</v>
      </c>
      <c r="E106" s="191">
        <v>81.13</v>
      </c>
      <c r="F106" s="191">
        <v>87.9696438356164</v>
      </c>
      <c r="G106" s="191">
        <v>102.808876712329</v>
      </c>
      <c r="H106" s="191">
        <v>114.386575342466</v>
      </c>
      <c r="I106" s="191">
        <v>142.74781420765</v>
      </c>
      <c r="J106" s="191">
        <v>151.426246575342</v>
      </c>
      <c r="K106" s="191">
        <v>153.652931506849</v>
      </c>
      <c r="L106" s="191">
        <v>167.899808219178</v>
      </c>
      <c r="M106" s="191">
        <v>175.970573770492</v>
      </c>
      <c r="N106" s="191">
        <v>197.950821917808</v>
      </c>
      <c r="O106" s="191">
        <v>221.278191780822</v>
      </c>
      <c r="P106" s="191">
        <v>225.111698630137</v>
      </c>
      <c r="Q106" s="191">
        <v>232.50806010929</v>
      </c>
      <c r="R106" s="191">
        <v>223.649671232877</v>
      </c>
      <c r="S106" s="191">
        <v>205.84895890411</v>
      </c>
      <c r="T106" s="191">
        <v>231.31402739726</v>
      </c>
      <c r="U106" s="191">
        <v>241.305901639344</v>
      </c>
      <c r="V106" s="191">
        <v>231.557917808219</v>
      </c>
      <c r="W106" s="191">
        <v>240.926023561644</v>
      </c>
      <c r="X106" s="191">
        <v>263.965143013699</v>
      </c>
      <c r="Y106" s="191">
        <v>297.76606284153</v>
      </c>
      <c r="Z106" s="191">
        <v>349.944316712329</v>
      </c>
      <c r="AA106" s="191">
        <v>423.961812054795</v>
      </c>
      <c r="AB106" s="191">
        <v>452.194331506849</v>
      </c>
      <c r="AC106" s="191">
        <v>507.666037308182</v>
      </c>
      <c r="AD106" s="191">
        <v>590.030646849315</v>
      </c>
      <c r="AE106" s="191">
        <v>655.472218082192</v>
      </c>
      <c r="AF106" s="191">
        <v>712.697748219178</v>
      </c>
      <c r="AG106" s="191">
        <v>792.131038348679</v>
      </c>
      <c r="AH106" s="191">
        <v>805.255163561644</v>
      </c>
      <c r="AI106" s="191">
        <v>741.659541643836</v>
      </c>
      <c r="AJ106" s="191">
        <v>794.714228219178</v>
      </c>
      <c r="AK106" s="191">
        <v>744.481238574112</v>
      </c>
      <c r="AL106" s="191">
        <v>740.410643261572</v>
      </c>
      <c r="AM106" s="191">
        <v>826.04217246311</v>
      </c>
      <c r="AN106" s="191">
        <v>916.276452507432</v>
      </c>
      <c r="AO106" s="191">
        <v>1001.35012942844</v>
      </c>
      <c r="AP106" s="191">
        <v>1017.835368618</v>
      </c>
      <c r="AQ106" s="191">
        <v>1006.72348076118</v>
      </c>
      <c r="AR106" s="191">
        <v>1027.00099080029</v>
      </c>
      <c r="AS106" s="191">
        <v>1004.95673280708</v>
      </c>
      <c r="AT106" s="191">
        <v>1059.4767821396</v>
      </c>
      <c r="AU106" s="191">
        <v>1104.46818108455</v>
      </c>
      <c r="AV106" s="191">
        <v>1166.84884016968</v>
      </c>
      <c r="AW106" s="191">
        <v>1224.69686728999</v>
      </c>
      <c r="AX106" s="191">
        <v>1266.4094206699</v>
      </c>
      <c r="AY106" s="191">
        <v>1270.2570790429</v>
      </c>
      <c r="AZ106" s="191">
        <v>1312.71428880526</v>
      </c>
      <c r="BA106" s="191">
        <v>1347.37688288679</v>
      </c>
      <c r="BB106" s="191">
        <v>1390.16098971347</v>
      </c>
      <c r="BC106" s="191">
        <v>1399.79058797002</v>
      </c>
      <c r="BD106" s="191">
        <v>1404.73719728685</v>
      </c>
      <c r="BE106" s="192">
        <v>1271.19947197655</v>
      </c>
      <c r="BF106" s="193">
        <v>-0.0950624256040333</v>
      </c>
      <c r="BG106" s="193">
        <v>0.0286091040761722</v>
      </c>
      <c r="BH106" s="193">
        <v>0.0143675117259196</v>
      </c>
    </row>
    <row r="107" spans="8:8">
      <c r="A107" s="124" t="s">
        <v>191</v>
      </c>
      <c r="B107" s="191">
        <v>31.3472527826384</v>
      </c>
      <c r="C107" s="191">
        <v>68.5095364918274</v>
      </c>
      <c r="D107" s="191">
        <v>100.338165998775</v>
      </c>
      <c r="E107" s="191">
        <v>102.080276293031</v>
      </c>
      <c r="F107" s="191">
        <v>123.713820100855</v>
      </c>
      <c r="G107" s="191">
        <v>128.258016450627</v>
      </c>
      <c r="H107" s="191">
        <v>108.502315358254</v>
      </c>
      <c r="I107" s="191">
        <v>111.719327637946</v>
      </c>
      <c r="J107" s="191">
        <v>109.934923193895</v>
      </c>
      <c r="K107" s="191">
        <v>67.5106982554488</v>
      </c>
      <c r="L107" s="191">
        <v>64.5682663520263</v>
      </c>
      <c r="M107" s="191">
        <v>16.7972807201044</v>
      </c>
      <c r="N107" s="191">
        <v>16.3390098458745</v>
      </c>
      <c r="O107" s="191">
        <v>19.7347919845945</v>
      </c>
      <c r="P107" s="191">
        <v>22.8600088675425</v>
      </c>
      <c r="Q107" s="191">
        <v>40.1012704991891</v>
      </c>
      <c r="R107" s="191">
        <v>34.8882104911189</v>
      </c>
      <c r="S107" s="191">
        <v>35.5272227346537</v>
      </c>
      <c r="T107" s="191">
        <v>40.4975571515496</v>
      </c>
      <c r="U107" s="191">
        <v>39.4448922701208</v>
      </c>
      <c r="V107" s="191">
        <v>40.2660438313742</v>
      </c>
      <c r="W107" s="191">
        <v>44.578374380057</v>
      </c>
      <c r="X107" s="191">
        <v>52.0581530183085</v>
      </c>
      <c r="Y107" s="191">
        <v>54.5763745024836</v>
      </c>
      <c r="Z107" s="191">
        <v>50.6483951990559</v>
      </c>
      <c r="AA107" s="191">
        <v>59.9564949985463</v>
      </c>
      <c r="AB107" s="191">
        <v>58.2085803511556</v>
      </c>
      <c r="AC107" s="191">
        <v>63.4800273224044</v>
      </c>
      <c r="AD107" s="191">
        <v>80.412602739726</v>
      </c>
      <c r="AE107" s="191">
        <v>89.574794520548</v>
      </c>
      <c r="AF107" s="191">
        <v>98.8517260273973</v>
      </c>
      <c r="AG107" s="191">
        <v>114.229508196721</v>
      </c>
      <c r="AH107" s="191">
        <v>130.951780821918</v>
      </c>
      <c r="AI107" s="191">
        <v>143.477260273973</v>
      </c>
      <c r="AJ107" s="191">
        <v>158.116273972603</v>
      </c>
      <c r="AK107" s="191">
        <v>170.607295081967</v>
      </c>
      <c r="AL107" s="191">
        <v>185.716767123288</v>
      </c>
      <c r="AM107" s="191">
        <v>205.007178082192</v>
      </c>
      <c r="AN107" s="191">
        <v>219.973206082192</v>
      </c>
      <c r="AO107" s="191">
        <v>262.761637307045</v>
      </c>
      <c r="AP107" s="191">
        <v>257.563959123288</v>
      </c>
      <c r="AQ107" s="191">
        <v>253.876474410959</v>
      </c>
      <c r="AR107" s="191">
        <v>283.202368986301</v>
      </c>
      <c r="AS107" s="191">
        <v>299.760296420765</v>
      </c>
      <c r="AT107" s="191">
        <v>305.256086136986</v>
      </c>
      <c r="AU107" s="191">
        <v>332.291616438356</v>
      </c>
      <c r="AV107" s="191">
        <v>361.382301369863</v>
      </c>
      <c r="AW107" s="191">
        <v>371.049262602811</v>
      </c>
      <c r="AX107" s="191">
        <v>380.057421798546</v>
      </c>
      <c r="AY107" s="191">
        <v>391.327191263947</v>
      </c>
      <c r="AZ107" s="191">
        <v>437.304018679702</v>
      </c>
      <c r="BA107" s="191">
        <v>466.251029389162</v>
      </c>
      <c r="BB107" s="191">
        <v>491.596101673099</v>
      </c>
      <c r="BC107" s="191">
        <v>524.980716538579</v>
      </c>
      <c r="BD107" s="191">
        <v>557.066351576517</v>
      </c>
      <c r="BE107" s="192">
        <v>490.67169881698</v>
      </c>
      <c r="BF107" s="193">
        <v>-0.119186255948932</v>
      </c>
      <c r="BG107" s="193">
        <v>0.0619993709516826</v>
      </c>
      <c r="BH107" s="193">
        <v>0.005545731839684</v>
      </c>
    </row>
    <row r="108" spans="8:8">
      <c r="A108" s="124" t="s">
        <v>192</v>
      </c>
      <c r="B108" s="191">
        <v>67.5903575990096</v>
      </c>
      <c r="C108" s="191">
        <v>71.1481122864899</v>
      </c>
      <c r="D108" s="191">
        <v>75.6737333056858</v>
      </c>
      <c r="E108" s="191">
        <v>79.6592053479806</v>
      </c>
      <c r="F108" s="191">
        <v>83.6992823507128</v>
      </c>
      <c r="G108" s="191">
        <v>87.5319122219152</v>
      </c>
      <c r="H108" s="191">
        <v>89.9374751567534</v>
      </c>
      <c r="I108" s="191">
        <v>100.09139276465</v>
      </c>
      <c r="J108" s="191">
        <v>99.581217864461</v>
      </c>
      <c r="K108" s="191">
        <v>108.980548797286</v>
      </c>
      <c r="L108" s="191">
        <v>107.888399005274</v>
      </c>
      <c r="M108" s="191">
        <v>112.834742927777</v>
      </c>
      <c r="N108" s="191">
        <v>116.893181604676</v>
      </c>
      <c r="O108" s="191">
        <v>133.261959247083</v>
      </c>
      <c r="P108" s="191">
        <v>145.971325262208</v>
      </c>
      <c r="Q108" s="191">
        <v>161.730031098945</v>
      </c>
      <c r="R108" s="191">
        <v>166.59137365173</v>
      </c>
      <c r="S108" s="191">
        <v>162.678440254783</v>
      </c>
      <c r="T108" s="191">
        <v>165.976062608304</v>
      </c>
      <c r="U108" s="191">
        <v>158.17625339647</v>
      </c>
      <c r="V108" s="191">
        <v>164.602904579447</v>
      </c>
      <c r="W108" s="191">
        <v>171.187705797316</v>
      </c>
      <c r="X108" s="191">
        <v>165.224082110191</v>
      </c>
      <c r="Y108" s="191">
        <v>165.558101235045</v>
      </c>
      <c r="Z108" s="191">
        <v>165.202818566932</v>
      </c>
      <c r="AA108" s="191">
        <v>177.809355845654</v>
      </c>
      <c r="AB108" s="191">
        <v>164.114825284508</v>
      </c>
      <c r="AC108" s="191">
        <v>153.673257918464</v>
      </c>
      <c r="AD108" s="191">
        <v>160.912947334308</v>
      </c>
      <c r="AE108" s="191">
        <v>160.385897430102</v>
      </c>
      <c r="AF108" s="191">
        <v>170.755991620655</v>
      </c>
      <c r="AG108" s="191">
        <v>181.481903152397</v>
      </c>
      <c r="AH108" s="191">
        <v>185.321365766542</v>
      </c>
      <c r="AI108" s="191">
        <v>195.322905274507</v>
      </c>
      <c r="AJ108" s="191">
        <v>186.994707188291</v>
      </c>
      <c r="AK108" s="191">
        <v>198.728106063737</v>
      </c>
      <c r="AL108" s="191">
        <v>206.026555296831</v>
      </c>
      <c r="AM108" s="191">
        <v>215.335526577667</v>
      </c>
      <c r="AN108" s="191">
        <v>228.520637454425</v>
      </c>
      <c r="AO108" s="191">
        <v>227.866616716371</v>
      </c>
      <c r="AP108" s="191">
        <v>223.188592930575</v>
      </c>
      <c r="AQ108" s="191">
        <v>232.539275249801</v>
      </c>
      <c r="AR108" s="191">
        <v>251.25007405602</v>
      </c>
      <c r="AS108" s="191">
        <v>244.54005139056</v>
      </c>
      <c r="AT108" s="191">
        <v>265.375982717483</v>
      </c>
      <c r="AU108" s="191">
        <v>309.658352717841</v>
      </c>
      <c r="AV108" s="191">
        <v>320.280069138918</v>
      </c>
      <c r="AW108" s="191">
        <v>331.366017855396</v>
      </c>
      <c r="AX108" s="191">
        <v>349.157603235372</v>
      </c>
      <c r="AY108" s="191">
        <v>373.583347862737</v>
      </c>
      <c r="AZ108" s="191">
        <v>423.734520387345</v>
      </c>
      <c r="BA108" s="191">
        <v>425.608388102453</v>
      </c>
      <c r="BB108" s="191">
        <v>437.511754143352</v>
      </c>
      <c r="BC108" s="191">
        <v>463.934798084217</v>
      </c>
      <c r="BD108" s="191">
        <v>479.164933113621</v>
      </c>
      <c r="BE108" s="192">
        <v>471.636775204947</v>
      </c>
      <c r="BF108" s="193">
        <v>-0.0157109950842096</v>
      </c>
      <c r="BG108" s="193">
        <v>0.0608704223263827</v>
      </c>
      <c r="BH108" s="193">
        <v>0.00533059291441947</v>
      </c>
    </row>
    <row r="109" spans="8:8">
      <c r="A109" s="134" t="s">
        <v>193</v>
      </c>
      <c r="B109" s="194">
        <v>3243.52156269526</v>
      </c>
      <c r="C109" s="194">
        <v>3701.32191062255</v>
      </c>
      <c r="D109" s="194">
        <v>4308.75041486691</v>
      </c>
      <c r="E109" s="194">
        <v>4910.90934978325</v>
      </c>
      <c r="F109" s="194">
        <v>5723.98277858408</v>
      </c>
      <c r="G109" s="194">
        <v>6654.56996879385</v>
      </c>
      <c r="H109" s="194">
        <v>7402.36161270679</v>
      </c>
      <c r="I109" s="194">
        <v>7949.38796329877</v>
      </c>
      <c r="J109" s="194">
        <v>9067.82771420904</v>
      </c>
      <c r="K109" s="194">
        <v>9005.79374313098</v>
      </c>
      <c r="L109" s="194">
        <v>8974.2985006649</v>
      </c>
      <c r="M109" s="194">
        <v>9525.9911152147</v>
      </c>
      <c r="N109" s="194">
        <v>10045.799564761</v>
      </c>
      <c r="O109" s="194">
        <v>10876.5865169434</v>
      </c>
      <c r="P109" s="194">
        <v>11167.8923932483</v>
      </c>
      <c r="Q109" s="194">
        <v>10564.0452697224</v>
      </c>
      <c r="R109" s="194">
        <v>10324.0505227747</v>
      </c>
      <c r="S109" s="194">
        <v>10088.6182904488</v>
      </c>
      <c r="T109" s="194">
        <v>10209.1349154131</v>
      </c>
      <c r="U109" s="194">
        <v>10538.1159114049</v>
      </c>
      <c r="V109" s="194">
        <v>10549.4898998783</v>
      </c>
      <c r="W109" s="194">
        <v>10954.2826025267</v>
      </c>
      <c r="X109" s="194">
        <v>11305.5693269195</v>
      </c>
      <c r="Y109" s="194">
        <v>12241.8062639252</v>
      </c>
      <c r="Z109" s="194">
        <v>13051.5008559784</v>
      </c>
      <c r="AA109" s="194">
        <v>13830.3138015434</v>
      </c>
      <c r="AB109" s="194">
        <v>14418.5529758176</v>
      </c>
      <c r="AC109" s="194">
        <v>15364.7325076311</v>
      </c>
      <c r="AD109" s="194">
        <v>16102.3825140944</v>
      </c>
      <c r="AE109" s="194">
        <v>17045.3905420755</v>
      </c>
      <c r="AF109" s="194">
        <v>18303.7022964362</v>
      </c>
      <c r="AG109" s="194">
        <v>19183.3426180705</v>
      </c>
      <c r="AH109" s="194">
        <v>20192.3479684416</v>
      </c>
      <c r="AI109" s="194">
        <v>19743.3860599137</v>
      </c>
      <c r="AJ109" s="194">
        <v>20659.3917777553</v>
      </c>
      <c r="AK109" s="194">
        <v>21193.5883787107</v>
      </c>
      <c r="AL109" s="194">
        <v>21432.6293387992</v>
      </c>
      <c r="AM109" s="194">
        <v>22111.0503731761</v>
      </c>
      <c r="AN109" s="194">
        <v>23001.8563847871</v>
      </c>
      <c r="AO109" s="194">
        <v>24323.0695420251</v>
      </c>
      <c r="AP109" s="194">
        <v>24463.4013006929</v>
      </c>
      <c r="AQ109" s="194">
        <v>25042.2753688863</v>
      </c>
      <c r="AR109" s="194">
        <v>25898.9608473914</v>
      </c>
      <c r="AS109" s="194">
        <v>25756.8296802588</v>
      </c>
      <c r="AT109" s="194">
        <v>26084.686648139</v>
      </c>
      <c r="AU109" s="194">
        <v>27828.1375376359</v>
      </c>
      <c r="AV109" s="194">
        <v>28657.5080824328</v>
      </c>
      <c r="AW109" s="194">
        <v>29814.5657016889</v>
      </c>
      <c r="AX109" s="194">
        <v>30420.993215292</v>
      </c>
      <c r="AY109" s="194">
        <v>30910.5069279099</v>
      </c>
      <c r="AZ109" s="194">
        <v>32332.4554875989</v>
      </c>
      <c r="BA109" s="194">
        <v>33522.7945037067</v>
      </c>
      <c r="BB109" s="194">
        <v>34690.365196358</v>
      </c>
      <c r="BC109" s="194">
        <v>35329.7454272141</v>
      </c>
      <c r="BD109" s="194">
        <v>35697.8816761936</v>
      </c>
      <c r="BE109" s="194">
        <v>33615.2961093582</v>
      </c>
      <c r="BF109" s="195">
        <v>-0.0583391918244898</v>
      </c>
      <c r="BG109" s="195">
        <v>0.0318716535957273</v>
      </c>
      <c r="BH109" s="195">
        <v>0.379931058554099</v>
      </c>
    </row>
    <row r="110" spans="8:8">
      <c r="B110" s="191"/>
      <c r="C110" s="191"/>
      <c r="D110" s="191"/>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1"/>
      <c r="AD110" s="191"/>
      <c r="AE110" s="191"/>
      <c r="AF110" s="191"/>
      <c r="AG110" s="191"/>
      <c r="AH110" s="191"/>
      <c r="AI110" s="191"/>
      <c r="AJ110" s="191"/>
      <c r="AK110" s="191"/>
      <c r="AL110" s="191"/>
      <c r="AM110" s="191"/>
      <c r="AN110" s="191"/>
      <c r="AO110" s="191"/>
      <c r="AP110" s="191"/>
      <c r="AQ110" s="191"/>
      <c r="AR110" s="191"/>
      <c r="AS110" s="191"/>
      <c r="AT110" s="191"/>
      <c r="AU110" s="191"/>
      <c r="AV110" s="191"/>
      <c r="AW110" s="191"/>
      <c r="AX110" s="191"/>
      <c r="AY110" s="191"/>
      <c r="AZ110" s="191"/>
      <c r="BA110" s="191"/>
      <c r="BB110" s="191"/>
      <c r="BC110" s="191"/>
      <c r="BD110" s="191"/>
      <c r="BE110" s="192"/>
      <c r="BF110" s="193"/>
      <c r="BG110" s="193"/>
      <c r="BH110" s="193"/>
    </row>
    <row r="111" spans="8:8">
      <c r="A111" s="197" t="s">
        <v>194</v>
      </c>
      <c r="B111" s="198">
        <v>30818.5682042555</v>
      </c>
      <c r="C111" s="198">
        <v>33148.2538606724</v>
      </c>
      <c r="D111" s="198">
        <v>35524.0477973056</v>
      </c>
      <c r="E111" s="198">
        <v>38435.8590650158</v>
      </c>
      <c r="F111" s="198">
        <v>41737.9894438309</v>
      </c>
      <c r="G111" s="198">
        <v>45327.6039795982</v>
      </c>
      <c r="H111" s="198">
        <v>47903.6909635375</v>
      </c>
      <c r="I111" s="198">
        <v>51440.1929205111</v>
      </c>
      <c r="J111" s="198">
        <v>55664.7303924378</v>
      </c>
      <c r="K111" s="198">
        <v>54911.986166123</v>
      </c>
      <c r="L111" s="198">
        <v>54448.93516833</v>
      </c>
      <c r="M111" s="198">
        <v>57755.2940193559</v>
      </c>
      <c r="N111" s="198">
        <v>59956.3704844046</v>
      </c>
      <c r="O111" s="198">
        <v>63063.4747531415</v>
      </c>
      <c r="P111" s="198">
        <v>64179.2834948194</v>
      </c>
      <c r="Q111" s="198">
        <v>61453.5337450058</v>
      </c>
      <c r="R111" s="198">
        <v>59642.5545860243</v>
      </c>
      <c r="S111" s="198">
        <v>58025.2462850556</v>
      </c>
      <c r="T111" s="198">
        <v>57801.7957101831</v>
      </c>
      <c r="U111" s="198">
        <v>59025.0309818154</v>
      </c>
      <c r="V111" s="198">
        <v>59391.4861254786</v>
      </c>
      <c r="W111" s="198">
        <v>61168.437779495</v>
      </c>
      <c r="X111" s="198">
        <v>62495.6258556348</v>
      </c>
      <c r="Y111" s="198">
        <v>64445.9142795484</v>
      </c>
      <c r="Z111" s="198">
        <v>65676.3440795919</v>
      </c>
      <c r="AA111" s="198">
        <v>66343.4028434893</v>
      </c>
      <c r="AB111" s="198">
        <v>66477.7262063689</v>
      </c>
      <c r="AC111" s="198">
        <v>67432.2767977374</v>
      </c>
      <c r="AD111" s="198">
        <v>67370.3212549611</v>
      </c>
      <c r="AE111" s="198">
        <v>68997.2246176967</v>
      </c>
      <c r="AF111" s="198">
        <v>70297.9587590084</v>
      </c>
      <c r="AG111" s="198">
        <v>71727.4735096785</v>
      </c>
      <c r="AH111" s="198">
        <v>73908.502497156</v>
      </c>
      <c r="AI111" s="198">
        <v>74189.7044608924</v>
      </c>
      <c r="AJ111" s="198">
        <v>75769.9686249352</v>
      </c>
      <c r="AK111" s="198">
        <v>76494.5835971591</v>
      </c>
      <c r="AL111" s="198">
        <v>77365.499297721</v>
      </c>
      <c r="AM111" s="198">
        <v>78237.153145631</v>
      </c>
      <c r="AN111" s="198">
        <v>79909.7123546163</v>
      </c>
      <c r="AO111" s="198">
        <v>82736.118847232</v>
      </c>
      <c r="AP111" s="198">
        <v>83691.0926852959</v>
      </c>
      <c r="AQ111" s="198">
        <v>84656.8499524467</v>
      </c>
      <c r="AR111" s="198">
        <v>85895.8026049705</v>
      </c>
      <c r="AS111" s="198">
        <v>84814.4637332782</v>
      </c>
      <c r="AT111" s="198">
        <v>83687.8110448327</v>
      </c>
      <c r="AU111" s="198">
        <v>86568.3550120995</v>
      </c>
      <c r="AV111" s="198">
        <v>87529.7434598929</v>
      </c>
      <c r="AW111" s="198">
        <v>88607.2213557419</v>
      </c>
      <c r="AX111" s="198">
        <v>89988.2265581802</v>
      </c>
      <c r="AY111" s="198">
        <v>90677.0577305895</v>
      </c>
      <c r="AZ111" s="198">
        <v>92786.5706715971</v>
      </c>
      <c r="BA111" s="198">
        <v>94380.6919226842</v>
      </c>
      <c r="BB111" s="198">
        <v>96099.4287539996</v>
      </c>
      <c r="BC111" s="198">
        <v>97264.7958755103</v>
      </c>
      <c r="BD111" s="198">
        <v>97598.3183980235</v>
      </c>
      <c r="BE111" s="198">
        <v>88477.3575429386</v>
      </c>
      <c r="BF111" s="148">
        <v>-0.093454077947204</v>
      </c>
      <c r="BG111" s="148">
        <v>0.0154955219770734</v>
      </c>
      <c r="BH111" s="148">
        <v>1.0</v>
      </c>
    </row>
    <row r="112" spans="8:8">
      <c r="A112" s="124" t="s">
        <v>195</v>
      </c>
      <c r="B112" s="191">
        <v>23211.2396419623</v>
      </c>
      <c r="C112" s="191">
        <v>24949.7233078745</v>
      </c>
      <c r="D112" s="191">
        <v>26768.882199061</v>
      </c>
      <c r="E112" s="191">
        <v>29070.3356251594</v>
      </c>
      <c r="F112" s="191">
        <v>31668.9801480137</v>
      </c>
      <c r="G112" s="191">
        <v>34281.3557160989</v>
      </c>
      <c r="H112" s="191">
        <v>35949.1625547105</v>
      </c>
      <c r="I112" s="191">
        <v>38489.9784433916</v>
      </c>
      <c r="J112" s="191">
        <v>41477.1173093487</v>
      </c>
      <c r="K112" s="191">
        <v>39814.87932996</v>
      </c>
      <c r="L112" s="191">
        <v>38750.4195208532</v>
      </c>
      <c r="M112" s="191">
        <v>41143.3444149729</v>
      </c>
      <c r="N112" s="191">
        <v>42294.0873355321</v>
      </c>
      <c r="O112" s="191">
        <v>44234.4529963531</v>
      </c>
      <c r="P112" s="191">
        <v>44540.6894721509</v>
      </c>
      <c r="Q112" s="191">
        <v>41461.0223796609</v>
      </c>
      <c r="R112" s="191">
        <v>39373.0857089133</v>
      </c>
      <c r="S112" s="191">
        <v>37550.3264862743</v>
      </c>
      <c r="T112" s="191">
        <v>37096.553075074</v>
      </c>
      <c r="U112" s="191">
        <v>38009.8659318513</v>
      </c>
      <c r="V112" s="191">
        <v>38246.3983076432</v>
      </c>
      <c r="W112" s="191">
        <v>39442.6270734419</v>
      </c>
      <c r="X112" s="191">
        <v>40072.0976035</v>
      </c>
      <c r="Y112" s="191">
        <v>41431.5493940916</v>
      </c>
      <c r="Z112" s="191">
        <v>42049.8946385937</v>
      </c>
      <c r="AA112" s="191">
        <v>42184.9265252927</v>
      </c>
      <c r="AB112" s="191">
        <v>42336.6118100044</v>
      </c>
      <c r="AC112" s="191">
        <v>43289.9101806522</v>
      </c>
      <c r="AD112" s="191">
        <v>43569.7466020221</v>
      </c>
      <c r="AE112" s="191">
        <v>44797.3581698738</v>
      </c>
      <c r="AF112" s="191">
        <v>45594.1773258297</v>
      </c>
      <c r="AG112" s="191">
        <v>46797.8881112448</v>
      </c>
      <c r="AH112" s="191">
        <v>47559.0618150736</v>
      </c>
      <c r="AI112" s="191">
        <v>47732.2571231514</v>
      </c>
      <c r="AJ112" s="191">
        <v>48587.1534435078</v>
      </c>
      <c r="AK112" s="191">
        <v>48505.5592230801</v>
      </c>
      <c r="AL112" s="191">
        <v>48495.839581734</v>
      </c>
      <c r="AM112" s="191">
        <v>48559.7375110989</v>
      </c>
      <c r="AN112" s="191">
        <v>49100.3399012291</v>
      </c>
      <c r="AO112" s="191">
        <v>49828.4839958757</v>
      </c>
      <c r="AP112" s="191">
        <v>49944.7363657722</v>
      </c>
      <c r="AQ112" s="191">
        <v>49626.6981555823</v>
      </c>
      <c r="AR112" s="191">
        <v>49354.0204953646</v>
      </c>
      <c r="AS112" s="191">
        <v>47392.8984161509</v>
      </c>
      <c r="AT112" s="191">
        <v>45296.1326176765</v>
      </c>
      <c r="AU112" s="191">
        <v>45683.9852796818</v>
      </c>
      <c r="AV112" s="191">
        <v>45073.8130750059</v>
      </c>
      <c r="AW112" s="191">
        <v>44628.1953977848</v>
      </c>
      <c r="AX112" s="191">
        <v>44655.6493571722</v>
      </c>
      <c r="AY112" s="191">
        <v>44239.159617354</v>
      </c>
      <c r="AZ112" s="191">
        <v>44950.3172359388</v>
      </c>
      <c r="BA112" s="191">
        <v>45426.4253437085</v>
      </c>
      <c r="BB112" s="191">
        <v>45915.5094612148</v>
      </c>
      <c r="BC112" s="191">
        <v>46372.4814514044</v>
      </c>
      <c r="BD112" s="191">
        <v>46056.3679587949</v>
      </c>
      <c r="BE112" s="192">
        <v>40282.2967502258</v>
      </c>
      <c r="BF112" s="193">
        <v>-0.125369660363469</v>
      </c>
      <c r="BG112" s="193">
        <v>0.00166582400118576</v>
      </c>
      <c r="BH112" s="193">
        <v>0.455283677868392</v>
      </c>
    </row>
    <row r="113" spans="8:8">
      <c r="A113" s="124" t="s">
        <v>196</v>
      </c>
      <c r="B113" s="191">
        <v>7607.32856229329</v>
      </c>
      <c r="C113" s="191">
        <v>8198.53055279786</v>
      </c>
      <c r="D113" s="191">
        <v>8755.16559824459</v>
      </c>
      <c r="E113" s="191">
        <v>9365.52343985635</v>
      </c>
      <c r="F113" s="191">
        <v>10069.0092958172</v>
      </c>
      <c r="G113" s="191">
        <v>11046.2482634993</v>
      </c>
      <c r="H113" s="191">
        <v>11954.5284088269</v>
      </c>
      <c r="I113" s="191">
        <v>12950.2144771195</v>
      </c>
      <c r="J113" s="191">
        <v>14187.6130830891</v>
      </c>
      <c r="K113" s="191">
        <v>15097.106836163</v>
      </c>
      <c r="L113" s="191">
        <v>15698.5156474768</v>
      </c>
      <c r="M113" s="191">
        <v>16611.949604383</v>
      </c>
      <c r="N113" s="191">
        <v>17662.2831488725</v>
      </c>
      <c r="O113" s="191">
        <v>18829.0217567884</v>
      </c>
      <c r="P113" s="191">
        <v>19638.5940226685</v>
      </c>
      <c r="Q113" s="191">
        <v>19992.5113653449</v>
      </c>
      <c r="R113" s="191">
        <v>20269.468877111</v>
      </c>
      <c r="S113" s="191">
        <v>20474.9197987813</v>
      </c>
      <c r="T113" s="191">
        <v>20705.2426351091</v>
      </c>
      <c r="U113" s="191">
        <v>21015.1650499641</v>
      </c>
      <c r="V113" s="191">
        <v>21145.0878178354</v>
      </c>
      <c r="W113" s="191">
        <v>21725.8107060531</v>
      </c>
      <c r="X113" s="191">
        <v>22423.5282521348</v>
      </c>
      <c r="Y113" s="191">
        <v>23014.3648854568</v>
      </c>
      <c r="Z113" s="191">
        <v>23626.4494409982</v>
      </c>
      <c r="AA113" s="191">
        <v>24158.4763181966</v>
      </c>
      <c r="AB113" s="191">
        <v>24141.1143963645</v>
      </c>
      <c r="AC113" s="191">
        <v>24142.3666170852</v>
      </c>
      <c r="AD113" s="191">
        <v>23800.5746529391</v>
      </c>
      <c r="AE113" s="191">
        <v>24199.8664478229</v>
      </c>
      <c r="AF113" s="191">
        <v>24703.7814331788</v>
      </c>
      <c r="AG113" s="191">
        <v>24929.5853984338</v>
      </c>
      <c r="AH113" s="191">
        <v>26349.4406820824</v>
      </c>
      <c r="AI113" s="191">
        <v>26457.447337741</v>
      </c>
      <c r="AJ113" s="191">
        <v>27182.8151814274</v>
      </c>
      <c r="AK113" s="191">
        <v>27989.024374079</v>
      </c>
      <c r="AL113" s="191">
        <v>28869.659715987</v>
      </c>
      <c r="AM113" s="191">
        <v>29677.4156345321</v>
      </c>
      <c r="AN113" s="191">
        <v>30809.3724533872</v>
      </c>
      <c r="AO113" s="191">
        <v>32907.6348513562</v>
      </c>
      <c r="AP113" s="191">
        <v>33746.3563195237</v>
      </c>
      <c r="AQ113" s="191">
        <v>35030.1517968644</v>
      </c>
      <c r="AR113" s="191">
        <v>36541.7821096059</v>
      </c>
      <c r="AS113" s="191">
        <v>37421.5653171273</v>
      </c>
      <c r="AT113" s="191">
        <v>38391.6784271563</v>
      </c>
      <c r="AU113" s="191">
        <v>40884.3697324178</v>
      </c>
      <c r="AV113" s="191">
        <v>42455.930384887</v>
      </c>
      <c r="AW113" s="191">
        <v>43979.0259579571</v>
      </c>
      <c r="AX113" s="191">
        <v>45332.577201008</v>
      </c>
      <c r="AY113" s="191">
        <v>46437.8981132354</v>
      </c>
      <c r="AZ113" s="191">
        <v>47836.2534356583</v>
      </c>
      <c r="BA113" s="191">
        <v>48954.2665789756</v>
      </c>
      <c r="BB113" s="191">
        <v>50183.9192927849</v>
      </c>
      <c r="BC113" s="191">
        <v>50892.314424106</v>
      </c>
      <c r="BD113" s="191">
        <v>51541.9504392286</v>
      </c>
      <c r="BE113" s="192">
        <v>48195.0607927128</v>
      </c>
      <c r="BF113" s="193">
        <v>-0.0649352540599338</v>
      </c>
      <c r="BG113" s="193">
        <v>0.0298936370649594</v>
      </c>
      <c r="BH113" s="193">
        <v>0.544716322131607</v>
      </c>
    </row>
    <row r="114" spans="8:8">
      <c r="A114" s="157" t="s">
        <v>197</v>
      </c>
      <c r="B114" s="199">
        <v>6333.13256587378</v>
      </c>
      <c r="C114" s="199">
        <v>6992.88043436725</v>
      </c>
      <c r="D114" s="199">
        <v>7605.96865222522</v>
      </c>
      <c r="E114" s="199">
        <v>8387.32555527357</v>
      </c>
      <c r="F114" s="199">
        <v>9452.67320974198</v>
      </c>
      <c r="G114" s="199">
        <v>10565.105165412</v>
      </c>
      <c r="H114" s="199">
        <v>11151.0685662126</v>
      </c>
      <c r="I114" s="199">
        <v>11940.8469056642</v>
      </c>
      <c r="J114" s="199">
        <v>12901.0387501157</v>
      </c>
      <c r="K114" s="199">
        <v>12142.232509146</v>
      </c>
      <c r="L114" s="199">
        <v>11901.1893031584</v>
      </c>
      <c r="M114" s="199">
        <v>12792.105643763</v>
      </c>
      <c r="N114" s="199">
        <v>12643.7600321497</v>
      </c>
      <c r="O114" s="199">
        <v>13449.5436780806</v>
      </c>
      <c r="P114" s="199">
        <v>13842.4846044173</v>
      </c>
      <c r="Q114" s="199">
        <v>13002.6580547553</v>
      </c>
      <c r="R114" s="199">
        <v>12176.3111455085</v>
      </c>
      <c r="S114" s="199">
        <v>11487.1494150862</v>
      </c>
      <c r="T114" s="199">
        <v>11208.3006754624</v>
      </c>
      <c r="U114" s="199">
        <v>10988.0769128902</v>
      </c>
      <c r="V114" s="199">
        <v>11444.139058058</v>
      </c>
      <c r="W114" s="199">
        <v>11830.9817111024</v>
      </c>
      <c r="X114" s="199">
        <v>11887.9885571369</v>
      </c>
      <c r="Y114" s="199">
        <v>11926.213716734</v>
      </c>
      <c r="Z114" s="199">
        <v>11950.5164861521</v>
      </c>
      <c r="AA114" s="199">
        <v>12253.3868215432</v>
      </c>
      <c r="AB114" s="199">
        <v>12269.2193342771</v>
      </c>
      <c r="AC114" s="199">
        <v>12302.1122422578</v>
      </c>
      <c r="AD114" s="199">
        <v>12128.0850407701</v>
      </c>
      <c r="AE114" s="199">
        <v>12200.21588932</v>
      </c>
      <c r="AF114" s="199">
        <v>12482.3766858274</v>
      </c>
      <c r="AG114" s="199">
        <v>12688.6000570456</v>
      </c>
      <c r="AH114" s="199">
        <v>12847.489942377</v>
      </c>
      <c r="AI114" s="199">
        <v>13202.7368151753</v>
      </c>
      <c r="AJ114" s="199">
        <v>13125.3759532774</v>
      </c>
      <c r="AK114" s="199">
        <v>12909.0117874216</v>
      </c>
      <c r="AL114" s="199">
        <v>13113.3120420133</v>
      </c>
      <c r="AM114" s="199">
        <v>13028.501403588</v>
      </c>
      <c r="AN114" s="199">
        <v>13074.6653064878</v>
      </c>
      <c r="AO114" s="199">
        <v>13122.6535343495</v>
      </c>
      <c r="AP114" s="199">
        <v>13180.3752003137</v>
      </c>
      <c r="AQ114" s="199">
        <v>13174.0874955533</v>
      </c>
      <c r="AR114" s="199">
        <v>12930.8965078186</v>
      </c>
      <c r="AS114" s="199">
        <v>12760.7540116666</v>
      </c>
      <c r="AT114" s="199">
        <v>12082.2922185972</v>
      </c>
      <c r="AU114" s="199">
        <v>11997.9482656877</v>
      </c>
      <c r="AV114" s="199">
        <v>11631.8451700667</v>
      </c>
      <c r="AW114" s="199">
        <v>11153.7956727292</v>
      </c>
      <c r="AX114" s="199">
        <v>10954.2926234776</v>
      </c>
      <c r="AY114" s="199">
        <v>10747.7247875944</v>
      </c>
      <c r="AZ114" s="199">
        <v>10910.843580002</v>
      </c>
      <c r="BA114" s="199">
        <v>11090.4354012394</v>
      </c>
      <c r="BB114" s="199">
        <v>11317.7364195893</v>
      </c>
      <c r="BC114" s="199">
        <v>11348.0997946105</v>
      </c>
      <c r="BD114" s="199">
        <v>11297.9020254076</v>
      </c>
      <c r="BE114" s="194">
        <v>9774.45024215716</v>
      </c>
      <c r="BF114" s="195">
        <v>-0.134843777174235</v>
      </c>
      <c r="BG114" s="195">
        <v>-0.00668991031328836</v>
      </c>
      <c r="BH114" s="195">
        <v>0.110474029894186</v>
      </c>
    </row>
    <row r="115" spans="8:8" ht="9.95" customHeight="1">
      <c r="B115" s="200"/>
      <c r="C115" s="200"/>
      <c r="D115" s="200"/>
      <c r="E115" s="200"/>
      <c r="F115" s="200"/>
      <c r="G115" s="200"/>
      <c r="H115" s="200"/>
      <c r="I115" s="200"/>
      <c r="J115" s="200"/>
      <c r="K115" s="200"/>
      <c r="L115" s="200"/>
      <c r="M115" s="200"/>
      <c r="N115" s="200"/>
      <c r="O115" s="200"/>
      <c r="P115" s="200"/>
      <c r="Q115" s="200"/>
      <c r="R115" s="200"/>
      <c r="S115" s="200"/>
      <c r="T115" s="200"/>
      <c r="U115" s="200"/>
      <c r="V115" s="200"/>
      <c r="W115" s="200"/>
      <c r="X115" s="200"/>
      <c r="Y115" s="200"/>
      <c r="Z115" s="200"/>
      <c r="AA115" s="200"/>
      <c r="AB115" s="200"/>
      <c r="AC115" s="200"/>
      <c r="AD115" s="200"/>
      <c r="AE115" s="200"/>
      <c r="AF115" s="200"/>
      <c r="AG115" s="200"/>
      <c r="AH115" s="200"/>
      <c r="AI115" s="200"/>
      <c r="AJ115" s="200"/>
      <c r="AK115" s="200"/>
      <c r="AL115" s="200"/>
      <c r="AM115" s="200"/>
      <c r="AN115" s="200"/>
      <c r="AO115" s="200"/>
      <c r="AP115" s="200"/>
      <c r="AQ115" s="200"/>
      <c r="AR115" s="200"/>
      <c r="AS115" s="200"/>
      <c r="AT115" s="201"/>
      <c r="AU115" s="202"/>
      <c r="AV115" s="202"/>
    </row>
    <row r="116" spans="8:8" ht="9.95" customHeight="1">
      <c r="A116" s="124" t="s">
        <v>198</v>
      </c>
      <c r="B116" s="200"/>
      <c r="C116" s="200"/>
      <c r="D116" s="200"/>
      <c r="E116" s="200"/>
      <c r="F116" s="200"/>
      <c r="G116" s="200"/>
      <c r="H116" s="200"/>
      <c r="I116" s="200"/>
      <c r="J116" s="200"/>
      <c r="K116" s="200"/>
      <c r="L116" s="200"/>
      <c r="M116" s="200"/>
      <c r="N116" s="200"/>
      <c r="O116" s="200"/>
      <c r="P116" s="200"/>
      <c r="Q116" s="200"/>
      <c r="R116" s="200"/>
      <c r="S116" s="200"/>
      <c r="T116" s="200"/>
      <c r="U116" s="200"/>
      <c r="V116" s="200"/>
      <c r="W116" s="200"/>
      <c r="X116" s="200"/>
      <c r="Y116" s="200"/>
      <c r="Z116" s="200"/>
      <c r="AA116" s="200"/>
      <c r="AB116" s="200"/>
      <c r="AC116" s="200"/>
      <c r="AD116" s="200"/>
      <c r="AE116" s="200"/>
      <c r="AF116" s="200"/>
      <c r="AG116" s="200"/>
      <c r="AH116" s="200"/>
      <c r="AI116" s="200"/>
      <c r="AJ116" s="200"/>
      <c r="AK116" s="200"/>
      <c r="AL116" s="200"/>
      <c r="AM116" s="200"/>
      <c r="AN116" s="200"/>
      <c r="AO116" s="200"/>
      <c r="AP116" s="200"/>
      <c r="AQ116" s="200"/>
      <c r="AR116" s="200"/>
      <c r="AS116" s="200"/>
      <c r="AT116" s="201"/>
      <c r="AU116" s="202"/>
      <c r="AV116" s="202"/>
    </row>
    <row r="117" spans="8:8" ht="11.1" customHeight="1">
      <c r="A117" s="118" t="s">
        <v>330</v>
      </c>
    </row>
    <row r="118" spans="8:8">
      <c r="A118" s="118" t="s">
        <v>325</v>
      </c>
    </row>
    <row r="119" spans="8:8" ht="11.1" customHeight="1">
      <c r="A119" s="118" t="s">
        <v>285</v>
      </c>
    </row>
    <row r="120" spans="8:8" ht="11.1" customHeight="1">
      <c r="A120" s="118" t="s">
        <v>204</v>
      </c>
    </row>
    <row r="121" spans="8:8" ht="11.45" customHeight="1">
      <c r="A121" s="124" t="s">
        <v>225</v>
      </c>
    </row>
    <row r="122" spans="8:8" customHeight="1">
      <c r="A122" s="133" t="s">
        <v>331</v>
      </c>
    </row>
    <row r="123" spans="8:8" customHeight="1">
      <c r="A123" s="124" t="s">
        <v>327</v>
      </c>
    </row>
    <row r="124" spans="8:8" ht="13.35" customHeight="1">
      <c r="A124" s="133" t="s">
        <v>328</v>
      </c>
    </row>
    <row r="125" spans="8:8">
      <c r="A125" s="203"/>
      <c r="G125" s="204"/>
      <c r="H125" s="204"/>
      <c r="I125" s="204"/>
      <c r="J125" s="204"/>
      <c r="K125" s="204"/>
      <c r="L125" s="204"/>
      <c r="M125" s="204"/>
      <c r="N125" s="204"/>
      <c r="O125" s="204"/>
      <c r="P125" s="204"/>
      <c r="Q125" s="205"/>
      <c r="R125" s="205"/>
      <c r="S125" s="205"/>
      <c r="T125" s="205"/>
      <c r="U125" s="205"/>
      <c r="V125" s="205"/>
      <c r="W125" s="205"/>
      <c r="X125" s="205"/>
      <c r="Y125" s="205"/>
      <c r="Z125" s="205"/>
      <c r="AA125" s="205"/>
      <c r="AB125" s="205"/>
      <c r="AC125" s="205"/>
      <c r="AD125" s="205"/>
      <c r="AE125" s="205"/>
      <c r="AF125" s="205"/>
      <c r="AG125" s="205"/>
      <c r="AH125" s="205"/>
      <c r="AI125" s="205"/>
      <c r="AJ125" s="205"/>
      <c r="AK125" s="205"/>
      <c r="AL125" s="205"/>
      <c r="AM125" s="205"/>
      <c r="AN125" s="205"/>
      <c r="AO125" s="205"/>
      <c r="AP125" s="205"/>
      <c r="AQ125" s="205"/>
    </row>
  </sheetData>
  <mergeCells count="1">
    <mergeCell ref="BF2:BG2"/>
  </mergeCells>
  <hyperlinks>
    <hyperlink ref="L1" location="Contents!A1" display="Contents"/>
    <hyperlink ref="BJ1" location="Contents!A1" display="Contents"/>
  </hyperlinks>
  <pageMargins left="0.7" right="0.7" top="0.75" bottom="0.75" header="0.3" footer="0.3"/>
</worksheet>
</file>

<file path=xl/worksheets/sheet17.xml><?xml version="1.0" encoding="utf-8"?>
<worksheet xmlns:r="http://schemas.openxmlformats.org/officeDocument/2006/relationships" xmlns="http://schemas.openxmlformats.org/spreadsheetml/2006/main">
  <dimension ref="A1:BK125"/>
  <sheetViews>
    <sheetView workbookViewId="0" showGridLines="0">
      <pane xSplit="1" ySplit="3" topLeftCell="B100" state="frozen" activePane="bottomRight"/>
      <selection pane="bottomRight" activeCell="B116" sqref="B116"/>
    </sheetView>
  </sheetViews>
  <sheetFormatPr defaultRowHeight="10.2" defaultColWidth="9"/>
  <cols>
    <col min="1" max="1" customWidth="1" width="30.664062" style="69"/>
    <col min="2" max="56" customWidth="1" width="8.5" style="69"/>
    <col min="57" max="57" customWidth="1" width="8.5" style="70"/>
    <col min="58" max="59" customWidth="1" width="11.832031" style="69"/>
    <col min="60" max="16384" customWidth="0" width="9.1640625" style="69"/>
  </cols>
  <sheetData>
    <row r="1" spans="8:8" ht="13.2">
      <c r="A1" s="206" t="s">
        <v>329</v>
      </c>
      <c r="L1" s="21" t="s">
        <v>89</v>
      </c>
      <c r="BH1" s="72"/>
      <c r="BJ1" s="21" t="s">
        <v>89</v>
      </c>
    </row>
    <row r="2" spans="8:8">
      <c r="BF2" s="72" t="s">
        <v>90</v>
      </c>
      <c r="BG2" s="72"/>
      <c r="BH2" s="72" t="s">
        <v>91</v>
      </c>
    </row>
    <row r="3" spans="8:8">
      <c r="A3" s="207" t="s">
        <v>313</v>
      </c>
      <c r="B3" s="69">
        <v>1965.0</v>
      </c>
      <c r="C3" s="69">
        <v>1966.0</v>
      </c>
      <c r="D3" s="69">
        <v>1967.0</v>
      </c>
      <c r="E3" s="69">
        <v>1968.0</v>
      </c>
      <c r="F3" s="69">
        <v>1969.0</v>
      </c>
      <c r="G3" s="69">
        <v>1970.0</v>
      </c>
      <c r="H3" s="69">
        <v>1971.0</v>
      </c>
      <c r="I3" s="69">
        <v>1972.0</v>
      </c>
      <c r="J3" s="69">
        <v>1973.0</v>
      </c>
      <c r="K3" s="69">
        <v>1974.0</v>
      </c>
      <c r="L3" s="69">
        <v>1975.0</v>
      </c>
      <c r="M3" s="69">
        <v>1976.0</v>
      </c>
      <c r="N3" s="69">
        <v>1977.0</v>
      </c>
      <c r="O3" s="69">
        <v>1978.0</v>
      </c>
      <c r="P3" s="69">
        <v>1979.0</v>
      </c>
      <c r="Q3" s="69">
        <v>1980.0</v>
      </c>
      <c r="R3" s="69">
        <v>1981.0</v>
      </c>
      <c r="S3" s="69">
        <v>1982.0</v>
      </c>
      <c r="T3" s="69">
        <v>1983.0</v>
      </c>
      <c r="U3" s="69">
        <v>1984.0</v>
      </c>
      <c r="V3" s="69">
        <v>1985.0</v>
      </c>
      <c r="W3" s="69">
        <v>1986.0</v>
      </c>
      <c r="X3" s="69">
        <v>1987.0</v>
      </c>
      <c r="Y3" s="69">
        <v>1988.0</v>
      </c>
      <c r="Z3" s="69">
        <v>1989.0</v>
      </c>
      <c r="AA3" s="69">
        <v>1990.0</v>
      </c>
      <c r="AB3" s="69">
        <v>1991.0</v>
      </c>
      <c r="AC3" s="69">
        <v>1992.0</v>
      </c>
      <c r="AD3" s="69">
        <v>1993.0</v>
      </c>
      <c r="AE3" s="69">
        <v>1994.0</v>
      </c>
      <c r="AF3" s="69">
        <v>1995.0</v>
      </c>
      <c r="AG3" s="69">
        <v>1996.0</v>
      </c>
      <c r="AH3" s="69">
        <v>1997.0</v>
      </c>
      <c r="AI3" s="69">
        <v>1998.0</v>
      </c>
      <c r="AJ3" s="69">
        <v>1999.0</v>
      </c>
      <c r="AK3" s="69">
        <v>2000.0</v>
      </c>
      <c r="AL3" s="69">
        <v>2001.0</v>
      </c>
      <c r="AM3" s="69">
        <v>2002.0</v>
      </c>
      <c r="AN3" s="69">
        <v>2003.0</v>
      </c>
      <c r="AO3" s="69">
        <v>2004.0</v>
      </c>
      <c r="AP3" s="69">
        <v>2005.0</v>
      </c>
      <c r="AQ3" s="69">
        <v>2006.0</v>
      </c>
      <c r="AR3" s="69">
        <v>2007.0</v>
      </c>
      <c r="AS3" s="69">
        <v>2008.0</v>
      </c>
      <c r="AT3" s="69">
        <v>2009.0</v>
      </c>
      <c r="AU3" s="69">
        <v>2010.0</v>
      </c>
      <c r="AV3" s="69">
        <v>2011.0</v>
      </c>
      <c r="AW3" s="69">
        <v>2012.0</v>
      </c>
      <c r="AX3" s="69">
        <v>2013.0</v>
      </c>
      <c r="AY3" s="69">
        <v>2014.0</v>
      </c>
      <c r="AZ3" s="69">
        <v>2015.0</v>
      </c>
      <c r="BA3" s="69">
        <v>2016.0</v>
      </c>
      <c r="BB3" s="69">
        <v>2017.0</v>
      </c>
      <c r="BC3" s="69">
        <v>2018.0</v>
      </c>
      <c r="BD3" s="69">
        <v>2019.0</v>
      </c>
      <c r="BE3" s="70">
        <v>2020.0</v>
      </c>
      <c r="BF3" s="72">
        <v>2020.0</v>
      </c>
      <c r="BG3" s="72" t="s">
        <v>93</v>
      </c>
      <c r="BH3" s="72">
        <v>2020.0</v>
      </c>
    </row>
    <row r="4" spans="8:8">
      <c r="B4" s="74"/>
      <c r="C4" s="74"/>
      <c r="D4" s="74"/>
      <c r="E4" s="74"/>
      <c r="F4" s="74"/>
      <c r="G4" s="74"/>
      <c r="H4" s="74"/>
      <c r="I4" s="74"/>
      <c r="J4" s="74"/>
      <c r="K4" s="74"/>
      <c r="L4" s="74"/>
      <c r="M4" s="74"/>
      <c r="N4" s="74"/>
      <c r="O4" s="74"/>
      <c r="P4" s="74"/>
      <c r="Q4" s="74"/>
      <c r="R4" s="74"/>
      <c r="S4" s="74"/>
      <c r="T4" s="74"/>
      <c r="U4" s="74"/>
      <c r="V4" s="74"/>
      <c r="W4" s="74"/>
      <c r="X4" s="74"/>
      <c r="Y4" s="74"/>
      <c r="Z4" s="74"/>
      <c r="AA4" s="74"/>
      <c r="AB4" s="74"/>
      <c r="AC4" s="74"/>
      <c r="AD4" s="74"/>
      <c r="AE4" s="74"/>
      <c r="AF4" s="74"/>
      <c r="AG4" s="74"/>
      <c r="AH4" s="74"/>
      <c r="AI4" s="74"/>
      <c r="AJ4" s="74"/>
      <c r="AK4" s="74"/>
      <c r="AL4" s="74"/>
      <c r="AM4" s="74"/>
      <c r="AN4" s="74"/>
      <c r="AO4" s="74"/>
      <c r="AP4" s="74"/>
      <c r="AQ4" s="74"/>
      <c r="AR4" s="74"/>
      <c r="AS4" s="74"/>
      <c r="AT4" s="74"/>
      <c r="AU4" s="74"/>
      <c r="AV4" s="74"/>
      <c r="AW4" s="74"/>
      <c r="AX4" s="74"/>
      <c r="AY4" s="74"/>
      <c r="AZ4" s="74"/>
      <c r="BA4" s="74"/>
      <c r="BB4" s="74"/>
      <c r="BC4" s="74"/>
      <c r="BD4" s="74"/>
      <c r="BE4" s="75"/>
      <c r="BF4" s="74"/>
      <c r="BG4" s="74"/>
      <c r="BH4" s="74"/>
    </row>
    <row r="5" spans="8:8">
      <c r="A5" s="69" t="s">
        <v>94</v>
      </c>
      <c r="B5" s="76">
        <v>53.835</v>
      </c>
      <c r="C5" s="76">
        <v>56.711</v>
      </c>
      <c r="D5" s="76">
        <v>60.566</v>
      </c>
      <c r="E5" s="76">
        <v>64.477</v>
      </c>
      <c r="F5" s="76">
        <v>67.135</v>
      </c>
      <c r="G5" s="76">
        <v>71.614</v>
      </c>
      <c r="H5" s="76">
        <v>73.523</v>
      </c>
      <c r="I5" s="76">
        <v>77.395</v>
      </c>
      <c r="J5" s="76">
        <v>84.3963260285217</v>
      </c>
      <c r="K5" s="76">
        <v>85.8108865647931</v>
      </c>
      <c r="L5" s="76">
        <v>84.4820657372066</v>
      </c>
      <c r="M5" s="76">
        <v>86.5181219690223</v>
      </c>
      <c r="N5" s="76">
        <v>87.4432150244958</v>
      </c>
      <c r="O5" s="76">
        <v>90.2462674680874</v>
      </c>
      <c r="P5" s="76">
        <v>93.6726948583082</v>
      </c>
      <c r="Q5" s="76">
        <v>92.0708315786564</v>
      </c>
      <c r="R5" s="76">
        <v>86.982662147279</v>
      </c>
      <c r="S5" s="76">
        <v>78.6746003373971</v>
      </c>
      <c r="T5" s="76">
        <v>73.8116587791429</v>
      </c>
      <c r="U5" s="76">
        <v>74.5088440052701</v>
      </c>
      <c r="V5" s="76">
        <v>74.6459597785312</v>
      </c>
      <c r="W5" s="76">
        <v>76.4420061967498</v>
      </c>
      <c r="X5" s="76">
        <v>79.0078071615611</v>
      </c>
      <c r="Y5" s="76">
        <v>83.1348955578407</v>
      </c>
      <c r="Z5" s="76">
        <v>86.4320835421812</v>
      </c>
      <c r="AA5" s="76">
        <v>80.5886639945693</v>
      </c>
      <c r="AB5" s="76">
        <v>76.3241987828252</v>
      </c>
      <c r="AC5" s="76">
        <v>78.3203263845445</v>
      </c>
      <c r="AD5" s="76">
        <v>79.3502909914603</v>
      </c>
      <c r="AE5" s="76">
        <v>81.0167318143948</v>
      </c>
      <c r="AF5" s="76">
        <v>84.6696165532668</v>
      </c>
      <c r="AG5" s="76">
        <v>86.7548332049002</v>
      </c>
      <c r="AH5" s="76">
        <v>89.4284863950438</v>
      </c>
      <c r="AI5" s="76">
        <v>91.2462570207701</v>
      </c>
      <c r="AJ5" s="76">
        <v>92.8258997143973</v>
      </c>
      <c r="AK5" s="76">
        <v>92.3325245473621</v>
      </c>
      <c r="AL5" s="76">
        <v>95.0029226294894</v>
      </c>
      <c r="AM5" s="76">
        <v>98.6467077442399</v>
      </c>
      <c r="AN5" s="76">
        <v>102.543535901789</v>
      </c>
      <c r="AO5" s="76">
        <v>107.449151991632</v>
      </c>
      <c r="AP5" s="76">
        <v>104.41506326673</v>
      </c>
      <c r="AQ5" s="76">
        <v>105.222923480471</v>
      </c>
      <c r="AR5" s="76">
        <v>108.149603389536</v>
      </c>
      <c r="AS5" s="76">
        <v>104.142215101103</v>
      </c>
      <c r="AT5" s="76">
        <v>101.629915906962</v>
      </c>
      <c r="AU5" s="76">
        <v>105.890136269894</v>
      </c>
      <c r="AV5" s="76">
        <v>106.014259503597</v>
      </c>
      <c r="AW5" s="76">
        <v>107.476789831457</v>
      </c>
      <c r="AX5" s="76">
        <v>106.911458825309</v>
      </c>
      <c r="AY5" s="76">
        <v>106.658621056451</v>
      </c>
      <c r="AZ5" s="76">
        <v>106.776179389733</v>
      </c>
      <c r="BA5" s="76">
        <v>106.180382127013</v>
      </c>
      <c r="BB5" s="76">
        <v>105.448582694801</v>
      </c>
      <c r="BC5" s="76">
        <v>109.173281751711</v>
      </c>
      <c r="BD5" s="76">
        <v>110.390292632297</v>
      </c>
      <c r="BE5" s="115">
        <v>98.1267599172181</v>
      </c>
      <c r="BF5" s="78">
        <v>-0.113521201164255</v>
      </c>
      <c r="BG5" s="78">
        <v>0.00830270396628574</v>
      </c>
      <c r="BH5" s="78">
        <v>0.0244904393699136</v>
      </c>
    </row>
    <row r="6" spans="8:8">
      <c r="A6" s="69" t="s">
        <v>95</v>
      </c>
      <c r="B6" s="76">
        <v>14.8429523293608</v>
      </c>
      <c r="C6" s="76">
        <v>15.5134247020585</v>
      </c>
      <c r="D6" s="76">
        <v>16.6021495124594</v>
      </c>
      <c r="E6" s="76">
        <v>18.0723683640303</v>
      </c>
      <c r="F6" s="76">
        <v>19.0761289274106</v>
      </c>
      <c r="G6" s="76">
        <v>20.519525460455</v>
      </c>
      <c r="H6" s="76">
        <v>21.7629328277356</v>
      </c>
      <c r="I6" s="76">
        <v>24.5331809317443</v>
      </c>
      <c r="J6" s="76">
        <v>26.2135438786566</v>
      </c>
      <c r="K6" s="76">
        <v>29.6990845070423</v>
      </c>
      <c r="L6" s="76">
        <v>32.8105308775731</v>
      </c>
      <c r="M6" s="76">
        <v>36.1971787648971</v>
      </c>
      <c r="N6" s="76">
        <v>37.3614723726977</v>
      </c>
      <c r="O6" s="76">
        <v>42.0206542096588</v>
      </c>
      <c r="P6" s="76">
        <v>45.0118645316582</v>
      </c>
      <c r="Q6" s="76">
        <v>50.1533015473164</v>
      </c>
      <c r="R6" s="76">
        <v>54.7561360008041</v>
      </c>
      <c r="S6" s="76">
        <v>56.6062324486299</v>
      </c>
      <c r="T6" s="76">
        <v>55.1904850830388</v>
      </c>
      <c r="U6" s="76">
        <v>58.4648732107015</v>
      </c>
      <c r="V6" s="76">
        <v>60.8969323905431</v>
      </c>
      <c r="W6" s="76">
        <v>61.4989015971403</v>
      </c>
      <c r="X6" s="76">
        <v>64.5877959325059</v>
      </c>
      <c r="Y6" s="76">
        <v>64.4457766741423</v>
      </c>
      <c r="Z6" s="76">
        <v>68.9430143021784</v>
      </c>
      <c r="AA6" s="76">
        <v>71.96206053853</v>
      </c>
      <c r="AB6" s="76">
        <v>74.8441988658892</v>
      </c>
      <c r="AC6" s="76">
        <v>75.6121020150939</v>
      </c>
      <c r="AD6" s="76">
        <v>75.4209877172937</v>
      </c>
      <c r="AE6" s="76">
        <v>81.5115029828989</v>
      </c>
      <c r="AF6" s="76">
        <v>75.7669849430632</v>
      </c>
      <c r="AG6" s="76">
        <v>77.6144959471817</v>
      </c>
      <c r="AH6" s="76">
        <v>80.3200895282822</v>
      </c>
      <c r="AI6" s="76">
        <v>84.5457102233382</v>
      </c>
      <c r="AJ6" s="76">
        <v>83.6928697207949</v>
      </c>
      <c r="AK6" s="76">
        <v>87.7182528247881</v>
      </c>
      <c r="AL6" s="76">
        <v>86.176945516985</v>
      </c>
      <c r="AM6" s="76">
        <v>82.2863400102535</v>
      </c>
      <c r="AN6" s="76">
        <v>84.6908921960535</v>
      </c>
      <c r="AO6" s="76">
        <v>88.2310423203842</v>
      </c>
      <c r="AP6" s="76">
        <v>90.4523391161923</v>
      </c>
      <c r="AQ6" s="76">
        <v>89.317802012141</v>
      </c>
      <c r="AR6" s="76">
        <v>92.7046343406334</v>
      </c>
      <c r="AS6" s="76">
        <v>92.4618857392032</v>
      </c>
      <c r="AT6" s="76">
        <v>89.3262092274484</v>
      </c>
      <c r="AU6" s="76">
        <v>89.3685319042261</v>
      </c>
      <c r="AV6" s="76">
        <v>90.9974476796137</v>
      </c>
      <c r="AW6" s="76">
        <v>92.9110269701955</v>
      </c>
      <c r="AX6" s="76">
        <v>90.2550027672746</v>
      </c>
      <c r="AY6" s="76">
        <v>85.9472820342386</v>
      </c>
      <c r="AZ6" s="76">
        <v>84.8893548742035</v>
      </c>
      <c r="BA6" s="76">
        <v>85.2655907605008</v>
      </c>
      <c r="BB6" s="76">
        <v>81.805576940646</v>
      </c>
      <c r="BC6" s="76">
        <v>79.6159887043911</v>
      </c>
      <c r="BD6" s="76">
        <v>73.7322682662535</v>
      </c>
      <c r="BE6" s="115">
        <v>56.1439543727332</v>
      </c>
      <c r="BF6" s="79">
        <v>-0.240623448771339</v>
      </c>
      <c r="BG6" s="79">
        <v>-0.0190025712974202</v>
      </c>
      <c r="BH6" s="79">
        <v>0.0140123867506946</v>
      </c>
    </row>
    <row r="7" spans="8:8">
      <c r="A7" s="69" t="s">
        <v>96</v>
      </c>
      <c r="B7" s="76">
        <v>533.229776639698</v>
      </c>
      <c r="C7" s="76">
        <v>559.681239151141</v>
      </c>
      <c r="D7" s="76">
        <v>580.870231977723</v>
      </c>
      <c r="E7" s="76">
        <v>619.642287230562</v>
      </c>
      <c r="F7" s="76">
        <v>650.649481799441</v>
      </c>
      <c r="G7" s="76">
        <v>679.746878522382</v>
      </c>
      <c r="H7" s="76">
        <v>703.354719406973</v>
      </c>
      <c r="I7" s="76">
        <v>758.224463811897</v>
      </c>
      <c r="J7" s="76">
        <v>803.526947302273</v>
      </c>
      <c r="K7" s="76">
        <v>771.310889435369</v>
      </c>
      <c r="L7" s="76">
        <v>751.859150520119</v>
      </c>
      <c r="M7" s="76">
        <v>809.164664582821</v>
      </c>
      <c r="N7" s="76">
        <v>855.234758123857</v>
      </c>
      <c r="O7" s="76">
        <v>874.19864513358</v>
      </c>
      <c r="P7" s="76">
        <v>853.61432650953</v>
      </c>
      <c r="Q7" s="76">
        <v>785.996676722969</v>
      </c>
      <c r="R7" s="76">
        <v>731.827941231772</v>
      </c>
      <c r="S7" s="76">
        <v>691.887806099993</v>
      </c>
      <c r="T7" s="76">
        <v>688.024354694056</v>
      </c>
      <c r="U7" s="76">
        <v>709.411273419825</v>
      </c>
      <c r="V7" s="76">
        <v>706.343542167784</v>
      </c>
      <c r="W7" s="76">
        <v>740.328014642665</v>
      </c>
      <c r="X7" s="76">
        <v>755.338971944001</v>
      </c>
      <c r="Y7" s="76">
        <v>787.095874478366</v>
      </c>
      <c r="Z7" s="76">
        <v>786.42417639407</v>
      </c>
      <c r="AA7" s="76">
        <v>769.734930157836</v>
      </c>
      <c r="AB7" s="76">
        <v>752.335101726738</v>
      </c>
      <c r="AC7" s="76">
        <v>768.70610592439</v>
      </c>
      <c r="AD7" s="76">
        <v>774.440115402837</v>
      </c>
      <c r="AE7" s="76">
        <v>794.441777353664</v>
      </c>
      <c r="AF7" s="76">
        <v>791.747035851737</v>
      </c>
      <c r="AG7" s="76">
        <v>820.939887468105</v>
      </c>
      <c r="AH7" s="76">
        <v>831.550607018756</v>
      </c>
      <c r="AI7" s="76">
        <v>846.751410640953</v>
      </c>
      <c r="AJ7" s="76">
        <v>870.423935575311</v>
      </c>
      <c r="AK7" s="76">
        <v>878.272965144174</v>
      </c>
      <c r="AL7" s="76">
        <v>877.985251308688</v>
      </c>
      <c r="AM7" s="76">
        <v>877.766341306238</v>
      </c>
      <c r="AN7" s="76">
        <v>891.477188576645</v>
      </c>
      <c r="AO7" s="76">
        <v>925.178566369055</v>
      </c>
      <c r="AP7" s="76">
        <v>926.824488639641</v>
      </c>
      <c r="AQ7" s="76">
        <v>914.607754261135</v>
      </c>
      <c r="AR7" s="76">
        <v>908.481436208987</v>
      </c>
      <c r="AS7" s="76">
        <v>847.908419239664</v>
      </c>
      <c r="AT7" s="76">
        <v>801.393916766356</v>
      </c>
      <c r="AU7" s="76">
        <v>813.306042342587</v>
      </c>
      <c r="AV7" s="76">
        <v>796.519060018904</v>
      </c>
      <c r="AW7" s="76">
        <v>777.96488141704</v>
      </c>
      <c r="AX7" s="76">
        <v>790.759267021178</v>
      </c>
      <c r="AY7" s="76">
        <v>795.917156503877</v>
      </c>
      <c r="AZ7" s="76">
        <v>812.753374588735</v>
      </c>
      <c r="BA7" s="76">
        <v>818.483581381131</v>
      </c>
      <c r="BB7" s="76">
        <v>826.149003627776</v>
      </c>
      <c r="BC7" s="76">
        <v>845.174395003132</v>
      </c>
      <c r="BD7" s="76">
        <v>844.919579466043</v>
      </c>
      <c r="BE7" s="115">
        <v>739.662808370254</v>
      </c>
      <c r="BF7" s="79">
        <v>-0.126967950959873</v>
      </c>
      <c r="BG7" s="79">
        <v>0.00530289515669069</v>
      </c>
      <c r="BH7" s="79">
        <v>0.18460476202265</v>
      </c>
    </row>
    <row r="8" spans="8:8" s="70" ht="10.2" customFormat="1">
      <c r="A8" s="80" t="s">
        <v>97</v>
      </c>
      <c r="B8" s="81">
        <v>601.907728969059</v>
      </c>
      <c r="C8" s="81">
        <v>631.905663853199</v>
      </c>
      <c r="D8" s="81">
        <v>658.038381490183</v>
      </c>
      <c r="E8" s="81">
        <v>702.191655594592</v>
      </c>
      <c r="F8" s="81">
        <v>736.860610726851</v>
      </c>
      <c r="G8" s="81">
        <v>771.880403982837</v>
      </c>
      <c r="H8" s="81">
        <v>798.640652234709</v>
      </c>
      <c r="I8" s="81">
        <v>860.152644743641</v>
      </c>
      <c r="J8" s="81">
        <v>914.136817209451</v>
      </c>
      <c r="K8" s="81">
        <v>886.820860507205</v>
      </c>
      <c r="L8" s="81">
        <v>869.151747134899</v>
      </c>
      <c r="M8" s="81">
        <v>931.87996531674</v>
      </c>
      <c r="N8" s="81">
        <v>980.03944552105</v>
      </c>
      <c r="O8" s="81">
        <v>1006.46556681133</v>
      </c>
      <c r="P8" s="81">
        <v>992.298885899497</v>
      </c>
      <c r="Q8" s="81">
        <v>928.220809848942</v>
      </c>
      <c r="R8" s="81">
        <v>873.566739379855</v>
      </c>
      <c r="S8" s="81">
        <v>827.168638886019</v>
      </c>
      <c r="T8" s="81">
        <v>817.026498556238</v>
      </c>
      <c r="U8" s="81">
        <v>842.384990635796</v>
      </c>
      <c r="V8" s="81">
        <v>841.886434336858</v>
      </c>
      <c r="W8" s="81">
        <v>878.268922436555</v>
      </c>
      <c r="X8" s="81">
        <v>898.934575038068</v>
      </c>
      <c r="Y8" s="81">
        <v>934.676546710349</v>
      </c>
      <c r="Z8" s="81">
        <v>941.79927423843</v>
      </c>
      <c r="AA8" s="81">
        <v>922.285654690936</v>
      </c>
      <c r="AB8" s="81">
        <v>903.503499375452</v>
      </c>
      <c r="AC8" s="81">
        <v>922.638534324028</v>
      </c>
      <c r="AD8" s="81">
        <v>929.211394111591</v>
      </c>
      <c r="AE8" s="81">
        <v>956.970012150958</v>
      </c>
      <c r="AF8" s="81">
        <v>952.183637348067</v>
      </c>
      <c r="AG8" s="81">
        <v>985.309216620187</v>
      </c>
      <c r="AH8" s="81">
        <v>1001.29918294208</v>
      </c>
      <c r="AI8" s="81">
        <v>1022.54337788506</v>
      </c>
      <c r="AJ8" s="81">
        <v>1046.9427050105</v>
      </c>
      <c r="AK8" s="81">
        <v>1058.32374251632</v>
      </c>
      <c r="AL8" s="81">
        <v>1059.16511945516</v>
      </c>
      <c r="AM8" s="81">
        <v>1058.69938906073</v>
      </c>
      <c r="AN8" s="81">
        <v>1078.71161667449</v>
      </c>
      <c r="AO8" s="81">
        <v>1120.85876068107</v>
      </c>
      <c r="AP8" s="81">
        <v>1121.69189102256</v>
      </c>
      <c r="AQ8" s="81">
        <v>1109.14847975375</v>
      </c>
      <c r="AR8" s="81">
        <v>1109.33567393916</v>
      </c>
      <c r="AS8" s="81">
        <v>1044.51252007997</v>
      </c>
      <c r="AT8" s="81">
        <v>992.350041900766</v>
      </c>
      <c r="AU8" s="81">
        <v>1008.56471051671</v>
      </c>
      <c r="AV8" s="81">
        <v>993.530767202115</v>
      </c>
      <c r="AW8" s="81">
        <v>978.352698218693</v>
      </c>
      <c r="AX8" s="81">
        <v>987.925728613761</v>
      </c>
      <c r="AY8" s="81">
        <v>988.523059594567</v>
      </c>
      <c r="AZ8" s="81">
        <v>1004.41890885267</v>
      </c>
      <c r="BA8" s="81">
        <v>1009.92955426864</v>
      </c>
      <c r="BB8" s="81">
        <v>1013.40316326322</v>
      </c>
      <c r="BC8" s="81">
        <v>1033.96366545923</v>
      </c>
      <c r="BD8" s="81">
        <v>1029.04214036459</v>
      </c>
      <c r="BE8" s="81">
        <v>893.933522660205</v>
      </c>
      <c r="BF8" s="82">
        <v>-0.133669024452582</v>
      </c>
      <c r="BG8" s="82">
        <v>0.00363737704493849</v>
      </c>
      <c r="BH8" s="82">
        <v>0.223107588143258</v>
      </c>
    </row>
    <row r="9" spans="8:8">
      <c r="B9" s="76"/>
      <c r="C9" s="76"/>
      <c r="D9" s="76"/>
      <c r="E9" s="76"/>
      <c r="F9" s="76"/>
      <c r="G9" s="76"/>
      <c r="H9" s="76"/>
      <c r="I9" s="76"/>
      <c r="J9" s="76"/>
      <c r="K9" s="76"/>
      <c r="L9" s="76"/>
      <c r="M9" s="76"/>
      <c r="N9" s="76"/>
      <c r="O9" s="76"/>
      <c r="P9" s="76"/>
      <c r="Q9" s="76"/>
      <c r="R9" s="76"/>
      <c r="S9" s="76"/>
      <c r="T9" s="76"/>
      <c r="U9" s="76"/>
      <c r="V9" s="76"/>
      <c r="W9" s="76"/>
      <c r="X9" s="76"/>
      <c r="Y9" s="76"/>
      <c r="Z9" s="76"/>
      <c r="AA9" s="76"/>
      <c r="AB9" s="76"/>
      <c r="AC9" s="76"/>
      <c r="AD9" s="76"/>
      <c r="AE9" s="76"/>
      <c r="AF9" s="76"/>
      <c r="AG9" s="76"/>
      <c r="AH9" s="76"/>
      <c r="AI9" s="76"/>
      <c r="AJ9" s="76"/>
      <c r="AK9" s="76"/>
      <c r="AL9" s="76"/>
      <c r="AM9" s="76"/>
      <c r="AN9" s="76"/>
      <c r="AO9" s="76"/>
      <c r="AP9" s="76"/>
      <c r="AQ9" s="76"/>
      <c r="AR9" s="76"/>
      <c r="AS9" s="76"/>
      <c r="AT9" s="76"/>
      <c r="AU9" s="76"/>
      <c r="AV9" s="76"/>
      <c r="AW9" s="76"/>
      <c r="AX9" s="76"/>
      <c r="AY9" s="76"/>
      <c r="AZ9" s="76"/>
      <c r="BA9" s="76"/>
      <c r="BB9" s="76"/>
      <c r="BC9" s="76"/>
      <c r="BD9" s="76"/>
      <c r="BE9" s="115"/>
      <c r="BF9" s="79"/>
      <c r="BG9" s="79"/>
      <c r="BH9" s="79"/>
    </row>
    <row r="10" spans="8:8">
      <c r="A10" s="69" t="s">
        <v>98</v>
      </c>
      <c r="B10" s="76">
        <v>23.4022386655743</v>
      </c>
      <c r="C10" s="76">
        <v>24.1290001300819</v>
      </c>
      <c r="D10" s="76">
        <v>24.6925407273966</v>
      </c>
      <c r="E10" s="76">
        <v>25.2077335839091</v>
      </c>
      <c r="F10" s="76">
        <v>26.1327409760162</v>
      </c>
      <c r="G10" s="76">
        <v>23.5753437019275</v>
      </c>
      <c r="H10" s="76">
        <v>25.089</v>
      </c>
      <c r="I10" s="76">
        <v>24.96</v>
      </c>
      <c r="J10" s="76">
        <v>25.112</v>
      </c>
      <c r="K10" s="76">
        <v>25.181</v>
      </c>
      <c r="L10" s="76">
        <v>23.802</v>
      </c>
      <c r="M10" s="76">
        <v>24.564</v>
      </c>
      <c r="N10" s="76">
        <v>25.828</v>
      </c>
      <c r="O10" s="76">
        <v>25.068</v>
      </c>
      <c r="P10" s="76">
        <v>27.007</v>
      </c>
      <c r="Q10" s="76">
        <v>25.04</v>
      </c>
      <c r="R10" s="76">
        <v>23.44</v>
      </c>
      <c r="S10" s="76">
        <v>22.297</v>
      </c>
      <c r="T10" s="76">
        <v>22.673</v>
      </c>
      <c r="U10" s="76">
        <v>21.562</v>
      </c>
      <c r="V10" s="76">
        <v>20.074</v>
      </c>
      <c r="W10" s="76">
        <v>21.027</v>
      </c>
      <c r="X10" s="76">
        <v>22.449</v>
      </c>
      <c r="Y10" s="76">
        <v>22.679</v>
      </c>
      <c r="Z10" s="76">
        <v>20.825</v>
      </c>
      <c r="AA10" s="76">
        <v>19.387</v>
      </c>
      <c r="AB10" s="76">
        <v>20.189</v>
      </c>
      <c r="AC10" s="76">
        <v>21.218</v>
      </c>
      <c r="AD10" s="76">
        <v>20.796</v>
      </c>
      <c r="AE10" s="76">
        <v>21.977</v>
      </c>
      <c r="AF10" s="76">
        <v>21.888</v>
      </c>
      <c r="AG10" s="76">
        <v>21.86</v>
      </c>
      <c r="AH10" s="76">
        <v>23.209</v>
      </c>
      <c r="AI10" s="76">
        <v>23.925</v>
      </c>
      <c r="AJ10" s="76">
        <v>24.338</v>
      </c>
      <c r="AK10" s="76">
        <v>22.381</v>
      </c>
      <c r="AL10" s="76">
        <v>20.641</v>
      </c>
      <c r="AM10" s="76">
        <v>19.667</v>
      </c>
      <c r="AN10" s="76">
        <v>20.058</v>
      </c>
      <c r="AO10" s="76">
        <v>21.479</v>
      </c>
      <c r="AP10" s="76">
        <v>22.506875</v>
      </c>
      <c r="AQ10" s="76">
        <v>23.6816112617173</v>
      </c>
      <c r="AR10" s="76">
        <v>26.4132422110242</v>
      </c>
      <c r="AS10" s="76">
        <v>26.6768274311273</v>
      </c>
      <c r="AT10" s="76">
        <v>25.4230054824717</v>
      </c>
      <c r="AU10" s="76">
        <v>27.665203990149</v>
      </c>
      <c r="AV10" s="76">
        <v>28.6116847196048</v>
      </c>
      <c r="AW10" s="76">
        <v>30.4828681599794</v>
      </c>
      <c r="AX10" s="76">
        <v>32.4139353008734</v>
      </c>
      <c r="AY10" s="76">
        <v>32.1311955376065</v>
      </c>
      <c r="AZ10" s="76">
        <v>32.723392389838</v>
      </c>
      <c r="BA10" s="76">
        <v>31.622747497086</v>
      </c>
      <c r="BB10" s="76">
        <v>31.3092388663126</v>
      </c>
      <c r="BC10" s="76">
        <v>29.7496383439281</v>
      </c>
      <c r="BD10" s="76">
        <v>26.8384185050561</v>
      </c>
      <c r="BE10" s="115">
        <v>24.307159013383</v>
      </c>
      <c r="BF10" s="79">
        <v>-0.0967893281026427</v>
      </c>
      <c r="BG10" s="79">
        <v>0.0054326934035025</v>
      </c>
      <c r="BH10" s="79">
        <v>0.00606657148951324</v>
      </c>
    </row>
    <row r="11" spans="8:8">
      <c r="A11" s="69" t="s">
        <v>99</v>
      </c>
      <c r="B11" s="76">
        <v>14.843</v>
      </c>
      <c r="C11" s="76">
        <v>16.166</v>
      </c>
      <c r="D11" s="76">
        <v>16.693</v>
      </c>
      <c r="E11" s="76">
        <v>20.048</v>
      </c>
      <c r="F11" s="76">
        <v>21.966</v>
      </c>
      <c r="G11" s="76">
        <v>24.894</v>
      </c>
      <c r="H11" s="76">
        <v>27.433</v>
      </c>
      <c r="I11" s="76">
        <v>31.513</v>
      </c>
      <c r="J11" s="76">
        <v>38.842</v>
      </c>
      <c r="K11" s="76">
        <v>41.896</v>
      </c>
      <c r="L11" s="76">
        <v>43.232</v>
      </c>
      <c r="M11" s="76">
        <v>46.808</v>
      </c>
      <c r="N11" s="76">
        <v>47.935</v>
      </c>
      <c r="O11" s="76">
        <v>52.192</v>
      </c>
      <c r="P11" s="76">
        <v>54.847</v>
      </c>
      <c r="Q11" s="76">
        <v>52.874</v>
      </c>
      <c r="R11" s="76">
        <v>50.325</v>
      </c>
      <c r="S11" s="76">
        <v>50.922</v>
      </c>
      <c r="T11" s="76">
        <v>48.247</v>
      </c>
      <c r="U11" s="76">
        <v>48.842</v>
      </c>
      <c r="V11" s="76">
        <v>49.554</v>
      </c>
      <c r="W11" s="76">
        <v>54.686</v>
      </c>
      <c r="X11" s="76">
        <v>56.27</v>
      </c>
      <c r="Y11" s="76">
        <v>57.253</v>
      </c>
      <c r="Z11" s="76">
        <v>57.638</v>
      </c>
      <c r="AA11" s="76">
        <v>56.815</v>
      </c>
      <c r="AB11" s="76">
        <v>57.456</v>
      </c>
      <c r="AC11" s="76">
        <v>62.286</v>
      </c>
      <c r="AD11" s="76">
        <v>64.675</v>
      </c>
      <c r="AE11" s="76">
        <v>69.014</v>
      </c>
      <c r="AF11" s="76">
        <v>71.987</v>
      </c>
      <c r="AG11" s="76">
        <v>76.649</v>
      </c>
      <c r="AH11" s="76">
        <v>82.241</v>
      </c>
      <c r="AI11" s="76">
        <v>85.736</v>
      </c>
      <c r="AJ11" s="76">
        <v>86.775</v>
      </c>
      <c r="AK11" s="76">
        <v>85.759</v>
      </c>
      <c r="AL11" s="76">
        <v>87.9424860160439</v>
      </c>
      <c r="AM11" s="76">
        <v>86.0582160137154</v>
      </c>
      <c r="AN11" s="76">
        <v>83.5228099620918</v>
      </c>
      <c r="AO11" s="76">
        <v>86.2359341461391</v>
      </c>
      <c r="AP11" s="76">
        <v>88.4343481280664</v>
      </c>
      <c r="AQ11" s="76">
        <v>90.1342627801144</v>
      </c>
      <c r="AR11" s="76">
        <v>93.8589979728153</v>
      </c>
      <c r="AS11" s="76">
        <v>98.2301064738538</v>
      </c>
      <c r="AT11" s="76">
        <v>97.3591906589721</v>
      </c>
      <c r="AU11" s="76">
        <v>106.061338499119</v>
      </c>
      <c r="AV11" s="76">
        <v>112.789252710636</v>
      </c>
      <c r="AW11" s="76">
        <v>115.7555034866</v>
      </c>
      <c r="AX11" s="76">
        <v>122.785491204767</v>
      </c>
      <c r="AY11" s="76">
        <v>126.827768509832</v>
      </c>
      <c r="AZ11" s="76">
        <v>118.548064437067</v>
      </c>
      <c r="BA11" s="76">
        <v>112.162330975307</v>
      </c>
      <c r="BB11" s="76">
        <v>113.713318982552</v>
      </c>
      <c r="BC11" s="76">
        <v>109.54917889786</v>
      </c>
      <c r="BD11" s="76">
        <v>111.549382712928</v>
      </c>
      <c r="BE11" s="115">
        <v>106.846013282224</v>
      </c>
      <c r="BF11" s="79">
        <v>-0.044781049498039</v>
      </c>
      <c r="BG11" s="79">
        <v>0.0136990083282835</v>
      </c>
      <c r="BH11" s="79">
        <v>0.0266665873041442</v>
      </c>
    </row>
    <row r="12" spans="8:8">
      <c r="A12" s="69" t="s">
        <v>100</v>
      </c>
      <c r="B12" s="76">
        <v>3.49488240407433</v>
      </c>
      <c r="C12" s="76">
        <v>3.822661057925</v>
      </c>
      <c r="D12" s="76">
        <v>3.98149767691665</v>
      </c>
      <c r="E12" s="76">
        <v>4.19032356951578</v>
      </c>
      <c r="F12" s="76">
        <v>4.45305111317169</v>
      </c>
      <c r="G12" s="76">
        <v>4.69761705058287</v>
      </c>
      <c r="H12" s="76">
        <v>5.206</v>
      </c>
      <c r="I12" s="76">
        <v>5.52</v>
      </c>
      <c r="J12" s="76">
        <v>5.251</v>
      </c>
      <c r="K12" s="76">
        <v>5.025</v>
      </c>
      <c r="L12" s="76">
        <v>4.378</v>
      </c>
      <c r="M12" s="76">
        <v>4.649</v>
      </c>
      <c r="N12" s="76">
        <v>4.756</v>
      </c>
      <c r="O12" s="76">
        <v>5.214</v>
      </c>
      <c r="P12" s="76">
        <v>5.256</v>
      </c>
      <c r="Q12" s="76">
        <v>5.314</v>
      </c>
      <c r="R12" s="76">
        <v>5.492</v>
      </c>
      <c r="S12" s="76">
        <v>4.845</v>
      </c>
      <c r="T12" s="76">
        <v>4.708</v>
      </c>
      <c r="U12" s="76">
        <v>4.713</v>
      </c>
      <c r="V12" s="76">
        <v>4.589</v>
      </c>
      <c r="W12" s="76">
        <v>4.911</v>
      </c>
      <c r="X12" s="76">
        <v>5.127</v>
      </c>
      <c r="Y12" s="76">
        <v>5.648</v>
      </c>
      <c r="Z12" s="76">
        <v>6.245</v>
      </c>
      <c r="AA12" s="76">
        <v>6.594</v>
      </c>
      <c r="AB12" s="76">
        <v>7.35660358361508</v>
      </c>
      <c r="AC12" s="76">
        <v>7.96801614613307</v>
      </c>
      <c r="AD12" s="76">
        <v>8.68402508667777</v>
      </c>
      <c r="AE12" s="76">
        <v>9.32847047271459</v>
      </c>
      <c r="AF12" s="76">
        <v>10.2571927334086</v>
      </c>
      <c r="AG12" s="76">
        <v>10.8937419118798</v>
      </c>
      <c r="AH12" s="76">
        <v>11.699185255785</v>
      </c>
      <c r="AI12" s="76">
        <v>11.9666695177376</v>
      </c>
      <c r="AJ12" s="76">
        <v>12.0859401959158</v>
      </c>
      <c r="AK12" s="76">
        <v>11.8164890307098</v>
      </c>
      <c r="AL12" s="76">
        <v>11.2235441459318</v>
      </c>
      <c r="AM12" s="76">
        <v>11.7401434288379</v>
      </c>
      <c r="AN12" s="76">
        <v>11.3207300728168</v>
      </c>
      <c r="AO12" s="76">
        <v>12.0158051029602</v>
      </c>
      <c r="AP12" s="76">
        <v>12.4611488361646</v>
      </c>
      <c r="AQ12" s="76">
        <v>13.9304695103902</v>
      </c>
      <c r="AR12" s="76">
        <v>17.9019953352382</v>
      </c>
      <c r="AS12" s="76">
        <v>18.6056957549616</v>
      </c>
      <c r="AT12" s="76">
        <v>18.1884583459679</v>
      </c>
      <c r="AU12" s="76">
        <v>16.0151858283394</v>
      </c>
      <c r="AV12" s="76">
        <v>17.5571387768498</v>
      </c>
      <c r="AW12" s="76">
        <v>17.4703754321373</v>
      </c>
      <c r="AX12" s="76">
        <v>16.8361514307838</v>
      </c>
      <c r="AY12" s="76">
        <v>16.3371742050889</v>
      </c>
      <c r="AZ12" s="76">
        <v>16.4729307984218</v>
      </c>
      <c r="BA12" s="76">
        <v>17.4507988457145</v>
      </c>
      <c r="BB12" s="76">
        <v>16.6702246508378</v>
      </c>
      <c r="BC12" s="76">
        <v>17.4363550929808</v>
      </c>
      <c r="BD12" s="76">
        <v>17.4380657875439</v>
      </c>
      <c r="BE12" s="115">
        <v>15.8812059308749</v>
      </c>
      <c r="BF12" s="79">
        <v>-0.0917676965553893</v>
      </c>
      <c r="BG12" s="79">
        <v>-0.00420431008313971</v>
      </c>
      <c r="BH12" s="79">
        <v>0.00396362532808909</v>
      </c>
    </row>
    <row r="13" spans="8:8">
      <c r="A13" s="69" t="s">
        <v>101</v>
      </c>
      <c r="B13" s="76">
        <v>3.83995887703461</v>
      </c>
      <c r="C13" s="76">
        <v>4.39794834633735</v>
      </c>
      <c r="D13" s="76">
        <v>4.43324465411887</v>
      </c>
      <c r="E13" s="76">
        <v>4.93363273958928</v>
      </c>
      <c r="F13" s="76">
        <v>4.73583167141253</v>
      </c>
      <c r="G13" s="76">
        <v>5.34165202935717</v>
      </c>
      <c r="H13" s="76">
        <v>5.531</v>
      </c>
      <c r="I13" s="76">
        <v>6.297</v>
      </c>
      <c r="J13" s="76">
        <v>6.024</v>
      </c>
      <c r="K13" s="76">
        <v>6.675</v>
      </c>
      <c r="L13" s="76">
        <v>6.716</v>
      </c>
      <c r="M13" s="76">
        <v>7.087</v>
      </c>
      <c r="N13" s="76">
        <v>7.096</v>
      </c>
      <c r="O13" s="76">
        <v>7.224</v>
      </c>
      <c r="P13" s="76">
        <v>7.673</v>
      </c>
      <c r="Q13" s="76">
        <v>7.28651939378585</v>
      </c>
      <c r="R13" s="76">
        <v>7.46840563662441</v>
      </c>
      <c r="S13" s="76">
        <v>7.65520738041813</v>
      </c>
      <c r="T13" s="76">
        <v>7.92486890820319</v>
      </c>
      <c r="U13" s="76">
        <v>7.8753592986445</v>
      </c>
      <c r="V13" s="76">
        <v>8.17549406792179</v>
      </c>
      <c r="W13" s="76">
        <v>8.0851157803755</v>
      </c>
      <c r="X13" s="76">
        <v>8.50543256972643</v>
      </c>
      <c r="Y13" s="76">
        <v>8.95795032714165</v>
      </c>
      <c r="Z13" s="76">
        <v>9.18922585718412</v>
      </c>
      <c r="AA13" s="76">
        <v>9.33220345633669</v>
      </c>
      <c r="AB13" s="76">
        <v>9.57490958390796</v>
      </c>
      <c r="AC13" s="76">
        <v>10.5457838805757</v>
      </c>
      <c r="AD13" s="76">
        <v>11.2359083484401</v>
      </c>
      <c r="AE13" s="76">
        <v>11.5906626779532</v>
      </c>
      <c r="AF13" s="76">
        <v>12.223581771798</v>
      </c>
      <c r="AG13" s="76">
        <v>12.6237746526355</v>
      </c>
      <c r="AH13" s="76">
        <v>12.885887132174</v>
      </c>
      <c r="AI13" s="76">
        <v>12.5210145048963</v>
      </c>
      <c r="AJ13" s="76">
        <v>11.086680596727</v>
      </c>
      <c r="AK13" s="76">
        <v>10.8641893957715</v>
      </c>
      <c r="AL13" s="76">
        <v>10.172728907614</v>
      </c>
      <c r="AM13" s="76">
        <v>10.0106990654759</v>
      </c>
      <c r="AN13" s="76">
        <v>10.4213436932261</v>
      </c>
      <c r="AO13" s="76">
        <v>10.4328655856374</v>
      </c>
      <c r="AP13" s="76">
        <v>10.855565152552</v>
      </c>
      <c r="AQ13" s="76">
        <v>10.5507821499879</v>
      </c>
      <c r="AR13" s="76">
        <v>10.3852131328734</v>
      </c>
      <c r="AS13" s="76">
        <v>11.3074731271521</v>
      </c>
      <c r="AT13" s="76">
        <v>11.0638088069628</v>
      </c>
      <c r="AU13" s="76">
        <v>11.6527515516992</v>
      </c>
      <c r="AV13" s="76">
        <v>11.9567938955378</v>
      </c>
      <c r="AW13" s="76">
        <v>13.0429013662376</v>
      </c>
      <c r="AX13" s="76">
        <v>12.8709927478399</v>
      </c>
      <c r="AY13" s="76">
        <v>13.5575069069209</v>
      </c>
      <c r="AZ13" s="76">
        <v>14.529071713423</v>
      </c>
      <c r="BA13" s="76">
        <v>14.8969759770034</v>
      </c>
      <c r="BB13" s="76">
        <v>14.4911811334389</v>
      </c>
      <c r="BC13" s="76">
        <v>14.9066274836297</v>
      </c>
      <c r="BD13" s="76">
        <v>15.5779097225068</v>
      </c>
      <c r="BE13" s="115">
        <v>12.6540758638584</v>
      </c>
      <c r="BF13" s="79">
        <v>-0.189910449419554</v>
      </c>
      <c r="BG13" s="79">
        <v>0.0348096071714885</v>
      </c>
      <c r="BH13" s="79">
        <v>0.00315819943497119</v>
      </c>
    </row>
    <row r="14" spans="8:8">
      <c r="A14" s="69" t="s">
        <v>102</v>
      </c>
      <c r="B14" s="76">
        <v>0.661</v>
      </c>
      <c r="C14" s="76">
        <v>0.691</v>
      </c>
      <c r="D14" s="76">
        <v>0.746</v>
      </c>
      <c r="E14" s="76">
        <v>0.891</v>
      </c>
      <c r="F14" s="76">
        <v>0.946</v>
      </c>
      <c r="G14" s="76">
        <v>1.081</v>
      </c>
      <c r="H14" s="76">
        <v>1.194</v>
      </c>
      <c r="I14" s="76">
        <v>1.228</v>
      </c>
      <c r="J14" s="76">
        <v>1.363</v>
      </c>
      <c r="K14" s="76">
        <v>1.557</v>
      </c>
      <c r="L14" s="76">
        <v>1.52</v>
      </c>
      <c r="M14" s="76">
        <v>1.709</v>
      </c>
      <c r="N14" s="76">
        <v>2.131</v>
      </c>
      <c r="O14" s="76">
        <v>2.173</v>
      </c>
      <c r="P14" s="76">
        <v>2.314</v>
      </c>
      <c r="Q14" s="76">
        <v>2.964</v>
      </c>
      <c r="R14" s="76">
        <v>3.328</v>
      </c>
      <c r="S14" s="76">
        <v>3.644</v>
      </c>
      <c r="T14" s="76">
        <v>3.338</v>
      </c>
      <c r="U14" s="76">
        <v>3.345</v>
      </c>
      <c r="V14" s="76">
        <v>4.121</v>
      </c>
      <c r="W14" s="76">
        <v>4.186</v>
      </c>
      <c r="X14" s="76">
        <v>4.217</v>
      </c>
      <c r="Y14" s="76">
        <v>5.025</v>
      </c>
      <c r="Z14" s="76">
        <v>5.228</v>
      </c>
      <c r="AA14" s="76">
        <v>5.327</v>
      </c>
      <c r="AB14" s="76">
        <v>5.977</v>
      </c>
      <c r="AC14" s="76">
        <v>5.945</v>
      </c>
      <c r="AD14" s="76">
        <v>5.975</v>
      </c>
      <c r="AE14" s="76">
        <v>6.502</v>
      </c>
      <c r="AF14" s="76">
        <v>6.388</v>
      </c>
      <c r="AG14" s="76">
        <v>7.191</v>
      </c>
      <c r="AH14" s="76">
        <v>8.215</v>
      </c>
      <c r="AI14" s="76">
        <v>8.268</v>
      </c>
      <c r="AJ14" s="76">
        <v>7.226</v>
      </c>
      <c r="AK14" s="76">
        <v>6.511</v>
      </c>
      <c r="AL14" s="76">
        <v>6.771</v>
      </c>
      <c r="AM14" s="76">
        <v>6.723</v>
      </c>
      <c r="AN14" s="76">
        <v>6.879</v>
      </c>
      <c r="AO14" s="76">
        <v>7.23140954212724</v>
      </c>
      <c r="AP14" s="76">
        <v>7.87697076391896</v>
      </c>
      <c r="AQ14" s="76">
        <v>8.34157259092693</v>
      </c>
      <c r="AR14" s="76">
        <v>8.48019512927968</v>
      </c>
      <c r="AS14" s="76">
        <v>8.73350832318257</v>
      </c>
      <c r="AT14" s="76">
        <v>8.89831088175571</v>
      </c>
      <c r="AU14" s="76">
        <v>10.2726823481047</v>
      </c>
      <c r="AV14" s="76">
        <v>10.5357876469613</v>
      </c>
      <c r="AW14" s="76">
        <v>10.9126216612429</v>
      </c>
      <c r="AX14" s="76">
        <v>11.5590548549857</v>
      </c>
      <c r="AY14" s="76">
        <v>12.1764314014899</v>
      </c>
      <c r="AZ14" s="76">
        <v>11.7852303882514</v>
      </c>
      <c r="BA14" s="76">
        <v>11.0502294444817</v>
      </c>
      <c r="BB14" s="76">
        <v>10.7593900093268</v>
      </c>
      <c r="BC14" s="76">
        <v>11.6671458340933</v>
      </c>
      <c r="BD14" s="76">
        <v>11.287415122306</v>
      </c>
      <c r="BE14" s="115">
        <v>9.05827644122562</v>
      </c>
      <c r="BF14" s="79">
        <v>-0.199681507753705</v>
      </c>
      <c r="BG14" s="79">
        <v>0.0240677565086029</v>
      </c>
      <c r="BH14" s="79">
        <v>0.00226076118448121</v>
      </c>
    </row>
    <row r="15" spans="8:8">
      <c r="A15" s="69" t="s">
        <v>103</v>
      </c>
      <c r="B15" s="76">
        <v>3.7532895516503</v>
      </c>
      <c r="C15" s="76">
        <v>4.67683015371749</v>
      </c>
      <c r="D15" s="76">
        <v>4.71452354394153</v>
      </c>
      <c r="E15" s="76">
        <v>4.73937668509176</v>
      </c>
      <c r="F15" s="76">
        <v>4.67840380867488</v>
      </c>
      <c r="G15" s="76">
        <v>4.91761504151748</v>
      </c>
      <c r="H15" s="76">
        <v>4.856</v>
      </c>
      <c r="I15" s="76">
        <v>4.15</v>
      </c>
      <c r="J15" s="76">
        <v>4.919</v>
      </c>
      <c r="K15" s="76">
        <v>5.842</v>
      </c>
      <c r="L15" s="76">
        <v>5.898</v>
      </c>
      <c r="M15" s="76">
        <v>5.951</v>
      </c>
      <c r="N15" s="76">
        <v>5.941</v>
      </c>
      <c r="O15" s="76">
        <v>5.871</v>
      </c>
      <c r="P15" s="76">
        <v>6.127</v>
      </c>
      <c r="Q15" s="76">
        <v>6.596</v>
      </c>
      <c r="R15" s="76">
        <v>6.728</v>
      </c>
      <c r="S15" s="76">
        <v>6.546</v>
      </c>
      <c r="T15" s="76">
        <v>5.768</v>
      </c>
      <c r="U15" s="76">
        <v>5.963</v>
      </c>
      <c r="V15" s="76">
        <v>5.849</v>
      </c>
      <c r="W15" s="76">
        <v>6.231</v>
      </c>
      <c r="X15" s="76">
        <v>6.701</v>
      </c>
      <c r="Y15" s="76">
        <v>6.596</v>
      </c>
      <c r="Z15" s="76">
        <v>5.834</v>
      </c>
      <c r="AA15" s="76">
        <v>5.817</v>
      </c>
      <c r="AB15" s="76">
        <v>5.39</v>
      </c>
      <c r="AC15" s="76">
        <v>5.633</v>
      </c>
      <c r="AD15" s="76">
        <v>5.883</v>
      </c>
      <c r="AE15" s="76">
        <v>6.402</v>
      </c>
      <c r="AF15" s="76">
        <v>7.263</v>
      </c>
      <c r="AG15" s="76">
        <v>7.523</v>
      </c>
      <c r="AH15" s="76">
        <v>7.78</v>
      </c>
      <c r="AI15" s="76">
        <v>7.49</v>
      </c>
      <c r="AJ15" s="76">
        <v>7.69</v>
      </c>
      <c r="AK15" s="76">
        <v>7.498</v>
      </c>
      <c r="AL15" s="76">
        <v>7.069</v>
      </c>
      <c r="AM15" s="76">
        <v>6.99497703844311</v>
      </c>
      <c r="AN15" s="76">
        <v>6.59356421173653</v>
      </c>
      <c r="AO15" s="76">
        <v>7.34045809406068</v>
      </c>
      <c r="AP15" s="76">
        <v>7.25686689571468</v>
      </c>
      <c r="AQ15" s="76">
        <v>6.87550131517544</v>
      </c>
      <c r="AR15" s="76">
        <v>7.23023125391364</v>
      </c>
      <c r="AS15" s="76">
        <v>8.0422874895823</v>
      </c>
      <c r="AT15" s="76">
        <v>8.25053772975859</v>
      </c>
      <c r="AU15" s="76">
        <v>8.78082209455142</v>
      </c>
      <c r="AV15" s="76">
        <v>9.67955849234468</v>
      </c>
      <c r="AW15" s="76">
        <v>9.60367089341434</v>
      </c>
      <c r="AX15" s="76">
        <v>9.97302568046245</v>
      </c>
      <c r="AY15" s="76">
        <v>9.86443095057791</v>
      </c>
      <c r="AZ15" s="76">
        <v>10.5252059294559</v>
      </c>
      <c r="BA15" s="76">
        <v>11.2235281538098</v>
      </c>
      <c r="BB15" s="76">
        <v>11.5995200633426</v>
      </c>
      <c r="BC15" s="76">
        <v>11.9668907350893</v>
      </c>
      <c r="BD15" s="76">
        <v>12.2493195604306</v>
      </c>
      <c r="BE15" s="115">
        <v>9.19716514348424</v>
      </c>
      <c r="BF15" s="79">
        <v>-0.251220752979558</v>
      </c>
      <c r="BG15" s="79">
        <v>0.0403104738790949</v>
      </c>
      <c r="BH15" s="79">
        <v>0.00229542497389706</v>
      </c>
    </row>
    <row r="16" spans="8:8">
      <c r="A16" s="69" t="s">
        <v>104</v>
      </c>
      <c r="B16" s="76">
        <v>1.90115950623568</v>
      </c>
      <c r="C16" s="76">
        <v>1.91450718045498</v>
      </c>
      <c r="D16" s="76">
        <v>1.99711560581036</v>
      </c>
      <c r="E16" s="76">
        <v>2.03527612047891</v>
      </c>
      <c r="F16" s="76">
        <v>2.13334609836905</v>
      </c>
      <c r="G16" s="76">
        <v>2.18821028289741</v>
      </c>
      <c r="H16" s="76">
        <v>2.261</v>
      </c>
      <c r="I16" s="76">
        <v>3.732</v>
      </c>
      <c r="J16" s="76">
        <v>3.751</v>
      </c>
      <c r="K16" s="76">
        <v>3.7</v>
      </c>
      <c r="L16" s="76">
        <v>2.822</v>
      </c>
      <c r="M16" s="76">
        <v>3.181</v>
      </c>
      <c r="N16" s="76">
        <v>3.101</v>
      </c>
      <c r="O16" s="76">
        <v>2.773</v>
      </c>
      <c r="P16" s="76">
        <v>2.123</v>
      </c>
      <c r="Q16" s="76">
        <v>1.67</v>
      </c>
      <c r="R16" s="76">
        <v>1.654</v>
      </c>
      <c r="S16" s="76">
        <v>1.836</v>
      </c>
      <c r="T16" s="76">
        <v>1.584</v>
      </c>
      <c r="U16" s="76">
        <v>1.35</v>
      </c>
      <c r="V16" s="76">
        <v>1.438</v>
      </c>
      <c r="W16" s="76">
        <v>1.558</v>
      </c>
      <c r="X16" s="76">
        <v>1.021</v>
      </c>
      <c r="Y16" s="76">
        <v>0.92</v>
      </c>
      <c r="Z16" s="76">
        <v>0.826</v>
      </c>
      <c r="AA16" s="76">
        <v>1.265</v>
      </c>
      <c r="AB16" s="76">
        <v>1.181</v>
      </c>
      <c r="AC16" s="76">
        <v>1.709</v>
      </c>
      <c r="AD16" s="76">
        <v>1.486</v>
      </c>
      <c r="AE16" s="76">
        <v>1.118</v>
      </c>
      <c r="AF16" s="76">
        <v>1.283</v>
      </c>
      <c r="AG16" s="76">
        <v>1.493</v>
      </c>
      <c r="AH16" s="76">
        <v>0.848</v>
      </c>
      <c r="AI16" s="76">
        <v>0.98</v>
      </c>
      <c r="AJ16" s="76">
        <v>1.774</v>
      </c>
      <c r="AK16" s="76">
        <v>1.74062914530179</v>
      </c>
      <c r="AL16" s="76">
        <v>1.61101364966355</v>
      </c>
      <c r="AM16" s="76">
        <v>1.83839469363449</v>
      </c>
      <c r="AN16" s="76">
        <v>1.74716557567851</v>
      </c>
      <c r="AO16" s="76">
        <v>1.92046055619339</v>
      </c>
      <c r="AP16" s="76">
        <v>1.68283905576699</v>
      </c>
      <c r="AQ16" s="76">
        <v>1.83943574007538</v>
      </c>
      <c r="AR16" s="76">
        <v>2.10624413731466</v>
      </c>
      <c r="AS16" s="76">
        <v>2.24349895887648</v>
      </c>
      <c r="AT16" s="76">
        <v>2.14576381495565</v>
      </c>
      <c r="AU16" s="76">
        <v>2.22845725289124</v>
      </c>
      <c r="AV16" s="76">
        <v>2.08818070257433</v>
      </c>
      <c r="AW16" s="76">
        <v>1.99173230991384</v>
      </c>
      <c r="AX16" s="76">
        <v>2.24810020045111</v>
      </c>
      <c r="AY16" s="76">
        <v>2.01013031830522</v>
      </c>
      <c r="AZ16" s="76">
        <v>2.19679793853709</v>
      </c>
      <c r="BA16" s="76">
        <v>2.32775588423825</v>
      </c>
      <c r="BB16" s="76">
        <v>2.16376891566466</v>
      </c>
      <c r="BC16" s="76">
        <v>2.04319517613941</v>
      </c>
      <c r="BD16" s="76">
        <v>1.90997740326133</v>
      </c>
      <c r="BE16" s="115">
        <v>1.85063638647464</v>
      </c>
      <c r="BF16" s="79">
        <v>-0.0337163153063167</v>
      </c>
      <c r="BG16" s="79">
        <v>-0.0115729293272231</v>
      </c>
      <c r="BH16" s="79">
        <v>4.61881124546948E-4</v>
      </c>
    </row>
    <row r="17" spans="8:8">
      <c r="A17" s="69" t="s">
        <v>105</v>
      </c>
      <c r="B17" s="76">
        <v>9.55584008395497</v>
      </c>
      <c r="C17" s="76">
        <v>9.37190970906893</v>
      </c>
      <c r="D17" s="76">
        <v>9.54223291985707</v>
      </c>
      <c r="E17" s="76">
        <v>10.4079509506146</v>
      </c>
      <c r="F17" s="76">
        <v>10.2725586944091</v>
      </c>
      <c r="G17" s="76">
        <v>10.7405348631721</v>
      </c>
      <c r="H17" s="76">
        <v>10.8120649644171</v>
      </c>
      <c r="I17" s="76">
        <v>11.8066365129423</v>
      </c>
      <c r="J17" s="76">
        <v>12.9074708243814</v>
      </c>
      <c r="K17" s="76">
        <v>12.8932565513694</v>
      </c>
      <c r="L17" s="76">
        <v>13.8002150291828</v>
      </c>
      <c r="M17" s="76">
        <v>13.5865735699056</v>
      </c>
      <c r="N17" s="76">
        <v>15.282838988094</v>
      </c>
      <c r="O17" s="76">
        <v>15.8957437846764</v>
      </c>
      <c r="P17" s="76">
        <v>17.0208323627655</v>
      </c>
      <c r="Q17" s="76">
        <v>20.7509378129017</v>
      </c>
      <c r="R17" s="76">
        <v>22.0170483807112</v>
      </c>
      <c r="S17" s="76">
        <v>21.7020677854979</v>
      </c>
      <c r="T17" s="76">
        <v>21.2059399963987</v>
      </c>
      <c r="U17" s="76">
        <v>19.8973368787493</v>
      </c>
      <c r="V17" s="76">
        <v>20.4273764222498</v>
      </c>
      <c r="W17" s="76">
        <v>21.3316887294941</v>
      </c>
      <c r="X17" s="76">
        <v>20.1985454038478</v>
      </c>
      <c r="Y17" s="76">
        <v>20.8925929147723</v>
      </c>
      <c r="Z17" s="76">
        <v>20.4367763383773</v>
      </c>
      <c r="AA17" s="76">
        <v>20.6336216378883</v>
      </c>
      <c r="AB17" s="76">
        <v>19.4760250907641</v>
      </c>
      <c r="AC17" s="76">
        <v>23.4320744457258</v>
      </c>
      <c r="AD17" s="76">
        <v>21.0012738876419</v>
      </c>
      <c r="AE17" s="76">
        <v>23.6530963451023</v>
      </c>
      <c r="AF17" s="76">
        <v>22.614238973788</v>
      </c>
      <c r="AG17" s="76">
        <v>18.1529182800603</v>
      </c>
      <c r="AH17" s="76">
        <v>19.66548733866</v>
      </c>
      <c r="AI17" s="76">
        <v>22.1103815204543</v>
      </c>
      <c r="AJ17" s="76">
        <v>26.2808318484551</v>
      </c>
      <c r="AK17" s="76">
        <v>27.0502181976994</v>
      </c>
      <c r="AL17" s="76">
        <v>28.9359991360905</v>
      </c>
      <c r="AM17" s="76">
        <v>31.1478187166982</v>
      </c>
      <c r="AN17" s="76">
        <v>29.4856338389732</v>
      </c>
      <c r="AO17" s="76">
        <v>29.9922721424898</v>
      </c>
      <c r="AP17" s="76">
        <v>31.350338360564</v>
      </c>
      <c r="AQ17" s="76">
        <v>30.4325768004871</v>
      </c>
      <c r="AR17" s="76">
        <v>32.8798080854975</v>
      </c>
      <c r="AS17" s="76">
        <v>32.4144491411569</v>
      </c>
      <c r="AT17" s="76">
        <v>33.0171907802813</v>
      </c>
      <c r="AU17" s="76">
        <v>34.9375698277066</v>
      </c>
      <c r="AV17" s="76">
        <v>33.6223628996159</v>
      </c>
      <c r="AW17" s="76">
        <v>36.778115207605</v>
      </c>
      <c r="AX17" s="76">
        <v>39.7686616031203</v>
      </c>
      <c r="AY17" s="76">
        <v>35.1174559359308</v>
      </c>
      <c r="AZ17" s="76">
        <v>33.0315412283881</v>
      </c>
      <c r="BA17" s="76">
        <v>24.9108793159812</v>
      </c>
      <c r="BB17" s="76">
        <v>23.0557423613647</v>
      </c>
      <c r="BC17" s="76">
        <v>18.9593019620766</v>
      </c>
      <c r="BD17" s="76">
        <v>13.7393327943966</v>
      </c>
      <c r="BE17" s="115">
        <v>11.2396841162162</v>
      </c>
      <c r="BF17" s="79">
        <v>-0.184168928396261</v>
      </c>
      <c r="BG17" s="79">
        <v>-0.0839428846327444</v>
      </c>
      <c r="BH17" s="79">
        <v>0.00280519608124628</v>
      </c>
    </row>
    <row r="18" spans="8:8">
      <c r="A18" s="69" t="s">
        <v>106</v>
      </c>
      <c r="B18" s="76">
        <v>3.94226857067672</v>
      </c>
      <c r="C18" s="76">
        <v>3.97981473273143</v>
      </c>
      <c r="D18" s="76">
        <v>4.18616424886677</v>
      </c>
      <c r="E18" s="76">
        <v>4.26958117383208</v>
      </c>
      <c r="F18" s="76">
        <v>4.53448492290863</v>
      </c>
      <c r="G18" s="76">
        <v>4.69039013810115</v>
      </c>
      <c r="H18" s="76">
        <v>4.91305809050222</v>
      </c>
      <c r="I18" s="76">
        <v>5.35482402216064</v>
      </c>
      <c r="J18" s="76">
        <v>5.62121871118149</v>
      </c>
      <c r="K18" s="76">
        <v>5.74174776072294</v>
      </c>
      <c r="L18" s="76">
        <v>6.36798090729259</v>
      </c>
      <c r="M18" s="76">
        <v>6.52799301604405</v>
      </c>
      <c r="N18" s="76">
        <v>6.60792190841199</v>
      </c>
      <c r="O18" s="76">
        <v>6.69567847306301</v>
      </c>
      <c r="P18" s="76">
        <v>6.70063971445491</v>
      </c>
      <c r="Q18" s="76">
        <v>6.28766609455723</v>
      </c>
      <c r="R18" s="76">
        <v>6.24500121488105</v>
      </c>
      <c r="S18" s="76">
        <v>6.25307427272209</v>
      </c>
      <c r="T18" s="76">
        <v>6.16733066689944</v>
      </c>
      <c r="U18" s="76">
        <v>6.02571377904077</v>
      </c>
      <c r="V18" s="76">
        <v>6.02015316877174</v>
      </c>
      <c r="W18" s="76">
        <v>6.00398285823098</v>
      </c>
      <c r="X18" s="76">
        <v>6.45513359243679</v>
      </c>
      <c r="Y18" s="76">
        <v>6.25230655929661</v>
      </c>
      <c r="Z18" s="76">
        <v>6.53827385746587</v>
      </c>
      <c r="AA18" s="76">
        <v>6.74954612837055</v>
      </c>
      <c r="AB18" s="76">
        <v>7.36258296554516</v>
      </c>
      <c r="AC18" s="76">
        <v>8.3729076024591</v>
      </c>
      <c r="AD18" s="76">
        <v>8.92921072794906</v>
      </c>
      <c r="AE18" s="76">
        <v>9.76451002350443</v>
      </c>
      <c r="AF18" s="76">
        <v>10.8148122591901</v>
      </c>
      <c r="AG18" s="76">
        <v>10.5726481866714</v>
      </c>
      <c r="AH18" s="76">
        <v>11.4591790304114</v>
      </c>
      <c r="AI18" s="76">
        <v>13.1309955261652</v>
      </c>
      <c r="AJ18" s="76">
        <v>12.9441291769953</v>
      </c>
      <c r="AK18" s="76">
        <v>13.3502258874735</v>
      </c>
      <c r="AL18" s="76">
        <v>14.3086266569409</v>
      </c>
      <c r="AM18" s="76">
        <v>14.2784241064564</v>
      </c>
      <c r="AN18" s="76">
        <v>14.9370716328454</v>
      </c>
      <c r="AO18" s="76">
        <v>15.3007741147882</v>
      </c>
      <c r="AP18" s="76">
        <v>15.1801321839874</v>
      </c>
      <c r="AQ18" s="76">
        <v>16.0706809526224</v>
      </c>
      <c r="AR18" s="76">
        <v>16.9783707511676</v>
      </c>
      <c r="AS18" s="76">
        <v>17.0406870841681</v>
      </c>
      <c r="AT18" s="76">
        <v>16.8316659982162</v>
      </c>
      <c r="AU18" s="76">
        <v>16.9937347329441</v>
      </c>
      <c r="AV18" s="76">
        <v>18.1130305019222</v>
      </c>
      <c r="AW18" s="76">
        <v>18.211840061788</v>
      </c>
      <c r="AX18" s="76">
        <v>18.1591525532077</v>
      </c>
      <c r="AY18" s="76">
        <v>18.7615905316894</v>
      </c>
      <c r="AZ18" s="76">
        <v>20.3755396541843</v>
      </c>
      <c r="BA18" s="76">
        <v>21.0884350484291</v>
      </c>
      <c r="BB18" s="76">
        <v>21.4591770266917</v>
      </c>
      <c r="BC18" s="76">
        <v>21.1467178830379</v>
      </c>
      <c r="BD18" s="76">
        <v>22.862219445932</v>
      </c>
      <c r="BE18" s="115">
        <v>19.83909840342</v>
      </c>
      <c r="BF18" s="79">
        <v>-0.134603127079781</v>
      </c>
      <c r="BG18" s="79">
        <v>0.0310960626246368</v>
      </c>
      <c r="BH18" s="79">
        <v>0.00495143462407805</v>
      </c>
    </row>
    <row r="19" spans="8:8">
      <c r="A19" s="69" t="s">
        <v>107</v>
      </c>
      <c r="B19" s="76">
        <v>17.7639876732057</v>
      </c>
      <c r="C19" s="76">
        <v>18.4075585604228</v>
      </c>
      <c r="D19" s="76">
        <v>19.1930032060028</v>
      </c>
      <c r="E19" s="76">
        <v>19.6140426336722</v>
      </c>
      <c r="F19" s="76">
        <v>20.0862505709355</v>
      </c>
      <c r="G19" s="76">
        <v>23.0574830005512</v>
      </c>
      <c r="H19" s="76">
        <v>23.5041051230097</v>
      </c>
      <c r="I19" s="76">
        <v>25.1777468411093</v>
      </c>
      <c r="J19" s="76">
        <v>27.2416261412489</v>
      </c>
      <c r="K19" s="76">
        <v>27.0393900769575</v>
      </c>
      <c r="L19" s="76">
        <v>26.2729638860529</v>
      </c>
      <c r="M19" s="76">
        <v>26.6604554856466</v>
      </c>
      <c r="N19" s="76">
        <v>27.9831516012757</v>
      </c>
      <c r="O19" s="76">
        <v>28.6769110973299</v>
      </c>
      <c r="P19" s="76">
        <v>29.5511053446088</v>
      </c>
      <c r="Q19" s="76">
        <v>33.4104355321249</v>
      </c>
      <c r="R19" s="76">
        <v>33.7502927030631</v>
      </c>
      <c r="S19" s="76">
        <v>29.2654458519065</v>
      </c>
      <c r="T19" s="76">
        <v>27.8993185248427</v>
      </c>
      <c r="U19" s="76">
        <v>29.6621386343527</v>
      </c>
      <c r="V19" s="76">
        <v>27.5593349138969</v>
      </c>
      <c r="W19" s="76">
        <v>27.012306272114</v>
      </c>
      <c r="X19" s="76">
        <v>27.9433099859669</v>
      </c>
      <c r="Y19" s="76">
        <v>28.1467392349535</v>
      </c>
      <c r="Z19" s="76">
        <v>29.7049145278678</v>
      </c>
      <c r="AA19" s="76">
        <v>29.1844222308683</v>
      </c>
      <c r="AB19" s="76">
        <v>28.5159001382702</v>
      </c>
      <c r="AC19" s="76">
        <v>27.1510244879408</v>
      </c>
      <c r="AD19" s="76">
        <v>27.4065480246829</v>
      </c>
      <c r="AE19" s="76">
        <v>29.0285797460152</v>
      </c>
      <c r="AF19" s="76">
        <v>29.0801836297542</v>
      </c>
      <c r="AG19" s="76">
        <v>30.1464745276353</v>
      </c>
      <c r="AH19" s="76">
        <v>32.0287125315739</v>
      </c>
      <c r="AI19" s="76">
        <v>33.0243427893062</v>
      </c>
      <c r="AJ19" s="76">
        <v>31.6515751024984</v>
      </c>
      <c r="AK19" s="76">
        <v>35.9410588888143</v>
      </c>
      <c r="AL19" s="76">
        <v>36.3650425334162</v>
      </c>
      <c r="AM19" s="76">
        <v>36.6578721822235</v>
      </c>
      <c r="AN19" s="76">
        <v>36.1526410092724</v>
      </c>
      <c r="AO19" s="76">
        <v>36.2959167870637</v>
      </c>
      <c r="AP19" s="76">
        <v>36.5693438920047</v>
      </c>
      <c r="AQ19" s="76">
        <v>37.0355292140915</v>
      </c>
      <c r="AR19" s="76">
        <v>35.5702304505664</v>
      </c>
      <c r="AS19" s="76">
        <v>34.3142851826173</v>
      </c>
      <c r="AT19" s="76">
        <v>31.9527709232049</v>
      </c>
      <c r="AU19" s="76">
        <v>31.4687693731792</v>
      </c>
      <c r="AV19" s="76">
        <v>31.7514744670117</v>
      </c>
      <c r="AW19" s="76">
        <v>30.9189252687654</v>
      </c>
      <c r="AX19" s="76">
        <v>29.407855774002</v>
      </c>
      <c r="AY19" s="76">
        <v>28.9020299111598</v>
      </c>
      <c r="AZ19" s="76">
        <v>30.0896850732596</v>
      </c>
      <c r="BA19" s="76">
        <v>31.1175155026965</v>
      </c>
      <c r="BB19" s="76">
        <v>30.2118149601684</v>
      </c>
      <c r="BC19" s="76">
        <v>30.8308744635751</v>
      </c>
      <c r="BD19" s="76">
        <v>30.0886881907441</v>
      </c>
      <c r="BE19" s="115">
        <v>26.0245097779695</v>
      </c>
      <c r="BF19" s="79">
        <v>-0.137436487909742</v>
      </c>
      <c r="BG19" s="79">
        <v>-0.00599293135889389</v>
      </c>
      <c r="BH19" s="79">
        <v>0.00649518723930935</v>
      </c>
    </row>
    <row r="20" spans="8:8">
      <c r="A20" s="69" t="s">
        <v>108</v>
      </c>
      <c r="B20" s="76">
        <v>2.27611881538305</v>
      </c>
      <c r="C20" s="76">
        <v>2.36079720000363</v>
      </c>
      <c r="D20" s="76">
        <v>2.53345477743332</v>
      </c>
      <c r="E20" s="76">
        <v>2.61926761565454</v>
      </c>
      <c r="F20" s="76">
        <v>2.80978562348499</v>
      </c>
      <c r="G20" s="76">
        <v>2.92187718169772</v>
      </c>
      <c r="H20" s="76">
        <v>3.15138286210658</v>
      </c>
      <c r="I20" s="76">
        <v>3.66621969567284</v>
      </c>
      <c r="J20" s="76">
        <v>3.70651005609503</v>
      </c>
      <c r="K20" s="76">
        <v>3.28934974581183</v>
      </c>
      <c r="L20" s="76">
        <v>3.77100254863195</v>
      </c>
      <c r="M20" s="76">
        <v>3.84670888232688</v>
      </c>
      <c r="N20" s="76">
        <v>4.05739525798255</v>
      </c>
      <c r="O20" s="76">
        <v>4.61340848647909</v>
      </c>
      <c r="P20" s="76">
        <v>4.86328803249837</v>
      </c>
      <c r="Q20" s="76">
        <v>4.73718256533204</v>
      </c>
      <c r="R20" s="76">
        <v>4.55312004640896</v>
      </c>
      <c r="S20" s="76">
        <v>4.28283445987639</v>
      </c>
      <c r="T20" s="76">
        <v>3.71594031767442</v>
      </c>
      <c r="U20" s="76">
        <v>3.70784470803829</v>
      </c>
      <c r="V20" s="76">
        <v>3.89121638955251</v>
      </c>
      <c r="W20" s="76">
        <v>3.86150193171859</v>
      </c>
      <c r="X20" s="76">
        <v>3.95290924108412</v>
      </c>
      <c r="Y20" s="76">
        <v>4.39307462364498</v>
      </c>
      <c r="Z20" s="76">
        <v>4.39933759045324</v>
      </c>
      <c r="AA20" s="76">
        <v>4.13625286133368</v>
      </c>
      <c r="AB20" s="76">
        <v>4.30537169899153</v>
      </c>
      <c r="AC20" s="76">
        <v>4.50084827991338</v>
      </c>
      <c r="AD20" s="76">
        <v>4.69668956188752</v>
      </c>
      <c r="AE20" s="76">
        <v>5.17909881887811</v>
      </c>
      <c r="AF20" s="76">
        <v>5.91698211387729</v>
      </c>
      <c r="AG20" s="76">
        <v>6.10869775570635</v>
      </c>
      <c r="AH20" s="76">
        <v>6.20190464199729</v>
      </c>
      <c r="AI20" s="76">
        <v>6.3369873585003</v>
      </c>
      <c r="AJ20" s="76">
        <v>6.86510681280612</v>
      </c>
      <c r="AK20" s="76">
        <v>5.82648284864839</v>
      </c>
      <c r="AL20" s="76">
        <v>5.68446826841733</v>
      </c>
      <c r="AM20" s="76">
        <v>5.62759942549432</v>
      </c>
      <c r="AN20" s="76">
        <v>5.99299712480752</v>
      </c>
      <c r="AO20" s="76">
        <v>6.50508038591544</v>
      </c>
      <c r="AP20" s="76">
        <v>6.34296982428152</v>
      </c>
      <c r="AQ20" s="76">
        <v>6.32308577253935</v>
      </c>
      <c r="AR20" s="76">
        <v>6.85042040296474</v>
      </c>
      <c r="AS20" s="76">
        <v>7.57473957506033</v>
      </c>
      <c r="AT20" s="76">
        <v>8.09605440634837</v>
      </c>
      <c r="AU20" s="76">
        <v>8.66242015530263</v>
      </c>
      <c r="AV20" s="76">
        <v>8.7608623615721</v>
      </c>
      <c r="AW20" s="76">
        <v>9.08251129098633</v>
      </c>
      <c r="AX20" s="76">
        <v>9.05695132678213</v>
      </c>
      <c r="AY20" s="76">
        <v>9.03756696990865</v>
      </c>
      <c r="AZ20" s="76">
        <v>9.38768568482347</v>
      </c>
      <c r="BA20" s="76">
        <v>9.80908434899405</v>
      </c>
      <c r="BB20" s="76">
        <v>10.1435563048642</v>
      </c>
      <c r="BC20" s="76">
        <v>10.614699717328</v>
      </c>
      <c r="BD20" s="76">
        <v>10.6364597624235</v>
      </c>
      <c r="BE20" s="115">
        <v>9.17291587112912</v>
      </c>
      <c r="BF20" s="79">
        <v>-0.13995319271766</v>
      </c>
      <c r="BG20" s="79">
        <v>0.0276668993733891</v>
      </c>
      <c r="BH20" s="79">
        <v>0.00228937284973767</v>
      </c>
    </row>
    <row r="21" spans="8:8" s="70" ht="10.2" customFormat="1">
      <c r="A21" s="80" t="s">
        <v>109</v>
      </c>
      <c r="B21" s="81">
        <v>85.4337441477897</v>
      </c>
      <c r="C21" s="81">
        <v>89.9180270707435</v>
      </c>
      <c r="D21" s="81">
        <v>92.712777360344</v>
      </c>
      <c r="E21" s="81">
        <v>98.9561850723583</v>
      </c>
      <c r="F21" s="81">
        <v>102.748453479382</v>
      </c>
      <c r="G21" s="81">
        <v>108.105723289805</v>
      </c>
      <c r="H21" s="81">
        <v>113.950611040036</v>
      </c>
      <c r="I21" s="81">
        <v>123.405427071885</v>
      </c>
      <c r="J21" s="81">
        <v>134.738825732907</v>
      </c>
      <c r="K21" s="81">
        <v>138.839744134862</v>
      </c>
      <c r="L21" s="81">
        <v>138.58016237116</v>
      </c>
      <c r="M21" s="81">
        <v>144.570730953923</v>
      </c>
      <c r="N21" s="81">
        <v>150.719307755764</v>
      </c>
      <c r="O21" s="81">
        <v>156.396741841548</v>
      </c>
      <c r="P21" s="81">
        <v>163.482865454328</v>
      </c>
      <c r="Q21" s="81">
        <v>166.930741398702</v>
      </c>
      <c r="R21" s="81">
        <v>165.000867981689</v>
      </c>
      <c r="S21" s="81">
        <v>159.248629750421</v>
      </c>
      <c r="T21" s="81">
        <v>153.231398414018</v>
      </c>
      <c r="U21" s="81">
        <v>152.943393298826</v>
      </c>
      <c r="V21" s="81">
        <v>151.698574962393</v>
      </c>
      <c r="W21" s="81">
        <v>158.893595571933</v>
      </c>
      <c r="X21" s="81">
        <v>162.840330793062</v>
      </c>
      <c r="Y21" s="81">
        <v>166.763663659809</v>
      </c>
      <c r="Z21" s="81">
        <v>166.864528171348</v>
      </c>
      <c r="AA21" s="81">
        <v>165.241046314798</v>
      </c>
      <c r="AB21" s="81">
        <v>166.784393061094</v>
      </c>
      <c r="AC21" s="81">
        <v>178.761654842748</v>
      </c>
      <c r="AD21" s="81">
        <v>180.768655637279</v>
      </c>
      <c r="AE21" s="81">
        <v>193.557418084168</v>
      </c>
      <c r="AF21" s="81">
        <v>199.715991481816</v>
      </c>
      <c r="AG21" s="81">
        <v>203.214255314589</v>
      </c>
      <c r="AH21" s="81">
        <v>216.233355930602</v>
      </c>
      <c r="AI21" s="81">
        <v>225.48939121706</v>
      </c>
      <c r="AJ21" s="81">
        <v>228.717263733398</v>
      </c>
      <c r="AK21" s="81">
        <v>228.738293394419</v>
      </c>
      <c r="AL21" s="81">
        <v>230.724909314118</v>
      </c>
      <c r="AM21" s="81">
        <v>230.744144670979</v>
      </c>
      <c r="AN21" s="81">
        <v>227.110957121448</v>
      </c>
      <c r="AO21" s="81">
        <v>234.749976457375</v>
      </c>
      <c r="AP21" s="81">
        <v>240.517398093021</v>
      </c>
      <c r="AQ21" s="81">
        <v>245.215508088128</v>
      </c>
      <c r="AR21" s="81">
        <v>258.654948862655</v>
      </c>
      <c r="AS21" s="81">
        <v>265.183558541739</v>
      </c>
      <c r="AT21" s="81">
        <v>261.226757828895</v>
      </c>
      <c r="AU21" s="81">
        <v>274.738935653986</v>
      </c>
      <c r="AV21" s="81">
        <v>285.46612717463</v>
      </c>
      <c r="AW21" s="81">
        <v>294.251065138671</v>
      </c>
      <c r="AX21" s="81">
        <v>305.079372677275</v>
      </c>
      <c r="AY21" s="81">
        <v>304.72328117851</v>
      </c>
      <c r="AZ21" s="81">
        <v>299.66514523565</v>
      </c>
      <c r="BA21" s="81">
        <v>287.660280993742</v>
      </c>
      <c r="BB21" s="81">
        <v>285.576933274565</v>
      </c>
      <c r="BC21" s="81">
        <v>278.870625589738</v>
      </c>
      <c r="BD21" s="81">
        <v>274.17718900753</v>
      </c>
      <c r="BE21" s="81">
        <v>246.07074023026</v>
      </c>
      <c r="BF21" s="82">
        <v>-0.104964141285065</v>
      </c>
      <c r="BG21" s="82">
        <v>0.0048502986533312</v>
      </c>
      <c r="BH21" s="82">
        <v>0.0614142416340143</v>
      </c>
    </row>
    <row r="22" spans="8:8">
      <c r="B22" s="76"/>
      <c r="C22" s="76"/>
      <c r="D22" s="76"/>
      <c r="E22" s="76"/>
      <c r="F22" s="76"/>
      <c r="G22" s="76"/>
      <c r="H22" s="76"/>
      <c r="I22" s="76"/>
      <c r="J22" s="76"/>
      <c r="K22" s="76"/>
      <c r="L22" s="76"/>
      <c r="M22" s="76"/>
      <c r="N22" s="76"/>
      <c r="O22" s="76"/>
      <c r="P22" s="76"/>
      <c r="Q22" s="76"/>
      <c r="R22" s="76"/>
      <c r="S22" s="76"/>
      <c r="T22" s="76"/>
      <c r="U22" s="76"/>
      <c r="V22" s="76"/>
      <c r="W22" s="76"/>
      <c r="X22" s="76"/>
      <c r="Y22" s="76"/>
      <c r="Z22" s="76"/>
      <c r="AA22" s="76"/>
      <c r="AB22" s="76"/>
      <c r="AC22" s="76"/>
      <c r="AD22" s="76"/>
      <c r="AE22" s="76"/>
      <c r="AF22" s="76"/>
      <c r="AG22" s="76"/>
      <c r="AH22" s="76"/>
      <c r="AI22" s="76"/>
      <c r="AJ22" s="76"/>
      <c r="AK22" s="76"/>
      <c r="AL22" s="76"/>
      <c r="AM22" s="76"/>
      <c r="AN22" s="76"/>
      <c r="AO22" s="76"/>
      <c r="AP22" s="76"/>
      <c r="AQ22" s="76"/>
      <c r="AR22" s="76"/>
      <c r="AS22" s="76"/>
      <c r="AT22" s="76"/>
      <c r="AU22" s="76"/>
      <c r="AV22" s="76"/>
      <c r="AW22" s="76"/>
      <c r="AX22" s="76"/>
      <c r="AY22" s="76"/>
      <c r="AZ22" s="76"/>
      <c r="BA22" s="76"/>
      <c r="BB22" s="76"/>
      <c r="BC22" s="76"/>
      <c r="BD22" s="76"/>
      <c r="BE22" s="115"/>
      <c r="BF22" s="79"/>
      <c r="BG22" s="79"/>
      <c r="BH22" s="79"/>
    </row>
    <row r="23" spans="8:8">
      <c r="A23" s="73" t="s">
        <v>110</v>
      </c>
      <c r="B23" s="76">
        <v>5.561</v>
      </c>
      <c r="C23" s="76">
        <v>6.116</v>
      </c>
      <c r="D23" s="76">
        <v>6.513</v>
      </c>
      <c r="E23" s="76">
        <v>7.536</v>
      </c>
      <c r="F23" s="76">
        <v>8.278</v>
      </c>
      <c r="G23" s="76">
        <v>9.097</v>
      </c>
      <c r="H23" s="76">
        <v>10.156</v>
      </c>
      <c r="I23" s="76">
        <v>10.957</v>
      </c>
      <c r="J23" s="76">
        <v>11.866</v>
      </c>
      <c r="K23" s="76">
        <v>10.613</v>
      </c>
      <c r="L23" s="76">
        <v>10.713</v>
      </c>
      <c r="M23" s="76">
        <v>11.65</v>
      </c>
      <c r="N23" s="76">
        <v>11.141</v>
      </c>
      <c r="O23" s="76">
        <v>12.0</v>
      </c>
      <c r="P23" s="76">
        <v>12.504</v>
      </c>
      <c r="Q23" s="76">
        <v>12.188</v>
      </c>
      <c r="R23" s="76">
        <v>11.046</v>
      </c>
      <c r="S23" s="76">
        <v>10.469</v>
      </c>
      <c r="T23" s="76">
        <v>10.109</v>
      </c>
      <c r="U23" s="76">
        <v>9.82</v>
      </c>
      <c r="V23" s="76">
        <v>9.835</v>
      </c>
      <c r="W23" s="76">
        <v>10.377</v>
      </c>
      <c r="X23" s="76">
        <v>10.67</v>
      </c>
      <c r="Y23" s="76">
        <v>10.561</v>
      </c>
      <c r="Z23" s="76">
        <v>10.381</v>
      </c>
      <c r="AA23" s="76">
        <v>10.7908215385625</v>
      </c>
      <c r="AB23" s="76">
        <v>11.6220323154666</v>
      </c>
      <c r="AC23" s="76">
        <v>11.3161752888546</v>
      </c>
      <c r="AD23" s="76">
        <v>11.4078558559819</v>
      </c>
      <c r="AE23" s="76">
        <v>11.2558474955297</v>
      </c>
      <c r="AF23" s="76">
        <v>11.2412318844242</v>
      </c>
      <c r="AG23" s="76">
        <v>11.6254778322166</v>
      </c>
      <c r="AH23" s="76">
        <v>11.8401703551005</v>
      </c>
      <c r="AI23" s="76">
        <v>12.2988293133648</v>
      </c>
      <c r="AJ23" s="76">
        <v>12.0711428358535</v>
      </c>
      <c r="AK23" s="76">
        <v>11.7827403433183</v>
      </c>
      <c r="AL23" s="76">
        <v>12.7999063841338</v>
      </c>
      <c r="AM23" s="76">
        <v>13.0561420575803</v>
      </c>
      <c r="AN23" s="76">
        <v>14.1552788974007</v>
      </c>
      <c r="AO23" s="76">
        <v>13.7678176354755</v>
      </c>
      <c r="AP23" s="76">
        <v>13.7096175280762</v>
      </c>
      <c r="AQ23" s="76">
        <v>13.6930037773438</v>
      </c>
      <c r="AR23" s="76">
        <v>12.8606261835937</v>
      </c>
      <c r="AS23" s="76">
        <v>12.7519102446289</v>
      </c>
      <c r="AT23" s="76">
        <v>12.1107920551758</v>
      </c>
      <c r="AU23" s="76">
        <v>12.66899696875</v>
      </c>
      <c r="AV23" s="76">
        <v>11.8039405483398</v>
      </c>
      <c r="AW23" s="76">
        <v>11.781301726894</v>
      </c>
      <c r="AX23" s="76">
        <v>12.1601888618164</v>
      </c>
      <c r="AY23" s="76">
        <v>11.6637566674805</v>
      </c>
      <c r="AZ23" s="76">
        <v>11.6101521845703</v>
      </c>
      <c r="BA23" s="76">
        <v>12.0059449956055</v>
      </c>
      <c r="BB23" s="76">
        <v>12.1733503197632</v>
      </c>
      <c r="BC23" s="76">
        <v>12.2735525585937</v>
      </c>
      <c r="BD23" s="76">
        <v>12.7337245706204</v>
      </c>
      <c r="BE23" s="115">
        <v>11.0761628881178</v>
      </c>
      <c r="BF23" s="79">
        <v>-0.132547583644794</v>
      </c>
      <c r="BG23" s="79">
        <v>0.00502829881912925</v>
      </c>
      <c r="BH23" s="79">
        <v>0.00276438451541227</v>
      </c>
    </row>
    <row r="24" spans="8:8">
      <c r="A24" s="73" t="s">
        <v>111</v>
      </c>
      <c r="B24" s="76">
        <v>15.94</v>
      </c>
      <c r="C24" s="76">
        <v>16.257</v>
      </c>
      <c r="D24" s="76">
        <v>17.941</v>
      </c>
      <c r="E24" s="76">
        <v>20.854</v>
      </c>
      <c r="F24" s="76">
        <v>24.053</v>
      </c>
      <c r="G24" s="76">
        <v>26.211</v>
      </c>
      <c r="H24" s="76">
        <v>26.855</v>
      </c>
      <c r="I24" s="76">
        <v>29.075</v>
      </c>
      <c r="J24" s="76">
        <v>30.561</v>
      </c>
      <c r="K24" s="76">
        <v>26.875</v>
      </c>
      <c r="L24" s="76">
        <v>25.404</v>
      </c>
      <c r="M24" s="76">
        <v>26.486</v>
      </c>
      <c r="N24" s="76">
        <v>26.055</v>
      </c>
      <c r="O24" s="76">
        <v>27.798</v>
      </c>
      <c r="P24" s="76">
        <v>27.638</v>
      </c>
      <c r="Q24" s="76">
        <v>25.567</v>
      </c>
      <c r="R24" s="76">
        <v>23.429</v>
      </c>
      <c r="S24" s="76">
        <v>22.177</v>
      </c>
      <c r="T24" s="76">
        <v>20.077</v>
      </c>
      <c r="U24" s="76">
        <v>19.393</v>
      </c>
      <c r="V24" s="76">
        <v>19.664</v>
      </c>
      <c r="W24" s="76">
        <v>22.265</v>
      </c>
      <c r="X24" s="76">
        <v>22.43</v>
      </c>
      <c r="Y24" s="76">
        <v>23.125</v>
      </c>
      <c r="Z24" s="76">
        <v>22.699</v>
      </c>
      <c r="AA24" s="76">
        <v>23.457498929739</v>
      </c>
      <c r="AB24" s="76">
        <v>25.1866995544434</v>
      </c>
      <c r="AC24" s="76">
        <v>25.6820992171764</v>
      </c>
      <c r="AD24" s="76">
        <v>25.2528992683887</v>
      </c>
      <c r="AE24" s="76">
        <v>27.3555008964539</v>
      </c>
      <c r="AF24" s="76">
        <v>27.1924003105164</v>
      </c>
      <c r="AG24" s="76">
        <v>29.5215002660751</v>
      </c>
      <c r="AH24" s="76">
        <v>30.2534996625185</v>
      </c>
      <c r="AI24" s="76">
        <v>30.6581015607119</v>
      </c>
      <c r="AJ24" s="76">
        <v>29.6228005523682</v>
      </c>
      <c r="AK24" s="76">
        <v>30.1840014867783</v>
      </c>
      <c r="AL24" s="76">
        <v>30.59810176754</v>
      </c>
      <c r="AM24" s="76">
        <v>30.7912996015549</v>
      </c>
      <c r="AN24" s="76">
        <v>32.5847994534969</v>
      </c>
      <c r="AO24" s="76">
        <v>32.9216001552343</v>
      </c>
      <c r="AP24" s="76">
        <v>32.7424001879692</v>
      </c>
      <c r="AQ24" s="76">
        <v>32.7322004122734</v>
      </c>
      <c r="AR24" s="76">
        <v>33.0899985537529</v>
      </c>
      <c r="AS24" s="76">
        <v>34.6012986438274</v>
      </c>
      <c r="AT24" s="76">
        <v>31.0054685742855</v>
      </c>
      <c r="AU24" s="76">
        <v>32.1065307118893</v>
      </c>
      <c r="AV24" s="76">
        <v>30.0411810206175</v>
      </c>
      <c r="AW24" s="76">
        <v>28.8355885827541</v>
      </c>
      <c r="AX24" s="76">
        <v>29.6345205483437</v>
      </c>
      <c r="AY24" s="76">
        <v>29.0897079064846</v>
      </c>
      <c r="AZ24" s="76">
        <v>29.9652515400648</v>
      </c>
      <c r="BA24" s="76">
        <v>30.4775205996037</v>
      </c>
      <c r="BB24" s="76">
        <v>31.0687518074512</v>
      </c>
      <c r="BC24" s="76">
        <v>32.8831828324795</v>
      </c>
      <c r="BD24" s="76">
        <v>30.763345</v>
      </c>
      <c r="BE24" s="115">
        <v>21.2578375459475</v>
      </c>
      <c r="BF24" s="79">
        <v>-0.310876108479169</v>
      </c>
      <c r="BG24" s="79">
        <v>-7.83663845067006E-4</v>
      </c>
      <c r="BH24" s="79">
        <v>0.00530552299896278</v>
      </c>
    </row>
    <row r="25" spans="8:8">
      <c r="A25" s="73" t="s">
        <v>112</v>
      </c>
      <c r="B25" s="76">
        <v>3.702</v>
      </c>
      <c r="C25" s="76">
        <v>4.226</v>
      </c>
      <c r="D25" s="76">
        <v>5.316</v>
      </c>
      <c r="E25" s="76">
        <v>6.3</v>
      </c>
      <c r="F25" s="76">
        <v>7.736</v>
      </c>
      <c r="G25" s="76">
        <v>8.986</v>
      </c>
      <c r="H25" s="76">
        <v>9.889</v>
      </c>
      <c r="I25" s="76">
        <v>10.282</v>
      </c>
      <c r="J25" s="76">
        <v>10.849</v>
      </c>
      <c r="K25" s="76">
        <v>11.284</v>
      </c>
      <c r="L25" s="76">
        <v>11.965</v>
      </c>
      <c r="M25" s="76">
        <v>12.431</v>
      </c>
      <c r="N25" s="76">
        <v>12.927</v>
      </c>
      <c r="O25" s="76">
        <v>13.315</v>
      </c>
      <c r="P25" s="76">
        <v>13.726</v>
      </c>
      <c r="Q25" s="76">
        <v>13.972</v>
      </c>
      <c r="R25" s="76">
        <v>12.457</v>
      </c>
      <c r="S25" s="76">
        <v>12.064</v>
      </c>
      <c r="T25" s="76">
        <v>11.634</v>
      </c>
      <c r="U25" s="76">
        <v>11.167</v>
      </c>
      <c r="V25" s="76">
        <v>10.362</v>
      </c>
      <c r="W25" s="76">
        <v>10.921</v>
      </c>
      <c r="X25" s="76">
        <v>10.491</v>
      </c>
      <c r="Y25" s="76">
        <v>11.13</v>
      </c>
      <c r="Z25" s="76">
        <v>10.845</v>
      </c>
      <c r="AA25" s="76">
        <v>9.94499976348877</v>
      </c>
      <c r="AB25" s="76">
        <v>6.64000030136108</v>
      </c>
      <c r="AC25" s="76">
        <v>5.86899920654297</v>
      </c>
      <c r="AD25" s="76">
        <v>6.35599914550781</v>
      </c>
      <c r="AE25" s="76">
        <v>6.03200006103516</v>
      </c>
      <c r="AF25" s="76">
        <v>6.22100085449219</v>
      </c>
      <c r="AG25" s="76">
        <v>5.70299833679199</v>
      </c>
      <c r="AH25" s="76">
        <v>4.50599887084961</v>
      </c>
      <c r="AI25" s="76">
        <v>4.72999889373779</v>
      </c>
      <c r="AJ25" s="76">
        <v>4.29799848937988</v>
      </c>
      <c r="AK25" s="76">
        <v>4.25099900817871</v>
      </c>
      <c r="AL25" s="76">
        <v>4.39199975585938</v>
      </c>
      <c r="AM25" s="76">
        <v>4.57899977111816</v>
      </c>
      <c r="AN25" s="76">
        <v>4.88600048828125</v>
      </c>
      <c r="AO25" s="76">
        <v>4.74699932861328</v>
      </c>
      <c r="AP25" s="76">
        <v>5.22699960327149</v>
      </c>
      <c r="AQ25" s="76">
        <v>5.28021043395996</v>
      </c>
      <c r="AR25" s="76">
        <v>5.20815475845337</v>
      </c>
      <c r="AS25" s="76">
        <v>4.96611574840546</v>
      </c>
      <c r="AT25" s="76">
        <v>4.47999510955811</v>
      </c>
      <c r="AU25" s="76">
        <v>4.07669928359985</v>
      </c>
      <c r="AV25" s="76">
        <v>3.83923573684692</v>
      </c>
      <c r="AW25" s="76">
        <v>4.00107822990418</v>
      </c>
      <c r="AX25" s="76">
        <v>3.71471635055542</v>
      </c>
      <c r="AY25" s="76">
        <v>4.00583151817322</v>
      </c>
      <c r="AZ25" s="76">
        <v>4.48571726799011</v>
      </c>
      <c r="BA25" s="76">
        <v>4.53585164451599</v>
      </c>
      <c r="BB25" s="76">
        <v>4.76690073773193</v>
      </c>
      <c r="BC25" s="76">
        <v>4.74432320574951</v>
      </c>
      <c r="BD25" s="76">
        <v>4.953772</v>
      </c>
      <c r="BE25" s="115">
        <v>4.48209305157952</v>
      </c>
      <c r="BF25" s="79">
        <v>-0.0976882069459623</v>
      </c>
      <c r="BG25" s="79">
        <v>0.0101034336643031</v>
      </c>
      <c r="BH25" s="79">
        <v>0.00111863907686978</v>
      </c>
    </row>
    <row r="26" spans="8:8">
      <c r="A26" s="73" t="s">
        <v>113</v>
      </c>
      <c r="B26" s="76" t="s">
        <v>114</v>
      </c>
      <c r="C26" s="76" t="s">
        <v>114</v>
      </c>
      <c r="D26" s="76" t="s">
        <v>114</v>
      </c>
      <c r="E26" s="76" t="s">
        <v>114</v>
      </c>
      <c r="F26" s="76" t="s">
        <v>114</v>
      </c>
      <c r="G26" s="76" t="s">
        <v>114</v>
      </c>
      <c r="H26" s="76" t="s">
        <v>114</v>
      </c>
      <c r="I26" s="76" t="s">
        <v>114</v>
      </c>
      <c r="J26" s="76" t="s">
        <v>114</v>
      </c>
      <c r="K26" s="76" t="s">
        <v>114</v>
      </c>
      <c r="L26" s="76" t="s">
        <v>114</v>
      </c>
      <c r="M26" s="76" t="s">
        <v>114</v>
      </c>
      <c r="N26" s="76" t="s">
        <v>114</v>
      </c>
      <c r="O26" s="76" t="s">
        <v>114</v>
      </c>
      <c r="P26" s="76" t="s">
        <v>114</v>
      </c>
      <c r="Q26" s="76" t="s">
        <v>114</v>
      </c>
      <c r="R26" s="76" t="s">
        <v>114</v>
      </c>
      <c r="S26" s="76" t="s">
        <v>114</v>
      </c>
      <c r="T26" s="76" t="s">
        <v>114</v>
      </c>
      <c r="U26" s="76" t="s">
        <v>114</v>
      </c>
      <c r="V26" s="76" t="s">
        <v>114</v>
      </c>
      <c r="W26" s="76" t="s">
        <v>114</v>
      </c>
      <c r="X26" s="76" t="s">
        <v>114</v>
      </c>
      <c r="Y26" s="76" t="s">
        <v>114</v>
      </c>
      <c r="Z26" s="76" t="s">
        <v>114</v>
      </c>
      <c r="AA26" s="76">
        <v>4.578</v>
      </c>
      <c r="AB26" s="76">
        <v>3.242</v>
      </c>
      <c r="AC26" s="76">
        <v>3.242</v>
      </c>
      <c r="AD26" s="76">
        <v>3.427</v>
      </c>
      <c r="AE26" s="76">
        <v>3.531</v>
      </c>
      <c r="AF26" s="76">
        <v>3.919</v>
      </c>
      <c r="AG26" s="76">
        <v>3.713</v>
      </c>
      <c r="AH26" s="76">
        <v>3.984</v>
      </c>
      <c r="AI26" s="76">
        <v>4.493</v>
      </c>
      <c r="AJ26" s="76">
        <v>4.432</v>
      </c>
      <c r="AK26" s="76">
        <v>3.936</v>
      </c>
      <c r="AL26" s="76">
        <v>4.043</v>
      </c>
      <c r="AM26" s="76">
        <v>4.237</v>
      </c>
      <c r="AN26" s="76">
        <v>4.694</v>
      </c>
      <c r="AO26" s="76">
        <v>4.4131</v>
      </c>
      <c r="AP26" s="76">
        <v>4.5586</v>
      </c>
      <c r="AQ26" s="76">
        <v>4.636</v>
      </c>
      <c r="AR26" s="76">
        <v>4.74260510638298</v>
      </c>
      <c r="AS26" s="76">
        <v>4.48510535905681</v>
      </c>
      <c r="AT26" s="76">
        <v>4.37384067135601</v>
      </c>
      <c r="AU26" s="76">
        <v>3.6984</v>
      </c>
      <c r="AV26" s="76">
        <v>3.5082</v>
      </c>
      <c r="AW26" s="76">
        <v>3.1522</v>
      </c>
      <c r="AX26" s="76">
        <v>3.0367</v>
      </c>
      <c r="AY26" s="76">
        <v>3.1881</v>
      </c>
      <c r="AZ26" s="76">
        <v>3.31218</v>
      </c>
      <c r="BA26" s="76">
        <v>3.3245</v>
      </c>
      <c r="BB26" s="76">
        <v>3.5595</v>
      </c>
      <c r="BC26" s="76">
        <v>3.4458</v>
      </c>
      <c r="BD26" s="76">
        <v>3.3437</v>
      </c>
      <c r="BE26" s="115">
        <v>3.02988485098827</v>
      </c>
      <c r="BF26" s="79">
        <v>-0.0963284753182192</v>
      </c>
      <c r="BG26" s="79">
        <v>-0.0264989267459502</v>
      </c>
      <c r="BH26" s="79">
        <v>7.56197507219718E-4</v>
      </c>
    </row>
    <row r="27" spans="8:8">
      <c r="A27" s="73" t="s">
        <v>115</v>
      </c>
      <c r="B27" s="76">
        <v>0.394</v>
      </c>
      <c r="C27" s="76">
        <v>0.45</v>
      </c>
      <c r="D27" s="76">
        <v>0.487</v>
      </c>
      <c r="E27" s="76">
        <v>0.542</v>
      </c>
      <c r="F27" s="76">
        <v>0.64</v>
      </c>
      <c r="G27" s="76">
        <v>0.674</v>
      </c>
      <c r="H27" s="76">
        <v>0.805</v>
      </c>
      <c r="I27" s="76">
        <v>0.907</v>
      </c>
      <c r="J27" s="76">
        <v>0.974</v>
      </c>
      <c r="K27" s="76">
        <v>0.868</v>
      </c>
      <c r="L27" s="76">
        <v>0.718</v>
      </c>
      <c r="M27" s="76">
        <v>0.73</v>
      </c>
      <c r="N27" s="76">
        <v>0.833</v>
      </c>
      <c r="O27" s="76">
        <v>0.849</v>
      </c>
      <c r="P27" s="76">
        <v>0.861</v>
      </c>
      <c r="Q27" s="76">
        <v>0.868</v>
      </c>
      <c r="R27" s="76">
        <v>0.832</v>
      </c>
      <c r="S27" s="76">
        <v>0.998</v>
      </c>
      <c r="T27" s="76">
        <v>1.052</v>
      </c>
      <c r="U27" s="76">
        <v>1.063</v>
      </c>
      <c r="V27" s="76">
        <v>1.051</v>
      </c>
      <c r="W27" s="76">
        <v>1.136</v>
      </c>
      <c r="X27" s="76">
        <v>1.34</v>
      </c>
      <c r="Y27" s="76">
        <v>1.435</v>
      </c>
      <c r="Z27" s="76">
        <v>1.481</v>
      </c>
      <c r="AA27" s="76">
        <v>1.565</v>
      </c>
      <c r="AB27" s="76">
        <v>1.628</v>
      </c>
      <c r="AC27" s="76">
        <v>1.864</v>
      </c>
      <c r="AD27" s="76">
        <v>1.963</v>
      </c>
      <c r="AE27" s="76">
        <v>1.939</v>
      </c>
      <c r="AF27" s="76">
        <v>2.057</v>
      </c>
      <c r="AG27" s="76">
        <v>2.101</v>
      </c>
      <c r="AH27" s="76">
        <v>2.146</v>
      </c>
      <c r="AI27" s="76">
        <v>2.344</v>
      </c>
      <c r="AJ27" s="76">
        <v>2.457</v>
      </c>
      <c r="AK27" s="76">
        <v>2.559</v>
      </c>
      <c r="AL27" s="76">
        <v>2.569</v>
      </c>
      <c r="AM27" s="76">
        <v>2.542</v>
      </c>
      <c r="AN27" s="76">
        <v>2.702</v>
      </c>
      <c r="AO27" s="76">
        <v>2.63</v>
      </c>
      <c r="AP27" s="76">
        <v>2.954</v>
      </c>
      <c r="AQ27" s="76">
        <v>2.914</v>
      </c>
      <c r="AR27" s="76">
        <v>2.96200163481396</v>
      </c>
      <c r="AS27" s="76">
        <v>3.02799965801728</v>
      </c>
      <c r="AT27" s="76">
        <v>2.95600043721496</v>
      </c>
      <c r="AU27" s="76">
        <v>2.853</v>
      </c>
      <c r="AV27" s="76">
        <v>2.8</v>
      </c>
      <c r="AW27" s="76">
        <v>2.602</v>
      </c>
      <c r="AX27" s="76">
        <v>2.314</v>
      </c>
      <c r="AY27" s="76">
        <v>2.335</v>
      </c>
      <c r="AZ27" s="76">
        <v>2.38276</v>
      </c>
      <c r="BA27" s="76">
        <v>2.594491</v>
      </c>
      <c r="BB27" s="76">
        <v>2.6520717248968</v>
      </c>
      <c r="BC27" s="76">
        <v>2.616021</v>
      </c>
      <c r="BD27" s="76">
        <v>2.595507</v>
      </c>
      <c r="BE27" s="115">
        <v>2.214134</v>
      </c>
      <c r="BF27" s="79">
        <v>-0.149266615905134</v>
      </c>
      <c r="BG27" s="79">
        <v>-0.0129213213423065</v>
      </c>
      <c r="BH27" s="79">
        <v>5.52602720497546E-4</v>
      </c>
    </row>
    <row r="28" spans="8:8">
      <c r="A28" s="73" t="s">
        <v>116</v>
      </c>
      <c r="B28" s="76">
        <v>3.997</v>
      </c>
      <c r="C28" s="76">
        <v>4.418</v>
      </c>
      <c r="D28" s="76">
        <v>4.916</v>
      </c>
      <c r="E28" s="76">
        <v>5.42</v>
      </c>
      <c r="F28" s="76">
        <v>5.819</v>
      </c>
      <c r="G28" s="76">
        <v>6.984</v>
      </c>
      <c r="H28" s="76">
        <v>7.685</v>
      </c>
      <c r="I28" s="76">
        <v>8.419</v>
      </c>
      <c r="J28" s="76">
        <v>9.47</v>
      </c>
      <c r="K28" s="76">
        <v>9.719</v>
      </c>
      <c r="L28" s="76">
        <v>10.725</v>
      </c>
      <c r="M28" s="76">
        <v>11.336</v>
      </c>
      <c r="N28" s="76">
        <v>11.852</v>
      </c>
      <c r="O28" s="76">
        <v>12.261</v>
      </c>
      <c r="P28" s="76">
        <v>12.461</v>
      </c>
      <c r="Q28" s="76">
        <v>11.6</v>
      </c>
      <c r="R28" s="76">
        <v>11.431</v>
      </c>
      <c r="S28" s="76">
        <v>10.427</v>
      </c>
      <c r="T28" s="76">
        <v>10.207</v>
      </c>
      <c r="U28" s="76">
        <v>10.818</v>
      </c>
      <c r="V28" s="76">
        <v>10.623</v>
      </c>
      <c r="W28" s="76">
        <v>10.178</v>
      </c>
      <c r="X28" s="76">
        <v>10.27</v>
      </c>
      <c r="Y28" s="76">
        <v>9.856</v>
      </c>
      <c r="Z28" s="76">
        <v>9.38</v>
      </c>
      <c r="AA28" s="76">
        <v>8.447</v>
      </c>
      <c r="AB28" s="76">
        <v>7.095</v>
      </c>
      <c r="AC28" s="76">
        <v>6.77806545246191</v>
      </c>
      <c r="AD28" s="76">
        <v>6.86885106303288</v>
      </c>
      <c r="AE28" s="76">
        <v>7.04908047703776</v>
      </c>
      <c r="AF28" s="76">
        <v>7.9870812610023</v>
      </c>
      <c r="AG28" s="76">
        <v>8.3441810173383</v>
      </c>
      <c r="AH28" s="76">
        <v>7.93255193659387</v>
      </c>
      <c r="AI28" s="76">
        <v>8.2213391123567</v>
      </c>
      <c r="AJ28" s="76">
        <v>8.14828852117069</v>
      </c>
      <c r="AK28" s="76">
        <v>7.8693292911977</v>
      </c>
      <c r="AL28" s="76">
        <v>8.32290519668808</v>
      </c>
      <c r="AM28" s="76">
        <v>8.07176781099935</v>
      </c>
      <c r="AN28" s="76">
        <v>8.63151242513976</v>
      </c>
      <c r="AO28" s="76">
        <v>9.51000881620184</v>
      </c>
      <c r="AP28" s="76">
        <v>9.93200021455175</v>
      </c>
      <c r="AQ28" s="76">
        <v>9.8000185940909</v>
      </c>
      <c r="AR28" s="76">
        <v>9.724</v>
      </c>
      <c r="AS28" s="76">
        <v>9.767</v>
      </c>
      <c r="AT28" s="76">
        <v>9.423</v>
      </c>
      <c r="AU28" s="76">
        <v>8.902</v>
      </c>
      <c r="AV28" s="76">
        <v>9.01765650558472</v>
      </c>
      <c r="AW28" s="76">
        <v>8.90083190155029</v>
      </c>
      <c r="AX28" s="76">
        <v>8.4780686340332</v>
      </c>
      <c r="AY28" s="76">
        <v>8.97536349868774</v>
      </c>
      <c r="AZ28" s="76">
        <v>8.73678304672241</v>
      </c>
      <c r="BA28" s="76">
        <v>8.18826191711426</v>
      </c>
      <c r="BB28" s="76">
        <v>9.56132434797287</v>
      </c>
      <c r="BC28" s="76">
        <v>9.624</v>
      </c>
      <c r="BD28" s="76">
        <v>9.749</v>
      </c>
      <c r="BE28" s="115">
        <v>8.55187575325147</v>
      </c>
      <c r="BF28" s="79">
        <v>-0.125191304492268</v>
      </c>
      <c r="BG28" s="79">
        <v>0.00340691101578838</v>
      </c>
      <c r="BH28" s="79">
        <v>0.00213437389363235</v>
      </c>
    </row>
    <row r="29" spans="8:8">
      <c r="A29" s="73" t="s">
        <v>117</v>
      </c>
      <c r="B29" s="76">
        <v>10.405</v>
      </c>
      <c r="C29" s="76">
        <v>11.863</v>
      </c>
      <c r="D29" s="76">
        <v>12.553</v>
      </c>
      <c r="E29" s="76">
        <v>13.637</v>
      </c>
      <c r="F29" s="76">
        <v>16.421</v>
      </c>
      <c r="G29" s="76">
        <v>18.277</v>
      </c>
      <c r="H29" s="76">
        <v>18.029</v>
      </c>
      <c r="I29" s="76">
        <v>19.088</v>
      </c>
      <c r="J29" s="76">
        <v>17.601</v>
      </c>
      <c r="K29" s="76">
        <v>15.955</v>
      </c>
      <c r="L29" s="76">
        <v>15.745</v>
      </c>
      <c r="M29" s="76">
        <v>16.741</v>
      </c>
      <c r="N29" s="76">
        <v>16.729</v>
      </c>
      <c r="O29" s="76">
        <v>16.657</v>
      </c>
      <c r="P29" s="76">
        <v>15.909</v>
      </c>
      <c r="Q29" s="76">
        <v>13.589</v>
      </c>
      <c r="R29" s="76">
        <v>12.825</v>
      </c>
      <c r="S29" s="76">
        <v>11.04</v>
      </c>
      <c r="T29" s="76">
        <v>10.442</v>
      </c>
      <c r="U29" s="76">
        <v>10.321</v>
      </c>
      <c r="V29" s="76">
        <v>10.64</v>
      </c>
      <c r="W29" s="76">
        <v>10.506</v>
      </c>
      <c r="X29" s="76">
        <v>9.645</v>
      </c>
      <c r="Y29" s="76">
        <v>9.583</v>
      </c>
      <c r="Z29" s="76">
        <v>9.23</v>
      </c>
      <c r="AA29" s="76">
        <v>9.03</v>
      </c>
      <c r="AB29" s="76">
        <v>9.157</v>
      </c>
      <c r="AC29" s="76">
        <v>9.071</v>
      </c>
      <c r="AD29" s="76">
        <v>9.521</v>
      </c>
      <c r="AE29" s="76">
        <v>10.147</v>
      </c>
      <c r="AF29" s="76">
        <v>10.581</v>
      </c>
      <c r="AG29" s="76">
        <v>11.525</v>
      </c>
      <c r="AH29" s="76">
        <v>11.109</v>
      </c>
      <c r="AI29" s="76">
        <v>10.714</v>
      </c>
      <c r="AJ29" s="76">
        <v>10.646</v>
      </c>
      <c r="AK29" s="76">
        <v>10.343</v>
      </c>
      <c r="AL29" s="76">
        <v>9.924</v>
      </c>
      <c r="AM29" s="76">
        <v>9.583</v>
      </c>
      <c r="AN29" s="76">
        <v>9.228</v>
      </c>
      <c r="AO29" s="76">
        <v>9.058</v>
      </c>
      <c r="AP29" s="76">
        <v>9.14872327691356</v>
      </c>
      <c r="AQ29" s="76">
        <v>9.32942946109968</v>
      </c>
      <c r="AR29" s="76">
        <v>9.39360763296587</v>
      </c>
      <c r="AS29" s="76">
        <v>9.19744285333775</v>
      </c>
      <c r="AT29" s="76">
        <v>8.24762732507099</v>
      </c>
      <c r="AU29" s="76">
        <v>8.3266269458458</v>
      </c>
      <c r="AV29" s="76">
        <v>8.07741004654914</v>
      </c>
      <c r="AW29" s="76">
        <v>7.494033256422</v>
      </c>
      <c r="AX29" s="76">
        <v>7.46031804781976</v>
      </c>
      <c r="AY29" s="76">
        <v>7.50164703121195</v>
      </c>
      <c r="AZ29" s="76">
        <v>7.57846652706707</v>
      </c>
      <c r="BA29" s="76">
        <v>7.43692150748628</v>
      </c>
      <c r="BB29" s="76">
        <v>7.37075525862336</v>
      </c>
      <c r="BC29" s="76">
        <v>7.46807887484281</v>
      </c>
      <c r="BD29" s="76">
        <v>7.35962996007406</v>
      </c>
      <c r="BE29" s="115">
        <v>6.10789856622782</v>
      </c>
      <c r="BF29" s="79">
        <v>-0.172348290359178</v>
      </c>
      <c r="BG29" s="79">
        <v>-0.0113269522786187</v>
      </c>
      <c r="BH29" s="79">
        <v>0.00152440699805005</v>
      </c>
    </row>
    <row r="30" spans="8:8">
      <c r="A30" s="73" t="s">
        <v>118</v>
      </c>
      <c r="B30" s="76" t="s">
        <v>114</v>
      </c>
      <c r="C30" s="76" t="s">
        <v>114</v>
      </c>
      <c r="D30" s="76" t="s">
        <v>114</v>
      </c>
      <c r="E30" s="76" t="s">
        <v>114</v>
      </c>
      <c r="F30" s="76" t="s">
        <v>114</v>
      </c>
      <c r="G30" s="76" t="s">
        <v>114</v>
      </c>
      <c r="H30" s="76" t="s">
        <v>114</v>
      </c>
      <c r="I30" s="76" t="s">
        <v>114</v>
      </c>
      <c r="J30" s="76" t="s">
        <v>114</v>
      </c>
      <c r="K30" s="76" t="s">
        <v>114</v>
      </c>
      <c r="L30" s="76" t="s">
        <v>114</v>
      </c>
      <c r="M30" s="76" t="s">
        <v>114</v>
      </c>
      <c r="N30" s="76" t="s">
        <v>114</v>
      </c>
      <c r="O30" s="76" t="s">
        <v>114</v>
      </c>
      <c r="P30" s="76" t="s">
        <v>114</v>
      </c>
      <c r="Q30" s="76" t="s">
        <v>114</v>
      </c>
      <c r="R30" s="76" t="s">
        <v>114</v>
      </c>
      <c r="S30" s="76" t="s">
        <v>114</v>
      </c>
      <c r="T30" s="76" t="s">
        <v>114</v>
      </c>
      <c r="U30" s="76" t="s">
        <v>114</v>
      </c>
      <c r="V30" s="76">
        <v>3.42363532115223</v>
      </c>
      <c r="W30" s="76">
        <v>3.38774352026855</v>
      </c>
      <c r="X30" s="76">
        <v>3.42197107849745</v>
      </c>
      <c r="Y30" s="76">
        <v>3.45297169213453</v>
      </c>
      <c r="Z30" s="76">
        <v>3.56266428352826</v>
      </c>
      <c r="AA30" s="76">
        <v>3.50558323803412</v>
      </c>
      <c r="AB30" s="76">
        <v>3.08620886446539</v>
      </c>
      <c r="AC30" s="76">
        <v>1.659</v>
      </c>
      <c r="AD30" s="76">
        <v>1.759</v>
      </c>
      <c r="AE30" s="76">
        <v>1.599</v>
      </c>
      <c r="AF30" s="76">
        <v>1.253</v>
      </c>
      <c r="AG30" s="76">
        <v>1.355</v>
      </c>
      <c r="AH30" s="76">
        <v>1.328</v>
      </c>
      <c r="AI30" s="76">
        <v>1.333</v>
      </c>
      <c r="AJ30" s="76">
        <v>1.243</v>
      </c>
      <c r="AK30" s="76">
        <v>1.114</v>
      </c>
      <c r="AL30" s="76">
        <v>1.287</v>
      </c>
      <c r="AM30" s="76">
        <v>1.444</v>
      </c>
      <c r="AN30" s="76">
        <v>1.354</v>
      </c>
      <c r="AO30" s="76">
        <v>1.376</v>
      </c>
      <c r="AP30" s="76">
        <v>1.401</v>
      </c>
      <c r="AQ30" s="76">
        <v>1.466</v>
      </c>
      <c r="AR30" s="76">
        <v>1.564</v>
      </c>
      <c r="AS30" s="76">
        <v>1.48985233426285</v>
      </c>
      <c r="AT30" s="76">
        <v>1.33793362311518</v>
      </c>
      <c r="AU30" s="76">
        <v>1.37909205864334</v>
      </c>
      <c r="AV30" s="76">
        <v>1.34189109795761</v>
      </c>
      <c r="AW30" s="76">
        <v>1.59371747970581</v>
      </c>
      <c r="AX30" s="76">
        <v>1.57851826667786</v>
      </c>
      <c r="AY30" s="76">
        <v>1.45707984542847</v>
      </c>
      <c r="AZ30" s="76">
        <v>1.44952861404419</v>
      </c>
      <c r="BA30" s="76">
        <v>1.40954309654236</v>
      </c>
      <c r="BB30" s="76">
        <v>1.47215824317932</v>
      </c>
      <c r="BC30" s="76">
        <v>1.45216015206909</v>
      </c>
      <c r="BD30" s="76">
        <v>1.293365</v>
      </c>
      <c r="BE30" s="115">
        <v>1.19225857124468</v>
      </c>
      <c r="BF30" s="79">
        <v>-0.0806918123153367</v>
      </c>
      <c r="BG30" s="79">
        <v>-0.00338216776553446</v>
      </c>
      <c r="BH30" s="79">
        <v>2.97563440155983E-4</v>
      </c>
    </row>
    <row r="31" spans="8:8">
      <c r="A31" s="73" t="s">
        <v>119</v>
      </c>
      <c r="B31" s="76">
        <v>5.721</v>
      </c>
      <c r="C31" s="76">
        <v>6.923</v>
      </c>
      <c r="D31" s="76">
        <v>7.249</v>
      </c>
      <c r="E31" s="76">
        <v>8.224</v>
      </c>
      <c r="F31" s="76">
        <v>9.563</v>
      </c>
      <c r="G31" s="76">
        <v>10.763</v>
      </c>
      <c r="H31" s="76">
        <v>11.138</v>
      </c>
      <c r="I31" s="76">
        <v>11.865</v>
      </c>
      <c r="J31" s="76">
        <v>13.272</v>
      </c>
      <c r="K31" s="76">
        <v>11.561</v>
      </c>
      <c r="L31" s="76">
        <v>11.943</v>
      </c>
      <c r="M31" s="76">
        <v>12.826</v>
      </c>
      <c r="N31" s="76">
        <v>12.507</v>
      </c>
      <c r="O31" s="76">
        <v>12.545</v>
      </c>
      <c r="P31" s="76">
        <v>13.302</v>
      </c>
      <c r="Q31" s="76">
        <v>12.794</v>
      </c>
      <c r="R31" s="76">
        <v>12.251</v>
      </c>
      <c r="S31" s="76">
        <v>11.314</v>
      </c>
      <c r="T31" s="76">
        <v>10.504</v>
      </c>
      <c r="U31" s="76">
        <v>10.648</v>
      </c>
      <c r="V31" s="76">
        <v>10.754</v>
      </c>
      <c r="W31" s="76">
        <v>11.25</v>
      </c>
      <c r="X31" s="76">
        <v>11.184</v>
      </c>
      <c r="Y31" s="76">
        <v>11.033</v>
      </c>
      <c r="Z31" s="76">
        <v>11.011</v>
      </c>
      <c r="AA31" s="76">
        <v>11.1669984335899</v>
      </c>
      <c r="AB31" s="76">
        <v>11.1039992498159</v>
      </c>
      <c r="AC31" s="76">
        <v>10.9919994800091</v>
      </c>
      <c r="AD31" s="76">
        <v>10.4800000574589</v>
      </c>
      <c r="AE31" s="76">
        <v>10.8979999690056</v>
      </c>
      <c r="AF31" s="76">
        <v>9.83400099992752</v>
      </c>
      <c r="AG31" s="76">
        <v>10.2460005860329</v>
      </c>
      <c r="AH31" s="76">
        <v>10.0940003581047</v>
      </c>
      <c r="AI31" s="76">
        <v>10.5210004353523</v>
      </c>
      <c r="AJ31" s="76">
        <v>10.6330000472069</v>
      </c>
      <c r="AK31" s="76">
        <v>10.5465585718155</v>
      </c>
      <c r="AL31" s="76">
        <v>10.3356578111649</v>
      </c>
      <c r="AM31" s="76">
        <v>10.6096329851151</v>
      </c>
      <c r="AN31" s="76">
        <v>10.9317037906647</v>
      </c>
      <c r="AO31" s="76">
        <v>10.1620549917221</v>
      </c>
      <c r="AP31" s="76">
        <v>10.5492441422699</v>
      </c>
      <c r="AQ31" s="76">
        <v>10.218017268808</v>
      </c>
      <c r="AR31" s="76">
        <v>10.3084959454864</v>
      </c>
      <c r="AS31" s="76">
        <v>9.93945046311493</v>
      </c>
      <c r="AT31" s="76">
        <v>9.36245477191162</v>
      </c>
      <c r="AU31" s="76">
        <v>9.71890392861786</v>
      </c>
      <c r="AV31" s="76">
        <v>9.35096958796431</v>
      </c>
      <c r="AW31" s="76">
        <v>9.03860915200164</v>
      </c>
      <c r="AX31" s="76">
        <v>9.40104159752776</v>
      </c>
      <c r="AY31" s="76">
        <v>8.87924555592047</v>
      </c>
      <c r="AZ31" s="76">
        <v>8.88958376162417</v>
      </c>
      <c r="BA31" s="76">
        <v>9.41116492527359</v>
      </c>
      <c r="BB31" s="76">
        <v>9.12759089976947</v>
      </c>
      <c r="BC31" s="76">
        <v>9.10974679877716</v>
      </c>
      <c r="BD31" s="76">
        <v>8.918</v>
      </c>
      <c r="BE31" s="115">
        <v>8.09903370575929</v>
      </c>
      <c r="BF31" s="79">
        <v>-0.0943142858974539</v>
      </c>
      <c r="BG31" s="79">
        <v>-0.00485177312552776</v>
      </c>
      <c r="BH31" s="79">
        <v>0.00202135374787791</v>
      </c>
    </row>
    <row r="32" spans="8:8">
      <c r="A32" s="73" t="s">
        <v>120</v>
      </c>
      <c r="B32" s="76">
        <v>53.887</v>
      </c>
      <c r="C32" s="76">
        <v>57.663</v>
      </c>
      <c r="D32" s="76">
        <v>66.219</v>
      </c>
      <c r="E32" s="76">
        <v>71.782</v>
      </c>
      <c r="F32" s="76">
        <v>82.953</v>
      </c>
      <c r="G32" s="76">
        <v>94.272</v>
      </c>
      <c r="H32" s="76">
        <v>102.768</v>
      </c>
      <c r="I32" s="76">
        <v>114.123</v>
      </c>
      <c r="J32" s="76">
        <v>127.269</v>
      </c>
      <c r="K32" s="76">
        <v>121.007</v>
      </c>
      <c r="L32" s="76">
        <v>110.378</v>
      </c>
      <c r="M32" s="76">
        <v>119.452</v>
      </c>
      <c r="N32" s="76">
        <v>114.582</v>
      </c>
      <c r="O32" s="76">
        <v>118.961</v>
      </c>
      <c r="P32" s="76">
        <v>118.343</v>
      </c>
      <c r="Q32" s="76">
        <v>109.891</v>
      </c>
      <c r="R32" s="76">
        <v>99.004</v>
      </c>
      <c r="S32" s="76">
        <v>91.504</v>
      </c>
      <c r="T32" s="76">
        <v>89.4</v>
      </c>
      <c r="U32" s="76">
        <v>85.888</v>
      </c>
      <c r="V32" s="76">
        <v>84.3</v>
      </c>
      <c r="W32" s="76">
        <v>86.04</v>
      </c>
      <c r="X32" s="76">
        <v>86.6</v>
      </c>
      <c r="Y32" s="76">
        <v>86.0</v>
      </c>
      <c r="Z32" s="76">
        <v>88.4</v>
      </c>
      <c r="AA32" s="76">
        <v>89.4</v>
      </c>
      <c r="AB32" s="76">
        <v>94.645</v>
      </c>
      <c r="AC32" s="76">
        <v>94.4346366622565</v>
      </c>
      <c r="AD32" s="76">
        <v>91.0412846385685</v>
      </c>
      <c r="AE32" s="76">
        <v>88.1098664313441</v>
      </c>
      <c r="AF32" s="76">
        <v>88.8614450326288</v>
      </c>
      <c r="AG32" s="76">
        <v>90.7257358722485</v>
      </c>
      <c r="AH32" s="76">
        <v>91.3087940203572</v>
      </c>
      <c r="AI32" s="76">
        <v>94.6661025573779</v>
      </c>
      <c r="AJ32" s="76">
        <v>96.1253757659351</v>
      </c>
      <c r="AK32" s="76">
        <v>94.5577569227191</v>
      </c>
      <c r="AL32" s="76">
        <v>95.0707765885721</v>
      </c>
      <c r="AM32" s="76">
        <v>92.4739224526906</v>
      </c>
      <c r="AN32" s="76">
        <v>92.7184580785495</v>
      </c>
      <c r="AO32" s="76">
        <v>93.6485536185186</v>
      </c>
      <c r="AP32" s="76">
        <v>92.3804392886889</v>
      </c>
      <c r="AQ32" s="76">
        <v>92.1566683273771</v>
      </c>
      <c r="AR32" s="76">
        <v>89.7517940306324</v>
      </c>
      <c r="AS32" s="76">
        <v>88.1114940884596</v>
      </c>
      <c r="AT32" s="76">
        <v>84.6481396113838</v>
      </c>
      <c r="AU32" s="76">
        <v>81.6257856309871</v>
      </c>
      <c r="AV32" s="76">
        <v>79.8951001332805</v>
      </c>
      <c r="AW32" s="76">
        <v>77.0281215492704</v>
      </c>
      <c r="AX32" s="76">
        <v>75.939744313348</v>
      </c>
      <c r="AY32" s="76">
        <v>73.3908832356568</v>
      </c>
      <c r="AZ32" s="76">
        <v>73.3193139954907</v>
      </c>
      <c r="BA32" s="76">
        <v>72.861705315</v>
      </c>
      <c r="BB32" s="76">
        <v>73.190883902</v>
      </c>
      <c r="BC32" s="76">
        <v>73.004849828</v>
      </c>
      <c r="BD32" s="76">
        <v>72.322638809</v>
      </c>
      <c r="BE32" s="115">
        <v>61.4213303359862</v>
      </c>
      <c r="BF32" s="79">
        <v>-0.153052024894926</v>
      </c>
      <c r="BG32" s="79">
        <v>-0.0156134195338773</v>
      </c>
      <c r="BH32" s="79">
        <v>0.0153295122337873</v>
      </c>
    </row>
    <row r="33" spans="8:8">
      <c r="A33" s="73" t="s">
        <v>121</v>
      </c>
      <c r="B33" s="76">
        <v>86.274</v>
      </c>
      <c r="C33" s="76">
        <v>96.472</v>
      </c>
      <c r="D33" s="76">
        <v>100.073</v>
      </c>
      <c r="E33" s="76">
        <v>112.366</v>
      </c>
      <c r="F33" s="76">
        <v>126.325</v>
      </c>
      <c r="G33" s="76">
        <v>138.749</v>
      </c>
      <c r="H33" s="76">
        <v>144.039</v>
      </c>
      <c r="I33" s="76">
        <v>152.236</v>
      </c>
      <c r="J33" s="76">
        <v>162.23</v>
      </c>
      <c r="K33" s="76">
        <v>146.979</v>
      </c>
      <c r="L33" s="76">
        <v>142.617</v>
      </c>
      <c r="M33" s="76">
        <v>154.035</v>
      </c>
      <c r="N33" s="76">
        <v>152.471</v>
      </c>
      <c r="O33" s="76">
        <v>158.118</v>
      </c>
      <c r="P33" s="76">
        <v>163.161</v>
      </c>
      <c r="Q33" s="76">
        <v>147.317</v>
      </c>
      <c r="R33" s="76">
        <v>133.448</v>
      </c>
      <c r="S33" s="76">
        <v>125.939</v>
      </c>
      <c r="T33" s="76">
        <v>123.096</v>
      </c>
      <c r="U33" s="76">
        <v>122.471</v>
      </c>
      <c r="V33" s="76">
        <v>126.338</v>
      </c>
      <c r="W33" s="76">
        <v>133.263</v>
      </c>
      <c r="X33" s="76">
        <v>129.486</v>
      </c>
      <c r="Y33" s="76">
        <v>129.37</v>
      </c>
      <c r="Z33" s="76">
        <v>121.609</v>
      </c>
      <c r="AA33" s="76">
        <v>127.277</v>
      </c>
      <c r="AB33" s="76">
        <v>133.142</v>
      </c>
      <c r="AC33" s="76">
        <v>134.333001724846</v>
      </c>
      <c r="AD33" s="76">
        <v>136.312001504736</v>
      </c>
      <c r="AE33" s="76">
        <v>135.108015452539</v>
      </c>
      <c r="AF33" s="76">
        <v>135.110023511485</v>
      </c>
      <c r="AG33" s="76">
        <v>137.30106056705</v>
      </c>
      <c r="AH33" s="76">
        <v>136.362136640404</v>
      </c>
      <c r="AI33" s="76">
        <v>136.491168173218</v>
      </c>
      <c r="AJ33" s="76">
        <v>132.266017803342</v>
      </c>
      <c r="AK33" s="76">
        <v>129.530017605324</v>
      </c>
      <c r="AL33" s="76">
        <v>131.239017373751</v>
      </c>
      <c r="AM33" s="76">
        <v>126.881048093739</v>
      </c>
      <c r="AN33" s="76">
        <v>124.340001195899</v>
      </c>
      <c r="AO33" s="76">
        <v>122.91473484613</v>
      </c>
      <c r="AP33" s="76">
        <v>120.392296846822</v>
      </c>
      <c r="AQ33" s="76">
        <v>120.316921208541</v>
      </c>
      <c r="AR33" s="76">
        <v>108.847546596245</v>
      </c>
      <c r="AS33" s="76">
        <v>115.628758299088</v>
      </c>
      <c r="AT33" s="76">
        <v>110.563422826009</v>
      </c>
      <c r="AU33" s="76">
        <v>111.999</v>
      </c>
      <c r="AV33" s="76">
        <v>108.445</v>
      </c>
      <c r="AW33" s="76">
        <v>107.69</v>
      </c>
      <c r="AX33" s="76">
        <v>110.008</v>
      </c>
      <c r="AY33" s="76">
        <v>106.906</v>
      </c>
      <c r="AZ33" s="76">
        <v>106.687</v>
      </c>
      <c r="BA33" s="76">
        <v>109.021</v>
      </c>
      <c r="BB33" s="76">
        <v>111.30479040404</v>
      </c>
      <c r="BC33" s="76">
        <v>106.00124644026</v>
      </c>
      <c r="BD33" s="76">
        <v>106.550640496148</v>
      </c>
      <c r="BE33" s="115">
        <v>96.189169465326</v>
      </c>
      <c r="BF33" s="79">
        <v>-0.0997111131362557</v>
      </c>
      <c r="BG33" s="79">
        <v>-0.00369006977509267</v>
      </c>
      <c r="BH33" s="79">
        <v>0.024006856282835</v>
      </c>
    </row>
    <row r="34" spans="8:8">
      <c r="A34" s="73" t="s">
        <v>122</v>
      </c>
      <c r="B34" s="76">
        <v>4.435</v>
      </c>
      <c r="C34" s="76">
        <v>4.839</v>
      </c>
      <c r="D34" s="76">
        <v>5.689</v>
      </c>
      <c r="E34" s="76">
        <v>5.815</v>
      </c>
      <c r="F34" s="76">
        <v>6.19</v>
      </c>
      <c r="G34" s="76">
        <v>6.707</v>
      </c>
      <c r="H34" s="76">
        <v>7.405</v>
      </c>
      <c r="I34" s="76">
        <v>8.586</v>
      </c>
      <c r="J34" s="76">
        <v>10.0</v>
      </c>
      <c r="K34" s="76">
        <v>9.39</v>
      </c>
      <c r="L34" s="76">
        <v>9.943</v>
      </c>
      <c r="M34" s="76">
        <v>10.574</v>
      </c>
      <c r="N34" s="76">
        <v>10.764</v>
      </c>
      <c r="O34" s="76">
        <v>11.702</v>
      </c>
      <c r="P34" s="76">
        <v>12.383</v>
      </c>
      <c r="Q34" s="76">
        <v>12.4</v>
      </c>
      <c r="R34" s="76">
        <v>11.92</v>
      </c>
      <c r="S34" s="76">
        <v>11.901</v>
      </c>
      <c r="T34" s="76">
        <v>11.414</v>
      </c>
      <c r="U34" s="76">
        <v>11.689</v>
      </c>
      <c r="V34" s="76">
        <v>11.978</v>
      </c>
      <c r="W34" s="76">
        <v>12.159</v>
      </c>
      <c r="X34" s="76">
        <v>13.205</v>
      </c>
      <c r="Y34" s="76">
        <v>13.661</v>
      </c>
      <c r="Z34" s="76">
        <v>14.961</v>
      </c>
      <c r="AA34" s="76">
        <v>15.7150009765625</v>
      </c>
      <c r="AB34" s="76">
        <v>16.0380002441406</v>
      </c>
      <c r="AC34" s="76">
        <v>16.372</v>
      </c>
      <c r="AD34" s="76">
        <v>16.7160007324219</v>
      </c>
      <c r="AE34" s="76">
        <v>17.1069997558594</v>
      </c>
      <c r="AF34" s="76">
        <v>17.8489992675781</v>
      </c>
      <c r="AG34" s="76">
        <v>18.5199997558594</v>
      </c>
      <c r="AH34" s="76">
        <v>18.713</v>
      </c>
      <c r="AI34" s="76">
        <v>19.5840009765625</v>
      </c>
      <c r="AJ34" s="76">
        <v>19.1140007324219</v>
      </c>
      <c r="AK34" s="76">
        <v>19.9139992675781</v>
      </c>
      <c r="AL34" s="76">
        <v>20.2070004882813</v>
      </c>
      <c r="AM34" s="76">
        <v>20.3249992675781</v>
      </c>
      <c r="AN34" s="76">
        <v>21.3010007324219</v>
      </c>
      <c r="AO34" s="76">
        <v>20.9180004882813</v>
      </c>
      <c r="AP34" s="76">
        <v>21.022</v>
      </c>
      <c r="AQ34" s="76">
        <v>21.9959997558594</v>
      </c>
      <c r="AR34" s="76">
        <v>22.3339995117187</v>
      </c>
      <c r="AS34" s="76">
        <v>21.3299997558594</v>
      </c>
      <c r="AT34" s="76">
        <v>19.9749992675781</v>
      </c>
      <c r="AU34" s="76">
        <v>18.1560012207031</v>
      </c>
      <c r="AV34" s="76">
        <v>17.2570009765625</v>
      </c>
      <c r="AW34" s="76">
        <v>15.0889997558594</v>
      </c>
      <c r="AX34" s="76">
        <v>14.0060004882813</v>
      </c>
      <c r="AY34" s="76">
        <v>13.88</v>
      </c>
      <c r="AZ34" s="76">
        <v>14.436</v>
      </c>
      <c r="BA34" s="76">
        <v>14.4360002441406</v>
      </c>
      <c r="BB34" s="76">
        <v>14.778743458374</v>
      </c>
      <c r="BC34" s="76">
        <v>14.563019</v>
      </c>
      <c r="BD34" s="76">
        <v>15.008128</v>
      </c>
      <c r="BE34" s="115">
        <v>12.0381984459127</v>
      </c>
      <c r="BF34" s="79">
        <v>-0.200079637291992</v>
      </c>
      <c r="BG34" s="79">
        <v>-0.028184156019722</v>
      </c>
      <c r="BH34" s="79">
        <v>0.00300448898354873</v>
      </c>
    </row>
    <row r="35" spans="8:8">
      <c r="A35" s="73" t="s">
        <v>123</v>
      </c>
      <c r="B35" s="76">
        <v>3.776</v>
      </c>
      <c r="C35" s="76">
        <v>4.144</v>
      </c>
      <c r="D35" s="76">
        <v>4.379</v>
      </c>
      <c r="E35" s="76">
        <v>4.579</v>
      </c>
      <c r="F35" s="76">
        <v>5.115</v>
      </c>
      <c r="G35" s="76">
        <v>5.932</v>
      </c>
      <c r="H35" s="76">
        <v>6.679</v>
      </c>
      <c r="I35" s="76">
        <v>7.259</v>
      </c>
      <c r="J35" s="76">
        <v>8.155</v>
      </c>
      <c r="K35" s="76">
        <v>8.932</v>
      </c>
      <c r="L35" s="76">
        <v>10.049</v>
      </c>
      <c r="M35" s="76">
        <v>10.506</v>
      </c>
      <c r="N35" s="76">
        <v>11.178</v>
      </c>
      <c r="O35" s="76">
        <v>12.366</v>
      </c>
      <c r="P35" s="76">
        <v>11.629</v>
      </c>
      <c r="Q35" s="76">
        <v>11.279</v>
      </c>
      <c r="R35" s="76">
        <v>10.775</v>
      </c>
      <c r="S35" s="76">
        <v>10.197</v>
      </c>
      <c r="T35" s="76">
        <v>9.669</v>
      </c>
      <c r="U35" s="76">
        <v>10.137</v>
      </c>
      <c r="V35" s="76">
        <v>10.325</v>
      </c>
      <c r="W35" s="76">
        <v>9.53</v>
      </c>
      <c r="X35" s="76">
        <v>10.001</v>
      </c>
      <c r="Y35" s="76">
        <v>9.241</v>
      </c>
      <c r="Z35" s="76">
        <v>8.93</v>
      </c>
      <c r="AA35" s="76">
        <v>9.00700032043457</v>
      </c>
      <c r="AB35" s="76">
        <v>7.72899990081787</v>
      </c>
      <c r="AC35" s="76">
        <v>8.24799974060059</v>
      </c>
      <c r="AD35" s="76">
        <v>7.47499977493286</v>
      </c>
      <c r="AE35" s="76">
        <v>7.79000013351441</v>
      </c>
      <c r="AF35" s="76">
        <v>7.43600078201294</v>
      </c>
      <c r="AG35" s="76">
        <v>6.84399905014038</v>
      </c>
      <c r="AH35" s="76">
        <v>6.98399954605102</v>
      </c>
      <c r="AI35" s="76">
        <v>7.43300049591064</v>
      </c>
      <c r="AJ35" s="76">
        <v>7.02899909210205</v>
      </c>
      <c r="AK35" s="76">
        <v>6.80200134468079</v>
      </c>
      <c r="AL35" s="76">
        <v>6.54099995613098</v>
      </c>
      <c r="AM35" s="76">
        <v>6.34599959564209</v>
      </c>
      <c r="AN35" s="76">
        <v>5.97099939727783</v>
      </c>
      <c r="AO35" s="76">
        <v>6.36300143146515</v>
      </c>
      <c r="AP35" s="76">
        <v>7.3410001707077</v>
      </c>
      <c r="AQ35" s="76">
        <v>7.73699987983704</v>
      </c>
      <c r="AR35" s="76">
        <v>7.69200025224686</v>
      </c>
      <c r="AS35" s="76">
        <v>7.28699970054627</v>
      </c>
      <c r="AT35" s="76">
        <v>6.9150003452301</v>
      </c>
      <c r="AU35" s="76">
        <v>6.47999937057495</v>
      </c>
      <c r="AV35" s="76">
        <v>6.31599120585124</v>
      </c>
      <c r="AW35" s="76">
        <v>5.93218175760905</v>
      </c>
      <c r="AX35" s="76">
        <v>5.82118317667643</v>
      </c>
      <c r="AY35" s="76">
        <v>6.45224481392773</v>
      </c>
      <c r="AZ35" s="76">
        <v>6.90557325280632</v>
      </c>
      <c r="BA35" s="76">
        <v>6.95557232202019</v>
      </c>
      <c r="BB35" s="76">
        <v>7.45342968878383</v>
      </c>
      <c r="BC35" s="76">
        <v>8.00185970420111</v>
      </c>
      <c r="BD35" s="76">
        <v>8.09128804260038</v>
      </c>
      <c r="BE35" s="115">
        <v>7.52541831845818</v>
      </c>
      <c r="BF35" s="79">
        <v>-0.0724768384577205</v>
      </c>
      <c r="BG35" s="79">
        <v>0.0158335345160485</v>
      </c>
      <c r="BH35" s="79">
        <v>0.00187819103796882</v>
      </c>
    </row>
    <row r="36" spans="8:8">
      <c r="A36" s="73" t="s">
        <v>124</v>
      </c>
      <c r="B36" s="76">
        <v>0.469</v>
      </c>
      <c r="C36" s="76">
        <v>0.506</v>
      </c>
      <c r="D36" s="76">
        <v>0.49</v>
      </c>
      <c r="E36" s="76">
        <v>0.523</v>
      </c>
      <c r="F36" s="76">
        <v>0.479</v>
      </c>
      <c r="G36" s="76">
        <v>0.489</v>
      </c>
      <c r="H36" s="76">
        <v>0.533</v>
      </c>
      <c r="I36" s="76">
        <v>0.571</v>
      </c>
      <c r="J36" s="76">
        <v>0.661</v>
      </c>
      <c r="K36" s="76">
        <v>0.618</v>
      </c>
      <c r="L36" s="76">
        <v>0.579</v>
      </c>
      <c r="M36" s="76">
        <v>0.582</v>
      </c>
      <c r="N36" s="76">
        <v>0.609</v>
      </c>
      <c r="O36" s="76">
        <v>0.642</v>
      </c>
      <c r="P36" s="76">
        <v>0.625</v>
      </c>
      <c r="Q36" s="76">
        <v>0.583</v>
      </c>
      <c r="R36" s="76">
        <v>0.569</v>
      </c>
      <c r="S36" s="76">
        <v>0.519</v>
      </c>
      <c r="T36" s="76">
        <v>0.504</v>
      </c>
      <c r="U36" s="76">
        <v>0.526</v>
      </c>
      <c r="V36" s="76">
        <v>0.522</v>
      </c>
      <c r="W36" s="76">
        <v>0.53</v>
      </c>
      <c r="X36" s="76">
        <v>0.572</v>
      </c>
      <c r="Y36" s="76">
        <v>0.598</v>
      </c>
      <c r="Z36" s="76">
        <v>0.639</v>
      </c>
      <c r="AA36" s="76">
        <v>0.652</v>
      </c>
      <c r="AB36" s="76">
        <v>0.612</v>
      </c>
      <c r="AC36" s="76">
        <v>0.661</v>
      </c>
      <c r="AD36" s="76">
        <v>0.686</v>
      </c>
      <c r="AE36" s="76">
        <v>0.695</v>
      </c>
      <c r="AF36" s="76">
        <v>0.699</v>
      </c>
      <c r="AG36" s="76">
        <v>0.78</v>
      </c>
      <c r="AH36" s="76">
        <v>0.766</v>
      </c>
      <c r="AI36" s="76">
        <v>0.784</v>
      </c>
      <c r="AJ36" s="76">
        <v>0.781</v>
      </c>
      <c r="AK36" s="76">
        <v>0.796</v>
      </c>
      <c r="AL36" s="76">
        <v>0.748</v>
      </c>
      <c r="AM36" s="76">
        <v>0.778</v>
      </c>
      <c r="AN36" s="76">
        <v>0.785353430315</v>
      </c>
      <c r="AO36" s="76">
        <v>0.821418967791</v>
      </c>
      <c r="AP36" s="76">
        <v>0.838759545071</v>
      </c>
      <c r="AQ36" s="76">
        <v>0.852678547637</v>
      </c>
      <c r="AR36" s="76">
        <v>0.853194455053</v>
      </c>
      <c r="AS36" s="76">
        <v>0.789788558057</v>
      </c>
      <c r="AT36" s="76">
        <v>0.731657750067</v>
      </c>
      <c r="AU36" s="76">
        <v>0.700559385919</v>
      </c>
      <c r="AV36" s="76">
        <v>0.690875468279</v>
      </c>
      <c r="AW36" s="76">
        <v>0.683631693236</v>
      </c>
      <c r="AX36" s="76">
        <v>0.716423605699</v>
      </c>
      <c r="AY36" s="76">
        <v>0.755470992337</v>
      </c>
      <c r="AZ36" s="76">
        <v>0.816904358574</v>
      </c>
      <c r="BA36" s="76">
        <v>0.897636425881</v>
      </c>
      <c r="BB36" s="76">
        <v>1.002518539656</v>
      </c>
      <c r="BC36" s="76">
        <v>1.089006929189</v>
      </c>
      <c r="BD36" s="76">
        <v>0.918886755078</v>
      </c>
      <c r="BE36" s="115">
        <v>0.695395648647523</v>
      </c>
      <c r="BF36" s="79">
        <v>-0.245287129557552</v>
      </c>
      <c r="BG36" s="79">
        <v>0.023046564822798</v>
      </c>
      <c r="BH36" s="79">
        <v>1.73556581157589E-4</v>
      </c>
    </row>
    <row r="37" spans="8:8">
      <c r="A37" s="73" t="s">
        <v>125</v>
      </c>
      <c r="B37" s="76">
        <v>2.424</v>
      </c>
      <c r="C37" s="76">
        <v>2.704</v>
      </c>
      <c r="D37" s="76">
        <v>3.023</v>
      </c>
      <c r="E37" s="76">
        <v>3.364</v>
      </c>
      <c r="F37" s="76">
        <v>3.651</v>
      </c>
      <c r="G37" s="76">
        <v>4.101</v>
      </c>
      <c r="H37" s="76">
        <v>4.525</v>
      </c>
      <c r="I37" s="76">
        <v>4.984</v>
      </c>
      <c r="J37" s="76">
        <v>5.401</v>
      </c>
      <c r="K37" s="76">
        <v>5.352</v>
      </c>
      <c r="L37" s="76">
        <v>5.232</v>
      </c>
      <c r="M37" s="76">
        <v>5.305</v>
      </c>
      <c r="N37" s="76">
        <v>5.658</v>
      </c>
      <c r="O37" s="76">
        <v>6.041</v>
      </c>
      <c r="P37" s="76">
        <v>6.35</v>
      </c>
      <c r="Q37" s="76">
        <v>5.716</v>
      </c>
      <c r="R37" s="76">
        <v>5.063</v>
      </c>
      <c r="S37" s="76">
        <v>4.414</v>
      </c>
      <c r="T37" s="76">
        <v>4.008</v>
      </c>
      <c r="U37" s="76">
        <v>3.942</v>
      </c>
      <c r="V37" s="76">
        <v>3.93</v>
      </c>
      <c r="W37" s="76">
        <v>4.869</v>
      </c>
      <c r="X37" s="76">
        <v>4.26</v>
      </c>
      <c r="Y37" s="76">
        <v>3.845</v>
      </c>
      <c r="Z37" s="76">
        <v>3.956</v>
      </c>
      <c r="AA37" s="76">
        <v>4.40918596553803</v>
      </c>
      <c r="AB37" s="76">
        <v>4.84945540237427</v>
      </c>
      <c r="AC37" s="76">
        <v>5.07324821853638</v>
      </c>
      <c r="AD37" s="76">
        <v>5.14041333007813</v>
      </c>
      <c r="AE37" s="76">
        <v>5.61141363525391</v>
      </c>
      <c r="AF37" s="76">
        <v>5.71203476333618</v>
      </c>
      <c r="AG37" s="76">
        <v>6.00919969177246</v>
      </c>
      <c r="AH37" s="76">
        <v>6.58001335906982</v>
      </c>
      <c r="AI37" s="76">
        <v>7.3620351600647</v>
      </c>
      <c r="AJ37" s="76">
        <v>8.34403470230103</v>
      </c>
      <c r="AK37" s="76">
        <v>8.28176477432251</v>
      </c>
      <c r="AL37" s="76">
        <v>8.9677448387146</v>
      </c>
      <c r="AM37" s="76">
        <v>8.7870760383606</v>
      </c>
      <c r="AN37" s="76">
        <v>8.54532401275635</v>
      </c>
      <c r="AO37" s="76">
        <v>8.85401415252685</v>
      </c>
      <c r="AP37" s="76">
        <v>9.31026667987648</v>
      </c>
      <c r="AQ37" s="76">
        <v>9.2747373239994</v>
      </c>
      <c r="AR37" s="76">
        <v>9.39053273582459</v>
      </c>
      <c r="AS37" s="76">
        <v>8.96084385275841</v>
      </c>
      <c r="AT37" s="76">
        <v>7.94824636876583</v>
      </c>
      <c r="AU37" s="76">
        <v>7.52497257757187</v>
      </c>
      <c r="AV37" s="76">
        <v>6.93251797155762</v>
      </c>
      <c r="AW37" s="76">
        <v>6.59166361499023</v>
      </c>
      <c r="AX37" s="76">
        <v>6.60902070768738</v>
      </c>
      <c r="AY37" s="76">
        <v>6.5336906361084</v>
      </c>
      <c r="AZ37" s="76">
        <v>6.86923216005707</v>
      </c>
      <c r="BA37" s="76">
        <v>7.18405369154358</v>
      </c>
      <c r="BB37" s="76">
        <v>7.13167569683075</v>
      </c>
      <c r="BC37" s="76">
        <v>7.41900080175781</v>
      </c>
      <c r="BD37" s="76">
        <v>7.33350940740741</v>
      </c>
      <c r="BE37" s="115">
        <v>6.18093283118389</v>
      </c>
      <c r="BF37" s="79">
        <v>-0.159468585349191</v>
      </c>
      <c r="BG37" s="79">
        <v>-0.00801740253445549</v>
      </c>
      <c r="BH37" s="79">
        <v>0.00154263486208369</v>
      </c>
    </row>
    <row r="38" spans="8:8">
      <c r="A38" s="73" t="s">
        <v>126</v>
      </c>
      <c r="B38" s="76">
        <v>52.29</v>
      </c>
      <c r="C38" s="76">
        <v>57.651</v>
      </c>
      <c r="D38" s="76">
        <v>63.717</v>
      </c>
      <c r="E38" s="76">
        <v>70.259</v>
      </c>
      <c r="F38" s="76">
        <v>77.334</v>
      </c>
      <c r="G38" s="76">
        <v>87.333</v>
      </c>
      <c r="H38" s="76">
        <v>93.821</v>
      </c>
      <c r="I38" s="76">
        <v>98.188</v>
      </c>
      <c r="J38" s="76">
        <v>103.557</v>
      </c>
      <c r="K38" s="76">
        <v>100.755</v>
      </c>
      <c r="L38" s="76">
        <v>94.531</v>
      </c>
      <c r="M38" s="76">
        <v>98.819</v>
      </c>
      <c r="N38" s="76">
        <v>96.064</v>
      </c>
      <c r="O38" s="76">
        <v>99.775</v>
      </c>
      <c r="P38" s="76">
        <v>103.195</v>
      </c>
      <c r="Q38" s="76">
        <v>97.897</v>
      </c>
      <c r="R38" s="76">
        <v>95.658</v>
      </c>
      <c r="S38" s="76">
        <v>90.693</v>
      </c>
      <c r="T38" s="76">
        <v>89.198</v>
      </c>
      <c r="U38" s="76">
        <v>84.861</v>
      </c>
      <c r="V38" s="76">
        <v>84.394</v>
      </c>
      <c r="W38" s="76">
        <v>86.45</v>
      </c>
      <c r="X38" s="76">
        <v>90.14</v>
      </c>
      <c r="Y38" s="76">
        <v>91.69</v>
      </c>
      <c r="Z38" s="76">
        <v>93.806</v>
      </c>
      <c r="AA38" s="76">
        <v>96.266</v>
      </c>
      <c r="AB38" s="76">
        <v>96.342</v>
      </c>
      <c r="AC38" s="76">
        <v>97.703</v>
      </c>
      <c r="AD38" s="76">
        <v>94.919</v>
      </c>
      <c r="AE38" s="76">
        <v>94.589</v>
      </c>
      <c r="AF38" s="76">
        <v>97.76</v>
      </c>
      <c r="AG38" s="76">
        <v>96.049</v>
      </c>
      <c r="AH38" s="76">
        <v>97.104</v>
      </c>
      <c r="AI38" s="76">
        <v>96.664</v>
      </c>
      <c r="AJ38" s="76">
        <v>95.778</v>
      </c>
      <c r="AK38" s="76">
        <v>94.763</v>
      </c>
      <c r="AL38" s="76">
        <v>92.874</v>
      </c>
      <c r="AM38" s="76">
        <v>93.321</v>
      </c>
      <c r="AN38" s="76">
        <v>92.528</v>
      </c>
      <c r="AO38" s="76">
        <v>90.5000632750141</v>
      </c>
      <c r="AP38" s="76">
        <v>87.7449474000789</v>
      </c>
      <c r="AQ38" s="76">
        <v>87.6490686458189</v>
      </c>
      <c r="AR38" s="76">
        <v>84.7426123412787</v>
      </c>
      <c r="AS38" s="76">
        <v>79.8322352877434</v>
      </c>
      <c r="AT38" s="76">
        <v>73.7772709703092</v>
      </c>
      <c r="AU38" s="76">
        <v>71.7184317063481</v>
      </c>
      <c r="AV38" s="76">
        <v>69.7084086035558</v>
      </c>
      <c r="AW38" s="76">
        <v>64.889501142208</v>
      </c>
      <c r="AX38" s="76">
        <v>59.0926007324219</v>
      </c>
      <c r="AY38" s="76">
        <v>56.0110850769603</v>
      </c>
      <c r="AZ38" s="76">
        <v>59.5199839393684</v>
      </c>
      <c r="BA38" s="76">
        <v>58.7775897824146</v>
      </c>
      <c r="BB38" s="76">
        <v>59.3904937816864</v>
      </c>
      <c r="BC38" s="76">
        <v>60.8033482706036</v>
      </c>
      <c r="BD38" s="76">
        <v>59.0884469030265</v>
      </c>
      <c r="BE38" s="115">
        <v>49.3329913854125</v>
      </c>
      <c r="BF38" s="79">
        <v>-0.167380353181304</v>
      </c>
      <c r="BG38" s="79">
        <v>-0.0219568880114436</v>
      </c>
      <c r="BH38" s="79">
        <v>0.0123125092021806</v>
      </c>
    </row>
    <row r="39" spans="8:8">
      <c r="A39" s="73" t="s">
        <v>127</v>
      </c>
      <c r="B39" s="76" t="s">
        <v>114</v>
      </c>
      <c r="C39" s="76" t="s">
        <v>114</v>
      </c>
      <c r="D39" s="76" t="s">
        <v>114</v>
      </c>
      <c r="E39" s="76" t="s">
        <v>114</v>
      </c>
      <c r="F39" s="76" t="s">
        <v>114</v>
      </c>
      <c r="G39" s="76" t="s">
        <v>114</v>
      </c>
      <c r="H39" s="76" t="s">
        <v>114</v>
      </c>
      <c r="I39" s="76" t="s">
        <v>114</v>
      </c>
      <c r="J39" s="76" t="s">
        <v>114</v>
      </c>
      <c r="K39" s="76" t="s">
        <v>114</v>
      </c>
      <c r="L39" s="76" t="s">
        <v>114</v>
      </c>
      <c r="M39" s="76" t="s">
        <v>114</v>
      </c>
      <c r="N39" s="76" t="s">
        <v>114</v>
      </c>
      <c r="O39" s="76" t="s">
        <v>114</v>
      </c>
      <c r="P39" s="76" t="s">
        <v>114</v>
      </c>
      <c r="Q39" s="76" t="s">
        <v>114</v>
      </c>
      <c r="R39" s="76" t="s">
        <v>114</v>
      </c>
      <c r="S39" s="76" t="s">
        <v>114</v>
      </c>
      <c r="T39" s="76" t="s">
        <v>114</v>
      </c>
      <c r="U39" s="76" t="s">
        <v>114</v>
      </c>
      <c r="V39" s="76">
        <v>5.74191239149746</v>
      </c>
      <c r="W39" s="76">
        <v>4.83221992644124</v>
      </c>
      <c r="X39" s="76">
        <v>3.9279983407063</v>
      </c>
      <c r="Y39" s="76">
        <v>3.52190951214488</v>
      </c>
      <c r="Z39" s="76">
        <v>3.52042340426518</v>
      </c>
      <c r="AA39" s="76">
        <v>3.31646587918637</v>
      </c>
      <c r="AB39" s="76">
        <v>3.21530122033872</v>
      </c>
      <c r="AC39" s="76">
        <v>2.451</v>
      </c>
      <c r="AD39" s="76">
        <v>2.1920001449585</v>
      </c>
      <c r="AE39" s="76">
        <v>2.07599967479706</v>
      </c>
      <c r="AF39" s="76">
        <v>1.86900025177002</v>
      </c>
      <c r="AG39" s="76">
        <v>1.97000076675415</v>
      </c>
      <c r="AH39" s="76">
        <v>1.74500024795532</v>
      </c>
      <c r="AI39" s="76">
        <v>1.66800034332275</v>
      </c>
      <c r="AJ39" s="76">
        <v>1.55200071334839</v>
      </c>
      <c r="AK39" s="76">
        <v>1.26500141334534</v>
      </c>
      <c r="AL39" s="76">
        <v>1.46947913551331</v>
      </c>
      <c r="AM39" s="76">
        <v>1.46060877418518</v>
      </c>
      <c r="AN39" s="76">
        <v>1.47158012008667</v>
      </c>
      <c r="AO39" s="76">
        <v>1.57764354324341</v>
      </c>
      <c r="AP39" s="76">
        <v>1.67186246109009</v>
      </c>
      <c r="AQ39" s="76">
        <v>1.57158206815273</v>
      </c>
      <c r="AR39" s="76">
        <v>1.7045645814538</v>
      </c>
      <c r="AS39" s="76">
        <v>1.67578121474013</v>
      </c>
      <c r="AT39" s="76">
        <v>1.52833369073932</v>
      </c>
      <c r="AU39" s="76">
        <v>1.72210614776611</v>
      </c>
      <c r="AV39" s="76">
        <v>1.57881857585907</v>
      </c>
      <c r="AW39" s="76">
        <v>1.57674404478073</v>
      </c>
      <c r="AX39" s="76">
        <v>1.59386201953888</v>
      </c>
      <c r="AY39" s="76">
        <v>1.60200754451752</v>
      </c>
      <c r="AZ39" s="76">
        <v>1.68120469272137</v>
      </c>
      <c r="BA39" s="76">
        <v>1.73281135928631</v>
      </c>
      <c r="BB39" s="76">
        <v>1.76932217007875</v>
      </c>
      <c r="BC39" s="76">
        <v>1.6460084531797</v>
      </c>
      <c r="BD39" s="76">
        <v>1.82186</v>
      </c>
      <c r="BE39" s="115">
        <v>1.64219304478749</v>
      </c>
      <c r="BF39" s="79">
        <v>-0.101080116724171</v>
      </c>
      <c r="BG39" s="79">
        <v>0.0177232154464597</v>
      </c>
      <c r="BH39" s="79">
        <v>4.09857914711448E-4</v>
      </c>
    </row>
    <row r="40" spans="8:8">
      <c r="A40" s="73" t="s">
        <v>128</v>
      </c>
      <c r="B40" s="76" t="s">
        <v>114</v>
      </c>
      <c r="C40" s="76" t="s">
        <v>114</v>
      </c>
      <c r="D40" s="76" t="s">
        <v>114</v>
      </c>
      <c r="E40" s="76" t="s">
        <v>114</v>
      </c>
      <c r="F40" s="76" t="s">
        <v>114</v>
      </c>
      <c r="G40" s="76" t="s">
        <v>114</v>
      </c>
      <c r="H40" s="76" t="s">
        <v>114</v>
      </c>
      <c r="I40" s="76" t="s">
        <v>114</v>
      </c>
      <c r="J40" s="76" t="s">
        <v>114</v>
      </c>
      <c r="K40" s="76" t="s">
        <v>114</v>
      </c>
      <c r="L40" s="76" t="s">
        <v>114</v>
      </c>
      <c r="M40" s="76" t="s">
        <v>114</v>
      </c>
      <c r="N40" s="76" t="s">
        <v>114</v>
      </c>
      <c r="O40" s="76" t="s">
        <v>114</v>
      </c>
      <c r="P40" s="76" t="s">
        <v>114</v>
      </c>
      <c r="Q40" s="76" t="s">
        <v>114</v>
      </c>
      <c r="R40" s="76" t="s">
        <v>114</v>
      </c>
      <c r="S40" s="76" t="s">
        <v>114</v>
      </c>
      <c r="T40" s="76" t="s">
        <v>114</v>
      </c>
      <c r="U40" s="76" t="s">
        <v>114</v>
      </c>
      <c r="V40" s="76">
        <v>8.67671220291354</v>
      </c>
      <c r="W40" s="76">
        <v>7.26028065490606</v>
      </c>
      <c r="X40" s="76">
        <v>7.96715647573522</v>
      </c>
      <c r="Y40" s="76">
        <v>7.66076297957586</v>
      </c>
      <c r="Z40" s="76">
        <v>7.85946343967059</v>
      </c>
      <c r="AA40" s="76">
        <v>7.51243253831132</v>
      </c>
      <c r="AB40" s="76">
        <v>8.26294566953318</v>
      </c>
      <c r="AC40" s="76">
        <v>4.34272899728997</v>
      </c>
      <c r="AD40" s="76">
        <v>3.79042276422764</v>
      </c>
      <c r="AE40" s="76">
        <v>3.51824932249322</v>
      </c>
      <c r="AF40" s="76">
        <v>3.17271002710027</v>
      </c>
      <c r="AG40" s="76">
        <v>3.29548509485095</v>
      </c>
      <c r="AH40" s="76">
        <v>3.263</v>
      </c>
      <c r="AI40" s="76">
        <v>3.756</v>
      </c>
      <c r="AJ40" s="76">
        <v>3.085</v>
      </c>
      <c r="AK40" s="76">
        <v>2.372</v>
      </c>
      <c r="AL40" s="76">
        <v>2.74</v>
      </c>
      <c r="AM40" s="76">
        <v>2.53</v>
      </c>
      <c r="AN40" s="76">
        <v>2.42</v>
      </c>
      <c r="AO40" s="76">
        <v>2.59561846553966</v>
      </c>
      <c r="AP40" s="76">
        <v>2.77320076883385</v>
      </c>
      <c r="AQ40" s="76">
        <v>2.7823017649351</v>
      </c>
      <c r="AR40" s="76">
        <v>2.72322684496567</v>
      </c>
      <c r="AS40" s="76">
        <v>2.98441374449339</v>
      </c>
      <c r="AT40" s="76">
        <v>2.56905312254464</v>
      </c>
      <c r="AU40" s="76">
        <v>2.6399</v>
      </c>
      <c r="AV40" s="76">
        <v>2.5526</v>
      </c>
      <c r="AW40" s="76">
        <v>2.6129</v>
      </c>
      <c r="AX40" s="76">
        <v>2.541</v>
      </c>
      <c r="AY40" s="76">
        <v>2.4779</v>
      </c>
      <c r="AZ40" s="76">
        <v>2.714</v>
      </c>
      <c r="BA40" s="76">
        <v>2.9509</v>
      </c>
      <c r="BB40" s="76">
        <v>3.0676</v>
      </c>
      <c r="BC40" s="76">
        <v>3.2371</v>
      </c>
      <c r="BD40" s="76">
        <v>3.2275</v>
      </c>
      <c r="BE40" s="115">
        <v>3.02376557765065</v>
      </c>
      <c r="BF40" s="79">
        <v>-0.0656842995919737</v>
      </c>
      <c r="BG40" s="79">
        <v>0.0230793446891699</v>
      </c>
      <c r="BH40" s="79">
        <v>7.54670261310555E-4</v>
      </c>
    </row>
    <row r="41" spans="8:8">
      <c r="A41" s="73" t="s">
        <v>129</v>
      </c>
      <c r="B41" s="76">
        <v>0.831</v>
      </c>
      <c r="C41" s="76">
        <v>0.947</v>
      </c>
      <c r="D41" s="76">
        <v>1.047</v>
      </c>
      <c r="E41" s="76">
        <v>1.155</v>
      </c>
      <c r="F41" s="76">
        <v>1.278</v>
      </c>
      <c r="G41" s="76">
        <v>1.355</v>
      </c>
      <c r="H41" s="76">
        <v>1.412</v>
      </c>
      <c r="I41" s="76">
        <v>1.479</v>
      </c>
      <c r="J41" s="76">
        <v>1.643</v>
      </c>
      <c r="K41" s="76">
        <v>1.479</v>
      </c>
      <c r="L41" s="76">
        <v>1.312</v>
      </c>
      <c r="M41" s="76">
        <v>1.421</v>
      </c>
      <c r="N41" s="76">
        <v>1.396</v>
      </c>
      <c r="O41" s="76">
        <v>1.403</v>
      </c>
      <c r="P41" s="76">
        <v>1.293</v>
      </c>
      <c r="Q41" s="76">
        <v>1.075</v>
      </c>
      <c r="R41" s="76">
        <v>1.031</v>
      </c>
      <c r="S41" s="76">
        <v>1.02</v>
      </c>
      <c r="T41" s="76">
        <v>0.97</v>
      </c>
      <c r="U41" s="76">
        <v>0.971</v>
      </c>
      <c r="V41" s="76">
        <v>1.032</v>
      </c>
      <c r="W41" s="76">
        <v>1.126</v>
      </c>
      <c r="X41" s="76">
        <v>1.28</v>
      </c>
      <c r="Y41" s="76">
        <v>1.315</v>
      </c>
      <c r="Z41" s="76">
        <v>1.445</v>
      </c>
      <c r="AA41" s="76">
        <v>1.5830002746582</v>
      </c>
      <c r="AB41" s="76">
        <v>1.84299914550781</v>
      </c>
      <c r="AC41" s="76">
        <v>1.89499934387207</v>
      </c>
      <c r="AD41" s="76">
        <v>1.88999992370605</v>
      </c>
      <c r="AE41" s="76">
        <v>1.88499977111816</v>
      </c>
      <c r="AF41" s="76">
        <v>1.76499971008301</v>
      </c>
      <c r="AG41" s="76">
        <v>1.82700043487549</v>
      </c>
      <c r="AH41" s="76">
        <v>1.90500057983398</v>
      </c>
      <c r="AI41" s="76">
        <v>1.97999993896484</v>
      </c>
      <c r="AJ41" s="76">
        <v>2.11600012207031</v>
      </c>
      <c r="AK41" s="76">
        <v>2.27629004096985</v>
      </c>
      <c r="AL41" s="76">
        <v>2.41741816754639</v>
      </c>
      <c r="AM41" s="76">
        <v>2.46341841614246</v>
      </c>
      <c r="AN41" s="76">
        <v>2.64641714537144</v>
      </c>
      <c r="AO41" s="76">
        <v>3.00440962523222</v>
      </c>
      <c r="AP41" s="76">
        <v>3.08188579052687</v>
      </c>
      <c r="AQ41" s="76">
        <v>2.93228199391067</v>
      </c>
      <c r="AR41" s="76">
        <v>2.8529276227653</v>
      </c>
      <c r="AS41" s="76">
        <v>2.87683552362025</v>
      </c>
      <c r="AT41" s="76">
        <v>2.6930783110559</v>
      </c>
      <c r="AU41" s="76">
        <v>2.82202585917711</v>
      </c>
      <c r="AV41" s="76">
        <v>2.8829000480175</v>
      </c>
      <c r="AW41" s="76">
        <v>2.78264820188284</v>
      </c>
      <c r="AX41" s="76">
        <v>2.73697142373025</v>
      </c>
      <c r="AY41" s="76">
        <v>2.63786045235395</v>
      </c>
      <c r="AZ41" s="76">
        <v>2.59138549613953</v>
      </c>
      <c r="BA41" s="76">
        <v>2.58810668721795</v>
      </c>
      <c r="BB41" s="76">
        <v>2.70757201293111</v>
      </c>
      <c r="BC41" s="76">
        <v>2.86630888802719</v>
      </c>
      <c r="BD41" s="76">
        <v>2.898253</v>
      </c>
      <c r="BE41" s="115">
        <v>2.27911352177097</v>
      </c>
      <c r="BF41" s="79">
        <v>-0.215773627890349</v>
      </c>
      <c r="BG41" s="79">
        <v>0.00736934583729854</v>
      </c>
      <c r="BH41" s="79">
        <v>5.68820284794589E-4</v>
      </c>
    </row>
    <row r="42" spans="8:8">
      <c r="A42" s="73" t="s">
        <v>130</v>
      </c>
      <c r="B42" s="76">
        <v>25.286</v>
      </c>
      <c r="C42" s="76">
        <v>27.384</v>
      </c>
      <c r="D42" s="76">
        <v>27.999</v>
      </c>
      <c r="E42" s="76">
        <v>30.111</v>
      </c>
      <c r="F42" s="76">
        <v>32.899</v>
      </c>
      <c r="G42" s="76">
        <v>36.51</v>
      </c>
      <c r="H42" s="76">
        <v>35.988</v>
      </c>
      <c r="I42" s="76">
        <v>40.06</v>
      </c>
      <c r="J42" s="76">
        <v>41.29</v>
      </c>
      <c r="K42" s="76">
        <v>35.387</v>
      </c>
      <c r="L42" s="76">
        <v>34.828</v>
      </c>
      <c r="M42" s="76">
        <v>39.18</v>
      </c>
      <c r="N42" s="76">
        <v>37.596</v>
      </c>
      <c r="O42" s="76">
        <v>38.3645204461637</v>
      </c>
      <c r="P42" s="76">
        <v>41.5096238273491</v>
      </c>
      <c r="Q42" s="76">
        <v>38.7927661351283</v>
      </c>
      <c r="R42" s="76">
        <v>36.2204768458359</v>
      </c>
      <c r="S42" s="76">
        <v>31.5055078449824</v>
      </c>
      <c r="T42" s="76">
        <v>29.7369993952127</v>
      </c>
      <c r="U42" s="76">
        <v>29.3523577274922</v>
      </c>
      <c r="V42" s="76">
        <v>29.590130291477</v>
      </c>
      <c r="W42" s="76">
        <v>32.8002931267884</v>
      </c>
      <c r="X42" s="76">
        <v>33.0042707591121</v>
      </c>
      <c r="Y42" s="76">
        <v>35.0963662879755</v>
      </c>
      <c r="Z42" s="76">
        <v>34.6178506191523</v>
      </c>
      <c r="AA42" s="76">
        <v>35.8698817266619</v>
      </c>
      <c r="AB42" s="76">
        <v>34.5944931890053</v>
      </c>
      <c r="AC42" s="76">
        <v>36.1560793589139</v>
      </c>
      <c r="AD42" s="76">
        <v>35.7913780813695</v>
      </c>
      <c r="AE42" s="76">
        <v>35.540054544755</v>
      </c>
      <c r="AF42" s="76">
        <v>37.4318175057639</v>
      </c>
      <c r="AG42" s="76">
        <v>37.4674924455267</v>
      </c>
      <c r="AH42" s="76">
        <v>38.9715574336143</v>
      </c>
      <c r="AI42" s="76">
        <v>39.4255868204553</v>
      </c>
      <c r="AJ42" s="76">
        <v>40.1651063030609</v>
      </c>
      <c r="AK42" s="76">
        <v>40.8023698963436</v>
      </c>
      <c r="AL42" s="76">
        <v>42.7938233955595</v>
      </c>
      <c r="AM42" s="76">
        <v>42.8734082330929</v>
      </c>
      <c r="AN42" s="76">
        <v>42.8538639744011</v>
      </c>
      <c r="AO42" s="76">
        <v>44.8473919414121</v>
      </c>
      <c r="AP42" s="76">
        <v>47.657876009398</v>
      </c>
      <c r="AQ42" s="76">
        <v>47.5536367003238</v>
      </c>
      <c r="AR42" s="76">
        <v>48.7308172913656</v>
      </c>
      <c r="AS42" s="76">
        <v>46.34270849097</v>
      </c>
      <c r="AT42" s="76">
        <v>44.1820005799547</v>
      </c>
      <c r="AU42" s="76">
        <v>44.9380000839233</v>
      </c>
      <c r="AV42" s="76">
        <v>45.6510006408691</v>
      </c>
      <c r="AW42" s="76">
        <v>43.2739990234375</v>
      </c>
      <c r="AX42" s="76">
        <v>41.0229252441406</v>
      </c>
      <c r="AY42" s="76">
        <v>39.143181420166</v>
      </c>
      <c r="AZ42" s="76">
        <v>38.3116968247326</v>
      </c>
      <c r="BA42" s="76">
        <v>39.5987440847306</v>
      </c>
      <c r="BB42" s="76">
        <v>38.0172138013452</v>
      </c>
      <c r="BC42" s="76">
        <v>38.8969793831628</v>
      </c>
      <c r="BD42" s="76">
        <v>38.1295907953319</v>
      </c>
      <c r="BE42" s="115">
        <v>35.2170645337139</v>
      </c>
      <c r="BF42" s="79">
        <v>-0.0789084720464233</v>
      </c>
      <c r="BG42" s="79">
        <v>-0.014624688763709</v>
      </c>
      <c r="BH42" s="79">
        <v>0.0087894615543901</v>
      </c>
    </row>
    <row r="43" spans="8:8">
      <c r="A43" s="73" t="s">
        <v>131</v>
      </c>
      <c r="B43" s="76" t="s">
        <v>114</v>
      </c>
      <c r="C43" s="76" t="s">
        <v>114</v>
      </c>
      <c r="D43" s="76" t="s">
        <v>114</v>
      </c>
      <c r="E43" s="76" t="s">
        <v>114</v>
      </c>
      <c r="F43" s="76" t="s">
        <v>114</v>
      </c>
      <c r="G43" s="76" t="s">
        <v>114</v>
      </c>
      <c r="H43" s="76" t="s">
        <v>114</v>
      </c>
      <c r="I43" s="76" t="s">
        <v>114</v>
      </c>
      <c r="J43" s="76" t="s">
        <v>114</v>
      </c>
      <c r="K43" s="76" t="s">
        <v>114</v>
      </c>
      <c r="L43" s="76" t="s">
        <v>114</v>
      </c>
      <c r="M43" s="76" t="s">
        <v>114</v>
      </c>
      <c r="N43" s="76" t="s">
        <v>114</v>
      </c>
      <c r="O43" s="76" t="s">
        <v>114</v>
      </c>
      <c r="P43" s="76" t="s">
        <v>114</v>
      </c>
      <c r="Q43" s="76" t="s">
        <v>114</v>
      </c>
      <c r="R43" s="76" t="s">
        <v>114</v>
      </c>
      <c r="S43" s="76" t="s">
        <v>114</v>
      </c>
      <c r="T43" s="76" t="s">
        <v>114</v>
      </c>
      <c r="U43" s="76" t="s">
        <v>114</v>
      </c>
      <c r="V43" s="76" t="s">
        <v>114</v>
      </c>
      <c r="W43" s="76" t="s">
        <v>114</v>
      </c>
      <c r="X43" s="76" t="s">
        <v>114</v>
      </c>
      <c r="Y43" s="76" t="s">
        <v>114</v>
      </c>
      <c r="Z43" s="76" t="s">
        <v>114</v>
      </c>
      <c r="AA43" s="76">
        <v>1.07865880203247</v>
      </c>
      <c r="AB43" s="76">
        <v>0.96162561416626</v>
      </c>
      <c r="AC43" s="76">
        <v>1.04153935432434</v>
      </c>
      <c r="AD43" s="76">
        <v>1.11643018341064</v>
      </c>
      <c r="AE43" s="76">
        <v>0.865576350927353</v>
      </c>
      <c r="AF43" s="76">
        <v>0.810084011077881</v>
      </c>
      <c r="AG43" s="76">
        <v>1.23381445360184</v>
      </c>
      <c r="AH43" s="76">
        <v>1.03233313846588</v>
      </c>
      <c r="AI43" s="76">
        <v>0.934409111022949</v>
      </c>
      <c r="AJ43" s="76">
        <v>0.933657949447632</v>
      </c>
      <c r="AK43" s="76">
        <v>0.961940496444702</v>
      </c>
      <c r="AL43" s="76">
        <v>0.795249833106995</v>
      </c>
      <c r="AM43" s="76">
        <v>0.89613373374939</v>
      </c>
      <c r="AN43" s="76">
        <v>0.864893682479858</v>
      </c>
      <c r="AO43" s="76">
        <v>0.883296575546265</v>
      </c>
      <c r="AP43" s="76">
        <v>0.911645837783814</v>
      </c>
      <c r="AQ43" s="76">
        <v>0.959998361587524</v>
      </c>
      <c r="AR43" s="76">
        <v>1.0404073638916</v>
      </c>
      <c r="AS43" s="76">
        <v>0.938080869674683</v>
      </c>
      <c r="AT43" s="76">
        <v>0.968866579055786</v>
      </c>
      <c r="AU43" s="76">
        <v>0.935101280212402</v>
      </c>
      <c r="AV43" s="76">
        <v>0.972765293121338</v>
      </c>
      <c r="AW43" s="76">
        <v>0.941944240570068</v>
      </c>
      <c r="AX43" s="76">
        <v>0.917396213978529</v>
      </c>
      <c r="AY43" s="76">
        <v>0.910982078645378</v>
      </c>
      <c r="AZ43" s="76">
        <v>0.972998992919922</v>
      </c>
      <c r="BA43" s="76">
        <v>1.0807783229053</v>
      </c>
      <c r="BB43" s="76">
        <v>1.02216460275006</v>
      </c>
      <c r="BC43" s="76">
        <v>0.978993</v>
      </c>
      <c r="BD43" s="76">
        <v>1.07056</v>
      </c>
      <c r="BE43" s="115">
        <v>0.988199220374468</v>
      </c>
      <c r="BF43" s="79">
        <v>-0.0794544700861305</v>
      </c>
      <c r="BG43" s="79">
        <v>0.0100310007496627</v>
      </c>
      <c r="BH43" s="79">
        <v>2.4663438507899E-4</v>
      </c>
    </row>
    <row r="44" spans="8:8">
      <c r="A44" s="73" t="s">
        <v>132</v>
      </c>
      <c r="B44" s="76">
        <v>5.105</v>
      </c>
      <c r="C44" s="76">
        <v>5.761</v>
      </c>
      <c r="D44" s="76">
        <v>5.956</v>
      </c>
      <c r="E44" s="76">
        <v>6.63</v>
      </c>
      <c r="F44" s="76">
        <v>7.291</v>
      </c>
      <c r="G44" s="76">
        <v>8.198</v>
      </c>
      <c r="H44" s="76">
        <v>8.092</v>
      </c>
      <c r="I44" s="76">
        <v>8.476</v>
      </c>
      <c r="J44" s="76">
        <v>8.609</v>
      </c>
      <c r="K44" s="76">
        <v>7.841</v>
      </c>
      <c r="L44" s="76">
        <v>8.1</v>
      </c>
      <c r="M44" s="76">
        <v>8.957</v>
      </c>
      <c r="N44" s="76">
        <v>8.82</v>
      </c>
      <c r="O44" s="76">
        <v>9.85</v>
      </c>
      <c r="P44" s="76">
        <v>9.786</v>
      </c>
      <c r="Q44" s="76">
        <v>9.391</v>
      </c>
      <c r="R44" s="76">
        <v>8.727</v>
      </c>
      <c r="S44" s="76">
        <v>8.374</v>
      </c>
      <c r="T44" s="76">
        <v>8.272</v>
      </c>
      <c r="U44" s="76">
        <v>8.565</v>
      </c>
      <c r="V44" s="76">
        <v>8.992</v>
      </c>
      <c r="W44" s="76">
        <v>9.698</v>
      </c>
      <c r="X44" s="76">
        <v>9.586</v>
      </c>
      <c r="Y44" s="76">
        <v>8.976</v>
      </c>
      <c r="Z44" s="76">
        <v>9.113</v>
      </c>
      <c r="AA44" s="76">
        <v>8.74531094360352</v>
      </c>
      <c r="AB44" s="76">
        <v>8.06299743652344</v>
      </c>
      <c r="AC44" s="76">
        <v>8.32823590087891</v>
      </c>
      <c r="AD44" s="76">
        <v>8.77983312988281</v>
      </c>
      <c r="AE44" s="76">
        <v>8.98813732910156</v>
      </c>
      <c r="AF44" s="76">
        <v>8.87804791259766</v>
      </c>
      <c r="AG44" s="76">
        <v>9.54579870605469</v>
      </c>
      <c r="AH44" s="76">
        <v>9.67070544433594</v>
      </c>
      <c r="AI44" s="76">
        <v>9.67633293073071</v>
      </c>
      <c r="AJ44" s="76">
        <v>9.58973955110725</v>
      </c>
      <c r="AK44" s="76">
        <v>8.87352880859375</v>
      </c>
      <c r="AL44" s="76">
        <v>10.0730045661926</v>
      </c>
      <c r="AM44" s="76">
        <v>9.72706723022461</v>
      </c>
      <c r="AN44" s="76">
        <v>10.0323925437927</v>
      </c>
      <c r="AO44" s="76">
        <v>9.82292053433758</v>
      </c>
      <c r="AP44" s="76">
        <v>9.81461183012132</v>
      </c>
      <c r="AQ44" s="76">
        <v>10.0456769675283</v>
      </c>
      <c r="AR44" s="76">
        <v>9.97559464625205</v>
      </c>
      <c r="AS44" s="76">
        <v>9.89056880607303</v>
      </c>
      <c r="AT44" s="76">
        <v>9.96361403176255</v>
      </c>
      <c r="AU44" s="76">
        <v>10.1546819873205</v>
      </c>
      <c r="AV44" s="76">
        <v>9.9863242786015</v>
      </c>
      <c r="AW44" s="76">
        <v>9.77697884422332</v>
      </c>
      <c r="AX44" s="76">
        <v>10.1147627444214</v>
      </c>
      <c r="AY44" s="76">
        <v>9.59515735614241</v>
      </c>
      <c r="AZ44" s="76">
        <v>9.6903699673001</v>
      </c>
      <c r="BA44" s="76">
        <v>9.25730807595535</v>
      </c>
      <c r="BB44" s="76">
        <v>9.16735111722035</v>
      </c>
      <c r="BC44" s="76">
        <v>9.52763190012508</v>
      </c>
      <c r="BD44" s="76">
        <v>9.09609002932743</v>
      </c>
      <c r="BE44" s="115">
        <v>8.6662237026291</v>
      </c>
      <c r="BF44" s="79">
        <v>-0.0498614824692603</v>
      </c>
      <c r="BG44" s="79">
        <v>-0.00906815464960509</v>
      </c>
      <c r="BH44" s="79">
        <v>0.00216291281129017</v>
      </c>
    </row>
    <row r="45" spans="8:8">
      <c r="A45" s="73" t="s">
        <v>133</v>
      </c>
      <c r="B45" s="76">
        <v>5.409</v>
      </c>
      <c r="C45" s="76">
        <v>5.62</v>
      </c>
      <c r="D45" s="76">
        <v>6.089</v>
      </c>
      <c r="E45" s="76">
        <v>7.62</v>
      </c>
      <c r="F45" s="76">
        <v>8.387</v>
      </c>
      <c r="G45" s="76">
        <v>8.864</v>
      </c>
      <c r="H45" s="76">
        <v>9.423</v>
      </c>
      <c r="I45" s="76">
        <v>10.578</v>
      </c>
      <c r="J45" s="76">
        <v>11.742</v>
      </c>
      <c r="K45" s="76">
        <v>12.39</v>
      </c>
      <c r="L45" s="76">
        <v>13.491</v>
      </c>
      <c r="M45" s="76">
        <v>14.902</v>
      </c>
      <c r="N45" s="76">
        <v>15.941</v>
      </c>
      <c r="O45" s="76">
        <v>17.058</v>
      </c>
      <c r="P45" s="76">
        <v>17.39</v>
      </c>
      <c r="Q45" s="76">
        <v>17.126</v>
      </c>
      <c r="R45" s="76">
        <v>16.052</v>
      </c>
      <c r="S45" s="76">
        <v>15.165</v>
      </c>
      <c r="T45" s="76">
        <v>15.663</v>
      </c>
      <c r="U45" s="76">
        <v>16.076</v>
      </c>
      <c r="V45" s="76">
        <v>16.351</v>
      </c>
      <c r="W45" s="76">
        <v>16.879</v>
      </c>
      <c r="X45" s="76">
        <v>17.08</v>
      </c>
      <c r="Y45" s="76">
        <v>17.504</v>
      </c>
      <c r="Z45" s="76">
        <v>17.345</v>
      </c>
      <c r="AA45" s="76">
        <v>15.843</v>
      </c>
      <c r="AB45" s="76">
        <v>14.93</v>
      </c>
      <c r="AC45" s="76">
        <v>13.597</v>
      </c>
      <c r="AD45" s="76">
        <v>14.039</v>
      </c>
      <c r="AE45" s="76">
        <v>14.808</v>
      </c>
      <c r="AF45" s="76">
        <v>14.935</v>
      </c>
      <c r="AG45" s="76">
        <v>17.4704665991763</v>
      </c>
      <c r="AH45" s="76">
        <v>18.185655404756</v>
      </c>
      <c r="AI45" s="76">
        <v>20.806349102136</v>
      </c>
      <c r="AJ45" s="76">
        <v>21.7621975175337</v>
      </c>
      <c r="AK45" s="76">
        <v>19.961485024921</v>
      </c>
      <c r="AL45" s="76">
        <v>19.4844355333823</v>
      </c>
      <c r="AM45" s="76">
        <v>19.8572991977175</v>
      </c>
      <c r="AN45" s="76">
        <v>20.164129072598</v>
      </c>
      <c r="AO45" s="76">
        <v>21.5327204687705</v>
      </c>
      <c r="AP45" s="76">
        <v>22.3201364295735</v>
      </c>
      <c r="AQ45" s="76">
        <v>24.085782768212</v>
      </c>
      <c r="AR45" s="76">
        <v>24.9086953639609</v>
      </c>
      <c r="AS45" s="76">
        <v>25.6157230061782</v>
      </c>
      <c r="AT45" s="76">
        <v>25.359534267388</v>
      </c>
      <c r="AU45" s="76">
        <v>26.7852885245902</v>
      </c>
      <c r="AV45" s="76">
        <v>26.6562885245902</v>
      </c>
      <c r="AW45" s="76">
        <v>25.6586865753425</v>
      </c>
      <c r="AX45" s="76">
        <v>23.7942885245902</v>
      </c>
      <c r="AY45" s="76">
        <v>23.9062885245902</v>
      </c>
      <c r="AZ45" s="76">
        <v>25.0152885245902</v>
      </c>
      <c r="BA45" s="76">
        <v>27.5046865753425</v>
      </c>
      <c r="BB45" s="76">
        <v>29.814</v>
      </c>
      <c r="BC45" s="76">
        <v>30.5838112412156</v>
      </c>
      <c r="BD45" s="76">
        <v>31.1326181009615</v>
      </c>
      <c r="BE45" s="115">
        <v>29.4323457180081</v>
      </c>
      <c r="BF45" s="79">
        <v>-0.057196880208081</v>
      </c>
      <c r="BG45" s="79">
        <v>0.0207219099972433</v>
      </c>
      <c r="BH45" s="79">
        <v>0.00734571363539676</v>
      </c>
    </row>
    <row r="46" spans="8:8">
      <c r="A46" s="73" t="s">
        <v>134</v>
      </c>
      <c r="B46" s="76">
        <v>2.569</v>
      </c>
      <c r="C46" s="76">
        <v>2.63</v>
      </c>
      <c r="D46" s="76">
        <v>2.904</v>
      </c>
      <c r="E46" s="76">
        <v>3.113</v>
      </c>
      <c r="F46" s="76">
        <v>3.26</v>
      </c>
      <c r="G46" s="76">
        <v>4.516277</v>
      </c>
      <c r="H46" s="76">
        <v>5.125517</v>
      </c>
      <c r="I46" s="76">
        <v>5.573347</v>
      </c>
      <c r="J46" s="76">
        <v>6.125928</v>
      </c>
      <c r="K46" s="76">
        <v>6.538642</v>
      </c>
      <c r="L46" s="76">
        <v>6.845985</v>
      </c>
      <c r="M46" s="76">
        <v>7.179771</v>
      </c>
      <c r="N46" s="76">
        <v>7.092951</v>
      </c>
      <c r="O46" s="76">
        <v>7.354085</v>
      </c>
      <c r="P46" s="76">
        <v>7.874007</v>
      </c>
      <c r="Q46" s="76">
        <v>8.435103</v>
      </c>
      <c r="R46" s="76">
        <v>8.95843</v>
      </c>
      <c r="S46" s="76">
        <v>9.357751</v>
      </c>
      <c r="T46" s="76">
        <v>9.463428</v>
      </c>
      <c r="U46" s="76">
        <v>9.425531</v>
      </c>
      <c r="V46" s="76">
        <v>9.089217</v>
      </c>
      <c r="W46" s="76">
        <v>9.665854</v>
      </c>
      <c r="X46" s="76">
        <v>9.371279</v>
      </c>
      <c r="Y46" s="76">
        <v>9.770917</v>
      </c>
      <c r="Z46" s="76">
        <v>12.390277</v>
      </c>
      <c r="AA46" s="76">
        <v>11.298303234375</v>
      </c>
      <c r="AB46" s="76">
        <v>11.8395200546875</v>
      </c>
      <c r="AC46" s="76">
        <v>13.051483145752</v>
      </c>
      <c r="AD46" s="76">
        <v>12.299330217041</v>
      </c>
      <c r="AE46" s="76">
        <v>12.2412836416016</v>
      </c>
      <c r="AF46" s="76">
        <v>13.9033894472351</v>
      </c>
      <c r="AG46" s="76">
        <v>13.2097237856445</v>
      </c>
      <c r="AH46" s="76">
        <v>14.1959774475403</v>
      </c>
      <c r="AI46" s="76">
        <v>15.6370057587891</v>
      </c>
      <c r="AJ46" s="76">
        <v>16.2115736343079</v>
      </c>
      <c r="AK46" s="76">
        <v>15.8334891521301</v>
      </c>
      <c r="AL46" s="76">
        <v>15.8742565380554</v>
      </c>
      <c r="AM46" s="76">
        <v>16.3376630733948</v>
      </c>
      <c r="AN46" s="76">
        <v>15.3478079372864</v>
      </c>
      <c r="AO46" s="76">
        <v>15.596460730896</v>
      </c>
      <c r="AP46" s="76">
        <v>16.1654604732056</v>
      </c>
      <c r="AQ46" s="76">
        <v>14.2975417382813</v>
      </c>
      <c r="AR46" s="76">
        <v>14.4478130348206</v>
      </c>
      <c r="AS46" s="76">
        <v>14.0152963267295</v>
      </c>
      <c r="AT46" s="76">
        <v>12.9657036960083</v>
      </c>
      <c r="AU46" s="76">
        <v>12.6404170106489</v>
      </c>
      <c r="AV46" s="76">
        <v>11.8510304467568</v>
      </c>
      <c r="AW46" s="76">
        <v>10.7995092784997</v>
      </c>
      <c r="AX46" s="76">
        <v>11.1494112006606</v>
      </c>
      <c r="AY46" s="76">
        <v>11.3209960396938</v>
      </c>
      <c r="AZ46" s="76">
        <v>11.2247773195693</v>
      </c>
      <c r="BA46" s="76">
        <v>11.4172324644775</v>
      </c>
      <c r="BB46" s="76">
        <v>11.3903220119782</v>
      </c>
      <c r="BC46" s="76">
        <v>11.3241158580536</v>
      </c>
      <c r="BD46" s="76">
        <v>11.6589043917328</v>
      </c>
      <c r="BE46" s="115">
        <v>9.56859377296649</v>
      </c>
      <c r="BF46" s="79">
        <v>-0.181531149625026</v>
      </c>
      <c r="BG46" s="79">
        <v>-0.0105675153562728</v>
      </c>
      <c r="BH46" s="79">
        <v>0.00238812598978976</v>
      </c>
    </row>
    <row r="47" spans="8:8">
      <c r="A47" s="73" t="s">
        <v>135</v>
      </c>
      <c r="B47" s="76">
        <v>7.147</v>
      </c>
      <c r="C47" s="76">
        <v>7.447</v>
      </c>
      <c r="D47" s="76">
        <v>8.429</v>
      </c>
      <c r="E47" s="76">
        <v>8.866</v>
      </c>
      <c r="F47" s="76">
        <v>9.895</v>
      </c>
      <c r="G47" s="76">
        <v>10.714</v>
      </c>
      <c r="H47" s="76">
        <v>10.876</v>
      </c>
      <c r="I47" s="76">
        <v>11.619</v>
      </c>
      <c r="J47" s="76">
        <v>13.066</v>
      </c>
      <c r="K47" s="76">
        <v>12.054</v>
      </c>
      <c r="L47" s="76">
        <v>13.657</v>
      </c>
      <c r="M47" s="76">
        <v>15.234</v>
      </c>
      <c r="N47" s="76">
        <v>16.501</v>
      </c>
      <c r="O47" s="76">
        <v>18.41</v>
      </c>
      <c r="P47" s="76">
        <v>19.598</v>
      </c>
      <c r="Q47" s="76">
        <v>18.571</v>
      </c>
      <c r="R47" s="76">
        <v>16.662</v>
      </c>
      <c r="S47" s="76">
        <v>16.38</v>
      </c>
      <c r="T47" s="76">
        <v>14.644</v>
      </c>
      <c r="U47" s="76">
        <v>14.011</v>
      </c>
      <c r="V47" s="76">
        <v>15.031</v>
      </c>
      <c r="W47" s="76">
        <v>16.159</v>
      </c>
      <c r="X47" s="76">
        <v>17.77</v>
      </c>
      <c r="Y47" s="76">
        <v>16.649</v>
      </c>
      <c r="Z47" s="76">
        <v>17.192</v>
      </c>
      <c r="AA47" s="76">
        <v>18.693</v>
      </c>
      <c r="AB47" s="76">
        <v>15.566</v>
      </c>
      <c r="AC47" s="76">
        <v>12.66</v>
      </c>
      <c r="AD47" s="76">
        <v>12.121</v>
      </c>
      <c r="AE47" s="76">
        <v>11.246</v>
      </c>
      <c r="AF47" s="76">
        <v>13.494</v>
      </c>
      <c r="AG47" s="76">
        <v>12.978</v>
      </c>
      <c r="AH47" s="76">
        <v>13.659</v>
      </c>
      <c r="AI47" s="76">
        <v>11.968</v>
      </c>
      <c r="AJ47" s="76">
        <v>9.476</v>
      </c>
      <c r="AK47" s="76">
        <v>9.979</v>
      </c>
      <c r="AL47" s="76">
        <v>10.604</v>
      </c>
      <c r="AM47" s="76">
        <v>10.645</v>
      </c>
      <c r="AN47" s="76">
        <v>9.425</v>
      </c>
      <c r="AO47" s="76">
        <v>10.854</v>
      </c>
      <c r="AP47" s="76">
        <v>10.509</v>
      </c>
      <c r="AQ47" s="76">
        <v>10.311</v>
      </c>
      <c r="AR47" s="76">
        <v>10.2914172604909</v>
      </c>
      <c r="AS47" s="76">
        <v>10.2634127864897</v>
      </c>
      <c r="AT47" s="76">
        <v>9.0063851590106</v>
      </c>
      <c r="AU47" s="76">
        <v>8.604</v>
      </c>
      <c r="AV47" s="76">
        <v>8.886</v>
      </c>
      <c r="AW47" s="76">
        <v>8.983</v>
      </c>
      <c r="AX47" s="76">
        <v>8.205</v>
      </c>
      <c r="AY47" s="76">
        <v>8.785</v>
      </c>
      <c r="AZ47" s="76">
        <v>8.952</v>
      </c>
      <c r="BA47" s="76">
        <v>9.406</v>
      </c>
      <c r="BB47" s="76">
        <v>9.852</v>
      </c>
      <c r="BC47" s="76">
        <v>10.0823099235603</v>
      </c>
      <c r="BD47" s="76">
        <v>10.4157086614173</v>
      </c>
      <c r="BE47" s="115">
        <v>10.2483585513334</v>
      </c>
      <c r="BF47" s="79">
        <v>-0.0187554295231036</v>
      </c>
      <c r="BG47" s="79">
        <v>0.014644325329378</v>
      </c>
      <c r="BH47" s="79">
        <v>0.00255778142429551</v>
      </c>
    </row>
    <row r="48" spans="8:8">
      <c r="A48" s="73" t="s">
        <v>136</v>
      </c>
      <c r="B48" s="76">
        <v>2.298</v>
      </c>
      <c r="C48" s="76">
        <v>2.539</v>
      </c>
      <c r="D48" s="76">
        <v>2.825</v>
      </c>
      <c r="E48" s="76">
        <v>3.116</v>
      </c>
      <c r="F48" s="76">
        <v>3.345</v>
      </c>
      <c r="G48" s="76">
        <v>4.014</v>
      </c>
      <c r="H48" s="76">
        <v>4.418</v>
      </c>
      <c r="I48" s="76">
        <v>4.839</v>
      </c>
      <c r="J48" s="76">
        <v>5.444</v>
      </c>
      <c r="K48" s="76">
        <v>5.587</v>
      </c>
      <c r="L48" s="76">
        <v>6.164</v>
      </c>
      <c r="M48" s="76">
        <v>6.516</v>
      </c>
      <c r="N48" s="76">
        <v>6.813</v>
      </c>
      <c r="O48" s="76">
        <v>7.048</v>
      </c>
      <c r="P48" s="76">
        <v>7.163</v>
      </c>
      <c r="Q48" s="76">
        <v>6.668</v>
      </c>
      <c r="R48" s="76">
        <v>6.571</v>
      </c>
      <c r="S48" s="76">
        <v>5.994</v>
      </c>
      <c r="T48" s="76">
        <v>5.867</v>
      </c>
      <c r="U48" s="76">
        <v>6.219</v>
      </c>
      <c r="V48" s="76">
        <v>6.18</v>
      </c>
      <c r="W48" s="76">
        <v>5.967</v>
      </c>
      <c r="X48" s="76">
        <v>5.868</v>
      </c>
      <c r="Y48" s="76">
        <v>5.727</v>
      </c>
      <c r="Z48" s="76">
        <v>5.668</v>
      </c>
      <c r="AA48" s="76">
        <v>4.966</v>
      </c>
      <c r="AB48" s="76">
        <v>4.353</v>
      </c>
      <c r="AC48" s="76">
        <v>3.92</v>
      </c>
      <c r="AD48" s="76">
        <v>3.244</v>
      </c>
      <c r="AE48" s="76">
        <v>3.348</v>
      </c>
      <c r="AF48" s="76">
        <v>3.241</v>
      </c>
      <c r="AG48" s="76">
        <v>3.399</v>
      </c>
      <c r="AH48" s="76">
        <v>3.393</v>
      </c>
      <c r="AI48" s="76">
        <v>3.785</v>
      </c>
      <c r="AJ48" s="76">
        <v>3.431</v>
      </c>
      <c r="AK48" s="76">
        <v>3.41</v>
      </c>
      <c r="AL48" s="76">
        <v>3.15500001907349</v>
      </c>
      <c r="AM48" s="76">
        <v>3.53600045681</v>
      </c>
      <c r="AN48" s="76">
        <v>3.33000030457973</v>
      </c>
      <c r="AO48" s="76">
        <v>3.18300015228987</v>
      </c>
      <c r="AP48" s="76">
        <v>3.81600004482269</v>
      </c>
      <c r="AQ48" s="76">
        <v>3.38300073289871</v>
      </c>
      <c r="AR48" s="76">
        <v>3.559999584198</v>
      </c>
      <c r="AS48" s="76">
        <v>3.84999894523621</v>
      </c>
      <c r="AT48" s="76">
        <v>3.62300077819824</v>
      </c>
      <c r="AU48" s="76">
        <v>3.7949986038208</v>
      </c>
      <c r="AV48" s="76">
        <v>3.743</v>
      </c>
      <c r="AW48" s="76">
        <v>3.479</v>
      </c>
      <c r="AX48" s="76">
        <v>3.484</v>
      </c>
      <c r="AY48" s="76">
        <v>3.235</v>
      </c>
      <c r="AZ48" s="76">
        <v>3.491</v>
      </c>
      <c r="BA48" s="76">
        <v>3.609</v>
      </c>
      <c r="BB48" s="76">
        <v>4.067</v>
      </c>
      <c r="BC48" s="76">
        <v>4.117</v>
      </c>
      <c r="BD48" s="76">
        <v>3.914</v>
      </c>
      <c r="BE48" s="115">
        <v>3.68553197473038</v>
      </c>
      <c r="BF48" s="79">
        <v>-0.0609447584985746</v>
      </c>
      <c r="BG48" s="79">
        <v>0.00775564463676837</v>
      </c>
      <c r="BH48" s="79">
        <v>9.19833666669091E-4</v>
      </c>
    </row>
    <row r="49" spans="8:8">
      <c r="A49" s="73" t="s">
        <v>137</v>
      </c>
      <c r="B49" s="76" t="s">
        <v>114</v>
      </c>
      <c r="C49" s="76" t="s">
        <v>114</v>
      </c>
      <c r="D49" s="76" t="s">
        <v>114</v>
      </c>
      <c r="E49" s="76" t="s">
        <v>114</v>
      </c>
      <c r="F49" s="76" t="s">
        <v>114</v>
      </c>
      <c r="G49" s="76" t="s">
        <v>114</v>
      </c>
      <c r="H49" s="76" t="s">
        <v>114</v>
      </c>
      <c r="I49" s="76" t="s">
        <v>114</v>
      </c>
      <c r="J49" s="76" t="s">
        <v>114</v>
      </c>
      <c r="K49" s="76" t="s">
        <v>114</v>
      </c>
      <c r="L49" s="76" t="s">
        <v>114</v>
      </c>
      <c r="M49" s="76" t="s">
        <v>114</v>
      </c>
      <c r="N49" s="76" t="s">
        <v>114</v>
      </c>
      <c r="O49" s="76" t="s">
        <v>114</v>
      </c>
      <c r="P49" s="76" t="s">
        <v>114</v>
      </c>
      <c r="Q49" s="76" t="s">
        <v>114</v>
      </c>
      <c r="R49" s="76" t="s">
        <v>114</v>
      </c>
      <c r="S49" s="76" t="s">
        <v>114</v>
      </c>
      <c r="T49" s="76" t="s">
        <v>114</v>
      </c>
      <c r="U49" s="76" t="s">
        <v>114</v>
      </c>
      <c r="V49" s="76" t="s">
        <v>114</v>
      </c>
      <c r="W49" s="76" t="s">
        <v>114</v>
      </c>
      <c r="X49" s="76" t="s">
        <v>114</v>
      </c>
      <c r="Y49" s="76" t="s">
        <v>114</v>
      </c>
      <c r="Z49" s="76" t="s">
        <v>114</v>
      </c>
      <c r="AA49" s="76">
        <v>1.66499954223633</v>
      </c>
      <c r="AB49" s="76">
        <v>1.60799893188477</v>
      </c>
      <c r="AC49" s="76">
        <v>1.56000059509277</v>
      </c>
      <c r="AD49" s="76">
        <v>1.87499934387207</v>
      </c>
      <c r="AE49" s="76">
        <v>2.02900009155273</v>
      </c>
      <c r="AF49" s="76">
        <v>2.19799996948242</v>
      </c>
      <c r="AG49" s="76">
        <v>2.53900030517578</v>
      </c>
      <c r="AH49" s="76">
        <v>2.53699964904785</v>
      </c>
      <c r="AI49" s="76">
        <v>2.44100006103516</v>
      </c>
      <c r="AJ49" s="76">
        <v>2.46000102233887</v>
      </c>
      <c r="AK49" s="76">
        <v>2.31999951171875</v>
      </c>
      <c r="AL49" s="76">
        <v>2.41999976348877</v>
      </c>
      <c r="AM49" s="76">
        <v>2.34999879455566</v>
      </c>
      <c r="AN49" s="76">
        <v>2.38999932098389</v>
      </c>
      <c r="AO49" s="76">
        <v>2.49199880981445</v>
      </c>
      <c r="AP49" s="76">
        <v>2.53399892044067</v>
      </c>
      <c r="AQ49" s="76">
        <v>2.66099860954285</v>
      </c>
      <c r="AR49" s="76">
        <v>2.61894277381897</v>
      </c>
      <c r="AS49" s="76">
        <v>3.0368607046051</v>
      </c>
      <c r="AT49" s="76">
        <v>2.572639585495</v>
      </c>
      <c r="AU49" s="76">
        <v>2.5783591375351</v>
      </c>
      <c r="AV49" s="76">
        <v>2.57158280277252</v>
      </c>
      <c r="AW49" s="76">
        <v>2.51987432384491</v>
      </c>
      <c r="AX49" s="76">
        <v>2.3900559720993</v>
      </c>
      <c r="AY49" s="76">
        <v>2.36796671199798</v>
      </c>
      <c r="AZ49" s="76">
        <v>2.32703666472435</v>
      </c>
      <c r="BA49" s="76">
        <v>2.49998996524827</v>
      </c>
      <c r="BB49" s="76">
        <v>2.5632232964871</v>
      </c>
      <c r="BC49" s="76">
        <v>2.63787661052036</v>
      </c>
      <c r="BD49" s="76">
        <v>2.51276</v>
      </c>
      <c r="BE49" s="115">
        <v>1.97029025923792</v>
      </c>
      <c r="BF49" s="79">
        <v>-0.218028402028571</v>
      </c>
      <c r="BG49" s="79">
        <v>-0.00235229872653242</v>
      </c>
      <c r="BH49" s="79">
        <v>4.91744292542678E-4</v>
      </c>
    </row>
    <row r="50" spans="8:8">
      <c r="A50" s="73" t="s">
        <v>138</v>
      </c>
      <c r="B50" s="76">
        <v>14.209</v>
      </c>
      <c r="C50" s="76">
        <v>16.801</v>
      </c>
      <c r="D50" s="76">
        <v>20.34</v>
      </c>
      <c r="E50" s="76">
        <v>21.606</v>
      </c>
      <c r="F50" s="76">
        <v>24.6</v>
      </c>
      <c r="G50" s="76">
        <v>28.066</v>
      </c>
      <c r="H50" s="76">
        <v>30.898</v>
      </c>
      <c r="I50" s="76">
        <v>32.54</v>
      </c>
      <c r="J50" s="76">
        <v>39.138</v>
      </c>
      <c r="K50" s="76">
        <v>41.081</v>
      </c>
      <c r="L50" s="76">
        <v>42.652</v>
      </c>
      <c r="M50" s="76">
        <v>48.346</v>
      </c>
      <c r="N50" s="76">
        <v>45.508</v>
      </c>
      <c r="O50" s="76">
        <v>46.394</v>
      </c>
      <c r="P50" s="76">
        <v>49.146</v>
      </c>
      <c r="Q50" s="76">
        <v>52.153</v>
      </c>
      <c r="R50" s="76">
        <v>50.358</v>
      </c>
      <c r="S50" s="76">
        <v>47.76</v>
      </c>
      <c r="T50" s="76">
        <v>47.775</v>
      </c>
      <c r="U50" s="76">
        <v>44.779</v>
      </c>
      <c r="V50" s="76">
        <v>42.88</v>
      </c>
      <c r="W50" s="76">
        <v>42.723</v>
      </c>
      <c r="X50" s="76">
        <v>44.727</v>
      </c>
      <c r="Y50" s="76">
        <v>45.778</v>
      </c>
      <c r="Z50" s="76">
        <v>48.104</v>
      </c>
      <c r="AA50" s="76">
        <v>46.6650002441406</v>
      </c>
      <c r="AB50" s="76">
        <v>47.7439997558594</v>
      </c>
      <c r="AC50" s="76">
        <v>53.9150004882813</v>
      </c>
      <c r="AD50" s="76">
        <v>51.2930004882813</v>
      </c>
      <c r="AE50" s="76">
        <v>53.917</v>
      </c>
      <c r="AF50" s="76">
        <v>57.5980004882813</v>
      </c>
      <c r="AG50" s="76">
        <v>59.2025201708</v>
      </c>
      <c r="AH50" s="76">
        <v>61.6267224681406</v>
      </c>
      <c r="AI50" s="76">
        <v>66.71354466</v>
      </c>
      <c r="AJ50" s="76">
        <v>68.9099809894112</v>
      </c>
      <c r="AK50" s="76">
        <v>69.8609698870058</v>
      </c>
      <c r="AL50" s="76">
        <v>72.8397251922294</v>
      </c>
      <c r="AM50" s="76">
        <v>73.4295132267578</v>
      </c>
      <c r="AN50" s="76">
        <v>75.2618911666712</v>
      </c>
      <c r="AO50" s="76">
        <v>77.2213162936604</v>
      </c>
      <c r="AP50" s="76">
        <v>77.8080070970381</v>
      </c>
      <c r="AQ50" s="76">
        <v>78.4074866024016</v>
      </c>
      <c r="AR50" s="76">
        <v>78.9076219153189</v>
      </c>
      <c r="AS50" s="76">
        <v>76.2888569344874</v>
      </c>
      <c r="AT50" s="76">
        <v>71.5933615347851</v>
      </c>
      <c r="AU50" s="76">
        <v>69.6488880489352</v>
      </c>
      <c r="AV50" s="76">
        <v>66.4896540087904</v>
      </c>
      <c r="AW50" s="76">
        <v>62.1157007120703</v>
      </c>
      <c r="AX50" s="76">
        <v>57.9898822755078</v>
      </c>
      <c r="AY50" s="76">
        <v>57.714156993923</v>
      </c>
      <c r="AZ50" s="76">
        <v>59.8356720937891</v>
      </c>
      <c r="BA50" s="76">
        <v>61.8181424258594</v>
      </c>
      <c r="BB50" s="76">
        <v>61.9908238692908</v>
      </c>
      <c r="BC50" s="76">
        <v>63.1632726291461</v>
      </c>
      <c r="BD50" s="76">
        <v>63.098984734541</v>
      </c>
      <c r="BE50" s="115">
        <v>51.6685361661891</v>
      </c>
      <c r="BF50" s="79">
        <v>-0.183388361649178</v>
      </c>
      <c r="BG50" s="79">
        <v>-0.0125503465988238</v>
      </c>
      <c r="BH50" s="79">
        <v>0.0128954135791068</v>
      </c>
    </row>
    <row r="51" spans="8:8">
      <c r="A51" s="73" t="s">
        <v>139</v>
      </c>
      <c r="B51" s="76">
        <v>19.446428403804</v>
      </c>
      <c r="C51" s="76">
        <v>22.0122189017793</v>
      </c>
      <c r="D51" s="76">
        <v>21.9372405672859</v>
      </c>
      <c r="E51" s="76">
        <v>24.8268111804901</v>
      </c>
      <c r="F51" s="76">
        <v>26.6102525333287</v>
      </c>
      <c r="G51" s="76">
        <v>28.9514078144541</v>
      </c>
      <c r="H51" s="76">
        <v>27.2039022489617</v>
      </c>
      <c r="I51" s="76">
        <v>27.922886660509</v>
      </c>
      <c r="J51" s="76">
        <v>28.5258191908656</v>
      </c>
      <c r="K51" s="76">
        <v>25.6338232563201</v>
      </c>
      <c r="L51" s="76">
        <v>25.5328099567836</v>
      </c>
      <c r="M51" s="76">
        <v>28.1576794298512</v>
      </c>
      <c r="N51" s="76">
        <v>27.3005615264442</v>
      </c>
      <c r="O51" s="76">
        <v>33.1338011626958</v>
      </c>
      <c r="P51" s="76">
        <v>35.706009760849</v>
      </c>
      <c r="Q51" s="76">
        <v>31.4994637700101</v>
      </c>
      <c r="R51" s="76">
        <v>28.3319607473858</v>
      </c>
      <c r="S51" s="76">
        <v>26.3341178435122</v>
      </c>
      <c r="T51" s="76">
        <v>22.7883484145356</v>
      </c>
      <c r="U51" s="76">
        <v>21.7452612726375</v>
      </c>
      <c r="V51" s="76">
        <v>23.382189746743</v>
      </c>
      <c r="W51" s="76">
        <v>24.9184415065834</v>
      </c>
      <c r="X51" s="76">
        <v>21.3876879075012</v>
      </c>
      <c r="Y51" s="76">
        <v>19.922598817664</v>
      </c>
      <c r="Z51" s="76">
        <v>19.1747409491952</v>
      </c>
      <c r="AA51" s="76">
        <v>19.1521570094306</v>
      </c>
      <c r="AB51" s="76">
        <v>16.3968909028171</v>
      </c>
      <c r="AC51" s="76">
        <v>17.2765078228365</v>
      </c>
      <c r="AD51" s="76">
        <v>17.0460805014209</v>
      </c>
      <c r="AE51" s="76">
        <v>18.0458515679797</v>
      </c>
      <c r="AF51" s="76">
        <v>17.0903034587195</v>
      </c>
      <c r="AG51" s="76">
        <v>18.3425695328424</v>
      </c>
      <c r="AH51" s="76">
        <v>17.1588181754737</v>
      </c>
      <c r="AI51" s="76">
        <v>19.4271811721333</v>
      </c>
      <c r="AJ51" s="76">
        <v>18.6699193138232</v>
      </c>
      <c r="AK51" s="76">
        <v>15.9624503207649</v>
      </c>
      <c r="AL51" s="76">
        <v>16.2148391710144</v>
      </c>
      <c r="AM51" s="76">
        <v>16.4741089346616</v>
      </c>
      <c r="AN51" s="76">
        <v>17.7515346472381</v>
      </c>
      <c r="AO51" s="76">
        <v>17.0299035805546</v>
      </c>
      <c r="AP51" s="76">
        <v>17.0313999914221</v>
      </c>
      <c r="AQ51" s="76">
        <v>17.2155636836428</v>
      </c>
      <c r="AR51" s="76">
        <v>16.7519136308326</v>
      </c>
      <c r="AS51" s="76">
        <v>15.8722797215039</v>
      </c>
      <c r="AT51" s="76">
        <v>15.2282251670992</v>
      </c>
      <c r="AU51" s="76">
        <v>15.2054586119984</v>
      </c>
      <c r="AV51" s="76">
        <v>14.0638315210057</v>
      </c>
      <c r="AW51" s="76">
        <v>13.8660147527691</v>
      </c>
      <c r="AX51" s="76">
        <v>13.6400074434006</v>
      </c>
      <c r="AY51" s="76">
        <v>13.3603118853527</v>
      </c>
      <c r="AZ51" s="76">
        <v>13.0999960859524</v>
      </c>
      <c r="BA51" s="76">
        <v>13.5318150211349</v>
      </c>
      <c r="BB51" s="76">
        <v>13.4580304110106</v>
      </c>
      <c r="BC51" s="76">
        <v>12.7707611999539</v>
      </c>
      <c r="BD51" s="76">
        <v>13.6479836947945</v>
      </c>
      <c r="BE51" s="115">
        <v>12.6731284604372</v>
      </c>
      <c r="BF51" s="79">
        <v>-0.0739655974814233</v>
      </c>
      <c r="BG51" s="79">
        <v>-0.0108960857656358</v>
      </c>
      <c r="BH51" s="79">
        <v>0.0031629545747694</v>
      </c>
    </row>
    <row r="52" spans="8:8">
      <c r="A52" s="73" t="s">
        <v>140</v>
      </c>
      <c r="B52" s="76">
        <v>8.037</v>
      </c>
      <c r="C52" s="76">
        <v>8.551</v>
      </c>
      <c r="D52" s="76">
        <v>9.263</v>
      </c>
      <c r="E52" s="76">
        <v>10.28</v>
      </c>
      <c r="F52" s="76">
        <v>11.167</v>
      </c>
      <c r="G52" s="76">
        <v>12.523</v>
      </c>
      <c r="H52" s="76">
        <v>13.281</v>
      </c>
      <c r="I52" s="76">
        <v>13.612</v>
      </c>
      <c r="J52" s="76">
        <v>14.65</v>
      </c>
      <c r="K52" s="76">
        <v>13.031</v>
      </c>
      <c r="L52" s="76">
        <v>12.511</v>
      </c>
      <c r="M52" s="76">
        <v>12.993</v>
      </c>
      <c r="N52" s="76">
        <v>13.056</v>
      </c>
      <c r="O52" s="76">
        <v>13.421</v>
      </c>
      <c r="P52" s="76">
        <v>12.875</v>
      </c>
      <c r="Q52" s="76">
        <v>12.846</v>
      </c>
      <c r="R52" s="76">
        <v>11.865</v>
      </c>
      <c r="S52" s="76">
        <v>11.209</v>
      </c>
      <c r="T52" s="76">
        <v>12.262</v>
      </c>
      <c r="U52" s="76">
        <v>11.824</v>
      </c>
      <c r="V52" s="76">
        <v>12.021</v>
      </c>
      <c r="W52" s="76">
        <v>13.178</v>
      </c>
      <c r="X52" s="76">
        <v>12.396</v>
      </c>
      <c r="Y52" s="76">
        <v>12.43</v>
      </c>
      <c r="Z52" s="76">
        <v>11.923</v>
      </c>
      <c r="AA52" s="76">
        <v>12.757</v>
      </c>
      <c r="AB52" s="76">
        <v>12.973</v>
      </c>
      <c r="AC52" s="76">
        <v>13.141</v>
      </c>
      <c r="AD52" s="76">
        <v>12.312</v>
      </c>
      <c r="AE52" s="76">
        <v>12.732</v>
      </c>
      <c r="AF52" s="76">
        <v>11.797</v>
      </c>
      <c r="AG52" s="76">
        <v>12.215</v>
      </c>
      <c r="AH52" s="76">
        <v>12.836</v>
      </c>
      <c r="AI52" s="76">
        <v>13.003</v>
      </c>
      <c r="AJ52" s="76">
        <v>12.602</v>
      </c>
      <c r="AK52" s="76">
        <v>12.209</v>
      </c>
      <c r="AL52" s="76">
        <v>13.079</v>
      </c>
      <c r="AM52" s="76">
        <v>12.396</v>
      </c>
      <c r="AN52" s="76">
        <v>12.062</v>
      </c>
      <c r="AO52" s="76">
        <v>12.016</v>
      </c>
      <c r="AP52" s="76">
        <v>12.239309152</v>
      </c>
      <c r="AQ52" s="76">
        <v>12.55127374545</v>
      </c>
      <c r="AR52" s="76">
        <v>11.310123552</v>
      </c>
      <c r="AS52" s="76">
        <v>12.0568419732378</v>
      </c>
      <c r="AT52" s="76">
        <v>12.2492917213373</v>
      </c>
      <c r="AU52" s="76">
        <v>11.3722274951023</v>
      </c>
      <c r="AV52" s="76">
        <v>11.0282598288829</v>
      </c>
      <c r="AW52" s="76">
        <v>11.2350672240112</v>
      </c>
      <c r="AX52" s="76">
        <v>11.7668384645043</v>
      </c>
      <c r="AY52" s="76">
        <v>10.54882</v>
      </c>
      <c r="AZ52" s="76">
        <v>10.670615</v>
      </c>
      <c r="BA52" s="76">
        <v>10.0832400318471</v>
      </c>
      <c r="BB52" s="76">
        <v>10.3326959481481</v>
      </c>
      <c r="BC52" s="76">
        <v>9.96429465925926</v>
      </c>
      <c r="BD52" s="76">
        <v>10.1743128148148</v>
      </c>
      <c r="BE52" s="115">
        <v>8.47670252634247</v>
      </c>
      <c r="BF52" s="79">
        <v>-0.169128933738205</v>
      </c>
      <c r="BG52" s="79">
        <v>-0.0183890127304988</v>
      </c>
      <c r="BH52" s="79">
        <v>0.00211561218828909</v>
      </c>
    </row>
    <row r="53" spans="8:8">
      <c r="A53" s="73" t="s">
        <v>141</v>
      </c>
      <c r="B53" s="76">
        <v>3.564</v>
      </c>
      <c r="C53" s="76">
        <v>4.247</v>
      </c>
      <c r="D53" s="76">
        <v>4.992</v>
      </c>
      <c r="E53" s="76">
        <v>6.029</v>
      </c>
      <c r="F53" s="76">
        <v>6.713</v>
      </c>
      <c r="G53" s="76">
        <v>7.097</v>
      </c>
      <c r="H53" s="76">
        <v>8.429</v>
      </c>
      <c r="I53" s="76">
        <v>9.549</v>
      </c>
      <c r="J53" s="76">
        <v>11.683</v>
      </c>
      <c r="K53" s="76">
        <v>11.335</v>
      </c>
      <c r="L53" s="76">
        <v>12.481</v>
      </c>
      <c r="M53" s="76">
        <v>14.105</v>
      </c>
      <c r="N53" s="76">
        <v>15.938</v>
      </c>
      <c r="O53" s="76">
        <v>16.916</v>
      </c>
      <c r="P53" s="76">
        <v>15.061</v>
      </c>
      <c r="Q53" s="76">
        <v>15.396</v>
      </c>
      <c r="R53" s="76">
        <v>15.156</v>
      </c>
      <c r="S53" s="76">
        <v>16.225</v>
      </c>
      <c r="T53" s="76">
        <v>17.043</v>
      </c>
      <c r="U53" s="76">
        <v>16.968</v>
      </c>
      <c r="V53" s="76">
        <v>17.785</v>
      </c>
      <c r="W53" s="76">
        <v>19.213</v>
      </c>
      <c r="X53" s="76">
        <v>21.643</v>
      </c>
      <c r="Y53" s="76">
        <v>23.064</v>
      </c>
      <c r="Z53" s="76">
        <v>21.612</v>
      </c>
      <c r="AA53" s="76">
        <v>22.929</v>
      </c>
      <c r="AB53" s="76">
        <v>22.35</v>
      </c>
      <c r="AC53" s="76">
        <v>23.619</v>
      </c>
      <c r="AD53" s="76">
        <v>27.083</v>
      </c>
      <c r="AE53" s="76">
        <v>25.846</v>
      </c>
      <c r="AF53" s="76">
        <v>28.987</v>
      </c>
      <c r="AG53" s="76">
        <v>30.292</v>
      </c>
      <c r="AH53" s="76">
        <v>29.829</v>
      </c>
      <c r="AI53" s="76">
        <v>29.796</v>
      </c>
      <c r="AJ53" s="76">
        <v>29.603</v>
      </c>
      <c r="AK53" s="76">
        <v>30.953</v>
      </c>
      <c r="AL53" s="76">
        <v>28.844</v>
      </c>
      <c r="AM53" s="76">
        <v>30.865</v>
      </c>
      <c r="AN53" s="76">
        <v>30.452</v>
      </c>
      <c r="AO53" s="76">
        <v>31.104</v>
      </c>
      <c r="AP53" s="76">
        <v>30.72</v>
      </c>
      <c r="AQ53" s="76">
        <v>32.037</v>
      </c>
      <c r="AR53" s="76">
        <v>32.585</v>
      </c>
      <c r="AS53" s="76">
        <v>32.112</v>
      </c>
      <c r="AT53" s="76">
        <v>32.6</v>
      </c>
      <c r="AU53" s="76">
        <v>31.786</v>
      </c>
      <c r="AV53" s="76">
        <v>31.085</v>
      </c>
      <c r="AW53" s="76">
        <v>33.065</v>
      </c>
      <c r="AX53" s="76">
        <v>35.579</v>
      </c>
      <c r="AY53" s="76">
        <v>36.409</v>
      </c>
      <c r="AZ53" s="76">
        <v>43.7877844187706</v>
      </c>
      <c r="BA53" s="76">
        <v>46.9788107993918</v>
      </c>
      <c r="BB53" s="76">
        <v>49.2582456229309</v>
      </c>
      <c r="BC53" s="76">
        <v>47.5153921364662</v>
      </c>
      <c r="BD53" s="76">
        <v>47.355491390345</v>
      </c>
      <c r="BE53" s="115">
        <v>43.3570871197541</v>
      </c>
      <c r="BF53" s="79">
        <v>-0.0869353508196559</v>
      </c>
      <c r="BG53" s="79">
        <v>0.0380428341147496</v>
      </c>
      <c r="BH53" s="79">
        <v>0.0108210452913985</v>
      </c>
    </row>
    <row r="54" spans="8:8">
      <c r="A54" s="73" t="s">
        <v>142</v>
      </c>
      <c r="B54" s="76" t="s">
        <v>114</v>
      </c>
      <c r="C54" s="76" t="s">
        <v>114</v>
      </c>
      <c r="D54" s="76" t="s">
        <v>114</v>
      </c>
      <c r="E54" s="76" t="s">
        <v>114</v>
      </c>
      <c r="F54" s="76" t="s">
        <v>114</v>
      </c>
      <c r="G54" s="76" t="s">
        <v>114</v>
      </c>
      <c r="H54" s="76" t="s">
        <v>114</v>
      </c>
      <c r="I54" s="76" t="s">
        <v>114</v>
      </c>
      <c r="J54" s="76" t="s">
        <v>114</v>
      </c>
      <c r="K54" s="76" t="s">
        <v>114</v>
      </c>
      <c r="L54" s="76" t="s">
        <v>114</v>
      </c>
      <c r="M54" s="76" t="s">
        <v>114</v>
      </c>
      <c r="N54" s="76" t="s">
        <v>114</v>
      </c>
      <c r="O54" s="76" t="s">
        <v>114</v>
      </c>
      <c r="P54" s="76" t="s">
        <v>114</v>
      </c>
      <c r="Q54" s="76" t="s">
        <v>114</v>
      </c>
      <c r="R54" s="76" t="s">
        <v>114</v>
      </c>
      <c r="S54" s="76" t="s">
        <v>114</v>
      </c>
      <c r="T54" s="76" t="s">
        <v>114</v>
      </c>
      <c r="U54" s="76" t="s">
        <v>114</v>
      </c>
      <c r="V54" s="76">
        <v>64.3276974609641</v>
      </c>
      <c r="W54" s="76">
        <v>64.5330744541517</v>
      </c>
      <c r="X54" s="76">
        <v>67.0769053130271</v>
      </c>
      <c r="Y54" s="76">
        <v>61.5792225882238</v>
      </c>
      <c r="Z54" s="76">
        <v>58.8367133928047</v>
      </c>
      <c r="AA54" s="76">
        <v>65.175897174411</v>
      </c>
      <c r="AB54" s="76">
        <v>62.537041263889</v>
      </c>
      <c r="AC54" s="76">
        <v>39.979</v>
      </c>
      <c r="AD54" s="76">
        <v>28.739</v>
      </c>
      <c r="AE54" s="76">
        <v>24.81</v>
      </c>
      <c r="AF54" s="76">
        <v>25.631</v>
      </c>
      <c r="AG54" s="76">
        <v>15.879</v>
      </c>
      <c r="AH54" s="76">
        <v>18.31</v>
      </c>
      <c r="AI54" s="76">
        <v>16.756</v>
      </c>
      <c r="AJ54" s="76">
        <v>12.585</v>
      </c>
      <c r="AK54" s="76">
        <v>11.82</v>
      </c>
      <c r="AL54" s="76">
        <v>13.05</v>
      </c>
      <c r="AM54" s="76">
        <v>13.2</v>
      </c>
      <c r="AN54" s="76">
        <v>13.662</v>
      </c>
      <c r="AO54" s="76">
        <v>13.697</v>
      </c>
      <c r="AP54" s="76">
        <v>14.051</v>
      </c>
      <c r="AQ54" s="76">
        <v>14.40561</v>
      </c>
      <c r="AR54" s="76">
        <v>14.85708</v>
      </c>
      <c r="AS54" s="76">
        <v>14.217438</v>
      </c>
      <c r="AT54" s="76">
        <v>13.861181</v>
      </c>
      <c r="AU54" s="76">
        <v>13.009236</v>
      </c>
      <c r="AV54" s="76">
        <v>12.988702</v>
      </c>
      <c r="AW54" s="76">
        <v>13.131028</v>
      </c>
      <c r="AX54" s="76">
        <v>12.158719</v>
      </c>
      <c r="AY54" s="76">
        <v>10.963802</v>
      </c>
      <c r="AZ54" s="76">
        <v>9.78010529530201</v>
      </c>
      <c r="BA54" s="76">
        <v>10.193427645332</v>
      </c>
      <c r="BB54" s="76">
        <v>10.459849</v>
      </c>
      <c r="BC54" s="76">
        <v>10.813213</v>
      </c>
      <c r="BD54" s="76">
        <v>10.9085559412646</v>
      </c>
      <c r="BE54" s="115">
        <v>10.3740583849805</v>
      </c>
      <c r="BF54" s="79">
        <v>-0.0515963782128057</v>
      </c>
      <c r="BG54" s="79">
        <v>-0.0236698457080639</v>
      </c>
      <c r="BH54" s="79">
        <v>0.0025891535409061</v>
      </c>
    </row>
    <row r="55" spans="8:8">
      <c r="A55" s="73" t="s">
        <v>143</v>
      </c>
      <c r="B55" s="76">
        <v>74.981</v>
      </c>
      <c r="C55" s="76">
        <v>80.276</v>
      </c>
      <c r="D55" s="76">
        <v>86.151</v>
      </c>
      <c r="E55" s="76">
        <v>91.082</v>
      </c>
      <c r="F55" s="76">
        <v>97.918</v>
      </c>
      <c r="G55" s="76">
        <v>103.893</v>
      </c>
      <c r="H55" s="76">
        <v>104.514</v>
      </c>
      <c r="I55" s="76">
        <v>110.796</v>
      </c>
      <c r="J55" s="76">
        <v>113.617</v>
      </c>
      <c r="K55" s="76">
        <v>105.53</v>
      </c>
      <c r="L55" s="76">
        <v>92.196</v>
      </c>
      <c r="M55" s="76">
        <v>91.557</v>
      </c>
      <c r="N55" s="76">
        <v>92.25</v>
      </c>
      <c r="O55" s="76">
        <v>94.303</v>
      </c>
      <c r="P55" s="76">
        <v>94.717</v>
      </c>
      <c r="Q55" s="76">
        <v>80.918</v>
      </c>
      <c r="R55" s="76">
        <v>74.734</v>
      </c>
      <c r="S55" s="76">
        <v>75.626</v>
      </c>
      <c r="T55" s="76">
        <v>72.489</v>
      </c>
      <c r="U55" s="76">
        <v>89.684</v>
      </c>
      <c r="V55" s="76">
        <v>77.485</v>
      </c>
      <c r="W55" s="76">
        <v>77.457</v>
      </c>
      <c r="X55" s="76">
        <v>75.21</v>
      </c>
      <c r="Y55" s="76">
        <v>80.039</v>
      </c>
      <c r="Z55" s="76">
        <v>81.822</v>
      </c>
      <c r="AA55" s="76">
        <v>82.994</v>
      </c>
      <c r="AB55" s="76">
        <v>82.645</v>
      </c>
      <c r="AC55" s="76">
        <v>83.723</v>
      </c>
      <c r="AD55" s="76">
        <v>84.156</v>
      </c>
      <c r="AE55" s="76">
        <v>83.204</v>
      </c>
      <c r="AF55" s="76">
        <v>82.236</v>
      </c>
      <c r="AG55" s="76">
        <v>84.247</v>
      </c>
      <c r="AH55" s="76">
        <v>81.692</v>
      </c>
      <c r="AI55" s="76">
        <v>81.224</v>
      </c>
      <c r="AJ55" s="76">
        <v>79.86985</v>
      </c>
      <c r="AK55" s="76">
        <v>78.8450937944559</v>
      </c>
      <c r="AL55" s="76">
        <v>78.6842510696917</v>
      </c>
      <c r="AM55" s="76">
        <v>78.2011188787129</v>
      </c>
      <c r="AN55" s="76">
        <v>78.713110474785</v>
      </c>
      <c r="AO55" s="76">
        <v>80.9892945454529</v>
      </c>
      <c r="AP55" s="76">
        <v>83.8087168878091</v>
      </c>
      <c r="AQ55" s="76">
        <v>83.0060535365514</v>
      </c>
      <c r="AR55" s="76">
        <v>80.2738582786428</v>
      </c>
      <c r="AS55" s="76">
        <v>78.5903729242422</v>
      </c>
      <c r="AT55" s="76">
        <v>74.6369709704375</v>
      </c>
      <c r="AU55" s="76">
        <v>73.4861954935092</v>
      </c>
      <c r="AV55" s="76">
        <v>72.2760433937776</v>
      </c>
      <c r="AW55" s="76">
        <v>70.2188994134807</v>
      </c>
      <c r="AX55" s="76">
        <v>69.0216528776685</v>
      </c>
      <c r="AY55" s="76">
        <v>68.8371440155868</v>
      </c>
      <c r="AZ55" s="76">
        <v>70.6894810248302</v>
      </c>
      <c r="BA55" s="76">
        <v>73.2161836548894</v>
      </c>
      <c r="BB55" s="76">
        <v>73.0702253459175</v>
      </c>
      <c r="BC55" s="76">
        <v>72.0939598568633</v>
      </c>
      <c r="BD55" s="76">
        <v>70.6709506283993</v>
      </c>
      <c r="BE55" s="115">
        <v>54.7261692274217</v>
      </c>
      <c r="BF55" s="79">
        <v>-0.227735813801887</v>
      </c>
      <c r="BG55" s="79">
        <v>-0.00544525730642875</v>
      </c>
      <c r="BH55" s="79">
        <v>0.0136585364740717</v>
      </c>
    </row>
    <row r="56" spans="8:8">
      <c r="A56" s="73" t="s">
        <v>144</v>
      </c>
      <c r="B56" s="76">
        <v>4.12119457002273</v>
      </c>
      <c r="C56" s="76">
        <v>4.84708874972469</v>
      </c>
      <c r="D56" s="76">
        <v>5.92069333548286</v>
      </c>
      <c r="E56" s="76">
        <v>6.88012462699276</v>
      </c>
      <c r="F56" s="76">
        <v>7.38657286282916</v>
      </c>
      <c r="G56" s="76">
        <v>8.79739469722552</v>
      </c>
      <c r="H56" s="76">
        <v>11.1445464</v>
      </c>
      <c r="I56" s="76">
        <v>11.5878898</v>
      </c>
      <c r="J56" s="76">
        <v>12.5922332</v>
      </c>
      <c r="K56" s="76">
        <v>14.1185766</v>
      </c>
      <c r="L56" s="76">
        <v>13.87292</v>
      </c>
      <c r="M56" s="76">
        <v>14.7722634</v>
      </c>
      <c r="N56" s="76">
        <v>16.1066998</v>
      </c>
      <c r="O56" s="76">
        <v>17.6417612</v>
      </c>
      <c r="P56" s="76">
        <v>18.9328316</v>
      </c>
      <c r="Q56" s="76">
        <v>17.370845</v>
      </c>
      <c r="R56" s="76">
        <v>16.0370605</v>
      </c>
      <c r="S56" s="76">
        <v>16.36909</v>
      </c>
      <c r="T56" s="76">
        <v>17.4749535</v>
      </c>
      <c r="U56" s="76">
        <v>16.427586</v>
      </c>
      <c r="V56" s="76">
        <v>22.9115015551093</v>
      </c>
      <c r="W56" s="76">
        <v>23.9318510726715</v>
      </c>
      <c r="X56" s="76">
        <v>24.0382688159402</v>
      </c>
      <c r="Y56" s="76">
        <v>25.7647129049971</v>
      </c>
      <c r="Z56" s="76">
        <v>24.7221490881776</v>
      </c>
      <c r="AA56" s="76">
        <v>16.8654141188696</v>
      </c>
      <c r="AB56" s="76">
        <v>13.0591680606121</v>
      </c>
      <c r="AC56" s="76">
        <v>10.0980679701897</v>
      </c>
      <c r="AD56" s="76">
        <v>8.88464655284553</v>
      </c>
      <c r="AE56" s="76">
        <v>8.27095314634146</v>
      </c>
      <c r="AF56" s="76">
        <v>7.98730078861789</v>
      </c>
      <c r="AG56" s="76">
        <v>9.19173428184282</v>
      </c>
      <c r="AH56" s="76">
        <v>10.0743393414634</v>
      </c>
      <c r="AI56" s="76">
        <v>9.62008981300813</v>
      </c>
      <c r="AJ56" s="76">
        <v>8.74085964650948</v>
      </c>
      <c r="AK56" s="76">
        <v>9.577364597729</v>
      </c>
      <c r="AL56" s="76">
        <v>11.2115408687317</v>
      </c>
      <c r="AM56" s="76">
        <v>12.0081026546396</v>
      </c>
      <c r="AN56" s="76">
        <v>13.187139404607</v>
      </c>
      <c r="AO56" s="76">
        <v>14.1179099215168</v>
      </c>
      <c r="AP56" s="76">
        <v>14.6812818945576</v>
      </c>
      <c r="AQ56" s="76">
        <v>15.0411621785576</v>
      </c>
      <c r="AR56" s="76">
        <v>15.8200879776686</v>
      </c>
      <c r="AS56" s="76">
        <v>15.8290849155576</v>
      </c>
      <c r="AT56" s="76">
        <v>15.8363331355576</v>
      </c>
      <c r="AU56" s="76">
        <v>16.0926762300744</v>
      </c>
      <c r="AV56" s="76">
        <v>16.1058109666206</v>
      </c>
      <c r="AW56" s="76">
        <v>15.2020698691252</v>
      </c>
      <c r="AX56" s="76">
        <v>14.8540804248364</v>
      </c>
      <c r="AY56" s="76">
        <v>14.7907515305546</v>
      </c>
      <c r="AZ56" s="76">
        <v>15.2881845791698</v>
      </c>
      <c r="BA56" s="76">
        <v>16.3421616814962</v>
      </c>
      <c r="BB56" s="76">
        <v>17.1760555232817</v>
      </c>
      <c r="BC56" s="76">
        <v>17.0214308682184</v>
      </c>
      <c r="BD56" s="76">
        <v>17.2844334982268</v>
      </c>
      <c r="BE56" s="115">
        <v>15.6652064400669</v>
      </c>
      <c r="BF56" s="79">
        <v>-0.0961575147268999</v>
      </c>
      <c r="BG56" s="79">
        <v>0.00878833595326989</v>
      </c>
      <c r="BH56" s="79">
        <v>0.00390971625743369</v>
      </c>
    </row>
    <row r="57" spans="8:8" s="70" ht="10.2" customFormat="1">
      <c r="A57" s="80" t="s">
        <v>145</v>
      </c>
      <c r="B57" s="81">
        <v>422.278622973827</v>
      </c>
      <c r="C57" s="81">
        <v>463.294307651504</v>
      </c>
      <c r="D57" s="81">
        <v>502.417933902769</v>
      </c>
      <c r="E57" s="81">
        <v>552.515935807483</v>
      </c>
      <c r="F57" s="81">
        <v>615.306825396158</v>
      </c>
      <c r="G57" s="81">
        <v>682.07407951168</v>
      </c>
      <c r="H57" s="81">
        <v>715.131965648962</v>
      </c>
      <c r="I57" s="81">
        <v>765.172123460509</v>
      </c>
      <c r="J57" s="81">
        <v>819.991980390866</v>
      </c>
      <c r="K57" s="81">
        <v>771.91404185632</v>
      </c>
      <c r="L57" s="81">
        <v>744.185714956784</v>
      </c>
      <c r="M57" s="81">
        <v>794.793713829851</v>
      </c>
      <c r="N57" s="81">
        <v>787.689212326444</v>
      </c>
      <c r="O57" s="81">
        <v>824.327167808859</v>
      </c>
      <c r="P57" s="81">
        <v>843.138472188198</v>
      </c>
      <c r="Q57" s="81">
        <v>785.903177905138</v>
      </c>
      <c r="R57" s="81">
        <v>731.411928093222</v>
      </c>
      <c r="S57" s="81">
        <v>694.975466688495</v>
      </c>
      <c r="T57" s="81">
        <v>675.762729309748</v>
      </c>
      <c r="U57" s="81">
        <v>678.79173600013</v>
      </c>
      <c r="V57" s="81">
        <v>759.615995969857</v>
      </c>
      <c r="W57" s="81">
        <v>783.203758261811</v>
      </c>
      <c r="X57" s="81">
        <v>786.04953769052</v>
      </c>
      <c r="Y57" s="81">
        <v>789.379461782716</v>
      </c>
      <c r="Z57" s="81">
        <v>786.236282176794</v>
      </c>
      <c r="AA57" s="81">
        <v>802.321610653866</v>
      </c>
      <c r="AB57" s="81">
        <v>795.06037707771</v>
      </c>
      <c r="AC57" s="81">
        <v>774.052867968716</v>
      </c>
      <c r="AD57" s="81">
        <v>755.977426702123</v>
      </c>
      <c r="AE57" s="81">
        <v>752.18782974824</v>
      </c>
      <c r="AF57" s="81">
        <v>766.737872238133</v>
      </c>
      <c r="AG57" s="81">
        <v>774.668759552671</v>
      </c>
      <c r="AH57" s="81">
        <v>781.096274079676</v>
      </c>
      <c r="AI57" s="81">
        <v>796.915076390256</v>
      </c>
      <c r="AJ57" s="81">
        <v>784.751545305039</v>
      </c>
      <c r="AK57" s="81">
        <v>774.513151560336</v>
      </c>
      <c r="AL57" s="81">
        <v>785.669133414422</v>
      </c>
      <c r="AM57" s="81">
        <v>783.076329279023</v>
      </c>
      <c r="AN57" s="81">
        <v>787.392191697084</v>
      </c>
      <c r="AO57" s="81">
        <v>795.17025289524</v>
      </c>
      <c r="AP57" s="81">
        <v>800.84768847292</v>
      </c>
      <c r="AQ57" s="81">
        <v>803.299905088622</v>
      </c>
      <c r="AR57" s="81">
        <v>786.825261460895</v>
      </c>
      <c r="AS57" s="81">
        <v>778.622849735002</v>
      </c>
      <c r="AT57" s="81">
        <v>739.293423037461</v>
      </c>
      <c r="AU57" s="81">
        <v>730.150560304064</v>
      </c>
      <c r="AV57" s="81">
        <v>710.394991232612</v>
      </c>
      <c r="AW57" s="81">
        <v>686.542524346443</v>
      </c>
      <c r="AX57" s="81">
        <v>672.930899159966</v>
      </c>
      <c r="AY57" s="81">
        <v>659.631433331901</v>
      </c>
      <c r="AZ57" s="81">
        <v>677.088027628891</v>
      </c>
      <c r="BA57" s="81">
        <v>693.327096262256</v>
      </c>
      <c r="BB57" s="81">
        <v>705.18863354413</v>
      </c>
      <c r="BC57" s="81">
        <v>703.739656004275</v>
      </c>
      <c r="BD57" s="81">
        <v>700.042139625112</v>
      </c>
      <c r="BE57" s="81">
        <v>603.057183566438</v>
      </c>
      <c r="BF57" s="82">
        <v>-0.14089530858007</v>
      </c>
      <c r="BG57" s="82">
        <v>-0.00544058249326951</v>
      </c>
      <c r="BH57" s="82">
        <v>0.150510782208485</v>
      </c>
    </row>
    <row r="58" spans="8:8">
      <c r="A58" s="73"/>
      <c r="B58" s="83"/>
      <c r="C58" s="83"/>
      <c r="D58" s="83"/>
      <c r="E58" s="83"/>
      <c r="F58" s="83"/>
      <c r="G58" s="83"/>
      <c r="H58" s="83"/>
      <c r="I58" s="83"/>
      <c r="J58" s="83"/>
      <c r="K58" s="83"/>
      <c r="L58" s="83"/>
      <c r="M58" s="83"/>
      <c r="N58" s="83"/>
      <c r="O58" s="83"/>
      <c r="P58" s="83"/>
      <c r="Q58" s="83"/>
      <c r="R58" s="83"/>
      <c r="S58" s="83"/>
      <c r="T58" s="83"/>
      <c r="U58" s="83"/>
      <c r="V58" s="83"/>
      <c r="W58" s="83"/>
      <c r="X58" s="83"/>
      <c r="Y58" s="83"/>
      <c r="Z58" s="83"/>
      <c r="AA58" s="83"/>
      <c r="AB58" s="83"/>
      <c r="AC58" s="83"/>
      <c r="AD58" s="83"/>
      <c r="AE58" s="83"/>
      <c r="AF58" s="83"/>
      <c r="AG58" s="83"/>
      <c r="AH58" s="83"/>
      <c r="AI58" s="83"/>
      <c r="AJ58" s="83"/>
      <c r="AK58" s="83"/>
      <c r="AL58" s="83"/>
      <c r="AM58" s="83"/>
      <c r="AN58" s="83"/>
      <c r="AO58" s="83"/>
      <c r="AP58" s="83"/>
      <c r="AQ58" s="83"/>
      <c r="AR58" s="83"/>
      <c r="AS58" s="83"/>
      <c r="AT58" s="83"/>
      <c r="AU58" s="83"/>
      <c r="AV58" s="83"/>
      <c r="AW58" s="83"/>
      <c r="AX58" s="83"/>
      <c r="AY58" s="83"/>
      <c r="AZ58" s="83"/>
      <c r="BA58" s="83"/>
      <c r="BB58" s="83"/>
      <c r="BC58" s="83"/>
      <c r="BD58" s="83"/>
      <c r="BE58" s="83"/>
      <c r="BF58" s="84"/>
      <c r="BG58" s="84"/>
      <c r="BH58" s="84"/>
    </row>
    <row r="59" spans="8:8">
      <c r="A59" s="73" t="s">
        <v>146</v>
      </c>
      <c r="B59" s="83" t="s">
        <v>114</v>
      </c>
      <c r="C59" s="83" t="s">
        <v>114</v>
      </c>
      <c r="D59" s="83" t="s">
        <v>114</v>
      </c>
      <c r="E59" s="83" t="s">
        <v>114</v>
      </c>
      <c r="F59" s="83" t="s">
        <v>114</v>
      </c>
      <c r="G59" s="83" t="s">
        <v>114</v>
      </c>
      <c r="H59" s="83" t="s">
        <v>114</v>
      </c>
      <c r="I59" s="83" t="s">
        <v>114</v>
      </c>
      <c r="J59" s="83" t="s">
        <v>114</v>
      </c>
      <c r="K59" s="83" t="s">
        <v>114</v>
      </c>
      <c r="L59" s="83" t="s">
        <v>114</v>
      </c>
      <c r="M59" s="83" t="s">
        <v>114</v>
      </c>
      <c r="N59" s="83" t="s">
        <v>114</v>
      </c>
      <c r="O59" s="83" t="s">
        <v>114</v>
      </c>
      <c r="P59" s="83" t="s">
        <v>114</v>
      </c>
      <c r="Q59" s="83" t="s">
        <v>114</v>
      </c>
      <c r="R59" s="83" t="s">
        <v>114</v>
      </c>
      <c r="S59" s="83" t="s">
        <v>114</v>
      </c>
      <c r="T59" s="83" t="s">
        <v>114</v>
      </c>
      <c r="U59" s="83" t="s">
        <v>114</v>
      </c>
      <c r="V59" s="83">
        <v>8.25186509876056</v>
      </c>
      <c r="W59" s="83">
        <v>8.64939825080365</v>
      </c>
      <c r="X59" s="83">
        <v>8.14426030445564</v>
      </c>
      <c r="Y59" s="83">
        <v>8.3447301288405</v>
      </c>
      <c r="Z59" s="83">
        <v>8.14039373240864</v>
      </c>
      <c r="AA59" s="83">
        <v>8.54288600652563</v>
      </c>
      <c r="AB59" s="83">
        <v>8.24003269804338</v>
      </c>
      <c r="AC59" s="83">
        <v>8.03148238482385</v>
      </c>
      <c r="AD59" s="83">
        <v>8.00076422764228</v>
      </c>
      <c r="AE59" s="83">
        <v>7.30181571815718</v>
      </c>
      <c r="AF59" s="83">
        <v>6.58022764227642</v>
      </c>
      <c r="AG59" s="83">
        <v>5.93674796747967</v>
      </c>
      <c r="AH59" s="83">
        <v>5.64630081300813</v>
      </c>
      <c r="AI59" s="83">
        <v>5.94737398373984</v>
      </c>
      <c r="AJ59" s="83">
        <v>5.72682113821138</v>
      </c>
      <c r="AK59" s="83">
        <v>6.33064498644987</v>
      </c>
      <c r="AL59" s="83">
        <v>3.99692682926829</v>
      </c>
      <c r="AM59" s="83">
        <v>3.665</v>
      </c>
      <c r="AN59" s="83">
        <v>4.272</v>
      </c>
      <c r="AO59" s="83">
        <v>4.603</v>
      </c>
      <c r="AP59" s="83">
        <v>5.376</v>
      </c>
      <c r="AQ59" s="83">
        <v>4.806</v>
      </c>
      <c r="AR59" s="83">
        <v>4.524</v>
      </c>
      <c r="AS59" s="83">
        <v>3.5907</v>
      </c>
      <c r="AT59" s="83">
        <v>3.3121</v>
      </c>
      <c r="AU59" s="83">
        <v>3.2646</v>
      </c>
      <c r="AV59" s="83">
        <v>3.9869</v>
      </c>
      <c r="AW59" s="83">
        <v>4.168</v>
      </c>
      <c r="AX59" s="83">
        <v>4.5429</v>
      </c>
      <c r="AY59" s="83">
        <v>4.4461028436019</v>
      </c>
      <c r="AZ59" s="83">
        <v>4.5368654028436</v>
      </c>
      <c r="BA59" s="83">
        <v>4.52288957345972</v>
      </c>
      <c r="BB59" s="83">
        <v>4.55756061063652</v>
      </c>
      <c r="BC59" s="83">
        <v>4.78262279731167</v>
      </c>
      <c r="BD59" s="83">
        <v>4.76114008162123</v>
      </c>
      <c r="BE59" s="116">
        <v>4.1730492865645</v>
      </c>
      <c r="BF59" s="84">
        <v>-0.125913659078815</v>
      </c>
      <c r="BG59" s="84">
        <v>0.0369570100580812</v>
      </c>
      <c r="BH59" s="84">
        <v>0.00104150805169239</v>
      </c>
    </row>
    <row r="60" spans="8:8">
      <c r="A60" s="73" t="s">
        <v>147</v>
      </c>
      <c r="B60" s="83" t="s">
        <v>114</v>
      </c>
      <c r="C60" s="83" t="s">
        <v>114</v>
      </c>
      <c r="D60" s="83" t="s">
        <v>114</v>
      </c>
      <c r="E60" s="83" t="s">
        <v>114</v>
      </c>
      <c r="F60" s="83" t="s">
        <v>114</v>
      </c>
      <c r="G60" s="83" t="s">
        <v>114</v>
      </c>
      <c r="H60" s="83" t="s">
        <v>114</v>
      </c>
      <c r="I60" s="83" t="s">
        <v>114</v>
      </c>
      <c r="J60" s="83" t="s">
        <v>114</v>
      </c>
      <c r="K60" s="83" t="s">
        <v>114</v>
      </c>
      <c r="L60" s="83" t="s">
        <v>114</v>
      </c>
      <c r="M60" s="83" t="s">
        <v>114</v>
      </c>
      <c r="N60" s="83" t="s">
        <v>114</v>
      </c>
      <c r="O60" s="83" t="s">
        <v>114</v>
      </c>
      <c r="P60" s="83" t="s">
        <v>114</v>
      </c>
      <c r="Q60" s="83" t="s">
        <v>114</v>
      </c>
      <c r="R60" s="83" t="s">
        <v>114</v>
      </c>
      <c r="S60" s="83" t="s">
        <v>114</v>
      </c>
      <c r="T60" s="83" t="s">
        <v>114</v>
      </c>
      <c r="U60" s="83" t="s">
        <v>114</v>
      </c>
      <c r="V60" s="83">
        <v>25.3955210301698</v>
      </c>
      <c r="W60" s="83">
        <v>30.0038358989468</v>
      </c>
      <c r="X60" s="83">
        <v>29.6764800297273</v>
      </c>
      <c r="Y60" s="83">
        <v>28.7468618722604</v>
      </c>
      <c r="Z60" s="83">
        <v>26.9168408845049</v>
      </c>
      <c r="AA60" s="83">
        <v>24.8890640452658</v>
      </c>
      <c r="AB60" s="83">
        <v>24.0662238081313</v>
      </c>
      <c r="AC60" s="83">
        <v>20.503</v>
      </c>
      <c r="AD60" s="83">
        <v>14.523</v>
      </c>
      <c r="AE60" s="83">
        <v>11.807</v>
      </c>
      <c r="AF60" s="83">
        <v>10.745</v>
      </c>
      <c r="AG60" s="83">
        <v>10.556</v>
      </c>
      <c r="AH60" s="83">
        <v>9.203</v>
      </c>
      <c r="AI60" s="83">
        <v>8.693</v>
      </c>
      <c r="AJ60" s="83">
        <v>7.976</v>
      </c>
      <c r="AK60" s="83">
        <v>7.865</v>
      </c>
      <c r="AL60" s="83">
        <v>7.685</v>
      </c>
      <c r="AM60" s="83">
        <v>8.003</v>
      </c>
      <c r="AN60" s="83">
        <v>8.181</v>
      </c>
      <c r="AO60" s="83">
        <v>8.164</v>
      </c>
      <c r="AP60" s="83">
        <v>7.567</v>
      </c>
      <c r="AQ60" s="83">
        <v>8.848</v>
      </c>
      <c r="AR60" s="83">
        <v>8.071</v>
      </c>
      <c r="AS60" s="83">
        <v>7.955</v>
      </c>
      <c r="AT60" s="83">
        <v>9.241</v>
      </c>
      <c r="AU60" s="83">
        <v>7.414</v>
      </c>
      <c r="AV60" s="83">
        <v>8.464</v>
      </c>
      <c r="AW60" s="83">
        <v>10.426</v>
      </c>
      <c r="AX60" s="83">
        <v>7.053</v>
      </c>
      <c r="AY60" s="83">
        <v>8.07027506775068</v>
      </c>
      <c r="AZ60" s="83">
        <v>6.86718004676539</v>
      </c>
      <c r="BA60" s="83">
        <v>6.73316730038023</v>
      </c>
      <c r="BB60" s="83">
        <v>6.70138452405608</v>
      </c>
      <c r="BC60" s="83">
        <v>7.42207823800131</v>
      </c>
      <c r="BD60" s="83">
        <v>7.05811952875726</v>
      </c>
      <c r="BE60" s="116">
        <v>6.46881553469939</v>
      </c>
      <c r="BF60" s="84">
        <v>-0.0859971768640706</v>
      </c>
      <c r="BG60" s="84">
        <v>-0.0265873095799972</v>
      </c>
      <c r="BH60" s="84">
        <v>0.00161448451759093</v>
      </c>
    </row>
    <row r="61" spans="8:8">
      <c r="A61" s="73" t="s">
        <v>148</v>
      </c>
      <c r="B61" s="76" t="s">
        <v>114</v>
      </c>
      <c r="C61" s="76" t="s">
        <v>114</v>
      </c>
      <c r="D61" s="76" t="s">
        <v>114</v>
      </c>
      <c r="E61" s="76" t="s">
        <v>114</v>
      </c>
      <c r="F61" s="76" t="s">
        <v>114</v>
      </c>
      <c r="G61" s="76" t="s">
        <v>114</v>
      </c>
      <c r="H61" s="76" t="s">
        <v>114</v>
      </c>
      <c r="I61" s="76" t="s">
        <v>114</v>
      </c>
      <c r="J61" s="76" t="s">
        <v>114</v>
      </c>
      <c r="K61" s="76" t="s">
        <v>114</v>
      </c>
      <c r="L61" s="76" t="s">
        <v>114</v>
      </c>
      <c r="M61" s="76" t="s">
        <v>114</v>
      </c>
      <c r="N61" s="76" t="s">
        <v>114</v>
      </c>
      <c r="O61" s="76" t="s">
        <v>114</v>
      </c>
      <c r="P61" s="76" t="s">
        <v>114</v>
      </c>
      <c r="Q61" s="76" t="s">
        <v>114</v>
      </c>
      <c r="R61" s="76" t="s">
        <v>114</v>
      </c>
      <c r="S61" s="76" t="s">
        <v>114</v>
      </c>
      <c r="T61" s="76" t="s">
        <v>114</v>
      </c>
      <c r="U61" s="76" t="s">
        <v>114</v>
      </c>
      <c r="V61" s="76">
        <v>20.6995858622413</v>
      </c>
      <c r="W61" s="76">
        <v>18.8693994544996</v>
      </c>
      <c r="X61" s="76">
        <v>18.2495544529106</v>
      </c>
      <c r="Y61" s="76">
        <v>18.335395282615</v>
      </c>
      <c r="Z61" s="76">
        <v>18.7196323606549</v>
      </c>
      <c r="AA61" s="76">
        <v>21.5469511648898</v>
      </c>
      <c r="AB61" s="76">
        <v>21.7479636633004</v>
      </c>
      <c r="AC61" s="76">
        <v>20.33</v>
      </c>
      <c r="AD61" s="76">
        <v>15.73</v>
      </c>
      <c r="AE61" s="76">
        <v>12.3213983739837</v>
      </c>
      <c r="AF61" s="76">
        <v>11.9754796747967</v>
      </c>
      <c r="AG61" s="76">
        <v>10.184135501355</v>
      </c>
      <c r="AH61" s="76">
        <v>10.2250081300813</v>
      </c>
      <c r="AI61" s="76">
        <v>8.50532520325203</v>
      </c>
      <c r="AJ61" s="76">
        <v>7.01343902439024</v>
      </c>
      <c r="AK61" s="76">
        <v>7.688</v>
      </c>
      <c r="AL61" s="76">
        <v>7.712</v>
      </c>
      <c r="AM61" s="76">
        <v>7.916</v>
      </c>
      <c r="AN61" s="76">
        <v>8.641</v>
      </c>
      <c r="AO61" s="76">
        <v>9.1106060024721</v>
      </c>
      <c r="AP61" s="76">
        <v>9.33083581010624</v>
      </c>
      <c r="AQ61" s="76">
        <v>10.6791403135392</v>
      </c>
      <c r="AR61" s="76">
        <v>11.5352066049676</v>
      </c>
      <c r="AS61" s="76">
        <v>11.4890154518968</v>
      </c>
      <c r="AT61" s="76">
        <v>9.30448651982368</v>
      </c>
      <c r="AU61" s="76">
        <v>9.59686355828935</v>
      </c>
      <c r="AV61" s="76">
        <v>12.7673755298797</v>
      </c>
      <c r="AW61" s="76">
        <v>13.6221796683313</v>
      </c>
      <c r="AX61" s="76">
        <v>13.8441978788991</v>
      </c>
      <c r="AY61" s="76">
        <v>14.1231489135874</v>
      </c>
      <c r="AZ61" s="76">
        <v>16.8160392859481</v>
      </c>
      <c r="BA61" s="76">
        <v>15.8025607145307</v>
      </c>
      <c r="BB61" s="76">
        <v>17.6665368439187</v>
      </c>
      <c r="BC61" s="76">
        <v>18.6508423512</v>
      </c>
      <c r="BD61" s="76">
        <v>17.4868516162564</v>
      </c>
      <c r="BE61" s="115">
        <v>17.3153550259466</v>
      </c>
      <c r="BF61" s="79">
        <v>-0.0125126185260284</v>
      </c>
      <c r="BG61" s="79">
        <v>0.0651282939407338</v>
      </c>
      <c r="BH61" s="79">
        <v>0.00432155971306115</v>
      </c>
    </row>
    <row r="62" spans="8:8">
      <c r="A62" s="73" t="s">
        <v>149</v>
      </c>
      <c r="B62" s="76" t="s">
        <v>114</v>
      </c>
      <c r="C62" s="76" t="s">
        <v>114</v>
      </c>
      <c r="D62" s="76" t="s">
        <v>114</v>
      </c>
      <c r="E62" s="76" t="s">
        <v>114</v>
      </c>
      <c r="F62" s="76" t="s">
        <v>114</v>
      </c>
      <c r="G62" s="76" t="s">
        <v>114</v>
      </c>
      <c r="H62" s="76" t="s">
        <v>114</v>
      </c>
      <c r="I62" s="76" t="s">
        <v>114</v>
      </c>
      <c r="J62" s="76" t="s">
        <v>114</v>
      </c>
      <c r="K62" s="76" t="s">
        <v>114</v>
      </c>
      <c r="L62" s="76" t="s">
        <v>114</v>
      </c>
      <c r="M62" s="76" t="s">
        <v>114</v>
      </c>
      <c r="N62" s="76" t="s">
        <v>114</v>
      </c>
      <c r="O62" s="76" t="s">
        <v>114</v>
      </c>
      <c r="P62" s="76" t="s">
        <v>114</v>
      </c>
      <c r="Q62" s="76" t="s">
        <v>114</v>
      </c>
      <c r="R62" s="76" t="s">
        <v>114</v>
      </c>
      <c r="S62" s="76" t="s">
        <v>114</v>
      </c>
      <c r="T62" s="76" t="s">
        <v>114</v>
      </c>
      <c r="U62" s="76" t="s">
        <v>114</v>
      </c>
      <c r="V62" s="76">
        <v>247.358100115582</v>
      </c>
      <c r="W62" s="76">
        <v>250.384091281517</v>
      </c>
      <c r="X62" s="76">
        <v>252.496771467348</v>
      </c>
      <c r="Y62" s="76">
        <v>250.562296542771</v>
      </c>
      <c r="Z62" s="76">
        <v>255.289839989627</v>
      </c>
      <c r="AA62" s="76">
        <v>251.733823623813</v>
      </c>
      <c r="AB62" s="76">
        <v>245.347433365913</v>
      </c>
      <c r="AC62" s="76">
        <v>234.997</v>
      </c>
      <c r="AD62" s="76">
        <v>196.228</v>
      </c>
      <c r="AE62" s="76">
        <v>172.89033333</v>
      </c>
      <c r="AF62" s="76">
        <v>150.59839757</v>
      </c>
      <c r="AG62" s="76">
        <v>129.55939708</v>
      </c>
      <c r="AH62" s="76">
        <v>128.35526517</v>
      </c>
      <c r="AI62" s="76">
        <v>123.106438202</v>
      </c>
      <c r="AJ62" s="76">
        <v>125.684019101</v>
      </c>
      <c r="AK62" s="76">
        <v>123.244421471442</v>
      </c>
      <c r="AL62" s="76">
        <v>127.085607112915</v>
      </c>
      <c r="AM62" s="76">
        <v>122.05935</v>
      </c>
      <c r="AN62" s="76">
        <v>126.467072105</v>
      </c>
      <c r="AO62" s="76">
        <v>124.686</v>
      </c>
      <c r="AP62" s="76">
        <v>125.021</v>
      </c>
      <c r="AQ62" s="76">
        <v>130.395</v>
      </c>
      <c r="AR62" s="76">
        <v>129.972</v>
      </c>
      <c r="AS62" s="76">
        <v>133.632</v>
      </c>
      <c r="AT62" s="76">
        <v>128.18348</v>
      </c>
      <c r="AU62" s="76">
        <v>133.285128</v>
      </c>
      <c r="AV62" s="76">
        <v>142.224226166</v>
      </c>
      <c r="AW62" s="76">
        <v>144.643797054372</v>
      </c>
      <c r="AX62" s="76">
        <v>144.351015041694</v>
      </c>
      <c r="AY62" s="76">
        <v>151.68539837287</v>
      </c>
      <c r="AZ62" s="76">
        <v>145.403400993745</v>
      </c>
      <c r="BA62" s="76">
        <v>148.474599422546</v>
      </c>
      <c r="BB62" s="76">
        <v>147.822333020794</v>
      </c>
      <c r="BC62" s="76">
        <v>150.23765414771</v>
      </c>
      <c r="BD62" s="76">
        <v>153.8692177761</v>
      </c>
      <c r="BE62" s="115">
        <v>146.285185933811</v>
      </c>
      <c r="BF62" s="79">
        <v>-0.0518863893509375</v>
      </c>
      <c r="BG62" s="79">
        <v>0.018431840646401</v>
      </c>
      <c r="BH62" s="79">
        <v>0.0365098009946612</v>
      </c>
    </row>
    <row r="63" spans="8:8">
      <c r="A63" s="73" t="s">
        <v>150</v>
      </c>
      <c r="B63" s="76" t="s">
        <v>114</v>
      </c>
      <c r="C63" s="76" t="s">
        <v>114</v>
      </c>
      <c r="D63" s="76" t="s">
        <v>114</v>
      </c>
      <c r="E63" s="76" t="s">
        <v>114</v>
      </c>
      <c r="F63" s="76" t="s">
        <v>114</v>
      </c>
      <c r="G63" s="76" t="s">
        <v>114</v>
      </c>
      <c r="H63" s="76" t="s">
        <v>114</v>
      </c>
      <c r="I63" s="76" t="s">
        <v>114</v>
      </c>
      <c r="J63" s="76" t="s">
        <v>114</v>
      </c>
      <c r="K63" s="76" t="s">
        <v>114</v>
      </c>
      <c r="L63" s="76" t="s">
        <v>114</v>
      </c>
      <c r="M63" s="76" t="s">
        <v>114</v>
      </c>
      <c r="N63" s="76" t="s">
        <v>114</v>
      </c>
      <c r="O63" s="76" t="s">
        <v>114</v>
      </c>
      <c r="P63" s="76" t="s">
        <v>114</v>
      </c>
      <c r="Q63" s="76" t="s">
        <v>114</v>
      </c>
      <c r="R63" s="76" t="s">
        <v>114</v>
      </c>
      <c r="S63" s="76" t="s">
        <v>114</v>
      </c>
      <c r="T63" s="76" t="s">
        <v>114</v>
      </c>
      <c r="U63" s="76" t="s">
        <v>114</v>
      </c>
      <c r="V63" s="76">
        <v>4.86120492978252</v>
      </c>
      <c r="W63" s="76">
        <v>3.53816441963479</v>
      </c>
      <c r="X63" s="76">
        <v>3.53368541789861</v>
      </c>
      <c r="Y63" s="76">
        <v>3.53036488715168</v>
      </c>
      <c r="Z63" s="76">
        <v>3.5258716519466</v>
      </c>
      <c r="AA63" s="76">
        <v>4.60634750018879</v>
      </c>
      <c r="AB63" s="76">
        <v>5.15559748667648</v>
      </c>
      <c r="AC63" s="76">
        <v>5.008</v>
      </c>
      <c r="AD63" s="76">
        <v>2.852</v>
      </c>
      <c r="AE63" s="76">
        <v>2.86</v>
      </c>
      <c r="AF63" s="76">
        <v>2.632</v>
      </c>
      <c r="AG63" s="76">
        <v>3.057</v>
      </c>
      <c r="AH63" s="76">
        <v>2.987</v>
      </c>
      <c r="AI63" s="76">
        <v>3.831</v>
      </c>
      <c r="AJ63" s="76">
        <v>4.187</v>
      </c>
      <c r="AK63" s="76">
        <v>4.001</v>
      </c>
      <c r="AL63" s="76">
        <v>3.804</v>
      </c>
      <c r="AM63" s="76">
        <v>4.346</v>
      </c>
      <c r="AN63" s="76">
        <v>4.958</v>
      </c>
      <c r="AO63" s="76">
        <v>4.942</v>
      </c>
      <c r="AP63" s="76">
        <v>4.977</v>
      </c>
      <c r="AQ63" s="76">
        <v>4.849</v>
      </c>
      <c r="AR63" s="76">
        <v>5.091</v>
      </c>
      <c r="AS63" s="76">
        <v>5.224</v>
      </c>
      <c r="AT63" s="76">
        <v>5.022</v>
      </c>
      <c r="AU63" s="76">
        <v>5.547</v>
      </c>
      <c r="AV63" s="76">
        <v>5.767</v>
      </c>
      <c r="AW63" s="76">
        <v>6.01</v>
      </c>
      <c r="AX63" s="76">
        <v>6.179</v>
      </c>
      <c r="AY63" s="76">
        <v>6.463</v>
      </c>
      <c r="AZ63" s="76">
        <v>6.506</v>
      </c>
      <c r="BA63" s="76">
        <v>6.46</v>
      </c>
      <c r="BB63" s="76">
        <v>6.468547</v>
      </c>
      <c r="BC63" s="76">
        <v>6.514679</v>
      </c>
      <c r="BD63" s="76">
        <v>6.66012785346683</v>
      </c>
      <c r="BE63" s="115">
        <v>6.32097764063563</v>
      </c>
      <c r="BF63" s="79">
        <v>-0.053515585794316</v>
      </c>
      <c r="BG63" s="79">
        <v>0.0286333145547704</v>
      </c>
      <c r="BH63" s="79">
        <v>0.00157758719229252</v>
      </c>
    </row>
    <row r="64" spans="8:8">
      <c r="A64" s="73" t="s">
        <v>151</v>
      </c>
      <c r="B64" s="76">
        <v>168.324618026986</v>
      </c>
      <c r="C64" s="76">
        <v>180.255508083278</v>
      </c>
      <c r="D64" s="76">
        <v>196.393854861282</v>
      </c>
      <c r="E64" s="76">
        <v>209.334770699348</v>
      </c>
      <c r="F64" s="76">
        <v>222.581288810831</v>
      </c>
      <c r="G64" s="76">
        <v>245.084348234676</v>
      </c>
      <c r="H64" s="76">
        <v>259.892234824483</v>
      </c>
      <c r="I64" s="76">
        <v>281.892151035605</v>
      </c>
      <c r="J64" s="76">
        <v>303.066161716408</v>
      </c>
      <c r="K64" s="76">
        <v>333.061393872587</v>
      </c>
      <c r="L64" s="76">
        <v>348.783242112995</v>
      </c>
      <c r="M64" s="76">
        <v>358.449812076192</v>
      </c>
      <c r="N64" s="76">
        <v>372.132028411783</v>
      </c>
      <c r="O64" s="76">
        <v>394.789627746108</v>
      </c>
      <c r="P64" s="76">
        <v>401.892604262534</v>
      </c>
      <c r="Q64" s="76">
        <v>421.4674391002</v>
      </c>
      <c r="R64" s="76">
        <v>425.299893721209</v>
      </c>
      <c r="S64" s="76">
        <v>422.337085273786</v>
      </c>
      <c r="T64" s="76">
        <v>416.294119850933</v>
      </c>
      <c r="U64" s="76">
        <v>416.467206046016</v>
      </c>
      <c r="V64" s="76" t="s">
        <v>114</v>
      </c>
      <c r="W64" s="76" t="s">
        <v>114</v>
      </c>
      <c r="X64" s="76" t="s">
        <v>114</v>
      </c>
      <c r="Y64" s="76" t="s">
        <v>114</v>
      </c>
      <c r="Z64" s="76" t="s">
        <v>114</v>
      </c>
      <c r="AA64" s="76" t="s">
        <v>114</v>
      </c>
      <c r="AB64" s="76" t="s">
        <v>114</v>
      </c>
      <c r="AC64" s="76" t="s">
        <v>114</v>
      </c>
      <c r="AD64" s="76" t="s">
        <v>114</v>
      </c>
      <c r="AE64" s="76" t="s">
        <v>114</v>
      </c>
      <c r="AF64" s="76" t="s">
        <v>114</v>
      </c>
      <c r="AG64" s="76" t="s">
        <v>114</v>
      </c>
      <c r="AH64" s="76" t="s">
        <v>114</v>
      </c>
      <c r="AI64" s="76" t="s">
        <v>114</v>
      </c>
      <c r="AJ64" s="76" t="s">
        <v>114</v>
      </c>
      <c r="AK64" s="76" t="s">
        <v>114</v>
      </c>
      <c r="AL64" s="76" t="s">
        <v>114</v>
      </c>
      <c r="AM64" s="76" t="s">
        <v>114</v>
      </c>
      <c r="AN64" s="76" t="s">
        <v>114</v>
      </c>
      <c r="AO64" s="76" t="s">
        <v>114</v>
      </c>
      <c r="AP64" s="76" t="s">
        <v>114</v>
      </c>
      <c r="AQ64" s="76" t="s">
        <v>114</v>
      </c>
      <c r="AR64" s="76" t="s">
        <v>114</v>
      </c>
      <c r="AS64" s="76" t="s">
        <v>114</v>
      </c>
      <c r="AT64" s="76" t="s">
        <v>114</v>
      </c>
      <c r="AU64" s="76" t="s">
        <v>114</v>
      </c>
      <c r="AV64" s="76" t="s">
        <v>114</v>
      </c>
      <c r="AW64" s="76" t="s">
        <v>114</v>
      </c>
      <c r="AX64" s="76" t="s">
        <v>114</v>
      </c>
      <c r="AY64" s="76" t="s">
        <v>114</v>
      </c>
      <c r="AZ64" s="76" t="s">
        <v>114</v>
      </c>
      <c r="BA64" s="76" t="s">
        <v>114</v>
      </c>
      <c r="BB64" s="76" t="s">
        <v>114</v>
      </c>
      <c r="BC64" s="76" t="s">
        <v>114</v>
      </c>
      <c r="BD64" s="76" t="s">
        <v>114</v>
      </c>
      <c r="BE64" s="115" t="s">
        <v>114</v>
      </c>
      <c r="BF64" s="79" t="s">
        <v>114</v>
      </c>
      <c r="BG64" s="79" t="s">
        <v>114</v>
      </c>
      <c r="BH64" s="79" t="s">
        <v>114</v>
      </c>
    </row>
    <row r="65" spans="8:8">
      <c r="A65" s="73" t="s">
        <v>152</v>
      </c>
      <c r="B65" s="83" t="s">
        <v>114</v>
      </c>
      <c r="C65" s="83" t="s">
        <v>114</v>
      </c>
      <c r="D65" s="83" t="s">
        <v>114</v>
      </c>
      <c r="E65" s="83" t="s">
        <v>114</v>
      </c>
      <c r="F65" s="83" t="s">
        <v>114</v>
      </c>
      <c r="G65" s="83" t="s">
        <v>114</v>
      </c>
      <c r="H65" s="83" t="s">
        <v>114</v>
      </c>
      <c r="I65" s="83" t="s">
        <v>114</v>
      </c>
      <c r="J65" s="83" t="s">
        <v>114</v>
      </c>
      <c r="K65" s="83" t="s">
        <v>114</v>
      </c>
      <c r="L65" s="83" t="s">
        <v>114</v>
      </c>
      <c r="M65" s="83" t="s">
        <v>114</v>
      </c>
      <c r="N65" s="83" t="s">
        <v>114</v>
      </c>
      <c r="O65" s="83" t="s">
        <v>114</v>
      </c>
      <c r="P65" s="83" t="s">
        <v>114</v>
      </c>
      <c r="Q65" s="83" t="s">
        <v>114</v>
      </c>
      <c r="R65" s="83" t="s">
        <v>114</v>
      </c>
      <c r="S65" s="83" t="s">
        <v>114</v>
      </c>
      <c r="T65" s="83" t="s">
        <v>114</v>
      </c>
      <c r="U65" s="83" t="s">
        <v>114</v>
      </c>
      <c r="V65" s="83">
        <v>11.6085129285253</v>
      </c>
      <c r="W65" s="83">
        <v>11.9034256825111</v>
      </c>
      <c r="X65" s="83">
        <v>11.2889943872236</v>
      </c>
      <c r="Y65" s="83">
        <v>13.9231770078367</v>
      </c>
      <c r="Z65" s="83">
        <v>13.3062844285077</v>
      </c>
      <c r="AA65" s="83">
        <v>11.066</v>
      </c>
      <c r="AB65" s="83">
        <v>10.628</v>
      </c>
      <c r="AC65" s="83">
        <v>8.498</v>
      </c>
      <c r="AD65" s="83">
        <v>8.986</v>
      </c>
      <c r="AE65" s="83">
        <v>7.651</v>
      </c>
      <c r="AF65" s="83">
        <v>6.669</v>
      </c>
      <c r="AG65" s="83">
        <v>6.604</v>
      </c>
      <c r="AH65" s="83">
        <v>7.006</v>
      </c>
      <c r="AI65" s="83">
        <v>6.747</v>
      </c>
      <c r="AJ65" s="83">
        <v>7.018</v>
      </c>
      <c r="AK65" s="83">
        <v>6.992</v>
      </c>
      <c r="AL65" s="83">
        <v>6.969</v>
      </c>
      <c r="AM65" s="83">
        <v>6.947</v>
      </c>
      <c r="AN65" s="83">
        <v>6.82</v>
      </c>
      <c r="AO65" s="83">
        <v>6.194</v>
      </c>
      <c r="AP65" s="83">
        <v>5.246</v>
      </c>
      <c r="AQ65" s="83">
        <v>5.235</v>
      </c>
      <c r="AR65" s="83">
        <v>5.017</v>
      </c>
      <c r="AS65" s="83">
        <v>5.043</v>
      </c>
      <c r="AT65" s="83">
        <v>4.599</v>
      </c>
      <c r="AU65" s="83">
        <v>4.293</v>
      </c>
      <c r="AV65" s="83">
        <v>3.657</v>
      </c>
      <c r="AW65" s="83">
        <v>3.537</v>
      </c>
      <c r="AX65" s="83">
        <v>3.818</v>
      </c>
      <c r="AY65" s="83">
        <v>3.433</v>
      </c>
      <c r="AZ65" s="83">
        <v>3.462</v>
      </c>
      <c r="BA65" s="83">
        <v>3.59</v>
      </c>
      <c r="BB65" s="83">
        <v>3.757413</v>
      </c>
      <c r="BC65" s="83">
        <v>4.15133</v>
      </c>
      <c r="BD65" s="83">
        <v>4.32444437268692</v>
      </c>
      <c r="BE65" s="116">
        <v>3.74945185990229</v>
      </c>
      <c r="BF65" s="78">
        <v>-0.135332280019549</v>
      </c>
      <c r="BG65" s="78">
        <v>-0.00613661610108573</v>
      </c>
      <c r="BH65" s="78">
        <v>9.35786767267289E-4</v>
      </c>
    </row>
    <row r="66" spans="8:8">
      <c r="A66" s="73" t="s">
        <v>153</v>
      </c>
      <c r="B66" s="83" t="s">
        <v>114</v>
      </c>
      <c r="C66" s="83" t="s">
        <v>114</v>
      </c>
      <c r="D66" s="83" t="s">
        <v>114</v>
      </c>
      <c r="E66" s="83" t="s">
        <v>114</v>
      </c>
      <c r="F66" s="83" t="s">
        <v>114</v>
      </c>
      <c r="G66" s="83" t="s">
        <v>114</v>
      </c>
      <c r="H66" s="83" t="s">
        <v>114</v>
      </c>
      <c r="I66" s="83" t="s">
        <v>114</v>
      </c>
      <c r="J66" s="83" t="s">
        <v>114</v>
      </c>
      <c r="K66" s="83" t="s">
        <v>114</v>
      </c>
      <c r="L66" s="83" t="s">
        <v>114</v>
      </c>
      <c r="M66" s="83" t="s">
        <v>114</v>
      </c>
      <c r="N66" s="83" t="s">
        <v>114</v>
      </c>
      <c r="O66" s="83" t="s">
        <v>114</v>
      </c>
      <c r="P66" s="83" t="s">
        <v>114</v>
      </c>
      <c r="Q66" s="83" t="s">
        <v>114</v>
      </c>
      <c r="R66" s="83" t="s">
        <v>114</v>
      </c>
      <c r="S66" s="83" t="s">
        <v>114</v>
      </c>
      <c r="T66" s="83" t="s">
        <v>114</v>
      </c>
      <c r="U66" s="83" t="s">
        <v>114</v>
      </c>
      <c r="V66" s="83">
        <v>14.770948113607</v>
      </c>
      <c r="W66" s="83">
        <v>14.0321117283464</v>
      </c>
      <c r="X66" s="83">
        <v>13.8655629992251</v>
      </c>
      <c r="Y66" s="83">
        <v>13.8824290725179</v>
      </c>
      <c r="Z66" s="83">
        <v>13.1861089165892</v>
      </c>
      <c r="AA66" s="83">
        <v>13.8446248257649</v>
      </c>
      <c r="AB66" s="83">
        <v>10.2986573444911</v>
      </c>
      <c r="AC66" s="83">
        <v>8.22151490514905</v>
      </c>
      <c r="AD66" s="83">
        <v>5.05723577235772</v>
      </c>
      <c r="AE66" s="83">
        <v>2.35808130081301</v>
      </c>
      <c r="AF66" s="83">
        <v>2.23208130081301</v>
      </c>
      <c r="AG66" s="83">
        <v>1.9949783197832</v>
      </c>
      <c r="AH66" s="83">
        <v>1.95792682926829</v>
      </c>
      <c r="AI66" s="83">
        <v>1.92766937669377</v>
      </c>
      <c r="AJ66" s="83">
        <v>1.55236043360434</v>
      </c>
      <c r="AK66" s="83">
        <v>1.44946341463415</v>
      </c>
      <c r="AL66" s="83">
        <v>1.52046341463415</v>
      </c>
      <c r="AM66" s="83">
        <v>1.54936043360434</v>
      </c>
      <c r="AN66" s="83">
        <v>1.713</v>
      </c>
      <c r="AO66" s="83">
        <v>1.879</v>
      </c>
      <c r="AP66" s="83">
        <v>2.02326716900249</v>
      </c>
      <c r="AQ66" s="83">
        <v>2.21929537900808</v>
      </c>
      <c r="AR66" s="83">
        <v>2.66891872499734</v>
      </c>
      <c r="AS66" s="83">
        <v>2.85076771824672</v>
      </c>
      <c r="AT66" s="83">
        <v>3.00719804953994</v>
      </c>
      <c r="AU66" s="83">
        <v>2.9577217823796</v>
      </c>
      <c r="AV66" s="83">
        <v>3.06579975879145</v>
      </c>
      <c r="AW66" s="83">
        <v>3.39867037977971</v>
      </c>
      <c r="AX66" s="83">
        <v>3.51748577044542</v>
      </c>
      <c r="AY66" s="83">
        <v>3.40431024739728</v>
      </c>
      <c r="AZ66" s="83">
        <v>3.50550891891953</v>
      </c>
      <c r="BA66" s="83">
        <v>3.82344124481083</v>
      </c>
      <c r="BB66" s="83">
        <v>3.63902173673225</v>
      </c>
      <c r="BC66" s="83">
        <v>4.35854361787735</v>
      </c>
      <c r="BD66" s="83">
        <v>4.11749635734357</v>
      </c>
      <c r="BE66" s="116">
        <v>3.59520956766118</v>
      </c>
      <c r="BF66" s="84">
        <v>-0.12923138734396</v>
      </c>
      <c r="BG66" s="84">
        <v>0.031922588778289</v>
      </c>
      <c r="BH66" s="84">
        <v>8.97291034710805E-4</v>
      </c>
    </row>
    <row r="67" spans="8:8" s="70" ht="10.2" customFormat="1">
      <c r="A67" s="80" t="s">
        <v>154</v>
      </c>
      <c r="B67" s="81">
        <v>168.324618026986</v>
      </c>
      <c r="C67" s="81">
        <v>180.255508083278</v>
      </c>
      <c r="D67" s="81">
        <v>196.393854861282</v>
      </c>
      <c r="E67" s="81">
        <v>209.334770699348</v>
      </c>
      <c r="F67" s="81">
        <v>222.581288810831</v>
      </c>
      <c r="G67" s="81">
        <v>245.084348234676</v>
      </c>
      <c r="H67" s="81">
        <v>259.892234824483</v>
      </c>
      <c r="I67" s="81">
        <v>281.892151035605</v>
      </c>
      <c r="J67" s="81">
        <v>303.066161716408</v>
      </c>
      <c r="K67" s="81">
        <v>333.061393872587</v>
      </c>
      <c r="L67" s="81">
        <v>348.783242112995</v>
      </c>
      <c r="M67" s="81">
        <v>358.449812076192</v>
      </c>
      <c r="N67" s="81">
        <v>372.132028411783</v>
      </c>
      <c r="O67" s="81">
        <v>394.789627746108</v>
      </c>
      <c r="P67" s="81">
        <v>401.892604262534</v>
      </c>
      <c r="Q67" s="81">
        <v>421.4674391002</v>
      </c>
      <c r="R67" s="81">
        <v>425.299893721209</v>
      </c>
      <c r="S67" s="81">
        <v>422.337085273786</v>
      </c>
      <c r="T67" s="81">
        <v>416.294119850933</v>
      </c>
      <c r="U67" s="81">
        <v>416.467206046016</v>
      </c>
      <c r="V67" s="81">
        <v>332.945738078669</v>
      </c>
      <c r="W67" s="81">
        <v>337.380426716259</v>
      </c>
      <c r="X67" s="81">
        <v>337.255309058788</v>
      </c>
      <c r="Y67" s="81">
        <v>337.325254793994</v>
      </c>
      <c r="Z67" s="81">
        <v>339.084971964238</v>
      </c>
      <c r="AA67" s="81">
        <v>336.229697166448</v>
      </c>
      <c r="AB67" s="81">
        <v>325.483908366556</v>
      </c>
      <c r="AC67" s="81">
        <v>305.588997289973</v>
      </c>
      <c r="AD67" s="81">
        <v>251.377</v>
      </c>
      <c r="AE67" s="81">
        <v>217.189628722954</v>
      </c>
      <c r="AF67" s="81">
        <v>191.432186187886</v>
      </c>
      <c r="AG67" s="81">
        <v>167.892258868618</v>
      </c>
      <c r="AH67" s="81">
        <v>165.380500942358</v>
      </c>
      <c r="AI67" s="81">
        <v>158.757806765686</v>
      </c>
      <c r="AJ67" s="81">
        <v>159.157639697206</v>
      </c>
      <c r="AK67" s="81">
        <v>157.570529872526</v>
      </c>
      <c r="AL67" s="81">
        <v>158.772997356817</v>
      </c>
      <c r="AM67" s="81">
        <v>154.485710433604</v>
      </c>
      <c r="AN67" s="81">
        <v>161.052072105</v>
      </c>
      <c r="AO67" s="81">
        <v>159.578606002472</v>
      </c>
      <c r="AP67" s="81">
        <v>159.541102979109</v>
      </c>
      <c r="AQ67" s="81">
        <v>167.031435692547</v>
      </c>
      <c r="AR67" s="81">
        <v>166.879125329965</v>
      </c>
      <c r="AS67" s="81">
        <v>169.784483170143</v>
      </c>
      <c r="AT67" s="81">
        <v>162.669264569364</v>
      </c>
      <c r="AU67" s="81">
        <v>166.358313340669</v>
      </c>
      <c r="AV67" s="81">
        <v>179.932301454671</v>
      </c>
      <c r="AW67" s="81">
        <v>185.805647102483</v>
      </c>
      <c r="AX67" s="81">
        <v>183.305598691038</v>
      </c>
      <c r="AY67" s="81">
        <v>191.625235445207</v>
      </c>
      <c r="AZ67" s="81">
        <v>187.096994648222</v>
      </c>
      <c r="BA67" s="81">
        <v>189.406658255728</v>
      </c>
      <c r="BB67" s="81">
        <v>190.612796736137</v>
      </c>
      <c r="BC67" s="81">
        <v>196.1177501521</v>
      </c>
      <c r="BD67" s="81">
        <v>198.277397586232</v>
      </c>
      <c r="BE67" s="81">
        <v>187.90804484922</v>
      </c>
      <c r="BF67" s="82">
        <v>-0.0548865520129865</v>
      </c>
      <c r="BG67" s="82">
        <v>0.0199920121450865</v>
      </c>
      <c r="BH67" s="82">
        <v>0.0468980182712763</v>
      </c>
    </row>
    <row r="68" spans="8:8">
      <c r="B68" s="76"/>
      <c r="C68" s="76"/>
      <c r="D68" s="76"/>
      <c r="E68" s="76"/>
      <c r="F68" s="76"/>
      <c r="G68" s="76"/>
      <c r="H68" s="76"/>
      <c r="I68" s="76"/>
      <c r="J68" s="76"/>
      <c r="K68" s="76"/>
      <c r="L68" s="76"/>
      <c r="M68" s="76"/>
      <c r="N68" s="76"/>
      <c r="O68" s="76"/>
      <c r="P68" s="76"/>
      <c r="Q68" s="76"/>
      <c r="R68" s="76"/>
      <c r="S68" s="76"/>
      <c r="T68" s="76"/>
      <c r="U68" s="76"/>
      <c r="V68" s="76"/>
      <c r="W68" s="76"/>
      <c r="X68" s="76"/>
      <c r="Y68" s="76"/>
      <c r="Z68" s="76"/>
      <c r="AA68" s="76"/>
      <c r="AB68" s="76"/>
      <c r="AC68" s="76"/>
      <c r="AD68" s="76"/>
      <c r="AE68" s="76"/>
      <c r="AF68" s="76"/>
      <c r="AG68" s="76"/>
      <c r="AH68" s="76"/>
      <c r="AI68" s="76"/>
      <c r="AJ68" s="76"/>
      <c r="AK68" s="76"/>
      <c r="AL68" s="76"/>
      <c r="AM68" s="76"/>
      <c r="AN68" s="76"/>
      <c r="AO68" s="76"/>
      <c r="AP68" s="76"/>
      <c r="AQ68" s="76"/>
      <c r="AR68" s="76"/>
      <c r="AS68" s="76"/>
      <c r="AT68" s="76"/>
      <c r="AU68" s="76"/>
      <c r="AV68" s="76"/>
      <c r="AW68" s="76"/>
      <c r="AX68" s="76"/>
      <c r="AY68" s="76"/>
      <c r="AZ68" s="76"/>
      <c r="BA68" s="76"/>
      <c r="BB68" s="76"/>
      <c r="BC68" s="76"/>
      <c r="BD68" s="76"/>
      <c r="BE68" s="115"/>
      <c r="BF68" s="79"/>
      <c r="BG68" s="79"/>
      <c r="BH68" s="79"/>
    </row>
    <row r="69" spans="8:8">
      <c r="A69" s="69" t="s">
        <v>155</v>
      </c>
      <c r="B69" s="76">
        <v>6.91139413990971</v>
      </c>
      <c r="C69" s="76">
        <v>7.56412432452505</v>
      </c>
      <c r="D69" s="76">
        <v>8.36216822400879</v>
      </c>
      <c r="E69" s="76">
        <v>9.22547007345032</v>
      </c>
      <c r="F69" s="76">
        <v>10.0670221669683</v>
      </c>
      <c r="G69" s="76">
        <v>10.8747068809377</v>
      </c>
      <c r="H69" s="76">
        <v>11.9005791749151</v>
      </c>
      <c r="I69" s="76">
        <v>13.2221473781402</v>
      </c>
      <c r="J69" s="76">
        <v>15.8708558357736</v>
      </c>
      <c r="K69" s="76">
        <v>18.4302880291849</v>
      </c>
      <c r="L69" s="76">
        <v>21.5628307767519</v>
      </c>
      <c r="M69" s="76">
        <v>24.461881657538</v>
      </c>
      <c r="N69" s="76">
        <v>28.3340215577658</v>
      </c>
      <c r="O69" s="76">
        <v>28.4255321048986</v>
      </c>
      <c r="P69" s="76">
        <v>29.874739136999</v>
      </c>
      <c r="Q69" s="76">
        <v>27.6354923006624</v>
      </c>
      <c r="R69" s="76">
        <v>27.5568001505403</v>
      </c>
      <c r="S69" s="76">
        <v>29.9788833851282</v>
      </c>
      <c r="T69" s="76">
        <v>36.4614404924278</v>
      </c>
      <c r="U69" s="76">
        <v>39.4906625715261</v>
      </c>
      <c r="V69" s="76">
        <v>43.3783618665723</v>
      </c>
      <c r="W69" s="76">
        <v>40.0691087394146</v>
      </c>
      <c r="X69" s="76">
        <v>41.7514030901994</v>
      </c>
      <c r="Y69" s="76">
        <v>41.8979986545808</v>
      </c>
      <c r="Z69" s="76">
        <v>44.9063475532261</v>
      </c>
      <c r="AA69" s="76">
        <v>46.3036632257315</v>
      </c>
      <c r="AB69" s="76">
        <v>49.0568858659246</v>
      </c>
      <c r="AC69" s="76">
        <v>52.7001975277695</v>
      </c>
      <c r="AD69" s="76">
        <v>57.8566136210269</v>
      </c>
      <c r="AE69" s="76">
        <v>59.7153837571481</v>
      </c>
      <c r="AF69" s="76">
        <v>58.7329632623759</v>
      </c>
      <c r="AG69" s="76">
        <v>61.6298214355138</v>
      </c>
      <c r="AH69" s="76">
        <v>63.2983178381462</v>
      </c>
      <c r="AI69" s="76">
        <v>61.3434302602783</v>
      </c>
      <c r="AJ69" s="76">
        <v>62.7542248091742</v>
      </c>
      <c r="AK69" s="76">
        <v>64.6244418703174</v>
      </c>
      <c r="AL69" s="76">
        <v>66.6031223934477</v>
      </c>
      <c r="AM69" s="76">
        <v>67.0606670376358</v>
      </c>
      <c r="AN69" s="76">
        <v>67.2620942565829</v>
      </c>
      <c r="AO69" s="76">
        <v>70.5231082826648</v>
      </c>
      <c r="AP69" s="76">
        <v>75.6384658377513</v>
      </c>
      <c r="AQ69" s="76">
        <v>82.4820043390659</v>
      </c>
      <c r="AR69" s="76">
        <v>83.2388688793526</v>
      </c>
      <c r="AS69" s="76">
        <v>85.6580533581748</v>
      </c>
      <c r="AT69" s="76">
        <v>83.1242786639745</v>
      </c>
      <c r="AU69" s="76">
        <v>77.3661256113313</v>
      </c>
      <c r="AV69" s="76">
        <v>78.8888701462966</v>
      </c>
      <c r="AW69" s="76">
        <v>81.3593672467658</v>
      </c>
      <c r="AX69" s="76">
        <v>86.738466517305</v>
      </c>
      <c r="AY69" s="76">
        <v>80.166095533932</v>
      </c>
      <c r="AZ69" s="76">
        <v>70.4456037136631</v>
      </c>
      <c r="BA69" s="76">
        <v>69.9673499057706</v>
      </c>
      <c r="BB69" s="76">
        <v>70.8937167576314</v>
      </c>
      <c r="BC69" s="76">
        <v>74.1249261941082</v>
      </c>
      <c r="BD69" s="76">
        <v>80.1623993510335</v>
      </c>
      <c r="BE69" s="115">
        <v>75.3173884510391</v>
      </c>
      <c r="BF69" s="79">
        <v>-0.0630070476336915</v>
      </c>
      <c r="BG69" s="79">
        <v>-0.00362165117388968</v>
      </c>
      <c r="BH69" s="79">
        <v>0.0187976851260198</v>
      </c>
    </row>
    <row r="70" spans="8:8">
      <c r="A70" s="69" t="s">
        <v>156</v>
      </c>
      <c r="B70" s="76">
        <v>1.32122177092815</v>
      </c>
      <c r="C70" s="76">
        <v>1.42989400933307</v>
      </c>
      <c r="D70" s="76">
        <v>1.54806846176496</v>
      </c>
      <c r="E70" s="76">
        <v>1.6781790591774</v>
      </c>
      <c r="F70" s="76">
        <v>1.81416709242672</v>
      </c>
      <c r="G70" s="76">
        <v>2.43799212292206</v>
      </c>
      <c r="H70" s="76">
        <v>2.61254518568421</v>
      </c>
      <c r="I70" s="76">
        <v>3.23956684350877</v>
      </c>
      <c r="J70" s="76">
        <v>3.135382752</v>
      </c>
      <c r="K70" s="76">
        <v>3.10313368701754</v>
      </c>
      <c r="L70" s="76">
        <v>3.08447312336842</v>
      </c>
      <c r="M70" s="76">
        <v>3.83928194301754</v>
      </c>
      <c r="N70" s="76">
        <v>4.48522779845614</v>
      </c>
      <c r="O70" s="76">
        <v>4.21024512187706</v>
      </c>
      <c r="P70" s="76">
        <v>5.07117179158354</v>
      </c>
      <c r="Q70" s="76">
        <v>6.7570559225519</v>
      </c>
      <c r="R70" s="76">
        <v>7.25469036793071</v>
      </c>
      <c r="S70" s="76">
        <v>7.53859949170325</v>
      </c>
      <c r="T70" s="76">
        <v>8.61500937618317</v>
      </c>
      <c r="U70" s="76">
        <v>9.39933250896641</v>
      </c>
      <c r="V70" s="76">
        <v>11.021229306209</v>
      </c>
      <c r="W70" s="76">
        <v>11.7766705210357</v>
      </c>
      <c r="X70" s="76">
        <v>12.1856371882122</v>
      </c>
      <c r="Y70" s="76">
        <v>13.3111079602177</v>
      </c>
      <c r="Z70" s="76">
        <v>14.8592652681328</v>
      </c>
      <c r="AA70" s="76">
        <v>14.8049762362732</v>
      </c>
      <c r="AB70" s="76">
        <v>11.0208107605138</v>
      </c>
      <c r="AC70" s="76">
        <v>17.5196155994448</v>
      </c>
      <c r="AD70" s="76">
        <v>24.5841391188952</v>
      </c>
      <c r="AE70" s="76">
        <v>28.2226164095888</v>
      </c>
      <c r="AF70" s="76">
        <v>27.4102412392739</v>
      </c>
      <c r="AG70" s="76">
        <v>28.5508566138576</v>
      </c>
      <c r="AH70" s="76">
        <v>34.5332350246296</v>
      </c>
      <c r="AI70" s="76">
        <v>22.8928790242473</v>
      </c>
      <c r="AJ70" s="76">
        <v>16.3786152495428</v>
      </c>
      <c r="AK70" s="76">
        <v>21.8054836426392</v>
      </c>
      <c r="AL70" s="76">
        <v>25.2925663071218</v>
      </c>
      <c r="AM70" s="76">
        <v>23.7717896596745</v>
      </c>
      <c r="AN70" s="76">
        <v>22.5528731379295</v>
      </c>
      <c r="AO70" s="76">
        <v>24.3475803771452</v>
      </c>
      <c r="AP70" s="76">
        <v>22.8634943546688</v>
      </c>
      <c r="AQ70" s="76">
        <v>23.5412245997337</v>
      </c>
      <c r="AR70" s="76">
        <v>22.5295867237002</v>
      </c>
      <c r="AS70" s="76">
        <v>22.2567074058521</v>
      </c>
      <c r="AT70" s="76">
        <v>25.5275163669231</v>
      </c>
      <c r="AU70" s="76">
        <v>27.1734099574375</v>
      </c>
      <c r="AV70" s="76">
        <v>29.9937165578312</v>
      </c>
      <c r="AW70" s="76">
        <v>31.9223469966301</v>
      </c>
      <c r="AX70" s="76">
        <v>34.3602106093024</v>
      </c>
      <c r="AY70" s="76">
        <v>32.8970182420417</v>
      </c>
      <c r="AZ70" s="76">
        <v>33.3350359544629</v>
      </c>
      <c r="BA70" s="76">
        <v>36.9496533484819</v>
      </c>
      <c r="BB70" s="76">
        <v>35.0349865806233</v>
      </c>
      <c r="BC70" s="76">
        <v>34.1873415079239</v>
      </c>
      <c r="BD70" s="76">
        <v>34.4886754455097</v>
      </c>
      <c r="BE70" s="115">
        <v>30.2269763652282</v>
      </c>
      <c r="BF70" s="79">
        <v>-0.125962693298074</v>
      </c>
      <c r="BG70" s="79">
        <v>0.030544607715665</v>
      </c>
      <c r="BH70" s="79">
        <v>0.00754403724970583</v>
      </c>
    </row>
    <row r="71" spans="8:8">
      <c r="A71" s="69" t="s">
        <v>157</v>
      </c>
      <c r="B71" s="76">
        <v>3.87809026624733</v>
      </c>
      <c r="C71" s="76">
        <v>4.04491141729334</v>
      </c>
      <c r="D71" s="76">
        <v>4.21617683476648</v>
      </c>
      <c r="E71" s="76">
        <v>4.39626794414622</v>
      </c>
      <c r="F71" s="76">
        <v>4.58472574972724</v>
      </c>
      <c r="G71" s="76">
        <v>4.77992364918336</v>
      </c>
      <c r="H71" s="76">
        <v>4.985</v>
      </c>
      <c r="I71" s="76">
        <v>5.208</v>
      </c>
      <c r="J71" s="76">
        <v>5.509</v>
      </c>
      <c r="K71" s="76">
        <v>5.62</v>
      </c>
      <c r="L71" s="76">
        <v>5.795</v>
      </c>
      <c r="M71" s="76">
        <v>6.121</v>
      </c>
      <c r="N71" s="76">
        <v>6.397</v>
      </c>
      <c r="O71" s="76">
        <v>6.821</v>
      </c>
      <c r="P71" s="76">
        <v>7.481</v>
      </c>
      <c r="Q71" s="76">
        <v>8.01</v>
      </c>
      <c r="R71" s="76">
        <v>8.154</v>
      </c>
      <c r="S71" s="76">
        <v>7.887</v>
      </c>
      <c r="T71" s="76">
        <v>7.437</v>
      </c>
      <c r="U71" s="76">
        <v>6.918</v>
      </c>
      <c r="V71" s="76">
        <v>6.508</v>
      </c>
      <c r="W71" s="76">
        <v>6.748</v>
      </c>
      <c r="X71" s="76">
        <v>7.557</v>
      </c>
      <c r="Y71" s="76">
        <v>8.354</v>
      </c>
      <c r="Z71" s="76">
        <v>8.571</v>
      </c>
      <c r="AA71" s="76">
        <v>8.878</v>
      </c>
      <c r="AB71" s="76">
        <v>9.11</v>
      </c>
      <c r="AC71" s="76">
        <v>9.582</v>
      </c>
      <c r="AD71" s="76">
        <v>9.949</v>
      </c>
      <c r="AE71" s="76">
        <v>11.009</v>
      </c>
      <c r="AF71" s="76">
        <v>12.362</v>
      </c>
      <c r="AG71" s="76">
        <v>12.385</v>
      </c>
      <c r="AH71" s="76">
        <v>11.677723724</v>
      </c>
      <c r="AI71" s="76">
        <v>12.418905006</v>
      </c>
      <c r="AJ71" s="76">
        <v>13.227713387</v>
      </c>
      <c r="AK71" s="76">
        <v>13.52668685</v>
      </c>
      <c r="AL71" s="76">
        <v>12.5142707822391</v>
      </c>
      <c r="AM71" s="76">
        <v>12.355946444324</v>
      </c>
      <c r="AN71" s="76">
        <v>12.629319772684</v>
      </c>
      <c r="AO71" s="76">
        <v>11.844873718595</v>
      </c>
      <c r="AP71" s="76">
        <v>12.1857948046544</v>
      </c>
      <c r="AQ71" s="76">
        <v>11.7442181823015</v>
      </c>
      <c r="AR71" s="76">
        <v>12.340364211</v>
      </c>
      <c r="AS71" s="76">
        <v>12.0111308350357</v>
      </c>
      <c r="AT71" s="76">
        <v>10.801333901487</v>
      </c>
      <c r="AU71" s="76">
        <v>11.2131337</v>
      </c>
      <c r="AV71" s="76">
        <v>11.84397556</v>
      </c>
      <c r="AW71" s="76">
        <v>13.945218483442</v>
      </c>
      <c r="AX71" s="76">
        <v>10.2739670236767</v>
      </c>
      <c r="AY71" s="76">
        <v>9.73694772378711</v>
      </c>
      <c r="AZ71" s="76">
        <v>10.3614366502411</v>
      </c>
      <c r="BA71" s="76">
        <v>10.5837770379984</v>
      </c>
      <c r="BB71" s="76">
        <v>11.6441678766791</v>
      </c>
      <c r="BC71" s="76">
        <v>11.4307819108685</v>
      </c>
      <c r="BD71" s="76">
        <v>11.6204208347</v>
      </c>
      <c r="BE71" s="115">
        <v>9.77864760799531</v>
      </c>
      <c r="BF71" s="79">
        <v>-0.160793732834566</v>
      </c>
      <c r="BG71" s="79">
        <v>0.00733621224116265</v>
      </c>
      <c r="BH71" s="79">
        <v>0.00244055114594014</v>
      </c>
    </row>
    <row r="72" spans="8:8">
      <c r="A72" s="69" t="s">
        <v>158</v>
      </c>
      <c r="B72" s="76">
        <v>5.28170415521723</v>
      </c>
      <c r="C72" s="76">
        <v>5.13862321945785</v>
      </c>
      <c r="D72" s="76">
        <v>4.9998030560713</v>
      </c>
      <c r="E72" s="76">
        <v>4.86626182695878</v>
      </c>
      <c r="F72" s="76">
        <v>4.7370911548459</v>
      </c>
      <c r="G72" s="76">
        <v>4.61235474192351</v>
      </c>
      <c r="H72" s="76">
        <v>4.534</v>
      </c>
      <c r="I72" s="76">
        <v>4.888</v>
      </c>
      <c r="J72" s="76">
        <v>4.621</v>
      </c>
      <c r="K72" s="76">
        <v>4.225</v>
      </c>
      <c r="L72" s="76">
        <v>3.282</v>
      </c>
      <c r="M72" s="76">
        <v>3.888</v>
      </c>
      <c r="N72" s="76">
        <v>3.762</v>
      </c>
      <c r="O72" s="76">
        <v>4.055</v>
      </c>
      <c r="P72" s="76">
        <v>4.548</v>
      </c>
      <c r="Q72" s="76">
        <v>3.889</v>
      </c>
      <c r="R72" s="76">
        <v>5.466</v>
      </c>
      <c r="S72" s="76">
        <v>6.168</v>
      </c>
      <c r="T72" s="76">
        <v>6.778</v>
      </c>
      <c r="U72" s="76">
        <v>7.126</v>
      </c>
      <c r="V72" s="76">
        <v>6.853</v>
      </c>
      <c r="W72" s="76">
        <v>7.112</v>
      </c>
      <c r="X72" s="76">
        <v>6.969</v>
      </c>
      <c r="Y72" s="76">
        <v>6.666</v>
      </c>
      <c r="Z72" s="76">
        <v>6.512</v>
      </c>
      <c r="AA72" s="76">
        <v>4.371</v>
      </c>
      <c r="AB72" s="76">
        <v>3.574</v>
      </c>
      <c r="AC72" s="76">
        <v>4.858</v>
      </c>
      <c r="AD72" s="76">
        <v>4.124</v>
      </c>
      <c r="AE72" s="76">
        <v>5.113</v>
      </c>
      <c r="AF72" s="76">
        <v>5.312</v>
      </c>
      <c r="AG72" s="76">
        <v>5.146</v>
      </c>
      <c r="AH72" s="76">
        <v>5.667</v>
      </c>
      <c r="AI72" s="76">
        <v>8.514</v>
      </c>
      <c r="AJ72" s="76">
        <v>9.804</v>
      </c>
      <c r="AK72" s="76">
        <v>10.22001</v>
      </c>
      <c r="AL72" s="76">
        <v>10.4885345258621</v>
      </c>
      <c r="AM72" s="76">
        <v>12.1931151860465</v>
      </c>
      <c r="AN72" s="76">
        <v>14.8450756516854</v>
      </c>
      <c r="AO72" s="76">
        <v>16.8548513710217</v>
      </c>
      <c r="AP72" s="76">
        <v>18.3990232776776</v>
      </c>
      <c r="AQ72" s="76">
        <v>17.0949228594188</v>
      </c>
      <c r="AR72" s="76">
        <v>17.2448837190543</v>
      </c>
      <c r="AS72" s="76">
        <v>18.1914143863765</v>
      </c>
      <c r="AT72" s="76">
        <v>18.7823265058732</v>
      </c>
      <c r="AU72" s="76">
        <v>21.0849861032192</v>
      </c>
      <c r="AV72" s="76">
        <v>20.4116199668676</v>
      </c>
      <c r="AW72" s="76">
        <v>20.2880675774459</v>
      </c>
      <c r="AX72" s="76">
        <v>20.6098922775985</v>
      </c>
      <c r="AY72" s="76">
        <v>21.1928037893789</v>
      </c>
      <c r="AZ72" s="76">
        <v>20.0781015691033</v>
      </c>
      <c r="BA72" s="76">
        <v>19.3659616096624</v>
      </c>
      <c r="BB72" s="76">
        <v>20.2663962437138</v>
      </c>
      <c r="BC72" s="76">
        <v>20.1425448751884</v>
      </c>
      <c r="BD72" s="76">
        <v>18.9808056467253</v>
      </c>
      <c r="BE72" s="115">
        <v>17.5573071522464</v>
      </c>
      <c r="BF72" s="79">
        <v>-0.0775240686004141</v>
      </c>
      <c r="BG72" s="79">
        <v>0.00105174181414025</v>
      </c>
      <c r="BH72" s="79">
        <v>0.00438194603259892</v>
      </c>
    </row>
    <row r="73" spans="8:8">
      <c r="A73" s="69" t="s">
        <v>159</v>
      </c>
      <c r="B73" s="76">
        <v>0.442</v>
      </c>
      <c r="C73" s="76">
        <v>0.461</v>
      </c>
      <c r="D73" s="76">
        <v>0.481</v>
      </c>
      <c r="E73" s="76">
        <v>0.503</v>
      </c>
      <c r="F73" s="76">
        <v>0.524</v>
      </c>
      <c r="G73" s="76">
        <v>0.548</v>
      </c>
      <c r="H73" s="76">
        <v>1.335</v>
      </c>
      <c r="I73" s="76">
        <v>1.526</v>
      </c>
      <c r="J73" s="76">
        <v>1.326</v>
      </c>
      <c r="K73" s="76">
        <v>1.214</v>
      </c>
      <c r="L73" s="76">
        <v>1.102</v>
      </c>
      <c r="M73" s="76">
        <v>1.264</v>
      </c>
      <c r="N73" s="76">
        <v>1.21</v>
      </c>
      <c r="O73" s="76">
        <v>1.151</v>
      </c>
      <c r="P73" s="76">
        <v>1.189</v>
      </c>
      <c r="Q73" s="76">
        <v>0.885</v>
      </c>
      <c r="R73" s="76">
        <v>0.867</v>
      </c>
      <c r="S73" s="76">
        <v>1.319</v>
      </c>
      <c r="T73" s="76">
        <v>0.992</v>
      </c>
      <c r="U73" s="76">
        <v>1.646</v>
      </c>
      <c r="V73" s="76">
        <v>1.412</v>
      </c>
      <c r="W73" s="76">
        <v>0.968</v>
      </c>
      <c r="X73" s="76">
        <v>1.124</v>
      </c>
      <c r="Y73" s="76">
        <v>1.013</v>
      </c>
      <c r="Z73" s="76">
        <v>1.349</v>
      </c>
      <c r="AA73" s="76">
        <v>2.045</v>
      </c>
      <c r="AB73" s="76">
        <v>3.404</v>
      </c>
      <c r="AC73" s="76">
        <v>2.993</v>
      </c>
      <c r="AD73" s="76">
        <v>2.85</v>
      </c>
      <c r="AE73" s="76">
        <v>2.485</v>
      </c>
      <c r="AF73" s="76">
        <v>2.74</v>
      </c>
      <c r="AG73" s="76">
        <v>2.635</v>
      </c>
      <c r="AH73" s="76">
        <v>2.304</v>
      </c>
      <c r="AI73" s="76">
        <v>2.312</v>
      </c>
      <c r="AJ73" s="76">
        <v>2.983</v>
      </c>
      <c r="AK73" s="76">
        <v>3.185</v>
      </c>
      <c r="AL73" s="76">
        <v>3.548</v>
      </c>
      <c r="AM73" s="76">
        <v>4.16421669345051</v>
      </c>
      <c r="AN73" s="76">
        <v>3.99174728590518</v>
      </c>
      <c r="AO73" s="76">
        <v>3.90043538859163</v>
      </c>
      <c r="AP73" s="76">
        <v>4.34314741591609</v>
      </c>
      <c r="AQ73" s="76">
        <v>4.505588228977</v>
      </c>
      <c r="AR73" s="76">
        <v>4.29930778018476</v>
      </c>
      <c r="AS73" s="76">
        <v>5.85215998809414</v>
      </c>
      <c r="AT73" s="76">
        <v>5.56117497072356</v>
      </c>
      <c r="AU73" s="76">
        <v>6.34750348329672</v>
      </c>
      <c r="AV73" s="76">
        <v>6.63677326531722</v>
      </c>
      <c r="AW73" s="76">
        <v>7.20701559786827</v>
      </c>
      <c r="AX73" s="76">
        <v>8.36540713736201</v>
      </c>
      <c r="AY73" s="76">
        <v>8.57930544571331</v>
      </c>
      <c r="AZ73" s="76">
        <v>8.62477072210165</v>
      </c>
      <c r="BA73" s="76">
        <v>8.85361920628955</v>
      </c>
      <c r="BB73" s="76">
        <v>10.5504141521915</v>
      </c>
      <c r="BC73" s="76">
        <v>10.7583411506232</v>
      </c>
      <c r="BD73" s="76">
        <v>11.1088951268502</v>
      </c>
      <c r="BE73" s="115">
        <v>9.69588197913937</v>
      </c>
      <c r="BF73" s="79">
        <v>-0.129581260070489</v>
      </c>
      <c r="BG73" s="79">
        <v>0.0716437384275437</v>
      </c>
      <c r="BH73" s="79">
        <v>0.00241989453181043</v>
      </c>
    </row>
    <row r="74" spans="8:8">
      <c r="A74" s="69" t="s">
        <v>160</v>
      </c>
      <c r="B74" s="76">
        <v>0.047</v>
      </c>
      <c r="C74" s="76">
        <v>0.047</v>
      </c>
      <c r="D74" s="76">
        <v>0.071</v>
      </c>
      <c r="E74" s="76">
        <v>0.092</v>
      </c>
      <c r="F74" s="76">
        <v>0.107</v>
      </c>
      <c r="G74" s="76">
        <v>0.093</v>
      </c>
      <c r="H74" s="76">
        <v>0.089</v>
      </c>
      <c r="I74" s="76">
        <v>0.106</v>
      </c>
      <c r="J74" s="76">
        <v>0.138</v>
      </c>
      <c r="K74" s="76">
        <v>0.188</v>
      </c>
      <c r="L74" s="76">
        <v>0.224</v>
      </c>
      <c r="M74" s="76">
        <v>0.308</v>
      </c>
      <c r="N74" s="76">
        <v>0.41</v>
      </c>
      <c r="O74" s="76">
        <v>0.398</v>
      </c>
      <c r="P74" s="76">
        <v>0.432</v>
      </c>
      <c r="Q74" s="76">
        <v>0.348686138997029</v>
      </c>
      <c r="R74" s="76">
        <v>0.495712001644158</v>
      </c>
      <c r="S74" s="76">
        <v>0.551053319009427</v>
      </c>
      <c r="T74" s="76">
        <v>0.60043434752411</v>
      </c>
      <c r="U74" s="76">
        <v>0.706442480752082</v>
      </c>
      <c r="V74" s="76">
        <v>0.755190492071477</v>
      </c>
      <c r="W74" s="76">
        <v>0.948313857091413</v>
      </c>
      <c r="X74" s="76">
        <v>0.925313857091413</v>
      </c>
      <c r="Y74" s="76">
        <v>1.0191742510814</v>
      </c>
      <c r="Z74" s="76">
        <v>1.06475725701874</v>
      </c>
      <c r="AA74" s="76">
        <v>1.07750618686145</v>
      </c>
      <c r="AB74" s="76">
        <v>0.937978268079728</v>
      </c>
      <c r="AC74" s="76">
        <v>1.07600071069738</v>
      </c>
      <c r="AD74" s="76">
        <v>1.14731061842374</v>
      </c>
      <c r="AE74" s="76">
        <v>1.32524545399613</v>
      </c>
      <c r="AF74" s="76">
        <v>1.28824329339814</v>
      </c>
      <c r="AG74" s="76">
        <v>1.41696256330694</v>
      </c>
      <c r="AH74" s="76">
        <v>1.69637162528142</v>
      </c>
      <c r="AI74" s="76">
        <v>1.80231018342378</v>
      </c>
      <c r="AJ74" s="76">
        <v>1.70385822778733</v>
      </c>
      <c r="AK74" s="76">
        <v>1.67419068971847</v>
      </c>
      <c r="AL74" s="76">
        <v>1.89898669551237</v>
      </c>
      <c r="AM74" s="76">
        <v>2.16816685001374</v>
      </c>
      <c r="AN74" s="76">
        <v>2.51974824755888</v>
      </c>
      <c r="AO74" s="76">
        <v>3.12458781816834</v>
      </c>
      <c r="AP74" s="76">
        <v>3.4431281091776</v>
      </c>
      <c r="AQ74" s="76">
        <v>4.46549912088114</v>
      </c>
      <c r="AR74" s="76">
        <v>4.97738950722852</v>
      </c>
      <c r="AS74" s="76">
        <v>6.02996717328696</v>
      </c>
      <c r="AT74" s="76">
        <v>5.87883138021748</v>
      </c>
      <c r="AU74" s="76">
        <v>6.25981758147555</v>
      </c>
      <c r="AV74" s="76">
        <v>7.90546235007548</v>
      </c>
      <c r="AW74" s="76">
        <v>8.34684622945724</v>
      </c>
      <c r="AX74" s="76">
        <v>10.0064418322219</v>
      </c>
      <c r="AY74" s="76">
        <v>10.5817772386666</v>
      </c>
      <c r="AZ74" s="76">
        <v>12.5421851086671</v>
      </c>
      <c r="BA74" s="76">
        <v>13.1388250172256</v>
      </c>
      <c r="BB74" s="76">
        <v>11.7845750257486</v>
      </c>
      <c r="BC74" s="76">
        <v>12.0738175626205</v>
      </c>
      <c r="BD74" s="76">
        <v>13.2948801743944</v>
      </c>
      <c r="BE74" s="115">
        <v>9.85801139903767</v>
      </c>
      <c r="BF74" s="79">
        <v>-0.260536626678466</v>
      </c>
      <c r="BG74" s="79">
        <v>0.0850239944544804</v>
      </c>
      <c r="BH74" s="79">
        <v>0.00246035873068389</v>
      </c>
    </row>
    <row r="75" spans="8:8">
      <c r="A75" s="69" t="s">
        <v>161</v>
      </c>
      <c r="B75" s="76">
        <v>19.577</v>
      </c>
      <c r="C75" s="76">
        <v>19.745</v>
      </c>
      <c r="D75" s="76">
        <v>19.913</v>
      </c>
      <c r="E75" s="76">
        <v>20.083</v>
      </c>
      <c r="F75" s="76">
        <v>20.255</v>
      </c>
      <c r="G75" s="76">
        <v>21.040169127741</v>
      </c>
      <c r="H75" s="76">
        <v>21.2816225766221</v>
      </c>
      <c r="I75" s="76">
        <v>22.7424995190865</v>
      </c>
      <c r="J75" s="76">
        <v>24.1208908377547</v>
      </c>
      <c r="K75" s="76">
        <v>25.2893442866359</v>
      </c>
      <c r="L75" s="76">
        <v>19.2798417794225</v>
      </c>
      <c r="M75" s="76">
        <v>22.4735809122442</v>
      </c>
      <c r="N75" s="76">
        <v>26.0296965568956</v>
      </c>
      <c r="O75" s="76">
        <v>28.1228604416732</v>
      </c>
      <c r="P75" s="76">
        <v>34.0119232223853</v>
      </c>
      <c r="Q75" s="76">
        <v>27.7224566672361</v>
      </c>
      <c r="R75" s="76">
        <v>33.3706190611992</v>
      </c>
      <c r="S75" s="76">
        <v>37.1334936711482</v>
      </c>
      <c r="T75" s="76">
        <v>41.2275250724565</v>
      </c>
      <c r="U75" s="76">
        <v>45.9706752057273</v>
      </c>
      <c r="V75" s="76">
        <v>46.7547076803753</v>
      </c>
      <c r="W75" s="76">
        <v>45.9768555818207</v>
      </c>
      <c r="X75" s="76">
        <v>48.7662538802625</v>
      </c>
      <c r="Y75" s="76">
        <v>50.0668969263048</v>
      </c>
      <c r="Z75" s="76">
        <v>48.1227254578876</v>
      </c>
      <c r="AA75" s="76">
        <v>51.2083189306326</v>
      </c>
      <c r="AB75" s="76">
        <v>53.5326964603649</v>
      </c>
      <c r="AC75" s="76">
        <v>51.810629207255</v>
      </c>
      <c r="AD75" s="76">
        <v>52.1219333883095</v>
      </c>
      <c r="AE75" s="76">
        <v>62.9679554662756</v>
      </c>
      <c r="AF75" s="76">
        <v>60.2229057338047</v>
      </c>
      <c r="AG75" s="76">
        <v>62.149305201732</v>
      </c>
      <c r="AH75" s="76">
        <v>63.218858215605</v>
      </c>
      <c r="AI75" s="76">
        <v>67.3846784103859</v>
      </c>
      <c r="AJ75" s="76">
        <v>69.8508994026314</v>
      </c>
      <c r="AK75" s="76">
        <v>72.0741187044038</v>
      </c>
      <c r="AL75" s="76">
        <v>75.9068043294908</v>
      </c>
      <c r="AM75" s="76">
        <v>78.2335419258492</v>
      </c>
      <c r="AN75" s="76">
        <v>82.9043119812693</v>
      </c>
      <c r="AO75" s="76">
        <v>89.565547859495</v>
      </c>
      <c r="AP75" s="76">
        <v>89.2503426282389</v>
      </c>
      <c r="AQ75" s="76">
        <v>93.4036157528274</v>
      </c>
      <c r="AR75" s="76">
        <v>99.4780978193051</v>
      </c>
      <c r="AS75" s="76">
        <v>110.104777307834</v>
      </c>
      <c r="AT75" s="76">
        <v>120.169862152087</v>
      </c>
      <c r="AU75" s="76">
        <v>132.070664083946</v>
      </c>
      <c r="AV75" s="76">
        <v>138.579663759699</v>
      </c>
      <c r="AW75" s="76">
        <v>145.630629488736</v>
      </c>
      <c r="AX75" s="76">
        <v>146.104211545044</v>
      </c>
      <c r="AY75" s="76">
        <v>160.904801055002</v>
      </c>
      <c r="AZ75" s="76">
        <v>166.972273147339</v>
      </c>
      <c r="BA75" s="76">
        <v>164.655041182947</v>
      </c>
      <c r="BB75" s="76">
        <v>160.691953544038</v>
      </c>
      <c r="BC75" s="76">
        <v>151.691982518648</v>
      </c>
      <c r="BD75" s="76">
        <v>153.202726092046</v>
      </c>
      <c r="BE75" s="115">
        <v>150.019844086667</v>
      </c>
      <c r="BF75" s="79">
        <v>-0.0234510989550529</v>
      </c>
      <c r="BG75" s="79">
        <v>0.0245828756383424</v>
      </c>
      <c r="BH75" s="79">
        <v>0.037441895554158</v>
      </c>
    </row>
    <row r="76" spans="8:8">
      <c r="A76" s="69" t="s">
        <v>162</v>
      </c>
      <c r="B76" s="76">
        <v>0.0695700912455884</v>
      </c>
      <c r="C76" s="76">
        <v>0.0742519906171989</v>
      </c>
      <c r="D76" s="76">
        <v>0.0797872191615736</v>
      </c>
      <c r="E76" s="76">
        <v>0.0891282821599642</v>
      </c>
      <c r="F76" s="76">
        <v>0.0990397153920841</v>
      </c>
      <c r="G76" s="76">
        <v>0.115239747836916</v>
      </c>
      <c r="H76" s="76">
        <v>0.136</v>
      </c>
      <c r="I76" s="76">
        <v>0.179</v>
      </c>
      <c r="J76" s="76">
        <v>0.28</v>
      </c>
      <c r="K76" s="76">
        <v>0.388</v>
      </c>
      <c r="L76" s="76">
        <v>0.629</v>
      </c>
      <c r="M76" s="76">
        <v>0.931</v>
      </c>
      <c r="N76" s="76">
        <v>1.393</v>
      </c>
      <c r="O76" s="76">
        <v>1.537</v>
      </c>
      <c r="P76" s="76">
        <v>2.095</v>
      </c>
      <c r="Q76" s="76">
        <v>5.071</v>
      </c>
      <c r="R76" s="76">
        <v>5.498</v>
      </c>
      <c r="S76" s="76">
        <v>6.087</v>
      </c>
      <c r="T76" s="76">
        <v>6.085</v>
      </c>
      <c r="U76" s="76">
        <v>6.966</v>
      </c>
      <c r="V76" s="76">
        <v>8.713</v>
      </c>
      <c r="W76" s="76">
        <v>10.55</v>
      </c>
      <c r="X76" s="76">
        <v>11.535</v>
      </c>
      <c r="Y76" s="76">
        <v>13.848</v>
      </c>
      <c r="Z76" s="76">
        <v>14.531</v>
      </c>
      <c r="AA76" s="76">
        <v>15.207</v>
      </c>
      <c r="AB76" s="76">
        <v>18.863</v>
      </c>
      <c r="AC76" s="76">
        <v>19.0</v>
      </c>
      <c r="AD76" s="76">
        <v>19.671</v>
      </c>
      <c r="AE76" s="76">
        <v>20.651</v>
      </c>
      <c r="AF76" s="76">
        <v>20.63</v>
      </c>
      <c r="AG76" s="76">
        <v>19.935</v>
      </c>
      <c r="AH76" s="76">
        <v>20.254</v>
      </c>
      <c r="AI76" s="76">
        <v>20.174</v>
      </c>
      <c r="AJ76" s="76">
        <v>19.655</v>
      </c>
      <c r="AK76" s="76">
        <v>19.386</v>
      </c>
      <c r="AL76" s="76">
        <v>19.099</v>
      </c>
      <c r="AM76" s="76">
        <v>19.684</v>
      </c>
      <c r="AN76" s="76">
        <v>21.824</v>
      </c>
      <c r="AO76" s="76">
        <v>23.633</v>
      </c>
      <c r="AP76" s="76">
        <v>24.634</v>
      </c>
      <c r="AQ76" s="76">
        <v>26.518</v>
      </c>
      <c r="AR76" s="76">
        <v>28.388</v>
      </c>
      <c r="AS76" s="76">
        <v>29.843</v>
      </c>
      <c r="AT76" s="76">
        <v>28.992</v>
      </c>
      <c r="AU76" s="76">
        <v>31.034</v>
      </c>
      <c r="AV76" s="76">
        <v>33.223276</v>
      </c>
      <c r="AW76" s="76">
        <v>34.809972</v>
      </c>
      <c r="AX76" s="76">
        <v>38.634463</v>
      </c>
      <c r="AY76" s="76">
        <v>38.362037</v>
      </c>
      <c r="AZ76" s="76">
        <v>41.680359</v>
      </c>
      <c r="BA76" s="76">
        <v>45.22458</v>
      </c>
      <c r="BB76" s="76">
        <v>44.769384921875</v>
      </c>
      <c r="BC76" s="76">
        <v>44.438127</v>
      </c>
      <c r="BD76" s="76">
        <v>42.6725310659568</v>
      </c>
      <c r="BE76" s="115">
        <v>34.7385491931208</v>
      </c>
      <c r="BF76" s="79">
        <v>-0.188151387815731</v>
      </c>
      <c r="BG76" s="79">
        <v>0.0394103157721371</v>
      </c>
      <c r="BH76" s="79">
        <v>0.00867003387792085</v>
      </c>
    </row>
    <row r="77" spans="8:8">
      <c r="A77" s="69" t="s">
        <v>163</v>
      </c>
      <c r="B77" s="83">
        <v>5.74344593725351</v>
      </c>
      <c r="C77" s="83">
        <v>5.97328829620807</v>
      </c>
      <c r="D77" s="83">
        <v>6.2107614383375</v>
      </c>
      <c r="E77" s="83">
        <v>6.46188395703707</v>
      </c>
      <c r="F77" s="83">
        <v>6.72052760712826</v>
      </c>
      <c r="G77" s="83">
        <v>6.51556086520632</v>
      </c>
      <c r="H77" s="83">
        <v>6.7898273686504</v>
      </c>
      <c r="I77" s="83">
        <v>6.60792150765486</v>
      </c>
      <c r="J77" s="83">
        <v>7.10962722388596</v>
      </c>
      <c r="K77" s="83">
        <v>7.6067174413471</v>
      </c>
      <c r="L77" s="83">
        <v>8.36465603941232</v>
      </c>
      <c r="M77" s="83">
        <v>9.43369229887532</v>
      </c>
      <c r="N77" s="83">
        <v>10.3944576257712</v>
      </c>
      <c r="O77" s="83">
        <v>10.9106157497159</v>
      </c>
      <c r="P77" s="83">
        <v>12.6420154808541</v>
      </c>
      <c r="Q77" s="83">
        <v>12.3037718242299</v>
      </c>
      <c r="R77" s="83">
        <v>13.1912097030428</v>
      </c>
      <c r="S77" s="83">
        <v>14.8773552532373</v>
      </c>
      <c r="T77" s="83">
        <v>16.0342245398538</v>
      </c>
      <c r="U77" s="83">
        <v>17.395363655251</v>
      </c>
      <c r="V77" s="83">
        <v>17.7223399502979</v>
      </c>
      <c r="W77" s="83">
        <v>17.415287024596</v>
      </c>
      <c r="X77" s="83">
        <v>18.7534866035783</v>
      </c>
      <c r="Y77" s="83">
        <v>18.8078070956392</v>
      </c>
      <c r="Z77" s="83">
        <v>18.5572115631511</v>
      </c>
      <c r="AA77" s="83">
        <v>19.5488068433596</v>
      </c>
      <c r="AB77" s="83">
        <v>21.1582606656038</v>
      </c>
      <c r="AC77" s="83">
        <v>21.4055950234813</v>
      </c>
      <c r="AD77" s="83">
        <v>21.9373553463375</v>
      </c>
      <c r="AE77" s="83">
        <v>22.6385107203898</v>
      </c>
      <c r="AF77" s="83">
        <v>24.4007908138614</v>
      </c>
      <c r="AG77" s="83">
        <v>24.398024886824</v>
      </c>
      <c r="AH77" s="83">
        <v>25.7268967800974</v>
      </c>
      <c r="AI77" s="83">
        <v>26.7075171393789</v>
      </c>
      <c r="AJ77" s="83">
        <v>27.1772636182521</v>
      </c>
      <c r="AK77" s="83">
        <v>27.5198191245401</v>
      </c>
      <c r="AL77" s="83">
        <v>28.2301100394344</v>
      </c>
      <c r="AM77" s="83">
        <v>28.9405686094504</v>
      </c>
      <c r="AN77" s="83">
        <v>29.745244439535</v>
      </c>
      <c r="AO77" s="83">
        <v>31.6000399697305</v>
      </c>
      <c r="AP77" s="83">
        <v>35.5496468719923</v>
      </c>
      <c r="AQ77" s="83">
        <v>35.9943601704982</v>
      </c>
      <c r="AR77" s="83">
        <v>37.6362085495147</v>
      </c>
      <c r="AS77" s="83">
        <v>38.7642831748903</v>
      </c>
      <c r="AT77" s="83">
        <v>37.3991337406232</v>
      </c>
      <c r="AU77" s="83">
        <v>34.6951314590368</v>
      </c>
      <c r="AV77" s="83">
        <v>34.1709185493119</v>
      </c>
      <c r="AW77" s="83">
        <v>32.3494359678436</v>
      </c>
      <c r="AX77" s="83">
        <v>29.6578721869763</v>
      </c>
      <c r="AY77" s="83">
        <v>29.6033864864065</v>
      </c>
      <c r="AZ77" s="83">
        <v>25.7520322397878</v>
      </c>
      <c r="BA77" s="83">
        <v>24.7952274458836</v>
      </c>
      <c r="BB77" s="83">
        <v>25.1776141720399</v>
      </c>
      <c r="BC77" s="83">
        <v>25.0399976480561</v>
      </c>
      <c r="BD77" s="83">
        <v>25.274079150815</v>
      </c>
      <c r="BE77" s="116">
        <v>24.0373048701343</v>
      </c>
      <c r="BF77" s="84">
        <v>-0.0515330338753487</v>
      </c>
      <c r="BG77" s="84">
        <v>-0.0384289494057632</v>
      </c>
      <c r="BH77" s="84">
        <v>0.00599922139521145</v>
      </c>
    </row>
    <row r="78" spans="8:8" s="70" ht="10.2" customFormat="1">
      <c r="A78" s="80" t="s">
        <v>164</v>
      </c>
      <c r="B78" s="81">
        <v>43.2714263608015</v>
      </c>
      <c r="C78" s="81">
        <v>44.4780932574346</v>
      </c>
      <c r="D78" s="81">
        <v>45.8817652341106</v>
      </c>
      <c r="E78" s="81">
        <v>47.3951911429298</v>
      </c>
      <c r="F78" s="81">
        <v>48.9085734864885</v>
      </c>
      <c r="G78" s="81">
        <v>51.0169471357508</v>
      </c>
      <c r="H78" s="81">
        <v>53.6635743058718</v>
      </c>
      <c r="I78" s="81">
        <v>57.7191352483903</v>
      </c>
      <c r="J78" s="81">
        <v>62.1107566494143</v>
      </c>
      <c r="K78" s="81">
        <v>66.0644834441854</v>
      </c>
      <c r="L78" s="81">
        <v>63.3238017189551</v>
      </c>
      <c r="M78" s="81">
        <v>72.720436811675</v>
      </c>
      <c r="N78" s="81">
        <v>82.4154035388887</v>
      </c>
      <c r="O78" s="81">
        <v>85.6312534181647</v>
      </c>
      <c r="P78" s="81">
        <v>97.3448496318219</v>
      </c>
      <c r="Q78" s="81">
        <v>92.6224628536773</v>
      </c>
      <c r="R78" s="81">
        <v>101.854031284357</v>
      </c>
      <c r="S78" s="81">
        <v>111.540385120226</v>
      </c>
      <c r="T78" s="81">
        <v>124.230633828445</v>
      </c>
      <c r="U78" s="81">
        <v>135.618476422223</v>
      </c>
      <c r="V78" s="81">
        <v>143.117829295526</v>
      </c>
      <c r="W78" s="81">
        <v>141.564235723958</v>
      </c>
      <c r="X78" s="81">
        <v>149.567094619344</v>
      </c>
      <c r="Y78" s="81">
        <v>154.983984887824</v>
      </c>
      <c r="Z78" s="81">
        <v>158.473307099416</v>
      </c>
      <c r="AA78" s="81">
        <v>163.444271422858</v>
      </c>
      <c r="AB78" s="81">
        <v>170.657632020487</v>
      </c>
      <c r="AC78" s="81">
        <v>180.945038068648</v>
      </c>
      <c r="AD78" s="81">
        <v>194.241352092993</v>
      </c>
      <c r="AE78" s="81">
        <v>214.127711807399</v>
      </c>
      <c r="AF78" s="81">
        <v>213.099144342714</v>
      </c>
      <c r="AG78" s="81">
        <v>218.245970701234</v>
      </c>
      <c r="AH78" s="81">
        <v>228.37640320776</v>
      </c>
      <c r="AI78" s="81">
        <v>223.549720023714</v>
      </c>
      <c r="AJ78" s="81">
        <v>223.534574694388</v>
      </c>
      <c r="AK78" s="81">
        <v>234.015750881619</v>
      </c>
      <c r="AL78" s="81">
        <v>243.581395073108</v>
      </c>
      <c r="AM78" s="81">
        <v>248.572012406445</v>
      </c>
      <c r="AN78" s="81">
        <v>258.27441477315</v>
      </c>
      <c r="AO78" s="81">
        <v>275.394024785412</v>
      </c>
      <c r="AP78" s="81">
        <v>286.307043300077</v>
      </c>
      <c r="AQ78" s="81">
        <v>299.749433253704</v>
      </c>
      <c r="AR78" s="81">
        <v>310.13270718934</v>
      </c>
      <c r="AS78" s="81">
        <v>328.711493629544</v>
      </c>
      <c r="AT78" s="81">
        <v>336.236457681909</v>
      </c>
      <c r="AU78" s="81">
        <v>347.244771979743</v>
      </c>
      <c r="AV78" s="81">
        <v>361.654276155399</v>
      </c>
      <c r="AW78" s="81">
        <v>375.858899588189</v>
      </c>
      <c r="AX78" s="81">
        <v>384.750932129487</v>
      </c>
      <c r="AY78" s="81">
        <v>392.024172514928</v>
      </c>
      <c r="AZ78" s="81">
        <v>389.791798105366</v>
      </c>
      <c r="BA78" s="81">
        <v>393.534034754259</v>
      </c>
      <c r="BB78" s="81">
        <v>390.813209274541</v>
      </c>
      <c r="BC78" s="81">
        <v>383.887860368037</v>
      </c>
      <c r="BD78" s="81">
        <v>390.805412888031</v>
      </c>
      <c r="BE78" s="81">
        <v>361.229911104609</v>
      </c>
      <c r="BF78" s="82">
        <v>-0.078203801036937</v>
      </c>
      <c r="BG78" s="82">
        <v>0.0151531740792095</v>
      </c>
      <c r="BH78" s="82">
        <v>0.0901556236440493</v>
      </c>
    </row>
    <row r="79" spans="8:8">
      <c r="B79" s="76"/>
      <c r="C79" s="76"/>
      <c r="D79" s="76"/>
      <c r="E79" s="76"/>
      <c r="F79" s="76"/>
      <c r="G79" s="76"/>
      <c r="H79" s="76"/>
      <c r="I79" s="76"/>
      <c r="J79" s="76"/>
      <c r="K79" s="76"/>
      <c r="L79" s="76"/>
      <c r="M79" s="76"/>
      <c r="N79" s="76"/>
      <c r="O79" s="76"/>
      <c r="P79" s="76"/>
      <c r="Q79" s="76"/>
      <c r="R79" s="76"/>
      <c r="S79" s="76"/>
      <c r="T79" s="76"/>
      <c r="U79" s="76"/>
      <c r="V79" s="76"/>
      <c r="W79" s="76"/>
      <c r="X79" s="76"/>
      <c r="Y79" s="76"/>
      <c r="Z79" s="76"/>
      <c r="AA79" s="76"/>
      <c r="AB79" s="76"/>
      <c r="AC79" s="76"/>
      <c r="AD79" s="76"/>
      <c r="AE79" s="76"/>
      <c r="AF79" s="76"/>
      <c r="AG79" s="76"/>
      <c r="AH79" s="76"/>
      <c r="AI79" s="76"/>
      <c r="AJ79" s="76"/>
      <c r="AK79" s="76"/>
      <c r="AL79" s="76"/>
      <c r="AM79" s="76"/>
      <c r="AN79" s="76"/>
      <c r="AO79" s="76"/>
      <c r="AP79" s="76"/>
      <c r="AQ79" s="76"/>
      <c r="AR79" s="76"/>
      <c r="AS79" s="76"/>
      <c r="AT79" s="76"/>
      <c r="AU79" s="76"/>
      <c r="AV79" s="76"/>
      <c r="AW79" s="76"/>
      <c r="AX79" s="76"/>
      <c r="AY79" s="76"/>
      <c r="AZ79" s="76"/>
      <c r="BA79" s="76"/>
      <c r="BB79" s="76"/>
      <c r="BC79" s="76"/>
      <c r="BD79" s="76"/>
      <c r="BE79" s="115"/>
      <c r="BF79" s="79"/>
      <c r="BG79" s="79"/>
      <c r="BH79" s="79"/>
    </row>
    <row r="80" spans="8:8">
      <c r="A80" s="73" t="s">
        <v>165</v>
      </c>
      <c r="B80" s="76">
        <v>1.289</v>
      </c>
      <c r="C80" s="76">
        <v>1.693</v>
      </c>
      <c r="D80" s="76">
        <v>1.578</v>
      </c>
      <c r="E80" s="76">
        <v>1.682</v>
      </c>
      <c r="F80" s="76">
        <v>1.775</v>
      </c>
      <c r="G80" s="76">
        <v>2.032</v>
      </c>
      <c r="H80" s="76">
        <v>2.288</v>
      </c>
      <c r="I80" s="76">
        <v>2.514</v>
      </c>
      <c r="J80" s="76">
        <v>2.739</v>
      </c>
      <c r="K80" s="76">
        <v>3.036</v>
      </c>
      <c r="L80" s="76">
        <v>3.378</v>
      </c>
      <c r="M80" s="76">
        <v>3.877</v>
      </c>
      <c r="N80" s="76">
        <v>4.4</v>
      </c>
      <c r="O80" s="76">
        <v>4.521</v>
      </c>
      <c r="P80" s="76">
        <v>5.42</v>
      </c>
      <c r="Q80" s="76">
        <v>5.469</v>
      </c>
      <c r="R80" s="76">
        <v>5.889</v>
      </c>
      <c r="S80" s="76">
        <v>6.245</v>
      </c>
      <c r="T80" s="76">
        <v>7.011</v>
      </c>
      <c r="U80" s="76">
        <v>7.76</v>
      </c>
      <c r="V80" s="76">
        <v>7.966</v>
      </c>
      <c r="W80" s="76">
        <v>8.078</v>
      </c>
      <c r="X80" s="76">
        <v>8.158</v>
      </c>
      <c r="Y80" s="76">
        <v>8.168</v>
      </c>
      <c r="Z80" s="76">
        <v>8.553</v>
      </c>
      <c r="AA80" s="76">
        <v>9.156</v>
      </c>
      <c r="AB80" s="76">
        <v>9.069</v>
      </c>
      <c r="AC80" s="76">
        <v>9.113</v>
      </c>
      <c r="AD80" s="76">
        <v>9.079</v>
      </c>
      <c r="AE80" s="76">
        <v>8.67</v>
      </c>
      <c r="AF80" s="76">
        <v>8.433</v>
      </c>
      <c r="AG80" s="76">
        <v>8.06</v>
      </c>
      <c r="AH80" s="76">
        <v>7.986</v>
      </c>
      <c r="AI80" s="76">
        <v>8.217</v>
      </c>
      <c r="AJ80" s="76">
        <v>8.11</v>
      </c>
      <c r="AK80" s="76">
        <v>8.483</v>
      </c>
      <c r="AL80" s="76">
        <v>8.782</v>
      </c>
      <c r="AM80" s="76">
        <v>9.734</v>
      </c>
      <c r="AN80" s="76">
        <v>10.125</v>
      </c>
      <c r="AO80" s="76">
        <v>10.59</v>
      </c>
      <c r="AP80" s="76">
        <v>11.034396</v>
      </c>
      <c r="AQ80" s="76">
        <v>11.5159</v>
      </c>
      <c r="AR80" s="76">
        <v>12.900566315</v>
      </c>
      <c r="AS80" s="76">
        <v>14.020728</v>
      </c>
      <c r="AT80" s="76">
        <v>14.868</v>
      </c>
      <c r="AU80" s="76">
        <v>14.975</v>
      </c>
      <c r="AV80" s="76">
        <v>15.826</v>
      </c>
      <c r="AW80" s="76">
        <v>16.817</v>
      </c>
      <c r="AX80" s="76">
        <v>17.565</v>
      </c>
      <c r="AY80" s="76">
        <v>18.275</v>
      </c>
      <c r="AZ80" s="76">
        <v>19.4626</v>
      </c>
      <c r="BA80" s="76">
        <v>18.9165</v>
      </c>
      <c r="BB80" s="76">
        <v>18.5683</v>
      </c>
      <c r="BC80" s="76">
        <v>18.8838</v>
      </c>
      <c r="BD80" s="76">
        <v>19.52915</v>
      </c>
      <c r="BE80" s="115">
        <v>16.54733</v>
      </c>
      <c r="BF80" s="79">
        <v>-0.155000667420395</v>
      </c>
      <c r="BG80" s="79">
        <v>0.0276449180132672</v>
      </c>
      <c r="BH80" s="79">
        <v>0.00412987631957717</v>
      </c>
    </row>
    <row r="81" spans="8:8">
      <c r="A81" s="73" t="s">
        <v>166</v>
      </c>
      <c r="B81" s="76">
        <v>6.936</v>
      </c>
      <c r="C81" s="76">
        <v>7.449</v>
      </c>
      <c r="D81" s="76">
        <v>6.06</v>
      </c>
      <c r="E81" s="76">
        <v>6.342</v>
      </c>
      <c r="F81" s="76">
        <v>4.68</v>
      </c>
      <c r="G81" s="76">
        <v>6.075</v>
      </c>
      <c r="H81" s="76">
        <v>6.264</v>
      </c>
      <c r="I81" s="76">
        <v>7.15</v>
      </c>
      <c r="J81" s="76">
        <v>6.722</v>
      </c>
      <c r="K81" s="76">
        <v>7.408</v>
      </c>
      <c r="L81" s="76">
        <v>8.218</v>
      </c>
      <c r="M81" s="76">
        <v>9.726</v>
      </c>
      <c r="N81" s="76">
        <v>10.389</v>
      </c>
      <c r="O81" s="76">
        <v>10.728</v>
      </c>
      <c r="P81" s="76">
        <v>11.763</v>
      </c>
      <c r="Q81" s="76">
        <v>13.137</v>
      </c>
      <c r="R81" s="76">
        <v>15.151</v>
      </c>
      <c r="S81" s="76">
        <v>17.237</v>
      </c>
      <c r="T81" s="76">
        <v>18.923</v>
      </c>
      <c r="U81" s="76">
        <v>20.48</v>
      </c>
      <c r="V81" s="76">
        <v>20.803</v>
      </c>
      <c r="W81" s="76">
        <v>20.856</v>
      </c>
      <c r="X81" s="76">
        <v>22.054</v>
      </c>
      <c r="Y81" s="76">
        <v>21.926</v>
      </c>
      <c r="Z81" s="76">
        <v>22.719</v>
      </c>
      <c r="AA81" s="76">
        <v>23.311</v>
      </c>
      <c r="AB81" s="76">
        <v>22.926</v>
      </c>
      <c r="AC81" s="76">
        <v>21.984</v>
      </c>
      <c r="AD81" s="76">
        <v>20.539</v>
      </c>
      <c r="AE81" s="76">
        <v>21.468</v>
      </c>
      <c r="AF81" s="76">
        <v>23.281</v>
      </c>
      <c r="AG81" s="76">
        <v>24.599</v>
      </c>
      <c r="AH81" s="76">
        <v>25.962</v>
      </c>
      <c r="AI81" s="76">
        <v>27.327</v>
      </c>
      <c r="AJ81" s="76">
        <v>27.908</v>
      </c>
      <c r="AK81" s="76">
        <v>27.249</v>
      </c>
      <c r="AL81" s="76">
        <v>25.659</v>
      </c>
      <c r="AM81" s="76">
        <v>25.331</v>
      </c>
      <c r="AN81" s="76">
        <v>26.19</v>
      </c>
      <c r="AO81" s="76">
        <v>25.163</v>
      </c>
      <c r="AP81" s="76">
        <v>29.333</v>
      </c>
      <c r="AQ81" s="76">
        <v>27.82</v>
      </c>
      <c r="AR81" s="76">
        <v>29.805</v>
      </c>
      <c r="AS81" s="76">
        <v>31.1632</v>
      </c>
      <c r="AT81" s="76">
        <v>33.54823</v>
      </c>
      <c r="AU81" s="76">
        <v>35.3203</v>
      </c>
      <c r="AV81" s="76">
        <v>32.958</v>
      </c>
      <c r="AW81" s="76">
        <v>34.5042969376773</v>
      </c>
      <c r="AX81" s="76">
        <v>35.012</v>
      </c>
      <c r="AY81" s="76">
        <v>37.682</v>
      </c>
      <c r="AZ81" s="76">
        <v>39.0182386071335</v>
      </c>
      <c r="BA81" s="76">
        <v>39.8609386071335</v>
      </c>
      <c r="BB81" s="76">
        <v>36.8021923381823</v>
      </c>
      <c r="BC81" s="76">
        <v>33.8901815900557</v>
      </c>
      <c r="BD81" s="76">
        <v>34.1393496865061</v>
      </c>
      <c r="BE81" s="115">
        <v>30.7262955336157</v>
      </c>
      <c r="BF81" s="79">
        <v>-0.102433286285288</v>
      </c>
      <c r="BG81" s="79">
        <v>0.00174818267327526</v>
      </c>
      <c r="BH81" s="79">
        <v>0.00766865713759314</v>
      </c>
    </row>
    <row r="82" spans="8:8">
      <c r="A82" s="73" t="s">
        <v>167</v>
      </c>
      <c r="B82" s="76">
        <v>0.954779069673262</v>
      </c>
      <c r="C82" s="76">
        <v>1.38565711578167</v>
      </c>
      <c r="D82" s="76">
        <v>1.52219735468828</v>
      </c>
      <c r="E82" s="76">
        <v>1.67029722359231</v>
      </c>
      <c r="F82" s="76">
        <v>1.80792855897376</v>
      </c>
      <c r="G82" s="76">
        <v>1.89229267069061</v>
      </c>
      <c r="H82" s="76">
        <v>1.997</v>
      </c>
      <c r="I82" s="76">
        <v>2.122</v>
      </c>
      <c r="J82" s="76">
        <v>2.545</v>
      </c>
      <c r="K82" s="76">
        <v>2.734</v>
      </c>
      <c r="L82" s="76">
        <v>2.823</v>
      </c>
      <c r="M82" s="76">
        <v>3.085</v>
      </c>
      <c r="N82" s="76">
        <v>3.482</v>
      </c>
      <c r="O82" s="76">
        <v>3.736</v>
      </c>
      <c r="P82" s="76">
        <v>4.237</v>
      </c>
      <c r="Q82" s="76">
        <v>4.3</v>
      </c>
      <c r="R82" s="76">
        <v>4.229</v>
      </c>
      <c r="S82" s="76">
        <v>4.454</v>
      </c>
      <c r="T82" s="76">
        <v>4.499</v>
      </c>
      <c r="U82" s="76">
        <v>4.685</v>
      </c>
      <c r="V82" s="76">
        <v>4.656</v>
      </c>
      <c r="W82" s="76">
        <v>4.567</v>
      </c>
      <c r="X82" s="76">
        <v>4.558</v>
      </c>
      <c r="Y82" s="76">
        <v>4.872</v>
      </c>
      <c r="Z82" s="76">
        <v>5.356</v>
      </c>
      <c r="AA82" s="76">
        <v>5.545</v>
      </c>
      <c r="AB82" s="76">
        <v>5.533</v>
      </c>
      <c r="AC82" s="76">
        <v>6.541</v>
      </c>
      <c r="AD82" s="76">
        <v>6.639</v>
      </c>
      <c r="AE82" s="76">
        <v>7.217</v>
      </c>
      <c r="AF82" s="76">
        <v>6.817</v>
      </c>
      <c r="AG82" s="76">
        <v>6.411</v>
      </c>
      <c r="AH82" s="76">
        <v>6.822</v>
      </c>
      <c r="AI82" s="76">
        <v>6.752</v>
      </c>
      <c r="AJ82" s="76">
        <v>7.445</v>
      </c>
      <c r="AK82" s="76">
        <v>6.945</v>
      </c>
      <c r="AL82" s="76">
        <v>6.941</v>
      </c>
      <c r="AM82" s="76">
        <v>7.233</v>
      </c>
      <c r="AN82" s="76">
        <v>7.2229</v>
      </c>
      <c r="AO82" s="76">
        <v>8.613617</v>
      </c>
      <c r="AP82" s="76">
        <v>9.371918</v>
      </c>
      <c r="AQ82" s="76">
        <v>9.488531</v>
      </c>
      <c r="AR82" s="76">
        <v>9.90322</v>
      </c>
      <c r="AS82" s="76">
        <v>10.9139</v>
      </c>
      <c r="AT82" s="76">
        <v>11.016841</v>
      </c>
      <c r="AU82" s="76">
        <v>12.256284</v>
      </c>
      <c r="AV82" s="76">
        <v>13.12063</v>
      </c>
      <c r="AW82" s="76">
        <v>13.188662</v>
      </c>
      <c r="AX82" s="76">
        <v>13.371124</v>
      </c>
      <c r="AY82" s="76">
        <v>12.653456</v>
      </c>
      <c r="AZ82" s="76">
        <v>12.3440785962057</v>
      </c>
      <c r="BA82" s="76">
        <v>12.597</v>
      </c>
      <c r="BB82" s="76">
        <v>13.326</v>
      </c>
      <c r="BC82" s="76">
        <v>12.9968283611406</v>
      </c>
      <c r="BD82" s="76">
        <v>13.1862269320046</v>
      </c>
      <c r="BE82" s="115">
        <v>11.7436862178282</v>
      </c>
      <c r="BF82" s="79">
        <v>-0.111830874453021</v>
      </c>
      <c r="BG82" s="79">
        <v>0.0181372954465746</v>
      </c>
      <c r="BH82" s="79">
        <v>0.00293098473382433</v>
      </c>
    </row>
    <row r="83" spans="8:8">
      <c r="A83" s="73" t="s">
        <v>168</v>
      </c>
      <c r="B83" s="76">
        <v>5.606</v>
      </c>
      <c r="C83" s="76">
        <v>6.093</v>
      </c>
      <c r="D83" s="76">
        <v>6.623</v>
      </c>
      <c r="E83" s="76">
        <v>7.201</v>
      </c>
      <c r="F83" s="76">
        <v>7.919</v>
      </c>
      <c r="G83" s="76">
        <v>8.582</v>
      </c>
      <c r="H83" s="76">
        <v>9.388</v>
      </c>
      <c r="I83" s="76">
        <v>10.24</v>
      </c>
      <c r="J83" s="76">
        <v>11.303</v>
      </c>
      <c r="K83" s="76">
        <v>11.011</v>
      </c>
      <c r="L83" s="76">
        <v>11.684</v>
      </c>
      <c r="M83" s="76">
        <v>11.811</v>
      </c>
      <c r="N83" s="76">
        <v>11.697</v>
      </c>
      <c r="O83" s="76">
        <v>12.287</v>
      </c>
      <c r="P83" s="76">
        <v>11.65</v>
      </c>
      <c r="Q83" s="76">
        <v>11.983</v>
      </c>
      <c r="R83" s="76">
        <v>12.979</v>
      </c>
      <c r="S83" s="76">
        <v>13.145</v>
      </c>
      <c r="T83" s="76">
        <v>13.269</v>
      </c>
      <c r="U83" s="76">
        <v>14.448</v>
      </c>
      <c r="V83" s="76">
        <v>14.116</v>
      </c>
      <c r="W83" s="76">
        <v>13.623</v>
      </c>
      <c r="X83" s="76">
        <v>14.401</v>
      </c>
      <c r="Y83" s="76">
        <v>15.8741449854411</v>
      </c>
      <c r="Z83" s="76">
        <v>16.4485306967083</v>
      </c>
      <c r="AA83" s="76">
        <v>16.5930722984071</v>
      </c>
      <c r="AB83" s="76">
        <v>16.7218496252561</v>
      </c>
      <c r="AC83" s="76">
        <v>17.2759100607698</v>
      </c>
      <c r="AD83" s="76">
        <v>18.0033594686483</v>
      </c>
      <c r="AE83" s="76">
        <v>18.7831817480463</v>
      </c>
      <c r="AF83" s="76">
        <v>20.0344832327871</v>
      </c>
      <c r="AG83" s="76">
        <v>20.6692906585431</v>
      </c>
      <c r="AH83" s="76">
        <v>21.0009541488849</v>
      </c>
      <c r="AI83" s="76">
        <v>21.3154237422758</v>
      </c>
      <c r="AJ83" s="76">
        <v>21.6157486604516</v>
      </c>
      <c r="AK83" s="76">
        <v>21.9907686729529</v>
      </c>
      <c r="AL83" s="76">
        <v>22.4664630099018</v>
      </c>
      <c r="AM83" s="76">
        <v>23.0511648815661</v>
      </c>
      <c r="AN83" s="76">
        <v>23.8829687764639</v>
      </c>
      <c r="AO83" s="76">
        <v>24.769833179648</v>
      </c>
      <c r="AP83" s="76">
        <v>24.7758857292857</v>
      </c>
      <c r="AQ83" s="76">
        <v>25.2422431732543</v>
      </c>
      <c r="AR83" s="76">
        <v>25.7423791554602</v>
      </c>
      <c r="AS83" s="76">
        <v>24.3780680946522</v>
      </c>
      <c r="AT83" s="76">
        <v>23.8850126443946</v>
      </c>
      <c r="AU83" s="76">
        <v>24.8983645382882</v>
      </c>
      <c r="AV83" s="76">
        <v>25.1884506766237</v>
      </c>
      <c r="AW83" s="76">
        <v>25.8546194570353</v>
      </c>
      <c r="AX83" s="76">
        <v>26.3090387696343</v>
      </c>
      <c r="AY83" s="76">
        <v>25.9385692169825</v>
      </c>
      <c r="AZ83" s="76">
        <v>28.6129853245206</v>
      </c>
      <c r="BA83" s="76">
        <v>27.4287864480589</v>
      </c>
      <c r="BB83" s="76">
        <v>27.3648179842655</v>
      </c>
      <c r="BC83" s="76">
        <v>27.2900160707109</v>
      </c>
      <c r="BD83" s="76">
        <v>26.9521098106271</v>
      </c>
      <c r="BE83" s="115">
        <v>23.2985864196757</v>
      </c>
      <c r="BF83" s="79">
        <v>-0.137917987015258</v>
      </c>
      <c r="BG83" s="79">
        <v>0.0121543109500319</v>
      </c>
      <c r="BH83" s="79">
        <v>0.00581485232567675</v>
      </c>
    </row>
    <row r="84" spans="8:8">
      <c r="A84" s="73" t="s">
        <v>169</v>
      </c>
      <c r="B84" s="76">
        <v>5.41441945520687</v>
      </c>
      <c r="C84" s="76">
        <v>5.70047609838841</v>
      </c>
      <c r="D84" s="76">
        <v>5.99640972755361</v>
      </c>
      <c r="E84" s="76">
        <v>6.24363367369462</v>
      </c>
      <c r="F84" s="76">
        <v>6.61466644138798</v>
      </c>
      <c r="G84" s="76">
        <v>6.91598465159385</v>
      </c>
      <c r="H84" s="76">
        <v>8.28106199412258</v>
      </c>
      <c r="I84" s="76">
        <v>8.59836576250487</v>
      </c>
      <c r="J84" s="76">
        <v>9.0169201885866</v>
      </c>
      <c r="K84" s="76">
        <v>9.05622054419765</v>
      </c>
      <c r="L84" s="76">
        <v>8.67825913231949</v>
      </c>
      <c r="M84" s="76">
        <v>8.6797601475314</v>
      </c>
      <c r="N84" s="76">
        <v>8.86566185217605</v>
      </c>
      <c r="O84" s="76">
        <v>8.69328396962066</v>
      </c>
      <c r="P84" s="76">
        <v>8.86038416070567</v>
      </c>
      <c r="Q84" s="76">
        <v>9.182004673142</v>
      </c>
      <c r="R84" s="76">
        <v>8.92115735332786</v>
      </c>
      <c r="S84" s="76">
        <v>8.61801264981356</v>
      </c>
      <c r="T84" s="76">
        <v>8.53221483904888</v>
      </c>
      <c r="U84" s="76">
        <v>8.69392427868378</v>
      </c>
      <c r="V84" s="76">
        <v>8.89912753487829</v>
      </c>
      <c r="W84" s="76">
        <v>9.47853052058004</v>
      </c>
      <c r="X84" s="76">
        <v>9.61644953032991</v>
      </c>
      <c r="Y84" s="76">
        <v>10.4565193074874</v>
      </c>
      <c r="Z84" s="76">
        <v>10.9007868972986</v>
      </c>
      <c r="AA84" s="76">
        <v>11.1111108761855</v>
      </c>
      <c r="AB84" s="76">
        <v>10.8304472088454</v>
      </c>
      <c r="AC84" s="76">
        <v>10.8951828124304</v>
      </c>
      <c r="AD84" s="76">
        <v>11.1931865702862</v>
      </c>
      <c r="AE84" s="76">
        <v>11.7770875772091</v>
      </c>
      <c r="AF84" s="76">
        <v>12.1670032314873</v>
      </c>
      <c r="AG84" s="76">
        <v>12.5582350457969</v>
      </c>
      <c r="AH84" s="76">
        <v>12.7399416872478</v>
      </c>
      <c r="AI84" s="76">
        <v>12.9070356046316</v>
      </c>
      <c r="AJ84" s="76">
        <v>13.6152430445354</v>
      </c>
      <c r="AK84" s="76">
        <v>13.7129089328765</v>
      </c>
      <c r="AL84" s="76">
        <v>14.4412021596146</v>
      </c>
      <c r="AM84" s="76">
        <v>14.6167488632471</v>
      </c>
      <c r="AN84" s="76">
        <v>14.6919416746538</v>
      </c>
      <c r="AO84" s="76">
        <v>16.0323784903151</v>
      </c>
      <c r="AP84" s="76">
        <v>16.7456089661057</v>
      </c>
      <c r="AQ84" s="76">
        <v>17.7119583854742</v>
      </c>
      <c r="AR84" s="76">
        <v>18.3549834688534</v>
      </c>
      <c r="AS84" s="76">
        <v>18.8363654460939</v>
      </c>
      <c r="AT84" s="76">
        <v>19.7716567894563</v>
      </c>
      <c r="AU84" s="76">
        <v>20.5252226308689</v>
      </c>
      <c r="AV84" s="76">
        <v>21.5761834148561</v>
      </c>
      <c r="AW84" s="76">
        <v>21.8151248701556</v>
      </c>
      <c r="AX84" s="76">
        <v>23.3508317524173</v>
      </c>
      <c r="AY84" s="76">
        <v>24.0627892858864</v>
      </c>
      <c r="AZ84" s="76">
        <v>26.520655403943</v>
      </c>
      <c r="BA84" s="76">
        <v>26.7544576156364</v>
      </c>
      <c r="BB84" s="76">
        <v>28.2484811160842</v>
      </c>
      <c r="BC84" s="76">
        <v>29.2551485046982</v>
      </c>
      <c r="BD84" s="76">
        <v>30.5143017990226</v>
      </c>
      <c r="BE84" s="115">
        <v>25.1814560436416</v>
      </c>
      <c r="BF84" s="79">
        <v>-0.177020191496664</v>
      </c>
      <c r="BG84" s="79">
        <v>0.0443499190711563</v>
      </c>
      <c r="BH84" s="79">
        <v>0.00628477820936119</v>
      </c>
    </row>
    <row r="85" spans="8:8">
      <c r="A85" s="73" t="s">
        <v>170</v>
      </c>
      <c r="B85" s="76">
        <v>1.99699392437422</v>
      </c>
      <c r="C85" s="76">
        <v>2.03639352569671</v>
      </c>
      <c r="D85" s="76">
        <v>2.08427965659835</v>
      </c>
      <c r="E85" s="76">
        <v>2.14065914589977</v>
      </c>
      <c r="F85" s="76">
        <v>2.20956039779392</v>
      </c>
      <c r="G85" s="76">
        <v>2.24390242963158</v>
      </c>
      <c r="H85" s="76">
        <v>2.64272393213933</v>
      </c>
      <c r="I85" s="76">
        <v>2.75337750348165</v>
      </c>
      <c r="J85" s="76">
        <v>2.83876948152664</v>
      </c>
      <c r="K85" s="76">
        <v>2.98643852121982</v>
      </c>
      <c r="L85" s="76">
        <v>2.86318968772996</v>
      </c>
      <c r="M85" s="76">
        <v>2.98027498717019</v>
      </c>
      <c r="N85" s="76">
        <v>3.16390356730492</v>
      </c>
      <c r="O85" s="76">
        <v>3.71338615664958</v>
      </c>
      <c r="P85" s="76">
        <v>3.79808284234206</v>
      </c>
      <c r="Q85" s="76">
        <v>3.76320483107738</v>
      </c>
      <c r="R85" s="76">
        <v>3.97028891716061</v>
      </c>
      <c r="S85" s="76">
        <v>3.66997182442365</v>
      </c>
      <c r="T85" s="76">
        <v>4.20217810686205</v>
      </c>
      <c r="U85" s="76">
        <v>3.78952758650165</v>
      </c>
      <c r="V85" s="76">
        <v>4.23830001879352</v>
      </c>
      <c r="W85" s="76">
        <v>4.06766169377608</v>
      </c>
      <c r="X85" s="76">
        <v>4.16006590479262</v>
      </c>
      <c r="Y85" s="76">
        <v>4.39909770515114</v>
      </c>
      <c r="Z85" s="76">
        <v>4.47791118258405</v>
      </c>
      <c r="AA85" s="76">
        <v>4.05868712161731</v>
      </c>
      <c r="AB85" s="76">
        <v>3.86313417255666</v>
      </c>
      <c r="AC85" s="76">
        <v>3.85674743297022</v>
      </c>
      <c r="AD85" s="76">
        <v>3.99311979048568</v>
      </c>
      <c r="AE85" s="76">
        <v>3.92105727881202</v>
      </c>
      <c r="AF85" s="76">
        <v>3.80805480591229</v>
      </c>
      <c r="AG85" s="76">
        <v>3.82351217588436</v>
      </c>
      <c r="AH85" s="76">
        <v>3.95065175652439</v>
      </c>
      <c r="AI85" s="76">
        <v>3.73811491049734</v>
      </c>
      <c r="AJ85" s="76">
        <v>3.950313354329</v>
      </c>
      <c r="AK85" s="76">
        <v>4.33692136913424</v>
      </c>
      <c r="AL85" s="76">
        <v>4.61111983505218</v>
      </c>
      <c r="AM85" s="76">
        <v>4.76572814114482</v>
      </c>
      <c r="AN85" s="76">
        <v>5.22038683821741</v>
      </c>
      <c r="AO85" s="76">
        <v>5.50229307556736</v>
      </c>
      <c r="AP85" s="76">
        <v>5.15187092682219</v>
      </c>
      <c r="AQ85" s="76">
        <v>5.94169663869441</v>
      </c>
      <c r="AR85" s="76">
        <v>6.71984423668168</v>
      </c>
      <c r="AS85" s="76">
        <v>7.68800518174553</v>
      </c>
      <c r="AT85" s="76">
        <v>8.60216980539062</v>
      </c>
      <c r="AU85" s="76">
        <v>9.38938448216119</v>
      </c>
      <c r="AV85" s="76">
        <v>9.96831466098341</v>
      </c>
      <c r="AW85" s="76">
        <v>10.6045319549664</v>
      </c>
      <c r="AX85" s="76">
        <v>11.8984446351711</v>
      </c>
      <c r="AY85" s="76">
        <v>12.8151865316461</v>
      </c>
      <c r="AZ85" s="76">
        <v>12.5779209629277</v>
      </c>
      <c r="BA85" s="76">
        <v>12.1812059980678</v>
      </c>
      <c r="BB85" s="76">
        <v>11.4312690765902</v>
      </c>
      <c r="BC85" s="76">
        <v>11.4989276330846</v>
      </c>
      <c r="BD85" s="76">
        <v>10.9839971299835</v>
      </c>
      <c r="BE85" s="115">
        <v>9.58445625428749</v>
      </c>
      <c r="BF85" s="79">
        <v>-0.129800463143808</v>
      </c>
      <c r="BG85" s="79">
        <v>0.0247436597646085</v>
      </c>
      <c r="BH85" s="79">
        <v>0.00239208494183685</v>
      </c>
    </row>
    <row r="86" spans="8:8">
      <c r="A86" s="73" t="s">
        <v>171</v>
      </c>
      <c r="B86" s="76">
        <v>3.68112709815363</v>
      </c>
      <c r="C86" s="76">
        <v>3.9654716125428</v>
      </c>
      <c r="D86" s="76">
        <v>4.03473487091972</v>
      </c>
      <c r="E86" s="76">
        <v>4.02548370381197</v>
      </c>
      <c r="F86" s="76">
        <v>4.45603680213949</v>
      </c>
      <c r="G86" s="76">
        <v>4.91002517615456</v>
      </c>
      <c r="H86" s="76">
        <v>6.52538479080588</v>
      </c>
      <c r="I86" s="76">
        <v>6.96026801730402</v>
      </c>
      <c r="J86" s="76">
        <v>7.70218203416296</v>
      </c>
      <c r="K86" s="76">
        <v>7.89997323131468</v>
      </c>
      <c r="L86" s="76">
        <v>8.59079399210272</v>
      </c>
      <c r="M86" s="76">
        <v>10.4947798749998</v>
      </c>
      <c r="N86" s="76">
        <v>11.313278996836</v>
      </c>
      <c r="O86" s="76">
        <v>12.1104333949165</v>
      </c>
      <c r="P86" s="76">
        <v>13.673112132675</v>
      </c>
      <c r="Q86" s="76">
        <v>14.5233854751305</v>
      </c>
      <c r="R86" s="76">
        <v>14.7262663912545</v>
      </c>
      <c r="S86" s="76">
        <v>15.5445276178787</v>
      </c>
      <c r="T86" s="76">
        <v>14.5541617318433</v>
      </c>
      <c r="U86" s="76">
        <v>13.3138054359183</v>
      </c>
      <c r="V86" s="76">
        <v>13.8573986221316</v>
      </c>
      <c r="W86" s="76">
        <v>12.8826285996315</v>
      </c>
      <c r="X86" s="76">
        <v>13.7677201623687</v>
      </c>
      <c r="Y86" s="76">
        <v>14.3195349224644</v>
      </c>
      <c r="Z86" s="76">
        <v>14.7109509400589</v>
      </c>
      <c r="AA86" s="76">
        <v>14.1750970377425</v>
      </c>
      <c r="AB86" s="76">
        <v>15.1608485137012</v>
      </c>
      <c r="AC86" s="76">
        <v>16.5854820668631</v>
      </c>
      <c r="AD86" s="76">
        <v>16.3966201393284</v>
      </c>
      <c r="AE86" s="76">
        <v>16.4182952619885</v>
      </c>
      <c r="AF86" s="76">
        <v>16.5740486283954</v>
      </c>
      <c r="AG86" s="76">
        <v>17.5501089102057</v>
      </c>
      <c r="AH86" s="76">
        <v>17.4822711964581</v>
      </c>
      <c r="AI86" s="76">
        <v>17.6372706302673</v>
      </c>
      <c r="AJ86" s="76">
        <v>18.8296564463211</v>
      </c>
      <c r="AK86" s="76">
        <v>18.4906322307436</v>
      </c>
      <c r="AL86" s="76">
        <v>19.2645082034047</v>
      </c>
      <c r="AM86" s="76">
        <v>20.2912217780983</v>
      </c>
      <c r="AN86" s="76">
        <v>19.8970684948346</v>
      </c>
      <c r="AO86" s="76">
        <v>20.8547964675759</v>
      </c>
      <c r="AP86" s="76">
        <v>21.7754402647865</v>
      </c>
      <c r="AQ86" s="76">
        <v>20.3051168222873</v>
      </c>
      <c r="AR86" s="76">
        <v>20.8209818236365</v>
      </c>
      <c r="AS86" s="76">
        <v>23.6022025580751</v>
      </c>
      <c r="AT86" s="76">
        <v>23.6500907446638</v>
      </c>
      <c r="AU86" s="76">
        <v>25.0672428443482</v>
      </c>
      <c r="AV86" s="76">
        <v>25.391438000762</v>
      </c>
      <c r="AW86" s="76">
        <v>26.5458830549783</v>
      </c>
      <c r="AX86" s="76">
        <v>26.9682367723928</v>
      </c>
      <c r="AY86" s="76">
        <v>25.3370656027237</v>
      </c>
      <c r="AZ86" s="76">
        <v>25.9628187916971</v>
      </c>
      <c r="BA86" s="76">
        <v>29.202992446689</v>
      </c>
      <c r="BB86" s="76">
        <v>31.8622462648083</v>
      </c>
      <c r="BC86" s="76">
        <v>36.6541696527229</v>
      </c>
      <c r="BD86" s="76">
        <v>36.9128835076762</v>
      </c>
      <c r="BE86" s="115">
        <v>32.9582757005789</v>
      </c>
      <c r="BF86" s="79">
        <v>-0.109573063829173</v>
      </c>
      <c r="BG86" s="79">
        <v>0.0455252267429636</v>
      </c>
      <c r="BH86" s="79">
        <v>0.00822571389764489</v>
      </c>
    </row>
    <row r="87" spans="8:8">
      <c r="A87" s="73" t="s">
        <v>172</v>
      </c>
      <c r="B87" s="76">
        <v>1.39556730780925</v>
      </c>
      <c r="C87" s="76">
        <v>1.54783290977495</v>
      </c>
      <c r="D87" s="76">
        <v>1.6554318856533</v>
      </c>
      <c r="E87" s="76">
        <v>1.88605041908956</v>
      </c>
      <c r="F87" s="76">
        <v>2.09793944669996</v>
      </c>
      <c r="G87" s="76">
        <v>2.27399544315632</v>
      </c>
      <c r="H87" s="76">
        <v>2.11986427253358</v>
      </c>
      <c r="I87" s="76">
        <v>2.46881407589562</v>
      </c>
      <c r="J87" s="76">
        <v>3.19053056412631</v>
      </c>
      <c r="K87" s="76">
        <v>3.47945548503546</v>
      </c>
      <c r="L87" s="76">
        <v>3.5803097821647</v>
      </c>
      <c r="M87" s="76">
        <v>4.64457191759008</v>
      </c>
      <c r="N87" s="76">
        <v>5.28456746295217</v>
      </c>
      <c r="O87" s="76">
        <v>5.80266243703756</v>
      </c>
      <c r="P87" s="76">
        <v>6.31345435750102</v>
      </c>
      <c r="Q87" s="76">
        <v>7.10816011878484</v>
      </c>
      <c r="R87" s="76">
        <v>7.94824211035989</v>
      </c>
      <c r="S87" s="76">
        <v>8.60644485995319</v>
      </c>
      <c r="T87" s="76">
        <v>9.12956073130766</v>
      </c>
      <c r="U87" s="76">
        <v>8.78984245339466</v>
      </c>
      <c r="V87" s="76">
        <v>9.20889799332315</v>
      </c>
      <c r="W87" s="76">
        <v>8.86955268451685</v>
      </c>
      <c r="X87" s="76">
        <v>10.2604587543366</v>
      </c>
      <c r="Y87" s="76">
        <v>10.4515684383299</v>
      </c>
      <c r="Z87" s="76">
        <v>10.5235111314591</v>
      </c>
      <c r="AA87" s="76">
        <v>10.6160705595198</v>
      </c>
      <c r="AB87" s="76">
        <v>10.8125943690437</v>
      </c>
      <c r="AC87" s="76">
        <v>10.4554860871865</v>
      </c>
      <c r="AD87" s="76">
        <v>11.5904458083112</v>
      </c>
      <c r="AE87" s="76">
        <v>12.4764458083112</v>
      </c>
      <c r="AF87" s="76">
        <v>13.0923900195873</v>
      </c>
      <c r="AG87" s="76">
        <v>13.2235730220421</v>
      </c>
      <c r="AH87" s="76">
        <v>13.7413900195873</v>
      </c>
      <c r="AI87" s="76">
        <v>14.3343900195873</v>
      </c>
      <c r="AJ87" s="76">
        <v>14.9093913920185</v>
      </c>
      <c r="AK87" s="76">
        <v>15.6594706859832</v>
      </c>
      <c r="AL87" s="76">
        <v>15.5794572811574</v>
      </c>
      <c r="AM87" s="76">
        <v>15.4824572811574</v>
      </c>
      <c r="AN87" s="76">
        <v>16.4214572811574</v>
      </c>
      <c r="AO87" s="76">
        <v>16.3911706859832</v>
      </c>
      <c r="AP87" s="76">
        <v>17.5609500425515</v>
      </c>
      <c r="AQ87" s="76">
        <v>18.3353772811574</v>
      </c>
      <c r="AR87" s="76">
        <v>16.8048072811574</v>
      </c>
      <c r="AS87" s="76">
        <v>17.4646506859832</v>
      </c>
      <c r="AT87" s="76">
        <v>18.5756072811574</v>
      </c>
      <c r="AU87" s="76">
        <v>18.7844672811574</v>
      </c>
      <c r="AV87" s="76">
        <v>12.4209372811574</v>
      </c>
      <c r="AW87" s="76">
        <v>15.831985109325</v>
      </c>
      <c r="AX87" s="76">
        <v>16.7091632533949</v>
      </c>
      <c r="AY87" s="76">
        <v>17.0502025894684</v>
      </c>
      <c r="AZ87" s="76">
        <v>15.1561642227751</v>
      </c>
      <c r="BA87" s="76">
        <v>13.8606585166608</v>
      </c>
      <c r="BB87" s="76">
        <v>14.2661314069516</v>
      </c>
      <c r="BC87" s="76">
        <v>14.546321943916</v>
      </c>
      <c r="BD87" s="76">
        <v>15.0119033595416</v>
      </c>
      <c r="BE87" s="115">
        <v>12.3871583730825</v>
      </c>
      <c r="BF87" s="79">
        <v>-0.177098774072356</v>
      </c>
      <c r="BG87" s="79">
        <v>-0.0210753287351895</v>
      </c>
      <c r="BH87" s="79">
        <v>0.00309158226927519</v>
      </c>
    </row>
    <row r="88" spans="8:8">
      <c r="A88" s="73" t="s">
        <v>173</v>
      </c>
      <c r="B88" s="76">
        <v>0.198155524058411</v>
      </c>
      <c r="C88" s="76">
        <v>0.202640970081456</v>
      </c>
      <c r="D88" s="76">
        <v>0.210115561811998</v>
      </c>
      <c r="E88" s="76">
        <v>0.21507600764439</v>
      </c>
      <c r="F88" s="76">
        <v>0.220739840885723</v>
      </c>
      <c r="G88" s="76">
        <v>0.227039757589236</v>
      </c>
      <c r="H88" s="76">
        <v>0.234622047185484</v>
      </c>
      <c r="I88" s="76">
        <v>0.245163297329547</v>
      </c>
      <c r="J88" s="76">
        <v>0.269664977523897</v>
      </c>
      <c r="K88" s="76">
        <v>0.329374890949773</v>
      </c>
      <c r="L88" s="76">
        <v>0.333939588820675</v>
      </c>
      <c r="M88" s="76">
        <v>0.309019688065634</v>
      </c>
      <c r="N88" s="76">
        <v>0.307458810226337</v>
      </c>
      <c r="O88" s="76">
        <v>0.342075340519084</v>
      </c>
      <c r="P88" s="76">
        <v>0.369338738723385</v>
      </c>
      <c r="Q88" s="76">
        <v>0.380535453424105</v>
      </c>
      <c r="R88" s="76">
        <v>0.43908971647991</v>
      </c>
      <c r="S88" s="76">
        <v>0.439915019739697</v>
      </c>
      <c r="T88" s="76">
        <v>0.443310792523411</v>
      </c>
      <c r="U88" s="76">
        <v>0.453031216656329</v>
      </c>
      <c r="V88" s="76">
        <v>0.53001882403195</v>
      </c>
      <c r="W88" s="76">
        <v>0.571018892256874</v>
      </c>
      <c r="X88" s="76">
        <v>0.596745356704866</v>
      </c>
      <c r="Y88" s="76">
        <v>0.638009189916326</v>
      </c>
      <c r="Z88" s="76">
        <v>0.712419915630733</v>
      </c>
      <c r="AA88" s="76">
        <v>0.990601424536412</v>
      </c>
      <c r="AB88" s="76">
        <v>0.963</v>
      </c>
      <c r="AC88" s="76">
        <v>1.1045</v>
      </c>
      <c r="AD88" s="76">
        <v>1.116</v>
      </c>
      <c r="AE88" s="76">
        <v>1.1315</v>
      </c>
      <c r="AF88" s="76">
        <v>1.2552</v>
      </c>
      <c r="AG88" s="76">
        <v>1.2753</v>
      </c>
      <c r="AH88" s="76">
        <v>1.365738647</v>
      </c>
      <c r="AI88" s="76">
        <v>1.421221363</v>
      </c>
      <c r="AJ88" s="76">
        <v>1.496761023</v>
      </c>
      <c r="AK88" s="76">
        <v>1.530121363</v>
      </c>
      <c r="AL88" s="76">
        <v>1.685177396</v>
      </c>
      <c r="AM88" s="76">
        <v>1.6190525</v>
      </c>
      <c r="AN88" s="76">
        <v>1.6938061</v>
      </c>
      <c r="AO88" s="76">
        <v>1.7057007</v>
      </c>
      <c r="AP88" s="76">
        <v>1.7734258</v>
      </c>
      <c r="AQ88" s="76">
        <v>1.8128</v>
      </c>
      <c r="AR88" s="76">
        <v>1.8971</v>
      </c>
      <c r="AS88" s="76">
        <v>2.0822</v>
      </c>
      <c r="AT88" s="76">
        <v>2.1185</v>
      </c>
      <c r="AU88" s="76">
        <v>2.2058</v>
      </c>
      <c r="AV88" s="76">
        <v>2.2845</v>
      </c>
      <c r="AW88" s="76">
        <v>2.367832847</v>
      </c>
      <c r="AX88" s="76">
        <v>2.533163504</v>
      </c>
      <c r="AY88" s="76">
        <v>2.596502117</v>
      </c>
      <c r="AZ88" s="76">
        <v>2.717680008</v>
      </c>
      <c r="BA88" s="76">
        <v>2.76463863287518</v>
      </c>
      <c r="BB88" s="76">
        <v>2.787283136</v>
      </c>
      <c r="BC88" s="76">
        <v>2.853837516</v>
      </c>
      <c r="BD88" s="76">
        <v>2.86074791126608</v>
      </c>
      <c r="BE88" s="115">
        <v>2.63947100227581</v>
      </c>
      <c r="BF88" s="79">
        <v>-0.0798702246694214</v>
      </c>
      <c r="BG88" s="79">
        <v>0.0304931568341436</v>
      </c>
      <c r="BH88" s="79">
        <v>6.587581675418E-4</v>
      </c>
    </row>
    <row r="89" spans="8:8" s="70" ht="10.2" customFormat="1">
      <c r="A89" s="80" t="s">
        <v>174</v>
      </c>
      <c r="B89" s="81">
        <v>27.4720423792757</v>
      </c>
      <c r="C89" s="81">
        <v>30.073472232266</v>
      </c>
      <c r="D89" s="81">
        <v>29.7641690572253</v>
      </c>
      <c r="E89" s="81">
        <v>31.4062001737326</v>
      </c>
      <c r="F89" s="81">
        <v>31.7808714878808</v>
      </c>
      <c r="G89" s="81">
        <v>35.1522401288162</v>
      </c>
      <c r="H89" s="81">
        <v>39.7406570367869</v>
      </c>
      <c r="I89" s="81">
        <v>43.0519886565157</v>
      </c>
      <c r="J89" s="81">
        <v>46.3270672459264</v>
      </c>
      <c r="K89" s="81">
        <v>47.9404626727174</v>
      </c>
      <c r="L89" s="81">
        <v>50.1494921831375</v>
      </c>
      <c r="M89" s="81">
        <v>55.6074066153571</v>
      </c>
      <c r="N89" s="81">
        <v>58.9028706894955</v>
      </c>
      <c r="O89" s="81">
        <v>61.9338412987434</v>
      </c>
      <c r="P89" s="81">
        <v>66.0843722319472</v>
      </c>
      <c r="Q89" s="81">
        <v>69.8462905515588</v>
      </c>
      <c r="R89" s="81">
        <v>74.2530444885827</v>
      </c>
      <c r="S89" s="81">
        <v>77.9598719718088</v>
      </c>
      <c r="T89" s="81">
        <v>80.5634262015853</v>
      </c>
      <c r="U89" s="81">
        <v>82.4131309711547</v>
      </c>
      <c r="V89" s="81">
        <v>84.2747429931585</v>
      </c>
      <c r="W89" s="81">
        <v>82.9933923907613</v>
      </c>
      <c r="X89" s="81">
        <v>87.5724397085328</v>
      </c>
      <c r="Y89" s="81">
        <v>91.1048745487904</v>
      </c>
      <c r="Z89" s="81">
        <v>94.4021107637396</v>
      </c>
      <c r="AA89" s="81">
        <v>95.5566393180087</v>
      </c>
      <c r="AB89" s="81">
        <v>95.879873889403</v>
      </c>
      <c r="AC89" s="81">
        <v>97.81130846022</v>
      </c>
      <c r="AD89" s="81">
        <v>98.5497317770598</v>
      </c>
      <c r="AE89" s="81">
        <v>101.862567674367</v>
      </c>
      <c r="AF89" s="81">
        <v>105.462179918169</v>
      </c>
      <c r="AG89" s="81">
        <v>108.170019812472</v>
      </c>
      <c r="AH89" s="81">
        <v>111.050947455703</v>
      </c>
      <c r="AI89" s="81">
        <v>113.649456270259</v>
      </c>
      <c r="AJ89" s="81">
        <v>117.880113920656</v>
      </c>
      <c r="AK89" s="81">
        <v>118.39782325469</v>
      </c>
      <c r="AL89" s="81">
        <v>119.429927885131</v>
      </c>
      <c r="AM89" s="81">
        <v>122.124373445214</v>
      </c>
      <c r="AN89" s="81">
        <v>125.345529165327</v>
      </c>
      <c r="AO89" s="81">
        <v>129.622789599089</v>
      </c>
      <c r="AP89" s="81">
        <v>137.522495729552</v>
      </c>
      <c r="AQ89" s="81">
        <v>138.173623300868</v>
      </c>
      <c r="AR89" s="81">
        <v>142.948882280789</v>
      </c>
      <c r="AS89" s="81">
        <v>150.14931996655</v>
      </c>
      <c r="AT89" s="81">
        <v>156.036108265063</v>
      </c>
      <c r="AU89" s="81">
        <v>163.422065776824</v>
      </c>
      <c r="AV89" s="81">
        <v>158.734454034383</v>
      </c>
      <c r="AW89" s="81">
        <v>167.529936231138</v>
      </c>
      <c r="AX89" s="81">
        <v>173.71700268701</v>
      </c>
      <c r="AY89" s="81">
        <v>176.410771343707</v>
      </c>
      <c r="AZ89" s="81">
        <v>182.373141917203</v>
      </c>
      <c r="BA89" s="81">
        <v>183.567178265121</v>
      </c>
      <c r="BB89" s="81">
        <v>184.656721322882</v>
      </c>
      <c r="BC89" s="81">
        <v>187.869231272329</v>
      </c>
      <c r="BD89" s="81">
        <v>190.090670136628</v>
      </c>
      <c r="BE89" s="81">
        <v>165.066715544986</v>
      </c>
      <c r="BF89" s="82">
        <v>-0.134014765313694</v>
      </c>
      <c r="BG89" s="82">
        <v>0.0199375221105136</v>
      </c>
      <c r="BH89" s="82">
        <v>0.0411972880023313</v>
      </c>
    </row>
    <row r="90" spans="8:8">
      <c r="B90" s="76"/>
      <c r="C90" s="76"/>
      <c r="D90" s="76"/>
      <c r="E90" s="76"/>
      <c r="F90" s="76"/>
      <c r="G90" s="76"/>
      <c r="H90" s="76"/>
      <c r="I90" s="76"/>
      <c r="J90" s="76"/>
      <c r="K90" s="76"/>
      <c r="L90" s="76"/>
      <c r="M90" s="76"/>
      <c r="N90" s="76"/>
      <c r="O90" s="76"/>
      <c r="P90" s="76"/>
      <c r="Q90" s="76"/>
      <c r="R90" s="76"/>
      <c r="S90" s="76"/>
      <c r="T90" s="76"/>
      <c r="U90" s="76"/>
      <c r="V90" s="76"/>
      <c r="W90" s="76"/>
      <c r="X90" s="76"/>
      <c r="Y90" s="76"/>
      <c r="Z90" s="76"/>
      <c r="AA90" s="76"/>
      <c r="AB90" s="76"/>
      <c r="AC90" s="76"/>
      <c r="AD90" s="76"/>
      <c r="AE90" s="76"/>
      <c r="AF90" s="76"/>
      <c r="AG90" s="76"/>
      <c r="AH90" s="76"/>
      <c r="AI90" s="76"/>
      <c r="AJ90" s="76"/>
      <c r="AK90" s="76"/>
      <c r="AL90" s="76"/>
      <c r="AM90" s="76"/>
      <c r="AN90" s="76"/>
      <c r="AO90" s="76"/>
      <c r="AP90" s="76"/>
      <c r="AQ90" s="76"/>
      <c r="AR90" s="76"/>
      <c r="AS90" s="76"/>
      <c r="AT90" s="76"/>
      <c r="AU90" s="76"/>
      <c r="AV90" s="76"/>
      <c r="AW90" s="76"/>
      <c r="AX90" s="76"/>
      <c r="AY90" s="76"/>
      <c r="AZ90" s="76"/>
      <c r="BA90" s="76"/>
      <c r="BB90" s="76"/>
      <c r="BC90" s="76"/>
      <c r="BD90" s="76"/>
      <c r="BE90" s="115"/>
      <c r="BF90" s="79"/>
      <c r="BG90" s="79"/>
      <c r="BH90" s="79"/>
    </row>
    <row r="91" spans="8:8">
      <c r="A91" s="73" t="s">
        <v>175</v>
      </c>
      <c r="B91" s="76">
        <v>16.815</v>
      </c>
      <c r="C91" s="76">
        <v>18.002</v>
      </c>
      <c r="D91" s="76">
        <v>19.729</v>
      </c>
      <c r="E91" s="76">
        <v>21.49</v>
      </c>
      <c r="F91" s="76">
        <v>22.058</v>
      </c>
      <c r="G91" s="76">
        <v>24.412</v>
      </c>
      <c r="H91" s="76">
        <v>25.692</v>
      </c>
      <c r="I91" s="76">
        <v>26.13</v>
      </c>
      <c r="J91" s="76">
        <v>27.863</v>
      </c>
      <c r="K91" s="76">
        <v>29.517</v>
      </c>
      <c r="L91" s="76">
        <v>29.136</v>
      </c>
      <c r="M91" s="76">
        <v>29.779</v>
      </c>
      <c r="N91" s="76">
        <v>31.192</v>
      </c>
      <c r="O91" s="76">
        <v>31.7108575102452</v>
      </c>
      <c r="P91" s="76">
        <v>32.1087599654024</v>
      </c>
      <c r="Q91" s="76">
        <v>30.5720710528928</v>
      </c>
      <c r="R91" s="76">
        <v>30.1206689519569</v>
      </c>
      <c r="S91" s="76">
        <v>29.619924505452</v>
      </c>
      <c r="T91" s="76">
        <v>26.3736114316662</v>
      </c>
      <c r="U91" s="76">
        <v>27.3113491201587</v>
      </c>
      <c r="V91" s="76">
        <v>27.4061244838529</v>
      </c>
      <c r="W91" s="76">
        <v>26.9615234925715</v>
      </c>
      <c r="X91" s="76">
        <v>27.7284306743725</v>
      </c>
      <c r="Y91" s="76">
        <v>28.9477961454569</v>
      </c>
      <c r="Z91" s="76">
        <v>30.1086293357562</v>
      </c>
      <c r="AA91" s="76">
        <v>30.7808614984959</v>
      </c>
      <c r="AB91" s="76">
        <v>29.7492639616897</v>
      </c>
      <c r="AC91" s="76">
        <v>30.3947937533378</v>
      </c>
      <c r="AD91" s="76">
        <v>31.3467357404442</v>
      </c>
      <c r="AE91" s="76">
        <v>32.4590757471672</v>
      </c>
      <c r="AF91" s="76">
        <v>35.247918834119</v>
      </c>
      <c r="AG91" s="76">
        <v>36.1816155161857</v>
      </c>
      <c r="AH91" s="76">
        <v>36.7487150002592</v>
      </c>
      <c r="AI91" s="76">
        <v>36.717660888611</v>
      </c>
      <c r="AJ91" s="76">
        <v>37.5771299374491</v>
      </c>
      <c r="AK91" s="76">
        <v>37.5542274854291</v>
      </c>
      <c r="AL91" s="76">
        <v>37.6380053158257</v>
      </c>
      <c r="AM91" s="76">
        <v>38.0297090510127</v>
      </c>
      <c r="AN91" s="76">
        <v>37.8389049292617</v>
      </c>
      <c r="AO91" s="76">
        <v>38.7622645739155</v>
      </c>
      <c r="AP91" s="76">
        <v>39.2535924451296</v>
      </c>
      <c r="AQ91" s="76">
        <v>40.5375025337189</v>
      </c>
      <c r="AR91" s="76">
        <v>41.1469003927437</v>
      </c>
      <c r="AS91" s="76">
        <v>41.2832064310287</v>
      </c>
      <c r="AT91" s="76">
        <v>40.2650935029041</v>
      </c>
      <c r="AU91" s="76">
        <v>40.7773850827325</v>
      </c>
      <c r="AV91" s="76">
        <v>42.9253193543367</v>
      </c>
      <c r="AW91" s="76">
        <v>44.450884299835</v>
      </c>
      <c r="AX91" s="76">
        <v>45.8095655234169</v>
      </c>
      <c r="AY91" s="76">
        <v>45.9220287855036</v>
      </c>
      <c r="AZ91" s="76">
        <v>45.5819150112579</v>
      </c>
      <c r="BA91" s="76">
        <v>45.7373514311118</v>
      </c>
      <c r="BB91" s="76">
        <v>47.8966444410599</v>
      </c>
      <c r="BC91" s="76">
        <v>48.6820693912392</v>
      </c>
      <c r="BD91" s="76">
        <v>48.2696191470852</v>
      </c>
      <c r="BE91" s="115">
        <v>41.9240676224718</v>
      </c>
      <c r="BF91" s="79">
        <v>-0.133833626028346</v>
      </c>
      <c r="BG91" s="79">
        <v>0.0182971212902698</v>
      </c>
      <c r="BH91" s="79">
        <v>0.0104633928310125</v>
      </c>
    </row>
    <row r="92" spans="8:8">
      <c r="A92" s="73" t="s">
        <v>176</v>
      </c>
      <c r="B92" s="76" t="s">
        <v>114</v>
      </c>
      <c r="C92" s="76" t="s">
        <v>114</v>
      </c>
      <c r="D92" s="76" t="s">
        <v>114</v>
      </c>
      <c r="E92" s="76" t="s">
        <v>114</v>
      </c>
      <c r="F92" s="76" t="s">
        <v>114</v>
      </c>
      <c r="G92" s="76" t="s">
        <v>114</v>
      </c>
      <c r="H92" s="76">
        <v>0.676</v>
      </c>
      <c r="I92" s="76">
        <v>0.835</v>
      </c>
      <c r="J92" s="76">
        <v>0.947</v>
      </c>
      <c r="K92" s="76">
        <v>0.982</v>
      </c>
      <c r="L92" s="76">
        <v>1.146</v>
      </c>
      <c r="M92" s="76">
        <v>1.24</v>
      </c>
      <c r="N92" s="76">
        <v>1.222</v>
      </c>
      <c r="O92" s="76">
        <v>1.299</v>
      </c>
      <c r="P92" s="76">
        <v>1.439</v>
      </c>
      <c r="Q92" s="76">
        <v>1.625</v>
      </c>
      <c r="R92" s="76">
        <v>1.675</v>
      </c>
      <c r="S92" s="76">
        <v>1.65</v>
      </c>
      <c r="T92" s="76">
        <v>1.476</v>
      </c>
      <c r="U92" s="76">
        <v>1.489</v>
      </c>
      <c r="V92" s="76">
        <v>1.66</v>
      </c>
      <c r="W92" s="76">
        <v>1.79</v>
      </c>
      <c r="X92" s="76">
        <v>1.76</v>
      </c>
      <c r="Y92" s="76">
        <v>1.765</v>
      </c>
      <c r="Z92" s="76">
        <v>1.922</v>
      </c>
      <c r="AA92" s="76">
        <v>1.86</v>
      </c>
      <c r="AB92" s="76">
        <v>1.722</v>
      </c>
      <c r="AC92" s="76">
        <v>1.923</v>
      </c>
      <c r="AD92" s="76">
        <v>2.161</v>
      </c>
      <c r="AE92" s="76">
        <v>2.247</v>
      </c>
      <c r="AF92" s="76">
        <v>2.933</v>
      </c>
      <c r="AG92" s="76">
        <v>2.99</v>
      </c>
      <c r="AH92" s="76">
        <v>3.429</v>
      </c>
      <c r="AI92" s="76">
        <v>3.793</v>
      </c>
      <c r="AJ92" s="76">
        <v>3.371</v>
      </c>
      <c r="AK92" s="76">
        <v>3.324</v>
      </c>
      <c r="AL92" s="76">
        <v>3.957</v>
      </c>
      <c r="AM92" s="76">
        <v>3.962802</v>
      </c>
      <c r="AN92" s="76">
        <v>4.109043</v>
      </c>
      <c r="AO92" s="76">
        <v>3.854176</v>
      </c>
      <c r="AP92" s="76">
        <v>3.87273</v>
      </c>
      <c r="AQ92" s="76">
        <v>3.919782</v>
      </c>
      <c r="AR92" s="76">
        <v>3.70493</v>
      </c>
      <c r="AS92" s="76">
        <v>3.766274</v>
      </c>
      <c r="AT92" s="76">
        <v>3.520655</v>
      </c>
      <c r="AU92" s="76">
        <v>3.92029</v>
      </c>
      <c r="AV92" s="76">
        <v>5.080024</v>
      </c>
      <c r="AW92" s="76">
        <v>5.437646</v>
      </c>
      <c r="AX92" s="76">
        <v>5.327469</v>
      </c>
      <c r="AY92" s="76">
        <v>5.99061783426262</v>
      </c>
      <c r="AZ92" s="76">
        <v>6.34088511224595</v>
      </c>
      <c r="BA92" s="76">
        <v>6.96419587996381</v>
      </c>
      <c r="BB92" s="76">
        <v>7.79049125152944</v>
      </c>
      <c r="BC92" s="76">
        <v>8.90128478509995</v>
      </c>
      <c r="BD92" s="76">
        <v>8.79231919545059</v>
      </c>
      <c r="BE92" s="115">
        <v>7.73034695062387</v>
      </c>
      <c r="BF92" s="79">
        <v>-0.123186316065379</v>
      </c>
      <c r="BG92" s="79">
        <v>0.0958421418364901</v>
      </c>
      <c r="BH92" s="79">
        <v>0.00192933704794049</v>
      </c>
    </row>
    <row r="93" spans="8:8">
      <c r="A93" s="73" t="s">
        <v>177</v>
      </c>
      <c r="B93" s="76">
        <v>10.96</v>
      </c>
      <c r="C93" s="76">
        <v>14.074</v>
      </c>
      <c r="D93" s="76">
        <v>13.9</v>
      </c>
      <c r="E93" s="76">
        <v>15.2</v>
      </c>
      <c r="F93" s="76">
        <v>20.377</v>
      </c>
      <c r="G93" s="76">
        <v>28.191</v>
      </c>
      <c r="H93" s="76">
        <v>38.43</v>
      </c>
      <c r="I93" s="76">
        <v>44.175</v>
      </c>
      <c r="J93" s="76">
        <v>53.83</v>
      </c>
      <c r="K93" s="76">
        <v>61.89</v>
      </c>
      <c r="L93" s="76">
        <v>68.25</v>
      </c>
      <c r="M93" s="76">
        <v>78.03</v>
      </c>
      <c r="N93" s="76">
        <v>82.4</v>
      </c>
      <c r="O93" s="76">
        <v>91.25</v>
      </c>
      <c r="P93" s="76">
        <v>91.1</v>
      </c>
      <c r="Q93" s="76">
        <v>86.655</v>
      </c>
      <c r="R93" s="76">
        <v>82.23</v>
      </c>
      <c r="S93" s="76">
        <v>81.324</v>
      </c>
      <c r="T93" s="76">
        <v>82.961</v>
      </c>
      <c r="U93" s="76">
        <v>85.957</v>
      </c>
      <c r="V93" s="76">
        <v>89.745</v>
      </c>
      <c r="W93" s="76">
        <v>95.371</v>
      </c>
      <c r="X93" s="76">
        <v>101.29</v>
      </c>
      <c r="Y93" s="76">
        <v>108.83</v>
      </c>
      <c r="Z93" s="76">
        <v>113.893</v>
      </c>
      <c r="AA93" s="76">
        <v>112.861</v>
      </c>
      <c r="AB93" s="76">
        <v>121.853</v>
      </c>
      <c r="AC93" s="76">
        <v>132.378</v>
      </c>
      <c r="AD93" s="76">
        <v>145.7916</v>
      </c>
      <c r="AE93" s="76">
        <v>148.1237</v>
      </c>
      <c r="AF93" s="76">
        <v>160.1998</v>
      </c>
      <c r="AG93" s="76">
        <v>175.66742</v>
      </c>
      <c r="AH93" s="76">
        <v>192.15135</v>
      </c>
      <c r="AI93" s="76">
        <v>197.08085</v>
      </c>
      <c r="AJ93" s="76">
        <v>209.33076</v>
      </c>
      <c r="AK93" s="76">
        <v>224.21545</v>
      </c>
      <c r="AL93" s="76">
        <v>229.08248</v>
      </c>
      <c r="AM93" s="76">
        <v>247.86678</v>
      </c>
      <c r="AN93" s="76">
        <v>276.2948</v>
      </c>
      <c r="AO93" s="76">
        <v>322.60570817</v>
      </c>
      <c r="AP93" s="76">
        <v>327.930626697</v>
      </c>
      <c r="AQ93" s="76">
        <v>351.795786151</v>
      </c>
      <c r="AR93" s="76">
        <v>369.23940520314</v>
      </c>
      <c r="AS93" s="76">
        <v>376.334831155142</v>
      </c>
      <c r="AT93" s="76">
        <v>391.04606687</v>
      </c>
      <c r="AU93" s="76">
        <v>446.304862676291</v>
      </c>
      <c r="AV93" s="76">
        <v>462.391137551334</v>
      </c>
      <c r="AW93" s="76">
        <v>484.204763450795</v>
      </c>
      <c r="AX93" s="76">
        <v>504.966133830849</v>
      </c>
      <c r="AY93" s="76">
        <v>524.863707091222</v>
      </c>
      <c r="AZ93" s="76">
        <v>567.972881255499</v>
      </c>
      <c r="BA93" s="76">
        <v>586.703939974042</v>
      </c>
      <c r="BB93" s="76">
        <v>614.177518667168</v>
      </c>
      <c r="BC93" s="76">
        <v>633.7002</v>
      </c>
      <c r="BD93" s="76">
        <v>654.3265</v>
      </c>
      <c r="BE93" s="115">
        <v>669.210097389845</v>
      </c>
      <c r="BF93" s="79">
        <v>0.0199520491693392</v>
      </c>
      <c r="BG93" s="79">
        <v>0.0528261387520927</v>
      </c>
      <c r="BH93" s="79">
        <v>0.167021201247104</v>
      </c>
    </row>
    <row r="94" spans="8:8">
      <c r="A94" s="73" t="s">
        <v>178</v>
      </c>
      <c r="B94" s="76">
        <v>2.12084726</v>
      </c>
      <c r="C94" s="76">
        <v>2.3238972</v>
      </c>
      <c r="D94" s="76">
        <v>2.784922031</v>
      </c>
      <c r="E94" s="76">
        <v>3.040932098</v>
      </c>
      <c r="F94" s="76">
        <v>3.604942458</v>
      </c>
      <c r="G94" s="76">
        <v>3.893964378</v>
      </c>
      <c r="H94" s="76">
        <v>4.097</v>
      </c>
      <c r="I94" s="76">
        <v>4.679</v>
      </c>
      <c r="J94" s="76">
        <v>4.855</v>
      </c>
      <c r="K94" s="76">
        <v>4.969</v>
      </c>
      <c r="L94" s="76">
        <v>4.67</v>
      </c>
      <c r="M94" s="76">
        <v>5.518</v>
      </c>
      <c r="N94" s="76">
        <v>5.968</v>
      </c>
      <c r="O94" s="76">
        <v>6.2</v>
      </c>
      <c r="P94" s="76">
        <v>6.338</v>
      </c>
      <c r="Q94" s="76">
        <v>6.486</v>
      </c>
      <c r="R94" s="76">
        <v>6.879</v>
      </c>
      <c r="S94" s="76">
        <v>6.694</v>
      </c>
      <c r="T94" s="76">
        <v>5.941</v>
      </c>
      <c r="U94" s="76">
        <v>5.491</v>
      </c>
      <c r="V94" s="76">
        <v>5.157</v>
      </c>
      <c r="W94" s="76">
        <v>5.021</v>
      </c>
      <c r="X94" s="76">
        <v>4.91</v>
      </c>
      <c r="Y94" s="76">
        <v>5.628</v>
      </c>
      <c r="Z94" s="76">
        <v>6.002</v>
      </c>
      <c r="AA94" s="76">
        <v>6.283</v>
      </c>
      <c r="AB94" s="76">
        <v>6.27</v>
      </c>
      <c r="AC94" s="76">
        <v>8.065</v>
      </c>
      <c r="AD94" s="76">
        <v>8.388</v>
      </c>
      <c r="AE94" s="76">
        <v>8.931</v>
      </c>
      <c r="AF94" s="76">
        <v>9.568</v>
      </c>
      <c r="AG94" s="76">
        <v>9.375</v>
      </c>
      <c r="AH94" s="76">
        <v>9.277</v>
      </c>
      <c r="AI94" s="76">
        <v>8.902</v>
      </c>
      <c r="AJ94" s="76">
        <v>9.481</v>
      </c>
      <c r="AK94" s="76">
        <v>9.889</v>
      </c>
      <c r="AL94" s="76">
        <v>11.756</v>
      </c>
      <c r="AM94" s="76">
        <v>12.839</v>
      </c>
      <c r="AN94" s="76">
        <v>12.925</v>
      </c>
      <c r="AO94" s="76">
        <v>15.262</v>
      </c>
      <c r="AP94" s="76">
        <v>13.752</v>
      </c>
      <c r="AQ94" s="76">
        <v>14.9200617686927</v>
      </c>
      <c r="AR94" s="76">
        <v>16.0451167019527</v>
      </c>
      <c r="AS94" s="76">
        <v>14.5398432466151</v>
      </c>
      <c r="AT94" s="76">
        <v>16.4747012429039</v>
      </c>
      <c r="AU94" s="76">
        <v>17.7976982892128</v>
      </c>
      <c r="AV94" s="76">
        <v>17.9474725548319</v>
      </c>
      <c r="AW94" s="76">
        <v>17.2039498415878</v>
      </c>
      <c r="AX94" s="76">
        <v>17.59169686455</v>
      </c>
      <c r="AY94" s="76">
        <v>16.6415115519685</v>
      </c>
      <c r="AZ94" s="76">
        <v>18.2453898353971</v>
      </c>
      <c r="BA94" s="76">
        <v>18.8818204746957</v>
      </c>
      <c r="BB94" s="76">
        <v>21.3691553319998</v>
      </c>
      <c r="BC94" s="76">
        <v>21.6225311999938</v>
      </c>
      <c r="BD94" s="76">
        <v>20.1876131492867</v>
      </c>
      <c r="BE94" s="115">
        <v>14.2591688035346</v>
      </c>
      <c r="BF94" s="79">
        <v>-0.295597294203563</v>
      </c>
      <c r="BG94" s="79">
        <v>0.0205322714705007</v>
      </c>
      <c r="BH94" s="79">
        <v>0.00355879791957803</v>
      </c>
    </row>
    <row r="95" spans="8:8">
      <c r="A95" s="73" t="s">
        <v>179</v>
      </c>
      <c r="B95" s="76">
        <v>12.642</v>
      </c>
      <c r="C95" s="76">
        <v>14.126</v>
      </c>
      <c r="D95" s="76">
        <v>14.57</v>
      </c>
      <c r="E95" s="76">
        <v>16.316</v>
      </c>
      <c r="F95" s="76">
        <v>19.596</v>
      </c>
      <c r="G95" s="76">
        <v>19.505</v>
      </c>
      <c r="H95" s="76">
        <v>20.475</v>
      </c>
      <c r="I95" s="76">
        <v>22.091</v>
      </c>
      <c r="J95" s="76">
        <v>23.314</v>
      </c>
      <c r="K95" s="76">
        <v>22.834</v>
      </c>
      <c r="L95" s="76">
        <v>23.347</v>
      </c>
      <c r="M95" s="76">
        <v>24.593</v>
      </c>
      <c r="N95" s="76">
        <v>26.413</v>
      </c>
      <c r="O95" s="76">
        <v>28.717</v>
      </c>
      <c r="P95" s="76">
        <v>31.004</v>
      </c>
      <c r="Q95" s="76">
        <v>31.633</v>
      </c>
      <c r="R95" s="76">
        <v>34.036</v>
      </c>
      <c r="S95" s="76">
        <v>35.403</v>
      </c>
      <c r="T95" s="76">
        <v>37.223</v>
      </c>
      <c r="U95" s="76">
        <v>39.934</v>
      </c>
      <c r="V95" s="76">
        <v>43.333</v>
      </c>
      <c r="W95" s="76">
        <v>45.53</v>
      </c>
      <c r="X95" s="76">
        <v>46.995</v>
      </c>
      <c r="Y95" s="76">
        <v>51.53</v>
      </c>
      <c r="Z95" s="76">
        <v>55.801</v>
      </c>
      <c r="AA95" s="76">
        <v>57.943</v>
      </c>
      <c r="AB95" s="76">
        <v>58.903</v>
      </c>
      <c r="AC95" s="76">
        <v>62.075</v>
      </c>
      <c r="AD95" s="76">
        <v>62.662</v>
      </c>
      <c r="AE95" s="76">
        <v>67.384</v>
      </c>
      <c r="AF95" s="76">
        <v>75.232</v>
      </c>
      <c r="AG95" s="76">
        <v>81.062</v>
      </c>
      <c r="AH95" s="76">
        <v>86.503</v>
      </c>
      <c r="AI95" s="76">
        <v>92.527</v>
      </c>
      <c r="AJ95" s="76">
        <v>101.59409715</v>
      </c>
      <c r="AK95" s="76">
        <v>106.68770586</v>
      </c>
      <c r="AL95" s="76">
        <v>107.2559558</v>
      </c>
      <c r="AM95" s="76">
        <v>109.782015306053</v>
      </c>
      <c r="AN95" s="76">
        <v>111.996460307398</v>
      </c>
      <c r="AO95" s="76">
        <v>118.448365377934</v>
      </c>
      <c r="AP95" s="76">
        <v>120.861003974183</v>
      </c>
      <c r="AQ95" s="76">
        <v>127.904517253311</v>
      </c>
      <c r="AR95" s="76">
        <v>136.718843518223</v>
      </c>
      <c r="AS95" s="76">
        <v>143.464080917863</v>
      </c>
      <c r="AT95" s="76">
        <v>151.352735205803</v>
      </c>
      <c r="AU95" s="76">
        <v>153.959563357193</v>
      </c>
      <c r="AV95" s="76">
        <v>161.378018820814</v>
      </c>
      <c r="AW95" s="76">
        <v>171.994983167949</v>
      </c>
      <c r="AX95" s="76">
        <v>173.770119391443</v>
      </c>
      <c r="AY95" s="76">
        <v>179.055447343213</v>
      </c>
      <c r="AZ95" s="76">
        <v>193.940077484286</v>
      </c>
      <c r="BA95" s="76">
        <v>214.309361648873</v>
      </c>
      <c r="BB95" s="76">
        <v>220.697298877519</v>
      </c>
      <c r="BC95" s="76">
        <v>229.004769717996</v>
      </c>
      <c r="BD95" s="76">
        <v>236.5076090159</v>
      </c>
      <c r="BE95" s="115">
        <v>213.109154051684</v>
      </c>
      <c r="BF95" s="79">
        <v>-0.101395132749547</v>
      </c>
      <c r="BG95" s="79">
        <v>0.045647935606415</v>
      </c>
      <c r="BH95" s="79">
        <v>0.0531877015085316</v>
      </c>
    </row>
    <row r="96" spans="8:8">
      <c r="A96" s="73" t="s">
        <v>180</v>
      </c>
      <c r="B96" s="76">
        <v>6.12</v>
      </c>
      <c r="C96" s="76">
        <v>5.894</v>
      </c>
      <c r="D96" s="76">
        <v>5.67</v>
      </c>
      <c r="E96" s="76">
        <v>5.993</v>
      </c>
      <c r="F96" s="76">
        <v>6.393</v>
      </c>
      <c r="G96" s="76">
        <v>6.79</v>
      </c>
      <c r="H96" s="76">
        <v>7.024</v>
      </c>
      <c r="I96" s="76">
        <v>7.58</v>
      </c>
      <c r="J96" s="76">
        <v>9.051</v>
      </c>
      <c r="K96" s="76">
        <v>9.463</v>
      </c>
      <c r="L96" s="76">
        <v>10.858</v>
      </c>
      <c r="M96" s="76">
        <v>11.716</v>
      </c>
      <c r="N96" s="76">
        <v>13.783</v>
      </c>
      <c r="O96" s="76">
        <v>15.086</v>
      </c>
      <c r="P96" s="76">
        <v>16.46</v>
      </c>
      <c r="Q96" s="76">
        <v>18.413</v>
      </c>
      <c r="R96" s="76">
        <v>20.552</v>
      </c>
      <c r="S96" s="76">
        <v>21.371</v>
      </c>
      <c r="T96" s="76">
        <v>20.974</v>
      </c>
      <c r="U96" s="76">
        <v>22.065</v>
      </c>
      <c r="V96" s="76">
        <v>21.777</v>
      </c>
      <c r="W96" s="76">
        <v>23.822</v>
      </c>
      <c r="X96" s="76">
        <v>24.772</v>
      </c>
      <c r="Y96" s="76">
        <v>26.042</v>
      </c>
      <c r="Z96" s="76">
        <v>27.541</v>
      </c>
      <c r="AA96" s="76">
        <v>31.669</v>
      </c>
      <c r="AB96" s="76">
        <v>33.591</v>
      </c>
      <c r="AC96" s="76">
        <v>36.215</v>
      </c>
      <c r="AD96" s="76">
        <v>38.011</v>
      </c>
      <c r="AE96" s="76">
        <v>39.05</v>
      </c>
      <c r="AF96" s="76">
        <v>41.548</v>
      </c>
      <c r="AG96" s="76">
        <v>44.103</v>
      </c>
      <c r="AH96" s="76">
        <v>48.869</v>
      </c>
      <c r="AI96" s="76">
        <v>46.541</v>
      </c>
      <c r="AJ96" s="76">
        <v>48.672</v>
      </c>
      <c r="AK96" s="76">
        <v>54.3369133723998</v>
      </c>
      <c r="AL96" s="76">
        <v>56.0900926008171</v>
      </c>
      <c r="AM96" s="76">
        <v>57.0160184290689</v>
      </c>
      <c r="AN96" s="76">
        <v>57.6526214225395</v>
      </c>
      <c r="AO96" s="76">
        <v>61.5037573829569</v>
      </c>
      <c r="AP96" s="76">
        <v>60.8708287852698</v>
      </c>
      <c r="AQ96" s="76">
        <v>57.9813336648239</v>
      </c>
      <c r="AR96" s="76">
        <v>61.5020614006736</v>
      </c>
      <c r="AS96" s="76">
        <v>61.3595156291736</v>
      </c>
      <c r="AT96" s="76">
        <v>62.5821304982262</v>
      </c>
      <c r="AU96" s="76">
        <v>66.4800146094526</v>
      </c>
      <c r="AV96" s="76">
        <v>72.5937393521416</v>
      </c>
      <c r="AW96" s="76">
        <v>76.4170273202872</v>
      </c>
      <c r="AX96" s="76">
        <v>75.4382735872727</v>
      </c>
      <c r="AY96" s="76">
        <v>74.3966096437299</v>
      </c>
      <c r="AZ96" s="76">
        <v>69.7790285899873</v>
      </c>
      <c r="BA96" s="76">
        <v>67.6158840253194</v>
      </c>
      <c r="BB96" s="76">
        <v>71.8945667327552</v>
      </c>
      <c r="BC96" s="76">
        <v>73.4400112648001</v>
      </c>
      <c r="BD96" s="76">
        <v>72.0877290821758</v>
      </c>
      <c r="BE96" s="115">
        <v>53.1700485970335</v>
      </c>
      <c r="BF96" s="79">
        <v>-0.264441037117901</v>
      </c>
      <c r="BG96" s="79">
        <v>0.0142408539070884</v>
      </c>
      <c r="BH96" s="79">
        <v>0.0132701604797666</v>
      </c>
    </row>
    <row r="97" spans="8:8">
      <c r="A97" s="73" t="s">
        <v>181</v>
      </c>
      <c r="B97" s="76">
        <v>87.936</v>
      </c>
      <c r="C97" s="76">
        <v>100.047</v>
      </c>
      <c r="D97" s="76">
        <v>122.969</v>
      </c>
      <c r="E97" s="76">
        <v>142.741</v>
      </c>
      <c r="F97" s="76">
        <v>169.072</v>
      </c>
      <c r="G97" s="76">
        <v>199.238</v>
      </c>
      <c r="H97" s="76">
        <v>219.765</v>
      </c>
      <c r="I97" s="76">
        <v>234.466</v>
      </c>
      <c r="J97" s="76">
        <v>269.192</v>
      </c>
      <c r="K97" s="76">
        <v>259.032</v>
      </c>
      <c r="L97" s="76">
        <v>244.093</v>
      </c>
      <c r="M97" s="76">
        <v>253.549</v>
      </c>
      <c r="N97" s="76">
        <v>260.457</v>
      </c>
      <c r="O97" s="76">
        <v>266.538</v>
      </c>
      <c r="P97" s="76">
        <v>269.12925</v>
      </c>
      <c r="Q97" s="76">
        <v>241.382</v>
      </c>
      <c r="R97" s="76">
        <v>227.67575</v>
      </c>
      <c r="S97" s="76">
        <v>211.59025</v>
      </c>
      <c r="T97" s="76">
        <v>211.30475</v>
      </c>
      <c r="U97" s="76">
        <v>221.98875</v>
      </c>
      <c r="V97" s="76">
        <v>210.18725</v>
      </c>
      <c r="W97" s="76">
        <v>212.18075</v>
      </c>
      <c r="X97" s="76">
        <v>213.145</v>
      </c>
      <c r="Y97" s="76">
        <v>229.34025</v>
      </c>
      <c r="Z97" s="76">
        <v>238.1985</v>
      </c>
      <c r="AA97" s="76">
        <v>248.048240817646</v>
      </c>
      <c r="AB97" s="76">
        <v>250.567511164174</v>
      </c>
      <c r="AC97" s="76">
        <v>255.952260976042</v>
      </c>
      <c r="AD97" s="76">
        <v>250.35569167796</v>
      </c>
      <c r="AE97" s="76">
        <v>264.894136178585</v>
      </c>
      <c r="AF97" s="76">
        <v>274.760094083181</v>
      </c>
      <c r="AG97" s="76">
        <v>276.494242298375</v>
      </c>
      <c r="AH97" s="76">
        <v>273.349624079564</v>
      </c>
      <c r="AI97" s="76">
        <v>263.266243587028</v>
      </c>
      <c r="AJ97" s="76">
        <v>267.4131298143</v>
      </c>
      <c r="AK97" s="76">
        <v>263.60250195006</v>
      </c>
      <c r="AL97" s="76">
        <v>255.514655523273</v>
      </c>
      <c r="AM97" s="76">
        <v>253.315235632879</v>
      </c>
      <c r="AN97" s="76">
        <v>259.504799979962</v>
      </c>
      <c r="AO97" s="76">
        <v>252.67757564309</v>
      </c>
      <c r="AP97" s="76">
        <v>248.509309775851</v>
      </c>
      <c r="AQ97" s="76">
        <v>239.515520780106</v>
      </c>
      <c r="AR97" s="76">
        <v>232.279424815475</v>
      </c>
      <c r="AS97" s="76">
        <v>224.127109442854</v>
      </c>
      <c r="AT97" s="76">
        <v>199.890202613169</v>
      </c>
      <c r="AU97" s="76">
        <v>201.946212092467</v>
      </c>
      <c r="AV97" s="76">
        <v>202.413184539579</v>
      </c>
      <c r="AW97" s="76">
        <v>216.5749003336</v>
      </c>
      <c r="AX97" s="76">
        <v>206.532575434592</v>
      </c>
      <c r="AY97" s="76">
        <v>196.004828863433</v>
      </c>
      <c r="AZ97" s="76">
        <v>187.906703240192</v>
      </c>
      <c r="BA97" s="76">
        <v>182.544310095954</v>
      </c>
      <c r="BB97" s="76">
        <v>179.738801633251</v>
      </c>
      <c r="BC97" s="76">
        <v>174.270550595663</v>
      </c>
      <c r="BD97" s="76">
        <v>168.333946018483</v>
      </c>
      <c r="BE97" s="115">
        <v>149.034130102681</v>
      </c>
      <c r="BF97" s="79">
        <v>-0.117070938207683</v>
      </c>
      <c r="BG97" s="79">
        <v>-0.0170350787318723</v>
      </c>
      <c r="BH97" s="79">
        <v>0.0371958814334304</v>
      </c>
    </row>
    <row r="98" spans="8:8">
      <c r="A98" s="73" t="s">
        <v>182</v>
      </c>
      <c r="B98" s="76">
        <v>2.2849583</v>
      </c>
      <c r="C98" s="76">
        <v>2.6586431</v>
      </c>
      <c r="D98" s="76">
        <v>2.7131212</v>
      </c>
      <c r="E98" s="76">
        <v>2.7534774</v>
      </c>
      <c r="F98" s="76">
        <v>2.83885</v>
      </c>
      <c r="G98" s="76">
        <v>3.12832014418605</v>
      </c>
      <c r="H98" s="76">
        <v>3.42510697674419</v>
      </c>
      <c r="I98" s="76">
        <v>3.80587906976744</v>
      </c>
      <c r="J98" s="76">
        <v>4.1247488372093</v>
      </c>
      <c r="K98" s="76">
        <v>4.11058604651163</v>
      </c>
      <c r="L98" s="76">
        <v>4.33456279069767</v>
      </c>
      <c r="M98" s="76">
        <v>4.8406511627907</v>
      </c>
      <c r="N98" s="76">
        <v>5.51049767441861</v>
      </c>
      <c r="O98" s="76">
        <v>5.94142325581395</v>
      </c>
      <c r="P98" s="76">
        <v>7.20507441860465</v>
      </c>
      <c r="Q98" s="76">
        <v>8.15472981607928</v>
      </c>
      <c r="R98" s="76">
        <v>8.68807753484785</v>
      </c>
      <c r="S98" s="76">
        <v>9.07311627525098</v>
      </c>
      <c r="T98" s="76">
        <v>9.71391815733273</v>
      </c>
      <c r="U98" s="76">
        <v>9.5382055845661</v>
      </c>
      <c r="V98" s="76">
        <v>9.51054099666782</v>
      </c>
      <c r="W98" s="76">
        <v>9.10472481011677</v>
      </c>
      <c r="X98" s="76">
        <v>9.33549666787981</v>
      </c>
      <c r="Y98" s="76">
        <v>10.1450759420679</v>
      </c>
      <c r="Z98" s="76">
        <v>10.4907910448366</v>
      </c>
      <c r="AA98" s="76">
        <v>12.6322651086415</v>
      </c>
      <c r="AB98" s="76">
        <v>13.6009533033347</v>
      </c>
      <c r="AC98" s="76">
        <v>14.8794876586748</v>
      </c>
      <c r="AD98" s="76">
        <v>16.3886459177492</v>
      </c>
      <c r="AE98" s="76">
        <v>18.0449313433613</v>
      </c>
      <c r="AF98" s="76">
        <v>18.8693995103856</v>
      </c>
      <c r="AG98" s="76">
        <v>20.6466751091102</v>
      </c>
      <c r="AH98" s="76">
        <v>23.8722021097044</v>
      </c>
      <c r="AI98" s="76">
        <v>20.2922164758528</v>
      </c>
      <c r="AJ98" s="76">
        <v>22.3421038452259</v>
      </c>
      <c r="AK98" s="76">
        <v>22.4097754025201</v>
      </c>
      <c r="AL98" s="76">
        <v>23.3041784030425</v>
      </c>
      <c r="AM98" s="76">
        <v>26.028973170036</v>
      </c>
      <c r="AN98" s="76">
        <v>27.5659053278397</v>
      </c>
      <c r="AO98" s="76">
        <v>27.9849804167205</v>
      </c>
      <c r="AP98" s="76">
        <v>27.997665695467</v>
      </c>
      <c r="AQ98" s="76">
        <v>28.8640771476859</v>
      </c>
      <c r="AR98" s="76">
        <v>30.7907645026522</v>
      </c>
      <c r="AS98" s="76">
        <v>29.4383162016121</v>
      </c>
      <c r="AT98" s="76">
        <v>29.2096283026602</v>
      </c>
      <c r="AU98" s="76">
        <v>29.206094307777</v>
      </c>
      <c r="AV98" s="76">
        <v>31.494081394077</v>
      </c>
      <c r="AW98" s="76">
        <v>32.7808245633228</v>
      </c>
      <c r="AX98" s="76">
        <v>34.9343876139562</v>
      </c>
      <c r="AY98" s="76">
        <v>35.0464357826474</v>
      </c>
      <c r="AZ98" s="76">
        <v>32.2424525913901</v>
      </c>
      <c r="BA98" s="76">
        <v>36.1651709530609</v>
      </c>
      <c r="BB98" s="76">
        <v>34.0149931404915</v>
      </c>
      <c r="BC98" s="76">
        <v>34.1848190777698</v>
      </c>
      <c r="BD98" s="76">
        <v>35.9947416216072</v>
      </c>
      <c r="BE98" s="115">
        <v>31.0713168725469</v>
      </c>
      <c r="BF98" s="79">
        <v>-0.139140297494142</v>
      </c>
      <c r="BG98" s="79">
        <v>0.0211071165416095</v>
      </c>
      <c r="BH98" s="79">
        <v>0.00775476743196697</v>
      </c>
    </row>
    <row r="99" spans="8:8">
      <c r="A99" s="73" t="s">
        <v>183</v>
      </c>
      <c r="B99" s="76">
        <v>2.718</v>
      </c>
      <c r="C99" s="76">
        <v>3.014</v>
      </c>
      <c r="D99" s="76">
        <v>3.17</v>
      </c>
      <c r="E99" s="76">
        <v>3.253</v>
      </c>
      <c r="F99" s="76">
        <v>3.378</v>
      </c>
      <c r="G99" s="76">
        <v>3.975</v>
      </c>
      <c r="H99" s="76">
        <v>4.103</v>
      </c>
      <c r="I99" s="76">
        <v>4.417</v>
      </c>
      <c r="J99" s="76">
        <v>4.679</v>
      </c>
      <c r="K99" s="76">
        <v>4.46453045002295</v>
      </c>
      <c r="L99" s="76">
        <v>4.31388576721673</v>
      </c>
      <c r="M99" s="76">
        <v>4.43042622703955</v>
      </c>
      <c r="N99" s="76">
        <v>4.3943544476324</v>
      </c>
      <c r="O99" s="76">
        <v>4.1881122578408</v>
      </c>
      <c r="P99" s="76">
        <v>4.23222536590904</v>
      </c>
      <c r="Q99" s="76">
        <v>4.07459727022792</v>
      </c>
      <c r="R99" s="76">
        <v>3.86506004206905</v>
      </c>
      <c r="S99" s="76">
        <v>3.84189502020879</v>
      </c>
      <c r="T99" s="76">
        <v>3.67731416527082</v>
      </c>
      <c r="U99" s="76">
        <v>3.71586113390715</v>
      </c>
      <c r="V99" s="76">
        <v>3.50751079115717</v>
      </c>
      <c r="W99" s="76">
        <v>3.12550730611835</v>
      </c>
      <c r="X99" s="76">
        <v>3.62154526985151</v>
      </c>
      <c r="Y99" s="76">
        <v>3.61074604093005</v>
      </c>
      <c r="Z99" s="76">
        <v>3.65591872823134</v>
      </c>
      <c r="AA99" s="76">
        <v>4.13544998259559</v>
      </c>
      <c r="AB99" s="76">
        <v>4.20854722471379</v>
      </c>
      <c r="AC99" s="76">
        <v>4.33836104757772</v>
      </c>
      <c r="AD99" s="76">
        <v>4.29252165184207</v>
      </c>
      <c r="AE99" s="76">
        <v>5.03290074939364</v>
      </c>
      <c r="AF99" s="76">
        <v>5.42572219582233</v>
      </c>
      <c r="AG99" s="76">
        <v>5.55299441642536</v>
      </c>
      <c r="AH99" s="76">
        <v>5.89765334706179</v>
      </c>
      <c r="AI99" s="76">
        <v>5.96473352626452</v>
      </c>
      <c r="AJ99" s="76">
        <v>5.98977438659383</v>
      </c>
      <c r="AK99" s="76">
        <v>6.15543536729346</v>
      </c>
      <c r="AL99" s="76">
        <v>6.17398930873773</v>
      </c>
      <c r="AM99" s="76">
        <v>6.40666441389857</v>
      </c>
      <c r="AN99" s="76">
        <v>6.77026546182774</v>
      </c>
      <c r="AO99" s="76">
        <v>6.7819968207267</v>
      </c>
      <c r="AP99" s="76">
        <v>7.04460791249535</v>
      </c>
      <c r="AQ99" s="76">
        <v>7.11765845937252</v>
      </c>
      <c r="AR99" s="76">
        <v>7.14559359717248</v>
      </c>
      <c r="AS99" s="76">
        <v>7.24953040983695</v>
      </c>
      <c r="AT99" s="76">
        <v>6.91557219921777</v>
      </c>
      <c r="AU99" s="76">
        <v>6.92393256484336</v>
      </c>
      <c r="AV99" s="76">
        <v>7.14400746549311</v>
      </c>
      <c r="AW99" s="76">
        <v>7.0367763694483</v>
      </c>
      <c r="AX99" s="76">
        <v>7.13648431428321</v>
      </c>
      <c r="AY99" s="76">
        <v>7.25674760960075</v>
      </c>
      <c r="AZ99" s="76">
        <v>7.55212378720673</v>
      </c>
      <c r="BA99" s="76">
        <v>7.7304002916243</v>
      </c>
      <c r="BB99" s="76">
        <v>8.15276347950273</v>
      </c>
      <c r="BC99" s="76">
        <v>8.17514682005196</v>
      </c>
      <c r="BD99" s="76">
        <v>8.32894805443239</v>
      </c>
      <c r="BE99" s="115">
        <v>6.89709975161847</v>
      </c>
      <c r="BF99" s="79">
        <v>-0.174174797126079</v>
      </c>
      <c r="BG99" s="79">
        <v>0.0187701306238022</v>
      </c>
      <c r="BH99" s="79">
        <v>0.00172137552934344</v>
      </c>
    </row>
    <row r="100" spans="8:8">
      <c r="A100" s="73" t="s">
        <v>184</v>
      </c>
      <c r="B100" s="76">
        <v>3.777</v>
      </c>
      <c r="C100" s="76">
        <v>3.878</v>
      </c>
      <c r="D100" s="76">
        <v>4.335</v>
      </c>
      <c r="E100" s="76">
        <v>4.936</v>
      </c>
      <c r="F100" s="76">
        <v>4.632</v>
      </c>
      <c r="G100" s="76">
        <v>4.581</v>
      </c>
      <c r="H100" s="76">
        <v>4.29</v>
      </c>
      <c r="I100" s="76">
        <v>3.554</v>
      </c>
      <c r="J100" s="76">
        <v>3.641</v>
      </c>
      <c r="K100" s="76">
        <v>3.921</v>
      </c>
      <c r="L100" s="76">
        <v>4.066</v>
      </c>
      <c r="M100" s="76">
        <v>4.061</v>
      </c>
      <c r="N100" s="76">
        <v>4.27</v>
      </c>
      <c r="O100" s="76">
        <v>4.501</v>
      </c>
      <c r="P100" s="76">
        <v>4.799</v>
      </c>
      <c r="Q100" s="76">
        <v>5.015</v>
      </c>
      <c r="R100" s="76">
        <v>5.326</v>
      </c>
      <c r="S100" s="76">
        <v>5.864</v>
      </c>
      <c r="T100" s="76">
        <v>6.471</v>
      </c>
      <c r="U100" s="76">
        <v>7.026</v>
      </c>
      <c r="V100" s="76">
        <v>7.501</v>
      </c>
      <c r="W100" s="76">
        <v>8.08</v>
      </c>
      <c r="X100" s="76">
        <v>8.849</v>
      </c>
      <c r="Y100" s="76">
        <v>9.528</v>
      </c>
      <c r="Z100" s="76">
        <v>10.215</v>
      </c>
      <c r="AA100" s="76">
        <v>10.694</v>
      </c>
      <c r="AB100" s="76">
        <v>11.274</v>
      </c>
      <c r="AC100" s="76">
        <v>12.334</v>
      </c>
      <c r="AD100" s="76">
        <v>13.459</v>
      </c>
      <c r="AE100" s="76">
        <v>14.442</v>
      </c>
      <c r="AF100" s="76">
        <v>15.668</v>
      </c>
      <c r="AG100" s="76">
        <v>16.49</v>
      </c>
      <c r="AH100" s="76">
        <v>17.011</v>
      </c>
      <c r="AI100" s="76">
        <v>17.59</v>
      </c>
      <c r="AJ100" s="76">
        <v>18.226</v>
      </c>
      <c r="AK100" s="76">
        <v>18.834</v>
      </c>
      <c r="AL100" s="76">
        <v>18.461</v>
      </c>
      <c r="AM100" s="76">
        <v>17.982</v>
      </c>
      <c r="AN100" s="76">
        <v>15.902</v>
      </c>
      <c r="AO100" s="76">
        <v>16.042</v>
      </c>
      <c r="AP100" s="76">
        <v>15.24015336</v>
      </c>
      <c r="AQ100" s="76">
        <v>17.577193382</v>
      </c>
      <c r="AR100" s="76">
        <v>19.142217136</v>
      </c>
      <c r="AS100" s="76">
        <v>19.416772208</v>
      </c>
      <c r="AT100" s="76">
        <v>20.749066804</v>
      </c>
      <c r="AU100" s="76">
        <v>20.547989774</v>
      </c>
      <c r="AV100" s="76">
        <v>20.677424039</v>
      </c>
      <c r="AW100" s="76">
        <v>19.990850192</v>
      </c>
      <c r="AX100" s="76">
        <v>21.909956327</v>
      </c>
      <c r="AY100" s="76">
        <v>22.649436777</v>
      </c>
      <c r="AZ100" s="76">
        <v>24.584516872</v>
      </c>
      <c r="BA100" s="76">
        <v>27.471534208</v>
      </c>
      <c r="BB100" s="76">
        <v>28.297029953</v>
      </c>
      <c r="BC100" s="76">
        <v>23.435913008</v>
      </c>
      <c r="BD100" s="76">
        <v>20.6563721101932</v>
      </c>
      <c r="BE100" s="115">
        <v>20.176286816</v>
      </c>
      <c r="BF100" s="79">
        <v>-0.0259102497790261</v>
      </c>
      <c r="BG100" s="79">
        <v>-4.47642157573647E-4</v>
      </c>
      <c r="BH100" s="79">
        <v>0.0050355899796762</v>
      </c>
    </row>
    <row r="101" spans="8:8">
      <c r="A101" s="73" t="s">
        <v>185</v>
      </c>
      <c r="B101" s="76">
        <v>4.176</v>
      </c>
      <c r="C101" s="76">
        <v>4.556</v>
      </c>
      <c r="D101" s="76">
        <v>5.145</v>
      </c>
      <c r="E101" s="76">
        <v>5.883</v>
      </c>
      <c r="F101" s="76">
        <v>6.303</v>
      </c>
      <c r="G101" s="76">
        <v>7.183</v>
      </c>
      <c r="H101" s="76">
        <v>8.319</v>
      </c>
      <c r="I101" s="76">
        <v>8.164</v>
      </c>
      <c r="J101" s="76">
        <v>9.597</v>
      </c>
      <c r="K101" s="76">
        <v>8.977</v>
      </c>
      <c r="L101" s="76">
        <v>9.684</v>
      </c>
      <c r="M101" s="76">
        <v>9.954</v>
      </c>
      <c r="N101" s="76">
        <v>10.89</v>
      </c>
      <c r="O101" s="76">
        <v>11.223</v>
      </c>
      <c r="P101" s="76">
        <v>11.589</v>
      </c>
      <c r="Q101" s="76">
        <v>10.881</v>
      </c>
      <c r="R101" s="76">
        <v>10.225</v>
      </c>
      <c r="S101" s="76">
        <v>9.841</v>
      </c>
      <c r="T101" s="76">
        <v>10.29</v>
      </c>
      <c r="U101" s="76">
        <v>8.396</v>
      </c>
      <c r="V101" s="76">
        <v>7.445</v>
      </c>
      <c r="W101" s="76">
        <v>7.83</v>
      </c>
      <c r="X101" s="76">
        <v>9.103</v>
      </c>
      <c r="Y101" s="76">
        <v>9.808</v>
      </c>
      <c r="Z101" s="76">
        <v>10.999</v>
      </c>
      <c r="AA101" s="76">
        <v>11.486</v>
      </c>
      <c r="AB101" s="76">
        <v>11.125</v>
      </c>
      <c r="AC101" s="76">
        <v>13.68</v>
      </c>
      <c r="AD101" s="76">
        <v>14.085</v>
      </c>
      <c r="AE101" s="76">
        <v>14.896</v>
      </c>
      <c r="AF101" s="76">
        <v>16.796</v>
      </c>
      <c r="AG101" s="76">
        <v>17.535</v>
      </c>
      <c r="AH101" s="76">
        <v>18.842</v>
      </c>
      <c r="AI101" s="76">
        <v>19.054</v>
      </c>
      <c r="AJ101" s="76">
        <v>18.02</v>
      </c>
      <c r="AK101" s="76">
        <v>16.576</v>
      </c>
      <c r="AL101" s="76">
        <v>16.485</v>
      </c>
      <c r="AM101" s="76">
        <v>15.5707860465116</v>
      </c>
      <c r="AN101" s="76">
        <v>15.4874837209302</v>
      </c>
      <c r="AO101" s="76">
        <v>15.9423490844682</v>
      </c>
      <c r="AP101" s="76">
        <v>14.8040700072623</v>
      </c>
      <c r="AQ101" s="76">
        <v>13.2827841975709</v>
      </c>
      <c r="AR101" s="76">
        <v>13.8054937505023</v>
      </c>
      <c r="AS101" s="76">
        <v>13.1957404029846</v>
      </c>
      <c r="AT101" s="76">
        <v>13.7039560427419</v>
      </c>
      <c r="AU101" s="76">
        <v>14.3470983632636</v>
      </c>
      <c r="AV101" s="76">
        <v>13.521813879821</v>
      </c>
      <c r="AW101" s="76">
        <v>13.9976275947681</v>
      </c>
      <c r="AX101" s="76">
        <v>14.6606945603278</v>
      </c>
      <c r="AY101" s="76">
        <v>15.5607562939776</v>
      </c>
      <c r="AZ101" s="76">
        <v>17.6939043177256</v>
      </c>
      <c r="BA101" s="76">
        <v>18.9702420933976</v>
      </c>
      <c r="BB101" s="76">
        <v>20.3041240691245</v>
      </c>
      <c r="BC101" s="76">
        <v>20.3717732146071</v>
      </c>
      <c r="BD101" s="76">
        <v>20.8028409248027</v>
      </c>
      <c r="BE101" s="115">
        <v>17.03632023808</v>
      </c>
      <c r="BF101" s="79">
        <v>-0.183295542352167</v>
      </c>
      <c r="BG101" s="79">
        <v>0.0426238834652952</v>
      </c>
      <c r="BH101" s="79">
        <v>0.00425191831697197</v>
      </c>
    </row>
    <row r="102" spans="8:8">
      <c r="A102" s="73" t="s">
        <v>186</v>
      </c>
      <c r="B102" s="76">
        <v>4.10886670424583</v>
      </c>
      <c r="C102" s="76">
        <v>4.69702051992713</v>
      </c>
      <c r="D102" s="76">
        <v>5.65741533116283</v>
      </c>
      <c r="E102" s="76">
        <v>7.03531460007298</v>
      </c>
      <c r="F102" s="76">
        <v>6.91804710694869</v>
      </c>
      <c r="G102" s="76">
        <v>7.50684091802962</v>
      </c>
      <c r="H102" s="76">
        <v>6.512</v>
      </c>
      <c r="I102" s="76">
        <v>8.167</v>
      </c>
      <c r="J102" s="76">
        <v>7.676</v>
      </c>
      <c r="K102" s="76">
        <v>7.56</v>
      </c>
      <c r="L102" s="76">
        <v>7.386</v>
      </c>
      <c r="M102" s="76">
        <v>8.781</v>
      </c>
      <c r="N102" s="76">
        <v>8.811</v>
      </c>
      <c r="O102" s="76">
        <v>9.049</v>
      </c>
      <c r="P102" s="76">
        <v>9.648</v>
      </c>
      <c r="Q102" s="76">
        <v>9.576</v>
      </c>
      <c r="R102" s="76">
        <v>11.029</v>
      </c>
      <c r="S102" s="76">
        <v>10.724</v>
      </c>
      <c r="T102" s="76">
        <v>11.358</v>
      </c>
      <c r="U102" s="76">
        <v>11.927</v>
      </c>
      <c r="V102" s="76">
        <v>12.14</v>
      </c>
      <c r="W102" s="76">
        <v>14.092</v>
      </c>
      <c r="X102" s="76">
        <v>14.784</v>
      </c>
      <c r="Y102" s="76">
        <v>17.125</v>
      </c>
      <c r="Z102" s="76">
        <v>19.553</v>
      </c>
      <c r="AA102" s="76">
        <v>23.3224</v>
      </c>
      <c r="AB102" s="76">
        <v>23.7432</v>
      </c>
      <c r="AC102" s="76">
        <v>24.6117</v>
      </c>
      <c r="AD102" s="76">
        <v>26.6365</v>
      </c>
      <c r="AE102" s="76">
        <v>30.6468</v>
      </c>
      <c r="AF102" s="76">
        <v>31.9754</v>
      </c>
      <c r="AG102" s="76">
        <v>32.2689</v>
      </c>
      <c r="AH102" s="76">
        <v>33.9632</v>
      </c>
      <c r="AI102" s="76">
        <v>34.3635</v>
      </c>
      <c r="AJ102" s="76">
        <v>33.9901</v>
      </c>
      <c r="AK102" s="76">
        <v>36.2292</v>
      </c>
      <c r="AL102" s="76">
        <v>38.9261</v>
      </c>
      <c r="AM102" s="76">
        <v>37.8691</v>
      </c>
      <c r="AN102" s="76">
        <v>35.1938</v>
      </c>
      <c r="AO102" s="76">
        <v>39.0301</v>
      </c>
      <c r="AP102" s="76">
        <v>41.3986</v>
      </c>
      <c r="AQ102" s="76">
        <v>44.4911712</v>
      </c>
      <c r="AR102" s="76">
        <v>48.284302</v>
      </c>
      <c r="AS102" s="76">
        <v>51.383042922019</v>
      </c>
      <c r="AT102" s="76">
        <v>55.4653350986693</v>
      </c>
      <c r="AU102" s="76">
        <v>60.9487174457914</v>
      </c>
      <c r="AV102" s="76">
        <v>63.6953775862069</v>
      </c>
      <c r="AW102" s="76">
        <v>63.36763</v>
      </c>
      <c r="AX102" s="76">
        <v>63.73358</v>
      </c>
      <c r="AY102" s="76">
        <v>65.2856</v>
      </c>
      <c r="AZ102" s="76">
        <v>68.981245</v>
      </c>
      <c r="BA102" s="76">
        <v>71.6713327535566</v>
      </c>
      <c r="BB102" s="76">
        <v>73.5741301801835</v>
      </c>
      <c r="BC102" s="76">
        <v>74.2391039986503</v>
      </c>
      <c r="BD102" s="76">
        <v>72.0030845310912</v>
      </c>
      <c r="BE102" s="115">
        <v>69.5010783923299</v>
      </c>
      <c r="BF102" s="79">
        <v>-0.0373858955224137</v>
      </c>
      <c r="BG102" s="79">
        <v>0.0264385300156982</v>
      </c>
      <c r="BH102" s="79">
        <v>0.0173460526766288</v>
      </c>
    </row>
    <row r="103" spans="8:8">
      <c r="A103" s="73" t="s">
        <v>187</v>
      </c>
      <c r="B103" s="76">
        <v>1.287</v>
      </c>
      <c r="C103" s="76">
        <v>1.927</v>
      </c>
      <c r="D103" s="76">
        <v>3.342</v>
      </c>
      <c r="E103" s="76">
        <v>4.942</v>
      </c>
      <c r="F103" s="76">
        <v>6.709</v>
      </c>
      <c r="G103" s="76">
        <v>8.38</v>
      </c>
      <c r="H103" s="76">
        <v>9.461</v>
      </c>
      <c r="I103" s="76">
        <v>9.876</v>
      </c>
      <c r="J103" s="76">
        <v>12.158</v>
      </c>
      <c r="K103" s="76">
        <v>12.55</v>
      </c>
      <c r="L103" s="76">
        <v>14.194</v>
      </c>
      <c r="M103" s="76">
        <v>15.949</v>
      </c>
      <c r="N103" s="76">
        <v>18.984</v>
      </c>
      <c r="O103" s="76">
        <v>21.672</v>
      </c>
      <c r="P103" s="76">
        <v>24.367</v>
      </c>
      <c r="Q103" s="76">
        <v>24.123</v>
      </c>
      <c r="R103" s="76">
        <v>23.872</v>
      </c>
      <c r="S103" s="76">
        <v>23.683</v>
      </c>
      <c r="T103" s="76">
        <v>24.711</v>
      </c>
      <c r="U103" s="76">
        <v>24.77</v>
      </c>
      <c r="V103" s="76">
        <v>26.081</v>
      </c>
      <c r="W103" s="76">
        <v>28.352</v>
      </c>
      <c r="X103" s="76">
        <v>29.768</v>
      </c>
      <c r="Y103" s="76">
        <v>35.644</v>
      </c>
      <c r="Z103" s="76">
        <v>40.959</v>
      </c>
      <c r="AA103" s="76">
        <v>49.527</v>
      </c>
      <c r="AB103" s="76">
        <v>59.89</v>
      </c>
      <c r="AC103" s="76">
        <v>72.31</v>
      </c>
      <c r="AD103" s="76">
        <v>79.307</v>
      </c>
      <c r="AE103" s="76">
        <v>86.997</v>
      </c>
      <c r="AF103" s="76">
        <v>94.845</v>
      </c>
      <c r="AG103" s="76">
        <v>101.435</v>
      </c>
      <c r="AH103" s="76">
        <v>111.352</v>
      </c>
      <c r="AI103" s="76">
        <v>89.5563620511806</v>
      </c>
      <c r="AJ103" s="76">
        <v>96.1093428656992</v>
      </c>
      <c r="AK103" s="76">
        <v>98.4404222282005</v>
      </c>
      <c r="AL103" s="76">
        <v>98.5014540516221</v>
      </c>
      <c r="AM103" s="76">
        <v>100.300909475763</v>
      </c>
      <c r="AN103" s="76">
        <v>101.224732248512</v>
      </c>
      <c r="AO103" s="76">
        <v>100.323596400899</v>
      </c>
      <c r="AP103" s="76">
        <v>100.643485426067</v>
      </c>
      <c r="AQ103" s="76">
        <v>100.577298176959</v>
      </c>
      <c r="AR103" s="76">
        <v>103.12303197068</v>
      </c>
      <c r="AS103" s="76">
        <v>98.0459077960859</v>
      </c>
      <c r="AT103" s="76">
        <v>99.2677087091661</v>
      </c>
      <c r="AU103" s="76">
        <v>101.598271294404</v>
      </c>
      <c r="AV103" s="76">
        <v>102.157600140049</v>
      </c>
      <c r="AW103" s="76">
        <v>105.154802341113</v>
      </c>
      <c r="AX103" s="76">
        <v>105.048504262874</v>
      </c>
      <c r="AY103" s="76">
        <v>104.402537967119</v>
      </c>
      <c r="AZ103" s="76">
        <v>109.244563167165</v>
      </c>
      <c r="BA103" s="76">
        <v>117.887222085466</v>
      </c>
      <c r="BB103" s="76">
        <v>118.936211630108</v>
      </c>
      <c r="BC103" s="76">
        <v>117.826960770548</v>
      </c>
      <c r="BD103" s="76">
        <v>116.39229410403</v>
      </c>
      <c r="BE103" s="115">
        <v>110.645696813994</v>
      </c>
      <c r="BF103" s="79">
        <v>-0.0519700035438962</v>
      </c>
      <c r="BG103" s="79">
        <v>0.0160419119571498</v>
      </c>
      <c r="BH103" s="79">
        <v>0.0276149108729462</v>
      </c>
    </row>
    <row r="104" spans="8:8">
      <c r="A104" s="73" t="s">
        <v>188</v>
      </c>
      <c r="B104" s="76">
        <v>0.456071373133816</v>
      </c>
      <c r="C104" s="76">
        <v>0.467075893806431</v>
      </c>
      <c r="D104" s="76">
        <v>0.478386398716971</v>
      </c>
      <c r="E104" s="76">
        <v>0.489830512779263</v>
      </c>
      <c r="F104" s="76">
        <v>0.501177814560888</v>
      </c>
      <c r="G104" s="76">
        <v>1.00305</v>
      </c>
      <c r="H104" s="76">
        <v>0.90912</v>
      </c>
      <c r="I104" s="76">
        <v>0.99803</v>
      </c>
      <c r="J104" s="76">
        <v>1.04242</v>
      </c>
      <c r="K104" s="76">
        <v>0.82516</v>
      </c>
      <c r="L104" s="76">
        <v>0.79768</v>
      </c>
      <c r="M104" s="76">
        <v>0.79096</v>
      </c>
      <c r="N104" s="76">
        <v>0.83892</v>
      </c>
      <c r="O104" s="76">
        <v>0.97592</v>
      </c>
      <c r="P104" s="76">
        <v>1.00515</v>
      </c>
      <c r="Q104" s="76">
        <v>1.01289</v>
      </c>
      <c r="R104" s="76">
        <v>1.19498</v>
      </c>
      <c r="S104" s="76">
        <v>1.33807</v>
      </c>
      <c r="T104" s="76">
        <v>1.46536</v>
      </c>
      <c r="U104" s="76">
        <v>1.2331</v>
      </c>
      <c r="V104" s="76">
        <v>1.13825</v>
      </c>
      <c r="W104" s="76">
        <v>1.14207</v>
      </c>
      <c r="X104" s="76">
        <v>1.30062</v>
      </c>
      <c r="Y104" s="76">
        <v>1.25609</v>
      </c>
      <c r="Z104" s="76">
        <v>1.19539</v>
      </c>
      <c r="AA104" s="76">
        <v>1.27449</v>
      </c>
      <c r="AB104" s="76">
        <v>1.34939</v>
      </c>
      <c r="AC104" s="76">
        <v>1.58836</v>
      </c>
      <c r="AD104" s="76">
        <v>1.5423</v>
      </c>
      <c r="AE104" s="76">
        <v>1.70796</v>
      </c>
      <c r="AF104" s="76">
        <v>1.84884</v>
      </c>
      <c r="AG104" s="76">
        <v>2.26098</v>
      </c>
      <c r="AH104" s="76">
        <v>2.45167</v>
      </c>
      <c r="AI104" s="76">
        <v>2.6247</v>
      </c>
      <c r="AJ104" s="76">
        <v>2.86238</v>
      </c>
      <c r="AK104" s="76">
        <v>3.39559</v>
      </c>
      <c r="AL104" s="76">
        <v>3.33594</v>
      </c>
      <c r="AM104" s="76">
        <v>3.50908</v>
      </c>
      <c r="AN104" s="76">
        <v>3.48293</v>
      </c>
      <c r="AO104" s="76">
        <v>3.46561</v>
      </c>
      <c r="AP104" s="76">
        <v>3.940702</v>
      </c>
      <c r="AQ104" s="76">
        <v>4.112403</v>
      </c>
      <c r="AR104" s="76">
        <v>4.365593</v>
      </c>
      <c r="AS104" s="76">
        <v>3.969596</v>
      </c>
      <c r="AT104" s="76">
        <v>4.190999</v>
      </c>
      <c r="AU104" s="76">
        <v>4.15869744</v>
      </c>
      <c r="AV104" s="76">
        <v>4.44565369</v>
      </c>
      <c r="AW104" s="76">
        <v>4.6013001</v>
      </c>
      <c r="AX104" s="76">
        <v>3.86180804</v>
      </c>
      <c r="AY104" s="76">
        <v>4.3227256</v>
      </c>
      <c r="AZ104" s="76">
        <v>4.140122</v>
      </c>
      <c r="BA104" s="76">
        <v>4.86539122697721</v>
      </c>
      <c r="BB104" s="76">
        <v>5.22112432513704</v>
      </c>
      <c r="BC104" s="76">
        <v>5.198083115793</v>
      </c>
      <c r="BD104" s="76">
        <v>5.610773965593</v>
      </c>
      <c r="BE104" s="115">
        <v>4.70990903692362</v>
      </c>
      <c r="BF104" s="79">
        <v>-0.162853384969471</v>
      </c>
      <c r="BG104" s="79">
        <v>0.0296047123320298</v>
      </c>
      <c r="BH104" s="79">
        <v>0.00117549730373138</v>
      </c>
    </row>
    <row r="105" spans="8:8">
      <c r="A105" s="73" t="s">
        <v>189</v>
      </c>
      <c r="B105" s="76">
        <v>2.164</v>
      </c>
      <c r="C105" s="76">
        <v>2.564</v>
      </c>
      <c r="D105" s="76">
        <v>3.05</v>
      </c>
      <c r="E105" s="76">
        <v>3.643</v>
      </c>
      <c r="F105" s="76">
        <v>4.369</v>
      </c>
      <c r="G105" s="76">
        <v>5.254</v>
      </c>
      <c r="H105" s="76">
        <v>7.366</v>
      </c>
      <c r="I105" s="76">
        <v>7.996</v>
      </c>
      <c r="J105" s="76">
        <v>10.197</v>
      </c>
      <c r="K105" s="76">
        <v>9.154</v>
      </c>
      <c r="L105" s="76">
        <v>10.61</v>
      </c>
      <c r="M105" s="76">
        <v>13.68</v>
      </c>
      <c r="N105" s="76">
        <v>15.102</v>
      </c>
      <c r="O105" s="76">
        <v>17.707</v>
      </c>
      <c r="P105" s="76">
        <v>17.744</v>
      </c>
      <c r="Q105" s="76">
        <v>18.425</v>
      </c>
      <c r="R105" s="76">
        <v>16.149</v>
      </c>
      <c r="S105" s="76">
        <v>18.3014885674692</v>
      </c>
      <c r="T105" s="76">
        <v>18.9443510102941</v>
      </c>
      <c r="U105" s="76">
        <v>18.0161444232302</v>
      </c>
      <c r="V105" s="76">
        <v>17.8021490883795</v>
      </c>
      <c r="W105" s="76">
        <v>19.6181719033816</v>
      </c>
      <c r="X105" s="76">
        <v>20.5760713048808</v>
      </c>
      <c r="Y105" s="76">
        <v>23.8145369500954</v>
      </c>
      <c r="Z105" s="76">
        <v>26.7016210848837</v>
      </c>
      <c r="AA105" s="76">
        <v>27.6124800527926</v>
      </c>
      <c r="AB105" s="76">
        <v>29.0823522413764</v>
      </c>
      <c r="AC105" s="76">
        <v>29.9050113409968</v>
      </c>
      <c r="AD105" s="76">
        <v>32.1167932698582</v>
      </c>
      <c r="AE105" s="76">
        <v>33.4925520692774</v>
      </c>
      <c r="AF105" s="76">
        <v>36.6588968229049</v>
      </c>
      <c r="AG105" s="76">
        <v>36.6829196730727</v>
      </c>
      <c r="AH105" s="76">
        <v>37.6991121517402</v>
      </c>
      <c r="AI105" s="76">
        <v>39.7375040554176</v>
      </c>
      <c r="AJ105" s="76">
        <v>42.5996162951217</v>
      </c>
      <c r="AK105" s="76">
        <v>43.4955021859627</v>
      </c>
      <c r="AL105" s="76">
        <v>44.5968887853509</v>
      </c>
      <c r="AM105" s="76">
        <v>45.1499045194867</v>
      </c>
      <c r="AN105" s="76">
        <v>46.7534729367165</v>
      </c>
      <c r="AO105" s="76">
        <v>49.1182520037258</v>
      </c>
      <c r="AP105" s="76">
        <v>49.2034841230442</v>
      </c>
      <c r="AQ105" s="76">
        <v>49.1593773492144</v>
      </c>
      <c r="AR105" s="76">
        <v>50.7011384250643</v>
      </c>
      <c r="AS105" s="76">
        <v>47.7186822131879</v>
      </c>
      <c r="AT105" s="76">
        <v>46.8611313787785</v>
      </c>
      <c r="AU105" s="76">
        <v>48.8446700653538</v>
      </c>
      <c r="AV105" s="76">
        <v>45.1092248275334</v>
      </c>
      <c r="AW105" s="76">
        <v>44.6844461441206</v>
      </c>
      <c r="AX105" s="76">
        <v>45.6775189981147</v>
      </c>
      <c r="AY105" s="76">
        <v>47.1385563577122</v>
      </c>
      <c r="AZ105" s="76">
        <v>48.3068122182492</v>
      </c>
      <c r="BA105" s="76">
        <v>48.536988366706</v>
      </c>
      <c r="BB105" s="76">
        <v>47.9262882860101</v>
      </c>
      <c r="BC105" s="76">
        <v>47.7493404906698</v>
      </c>
      <c r="BD105" s="76">
        <v>45.3531042406139</v>
      </c>
      <c r="BE105" s="115">
        <v>43.1044552426885</v>
      </c>
      <c r="BF105" s="79">
        <v>-0.0521777014646345</v>
      </c>
      <c r="BG105" s="79">
        <v>-0.00326565128811562</v>
      </c>
      <c r="BH105" s="79">
        <v>0.0107579935237318</v>
      </c>
    </row>
    <row r="106" spans="8:8">
      <c r="A106" s="73" t="s">
        <v>190</v>
      </c>
      <c r="B106" s="76">
        <v>2.3</v>
      </c>
      <c r="C106" s="76">
        <v>2.719</v>
      </c>
      <c r="D106" s="76">
        <v>3.023</v>
      </c>
      <c r="E106" s="76">
        <v>3.993</v>
      </c>
      <c r="F106" s="76">
        <v>4.33</v>
      </c>
      <c r="G106" s="76">
        <v>5.053</v>
      </c>
      <c r="H106" s="76">
        <v>5.626</v>
      </c>
      <c r="I106" s="76">
        <v>7.08</v>
      </c>
      <c r="J106" s="76">
        <v>7.499</v>
      </c>
      <c r="K106" s="76">
        <v>7.655</v>
      </c>
      <c r="L106" s="76">
        <v>8.25</v>
      </c>
      <c r="M106" s="76">
        <v>8.697</v>
      </c>
      <c r="N106" s="76">
        <v>9.779</v>
      </c>
      <c r="O106" s="76">
        <v>10.979</v>
      </c>
      <c r="P106" s="76">
        <v>11.101</v>
      </c>
      <c r="Q106" s="76">
        <v>11.582</v>
      </c>
      <c r="R106" s="76">
        <v>11.042</v>
      </c>
      <c r="S106" s="76">
        <v>9.997</v>
      </c>
      <c r="T106" s="76">
        <v>11.196</v>
      </c>
      <c r="U106" s="76">
        <v>11.648</v>
      </c>
      <c r="V106" s="76">
        <v>11.023</v>
      </c>
      <c r="W106" s="76">
        <v>11.4964838768751</v>
      </c>
      <c r="X106" s="76">
        <v>12.5715334294934</v>
      </c>
      <c r="Y106" s="76">
        <v>14.2141701549406</v>
      </c>
      <c r="Z106" s="76">
        <v>16.7096349840918</v>
      </c>
      <c r="AA106" s="76">
        <v>20.0550324216967</v>
      </c>
      <c r="AB106" s="76">
        <v>21.4578735851346</v>
      </c>
      <c r="AC106" s="76">
        <v>24.1756147653892</v>
      </c>
      <c r="AD106" s="76">
        <v>27.9339097141674</v>
      </c>
      <c r="AE106" s="76">
        <v>31.1766457383359</v>
      </c>
      <c r="AF106" s="76">
        <v>33.9653251552556</v>
      </c>
      <c r="AG106" s="76">
        <v>37.4443339754215</v>
      </c>
      <c r="AH106" s="76">
        <v>37.6583631528173</v>
      </c>
      <c r="AI106" s="76">
        <v>34.459618719368</v>
      </c>
      <c r="AJ106" s="76">
        <v>36.6979921641065</v>
      </c>
      <c r="AK106" s="76">
        <v>34.1661574506205</v>
      </c>
      <c r="AL106" s="76">
        <v>33.4765172647931</v>
      </c>
      <c r="AM106" s="76">
        <v>37.4483454816802</v>
      </c>
      <c r="AN106" s="76">
        <v>41.4596577832364</v>
      </c>
      <c r="AO106" s="76">
        <v>45.6250096930743</v>
      </c>
      <c r="AP106" s="76">
        <v>45.909933615893</v>
      </c>
      <c r="AQ106" s="76">
        <v>44.9020553014731</v>
      </c>
      <c r="AR106" s="76">
        <v>45.3329005530601</v>
      </c>
      <c r="AS106" s="76">
        <v>43.7138906703638</v>
      </c>
      <c r="AT106" s="76">
        <v>45.5187748656138</v>
      </c>
      <c r="AU106" s="76">
        <v>46.8893251877597</v>
      </c>
      <c r="AV106" s="76">
        <v>48.8132413460763</v>
      </c>
      <c r="AW106" s="76">
        <v>51.0781170648347</v>
      </c>
      <c r="AX106" s="76">
        <v>53.0045000421492</v>
      </c>
      <c r="AY106" s="76">
        <v>53.022349519618</v>
      </c>
      <c r="AZ106" s="76">
        <v>55.2577640807053</v>
      </c>
      <c r="BA106" s="76">
        <v>57.4349934867973</v>
      </c>
      <c r="BB106" s="76">
        <v>58.9081119747992</v>
      </c>
      <c r="BC106" s="76">
        <v>58.9969374529515</v>
      </c>
      <c r="BD106" s="76">
        <v>59.2436637929685</v>
      </c>
      <c r="BE106" s="115">
        <v>53.9525966950847</v>
      </c>
      <c r="BF106" s="79">
        <v>-0.0917984846998837</v>
      </c>
      <c r="BG106" s="79">
        <v>0.0267037172367093</v>
      </c>
      <c r="BH106" s="79">
        <v>0.0134654685360555</v>
      </c>
    </row>
    <row r="107" spans="8:8">
      <c r="A107" s="73" t="s">
        <v>191</v>
      </c>
      <c r="B107" s="76">
        <v>1.485763772066</v>
      </c>
      <c r="C107" s="76">
        <v>3.247142199887</v>
      </c>
      <c r="D107" s="76">
        <v>4.755721754357</v>
      </c>
      <c r="E107" s="76">
        <v>4.851548042359</v>
      </c>
      <c r="F107" s="76">
        <v>5.863656164243</v>
      </c>
      <c r="G107" s="76">
        <v>6.079037153314</v>
      </c>
      <c r="H107" s="76">
        <v>5.14267742897</v>
      </c>
      <c r="I107" s="76">
        <v>5.334682520932</v>
      </c>
      <c r="J107" s="76">
        <v>5.241100900002</v>
      </c>
      <c r="K107" s="76">
        <v>3.19115645543</v>
      </c>
      <c r="L107" s="76">
        <v>3.038485594512</v>
      </c>
      <c r="M107" s="76">
        <v>0.792635300113</v>
      </c>
      <c r="N107" s="76">
        <v>0.794985705</v>
      </c>
      <c r="O107" s="76">
        <v>0.96498046269</v>
      </c>
      <c r="P107" s="76">
        <v>1.11315610389</v>
      </c>
      <c r="Q107" s="76">
        <v>1.93129755278</v>
      </c>
      <c r="R107" s="76">
        <v>1.68274088872</v>
      </c>
      <c r="S107" s="76">
        <v>1.70919568676</v>
      </c>
      <c r="T107" s="76">
        <v>1.95825716314</v>
      </c>
      <c r="U107" s="76">
        <v>1.91544470751</v>
      </c>
      <c r="V107" s="76">
        <v>1.94306964067</v>
      </c>
      <c r="W107" s="76">
        <v>2.169566464</v>
      </c>
      <c r="X107" s="76">
        <v>2.5311634181</v>
      </c>
      <c r="Y107" s="76">
        <v>2.64298031667</v>
      </c>
      <c r="Z107" s="76">
        <v>2.44657352681</v>
      </c>
      <c r="AA107" s="76">
        <v>2.86952038501</v>
      </c>
      <c r="AB107" s="76">
        <v>2.80114267251</v>
      </c>
      <c r="AC107" s="76">
        <v>3.064</v>
      </c>
      <c r="AD107" s="76">
        <v>3.942</v>
      </c>
      <c r="AE107" s="76">
        <v>4.36</v>
      </c>
      <c r="AF107" s="76">
        <v>4.797</v>
      </c>
      <c r="AG107" s="76">
        <v>5.52</v>
      </c>
      <c r="AH107" s="76">
        <v>6.305</v>
      </c>
      <c r="AI107" s="76">
        <v>6.968</v>
      </c>
      <c r="AJ107" s="76">
        <v>7.649</v>
      </c>
      <c r="AK107" s="76">
        <v>8.27</v>
      </c>
      <c r="AL107" s="76">
        <v>8.97</v>
      </c>
      <c r="AM107" s="76">
        <v>9.848</v>
      </c>
      <c r="AN107" s="76">
        <v>10.486912</v>
      </c>
      <c r="AO107" s="76">
        <v>12.4650734436382</v>
      </c>
      <c r="AP107" s="76">
        <v>12.213491</v>
      </c>
      <c r="AQ107" s="76">
        <v>11.972497</v>
      </c>
      <c r="AR107" s="76">
        <v>13.338764</v>
      </c>
      <c r="AS107" s="76">
        <v>14.076756</v>
      </c>
      <c r="AT107" s="76">
        <v>14.177618</v>
      </c>
      <c r="AU107" s="76">
        <v>15.329</v>
      </c>
      <c r="AV107" s="76">
        <v>16.674</v>
      </c>
      <c r="AW107" s="76">
        <v>17.0074327393749</v>
      </c>
      <c r="AX107" s="76">
        <v>17.3413989202339</v>
      </c>
      <c r="AY107" s="76">
        <v>17.8606733683154</v>
      </c>
      <c r="AZ107" s="76">
        <v>19.9365300464794</v>
      </c>
      <c r="BA107" s="76">
        <v>21.3323146820367</v>
      </c>
      <c r="BB107" s="76">
        <v>22.3047133485416</v>
      </c>
      <c r="BC107" s="76">
        <v>23.7439926696221</v>
      </c>
      <c r="BD107" s="76">
        <v>25.296696456923</v>
      </c>
      <c r="BE107" s="115">
        <v>22.4139111103172</v>
      </c>
      <c r="BF107" s="79">
        <v>-0.116379842162775</v>
      </c>
      <c r="BG107" s="79">
        <v>0.0596100137236224</v>
      </c>
      <c r="BH107" s="79">
        <v>0.00559405539888346</v>
      </c>
    </row>
    <row r="108" spans="8:8">
      <c r="A108" s="73" t="s">
        <v>192</v>
      </c>
      <c r="B108" s="76">
        <v>3.21864888179771</v>
      </c>
      <c r="C108" s="76">
        <v>3.39318645909669</v>
      </c>
      <c r="D108" s="76">
        <v>3.61266668817261</v>
      </c>
      <c r="E108" s="76">
        <v>3.81220567248034</v>
      </c>
      <c r="F108" s="76">
        <v>3.99585730144801</v>
      </c>
      <c r="G108" s="76">
        <v>4.17955148272304</v>
      </c>
      <c r="H108" s="76">
        <v>4.29452885842292</v>
      </c>
      <c r="I108" s="76">
        <v>4.82989380771685</v>
      </c>
      <c r="J108" s="76">
        <v>4.78030126850951</v>
      </c>
      <c r="K108" s="76">
        <v>5.2339699461177</v>
      </c>
      <c r="L108" s="76">
        <v>5.15922718508577</v>
      </c>
      <c r="M108" s="76">
        <v>5.46412354925403</v>
      </c>
      <c r="N108" s="76">
        <v>5.62034326696598</v>
      </c>
      <c r="O108" s="76">
        <v>6.40950123453346</v>
      </c>
      <c r="P108" s="76">
        <v>7.02821117221524</v>
      </c>
      <c r="Q108" s="76">
        <v>7.86232672559169</v>
      </c>
      <c r="R108" s="76">
        <v>8.11250883854804</v>
      </c>
      <c r="S108" s="76">
        <v>7.92067459137259</v>
      </c>
      <c r="T108" s="76">
        <v>8.07645472298917</v>
      </c>
      <c r="U108" s="76">
        <v>7.72307028658694</v>
      </c>
      <c r="V108" s="76">
        <v>7.98610492838659</v>
      </c>
      <c r="W108" s="76">
        <v>8.30478046733369</v>
      </c>
      <c r="X108" s="76">
        <v>8.04232577177937</v>
      </c>
      <c r="Y108" s="76">
        <v>8.06203371415671</v>
      </c>
      <c r="Z108" s="76">
        <v>7.99053987270873</v>
      </c>
      <c r="AA108" s="76">
        <v>8.59546238144693</v>
      </c>
      <c r="AB108" s="76">
        <v>7.91282510239079</v>
      </c>
      <c r="AC108" s="76">
        <v>7.42182456908519</v>
      </c>
      <c r="AD108" s="76">
        <v>7.74808698789858</v>
      </c>
      <c r="AE108" s="76">
        <v>7.6916820821676</v>
      </c>
      <c r="AF108" s="76">
        <v>8.18069192350598</v>
      </c>
      <c r="AG108" s="76">
        <v>8.76119486122901</v>
      </c>
      <c r="AH108" s="76">
        <v>8.94065146036044</v>
      </c>
      <c r="AI108" s="76">
        <v>9.44703352204741</v>
      </c>
      <c r="AJ108" s="76">
        <v>9.04378642019668</v>
      </c>
      <c r="AK108" s="76">
        <v>9.62882004387263</v>
      </c>
      <c r="AL108" s="76">
        <v>9.96924589063753</v>
      </c>
      <c r="AM108" s="76">
        <v>10.4675406451601</v>
      </c>
      <c r="AN108" s="76">
        <v>11.1118338880415</v>
      </c>
      <c r="AO108" s="76">
        <v>11.0843856711632</v>
      </c>
      <c r="AP108" s="76">
        <v>10.7881542378445</v>
      </c>
      <c r="AQ108" s="76">
        <v>11.2065804371655</v>
      </c>
      <c r="AR108" s="76">
        <v>12.0932681451216</v>
      </c>
      <c r="AS108" s="76">
        <v>11.7556018744006</v>
      </c>
      <c r="AT108" s="76">
        <v>12.6208534571823</v>
      </c>
      <c r="AU108" s="76">
        <v>14.6932292660886</v>
      </c>
      <c r="AV108" s="76">
        <v>15.1137691856507</v>
      </c>
      <c r="AW108" s="76">
        <v>15.6529958400236</v>
      </c>
      <c r="AX108" s="76">
        <v>16.3427654000284</v>
      </c>
      <c r="AY108" s="76">
        <v>17.4411264457082</v>
      </c>
      <c r="AZ108" s="76">
        <v>19.693139333681</v>
      </c>
      <c r="BA108" s="76">
        <v>19.6969897561425</v>
      </c>
      <c r="BB108" s="76">
        <v>20.1742401243791</v>
      </c>
      <c r="BC108" s="76">
        <v>21.4090900945267</v>
      </c>
      <c r="BD108" s="76">
        <v>22.0586071321767</v>
      </c>
      <c r="BE108" s="115">
        <v>21.5256200698018</v>
      </c>
      <c r="BF108" s="79">
        <v>-0.0268285403705888</v>
      </c>
      <c r="BG108" s="79">
        <v>0.0574234472048494</v>
      </c>
      <c r="BH108" s="79">
        <v>0.00537235605928506</v>
      </c>
    </row>
    <row r="109" spans="8:8" s="70" ht="10.2" customFormat="1">
      <c r="A109" s="80" t="s">
        <v>193</v>
      </c>
      <c r="B109" s="81">
        <v>164.570156291243</v>
      </c>
      <c r="C109" s="81">
        <v>187.587965372717</v>
      </c>
      <c r="D109" s="81">
        <v>218.905233403409</v>
      </c>
      <c r="E109" s="81">
        <v>250.373308325692</v>
      </c>
      <c r="F109" s="81">
        <v>290.939530845201</v>
      </c>
      <c r="G109" s="81">
        <v>338.352764076253</v>
      </c>
      <c r="H109" s="81">
        <v>375.607433264137</v>
      </c>
      <c r="I109" s="81">
        <v>404.178485398416</v>
      </c>
      <c r="J109" s="81">
        <v>459.687571005721</v>
      </c>
      <c r="K109" s="81">
        <v>456.329402898082</v>
      </c>
      <c r="L109" s="81">
        <v>453.333841337512</v>
      </c>
      <c r="M109" s="81">
        <v>481.865796239197</v>
      </c>
      <c r="N109" s="81">
        <v>506.430101094017</v>
      </c>
      <c r="O109" s="81">
        <v>534.411794721123</v>
      </c>
      <c r="P109" s="81">
        <v>547.410827026021</v>
      </c>
      <c r="Q109" s="81">
        <v>519.403912417572</v>
      </c>
      <c r="R109" s="81">
        <v>504.354786256142</v>
      </c>
      <c r="S109" s="81">
        <v>489.945614646514</v>
      </c>
      <c r="T109" s="81">
        <v>494.115016650693</v>
      </c>
      <c r="U109" s="81">
        <v>510.144925255959</v>
      </c>
      <c r="V109" s="81">
        <v>505.342999929114</v>
      </c>
      <c r="W109" s="81">
        <v>523.991578320397</v>
      </c>
      <c r="X109" s="81">
        <v>541.083186536357</v>
      </c>
      <c r="Y109" s="81">
        <v>587.933679264318</v>
      </c>
      <c r="Z109" s="81">
        <v>624.382598577318</v>
      </c>
      <c r="AA109" s="81">
        <v>661.649202648326</v>
      </c>
      <c r="AB109" s="81">
        <v>689.101059255324</v>
      </c>
      <c r="AC109" s="81">
        <v>735.311414111104</v>
      </c>
      <c r="AD109" s="81">
        <v>766.16778495992</v>
      </c>
      <c r="AE109" s="81">
        <v>811.577383908287</v>
      </c>
      <c r="AF109" s="81">
        <v>868.519088525174</v>
      </c>
      <c r="AG109" s="81">
        <v>910.47127584982</v>
      </c>
      <c r="AH109" s="81">
        <v>954.320541301507</v>
      </c>
      <c r="AI109" s="81">
        <v>928.88542282577</v>
      </c>
      <c r="AJ109" s="81">
        <v>970.969212878692</v>
      </c>
      <c r="AK109" s="81">
        <v>997.210701346359</v>
      </c>
      <c r="AL109" s="81">
        <v>1003.4945029441</v>
      </c>
      <c r="AM109" s="81">
        <v>1033.39286417155</v>
      </c>
      <c r="AN109" s="81">
        <v>1075.76062300626</v>
      </c>
      <c r="AO109" s="81">
        <v>1140.97720068231</v>
      </c>
      <c r="AP109" s="81">
        <v>1144.23443905551</v>
      </c>
      <c r="AQ109" s="81">
        <v>1169.83759980309</v>
      </c>
      <c r="AR109" s="81">
        <v>1208.75974911246</v>
      </c>
      <c r="AS109" s="81">
        <v>1204.83869752117</v>
      </c>
      <c r="AT109" s="81">
        <v>1213.81222879104</v>
      </c>
      <c r="AU109" s="81">
        <v>1294.67305181663</v>
      </c>
      <c r="AV109" s="81">
        <v>1333.57508972694</v>
      </c>
      <c r="AW109" s="81">
        <v>1391.63695736306</v>
      </c>
      <c r="AX109" s="81">
        <v>1413.08743211109</v>
      </c>
      <c r="AY109" s="81">
        <v>1432.86169683503</v>
      </c>
      <c r="AZ109" s="81">
        <v>1497.40005394347</v>
      </c>
      <c r="BA109" s="81">
        <v>1554.51944343373</v>
      </c>
      <c r="BB109" s="81">
        <v>1601.37820744656</v>
      </c>
      <c r="BC109" s="81">
        <v>1624.95257766798</v>
      </c>
      <c r="BD109" s="81">
        <v>1640.24646254281</v>
      </c>
      <c r="BE109" s="81">
        <v>1549.47130455726</v>
      </c>
      <c r="BF109" s="82">
        <v>-0.0579234208454226</v>
      </c>
      <c r="BG109" s="82">
        <v>0.0305658809332749</v>
      </c>
      <c r="BH109" s="82">
        <v>0.386716458096585</v>
      </c>
    </row>
    <row r="110" spans="8:8">
      <c r="B110" s="76"/>
      <c r="C110" s="76"/>
      <c r="D110" s="76"/>
      <c r="E110" s="76"/>
      <c r="F110" s="76"/>
      <c r="G110" s="76"/>
      <c r="H110" s="76"/>
      <c r="I110" s="76"/>
      <c r="J110" s="76"/>
      <c r="K110" s="76"/>
      <c r="L110" s="76"/>
      <c r="M110" s="76"/>
      <c r="N110" s="76"/>
      <c r="O110" s="76"/>
      <c r="P110" s="76"/>
      <c r="Q110" s="76"/>
      <c r="R110" s="76"/>
      <c r="S110" s="76"/>
      <c r="T110" s="76"/>
      <c r="U110" s="76"/>
      <c r="V110" s="76"/>
      <c r="W110" s="76"/>
      <c r="X110" s="76"/>
      <c r="Y110" s="76"/>
      <c r="Z110" s="76"/>
      <c r="AA110" s="76"/>
      <c r="AB110" s="76"/>
      <c r="AC110" s="76"/>
      <c r="AD110" s="76"/>
      <c r="AE110" s="76"/>
      <c r="AF110" s="76"/>
      <c r="AG110" s="76"/>
      <c r="AH110" s="76"/>
      <c r="AI110" s="76"/>
      <c r="AJ110" s="76"/>
      <c r="AK110" s="76"/>
      <c r="AL110" s="76"/>
      <c r="AM110" s="76"/>
      <c r="AN110" s="76"/>
      <c r="AO110" s="76"/>
      <c r="AP110" s="76"/>
      <c r="AQ110" s="76"/>
      <c r="AR110" s="76"/>
      <c r="AS110" s="76"/>
      <c r="AT110" s="76"/>
      <c r="AU110" s="76"/>
      <c r="AV110" s="76"/>
      <c r="AW110" s="76"/>
      <c r="AX110" s="76"/>
      <c r="AY110" s="76"/>
      <c r="AZ110" s="76"/>
      <c r="BA110" s="76"/>
      <c r="BB110" s="76"/>
      <c r="BC110" s="76"/>
      <c r="BD110" s="76"/>
      <c r="BE110" s="115"/>
      <c r="BF110" s="79"/>
      <c r="BG110" s="79"/>
      <c r="BH110" s="79"/>
    </row>
    <row r="111" spans="8:8" s="87" ht="10.2" customFormat="1">
      <c r="A111" s="208" t="s">
        <v>194</v>
      </c>
      <c r="B111" s="209">
        <v>1513.25833914898</v>
      </c>
      <c r="C111" s="209">
        <v>1627.51303752114</v>
      </c>
      <c r="D111" s="209">
        <v>1744.11411530932</v>
      </c>
      <c r="E111" s="209">
        <v>1892.17324681614</v>
      </c>
      <c r="F111" s="209">
        <v>2049.12615423279</v>
      </c>
      <c r="G111" s="209">
        <v>2231.66650635982</v>
      </c>
      <c r="H111" s="209">
        <v>2356.62712835498</v>
      </c>
      <c r="I111" s="209">
        <v>2535.57195561496</v>
      </c>
      <c r="J111" s="209">
        <v>2740.05917995069</v>
      </c>
      <c r="K111" s="209">
        <v>2700.97038938596</v>
      </c>
      <c r="L111" s="209">
        <v>2667.50800181544</v>
      </c>
      <c r="M111" s="209">
        <v>2839.88786184294</v>
      </c>
      <c r="N111" s="209">
        <v>2938.32836933744</v>
      </c>
      <c r="O111" s="209">
        <v>3063.95599364587</v>
      </c>
      <c r="P111" s="209">
        <v>3111.65287669435</v>
      </c>
      <c r="Q111" s="209">
        <v>2984.39483407579</v>
      </c>
      <c r="R111" s="209">
        <v>2875.74129120506</v>
      </c>
      <c r="S111" s="209">
        <v>2783.17569233727</v>
      </c>
      <c r="T111" s="209">
        <v>2761.22382281166</v>
      </c>
      <c r="U111" s="209">
        <v>2818.7638586301</v>
      </c>
      <c r="V111" s="209">
        <v>2818.88231556557</v>
      </c>
      <c r="W111" s="209">
        <v>2906.29590942167</v>
      </c>
      <c r="X111" s="209">
        <v>2963.30247344467</v>
      </c>
      <c r="Y111" s="209">
        <v>3062.1674656478</v>
      </c>
      <c r="Z111" s="209">
        <v>3111.24307299128</v>
      </c>
      <c r="AA111" s="209">
        <v>3146.72812221524</v>
      </c>
      <c r="AB111" s="209">
        <v>3146.47074304602</v>
      </c>
      <c r="AC111" s="209">
        <v>3195.10981506544</v>
      </c>
      <c r="AD111" s="209">
        <v>3176.29334528097</v>
      </c>
      <c r="AE111" s="209">
        <v>3247.47255209637</v>
      </c>
      <c r="AF111" s="209">
        <v>3297.15010004196</v>
      </c>
      <c r="AG111" s="209">
        <v>3367.97175671959</v>
      </c>
      <c r="AH111" s="209">
        <v>3457.75720585969</v>
      </c>
      <c r="AI111" s="209">
        <v>3469.79025137781</v>
      </c>
      <c r="AJ111" s="209">
        <v>3531.95305523988</v>
      </c>
      <c r="AK111" s="209">
        <v>3568.76999282627</v>
      </c>
      <c r="AL111" s="209">
        <v>3600.83798544286</v>
      </c>
      <c r="AM111" s="209">
        <v>3631.09482346754</v>
      </c>
      <c r="AN111" s="209">
        <v>3713.64740454276</v>
      </c>
      <c r="AO111" s="209">
        <v>3856.35161110298</v>
      </c>
      <c r="AP111" s="209">
        <v>3890.66205865275</v>
      </c>
      <c r="AQ111" s="209">
        <v>3932.45598498071</v>
      </c>
      <c r="AR111" s="209">
        <v>3983.53634817526</v>
      </c>
      <c r="AS111" s="209">
        <v>3941.80292264412</v>
      </c>
      <c r="AT111" s="209">
        <v>3861.62428207449</v>
      </c>
      <c r="AU111" s="209">
        <v>3985.15240938863</v>
      </c>
      <c r="AV111" s="209">
        <v>4023.28800698075</v>
      </c>
      <c r="AW111" s="209">
        <v>4079.97772798867</v>
      </c>
      <c r="AX111" s="209">
        <v>4120.79696606963</v>
      </c>
      <c r="AY111" s="209">
        <v>4145.79965024385</v>
      </c>
      <c r="AZ111" s="209">
        <v>4237.83407033147</v>
      </c>
      <c r="BA111" s="209">
        <v>4311.94424623348</v>
      </c>
      <c r="BB111" s="209">
        <v>4371.62966486204</v>
      </c>
      <c r="BC111" s="209">
        <v>4409.4013665137</v>
      </c>
      <c r="BD111" s="209">
        <v>4422.68141215094</v>
      </c>
      <c r="BE111" s="209">
        <v>4006.73742251298</v>
      </c>
      <c r="BF111" s="210">
        <v>-0.0965231993586462</v>
      </c>
      <c r="BG111" s="210">
        <v>0.0136582606456617</v>
      </c>
      <c r="BH111" s="210">
        <v>1.0</v>
      </c>
    </row>
    <row r="112" spans="8:8">
      <c r="A112" s="69" t="s">
        <v>195</v>
      </c>
      <c r="B112" s="76">
        <v>1128.79108892022</v>
      </c>
      <c r="C112" s="76">
        <v>1213.48540357653</v>
      </c>
      <c r="D112" s="76">
        <v>1302.14454122327</v>
      </c>
      <c r="E112" s="76">
        <v>1418.06569102833</v>
      </c>
      <c r="F112" s="76">
        <v>1541.50047179449</v>
      </c>
      <c r="G112" s="76">
        <v>1675.60728152641</v>
      </c>
      <c r="H112" s="76">
        <v>1755.80107148367</v>
      </c>
      <c r="I112" s="76">
        <v>1882.84287840415</v>
      </c>
      <c r="J112" s="76">
        <v>2027.32356440032</v>
      </c>
      <c r="K112" s="76">
        <v>1943.29385621355</v>
      </c>
      <c r="L112" s="76">
        <v>1881.7504278589</v>
      </c>
      <c r="M112" s="76">
        <v>2005.07084197363</v>
      </c>
      <c r="N112" s="76">
        <v>2054.63731249513</v>
      </c>
      <c r="O112" s="76">
        <v>2123.94494318827</v>
      </c>
      <c r="P112" s="76">
        <v>2132.56676181901</v>
      </c>
      <c r="Q112" s="76">
        <v>1984.10433047099</v>
      </c>
      <c r="R112" s="76">
        <v>1865.63849160373</v>
      </c>
      <c r="S112" s="76">
        <v>1765.45529248059</v>
      </c>
      <c r="T112" s="76">
        <v>1734.12081887113</v>
      </c>
      <c r="U112" s="76">
        <v>1775.80046018864</v>
      </c>
      <c r="V112" s="76">
        <v>1774.27361063357</v>
      </c>
      <c r="W112" s="76">
        <v>1835.15565175061</v>
      </c>
      <c r="X112" s="76">
        <v>1859.72034711357</v>
      </c>
      <c r="Y112" s="76">
        <v>1928.00081551337</v>
      </c>
      <c r="Z112" s="76">
        <v>1951.88596785541</v>
      </c>
      <c r="AA112" s="76">
        <v>1964.00205124107</v>
      </c>
      <c r="AB112" s="76">
        <v>1965.38687673123</v>
      </c>
      <c r="AC112" s="76">
        <v>2013.02901156535</v>
      </c>
      <c r="AD112" s="76">
        <v>2017.75262743731</v>
      </c>
      <c r="AE112" s="76">
        <v>2073.77455816671</v>
      </c>
      <c r="AF112" s="76">
        <v>2103.92363355034</v>
      </c>
      <c r="AG112" s="76">
        <v>2164.74479789612</v>
      </c>
      <c r="AH112" s="76">
        <v>2192.29457420982</v>
      </c>
      <c r="AI112" s="76">
        <v>2201.02454553927</v>
      </c>
      <c r="AJ112" s="76">
        <v>2232.26144541389</v>
      </c>
      <c r="AK112" s="76">
        <v>2231.71254228177</v>
      </c>
      <c r="AL112" s="76">
        <v>2229.90811044713</v>
      </c>
      <c r="AM112" s="76">
        <v>2225.82778969244</v>
      </c>
      <c r="AN112" s="76">
        <v>2256.39287095449</v>
      </c>
      <c r="AO112" s="76">
        <v>2297.52568559646</v>
      </c>
      <c r="AP112" s="76">
        <v>2300.60055651279</v>
      </c>
      <c r="AQ112" s="76">
        <v>2282.8738536611</v>
      </c>
      <c r="AR112" s="76">
        <v>2265.56170475353</v>
      </c>
      <c r="AS112" s="76">
        <v>2182.03818627473</v>
      </c>
      <c r="AT112" s="76">
        <v>2066.55304092535</v>
      </c>
      <c r="AU112" s="76">
        <v>2079.57303014137</v>
      </c>
      <c r="AV112" s="76">
        <v>2050.82306416998</v>
      </c>
      <c r="AW112" s="76">
        <v>2034.55776085135</v>
      </c>
      <c r="AX112" s="76">
        <v>2020.16425652182</v>
      </c>
      <c r="AY112" s="76">
        <v>1996.39279786055</v>
      </c>
      <c r="AZ112" s="76">
        <v>2027.98173471409</v>
      </c>
      <c r="BA112" s="76">
        <v>2052.61027600152</v>
      </c>
      <c r="BB112" s="76">
        <v>2066.63325006357</v>
      </c>
      <c r="BC112" s="76">
        <v>2080.72972253096</v>
      </c>
      <c r="BD112" s="76">
        <v>2064.47324655758</v>
      </c>
      <c r="BE112" s="115">
        <v>1796.80369542081</v>
      </c>
      <c r="BF112" s="79">
        <v>-0.132033123367204</v>
      </c>
      <c r="BG112" s="79">
        <v>-1.00686352181856E-4</v>
      </c>
      <c r="BH112" s="79">
        <v>0.448445582015175</v>
      </c>
    </row>
    <row r="113" spans="8:8">
      <c r="A113" s="69" t="s">
        <v>196</v>
      </c>
      <c r="B113" s="76">
        <v>384.467250228763</v>
      </c>
      <c r="C113" s="76">
        <v>414.027633944609</v>
      </c>
      <c r="D113" s="76">
        <v>441.969574086052</v>
      </c>
      <c r="E113" s="76">
        <v>474.107555787802</v>
      </c>
      <c r="F113" s="76">
        <v>507.625682438301</v>
      </c>
      <c r="G113" s="76">
        <v>556.059224833402</v>
      </c>
      <c r="H113" s="76">
        <v>600.826056871315</v>
      </c>
      <c r="I113" s="76">
        <v>652.729077210813</v>
      </c>
      <c r="J113" s="76">
        <v>712.735615550376</v>
      </c>
      <c r="K113" s="76">
        <v>757.676533172411</v>
      </c>
      <c r="L113" s="76">
        <v>785.757573956544</v>
      </c>
      <c r="M113" s="76">
        <v>834.817019869305</v>
      </c>
      <c r="N113" s="76">
        <v>883.691056842316</v>
      </c>
      <c r="O113" s="76">
        <v>940.011050457602</v>
      </c>
      <c r="P113" s="76">
        <v>979.08611487534</v>
      </c>
      <c r="Q113" s="76">
        <v>1000.2905036048</v>
      </c>
      <c r="R113" s="76">
        <v>1010.10279960133</v>
      </c>
      <c r="S113" s="76">
        <v>1017.72039985668</v>
      </c>
      <c r="T113" s="76">
        <v>1027.10300394053</v>
      </c>
      <c r="U113" s="76">
        <v>1042.96339844147</v>
      </c>
      <c r="V113" s="76">
        <v>1044.608704932</v>
      </c>
      <c r="W113" s="76">
        <v>1071.14025767107</v>
      </c>
      <c r="X113" s="76">
        <v>1103.5821263311</v>
      </c>
      <c r="Y113" s="76">
        <v>1134.16665013443</v>
      </c>
      <c r="Z113" s="76">
        <v>1159.35710513587</v>
      </c>
      <c r="AA113" s="76">
        <v>1182.72607097417</v>
      </c>
      <c r="AB113" s="76">
        <v>1181.08386631479</v>
      </c>
      <c r="AC113" s="76">
        <v>1182.08080350008</v>
      </c>
      <c r="AD113" s="76">
        <v>1158.54071784365</v>
      </c>
      <c r="AE113" s="76">
        <v>1173.69799392967</v>
      </c>
      <c r="AF113" s="76">
        <v>1193.22646649162</v>
      </c>
      <c r="AG113" s="76">
        <v>1203.22695882347</v>
      </c>
      <c r="AH113" s="76">
        <v>1265.46263164986</v>
      </c>
      <c r="AI113" s="76">
        <v>1268.76570583854</v>
      </c>
      <c r="AJ113" s="76">
        <v>1299.69160982599</v>
      </c>
      <c r="AK113" s="76">
        <v>1337.0574505445</v>
      </c>
      <c r="AL113" s="76">
        <v>1370.92987499573</v>
      </c>
      <c r="AM113" s="76">
        <v>1405.26703377511</v>
      </c>
      <c r="AN113" s="76">
        <v>1457.25453358827</v>
      </c>
      <c r="AO113" s="76">
        <v>1558.82592550651</v>
      </c>
      <c r="AP113" s="76">
        <v>1590.06150213996</v>
      </c>
      <c r="AQ113" s="76">
        <v>1649.58213131961</v>
      </c>
      <c r="AR113" s="76">
        <v>1717.97464342173</v>
      </c>
      <c r="AS113" s="76">
        <v>1759.76473636939</v>
      </c>
      <c r="AT113" s="76">
        <v>1795.07124114915</v>
      </c>
      <c r="AU113" s="76">
        <v>1905.57937924726</v>
      </c>
      <c r="AV113" s="76">
        <v>1972.46494281077</v>
      </c>
      <c r="AW113" s="76">
        <v>2045.41996713733</v>
      </c>
      <c r="AX113" s="76">
        <v>2100.63270954781</v>
      </c>
      <c r="AY113" s="76">
        <v>2149.4068523833</v>
      </c>
      <c r="AZ113" s="76">
        <v>2209.85233561738</v>
      </c>
      <c r="BA113" s="76">
        <v>2259.33397023195</v>
      </c>
      <c r="BB113" s="76">
        <v>2304.99641479847</v>
      </c>
      <c r="BC113" s="76">
        <v>2328.67164398273</v>
      </c>
      <c r="BD113" s="76">
        <v>2358.20816559336</v>
      </c>
      <c r="BE113" s="115">
        <v>2209.93372709216</v>
      </c>
      <c r="BF113" s="79">
        <v>-0.0654363389310765</v>
      </c>
      <c r="BG113" s="79">
        <v>0.0276614015963093</v>
      </c>
      <c r="BH113" s="79">
        <v>0.551554417984824</v>
      </c>
    </row>
    <row r="114" spans="8:8">
      <c r="A114" s="91" t="s">
        <v>197</v>
      </c>
      <c r="B114" s="92">
        <v>326.201428403804</v>
      </c>
      <c r="C114" s="92">
        <v>359.326218901779</v>
      </c>
      <c r="D114" s="92">
        <v>389.883240567286</v>
      </c>
      <c r="E114" s="92">
        <v>431.35681118049</v>
      </c>
      <c r="F114" s="92">
        <v>484.664252533329</v>
      </c>
      <c r="G114" s="92">
        <v>541.406684814454</v>
      </c>
      <c r="H114" s="92">
        <v>569.473419248962</v>
      </c>
      <c r="I114" s="92">
        <v>610.907233660509</v>
      </c>
      <c r="J114" s="92">
        <v>658.519747190866</v>
      </c>
      <c r="K114" s="92">
        <v>619.78146525632</v>
      </c>
      <c r="L114" s="92">
        <v>604.783794956784</v>
      </c>
      <c r="M114" s="92">
        <v>652.170450429851</v>
      </c>
      <c r="N114" s="92">
        <v>641.263512526444</v>
      </c>
      <c r="O114" s="92">
        <v>671.91540660886</v>
      </c>
      <c r="P114" s="92">
        <v>691.518640588198</v>
      </c>
      <c r="Q114" s="92">
        <v>649.799332905139</v>
      </c>
      <c r="R114" s="92">
        <v>604.722867593222</v>
      </c>
      <c r="S114" s="92">
        <v>567.073376688495</v>
      </c>
      <c r="T114" s="92">
        <v>548.073775809748</v>
      </c>
      <c r="U114" s="92">
        <v>535.12315000013</v>
      </c>
      <c r="V114" s="92">
        <v>555.880796953783</v>
      </c>
      <c r="W114" s="92">
        <v>575.039832734988</v>
      </c>
      <c r="X114" s="92">
        <v>575.963363561552</v>
      </c>
      <c r="Y114" s="92">
        <v>577.346526289495</v>
      </c>
      <c r="Z114" s="92">
        <v>578.057419695812</v>
      </c>
      <c r="AA114" s="92">
        <v>591.63032961495</v>
      </c>
      <c r="AB114" s="92">
        <v>592.427544702519</v>
      </c>
      <c r="AC114" s="92">
        <v>594.144024743323</v>
      </c>
      <c r="AD114" s="92">
        <v>584.925516835984</v>
      </c>
      <c r="AE114" s="92">
        <v>587.55316292187</v>
      </c>
      <c r="AF114" s="92">
        <v>600.559439525839</v>
      </c>
      <c r="AG114" s="92">
        <v>612.135412111172</v>
      </c>
      <c r="AH114" s="92">
        <v>617.775896155411</v>
      </c>
      <c r="AI114" s="92">
        <v>636.033244535494</v>
      </c>
      <c r="AJ114" s="92">
        <v>630.959438157975</v>
      </c>
      <c r="AK114" s="92">
        <v>621.971861863112</v>
      </c>
      <c r="AL114" s="92">
        <v>630.828618076699</v>
      </c>
      <c r="AM114" s="92">
        <v>626.612052781696</v>
      </c>
      <c r="AN114" s="92">
        <v>629.496735161104</v>
      </c>
      <c r="AO114" s="92">
        <v>633.669086556113</v>
      </c>
      <c r="AP114" s="92">
        <v>635.435731561135</v>
      </c>
      <c r="AQ114" s="92">
        <v>636.099698986868</v>
      </c>
      <c r="AR114" s="92">
        <v>621.948699575056</v>
      </c>
      <c r="AS114" s="92">
        <v>616.100173003717</v>
      </c>
      <c r="AT114" s="92">
        <v>580.4703970848</v>
      </c>
      <c r="AU114" s="92">
        <v>575.005566142001</v>
      </c>
      <c r="AV114" s="92">
        <v>557.64645785495</v>
      </c>
      <c r="AW114" s="92">
        <v>534.562515437922</v>
      </c>
      <c r="AX114" s="92">
        <v>519.963704869042</v>
      </c>
      <c r="AY114" s="92">
        <v>509.026654912504</v>
      </c>
      <c r="AZ114" s="92">
        <v>517.713390352435</v>
      </c>
      <c r="BA114" s="92">
        <v>527.735159667456</v>
      </c>
      <c r="BB114" s="92">
        <v>536.402121503879</v>
      </c>
      <c r="BC114" s="92">
        <v>537.560110478334</v>
      </c>
      <c r="BD114" s="92">
        <v>535.473852844604</v>
      </c>
      <c r="BE114" s="81">
        <v>462.488917129502</v>
      </c>
      <c r="BF114" s="93">
        <v>-0.138659555908827</v>
      </c>
      <c r="BG114" s="93">
        <v>-0.00803620993581888</v>
      </c>
      <c r="BH114" s="93">
        <v>0.115427807804644</v>
      </c>
    </row>
    <row r="115" spans="8:8">
      <c r="A115" s="94"/>
      <c r="B115" s="94"/>
      <c r="C115" s="94"/>
      <c r="D115" s="94"/>
      <c r="E115" s="94"/>
      <c r="F115" s="94"/>
      <c r="G115" s="94"/>
      <c r="H115" s="94"/>
      <c r="I115" s="94"/>
      <c r="J115" s="94"/>
      <c r="K115" s="94"/>
      <c r="L115" s="94"/>
      <c r="M115" s="94"/>
      <c r="N115" s="94"/>
      <c r="O115" s="94"/>
      <c r="P115" s="94"/>
      <c r="Q115" s="94"/>
      <c r="R115" s="94"/>
      <c r="S115" s="94"/>
      <c r="T115" s="94"/>
      <c r="U115" s="94"/>
      <c r="V115" s="94"/>
      <c r="W115" s="94"/>
      <c r="X115" s="94"/>
      <c r="Y115" s="94"/>
      <c r="Z115" s="94"/>
      <c r="AA115" s="94"/>
      <c r="AB115" s="94"/>
      <c r="AC115" s="94"/>
      <c r="AD115" s="94"/>
      <c r="AE115" s="94"/>
      <c r="AF115" s="94"/>
      <c r="AG115" s="94"/>
      <c r="AH115" s="94"/>
      <c r="AI115" s="94"/>
      <c r="AJ115" s="94"/>
      <c r="AK115" s="94"/>
      <c r="AL115" s="94"/>
      <c r="AM115" s="94"/>
      <c r="AN115" s="94"/>
      <c r="AO115" s="94"/>
      <c r="AP115" s="94"/>
      <c r="AQ115" s="94"/>
      <c r="AR115" s="94"/>
      <c r="AS115" s="94"/>
      <c r="AT115" s="94"/>
      <c r="AU115" s="94"/>
      <c r="AV115" s="94"/>
      <c r="AW115" s="94"/>
      <c r="AX115" s="94"/>
      <c r="AY115" s="94"/>
      <c r="AZ115" s="94"/>
      <c r="BA115" s="94"/>
      <c r="BB115" s="94"/>
      <c r="BC115" s="94"/>
      <c r="BD115" s="94"/>
      <c r="BE115" s="95"/>
      <c r="BF115" s="94"/>
      <c r="BG115" s="94"/>
      <c r="BH115" s="94"/>
    </row>
    <row r="116" spans="8:8">
      <c r="A116" s="96" t="s">
        <v>198</v>
      </c>
      <c r="B116" s="94"/>
      <c r="C116" s="94"/>
      <c r="D116" s="94"/>
      <c r="E116" s="94"/>
      <c r="F116" s="94"/>
      <c r="G116" s="94"/>
      <c r="H116" s="94"/>
      <c r="I116" s="94"/>
      <c r="J116" s="94"/>
      <c r="K116" s="94"/>
      <c r="L116" s="94"/>
      <c r="M116" s="94"/>
      <c r="N116" s="94"/>
      <c r="O116" s="94"/>
      <c r="P116" s="94"/>
      <c r="Q116" s="94"/>
      <c r="R116" s="94"/>
      <c r="S116" s="94"/>
      <c r="T116" s="94"/>
      <c r="U116" s="94"/>
      <c r="V116" s="94"/>
      <c r="W116" s="94"/>
      <c r="X116" s="94"/>
      <c r="Y116" s="94"/>
      <c r="Z116" s="94"/>
      <c r="AA116" s="94"/>
      <c r="AB116" s="94"/>
      <c r="AC116" s="94"/>
      <c r="AD116" s="94"/>
      <c r="AE116" s="94"/>
      <c r="AF116" s="94"/>
      <c r="AG116" s="94"/>
      <c r="AH116" s="94"/>
      <c r="AI116" s="94"/>
      <c r="AJ116" s="94"/>
      <c r="AK116" s="94"/>
      <c r="AL116" s="94"/>
      <c r="AM116" s="94"/>
      <c r="AN116" s="94"/>
      <c r="AO116" s="94"/>
      <c r="AP116" s="94"/>
      <c r="AQ116" s="94"/>
      <c r="AR116" s="94"/>
      <c r="AS116" s="94"/>
      <c r="AT116" s="94"/>
      <c r="AU116" s="94"/>
      <c r="AV116" s="94"/>
      <c r="AW116" s="94"/>
      <c r="AX116" s="94"/>
      <c r="AY116" s="94"/>
      <c r="AZ116" s="94"/>
      <c r="BA116" s="94"/>
      <c r="BB116" s="94"/>
      <c r="BC116" s="94"/>
      <c r="BD116" s="94"/>
      <c r="BE116" s="95"/>
      <c r="BF116" s="94"/>
      <c r="BG116" s="94"/>
      <c r="BH116" s="94"/>
    </row>
    <row r="117" spans="8:8">
      <c r="A117" s="69" t="s">
        <v>330</v>
      </c>
      <c r="BH117" s="74"/>
    </row>
    <row r="118" spans="8:8">
      <c r="A118" s="69" t="s">
        <v>332</v>
      </c>
    </row>
    <row r="119" spans="8:8">
      <c r="A119" s="69" t="s">
        <v>203</v>
      </c>
    </row>
    <row r="120" spans="8:8">
      <c r="A120" s="69" t="s">
        <v>204</v>
      </c>
    </row>
    <row r="121" spans="8:8">
      <c r="A121" s="73" t="s">
        <v>225</v>
      </c>
    </row>
    <row r="122" spans="8:8">
      <c r="A122" s="70" t="s">
        <v>333</v>
      </c>
    </row>
    <row r="123" spans="8:8">
      <c r="A123" s="73" t="s">
        <v>334</v>
      </c>
    </row>
    <row r="124" spans="8:8">
      <c r="A124" s="180" t="s">
        <v>335</v>
      </c>
    </row>
    <row r="125" spans="8:8">
      <c r="A125" s="180" t="s">
        <v>230</v>
      </c>
    </row>
  </sheetData>
  <mergeCells count="1">
    <mergeCell ref="BF2:BG2"/>
  </mergeCells>
  <conditionalFormatting sqref="BF54:BH54">
    <cfRule type="cellIs" operator="lessThanOrEqual" priority="1" dxfId="272">
      <formula>0</formula>
    </cfRule>
    <cfRule type="cellIs" operator="greaterThan" priority="2" dxfId="273">
      <formula>0</formula>
    </cfRule>
    <cfRule type="cellIs" operator="greaterThan" priority="4" dxfId="274">
      <formula>0</formula>
    </cfRule>
    <cfRule type="cellIs" operator="lessThanOrEqual" priority="3" dxfId="275">
      <formula>0</formula>
    </cfRule>
  </conditionalFormatting>
  <conditionalFormatting sqref="BF4:BH53 BF55:BH114">
    <cfRule type="cellIs" operator="lessThanOrEqual" priority="7" dxfId="276">
      <formula>0</formula>
    </cfRule>
    <cfRule type="cellIs" operator="greaterThan" priority="8" dxfId="277">
      <formula>0</formula>
    </cfRule>
  </conditionalFormatting>
  <conditionalFormatting sqref="BF4:BH53 BF55:BH56">
    <cfRule type="cellIs" operator="lessThanOrEqual" priority="5" dxfId="278">
      <formula>0</formula>
    </cfRule>
    <cfRule type="cellIs" operator="greaterThan" priority="6" dxfId="279">
      <formula>0</formula>
    </cfRule>
  </conditionalFormatting>
  <hyperlinks>
    <hyperlink ref="L1" location="Contents!A1" display="Contents"/>
    <hyperlink ref="BJ1" location="Contents!A1" display="Contents"/>
  </hyperlinks>
  <pageMargins left="0.75" right="0.75" top="1.0" bottom="1.0" header="0.5" footer="0.5"/>
</worksheet>
</file>

<file path=xl/worksheets/sheet18.xml><?xml version="1.0" encoding="utf-8"?>
<worksheet xmlns:r="http://schemas.openxmlformats.org/officeDocument/2006/relationships" xmlns="http://schemas.openxmlformats.org/spreadsheetml/2006/main">
  <dimension ref="A1:BK125"/>
  <sheetViews>
    <sheetView workbookViewId="0" showGridLines="0">
      <pane xSplit="1" ySplit="3" topLeftCell="B106" state="frozen" activePane="bottomRight"/>
      <selection pane="bottomRight" activeCell="B117" sqref="B117"/>
    </sheetView>
  </sheetViews>
  <sheetFormatPr defaultRowHeight="10.2" defaultColWidth="9"/>
  <cols>
    <col min="1" max="1" customWidth="1" width="30.664062" style="69"/>
    <col min="2" max="56" customWidth="1" width="8.5" style="69"/>
    <col min="57" max="57" customWidth="1" width="8.5" style="70"/>
    <col min="58" max="59" customWidth="1" width="11.832031" style="69"/>
    <col min="60" max="16384" customWidth="0" width="9.1640625" style="69"/>
  </cols>
  <sheetData>
    <row r="1" spans="8:8" ht="13.2">
      <c r="A1" s="206" t="s">
        <v>329</v>
      </c>
      <c r="L1" s="21" t="s">
        <v>89</v>
      </c>
      <c r="BH1" s="72"/>
      <c r="BJ1" s="21" t="s">
        <v>89</v>
      </c>
    </row>
    <row r="2" spans="8:8">
      <c r="BF2" s="72" t="s">
        <v>90</v>
      </c>
      <c r="BG2" s="72"/>
      <c r="BH2" s="72" t="s">
        <v>91</v>
      </c>
    </row>
    <row r="3" spans="8:8">
      <c r="A3" s="69" t="s">
        <v>92</v>
      </c>
      <c r="B3" s="69">
        <v>1965.0</v>
      </c>
      <c r="C3" s="69">
        <v>1966.0</v>
      </c>
      <c r="D3" s="69">
        <v>1967.0</v>
      </c>
      <c r="E3" s="69">
        <v>1968.0</v>
      </c>
      <c r="F3" s="69">
        <v>1969.0</v>
      </c>
      <c r="G3" s="69">
        <v>1970.0</v>
      </c>
      <c r="H3" s="69">
        <v>1971.0</v>
      </c>
      <c r="I3" s="69">
        <v>1972.0</v>
      </c>
      <c r="J3" s="69">
        <v>1973.0</v>
      </c>
      <c r="K3" s="69">
        <v>1974.0</v>
      </c>
      <c r="L3" s="69">
        <v>1975.0</v>
      </c>
      <c r="M3" s="69">
        <v>1976.0</v>
      </c>
      <c r="N3" s="69">
        <v>1977.0</v>
      </c>
      <c r="O3" s="69">
        <v>1978.0</v>
      </c>
      <c r="P3" s="69">
        <v>1979.0</v>
      </c>
      <c r="Q3" s="69">
        <v>1980.0</v>
      </c>
      <c r="R3" s="69">
        <v>1981.0</v>
      </c>
      <c r="S3" s="69">
        <v>1982.0</v>
      </c>
      <c r="T3" s="69">
        <v>1983.0</v>
      </c>
      <c r="U3" s="69">
        <v>1984.0</v>
      </c>
      <c r="V3" s="69">
        <v>1985.0</v>
      </c>
      <c r="W3" s="69">
        <v>1986.0</v>
      </c>
      <c r="X3" s="69">
        <v>1987.0</v>
      </c>
      <c r="Y3" s="69">
        <v>1988.0</v>
      </c>
      <c r="Z3" s="69">
        <v>1989.0</v>
      </c>
      <c r="AA3" s="69">
        <v>1990.0</v>
      </c>
      <c r="AB3" s="69">
        <v>1991.0</v>
      </c>
      <c r="AC3" s="69">
        <v>1992.0</v>
      </c>
      <c r="AD3" s="69">
        <v>1993.0</v>
      </c>
      <c r="AE3" s="69">
        <v>1994.0</v>
      </c>
      <c r="AF3" s="69">
        <v>1995.0</v>
      </c>
      <c r="AG3" s="69">
        <v>1996.0</v>
      </c>
      <c r="AH3" s="69">
        <v>1997.0</v>
      </c>
      <c r="AI3" s="69">
        <v>1998.0</v>
      </c>
      <c r="AJ3" s="69">
        <v>1999.0</v>
      </c>
      <c r="AK3" s="69">
        <v>2000.0</v>
      </c>
      <c r="AL3" s="69">
        <v>2001.0</v>
      </c>
      <c r="AM3" s="69">
        <v>2002.0</v>
      </c>
      <c r="AN3" s="69">
        <v>2003.0</v>
      </c>
      <c r="AO3" s="69">
        <v>2004.0</v>
      </c>
      <c r="AP3" s="69">
        <v>2005.0</v>
      </c>
      <c r="AQ3" s="69">
        <v>2006.0</v>
      </c>
      <c r="AR3" s="69">
        <v>2007.0</v>
      </c>
      <c r="AS3" s="69">
        <v>2008.0</v>
      </c>
      <c r="AT3" s="69">
        <v>2009.0</v>
      </c>
      <c r="AU3" s="69">
        <v>2010.0</v>
      </c>
      <c r="AV3" s="69">
        <v>2011.0</v>
      </c>
      <c r="AW3" s="69">
        <v>2012.0</v>
      </c>
      <c r="AX3" s="69">
        <v>2013.0</v>
      </c>
      <c r="AY3" s="69">
        <v>2014.0</v>
      </c>
      <c r="AZ3" s="69">
        <v>2015.0</v>
      </c>
      <c r="BA3" s="69">
        <v>2016.0</v>
      </c>
      <c r="BB3" s="69">
        <v>2017.0</v>
      </c>
      <c r="BC3" s="69">
        <v>2018.0</v>
      </c>
      <c r="BD3" s="69">
        <v>2019.0</v>
      </c>
      <c r="BE3" s="70">
        <v>2020.0</v>
      </c>
      <c r="BF3" s="72">
        <v>2020.0</v>
      </c>
      <c r="BG3" s="72" t="s">
        <v>93</v>
      </c>
      <c r="BH3" s="72">
        <v>2020.0</v>
      </c>
    </row>
    <row r="4" spans="8:8">
      <c r="B4" s="74"/>
      <c r="C4" s="74"/>
      <c r="D4" s="74"/>
      <c r="E4" s="74"/>
      <c r="F4" s="74"/>
      <c r="G4" s="74"/>
      <c r="H4" s="74"/>
      <c r="I4" s="74"/>
      <c r="J4" s="74"/>
      <c r="K4" s="74"/>
      <c r="L4" s="74"/>
      <c r="M4" s="74"/>
      <c r="N4" s="74"/>
      <c r="O4" s="74"/>
      <c r="P4" s="74"/>
      <c r="Q4" s="74"/>
      <c r="R4" s="74"/>
      <c r="S4" s="74"/>
      <c r="T4" s="74"/>
      <c r="U4" s="74"/>
      <c r="V4" s="74"/>
      <c r="W4" s="74"/>
      <c r="X4" s="74"/>
      <c r="Y4" s="74"/>
      <c r="Z4" s="74"/>
      <c r="AA4" s="74"/>
      <c r="AB4" s="74"/>
      <c r="AC4" s="74"/>
      <c r="AD4" s="74"/>
      <c r="AE4" s="74"/>
      <c r="AF4" s="74"/>
      <c r="AG4" s="74"/>
      <c r="AH4" s="74"/>
      <c r="AI4" s="74"/>
      <c r="AJ4" s="74"/>
      <c r="AK4" s="74"/>
      <c r="AL4" s="74"/>
      <c r="AM4" s="74"/>
      <c r="AN4" s="74"/>
      <c r="AO4" s="74"/>
      <c r="AP4" s="74"/>
      <c r="AQ4" s="74"/>
      <c r="AR4" s="74"/>
      <c r="AS4" s="74"/>
      <c r="AT4" s="74"/>
      <c r="AU4" s="74"/>
      <c r="AV4" s="74"/>
      <c r="AW4" s="74"/>
      <c r="AX4" s="74"/>
      <c r="AY4" s="74"/>
      <c r="AZ4" s="74"/>
      <c r="BA4" s="74"/>
      <c r="BB4" s="74"/>
      <c r="BC4" s="74"/>
      <c r="BD4" s="74"/>
      <c r="BE4" s="75"/>
      <c r="BF4" s="74"/>
      <c r="BG4" s="74"/>
      <c r="BH4" s="74"/>
    </row>
    <row r="5" spans="8:8">
      <c r="A5" s="69" t="s">
        <v>94</v>
      </c>
      <c r="B5" s="211">
        <v>2.31414467</v>
      </c>
      <c r="C5" s="211">
        <v>2.438144002</v>
      </c>
      <c r="D5" s="211">
        <v>2.603182274</v>
      </c>
      <c r="E5" s="211">
        <v>2.771255143</v>
      </c>
      <c r="F5" s="211">
        <v>2.885563124</v>
      </c>
      <c r="G5" s="211">
        <v>3.077280917</v>
      </c>
      <c r="H5" s="211">
        <v>3.160261414</v>
      </c>
      <c r="I5" s="211">
        <v>3.327598328</v>
      </c>
      <c r="J5" s="211">
        <v>3.63467816846338</v>
      </c>
      <c r="K5" s="211">
        <v>3.697206953506</v>
      </c>
      <c r="L5" s="211">
        <v>3.64759851544151</v>
      </c>
      <c r="M5" s="211">
        <v>3.73639874719275</v>
      </c>
      <c r="N5" s="211">
        <v>3.76565033805844</v>
      </c>
      <c r="O5" s="211">
        <v>3.88689157321677</v>
      </c>
      <c r="P5" s="211">
        <v>4.03770542791812</v>
      </c>
      <c r="Q5" s="211">
        <v>3.96577146616596</v>
      </c>
      <c r="R5" s="211">
        <v>3.7561423801587</v>
      </c>
      <c r="S5" s="211">
        <v>3.41016983604742</v>
      </c>
      <c r="T5" s="211">
        <v>3.20650455579262</v>
      </c>
      <c r="U5" s="211">
        <v>3.2367832436025</v>
      </c>
      <c r="V5" s="211">
        <v>3.25088457718154</v>
      </c>
      <c r="W5" s="211">
        <v>3.323034249559</v>
      </c>
      <c r="X5" s="211">
        <v>3.42946601051977</v>
      </c>
      <c r="Y5" s="211">
        <v>3.61007379842972</v>
      </c>
      <c r="Z5" s="211">
        <v>3.75073493890649</v>
      </c>
      <c r="AA5" s="211">
        <v>3.46610905909137</v>
      </c>
      <c r="AB5" s="211">
        <v>3.28562184301033</v>
      </c>
      <c r="AC5" s="211">
        <v>3.37138823423871</v>
      </c>
      <c r="AD5" s="211">
        <v>3.41488634108976</v>
      </c>
      <c r="AE5" s="211">
        <v>3.48788887593254</v>
      </c>
      <c r="AF5" s="211">
        <v>3.65992948002394</v>
      </c>
      <c r="AG5" s="211">
        <v>3.75037630527812</v>
      </c>
      <c r="AH5" s="211">
        <v>3.86526421733488</v>
      </c>
      <c r="AI5" s="211">
        <v>3.9399185412433</v>
      </c>
      <c r="AJ5" s="211">
        <v>4.01598635910671</v>
      </c>
      <c r="AK5" s="211">
        <v>3.99305342603155</v>
      </c>
      <c r="AL5" s="211">
        <v>4.10566734424327</v>
      </c>
      <c r="AM5" s="211">
        <v>4.25898758526424</v>
      </c>
      <c r="AN5" s="211">
        <v>4.41787463689149</v>
      </c>
      <c r="AO5" s="211">
        <v>4.61131510626079</v>
      </c>
      <c r="AP5" s="211">
        <v>4.48399784644023</v>
      </c>
      <c r="AQ5" s="211">
        <v>4.52365579231868</v>
      </c>
      <c r="AR5" s="211">
        <v>4.6487224952316</v>
      </c>
      <c r="AS5" s="211">
        <v>4.4858615358978</v>
      </c>
      <c r="AT5" s="211">
        <v>4.37022565149221</v>
      </c>
      <c r="AU5" s="211">
        <v>4.56744951613393</v>
      </c>
      <c r="AV5" s="211">
        <v>4.57640551656976</v>
      </c>
      <c r="AW5" s="211">
        <v>4.63596207650931</v>
      </c>
      <c r="AX5" s="211">
        <v>4.61320783158889</v>
      </c>
      <c r="AY5" s="211">
        <v>4.6118821504419</v>
      </c>
      <c r="AZ5" s="211">
        <v>4.62448725472435</v>
      </c>
      <c r="BA5" s="211">
        <v>4.61165625477163</v>
      </c>
      <c r="BB5" s="211">
        <v>4.57162288483616</v>
      </c>
      <c r="BC5" s="211">
        <v>4.73415839114729</v>
      </c>
      <c r="BD5" s="211">
        <v>4.78072772118706</v>
      </c>
      <c r="BE5" s="212">
        <v>4.26059725136592</v>
      </c>
      <c r="BF5" s="78">
        <v>-0.111232322133946</v>
      </c>
      <c r="BG5" s="78">
        <v>0.00901823479819663</v>
      </c>
      <c r="BH5" s="78">
        <v>0.024523769396549</v>
      </c>
    </row>
    <row r="6" spans="8:8">
      <c r="A6" s="69" t="s">
        <v>95</v>
      </c>
      <c r="B6" s="211">
        <v>0.642413923</v>
      </c>
      <c r="C6" s="211">
        <v>0.673178278</v>
      </c>
      <c r="D6" s="211">
        <v>0.720994839</v>
      </c>
      <c r="E6" s="211">
        <v>0.78402204</v>
      </c>
      <c r="F6" s="211">
        <v>0.828570415</v>
      </c>
      <c r="G6" s="211">
        <v>0.89090901</v>
      </c>
      <c r="H6" s="211">
        <v>0.94477238</v>
      </c>
      <c r="I6" s="211">
        <v>1.063847141</v>
      </c>
      <c r="J6" s="211">
        <v>1.138484147</v>
      </c>
      <c r="K6" s="211">
        <v>1.28610789</v>
      </c>
      <c r="L6" s="211">
        <v>1.419159931</v>
      </c>
      <c r="M6" s="211">
        <v>1.563250798</v>
      </c>
      <c r="N6" s="211">
        <v>1.613531315</v>
      </c>
      <c r="O6" s="211">
        <v>1.81662998677405</v>
      </c>
      <c r="P6" s="211">
        <v>1.94955231846955</v>
      </c>
      <c r="Q6" s="211">
        <v>2.17320981269095</v>
      </c>
      <c r="R6" s="211">
        <v>2.37909797180592</v>
      </c>
      <c r="S6" s="211">
        <v>2.46338397511724</v>
      </c>
      <c r="T6" s="211">
        <v>2.40018385779226</v>
      </c>
      <c r="U6" s="211">
        <v>2.54063137724246</v>
      </c>
      <c r="V6" s="211">
        <v>2.64592938648719</v>
      </c>
      <c r="W6" s="211">
        <v>2.67871762618042</v>
      </c>
      <c r="X6" s="211">
        <v>2.80915572443199</v>
      </c>
      <c r="Y6" s="211">
        <v>2.80224973978714</v>
      </c>
      <c r="Z6" s="211">
        <v>2.99879587758395</v>
      </c>
      <c r="AA6" s="211">
        <v>3.13200344616676</v>
      </c>
      <c r="AB6" s="211">
        <v>3.26125352974957</v>
      </c>
      <c r="AC6" s="211">
        <v>3.2976763693062</v>
      </c>
      <c r="AD6" s="211">
        <v>3.29154021993853</v>
      </c>
      <c r="AE6" s="211">
        <v>3.54772935074957</v>
      </c>
      <c r="AF6" s="211">
        <v>3.30692752169437</v>
      </c>
      <c r="AG6" s="211">
        <v>3.38452687336824</v>
      </c>
      <c r="AH6" s="211">
        <v>3.4948639961901</v>
      </c>
      <c r="AI6" s="211">
        <v>3.67886696230051</v>
      </c>
      <c r="AJ6" s="211">
        <v>3.64515455488332</v>
      </c>
      <c r="AK6" s="211">
        <v>3.81748452553045</v>
      </c>
      <c r="AL6" s="211">
        <v>3.75411430381744</v>
      </c>
      <c r="AM6" s="211">
        <v>3.59001422976584</v>
      </c>
      <c r="AN6" s="211">
        <v>3.68424937907245</v>
      </c>
      <c r="AO6" s="211">
        <v>3.83395779340631</v>
      </c>
      <c r="AP6" s="211">
        <v>3.92682529503649</v>
      </c>
      <c r="AQ6" s="211">
        <v>3.88671392048294</v>
      </c>
      <c r="AR6" s="211">
        <v>4.03753214526724</v>
      </c>
      <c r="AS6" s="211">
        <v>4.02765540534372</v>
      </c>
      <c r="AT6" s="211">
        <v>3.89122106398416</v>
      </c>
      <c r="AU6" s="211">
        <v>3.908111548365</v>
      </c>
      <c r="AV6" s="211">
        <v>3.97325779227594</v>
      </c>
      <c r="AW6" s="211">
        <v>4.03739755901135</v>
      </c>
      <c r="AX6" s="211">
        <v>3.92549264605348</v>
      </c>
      <c r="AY6" s="211">
        <v>3.74780312938507</v>
      </c>
      <c r="AZ6" s="211">
        <v>3.70473842886779</v>
      </c>
      <c r="BA6" s="211">
        <v>3.73162793844059</v>
      </c>
      <c r="BB6" s="211">
        <v>3.59310210937767</v>
      </c>
      <c r="BC6" s="211">
        <v>3.5054521261146</v>
      </c>
      <c r="BD6" s="211">
        <v>3.23631301663559</v>
      </c>
      <c r="BE6" s="212">
        <v>2.46479909601852</v>
      </c>
      <c r="BF6" s="79">
        <v>-0.240473755281475</v>
      </c>
      <c r="BG6" s="79">
        <v>-0.01826005575072</v>
      </c>
      <c r="BH6" s="79">
        <v>0.014187251475178</v>
      </c>
    </row>
    <row r="7" spans="8:8">
      <c r="A7" s="69" t="s">
        <v>96</v>
      </c>
      <c r="B7" s="211">
        <v>23.0921174927765</v>
      </c>
      <c r="C7" s="211">
        <v>24.2324825601009</v>
      </c>
      <c r="D7" s="211">
        <v>25.1596586880122</v>
      </c>
      <c r="E7" s="211">
        <v>26.8486599197206</v>
      </c>
      <c r="F7" s="211">
        <v>28.1946163797931</v>
      </c>
      <c r="G7" s="211">
        <v>29.4342893169585</v>
      </c>
      <c r="H7" s="211">
        <v>30.4620616485151</v>
      </c>
      <c r="I7" s="211">
        <v>32.8316857231842</v>
      </c>
      <c r="J7" s="211">
        <v>34.7589201093962</v>
      </c>
      <c r="K7" s="211">
        <v>33.3774253651536</v>
      </c>
      <c r="L7" s="211">
        <v>32.5794185062397</v>
      </c>
      <c r="M7" s="211">
        <v>35.0265428726369</v>
      </c>
      <c r="N7" s="211">
        <v>36.9775206483862</v>
      </c>
      <c r="O7" s="211">
        <v>37.8050900222656</v>
      </c>
      <c r="P7" s="211">
        <v>36.9282011336359</v>
      </c>
      <c r="Q7" s="211">
        <v>34.0324978530112</v>
      </c>
      <c r="R7" s="211">
        <v>31.7259176891937</v>
      </c>
      <c r="S7" s="211">
        <v>30.0619131564622</v>
      </c>
      <c r="T7" s="211">
        <v>29.9213123921219</v>
      </c>
      <c r="U7" s="211">
        <v>30.8639434743932</v>
      </c>
      <c r="V7" s="211">
        <v>30.7455773483751</v>
      </c>
      <c r="W7" s="211">
        <v>32.2401196554332</v>
      </c>
      <c r="X7" s="211">
        <v>32.9117505783459</v>
      </c>
      <c r="Y7" s="211">
        <v>34.2751815374288</v>
      </c>
      <c r="Z7" s="211">
        <v>34.2631127866908</v>
      </c>
      <c r="AA7" s="211">
        <v>33.5048862096303</v>
      </c>
      <c r="AB7" s="211">
        <v>32.790635665942</v>
      </c>
      <c r="AC7" s="211">
        <v>33.4705937193197</v>
      </c>
      <c r="AD7" s="211">
        <v>33.75376170359</v>
      </c>
      <c r="AE7" s="211">
        <v>34.6310888876328</v>
      </c>
      <c r="AF7" s="211">
        <v>34.5510978155152</v>
      </c>
      <c r="AG7" s="211">
        <v>35.8097012949144</v>
      </c>
      <c r="AH7" s="211">
        <v>36.2871655837796</v>
      </c>
      <c r="AI7" s="211">
        <v>36.9040043167396</v>
      </c>
      <c r="AJ7" s="211">
        <v>37.9335344076968</v>
      </c>
      <c r="AK7" s="211">
        <v>38.3548805125016</v>
      </c>
      <c r="AL7" s="211">
        <v>38.2926543267569</v>
      </c>
      <c r="AM7" s="211">
        <v>38.3126873661114</v>
      </c>
      <c r="AN7" s="211">
        <v>38.8932568452472</v>
      </c>
      <c r="AO7" s="211">
        <v>40.3123209734412</v>
      </c>
      <c r="AP7" s="211">
        <v>40.3706816465644</v>
      </c>
      <c r="AQ7" s="211">
        <v>39.8552725044593</v>
      </c>
      <c r="AR7" s="211">
        <v>39.6063198815787</v>
      </c>
      <c r="AS7" s="211">
        <v>36.9853025860079</v>
      </c>
      <c r="AT7" s="211">
        <v>35.0540806380147</v>
      </c>
      <c r="AU7" s="211">
        <v>35.6084204133383</v>
      </c>
      <c r="AV7" s="211">
        <v>34.908953550643</v>
      </c>
      <c r="AW7" s="211">
        <v>34.1115836012359</v>
      </c>
      <c r="AX7" s="211">
        <v>34.7000198340609</v>
      </c>
      <c r="AY7" s="211">
        <v>34.938157043964</v>
      </c>
      <c r="AZ7" s="211">
        <v>35.660069031577</v>
      </c>
      <c r="BA7" s="211">
        <v>35.9246922075443</v>
      </c>
      <c r="BB7" s="211">
        <v>36.2766508436282</v>
      </c>
      <c r="BC7" s="211">
        <v>37.1430436432804</v>
      </c>
      <c r="BD7" s="211">
        <v>37.1319943785907</v>
      </c>
      <c r="BE7" s="212">
        <v>32.54030692546</v>
      </c>
      <c r="BF7" s="79">
        <v>-0.126052895188649</v>
      </c>
      <c r="BG7" s="79">
        <v>0.00577530816937588</v>
      </c>
      <c r="BH7" s="79">
        <v>0.187300262393276</v>
      </c>
    </row>
    <row r="8" spans="8:8" s="70" ht="10.2" customFormat="1">
      <c r="A8" s="80" t="s">
        <v>97</v>
      </c>
      <c r="B8" s="213">
        <v>26.0486760857765</v>
      </c>
      <c r="C8" s="213">
        <v>27.3438048401009</v>
      </c>
      <c r="D8" s="213">
        <v>28.4838358010122</v>
      </c>
      <c r="E8" s="213">
        <v>30.4039371027206</v>
      </c>
      <c r="F8" s="213">
        <v>31.9087499187931</v>
      </c>
      <c r="G8" s="213">
        <v>33.4024792439585</v>
      </c>
      <c r="H8" s="213">
        <v>34.5670954425151</v>
      </c>
      <c r="I8" s="213">
        <v>37.2231311921842</v>
      </c>
      <c r="J8" s="213">
        <v>39.5320824248596</v>
      </c>
      <c r="K8" s="213">
        <v>38.3607402086596</v>
      </c>
      <c r="L8" s="213">
        <v>37.6461769526812</v>
      </c>
      <c r="M8" s="213">
        <v>40.3261924178296</v>
      </c>
      <c r="N8" s="213">
        <v>42.3567023014446</v>
      </c>
      <c r="O8" s="213">
        <v>43.5086115822564</v>
      </c>
      <c r="P8" s="213">
        <v>42.9154588800235</v>
      </c>
      <c r="Q8" s="213">
        <v>40.1714791318681</v>
      </c>
      <c r="R8" s="213">
        <v>37.8611580411583</v>
      </c>
      <c r="S8" s="213">
        <v>35.9354669676269</v>
      </c>
      <c r="T8" s="213">
        <v>35.5280008057068</v>
      </c>
      <c r="U8" s="213">
        <v>36.6413580952382</v>
      </c>
      <c r="V8" s="213">
        <v>36.6423913120439</v>
      </c>
      <c r="W8" s="213">
        <v>38.2418715311726</v>
      </c>
      <c r="X8" s="213">
        <v>39.1503723132977</v>
      </c>
      <c r="Y8" s="213">
        <v>40.6875050756457</v>
      </c>
      <c r="Z8" s="213">
        <v>41.0126436031812</v>
      </c>
      <c r="AA8" s="213">
        <v>40.1029987148884</v>
      </c>
      <c r="AB8" s="213">
        <v>39.3375110387019</v>
      </c>
      <c r="AC8" s="213">
        <v>40.1396583228646</v>
      </c>
      <c r="AD8" s="213">
        <v>40.4601882646183</v>
      </c>
      <c r="AE8" s="213">
        <v>41.666707114315</v>
      </c>
      <c r="AF8" s="213">
        <v>41.5179548172335</v>
      </c>
      <c r="AG8" s="213">
        <v>42.9446044735608</v>
      </c>
      <c r="AH8" s="213">
        <v>43.6472937973046</v>
      </c>
      <c r="AI8" s="213">
        <v>44.5227898202834</v>
      </c>
      <c r="AJ8" s="213">
        <v>45.5946753216869</v>
      </c>
      <c r="AK8" s="213">
        <v>46.1654184640636</v>
      </c>
      <c r="AL8" s="213">
        <v>46.1524359748176</v>
      </c>
      <c r="AM8" s="213">
        <v>46.1616891811415</v>
      </c>
      <c r="AN8" s="213">
        <v>46.9953808612111</v>
      </c>
      <c r="AO8" s="213">
        <v>48.7575938731083</v>
      </c>
      <c r="AP8" s="213">
        <v>48.7815047880411</v>
      </c>
      <c r="AQ8" s="213">
        <v>48.2656422172609</v>
      </c>
      <c r="AR8" s="213">
        <v>48.2925745220775</v>
      </c>
      <c r="AS8" s="213">
        <v>45.4988195272494</v>
      </c>
      <c r="AT8" s="213">
        <v>43.3155273534911</v>
      </c>
      <c r="AU8" s="213">
        <v>44.0839814778373</v>
      </c>
      <c r="AV8" s="213">
        <v>43.4586168594888</v>
      </c>
      <c r="AW8" s="213">
        <v>42.7849432367566</v>
      </c>
      <c r="AX8" s="213">
        <v>43.2387203117032</v>
      </c>
      <c r="AY8" s="213">
        <v>43.297842323791</v>
      </c>
      <c r="AZ8" s="213">
        <v>43.9892947151692</v>
      </c>
      <c r="BA8" s="213">
        <v>44.2679764007565</v>
      </c>
      <c r="BB8" s="213">
        <v>44.441375837842</v>
      </c>
      <c r="BC8" s="213">
        <v>45.3826541605423</v>
      </c>
      <c r="BD8" s="213">
        <v>45.1490351164133</v>
      </c>
      <c r="BE8" s="213">
        <v>39.2657032728445</v>
      </c>
      <c r="BF8" s="82">
        <v>-0.132685342453013</v>
      </c>
      <c r="BG8" s="82">
        <v>0.00415437949853836</v>
      </c>
      <c r="BH8" s="82">
        <v>0.226011283265003</v>
      </c>
    </row>
    <row r="9" spans="8:8">
      <c r="B9" s="211"/>
      <c r="C9" s="211"/>
      <c r="D9" s="211"/>
      <c r="E9" s="211"/>
      <c r="F9" s="211"/>
      <c r="G9" s="211"/>
      <c r="H9" s="211"/>
      <c r="I9" s="211"/>
      <c r="J9" s="211"/>
      <c r="K9" s="211"/>
      <c r="L9" s="211"/>
      <c r="M9" s="211"/>
      <c r="N9" s="211"/>
      <c r="O9" s="211"/>
      <c r="P9" s="211"/>
      <c r="Q9" s="211"/>
      <c r="R9" s="211"/>
      <c r="S9" s="211"/>
      <c r="T9" s="211"/>
      <c r="U9" s="211"/>
      <c r="V9" s="211"/>
      <c r="W9" s="211"/>
      <c r="X9" s="211"/>
      <c r="Y9" s="211"/>
      <c r="Z9" s="211"/>
      <c r="AA9" s="211"/>
      <c r="AB9" s="211"/>
      <c r="AC9" s="211"/>
      <c r="AD9" s="211"/>
      <c r="AE9" s="211"/>
      <c r="AF9" s="211"/>
      <c r="AG9" s="211"/>
      <c r="AH9" s="211"/>
      <c r="AI9" s="211"/>
      <c r="AJ9" s="211"/>
      <c r="AK9" s="211"/>
      <c r="AL9" s="211"/>
      <c r="AM9" s="211"/>
      <c r="AN9" s="211"/>
      <c r="AO9" s="211"/>
      <c r="AP9" s="211"/>
      <c r="AQ9" s="211"/>
      <c r="AR9" s="211"/>
      <c r="AS9" s="211"/>
      <c r="AT9" s="211"/>
      <c r="AU9" s="211"/>
      <c r="AV9" s="211"/>
      <c r="AW9" s="211"/>
      <c r="AX9" s="211"/>
      <c r="AY9" s="211"/>
      <c r="AZ9" s="211"/>
      <c r="BA9" s="211"/>
      <c r="BB9" s="211"/>
      <c r="BC9" s="211"/>
      <c r="BD9" s="211"/>
      <c r="BE9" s="212"/>
      <c r="BF9" s="79"/>
      <c r="BG9" s="79"/>
      <c r="BH9" s="79"/>
    </row>
    <row r="10" spans="8:8">
      <c r="A10" s="69" t="s">
        <v>98</v>
      </c>
      <c r="B10" s="211">
        <v>0.990865013791488</v>
      </c>
      <c r="C10" s="211">
        <v>1.02199060124466</v>
      </c>
      <c r="D10" s="211">
        <v>1.04661828622158</v>
      </c>
      <c r="E10" s="211">
        <v>1.06837618200254</v>
      </c>
      <c r="F10" s="211">
        <v>1.1087245242376</v>
      </c>
      <c r="G10" s="211">
        <v>1.00226102243597</v>
      </c>
      <c r="H10" s="211">
        <v>1.067355843</v>
      </c>
      <c r="I10" s="211">
        <v>1.062622217</v>
      </c>
      <c r="J10" s="211">
        <v>1.070059677</v>
      </c>
      <c r="K10" s="211">
        <v>1.069550016</v>
      </c>
      <c r="L10" s="211">
        <v>1.012569949</v>
      </c>
      <c r="M10" s="211">
        <v>1.044702995</v>
      </c>
      <c r="N10" s="211">
        <v>1.100271501</v>
      </c>
      <c r="O10" s="211">
        <v>1.070168929</v>
      </c>
      <c r="P10" s="211">
        <v>1.151459095</v>
      </c>
      <c r="Q10" s="211">
        <v>1.069120705</v>
      </c>
      <c r="R10" s="211">
        <v>1.002837261</v>
      </c>
      <c r="S10" s="211">
        <v>0.954066056</v>
      </c>
      <c r="T10" s="211">
        <v>0.967511569</v>
      </c>
      <c r="U10" s="211">
        <v>0.92016211</v>
      </c>
      <c r="V10" s="211">
        <v>0.855072851</v>
      </c>
      <c r="W10" s="211">
        <v>0.898988267</v>
      </c>
      <c r="X10" s="211">
        <v>0.959591076</v>
      </c>
      <c r="Y10" s="211">
        <v>0.966001469</v>
      </c>
      <c r="Z10" s="211">
        <v>0.886754677</v>
      </c>
      <c r="AA10" s="211">
        <v>0.827854906</v>
      </c>
      <c r="AB10" s="211">
        <v>0.864924162</v>
      </c>
      <c r="AC10" s="211">
        <v>0.909694734</v>
      </c>
      <c r="AD10" s="211">
        <v>0.891911919</v>
      </c>
      <c r="AE10" s="211">
        <v>0.941335446</v>
      </c>
      <c r="AF10" s="211">
        <v>0.934309017</v>
      </c>
      <c r="AG10" s="211">
        <v>0.935271807</v>
      </c>
      <c r="AH10" s="211">
        <v>0.991030917</v>
      </c>
      <c r="AI10" s="211">
        <v>1.019779595</v>
      </c>
      <c r="AJ10" s="211">
        <v>1.033055138</v>
      </c>
      <c r="AK10" s="211">
        <v>0.953632222</v>
      </c>
      <c r="AL10" s="211">
        <v>0.88306205</v>
      </c>
      <c r="AM10" s="211">
        <v>0.838134628</v>
      </c>
      <c r="AN10" s="211">
        <v>0.854719406</v>
      </c>
      <c r="AO10" s="211">
        <v>0.916871206</v>
      </c>
      <c r="AP10" s="211">
        <v>0.960329203875</v>
      </c>
      <c r="AQ10" s="211">
        <v>1.01286632693959</v>
      </c>
      <c r="AR10" s="211">
        <v>1.12948395384136</v>
      </c>
      <c r="AS10" s="211">
        <v>1.14138595205336</v>
      </c>
      <c r="AT10" s="211">
        <v>1.09100773903385</v>
      </c>
      <c r="AU10" s="211">
        <v>1.1813687404418</v>
      </c>
      <c r="AV10" s="211">
        <v>1.22402077119178</v>
      </c>
      <c r="AW10" s="211">
        <v>1.30052303403574</v>
      </c>
      <c r="AX10" s="211">
        <v>1.38162066734112</v>
      </c>
      <c r="AY10" s="211">
        <v>1.3676962235212</v>
      </c>
      <c r="AZ10" s="211">
        <v>1.39431114790285</v>
      </c>
      <c r="BA10" s="211">
        <v>1.35105924013334</v>
      </c>
      <c r="BB10" s="211">
        <v>1.33522988450732</v>
      </c>
      <c r="BC10" s="211">
        <v>1.27155853575679</v>
      </c>
      <c r="BD10" s="211">
        <v>1.14772019913955</v>
      </c>
      <c r="BE10" s="212">
        <v>1.03479968823155</v>
      </c>
      <c r="BF10" s="79">
        <v>-0.100850218151883</v>
      </c>
      <c r="BG10" s="79">
        <v>0.00508043575644113</v>
      </c>
      <c r="BH10" s="79">
        <v>0.00595625153672423</v>
      </c>
    </row>
    <row r="11" spans="8:8">
      <c r="A11" s="69" t="s">
        <v>99</v>
      </c>
      <c r="B11" s="211">
        <v>0.639830074</v>
      </c>
      <c r="C11" s="211">
        <v>0.697671357</v>
      </c>
      <c r="D11" s="211">
        <v>0.719970241</v>
      </c>
      <c r="E11" s="211">
        <v>0.864706162</v>
      </c>
      <c r="F11" s="211">
        <v>0.948843763</v>
      </c>
      <c r="G11" s="211">
        <v>1.073585612</v>
      </c>
      <c r="H11" s="211">
        <v>1.18294191</v>
      </c>
      <c r="I11" s="211">
        <v>1.360720473</v>
      </c>
      <c r="J11" s="211">
        <v>1.675193699</v>
      </c>
      <c r="K11" s="211">
        <v>1.806622573</v>
      </c>
      <c r="L11" s="211">
        <v>1.86496283</v>
      </c>
      <c r="M11" s="211">
        <v>2.017241982</v>
      </c>
      <c r="N11" s="211">
        <v>2.063231488</v>
      </c>
      <c r="O11" s="211">
        <v>2.244438508</v>
      </c>
      <c r="P11" s="211">
        <v>2.358500166</v>
      </c>
      <c r="Q11" s="211">
        <v>2.277540388</v>
      </c>
      <c r="R11" s="211">
        <v>2.172989371</v>
      </c>
      <c r="S11" s="211">
        <v>2.202736441</v>
      </c>
      <c r="T11" s="211">
        <v>2.091214647</v>
      </c>
      <c r="U11" s="211">
        <v>2.116788128</v>
      </c>
      <c r="V11" s="211">
        <v>2.148164638</v>
      </c>
      <c r="W11" s="211">
        <v>2.37232696</v>
      </c>
      <c r="X11" s="211">
        <v>2.440972056</v>
      </c>
      <c r="Y11" s="211">
        <v>2.483760043</v>
      </c>
      <c r="Z11" s="211">
        <v>2.502684441</v>
      </c>
      <c r="AA11" s="211">
        <v>2.471653373</v>
      </c>
      <c r="AB11" s="211">
        <v>2.499519031</v>
      </c>
      <c r="AC11" s="211">
        <v>2.694964925</v>
      </c>
      <c r="AD11" s="211">
        <v>2.803679617</v>
      </c>
      <c r="AE11" s="211">
        <v>2.992938818</v>
      </c>
      <c r="AF11" s="211">
        <v>3.123757653</v>
      </c>
      <c r="AG11" s="211">
        <v>3.322951855</v>
      </c>
      <c r="AH11" s="211">
        <v>3.571374166</v>
      </c>
      <c r="AI11" s="211">
        <v>3.722883395</v>
      </c>
      <c r="AJ11" s="211">
        <v>3.779698912</v>
      </c>
      <c r="AK11" s="211">
        <v>3.721663966</v>
      </c>
      <c r="AL11" s="211">
        <v>3.78264999896743</v>
      </c>
      <c r="AM11" s="211">
        <v>3.70651050606186</v>
      </c>
      <c r="AN11" s="211">
        <v>3.59684847468124</v>
      </c>
      <c r="AO11" s="211">
        <v>3.71710297718594</v>
      </c>
      <c r="AP11" s="211">
        <v>3.79499449705097</v>
      </c>
      <c r="AQ11" s="211">
        <v>3.86821974872318</v>
      </c>
      <c r="AR11" s="211">
        <v>4.02150141776285</v>
      </c>
      <c r="AS11" s="211">
        <v>4.20003031602504</v>
      </c>
      <c r="AT11" s="211">
        <v>4.16206219932342</v>
      </c>
      <c r="AU11" s="211">
        <v>4.53926581481008</v>
      </c>
      <c r="AV11" s="211">
        <v>4.82593962404112</v>
      </c>
      <c r="AW11" s="211">
        <v>4.97789180642871</v>
      </c>
      <c r="AX11" s="211">
        <v>5.26429290327443</v>
      </c>
      <c r="AY11" s="211">
        <v>5.43342668452132</v>
      </c>
      <c r="AZ11" s="211">
        <v>5.09161036051542</v>
      </c>
      <c r="BA11" s="211">
        <v>4.82966406866237</v>
      </c>
      <c r="BB11" s="211">
        <v>4.90498678693416</v>
      </c>
      <c r="BC11" s="211">
        <v>4.72107081725359</v>
      </c>
      <c r="BD11" s="211">
        <v>4.81017444720682</v>
      </c>
      <c r="BE11" s="212">
        <v>4.60679019954618</v>
      </c>
      <c r="BF11" s="79">
        <v>-0.0448988094921914</v>
      </c>
      <c r="BG11" s="79">
        <v>0.0145774981596116</v>
      </c>
      <c r="BH11" s="79">
        <v>0.0265164374491705</v>
      </c>
    </row>
    <row r="12" spans="8:8">
      <c r="A12" s="69" t="s">
        <v>100</v>
      </c>
      <c r="B12" s="211">
        <v>0.14978288746696</v>
      </c>
      <c r="C12" s="211">
        <v>0.16397383790118</v>
      </c>
      <c r="D12" s="211">
        <v>0.171181758128311</v>
      </c>
      <c r="E12" s="211">
        <v>0.180379877229548</v>
      </c>
      <c r="F12" s="211">
        <v>0.19207563339171</v>
      </c>
      <c r="G12" s="211">
        <v>0.202759874114077</v>
      </c>
      <c r="H12" s="211">
        <v>0.22460235</v>
      </c>
      <c r="I12" s="211">
        <v>0.237928776</v>
      </c>
      <c r="J12" s="211">
        <v>0.226457543</v>
      </c>
      <c r="K12" s="211">
        <v>0.216781742</v>
      </c>
      <c r="L12" s="211">
        <v>0.188943918</v>
      </c>
      <c r="M12" s="211">
        <v>0.200308063</v>
      </c>
      <c r="N12" s="211">
        <v>0.205211316</v>
      </c>
      <c r="O12" s="211">
        <v>0.224485656</v>
      </c>
      <c r="P12" s="211">
        <v>0.226568254</v>
      </c>
      <c r="Q12" s="211">
        <v>0.229308414</v>
      </c>
      <c r="R12" s="211">
        <v>0.236852301</v>
      </c>
      <c r="S12" s="211">
        <v>0.210145613</v>
      </c>
      <c r="T12" s="211">
        <v>0.204117605</v>
      </c>
      <c r="U12" s="211">
        <v>0.204217982</v>
      </c>
      <c r="V12" s="211">
        <v>0.198700298</v>
      </c>
      <c r="W12" s="211">
        <v>0.212579496</v>
      </c>
      <c r="X12" s="211">
        <v>0.222067025</v>
      </c>
      <c r="Y12" s="211">
        <v>0.244660512</v>
      </c>
      <c r="Z12" s="211">
        <v>0.27061342</v>
      </c>
      <c r="AA12" s="211">
        <v>0.285680011</v>
      </c>
      <c r="AB12" s="211">
        <v>0.3185386816</v>
      </c>
      <c r="AC12" s="211">
        <v>0.345058697</v>
      </c>
      <c r="AD12" s="211">
        <v>0.3761515446</v>
      </c>
      <c r="AE12" s="211">
        <v>0.403971136</v>
      </c>
      <c r="AF12" s="211">
        <v>0.4440823312</v>
      </c>
      <c r="AG12" s="211">
        <v>0.4715384672</v>
      </c>
      <c r="AH12" s="211">
        <v>0.50717863804</v>
      </c>
      <c r="AI12" s="211">
        <v>0.5184665858</v>
      </c>
      <c r="AJ12" s="211">
        <v>0.5243779502</v>
      </c>
      <c r="AK12" s="211">
        <v>0.5125284596</v>
      </c>
      <c r="AL12" s="211">
        <v>0.4876003058</v>
      </c>
      <c r="AM12" s="211">
        <v>0.5088753972</v>
      </c>
      <c r="AN12" s="211">
        <v>0.4914642834</v>
      </c>
      <c r="AO12" s="211">
        <v>0.521072688606598</v>
      </c>
      <c r="AP12" s="211">
        <v>0.540640903277326</v>
      </c>
      <c r="AQ12" s="211">
        <v>0.600832574753173</v>
      </c>
      <c r="AR12" s="211">
        <v>0.773263800881153</v>
      </c>
      <c r="AS12" s="211">
        <v>0.803095816419123</v>
      </c>
      <c r="AT12" s="211">
        <v>0.784271306539947</v>
      </c>
      <c r="AU12" s="211">
        <v>0.69452301578178</v>
      </c>
      <c r="AV12" s="211">
        <v>0.75832816940338</v>
      </c>
      <c r="AW12" s="211">
        <v>0.7582582102</v>
      </c>
      <c r="AX12" s="211">
        <v>0.731696002</v>
      </c>
      <c r="AY12" s="211">
        <v>0.711028255851311</v>
      </c>
      <c r="AZ12" s="211">
        <v>0.7179297443</v>
      </c>
      <c r="BA12" s="211">
        <v>0.760860011531322</v>
      </c>
      <c r="BB12" s="211">
        <v>0.728130661225438</v>
      </c>
      <c r="BC12" s="211">
        <v>0.760379088908</v>
      </c>
      <c r="BD12" s="211">
        <v>0.760516181415949</v>
      </c>
      <c r="BE12" s="212">
        <v>0.693026201891996</v>
      </c>
      <c r="BF12" s="79">
        <v>-0.0912321071296506</v>
      </c>
      <c r="BG12" s="79">
        <v>-0.00307103728172775</v>
      </c>
      <c r="BH12" s="79">
        <v>0.00398902166955978</v>
      </c>
    </row>
    <row r="13" spans="8:8">
      <c r="A13" s="69" t="s">
        <v>101</v>
      </c>
      <c r="B13" s="211">
        <v>0.165758371903163</v>
      </c>
      <c r="C13" s="211">
        <v>0.188918955515898</v>
      </c>
      <c r="D13" s="211">
        <v>0.190581723842395</v>
      </c>
      <c r="E13" s="211">
        <v>0.212734294043231</v>
      </c>
      <c r="F13" s="211">
        <v>0.204372420549264</v>
      </c>
      <c r="G13" s="211">
        <v>0.231521374334922</v>
      </c>
      <c r="H13" s="211">
        <v>0.239464978</v>
      </c>
      <c r="I13" s="211">
        <v>0.271538428</v>
      </c>
      <c r="J13" s="211">
        <v>0.261104545</v>
      </c>
      <c r="K13" s="211">
        <v>0.289337264</v>
      </c>
      <c r="L13" s="211">
        <v>0.291015344</v>
      </c>
      <c r="M13" s="211">
        <v>0.306879236</v>
      </c>
      <c r="N13" s="211">
        <v>0.307859793</v>
      </c>
      <c r="O13" s="211">
        <v>0.314292868</v>
      </c>
      <c r="P13" s="211">
        <v>0.333320124</v>
      </c>
      <c r="Q13" s="211">
        <v>0.318300437483174</v>
      </c>
      <c r="R13" s="211">
        <v>0.326093980044622</v>
      </c>
      <c r="S13" s="211">
        <v>0.334564702013111</v>
      </c>
      <c r="T13" s="211">
        <v>0.34606153952563</v>
      </c>
      <c r="U13" s="211">
        <v>0.34417748254075</v>
      </c>
      <c r="V13" s="211">
        <v>0.357318521285987</v>
      </c>
      <c r="W13" s="211">
        <v>0.353919846299906</v>
      </c>
      <c r="X13" s="211">
        <v>0.372631238588694</v>
      </c>
      <c r="Y13" s="211">
        <v>0.392092853153716</v>
      </c>
      <c r="Z13" s="211">
        <v>0.402699243752297</v>
      </c>
      <c r="AA13" s="211">
        <v>0.408914814284593</v>
      </c>
      <c r="AB13" s="211">
        <v>0.419561070464906</v>
      </c>
      <c r="AC13" s="211">
        <v>0.461336414764504</v>
      </c>
      <c r="AD13" s="211">
        <v>0.490470888682467</v>
      </c>
      <c r="AE13" s="211">
        <v>0.506331276078823</v>
      </c>
      <c r="AF13" s="211">
        <v>0.533231924518874</v>
      </c>
      <c r="AG13" s="211">
        <v>0.550677347316413</v>
      </c>
      <c r="AH13" s="211">
        <v>0.562494356944006</v>
      </c>
      <c r="AI13" s="211">
        <v>0.547617460419727</v>
      </c>
      <c r="AJ13" s="211">
        <v>0.485789117257421</v>
      </c>
      <c r="AK13" s="211">
        <v>0.47581303370463</v>
      </c>
      <c r="AL13" s="211">
        <v>0.446320815999561</v>
      </c>
      <c r="AM13" s="211">
        <v>0.438950580450985</v>
      </c>
      <c r="AN13" s="211">
        <v>0.45637440264328</v>
      </c>
      <c r="AO13" s="211">
        <v>0.456344066447088</v>
      </c>
      <c r="AP13" s="211">
        <v>0.473963175259573</v>
      </c>
      <c r="AQ13" s="211">
        <v>0.460517820702715</v>
      </c>
      <c r="AR13" s="211">
        <v>0.454404986885972</v>
      </c>
      <c r="AS13" s="211">
        <v>0.491566624680242</v>
      </c>
      <c r="AT13" s="211">
        <v>0.483796989201366</v>
      </c>
      <c r="AU13" s="211">
        <v>0.508075273195436</v>
      </c>
      <c r="AV13" s="211">
        <v>0.522576724777154</v>
      </c>
      <c r="AW13" s="211">
        <v>0.568086806486656</v>
      </c>
      <c r="AX13" s="211">
        <v>0.561512405852251</v>
      </c>
      <c r="AY13" s="211">
        <v>0.591519299748036</v>
      </c>
      <c r="AZ13" s="211">
        <v>0.633222509396467</v>
      </c>
      <c r="BA13" s="211">
        <v>0.649691465172572</v>
      </c>
      <c r="BB13" s="211">
        <v>0.632762731109386</v>
      </c>
      <c r="BC13" s="211">
        <v>0.650807916709154</v>
      </c>
      <c r="BD13" s="211">
        <v>0.680282439759765</v>
      </c>
      <c r="BE13" s="212">
        <v>0.552612308620903</v>
      </c>
      <c r="BF13" s="79">
        <v>-0.18989171744631</v>
      </c>
      <c r="BG13" s="79">
        <v>0.0346717937701142</v>
      </c>
      <c r="BH13" s="79">
        <v>0.00318080682654735</v>
      </c>
    </row>
    <row r="14" spans="8:8">
      <c r="A14" s="69" t="s">
        <v>102</v>
      </c>
      <c r="B14" s="211">
        <v>0.028514295</v>
      </c>
      <c r="C14" s="211">
        <v>0.029771098</v>
      </c>
      <c r="D14" s="211">
        <v>0.032152123</v>
      </c>
      <c r="E14" s="211">
        <v>0.038419712</v>
      </c>
      <c r="F14" s="211">
        <v>0.040654983</v>
      </c>
      <c r="G14" s="211">
        <v>0.046359521</v>
      </c>
      <c r="H14" s="211">
        <v>0.051236929</v>
      </c>
      <c r="I14" s="211">
        <v>0.052673585</v>
      </c>
      <c r="J14" s="211">
        <v>0.058623007</v>
      </c>
      <c r="K14" s="211">
        <v>0.066766628</v>
      </c>
      <c r="L14" s="211">
        <v>0.065331226</v>
      </c>
      <c r="M14" s="211">
        <v>0.073835781</v>
      </c>
      <c r="N14" s="211">
        <v>0.092139968</v>
      </c>
      <c r="O14" s="211">
        <v>0.094221836</v>
      </c>
      <c r="P14" s="211">
        <v>0.100344649</v>
      </c>
      <c r="Q14" s="211">
        <v>0.128704224</v>
      </c>
      <c r="R14" s="211">
        <v>0.143858598</v>
      </c>
      <c r="S14" s="211">
        <v>0.157112792</v>
      </c>
      <c r="T14" s="211">
        <v>0.143935699</v>
      </c>
      <c r="U14" s="211">
        <v>0.144665588</v>
      </c>
      <c r="V14" s="211">
        <v>0.177881456</v>
      </c>
      <c r="W14" s="211">
        <v>0.180695611</v>
      </c>
      <c r="X14" s="211">
        <v>0.182270612</v>
      </c>
      <c r="Y14" s="211">
        <v>0.215239781</v>
      </c>
      <c r="Z14" s="211">
        <v>0.223939088</v>
      </c>
      <c r="AA14" s="211">
        <v>0.229019655</v>
      </c>
      <c r="AB14" s="211">
        <v>0.256366554</v>
      </c>
      <c r="AC14" s="211">
        <v>0.255767094</v>
      </c>
      <c r="AD14" s="211">
        <v>0.256824458</v>
      </c>
      <c r="AE14" s="211">
        <v>0.279201144</v>
      </c>
      <c r="AF14" s="211">
        <v>0.274757074</v>
      </c>
      <c r="AG14" s="211">
        <v>0.308593055</v>
      </c>
      <c r="AH14" s="211">
        <v>0.351954004</v>
      </c>
      <c r="AI14" s="211">
        <v>0.354275106</v>
      </c>
      <c r="AJ14" s="211">
        <v>0.309587881</v>
      </c>
      <c r="AK14" s="211">
        <v>0.282018057</v>
      </c>
      <c r="AL14" s="211">
        <v>0.29290992</v>
      </c>
      <c r="AM14" s="211">
        <v>0.29088219</v>
      </c>
      <c r="AN14" s="211">
        <v>0.297327476</v>
      </c>
      <c r="AO14" s="211">
        <v>0.314235971317311</v>
      </c>
      <c r="AP14" s="211">
        <v>0.342508927307153</v>
      </c>
      <c r="AQ14" s="211">
        <v>0.36301428401395</v>
      </c>
      <c r="AR14" s="211">
        <v>0.369010681333982</v>
      </c>
      <c r="AS14" s="211">
        <v>0.380160317397071</v>
      </c>
      <c r="AT14" s="211">
        <v>0.386615385537536</v>
      </c>
      <c r="AU14" s="211">
        <v>0.446856221795822</v>
      </c>
      <c r="AV14" s="211">
        <v>0.458263795138744</v>
      </c>
      <c r="AW14" s="211">
        <v>0.4743850133419</v>
      </c>
      <c r="AX14" s="211">
        <v>0.502653045263661</v>
      </c>
      <c r="AY14" s="211">
        <v>0.529446097810846</v>
      </c>
      <c r="AZ14" s="211">
        <v>0.513576292196087</v>
      </c>
      <c r="BA14" s="211">
        <v>0.482547493847775</v>
      </c>
      <c r="BB14" s="211">
        <v>0.471145063709281</v>
      </c>
      <c r="BC14" s="211">
        <v>0.510121156092173</v>
      </c>
      <c r="BD14" s="211">
        <v>0.494461178778713</v>
      </c>
      <c r="BE14" s="212">
        <v>0.397659241203422</v>
      </c>
      <c r="BF14" s="79">
        <v>-0.197969916417089</v>
      </c>
      <c r="BG14" s="79">
        <v>0.0249089997265224</v>
      </c>
      <c r="BH14" s="79">
        <v>0.00228890527649683</v>
      </c>
    </row>
    <row r="15" spans="8:8">
      <c r="A15" s="69" t="s">
        <v>103</v>
      </c>
      <c r="B15" s="211">
        <v>0.160747393949481</v>
      </c>
      <c r="C15" s="211">
        <v>0.201463477368367</v>
      </c>
      <c r="D15" s="211">
        <v>0.203055424801642</v>
      </c>
      <c r="E15" s="211">
        <v>0.203854294103893</v>
      </c>
      <c r="F15" s="211">
        <v>0.20090942928207</v>
      </c>
      <c r="G15" s="211">
        <v>0.210974410363712</v>
      </c>
      <c r="H15" s="211">
        <v>0.208832521</v>
      </c>
      <c r="I15" s="211">
        <v>0.178748002</v>
      </c>
      <c r="J15" s="211">
        <v>0.211691883</v>
      </c>
      <c r="K15" s="211">
        <v>0.251104389</v>
      </c>
      <c r="L15" s="211">
        <v>0.25422204</v>
      </c>
      <c r="M15" s="211">
        <v>0.25642683</v>
      </c>
      <c r="N15" s="211">
        <v>0.25557543</v>
      </c>
      <c r="O15" s="211">
        <v>0.252337188</v>
      </c>
      <c r="P15" s="211">
        <v>0.263129943</v>
      </c>
      <c r="Q15" s="211">
        <v>0.283507845</v>
      </c>
      <c r="R15" s="211">
        <v>0.289392201</v>
      </c>
      <c r="S15" s="211">
        <v>0.282183912</v>
      </c>
      <c r="T15" s="211">
        <v>0.248911019</v>
      </c>
      <c r="U15" s="211">
        <v>0.257031135</v>
      </c>
      <c r="V15" s="211">
        <v>0.251794335</v>
      </c>
      <c r="W15" s="211">
        <v>0.268287098</v>
      </c>
      <c r="X15" s="211">
        <v>0.289180132</v>
      </c>
      <c r="Y15" s="211">
        <v>0.284747418</v>
      </c>
      <c r="Z15" s="211">
        <v>0.251788484</v>
      </c>
      <c r="AA15" s="211">
        <v>0.251153377</v>
      </c>
      <c r="AB15" s="211">
        <v>0.232838039</v>
      </c>
      <c r="AC15" s="211">
        <v>0.243683009</v>
      </c>
      <c r="AD15" s="211">
        <v>0.253931209</v>
      </c>
      <c r="AE15" s="211">
        <v>0.276140411</v>
      </c>
      <c r="AF15" s="211">
        <v>0.313071212</v>
      </c>
      <c r="AG15" s="211">
        <v>0.324438456</v>
      </c>
      <c r="AH15" s="211">
        <v>0.334701326</v>
      </c>
      <c r="AI15" s="211">
        <v>0.323286558</v>
      </c>
      <c r="AJ15" s="211">
        <v>0.33186328</v>
      </c>
      <c r="AK15" s="211">
        <v>0.323158078</v>
      </c>
      <c r="AL15" s="211">
        <v>0.304767383</v>
      </c>
      <c r="AM15" s="211">
        <v>0.301885661470329</v>
      </c>
      <c r="AN15" s="211">
        <v>0.28519662547521</v>
      </c>
      <c r="AO15" s="211">
        <v>0.316586744269069</v>
      </c>
      <c r="AP15" s="211">
        <v>0.313748179142616</v>
      </c>
      <c r="AQ15" s="211">
        <v>0.297537950196233</v>
      </c>
      <c r="AR15" s="211">
        <v>0.313364325115805</v>
      </c>
      <c r="AS15" s="211">
        <v>0.348602247809602</v>
      </c>
      <c r="AT15" s="211">
        <v>0.357791314686668</v>
      </c>
      <c r="AU15" s="211">
        <v>0.381060815566204</v>
      </c>
      <c r="AV15" s="211">
        <v>0.420891720012193</v>
      </c>
      <c r="AW15" s="211">
        <v>0.418541709141457</v>
      </c>
      <c r="AX15" s="211">
        <v>0.435659519093252</v>
      </c>
      <c r="AY15" s="211">
        <v>0.431291314496541</v>
      </c>
      <c r="AZ15" s="211">
        <v>0.460350297344062</v>
      </c>
      <c r="BA15" s="211">
        <v>0.49127316244247</v>
      </c>
      <c r="BB15" s="211">
        <v>0.506874703151816</v>
      </c>
      <c r="BC15" s="211">
        <v>0.523150633444806</v>
      </c>
      <c r="BD15" s="211">
        <v>0.535902190416147</v>
      </c>
      <c r="BE15" s="212">
        <v>0.403781070556954</v>
      </c>
      <c r="BF15" s="79">
        <v>-0.248598250222627</v>
      </c>
      <c r="BG15" s="79">
        <v>0.0412273657925737</v>
      </c>
      <c r="BH15" s="79">
        <v>0.00232414219810517</v>
      </c>
    </row>
    <row r="16" spans="8:8">
      <c r="A16" s="69" t="s">
        <v>104</v>
      </c>
      <c r="B16" s="211">
        <v>0.0799124536325912</v>
      </c>
      <c r="C16" s="211">
        <v>0.080473080833843</v>
      </c>
      <c r="D16" s="211">
        <v>0.0839586037504004</v>
      </c>
      <c r="E16" s="211">
        <v>0.0855676354549173</v>
      </c>
      <c r="F16" s="211">
        <v>0.0897058315152814</v>
      </c>
      <c r="G16" s="211">
        <v>0.092019102557028</v>
      </c>
      <c r="H16" s="211">
        <v>0.095088353</v>
      </c>
      <c r="I16" s="211">
        <v>0.154337971</v>
      </c>
      <c r="J16" s="211">
        <v>0.155326295</v>
      </c>
      <c r="K16" s="211">
        <v>0.152946586</v>
      </c>
      <c r="L16" s="211">
        <v>0.116933592</v>
      </c>
      <c r="M16" s="211">
        <v>0.131488548</v>
      </c>
      <c r="N16" s="211">
        <v>0.128359106</v>
      </c>
      <c r="O16" s="211">
        <v>0.115497908</v>
      </c>
      <c r="P16" s="211">
        <v>0.088900363</v>
      </c>
      <c r="Q16" s="211">
        <v>0.070325117</v>
      </c>
      <c r="R16" s="211">
        <v>0.069698216</v>
      </c>
      <c r="S16" s="211">
        <v>0.077309659</v>
      </c>
      <c r="T16" s="211">
        <v>0.067208354</v>
      </c>
      <c r="U16" s="211">
        <v>0.057489446</v>
      </c>
      <c r="V16" s="211">
        <v>0.060825438</v>
      </c>
      <c r="W16" s="211">
        <v>0.065641895</v>
      </c>
      <c r="X16" s="211">
        <v>0.043996714</v>
      </c>
      <c r="Y16" s="211">
        <v>0.039864871</v>
      </c>
      <c r="Z16" s="211">
        <v>0.035797212</v>
      </c>
      <c r="AA16" s="211">
        <v>0.053522078</v>
      </c>
      <c r="AB16" s="211">
        <v>0.050246662</v>
      </c>
      <c r="AC16" s="211">
        <v>0.071505611</v>
      </c>
      <c r="AD16" s="211">
        <v>0.062262044</v>
      </c>
      <c r="AE16" s="211">
        <v>0.047462064</v>
      </c>
      <c r="AF16" s="211">
        <v>0.054192241</v>
      </c>
      <c r="AG16" s="211">
        <v>0.062650574</v>
      </c>
      <c r="AH16" s="211">
        <v>0.036987682</v>
      </c>
      <c r="AI16" s="211">
        <v>0.042444709</v>
      </c>
      <c r="AJ16" s="211">
        <v>0.075075158</v>
      </c>
      <c r="AK16" s="211">
        <v>0.0743068597791821</v>
      </c>
      <c r="AL16" s="211">
        <v>0.0690584418765567</v>
      </c>
      <c r="AM16" s="211">
        <v>0.0782887522307126</v>
      </c>
      <c r="AN16" s="211">
        <v>0.0746912945498736</v>
      </c>
      <c r="AO16" s="211">
        <v>0.0819513447937705</v>
      </c>
      <c r="AP16" s="211">
        <v>0.072394693745135</v>
      </c>
      <c r="AQ16" s="211">
        <v>0.0791503555003794</v>
      </c>
      <c r="AR16" s="211">
        <v>0.0900618033740101</v>
      </c>
      <c r="AS16" s="211">
        <v>0.095848496526171</v>
      </c>
      <c r="AT16" s="211">
        <v>0.0918502906526543</v>
      </c>
      <c r="AU16" s="211">
        <v>0.0952497384968733</v>
      </c>
      <c r="AV16" s="211">
        <v>0.0894573847505612</v>
      </c>
      <c r="AW16" s="211">
        <v>0.0854265392930819</v>
      </c>
      <c r="AX16" s="211">
        <v>0.0962226101219976</v>
      </c>
      <c r="AY16" s="211">
        <v>0.0863968263959969</v>
      </c>
      <c r="AZ16" s="211">
        <v>0.0944687129225432</v>
      </c>
      <c r="BA16" s="211">
        <v>0.0999883229887973</v>
      </c>
      <c r="BB16" s="211">
        <v>0.092803618748867</v>
      </c>
      <c r="BC16" s="211">
        <v>0.0876000129992403</v>
      </c>
      <c r="BD16" s="211">
        <v>0.0816941577939856</v>
      </c>
      <c r="BE16" s="212">
        <v>0.0793125837229431</v>
      </c>
      <c r="BF16" s="79">
        <v>-0.0318049073474521</v>
      </c>
      <c r="BG16" s="79">
        <v>-0.0116493630341079</v>
      </c>
      <c r="BH16" s="79">
        <v>4.56518980488562E-4</v>
      </c>
    </row>
    <row r="17" spans="8:8">
      <c r="A17" s="69" t="s">
        <v>105</v>
      </c>
      <c r="B17" s="211">
        <v>0.403285546584239</v>
      </c>
      <c r="C17" s="211">
        <v>0.396379072941545</v>
      </c>
      <c r="D17" s="211">
        <v>0.404431755502629</v>
      </c>
      <c r="E17" s="211">
        <v>0.440543918615087</v>
      </c>
      <c r="F17" s="211">
        <v>0.435231382512245</v>
      </c>
      <c r="G17" s="211">
        <v>0.455327219633467</v>
      </c>
      <c r="H17" s="211">
        <v>0.45963035011167</v>
      </c>
      <c r="I17" s="211">
        <v>0.501309932327551</v>
      </c>
      <c r="J17" s="211">
        <v>0.550396094795631</v>
      </c>
      <c r="K17" s="211">
        <v>0.55092840244312</v>
      </c>
      <c r="L17" s="211">
        <v>0.587613559355597</v>
      </c>
      <c r="M17" s="211">
        <v>0.583511037129421</v>
      </c>
      <c r="N17" s="211">
        <v>0.653990438271588</v>
      </c>
      <c r="O17" s="211">
        <v>0.684453824769278</v>
      </c>
      <c r="P17" s="211">
        <v>0.73437734552631</v>
      </c>
      <c r="Q17" s="211">
        <v>0.888939945135838</v>
      </c>
      <c r="R17" s="211">
        <v>0.941898490586601</v>
      </c>
      <c r="S17" s="211">
        <v>0.930903112058731</v>
      </c>
      <c r="T17" s="211">
        <v>0.90904689678389</v>
      </c>
      <c r="U17" s="211">
        <v>0.853031613680495</v>
      </c>
      <c r="V17" s="211">
        <v>0.872669033412504</v>
      </c>
      <c r="W17" s="211">
        <v>0.910133861525121</v>
      </c>
      <c r="X17" s="211">
        <v>0.864927919085004</v>
      </c>
      <c r="Y17" s="211">
        <v>0.895553470848223</v>
      </c>
      <c r="Z17" s="211">
        <v>0.873405579755833</v>
      </c>
      <c r="AA17" s="211">
        <v>0.881989913538819</v>
      </c>
      <c r="AB17" s="211">
        <v>0.838148001007014</v>
      </c>
      <c r="AC17" s="211">
        <v>1.00023710738171</v>
      </c>
      <c r="AD17" s="211">
        <v>0.903536445052622</v>
      </c>
      <c r="AE17" s="211">
        <v>1.00849980217099</v>
      </c>
      <c r="AF17" s="211">
        <v>0.971782359436634</v>
      </c>
      <c r="AG17" s="211">
        <v>0.789972338426581</v>
      </c>
      <c r="AH17" s="211">
        <v>0.854649672477983</v>
      </c>
      <c r="AI17" s="211">
        <v>0.950804756811194</v>
      </c>
      <c r="AJ17" s="211">
        <v>1.12141573138093</v>
      </c>
      <c r="AK17" s="211">
        <v>1.15513689271249</v>
      </c>
      <c r="AL17" s="211">
        <v>1.23689333165876</v>
      </c>
      <c r="AM17" s="211">
        <v>1.33450538532277</v>
      </c>
      <c r="AN17" s="211">
        <v>1.25186295142317</v>
      </c>
      <c r="AO17" s="211">
        <v>1.28082938197605</v>
      </c>
      <c r="AP17" s="211">
        <v>1.34714880260073</v>
      </c>
      <c r="AQ17" s="211">
        <v>1.31523035757423</v>
      </c>
      <c r="AR17" s="211">
        <v>1.41741607388779</v>
      </c>
      <c r="AS17" s="211">
        <v>1.40343451539743</v>
      </c>
      <c r="AT17" s="211">
        <v>1.42989527954574</v>
      </c>
      <c r="AU17" s="211">
        <v>1.50690139010574</v>
      </c>
      <c r="AV17" s="211">
        <v>1.45749349438116</v>
      </c>
      <c r="AW17" s="211">
        <v>1.59264534767997</v>
      </c>
      <c r="AX17" s="211">
        <v>1.71320017048017</v>
      </c>
      <c r="AY17" s="211">
        <v>1.52014298682761</v>
      </c>
      <c r="AZ17" s="211">
        <v>1.42449220524405</v>
      </c>
      <c r="BA17" s="211">
        <v>1.0844305877638</v>
      </c>
      <c r="BB17" s="211">
        <v>0.998117672630664</v>
      </c>
      <c r="BC17" s="211">
        <v>0.823624801758922</v>
      </c>
      <c r="BD17" s="211">
        <v>0.594093158473923</v>
      </c>
      <c r="BE17" s="212">
        <v>0.484769426143885</v>
      </c>
      <c r="BF17" s="79">
        <v>-0.186247286945828</v>
      </c>
      <c r="BG17" s="79">
        <v>-0.0840852945799059</v>
      </c>
      <c r="BH17" s="79">
        <v>0.00279030683161585</v>
      </c>
    </row>
    <row r="18" spans="8:8">
      <c r="A18" s="69" t="s">
        <v>106</v>
      </c>
      <c r="B18" s="211">
        <v>0.168905636501834</v>
      </c>
      <c r="C18" s="211">
        <v>0.170605001706771</v>
      </c>
      <c r="D18" s="211">
        <v>0.179459712112986</v>
      </c>
      <c r="E18" s="211">
        <v>0.183038468690781</v>
      </c>
      <c r="F18" s="211">
        <v>0.194381663892194</v>
      </c>
      <c r="G18" s="211">
        <v>0.201049594446535</v>
      </c>
      <c r="H18" s="211">
        <v>0.210601637854325</v>
      </c>
      <c r="I18" s="211">
        <v>0.229465984956887</v>
      </c>
      <c r="J18" s="211">
        <v>0.240815345893364</v>
      </c>
      <c r="K18" s="211">
        <v>0.245634102217488</v>
      </c>
      <c r="L18" s="211">
        <v>0.272565933967731</v>
      </c>
      <c r="M18" s="211">
        <v>0.279299434440614</v>
      </c>
      <c r="N18" s="211">
        <v>0.282878642618835</v>
      </c>
      <c r="O18" s="211">
        <v>0.286601625518074</v>
      </c>
      <c r="P18" s="211">
        <v>0.286700305237152</v>
      </c>
      <c r="Q18" s="211">
        <v>0.269354957139674</v>
      </c>
      <c r="R18" s="211">
        <v>0.267286711337018</v>
      </c>
      <c r="S18" s="211">
        <v>0.267465618045389</v>
      </c>
      <c r="T18" s="211">
        <v>0.263848102698832</v>
      </c>
      <c r="U18" s="211">
        <v>0.257856835967671</v>
      </c>
      <c r="V18" s="211">
        <v>0.258071381385949</v>
      </c>
      <c r="W18" s="211">
        <v>0.257750257508341</v>
      </c>
      <c r="X18" s="211">
        <v>0.277021989638896</v>
      </c>
      <c r="Y18" s="211">
        <v>0.268586935327104</v>
      </c>
      <c r="Z18" s="211">
        <v>0.280738731687096</v>
      </c>
      <c r="AA18" s="211">
        <v>0.289824757582656</v>
      </c>
      <c r="AB18" s="211">
        <v>0.316063860642744</v>
      </c>
      <c r="AC18" s="211">
        <v>0.359431592883911</v>
      </c>
      <c r="AD18" s="211">
        <v>0.383616215484719</v>
      </c>
      <c r="AE18" s="211">
        <v>0.41986508471458</v>
      </c>
      <c r="AF18" s="211">
        <v>0.465110885331211</v>
      </c>
      <c r="AG18" s="211">
        <v>0.454244469142498</v>
      </c>
      <c r="AH18" s="211">
        <v>0.492455034134693</v>
      </c>
      <c r="AI18" s="211">
        <v>0.56455886295731</v>
      </c>
      <c r="AJ18" s="211">
        <v>0.556840912592528</v>
      </c>
      <c r="AK18" s="211">
        <v>0.573947613254238</v>
      </c>
      <c r="AL18" s="211">
        <v>0.614805510614534</v>
      </c>
      <c r="AM18" s="211">
        <v>0.613272447482907</v>
      </c>
      <c r="AN18" s="211">
        <v>0.640741372862314</v>
      </c>
      <c r="AO18" s="211">
        <v>0.65475138485919</v>
      </c>
      <c r="AP18" s="211">
        <v>0.649102958701048</v>
      </c>
      <c r="AQ18" s="211">
        <v>0.686994855780088</v>
      </c>
      <c r="AR18" s="211">
        <v>0.726707050744732</v>
      </c>
      <c r="AS18" s="211">
        <v>0.7292554682293</v>
      </c>
      <c r="AT18" s="211">
        <v>0.722004269877734</v>
      </c>
      <c r="AU18" s="211">
        <v>0.729979293001058</v>
      </c>
      <c r="AV18" s="211">
        <v>0.776868481995903</v>
      </c>
      <c r="AW18" s="211">
        <v>0.781604100225223</v>
      </c>
      <c r="AX18" s="211">
        <v>0.780720710670466</v>
      </c>
      <c r="AY18" s="211">
        <v>0.80735078386057</v>
      </c>
      <c r="AZ18" s="211">
        <v>0.877209302277096</v>
      </c>
      <c r="BA18" s="211">
        <v>0.908736975262002</v>
      </c>
      <c r="BB18" s="211">
        <v>0.923560795526743</v>
      </c>
      <c r="BC18" s="211">
        <v>0.909699742105719</v>
      </c>
      <c r="BD18" s="211">
        <v>0.982101031582508</v>
      </c>
      <c r="BE18" s="212">
        <v>0.851441115511432</v>
      </c>
      <c r="BF18" s="79">
        <v>-0.13540995645066</v>
      </c>
      <c r="BG18" s="79">
        <v>0.0312444876789142</v>
      </c>
      <c r="BH18" s="79">
        <v>0.00490084942078217</v>
      </c>
    </row>
    <row r="19" spans="8:8">
      <c r="A19" s="69" t="s">
        <v>107</v>
      </c>
      <c r="B19" s="211">
        <v>0.750956780491264</v>
      </c>
      <c r="C19" s="211">
        <v>0.777931851827003</v>
      </c>
      <c r="D19" s="211">
        <v>0.811254232172475</v>
      </c>
      <c r="E19" s="211">
        <v>0.829127390297453</v>
      </c>
      <c r="F19" s="211">
        <v>0.850464104147727</v>
      </c>
      <c r="G19" s="211">
        <v>0.97908065051529</v>
      </c>
      <c r="H19" s="211">
        <v>0.998809631737314</v>
      </c>
      <c r="I19" s="211">
        <v>1.06972801746375</v>
      </c>
      <c r="J19" s="211">
        <v>1.15656230322906</v>
      </c>
      <c r="K19" s="211">
        <v>1.14842180274065</v>
      </c>
      <c r="L19" s="211">
        <v>1.11756221763331</v>
      </c>
      <c r="M19" s="211">
        <v>1.13395257164763</v>
      </c>
      <c r="N19" s="211">
        <v>1.19048803781547</v>
      </c>
      <c r="O19" s="211">
        <v>1.22026305369883</v>
      </c>
      <c r="P19" s="211">
        <v>1.25725814763483</v>
      </c>
      <c r="Q19" s="211">
        <v>1.42052843846768</v>
      </c>
      <c r="R19" s="211">
        <v>1.43537764798307</v>
      </c>
      <c r="S19" s="211">
        <v>1.24412154936896</v>
      </c>
      <c r="T19" s="211">
        <v>1.1867041914461</v>
      </c>
      <c r="U19" s="211">
        <v>1.26233856669197</v>
      </c>
      <c r="V19" s="211">
        <v>1.1735910646255</v>
      </c>
      <c r="W19" s="211">
        <v>1.1515722559424</v>
      </c>
      <c r="X19" s="211">
        <v>1.1922788219871</v>
      </c>
      <c r="Y19" s="211">
        <v>1.20170635585321</v>
      </c>
      <c r="Z19" s="211">
        <v>1.26575826577314</v>
      </c>
      <c r="AA19" s="211">
        <v>1.24655766086454</v>
      </c>
      <c r="AB19" s="211">
        <v>1.21660024336324</v>
      </c>
      <c r="AC19" s="211">
        <v>1.15903390507008</v>
      </c>
      <c r="AD19" s="211">
        <v>1.16840006401135</v>
      </c>
      <c r="AE19" s="211">
        <v>1.23728204735429</v>
      </c>
      <c r="AF19" s="211">
        <v>1.23749022935145</v>
      </c>
      <c r="AG19" s="211">
        <v>1.28283613713824</v>
      </c>
      <c r="AH19" s="211">
        <v>1.36216686317434</v>
      </c>
      <c r="AI19" s="211">
        <v>1.40538232305359</v>
      </c>
      <c r="AJ19" s="211">
        <v>1.34347567132907</v>
      </c>
      <c r="AK19" s="211">
        <v>1.52877680433522</v>
      </c>
      <c r="AL19" s="211">
        <v>1.55018691227176</v>
      </c>
      <c r="AM19" s="211">
        <v>1.55774932634333</v>
      </c>
      <c r="AN19" s="211">
        <v>1.54495374147442</v>
      </c>
      <c r="AO19" s="211">
        <v>1.5478705419367</v>
      </c>
      <c r="AP19" s="211">
        <v>1.55935507492105</v>
      </c>
      <c r="AQ19" s="211">
        <v>1.5762876520027</v>
      </c>
      <c r="AR19" s="211">
        <v>1.51823705234586</v>
      </c>
      <c r="AS19" s="211">
        <v>1.46015764652523</v>
      </c>
      <c r="AT19" s="211">
        <v>1.36808952782578</v>
      </c>
      <c r="AU19" s="211">
        <v>1.34446492740284</v>
      </c>
      <c r="AV19" s="211">
        <v>1.35634074171149</v>
      </c>
      <c r="AW19" s="211">
        <v>1.32184228460718</v>
      </c>
      <c r="AX19" s="211">
        <v>1.25788305153717</v>
      </c>
      <c r="AY19" s="211">
        <v>1.23431464262551</v>
      </c>
      <c r="AZ19" s="211">
        <v>1.28428238567508</v>
      </c>
      <c r="BA19" s="211">
        <v>1.32981317644581</v>
      </c>
      <c r="BB19" s="211">
        <v>1.29442595482048</v>
      </c>
      <c r="BC19" s="211">
        <v>1.31973531736944</v>
      </c>
      <c r="BD19" s="211">
        <v>1.28813638232509</v>
      </c>
      <c r="BE19" s="212">
        <v>1.11375158881753</v>
      </c>
      <c r="BF19" s="79">
        <v>-0.137739942035658</v>
      </c>
      <c r="BG19" s="79">
        <v>-0.00600378008987801</v>
      </c>
      <c r="BH19" s="79">
        <v>0.00641069444441026</v>
      </c>
    </row>
    <row r="20" spans="8:8">
      <c r="A20" s="69" t="s">
        <v>108</v>
      </c>
      <c r="B20" s="211">
        <v>0.0976259876915679</v>
      </c>
      <c r="C20" s="211">
        <v>0.101145401661323</v>
      </c>
      <c r="D20" s="211">
        <v>0.108456013775994</v>
      </c>
      <c r="E20" s="211">
        <v>0.112114798046338</v>
      </c>
      <c r="F20" s="211">
        <v>0.120277228636255</v>
      </c>
      <c r="G20" s="211">
        <v>0.12508639343413</v>
      </c>
      <c r="H20" s="211">
        <v>0.134922330233271</v>
      </c>
      <c r="I20" s="211">
        <v>0.15709259845813</v>
      </c>
      <c r="J20" s="211">
        <v>0.158682637612816</v>
      </c>
      <c r="K20" s="211">
        <v>0.140943214288773</v>
      </c>
      <c r="L20" s="211">
        <v>0.161504575292202</v>
      </c>
      <c r="M20" s="211">
        <v>0.164777228051229</v>
      </c>
      <c r="N20" s="211">
        <v>0.173870789971916</v>
      </c>
      <c r="O20" s="211">
        <v>0.197493085604454</v>
      </c>
      <c r="P20" s="211">
        <v>0.207955698524503</v>
      </c>
      <c r="Q20" s="211">
        <v>0.202668107693364</v>
      </c>
      <c r="R20" s="211">
        <v>0.19470763852433</v>
      </c>
      <c r="S20" s="211">
        <v>0.182982768557504</v>
      </c>
      <c r="T20" s="211">
        <v>0.158943633226735</v>
      </c>
      <c r="U20" s="211">
        <v>0.158815746554731</v>
      </c>
      <c r="V20" s="211">
        <v>0.16788020662819</v>
      </c>
      <c r="W20" s="211">
        <v>0.166739499532813</v>
      </c>
      <c r="X20" s="211">
        <v>0.170770726939897</v>
      </c>
      <c r="Y20" s="211">
        <v>0.189284262308499</v>
      </c>
      <c r="Z20" s="211">
        <v>0.18977029734647</v>
      </c>
      <c r="AA20" s="211">
        <v>0.17896821839559</v>
      </c>
      <c r="AB20" s="211">
        <v>0.186122150703167</v>
      </c>
      <c r="AC20" s="211">
        <v>0.194549556364428</v>
      </c>
      <c r="AD20" s="211">
        <v>0.203079970685909</v>
      </c>
      <c r="AE20" s="211">
        <v>0.224239336890507</v>
      </c>
      <c r="AF20" s="211">
        <v>0.25527038565263</v>
      </c>
      <c r="AG20" s="211">
        <v>0.263974423552114</v>
      </c>
      <c r="AH20" s="211">
        <v>0.268478456891632</v>
      </c>
      <c r="AI20" s="211">
        <v>0.274572101992975</v>
      </c>
      <c r="AJ20" s="211">
        <v>0.297213604295003</v>
      </c>
      <c r="AK20" s="211">
        <v>0.252983953480918</v>
      </c>
      <c r="AL20" s="211">
        <v>0.246903998354928</v>
      </c>
      <c r="AM20" s="211">
        <v>0.244508496053285</v>
      </c>
      <c r="AN20" s="211">
        <v>0.26029587207963</v>
      </c>
      <c r="AO20" s="211">
        <v>0.281954120975504</v>
      </c>
      <c r="AP20" s="211">
        <v>0.275346853970468</v>
      </c>
      <c r="AQ20" s="211">
        <v>0.274578790578817</v>
      </c>
      <c r="AR20" s="211">
        <v>0.29736306865916</v>
      </c>
      <c r="AS20" s="211">
        <v>0.328850933570548</v>
      </c>
      <c r="AT20" s="211">
        <v>0.351243003890336</v>
      </c>
      <c r="AU20" s="211">
        <v>0.375794244391703</v>
      </c>
      <c r="AV20" s="211">
        <v>0.380562667236535</v>
      </c>
      <c r="AW20" s="211">
        <v>0.394594800025605</v>
      </c>
      <c r="AX20" s="211">
        <v>0.393940459014253</v>
      </c>
      <c r="AY20" s="211">
        <v>0.393762565087702</v>
      </c>
      <c r="AZ20" s="211">
        <v>0.409081927052802</v>
      </c>
      <c r="BA20" s="211">
        <v>0.427766437904672</v>
      </c>
      <c r="BB20" s="211">
        <v>0.44322844289935</v>
      </c>
      <c r="BC20" s="211">
        <v>0.463711989876272</v>
      </c>
      <c r="BD20" s="211">
        <v>0.464821245989973</v>
      </c>
      <c r="BE20" s="212">
        <v>0.400656848499095</v>
      </c>
      <c r="BF20" s="79">
        <v>-0.140396096126767</v>
      </c>
      <c r="BG20" s="79">
        <v>0.0284136415756879</v>
      </c>
      <c r="BH20" s="79">
        <v>0.00230615934340892</v>
      </c>
    </row>
    <row r="21" spans="8:8" s="70" ht="10.2" customFormat="1">
      <c r="A21" s="80" t="s">
        <v>109</v>
      </c>
      <c r="B21" s="213">
        <v>3.63618444101258</v>
      </c>
      <c r="C21" s="213">
        <v>3.83032373600059</v>
      </c>
      <c r="D21" s="213">
        <v>3.95111987430841</v>
      </c>
      <c r="E21" s="213">
        <v>4.21886273248379</v>
      </c>
      <c r="F21" s="213">
        <v>4.38564096416435</v>
      </c>
      <c r="G21" s="213">
        <v>4.62002477483513</v>
      </c>
      <c r="H21" s="213">
        <v>4.87348683393658</v>
      </c>
      <c r="I21" s="213">
        <v>5.27616598520632</v>
      </c>
      <c r="J21" s="213">
        <v>5.76491303053087</v>
      </c>
      <c r="K21" s="213">
        <v>5.93903671969003</v>
      </c>
      <c r="L21" s="213">
        <v>5.93322518524884</v>
      </c>
      <c r="M21" s="213">
        <v>6.19242370626889</v>
      </c>
      <c r="N21" s="213">
        <v>6.45387651067781</v>
      </c>
      <c r="O21" s="213">
        <v>6.70425448259063</v>
      </c>
      <c r="P21" s="213">
        <v>7.0085140909228</v>
      </c>
      <c r="Q21" s="213">
        <v>7.15829857891973</v>
      </c>
      <c r="R21" s="213">
        <v>7.08099241647564</v>
      </c>
      <c r="S21" s="213">
        <v>6.8435922230437</v>
      </c>
      <c r="T21" s="213">
        <v>6.58750325668119</v>
      </c>
      <c r="U21" s="213">
        <v>6.57657463443562</v>
      </c>
      <c r="V21" s="213">
        <v>6.52196922333814</v>
      </c>
      <c r="W21" s="213">
        <v>6.83863504780858</v>
      </c>
      <c r="X21" s="213">
        <v>7.01570831123959</v>
      </c>
      <c r="Y21" s="213">
        <v>7.18149797149075</v>
      </c>
      <c r="Z21" s="213">
        <v>7.18394944031483</v>
      </c>
      <c r="AA21" s="213">
        <v>7.12513876466619</v>
      </c>
      <c r="AB21" s="213">
        <v>7.19892845578107</v>
      </c>
      <c r="AC21" s="213">
        <v>7.69526264646464</v>
      </c>
      <c r="AD21" s="213">
        <v>7.79386437551706</v>
      </c>
      <c r="AE21" s="213">
        <v>8.33726656620918</v>
      </c>
      <c r="AF21" s="213">
        <v>8.6070553124908</v>
      </c>
      <c r="AG21" s="213">
        <v>8.76714892977584</v>
      </c>
      <c r="AH21" s="213">
        <v>9.33347111666265</v>
      </c>
      <c r="AI21" s="213">
        <v>9.7240714540348</v>
      </c>
      <c r="AJ21" s="213">
        <v>9.85839335605496</v>
      </c>
      <c r="AK21" s="213">
        <v>9.85396593986668</v>
      </c>
      <c r="AL21" s="213">
        <v>9.91515866854353</v>
      </c>
      <c r="AM21" s="213">
        <v>9.91356337061617</v>
      </c>
      <c r="AN21" s="213">
        <v>9.75447590058915</v>
      </c>
      <c r="AO21" s="213">
        <v>10.0895704283672</v>
      </c>
      <c r="AP21" s="213">
        <v>10.3295332698511</v>
      </c>
      <c r="AQ21" s="213">
        <v>10.5352307167651</v>
      </c>
      <c r="AR21" s="213">
        <v>11.1108142148327</v>
      </c>
      <c r="AS21" s="213">
        <v>11.3823883346331</v>
      </c>
      <c r="AT21" s="213">
        <v>11.228627306115</v>
      </c>
      <c r="AU21" s="213">
        <v>11.8035394749893</v>
      </c>
      <c r="AV21" s="213">
        <v>12.27074357464</v>
      </c>
      <c r="AW21" s="213">
        <v>12.6737996514655</v>
      </c>
      <c r="AX21" s="213">
        <v>13.1194015446488</v>
      </c>
      <c r="AY21" s="213">
        <v>13.1063756807466</v>
      </c>
      <c r="AZ21" s="213">
        <v>12.9005348848265</v>
      </c>
      <c r="BA21" s="213">
        <v>12.4158309421549</v>
      </c>
      <c r="BB21" s="213">
        <v>12.3312663152635</v>
      </c>
      <c r="BC21" s="213">
        <v>12.0414600122741</v>
      </c>
      <c r="BD21" s="213">
        <v>11.8399026128824</v>
      </c>
      <c r="BE21" s="213">
        <v>10.6186002727459</v>
      </c>
      <c r="BF21" s="82">
        <v>-0.105601789986629</v>
      </c>
      <c r="BG21" s="82">
        <v>0.00531496230563322</v>
      </c>
      <c r="BH21" s="82">
        <v>0.0611200939773097</v>
      </c>
    </row>
    <row r="22" spans="8:8">
      <c r="B22" s="211"/>
      <c r="C22" s="211"/>
      <c r="D22" s="211"/>
      <c r="E22" s="211"/>
      <c r="F22" s="211"/>
      <c r="G22" s="211"/>
      <c r="H22" s="211"/>
      <c r="I22" s="211"/>
      <c r="J22" s="211"/>
      <c r="K22" s="211"/>
      <c r="L22" s="211"/>
      <c r="M22" s="211"/>
      <c r="N22" s="211"/>
      <c r="O22" s="211"/>
      <c r="P22" s="211"/>
      <c r="Q22" s="211"/>
      <c r="R22" s="211"/>
      <c r="S22" s="211"/>
      <c r="T22" s="211"/>
      <c r="U22" s="211"/>
      <c r="V22" s="211"/>
      <c r="W22" s="211"/>
      <c r="X22" s="211"/>
      <c r="Y22" s="211"/>
      <c r="Z22" s="211"/>
      <c r="AA22" s="211"/>
      <c r="AB22" s="211"/>
      <c r="AC22" s="211"/>
      <c r="AD22" s="211"/>
      <c r="AE22" s="211"/>
      <c r="AF22" s="211"/>
      <c r="AG22" s="211"/>
      <c r="AH22" s="211"/>
      <c r="AI22" s="211"/>
      <c r="AJ22" s="211"/>
      <c r="AK22" s="211"/>
      <c r="AL22" s="211"/>
      <c r="AM22" s="211"/>
      <c r="AN22" s="211"/>
      <c r="AO22" s="211"/>
      <c r="AP22" s="211"/>
      <c r="AQ22" s="211"/>
      <c r="AR22" s="211"/>
      <c r="AS22" s="211"/>
      <c r="AT22" s="211"/>
      <c r="AU22" s="211"/>
      <c r="AV22" s="211"/>
      <c r="AW22" s="211"/>
      <c r="AX22" s="211"/>
      <c r="AY22" s="211"/>
      <c r="AZ22" s="211"/>
      <c r="BA22" s="211"/>
      <c r="BB22" s="211"/>
      <c r="BC22" s="211"/>
      <c r="BD22" s="211"/>
      <c r="BE22" s="212"/>
      <c r="BF22" s="79"/>
      <c r="BG22" s="79"/>
      <c r="BH22" s="79"/>
    </row>
    <row r="23" spans="8:8">
      <c r="A23" s="73" t="s">
        <v>110</v>
      </c>
      <c r="B23" s="211">
        <v>0.235070909</v>
      </c>
      <c r="C23" s="211">
        <v>0.25843989</v>
      </c>
      <c r="D23" s="211">
        <v>0.275573203</v>
      </c>
      <c r="E23" s="211">
        <v>0.318477842</v>
      </c>
      <c r="F23" s="211">
        <v>0.35001358</v>
      </c>
      <c r="G23" s="211">
        <v>0.385357127</v>
      </c>
      <c r="H23" s="211">
        <v>0.430585294</v>
      </c>
      <c r="I23" s="211">
        <v>0.464842347</v>
      </c>
      <c r="J23" s="211">
        <v>0.50374012</v>
      </c>
      <c r="K23" s="211">
        <v>0.450819644</v>
      </c>
      <c r="L23" s="211">
        <v>0.455613329</v>
      </c>
      <c r="M23" s="211">
        <v>0.494680791</v>
      </c>
      <c r="N23" s="211">
        <v>0.473711546</v>
      </c>
      <c r="O23" s="211">
        <v>0.509650909</v>
      </c>
      <c r="P23" s="211">
        <v>0.530671539</v>
      </c>
      <c r="Q23" s="211">
        <v>0.517994816</v>
      </c>
      <c r="R23" s="211">
        <v>0.470271189</v>
      </c>
      <c r="S23" s="211">
        <v>0.446042848</v>
      </c>
      <c r="T23" s="211">
        <v>0.432287224</v>
      </c>
      <c r="U23" s="211">
        <v>0.420474473</v>
      </c>
      <c r="V23" s="211">
        <v>0.421149327</v>
      </c>
      <c r="W23" s="211">
        <v>0.443585877</v>
      </c>
      <c r="X23" s="211">
        <v>0.456697242</v>
      </c>
      <c r="Y23" s="211">
        <v>0.453520698</v>
      </c>
      <c r="Z23" s="211">
        <v>0.44719994</v>
      </c>
      <c r="AA23" s="211">
        <v>0.46331886534284</v>
      </c>
      <c r="AB23" s="211">
        <v>0.500056900844939</v>
      </c>
      <c r="AC23" s="211">
        <v>0.486816842030511</v>
      </c>
      <c r="AD23" s="211">
        <v>0.490908256032495</v>
      </c>
      <c r="AE23" s="211">
        <v>0.486849601356078</v>
      </c>
      <c r="AF23" s="211">
        <v>0.485502545146322</v>
      </c>
      <c r="AG23" s="211">
        <v>0.502330419361556</v>
      </c>
      <c r="AH23" s="211">
        <v>0.510231287004258</v>
      </c>
      <c r="AI23" s="211">
        <v>0.529836181613764</v>
      </c>
      <c r="AJ23" s="211">
        <v>0.520744703219323</v>
      </c>
      <c r="AK23" s="211">
        <v>0.510297655093147</v>
      </c>
      <c r="AL23" s="211">
        <v>0.553268004943725</v>
      </c>
      <c r="AM23" s="211">
        <v>0.564551241457831</v>
      </c>
      <c r="AN23" s="211">
        <v>0.611771122569244</v>
      </c>
      <c r="AO23" s="211">
        <v>0.595181973026926</v>
      </c>
      <c r="AP23" s="211">
        <v>0.592654568012974</v>
      </c>
      <c r="AQ23" s="211">
        <v>0.592234601858766</v>
      </c>
      <c r="AR23" s="211">
        <v>0.556768604184141</v>
      </c>
      <c r="AS23" s="211">
        <v>0.551556886399475</v>
      </c>
      <c r="AT23" s="211">
        <v>0.52361877133767</v>
      </c>
      <c r="AU23" s="211">
        <v>0.546904123111125</v>
      </c>
      <c r="AV23" s="211">
        <v>0.510388362741728</v>
      </c>
      <c r="AW23" s="211">
        <v>0.509887472689466</v>
      </c>
      <c r="AX23" s="211">
        <v>0.526135001410756</v>
      </c>
      <c r="AY23" s="211">
        <v>0.504564685411565</v>
      </c>
      <c r="AZ23" s="211">
        <v>0.502857105976418</v>
      </c>
      <c r="BA23" s="211">
        <v>0.520105308332752</v>
      </c>
      <c r="BB23" s="211">
        <v>0.526845116421377</v>
      </c>
      <c r="BC23" s="211">
        <v>0.531948177275641</v>
      </c>
      <c r="BD23" s="211">
        <v>0.552324040829945</v>
      </c>
      <c r="BE23" s="212">
        <v>0.479865595572875</v>
      </c>
      <c r="BF23" s="79">
        <v>-0.133562090346177</v>
      </c>
      <c r="BG23" s="79">
        <v>0.00535136976140427</v>
      </c>
      <c r="BH23" s="79">
        <v>0.00276208064571089</v>
      </c>
    </row>
    <row r="24" spans="8:8">
      <c r="A24" s="73" t="s">
        <v>111</v>
      </c>
      <c r="B24" s="211">
        <v>0.678473134</v>
      </c>
      <c r="C24" s="211">
        <v>0.692137141</v>
      </c>
      <c r="D24" s="211">
        <v>0.763313909</v>
      </c>
      <c r="E24" s="211">
        <v>0.886173174</v>
      </c>
      <c r="F24" s="211">
        <v>1.022425053</v>
      </c>
      <c r="G24" s="211">
        <v>1.115336335</v>
      </c>
      <c r="H24" s="211">
        <v>1.143023187</v>
      </c>
      <c r="I24" s="211">
        <v>1.236500908</v>
      </c>
      <c r="J24" s="211">
        <v>1.298283476</v>
      </c>
      <c r="K24" s="211">
        <v>1.143662455</v>
      </c>
      <c r="L24" s="211">
        <v>1.085363028</v>
      </c>
      <c r="M24" s="211">
        <v>1.132136934</v>
      </c>
      <c r="N24" s="211">
        <v>1.113515031</v>
      </c>
      <c r="O24" s="211">
        <v>1.188181878</v>
      </c>
      <c r="P24" s="211">
        <v>1.180862454</v>
      </c>
      <c r="Q24" s="211">
        <v>1.09142165</v>
      </c>
      <c r="R24" s="211">
        <v>1.000371434</v>
      </c>
      <c r="S24" s="211">
        <v>0.947249617</v>
      </c>
      <c r="T24" s="211">
        <v>0.859519823</v>
      </c>
      <c r="U24" s="211">
        <v>0.831643492</v>
      </c>
      <c r="V24" s="211">
        <v>0.84412396</v>
      </c>
      <c r="W24" s="211">
        <v>0.953799168</v>
      </c>
      <c r="X24" s="211">
        <v>0.960654241</v>
      </c>
      <c r="Y24" s="211">
        <v>0.990817537</v>
      </c>
      <c r="Z24" s="211">
        <v>0.973099993</v>
      </c>
      <c r="AA24" s="211">
        <v>1.00472632365747</v>
      </c>
      <c r="AB24" s="211">
        <v>1.07736027551251</v>
      </c>
      <c r="AC24" s="211">
        <v>1.09898457988129</v>
      </c>
      <c r="AD24" s="211">
        <v>1.08110148908057</v>
      </c>
      <c r="AE24" s="211">
        <v>1.17526799672083</v>
      </c>
      <c r="AF24" s="211">
        <v>1.17095717754798</v>
      </c>
      <c r="AG24" s="211">
        <v>1.26811350173234</v>
      </c>
      <c r="AH24" s="211">
        <v>1.29935012681114</v>
      </c>
      <c r="AI24" s="211">
        <v>1.31739479187657</v>
      </c>
      <c r="AJ24" s="211">
        <v>1.27372489806177</v>
      </c>
      <c r="AK24" s="211">
        <v>1.29432658930754</v>
      </c>
      <c r="AL24" s="211">
        <v>1.31413074653361</v>
      </c>
      <c r="AM24" s="211">
        <v>1.31962811939731</v>
      </c>
      <c r="AN24" s="211">
        <v>1.39469637014353</v>
      </c>
      <c r="AO24" s="211">
        <v>1.4116377284557</v>
      </c>
      <c r="AP24" s="211">
        <v>1.40395127088384</v>
      </c>
      <c r="AQ24" s="211">
        <v>1.39947397985167</v>
      </c>
      <c r="AR24" s="211">
        <v>1.41346506368526</v>
      </c>
      <c r="AS24" s="211">
        <v>1.48262904028874</v>
      </c>
      <c r="AT24" s="211">
        <v>1.33396548960543</v>
      </c>
      <c r="AU24" s="211">
        <v>1.38217404048344</v>
      </c>
      <c r="AV24" s="211">
        <v>1.29389655593201</v>
      </c>
      <c r="AW24" s="211">
        <v>1.24455199499939</v>
      </c>
      <c r="AX24" s="211">
        <v>1.28128302374611</v>
      </c>
      <c r="AY24" s="211">
        <v>1.25959022682368</v>
      </c>
      <c r="AZ24" s="211">
        <v>1.29998463240345</v>
      </c>
      <c r="BA24" s="211">
        <v>1.31997085628226</v>
      </c>
      <c r="BB24" s="211">
        <v>1.34243497854906</v>
      </c>
      <c r="BC24" s="211">
        <v>1.4208231457748</v>
      </c>
      <c r="BD24" s="211">
        <v>1.32995021056</v>
      </c>
      <c r="BE24" s="212">
        <v>0.930792256925195</v>
      </c>
      <c r="BF24" s="79">
        <v>-0.302042210819777</v>
      </c>
      <c r="BG24" s="79">
        <v>-3.0141170976572E-4</v>
      </c>
      <c r="BH24" s="79">
        <v>0.00535759033727227</v>
      </c>
    </row>
    <row r="25" spans="8:8">
      <c r="A25" s="73" t="s">
        <v>112</v>
      </c>
      <c r="B25" s="211">
        <v>0.1573757</v>
      </c>
      <c r="C25" s="211">
        <v>0.17954679</v>
      </c>
      <c r="D25" s="211">
        <v>0.22580082</v>
      </c>
      <c r="E25" s="211">
        <v>0.26761719</v>
      </c>
      <c r="F25" s="211">
        <v>0.32860364</v>
      </c>
      <c r="G25" s="211">
        <v>0.381741275</v>
      </c>
      <c r="H25" s="211">
        <v>0.419864841</v>
      </c>
      <c r="I25" s="211">
        <v>0.436624474</v>
      </c>
      <c r="J25" s="211">
        <v>0.460397308</v>
      </c>
      <c r="K25" s="211">
        <v>0.478753265</v>
      </c>
      <c r="L25" s="211">
        <v>0.507459265</v>
      </c>
      <c r="M25" s="211">
        <v>0.527351162</v>
      </c>
      <c r="N25" s="211">
        <v>0.548232093</v>
      </c>
      <c r="O25" s="211">
        <v>0.564472263</v>
      </c>
      <c r="P25" s="211">
        <v>0.581615747</v>
      </c>
      <c r="Q25" s="211">
        <v>0.594073875</v>
      </c>
      <c r="R25" s="211">
        <v>0.529509055</v>
      </c>
      <c r="S25" s="211">
        <v>0.51311475</v>
      </c>
      <c r="T25" s="211">
        <v>0.495525707</v>
      </c>
      <c r="U25" s="211">
        <v>0.475844174</v>
      </c>
      <c r="V25" s="211">
        <v>0.439701571</v>
      </c>
      <c r="W25" s="211">
        <v>0.463489122</v>
      </c>
      <c r="X25" s="211">
        <v>0.445363036</v>
      </c>
      <c r="Y25" s="211">
        <v>0.472845122</v>
      </c>
      <c r="Z25" s="211">
        <v>0.461251654</v>
      </c>
      <c r="AA25" s="211">
        <v>0.425505626273972</v>
      </c>
      <c r="AB25" s="211">
        <v>0.282842825752571</v>
      </c>
      <c r="AC25" s="211">
        <v>0.251813109276733</v>
      </c>
      <c r="AD25" s="211">
        <v>0.27263457543042</v>
      </c>
      <c r="AE25" s="211">
        <v>0.258178120731323</v>
      </c>
      <c r="AF25" s="211">
        <v>0.26603288456958</v>
      </c>
      <c r="AG25" s="211">
        <v>0.244546276843292</v>
      </c>
      <c r="AH25" s="211">
        <v>0.193568144435394</v>
      </c>
      <c r="AI25" s="211">
        <v>0.203903640536125</v>
      </c>
      <c r="AJ25" s="211">
        <v>0.185240483169571</v>
      </c>
      <c r="AK25" s="211">
        <v>0.182554377526535</v>
      </c>
      <c r="AL25" s="211">
        <v>0.188733384966965</v>
      </c>
      <c r="AM25" s="211">
        <v>0.194967650794617</v>
      </c>
      <c r="AN25" s="211">
        <v>0.208325925902893</v>
      </c>
      <c r="AO25" s="211">
        <v>0.202825640146484</v>
      </c>
      <c r="AP25" s="211">
        <v>0.221898737817139</v>
      </c>
      <c r="AQ25" s="211">
        <v>0.224369608601959</v>
      </c>
      <c r="AR25" s="211">
        <v>0.221032763417282</v>
      </c>
      <c r="AS25" s="211">
        <v>0.212519918617529</v>
      </c>
      <c r="AT25" s="211">
        <v>0.191471165519211</v>
      </c>
      <c r="AU25" s="211">
        <v>0.170920440032059</v>
      </c>
      <c r="AV25" s="211">
        <v>0.163162211576019</v>
      </c>
      <c r="AW25" s="211">
        <v>0.169049597816036</v>
      </c>
      <c r="AX25" s="211">
        <v>0.156262241463905</v>
      </c>
      <c r="AY25" s="211">
        <v>0.168908142813831</v>
      </c>
      <c r="AZ25" s="211">
        <v>0.189700402606441</v>
      </c>
      <c r="BA25" s="211">
        <v>0.191393953169582</v>
      </c>
      <c r="BB25" s="211">
        <v>0.200311815375673</v>
      </c>
      <c r="BC25" s="211">
        <v>0.199663141368591</v>
      </c>
      <c r="BD25" s="211">
        <v>0.208488532208</v>
      </c>
      <c r="BE25" s="212">
        <v>0.189052947155768</v>
      </c>
      <c r="BF25" s="79">
        <v>-0.0956988998287422</v>
      </c>
      <c r="BG25" s="79">
        <v>0.00855103427776371</v>
      </c>
      <c r="BH25" s="79">
        <v>0.00108817862995608</v>
      </c>
    </row>
    <row r="26" spans="8:8">
      <c r="A26" s="73" t="s">
        <v>113</v>
      </c>
      <c r="B26" s="211" t="s">
        <v>114</v>
      </c>
      <c r="C26" s="211" t="s">
        <v>114</v>
      </c>
      <c r="D26" s="211" t="s">
        <v>114</v>
      </c>
      <c r="E26" s="211" t="s">
        <v>114</v>
      </c>
      <c r="F26" s="211" t="s">
        <v>114</v>
      </c>
      <c r="G26" s="211" t="s">
        <v>114</v>
      </c>
      <c r="H26" s="211" t="s">
        <v>114</v>
      </c>
      <c r="I26" s="211" t="s">
        <v>114</v>
      </c>
      <c r="J26" s="211" t="s">
        <v>114</v>
      </c>
      <c r="K26" s="211" t="s">
        <v>114</v>
      </c>
      <c r="L26" s="211" t="s">
        <v>114</v>
      </c>
      <c r="M26" s="211" t="s">
        <v>114</v>
      </c>
      <c r="N26" s="211" t="s">
        <v>114</v>
      </c>
      <c r="O26" s="211" t="s">
        <v>114</v>
      </c>
      <c r="P26" s="211" t="s">
        <v>114</v>
      </c>
      <c r="Q26" s="211" t="s">
        <v>114</v>
      </c>
      <c r="R26" s="211" t="s">
        <v>114</v>
      </c>
      <c r="S26" s="211" t="s">
        <v>114</v>
      </c>
      <c r="T26" s="211" t="s">
        <v>114</v>
      </c>
      <c r="U26" s="211" t="s">
        <v>114</v>
      </c>
      <c r="V26" s="211" t="s">
        <v>114</v>
      </c>
      <c r="W26" s="211" t="s">
        <v>114</v>
      </c>
      <c r="X26" s="211" t="s">
        <v>114</v>
      </c>
      <c r="Y26" s="211" t="s">
        <v>114</v>
      </c>
      <c r="Z26" s="211" t="s">
        <v>114</v>
      </c>
      <c r="AA26" s="211">
        <v>0.195392218</v>
      </c>
      <c r="AB26" s="211">
        <v>0.138586514</v>
      </c>
      <c r="AC26" s="211">
        <v>0.138586514</v>
      </c>
      <c r="AD26" s="211">
        <v>0.146424602</v>
      </c>
      <c r="AE26" s="211">
        <v>0.151063232</v>
      </c>
      <c r="AF26" s="211">
        <v>0.167362088</v>
      </c>
      <c r="AG26" s="211">
        <v>0.158727418</v>
      </c>
      <c r="AH26" s="211">
        <v>0.169517481</v>
      </c>
      <c r="AI26" s="211">
        <v>0.191068324</v>
      </c>
      <c r="AJ26" s="211">
        <v>0.189190045</v>
      </c>
      <c r="AK26" s="211">
        <v>0.168297521</v>
      </c>
      <c r="AL26" s="211">
        <v>0.172466955</v>
      </c>
      <c r="AM26" s="211">
        <v>0.180655598</v>
      </c>
      <c r="AN26" s="211">
        <v>0.199921227</v>
      </c>
      <c r="AO26" s="211">
        <v>0.1875723285</v>
      </c>
      <c r="AP26" s="211">
        <v>0.1930770292</v>
      </c>
      <c r="AQ26" s="211">
        <v>0.1960994039</v>
      </c>
      <c r="AR26" s="211">
        <v>0.200772734414894</v>
      </c>
      <c r="AS26" s="211">
        <v>0.190384383775884</v>
      </c>
      <c r="AT26" s="211">
        <v>0.185939055197524</v>
      </c>
      <c r="AU26" s="211">
        <v>0.1579963601</v>
      </c>
      <c r="AV26" s="211">
        <v>0.1502444354</v>
      </c>
      <c r="AW26" s="211">
        <v>0.1346403787</v>
      </c>
      <c r="AX26" s="211">
        <v>0.1295190804</v>
      </c>
      <c r="AY26" s="211">
        <v>0.1355852564</v>
      </c>
      <c r="AZ26" s="211">
        <v>0.14085767944</v>
      </c>
      <c r="BA26" s="211">
        <v>0.1414554299</v>
      </c>
      <c r="BB26" s="211">
        <v>0.1512055858</v>
      </c>
      <c r="BC26" s="211">
        <v>0.1465035235</v>
      </c>
      <c r="BD26" s="211">
        <v>0.1430046572</v>
      </c>
      <c r="BE26" s="212">
        <v>0.129225019642654</v>
      </c>
      <c r="BF26" s="79">
        <v>-0.0988269309421254</v>
      </c>
      <c r="BG26" s="79">
        <v>-0.0259125317332742</v>
      </c>
      <c r="BH26" s="79">
        <v>7.4381228616832E-4</v>
      </c>
    </row>
    <row r="27" spans="8:8">
      <c r="A27" s="73" t="s">
        <v>115</v>
      </c>
      <c r="B27" s="211">
        <v>0.016848902</v>
      </c>
      <c r="C27" s="211">
        <v>0.019219077</v>
      </c>
      <c r="D27" s="211">
        <v>0.020834117</v>
      </c>
      <c r="E27" s="211">
        <v>0.023138106</v>
      </c>
      <c r="F27" s="211">
        <v>0.027323257</v>
      </c>
      <c r="G27" s="211">
        <v>0.028817385</v>
      </c>
      <c r="H27" s="211">
        <v>0.034374652</v>
      </c>
      <c r="I27" s="211">
        <v>0.038653286</v>
      </c>
      <c r="J27" s="211">
        <v>0.041469013</v>
      </c>
      <c r="K27" s="211">
        <v>0.036767103</v>
      </c>
      <c r="L27" s="211">
        <v>0.030708828</v>
      </c>
      <c r="M27" s="211">
        <v>0.031223014</v>
      </c>
      <c r="N27" s="211">
        <v>0.035269141</v>
      </c>
      <c r="O27" s="211">
        <v>0.036160147</v>
      </c>
      <c r="P27" s="211">
        <v>0.0366942</v>
      </c>
      <c r="Q27" s="211">
        <v>0.037003194</v>
      </c>
      <c r="R27" s="211">
        <v>0.035482297</v>
      </c>
      <c r="S27" s="211">
        <v>0.042529651</v>
      </c>
      <c r="T27" s="211">
        <v>0.044750447</v>
      </c>
      <c r="U27" s="211">
        <v>0.04540496</v>
      </c>
      <c r="V27" s="211">
        <v>0.044941643</v>
      </c>
      <c r="W27" s="211">
        <v>0.048529902</v>
      </c>
      <c r="X27" s="211">
        <v>0.057144943</v>
      </c>
      <c r="Y27" s="211">
        <v>0.061185657</v>
      </c>
      <c r="Z27" s="211">
        <v>0.063201897</v>
      </c>
      <c r="AA27" s="211">
        <v>0.066834381</v>
      </c>
      <c r="AB27" s="211">
        <v>0.068359704</v>
      </c>
      <c r="AC27" s="211">
        <v>0.078593004</v>
      </c>
      <c r="AD27" s="211">
        <v>0.08235388</v>
      </c>
      <c r="AE27" s="211">
        <v>0.081417169</v>
      </c>
      <c r="AF27" s="211">
        <v>0.086350547</v>
      </c>
      <c r="AG27" s="211">
        <v>0.087990544</v>
      </c>
      <c r="AH27" s="211">
        <v>0.089883874</v>
      </c>
      <c r="AI27" s="211">
        <v>0.098221628</v>
      </c>
      <c r="AJ27" s="211">
        <v>0.102965612</v>
      </c>
      <c r="AK27" s="211">
        <v>0.107432731</v>
      </c>
      <c r="AL27" s="211">
        <v>0.107975746</v>
      </c>
      <c r="AM27" s="211">
        <v>0.106827179</v>
      </c>
      <c r="AN27" s="211">
        <v>0.11367569</v>
      </c>
      <c r="AO27" s="211">
        <v>0.110572085</v>
      </c>
      <c r="AP27" s="211">
        <v>0.124122344</v>
      </c>
      <c r="AQ27" s="211">
        <v>0.12260383</v>
      </c>
      <c r="AR27" s="211">
        <v>0.12473008891823</v>
      </c>
      <c r="AS27" s="211">
        <v>0.127376688164789</v>
      </c>
      <c r="AT27" s="211">
        <v>0.124532292966385</v>
      </c>
      <c r="AU27" s="211">
        <v>0.120614272</v>
      </c>
      <c r="AV27" s="211">
        <v>0.11860702</v>
      </c>
      <c r="AW27" s="211">
        <v>0.110483944</v>
      </c>
      <c r="AX27" s="211">
        <v>0.097872684</v>
      </c>
      <c r="AY27" s="211">
        <v>0.098170778</v>
      </c>
      <c r="AZ27" s="211">
        <v>0.100550287234</v>
      </c>
      <c r="BA27" s="211">
        <v>0.109675324665</v>
      </c>
      <c r="BB27" s="211">
        <v>0.112592093628906</v>
      </c>
      <c r="BC27" s="211">
        <v>0.11140083141</v>
      </c>
      <c r="BD27" s="211">
        <v>0.110826603867</v>
      </c>
      <c r="BE27" s="212">
        <v>0.094323169504</v>
      </c>
      <c r="BF27" s="79">
        <v>-0.15123758516497</v>
      </c>
      <c r="BG27" s="79">
        <v>-0.0115921088058396</v>
      </c>
      <c r="BH27" s="79">
        <v>5.42919107626545E-4</v>
      </c>
    </row>
    <row r="28" spans="8:8">
      <c r="A28" s="73" t="s">
        <v>116</v>
      </c>
      <c r="B28" s="211">
        <v>0.169368794</v>
      </c>
      <c r="C28" s="211">
        <v>0.186991122</v>
      </c>
      <c r="D28" s="211">
        <v>0.208076871</v>
      </c>
      <c r="E28" s="211">
        <v>0.229824537</v>
      </c>
      <c r="F28" s="211">
        <v>0.246574559</v>
      </c>
      <c r="G28" s="211">
        <v>0.296383154</v>
      </c>
      <c r="H28" s="211">
        <v>0.326302954</v>
      </c>
      <c r="I28" s="211">
        <v>0.357015678</v>
      </c>
      <c r="J28" s="211">
        <v>0.401379505</v>
      </c>
      <c r="K28" s="211">
        <v>0.411555984</v>
      </c>
      <c r="L28" s="211">
        <v>0.454120794</v>
      </c>
      <c r="M28" s="211">
        <v>0.479993299</v>
      </c>
      <c r="N28" s="211">
        <v>0.502168658</v>
      </c>
      <c r="O28" s="211">
        <v>0.519672494</v>
      </c>
      <c r="P28" s="211">
        <v>0.528155441</v>
      </c>
      <c r="Q28" s="211">
        <v>0.491203917</v>
      </c>
      <c r="R28" s="211">
        <v>0.484389216</v>
      </c>
      <c r="S28" s="211">
        <v>0.443677226</v>
      </c>
      <c r="T28" s="211">
        <v>0.434423412</v>
      </c>
      <c r="U28" s="211">
        <v>0.461801816</v>
      </c>
      <c r="V28" s="211">
        <v>0.453124127</v>
      </c>
      <c r="W28" s="211">
        <v>0.435197816</v>
      </c>
      <c r="X28" s="211">
        <v>0.436946735</v>
      </c>
      <c r="Y28" s="211">
        <v>0.419982873</v>
      </c>
      <c r="Z28" s="211">
        <v>0.401100007</v>
      </c>
      <c r="AA28" s="211">
        <v>0.362252311</v>
      </c>
      <c r="AB28" s="211">
        <v>0.303087174</v>
      </c>
      <c r="AC28" s="211">
        <v>0.290452396327798</v>
      </c>
      <c r="AD28" s="211">
        <v>0.294061085114367</v>
      </c>
      <c r="AE28" s="211">
        <v>0.304102321093898</v>
      </c>
      <c r="AF28" s="211">
        <v>0.34270265810228</v>
      </c>
      <c r="AG28" s="211">
        <v>0.358720906532136</v>
      </c>
      <c r="AH28" s="211">
        <v>0.342083909009442</v>
      </c>
      <c r="AI28" s="211">
        <v>0.353107629694034</v>
      </c>
      <c r="AJ28" s="211">
        <v>0.351502838048385</v>
      </c>
      <c r="AK28" s="211">
        <v>0.339944713652156</v>
      </c>
      <c r="AL28" s="211">
        <v>0.359711368432329</v>
      </c>
      <c r="AM28" s="211">
        <v>0.348302624641152</v>
      </c>
      <c r="AN28" s="211">
        <v>0.372712742002563</v>
      </c>
      <c r="AO28" s="211">
        <v>0.410706054446836</v>
      </c>
      <c r="AP28" s="211">
        <v>0.428965599307255</v>
      </c>
      <c r="AQ28" s="211">
        <v>0.423037491118447</v>
      </c>
      <c r="AR28" s="211">
        <v>0.42009214</v>
      </c>
      <c r="AS28" s="211">
        <v>0.422034702</v>
      </c>
      <c r="AT28" s="211">
        <v>0.407444318</v>
      </c>
      <c r="AU28" s="211">
        <v>0.384744361</v>
      </c>
      <c r="AV28" s="211">
        <v>0.389815359708187</v>
      </c>
      <c r="AW28" s="211">
        <v>0.384969214376595</v>
      </c>
      <c r="AX28" s="211">
        <v>0.367339407773239</v>
      </c>
      <c r="AY28" s="211">
        <v>0.388715667696327</v>
      </c>
      <c r="AZ28" s="211">
        <v>0.377555526075706</v>
      </c>
      <c r="BA28" s="211">
        <v>0.354501153182045</v>
      </c>
      <c r="BB28" s="211">
        <v>0.415065504242697</v>
      </c>
      <c r="BC28" s="211">
        <v>0.418009859</v>
      </c>
      <c r="BD28" s="211">
        <v>0.423372691</v>
      </c>
      <c r="BE28" s="212">
        <v>0.371160806228243</v>
      </c>
      <c r="BF28" s="79">
        <v>-0.125718985817208</v>
      </c>
      <c r="BG28" s="79">
        <v>0.00384222016805347</v>
      </c>
      <c r="BH28" s="79">
        <v>0.00213638170518476</v>
      </c>
    </row>
    <row r="29" spans="8:8">
      <c r="A29" s="73" t="s">
        <v>117</v>
      </c>
      <c r="B29" s="211">
        <v>0.443251605</v>
      </c>
      <c r="C29" s="211">
        <v>0.504855738</v>
      </c>
      <c r="D29" s="211">
        <v>0.533939262</v>
      </c>
      <c r="E29" s="211">
        <v>0.580363146</v>
      </c>
      <c r="F29" s="211">
        <v>0.697775611</v>
      </c>
      <c r="G29" s="211">
        <v>0.776158509</v>
      </c>
      <c r="H29" s="211">
        <v>0.766245824</v>
      </c>
      <c r="I29" s="211">
        <v>0.810689359</v>
      </c>
      <c r="J29" s="211">
        <v>0.74959426</v>
      </c>
      <c r="K29" s="211">
        <v>0.67865064</v>
      </c>
      <c r="L29" s="211">
        <v>0.670750552</v>
      </c>
      <c r="M29" s="211">
        <v>0.713665193</v>
      </c>
      <c r="N29" s="211">
        <v>0.712736164</v>
      </c>
      <c r="O29" s="211">
        <v>0.711076156</v>
      </c>
      <c r="P29" s="211">
        <v>0.680175884</v>
      </c>
      <c r="Q29" s="211">
        <v>0.58079257</v>
      </c>
      <c r="R29" s="211">
        <v>0.547082442</v>
      </c>
      <c r="S29" s="211">
        <v>0.471304441</v>
      </c>
      <c r="T29" s="211">
        <v>0.445869559</v>
      </c>
      <c r="U29" s="211">
        <v>0.440769988</v>
      </c>
      <c r="V29" s="211">
        <v>0.454238688</v>
      </c>
      <c r="W29" s="211">
        <v>0.448240324</v>
      </c>
      <c r="X29" s="211">
        <v>0.412865975</v>
      </c>
      <c r="Y29" s="211">
        <v>0.410394491</v>
      </c>
      <c r="Z29" s="211">
        <v>0.395147208</v>
      </c>
      <c r="AA29" s="211">
        <v>0.3870772</v>
      </c>
      <c r="AB29" s="211">
        <v>0.392712569</v>
      </c>
      <c r="AC29" s="211">
        <v>0.389209831</v>
      </c>
      <c r="AD29" s="211">
        <v>0.407479973</v>
      </c>
      <c r="AE29" s="211">
        <v>0.433505112</v>
      </c>
      <c r="AF29" s="211">
        <v>0.4513668</v>
      </c>
      <c r="AG29" s="211">
        <v>0.489847204</v>
      </c>
      <c r="AH29" s="211">
        <v>0.472605609</v>
      </c>
      <c r="AI29" s="211">
        <v>0.457199144</v>
      </c>
      <c r="AJ29" s="211">
        <v>0.453753144</v>
      </c>
      <c r="AK29" s="211">
        <v>0.441124849</v>
      </c>
      <c r="AL29" s="211">
        <v>0.42309316</v>
      </c>
      <c r="AM29" s="211">
        <v>0.409440625</v>
      </c>
      <c r="AN29" s="211">
        <v>0.395957929</v>
      </c>
      <c r="AO29" s="211">
        <v>0.388958357</v>
      </c>
      <c r="AP29" s="211">
        <v>0.39265542530251</v>
      </c>
      <c r="AQ29" s="211">
        <v>0.400008447571635</v>
      </c>
      <c r="AR29" s="211">
        <v>0.402403400730809</v>
      </c>
      <c r="AS29" s="211">
        <v>0.39450870226801</v>
      </c>
      <c r="AT29" s="211">
        <v>0.354812338371579</v>
      </c>
      <c r="AU29" s="211">
        <v>0.358260187819494</v>
      </c>
      <c r="AV29" s="211">
        <v>0.34676205057088</v>
      </c>
      <c r="AW29" s="211">
        <v>0.321750254784697</v>
      </c>
      <c r="AX29" s="211">
        <v>0.320490768934421</v>
      </c>
      <c r="AY29" s="211">
        <v>0.32199637072683</v>
      </c>
      <c r="AZ29" s="211">
        <v>0.325567580095996</v>
      </c>
      <c r="BA29" s="211">
        <v>0.319836453818935</v>
      </c>
      <c r="BB29" s="211">
        <v>0.317035939518534</v>
      </c>
      <c r="BC29" s="211">
        <v>0.321697130815638</v>
      </c>
      <c r="BD29" s="211">
        <v>0.316898017198098</v>
      </c>
      <c r="BE29" s="212">
        <v>0.262242148458751</v>
      </c>
      <c r="BF29" s="79">
        <v>-0.174732482807173</v>
      </c>
      <c r="BG29" s="79">
        <v>-0.0112372862334241</v>
      </c>
      <c r="BH29" s="79">
        <v>0.0015094517494692</v>
      </c>
    </row>
    <row r="30" spans="8:8">
      <c r="A30" s="73" t="s">
        <v>118</v>
      </c>
      <c r="B30" s="211" t="s">
        <v>114</v>
      </c>
      <c r="C30" s="211" t="s">
        <v>114</v>
      </c>
      <c r="D30" s="211" t="s">
        <v>114</v>
      </c>
      <c r="E30" s="211" t="s">
        <v>114</v>
      </c>
      <c r="F30" s="211" t="s">
        <v>114</v>
      </c>
      <c r="G30" s="211" t="s">
        <v>114</v>
      </c>
      <c r="H30" s="211" t="s">
        <v>114</v>
      </c>
      <c r="I30" s="211" t="s">
        <v>114</v>
      </c>
      <c r="J30" s="211" t="s">
        <v>114</v>
      </c>
      <c r="K30" s="211" t="s">
        <v>114</v>
      </c>
      <c r="L30" s="211" t="s">
        <v>114</v>
      </c>
      <c r="M30" s="211" t="s">
        <v>114</v>
      </c>
      <c r="N30" s="211" t="s">
        <v>114</v>
      </c>
      <c r="O30" s="211" t="s">
        <v>114</v>
      </c>
      <c r="P30" s="211" t="s">
        <v>114</v>
      </c>
      <c r="Q30" s="211" t="s">
        <v>114</v>
      </c>
      <c r="R30" s="211" t="s">
        <v>114</v>
      </c>
      <c r="S30" s="211" t="s">
        <v>114</v>
      </c>
      <c r="T30" s="211" t="s">
        <v>114</v>
      </c>
      <c r="U30" s="211" t="s">
        <v>114</v>
      </c>
      <c r="V30" s="211">
        <v>0.145605870650652</v>
      </c>
      <c r="W30" s="211">
        <v>0.144039520384189</v>
      </c>
      <c r="X30" s="211">
        <v>0.145475261817382</v>
      </c>
      <c r="Y30" s="211">
        <v>0.146729890801342</v>
      </c>
      <c r="Z30" s="211">
        <v>0.151323080908357</v>
      </c>
      <c r="AA30" s="211">
        <v>0.148835563633423</v>
      </c>
      <c r="AB30" s="211">
        <v>0.131114556153758</v>
      </c>
      <c r="AC30" s="211">
        <v>0.070466552</v>
      </c>
      <c r="AD30" s="211">
        <v>0.074694343</v>
      </c>
      <c r="AE30" s="211">
        <v>0.068093852</v>
      </c>
      <c r="AF30" s="211">
        <v>0.053510897</v>
      </c>
      <c r="AG30" s="211">
        <v>0.057914345</v>
      </c>
      <c r="AH30" s="211">
        <v>0.056867549</v>
      </c>
      <c r="AI30" s="211">
        <v>0.057097791</v>
      </c>
      <c r="AJ30" s="211">
        <v>0.053333267</v>
      </c>
      <c r="AK30" s="211">
        <v>0.047984613</v>
      </c>
      <c r="AL30" s="211">
        <v>0.055500988</v>
      </c>
      <c r="AM30" s="211">
        <v>0.062146076</v>
      </c>
      <c r="AN30" s="211">
        <v>0.058332169</v>
      </c>
      <c r="AO30" s="211">
        <v>0.059198298</v>
      </c>
      <c r="AP30" s="211">
        <v>0.060308413</v>
      </c>
      <c r="AQ30" s="211">
        <v>0.063018915</v>
      </c>
      <c r="AR30" s="211">
        <v>0.067261226</v>
      </c>
      <c r="AS30" s="211">
        <v>0.0640439007182625</v>
      </c>
      <c r="AT30" s="211">
        <v>0.0575432222453519</v>
      </c>
      <c r="AU30" s="211">
        <v>0.0593129109663095</v>
      </c>
      <c r="AV30" s="211">
        <v>0.0578237060631191</v>
      </c>
      <c r="AW30" s="211">
        <v>0.0685165698807144</v>
      </c>
      <c r="AX30" s="211">
        <v>0.067674416549984</v>
      </c>
      <c r="AY30" s="211">
        <v>0.0626534611713867</v>
      </c>
      <c r="AZ30" s="211">
        <v>0.0625082540730744</v>
      </c>
      <c r="BA30" s="211">
        <v>0.0609585506164436</v>
      </c>
      <c r="BB30" s="211">
        <v>0.0636230050184898</v>
      </c>
      <c r="BC30" s="211">
        <v>0.0629092141517068</v>
      </c>
      <c r="BD30" s="211">
        <v>0.05611945796</v>
      </c>
      <c r="BE30" s="212">
        <v>0.0518454545361187</v>
      </c>
      <c r="BF30" s="79">
        <v>-0.0786831846165555</v>
      </c>
      <c r="BG30" s="79">
        <v>-0.00250224016985789</v>
      </c>
      <c r="BH30" s="79">
        <v>2.98419657219518E-4</v>
      </c>
    </row>
    <row r="31" spans="8:8">
      <c r="A31" s="73" t="s">
        <v>119</v>
      </c>
      <c r="B31" s="211">
        <v>0.242947737</v>
      </c>
      <c r="C31" s="211">
        <v>0.2947128</v>
      </c>
      <c r="D31" s="211">
        <v>0.308781342</v>
      </c>
      <c r="E31" s="211">
        <v>0.350016139</v>
      </c>
      <c r="F31" s="211">
        <v>0.406519952</v>
      </c>
      <c r="G31" s="211">
        <v>0.457120586</v>
      </c>
      <c r="H31" s="211">
        <v>0.473108042</v>
      </c>
      <c r="I31" s="211">
        <v>0.503495737</v>
      </c>
      <c r="J31" s="211">
        <v>0.563264098</v>
      </c>
      <c r="K31" s="211">
        <v>0.490848746</v>
      </c>
      <c r="L31" s="211">
        <v>0.507560944</v>
      </c>
      <c r="M31" s="211">
        <v>0.544550081</v>
      </c>
      <c r="N31" s="211">
        <v>0.533655883</v>
      </c>
      <c r="O31" s="211">
        <v>0.536801955</v>
      </c>
      <c r="P31" s="211">
        <v>0.568378177</v>
      </c>
      <c r="Q31" s="211">
        <v>0.547304919</v>
      </c>
      <c r="R31" s="211">
        <v>0.523506941</v>
      </c>
      <c r="S31" s="211">
        <v>0.484560277</v>
      </c>
      <c r="T31" s="211">
        <v>0.450020747</v>
      </c>
      <c r="U31" s="211">
        <v>0.456313638</v>
      </c>
      <c r="V31" s="211">
        <v>0.461028682</v>
      </c>
      <c r="W31" s="211">
        <v>0.482777459</v>
      </c>
      <c r="X31" s="211">
        <v>0.480771896</v>
      </c>
      <c r="Y31" s="211">
        <v>0.474756948</v>
      </c>
      <c r="Z31" s="211">
        <v>0.474060495</v>
      </c>
      <c r="AA31" s="211">
        <v>0.481159586309579</v>
      </c>
      <c r="AB31" s="211">
        <v>0.477470592442201</v>
      </c>
      <c r="AC31" s="211">
        <v>0.47246640949584</v>
      </c>
      <c r="AD31" s="211">
        <v>0.449584452346606</v>
      </c>
      <c r="AE31" s="211">
        <v>0.465805510514679</v>
      </c>
      <c r="AF31" s="211">
        <v>0.423246773529168</v>
      </c>
      <c r="AG31" s="211">
        <v>0.440549053469367</v>
      </c>
      <c r="AH31" s="211">
        <v>0.434103767066124</v>
      </c>
      <c r="AI31" s="211">
        <v>0.452846106427529</v>
      </c>
      <c r="AJ31" s="211">
        <v>0.457843631427599</v>
      </c>
      <c r="AK31" s="211">
        <v>0.455488552662026</v>
      </c>
      <c r="AL31" s="211">
        <v>0.446846996256154</v>
      </c>
      <c r="AM31" s="211">
        <v>0.457325743561452</v>
      </c>
      <c r="AN31" s="211">
        <v>0.472002956185511</v>
      </c>
      <c r="AO31" s="211">
        <v>0.439978847690385</v>
      </c>
      <c r="AP31" s="211">
        <v>0.456369391475557</v>
      </c>
      <c r="AQ31" s="211">
        <v>0.442614419497502</v>
      </c>
      <c r="AR31" s="211">
        <v>0.446303860742308</v>
      </c>
      <c r="AS31" s="211">
        <v>0.431134397424035</v>
      </c>
      <c r="AT31" s="211">
        <v>0.406181043751725</v>
      </c>
      <c r="AU31" s="211">
        <v>0.421792336002435</v>
      </c>
      <c r="AV31" s="211">
        <v>0.405498345595958</v>
      </c>
      <c r="AW31" s="211">
        <v>0.392372467130133</v>
      </c>
      <c r="AX31" s="211">
        <v>0.410218230754088</v>
      </c>
      <c r="AY31" s="211">
        <v>0.387769680960657</v>
      </c>
      <c r="AZ31" s="211">
        <v>0.387978624341365</v>
      </c>
      <c r="BA31" s="211">
        <v>0.410486086019579</v>
      </c>
      <c r="BB31" s="211">
        <v>0.397708648703844</v>
      </c>
      <c r="BC31" s="211">
        <v>0.398118589703798</v>
      </c>
      <c r="BD31" s="211">
        <v>0.389628838</v>
      </c>
      <c r="BE31" s="212">
        <v>0.353797235424311</v>
      </c>
      <c r="BF31" s="79">
        <v>-0.0944443996439244</v>
      </c>
      <c r="BG31" s="79">
        <v>-0.00415179658692666</v>
      </c>
      <c r="BH31" s="79">
        <v>0.00203643792238301</v>
      </c>
    </row>
    <row r="32" spans="8:8">
      <c r="A32" s="73" t="s">
        <v>120</v>
      </c>
      <c r="B32" s="211">
        <v>2.29428517</v>
      </c>
      <c r="C32" s="211">
        <v>2.459242879</v>
      </c>
      <c r="D32" s="211">
        <v>2.825243899</v>
      </c>
      <c r="E32" s="211">
        <v>3.061553918</v>
      </c>
      <c r="F32" s="211">
        <v>3.537603052</v>
      </c>
      <c r="G32" s="211">
        <v>4.018791149</v>
      </c>
      <c r="H32" s="211">
        <v>4.380294922</v>
      </c>
      <c r="I32" s="211">
        <v>4.863445764</v>
      </c>
      <c r="J32" s="211">
        <v>5.421692133</v>
      </c>
      <c r="K32" s="211">
        <v>5.151555742</v>
      </c>
      <c r="L32" s="211">
        <v>4.708350348</v>
      </c>
      <c r="M32" s="211">
        <v>5.093221889</v>
      </c>
      <c r="N32" s="211">
        <v>4.891746188</v>
      </c>
      <c r="O32" s="211">
        <v>5.097789228</v>
      </c>
      <c r="P32" s="211">
        <v>5.071111326</v>
      </c>
      <c r="Q32" s="211">
        <v>4.712449064</v>
      </c>
      <c r="R32" s="211">
        <v>4.254253842</v>
      </c>
      <c r="S32" s="211">
        <v>3.939826644</v>
      </c>
      <c r="T32" s="211">
        <v>3.845417285</v>
      </c>
      <c r="U32" s="211">
        <v>3.707660937</v>
      </c>
      <c r="V32" s="211">
        <v>3.646232986</v>
      </c>
      <c r="W32" s="211">
        <v>3.719752505</v>
      </c>
      <c r="X32" s="211">
        <v>3.744996342</v>
      </c>
      <c r="Y32" s="211">
        <v>3.722473009</v>
      </c>
      <c r="Z32" s="211">
        <v>3.822025995</v>
      </c>
      <c r="AA32" s="211">
        <v>3.879531768</v>
      </c>
      <c r="AB32" s="211">
        <v>4.108434848</v>
      </c>
      <c r="AC32" s="211">
        <v>4.10208385157703</v>
      </c>
      <c r="AD32" s="211">
        <v>3.95356788755209</v>
      </c>
      <c r="AE32" s="211">
        <v>3.82332684113791</v>
      </c>
      <c r="AF32" s="211">
        <v>3.85450914454574</v>
      </c>
      <c r="AG32" s="211">
        <v>3.93507046175619</v>
      </c>
      <c r="AH32" s="211">
        <v>3.96400963000292</v>
      </c>
      <c r="AI32" s="211">
        <v>4.10800972139974</v>
      </c>
      <c r="AJ32" s="211">
        <v>4.16580676399968</v>
      </c>
      <c r="AK32" s="211">
        <v>4.10033460463767</v>
      </c>
      <c r="AL32" s="211">
        <v>4.12044360963319</v>
      </c>
      <c r="AM32" s="211">
        <v>4.00673121244436</v>
      </c>
      <c r="AN32" s="211">
        <v>4.01371692612559</v>
      </c>
      <c r="AO32" s="211">
        <v>4.04946764917085</v>
      </c>
      <c r="AP32" s="211">
        <v>3.99340126417786</v>
      </c>
      <c r="AQ32" s="211">
        <v>3.98198661926107</v>
      </c>
      <c r="AR32" s="211">
        <v>3.88158171459477</v>
      </c>
      <c r="AS32" s="211">
        <v>3.80679361145164</v>
      </c>
      <c r="AT32" s="211">
        <v>3.65521486596124</v>
      </c>
      <c r="AU32" s="211">
        <v>3.52965289769222</v>
      </c>
      <c r="AV32" s="211">
        <v>3.45380199046087</v>
      </c>
      <c r="AW32" s="211">
        <v>3.33780704056192</v>
      </c>
      <c r="AX32" s="211">
        <v>3.29446063117551</v>
      </c>
      <c r="AY32" s="211">
        <v>3.18763293266074</v>
      </c>
      <c r="AZ32" s="211">
        <v>3.18755818391306</v>
      </c>
      <c r="BA32" s="211">
        <v>3.16561287505625</v>
      </c>
      <c r="BB32" s="211">
        <v>3.1790405435113</v>
      </c>
      <c r="BC32" s="211">
        <v>3.16965434336252</v>
      </c>
      <c r="BD32" s="211">
        <v>3.14402908277819</v>
      </c>
      <c r="BE32" s="212">
        <v>2.67789591781764</v>
      </c>
      <c r="BF32" s="79">
        <v>-0.150586972323854</v>
      </c>
      <c r="BG32" s="79">
        <v>-0.0149520663163754</v>
      </c>
      <c r="BH32" s="79">
        <v>0.0154138253587489</v>
      </c>
    </row>
    <row r="33" spans="8:8">
      <c r="A33" s="73" t="s">
        <v>121</v>
      </c>
      <c r="B33" s="211">
        <v>3.674051199</v>
      </c>
      <c r="C33" s="211">
        <v>4.110595753</v>
      </c>
      <c r="D33" s="211">
        <v>4.27471783</v>
      </c>
      <c r="E33" s="211">
        <v>4.792041839</v>
      </c>
      <c r="F33" s="211">
        <v>5.388990244</v>
      </c>
      <c r="G33" s="211">
        <v>5.918653213</v>
      </c>
      <c r="H33" s="211">
        <v>6.165114354</v>
      </c>
      <c r="I33" s="211">
        <v>6.508139147</v>
      </c>
      <c r="J33" s="211">
        <v>6.937732822</v>
      </c>
      <c r="K33" s="211">
        <v>6.294687266</v>
      </c>
      <c r="L33" s="211">
        <v>6.113988233</v>
      </c>
      <c r="M33" s="211">
        <v>6.605830722</v>
      </c>
      <c r="N33" s="211">
        <v>6.52451588</v>
      </c>
      <c r="O33" s="211">
        <v>6.805001186</v>
      </c>
      <c r="P33" s="211">
        <v>7.019830766</v>
      </c>
      <c r="Q33" s="211">
        <v>6.351637798</v>
      </c>
      <c r="R33" s="211">
        <v>5.76498385</v>
      </c>
      <c r="S33" s="211">
        <v>5.449887267</v>
      </c>
      <c r="T33" s="211">
        <v>5.33681315</v>
      </c>
      <c r="U33" s="211">
        <v>5.319205203</v>
      </c>
      <c r="V33" s="211">
        <v>5.48186856</v>
      </c>
      <c r="W33" s="211">
        <v>5.775194443</v>
      </c>
      <c r="X33" s="211">
        <v>5.623228133</v>
      </c>
      <c r="Y33" s="211">
        <v>5.626487186</v>
      </c>
      <c r="Z33" s="211">
        <v>5.286178774</v>
      </c>
      <c r="AA33" s="211">
        <v>5.534255504</v>
      </c>
      <c r="AB33" s="211">
        <v>5.787412692</v>
      </c>
      <c r="AC33" s="211">
        <v>5.83795840582382</v>
      </c>
      <c r="AD33" s="211">
        <v>5.92874216327545</v>
      </c>
      <c r="AE33" s="211">
        <v>5.87510195233113</v>
      </c>
      <c r="AF33" s="211">
        <v>5.87206630492824</v>
      </c>
      <c r="AG33" s="211">
        <v>5.97196081939864</v>
      </c>
      <c r="AH33" s="211">
        <v>5.93613758646073</v>
      </c>
      <c r="AI33" s="211">
        <v>5.94258188835421</v>
      </c>
      <c r="AJ33" s="211">
        <v>5.76398614030896</v>
      </c>
      <c r="AK33" s="211">
        <v>5.65356527971895</v>
      </c>
      <c r="AL33" s="211">
        <v>5.72746823967331</v>
      </c>
      <c r="AM33" s="211">
        <v>5.5360078633064</v>
      </c>
      <c r="AN33" s="211">
        <v>5.42778143387809</v>
      </c>
      <c r="AO33" s="211">
        <v>5.36576448625397</v>
      </c>
      <c r="AP33" s="211">
        <v>5.25620736721515</v>
      </c>
      <c r="AQ33" s="211">
        <v>5.24605383802651</v>
      </c>
      <c r="AR33" s="211">
        <v>4.75005081097859</v>
      </c>
      <c r="AS33" s="211">
        <v>5.03664964305464</v>
      </c>
      <c r="AT33" s="211">
        <v>4.8234181241769</v>
      </c>
      <c r="AU33" s="211">
        <v>4.887519371</v>
      </c>
      <c r="AV33" s="211">
        <v>4.727774966</v>
      </c>
      <c r="AW33" s="211">
        <v>4.699401438</v>
      </c>
      <c r="AX33" s="211">
        <v>4.80334462</v>
      </c>
      <c r="AY33" s="211">
        <v>4.673944952</v>
      </c>
      <c r="AZ33" s="211">
        <v>4.667552148</v>
      </c>
      <c r="BA33" s="211">
        <v>4.763947421</v>
      </c>
      <c r="BB33" s="211">
        <v>4.8673545697096</v>
      </c>
      <c r="BC33" s="211">
        <v>4.6320574056674</v>
      </c>
      <c r="BD33" s="211">
        <v>4.66105227499304</v>
      </c>
      <c r="BE33" s="212">
        <v>4.20890274416104</v>
      </c>
      <c r="BF33" s="79">
        <v>-0.0994730884253711</v>
      </c>
      <c r="BG33" s="79">
        <v>-0.00341830408970367</v>
      </c>
      <c r="BH33" s="79">
        <v>0.0242262185840768</v>
      </c>
    </row>
    <row r="34" spans="8:8">
      <c r="A34" s="73" t="s">
        <v>122</v>
      </c>
      <c r="B34" s="211">
        <v>0.18818362</v>
      </c>
      <c r="C34" s="211">
        <v>0.205475704</v>
      </c>
      <c r="D34" s="211">
        <v>0.241606196</v>
      </c>
      <c r="E34" s="211">
        <v>0.247294999</v>
      </c>
      <c r="F34" s="211">
        <v>0.263138923</v>
      </c>
      <c r="G34" s="211">
        <v>0.285002692</v>
      </c>
      <c r="H34" s="211">
        <v>0.314846604</v>
      </c>
      <c r="I34" s="211">
        <v>0.364727585</v>
      </c>
      <c r="J34" s="211">
        <v>0.42451275</v>
      </c>
      <c r="K34" s="211">
        <v>0.398383371</v>
      </c>
      <c r="L34" s="211">
        <v>0.422093002</v>
      </c>
      <c r="M34" s="211">
        <v>0.449252625</v>
      </c>
      <c r="N34" s="211">
        <v>0.457707517</v>
      </c>
      <c r="O34" s="211">
        <v>0.498372066</v>
      </c>
      <c r="P34" s="211">
        <v>0.527131649</v>
      </c>
      <c r="Q34" s="211">
        <v>0.521902041</v>
      </c>
      <c r="R34" s="211">
        <v>0.50703114</v>
      </c>
      <c r="S34" s="211">
        <v>0.509438868</v>
      </c>
      <c r="T34" s="211">
        <v>0.48887196</v>
      </c>
      <c r="U34" s="211">
        <v>0.500986925</v>
      </c>
      <c r="V34" s="211">
        <v>0.509333697</v>
      </c>
      <c r="W34" s="211">
        <v>0.516895302</v>
      </c>
      <c r="X34" s="211">
        <v>0.561462164</v>
      </c>
      <c r="Y34" s="211">
        <v>0.579863398</v>
      </c>
      <c r="Z34" s="211">
        <v>0.638828495</v>
      </c>
      <c r="AA34" s="211">
        <v>0.672273179032227</v>
      </c>
      <c r="AB34" s="211">
        <v>0.685995332256348</v>
      </c>
      <c r="AC34" s="211">
        <v>0.700281327331055</v>
      </c>
      <c r="AD34" s="211">
        <v>0.714643351106934</v>
      </c>
      <c r="AE34" s="211">
        <v>0.730955689074707</v>
      </c>
      <c r="AF34" s="211">
        <v>0.762526327893067</v>
      </c>
      <c r="AG34" s="211">
        <v>0.791569965743652</v>
      </c>
      <c r="AH34" s="211">
        <v>0.799410675</v>
      </c>
      <c r="AI34" s="211">
        <v>0.836925019032227</v>
      </c>
      <c r="AJ34" s="211">
        <v>0.817241437106934</v>
      </c>
      <c r="AK34" s="211">
        <v>0.850495172893067</v>
      </c>
      <c r="AL34" s="211">
        <v>0.862454536850586</v>
      </c>
      <c r="AM34" s="211">
        <v>0.866608838893067</v>
      </c>
      <c r="AN34" s="211">
        <v>0.909900633106934</v>
      </c>
      <c r="AO34" s="211">
        <v>0.891821110850586</v>
      </c>
      <c r="AP34" s="211">
        <v>0.896728569</v>
      </c>
      <c r="AQ34" s="211">
        <v>0.937763422743652</v>
      </c>
      <c r="AR34" s="211">
        <v>0.948385925818359</v>
      </c>
      <c r="AS34" s="211">
        <v>0.909257408074707</v>
      </c>
      <c r="AT34" s="211">
        <v>0.852511802893066</v>
      </c>
      <c r="AU34" s="211">
        <v>0.772988951288574</v>
      </c>
      <c r="AV34" s="211">
        <v>0.736480441032227</v>
      </c>
      <c r="AW34" s="211">
        <v>0.641993189074707</v>
      </c>
      <c r="AX34" s="211">
        <v>0.593141716850586</v>
      </c>
      <c r="AY34" s="211">
        <v>0.588161507</v>
      </c>
      <c r="AZ34" s="211">
        <v>0.612715812</v>
      </c>
      <c r="BA34" s="211">
        <v>0.611701044925293</v>
      </c>
      <c r="BB34" s="211">
        <v>0.626375489016913</v>
      </c>
      <c r="BC34" s="211">
        <v>0.619103064296</v>
      </c>
      <c r="BD34" s="211">
        <v>0.638001271092</v>
      </c>
      <c r="BE34" s="212">
        <v>0.512062513242007</v>
      </c>
      <c r="BF34" s="79">
        <v>-0.199588686613547</v>
      </c>
      <c r="BG34" s="79">
        <v>-0.0285686512255011</v>
      </c>
      <c r="BH34" s="79">
        <v>0.00294740437795156</v>
      </c>
    </row>
    <row r="35" spans="8:8">
      <c r="A35" s="73" t="s">
        <v>123</v>
      </c>
      <c r="B35" s="211">
        <v>0.15938313</v>
      </c>
      <c r="C35" s="211">
        <v>0.17505437</v>
      </c>
      <c r="D35" s="211">
        <v>0.1852189</v>
      </c>
      <c r="E35" s="211">
        <v>0.19411396</v>
      </c>
      <c r="F35" s="211">
        <v>0.21713019</v>
      </c>
      <c r="G35" s="211">
        <v>0.2521931</v>
      </c>
      <c r="H35" s="211">
        <v>0.284138245</v>
      </c>
      <c r="I35" s="211">
        <v>0.309576181</v>
      </c>
      <c r="J35" s="211">
        <v>0.348307938</v>
      </c>
      <c r="K35" s="211">
        <v>0.381319189</v>
      </c>
      <c r="L35" s="211">
        <v>0.430169361</v>
      </c>
      <c r="M35" s="211">
        <v>0.450634427</v>
      </c>
      <c r="N35" s="211">
        <v>0.479127691</v>
      </c>
      <c r="O35" s="211">
        <v>0.529967192</v>
      </c>
      <c r="P35" s="211">
        <v>0.499355295</v>
      </c>
      <c r="Q35" s="211">
        <v>0.485426566</v>
      </c>
      <c r="R35" s="211">
        <v>0.463833143</v>
      </c>
      <c r="S35" s="211">
        <v>0.43938046</v>
      </c>
      <c r="T35" s="211">
        <v>0.416629948</v>
      </c>
      <c r="U35" s="211">
        <v>0.436287616</v>
      </c>
      <c r="V35" s="211">
        <v>0.444361528</v>
      </c>
      <c r="W35" s="211">
        <v>0.410405832</v>
      </c>
      <c r="X35" s="211">
        <v>0.430242716</v>
      </c>
      <c r="Y35" s="211">
        <v>0.398326006</v>
      </c>
      <c r="Z35" s="211">
        <v>0.386088475</v>
      </c>
      <c r="AA35" s="211">
        <v>0.390039572073486</v>
      </c>
      <c r="AB35" s="211">
        <v>0.333747366643921</v>
      </c>
      <c r="AC35" s="211">
        <v>0.355629289607178</v>
      </c>
      <c r="AD35" s="211">
        <v>0.324181858993542</v>
      </c>
      <c r="AE35" s="211">
        <v>0.336542636411984</v>
      </c>
      <c r="AF35" s="211">
        <v>0.320603967327747</v>
      </c>
      <c r="AG35" s="211">
        <v>0.29594457090234</v>
      </c>
      <c r="AH35" s="211">
        <v>0.302692094790501</v>
      </c>
      <c r="AI35" s="211">
        <v>0.321194818818398</v>
      </c>
      <c r="AJ35" s="211">
        <v>0.304339402475166</v>
      </c>
      <c r="AK35" s="211">
        <v>0.294982732421663</v>
      </c>
      <c r="AL35" s="211">
        <v>0.284754053307253</v>
      </c>
      <c r="AM35" s="211">
        <v>0.277692820794472</v>
      </c>
      <c r="AN35" s="211">
        <v>0.260178666662239</v>
      </c>
      <c r="AO35" s="211">
        <v>0.276510426091153</v>
      </c>
      <c r="AP35" s="211">
        <v>0.318935053279431</v>
      </c>
      <c r="AQ35" s="211">
        <v>0.337037878376184</v>
      </c>
      <c r="AR35" s="211">
        <v>0.335790451731533</v>
      </c>
      <c r="AS35" s="211">
        <v>0.319027281668661</v>
      </c>
      <c r="AT35" s="211">
        <v>0.302875495094538</v>
      </c>
      <c r="AU35" s="211">
        <v>0.284038618307522</v>
      </c>
      <c r="AV35" s="211">
        <v>0.277066127008555</v>
      </c>
      <c r="AW35" s="211">
        <v>0.259464800724574</v>
      </c>
      <c r="AX35" s="211">
        <v>0.255501577531138</v>
      </c>
      <c r="AY35" s="211">
        <v>0.282508496221692</v>
      </c>
      <c r="AZ35" s="211">
        <v>0.302636787350509</v>
      </c>
      <c r="BA35" s="211">
        <v>0.304045155374938</v>
      </c>
      <c r="BB35" s="211">
        <v>0.3257944952016</v>
      </c>
      <c r="BC35" s="211">
        <v>0.349421737613823</v>
      </c>
      <c r="BD35" s="211">
        <v>0.353082900675123</v>
      </c>
      <c r="BE35" s="212">
        <v>0.327995287637226</v>
      </c>
      <c r="BF35" s="79">
        <v>-0.0735911452417953</v>
      </c>
      <c r="BG35" s="79">
        <v>0.0154563386324806</v>
      </c>
      <c r="BH35" s="79">
        <v>0.00188792329399155</v>
      </c>
    </row>
    <row r="36" spans="8:8">
      <c r="A36" s="73" t="s">
        <v>124</v>
      </c>
      <c r="B36" s="211">
        <v>0.020204877</v>
      </c>
      <c r="C36" s="211">
        <v>0.021784173</v>
      </c>
      <c r="D36" s="211">
        <v>0.021137553</v>
      </c>
      <c r="E36" s="211">
        <v>0.022569527</v>
      </c>
      <c r="F36" s="211">
        <v>0.0206982</v>
      </c>
      <c r="G36" s="211">
        <v>0.021152286</v>
      </c>
      <c r="H36" s="211">
        <v>0.023038919</v>
      </c>
      <c r="I36" s="211">
        <v>0.024684932</v>
      </c>
      <c r="J36" s="211">
        <v>0.028583009</v>
      </c>
      <c r="K36" s="211">
        <v>0.026676096</v>
      </c>
      <c r="L36" s="211">
        <v>0.025057477</v>
      </c>
      <c r="M36" s="211">
        <v>0.025175079</v>
      </c>
      <c r="N36" s="211">
        <v>0.026329134</v>
      </c>
      <c r="O36" s="211">
        <v>0.027743776</v>
      </c>
      <c r="P36" s="211">
        <v>0.026937947</v>
      </c>
      <c r="Q36" s="211">
        <v>0.025063744</v>
      </c>
      <c r="R36" s="211">
        <v>0.024462949</v>
      </c>
      <c r="S36" s="211">
        <v>0.02235602</v>
      </c>
      <c r="T36" s="211">
        <v>0.021721402</v>
      </c>
      <c r="U36" s="211">
        <v>0.02266513</v>
      </c>
      <c r="V36" s="211">
        <v>0.022588373</v>
      </c>
      <c r="W36" s="211">
        <v>0.022913171</v>
      </c>
      <c r="X36" s="211">
        <v>0.024778778</v>
      </c>
      <c r="Y36" s="211">
        <v>0.025903459</v>
      </c>
      <c r="Z36" s="211">
        <v>0.027708673</v>
      </c>
      <c r="AA36" s="211">
        <v>0.028249994</v>
      </c>
      <c r="AB36" s="211">
        <v>0.026524861</v>
      </c>
      <c r="AC36" s="211">
        <v>0.0285853</v>
      </c>
      <c r="AD36" s="211">
        <v>0.02965846</v>
      </c>
      <c r="AE36" s="211">
        <v>0.030046533</v>
      </c>
      <c r="AF36" s="211">
        <v>0.030228599</v>
      </c>
      <c r="AG36" s="211">
        <v>0.033775179</v>
      </c>
      <c r="AH36" s="211">
        <v>0.03314558</v>
      </c>
      <c r="AI36" s="211">
        <v>0.033958921</v>
      </c>
      <c r="AJ36" s="211">
        <v>0.033901232</v>
      </c>
      <c r="AK36" s="211">
        <v>0.034554757</v>
      </c>
      <c r="AL36" s="211">
        <v>0.032428293</v>
      </c>
      <c r="AM36" s="211">
        <v>0.033733064</v>
      </c>
      <c r="AN36" s="211">
        <v>0.0340954195902576</v>
      </c>
      <c r="AO36" s="211">
        <v>0.035665106150061</v>
      </c>
      <c r="AP36" s="211">
        <v>0.0363223197526788</v>
      </c>
      <c r="AQ36" s="211">
        <v>0.0369309295158195</v>
      </c>
      <c r="AR36" s="211">
        <v>0.0370501906894227</v>
      </c>
      <c r="AS36" s="211">
        <v>0.034304203517394</v>
      </c>
      <c r="AT36" s="211">
        <v>0.031798385737016</v>
      </c>
      <c r="AU36" s="211">
        <v>0.0304534147613144</v>
      </c>
      <c r="AV36" s="211">
        <v>0.0300417444566099</v>
      </c>
      <c r="AW36" s="211">
        <v>0.0297180795116608</v>
      </c>
      <c r="AX36" s="211">
        <v>0.0310592561445201</v>
      </c>
      <c r="AY36" s="211">
        <v>0.0324830061794759</v>
      </c>
      <c r="AZ36" s="211">
        <v>0.0354399765966657</v>
      </c>
      <c r="BA36" s="211">
        <v>0.0390334638365194</v>
      </c>
      <c r="BB36" s="211">
        <v>0.0435782231604369</v>
      </c>
      <c r="BC36" s="211">
        <v>0.0471869345837158</v>
      </c>
      <c r="BD36" s="211">
        <v>0.0399530647410574</v>
      </c>
      <c r="BE36" s="212">
        <v>0.0301339534898095</v>
      </c>
      <c r="BF36" s="79">
        <v>-0.247826906938857</v>
      </c>
      <c r="BG36" s="79">
        <v>0.023091561419144</v>
      </c>
      <c r="BH36" s="79">
        <v>1.73449421006293E-4</v>
      </c>
    </row>
    <row r="37" spans="8:8">
      <c r="A37" s="73" t="s">
        <v>125</v>
      </c>
      <c r="B37" s="211">
        <v>0.10267979</v>
      </c>
      <c r="C37" s="211">
        <v>0.114773583</v>
      </c>
      <c r="D37" s="211">
        <v>0.128504488</v>
      </c>
      <c r="E37" s="211">
        <v>0.142934461</v>
      </c>
      <c r="F37" s="211">
        <v>0.155352366</v>
      </c>
      <c r="G37" s="211">
        <v>0.174334963</v>
      </c>
      <c r="H37" s="211">
        <v>0.192575467</v>
      </c>
      <c r="I37" s="211">
        <v>0.211984108</v>
      </c>
      <c r="J37" s="211">
        <v>0.229720737</v>
      </c>
      <c r="K37" s="211">
        <v>0.227510334</v>
      </c>
      <c r="L37" s="211">
        <v>0.222534532</v>
      </c>
      <c r="M37" s="211">
        <v>0.226016945</v>
      </c>
      <c r="N37" s="211">
        <v>0.241042572</v>
      </c>
      <c r="O37" s="211">
        <v>0.258816792</v>
      </c>
      <c r="P37" s="211">
        <v>0.271662673</v>
      </c>
      <c r="Q37" s="211">
        <v>0.244698082</v>
      </c>
      <c r="R37" s="211">
        <v>0.217383442</v>
      </c>
      <c r="S37" s="211">
        <v>0.190288497</v>
      </c>
      <c r="T37" s="211">
        <v>0.17281637</v>
      </c>
      <c r="U37" s="211">
        <v>0.169945948</v>
      </c>
      <c r="V37" s="211">
        <v>0.16948107</v>
      </c>
      <c r="W37" s="211">
        <v>0.209226672</v>
      </c>
      <c r="X37" s="211">
        <v>0.183632821</v>
      </c>
      <c r="Y37" s="211">
        <v>0.166496596</v>
      </c>
      <c r="Z37" s="211">
        <v>0.171304045</v>
      </c>
      <c r="AA37" s="211">
        <v>0.190374426199232</v>
      </c>
      <c r="AB37" s="211">
        <v>0.20897201427079</v>
      </c>
      <c r="AC37" s="211">
        <v>0.21869131666819</v>
      </c>
      <c r="AD37" s="211">
        <v>0.221592290772705</v>
      </c>
      <c r="AE37" s="211">
        <v>0.241717058429321</v>
      </c>
      <c r="AF37" s="211">
        <v>0.246280752276436</v>
      </c>
      <c r="AG37" s="211">
        <v>0.259296292186981</v>
      </c>
      <c r="AH37" s="211">
        <v>0.281664124560165</v>
      </c>
      <c r="AI37" s="211">
        <v>0.315612418498116</v>
      </c>
      <c r="AJ37" s="211">
        <v>0.357290613393135</v>
      </c>
      <c r="AK37" s="211">
        <v>0.355505385807991</v>
      </c>
      <c r="AL37" s="211">
        <v>0.383071301249199</v>
      </c>
      <c r="AM37" s="211">
        <v>0.375600654956764</v>
      </c>
      <c r="AN37" s="211">
        <v>0.365828680104935</v>
      </c>
      <c r="AO37" s="211">
        <v>0.379042041611435</v>
      </c>
      <c r="AP37" s="211">
        <v>0.398979685921354</v>
      </c>
      <c r="AQ37" s="211">
        <v>0.398440399755998</v>
      </c>
      <c r="AR37" s="211">
        <v>0.404179446227475</v>
      </c>
      <c r="AS37" s="211">
        <v>0.385706935986316</v>
      </c>
      <c r="AT37" s="211">
        <v>0.339967568429081</v>
      </c>
      <c r="AU37" s="211">
        <v>0.323433307125616</v>
      </c>
      <c r="AV37" s="211">
        <v>0.300236720679444</v>
      </c>
      <c r="AW37" s="211">
        <v>0.284574748950135</v>
      </c>
      <c r="AX37" s="211">
        <v>0.285462403417918</v>
      </c>
      <c r="AY37" s="211">
        <v>0.282382694626312</v>
      </c>
      <c r="AZ37" s="211">
        <v>0.296615560789122</v>
      </c>
      <c r="BA37" s="211">
        <v>0.31013606508037</v>
      </c>
      <c r="BB37" s="211">
        <v>0.308061287564053</v>
      </c>
      <c r="BC37" s="211">
        <v>0.320247447078396</v>
      </c>
      <c r="BD37" s="211">
        <v>0.316697739027926</v>
      </c>
      <c r="BE37" s="212">
        <v>0.266147076262776</v>
      </c>
      <c r="BF37" s="79">
        <v>-0.161914135309394</v>
      </c>
      <c r="BG37" s="79">
        <v>-0.00706516471395346</v>
      </c>
      <c r="BH37" s="79">
        <v>0.00153192830459193</v>
      </c>
    </row>
    <row r="38" spans="8:8">
      <c r="A38" s="73" t="s">
        <v>126</v>
      </c>
      <c r="B38" s="211">
        <v>2.198657814</v>
      </c>
      <c r="C38" s="211">
        <v>2.424364863</v>
      </c>
      <c r="D38" s="211">
        <v>2.683313612</v>
      </c>
      <c r="E38" s="211">
        <v>2.958675598</v>
      </c>
      <c r="F38" s="211">
        <v>3.258973068</v>
      </c>
      <c r="G38" s="211">
        <v>3.686613041</v>
      </c>
      <c r="H38" s="211">
        <v>3.964934308</v>
      </c>
      <c r="I38" s="211">
        <v>4.162505854</v>
      </c>
      <c r="J38" s="211">
        <v>4.381269781</v>
      </c>
      <c r="K38" s="211">
        <v>4.262680779</v>
      </c>
      <c r="L38" s="211">
        <v>4.003465807</v>
      </c>
      <c r="M38" s="211">
        <v>4.183599175</v>
      </c>
      <c r="N38" s="211">
        <v>4.068319593</v>
      </c>
      <c r="O38" s="211">
        <v>4.272032464</v>
      </c>
      <c r="P38" s="211">
        <v>4.413400423</v>
      </c>
      <c r="Q38" s="211">
        <v>4.189972493</v>
      </c>
      <c r="R38" s="211">
        <v>4.09944503</v>
      </c>
      <c r="S38" s="211">
        <v>3.89270279</v>
      </c>
      <c r="T38" s="211">
        <v>3.792371186</v>
      </c>
      <c r="U38" s="211">
        <v>3.618316698</v>
      </c>
      <c r="V38" s="211">
        <v>3.599583229</v>
      </c>
      <c r="W38" s="211">
        <v>3.685811211</v>
      </c>
      <c r="X38" s="211">
        <v>3.84331888</v>
      </c>
      <c r="Y38" s="211">
        <v>3.912089349</v>
      </c>
      <c r="Z38" s="211">
        <v>4.025236124</v>
      </c>
      <c r="AA38" s="211">
        <v>4.059114568</v>
      </c>
      <c r="AB38" s="211">
        <v>4.084280944</v>
      </c>
      <c r="AC38" s="211">
        <v>4.141410253</v>
      </c>
      <c r="AD38" s="211">
        <v>4.03126656</v>
      </c>
      <c r="AE38" s="211">
        <v>4.018030413</v>
      </c>
      <c r="AF38" s="211">
        <v>4.154233188</v>
      </c>
      <c r="AG38" s="211">
        <v>4.082643617</v>
      </c>
      <c r="AH38" s="211">
        <v>4.122498729</v>
      </c>
      <c r="AI38" s="211">
        <v>4.11105097</v>
      </c>
      <c r="AJ38" s="211">
        <v>4.077092349</v>
      </c>
      <c r="AK38" s="211">
        <v>4.048929807</v>
      </c>
      <c r="AL38" s="211">
        <v>3.969372093</v>
      </c>
      <c r="AM38" s="211">
        <v>3.983139735</v>
      </c>
      <c r="AN38" s="211">
        <v>3.945157808</v>
      </c>
      <c r="AO38" s="211">
        <v>3.86071232687011</v>
      </c>
      <c r="AP38" s="211">
        <v>3.74207993221542</v>
      </c>
      <c r="AQ38" s="211">
        <v>3.73743820685563</v>
      </c>
      <c r="AR38" s="211">
        <v>3.62056292846467</v>
      </c>
      <c r="AS38" s="211">
        <v>3.40780189630009</v>
      </c>
      <c r="AT38" s="211">
        <v>3.15356964490727</v>
      </c>
      <c r="AU38" s="211">
        <v>3.07220830292321</v>
      </c>
      <c r="AV38" s="211">
        <v>2.98397030424513</v>
      </c>
      <c r="AW38" s="211">
        <v>2.77996933182631</v>
      </c>
      <c r="AX38" s="211">
        <v>2.54332936788843</v>
      </c>
      <c r="AY38" s="211">
        <v>2.41660442249001</v>
      </c>
      <c r="AZ38" s="211">
        <v>2.55759888093746</v>
      </c>
      <c r="BA38" s="211">
        <v>2.53724367711252</v>
      </c>
      <c r="BB38" s="211">
        <v>2.56930164179911</v>
      </c>
      <c r="BC38" s="211">
        <v>2.62918132120834</v>
      </c>
      <c r="BD38" s="211">
        <v>2.55258728030786</v>
      </c>
      <c r="BE38" s="212">
        <v>2.13352108702084</v>
      </c>
      <c r="BF38" s="79">
        <v>-0.166456790391617</v>
      </c>
      <c r="BG38" s="79">
        <v>-0.0209208155516368</v>
      </c>
      <c r="BH38" s="79">
        <v>0.0122804330130006</v>
      </c>
    </row>
    <row r="39" spans="8:8">
      <c r="A39" s="73" t="s">
        <v>127</v>
      </c>
      <c r="B39" s="211" t="s">
        <v>114</v>
      </c>
      <c r="C39" s="211" t="s">
        <v>114</v>
      </c>
      <c r="D39" s="211" t="s">
        <v>114</v>
      </c>
      <c r="E39" s="211" t="s">
        <v>114</v>
      </c>
      <c r="F39" s="211" t="s">
        <v>114</v>
      </c>
      <c r="G39" s="211" t="s">
        <v>114</v>
      </c>
      <c r="H39" s="211" t="s">
        <v>114</v>
      </c>
      <c r="I39" s="211" t="s">
        <v>114</v>
      </c>
      <c r="J39" s="211" t="s">
        <v>114</v>
      </c>
      <c r="K39" s="211" t="s">
        <v>114</v>
      </c>
      <c r="L39" s="211" t="s">
        <v>114</v>
      </c>
      <c r="M39" s="211" t="s">
        <v>114</v>
      </c>
      <c r="N39" s="211" t="s">
        <v>114</v>
      </c>
      <c r="O39" s="211" t="s">
        <v>114</v>
      </c>
      <c r="P39" s="211" t="s">
        <v>114</v>
      </c>
      <c r="Q39" s="211" t="s">
        <v>114</v>
      </c>
      <c r="R39" s="211" t="s">
        <v>114</v>
      </c>
      <c r="S39" s="211" t="s">
        <v>114</v>
      </c>
      <c r="T39" s="211" t="s">
        <v>114</v>
      </c>
      <c r="U39" s="211" t="s">
        <v>114</v>
      </c>
      <c r="V39" s="211">
        <v>0.244556597077272</v>
      </c>
      <c r="W39" s="211">
        <v>0.205813113641701</v>
      </c>
      <c r="X39" s="211">
        <v>0.167305353593525</v>
      </c>
      <c r="Y39" s="211">
        <v>0.150015903865194</v>
      </c>
      <c r="Z39" s="211">
        <v>0.149962512620873</v>
      </c>
      <c r="AA39" s="211">
        <v>0.141286273285002</v>
      </c>
      <c r="AB39" s="211">
        <v>0.136990512231907</v>
      </c>
      <c r="AC39" s="211">
        <v>0.10478229</v>
      </c>
      <c r="AD39" s="211">
        <v>0.0936517758263168</v>
      </c>
      <c r="AE39" s="211">
        <v>0.0887471079291182</v>
      </c>
      <c r="AF39" s="211">
        <v>0.0798683788147354</v>
      </c>
      <c r="AG39" s="211">
        <v>0.0840365759820595</v>
      </c>
      <c r="AH39" s="211">
        <v>0.0746141409995232</v>
      </c>
      <c r="AI39" s="211">
        <v>0.071262914663681</v>
      </c>
      <c r="AJ39" s="211">
        <v>0.066374386898674</v>
      </c>
      <c r="AK39" s="211">
        <v>0.0545010312381821</v>
      </c>
      <c r="AL39" s="211">
        <v>0.063577396145813</v>
      </c>
      <c r="AM39" s="211">
        <v>0.0631305777775459</v>
      </c>
      <c r="AN39" s="211">
        <v>0.0637197152622795</v>
      </c>
      <c r="AO39" s="211">
        <v>0.068392012436966</v>
      </c>
      <c r="AP39" s="211">
        <v>0.0724125670586853</v>
      </c>
      <c r="AQ39" s="211">
        <v>0.0681618996773297</v>
      </c>
      <c r="AR39" s="211">
        <v>0.0740341001586316</v>
      </c>
      <c r="AS39" s="211">
        <v>0.072678197600157</v>
      </c>
      <c r="AT39" s="211">
        <v>0.0662233113598794</v>
      </c>
      <c r="AU39" s="211">
        <v>0.0746622762296581</v>
      </c>
      <c r="AV39" s="211">
        <v>0.0685370745499315</v>
      </c>
      <c r="AW39" s="211">
        <v>0.068437326398273</v>
      </c>
      <c r="AX39" s="211">
        <v>0.0691723396308317</v>
      </c>
      <c r="AY39" s="211">
        <v>0.069556287154685</v>
      </c>
      <c r="AZ39" s="211">
        <v>0.0730123424081458</v>
      </c>
      <c r="BA39" s="211">
        <v>0.0753052722110328</v>
      </c>
      <c r="BB39" s="211">
        <v>0.0769205367768254</v>
      </c>
      <c r="BC39" s="211">
        <v>0.0716182125458592</v>
      </c>
      <c r="BD39" s="211">
        <v>0.079268347079</v>
      </c>
      <c r="BE39" s="212">
        <v>0.0713727693543742</v>
      </c>
      <c r="BF39" s="79">
        <v>-0.102065775171325</v>
      </c>
      <c r="BG39" s="79">
        <v>0.0181432607244771</v>
      </c>
      <c r="BH39" s="79">
        <v>4.1081783458378E-4</v>
      </c>
    </row>
    <row r="40" spans="8:8">
      <c r="A40" s="73" t="s">
        <v>128</v>
      </c>
      <c r="B40" s="211" t="s">
        <v>114</v>
      </c>
      <c r="C40" s="211" t="s">
        <v>114</v>
      </c>
      <c r="D40" s="211" t="s">
        <v>114</v>
      </c>
      <c r="E40" s="211" t="s">
        <v>114</v>
      </c>
      <c r="F40" s="211" t="s">
        <v>114</v>
      </c>
      <c r="G40" s="211" t="s">
        <v>114</v>
      </c>
      <c r="H40" s="211" t="s">
        <v>114</v>
      </c>
      <c r="I40" s="211" t="s">
        <v>114</v>
      </c>
      <c r="J40" s="211" t="s">
        <v>114</v>
      </c>
      <c r="K40" s="211" t="s">
        <v>114</v>
      </c>
      <c r="L40" s="211" t="s">
        <v>114</v>
      </c>
      <c r="M40" s="211" t="s">
        <v>114</v>
      </c>
      <c r="N40" s="211" t="s">
        <v>114</v>
      </c>
      <c r="O40" s="211" t="s">
        <v>114</v>
      </c>
      <c r="P40" s="211" t="s">
        <v>114</v>
      </c>
      <c r="Q40" s="211" t="s">
        <v>114</v>
      </c>
      <c r="R40" s="211" t="s">
        <v>114</v>
      </c>
      <c r="S40" s="211" t="s">
        <v>114</v>
      </c>
      <c r="T40" s="211" t="s">
        <v>114</v>
      </c>
      <c r="U40" s="211" t="s">
        <v>114</v>
      </c>
      <c r="V40" s="211">
        <v>0.368574950562899</v>
      </c>
      <c r="W40" s="211">
        <v>0.308400084050716</v>
      </c>
      <c r="X40" s="211">
        <v>0.33842362199512</v>
      </c>
      <c r="Y40" s="211">
        <v>0.325410427167676</v>
      </c>
      <c r="Z40" s="211">
        <v>0.333856957295938</v>
      </c>
      <c r="AA40" s="211">
        <v>0.319126080146158</v>
      </c>
      <c r="AB40" s="211">
        <v>0.351026841815537</v>
      </c>
      <c r="AC40" s="211">
        <v>0.184479662588076</v>
      </c>
      <c r="AD40" s="211">
        <v>0.160481950162602</v>
      </c>
      <c r="AE40" s="211">
        <v>0.14879467101897</v>
      </c>
      <c r="AF40" s="211">
        <v>0.134981344119241</v>
      </c>
      <c r="AG40" s="211">
        <v>0.140088593417344</v>
      </c>
      <c r="AH40" s="211">
        <v>0.138764313</v>
      </c>
      <c r="AI40" s="211">
        <v>0.159183853</v>
      </c>
      <c r="AJ40" s="211">
        <v>0.131060678</v>
      </c>
      <c r="AK40" s="211">
        <v>0.101018775</v>
      </c>
      <c r="AL40" s="211">
        <v>0.116315723</v>
      </c>
      <c r="AM40" s="211">
        <v>0.107683653</v>
      </c>
      <c r="AN40" s="211">
        <v>0.103124958</v>
      </c>
      <c r="AO40" s="211">
        <v>0.110513438935111</v>
      </c>
      <c r="AP40" s="211">
        <v>0.117952786166718</v>
      </c>
      <c r="AQ40" s="211">
        <v>0.118668279673844</v>
      </c>
      <c r="AR40" s="211">
        <v>0.116862452849714</v>
      </c>
      <c r="AS40" s="211">
        <v>0.127222586336123</v>
      </c>
      <c r="AT40" s="211">
        <v>0.109064459574243</v>
      </c>
      <c r="AU40" s="211">
        <v>0.1124020609</v>
      </c>
      <c r="AV40" s="211">
        <v>0.1086524204</v>
      </c>
      <c r="AW40" s="211">
        <v>0.1113018916</v>
      </c>
      <c r="AX40" s="211">
        <v>0.1081620569</v>
      </c>
      <c r="AY40" s="211">
        <v>0.1059844965</v>
      </c>
      <c r="AZ40" s="211">
        <v>0.1158678927</v>
      </c>
      <c r="BA40" s="211">
        <v>0.1259877085</v>
      </c>
      <c r="BB40" s="211">
        <v>0.1310381589</v>
      </c>
      <c r="BC40" s="211">
        <v>0.1382362852</v>
      </c>
      <c r="BD40" s="211">
        <v>0.138040755</v>
      </c>
      <c r="BE40" s="212">
        <v>0.12936195347392</v>
      </c>
      <c r="BF40" s="79">
        <v>-0.0654317595292127</v>
      </c>
      <c r="BG40" s="79">
        <v>0.0238407416572299</v>
      </c>
      <c r="BH40" s="79">
        <v>7.44600469960979E-4</v>
      </c>
    </row>
    <row r="41" spans="8:8">
      <c r="A41" s="73" t="s">
        <v>129</v>
      </c>
      <c r="B41" s="211">
        <v>0.035396509</v>
      </c>
      <c r="C41" s="211">
        <v>0.040282462</v>
      </c>
      <c r="D41" s="211">
        <v>0.044488958</v>
      </c>
      <c r="E41" s="211">
        <v>0.049109884</v>
      </c>
      <c r="F41" s="211">
        <v>0.054376347</v>
      </c>
      <c r="G41" s="211">
        <v>0.057683847</v>
      </c>
      <c r="H41" s="211">
        <v>0.060052555</v>
      </c>
      <c r="I41" s="211">
        <v>0.06306088</v>
      </c>
      <c r="J41" s="211">
        <v>0.070073803</v>
      </c>
      <c r="K41" s="211">
        <v>0.063017053</v>
      </c>
      <c r="L41" s="211">
        <v>0.056203595</v>
      </c>
      <c r="M41" s="211">
        <v>0.060865985</v>
      </c>
      <c r="N41" s="211">
        <v>0.059876398</v>
      </c>
      <c r="O41" s="211">
        <v>0.060299883</v>
      </c>
      <c r="P41" s="211">
        <v>0.055890781</v>
      </c>
      <c r="Q41" s="211">
        <v>0.046757626</v>
      </c>
      <c r="R41" s="211">
        <v>0.044934756</v>
      </c>
      <c r="S41" s="211">
        <v>0.04444752</v>
      </c>
      <c r="T41" s="211">
        <v>0.042330845</v>
      </c>
      <c r="U41" s="211">
        <v>0.042405673</v>
      </c>
      <c r="V41" s="211">
        <v>0.04506434</v>
      </c>
      <c r="W41" s="211">
        <v>0.049088054</v>
      </c>
      <c r="X41" s="211">
        <v>0.055642459</v>
      </c>
      <c r="Y41" s="211">
        <v>0.057116731</v>
      </c>
      <c r="Z41" s="211">
        <v>0.062771704</v>
      </c>
      <c r="AA41" s="211">
        <v>0.0688507842234497</v>
      </c>
      <c r="AB41" s="211">
        <v>0.0802192659102783</v>
      </c>
      <c r="AC41" s="211">
        <v>0.0825578992586975</v>
      </c>
      <c r="AD41" s="211">
        <v>0.082326096966156</v>
      </c>
      <c r="AE41" s="211">
        <v>0.0822327857926331</v>
      </c>
      <c r="AF41" s="211">
        <v>0.0770791208135071</v>
      </c>
      <c r="AG41" s="211">
        <v>0.0798354879078522</v>
      </c>
      <c r="AH41" s="211">
        <v>0.0833720587158814</v>
      </c>
      <c r="AI41" s="211">
        <v>0.0867277051014405</v>
      </c>
      <c r="AJ41" s="211">
        <v>0.0926619317971192</v>
      </c>
      <c r="AK41" s="211">
        <v>0.0993988882345204</v>
      </c>
      <c r="AL41" s="211">
        <v>0.105519517770369</v>
      </c>
      <c r="AM41" s="211">
        <v>0.107527719539041</v>
      </c>
      <c r="AN41" s="211">
        <v>0.115440661639658</v>
      </c>
      <c r="AO41" s="211">
        <v>0.130936985848673</v>
      </c>
      <c r="AP41" s="211">
        <v>0.134483970300282</v>
      </c>
      <c r="AQ41" s="211">
        <v>0.127880387987355</v>
      </c>
      <c r="AR41" s="211">
        <v>0.124470114128055</v>
      </c>
      <c r="AS41" s="211">
        <v>0.125457518775817</v>
      </c>
      <c r="AT41" s="211">
        <v>0.117450168164416</v>
      </c>
      <c r="AU41" s="211">
        <v>0.123001961143673</v>
      </c>
      <c r="AV41" s="211">
        <v>0.125602375970355</v>
      </c>
      <c r="AW41" s="211">
        <v>0.121200169896437</v>
      </c>
      <c r="AX41" s="211">
        <v>0.119187594443066</v>
      </c>
      <c r="AY41" s="211">
        <v>0.114888150698971</v>
      </c>
      <c r="AZ41" s="211">
        <v>0.112892796626767</v>
      </c>
      <c r="BA41" s="211">
        <v>0.112751497112911</v>
      </c>
      <c r="BB41" s="211">
        <v>0.117968478057621</v>
      </c>
      <c r="BC41" s="211">
        <v>0.124807125086006</v>
      </c>
      <c r="BD41" s="211">
        <v>0.126219512636</v>
      </c>
      <c r="BE41" s="212">
        <v>0.0992407028490479</v>
      </c>
      <c r="BF41" s="79">
        <v>-0.215893396188857</v>
      </c>
      <c r="BG41" s="79">
        <v>0.00722682960125653</v>
      </c>
      <c r="BH41" s="79">
        <v>5.71224165964348E-4</v>
      </c>
    </row>
    <row r="42" spans="8:8">
      <c r="A42" s="73" t="s">
        <v>130</v>
      </c>
      <c r="B42" s="211">
        <v>1.065256337</v>
      </c>
      <c r="C42" s="211">
        <v>1.155158762</v>
      </c>
      <c r="D42" s="211">
        <v>1.180680101</v>
      </c>
      <c r="E42" s="211">
        <v>1.273529229</v>
      </c>
      <c r="F42" s="211">
        <v>1.389014568</v>
      </c>
      <c r="G42" s="211">
        <v>1.544512768</v>
      </c>
      <c r="H42" s="211">
        <v>1.525641211</v>
      </c>
      <c r="I42" s="211">
        <v>1.701967316</v>
      </c>
      <c r="J42" s="211">
        <v>1.756535969</v>
      </c>
      <c r="K42" s="211">
        <v>1.505971619</v>
      </c>
      <c r="L42" s="211">
        <v>1.484948511</v>
      </c>
      <c r="M42" s="211">
        <v>1.671150364</v>
      </c>
      <c r="N42" s="211">
        <v>1.603869956</v>
      </c>
      <c r="O42" s="211">
        <v>1.63866038093781</v>
      </c>
      <c r="P42" s="211">
        <v>1.76559052071298</v>
      </c>
      <c r="Q42" s="211">
        <v>1.65123167198592</v>
      </c>
      <c r="R42" s="211">
        <v>1.53672459801182</v>
      </c>
      <c r="S42" s="211">
        <v>1.3430437397454</v>
      </c>
      <c r="T42" s="211">
        <v>1.27272418469372</v>
      </c>
      <c r="U42" s="211">
        <v>1.25642477123209</v>
      </c>
      <c r="V42" s="211">
        <v>1.27132515003733</v>
      </c>
      <c r="W42" s="211">
        <v>1.40964050921787</v>
      </c>
      <c r="X42" s="211">
        <v>1.41973944328912</v>
      </c>
      <c r="Y42" s="211">
        <v>1.50640551231231</v>
      </c>
      <c r="Z42" s="211">
        <v>1.48641251242032</v>
      </c>
      <c r="AA42" s="211">
        <v>1.54267130728214</v>
      </c>
      <c r="AB42" s="211">
        <v>1.48085912786301</v>
      </c>
      <c r="AC42" s="211">
        <v>1.55481063907946</v>
      </c>
      <c r="AD42" s="211">
        <v>1.53628935902256</v>
      </c>
      <c r="AE42" s="211">
        <v>1.5265995404593</v>
      </c>
      <c r="AF42" s="211">
        <v>1.61090930787915</v>
      </c>
      <c r="AG42" s="211">
        <v>1.61055553041128</v>
      </c>
      <c r="AH42" s="211">
        <v>1.67309429248285</v>
      </c>
      <c r="AI42" s="211">
        <v>1.69296049622172</v>
      </c>
      <c r="AJ42" s="211">
        <v>1.72545678135871</v>
      </c>
      <c r="AK42" s="211">
        <v>1.75025691415567</v>
      </c>
      <c r="AL42" s="211">
        <v>1.83498699668379</v>
      </c>
      <c r="AM42" s="211">
        <v>1.84338312464305</v>
      </c>
      <c r="AN42" s="211">
        <v>1.84611021375528</v>
      </c>
      <c r="AO42" s="211">
        <v>1.93111726273134</v>
      </c>
      <c r="AP42" s="211">
        <v>2.04992246531341</v>
      </c>
      <c r="AQ42" s="211">
        <v>2.04146127359723</v>
      </c>
      <c r="AR42" s="211">
        <v>2.10067252594235</v>
      </c>
      <c r="AS42" s="211">
        <v>1.99755539942681</v>
      </c>
      <c r="AT42" s="211">
        <v>1.90828015712831</v>
      </c>
      <c r="AU42" s="211">
        <v>1.94374608164621</v>
      </c>
      <c r="AV42" s="211">
        <v>1.96724504919809</v>
      </c>
      <c r="AW42" s="211">
        <v>1.86793781377963</v>
      </c>
      <c r="AX42" s="211">
        <v>1.77485402868514</v>
      </c>
      <c r="AY42" s="211">
        <v>1.69341139654976</v>
      </c>
      <c r="AZ42" s="211">
        <v>1.65310567642488</v>
      </c>
      <c r="BA42" s="211">
        <v>1.70590354253295</v>
      </c>
      <c r="BB42" s="211">
        <v>1.64121856041599</v>
      </c>
      <c r="BC42" s="211">
        <v>1.68230102458035</v>
      </c>
      <c r="BD42" s="211">
        <v>1.64244214395229</v>
      </c>
      <c r="BE42" s="212">
        <v>1.51491547515521</v>
      </c>
      <c r="BF42" s="79">
        <v>-0.0801646393463428</v>
      </c>
      <c r="BG42" s="79">
        <v>-0.0148898482503081</v>
      </c>
      <c r="BH42" s="79">
        <v>0.00871977227043916</v>
      </c>
    </row>
    <row r="43" spans="8:8">
      <c r="A43" s="73" t="s">
        <v>131</v>
      </c>
      <c r="B43" s="211" t="s">
        <v>114</v>
      </c>
      <c r="C43" s="211" t="s">
        <v>114</v>
      </c>
      <c r="D43" s="211" t="s">
        <v>114</v>
      </c>
      <c r="E43" s="211" t="s">
        <v>114</v>
      </c>
      <c r="F43" s="211" t="s">
        <v>114</v>
      </c>
      <c r="G43" s="211" t="s">
        <v>114</v>
      </c>
      <c r="H43" s="211" t="s">
        <v>114</v>
      </c>
      <c r="I43" s="211" t="s">
        <v>114</v>
      </c>
      <c r="J43" s="211" t="s">
        <v>114</v>
      </c>
      <c r="K43" s="211" t="s">
        <v>114</v>
      </c>
      <c r="L43" s="211" t="s">
        <v>114</v>
      </c>
      <c r="M43" s="211" t="s">
        <v>114</v>
      </c>
      <c r="N43" s="211" t="s">
        <v>114</v>
      </c>
      <c r="O43" s="211" t="s">
        <v>114</v>
      </c>
      <c r="P43" s="211" t="s">
        <v>114</v>
      </c>
      <c r="Q43" s="211" t="s">
        <v>114</v>
      </c>
      <c r="R43" s="211" t="s">
        <v>114</v>
      </c>
      <c r="S43" s="211" t="s">
        <v>114</v>
      </c>
      <c r="T43" s="211" t="s">
        <v>114</v>
      </c>
      <c r="U43" s="211" t="s">
        <v>114</v>
      </c>
      <c r="V43" s="211" t="s">
        <v>114</v>
      </c>
      <c r="W43" s="211" t="s">
        <v>114</v>
      </c>
      <c r="X43" s="211" t="s">
        <v>114</v>
      </c>
      <c r="Y43" s="211" t="s">
        <v>114</v>
      </c>
      <c r="Z43" s="211" t="s">
        <v>114</v>
      </c>
      <c r="AA43" s="211">
        <v>0.0458673365162392</v>
      </c>
      <c r="AB43" s="211">
        <v>0.0410626813929176</v>
      </c>
      <c r="AC43" s="211">
        <v>0.0442329553510914</v>
      </c>
      <c r="AD43" s="211">
        <v>0.0475802438367538</v>
      </c>
      <c r="AE43" s="211">
        <v>0.0369575243516271</v>
      </c>
      <c r="AF43" s="211">
        <v>0.0347591371099815</v>
      </c>
      <c r="AG43" s="211">
        <v>0.0528453396423802</v>
      </c>
      <c r="AH43" s="211">
        <v>0.0442997795252771</v>
      </c>
      <c r="AI43" s="211">
        <v>0.0398693254739838</v>
      </c>
      <c r="AJ43" s="211">
        <v>0.0398719444816876</v>
      </c>
      <c r="AK43" s="211">
        <v>0.0405667567484112</v>
      </c>
      <c r="AL43" s="211">
        <v>0.0332334810287314</v>
      </c>
      <c r="AM43" s="211">
        <v>0.0375271304558868</v>
      </c>
      <c r="AN43" s="211">
        <v>0.0363110514031391</v>
      </c>
      <c r="AO43" s="211">
        <v>0.0369947326147709</v>
      </c>
      <c r="AP43" s="211">
        <v>0.0380936640517826</v>
      </c>
      <c r="AQ43" s="211">
        <v>0.0400642402996616</v>
      </c>
      <c r="AR43" s="211">
        <v>0.0434649423689499</v>
      </c>
      <c r="AS43" s="211">
        <v>0.0391987221148281</v>
      </c>
      <c r="AT43" s="211">
        <v>0.0410147722505283</v>
      </c>
      <c r="AU43" s="211">
        <v>0.0395002952941895</v>
      </c>
      <c r="AV43" s="211">
        <v>0.0409275305930672</v>
      </c>
      <c r="AW43" s="211">
        <v>0.0395560247434044</v>
      </c>
      <c r="AX43" s="211">
        <v>0.0386065298749585</v>
      </c>
      <c r="AY43" s="211">
        <v>0.0383047026392947</v>
      </c>
      <c r="AZ43" s="211">
        <v>0.0410668185855713</v>
      </c>
      <c r="BA43" s="211">
        <v>0.0460901144688241</v>
      </c>
      <c r="BB43" s="211">
        <v>0.0438661266850351</v>
      </c>
      <c r="BC43" s="211">
        <v>0.042093581766</v>
      </c>
      <c r="BD43" s="211">
        <v>0.045780547963</v>
      </c>
      <c r="BE43" s="212">
        <v>0.0411733874960234</v>
      </c>
      <c r="BF43" s="79">
        <v>-0.10309304434369</v>
      </c>
      <c r="BG43" s="79">
        <v>0.0110533400431232</v>
      </c>
      <c r="BH43" s="79">
        <v>2.36991811395344E-4</v>
      </c>
    </row>
    <row r="44" spans="8:8">
      <c r="A44" s="73" t="s">
        <v>132</v>
      </c>
      <c r="B44" s="211">
        <v>0.217139473</v>
      </c>
      <c r="C44" s="211">
        <v>0.245104246</v>
      </c>
      <c r="D44" s="211">
        <v>0.253765336</v>
      </c>
      <c r="E44" s="211">
        <v>0.28226274</v>
      </c>
      <c r="F44" s="211">
        <v>0.310282721</v>
      </c>
      <c r="G44" s="211">
        <v>0.349284917</v>
      </c>
      <c r="H44" s="211">
        <v>0.345602885</v>
      </c>
      <c r="I44" s="211">
        <v>0.361988078</v>
      </c>
      <c r="J44" s="211">
        <v>0.367800071</v>
      </c>
      <c r="K44" s="211">
        <v>0.334648509</v>
      </c>
      <c r="L44" s="211">
        <v>0.346437908</v>
      </c>
      <c r="M44" s="211">
        <v>0.383187347</v>
      </c>
      <c r="N44" s="211">
        <v>0.377493713</v>
      </c>
      <c r="O44" s="211">
        <v>0.419962791</v>
      </c>
      <c r="P44" s="211">
        <v>0.417649941</v>
      </c>
      <c r="Q44" s="211">
        <v>0.40350419</v>
      </c>
      <c r="R44" s="211">
        <v>0.375060629</v>
      </c>
      <c r="S44" s="211">
        <v>0.360404171</v>
      </c>
      <c r="T44" s="211">
        <v>0.353924156</v>
      </c>
      <c r="U44" s="211">
        <v>0.367848828</v>
      </c>
      <c r="V44" s="211">
        <v>0.385973272</v>
      </c>
      <c r="W44" s="211">
        <v>0.413905896</v>
      </c>
      <c r="X44" s="211">
        <v>0.412541533</v>
      </c>
      <c r="Y44" s="211">
        <v>0.387335498</v>
      </c>
      <c r="Z44" s="211">
        <v>0.391812434</v>
      </c>
      <c r="AA44" s="211">
        <v>0.377056078756256</v>
      </c>
      <c r="AB44" s="211">
        <v>0.348898037966187</v>
      </c>
      <c r="AC44" s="211">
        <v>0.359436253564026</v>
      </c>
      <c r="AD44" s="211">
        <v>0.37976020798938</v>
      </c>
      <c r="AE44" s="211">
        <v>0.387483574668579</v>
      </c>
      <c r="AF44" s="211">
        <v>0.383104389751038</v>
      </c>
      <c r="AG44" s="211">
        <v>0.410254565392456</v>
      </c>
      <c r="AH44" s="211">
        <v>0.415845315924194</v>
      </c>
      <c r="AI44" s="211">
        <v>0.416646629253744</v>
      </c>
      <c r="AJ44" s="211">
        <v>0.41306704588732</v>
      </c>
      <c r="AK44" s="211">
        <v>0.382750502040222</v>
      </c>
      <c r="AL44" s="211">
        <v>0.43430854261919</v>
      </c>
      <c r="AM44" s="211">
        <v>0.420451985638763</v>
      </c>
      <c r="AN44" s="211">
        <v>0.434013037875698</v>
      </c>
      <c r="AO44" s="211">
        <v>0.424775707778292</v>
      </c>
      <c r="AP44" s="211">
        <v>0.423413214506892</v>
      </c>
      <c r="AQ44" s="211">
        <v>0.433045734763636</v>
      </c>
      <c r="AR44" s="211">
        <v>0.430431284384809</v>
      </c>
      <c r="AS44" s="211">
        <v>0.42434805847645</v>
      </c>
      <c r="AT44" s="211">
        <v>0.428475771190339</v>
      </c>
      <c r="AU44" s="211">
        <v>0.437777568189034</v>
      </c>
      <c r="AV44" s="211">
        <v>0.430284597741496</v>
      </c>
      <c r="AW44" s="211">
        <v>0.420382897621292</v>
      </c>
      <c r="AX44" s="211">
        <v>0.435269067773483</v>
      </c>
      <c r="AY44" s="211">
        <v>0.413595024256365</v>
      </c>
      <c r="AZ44" s="211">
        <v>0.418081711038235</v>
      </c>
      <c r="BA44" s="211">
        <v>0.398995098384006</v>
      </c>
      <c r="BB44" s="211">
        <v>0.395188250029864</v>
      </c>
      <c r="BC44" s="211">
        <v>0.411786884113307</v>
      </c>
      <c r="BD44" s="211">
        <v>0.392276536603485</v>
      </c>
      <c r="BE44" s="212">
        <v>0.373995203571245</v>
      </c>
      <c r="BF44" s="79">
        <v>-0.0492080867692894</v>
      </c>
      <c r="BG44" s="79">
        <v>-0.00878787406652992</v>
      </c>
      <c r="BH44" s="79">
        <v>0.00215269634435787</v>
      </c>
    </row>
    <row r="45" spans="8:8">
      <c r="A45" s="73" t="s">
        <v>133</v>
      </c>
      <c r="B45" s="211">
        <v>0.23192913</v>
      </c>
      <c r="C45" s="211">
        <v>0.2412307</v>
      </c>
      <c r="D45" s="211">
        <v>0.26179332</v>
      </c>
      <c r="E45" s="211">
        <v>0.32755709</v>
      </c>
      <c r="F45" s="211">
        <v>0.3602809</v>
      </c>
      <c r="G45" s="211">
        <v>0.38103695</v>
      </c>
      <c r="H45" s="211">
        <v>0.404009248</v>
      </c>
      <c r="I45" s="211">
        <v>0.453447888</v>
      </c>
      <c r="J45" s="211">
        <v>0.503023145</v>
      </c>
      <c r="K45" s="211">
        <v>0.529728892</v>
      </c>
      <c r="L45" s="211">
        <v>0.576622076</v>
      </c>
      <c r="M45" s="211">
        <v>0.636488141</v>
      </c>
      <c r="N45" s="211">
        <v>0.681106731</v>
      </c>
      <c r="O45" s="211">
        <v>0.728365927</v>
      </c>
      <c r="P45" s="211">
        <v>0.742670452</v>
      </c>
      <c r="Q45" s="211">
        <v>0.733496494</v>
      </c>
      <c r="R45" s="211">
        <v>0.687730115</v>
      </c>
      <c r="S45" s="211">
        <v>0.649357419</v>
      </c>
      <c r="T45" s="211">
        <v>0.671211559</v>
      </c>
      <c r="U45" s="211">
        <v>0.688951569</v>
      </c>
      <c r="V45" s="211">
        <v>0.70047644</v>
      </c>
      <c r="W45" s="211">
        <v>0.72353745</v>
      </c>
      <c r="X45" s="211">
        <v>0.732890325</v>
      </c>
      <c r="Y45" s="211">
        <v>0.750747706</v>
      </c>
      <c r="Z45" s="211">
        <v>0.745574072</v>
      </c>
      <c r="AA45" s="211">
        <v>0.683118424</v>
      </c>
      <c r="AB45" s="211">
        <v>0.645118231</v>
      </c>
      <c r="AC45" s="211">
        <v>0.589575321</v>
      </c>
      <c r="AD45" s="211">
        <v>0.608172347</v>
      </c>
      <c r="AE45" s="211">
        <v>0.641354963</v>
      </c>
      <c r="AF45" s="211">
        <v>0.649632279</v>
      </c>
      <c r="AG45" s="211">
        <v>0.758926759984643</v>
      </c>
      <c r="AH45" s="211">
        <v>0.790980064938096</v>
      </c>
      <c r="AI45" s="211">
        <v>0.899571229048208</v>
      </c>
      <c r="AJ45" s="211">
        <v>0.942326617160487</v>
      </c>
      <c r="AK45" s="211">
        <v>0.866272961118819</v>
      </c>
      <c r="AL45" s="211">
        <v>0.846286721982242</v>
      </c>
      <c r="AM45" s="211">
        <v>0.862554616134486</v>
      </c>
      <c r="AN45" s="211">
        <v>0.876109574675873</v>
      </c>
      <c r="AO45" s="211">
        <v>0.936209252233564</v>
      </c>
      <c r="AP45" s="211">
        <v>0.968219239004972</v>
      </c>
      <c r="AQ45" s="211">
        <v>1.04957162451639</v>
      </c>
      <c r="AR45" s="211">
        <v>1.08648622988862</v>
      </c>
      <c r="AS45" s="211">
        <v>1.11482613004982</v>
      </c>
      <c r="AT45" s="211">
        <v>1.10255675389216</v>
      </c>
      <c r="AU45" s="211">
        <v>1.16297835119672</v>
      </c>
      <c r="AV45" s="211">
        <v>1.15837408719672</v>
      </c>
      <c r="AW45" s="211">
        <v>1.11486629163836</v>
      </c>
      <c r="AX45" s="211">
        <v>1.03671814219672</v>
      </c>
      <c r="AY45" s="211">
        <v>1.04071083519672</v>
      </c>
      <c r="AZ45" s="211">
        <v>1.08826088619672</v>
      </c>
      <c r="BA45" s="211">
        <v>1.19597266063836</v>
      </c>
      <c r="BB45" s="211">
        <v>1.29801943</v>
      </c>
      <c r="BC45" s="211">
        <v>1.33142587230393</v>
      </c>
      <c r="BD45" s="211">
        <v>1.35711597076071</v>
      </c>
      <c r="BE45" s="212">
        <v>1.28229028303119</v>
      </c>
      <c r="BF45" s="79">
        <v>-0.0577174057196373</v>
      </c>
      <c r="BG45" s="79">
        <v>0.0209902639991213</v>
      </c>
      <c r="BH45" s="79">
        <v>0.00738079413406438</v>
      </c>
    </row>
    <row r="46" spans="8:8">
      <c r="A46" s="73" t="s">
        <v>134</v>
      </c>
      <c r="B46" s="211">
        <v>0.109906248</v>
      </c>
      <c r="C46" s="211">
        <v>0.11265312</v>
      </c>
      <c r="D46" s="211">
        <v>0.124286767</v>
      </c>
      <c r="E46" s="211">
        <v>0.133332579</v>
      </c>
      <c r="F46" s="211">
        <v>0.139927025</v>
      </c>
      <c r="G46" s="211">
        <v>0.193302370262</v>
      </c>
      <c r="H46" s="211">
        <v>0.21933290801</v>
      </c>
      <c r="I46" s="211">
        <v>0.238573814531</v>
      </c>
      <c r="J46" s="211">
        <v>0.262275156745</v>
      </c>
      <c r="K46" s="211">
        <v>0.279557084878</v>
      </c>
      <c r="L46" s="211">
        <v>0.292780443222</v>
      </c>
      <c r="M46" s="211">
        <v>0.306680170619</v>
      </c>
      <c r="N46" s="211">
        <v>0.30342516607</v>
      </c>
      <c r="O46" s="211">
        <v>0.314465840788</v>
      </c>
      <c r="P46" s="211">
        <v>0.336346310958</v>
      </c>
      <c r="Q46" s="211">
        <v>0.360046014204</v>
      </c>
      <c r="R46" s="211">
        <v>0.381639866973</v>
      </c>
      <c r="S46" s="211">
        <v>0.399638792921</v>
      </c>
      <c r="T46" s="211">
        <v>0.403340320374</v>
      </c>
      <c r="U46" s="211">
        <v>0.402498179389</v>
      </c>
      <c r="V46" s="211">
        <v>0.389964455715</v>
      </c>
      <c r="W46" s="211">
        <v>0.415663919653</v>
      </c>
      <c r="X46" s="211">
        <v>0.403847055317</v>
      </c>
      <c r="Y46" s="211">
        <v>0.422876711517</v>
      </c>
      <c r="Z46" s="211">
        <v>0.532439790893</v>
      </c>
      <c r="AA46" s="211">
        <v>0.489784390447234</v>
      </c>
      <c r="AB46" s="211">
        <v>0.510884601582055</v>
      </c>
      <c r="AC46" s="211">
        <v>0.563070804138208</v>
      </c>
      <c r="AD46" s="211">
        <v>0.53186540864853</v>
      </c>
      <c r="AE46" s="211">
        <v>0.530712903523892</v>
      </c>
      <c r="AF46" s="211">
        <v>0.598849816086721</v>
      </c>
      <c r="AG46" s="211">
        <v>0.569832181522411</v>
      </c>
      <c r="AH46" s="211">
        <v>0.610575571617986</v>
      </c>
      <c r="AI46" s="211">
        <v>0.669350584844009</v>
      </c>
      <c r="AJ46" s="211">
        <v>0.692846614053736</v>
      </c>
      <c r="AK46" s="211">
        <v>0.679362284734566</v>
      </c>
      <c r="AL46" s="211">
        <v>0.678317916629061</v>
      </c>
      <c r="AM46" s="211">
        <v>0.700517269709956</v>
      </c>
      <c r="AN46" s="211">
        <v>0.656820910923351</v>
      </c>
      <c r="AO46" s="211">
        <v>0.666606024791903</v>
      </c>
      <c r="AP46" s="211">
        <v>0.688262040146551</v>
      </c>
      <c r="AQ46" s="211">
        <v>0.609417133608738</v>
      </c>
      <c r="AR46" s="211">
        <v>0.618406376536543</v>
      </c>
      <c r="AS46" s="211">
        <v>0.597709009548911</v>
      </c>
      <c r="AT46" s="211">
        <v>0.553677098563612</v>
      </c>
      <c r="AU46" s="211">
        <v>0.541673942140083</v>
      </c>
      <c r="AV46" s="211">
        <v>0.50880112130085</v>
      </c>
      <c r="AW46" s="211">
        <v>0.463299273272905</v>
      </c>
      <c r="AX46" s="211">
        <v>0.47831780123229</v>
      </c>
      <c r="AY46" s="211">
        <v>0.486417620819552</v>
      </c>
      <c r="AZ46" s="211">
        <v>0.482086231265932</v>
      </c>
      <c r="BA46" s="211">
        <v>0.491454098002392</v>
      </c>
      <c r="BB46" s="211">
        <v>0.489701674605932</v>
      </c>
      <c r="BC46" s="211">
        <v>0.486933376933172</v>
      </c>
      <c r="BD46" s="211">
        <v>0.502253241438915</v>
      </c>
      <c r="BE46" s="212">
        <v>0.410952773340154</v>
      </c>
      <c r="BF46" s="79">
        <v>-0.184017308915833</v>
      </c>
      <c r="BG46" s="79">
        <v>-0.00970036543891517</v>
      </c>
      <c r="BH46" s="79">
        <v>0.00236542213489792</v>
      </c>
    </row>
    <row r="47" spans="8:8">
      <c r="A47" s="73" t="s">
        <v>135</v>
      </c>
      <c r="B47" s="211">
        <v>0.30440307</v>
      </c>
      <c r="C47" s="211">
        <v>0.31729449</v>
      </c>
      <c r="D47" s="211">
        <v>0.35955504</v>
      </c>
      <c r="E47" s="211">
        <v>0.37919973</v>
      </c>
      <c r="F47" s="211">
        <v>0.42273641</v>
      </c>
      <c r="G47" s="211">
        <v>0.45815974</v>
      </c>
      <c r="H47" s="211">
        <v>0.465443375</v>
      </c>
      <c r="I47" s="211">
        <v>0.49683079</v>
      </c>
      <c r="J47" s="211">
        <v>0.558908563</v>
      </c>
      <c r="K47" s="211">
        <v>0.514625664</v>
      </c>
      <c r="L47" s="211">
        <v>0.585093337</v>
      </c>
      <c r="M47" s="211">
        <v>0.652791711</v>
      </c>
      <c r="N47" s="211">
        <v>0.705248113</v>
      </c>
      <c r="O47" s="211">
        <v>0.784352562</v>
      </c>
      <c r="P47" s="211">
        <v>0.834346056</v>
      </c>
      <c r="Q47" s="211">
        <v>0.789808929</v>
      </c>
      <c r="R47" s="211">
        <v>0.708018624</v>
      </c>
      <c r="S47" s="211">
        <v>0.697507973</v>
      </c>
      <c r="T47" s="211">
        <v>0.6231944</v>
      </c>
      <c r="U47" s="211">
        <v>0.596531785</v>
      </c>
      <c r="V47" s="211">
        <v>0.637847688</v>
      </c>
      <c r="W47" s="211">
        <v>0.683636143</v>
      </c>
      <c r="X47" s="211">
        <v>0.753502073</v>
      </c>
      <c r="Y47" s="211">
        <v>0.706205488</v>
      </c>
      <c r="Z47" s="211">
        <v>0.728203085</v>
      </c>
      <c r="AA47" s="211">
        <v>0.79206481</v>
      </c>
      <c r="AB47" s="211">
        <v>0.657471029</v>
      </c>
      <c r="AC47" s="211">
        <v>0.538357945</v>
      </c>
      <c r="AD47" s="211">
        <v>0.510372689</v>
      </c>
      <c r="AE47" s="211">
        <v>0.473543025</v>
      </c>
      <c r="AF47" s="211">
        <v>0.571697792</v>
      </c>
      <c r="AG47" s="211">
        <v>0.548124571</v>
      </c>
      <c r="AH47" s="211">
        <v>0.573295152</v>
      </c>
      <c r="AI47" s="211">
        <v>0.502634288</v>
      </c>
      <c r="AJ47" s="211">
        <v>0.399244156</v>
      </c>
      <c r="AK47" s="211">
        <v>0.419467208</v>
      </c>
      <c r="AL47" s="211">
        <v>0.447018329</v>
      </c>
      <c r="AM47" s="211">
        <v>0.450891441</v>
      </c>
      <c r="AN47" s="211">
        <v>0.400353547</v>
      </c>
      <c r="AO47" s="211">
        <v>0.458829717</v>
      </c>
      <c r="AP47" s="211">
        <v>0.443675569</v>
      </c>
      <c r="AQ47" s="211">
        <v>0.43781177</v>
      </c>
      <c r="AR47" s="211">
        <v>0.438837423760095</v>
      </c>
      <c r="AS47" s="211">
        <v>0.436411294677925</v>
      </c>
      <c r="AT47" s="211">
        <v>0.38834530819788</v>
      </c>
      <c r="AU47" s="211">
        <v>0.370409137</v>
      </c>
      <c r="AV47" s="211">
        <v>0.380542868</v>
      </c>
      <c r="AW47" s="211">
        <v>0.383047567</v>
      </c>
      <c r="AX47" s="211">
        <v>0.349515405</v>
      </c>
      <c r="AY47" s="211">
        <v>0.375094657</v>
      </c>
      <c r="AZ47" s="211">
        <v>0.381344217</v>
      </c>
      <c r="BA47" s="211">
        <v>0.399292774</v>
      </c>
      <c r="BB47" s="211">
        <v>0.417987645</v>
      </c>
      <c r="BC47" s="211">
        <v>0.429628616356083</v>
      </c>
      <c r="BD47" s="211">
        <v>0.445512993409449</v>
      </c>
      <c r="BE47" s="212">
        <v>0.438330233920251</v>
      </c>
      <c r="BF47" s="79">
        <v>-0.0188106367336447</v>
      </c>
      <c r="BG47" s="79">
        <v>0.0138278827635658</v>
      </c>
      <c r="BH47" s="79">
        <v>0.00252300533047318</v>
      </c>
    </row>
    <row r="48" spans="8:8">
      <c r="A48" s="73" t="s">
        <v>136</v>
      </c>
      <c r="B48" s="211">
        <v>0.097369556</v>
      </c>
      <c r="C48" s="211">
        <v>0.107463348</v>
      </c>
      <c r="D48" s="211">
        <v>0.119567279</v>
      </c>
      <c r="E48" s="211">
        <v>0.132130303</v>
      </c>
      <c r="F48" s="211">
        <v>0.141745501</v>
      </c>
      <c r="G48" s="211">
        <v>0.170342716</v>
      </c>
      <c r="H48" s="211">
        <v>0.187589142</v>
      </c>
      <c r="I48" s="211">
        <v>0.205199351</v>
      </c>
      <c r="J48" s="211">
        <v>0.230739159</v>
      </c>
      <c r="K48" s="211">
        <v>0.236587767</v>
      </c>
      <c r="L48" s="211">
        <v>0.260997375</v>
      </c>
      <c r="M48" s="211">
        <v>0.275899483</v>
      </c>
      <c r="N48" s="211">
        <v>0.28866751</v>
      </c>
      <c r="O48" s="211">
        <v>0.298722887</v>
      </c>
      <c r="P48" s="211">
        <v>0.303605398</v>
      </c>
      <c r="Q48" s="211">
        <v>0.282360146</v>
      </c>
      <c r="R48" s="211">
        <v>0.278444272</v>
      </c>
      <c r="S48" s="211">
        <v>0.2550527</v>
      </c>
      <c r="T48" s="211">
        <v>0.249702225</v>
      </c>
      <c r="U48" s="211">
        <v>0.265479763</v>
      </c>
      <c r="V48" s="211">
        <v>0.263604322</v>
      </c>
      <c r="W48" s="211">
        <v>0.255141191</v>
      </c>
      <c r="X48" s="211">
        <v>0.249663609</v>
      </c>
      <c r="Y48" s="211">
        <v>0.244038607</v>
      </c>
      <c r="Z48" s="211">
        <v>0.241882736</v>
      </c>
      <c r="AA48" s="211">
        <v>0.210215451</v>
      </c>
      <c r="AB48" s="211">
        <v>0.184653445</v>
      </c>
      <c r="AC48" s="211">
        <v>0.167985492</v>
      </c>
      <c r="AD48" s="211">
        <v>0.1390215</v>
      </c>
      <c r="AE48" s="211">
        <v>0.14399548</v>
      </c>
      <c r="AF48" s="211">
        <v>0.139965434</v>
      </c>
      <c r="AG48" s="211">
        <v>0.145993298</v>
      </c>
      <c r="AH48" s="211">
        <v>0.145809188</v>
      </c>
      <c r="AI48" s="211">
        <v>0.163334582</v>
      </c>
      <c r="AJ48" s="211">
        <v>0.148085348</v>
      </c>
      <c r="AK48" s="211">
        <v>0.147114074</v>
      </c>
      <c r="AL48" s="211">
        <v>0.136304862827408</v>
      </c>
      <c r="AM48" s="211">
        <v>0.151879330816418</v>
      </c>
      <c r="AN48" s="211">
        <v>0.143337549212669</v>
      </c>
      <c r="AO48" s="211">
        <v>0.136850316606335</v>
      </c>
      <c r="AP48" s="211">
        <v>0.163998194944408</v>
      </c>
      <c r="AQ48" s="211">
        <v>0.145932132095107</v>
      </c>
      <c r="AR48" s="211">
        <v>0.154025734823212</v>
      </c>
      <c r="AS48" s="211">
        <v>0.166105697416004</v>
      </c>
      <c r="AT48" s="211">
        <v>0.156142630651909</v>
      </c>
      <c r="AU48" s="211">
        <v>0.163630430158569</v>
      </c>
      <c r="AV48" s="211">
        <v>0.161011065</v>
      </c>
      <c r="AW48" s="211">
        <v>0.149268453</v>
      </c>
      <c r="AX48" s="211">
        <v>0.149452913</v>
      </c>
      <c r="AY48" s="211">
        <v>0.138611063</v>
      </c>
      <c r="AZ48" s="211">
        <v>0.149980822</v>
      </c>
      <c r="BA48" s="211">
        <v>0.156055609</v>
      </c>
      <c r="BB48" s="211">
        <v>0.175600842</v>
      </c>
      <c r="BC48" s="211">
        <v>0.178054485</v>
      </c>
      <c r="BD48" s="211">
        <v>0.169263728</v>
      </c>
      <c r="BE48" s="212">
        <v>0.159812090790863</v>
      </c>
      <c r="BF48" s="79">
        <v>-0.0584193812979388</v>
      </c>
      <c r="BG48" s="79">
        <v>0.00810145367367832</v>
      </c>
      <c r="BH48" s="79">
        <v>9.19869828127736E-4</v>
      </c>
    </row>
    <row r="49" spans="8:8">
      <c r="A49" s="73" t="s">
        <v>137</v>
      </c>
      <c r="B49" s="211" t="s">
        <v>114</v>
      </c>
      <c r="C49" s="211" t="s">
        <v>114</v>
      </c>
      <c r="D49" s="211" t="s">
        <v>114</v>
      </c>
      <c r="E49" s="211" t="s">
        <v>114</v>
      </c>
      <c r="F49" s="211" t="s">
        <v>114</v>
      </c>
      <c r="G49" s="211" t="s">
        <v>114</v>
      </c>
      <c r="H49" s="211" t="s">
        <v>114</v>
      </c>
      <c r="I49" s="211" t="s">
        <v>114</v>
      </c>
      <c r="J49" s="211" t="s">
        <v>114</v>
      </c>
      <c r="K49" s="211" t="s">
        <v>114</v>
      </c>
      <c r="L49" s="211" t="s">
        <v>114</v>
      </c>
      <c r="M49" s="211" t="s">
        <v>114</v>
      </c>
      <c r="N49" s="211" t="s">
        <v>114</v>
      </c>
      <c r="O49" s="211" t="s">
        <v>114</v>
      </c>
      <c r="P49" s="211" t="s">
        <v>114</v>
      </c>
      <c r="Q49" s="211" t="s">
        <v>114</v>
      </c>
      <c r="R49" s="211" t="s">
        <v>114</v>
      </c>
      <c r="S49" s="211" t="s">
        <v>114</v>
      </c>
      <c r="T49" s="211" t="s">
        <v>114</v>
      </c>
      <c r="U49" s="211" t="s">
        <v>114</v>
      </c>
      <c r="V49" s="211" t="s">
        <v>114</v>
      </c>
      <c r="W49" s="211" t="s">
        <v>114</v>
      </c>
      <c r="X49" s="211" t="s">
        <v>114</v>
      </c>
      <c r="Y49" s="211" t="s">
        <v>114</v>
      </c>
      <c r="Z49" s="211" t="s">
        <v>114</v>
      </c>
      <c r="AA49" s="211">
        <v>0.0725980582269898</v>
      </c>
      <c r="AB49" s="211">
        <v>0.0701943639087525</v>
      </c>
      <c r="AC49" s="211">
        <v>0.0681279211292419</v>
      </c>
      <c r="AD49" s="211">
        <v>0.0819176582203674</v>
      </c>
      <c r="AE49" s="211">
        <v>0.0886403690567017</v>
      </c>
      <c r="AF49" s="211">
        <v>0.0960999375971069</v>
      </c>
      <c r="AG49" s="211">
        <v>0.111021938877563</v>
      </c>
      <c r="AH49" s="211">
        <v>0.111109950888458</v>
      </c>
      <c r="AI49" s="211">
        <v>0.106527892286743</v>
      </c>
      <c r="AJ49" s="211">
        <v>0.107005705636322</v>
      </c>
      <c r="AK49" s="211">
        <v>0.101413869343506</v>
      </c>
      <c r="AL49" s="211">
        <v>0.10573713189357</v>
      </c>
      <c r="AM49" s="211">
        <v>0.102712329420929</v>
      </c>
      <c r="AN49" s="211">
        <v>0.104079998387802</v>
      </c>
      <c r="AO49" s="211">
        <v>0.107488634252014</v>
      </c>
      <c r="AP49" s="211">
        <v>0.109161722319496</v>
      </c>
      <c r="AQ49" s="211">
        <v>0.114351778147671</v>
      </c>
      <c r="AR49" s="211">
        <v>0.112879648223865</v>
      </c>
      <c r="AS49" s="211">
        <v>0.130955464654633</v>
      </c>
      <c r="AT49" s="211">
        <v>0.111419721017025</v>
      </c>
      <c r="AU49" s="211">
        <v>0.111837370786543</v>
      </c>
      <c r="AV49" s="211">
        <v>0.111411074758715</v>
      </c>
      <c r="AW49" s="211">
        <v>0.109093914488791</v>
      </c>
      <c r="AX49" s="211">
        <v>0.103168739153723</v>
      </c>
      <c r="AY49" s="211">
        <v>0.102030693355452</v>
      </c>
      <c r="AZ49" s="211">
        <v>0.100508543330204</v>
      </c>
      <c r="BA49" s="211">
        <v>0.107874380919666</v>
      </c>
      <c r="BB49" s="211">
        <v>0.110468828831589</v>
      </c>
      <c r="BC49" s="211">
        <v>0.113554468064166</v>
      </c>
      <c r="BD49" s="211">
        <v>0.108237274767</v>
      </c>
      <c r="BE49" s="212">
        <v>0.0846981159371508</v>
      </c>
      <c r="BF49" s="79">
        <v>-0.219615418979591</v>
      </c>
      <c r="BG49" s="79">
        <v>-0.00289365876011449</v>
      </c>
      <c r="BH49" s="79">
        <v>4.87517815230939E-4</v>
      </c>
    </row>
    <row r="50" spans="8:8">
      <c r="A50" s="73" t="s">
        <v>138</v>
      </c>
      <c r="B50" s="211">
        <v>0.598972917</v>
      </c>
      <c r="C50" s="211">
        <v>0.708600324</v>
      </c>
      <c r="D50" s="211">
        <v>0.858528384</v>
      </c>
      <c r="E50" s="211">
        <v>0.911882162</v>
      </c>
      <c r="F50" s="211">
        <v>1.038172501</v>
      </c>
      <c r="G50" s="211">
        <v>1.184348682</v>
      </c>
      <c r="H50" s="211">
        <v>1.303595892</v>
      </c>
      <c r="I50" s="211">
        <v>1.374532674</v>
      </c>
      <c r="J50" s="211">
        <v>1.651058749</v>
      </c>
      <c r="K50" s="211">
        <v>1.730668943</v>
      </c>
      <c r="L50" s="211">
        <v>1.799657132</v>
      </c>
      <c r="M50" s="211">
        <v>2.041301699</v>
      </c>
      <c r="N50" s="211">
        <v>1.927277615</v>
      </c>
      <c r="O50" s="211">
        <v>1.98463836</v>
      </c>
      <c r="P50" s="211">
        <v>2.103503922</v>
      </c>
      <c r="Q50" s="211">
        <v>2.227206117</v>
      </c>
      <c r="R50" s="211">
        <v>2.15654011</v>
      </c>
      <c r="S50" s="211">
        <v>2.038633106</v>
      </c>
      <c r="T50" s="211">
        <v>2.0427513</v>
      </c>
      <c r="U50" s="211">
        <v>1.926651479</v>
      </c>
      <c r="V50" s="211">
        <v>1.854794633</v>
      </c>
      <c r="W50" s="211">
        <v>1.837722676</v>
      </c>
      <c r="X50" s="211">
        <v>1.929948033</v>
      </c>
      <c r="Y50" s="211">
        <v>1.975966365</v>
      </c>
      <c r="Z50" s="211">
        <v>2.070644348</v>
      </c>
      <c r="AA50" s="211">
        <v>2.00376005006934</v>
      </c>
      <c r="AB50" s="211">
        <v>2.04713524493066</v>
      </c>
      <c r="AC50" s="211">
        <v>2.29448857613867</v>
      </c>
      <c r="AD50" s="211">
        <v>2.18841520013867</v>
      </c>
      <c r="AE50" s="211">
        <v>2.298760306</v>
      </c>
      <c r="AF50" s="211">
        <v>2.44535054113867</v>
      </c>
      <c r="AG50" s="211">
        <v>2.5113033696493</v>
      </c>
      <c r="AH50" s="211">
        <v>2.60941549318355</v>
      </c>
      <c r="AI50" s="211">
        <v>2.82815798505177</v>
      </c>
      <c r="AJ50" s="211">
        <v>2.92654407413658</v>
      </c>
      <c r="AK50" s="211">
        <v>2.96501954396206</v>
      </c>
      <c r="AL50" s="211">
        <v>3.08934876260586</v>
      </c>
      <c r="AM50" s="211">
        <v>3.11487198790117</v>
      </c>
      <c r="AN50" s="211">
        <v>3.18857559045896</v>
      </c>
      <c r="AO50" s="211">
        <v>3.26378549018223</v>
      </c>
      <c r="AP50" s="211">
        <v>3.29191908023924</v>
      </c>
      <c r="AQ50" s="211">
        <v>3.31375424096867</v>
      </c>
      <c r="AR50" s="211">
        <v>3.33826902026511</v>
      </c>
      <c r="AS50" s="211">
        <v>3.22259588654855</v>
      </c>
      <c r="AT50" s="211">
        <v>3.02351301924003</v>
      </c>
      <c r="AU50" s="211">
        <v>2.94235223344269</v>
      </c>
      <c r="AV50" s="211">
        <v>2.80798991026348</v>
      </c>
      <c r="AW50" s="211">
        <v>2.62464430452247</v>
      </c>
      <c r="AX50" s="211">
        <v>2.46700604987652</v>
      </c>
      <c r="AY50" s="211">
        <v>2.46056600488747</v>
      </c>
      <c r="AZ50" s="211">
        <v>2.5434828407207</v>
      </c>
      <c r="BA50" s="211">
        <v>2.62876193653956</v>
      </c>
      <c r="BB50" s="211">
        <v>2.64235007689143</v>
      </c>
      <c r="BC50" s="211">
        <v>2.6930054546157</v>
      </c>
      <c r="BD50" s="211">
        <v>2.69542312100783</v>
      </c>
      <c r="BE50" s="212">
        <v>2.20566909811544</v>
      </c>
      <c r="BF50" s="79">
        <v>-0.183934179880403</v>
      </c>
      <c r="BG50" s="79">
        <v>-0.011420704169287</v>
      </c>
      <c r="BH50" s="79">
        <v>0.0126957130974855</v>
      </c>
    </row>
    <row r="51" spans="8:8">
      <c r="A51" s="73" t="s">
        <v>139</v>
      </c>
      <c r="B51" s="211">
        <v>0.826931689489487</v>
      </c>
      <c r="C51" s="211">
        <v>0.934764030273308</v>
      </c>
      <c r="D51" s="211">
        <v>0.931609378307174</v>
      </c>
      <c r="E51" s="211">
        <v>1.05375658110135</v>
      </c>
      <c r="F51" s="211">
        <v>1.12865419075755</v>
      </c>
      <c r="G51" s="211">
        <v>1.22811151350399</v>
      </c>
      <c r="H51" s="211">
        <v>1.15490552147741</v>
      </c>
      <c r="I51" s="211">
        <v>1.18542635144008</v>
      </c>
      <c r="J51" s="211">
        <v>1.21173052520357</v>
      </c>
      <c r="K51" s="211">
        <v>1.08834657055701</v>
      </c>
      <c r="L51" s="211">
        <v>1.08534487834317</v>
      </c>
      <c r="M51" s="211">
        <v>1.19673419078606</v>
      </c>
      <c r="N51" s="211">
        <v>1.16038981067684</v>
      </c>
      <c r="O51" s="211">
        <v>1.40062176173297</v>
      </c>
      <c r="P51" s="211">
        <v>1.50784720076957</v>
      </c>
      <c r="Q51" s="211">
        <v>1.33065420396087</v>
      </c>
      <c r="R51" s="211">
        <v>1.19684803520281</v>
      </c>
      <c r="S51" s="211">
        <v>1.11264474777988</v>
      </c>
      <c r="T51" s="211">
        <v>0.967170930948413</v>
      </c>
      <c r="U51" s="211">
        <v>0.924142068193385</v>
      </c>
      <c r="V51" s="211">
        <v>0.990799272754679</v>
      </c>
      <c r="W51" s="211">
        <v>1.05820187519308</v>
      </c>
      <c r="X51" s="211">
        <v>0.913638391807825</v>
      </c>
      <c r="Y51" s="211">
        <v>0.85523007794119</v>
      </c>
      <c r="Z51" s="211">
        <v>0.821589767975578</v>
      </c>
      <c r="AA51" s="211">
        <v>0.819864456811075</v>
      </c>
      <c r="AB51" s="211">
        <v>0.706401623249418</v>
      </c>
      <c r="AC51" s="211">
        <v>0.744082071340304</v>
      </c>
      <c r="AD51" s="211">
        <v>0.73127552800436</v>
      </c>
      <c r="AE51" s="211">
        <v>0.774548706302465</v>
      </c>
      <c r="AF51" s="211">
        <v>0.736502105825586</v>
      </c>
      <c r="AG51" s="211">
        <v>0.787645320672287</v>
      </c>
      <c r="AH51" s="211">
        <v>0.73921606667295</v>
      </c>
      <c r="AI51" s="211">
        <v>0.83397544313282</v>
      </c>
      <c r="AJ51" s="211">
        <v>0.801369390800354</v>
      </c>
      <c r="AK51" s="211">
        <v>0.691586803150949</v>
      </c>
      <c r="AL51" s="211">
        <v>0.703483023811301</v>
      </c>
      <c r="AM51" s="211">
        <v>0.714390559685245</v>
      </c>
      <c r="AN51" s="211">
        <v>0.765460048793322</v>
      </c>
      <c r="AO51" s="211">
        <v>0.73292976416034</v>
      </c>
      <c r="AP51" s="211">
        <v>0.733839204877647</v>
      </c>
      <c r="AQ51" s="211">
        <v>0.739926632555295</v>
      </c>
      <c r="AR51" s="211">
        <v>0.722219865058223</v>
      </c>
      <c r="AS51" s="211">
        <v>0.682055261000607</v>
      </c>
      <c r="AT51" s="211">
        <v>0.656359196004456</v>
      </c>
      <c r="AU51" s="211">
        <v>0.655121688883978</v>
      </c>
      <c r="AV51" s="211">
        <v>0.607401489960206</v>
      </c>
      <c r="AW51" s="211">
        <v>0.598422491279425</v>
      </c>
      <c r="AX51" s="211">
        <v>0.590672229533568</v>
      </c>
      <c r="AY51" s="211">
        <v>0.578100361638156</v>
      </c>
      <c r="AZ51" s="211">
        <v>0.566902140694729</v>
      </c>
      <c r="BA51" s="211">
        <v>0.585303854472963</v>
      </c>
      <c r="BB51" s="211">
        <v>0.58143398063416</v>
      </c>
      <c r="BC51" s="211">
        <v>0.553230208320756</v>
      </c>
      <c r="BD51" s="211">
        <v>0.591654906748062</v>
      </c>
      <c r="BE51" s="212">
        <v>0.545053381003895</v>
      </c>
      <c r="BF51" s="79">
        <v>-0.0812817439417167</v>
      </c>
      <c r="BG51" s="79">
        <v>-0.0103247952427994</v>
      </c>
      <c r="BH51" s="79">
        <v>0.00313729804436774</v>
      </c>
    </row>
    <row r="52" spans="8:8">
      <c r="A52" s="73" t="s">
        <v>140</v>
      </c>
      <c r="B52" s="211">
        <v>0.346966449</v>
      </c>
      <c r="C52" s="211">
        <v>0.368885046</v>
      </c>
      <c r="D52" s="211">
        <v>0.398996861</v>
      </c>
      <c r="E52" s="211">
        <v>0.442557567</v>
      </c>
      <c r="F52" s="211">
        <v>0.481258118</v>
      </c>
      <c r="G52" s="211">
        <v>0.539343335</v>
      </c>
      <c r="H52" s="211">
        <v>0.572326442</v>
      </c>
      <c r="I52" s="211">
        <v>0.586762173</v>
      </c>
      <c r="J52" s="211">
        <v>0.631496936</v>
      </c>
      <c r="K52" s="211">
        <v>0.561984851</v>
      </c>
      <c r="L52" s="211">
        <v>0.540416781</v>
      </c>
      <c r="M52" s="211">
        <v>0.561658261</v>
      </c>
      <c r="N52" s="211">
        <v>0.564569017</v>
      </c>
      <c r="O52" s="211">
        <v>0.578949014</v>
      </c>
      <c r="P52" s="211">
        <v>0.554891039</v>
      </c>
      <c r="Q52" s="211">
        <v>0.554471651</v>
      </c>
      <c r="R52" s="211">
        <v>0.513087764</v>
      </c>
      <c r="S52" s="211">
        <v>0.484767466</v>
      </c>
      <c r="T52" s="211">
        <v>0.530404534</v>
      </c>
      <c r="U52" s="211">
        <v>0.513461956</v>
      </c>
      <c r="V52" s="211">
        <v>0.522540773</v>
      </c>
      <c r="W52" s="211">
        <v>0.571853428</v>
      </c>
      <c r="X52" s="211">
        <v>0.53865289</v>
      </c>
      <c r="Y52" s="211">
        <v>0.540219481</v>
      </c>
      <c r="Z52" s="211">
        <v>0.518375104</v>
      </c>
      <c r="AA52" s="211">
        <v>0.555471926</v>
      </c>
      <c r="AB52" s="211">
        <v>0.56502893</v>
      </c>
      <c r="AC52" s="211">
        <v>0.572897038</v>
      </c>
      <c r="AD52" s="211">
        <v>0.536809659</v>
      </c>
      <c r="AE52" s="211">
        <v>0.554765831</v>
      </c>
      <c r="AF52" s="211">
        <v>0.514080342</v>
      </c>
      <c r="AG52" s="211">
        <v>0.532526461</v>
      </c>
      <c r="AH52" s="211">
        <v>0.56025428</v>
      </c>
      <c r="AI52" s="211">
        <v>0.567162475</v>
      </c>
      <c r="AJ52" s="211">
        <v>0.550347543</v>
      </c>
      <c r="AK52" s="211">
        <v>0.533830589</v>
      </c>
      <c r="AL52" s="211">
        <v>0.571304883</v>
      </c>
      <c r="AM52" s="211">
        <v>0.541511404</v>
      </c>
      <c r="AN52" s="211">
        <v>0.52699543</v>
      </c>
      <c r="AO52" s="211">
        <v>0.524435439</v>
      </c>
      <c r="AP52" s="211">
        <v>0.533888925910617</v>
      </c>
      <c r="AQ52" s="211">
        <v>0.547180795464941</v>
      </c>
      <c r="AR52" s="211">
        <v>0.493585151337536</v>
      </c>
      <c r="AS52" s="211">
        <v>0.526107129783014</v>
      </c>
      <c r="AT52" s="211">
        <v>0.534416278304091</v>
      </c>
      <c r="AU52" s="211">
        <v>0.495977597349536</v>
      </c>
      <c r="AV52" s="211">
        <v>0.481065044482347</v>
      </c>
      <c r="AW52" s="211">
        <v>0.490087495705307</v>
      </c>
      <c r="AX52" s="211">
        <v>0.512981456488196</v>
      </c>
      <c r="AY52" s="211">
        <v>0.459878343341</v>
      </c>
      <c r="AZ52" s="211">
        <v>0.465610131191</v>
      </c>
      <c r="BA52" s="211">
        <v>0.440008558230032</v>
      </c>
      <c r="BB52" s="211">
        <v>0.450852962781918</v>
      </c>
      <c r="BC52" s="211">
        <v>0.434550757195607</v>
      </c>
      <c r="BD52" s="211">
        <v>0.444152201263852</v>
      </c>
      <c r="BE52" s="212">
        <v>0.369394444352115</v>
      </c>
      <c r="BF52" s="79">
        <v>-0.170587990185031</v>
      </c>
      <c r="BG52" s="79">
        <v>-0.0183306894737676</v>
      </c>
      <c r="BH52" s="79">
        <v>0.00212621462090869</v>
      </c>
    </row>
    <row r="53" spans="8:8">
      <c r="A53" s="73" t="s">
        <v>141</v>
      </c>
      <c r="B53" s="211">
        <v>0.15115948</v>
      </c>
      <c r="C53" s="211">
        <v>0.180418001</v>
      </c>
      <c r="D53" s="211">
        <v>0.211852094</v>
      </c>
      <c r="E53" s="211">
        <v>0.25453196</v>
      </c>
      <c r="F53" s="211">
        <v>0.283171389</v>
      </c>
      <c r="G53" s="211">
        <v>0.300017103</v>
      </c>
      <c r="H53" s="211">
        <v>0.355641492</v>
      </c>
      <c r="I53" s="211">
        <v>0.40315117</v>
      </c>
      <c r="J53" s="211">
        <v>0.491599659</v>
      </c>
      <c r="K53" s="211">
        <v>0.478336866</v>
      </c>
      <c r="L53" s="211">
        <v>0.528331149</v>
      </c>
      <c r="M53" s="211">
        <v>0.596793181</v>
      </c>
      <c r="N53" s="211">
        <v>0.675764084</v>
      </c>
      <c r="O53" s="211">
        <v>0.723868354</v>
      </c>
      <c r="P53" s="211">
        <v>0.644736647</v>
      </c>
      <c r="Q53" s="211">
        <v>0.657726045</v>
      </c>
      <c r="R53" s="211">
        <v>0.648105192</v>
      </c>
      <c r="S53" s="211">
        <v>0.693640329</v>
      </c>
      <c r="T53" s="211">
        <v>0.729422609</v>
      </c>
      <c r="U53" s="211">
        <v>0.725891234</v>
      </c>
      <c r="V53" s="211">
        <v>0.760352157</v>
      </c>
      <c r="W53" s="211">
        <v>0.823480142</v>
      </c>
      <c r="X53" s="211">
        <v>0.929304535</v>
      </c>
      <c r="Y53" s="211">
        <v>0.987632755</v>
      </c>
      <c r="Z53" s="211">
        <v>0.930695927</v>
      </c>
      <c r="AA53" s="211">
        <v>0.988218733</v>
      </c>
      <c r="AB53" s="211">
        <v>0.962900362</v>
      </c>
      <c r="AC53" s="211">
        <v>1.017239212</v>
      </c>
      <c r="AD53" s="211">
        <v>1.165534039</v>
      </c>
      <c r="AE53" s="211">
        <v>1.114509894</v>
      </c>
      <c r="AF53" s="211">
        <v>1.249732788</v>
      </c>
      <c r="AG53" s="211">
        <v>1.305257893</v>
      </c>
      <c r="AH53" s="211">
        <v>1.285565329</v>
      </c>
      <c r="AI53" s="211">
        <v>1.283250947</v>
      </c>
      <c r="AJ53" s="211">
        <v>1.277286547</v>
      </c>
      <c r="AK53" s="211">
        <v>1.33861507</v>
      </c>
      <c r="AL53" s="211">
        <v>1.245615592</v>
      </c>
      <c r="AM53" s="211">
        <v>1.331741294</v>
      </c>
      <c r="AN53" s="211">
        <v>1.312489082</v>
      </c>
      <c r="AO53" s="211">
        <v>1.341976258</v>
      </c>
      <c r="AP53" s="211">
        <v>1.324866474</v>
      </c>
      <c r="AQ53" s="211">
        <v>1.377389418</v>
      </c>
      <c r="AR53" s="211">
        <v>1.402330643</v>
      </c>
      <c r="AS53" s="211">
        <v>1.383200898</v>
      </c>
      <c r="AT53" s="211">
        <v>1.407803315</v>
      </c>
      <c r="AU53" s="211">
        <v>1.372349563</v>
      </c>
      <c r="AV53" s="211">
        <v>1.342877291</v>
      </c>
      <c r="AW53" s="211">
        <v>1.410923322</v>
      </c>
      <c r="AX53" s="211">
        <v>1.508742396</v>
      </c>
      <c r="AY53" s="211">
        <v>1.551942546</v>
      </c>
      <c r="AZ53" s="211">
        <v>1.84795186866553</v>
      </c>
      <c r="BA53" s="211">
        <v>1.97710879871396</v>
      </c>
      <c r="BB53" s="211">
        <v>2.07414414666835</v>
      </c>
      <c r="BC53" s="211">
        <v>2.00143883220086</v>
      </c>
      <c r="BD53" s="211">
        <v>2.00625013604633</v>
      </c>
      <c r="BE53" s="212">
        <v>1.82182784718566</v>
      </c>
      <c r="BF53" s="79">
        <v>-0.0944049583705153</v>
      </c>
      <c r="BG53" s="79">
        <v>0.0360585750660629</v>
      </c>
      <c r="BH53" s="79">
        <v>0.0104863434323131</v>
      </c>
    </row>
    <row r="54" spans="8:8">
      <c r="A54" s="73" t="s">
        <v>142</v>
      </c>
      <c r="B54" s="211" t="s">
        <v>114</v>
      </c>
      <c r="C54" s="211" t="s">
        <v>114</v>
      </c>
      <c r="D54" s="211" t="s">
        <v>114</v>
      </c>
      <c r="E54" s="211" t="s">
        <v>114</v>
      </c>
      <c r="F54" s="211" t="s">
        <v>114</v>
      </c>
      <c r="G54" s="211" t="s">
        <v>114</v>
      </c>
      <c r="H54" s="211" t="s">
        <v>114</v>
      </c>
      <c r="I54" s="211" t="s">
        <v>114</v>
      </c>
      <c r="J54" s="211" t="s">
        <v>114</v>
      </c>
      <c r="K54" s="211" t="s">
        <v>114</v>
      </c>
      <c r="L54" s="211" t="s">
        <v>114</v>
      </c>
      <c r="M54" s="211" t="s">
        <v>114</v>
      </c>
      <c r="N54" s="211" t="s">
        <v>114</v>
      </c>
      <c r="O54" s="211" t="s">
        <v>114</v>
      </c>
      <c r="P54" s="211" t="s">
        <v>114</v>
      </c>
      <c r="Q54" s="211" t="s">
        <v>114</v>
      </c>
      <c r="R54" s="211" t="s">
        <v>114</v>
      </c>
      <c r="S54" s="211" t="s">
        <v>114</v>
      </c>
      <c r="T54" s="211" t="s">
        <v>114</v>
      </c>
      <c r="U54" s="211" t="s">
        <v>114</v>
      </c>
      <c r="V54" s="211">
        <v>2.73562739160294</v>
      </c>
      <c r="W54" s="211">
        <v>2.74500904789698</v>
      </c>
      <c r="X54" s="211">
        <v>2.85396818582458</v>
      </c>
      <c r="Y54" s="211">
        <v>2.62082174873404</v>
      </c>
      <c r="Z54" s="211">
        <v>2.50490738452762</v>
      </c>
      <c r="AA54" s="211">
        <v>2.77863163153381</v>
      </c>
      <c r="AB54" s="211">
        <v>2.66362989840032</v>
      </c>
      <c r="AC54" s="211">
        <v>1.706584686</v>
      </c>
      <c r="AD54" s="211">
        <v>1.22806346</v>
      </c>
      <c r="AE54" s="211">
        <v>1.061565286</v>
      </c>
      <c r="AF54" s="211">
        <v>1.100918481</v>
      </c>
      <c r="AG54" s="211">
        <v>0.683330712</v>
      </c>
      <c r="AH54" s="211">
        <v>0.790491695</v>
      </c>
      <c r="AI54" s="211">
        <v>0.723147897</v>
      </c>
      <c r="AJ54" s="211">
        <v>0.544718708</v>
      </c>
      <c r="AK54" s="211">
        <v>0.512560262</v>
      </c>
      <c r="AL54" s="211">
        <v>0.565397862</v>
      </c>
      <c r="AM54" s="211">
        <v>0.574265627</v>
      </c>
      <c r="AN54" s="211">
        <v>0.59409921</v>
      </c>
      <c r="AO54" s="211">
        <v>0.59756534</v>
      </c>
      <c r="AP54" s="211">
        <v>0.612828721</v>
      </c>
      <c r="AQ54" s="211">
        <v>0.628484133164</v>
      </c>
      <c r="AR54" s="211">
        <v>0.649368024797</v>
      </c>
      <c r="AS54" s="211">
        <v>0.622421169807</v>
      </c>
      <c r="AT54" s="211">
        <v>0.605446733074</v>
      </c>
      <c r="AU54" s="211">
        <v>0.569260353138</v>
      </c>
      <c r="AV54" s="211">
        <v>0.567898662313</v>
      </c>
      <c r="AW54" s="211">
        <v>0.575147449494</v>
      </c>
      <c r="AX54" s="211">
        <v>0.532837793591</v>
      </c>
      <c r="AY54" s="211">
        <v>0.480913551365</v>
      </c>
      <c r="AZ54" s="211">
        <v>0.426828176551201</v>
      </c>
      <c r="BA54" s="211">
        <v>0.445412622887146</v>
      </c>
      <c r="BB54" s="211">
        <v>0.456902845478</v>
      </c>
      <c r="BC54" s="211">
        <v>0.470543512667</v>
      </c>
      <c r="BD54" s="211">
        <v>0.475263851308248</v>
      </c>
      <c r="BE54" s="212">
        <v>0.451904740949428</v>
      </c>
      <c r="BF54" s="79">
        <v>-0.051747724338991</v>
      </c>
      <c r="BG54" s="79">
        <v>-0.0239189432872037</v>
      </c>
      <c r="BH54" s="79">
        <v>0.00260113946529398</v>
      </c>
    </row>
    <row r="55" spans="8:8">
      <c r="A55" s="73" t="s">
        <v>143</v>
      </c>
      <c r="B55" s="211">
        <v>3.188590372</v>
      </c>
      <c r="C55" s="211">
        <v>3.416097011</v>
      </c>
      <c r="D55" s="211">
        <v>3.67120273</v>
      </c>
      <c r="E55" s="211">
        <v>3.886185113</v>
      </c>
      <c r="F55" s="211">
        <v>4.177224724</v>
      </c>
      <c r="G55" s="211">
        <v>4.423624054</v>
      </c>
      <c r="H55" s="211">
        <v>4.447029855</v>
      </c>
      <c r="I55" s="211">
        <v>4.715317776</v>
      </c>
      <c r="J55" s="211">
        <v>4.840203091</v>
      </c>
      <c r="K55" s="211">
        <v>4.495918654</v>
      </c>
      <c r="L55" s="211">
        <v>3.932062448</v>
      </c>
      <c r="M55" s="211">
        <v>3.909031669</v>
      </c>
      <c r="N55" s="211">
        <v>3.941763598</v>
      </c>
      <c r="O55" s="211">
        <v>4.043731323</v>
      </c>
      <c r="P55" s="211">
        <v>4.08000919</v>
      </c>
      <c r="Q55" s="211">
        <v>3.488846264</v>
      </c>
      <c r="R55" s="211">
        <v>3.23017229</v>
      </c>
      <c r="S55" s="211">
        <v>3.267356918</v>
      </c>
      <c r="T55" s="211">
        <v>3.1419761</v>
      </c>
      <c r="U55" s="211">
        <v>3.862232099</v>
      </c>
      <c r="V55" s="211">
        <v>3.355793013</v>
      </c>
      <c r="W55" s="211">
        <v>3.363461415</v>
      </c>
      <c r="X55" s="211">
        <v>3.270849922</v>
      </c>
      <c r="Y55" s="211">
        <v>3.479410751</v>
      </c>
      <c r="Z55" s="211">
        <v>3.556793165</v>
      </c>
      <c r="AA55" s="211">
        <v>3.602596059</v>
      </c>
      <c r="AB55" s="211">
        <v>3.585802671</v>
      </c>
      <c r="AC55" s="211">
        <v>3.625860385</v>
      </c>
      <c r="AD55" s="211">
        <v>3.64405932</v>
      </c>
      <c r="AE55" s="211">
        <v>3.605999486</v>
      </c>
      <c r="AF55" s="211">
        <v>3.563833052</v>
      </c>
      <c r="AG55" s="211">
        <v>3.652565775</v>
      </c>
      <c r="AH55" s="211">
        <v>3.547595669</v>
      </c>
      <c r="AI55" s="211">
        <v>3.533662737</v>
      </c>
      <c r="AJ55" s="211">
        <v>3.48432514116</v>
      </c>
      <c r="AK55" s="211">
        <v>3.43717864053554</v>
      </c>
      <c r="AL55" s="211">
        <v>3.4289804262877</v>
      </c>
      <c r="AM55" s="211">
        <v>3.40591499153195</v>
      </c>
      <c r="AN55" s="211">
        <v>3.43162530899253</v>
      </c>
      <c r="AO55" s="211">
        <v>3.52361940124306</v>
      </c>
      <c r="AP55" s="211">
        <v>3.64610709245826</v>
      </c>
      <c r="AQ55" s="211">
        <v>3.6140984766603</v>
      </c>
      <c r="AR55" s="211">
        <v>3.49778306909977</v>
      </c>
      <c r="AS55" s="211">
        <v>3.41692072089951</v>
      </c>
      <c r="AT55" s="211">
        <v>3.24753939724898</v>
      </c>
      <c r="AU55" s="211">
        <v>3.1974761660701</v>
      </c>
      <c r="AV55" s="211">
        <v>3.14380605092345</v>
      </c>
      <c r="AW55" s="211">
        <v>3.053092700148</v>
      </c>
      <c r="AX55" s="211">
        <v>3.00230210528126</v>
      </c>
      <c r="AY55" s="211">
        <v>2.99902717848802</v>
      </c>
      <c r="AZ55" s="211">
        <v>3.08284696092637</v>
      </c>
      <c r="BA55" s="211">
        <v>3.18330689667062</v>
      </c>
      <c r="BB55" s="211">
        <v>3.18833188866056</v>
      </c>
      <c r="BC55" s="211">
        <v>3.1455719924252</v>
      </c>
      <c r="BD55" s="211">
        <v>3.08275874934526</v>
      </c>
      <c r="BE55" s="212">
        <v>2.38595427381112</v>
      </c>
      <c r="BF55" s="79">
        <v>-0.228147426856427</v>
      </c>
      <c r="BG55" s="79">
        <v>-0.00519373638081821</v>
      </c>
      <c r="BH55" s="79">
        <v>0.0137334249048993</v>
      </c>
    </row>
    <row r="56" spans="8:8">
      <c r="A56" s="73" t="s">
        <v>144</v>
      </c>
      <c r="B56" s="211">
        <v>0.175245228973799</v>
      </c>
      <c r="C56" s="211">
        <v>0.206097178759924</v>
      </c>
      <c r="D56" s="211">
        <v>0.251802432671656</v>
      </c>
      <c r="E56" s="211">
        <v>0.292511764951104</v>
      </c>
      <c r="F56" s="211">
        <v>0.31405148361682</v>
      </c>
      <c r="G56" s="211">
        <v>0.374080403886095</v>
      </c>
      <c r="H56" s="211">
        <v>0.473677213326</v>
      </c>
      <c r="I56" s="211">
        <v>0.492204179142</v>
      </c>
      <c r="J56" s="211">
        <v>0.536582053958</v>
      </c>
      <c r="K56" s="211">
        <v>0.601812087774</v>
      </c>
      <c r="L56" s="211">
        <v>0.59128534559</v>
      </c>
      <c r="M56" s="211">
        <v>0.629431607406</v>
      </c>
      <c r="N56" s="211">
        <v>0.685433027442</v>
      </c>
      <c r="O56" s="211">
        <v>0.750228349189</v>
      </c>
      <c r="P56" s="211">
        <v>0.804346959993</v>
      </c>
      <c r="Q56" s="211">
        <v>0.738341563501</v>
      </c>
      <c r="R56" s="211">
        <v>0.680492315642</v>
      </c>
      <c r="S56" s="211">
        <v>0.696686232408</v>
      </c>
      <c r="T56" s="211">
        <v>0.742313579331</v>
      </c>
      <c r="U56" s="211">
        <v>0.698548233705</v>
      </c>
      <c r="V56" s="211">
        <v>0.973722227108292</v>
      </c>
      <c r="W56" s="211">
        <v>1.01867734922445</v>
      </c>
      <c r="X56" s="211">
        <v>1.0219542811062</v>
      </c>
      <c r="Y56" s="211">
        <v>1.09600434646623</v>
      </c>
      <c r="Z56" s="211">
        <v>1.05055304388368</v>
      </c>
      <c r="AA56" s="211">
        <v>0.716843804467966</v>
      </c>
      <c r="AB56" s="211">
        <v>0.554423121463364</v>
      </c>
      <c r="AC56" s="211">
        <v>0.426859411666835</v>
      </c>
      <c r="AD56" s="211">
        <v>0.37677839433052</v>
      </c>
      <c r="AE56" s="211">
        <v>0.350903998863902</v>
      </c>
      <c r="AF56" s="211">
        <v>0.338632085531919</v>
      </c>
      <c r="AG56" s="211">
        <v>0.394463390373108</v>
      </c>
      <c r="AH56" s="211">
        <v>0.433679954874439</v>
      </c>
      <c r="AI56" s="211">
        <v>0.413452392631236</v>
      </c>
      <c r="AJ56" s="211">
        <v>0.371821011034142</v>
      </c>
      <c r="AK56" s="211">
        <v>0.406823423799508</v>
      </c>
      <c r="AL56" s="211">
        <v>0.475540515173919</v>
      </c>
      <c r="AM56" s="211">
        <v>0.510082002327914</v>
      </c>
      <c r="AN56" s="211">
        <v>0.559821761794271</v>
      </c>
      <c r="AO56" s="211">
        <v>0.601591967371487</v>
      </c>
      <c r="AP56" s="211">
        <v>0.626348804526875</v>
      </c>
      <c r="AQ56" s="211">
        <v>0.641454307908255</v>
      </c>
      <c r="AR56" s="211">
        <v>0.673394007169252</v>
      </c>
      <c r="AS56" s="211">
        <v>0.674664201397765</v>
      </c>
      <c r="AT56" s="211">
        <v>0.675031858264765</v>
      </c>
      <c r="AU56" s="211">
        <v>0.684152977326867</v>
      </c>
      <c r="AV56" s="211">
        <v>0.685548944016212</v>
      </c>
      <c r="AW56" s="211">
        <v>0.64675389255405</v>
      </c>
      <c r="AX56" s="211">
        <v>0.633627927217126</v>
      </c>
      <c r="AY56" s="211">
        <v>0.629205962060468</v>
      </c>
      <c r="AZ56" s="211">
        <v>0.651471899671446</v>
      </c>
      <c r="BA56" s="211">
        <v>0.697067023347604</v>
      </c>
      <c r="BB56" s="211">
        <v>0.730944302642956</v>
      </c>
      <c r="BC56" s="211">
        <v>0.725188162725724</v>
      </c>
      <c r="BD56" s="211">
        <v>0.735755923151391</v>
      </c>
      <c r="BE56" s="212">
        <v>0.66793579246068</v>
      </c>
      <c r="BF56" s="79">
        <v>-0.0946578745489305</v>
      </c>
      <c r="BG56" s="79">
        <v>0.0086510610403927</v>
      </c>
      <c r="BH56" s="79">
        <v>0.00384460261780329</v>
      </c>
    </row>
    <row r="57" spans="8:8" s="70" ht="10.2" customFormat="1">
      <c r="A57" s="80" t="s">
        <v>145</v>
      </c>
      <c r="B57" s="213">
        <v>17.9300488404633</v>
      </c>
      <c r="C57" s="213">
        <v>19.6812426020332</v>
      </c>
      <c r="D57" s="213">
        <v>21.3641906829788</v>
      </c>
      <c r="E57" s="213">
        <v>23.4933411390525</v>
      </c>
      <c r="F57" s="213">
        <v>26.1620175733744</v>
      </c>
      <c r="G57" s="213">
        <v>29.0015032146521</v>
      </c>
      <c r="H57" s="213">
        <v>30.4332953528134</v>
      </c>
      <c r="I57" s="213">
        <v>32.5713478011131</v>
      </c>
      <c r="J57" s="213">
        <v>34.9019738309066</v>
      </c>
      <c r="K57" s="213">
        <v>32.855075175209</v>
      </c>
      <c r="L57" s="213">
        <v>31.7174164791552</v>
      </c>
      <c r="M57" s="213">
        <v>33.8793451458111</v>
      </c>
      <c r="N57" s="213">
        <v>33.5829618301888</v>
      </c>
      <c r="O57" s="213">
        <v>35.2826059396478</v>
      </c>
      <c r="P57" s="213">
        <v>36.0874179394336</v>
      </c>
      <c r="Q57" s="213">
        <v>33.6553956446518</v>
      </c>
      <c r="R57" s="213">
        <v>31.3598045378296</v>
      </c>
      <c r="S57" s="213">
        <v>29.8355404708543</v>
      </c>
      <c r="T57" s="213">
        <v>29.0075049633471</v>
      </c>
      <c r="U57" s="213">
        <v>29.1783886365195</v>
      </c>
      <c r="V57" s="213">
        <v>32.6383799945091</v>
      </c>
      <c r="W57" s="213">
        <v>33.643090618262</v>
      </c>
      <c r="X57" s="213">
        <v>33.7994508757508</v>
      </c>
      <c r="Y57" s="213">
        <v>33.967310329805</v>
      </c>
      <c r="Z57" s="213">
        <v>33.8502294005254</v>
      </c>
      <c r="AA57" s="213">
        <v>34.4969667412879</v>
      </c>
      <c r="AB57" s="213">
        <v>34.1996591585915</v>
      </c>
      <c r="AC57" s="213">
        <v>33.3074575452741</v>
      </c>
      <c r="AD57" s="213">
        <v>32.5452700648514</v>
      </c>
      <c r="AE57" s="213">
        <v>32.3901194917691</v>
      </c>
      <c r="AF57" s="213">
        <v>33.0134769875342</v>
      </c>
      <c r="AG57" s="213">
        <v>33.3576083387592</v>
      </c>
      <c r="AH57" s="213">
        <v>33.6357484829639</v>
      </c>
      <c r="AI57" s="213">
        <v>34.3208883709601</v>
      </c>
      <c r="AJ57" s="213">
        <v>33.8223701846157</v>
      </c>
      <c r="AK57" s="213">
        <v>33.4135569387827</v>
      </c>
      <c r="AL57" s="213">
        <v>33.8829971613053</v>
      </c>
      <c r="AM57" s="213">
        <v>33.7643960918298</v>
      </c>
      <c r="AN57" s="213">
        <v>33.9425433494466</v>
      </c>
      <c r="AO57" s="213">
        <v>34.2602322044506</v>
      </c>
      <c r="AP57" s="213">
        <v>34.496050706387</v>
      </c>
      <c r="AQ57" s="213">
        <v>34.5877662510233</v>
      </c>
      <c r="AR57" s="213">
        <v>33.9079519643895</v>
      </c>
      <c r="AS57" s="213">
        <v>33.5361629462241</v>
      </c>
      <c r="AT57" s="213">
        <v>31.8776235333206</v>
      </c>
      <c r="AU57" s="213">
        <v>31.5013239485092</v>
      </c>
      <c r="AV57" s="213">
        <v>30.6435469991386</v>
      </c>
      <c r="AW57" s="213">
        <v>29.6166138021687</v>
      </c>
      <c r="AX57" s="213">
        <v>29.0736890039185</v>
      </c>
      <c r="AY57" s="213">
        <v>28.5299111561334</v>
      </c>
      <c r="AZ57" s="213">
        <v>29.2489793978307</v>
      </c>
      <c r="BA57" s="213">
        <v>29.9327552650045</v>
      </c>
      <c r="BB57" s="213">
        <v>30.4692676722818</v>
      </c>
      <c r="BC57" s="213">
        <v>30.4118947189101</v>
      </c>
      <c r="BD57" s="213">
        <v>30.2736866029191</v>
      </c>
      <c r="BE57" s="213">
        <v>26.072845779877</v>
      </c>
      <c r="BF57" s="82">
        <v>-0.141115225331747</v>
      </c>
      <c r="BG57" s="82">
        <v>-0.00514923706760551</v>
      </c>
      <c r="BH57" s="82">
        <v>0.150073902716925</v>
      </c>
    </row>
    <row r="58" spans="8:8">
      <c r="A58" s="73"/>
      <c r="B58" s="211"/>
      <c r="C58" s="211"/>
      <c r="D58" s="211"/>
      <c r="E58" s="211"/>
      <c r="F58" s="211"/>
      <c r="G58" s="211"/>
      <c r="H58" s="211"/>
      <c r="I58" s="211"/>
      <c r="J58" s="211"/>
      <c r="K58" s="211"/>
      <c r="L58" s="211"/>
      <c r="M58" s="211"/>
      <c r="N58" s="211"/>
      <c r="O58" s="211"/>
      <c r="P58" s="211"/>
      <c r="Q58" s="211"/>
      <c r="R58" s="211"/>
      <c r="S58" s="211"/>
      <c r="T58" s="211"/>
      <c r="U58" s="211"/>
      <c r="V58" s="211"/>
      <c r="W58" s="211"/>
      <c r="X58" s="211"/>
      <c r="Y58" s="211"/>
      <c r="Z58" s="211"/>
      <c r="AA58" s="211"/>
      <c r="AB58" s="211"/>
      <c r="AC58" s="211"/>
      <c r="AD58" s="211"/>
      <c r="AE58" s="211"/>
      <c r="AF58" s="211"/>
      <c r="AG58" s="211"/>
      <c r="AH58" s="211"/>
      <c r="AI58" s="211"/>
      <c r="AJ58" s="211"/>
      <c r="AK58" s="211"/>
      <c r="AL58" s="211"/>
      <c r="AM58" s="211"/>
      <c r="AN58" s="211"/>
      <c r="AO58" s="211"/>
      <c r="AP58" s="211"/>
      <c r="AQ58" s="211"/>
      <c r="AR58" s="211"/>
      <c r="AS58" s="211"/>
      <c r="AT58" s="211"/>
      <c r="AU58" s="211"/>
      <c r="AV58" s="211"/>
      <c r="AW58" s="211"/>
      <c r="AX58" s="211"/>
      <c r="AY58" s="211"/>
      <c r="AZ58" s="211"/>
      <c r="BA58" s="211"/>
      <c r="BB58" s="211"/>
      <c r="BC58" s="211"/>
      <c r="BD58" s="211"/>
      <c r="BE58" s="212"/>
      <c r="BF58" s="84"/>
      <c r="BG58" s="84"/>
      <c r="BH58" s="84"/>
    </row>
    <row r="59" spans="8:8">
      <c r="A59" s="73" t="s">
        <v>146</v>
      </c>
      <c r="B59" s="211" t="s">
        <v>114</v>
      </c>
      <c r="C59" s="211" t="s">
        <v>114</v>
      </c>
      <c r="D59" s="211" t="s">
        <v>114</v>
      </c>
      <c r="E59" s="211" t="s">
        <v>114</v>
      </c>
      <c r="F59" s="211" t="s">
        <v>114</v>
      </c>
      <c r="G59" s="211" t="s">
        <v>114</v>
      </c>
      <c r="H59" s="211" t="s">
        <v>114</v>
      </c>
      <c r="I59" s="211" t="s">
        <v>114</v>
      </c>
      <c r="J59" s="211" t="s">
        <v>114</v>
      </c>
      <c r="K59" s="211" t="s">
        <v>114</v>
      </c>
      <c r="L59" s="211" t="s">
        <v>114</v>
      </c>
      <c r="M59" s="211" t="s">
        <v>114</v>
      </c>
      <c r="N59" s="211" t="s">
        <v>114</v>
      </c>
      <c r="O59" s="211" t="s">
        <v>114</v>
      </c>
      <c r="P59" s="211" t="s">
        <v>114</v>
      </c>
      <c r="Q59" s="211" t="s">
        <v>114</v>
      </c>
      <c r="R59" s="211" t="s">
        <v>114</v>
      </c>
      <c r="S59" s="211" t="s">
        <v>114</v>
      </c>
      <c r="T59" s="211" t="s">
        <v>114</v>
      </c>
      <c r="U59" s="211" t="s">
        <v>114</v>
      </c>
      <c r="V59" s="211">
        <v>0.349867971765085</v>
      </c>
      <c r="W59" s="211">
        <v>0.366542534681375</v>
      </c>
      <c r="X59" s="211">
        <v>0.344976870364734</v>
      </c>
      <c r="Y59" s="211">
        <v>0.353315703035821</v>
      </c>
      <c r="Z59" s="211">
        <v>0.344524375533572</v>
      </c>
      <c r="AA59" s="211">
        <v>0.361421382247105</v>
      </c>
      <c r="AB59" s="211">
        <v>0.348484060388353</v>
      </c>
      <c r="AC59" s="211">
        <v>0.339550090493225</v>
      </c>
      <c r="AD59" s="211">
        <v>0.338599466601626</v>
      </c>
      <c r="AE59" s="211">
        <v>0.310172486159892</v>
      </c>
      <c r="AF59" s="211">
        <v>0.279637918626016</v>
      </c>
      <c r="AG59" s="211">
        <v>0.251179281056911</v>
      </c>
      <c r="AH59" s="211">
        <v>0.239049664577236</v>
      </c>
      <c r="AI59" s="211">
        <v>0.251544576528455</v>
      </c>
      <c r="AJ59" s="211">
        <v>0.24115929300813</v>
      </c>
      <c r="AK59" s="211">
        <v>0.267358698940379</v>
      </c>
      <c r="AL59" s="211">
        <v>0.170173227048781</v>
      </c>
      <c r="AM59" s="211">
        <v>0.156670078</v>
      </c>
      <c r="AN59" s="211">
        <v>0.182158899</v>
      </c>
      <c r="AO59" s="211">
        <v>0.196463174</v>
      </c>
      <c r="AP59" s="211">
        <v>0.229674641</v>
      </c>
      <c r="AQ59" s="211">
        <v>0.20560528792</v>
      </c>
      <c r="AR59" s="211">
        <v>0.19387749422</v>
      </c>
      <c r="AS59" s="211">
        <v>0.155000506</v>
      </c>
      <c r="AT59" s="211">
        <v>0.1445401657</v>
      </c>
      <c r="AU59" s="211">
        <v>0.1426912386</v>
      </c>
      <c r="AV59" s="211">
        <v>0.1748936623</v>
      </c>
      <c r="AW59" s="211">
        <v>0.1829167489</v>
      </c>
      <c r="AX59" s="211">
        <v>0.1990949085</v>
      </c>
      <c r="AY59" s="211">
        <v>0.195458971692891</v>
      </c>
      <c r="AZ59" s="211">
        <v>0.198366848736493</v>
      </c>
      <c r="BA59" s="211">
        <v>0.197045921826066</v>
      </c>
      <c r="BB59" s="211">
        <v>0.198799587623314</v>
      </c>
      <c r="BC59" s="211">
        <v>0.208355103964223</v>
      </c>
      <c r="BD59" s="211">
        <v>0.20768989049235</v>
      </c>
      <c r="BE59" s="212">
        <v>0.182059434919891</v>
      </c>
      <c r="BF59" s="84">
        <v>-0.12580239539139</v>
      </c>
      <c r="BG59" s="84">
        <v>0.0369138632406165</v>
      </c>
      <c r="BH59" s="84">
        <v>0.00104792434840211</v>
      </c>
    </row>
    <row r="60" spans="8:8">
      <c r="A60" s="73" t="s">
        <v>147</v>
      </c>
      <c r="B60" s="211" t="s">
        <v>114</v>
      </c>
      <c r="C60" s="211" t="s">
        <v>114</v>
      </c>
      <c r="D60" s="211" t="s">
        <v>114</v>
      </c>
      <c r="E60" s="211" t="s">
        <v>114</v>
      </c>
      <c r="F60" s="211" t="s">
        <v>114</v>
      </c>
      <c r="G60" s="211" t="s">
        <v>114</v>
      </c>
      <c r="H60" s="211" t="s">
        <v>114</v>
      </c>
      <c r="I60" s="211" t="s">
        <v>114</v>
      </c>
      <c r="J60" s="211" t="s">
        <v>114</v>
      </c>
      <c r="K60" s="211" t="s">
        <v>114</v>
      </c>
      <c r="L60" s="211" t="s">
        <v>114</v>
      </c>
      <c r="M60" s="211" t="s">
        <v>114</v>
      </c>
      <c r="N60" s="211" t="s">
        <v>114</v>
      </c>
      <c r="O60" s="211" t="s">
        <v>114</v>
      </c>
      <c r="P60" s="211" t="s">
        <v>114</v>
      </c>
      <c r="Q60" s="211" t="s">
        <v>114</v>
      </c>
      <c r="R60" s="211" t="s">
        <v>114</v>
      </c>
      <c r="S60" s="211" t="s">
        <v>114</v>
      </c>
      <c r="T60" s="211" t="s">
        <v>114</v>
      </c>
      <c r="U60" s="211" t="s">
        <v>114</v>
      </c>
      <c r="V60" s="211">
        <v>1.0668252591719</v>
      </c>
      <c r="W60" s="211">
        <v>1.26042704671167</v>
      </c>
      <c r="X60" s="211">
        <v>1.24670247934752</v>
      </c>
      <c r="Y60" s="211">
        <v>1.20768893683166</v>
      </c>
      <c r="Z60" s="211">
        <v>1.13085686545589</v>
      </c>
      <c r="AA60" s="211">
        <v>1.04572074742942</v>
      </c>
      <c r="AB60" s="211">
        <v>1.01121485363311</v>
      </c>
      <c r="AC60" s="211">
        <v>0.861451352</v>
      </c>
      <c r="AD60" s="211">
        <v>0.613968396</v>
      </c>
      <c r="AE60" s="211">
        <v>0.498162807</v>
      </c>
      <c r="AF60" s="211">
        <v>0.452012462</v>
      </c>
      <c r="AG60" s="211">
        <v>0.444488742</v>
      </c>
      <c r="AH60" s="211">
        <v>0.388297084</v>
      </c>
      <c r="AI60" s="211">
        <v>0.367536265</v>
      </c>
      <c r="AJ60" s="211">
        <v>0.336993802</v>
      </c>
      <c r="AK60" s="211">
        <v>0.330536905</v>
      </c>
      <c r="AL60" s="211">
        <v>0.322234004</v>
      </c>
      <c r="AM60" s="211">
        <v>0.33491434</v>
      </c>
      <c r="AN60" s="211">
        <v>0.341896954</v>
      </c>
      <c r="AO60" s="211">
        <v>0.341337714</v>
      </c>
      <c r="AP60" s="211">
        <v>0.318042408</v>
      </c>
      <c r="AQ60" s="211">
        <v>0.371073046</v>
      </c>
      <c r="AR60" s="211">
        <v>0.339104677</v>
      </c>
      <c r="AS60" s="211">
        <v>0.336259074</v>
      </c>
      <c r="AT60" s="211">
        <v>0.388771748</v>
      </c>
      <c r="AU60" s="211">
        <v>0.313526347</v>
      </c>
      <c r="AV60" s="211">
        <v>0.35619243</v>
      </c>
      <c r="AW60" s="211">
        <v>0.435802952</v>
      </c>
      <c r="AX60" s="211">
        <v>0.300298949</v>
      </c>
      <c r="AY60" s="211">
        <v>0.340504987439024</v>
      </c>
      <c r="AZ60" s="211">
        <v>0.290766704428683</v>
      </c>
      <c r="BA60" s="211">
        <v>0.285889469490494</v>
      </c>
      <c r="BB60" s="211">
        <v>0.285273668010517</v>
      </c>
      <c r="BC60" s="211">
        <v>0.315074031964497</v>
      </c>
      <c r="BD60" s="211">
        <v>0.300437896207696</v>
      </c>
      <c r="BE60" s="212">
        <v>0.275645559286997</v>
      </c>
      <c r="BF60" s="84">
        <v>-0.0850274455604829</v>
      </c>
      <c r="BG60" s="84">
        <v>-0.0254457910107879</v>
      </c>
      <c r="BH60" s="84">
        <v>0.00158660106372878</v>
      </c>
    </row>
    <row r="61" spans="8:8">
      <c r="A61" s="73" t="s">
        <v>148</v>
      </c>
      <c r="B61" s="211" t="s">
        <v>114</v>
      </c>
      <c r="C61" s="211" t="s">
        <v>114</v>
      </c>
      <c r="D61" s="211" t="s">
        <v>114</v>
      </c>
      <c r="E61" s="211" t="s">
        <v>114</v>
      </c>
      <c r="F61" s="211" t="s">
        <v>114</v>
      </c>
      <c r="G61" s="211" t="s">
        <v>114</v>
      </c>
      <c r="H61" s="211" t="s">
        <v>114</v>
      </c>
      <c r="I61" s="211" t="s">
        <v>114</v>
      </c>
      <c r="J61" s="211" t="s">
        <v>114</v>
      </c>
      <c r="K61" s="211" t="s">
        <v>114</v>
      </c>
      <c r="L61" s="211" t="s">
        <v>114</v>
      </c>
      <c r="M61" s="211" t="s">
        <v>114</v>
      </c>
      <c r="N61" s="211" t="s">
        <v>114</v>
      </c>
      <c r="O61" s="211" t="s">
        <v>114</v>
      </c>
      <c r="P61" s="211" t="s">
        <v>114</v>
      </c>
      <c r="Q61" s="211" t="s">
        <v>114</v>
      </c>
      <c r="R61" s="211" t="s">
        <v>114</v>
      </c>
      <c r="S61" s="211" t="s">
        <v>114</v>
      </c>
      <c r="T61" s="211" t="s">
        <v>114</v>
      </c>
      <c r="U61" s="211" t="s">
        <v>114</v>
      </c>
      <c r="V61" s="211">
        <v>0.888796379178882</v>
      </c>
      <c r="W61" s="211">
        <v>0.809594251990625</v>
      </c>
      <c r="X61" s="211">
        <v>0.782478266572771</v>
      </c>
      <c r="Y61" s="211">
        <v>0.78570553348942</v>
      </c>
      <c r="Z61" s="211">
        <v>0.80177482103922</v>
      </c>
      <c r="AA61" s="211">
        <v>0.922778382827428</v>
      </c>
      <c r="AB61" s="211">
        <v>0.930949803117196</v>
      </c>
      <c r="AC61" s="211">
        <v>0.86971819</v>
      </c>
      <c r="AD61" s="211">
        <v>0.67178704</v>
      </c>
      <c r="AE61" s="211">
        <v>0.526689339845528</v>
      </c>
      <c r="AF61" s="211">
        <v>0.514825829569106</v>
      </c>
      <c r="AG61" s="211">
        <v>0.435266158205962</v>
      </c>
      <c r="AH61" s="211">
        <v>0.437931976772358</v>
      </c>
      <c r="AI61" s="211">
        <v>0.363988835894309</v>
      </c>
      <c r="AJ61" s="211">
        <v>0.300163179707317</v>
      </c>
      <c r="AK61" s="211">
        <v>0.331972575</v>
      </c>
      <c r="AL61" s="211">
        <v>0.33181625</v>
      </c>
      <c r="AM61" s="211">
        <v>0.339002824</v>
      </c>
      <c r="AN61" s="211">
        <v>0.369835511</v>
      </c>
      <c r="AO61" s="211">
        <v>0.392326259979471</v>
      </c>
      <c r="AP61" s="211">
        <v>0.402312213052337</v>
      </c>
      <c r="AQ61" s="211">
        <v>0.460700344692006</v>
      </c>
      <c r="AR61" s="211">
        <v>0.499438612488071</v>
      </c>
      <c r="AS61" s="211">
        <v>0.499232911534586</v>
      </c>
      <c r="AT61" s="211">
        <v>0.405812365870624</v>
      </c>
      <c r="AU61" s="211">
        <v>0.418673754587255</v>
      </c>
      <c r="AV61" s="211">
        <v>0.554838288498509</v>
      </c>
      <c r="AW61" s="211">
        <v>0.592633737123847</v>
      </c>
      <c r="AX61" s="211">
        <v>0.603621493354181</v>
      </c>
      <c r="AY61" s="211">
        <v>0.616832409035981</v>
      </c>
      <c r="AZ61" s="211">
        <v>0.73420624606798</v>
      </c>
      <c r="BA61" s="211">
        <v>0.689407216036819</v>
      </c>
      <c r="BB61" s="211">
        <v>0.769590044399157</v>
      </c>
      <c r="BC61" s="211">
        <v>0.811855941155478</v>
      </c>
      <c r="BD61" s="211">
        <v>0.762254019768526</v>
      </c>
      <c r="BE61" s="212">
        <v>0.752159884859416</v>
      </c>
      <c r="BF61" s="79">
        <v>-0.0159385404952288</v>
      </c>
      <c r="BG61" s="79">
        <v>0.0650682652849988</v>
      </c>
      <c r="BH61" s="79">
        <v>0.00432939197895636</v>
      </c>
    </row>
    <row r="62" spans="8:8">
      <c r="A62" s="73" t="s">
        <v>149</v>
      </c>
      <c r="B62" s="211" t="s">
        <v>114</v>
      </c>
      <c r="C62" s="211" t="s">
        <v>114</v>
      </c>
      <c r="D62" s="211" t="s">
        <v>114</v>
      </c>
      <c r="E62" s="211" t="s">
        <v>114</v>
      </c>
      <c r="F62" s="211" t="s">
        <v>114</v>
      </c>
      <c r="G62" s="211" t="s">
        <v>114</v>
      </c>
      <c r="H62" s="211" t="s">
        <v>114</v>
      </c>
      <c r="I62" s="211" t="s">
        <v>114</v>
      </c>
      <c r="J62" s="211" t="s">
        <v>114</v>
      </c>
      <c r="K62" s="211" t="s">
        <v>114</v>
      </c>
      <c r="L62" s="211" t="s">
        <v>114</v>
      </c>
      <c r="M62" s="211" t="s">
        <v>114</v>
      </c>
      <c r="N62" s="211" t="s">
        <v>114</v>
      </c>
      <c r="O62" s="211" t="s">
        <v>114</v>
      </c>
      <c r="P62" s="211" t="s">
        <v>114</v>
      </c>
      <c r="Q62" s="211" t="s">
        <v>114</v>
      </c>
      <c r="R62" s="211" t="s">
        <v>114</v>
      </c>
      <c r="S62" s="211" t="s">
        <v>114</v>
      </c>
      <c r="T62" s="211" t="s">
        <v>114</v>
      </c>
      <c r="U62" s="211" t="s">
        <v>114</v>
      </c>
      <c r="V62" s="211">
        <v>10.5706222502104</v>
      </c>
      <c r="W62" s="211">
        <v>10.6968925184628</v>
      </c>
      <c r="X62" s="211">
        <v>10.7843617173761</v>
      </c>
      <c r="Y62" s="211">
        <v>10.6992425283936</v>
      </c>
      <c r="Z62" s="211">
        <v>10.8988405714075</v>
      </c>
      <c r="AA62" s="211">
        <v>10.7446756789546</v>
      </c>
      <c r="AB62" s="211">
        <v>10.4705233693475</v>
      </c>
      <c r="AC62" s="211">
        <v>9.998907258</v>
      </c>
      <c r="AD62" s="211">
        <v>8.337703773</v>
      </c>
      <c r="AE62" s="211">
        <v>7.36573437253269</v>
      </c>
      <c r="AF62" s="211">
        <v>6.42761936953101</v>
      </c>
      <c r="AG62" s="211">
        <v>5.54223388083644</v>
      </c>
      <c r="AH62" s="211">
        <v>5.49686717397781</v>
      </c>
      <c r="AI62" s="211">
        <v>5.26550786765299</v>
      </c>
      <c r="AJ62" s="211">
        <v>5.38313789372649</v>
      </c>
      <c r="AK62" s="211">
        <v>5.27690207620169</v>
      </c>
      <c r="AL62" s="211">
        <v>5.43391856468939</v>
      </c>
      <c r="AM62" s="211">
        <v>5.24237011455</v>
      </c>
      <c r="AN62" s="211">
        <v>5.43306734311626</v>
      </c>
      <c r="AO62" s="211">
        <v>5.35611762508826</v>
      </c>
      <c r="AP62" s="211">
        <v>5.380597421008</v>
      </c>
      <c r="AQ62" s="211">
        <v>5.61862750415843</v>
      </c>
      <c r="AR62" s="211">
        <v>5.61155140814807</v>
      </c>
      <c r="AS62" s="211">
        <v>5.77989616773405</v>
      </c>
      <c r="AT62" s="211">
        <v>5.54573649677581</v>
      </c>
      <c r="AU62" s="211">
        <v>5.7747663714485</v>
      </c>
      <c r="AV62" s="211">
        <v>6.15655914760453</v>
      </c>
      <c r="AW62" s="211">
        <v>6.2622984886335</v>
      </c>
      <c r="AX62" s="211">
        <v>6.29598828739247</v>
      </c>
      <c r="AY62" s="211">
        <v>6.60100649535086</v>
      </c>
      <c r="AZ62" s="211">
        <v>6.34285762170802</v>
      </c>
      <c r="BA62" s="211">
        <v>6.48080215246788</v>
      </c>
      <c r="BB62" s="211">
        <v>6.45790742840549</v>
      </c>
      <c r="BC62" s="211">
        <v>6.56250726746229</v>
      </c>
      <c r="BD62" s="211">
        <v>6.71621510962689</v>
      </c>
      <c r="BE62" s="212">
        <v>6.38847793503846</v>
      </c>
      <c r="BF62" s="79">
        <v>-0.0513968100634014</v>
      </c>
      <c r="BG62" s="79">
        <v>0.0193340617469211</v>
      </c>
      <c r="BH62" s="79">
        <v>0.0367717365502213</v>
      </c>
    </row>
    <row r="63" spans="8:8">
      <c r="A63" s="73" t="s">
        <v>150</v>
      </c>
      <c r="B63" s="211" t="s">
        <v>114</v>
      </c>
      <c r="C63" s="211" t="s">
        <v>114</v>
      </c>
      <c r="D63" s="211" t="s">
        <v>114</v>
      </c>
      <c r="E63" s="211" t="s">
        <v>114</v>
      </c>
      <c r="F63" s="211" t="s">
        <v>114</v>
      </c>
      <c r="G63" s="211" t="s">
        <v>114</v>
      </c>
      <c r="H63" s="211" t="s">
        <v>114</v>
      </c>
      <c r="I63" s="211" t="s">
        <v>114</v>
      </c>
      <c r="J63" s="211" t="s">
        <v>114</v>
      </c>
      <c r="K63" s="211" t="s">
        <v>114</v>
      </c>
      <c r="L63" s="211" t="s">
        <v>114</v>
      </c>
      <c r="M63" s="211" t="s">
        <v>114</v>
      </c>
      <c r="N63" s="211" t="s">
        <v>114</v>
      </c>
      <c r="O63" s="211" t="s">
        <v>114</v>
      </c>
      <c r="P63" s="211" t="s">
        <v>114</v>
      </c>
      <c r="Q63" s="211" t="s">
        <v>114</v>
      </c>
      <c r="R63" s="211" t="s">
        <v>114</v>
      </c>
      <c r="S63" s="211" t="s">
        <v>114</v>
      </c>
      <c r="T63" s="211" t="s">
        <v>114</v>
      </c>
      <c r="U63" s="211" t="s">
        <v>114</v>
      </c>
      <c r="V63" s="211">
        <v>0.207357686915548</v>
      </c>
      <c r="W63" s="211">
        <v>0.150954654600358</v>
      </c>
      <c r="X63" s="211">
        <v>0.150796159715364</v>
      </c>
      <c r="Y63" s="211">
        <v>0.150687159059791</v>
      </c>
      <c r="Z63" s="211">
        <v>0.150534042095362</v>
      </c>
      <c r="AA63" s="211">
        <v>0.197340662613449</v>
      </c>
      <c r="AB63" s="211">
        <v>0.220701416218326</v>
      </c>
      <c r="AC63" s="211">
        <v>0.212627556</v>
      </c>
      <c r="AD63" s="211">
        <v>0.122355497</v>
      </c>
      <c r="AE63" s="211">
        <v>0.122949506</v>
      </c>
      <c r="AF63" s="211">
        <v>0.113000299</v>
      </c>
      <c r="AG63" s="211">
        <v>0.131435793</v>
      </c>
      <c r="AH63" s="211">
        <v>0.12862211</v>
      </c>
      <c r="AI63" s="211">
        <v>0.165029384</v>
      </c>
      <c r="AJ63" s="211">
        <v>0.180138273</v>
      </c>
      <c r="AK63" s="211">
        <v>0.173523803</v>
      </c>
      <c r="AL63" s="211">
        <v>0.165695571</v>
      </c>
      <c r="AM63" s="211">
        <v>0.189278556</v>
      </c>
      <c r="AN63" s="211">
        <v>0.215769327</v>
      </c>
      <c r="AO63" s="211">
        <v>0.215496283</v>
      </c>
      <c r="AP63" s="211">
        <v>0.216464707</v>
      </c>
      <c r="AQ63" s="211">
        <v>0.210694879</v>
      </c>
      <c r="AR63" s="211">
        <v>0.221448722</v>
      </c>
      <c r="AS63" s="211">
        <v>0.227238454</v>
      </c>
      <c r="AT63" s="211">
        <v>0.217655728</v>
      </c>
      <c r="AU63" s="211">
        <v>0.240617614</v>
      </c>
      <c r="AV63" s="211">
        <v>0.250688954</v>
      </c>
      <c r="AW63" s="211">
        <v>0.261251316</v>
      </c>
      <c r="AX63" s="211">
        <v>0.269710608</v>
      </c>
      <c r="AY63" s="211">
        <v>0.282209539</v>
      </c>
      <c r="AZ63" s="211">
        <v>0.284176118</v>
      </c>
      <c r="BA63" s="211">
        <v>0.282112788</v>
      </c>
      <c r="BB63" s="211">
        <v>0.282555227599</v>
      </c>
      <c r="BC63" s="211">
        <v>0.284721688929</v>
      </c>
      <c r="BD63" s="211">
        <v>0.291279589240709</v>
      </c>
      <c r="BE63" s="212">
        <v>0.276574913289139</v>
      </c>
      <c r="BF63" s="79">
        <v>-0.0530773376667545</v>
      </c>
      <c r="BG63" s="79">
        <v>0.029565533228846</v>
      </c>
      <c r="BH63" s="79">
        <v>0.00159195037554861</v>
      </c>
    </row>
    <row r="64" spans="8:8">
      <c r="A64" s="73" t="s">
        <v>151</v>
      </c>
      <c r="B64" s="211">
        <v>7.18145842096822</v>
      </c>
      <c r="C64" s="211">
        <v>7.69049065640311</v>
      </c>
      <c r="D64" s="211">
        <v>8.37915702561407</v>
      </c>
      <c r="E64" s="211">
        <v>8.93201784832149</v>
      </c>
      <c r="F64" s="211">
        <v>9.49816431939985</v>
      </c>
      <c r="G64" s="211">
        <v>10.4559893618854</v>
      </c>
      <c r="H64" s="211">
        <v>11.0850119465606</v>
      </c>
      <c r="I64" s="211">
        <v>12.0227798063314</v>
      </c>
      <c r="J64" s="211">
        <v>12.925434210449</v>
      </c>
      <c r="K64" s="211">
        <v>14.1990142488382</v>
      </c>
      <c r="L64" s="211">
        <v>14.8845468632847</v>
      </c>
      <c r="M64" s="211">
        <v>15.295034220085</v>
      </c>
      <c r="N64" s="211">
        <v>15.9074987636725</v>
      </c>
      <c r="O64" s="211">
        <v>16.8807794659707</v>
      </c>
      <c r="P64" s="211">
        <v>17.1768368548441</v>
      </c>
      <c r="Q64" s="211">
        <v>18.0061262254792</v>
      </c>
      <c r="R64" s="211">
        <v>18.1631190920774</v>
      </c>
      <c r="S64" s="211">
        <v>18.0305224459812</v>
      </c>
      <c r="T64" s="211">
        <v>17.7671458039449</v>
      </c>
      <c r="U64" s="211">
        <v>17.7697065797346</v>
      </c>
      <c r="V64" s="211" t="s">
        <v>114</v>
      </c>
      <c r="W64" s="211" t="s">
        <v>114</v>
      </c>
      <c r="X64" s="211" t="s">
        <v>114</v>
      </c>
      <c r="Y64" s="211" t="s">
        <v>114</v>
      </c>
      <c r="Z64" s="211" t="s">
        <v>114</v>
      </c>
      <c r="AA64" s="211" t="s">
        <v>114</v>
      </c>
      <c r="AB64" s="211" t="s">
        <v>114</v>
      </c>
      <c r="AC64" s="211" t="s">
        <v>114</v>
      </c>
      <c r="AD64" s="211" t="s">
        <v>114</v>
      </c>
      <c r="AE64" s="211" t="s">
        <v>114</v>
      </c>
      <c r="AF64" s="211" t="s">
        <v>114</v>
      </c>
      <c r="AG64" s="211" t="s">
        <v>114</v>
      </c>
      <c r="AH64" s="211" t="s">
        <v>114</v>
      </c>
      <c r="AI64" s="211" t="s">
        <v>114</v>
      </c>
      <c r="AJ64" s="211" t="s">
        <v>114</v>
      </c>
      <c r="AK64" s="211" t="s">
        <v>114</v>
      </c>
      <c r="AL64" s="211" t="s">
        <v>114</v>
      </c>
      <c r="AM64" s="211" t="s">
        <v>114</v>
      </c>
      <c r="AN64" s="211" t="s">
        <v>114</v>
      </c>
      <c r="AO64" s="211" t="s">
        <v>114</v>
      </c>
      <c r="AP64" s="211" t="s">
        <v>114</v>
      </c>
      <c r="AQ64" s="211" t="s">
        <v>114</v>
      </c>
      <c r="AR64" s="211" t="s">
        <v>114</v>
      </c>
      <c r="AS64" s="211" t="s">
        <v>114</v>
      </c>
      <c r="AT64" s="211" t="s">
        <v>114</v>
      </c>
      <c r="AU64" s="211" t="s">
        <v>114</v>
      </c>
      <c r="AV64" s="211" t="s">
        <v>114</v>
      </c>
      <c r="AW64" s="211" t="s">
        <v>114</v>
      </c>
      <c r="AX64" s="211" t="s">
        <v>114</v>
      </c>
      <c r="AY64" s="211" t="s">
        <v>114</v>
      </c>
      <c r="AZ64" s="211" t="s">
        <v>114</v>
      </c>
      <c r="BA64" s="211" t="s">
        <v>114</v>
      </c>
      <c r="BB64" s="211" t="s">
        <v>114</v>
      </c>
      <c r="BC64" s="211" t="s">
        <v>114</v>
      </c>
      <c r="BD64" s="211" t="s">
        <v>114</v>
      </c>
      <c r="BE64" s="212" t="s">
        <v>114</v>
      </c>
      <c r="BF64" s="79" t="s">
        <v>114</v>
      </c>
      <c r="BG64" s="79" t="s">
        <v>114</v>
      </c>
      <c r="BH64" s="79" t="s">
        <v>114</v>
      </c>
    </row>
    <row r="65" spans="8:8">
      <c r="A65" s="73" t="s">
        <v>152</v>
      </c>
      <c r="B65" s="211" t="s">
        <v>114</v>
      </c>
      <c r="C65" s="211" t="s">
        <v>114</v>
      </c>
      <c r="D65" s="211" t="s">
        <v>114</v>
      </c>
      <c r="E65" s="211" t="s">
        <v>114</v>
      </c>
      <c r="F65" s="211" t="s">
        <v>114</v>
      </c>
      <c r="G65" s="211" t="s">
        <v>114</v>
      </c>
      <c r="H65" s="211" t="s">
        <v>114</v>
      </c>
      <c r="I65" s="211" t="s">
        <v>114</v>
      </c>
      <c r="J65" s="211" t="s">
        <v>114</v>
      </c>
      <c r="K65" s="211" t="s">
        <v>114</v>
      </c>
      <c r="L65" s="211" t="s">
        <v>114</v>
      </c>
      <c r="M65" s="211" t="s">
        <v>114</v>
      </c>
      <c r="N65" s="211" t="s">
        <v>114</v>
      </c>
      <c r="O65" s="211" t="s">
        <v>114</v>
      </c>
      <c r="P65" s="211" t="s">
        <v>114</v>
      </c>
      <c r="Q65" s="211" t="s">
        <v>114</v>
      </c>
      <c r="R65" s="211" t="s">
        <v>114</v>
      </c>
      <c r="S65" s="211" t="s">
        <v>114</v>
      </c>
      <c r="T65" s="211" t="s">
        <v>114</v>
      </c>
      <c r="U65" s="211" t="s">
        <v>114</v>
      </c>
      <c r="V65" s="211">
        <v>0.496451091807534</v>
      </c>
      <c r="W65" s="211">
        <v>0.508940454830036</v>
      </c>
      <c r="X65" s="211">
        <v>0.482558466473938</v>
      </c>
      <c r="Y65" s="211">
        <v>0.59502779664143</v>
      </c>
      <c r="Z65" s="211">
        <v>0.56854454201093</v>
      </c>
      <c r="AA65" s="211">
        <v>0.472997687</v>
      </c>
      <c r="AB65" s="211">
        <v>0.453728959</v>
      </c>
      <c r="AC65" s="211">
        <v>0.363264571</v>
      </c>
      <c r="AD65" s="211">
        <v>0.380368519</v>
      </c>
      <c r="AE65" s="211">
        <v>0.32419927</v>
      </c>
      <c r="AF65" s="211">
        <v>0.284049167</v>
      </c>
      <c r="AG65" s="211">
        <v>0.28127213</v>
      </c>
      <c r="AH65" s="211">
        <v>0.298435089</v>
      </c>
      <c r="AI65" s="211">
        <v>0.287676675</v>
      </c>
      <c r="AJ65" s="211">
        <v>0.298719902</v>
      </c>
      <c r="AK65" s="211">
        <v>0.29880517</v>
      </c>
      <c r="AL65" s="211">
        <v>0.29784019</v>
      </c>
      <c r="AM65" s="211">
        <v>0.296357467</v>
      </c>
      <c r="AN65" s="211">
        <v>0.289357929</v>
      </c>
      <c r="AO65" s="211">
        <v>0.263701303</v>
      </c>
      <c r="AP65" s="211">
        <v>0.225521451</v>
      </c>
      <c r="AQ65" s="211">
        <v>0.224772532</v>
      </c>
      <c r="AR65" s="211">
        <v>0.215398884</v>
      </c>
      <c r="AS65" s="211">
        <v>0.21671599</v>
      </c>
      <c r="AT65" s="211">
        <v>0.19869408</v>
      </c>
      <c r="AU65" s="211">
        <v>0.186076394</v>
      </c>
      <c r="AV65" s="211">
        <v>0.159375512</v>
      </c>
      <c r="AW65" s="211">
        <v>0.153953477</v>
      </c>
      <c r="AX65" s="211">
        <v>0.167665488</v>
      </c>
      <c r="AY65" s="211">
        <v>0.151038103</v>
      </c>
      <c r="AZ65" s="211">
        <v>0.152085737</v>
      </c>
      <c r="BA65" s="211">
        <v>0.157873759</v>
      </c>
      <c r="BB65" s="211">
        <v>0.164617535988</v>
      </c>
      <c r="BC65" s="211">
        <v>0.180678647053</v>
      </c>
      <c r="BD65" s="211">
        <v>0.188079247525244</v>
      </c>
      <c r="BE65" s="212">
        <v>0.162891587406988</v>
      </c>
      <c r="BF65" s="78">
        <v>-0.136286801640897</v>
      </c>
      <c r="BG65" s="78">
        <v>-0.00547525107951741</v>
      </c>
      <c r="BH65" s="78">
        <v>9.37595245578796E-4</v>
      </c>
    </row>
    <row r="66" spans="8:8">
      <c r="A66" s="73" t="s">
        <v>153</v>
      </c>
      <c r="B66" s="211">
        <v>0.0</v>
      </c>
      <c r="C66" s="211">
        <v>0.0</v>
      </c>
      <c r="D66" s="211">
        <v>0.0</v>
      </c>
      <c r="E66" s="211">
        <v>0.0</v>
      </c>
      <c r="F66" s="211">
        <v>0.0</v>
      </c>
      <c r="G66" s="211">
        <v>0.0</v>
      </c>
      <c r="H66" s="211">
        <v>0.0</v>
      </c>
      <c r="I66" s="211">
        <v>0.0</v>
      </c>
      <c r="J66" s="211">
        <v>0.0</v>
      </c>
      <c r="K66" s="211">
        <v>0.0</v>
      </c>
      <c r="L66" s="211">
        <v>0.0</v>
      </c>
      <c r="M66" s="211">
        <v>0.0</v>
      </c>
      <c r="N66" s="211">
        <v>0.0</v>
      </c>
      <c r="O66" s="211">
        <v>0.0</v>
      </c>
      <c r="P66" s="211">
        <v>0.0</v>
      </c>
      <c r="Q66" s="211">
        <v>0.0</v>
      </c>
      <c r="R66" s="211">
        <v>0.0</v>
      </c>
      <c r="S66" s="211">
        <v>0.0</v>
      </c>
      <c r="T66" s="211">
        <v>0.0</v>
      </c>
      <c r="U66" s="211">
        <v>0.0</v>
      </c>
      <c r="V66" s="211">
        <v>0.628855992616448</v>
      </c>
      <c r="W66" s="211">
        <v>0.597451067593473</v>
      </c>
      <c r="X66" s="211">
        <v>0.590345738246585</v>
      </c>
      <c r="Y66" s="211">
        <v>0.590774605720871</v>
      </c>
      <c r="Z66" s="211">
        <v>0.561752246738776</v>
      </c>
      <c r="AA66" s="211">
        <v>0.591377368228195</v>
      </c>
      <c r="AB66" s="211">
        <v>0.439607792350278</v>
      </c>
      <c r="AC66" s="211">
        <v>0.350063526582656</v>
      </c>
      <c r="AD66" s="211">
        <v>0.215263817398374</v>
      </c>
      <c r="AE66" s="211">
        <v>0.100712012723577</v>
      </c>
      <c r="AF66" s="211">
        <v>0.0961136367235773</v>
      </c>
      <c r="AG66" s="211">
        <v>0.0859722196070461</v>
      </c>
      <c r="AH66" s="211">
        <v>0.0845943750487805</v>
      </c>
      <c r="AI66" s="211">
        <v>0.0818018832574526</v>
      </c>
      <c r="AJ66" s="211">
        <v>0.0650844669078591</v>
      </c>
      <c r="AK66" s="211">
        <v>0.0618931220243902</v>
      </c>
      <c r="AL66" s="211">
        <v>0.0651941400243903</v>
      </c>
      <c r="AM66" s="211">
        <v>0.0667659099078591</v>
      </c>
      <c r="AN66" s="211">
        <v>0.073657116</v>
      </c>
      <c r="AO66" s="211">
        <v>0.081102963</v>
      </c>
      <c r="AP66" s="211">
        <v>0.0872786556</v>
      </c>
      <c r="AQ66" s="211">
        <v>0.095767192</v>
      </c>
      <c r="AR66" s="211">
        <v>0.114695997</v>
      </c>
      <c r="AS66" s="211">
        <v>0.1234417046</v>
      </c>
      <c r="AT66" s="211">
        <v>0.1302944104</v>
      </c>
      <c r="AU66" s="211">
        <v>0.1282517528</v>
      </c>
      <c r="AV66" s="211">
        <v>0.1331247886</v>
      </c>
      <c r="AW66" s="211">
        <v>0.148526302460229</v>
      </c>
      <c r="AX66" s="211">
        <v>0.15408479</v>
      </c>
      <c r="AY66" s="211">
        <v>0.149407213648324</v>
      </c>
      <c r="AZ66" s="211">
        <v>0.1539233126</v>
      </c>
      <c r="BA66" s="211">
        <v>0.16836421909589</v>
      </c>
      <c r="BB66" s="211">
        <v>0.160188618932177</v>
      </c>
      <c r="BC66" s="211">
        <v>0.18905911626</v>
      </c>
      <c r="BD66" s="211">
        <v>0.178356732635692</v>
      </c>
      <c r="BE66" s="212">
        <v>0.155719813460944</v>
      </c>
      <c r="BF66" s="84">
        <v>-0.129304808431652</v>
      </c>
      <c r="BG66" s="84">
        <v>0.0318970533088783</v>
      </c>
      <c r="BH66" s="84">
        <v>8.96314899176521E-4</v>
      </c>
    </row>
    <row r="67" spans="8:8" s="70" ht="10.2" customFormat="1">
      <c r="A67" s="80" t="s">
        <v>154</v>
      </c>
      <c r="B67" s="213">
        <v>7.18145842096822</v>
      </c>
      <c r="C67" s="213">
        <v>7.69049065640311</v>
      </c>
      <c r="D67" s="213">
        <v>8.37915702561407</v>
      </c>
      <c r="E67" s="213">
        <v>8.93201784832149</v>
      </c>
      <c r="F67" s="213">
        <v>9.49816431939985</v>
      </c>
      <c r="G67" s="213">
        <v>10.4559893618854</v>
      </c>
      <c r="H67" s="213">
        <v>11.0850119465606</v>
      </c>
      <c r="I67" s="213">
        <v>12.0227798063314</v>
      </c>
      <c r="J67" s="213">
        <v>12.925434210449</v>
      </c>
      <c r="K67" s="213">
        <v>14.1990142488382</v>
      </c>
      <c r="L67" s="213">
        <v>14.8845468632847</v>
      </c>
      <c r="M67" s="213">
        <v>15.295034220085</v>
      </c>
      <c r="N67" s="213">
        <v>15.9074987636725</v>
      </c>
      <c r="O67" s="213">
        <v>16.8807794659707</v>
      </c>
      <c r="P67" s="213">
        <v>17.1768368548441</v>
      </c>
      <c r="Q67" s="213">
        <v>18.0061262254792</v>
      </c>
      <c r="R67" s="213">
        <v>18.1631190920774</v>
      </c>
      <c r="S67" s="213">
        <v>18.0305224459812</v>
      </c>
      <c r="T67" s="213">
        <v>17.7671458039449</v>
      </c>
      <c r="U67" s="213">
        <v>17.7697065797346</v>
      </c>
      <c r="V67" s="213">
        <v>14.2087766316658</v>
      </c>
      <c r="W67" s="213">
        <v>14.3908025288704</v>
      </c>
      <c r="X67" s="213">
        <v>14.382219698097</v>
      </c>
      <c r="Y67" s="213">
        <v>14.3824422631726</v>
      </c>
      <c r="Z67" s="213">
        <v>14.4568274642813</v>
      </c>
      <c r="AA67" s="213">
        <v>14.3363119093002</v>
      </c>
      <c r="AB67" s="213">
        <v>13.8752102540548</v>
      </c>
      <c r="AC67" s="213">
        <v>12.9955825440759</v>
      </c>
      <c r="AD67" s="213">
        <v>10.680046509</v>
      </c>
      <c r="AE67" s="213">
        <v>9.24861979426169</v>
      </c>
      <c r="AF67" s="213">
        <v>8.16725868244971</v>
      </c>
      <c r="AG67" s="213">
        <v>7.17184820470636</v>
      </c>
      <c r="AH67" s="213">
        <v>7.07379747337618</v>
      </c>
      <c r="AI67" s="213">
        <v>6.7830854873332</v>
      </c>
      <c r="AJ67" s="213">
        <v>6.8053968103498</v>
      </c>
      <c r="AK67" s="213">
        <v>6.74099235016646</v>
      </c>
      <c r="AL67" s="213">
        <v>6.78687194676256</v>
      </c>
      <c r="AM67" s="213">
        <v>6.62535928945786</v>
      </c>
      <c r="AN67" s="213">
        <v>6.90574307911626</v>
      </c>
      <c r="AO67" s="213">
        <v>6.84654532206773</v>
      </c>
      <c r="AP67" s="213">
        <v>6.85989149666034</v>
      </c>
      <c r="AQ67" s="213">
        <v>7.18724078577043</v>
      </c>
      <c r="AR67" s="213">
        <v>7.19551579485614</v>
      </c>
      <c r="AS67" s="213">
        <v>7.33778480786864</v>
      </c>
      <c r="AT67" s="213">
        <v>7.03150499474643</v>
      </c>
      <c r="AU67" s="213">
        <v>7.20460347243576</v>
      </c>
      <c r="AV67" s="213">
        <v>7.78567278300304</v>
      </c>
      <c r="AW67" s="213">
        <v>8.03738302211758</v>
      </c>
      <c r="AX67" s="213">
        <v>7.99046452424665</v>
      </c>
      <c r="AY67" s="213">
        <v>8.33645771916708</v>
      </c>
      <c r="AZ67" s="213">
        <v>8.15638258854117</v>
      </c>
      <c r="BA67" s="213">
        <v>8.26149552591715</v>
      </c>
      <c r="BB67" s="213">
        <v>8.31893211095765</v>
      </c>
      <c r="BC67" s="213">
        <v>8.55225179678849</v>
      </c>
      <c r="BD67" s="213">
        <v>8.64431248549711</v>
      </c>
      <c r="BE67" s="213">
        <v>8.19352912826183</v>
      </c>
      <c r="BF67" s="82">
        <v>-0.0547377306912959</v>
      </c>
      <c r="BG67" s="82">
        <v>0.0208647705701521</v>
      </c>
      <c r="BH67" s="82">
        <v>0.0471615144616125</v>
      </c>
    </row>
    <row r="68" spans="8:8">
      <c r="B68" s="211"/>
      <c r="C68" s="211"/>
      <c r="D68" s="211"/>
      <c r="E68" s="211"/>
      <c r="F68" s="211"/>
      <c r="G68" s="211"/>
      <c r="H68" s="211"/>
      <c r="I68" s="211"/>
      <c r="J68" s="211"/>
      <c r="K68" s="211"/>
      <c r="L68" s="211"/>
      <c r="M68" s="211"/>
      <c r="N68" s="211"/>
      <c r="O68" s="211"/>
      <c r="P68" s="211"/>
      <c r="Q68" s="211"/>
      <c r="R68" s="211"/>
      <c r="S68" s="211"/>
      <c r="T68" s="211"/>
      <c r="U68" s="211"/>
      <c r="V68" s="211"/>
      <c r="W68" s="211"/>
      <c r="X68" s="211"/>
      <c r="Y68" s="211"/>
      <c r="Z68" s="211"/>
      <c r="AA68" s="211"/>
      <c r="AB68" s="211"/>
      <c r="AC68" s="211"/>
      <c r="AD68" s="211"/>
      <c r="AE68" s="211"/>
      <c r="AF68" s="211"/>
      <c r="AG68" s="211"/>
      <c r="AH68" s="211"/>
      <c r="AI68" s="211"/>
      <c r="AJ68" s="211"/>
      <c r="AK68" s="211"/>
      <c r="AL68" s="211"/>
      <c r="AM68" s="211"/>
      <c r="AN68" s="211"/>
      <c r="AO68" s="211"/>
      <c r="AP68" s="211"/>
      <c r="AQ68" s="211"/>
      <c r="AR68" s="211"/>
      <c r="AS68" s="211"/>
      <c r="AT68" s="211"/>
      <c r="AU68" s="211"/>
      <c r="AV68" s="211"/>
      <c r="AW68" s="211"/>
      <c r="AX68" s="211"/>
      <c r="AY68" s="211"/>
      <c r="AZ68" s="211"/>
      <c r="BA68" s="211"/>
      <c r="BB68" s="211"/>
      <c r="BC68" s="211"/>
      <c r="BD68" s="211"/>
      <c r="BE68" s="212"/>
      <c r="BF68" s="79"/>
      <c r="BG68" s="79"/>
      <c r="BH68" s="79"/>
    </row>
    <row r="69" spans="8:8">
      <c r="A69" s="69" t="s">
        <v>155</v>
      </c>
      <c r="B69" s="211">
        <v>0.294982929921872</v>
      </c>
      <c r="C69" s="211">
        <v>0.322864271072883</v>
      </c>
      <c r="D69" s="211">
        <v>0.357139610727819</v>
      </c>
      <c r="E69" s="211">
        <v>0.394100845972669</v>
      </c>
      <c r="F69" s="211">
        <v>0.430437350143608</v>
      </c>
      <c r="G69" s="211">
        <v>0.465106846658191</v>
      </c>
      <c r="H69" s="211">
        <v>0.509927925948932</v>
      </c>
      <c r="I69" s="211">
        <v>0.567570815144187</v>
      </c>
      <c r="J69" s="211">
        <v>0.681270890473047</v>
      </c>
      <c r="K69" s="211">
        <v>0.791852427825054</v>
      </c>
      <c r="L69" s="211">
        <v>0.928510657310479</v>
      </c>
      <c r="M69" s="211">
        <v>1.0523703959967</v>
      </c>
      <c r="N69" s="211">
        <v>1.2209735699262</v>
      </c>
      <c r="O69" s="211">
        <v>1.22454251404699</v>
      </c>
      <c r="P69" s="211">
        <v>1.2885162437484</v>
      </c>
      <c r="Q69" s="211">
        <v>1.18902504688425</v>
      </c>
      <c r="R69" s="211">
        <v>1.18302615730743</v>
      </c>
      <c r="S69" s="211">
        <v>1.28836466299274</v>
      </c>
      <c r="T69" s="211">
        <v>1.56844954183925</v>
      </c>
      <c r="U69" s="211">
        <v>1.69791891492856</v>
      </c>
      <c r="V69" s="211">
        <v>1.86620051400879</v>
      </c>
      <c r="W69" s="211">
        <v>1.72186901229682</v>
      </c>
      <c r="X69" s="211">
        <v>1.79581032266601</v>
      </c>
      <c r="Y69" s="211">
        <v>1.80100573247696</v>
      </c>
      <c r="Z69" s="211">
        <v>1.93190924613537</v>
      </c>
      <c r="AA69" s="211">
        <v>1.99156028399327</v>
      </c>
      <c r="AB69" s="211">
        <v>2.11156732145019</v>
      </c>
      <c r="AC69" s="211">
        <v>2.27030163058272</v>
      </c>
      <c r="AD69" s="211">
        <v>2.49013479522702</v>
      </c>
      <c r="AE69" s="211">
        <v>2.57213891145183</v>
      </c>
      <c r="AF69" s="211">
        <v>2.52953337863184</v>
      </c>
      <c r="AG69" s="211">
        <v>2.65488585762359</v>
      </c>
      <c r="AH69" s="211">
        <v>2.72941554248127</v>
      </c>
      <c r="AI69" s="211">
        <v>2.64982371788119</v>
      </c>
      <c r="AJ69" s="211">
        <v>2.70815654190923</v>
      </c>
      <c r="AK69" s="211">
        <v>2.79256029781048</v>
      </c>
      <c r="AL69" s="211">
        <v>2.87907845505877</v>
      </c>
      <c r="AM69" s="211">
        <v>2.90379135411692</v>
      </c>
      <c r="AN69" s="211">
        <v>2.91702056522442</v>
      </c>
      <c r="AO69" s="211">
        <v>3.05606282758139</v>
      </c>
      <c r="AP69" s="211">
        <v>3.27655603779232</v>
      </c>
      <c r="AQ69" s="211">
        <v>3.5709637741697</v>
      </c>
      <c r="AR69" s="211">
        <v>3.59666582736811</v>
      </c>
      <c r="AS69" s="211">
        <v>3.70694126103924</v>
      </c>
      <c r="AT69" s="211">
        <v>3.59987611128385</v>
      </c>
      <c r="AU69" s="211">
        <v>3.36782789081394</v>
      </c>
      <c r="AV69" s="211">
        <v>3.43344308066774</v>
      </c>
      <c r="AW69" s="211">
        <v>3.53861120600581</v>
      </c>
      <c r="AX69" s="211">
        <v>3.77137972673557</v>
      </c>
      <c r="AY69" s="211">
        <v>3.49885386301082</v>
      </c>
      <c r="AZ69" s="211">
        <v>3.08727544467598</v>
      </c>
      <c r="BA69" s="211">
        <v>3.07250277944779</v>
      </c>
      <c r="BB69" s="211">
        <v>3.12597943118174</v>
      </c>
      <c r="BC69" s="211">
        <v>3.2700544600216</v>
      </c>
      <c r="BD69" s="211">
        <v>3.5311984896607</v>
      </c>
      <c r="BE69" s="212">
        <v>3.3111094359037</v>
      </c>
      <c r="BF69" s="79">
        <v>-0.0648889609350881</v>
      </c>
      <c r="BG69" s="79">
        <v>-0.00192435630060472</v>
      </c>
      <c r="BH69" s="79">
        <v>0.0190585684264823</v>
      </c>
    </row>
    <row r="70" spans="8:8">
      <c r="A70" s="69" t="s">
        <v>156</v>
      </c>
      <c r="B70" s="211">
        <v>0.0555411280800037</v>
      </c>
      <c r="C70" s="211">
        <v>0.060099447585835</v>
      </c>
      <c r="D70" s="211">
        <v>0.0650599847493516</v>
      </c>
      <c r="E70" s="211">
        <v>0.0705174806729557</v>
      </c>
      <c r="F70" s="211">
        <v>0.0762245208778834</v>
      </c>
      <c r="G70" s="211">
        <v>0.103074895975208</v>
      </c>
      <c r="H70" s="211">
        <v>0.110501227319326</v>
      </c>
      <c r="I70" s="211">
        <v>0.13685446582793</v>
      </c>
      <c r="J70" s="211">
        <v>0.1327087100048</v>
      </c>
      <c r="K70" s="211">
        <v>0.13176366265586</v>
      </c>
      <c r="L70" s="211">
        <v>0.131814433643453</v>
      </c>
      <c r="M70" s="211">
        <v>0.16451561267026</v>
      </c>
      <c r="N70" s="211">
        <v>0.192055057898751</v>
      </c>
      <c r="O70" s="211">
        <v>0.180184528658746</v>
      </c>
      <c r="P70" s="211">
        <v>0.217184745884087</v>
      </c>
      <c r="Q70" s="211">
        <v>0.291419307516798</v>
      </c>
      <c r="R70" s="211">
        <v>0.312631799471683</v>
      </c>
      <c r="S70" s="211">
        <v>0.325823117558323</v>
      </c>
      <c r="T70" s="211">
        <v>0.370778918534885</v>
      </c>
      <c r="U70" s="211">
        <v>0.404748876305018</v>
      </c>
      <c r="V70" s="211">
        <v>0.474308999764613</v>
      </c>
      <c r="W70" s="211">
        <v>0.506296480098134</v>
      </c>
      <c r="X70" s="211">
        <v>0.524557394593724</v>
      </c>
      <c r="Y70" s="211">
        <v>0.573849247407225</v>
      </c>
      <c r="Z70" s="211">
        <v>0.640249321941095</v>
      </c>
      <c r="AA70" s="211">
        <v>0.638899343120772</v>
      </c>
      <c r="AB70" s="211">
        <v>0.471175630345266</v>
      </c>
      <c r="AC70" s="211">
        <v>0.739277058087177</v>
      </c>
      <c r="AD70" s="211">
        <v>1.03035463870704</v>
      </c>
      <c r="AE70" s="211">
        <v>1.17921939416341</v>
      </c>
      <c r="AF70" s="211">
        <v>1.14633930656202</v>
      </c>
      <c r="AG70" s="211">
        <v>1.19985944289751</v>
      </c>
      <c r="AH70" s="211">
        <v>1.4410194845958</v>
      </c>
      <c r="AI70" s="211">
        <v>0.967877686951613</v>
      </c>
      <c r="AJ70" s="211">
        <v>0.704324611710026</v>
      </c>
      <c r="AK70" s="211">
        <v>0.938698215643561</v>
      </c>
      <c r="AL70" s="211">
        <v>1.08232878006847</v>
      </c>
      <c r="AM70" s="211">
        <v>1.02087785638203</v>
      </c>
      <c r="AN70" s="211">
        <v>0.960980070643885</v>
      </c>
      <c r="AO70" s="211">
        <v>1.04235389028722</v>
      </c>
      <c r="AP70" s="211">
        <v>0.989025624783762</v>
      </c>
      <c r="AQ70" s="211">
        <v>1.01153521923417</v>
      </c>
      <c r="AR70" s="211">
        <v>0.968189669874165</v>
      </c>
      <c r="AS70" s="211">
        <v>0.957886098034477</v>
      </c>
      <c r="AT70" s="211">
        <v>1.08754992773584</v>
      </c>
      <c r="AU70" s="211">
        <v>1.1591908355138</v>
      </c>
      <c r="AV70" s="211">
        <v>1.27757604511048</v>
      </c>
      <c r="AW70" s="211">
        <v>1.36328367572104</v>
      </c>
      <c r="AX70" s="211">
        <v>1.46158742453855</v>
      </c>
      <c r="AY70" s="211">
        <v>1.38846543920462</v>
      </c>
      <c r="AZ70" s="211">
        <v>1.3977375958892</v>
      </c>
      <c r="BA70" s="211">
        <v>1.54539953775137</v>
      </c>
      <c r="BB70" s="211">
        <v>1.47586396792267</v>
      </c>
      <c r="BC70" s="211">
        <v>1.45387566271215</v>
      </c>
      <c r="BD70" s="211">
        <v>1.46841777548407</v>
      </c>
      <c r="BE70" s="212">
        <v>1.28889804954844</v>
      </c>
      <c r="BF70" s="79">
        <v>-0.124652063167543</v>
      </c>
      <c r="BG70" s="79">
        <v>0.030481128722841</v>
      </c>
      <c r="BH70" s="79">
        <v>0.0074188280839392</v>
      </c>
    </row>
    <row r="71" spans="8:8">
      <c r="A71" s="69" t="s">
        <v>157</v>
      </c>
      <c r="B71" s="211">
        <v>0.164646046071279</v>
      </c>
      <c r="C71" s="211">
        <v>0.171733742595271</v>
      </c>
      <c r="D71" s="211">
        <v>0.179011942519769</v>
      </c>
      <c r="E71" s="211">
        <v>0.186669056479069</v>
      </c>
      <c r="F71" s="211">
        <v>0.194680269058787</v>
      </c>
      <c r="G71" s="211">
        <v>0.202974268231627</v>
      </c>
      <c r="H71" s="211">
        <v>0.211687685</v>
      </c>
      <c r="I71" s="211">
        <v>0.221117376</v>
      </c>
      <c r="J71" s="211">
        <v>0.233985334</v>
      </c>
      <c r="K71" s="211">
        <v>0.238651336</v>
      </c>
      <c r="L71" s="211">
        <v>0.246126203</v>
      </c>
      <c r="M71" s="211">
        <v>0.260040985</v>
      </c>
      <c r="N71" s="211">
        <v>0.271869863</v>
      </c>
      <c r="O71" s="211">
        <v>0.289934079</v>
      </c>
      <c r="P71" s="211">
        <v>0.318031313</v>
      </c>
      <c r="Q71" s="211">
        <v>0.340250296</v>
      </c>
      <c r="R71" s="211">
        <v>0.346174879</v>
      </c>
      <c r="S71" s="211">
        <v>0.335215428</v>
      </c>
      <c r="T71" s="211">
        <v>0.316877435</v>
      </c>
      <c r="U71" s="211">
        <v>0.295278705</v>
      </c>
      <c r="V71" s="211">
        <v>0.278663549</v>
      </c>
      <c r="W71" s="211">
        <v>0.289007632</v>
      </c>
      <c r="X71" s="211">
        <v>0.32349253</v>
      </c>
      <c r="Y71" s="211">
        <v>0.356765559</v>
      </c>
      <c r="Z71" s="211">
        <v>0.365948112</v>
      </c>
      <c r="AA71" s="211">
        <v>0.378570199</v>
      </c>
      <c r="AB71" s="211">
        <v>0.388476875</v>
      </c>
      <c r="AC71" s="211">
        <v>0.408129045</v>
      </c>
      <c r="AD71" s="211">
        <v>0.423067756</v>
      </c>
      <c r="AE71" s="211">
        <v>0.468529863</v>
      </c>
      <c r="AF71" s="211">
        <v>0.526659902</v>
      </c>
      <c r="AG71" s="211">
        <v>0.527195339</v>
      </c>
      <c r="AH71" s="211">
        <v>0.49493883151197</v>
      </c>
      <c r="AI71" s="211">
        <v>0.5283226779559</v>
      </c>
      <c r="AJ71" s="211">
        <v>0.56324230613481</v>
      </c>
      <c r="AK71" s="211">
        <v>0.57881670225252</v>
      </c>
      <c r="AL71" s="211">
        <v>0.534594120215165</v>
      </c>
      <c r="AM71" s="211">
        <v>0.529321743993623</v>
      </c>
      <c r="AN71" s="211">
        <v>0.541306961710647</v>
      </c>
      <c r="AO71" s="211">
        <v>0.508009798365493</v>
      </c>
      <c r="AP71" s="211">
        <v>0.523101661856886</v>
      </c>
      <c r="AQ71" s="211">
        <v>0.503738501203141</v>
      </c>
      <c r="AR71" s="211">
        <v>0.531001454250787</v>
      </c>
      <c r="AS71" s="211">
        <v>0.516015810056806</v>
      </c>
      <c r="AT71" s="211">
        <v>0.466714367871848</v>
      </c>
      <c r="AU71" s="211">
        <v>0.48233236743763</v>
      </c>
      <c r="AV71" s="211">
        <v>0.5091691054827</v>
      </c>
      <c r="AW71" s="211">
        <v>0.598709346259179</v>
      </c>
      <c r="AX71" s="211">
        <v>0.443184585552468</v>
      </c>
      <c r="AY71" s="211">
        <v>0.422115442445769</v>
      </c>
      <c r="AZ71" s="211">
        <v>0.448963004457518</v>
      </c>
      <c r="BA71" s="211">
        <v>0.458376536706844</v>
      </c>
      <c r="BB71" s="211">
        <v>0.503667124174538</v>
      </c>
      <c r="BC71" s="211">
        <v>0.494182430489199</v>
      </c>
      <c r="BD71" s="211">
        <v>0.502684072795478</v>
      </c>
      <c r="BE71" s="212">
        <v>0.422853756692787</v>
      </c>
      <c r="BF71" s="79">
        <v>-0.161106465508966</v>
      </c>
      <c r="BG71" s="79">
        <v>0.0074520743559312</v>
      </c>
      <c r="BH71" s="79">
        <v>0.00243392355714303</v>
      </c>
    </row>
    <row r="72" spans="8:8">
      <c r="A72" s="69" t="s">
        <v>158</v>
      </c>
      <c r="B72" s="211">
        <v>0.223056208110646</v>
      </c>
      <c r="C72" s="211">
        <v>0.21697719205967</v>
      </c>
      <c r="D72" s="211">
        <v>0.211076740232674</v>
      </c>
      <c r="E72" s="211">
        <v>0.205402142610954</v>
      </c>
      <c r="F72" s="211">
        <v>0.199909151786721</v>
      </c>
      <c r="G72" s="211">
        <v>0.194601698142131</v>
      </c>
      <c r="H72" s="211">
        <v>0.191407651</v>
      </c>
      <c r="I72" s="211">
        <v>0.206394426</v>
      </c>
      <c r="J72" s="211">
        <v>0.195109746</v>
      </c>
      <c r="K72" s="211">
        <v>0.178403664</v>
      </c>
      <c r="L72" s="211">
        <v>0.138574203</v>
      </c>
      <c r="M72" s="211">
        <v>0.164125645</v>
      </c>
      <c r="N72" s="211">
        <v>0.158816769</v>
      </c>
      <c r="O72" s="211">
        <v>0.171228797</v>
      </c>
      <c r="P72" s="211">
        <v>0.192033823</v>
      </c>
      <c r="Q72" s="211">
        <v>0.165778439</v>
      </c>
      <c r="R72" s="211">
        <v>0.231158753</v>
      </c>
      <c r="S72" s="211">
        <v>0.259235917</v>
      </c>
      <c r="T72" s="211">
        <v>0.286923527</v>
      </c>
      <c r="U72" s="211">
        <v>0.303156715</v>
      </c>
      <c r="V72" s="211">
        <v>0.290358314</v>
      </c>
      <c r="W72" s="211">
        <v>0.301008233</v>
      </c>
      <c r="X72" s="211">
        <v>0.295582359</v>
      </c>
      <c r="Y72" s="211">
        <v>0.284449137</v>
      </c>
      <c r="Z72" s="211">
        <v>0.279109</v>
      </c>
      <c r="AA72" s="211">
        <v>0.186075613</v>
      </c>
      <c r="AB72" s="211">
        <v>0.148934511</v>
      </c>
      <c r="AC72" s="211">
        <v>0.204426958</v>
      </c>
      <c r="AD72" s="211">
        <v>0.175258457</v>
      </c>
      <c r="AE72" s="211">
        <v>0.216790199</v>
      </c>
      <c r="AF72" s="211">
        <v>0.224671535</v>
      </c>
      <c r="AG72" s="211">
        <v>0.218343963</v>
      </c>
      <c r="AH72" s="211">
        <v>0.241150518</v>
      </c>
      <c r="AI72" s="211">
        <v>0.362949142</v>
      </c>
      <c r="AJ72" s="211">
        <v>0.416624849</v>
      </c>
      <c r="AK72" s="211">
        <v>0.4346742765</v>
      </c>
      <c r="AL72" s="211">
        <v>0.446596495368535</v>
      </c>
      <c r="AM72" s="211">
        <v>0.518692629292954</v>
      </c>
      <c r="AN72" s="211">
        <v>0.633922625427416</v>
      </c>
      <c r="AO72" s="211">
        <v>0.717435832687821</v>
      </c>
      <c r="AP72" s="211">
        <v>0.782075113457485</v>
      </c>
      <c r="AQ72" s="211">
        <v>0.731550557303433</v>
      </c>
      <c r="AR72" s="211">
        <v>0.737948450285455</v>
      </c>
      <c r="AS72" s="211">
        <v>0.781442511115084</v>
      </c>
      <c r="AT72" s="211">
        <v>0.807995906216569</v>
      </c>
      <c r="AU72" s="211">
        <v>0.910784377067491</v>
      </c>
      <c r="AV72" s="211">
        <v>0.88163573354948</v>
      </c>
      <c r="AW72" s="211">
        <v>0.879659588084017</v>
      </c>
      <c r="AX72" s="211">
        <v>0.895434747059787</v>
      </c>
      <c r="AY72" s="211">
        <v>0.919315677085551</v>
      </c>
      <c r="AZ72" s="211">
        <v>0.875366304509104</v>
      </c>
      <c r="BA72" s="211">
        <v>0.844548718001197</v>
      </c>
      <c r="BB72" s="211">
        <v>0.882349820348233</v>
      </c>
      <c r="BC72" s="211">
        <v>0.877920368487283</v>
      </c>
      <c r="BD72" s="211">
        <v>0.829962174275653</v>
      </c>
      <c r="BE72" s="212">
        <v>0.760942855633486</v>
      </c>
      <c r="BF72" s="79">
        <v>-0.0856646238664385</v>
      </c>
      <c r="BG72" s="79">
        <v>0.00268591408594143</v>
      </c>
      <c r="BH72" s="79">
        <v>0.0043799462879352</v>
      </c>
    </row>
    <row r="73" spans="8:8">
      <c r="A73" s="69" t="s">
        <v>159</v>
      </c>
      <c r="B73" s="211">
        <v>0.019050981</v>
      </c>
      <c r="C73" s="211">
        <v>0.019873001</v>
      </c>
      <c r="D73" s="211">
        <v>0.020735214</v>
      </c>
      <c r="E73" s="211">
        <v>0.021682377</v>
      </c>
      <c r="F73" s="211">
        <v>0.02258616</v>
      </c>
      <c r="G73" s="211">
        <v>0.023621453</v>
      </c>
      <c r="H73" s="211">
        <v>0.05569741</v>
      </c>
      <c r="I73" s="211">
        <v>0.06363798</v>
      </c>
      <c r="J73" s="211">
        <v>0.05535329</v>
      </c>
      <c r="K73" s="211">
        <v>0.05086038</v>
      </c>
      <c r="L73" s="211">
        <v>0.04645691</v>
      </c>
      <c r="M73" s="211">
        <v>0.05348303</v>
      </c>
      <c r="N73" s="211">
        <v>0.051523808</v>
      </c>
      <c r="O73" s="211">
        <v>0.049021025</v>
      </c>
      <c r="P73" s="211">
        <v>0.050701417</v>
      </c>
      <c r="Q73" s="211">
        <v>0.038151145</v>
      </c>
      <c r="R73" s="211">
        <v>0.037485351</v>
      </c>
      <c r="S73" s="211">
        <v>0.055980898</v>
      </c>
      <c r="T73" s="211">
        <v>0.043205171</v>
      </c>
      <c r="U73" s="211">
        <v>0.070153541</v>
      </c>
      <c r="V73" s="211">
        <v>0.061240666</v>
      </c>
      <c r="W73" s="211">
        <v>0.043562227</v>
      </c>
      <c r="X73" s="211">
        <v>0.049493916</v>
      </c>
      <c r="Y73" s="211">
        <v>0.045235761</v>
      </c>
      <c r="Z73" s="211">
        <v>0.058937715</v>
      </c>
      <c r="AA73" s="211">
        <v>0.08779416</v>
      </c>
      <c r="AB73" s="211">
        <v>0.144187998</v>
      </c>
      <c r="AC73" s="211">
        <v>0.127316695</v>
      </c>
      <c r="AD73" s="211">
        <v>0.121702169</v>
      </c>
      <c r="AE73" s="211">
        <v>0.106499923</v>
      </c>
      <c r="AF73" s="211">
        <v>0.117199666</v>
      </c>
      <c r="AG73" s="211">
        <v>0.112866471</v>
      </c>
      <c r="AH73" s="211">
        <v>0.099336461</v>
      </c>
      <c r="AI73" s="211">
        <v>0.099819377</v>
      </c>
      <c r="AJ73" s="211">
        <v>0.127617446</v>
      </c>
      <c r="AK73" s="211">
        <v>0.136241734</v>
      </c>
      <c r="AL73" s="211">
        <v>0.151948574</v>
      </c>
      <c r="AM73" s="211">
        <v>0.177697112800796</v>
      </c>
      <c r="AN73" s="211">
        <v>0.1704024906012</v>
      </c>
      <c r="AO73" s="211">
        <v>0.16645239842229</v>
      </c>
      <c r="AP73" s="211">
        <v>0.185542994740951</v>
      </c>
      <c r="AQ73" s="211">
        <v>0.193221854570318</v>
      </c>
      <c r="AR73" s="211">
        <v>0.186364061720533</v>
      </c>
      <c r="AS73" s="211">
        <v>0.25256595753572</v>
      </c>
      <c r="AT73" s="211">
        <v>0.241086464598732</v>
      </c>
      <c r="AU73" s="211">
        <v>0.275529601749927</v>
      </c>
      <c r="AV73" s="211">
        <v>0.290871497269914</v>
      </c>
      <c r="AW73" s="211">
        <v>0.31555727577555</v>
      </c>
      <c r="AX73" s="211">
        <v>0.363808765896384</v>
      </c>
      <c r="AY73" s="211">
        <v>0.374131416889875</v>
      </c>
      <c r="AZ73" s="211">
        <v>0.376276894752</v>
      </c>
      <c r="BA73" s="211">
        <v>0.385242949798737</v>
      </c>
      <c r="BB73" s="211">
        <v>0.456471601828746</v>
      </c>
      <c r="BC73" s="211">
        <v>0.467829029011811</v>
      </c>
      <c r="BD73" s="211">
        <v>0.483511967428116</v>
      </c>
      <c r="BE73" s="212">
        <v>0.421814823791832</v>
      </c>
      <c r="BF73" s="79">
        <v>-0.129985703330466</v>
      </c>
      <c r="BG73" s="79">
        <v>0.072070732501806</v>
      </c>
      <c r="BH73" s="79">
        <v>0.00242794351505542</v>
      </c>
    </row>
    <row r="74" spans="8:8">
      <c r="A74" s="69" t="s">
        <v>160</v>
      </c>
      <c r="B74" s="211">
        <v>0.002061839</v>
      </c>
      <c r="C74" s="211">
        <v>0.002059192</v>
      </c>
      <c r="D74" s="211">
        <v>0.003116978</v>
      </c>
      <c r="E74" s="211">
        <v>0.004030791</v>
      </c>
      <c r="F74" s="211">
        <v>0.004681584</v>
      </c>
      <c r="G74" s="211">
        <v>0.004046174</v>
      </c>
      <c r="H74" s="211">
        <v>0.00388619</v>
      </c>
      <c r="I74" s="211">
        <v>0.004625589</v>
      </c>
      <c r="J74" s="211">
        <v>0.006004857</v>
      </c>
      <c r="K74" s="211">
        <v>0.008200366</v>
      </c>
      <c r="L74" s="211">
        <v>0.009771472</v>
      </c>
      <c r="M74" s="211">
        <v>0.013454065</v>
      </c>
      <c r="N74" s="211">
        <v>0.017749291</v>
      </c>
      <c r="O74" s="211">
        <v>0.017354918</v>
      </c>
      <c r="P74" s="211">
        <v>0.018789718</v>
      </c>
      <c r="Q74" s="211">
        <v>0.0154816550611304</v>
      </c>
      <c r="R74" s="211">
        <v>0.0227381803250833</v>
      </c>
      <c r="S74" s="211">
        <v>0.0252495532771791</v>
      </c>
      <c r="T74" s="211">
        <v>0.027619589676954</v>
      </c>
      <c r="U74" s="211">
        <v>0.0325250648592212</v>
      </c>
      <c r="V74" s="211">
        <v>0.0345564519819098</v>
      </c>
      <c r="W74" s="211">
        <v>0.0433474969307413</v>
      </c>
      <c r="X74" s="211">
        <v>0.0424425579307413</v>
      </c>
      <c r="Y74" s="211">
        <v>0.0463993598473774</v>
      </c>
      <c r="Z74" s="211">
        <v>0.0488718780229445</v>
      </c>
      <c r="AA74" s="211">
        <v>0.049077581543927</v>
      </c>
      <c r="AB74" s="211">
        <v>0.0426323533510336</v>
      </c>
      <c r="AC74" s="211">
        <v>0.0492100804351773</v>
      </c>
      <c r="AD74" s="211">
        <v>0.0524444868934308</v>
      </c>
      <c r="AE74" s="211">
        <v>0.0604858996887259</v>
      </c>
      <c r="AF74" s="211">
        <v>0.0585587066686961</v>
      </c>
      <c r="AG74" s="211">
        <v>0.0642895168887172</v>
      </c>
      <c r="AH74" s="211">
        <v>0.0778001122328379</v>
      </c>
      <c r="AI74" s="211">
        <v>0.082569962130708</v>
      </c>
      <c r="AJ74" s="211">
        <v>0.0781758460366316</v>
      </c>
      <c r="AK74" s="211">
        <v>0.0764162412949483</v>
      </c>
      <c r="AL74" s="211">
        <v>0.0873089024133802</v>
      </c>
      <c r="AM74" s="211">
        <v>0.0989647756929481</v>
      </c>
      <c r="AN74" s="211">
        <v>0.115935397807422</v>
      </c>
      <c r="AO74" s="211">
        <v>0.143085987546388</v>
      </c>
      <c r="AP74" s="211">
        <v>0.158170030477082</v>
      </c>
      <c r="AQ74" s="211">
        <v>0.20406119198411</v>
      </c>
      <c r="AR74" s="211">
        <v>0.225924266384344</v>
      </c>
      <c r="AS74" s="211">
        <v>0.273974099442698</v>
      </c>
      <c r="AT74" s="211">
        <v>0.267486451524371</v>
      </c>
      <c r="AU74" s="211">
        <v>0.285889282761455</v>
      </c>
      <c r="AV74" s="211">
        <v>0.363350440569766</v>
      </c>
      <c r="AW74" s="211">
        <v>0.384520337826665</v>
      </c>
      <c r="AX74" s="211">
        <v>0.458529768956318</v>
      </c>
      <c r="AY74" s="211">
        <v>0.483178632749738</v>
      </c>
      <c r="AZ74" s="211">
        <v>0.56966669385967</v>
      </c>
      <c r="BA74" s="211">
        <v>0.596307913162133</v>
      </c>
      <c r="BB74" s="211">
        <v>0.535887474194065</v>
      </c>
      <c r="BC74" s="211">
        <v>0.54966619210027</v>
      </c>
      <c r="BD74" s="211">
        <v>0.60311635364272</v>
      </c>
      <c r="BE74" s="212">
        <v>0.451364748905194</v>
      </c>
      <c r="BF74" s="79">
        <v>-0.253657260050055</v>
      </c>
      <c r="BG74" s="79">
        <v>0.0847007277118736</v>
      </c>
      <c r="BH74" s="79">
        <v>0.00259803130003276</v>
      </c>
    </row>
    <row r="75" spans="8:8">
      <c r="A75" s="69" t="s">
        <v>161</v>
      </c>
      <c r="B75" s="211">
        <v>0.824887978</v>
      </c>
      <c r="C75" s="211">
        <v>0.83196574</v>
      </c>
      <c r="D75" s="211">
        <v>0.839043502</v>
      </c>
      <c r="E75" s="211">
        <v>0.846210771</v>
      </c>
      <c r="F75" s="211">
        <v>0.853453869</v>
      </c>
      <c r="G75" s="211">
        <v>0.890978228910405</v>
      </c>
      <c r="H75" s="211">
        <v>0.901643034285132</v>
      </c>
      <c r="I75" s="211">
        <v>0.963516842242872</v>
      </c>
      <c r="J75" s="211">
        <v>1.02204127238508</v>
      </c>
      <c r="K75" s="211">
        <v>1.07176597075981</v>
      </c>
      <c r="L75" s="211">
        <v>0.819057070903469</v>
      </c>
      <c r="M75" s="211">
        <v>0.954007398064863</v>
      </c>
      <c r="N75" s="211">
        <v>1.10394362691064</v>
      </c>
      <c r="O75" s="211">
        <v>1.19305522811823</v>
      </c>
      <c r="P75" s="211">
        <v>1.4422618324443</v>
      </c>
      <c r="Q75" s="211">
        <v>1.17913793356237</v>
      </c>
      <c r="R75" s="211">
        <v>1.41669266527584</v>
      </c>
      <c r="S75" s="211">
        <v>1.57568916944462</v>
      </c>
      <c r="T75" s="211">
        <v>1.75143248263225</v>
      </c>
      <c r="U75" s="211">
        <v>1.95263295525283</v>
      </c>
      <c r="V75" s="211">
        <v>1.98408166798708</v>
      </c>
      <c r="W75" s="211">
        <v>1.96293232430409</v>
      </c>
      <c r="X75" s="211">
        <v>2.07769699120601</v>
      </c>
      <c r="Y75" s="211">
        <v>2.13776844602208</v>
      </c>
      <c r="Z75" s="211">
        <v>2.06440295260437</v>
      </c>
      <c r="AA75" s="211">
        <v>2.19562932618329</v>
      </c>
      <c r="AB75" s="211">
        <v>2.29801408667207</v>
      </c>
      <c r="AC75" s="211">
        <v>2.22617270327588</v>
      </c>
      <c r="AD75" s="211">
        <v>2.24089315797597</v>
      </c>
      <c r="AE75" s="211">
        <v>2.71175558272581</v>
      </c>
      <c r="AF75" s="211">
        <v>2.59981510559892</v>
      </c>
      <c r="AG75" s="211">
        <v>2.68796829148487</v>
      </c>
      <c r="AH75" s="211">
        <v>2.7342684612049</v>
      </c>
      <c r="AI75" s="211">
        <v>2.90803315194791</v>
      </c>
      <c r="AJ75" s="211">
        <v>3.01150917112168</v>
      </c>
      <c r="AK75" s="211">
        <v>3.1020645724884</v>
      </c>
      <c r="AL75" s="211">
        <v>3.28386836438047</v>
      </c>
      <c r="AM75" s="211">
        <v>3.39331857110731</v>
      </c>
      <c r="AN75" s="211">
        <v>3.59437493698957</v>
      </c>
      <c r="AO75" s="211">
        <v>3.88196563422066</v>
      </c>
      <c r="AP75" s="211">
        <v>3.89484301781007</v>
      </c>
      <c r="AQ75" s="211">
        <v>4.0689463084167</v>
      </c>
      <c r="AR75" s="211">
        <v>4.33052382062874</v>
      </c>
      <c r="AS75" s="211">
        <v>4.79010153626982</v>
      </c>
      <c r="AT75" s="211">
        <v>5.21865079025849</v>
      </c>
      <c r="AU75" s="211">
        <v>5.7352880320704</v>
      </c>
      <c r="AV75" s="211">
        <v>6.02575174990879</v>
      </c>
      <c r="AW75" s="211">
        <v>6.33831499494291</v>
      </c>
      <c r="AX75" s="211">
        <v>6.35630102783656</v>
      </c>
      <c r="AY75" s="211">
        <v>6.98492586912278</v>
      </c>
      <c r="AZ75" s="211">
        <v>7.24231402591569</v>
      </c>
      <c r="BA75" s="211">
        <v>7.16121091940415</v>
      </c>
      <c r="BB75" s="211">
        <v>6.99165198713974</v>
      </c>
      <c r="BC75" s="211">
        <v>6.60389380137539</v>
      </c>
      <c r="BD75" s="211">
        <v>6.66564754754357</v>
      </c>
      <c r="BE75" s="212">
        <v>6.51120969352286</v>
      </c>
      <c r="BF75" s="79">
        <v>-0.0258381564899339</v>
      </c>
      <c r="BG75" s="79">
        <v>0.024774737981079</v>
      </c>
      <c r="BH75" s="79">
        <v>0.0374781739732233</v>
      </c>
    </row>
    <row r="76" spans="8:8">
      <c r="A76" s="69" t="s">
        <v>162</v>
      </c>
      <c r="B76" s="211">
        <v>0.00307631932548564</v>
      </c>
      <c r="C76" s="211">
        <v>0.00328334819750509</v>
      </c>
      <c r="D76" s="211">
        <v>0.00352892143335198</v>
      </c>
      <c r="E76" s="211">
        <v>0.00394096701414822</v>
      </c>
      <c r="F76" s="211">
        <v>0.00437913054044385</v>
      </c>
      <c r="G76" s="211">
        <v>0.00509612840433942</v>
      </c>
      <c r="H76" s="211">
        <v>0.00601391</v>
      </c>
      <c r="I76" s="211">
        <v>0.00790254</v>
      </c>
      <c r="J76" s="211">
        <v>0.0123322</v>
      </c>
      <c r="K76" s="211">
        <v>0.01708384</v>
      </c>
      <c r="L76" s="211">
        <v>0.02762715</v>
      </c>
      <c r="M76" s="211">
        <v>0.04059085</v>
      </c>
      <c r="N76" s="211">
        <v>0.0600354</v>
      </c>
      <c r="O76" s="211">
        <v>0.066251921</v>
      </c>
      <c r="P76" s="211">
        <v>0.090181381</v>
      </c>
      <c r="Q76" s="211">
        <v>0.216671098</v>
      </c>
      <c r="R76" s="211">
        <v>0.235371131</v>
      </c>
      <c r="S76" s="211">
        <v>0.26062555</v>
      </c>
      <c r="T76" s="211">
        <v>0.261009986</v>
      </c>
      <c r="U76" s="211">
        <v>0.298050427</v>
      </c>
      <c r="V76" s="211">
        <v>0.370668717</v>
      </c>
      <c r="W76" s="211">
        <v>0.448415023</v>
      </c>
      <c r="X76" s="211">
        <v>0.49097552</v>
      </c>
      <c r="Y76" s="211">
        <v>0.58905905</v>
      </c>
      <c r="Z76" s="211">
        <v>0.618416812</v>
      </c>
      <c r="AA76" s="211">
        <v>0.648288713</v>
      </c>
      <c r="AB76" s="211">
        <v>0.800378778</v>
      </c>
      <c r="AC76" s="211">
        <v>0.805979437</v>
      </c>
      <c r="AD76" s="211">
        <v>0.835129277</v>
      </c>
      <c r="AE76" s="211">
        <v>0.875705885</v>
      </c>
      <c r="AF76" s="211">
        <v>0.875406614</v>
      </c>
      <c r="AG76" s="211">
        <v>0.845911522</v>
      </c>
      <c r="AH76" s="211">
        <v>0.85934305</v>
      </c>
      <c r="AI76" s="211">
        <v>0.856117354</v>
      </c>
      <c r="AJ76" s="211">
        <v>0.835194007</v>
      </c>
      <c r="AK76" s="211">
        <v>0.825483371</v>
      </c>
      <c r="AL76" s="211">
        <v>0.815604911</v>
      </c>
      <c r="AM76" s="211">
        <v>0.846827001</v>
      </c>
      <c r="AN76" s="211">
        <v>0.937604018</v>
      </c>
      <c r="AO76" s="211">
        <v>1.013139743</v>
      </c>
      <c r="AP76" s="211">
        <v>1.054001627</v>
      </c>
      <c r="AQ76" s="211">
        <v>1.134328083</v>
      </c>
      <c r="AR76" s="211">
        <v>1.214093667</v>
      </c>
      <c r="AS76" s="211">
        <v>1.276321385</v>
      </c>
      <c r="AT76" s="211">
        <v>1.246815831</v>
      </c>
      <c r="AU76" s="211">
        <v>1.337333738</v>
      </c>
      <c r="AV76" s="211">
        <v>1.436927628446</v>
      </c>
      <c r="AW76" s="211">
        <v>1.509397465098</v>
      </c>
      <c r="AX76" s="211">
        <v>1.676934110787</v>
      </c>
      <c r="AY76" s="211">
        <v>1.668442884806</v>
      </c>
      <c r="AZ76" s="211">
        <v>1.816423430848</v>
      </c>
      <c r="BA76" s="211">
        <v>1.972130386026</v>
      </c>
      <c r="BB76" s="211">
        <v>1.95073512446094</v>
      </c>
      <c r="BC76" s="211">
        <v>1.936911261845</v>
      </c>
      <c r="BD76" s="211">
        <v>1.85883839415701</v>
      </c>
      <c r="BE76" s="212">
        <v>1.51170594448436</v>
      </c>
      <c r="BF76" s="79">
        <v>-0.188968979168607</v>
      </c>
      <c r="BG76" s="79">
        <v>0.0407440402970993</v>
      </c>
      <c r="BH76" s="79">
        <v>0.00870129838393936</v>
      </c>
    </row>
    <row r="77" spans="8:8">
      <c r="A77" s="69" t="s">
        <v>163</v>
      </c>
      <c r="B77" s="211">
        <v>0.244485178089055</v>
      </c>
      <c r="C77" s="211">
        <v>0.254265624279788</v>
      </c>
      <c r="D77" s="211">
        <v>0.264380459866959</v>
      </c>
      <c r="E77" s="211">
        <v>0.275065926823395</v>
      </c>
      <c r="F77" s="211">
        <v>0.286080143864844</v>
      </c>
      <c r="G77" s="211">
        <v>0.277752767507625</v>
      </c>
      <c r="H77" s="211">
        <v>0.28952830782285</v>
      </c>
      <c r="I77" s="211">
        <v>0.282523029689068</v>
      </c>
      <c r="J77" s="211">
        <v>0.304020625050749</v>
      </c>
      <c r="K77" s="211">
        <v>0.325890276544016</v>
      </c>
      <c r="L77" s="211">
        <v>0.359234546990368</v>
      </c>
      <c r="M77" s="211">
        <v>0.40437509501971</v>
      </c>
      <c r="N77" s="211">
        <v>0.445289010947088</v>
      </c>
      <c r="O77" s="211">
        <v>0.46851381649908</v>
      </c>
      <c r="P77" s="211">
        <v>0.54324382150512</v>
      </c>
      <c r="Q77" s="211">
        <v>0.527397311252558</v>
      </c>
      <c r="R77" s="211">
        <v>0.56435577129411</v>
      </c>
      <c r="S77" s="211">
        <v>0.635071223569877</v>
      </c>
      <c r="T77" s="211">
        <v>0.68441104883253</v>
      </c>
      <c r="U77" s="211">
        <v>0.741406832842925</v>
      </c>
      <c r="V77" s="211">
        <v>0.756694519754969</v>
      </c>
      <c r="W77" s="211">
        <v>0.743825388432032</v>
      </c>
      <c r="X77" s="211">
        <v>0.800266401733098</v>
      </c>
      <c r="Y77" s="211">
        <v>0.801970160427934</v>
      </c>
      <c r="Z77" s="211">
        <v>0.793170854933649</v>
      </c>
      <c r="AA77" s="211">
        <v>0.83490890825201</v>
      </c>
      <c r="AB77" s="211">
        <v>0.903506324195762</v>
      </c>
      <c r="AC77" s="211">
        <v>0.914559558876382</v>
      </c>
      <c r="AD77" s="211">
        <v>0.937130107268183</v>
      </c>
      <c r="AE77" s="211">
        <v>0.967642388735132</v>
      </c>
      <c r="AF77" s="211">
        <v>1.04321227096677</v>
      </c>
      <c r="AG77" s="211">
        <v>1.04473124883382</v>
      </c>
      <c r="AH77" s="211">
        <v>1.10296063395859</v>
      </c>
      <c r="AI77" s="211">
        <v>1.14403487903644</v>
      </c>
      <c r="AJ77" s="211">
        <v>1.16283963726179</v>
      </c>
      <c r="AK77" s="211">
        <v>1.17806594992042</v>
      </c>
      <c r="AL77" s="211">
        <v>1.20839608900609</v>
      </c>
      <c r="AM77" s="211">
        <v>1.23944529344793</v>
      </c>
      <c r="AN77" s="211">
        <v>1.27474913078793</v>
      </c>
      <c r="AO77" s="211">
        <v>1.35511012306014</v>
      </c>
      <c r="AP77" s="211">
        <v>1.52425100397786</v>
      </c>
      <c r="AQ77" s="211">
        <v>1.54313890515703</v>
      </c>
      <c r="AR77" s="211">
        <v>1.61327450000724</v>
      </c>
      <c r="AS77" s="211">
        <v>1.66181437933081</v>
      </c>
      <c r="AT77" s="211">
        <v>1.60589748113894</v>
      </c>
      <c r="AU77" s="211">
        <v>1.49212951509758</v>
      </c>
      <c r="AV77" s="211">
        <v>1.47137558565131</v>
      </c>
      <c r="AW77" s="211">
        <v>1.39471519326123</v>
      </c>
      <c r="AX77" s="211">
        <v>1.28041528687867</v>
      </c>
      <c r="AY77" s="211">
        <v>1.27841889432838</v>
      </c>
      <c r="AZ77" s="211">
        <v>1.11083565154274</v>
      </c>
      <c r="BA77" s="211">
        <v>1.070206676019</v>
      </c>
      <c r="BB77" s="211">
        <v>1.0860591769862</v>
      </c>
      <c r="BC77" s="211">
        <v>1.08022561020057</v>
      </c>
      <c r="BD77" s="211">
        <v>1.09083637987809</v>
      </c>
      <c r="BE77" s="212">
        <v>1.03468993267736</v>
      </c>
      <c r="BF77" s="84">
        <v>-0.0540626165046832</v>
      </c>
      <c r="BG77" s="84">
        <v>-0.0379355219466174</v>
      </c>
      <c r="BH77" s="84">
        <v>0.0059556197896376</v>
      </c>
    </row>
    <row r="78" spans="8:8" s="70" ht="10.2" customFormat="1">
      <c r="A78" s="80" t="s">
        <v>164</v>
      </c>
      <c r="B78" s="213">
        <v>1.83178860759834</v>
      </c>
      <c r="C78" s="213">
        <v>1.88312155879095</v>
      </c>
      <c r="D78" s="213">
        <v>1.94309335352992</v>
      </c>
      <c r="E78" s="213">
        <v>2.00762035857319</v>
      </c>
      <c r="F78" s="213">
        <v>2.07243217927229</v>
      </c>
      <c r="G78" s="213">
        <v>2.16725246082953</v>
      </c>
      <c r="H78" s="213">
        <v>2.28029334137624</v>
      </c>
      <c r="I78" s="213">
        <v>2.45414306390406</v>
      </c>
      <c r="J78" s="213">
        <v>2.64282692491368</v>
      </c>
      <c r="K78" s="213">
        <v>2.81447192378474</v>
      </c>
      <c r="L78" s="213">
        <v>2.70717264684777</v>
      </c>
      <c r="M78" s="213">
        <v>3.10696307675153</v>
      </c>
      <c r="N78" s="213">
        <v>3.52225639668268</v>
      </c>
      <c r="O78" s="213">
        <v>3.66008682732304</v>
      </c>
      <c r="P78" s="213">
        <v>4.1609442955819</v>
      </c>
      <c r="Q78" s="213">
        <v>3.96331223227711</v>
      </c>
      <c r="R78" s="213">
        <v>4.34963468767415</v>
      </c>
      <c r="S78" s="213">
        <v>4.76125551984274</v>
      </c>
      <c r="T78" s="213">
        <v>5.31070770051587</v>
      </c>
      <c r="U78" s="213">
        <v>5.79587203218856</v>
      </c>
      <c r="V78" s="213">
        <v>6.11677339949736</v>
      </c>
      <c r="W78" s="213">
        <v>6.06026381706182</v>
      </c>
      <c r="X78" s="213">
        <v>6.40031799312958</v>
      </c>
      <c r="Y78" s="213">
        <v>6.63650245318158</v>
      </c>
      <c r="Z78" s="213">
        <v>6.80101589263742</v>
      </c>
      <c r="AA78" s="213">
        <v>7.01080412809327</v>
      </c>
      <c r="AB78" s="213">
        <v>7.30887387801433</v>
      </c>
      <c r="AC78" s="213">
        <v>7.74537316625733</v>
      </c>
      <c r="AD78" s="213">
        <v>8.30611484507165</v>
      </c>
      <c r="AE78" s="213">
        <v>9.1587680467649</v>
      </c>
      <c r="AF78" s="213">
        <v>9.12139648542824</v>
      </c>
      <c r="AG78" s="213">
        <v>9.35605165272851</v>
      </c>
      <c r="AH78" s="213">
        <v>9.78023309498537</v>
      </c>
      <c r="AI78" s="213">
        <v>9.59954794890376</v>
      </c>
      <c r="AJ78" s="213">
        <v>9.60768441617417</v>
      </c>
      <c r="AK78" s="213">
        <v>10.0630213609103</v>
      </c>
      <c r="AL78" s="213">
        <v>10.4897246915109</v>
      </c>
      <c r="AM78" s="213">
        <v>10.7289363378345</v>
      </c>
      <c r="AN78" s="213">
        <v>11.1462961971925</v>
      </c>
      <c r="AO78" s="213">
        <v>11.8836162351714</v>
      </c>
      <c r="AP78" s="213">
        <v>12.3875671118964</v>
      </c>
      <c r="AQ78" s="213">
        <v>12.9614843950386</v>
      </c>
      <c r="AR78" s="213">
        <v>13.4039857175194</v>
      </c>
      <c r="AS78" s="213">
        <v>14.2170630378246</v>
      </c>
      <c r="AT78" s="213">
        <v>14.5420733316286</v>
      </c>
      <c r="AU78" s="213">
        <v>15.0463056405122</v>
      </c>
      <c r="AV78" s="213">
        <v>15.6901008666562</v>
      </c>
      <c r="AW78" s="213">
        <v>16.3227690829744</v>
      </c>
      <c r="AX78" s="213">
        <v>16.7075754442413</v>
      </c>
      <c r="AY78" s="213">
        <v>17.0178481196435</v>
      </c>
      <c r="AZ78" s="213">
        <v>16.9248590464499</v>
      </c>
      <c r="BA78" s="213">
        <v>17.1059264163172</v>
      </c>
      <c r="BB78" s="213">
        <v>17.0086657082369</v>
      </c>
      <c r="BC78" s="213">
        <v>16.7345588162433</v>
      </c>
      <c r="BD78" s="213">
        <v>17.0342131548654</v>
      </c>
      <c r="BE78" s="213">
        <v>15.71458924116</v>
      </c>
      <c r="BF78" s="82">
        <v>-0.0799896031296425</v>
      </c>
      <c r="BG78" s="82">
        <v>0.0159435436281907</v>
      </c>
      <c r="BH78" s="82">
        <v>0.0904523333173881</v>
      </c>
    </row>
    <row r="79" spans="8:8">
      <c r="B79" s="211"/>
      <c r="C79" s="211"/>
      <c r="D79" s="211"/>
      <c r="E79" s="211"/>
      <c r="F79" s="211"/>
      <c r="G79" s="211"/>
      <c r="H79" s="211"/>
      <c r="I79" s="211"/>
      <c r="J79" s="211"/>
      <c r="K79" s="211"/>
      <c r="L79" s="211"/>
      <c r="M79" s="211"/>
      <c r="N79" s="211"/>
      <c r="O79" s="211"/>
      <c r="P79" s="211"/>
      <c r="Q79" s="211"/>
      <c r="R79" s="211"/>
      <c r="S79" s="211"/>
      <c r="T79" s="211"/>
      <c r="U79" s="211"/>
      <c r="V79" s="211"/>
      <c r="W79" s="211"/>
      <c r="X79" s="211"/>
      <c r="Y79" s="211"/>
      <c r="Z79" s="211"/>
      <c r="AA79" s="211"/>
      <c r="AB79" s="211"/>
      <c r="AC79" s="211"/>
      <c r="AD79" s="211"/>
      <c r="AE79" s="211"/>
      <c r="AF79" s="211"/>
      <c r="AG79" s="211"/>
      <c r="AH79" s="211"/>
      <c r="AI79" s="211"/>
      <c r="AJ79" s="211"/>
      <c r="AK79" s="211"/>
      <c r="AL79" s="211"/>
      <c r="AM79" s="211"/>
      <c r="AN79" s="211"/>
      <c r="AO79" s="211"/>
      <c r="AP79" s="211"/>
      <c r="AQ79" s="211"/>
      <c r="AR79" s="211"/>
      <c r="AS79" s="211"/>
      <c r="AT79" s="211"/>
      <c r="AU79" s="211"/>
      <c r="AV79" s="211"/>
      <c r="AW79" s="211"/>
      <c r="AX79" s="211"/>
      <c r="AY79" s="211"/>
      <c r="AZ79" s="211"/>
      <c r="BA79" s="211"/>
      <c r="BB79" s="211"/>
      <c r="BC79" s="211"/>
      <c r="BD79" s="211"/>
      <c r="BE79" s="212"/>
      <c r="BF79" s="79"/>
      <c r="BG79" s="79"/>
      <c r="BH79" s="79"/>
    </row>
    <row r="80" spans="8:8">
      <c r="A80" s="73" t="s">
        <v>165</v>
      </c>
      <c r="B80" s="211">
        <v>0.055458907</v>
      </c>
      <c r="C80" s="211">
        <v>0.072981739</v>
      </c>
      <c r="D80" s="211">
        <v>0.068191312</v>
      </c>
      <c r="E80" s="211">
        <v>0.072602285</v>
      </c>
      <c r="F80" s="211">
        <v>0.076701348</v>
      </c>
      <c r="G80" s="211">
        <v>0.087651651</v>
      </c>
      <c r="H80" s="211">
        <v>0.098784181</v>
      </c>
      <c r="I80" s="211">
        <v>0.108437091</v>
      </c>
      <c r="J80" s="211">
        <v>0.118441242</v>
      </c>
      <c r="K80" s="211">
        <v>0.131557827</v>
      </c>
      <c r="L80" s="211">
        <v>0.146270403</v>
      </c>
      <c r="M80" s="211">
        <v>0.168183837</v>
      </c>
      <c r="N80" s="211">
        <v>0.190103377</v>
      </c>
      <c r="O80" s="211">
        <v>0.196588601</v>
      </c>
      <c r="P80" s="211">
        <v>0.235147022</v>
      </c>
      <c r="Q80" s="211">
        <v>0.238328748</v>
      </c>
      <c r="R80" s="211">
        <v>0.256763062</v>
      </c>
      <c r="S80" s="211">
        <v>0.272064304</v>
      </c>
      <c r="T80" s="211">
        <v>0.305612716</v>
      </c>
      <c r="U80" s="211">
        <v>0.338407223</v>
      </c>
      <c r="V80" s="211">
        <v>0.347593691</v>
      </c>
      <c r="W80" s="211">
        <v>0.352876515</v>
      </c>
      <c r="X80" s="211">
        <v>0.356761886</v>
      </c>
      <c r="Y80" s="211">
        <v>0.357021355</v>
      </c>
      <c r="Z80" s="211">
        <v>0.37417198</v>
      </c>
      <c r="AA80" s="211">
        <v>0.402521817</v>
      </c>
      <c r="AB80" s="211">
        <v>0.39826003</v>
      </c>
      <c r="AC80" s="211">
        <v>0.40065356</v>
      </c>
      <c r="AD80" s="211">
        <v>0.398717556</v>
      </c>
      <c r="AE80" s="211">
        <v>0.381783225</v>
      </c>
      <c r="AF80" s="211">
        <v>0.371312218</v>
      </c>
      <c r="AG80" s="211">
        <v>0.354319487</v>
      </c>
      <c r="AH80" s="211">
        <v>0.35151631</v>
      </c>
      <c r="AI80" s="211">
        <v>0.362371493</v>
      </c>
      <c r="AJ80" s="211">
        <v>0.356034045</v>
      </c>
      <c r="AK80" s="211">
        <v>0.371276927</v>
      </c>
      <c r="AL80" s="211">
        <v>0.384391202</v>
      </c>
      <c r="AM80" s="211">
        <v>0.426230027</v>
      </c>
      <c r="AN80" s="211">
        <v>0.443426825</v>
      </c>
      <c r="AO80" s="211">
        <v>0.463488589</v>
      </c>
      <c r="AP80" s="211">
        <v>0.48316818564</v>
      </c>
      <c r="AQ80" s="211">
        <v>0.5034445947</v>
      </c>
      <c r="AR80" s="211">
        <v>0.56300398731025</v>
      </c>
      <c r="AS80" s="211">
        <v>0.611697227023</v>
      </c>
      <c r="AT80" s="211">
        <v>0.648483946</v>
      </c>
      <c r="AU80" s="211">
        <v>0.653802898</v>
      </c>
      <c r="AV80" s="211">
        <v>0.692019551</v>
      </c>
      <c r="AW80" s="211">
        <v>0.735822964</v>
      </c>
      <c r="AX80" s="211">
        <v>0.768874986</v>
      </c>
      <c r="AY80" s="211">
        <v>0.79893055</v>
      </c>
      <c r="AZ80" s="211">
        <v>0.8501345398</v>
      </c>
      <c r="BA80" s="211">
        <v>0.8264298645</v>
      </c>
      <c r="BB80" s="211">
        <v>0.8118436169</v>
      </c>
      <c r="BC80" s="211">
        <v>0.8256160734</v>
      </c>
      <c r="BD80" s="211">
        <v>0.85321114415</v>
      </c>
      <c r="BE80" s="212">
        <v>0.72451746369</v>
      </c>
      <c r="BF80" s="79">
        <v>-0.153154629153259</v>
      </c>
      <c r="BG80" s="79">
        <v>0.0278168400739587</v>
      </c>
      <c r="BH80" s="79">
        <v>0.00417028368443176</v>
      </c>
    </row>
    <row r="81" spans="8:8">
      <c r="A81" s="73" t="s">
        <v>166</v>
      </c>
      <c r="B81" s="211">
        <v>0.293017652</v>
      </c>
      <c r="C81" s="211">
        <v>0.314423978</v>
      </c>
      <c r="D81" s="211">
        <v>0.25676149</v>
      </c>
      <c r="E81" s="211">
        <v>0.26855913</v>
      </c>
      <c r="F81" s="211">
        <v>0.19936319</v>
      </c>
      <c r="G81" s="211">
        <v>0.257997316</v>
      </c>
      <c r="H81" s="211">
        <v>0.266680074</v>
      </c>
      <c r="I81" s="211">
        <v>0.304748592</v>
      </c>
      <c r="J81" s="211">
        <v>0.286459259</v>
      </c>
      <c r="K81" s="211">
        <v>0.315937449</v>
      </c>
      <c r="L81" s="211">
        <v>0.349246125</v>
      </c>
      <c r="M81" s="211">
        <v>0.413058715</v>
      </c>
      <c r="N81" s="211">
        <v>0.441489806</v>
      </c>
      <c r="O81" s="211">
        <v>0.456112979</v>
      </c>
      <c r="P81" s="211">
        <v>0.500182112</v>
      </c>
      <c r="Q81" s="211">
        <v>0.559053198</v>
      </c>
      <c r="R81" s="211">
        <v>0.644970931</v>
      </c>
      <c r="S81" s="211">
        <v>0.733497747</v>
      </c>
      <c r="T81" s="211">
        <v>0.804866601</v>
      </c>
      <c r="U81" s="211">
        <v>0.870274587</v>
      </c>
      <c r="V81" s="211">
        <v>0.884476858</v>
      </c>
      <c r="W81" s="211">
        <v>0.887074298</v>
      </c>
      <c r="X81" s="211">
        <v>0.93762614</v>
      </c>
      <c r="Y81" s="211">
        <v>0.932745139</v>
      </c>
      <c r="Z81" s="211">
        <v>0.967005159</v>
      </c>
      <c r="AA81" s="211">
        <v>0.991405407</v>
      </c>
      <c r="AB81" s="211">
        <v>0.97426627</v>
      </c>
      <c r="AC81" s="211">
        <v>0.935358896</v>
      </c>
      <c r="AD81" s="211">
        <v>0.875487045</v>
      </c>
      <c r="AE81" s="211">
        <v>0.914175965</v>
      </c>
      <c r="AF81" s="211">
        <v>0.991356326</v>
      </c>
      <c r="AG81" s="211">
        <v>1.047947015</v>
      </c>
      <c r="AH81" s="211">
        <v>1.106374627</v>
      </c>
      <c r="AI81" s="211">
        <v>1.164282418</v>
      </c>
      <c r="AJ81" s="211">
        <v>1.191098206</v>
      </c>
      <c r="AK81" s="211">
        <v>1.165533763</v>
      </c>
      <c r="AL81" s="211">
        <v>1.100643676</v>
      </c>
      <c r="AM81" s="211">
        <v>1.087810694</v>
      </c>
      <c r="AN81" s="211">
        <v>1.125086909</v>
      </c>
      <c r="AO81" s="211">
        <v>1.082367537</v>
      </c>
      <c r="AP81" s="211">
        <v>1.2575181788291</v>
      </c>
      <c r="AQ81" s="211">
        <v>1.19697808916953</v>
      </c>
      <c r="AR81" s="211">
        <v>1.28269891940596</v>
      </c>
      <c r="AS81" s="211">
        <v>1.34441793912141</v>
      </c>
      <c r="AT81" s="211">
        <v>1.44633864827745</v>
      </c>
      <c r="AU81" s="211">
        <v>1.52458227668088</v>
      </c>
      <c r="AV81" s="211">
        <v>1.42777207270605</v>
      </c>
      <c r="AW81" s="211">
        <v>1.49276896775379</v>
      </c>
      <c r="AX81" s="211">
        <v>1.51326894000136</v>
      </c>
      <c r="AY81" s="211">
        <v>1.62661655819388</v>
      </c>
      <c r="AZ81" s="211">
        <v>1.6848463566253</v>
      </c>
      <c r="BA81" s="211">
        <v>1.7235918986253</v>
      </c>
      <c r="BB81" s="211">
        <v>1.59526022205428</v>
      </c>
      <c r="BC81" s="211">
        <v>1.47198349218938</v>
      </c>
      <c r="BD81" s="211">
        <v>1.48198992713716</v>
      </c>
      <c r="BE81" s="212">
        <v>1.33192154898062</v>
      </c>
      <c r="BF81" s="79">
        <v>-0.103716972198804</v>
      </c>
      <c r="BG81" s="79">
        <v>0.00243801084028372</v>
      </c>
      <c r="BH81" s="79">
        <v>0.00766646904046683</v>
      </c>
    </row>
    <row r="82" spans="8:8">
      <c r="A82" s="73" t="s">
        <v>167</v>
      </c>
      <c r="B82" s="211">
        <v>0.0415654735483028</v>
      </c>
      <c r="C82" s="211">
        <v>0.0594473892599176</v>
      </c>
      <c r="D82" s="211">
        <v>0.0653118009605653</v>
      </c>
      <c r="E82" s="211">
        <v>0.071672919942756</v>
      </c>
      <c r="F82" s="211">
        <v>0.0775842667681725</v>
      </c>
      <c r="G82" s="211">
        <v>0.0812069306485409</v>
      </c>
      <c r="H82" s="211">
        <v>0.085703673</v>
      </c>
      <c r="I82" s="211">
        <v>0.091187922</v>
      </c>
      <c r="J82" s="211">
        <v>0.109059296</v>
      </c>
      <c r="K82" s="211">
        <v>0.116930539</v>
      </c>
      <c r="L82" s="211">
        <v>0.121044096</v>
      </c>
      <c r="M82" s="211">
        <v>0.132179972</v>
      </c>
      <c r="N82" s="211">
        <v>0.14905098</v>
      </c>
      <c r="O82" s="211">
        <v>0.159862636</v>
      </c>
      <c r="P82" s="211">
        <v>0.181301028</v>
      </c>
      <c r="Q82" s="211">
        <v>0.183680497</v>
      </c>
      <c r="R82" s="211">
        <v>0.180637053</v>
      </c>
      <c r="S82" s="211">
        <v>0.190121898</v>
      </c>
      <c r="T82" s="211">
        <v>0.192066209</v>
      </c>
      <c r="U82" s="211">
        <v>0.199740232</v>
      </c>
      <c r="V82" s="211">
        <v>0.198901371</v>
      </c>
      <c r="W82" s="211">
        <v>0.195449173</v>
      </c>
      <c r="X82" s="211">
        <v>0.195388773</v>
      </c>
      <c r="Y82" s="211">
        <v>0.20885504</v>
      </c>
      <c r="Z82" s="211">
        <v>0.229212183</v>
      </c>
      <c r="AA82" s="211">
        <v>0.237234227</v>
      </c>
      <c r="AB82" s="211">
        <v>0.237492568</v>
      </c>
      <c r="AC82" s="211">
        <v>0.280233641</v>
      </c>
      <c r="AD82" s="211">
        <v>0.285078003</v>
      </c>
      <c r="AE82" s="211">
        <v>0.30992806</v>
      </c>
      <c r="AF82" s="211">
        <v>0.293491292</v>
      </c>
      <c r="AG82" s="211">
        <v>0.276686396</v>
      </c>
      <c r="AH82" s="211">
        <v>0.2942609</v>
      </c>
      <c r="AI82" s="211">
        <v>0.291624209</v>
      </c>
      <c r="AJ82" s="211">
        <v>0.321325682</v>
      </c>
      <c r="AK82" s="211">
        <v>0.30053731</v>
      </c>
      <c r="AL82" s="211">
        <v>0.301094218</v>
      </c>
      <c r="AM82" s="211">
        <v>0.313331064</v>
      </c>
      <c r="AN82" s="211">
        <v>0.313502821</v>
      </c>
      <c r="AO82" s="211">
        <v>0.36221669869</v>
      </c>
      <c r="AP82" s="211">
        <v>0.39360329826</v>
      </c>
      <c r="AQ82" s="211">
        <v>0.39914290567</v>
      </c>
      <c r="AR82" s="211">
        <v>0.4173013554</v>
      </c>
      <c r="AS82" s="211">
        <v>0.4600205179</v>
      </c>
      <c r="AT82" s="211">
        <v>0.464840177189</v>
      </c>
      <c r="AU82" s="211">
        <v>0.517026475868</v>
      </c>
      <c r="AV82" s="211">
        <v>0.55165985774</v>
      </c>
      <c r="AW82" s="211">
        <v>0.555086334961</v>
      </c>
      <c r="AX82" s="211">
        <v>0.561465587844</v>
      </c>
      <c r="AY82" s="211">
        <v>0.534905347664</v>
      </c>
      <c r="AZ82" s="211">
        <v>0.522809752225356</v>
      </c>
      <c r="BA82" s="211">
        <v>0.535386746</v>
      </c>
      <c r="BB82" s="211">
        <v>0.566862967</v>
      </c>
      <c r="BC82" s="211">
        <v>0.553342737532937</v>
      </c>
      <c r="BD82" s="211">
        <v>0.561613473616518</v>
      </c>
      <c r="BE82" s="212">
        <v>0.498685914265502</v>
      </c>
      <c r="BF82" s="79">
        <v>-0.114473908108751</v>
      </c>
      <c r="BG82" s="79">
        <v>0.0190919852017315</v>
      </c>
      <c r="BH82" s="79">
        <v>0.0028704093912734</v>
      </c>
    </row>
    <row r="83" spans="8:8">
      <c r="A83" s="73" t="s">
        <v>168</v>
      </c>
      <c r="B83" s="211">
        <v>0.242489485</v>
      </c>
      <c r="C83" s="211">
        <v>0.263484501</v>
      </c>
      <c r="D83" s="211">
        <v>0.28717103</v>
      </c>
      <c r="E83" s="211">
        <v>0.312155991</v>
      </c>
      <c r="F83" s="211">
        <v>0.343170587</v>
      </c>
      <c r="G83" s="211">
        <v>0.371880732</v>
      </c>
      <c r="H83" s="211">
        <v>0.40645848</v>
      </c>
      <c r="I83" s="211">
        <v>0.443023686</v>
      </c>
      <c r="J83" s="211">
        <v>0.488769443</v>
      </c>
      <c r="K83" s="211">
        <v>0.476271399</v>
      </c>
      <c r="L83" s="211">
        <v>0.505996996</v>
      </c>
      <c r="M83" s="211">
        <v>0.511631162</v>
      </c>
      <c r="N83" s="211">
        <v>0.506657461</v>
      </c>
      <c r="O83" s="211">
        <v>0.532142595</v>
      </c>
      <c r="P83" s="211">
        <v>0.504323569</v>
      </c>
      <c r="Q83" s="211">
        <v>0.518659786</v>
      </c>
      <c r="R83" s="211">
        <v>0.562012577</v>
      </c>
      <c r="S83" s="211">
        <v>0.569683672</v>
      </c>
      <c r="T83" s="211">
        <v>0.575510016</v>
      </c>
      <c r="U83" s="211">
        <v>0.626603677</v>
      </c>
      <c r="V83" s="211">
        <v>0.612143523</v>
      </c>
      <c r="W83" s="211">
        <v>0.590912736</v>
      </c>
      <c r="X83" s="211">
        <v>0.625106339</v>
      </c>
      <c r="Y83" s="211">
        <v>0.688587623911989</v>
      </c>
      <c r="Z83" s="211">
        <v>0.713443704986949</v>
      </c>
      <c r="AA83" s="211">
        <v>0.720366167385355</v>
      </c>
      <c r="AB83" s="211">
        <v>0.726316242828591</v>
      </c>
      <c r="AC83" s="211">
        <v>0.750109452667888</v>
      </c>
      <c r="AD83" s="211">
        <v>0.78038161446635</v>
      </c>
      <c r="AE83" s="211">
        <v>0.814440646827536</v>
      </c>
      <c r="AF83" s="211">
        <v>0.868538435368112</v>
      </c>
      <c r="AG83" s="211">
        <v>0.894625966160664</v>
      </c>
      <c r="AH83" s="211">
        <v>0.909370115222579</v>
      </c>
      <c r="AI83" s="211">
        <v>0.92323056010989</v>
      </c>
      <c r="AJ83" s="211">
        <v>0.935930458248422</v>
      </c>
      <c r="AK83" s="211">
        <v>0.951473901198891</v>
      </c>
      <c r="AL83" s="211">
        <v>0.971936558380359</v>
      </c>
      <c r="AM83" s="211">
        <v>0.996991659925666</v>
      </c>
      <c r="AN83" s="211">
        <v>1.03292340313004</v>
      </c>
      <c r="AO83" s="211">
        <v>1.07169254922154</v>
      </c>
      <c r="AP83" s="211">
        <v>1.07358778636031</v>
      </c>
      <c r="AQ83" s="211">
        <v>1.09444356645845</v>
      </c>
      <c r="AR83" s="211">
        <v>1.11689115579857</v>
      </c>
      <c r="AS83" s="211">
        <v>1.05920915737492</v>
      </c>
      <c r="AT83" s="211">
        <v>1.03880961145048</v>
      </c>
      <c r="AU83" s="211">
        <v>1.0844883359249</v>
      </c>
      <c r="AV83" s="211">
        <v>1.09720981426571</v>
      </c>
      <c r="AW83" s="211">
        <v>1.1253359874481</v>
      </c>
      <c r="AX83" s="211">
        <v>1.14522273029471</v>
      </c>
      <c r="AY83" s="211">
        <v>1.1292376899904</v>
      </c>
      <c r="AZ83" s="211">
        <v>1.2459741435698</v>
      </c>
      <c r="BA83" s="211">
        <v>1.19520082754849</v>
      </c>
      <c r="BB83" s="211">
        <v>1.19239938082131</v>
      </c>
      <c r="BC83" s="211">
        <v>1.18924017636538</v>
      </c>
      <c r="BD83" s="211">
        <v>1.17432444044469</v>
      </c>
      <c r="BE83" s="212">
        <v>1.01643685988769</v>
      </c>
      <c r="BF83" s="79">
        <v>-0.136814601581965</v>
      </c>
      <c r="BG83" s="79">
        <v>0.0123372420384347</v>
      </c>
      <c r="BH83" s="79">
        <v>0.00585055608108619</v>
      </c>
    </row>
    <row r="84" spans="8:8">
      <c r="A84" s="73" t="s">
        <v>169</v>
      </c>
      <c r="B84" s="211">
        <v>0.233110071343805</v>
      </c>
      <c r="C84" s="211">
        <v>0.245498568831134</v>
      </c>
      <c r="D84" s="211">
        <v>0.258164769745916</v>
      </c>
      <c r="E84" s="211">
        <v>0.26878914694013</v>
      </c>
      <c r="F84" s="211">
        <v>0.284660355024259</v>
      </c>
      <c r="G84" s="211">
        <v>0.297594637129872</v>
      </c>
      <c r="H84" s="211">
        <v>0.355861900704846</v>
      </c>
      <c r="I84" s="211">
        <v>0.369834704650168</v>
      </c>
      <c r="J84" s="211">
        <v>0.388227154225273</v>
      </c>
      <c r="K84" s="211">
        <v>0.388961852696306</v>
      </c>
      <c r="L84" s="211">
        <v>0.37331926226903</v>
      </c>
      <c r="M84" s="211">
        <v>0.373339569208268</v>
      </c>
      <c r="N84" s="211">
        <v>0.381191970468316</v>
      </c>
      <c r="O84" s="211">
        <v>0.374485015289685</v>
      </c>
      <c r="P84" s="211">
        <v>0.381467441404627</v>
      </c>
      <c r="Q84" s="211">
        <v>0.395635438809292</v>
      </c>
      <c r="R84" s="211">
        <v>0.384509059006394</v>
      </c>
      <c r="S84" s="211">
        <v>0.371258380970479</v>
      </c>
      <c r="T84" s="211">
        <v>0.368092010903742</v>
      </c>
      <c r="U84" s="211">
        <v>0.374847491662712</v>
      </c>
      <c r="V84" s="211">
        <v>0.383978667565153</v>
      </c>
      <c r="W84" s="211">
        <v>0.408545446233717</v>
      </c>
      <c r="X84" s="211">
        <v>0.414421254168617</v>
      </c>
      <c r="Y84" s="211">
        <v>0.451026245822313</v>
      </c>
      <c r="Z84" s="211">
        <v>0.469719975597534</v>
      </c>
      <c r="AA84" s="211">
        <v>0.479398925970663</v>
      </c>
      <c r="AB84" s="211">
        <v>0.466798521601458</v>
      </c>
      <c r="AC84" s="211">
        <v>0.46910402005793</v>
      </c>
      <c r="AD84" s="211">
        <v>0.482030501206723</v>
      </c>
      <c r="AE84" s="211">
        <v>0.507398805697478</v>
      </c>
      <c r="AF84" s="211">
        <v>0.525119432115948</v>
      </c>
      <c r="AG84" s="211">
        <v>0.54207061691964</v>
      </c>
      <c r="AH84" s="211">
        <v>0.55015235218905</v>
      </c>
      <c r="AI84" s="211">
        <v>0.558110393456623</v>
      </c>
      <c r="AJ84" s="211">
        <v>0.588773704178597</v>
      </c>
      <c r="AK84" s="211">
        <v>0.593042505950903</v>
      </c>
      <c r="AL84" s="211">
        <v>0.625033525537875</v>
      </c>
      <c r="AM84" s="211">
        <v>0.632924588968955</v>
      </c>
      <c r="AN84" s="211">
        <v>0.636324397462462</v>
      </c>
      <c r="AO84" s="211">
        <v>0.693961578369009</v>
      </c>
      <c r="AP84" s="211">
        <v>0.724821201236297</v>
      </c>
      <c r="AQ84" s="211">
        <v>0.766859873766362</v>
      </c>
      <c r="AR84" s="211">
        <v>0.795344494918438</v>
      </c>
      <c r="AS84" s="211">
        <v>0.816307231752133</v>
      </c>
      <c r="AT84" s="211">
        <v>0.854085556357115</v>
      </c>
      <c r="AU84" s="211">
        <v>0.886300911280746</v>
      </c>
      <c r="AV84" s="211">
        <v>0.933677166922594</v>
      </c>
      <c r="AW84" s="211">
        <v>0.946110490333122</v>
      </c>
      <c r="AX84" s="211">
        <v>1.01329810228024</v>
      </c>
      <c r="AY84" s="211">
        <v>1.04559197012733</v>
      </c>
      <c r="AZ84" s="211">
        <v>1.15288443736662</v>
      </c>
      <c r="BA84" s="211">
        <v>1.16590747734936</v>
      </c>
      <c r="BB84" s="211">
        <v>1.23067352165149</v>
      </c>
      <c r="BC84" s="211">
        <v>1.27496556420986</v>
      </c>
      <c r="BD84" s="211">
        <v>1.33028640855628</v>
      </c>
      <c r="BE84" s="212">
        <v>1.09838247760589</v>
      </c>
      <c r="BF84" s="79">
        <v>-0.176582256618038</v>
      </c>
      <c r="BG84" s="79">
        <v>0.0453082490580379</v>
      </c>
      <c r="BH84" s="79">
        <v>0.00632223066411202</v>
      </c>
    </row>
    <row r="85" spans="8:8">
      <c r="A85" s="73" t="s">
        <v>170</v>
      </c>
      <c r="B85" s="211">
        <v>0.0856812711793776</v>
      </c>
      <c r="C85" s="211">
        <v>0.0873706290729181</v>
      </c>
      <c r="D85" s="211">
        <v>0.0894292460991601</v>
      </c>
      <c r="E85" s="211">
        <v>0.0918565463521125</v>
      </c>
      <c r="F85" s="211">
        <v>0.0948340159207892</v>
      </c>
      <c r="G85" s="211">
        <v>0.0962968293280069</v>
      </c>
      <c r="H85" s="211">
        <v>0.113287223937882</v>
      </c>
      <c r="I85" s="211">
        <v>0.118471325575195</v>
      </c>
      <c r="J85" s="211">
        <v>0.122166360617258</v>
      </c>
      <c r="K85" s="211">
        <v>0.127921316801382</v>
      </c>
      <c r="L85" s="211">
        <v>0.123036253721446</v>
      </c>
      <c r="M85" s="211">
        <v>0.127935959428282</v>
      </c>
      <c r="N85" s="211">
        <v>0.135739836497632</v>
      </c>
      <c r="O85" s="211">
        <v>0.159637703628978</v>
      </c>
      <c r="P85" s="211">
        <v>0.163052920616112</v>
      </c>
      <c r="Q85" s="211">
        <v>0.162090590939369</v>
      </c>
      <c r="R85" s="211">
        <v>0.170836923849665</v>
      </c>
      <c r="S85" s="211">
        <v>0.158295625944901</v>
      </c>
      <c r="T85" s="211">
        <v>0.180631118477078</v>
      </c>
      <c r="U85" s="211">
        <v>0.163699604598838</v>
      </c>
      <c r="V85" s="211">
        <v>0.183192174000169</v>
      </c>
      <c r="W85" s="211">
        <v>0.175995949982176</v>
      </c>
      <c r="X85" s="211">
        <v>0.180053817116112</v>
      </c>
      <c r="Y85" s="211">
        <v>0.190251902859626</v>
      </c>
      <c r="Z85" s="211">
        <v>0.193671833344735</v>
      </c>
      <c r="AA85" s="211">
        <v>0.175909104354494</v>
      </c>
      <c r="AB85" s="211">
        <v>0.167562348557652</v>
      </c>
      <c r="AC85" s="211">
        <v>0.166993095003989</v>
      </c>
      <c r="AD85" s="211">
        <v>0.172941045192764</v>
      </c>
      <c r="AE85" s="211">
        <v>0.170397309567528</v>
      </c>
      <c r="AF85" s="211">
        <v>0.16541250717427</v>
      </c>
      <c r="AG85" s="211">
        <v>0.166166431747366</v>
      </c>
      <c r="AH85" s="211">
        <v>0.171769502483833</v>
      </c>
      <c r="AI85" s="211">
        <v>0.162157620578995</v>
      </c>
      <c r="AJ85" s="211">
        <v>0.171709804513727</v>
      </c>
      <c r="AK85" s="211">
        <v>0.188047427595393</v>
      </c>
      <c r="AL85" s="211">
        <v>0.199738438231094</v>
      </c>
      <c r="AM85" s="211">
        <v>0.206316484918118</v>
      </c>
      <c r="AN85" s="211">
        <v>0.225744241877404</v>
      </c>
      <c r="AO85" s="211">
        <v>0.238871131688821</v>
      </c>
      <c r="AP85" s="211">
        <v>0.223410250660669</v>
      </c>
      <c r="AQ85" s="211">
        <v>0.257845948321549</v>
      </c>
      <c r="AR85" s="211">
        <v>0.291796896009684</v>
      </c>
      <c r="AS85" s="211">
        <v>0.334090931522028</v>
      </c>
      <c r="AT85" s="211">
        <v>0.373724479955022</v>
      </c>
      <c r="AU85" s="211">
        <v>0.408198396607819</v>
      </c>
      <c r="AV85" s="211">
        <v>0.433705291509019</v>
      </c>
      <c r="AW85" s="211">
        <v>0.459985026147152</v>
      </c>
      <c r="AX85" s="211">
        <v>0.516148612813164</v>
      </c>
      <c r="AY85" s="211">
        <v>0.555725648471434</v>
      </c>
      <c r="AZ85" s="211">
        <v>0.545915062184566</v>
      </c>
      <c r="BA85" s="211">
        <v>0.527929381891236</v>
      </c>
      <c r="BB85" s="211">
        <v>0.49569206927328</v>
      </c>
      <c r="BC85" s="211">
        <v>0.498733510931047</v>
      </c>
      <c r="BD85" s="211">
        <v>0.477404224215091</v>
      </c>
      <c r="BE85" s="212">
        <v>0.416500712210525</v>
      </c>
      <c r="BF85" s="79">
        <v>-0.129955892607729</v>
      </c>
      <c r="BG85" s="79">
        <v>0.0247866781909627</v>
      </c>
      <c r="BH85" s="79">
        <v>0.00239735577364763</v>
      </c>
    </row>
    <row r="86" spans="8:8">
      <c r="A86" s="73" t="s">
        <v>171</v>
      </c>
      <c r="B86" s="211">
        <v>0.158543501599461</v>
      </c>
      <c r="C86" s="211">
        <v>0.1708419096658</v>
      </c>
      <c r="D86" s="211">
        <v>0.173810352327324</v>
      </c>
      <c r="E86" s="211">
        <v>0.173505845569615</v>
      </c>
      <c r="F86" s="211">
        <v>0.191865114928727</v>
      </c>
      <c r="G86" s="211">
        <v>0.211141566306829</v>
      </c>
      <c r="H86" s="211">
        <v>0.279713807175497</v>
      </c>
      <c r="I86" s="211">
        <v>0.298588705285453</v>
      </c>
      <c r="J86" s="211">
        <v>0.329643470143538</v>
      </c>
      <c r="K86" s="211">
        <v>0.339131350888804</v>
      </c>
      <c r="L86" s="211">
        <v>0.368877735547427</v>
      </c>
      <c r="M86" s="211">
        <v>0.451988111974448</v>
      </c>
      <c r="N86" s="211">
        <v>0.487711394621895</v>
      </c>
      <c r="O86" s="211">
        <v>0.523848962177412</v>
      </c>
      <c r="P86" s="211">
        <v>0.590685377663852</v>
      </c>
      <c r="Q86" s="211">
        <v>0.628389471228412</v>
      </c>
      <c r="R86" s="211">
        <v>0.63706232381766</v>
      </c>
      <c r="S86" s="211">
        <v>0.673824094915402</v>
      </c>
      <c r="T86" s="211">
        <v>0.631926701867556</v>
      </c>
      <c r="U86" s="211">
        <v>0.57733945825714</v>
      </c>
      <c r="V86" s="211">
        <v>0.601949654466991</v>
      </c>
      <c r="W86" s="211">
        <v>0.5586224006421</v>
      </c>
      <c r="X86" s="211">
        <v>0.596964219492457</v>
      </c>
      <c r="Y86" s="211">
        <v>0.621269676869352</v>
      </c>
      <c r="Z86" s="211">
        <v>0.637632153458775</v>
      </c>
      <c r="AA86" s="211">
        <v>0.616143954702448</v>
      </c>
      <c r="AB86" s="211">
        <v>0.658351264196955</v>
      </c>
      <c r="AC86" s="211">
        <v>0.719881946408247</v>
      </c>
      <c r="AD86" s="211">
        <v>0.712311790889744</v>
      </c>
      <c r="AE86" s="211">
        <v>0.714177498213316</v>
      </c>
      <c r="AF86" s="211">
        <v>0.721290006636161</v>
      </c>
      <c r="AG86" s="211">
        <v>0.762728673396525</v>
      </c>
      <c r="AH86" s="211">
        <v>0.760351818363626</v>
      </c>
      <c r="AI86" s="211">
        <v>0.768773288759634</v>
      </c>
      <c r="AJ86" s="211">
        <v>0.818511664328435</v>
      </c>
      <c r="AK86" s="211">
        <v>0.805226150477104</v>
      </c>
      <c r="AL86" s="211">
        <v>0.837184367267315</v>
      </c>
      <c r="AM86" s="211">
        <v>0.879964261663258</v>
      </c>
      <c r="AN86" s="211">
        <v>0.867283946474046</v>
      </c>
      <c r="AO86" s="211">
        <v>0.91036463365429</v>
      </c>
      <c r="AP86" s="211">
        <v>0.949911216323061</v>
      </c>
      <c r="AQ86" s="211">
        <v>0.88528356068197</v>
      </c>
      <c r="AR86" s="211">
        <v>0.908310605773926</v>
      </c>
      <c r="AS86" s="211">
        <v>1.03122071627111</v>
      </c>
      <c r="AT86" s="211">
        <v>1.03421219882986</v>
      </c>
      <c r="AU86" s="211">
        <v>1.09733670749685</v>
      </c>
      <c r="AV86" s="211">
        <v>1.10979927568747</v>
      </c>
      <c r="AW86" s="211">
        <v>1.16041607482547</v>
      </c>
      <c r="AX86" s="211">
        <v>1.1792036278039</v>
      </c>
      <c r="AY86" s="211">
        <v>1.10731386646812</v>
      </c>
      <c r="AZ86" s="211">
        <v>1.13704227767803</v>
      </c>
      <c r="BA86" s="211">
        <v>1.27874564589713</v>
      </c>
      <c r="BB86" s="211">
        <v>1.3982662262555</v>
      </c>
      <c r="BC86" s="211">
        <v>1.61260912238379</v>
      </c>
      <c r="BD86" s="211">
        <v>1.62615660270536</v>
      </c>
      <c r="BE86" s="212">
        <v>1.45079855672797</v>
      </c>
      <c r="BF86" s="79">
        <v>-0.110273497744267</v>
      </c>
      <c r="BG86" s="79">
        <v>0.0462977010438654</v>
      </c>
      <c r="BH86" s="79">
        <v>0.00835071872485397</v>
      </c>
    </row>
    <row r="87" spans="8:8">
      <c r="A87" s="73" t="s">
        <v>172</v>
      </c>
      <c r="B87" s="211">
        <v>0.0598777506083947</v>
      </c>
      <c r="C87" s="211">
        <v>0.0663776230703833</v>
      </c>
      <c r="D87" s="211">
        <v>0.070995996570029</v>
      </c>
      <c r="E87" s="211">
        <v>0.0809318386154599</v>
      </c>
      <c r="F87" s="211">
        <v>0.0900828974346012</v>
      </c>
      <c r="G87" s="211">
        <v>0.0976295275175913</v>
      </c>
      <c r="H87" s="211">
        <v>0.0913126875668771</v>
      </c>
      <c r="I87" s="211">
        <v>0.10631607845254</v>
      </c>
      <c r="J87" s="211">
        <v>0.13665510585909</v>
      </c>
      <c r="K87" s="211">
        <v>0.149083260629885</v>
      </c>
      <c r="L87" s="211">
        <v>0.153353945676186</v>
      </c>
      <c r="M87" s="211">
        <v>0.199603323909179</v>
      </c>
      <c r="N87" s="211">
        <v>0.226770332366313</v>
      </c>
      <c r="O87" s="211">
        <v>0.24865137552618</v>
      </c>
      <c r="P87" s="211">
        <v>0.271180216255664</v>
      </c>
      <c r="Q87" s="211">
        <v>0.304532468958739</v>
      </c>
      <c r="R87" s="211">
        <v>0.340410322310625</v>
      </c>
      <c r="S87" s="211">
        <v>0.368112893002711</v>
      </c>
      <c r="T87" s="211">
        <v>0.389362759502068</v>
      </c>
      <c r="U87" s="211">
        <v>0.375280949452717</v>
      </c>
      <c r="V87" s="211">
        <v>0.392013854992653</v>
      </c>
      <c r="W87" s="211">
        <v>0.378289109491928</v>
      </c>
      <c r="X87" s="211">
        <v>0.437510549504917</v>
      </c>
      <c r="Y87" s="211">
        <v>0.448031910289279</v>
      </c>
      <c r="Z87" s="211">
        <v>0.452112385957821</v>
      </c>
      <c r="AA87" s="211">
        <v>0.456025600280431</v>
      </c>
      <c r="AB87" s="211">
        <v>0.463780020756621</v>
      </c>
      <c r="AC87" s="211">
        <v>0.447476301391391</v>
      </c>
      <c r="AD87" s="211">
        <v>0.497523781493063</v>
      </c>
      <c r="AE87" s="211">
        <v>0.535507501493063</v>
      </c>
      <c r="AF87" s="211">
        <v>0.562247951378294</v>
      </c>
      <c r="AG87" s="211">
        <v>0.566856295198574</v>
      </c>
      <c r="AH87" s="211">
        <v>0.590210208378294</v>
      </c>
      <c r="AI87" s="211">
        <v>0.616613424378294</v>
      </c>
      <c r="AJ87" s="211">
        <v>0.641784893099942</v>
      </c>
      <c r="AK87" s="211">
        <v>0.675015476373715</v>
      </c>
      <c r="AL87" s="211">
        <v>0.671809183872374</v>
      </c>
      <c r="AM87" s="211">
        <v>0.667150549872374</v>
      </c>
      <c r="AN87" s="211">
        <v>0.709038673872374</v>
      </c>
      <c r="AO87" s="211">
        <v>0.708351434773715</v>
      </c>
      <c r="AP87" s="211">
        <v>0.75735044026165</v>
      </c>
      <c r="AQ87" s="211">
        <v>0.786767164312374</v>
      </c>
      <c r="AR87" s="211">
        <v>0.723953587972374</v>
      </c>
      <c r="AS87" s="211">
        <v>0.752526569133715</v>
      </c>
      <c r="AT87" s="211">
        <v>0.800284802972374</v>
      </c>
      <c r="AU87" s="211">
        <v>0.809315254692374</v>
      </c>
      <c r="AV87" s="211">
        <v>0.536188976432374</v>
      </c>
      <c r="AW87" s="211">
        <v>0.681956485103257</v>
      </c>
      <c r="AX87" s="211">
        <v>0.71818311991759</v>
      </c>
      <c r="AY87" s="211">
        <v>0.733484919546905</v>
      </c>
      <c r="AZ87" s="211">
        <v>0.650503201725025</v>
      </c>
      <c r="BA87" s="211">
        <v>0.596062234431833</v>
      </c>
      <c r="BB87" s="211">
        <v>0.614445835710484</v>
      </c>
      <c r="BC87" s="211">
        <v>0.626103881637691</v>
      </c>
      <c r="BD87" s="211">
        <v>0.64651145909268</v>
      </c>
      <c r="BE87" s="212">
        <v>0.533686760360025</v>
      </c>
      <c r="BF87" s="79">
        <v>-0.17676849756147</v>
      </c>
      <c r="BG87" s="79">
        <v>-0.0211116368994347</v>
      </c>
      <c r="BH87" s="79">
        <v>0.00307187238523064</v>
      </c>
    </row>
    <row r="88" spans="8:8">
      <c r="A88" s="73" t="s">
        <v>173</v>
      </c>
      <c r="B88" s="211">
        <v>0.00865527959185001</v>
      </c>
      <c r="C88" s="211">
        <v>0.00885128856754864</v>
      </c>
      <c r="D88" s="211">
        <v>0.00917725321315408</v>
      </c>
      <c r="E88" s="211">
        <v>0.00939396650913075</v>
      </c>
      <c r="F88" s="211">
        <v>0.00964133524788235</v>
      </c>
      <c r="G88" s="211">
        <v>0.00991645154967148</v>
      </c>
      <c r="H88" s="211">
        <v>0.0102474336730028</v>
      </c>
      <c r="I88" s="211">
        <v>0.0107051327263199</v>
      </c>
      <c r="J88" s="211">
        <v>0.0117687736477493</v>
      </c>
      <c r="K88" s="211">
        <v>0.0143054979220013</v>
      </c>
      <c r="L88" s="211">
        <v>0.0145032864520311</v>
      </c>
      <c r="M88" s="211">
        <v>0.0134666573374882</v>
      </c>
      <c r="N88" s="211">
        <v>0.0134282946750908</v>
      </c>
      <c r="O88" s="211">
        <v>0.0149208205117156</v>
      </c>
      <c r="P88" s="211">
        <v>0.0161042119888941</v>
      </c>
      <c r="Q88" s="211">
        <v>0.0166043334489954</v>
      </c>
      <c r="R88" s="211">
        <v>0.0191628540442915</v>
      </c>
      <c r="S88" s="211">
        <v>0.019238607663213</v>
      </c>
      <c r="T88" s="211">
        <v>0.0194103739455244</v>
      </c>
      <c r="U88" s="211">
        <v>0.0198476110901595</v>
      </c>
      <c r="V88" s="211">
        <v>0.0231416163722449</v>
      </c>
      <c r="W88" s="211">
        <v>0.024956304472324</v>
      </c>
      <c r="X88" s="211">
        <v>0.0261249903430228</v>
      </c>
      <c r="Y88" s="211">
        <v>0.0278931521734029</v>
      </c>
      <c r="Z88" s="211">
        <v>0.0311427386235112</v>
      </c>
      <c r="AA88" s="211">
        <v>0.0434402646096525</v>
      </c>
      <c r="AB88" s="211">
        <v>0.042352359</v>
      </c>
      <c r="AC88" s="211">
        <v>0.048445088</v>
      </c>
      <c r="AD88" s="211">
        <v>0.048957841</v>
      </c>
      <c r="AE88" s="211">
        <v>0.049742065</v>
      </c>
      <c r="AF88" s="211">
        <v>0.055126799</v>
      </c>
      <c r="AG88" s="211">
        <v>0.055938476</v>
      </c>
      <c r="AH88" s="211">
        <v>0.05995849655579</v>
      </c>
      <c r="AI88" s="211">
        <v>0.06240555389919</v>
      </c>
      <c r="AJ88" s="211">
        <v>0.06579344487143</v>
      </c>
      <c r="AK88" s="211">
        <v>0.06730189589919</v>
      </c>
      <c r="AL88" s="211">
        <v>0.07409979794812</v>
      </c>
      <c r="AM88" s="211">
        <v>0.071257800275</v>
      </c>
      <c r="AN88" s="211">
        <v>0.074524339357</v>
      </c>
      <c r="AO88" s="211">
        <v>0.075053266351</v>
      </c>
      <c r="AP88" s="211">
        <v>0.078081733732</v>
      </c>
      <c r="AQ88" s="211">
        <v>0.079737987</v>
      </c>
      <c r="AR88" s="211">
        <v>0.083335494</v>
      </c>
      <c r="AS88" s="211">
        <v>0.091382708</v>
      </c>
      <c r="AT88" s="211">
        <v>0.09303056</v>
      </c>
      <c r="AU88" s="211">
        <v>0.096814378</v>
      </c>
      <c r="AV88" s="211">
        <v>0.100216414</v>
      </c>
      <c r="AW88" s="211">
        <v>0.10377005710041</v>
      </c>
      <c r="AX88" s="211">
        <v>0.11092458258512</v>
      </c>
      <c r="AY88" s="211">
        <v>0.11378074652851</v>
      </c>
      <c r="AZ88" s="211">
        <v>0.11910187762247</v>
      </c>
      <c r="BA88" s="211">
        <v>0.121182412605988</v>
      </c>
      <c r="BB88" s="211">
        <v>0.12219192349022</v>
      </c>
      <c r="BC88" s="211">
        <v>0.125124832231588</v>
      </c>
      <c r="BD88" s="211">
        <v>0.125421979919579</v>
      </c>
      <c r="BE88" s="212">
        <v>0.115721111954936</v>
      </c>
      <c r="BF88" s="79">
        <v>-0.0798667496126427</v>
      </c>
      <c r="BG88" s="79">
        <v>0.0303263379254264</v>
      </c>
      <c r="BH88" s="79">
        <v>6.66084517372597E-4</v>
      </c>
    </row>
    <row r="89" spans="8:8" s="70" ht="10.2" customFormat="1">
      <c r="A89" s="80" t="s">
        <v>174</v>
      </c>
      <c r="B89" s="213">
        <v>1.17839939187119</v>
      </c>
      <c r="C89" s="213">
        <v>1.2892776264677</v>
      </c>
      <c r="D89" s="213">
        <v>1.27901325091615</v>
      </c>
      <c r="E89" s="213">
        <v>1.3494676699292</v>
      </c>
      <c r="F89" s="213">
        <v>1.36790311032443</v>
      </c>
      <c r="G89" s="213">
        <v>1.51131564148051</v>
      </c>
      <c r="H89" s="213">
        <v>1.7080494610581</v>
      </c>
      <c r="I89" s="213">
        <v>1.85131323768968</v>
      </c>
      <c r="J89" s="213">
        <v>1.99119010449291</v>
      </c>
      <c r="K89" s="213">
        <v>2.06010049293838</v>
      </c>
      <c r="L89" s="213">
        <v>2.15564810366612</v>
      </c>
      <c r="M89" s="213">
        <v>2.39138730785767</v>
      </c>
      <c r="N89" s="213">
        <v>2.53214345262925</v>
      </c>
      <c r="O89" s="213">
        <v>2.66625068813397</v>
      </c>
      <c r="P89" s="213">
        <v>2.84344389892915</v>
      </c>
      <c r="Q89" s="213">
        <v>3.00697453238481</v>
      </c>
      <c r="R89" s="213">
        <v>3.19636510602864</v>
      </c>
      <c r="S89" s="213">
        <v>3.35609722349671</v>
      </c>
      <c r="T89" s="213">
        <v>3.46747850669597</v>
      </c>
      <c r="U89" s="213">
        <v>3.54604083406157</v>
      </c>
      <c r="V89" s="213">
        <v>3.62739141039721</v>
      </c>
      <c r="W89" s="213">
        <v>3.57272193282225</v>
      </c>
      <c r="X89" s="213">
        <v>3.76995796862513</v>
      </c>
      <c r="Y89" s="213">
        <v>3.92568204592596</v>
      </c>
      <c r="Z89" s="213">
        <v>4.06811211396933</v>
      </c>
      <c r="AA89" s="213">
        <v>4.12244546830304</v>
      </c>
      <c r="AB89" s="213">
        <v>4.13517962494128</v>
      </c>
      <c r="AC89" s="213">
        <v>4.21825600052945</v>
      </c>
      <c r="AD89" s="213">
        <v>4.25342917824864</v>
      </c>
      <c r="AE89" s="213">
        <v>4.39755107679892</v>
      </c>
      <c r="AF89" s="213">
        <v>4.55389496767278</v>
      </c>
      <c r="AG89" s="213">
        <v>4.66733935742277</v>
      </c>
      <c r="AH89" s="213">
        <v>4.79396433019317</v>
      </c>
      <c r="AI89" s="213">
        <v>4.90956896118263</v>
      </c>
      <c r="AJ89" s="213">
        <v>5.09096190224055</v>
      </c>
      <c r="AK89" s="213">
        <v>5.1174553574952</v>
      </c>
      <c r="AL89" s="213">
        <v>5.16593096723714</v>
      </c>
      <c r="AM89" s="213">
        <v>5.28197713062337</v>
      </c>
      <c r="AN89" s="213">
        <v>5.42785555717332</v>
      </c>
      <c r="AO89" s="213">
        <v>5.60636741874838</v>
      </c>
      <c r="AP89" s="213">
        <v>5.94145229130309</v>
      </c>
      <c r="AQ89" s="213">
        <v>5.97050369008023</v>
      </c>
      <c r="AR89" s="213">
        <v>6.1826364965892</v>
      </c>
      <c r="AS89" s="213">
        <v>6.50087299809831</v>
      </c>
      <c r="AT89" s="213">
        <v>6.7538099810313</v>
      </c>
      <c r="AU89" s="213">
        <v>7.07786563455157</v>
      </c>
      <c r="AV89" s="213">
        <v>6.88224842026322</v>
      </c>
      <c r="AW89" s="213">
        <v>7.26125238767231</v>
      </c>
      <c r="AX89" s="213">
        <v>7.52659028954008</v>
      </c>
      <c r="AY89" s="213">
        <v>7.64558729699057</v>
      </c>
      <c r="AZ89" s="213">
        <v>7.90921164879718</v>
      </c>
      <c r="BA89" s="213">
        <v>7.97043648884933</v>
      </c>
      <c r="BB89" s="213">
        <v>8.02763576315656</v>
      </c>
      <c r="BC89" s="213">
        <v>8.17771939088167</v>
      </c>
      <c r="BD89" s="213">
        <v>8.27691965983735</v>
      </c>
      <c r="BE89" s="213">
        <v>7.18665140568315</v>
      </c>
      <c r="BF89" s="82">
        <v>-0.134096253116753</v>
      </c>
      <c r="BG89" s="82">
        <v>0.0205446026886935</v>
      </c>
      <c r="BH89" s="82">
        <v>0.041365980262475</v>
      </c>
    </row>
    <row r="90" spans="8:8">
      <c r="B90" s="211"/>
      <c r="C90" s="211"/>
      <c r="D90" s="211"/>
      <c r="E90" s="211"/>
      <c r="F90" s="211"/>
      <c r="G90" s="211"/>
      <c r="H90" s="211"/>
      <c r="I90" s="211"/>
      <c r="J90" s="211"/>
      <c r="K90" s="211"/>
      <c r="L90" s="211"/>
      <c r="M90" s="211"/>
      <c r="N90" s="211"/>
      <c r="O90" s="211"/>
      <c r="P90" s="211"/>
      <c r="Q90" s="211"/>
      <c r="R90" s="211"/>
      <c r="S90" s="211"/>
      <c r="T90" s="211"/>
      <c r="U90" s="211"/>
      <c r="V90" s="211"/>
      <c r="W90" s="211"/>
      <c r="X90" s="211"/>
      <c r="Y90" s="211"/>
      <c r="Z90" s="211"/>
      <c r="AA90" s="211"/>
      <c r="AB90" s="211"/>
      <c r="AC90" s="211"/>
      <c r="AD90" s="211"/>
      <c r="AE90" s="211"/>
      <c r="AF90" s="211"/>
      <c r="AG90" s="211"/>
      <c r="AH90" s="211"/>
      <c r="AI90" s="211"/>
      <c r="AJ90" s="211"/>
      <c r="AK90" s="211"/>
      <c r="AL90" s="211"/>
      <c r="AM90" s="211"/>
      <c r="AN90" s="211"/>
      <c r="AO90" s="211"/>
      <c r="AP90" s="211"/>
      <c r="AQ90" s="211"/>
      <c r="AR90" s="211"/>
      <c r="AS90" s="211"/>
      <c r="AT90" s="211"/>
      <c r="AU90" s="211"/>
      <c r="AV90" s="211"/>
      <c r="AW90" s="211"/>
      <c r="AX90" s="211"/>
      <c r="AY90" s="211"/>
      <c r="AZ90" s="211"/>
      <c r="BA90" s="211"/>
      <c r="BB90" s="211"/>
      <c r="BC90" s="211"/>
      <c r="BD90" s="211"/>
      <c r="BE90" s="212"/>
      <c r="BF90" s="79"/>
      <c r="BG90" s="79"/>
      <c r="BH90" s="79"/>
    </row>
    <row r="91" spans="8:8">
      <c r="A91" s="73" t="s">
        <v>175</v>
      </c>
      <c r="B91" s="211">
        <v>0.720069691</v>
      </c>
      <c r="C91" s="211">
        <v>0.770571187</v>
      </c>
      <c r="D91" s="211">
        <v>0.84379596</v>
      </c>
      <c r="E91" s="211">
        <v>0.919025956</v>
      </c>
      <c r="F91" s="211">
        <v>0.944813246</v>
      </c>
      <c r="G91" s="211">
        <v>1.044703518</v>
      </c>
      <c r="H91" s="211">
        <v>1.099960433</v>
      </c>
      <c r="I91" s="211">
        <v>1.11972008</v>
      </c>
      <c r="J91" s="211">
        <v>1.194814635</v>
      </c>
      <c r="K91" s="211">
        <v>1.266246588</v>
      </c>
      <c r="L91" s="211">
        <v>1.25317627</v>
      </c>
      <c r="M91" s="211">
        <v>1.280957347</v>
      </c>
      <c r="N91" s="211">
        <v>1.341362727</v>
      </c>
      <c r="O91" s="211">
        <v>1.37140809659469</v>
      </c>
      <c r="P91" s="211">
        <v>1.38929329308804</v>
      </c>
      <c r="Q91" s="211">
        <v>1.32396340509374</v>
      </c>
      <c r="R91" s="211">
        <v>1.30470596843428</v>
      </c>
      <c r="S91" s="211">
        <v>1.28465702201196</v>
      </c>
      <c r="T91" s="211">
        <v>1.15230052119334</v>
      </c>
      <c r="U91" s="211">
        <v>1.19152419650119</v>
      </c>
      <c r="V91" s="211">
        <v>1.19808297642421</v>
      </c>
      <c r="W91" s="211">
        <v>1.18132935716281</v>
      </c>
      <c r="X91" s="211">
        <v>1.21201165753589</v>
      </c>
      <c r="Y91" s="211">
        <v>1.2671031827294</v>
      </c>
      <c r="Z91" s="211">
        <v>1.31945829232196</v>
      </c>
      <c r="AA91" s="211">
        <v>1.34949450112953</v>
      </c>
      <c r="AB91" s="211">
        <v>1.30543498855009</v>
      </c>
      <c r="AC91" s="211">
        <v>1.33396900650254</v>
      </c>
      <c r="AD91" s="211">
        <v>1.37538693708564</v>
      </c>
      <c r="AE91" s="211">
        <v>1.42412101787802</v>
      </c>
      <c r="AF91" s="211">
        <v>1.53999900369113</v>
      </c>
      <c r="AG91" s="211">
        <v>1.58045546806204</v>
      </c>
      <c r="AH91" s="211">
        <v>1.60580825659347</v>
      </c>
      <c r="AI91" s="211">
        <v>1.60549288337412</v>
      </c>
      <c r="AJ91" s="211">
        <v>1.64215428767243</v>
      </c>
      <c r="AK91" s="211">
        <v>1.64153369058038</v>
      </c>
      <c r="AL91" s="211">
        <v>1.64550724306469</v>
      </c>
      <c r="AM91" s="211">
        <v>1.66310932905608</v>
      </c>
      <c r="AN91" s="211">
        <v>1.65693569802743</v>
      </c>
      <c r="AO91" s="211">
        <v>1.69666456657871</v>
      </c>
      <c r="AP91" s="211">
        <v>1.71879389028387</v>
      </c>
      <c r="AQ91" s="211">
        <v>1.77545066276189</v>
      </c>
      <c r="AR91" s="211">
        <v>1.80430977918705</v>
      </c>
      <c r="AS91" s="211">
        <v>1.80880984462186</v>
      </c>
      <c r="AT91" s="211">
        <v>1.76391943953572</v>
      </c>
      <c r="AU91" s="211">
        <v>1.78522458944353</v>
      </c>
      <c r="AV91" s="211">
        <v>1.87759263799659</v>
      </c>
      <c r="AW91" s="211">
        <v>1.94427917953801</v>
      </c>
      <c r="AX91" s="211">
        <v>2.00420352508981</v>
      </c>
      <c r="AY91" s="211">
        <v>2.00888787714722</v>
      </c>
      <c r="AZ91" s="211">
        <v>1.99494580176969</v>
      </c>
      <c r="BA91" s="211">
        <v>2.0027642242934</v>
      </c>
      <c r="BB91" s="211">
        <v>2.09391549553586</v>
      </c>
      <c r="BC91" s="211">
        <v>2.12667849391715</v>
      </c>
      <c r="BD91" s="211">
        <v>2.10853267984981</v>
      </c>
      <c r="BE91" s="212">
        <v>1.82979872820923</v>
      </c>
      <c r="BF91" s="79">
        <v>-0.134564384241778</v>
      </c>
      <c r="BG91" s="79">
        <v>0.0180055811550552</v>
      </c>
      <c r="BH91" s="79">
        <v>0.0105322233962188</v>
      </c>
    </row>
    <row r="92" spans="8:8">
      <c r="A92" s="73" t="s">
        <v>176</v>
      </c>
      <c r="B92" s="211" t="s">
        <v>114</v>
      </c>
      <c r="C92" s="211" t="s">
        <v>114</v>
      </c>
      <c r="D92" s="211" t="s">
        <v>114</v>
      </c>
      <c r="E92" s="211" t="s">
        <v>114</v>
      </c>
      <c r="F92" s="211" t="s">
        <v>114</v>
      </c>
      <c r="G92" s="211" t="s">
        <v>114</v>
      </c>
      <c r="H92" s="211">
        <v>0.02928705</v>
      </c>
      <c r="I92" s="211">
        <v>0.035708464</v>
      </c>
      <c r="J92" s="211">
        <v>0.040349178</v>
      </c>
      <c r="K92" s="211">
        <v>0.041974432</v>
      </c>
      <c r="L92" s="211">
        <v>0.049074462</v>
      </c>
      <c r="M92" s="211">
        <v>0.053095951</v>
      </c>
      <c r="N92" s="211">
        <v>0.052282102</v>
      </c>
      <c r="O92" s="211">
        <v>0.055656437</v>
      </c>
      <c r="P92" s="211">
        <v>0.061604412</v>
      </c>
      <c r="Q92" s="211">
        <v>0.06944761</v>
      </c>
      <c r="R92" s="211">
        <v>0.071614589</v>
      </c>
      <c r="S92" s="211">
        <v>0.070636759</v>
      </c>
      <c r="T92" s="211">
        <v>0.063170981</v>
      </c>
      <c r="U92" s="211">
        <v>0.06365539</v>
      </c>
      <c r="V92" s="211">
        <v>0.071059554</v>
      </c>
      <c r="W92" s="211">
        <v>0.076591754</v>
      </c>
      <c r="X92" s="211">
        <v>0.075403748</v>
      </c>
      <c r="Y92" s="211">
        <v>0.075543342</v>
      </c>
      <c r="Z92" s="211">
        <v>0.082591032</v>
      </c>
      <c r="AA92" s="211">
        <v>0.080020162</v>
      </c>
      <c r="AB92" s="211">
        <v>0.074242299</v>
      </c>
      <c r="AC92" s="211">
        <v>0.082815346</v>
      </c>
      <c r="AD92" s="211">
        <v>0.092769005</v>
      </c>
      <c r="AE92" s="211">
        <v>0.096684591</v>
      </c>
      <c r="AF92" s="211">
        <v>0.125472549</v>
      </c>
      <c r="AG92" s="211">
        <v>0.128183338</v>
      </c>
      <c r="AH92" s="211">
        <v>0.147156975</v>
      </c>
      <c r="AI92" s="211">
        <v>0.162200712</v>
      </c>
      <c r="AJ92" s="211">
        <v>0.144661857</v>
      </c>
      <c r="AK92" s="211">
        <v>0.142155806</v>
      </c>
      <c r="AL92" s="211">
        <v>0.169800245</v>
      </c>
      <c r="AM92" s="211">
        <v>0.170511886705</v>
      </c>
      <c r="AN92" s="211">
        <v>0.176747129849</v>
      </c>
      <c r="AO92" s="211">
        <v>0.166785921017</v>
      </c>
      <c r="AP92" s="211">
        <v>0.167842280233</v>
      </c>
      <c r="AQ92" s="211">
        <v>0.169642659617</v>
      </c>
      <c r="AR92" s="211">
        <v>0.160414086479</v>
      </c>
      <c r="AS92" s="211">
        <v>0.162981474229</v>
      </c>
      <c r="AT92" s="211">
        <v>0.152393471285</v>
      </c>
      <c r="AU92" s="211">
        <v>0.16977921312</v>
      </c>
      <c r="AV92" s="211">
        <v>0.219392666249</v>
      </c>
      <c r="AW92" s="211">
        <v>0.2341384877</v>
      </c>
      <c r="AX92" s="211">
        <v>0.229224245847</v>
      </c>
      <c r="AY92" s="211">
        <v>0.257371973126297</v>
      </c>
      <c r="AZ92" s="211">
        <v>0.272396108027064</v>
      </c>
      <c r="BA92" s="211">
        <v>0.298116806705095</v>
      </c>
      <c r="BB92" s="211">
        <v>0.333811865446079</v>
      </c>
      <c r="BC92" s="211">
        <v>0.381724781022605</v>
      </c>
      <c r="BD92" s="211">
        <v>0.376472018571805</v>
      </c>
      <c r="BE92" s="212">
        <v>0.331442457401616</v>
      </c>
      <c r="BF92" s="79">
        <v>-0.122014756446318</v>
      </c>
      <c r="BG92" s="79">
        <v>0.0946534095013707</v>
      </c>
      <c r="BH92" s="79">
        <v>0.00190776501837551</v>
      </c>
    </row>
    <row r="93" spans="8:8">
      <c r="A93" s="73" t="s">
        <v>177</v>
      </c>
      <c r="B93" s="211">
        <v>0.464625131</v>
      </c>
      <c r="C93" s="211">
        <v>0.596879679</v>
      </c>
      <c r="D93" s="211">
        <v>0.589294243</v>
      </c>
      <c r="E93" s="211">
        <v>0.644524472</v>
      </c>
      <c r="F93" s="211">
        <v>0.864159589</v>
      </c>
      <c r="G93" s="211">
        <v>1.195363974</v>
      </c>
      <c r="H93" s="211">
        <v>1.625679653</v>
      </c>
      <c r="I93" s="211">
        <v>1.870907397</v>
      </c>
      <c r="J93" s="211">
        <v>2.282339126</v>
      </c>
      <c r="K93" s="211">
        <v>2.624662865</v>
      </c>
      <c r="L93" s="211">
        <v>2.894681627</v>
      </c>
      <c r="M93" s="211">
        <v>3.309071023</v>
      </c>
      <c r="N93" s="211">
        <v>3.495750171</v>
      </c>
      <c r="O93" s="211">
        <v>3.87589276</v>
      </c>
      <c r="P93" s="211">
        <v>3.88547828</v>
      </c>
      <c r="Q93" s="211">
        <v>3.64219579657319</v>
      </c>
      <c r="R93" s="211">
        <v>3.45746297646022</v>
      </c>
      <c r="S93" s="211">
        <v>3.42330773811783</v>
      </c>
      <c r="T93" s="211">
        <v>3.49888014174923</v>
      </c>
      <c r="U93" s="211">
        <v>3.62806666663512</v>
      </c>
      <c r="V93" s="211">
        <v>3.79893331378348</v>
      </c>
      <c r="W93" s="211">
        <v>4.04126639554853</v>
      </c>
      <c r="X93" s="211">
        <v>4.29500003401169</v>
      </c>
      <c r="Y93" s="211">
        <v>4.61736971863135</v>
      </c>
      <c r="Z93" s="211">
        <v>4.8354148635572</v>
      </c>
      <c r="AA93" s="211">
        <v>4.79364599040276</v>
      </c>
      <c r="AB93" s="211">
        <v>5.18280396278545</v>
      </c>
      <c r="AC93" s="211">
        <v>5.63717260494142</v>
      </c>
      <c r="AD93" s="211">
        <v>6.23041022898876</v>
      </c>
      <c r="AE93" s="211">
        <v>6.31483201072909</v>
      </c>
      <c r="AF93" s="211">
        <v>6.84061130424745</v>
      </c>
      <c r="AG93" s="211">
        <v>7.49832965221444</v>
      </c>
      <c r="AH93" s="211">
        <v>8.18379029065374</v>
      </c>
      <c r="AI93" s="211">
        <v>8.40734833635186</v>
      </c>
      <c r="AJ93" s="211">
        <v>8.94661005297808</v>
      </c>
      <c r="AK93" s="211">
        <v>9.58009319025965</v>
      </c>
      <c r="AL93" s="211">
        <v>9.79512333356275</v>
      </c>
      <c r="AM93" s="211">
        <v>10.5768299348601</v>
      </c>
      <c r="AN93" s="211">
        <v>11.7774880488342</v>
      </c>
      <c r="AO93" s="211">
        <v>13.7522590912288</v>
      </c>
      <c r="AP93" s="211">
        <v>13.992388355104</v>
      </c>
      <c r="AQ93" s="211">
        <v>15.0299080703009</v>
      </c>
      <c r="AR93" s="211">
        <v>15.771753170992</v>
      </c>
      <c r="AS93" s="211">
        <v>16.0888688812582</v>
      </c>
      <c r="AT93" s="211">
        <v>16.694352344475</v>
      </c>
      <c r="AU93" s="211">
        <v>18.9919597701995</v>
      </c>
      <c r="AV93" s="211">
        <v>19.6823778841708</v>
      </c>
      <c r="AW93" s="211">
        <v>20.6323884323867</v>
      </c>
      <c r="AX93" s="211">
        <v>21.5385077942441</v>
      </c>
      <c r="AY93" s="211">
        <v>22.3858616811193</v>
      </c>
      <c r="AZ93" s="211">
        <v>24.2375406657845</v>
      </c>
      <c r="BA93" s="211">
        <v>25.0629331656222</v>
      </c>
      <c r="BB93" s="211">
        <v>26.2025548570745</v>
      </c>
      <c r="BC93" s="211">
        <v>27.0643485263727</v>
      </c>
      <c r="BD93" s="211">
        <v>27.9350371398917</v>
      </c>
      <c r="BE93" s="212">
        <v>28.4992395960287</v>
      </c>
      <c r="BF93" s="79">
        <v>0.0174095233469356</v>
      </c>
      <c r="BG93" s="79">
        <v>0.0528293121784196</v>
      </c>
      <c r="BH93" s="79">
        <v>0.164040095459842</v>
      </c>
    </row>
    <row r="94" spans="8:8">
      <c r="A94" s="73" t="s">
        <v>178</v>
      </c>
      <c r="B94" s="211">
        <v>0.08953747892118</v>
      </c>
      <c r="C94" s="211">
        <v>0.0982549511596</v>
      </c>
      <c r="D94" s="211">
        <v>0.117735314191983</v>
      </c>
      <c r="E94" s="211">
        <v>0.128587173814914</v>
      </c>
      <c r="F94" s="211">
        <v>0.152572535214394</v>
      </c>
      <c r="G94" s="211">
        <v>0.164654804244954</v>
      </c>
      <c r="H94" s="211">
        <v>0.173684331</v>
      </c>
      <c r="I94" s="211">
        <v>0.198010437</v>
      </c>
      <c r="J94" s="211">
        <v>0.205634407</v>
      </c>
      <c r="K94" s="211">
        <v>0.210514007</v>
      </c>
      <c r="L94" s="211">
        <v>0.198206328</v>
      </c>
      <c r="M94" s="211">
        <v>0.233992562</v>
      </c>
      <c r="N94" s="211">
        <v>0.252728606</v>
      </c>
      <c r="O94" s="211">
        <v>0.262651333</v>
      </c>
      <c r="P94" s="211">
        <v>0.268979181</v>
      </c>
      <c r="Q94" s="211">
        <v>0.274941232</v>
      </c>
      <c r="R94" s="211">
        <v>0.291607699</v>
      </c>
      <c r="S94" s="211">
        <v>0.284189216</v>
      </c>
      <c r="T94" s="211">
        <v>0.253068228</v>
      </c>
      <c r="U94" s="211">
        <v>0.234540191</v>
      </c>
      <c r="V94" s="211">
        <v>0.220540096</v>
      </c>
      <c r="W94" s="211">
        <v>0.215544191</v>
      </c>
      <c r="X94" s="211">
        <v>0.211428433</v>
      </c>
      <c r="Y94" s="211">
        <v>0.242530962</v>
      </c>
      <c r="Z94" s="211">
        <v>0.25864804</v>
      </c>
      <c r="AA94" s="211">
        <v>0.271748819</v>
      </c>
      <c r="AB94" s="211">
        <v>0.271692125</v>
      </c>
      <c r="AC94" s="211">
        <v>0.348729329</v>
      </c>
      <c r="AD94" s="211">
        <v>0.363218598</v>
      </c>
      <c r="AE94" s="211">
        <v>0.387546427</v>
      </c>
      <c r="AF94" s="211">
        <v>0.414811558</v>
      </c>
      <c r="AG94" s="211">
        <v>0.406463947</v>
      </c>
      <c r="AH94" s="211">
        <v>0.40230117</v>
      </c>
      <c r="AI94" s="211">
        <v>0.385991638</v>
      </c>
      <c r="AJ94" s="211">
        <v>0.410700623</v>
      </c>
      <c r="AK94" s="211">
        <v>0.427999153</v>
      </c>
      <c r="AL94" s="211">
        <v>0.508806693</v>
      </c>
      <c r="AM94" s="211">
        <v>0.556078974</v>
      </c>
      <c r="AN94" s="211">
        <v>0.559593287</v>
      </c>
      <c r="AO94" s="211">
        <v>0.659014441</v>
      </c>
      <c r="AP94" s="211">
        <v>0.594394177</v>
      </c>
      <c r="AQ94" s="211">
        <v>0.642454162921806</v>
      </c>
      <c r="AR94" s="211">
        <v>0.68857080717227</v>
      </c>
      <c r="AS94" s="211">
        <v>0.624054560647496</v>
      </c>
      <c r="AT94" s="211">
        <v>0.708065523448094</v>
      </c>
      <c r="AU94" s="211">
        <v>0.765492016699654</v>
      </c>
      <c r="AV94" s="211">
        <v>0.770778753371474</v>
      </c>
      <c r="AW94" s="211">
        <v>0.738497948875453</v>
      </c>
      <c r="AX94" s="211">
        <v>0.75441543947573</v>
      </c>
      <c r="AY94" s="211">
        <v>0.715476685225819</v>
      </c>
      <c r="AZ94" s="211">
        <v>0.784370354096185</v>
      </c>
      <c r="BA94" s="211">
        <v>0.812439678487793</v>
      </c>
      <c r="BB94" s="211">
        <v>0.91758947070803</v>
      </c>
      <c r="BC94" s="211">
        <v>0.929641294809515</v>
      </c>
      <c r="BD94" s="211">
        <v>0.869358548743618</v>
      </c>
      <c r="BE94" s="212">
        <v>0.612330594901432</v>
      </c>
      <c r="BF94" s="79">
        <v>-0.297576861271285</v>
      </c>
      <c r="BG94" s="79">
        <v>0.0207339223530181</v>
      </c>
      <c r="BH94" s="79">
        <v>0.00352454208127749</v>
      </c>
    </row>
    <row r="95" spans="8:8">
      <c r="A95" s="73" t="s">
        <v>179</v>
      </c>
      <c r="B95" s="211">
        <v>0.529182477</v>
      </c>
      <c r="C95" s="211">
        <v>0.590938854</v>
      </c>
      <c r="D95" s="211">
        <v>0.609696821</v>
      </c>
      <c r="E95" s="211">
        <v>0.683175224</v>
      </c>
      <c r="F95" s="211">
        <v>0.820543802</v>
      </c>
      <c r="G95" s="211">
        <v>0.81680921</v>
      </c>
      <c r="H95" s="211">
        <v>0.875996868</v>
      </c>
      <c r="I95" s="211">
        <v>0.944579726</v>
      </c>
      <c r="J95" s="211">
        <v>0.997052672</v>
      </c>
      <c r="K95" s="211">
        <v>0.97755466</v>
      </c>
      <c r="L95" s="211">
        <v>1.001134204</v>
      </c>
      <c r="M95" s="211">
        <v>1.055731296</v>
      </c>
      <c r="N95" s="211">
        <v>1.134158528</v>
      </c>
      <c r="O95" s="211">
        <v>1.232548258</v>
      </c>
      <c r="P95" s="211">
        <v>1.330101921</v>
      </c>
      <c r="Q95" s="211">
        <v>1.356538236</v>
      </c>
      <c r="R95" s="211">
        <v>1.460359023</v>
      </c>
      <c r="S95" s="211">
        <v>1.521562816</v>
      </c>
      <c r="T95" s="211">
        <v>1.599670602</v>
      </c>
      <c r="U95" s="211">
        <v>1.717441312</v>
      </c>
      <c r="V95" s="211">
        <v>1.863488863</v>
      </c>
      <c r="W95" s="211">
        <v>1.959334061</v>
      </c>
      <c r="X95" s="211">
        <v>2.022360406</v>
      </c>
      <c r="Y95" s="211">
        <v>2.219402852</v>
      </c>
      <c r="Z95" s="211">
        <v>2.403981523</v>
      </c>
      <c r="AA95" s="211">
        <v>2.498609581</v>
      </c>
      <c r="AB95" s="211">
        <v>2.541963929</v>
      </c>
      <c r="AC95" s="211">
        <v>2.679071645</v>
      </c>
      <c r="AD95" s="211">
        <v>2.707354106</v>
      </c>
      <c r="AE95" s="211">
        <v>2.909760163</v>
      </c>
      <c r="AF95" s="211">
        <v>3.244866145</v>
      </c>
      <c r="AG95" s="211">
        <v>3.501940882</v>
      </c>
      <c r="AH95" s="211">
        <v>3.743480521</v>
      </c>
      <c r="AI95" s="211">
        <v>4.008626962</v>
      </c>
      <c r="AJ95" s="211">
        <v>4.40128415577273</v>
      </c>
      <c r="AK95" s="211">
        <v>4.6124539929933</v>
      </c>
      <c r="AL95" s="211">
        <v>4.62607988808372</v>
      </c>
      <c r="AM95" s="211">
        <v>4.72188342514588</v>
      </c>
      <c r="AN95" s="211">
        <v>4.81012761545605</v>
      </c>
      <c r="AO95" s="211">
        <v>5.09118407966254</v>
      </c>
      <c r="AP95" s="211">
        <v>5.17731876314467</v>
      </c>
      <c r="AQ95" s="211">
        <v>5.46915748748566</v>
      </c>
      <c r="AR95" s="211">
        <v>5.84244208641905</v>
      </c>
      <c r="AS95" s="211">
        <v>6.13698834254255</v>
      </c>
      <c r="AT95" s="211">
        <v>6.45651643885941</v>
      </c>
      <c r="AU95" s="211">
        <v>6.59725012550732</v>
      </c>
      <c r="AV95" s="211">
        <v>6.91277918982981</v>
      </c>
      <c r="AW95" s="211">
        <v>7.33110297447079</v>
      </c>
      <c r="AX95" s="211">
        <v>7.38454391261479</v>
      </c>
      <c r="AY95" s="211">
        <v>7.58812555848111</v>
      </c>
      <c r="AZ95" s="211">
        <v>8.20063567903941</v>
      </c>
      <c r="BA95" s="211">
        <v>8.99290503048631</v>
      </c>
      <c r="BB95" s="211">
        <v>9.2587945573751</v>
      </c>
      <c r="BC95" s="211">
        <v>9.67692741007646</v>
      </c>
      <c r="BD95" s="211">
        <v>9.987814748395</v>
      </c>
      <c r="BE95" s="212">
        <v>9.02122602694297</v>
      </c>
      <c r="BF95" s="79">
        <v>-0.0992446200661536</v>
      </c>
      <c r="BG95" s="79">
        <v>0.0445932658230834</v>
      </c>
      <c r="BH95" s="79">
        <v>0.0519256934430892</v>
      </c>
    </row>
    <row r="96" spans="8:8">
      <c r="A96" s="73" t="s">
        <v>180</v>
      </c>
      <c r="B96" s="211">
        <v>0.26115704</v>
      </c>
      <c r="C96" s="211">
        <v>0.251512074</v>
      </c>
      <c r="D96" s="211">
        <v>0.242650076</v>
      </c>
      <c r="E96" s="211">
        <v>0.256677499</v>
      </c>
      <c r="F96" s="211">
        <v>0.274802693</v>
      </c>
      <c r="G96" s="211">
        <v>0.2915736</v>
      </c>
      <c r="H96" s="211">
        <v>0.302197772</v>
      </c>
      <c r="I96" s="211">
        <v>0.32682128</v>
      </c>
      <c r="J96" s="211">
        <v>0.390148403</v>
      </c>
      <c r="K96" s="211">
        <v>0.407591079</v>
      </c>
      <c r="L96" s="211">
        <v>0.467454114</v>
      </c>
      <c r="M96" s="211">
        <v>0.503627898</v>
      </c>
      <c r="N96" s="211">
        <v>0.593848263</v>
      </c>
      <c r="O96" s="211">
        <v>0.655393793</v>
      </c>
      <c r="P96" s="211">
        <v>0.714848094</v>
      </c>
      <c r="Q96" s="211">
        <v>0.799896054</v>
      </c>
      <c r="R96" s="211">
        <v>0.89301678</v>
      </c>
      <c r="S96" s="211">
        <v>0.928136134</v>
      </c>
      <c r="T96" s="211">
        <v>0.910131263</v>
      </c>
      <c r="U96" s="211">
        <v>0.958373611</v>
      </c>
      <c r="V96" s="211">
        <v>0.943742399</v>
      </c>
      <c r="W96" s="211">
        <v>1.027337455</v>
      </c>
      <c r="X96" s="211">
        <v>1.067624735</v>
      </c>
      <c r="Y96" s="211">
        <v>1.122655951</v>
      </c>
      <c r="Z96" s="211">
        <v>1.188709023</v>
      </c>
      <c r="AA96" s="211">
        <v>1.364567257</v>
      </c>
      <c r="AB96" s="211">
        <v>1.447539481</v>
      </c>
      <c r="AC96" s="211">
        <v>1.561506355</v>
      </c>
      <c r="AD96" s="211">
        <v>1.64092036</v>
      </c>
      <c r="AE96" s="211">
        <v>1.684412514</v>
      </c>
      <c r="AF96" s="211">
        <v>1.794807178</v>
      </c>
      <c r="AG96" s="211">
        <v>1.912573914</v>
      </c>
      <c r="AH96" s="211">
        <v>2.118256775</v>
      </c>
      <c r="AI96" s="211">
        <v>2.018970945</v>
      </c>
      <c r="AJ96" s="211">
        <v>2.112083342</v>
      </c>
      <c r="AK96" s="211">
        <v>2.35385465141549</v>
      </c>
      <c r="AL96" s="211">
        <v>2.43240052987479</v>
      </c>
      <c r="AM96" s="211">
        <v>2.47026113254191</v>
      </c>
      <c r="AN96" s="211">
        <v>2.50040864922163</v>
      </c>
      <c r="AO96" s="211">
        <v>2.66927085481148</v>
      </c>
      <c r="AP96" s="211">
        <v>2.64629568275007</v>
      </c>
      <c r="AQ96" s="211">
        <v>2.52265328966249</v>
      </c>
      <c r="AR96" s="211">
        <v>2.6754571896202</v>
      </c>
      <c r="AS96" s="211">
        <v>2.6755382321994</v>
      </c>
      <c r="AT96" s="211">
        <v>2.7281658032389</v>
      </c>
      <c r="AU96" s="211">
        <v>2.89904597167513</v>
      </c>
      <c r="AV96" s="211">
        <v>3.16138454814287</v>
      </c>
      <c r="AW96" s="211">
        <v>3.32541659190729</v>
      </c>
      <c r="AX96" s="211">
        <v>3.29124252878009</v>
      </c>
      <c r="AY96" s="211">
        <v>3.24604491961578</v>
      </c>
      <c r="AZ96" s="211">
        <v>3.05139667333109</v>
      </c>
      <c r="BA96" s="211">
        <v>2.96284416231419</v>
      </c>
      <c r="BB96" s="211">
        <v>3.15019415564145</v>
      </c>
      <c r="BC96" s="211">
        <v>3.220996359467</v>
      </c>
      <c r="BD96" s="211">
        <v>3.16448488523749</v>
      </c>
      <c r="BE96" s="212">
        <v>2.34139389016152</v>
      </c>
      <c r="BF96" s="79">
        <v>-0.262124255992373</v>
      </c>
      <c r="BG96" s="79">
        <v>0.0149466781204513</v>
      </c>
      <c r="BH96" s="79">
        <v>0.0134769377251984</v>
      </c>
    </row>
    <row r="97" spans="8:8">
      <c r="A97" s="73" t="s">
        <v>181</v>
      </c>
      <c r="B97" s="211">
        <v>3.649573112</v>
      </c>
      <c r="C97" s="211">
        <v>4.158211325</v>
      </c>
      <c r="D97" s="211">
        <v>5.104686088</v>
      </c>
      <c r="E97" s="211">
        <v>5.925596727</v>
      </c>
      <c r="F97" s="211">
        <v>7.016165381</v>
      </c>
      <c r="G97" s="211">
        <v>8.268148304</v>
      </c>
      <c r="H97" s="211">
        <v>9.127223076</v>
      </c>
      <c r="I97" s="211">
        <v>9.751317416</v>
      </c>
      <c r="J97" s="211">
        <v>11.199845238</v>
      </c>
      <c r="K97" s="211">
        <v>10.784872991</v>
      </c>
      <c r="L97" s="211">
        <v>10.17760564</v>
      </c>
      <c r="M97" s="211">
        <v>10.585013806</v>
      </c>
      <c r="N97" s="211">
        <v>10.869295023</v>
      </c>
      <c r="O97" s="211">
        <v>11.24337267</v>
      </c>
      <c r="P97" s="211">
        <v>11.360831373</v>
      </c>
      <c r="Q97" s="211">
        <v>10.213245788</v>
      </c>
      <c r="R97" s="211">
        <v>9.654501374</v>
      </c>
      <c r="S97" s="211">
        <v>8.995088664</v>
      </c>
      <c r="T97" s="211">
        <v>8.995419855</v>
      </c>
      <c r="U97" s="211">
        <v>9.516172355</v>
      </c>
      <c r="V97" s="211">
        <v>9.034967362</v>
      </c>
      <c r="W97" s="211">
        <v>9.125131927</v>
      </c>
      <c r="X97" s="211">
        <v>9.169420639</v>
      </c>
      <c r="Y97" s="211">
        <v>9.859854865</v>
      </c>
      <c r="Z97" s="211">
        <v>10.246257396</v>
      </c>
      <c r="AA97" s="211">
        <v>10.6673875969704</v>
      </c>
      <c r="AB97" s="211">
        <v>10.7849692059631</v>
      </c>
      <c r="AC97" s="211">
        <v>11.0297371434955</v>
      </c>
      <c r="AD97" s="211">
        <v>10.8016457944425</v>
      </c>
      <c r="AE97" s="211">
        <v>11.4178709859247</v>
      </c>
      <c r="AF97" s="211">
        <v>11.8456271225452</v>
      </c>
      <c r="AG97" s="211">
        <v>11.930559868998</v>
      </c>
      <c r="AH97" s="211">
        <v>11.8006634299802</v>
      </c>
      <c r="AI97" s="211">
        <v>11.3805458567439</v>
      </c>
      <c r="AJ97" s="211">
        <v>11.5697169522086</v>
      </c>
      <c r="AK97" s="211">
        <v>11.4060867786716</v>
      </c>
      <c r="AL97" s="211">
        <v>11.06524174121</v>
      </c>
      <c r="AM97" s="211">
        <v>10.9895650424999</v>
      </c>
      <c r="AN97" s="211">
        <v>11.2488397761244</v>
      </c>
      <c r="AO97" s="211">
        <v>10.9538163541557</v>
      </c>
      <c r="AP97" s="211">
        <v>10.7846481439444</v>
      </c>
      <c r="AQ97" s="211">
        <v>10.3983107799354</v>
      </c>
      <c r="AR97" s="211">
        <v>10.0763105920154</v>
      </c>
      <c r="AS97" s="211">
        <v>9.70247551071238</v>
      </c>
      <c r="AT97" s="211">
        <v>8.69547858547141</v>
      </c>
      <c r="AU97" s="211">
        <v>8.78213474325591</v>
      </c>
      <c r="AV97" s="211">
        <v>8.78328316058944</v>
      </c>
      <c r="AW97" s="211">
        <v>9.36987754546264</v>
      </c>
      <c r="AX97" s="211">
        <v>8.95082403791123</v>
      </c>
      <c r="AY97" s="211">
        <v>8.50004163734559</v>
      </c>
      <c r="AZ97" s="211">
        <v>8.16082980343164</v>
      </c>
      <c r="BA97" s="211">
        <v>7.9373868354178</v>
      </c>
      <c r="BB97" s="211">
        <v>7.82139813087622</v>
      </c>
      <c r="BC97" s="211">
        <v>7.58122476999975</v>
      </c>
      <c r="BD97" s="211">
        <v>7.32166921919023</v>
      </c>
      <c r="BE97" s="212">
        <v>6.49413480218288</v>
      </c>
      <c r="BF97" s="79">
        <v>-0.115448804010804</v>
      </c>
      <c r="BG97" s="79">
        <v>-0.0170494694111166</v>
      </c>
      <c r="BH97" s="79">
        <v>0.0373798918139419</v>
      </c>
    </row>
    <row r="98" spans="8:8">
      <c r="A98" s="73" t="s">
        <v>182</v>
      </c>
      <c r="B98" s="211">
        <v>0.0976258539519</v>
      </c>
      <c r="C98" s="211">
        <v>0.1137428111183</v>
      </c>
      <c r="D98" s="211">
        <v>0.1150721473916</v>
      </c>
      <c r="E98" s="211">
        <v>0.1166551221382</v>
      </c>
      <c r="F98" s="211">
        <v>0.12036897805</v>
      </c>
      <c r="G98" s="211">
        <v>0.132810652532014</v>
      </c>
      <c r="H98" s="211">
        <v>0.145451983023256</v>
      </c>
      <c r="I98" s="211">
        <v>0.161607675930233</v>
      </c>
      <c r="J98" s="211">
        <v>0.175925478162791</v>
      </c>
      <c r="K98" s="211">
        <v>0.175306645953488</v>
      </c>
      <c r="L98" s="211">
        <v>0.184933439209302</v>
      </c>
      <c r="M98" s="211">
        <v>0.206300449837209</v>
      </c>
      <c r="N98" s="211">
        <v>0.234528965325581</v>
      </c>
      <c r="O98" s="211">
        <v>0.253989202744186</v>
      </c>
      <c r="P98" s="211">
        <v>0.308505261581395</v>
      </c>
      <c r="Q98" s="211">
        <v>0.348822747139535</v>
      </c>
      <c r="R98" s="211">
        <v>0.372156248511628</v>
      </c>
      <c r="S98" s="211">
        <v>0.389352005930233</v>
      </c>
      <c r="T98" s="211">
        <v>0.416902567139535</v>
      </c>
      <c r="U98" s="211">
        <v>0.409699559372093</v>
      </c>
      <c r="V98" s="211">
        <v>0.408988442255814</v>
      </c>
      <c r="W98" s="211">
        <v>0.393035067418605</v>
      </c>
      <c r="X98" s="211">
        <v>0.403446137674419</v>
      </c>
      <c r="Y98" s="211">
        <v>0.437905890627907</v>
      </c>
      <c r="Z98" s="211">
        <v>0.454604690093023</v>
      </c>
      <c r="AA98" s="211">
        <v>0.546042075302326</v>
      </c>
      <c r="AB98" s="211">
        <v>0.588734158744186</v>
      </c>
      <c r="AC98" s="211">
        <v>0.641289965093023</v>
      </c>
      <c r="AD98" s="211">
        <v>0.707165021674419</v>
      </c>
      <c r="AE98" s="211">
        <v>0.783032654976744</v>
      </c>
      <c r="AF98" s="211">
        <v>0.819913427744186</v>
      </c>
      <c r="AG98" s="211">
        <v>0.898083210372093</v>
      </c>
      <c r="AH98" s="211">
        <v>1.03162132127907</v>
      </c>
      <c r="AI98" s="211">
        <v>0.885223709162791</v>
      </c>
      <c r="AJ98" s="211">
        <v>0.973543548930232</v>
      </c>
      <c r="AK98" s="211">
        <v>0.980405864790698</v>
      </c>
      <c r="AL98" s="211">
        <v>1.0226592337907</v>
      </c>
      <c r="AM98" s="211">
        <v>1.14304555260465</v>
      </c>
      <c r="AN98" s="211">
        <v>1.20503609948837</v>
      </c>
      <c r="AO98" s="211">
        <v>1.22632421113314</v>
      </c>
      <c r="AP98" s="211">
        <v>1.22638917882503</v>
      </c>
      <c r="AQ98" s="211">
        <v>1.26670440260465</v>
      </c>
      <c r="AR98" s="211">
        <v>1.3507196052093</v>
      </c>
      <c r="AS98" s="211">
        <v>1.29552759144186</v>
      </c>
      <c r="AT98" s="211">
        <v>1.28782365227907</v>
      </c>
      <c r="AU98" s="211">
        <v>1.29242382604651</v>
      </c>
      <c r="AV98" s="211">
        <v>1.38286926184799</v>
      </c>
      <c r="AW98" s="211">
        <v>1.4465640582645</v>
      </c>
      <c r="AX98" s="211">
        <v>1.540528618416</v>
      </c>
      <c r="AY98" s="211">
        <v>1.54418868159902</v>
      </c>
      <c r="AZ98" s="211">
        <v>1.42971697815437</v>
      </c>
      <c r="BA98" s="211">
        <v>1.59577042265518</v>
      </c>
      <c r="BB98" s="211">
        <v>1.51079504414977</v>
      </c>
      <c r="BC98" s="211">
        <v>1.51520053529336</v>
      </c>
      <c r="BD98" s="211">
        <v>1.59467888432021</v>
      </c>
      <c r="BE98" s="212">
        <v>1.37726437407815</v>
      </c>
      <c r="BF98" s="79">
        <v>-0.138697219755224</v>
      </c>
      <c r="BG98" s="79">
        <v>0.0216018827885771</v>
      </c>
      <c r="BH98" s="79">
        <v>0.00792745991120063</v>
      </c>
    </row>
    <row r="99" spans="8:8">
      <c r="A99" s="73" t="s">
        <v>183</v>
      </c>
      <c r="B99" s="211">
        <v>0.117490242</v>
      </c>
      <c r="C99" s="211">
        <v>0.13008053</v>
      </c>
      <c r="D99" s="211">
        <v>0.13662651</v>
      </c>
      <c r="E99" s="211">
        <v>0.140385501</v>
      </c>
      <c r="F99" s="211">
        <v>0.145818391</v>
      </c>
      <c r="G99" s="211">
        <v>0.171395513</v>
      </c>
      <c r="H99" s="211">
        <v>0.177035362</v>
      </c>
      <c r="I99" s="211">
        <v>0.190595348</v>
      </c>
      <c r="J99" s="211">
        <v>0.201465928</v>
      </c>
      <c r="K99" s="211">
        <v>0.192758824705298</v>
      </c>
      <c r="L99" s="211">
        <v>0.186598295941908</v>
      </c>
      <c r="M99" s="211">
        <v>0.191543230296867</v>
      </c>
      <c r="N99" s="211">
        <v>0.190319983337503</v>
      </c>
      <c r="O99" s="211">
        <v>0.181841214148839</v>
      </c>
      <c r="P99" s="211">
        <v>0.183539337077976</v>
      </c>
      <c r="Q99" s="211">
        <v>0.177087106488699</v>
      </c>
      <c r="R99" s="211">
        <v>0.168221405120105</v>
      </c>
      <c r="S99" s="211">
        <v>0.167548132313226</v>
      </c>
      <c r="T99" s="211">
        <v>0.160578467215633</v>
      </c>
      <c r="U99" s="211">
        <v>0.162508404325583</v>
      </c>
      <c r="V99" s="211">
        <v>0.154023936389437</v>
      </c>
      <c r="W99" s="211">
        <v>0.139012629391725</v>
      </c>
      <c r="X99" s="211">
        <v>0.159913030766029</v>
      </c>
      <c r="Y99" s="211">
        <v>0.159712363056043</v>
      </c>
      <c r="Z99" s="211">
        <v>0.16191574562072</v>
      </c>
      <c r="AA99" s="211">
        <v>0.182492209224635</v>
      </c>
      <c r="AB99" s="211">
        <v>0.185239771899162</v>
      </c>
      <c r="AC99" s="211">
        <v>0.191158277814583</v>
      </c>
      <c r="AD99" s="211">
        <v>0.189390506542605</v>
      </c>
      <c r="AE99" s="211">
        <v>0.2205990444483</v>
      </c>
      <c r="AF99" s="211">
        <v>0.237261114102552</v>
      </c>
      <c r="AG99" s="211">
        <v>0.242364812382589</v>
      </c>
      <c r="AH99" s="211">
        <v>0.256551067808452</v>
      </c>
      <c r="AI99" s="211">
        <v>0.259652756485369</v>
      </c>
      <c r="AJ99" s="211">
        <v>0.26097182162342</v>
      </c>
      <c r="AK99" s="211">
        <v>0.268143227794446</v>
      </c>
      <c r="AL99" s="211">
        <v>0.269362203165765</v>
      </c>
      <c r="AM99" s="211">
        <v>0.279535465082453</v>
      </c>
      <c r="AN99" s="211">
        <v>0.295040695310366</v>
      </c>
      <c r="AO99" s="211">
        <v>0.296437799826914</v>
      </c>
      <c r="AP99" s="211">
        <v>0.307326043344417</v>
      </c>
      <c r="AQ99" s="211">
        <v>0.310301893820692</v>
      </c>
      <c r="AR99" s="211">
        <v>0.311725961268403</v>
      </c>
      <c r="AS99" s="211">
        <v>0.315906480323292</v>
      </c>
      <c r="AT99" s="211">
        <v>0.301509559925012</v>
      </c>
      <c r="AU99" s="211">
        <v>0.301844615396099</v>
      </c>
      <c r="AV99" s="211">
        <v>0.310998468797437</v>
      </c>
      <c r="AW99" s="211">
        <v>0.306453867510876</v>
      </c>
      <c r="AX99" s="211">
        <v>0.310836221228011</v>
      </c>
      <c r="AY99" s="211">
        <v>0.316103807649218</v>
      </c>
      <c r="AZ99" s="211">
        <v>0.328747995880824</v>
      </c>
      <c r="BA99" s="211">
        <v>0.337021084519223</v>
      </c>
      <c r="BB99" s="211">
        <v>0.355433409063514</v>
      </c>
      <c r="BC99" s="211">
        <v>0.356857329344943</v>
      </c>
      <c r="BD99" s="211">
        <v>0.363276573759827</v>
      </c>
      <c r="BE99" s="212">
        <v>0.30124384037398</v>
      </c>
      <c r="BF99" s="79">
        <v>-0.173024655395252</v>
      </c>
      <c r="BG99" s="79">
        <v>0.0188110123266294</v>
      </c>
      <c r="BH99" s="79">
        <v>0.00173394339751167</v>
      </c>
    </row>
    <row r="100" spans="8:8">
      <c r="A100" s="73" t="s">
        <v>184</v>
      </c>
      <c r="B100" s="211">
        <v>0.161714453</v>
      </c>
      <c r="C100" s="211">
        <v>0.166020813</v>
      </c>
      <c r="D100" s="211">
        <v>0.185572446</v>
      </c>
      <c r="E100" s="211">
        <v>0.211357189</v>
      </c>
      <c r="F100" s="211">
        <v>0.198228468</v>
      </c>
      <c r="G100" s="211">
        <v>0.196110334</v>
      </c>
      <c r="H100" s="211">
        <v>0.184415757</v>
      </c>
      <c r="I100" s="211">
        <v>0.152208734</v>
      </c>
      <c r="J100" s="211">
        <v>0.156003447</v>
      </c>
      <c r="K100" s="211">
        <v>0.16807852</v>
      </c>
      <c r="L100" s="211">
        <v>0.174530624</v>
      </c>
      <c r="M100" s="211">
        <v>0.174583816</v>
      </c>
      <c r="N100" s="211">
        <v>0.183790585</v>
      </c>
      <c r="O100" s="211">
        <v>0.193915967</v>
      </c>
      <c r="P100" s="211">
        <v>0.207157065</v>
      </c>
      <c r="Q100" s="211">
        <v>0.216368791</v>
      </c>
      <c r="R100" s="211">
        <v>0.229632101</v>
      </c>
      <c r="S100" s="211">
        <v>0.252677867</v>
      </c>
      <c r="T100" s="211">
        <v>0.278442435</v>
      </c>
      <c r="U100" s="211">
        <v>0.301934372</v>
      </c>
      <c r="V100" s="211">
        <v>0.322254088</v>
      </c>
      <c r="W100" s="211">
        <v>0.347306156</v>
      </c>
      <c r="X100" s="211">
        <v>0.380523122</v>
      </c>
      <c r="Y100" s="211">
        <v>0.409856124</v>
      </c>
      <c r="Z100" s="211">
        <v>0.439261673</v>
      </c>
      <c r="AA100" s="211">
        <v>0.459368373</v>
      </c>
      <c r="AB100" s="211">
        <v>0.483569356</v>
      </c>
      <c r="AC100" s="211">
        <v>0.52851876</v>
      </c>
      <c r="AD100" s="211">
        <v>0.576150483</v>
      </c>
      <c r="AE100" s="211">
        <v>0.617626115</v>
      </c>
      <c r="AF100" s="211">
        <v>0.669513225</v>
      </c>
      <c r="AG100" s="211">
        <v>0.704122621</v>
      </c>
      <c r="AH100" s="211">
        <v>0.725727226</v>
      </c>
      <c r="AI100" s="211">
        <v>0.750383066</v>
      </c>
      <c r="AJ100" s="211">
        <v>0.777649601</v>
      </c>
      <c r="AK100" s="211">
        <v>0.80309603</v>
      </c>
      <c r="AL100" s="211">
        <v>0.787398726</v>
      </c>
      <c r="AM100" s="211">
        <v>0.767505598</v>
      </c>
      <c r="AN100" s="211">
        <v>0.681260653</v>
      </c>
      <c r="AO100" s="211">
        <v>0.688884544</v>
      </c>
      <c r="AP100" s="211">
        <v>0.654820782506</v>
      </c>
      <c r="AQ100" s="211">
        <v>0.7521753859993</v>
      </c>
      <c r="AR100" s="211">
        <v>0.8183364103154</v>
      </c>
      <c r="AS100" s="211">
        <v>0.830554665484212</v>
      </c>
      <c r="AT100" s="211">
        <v>0.886216137020022</v>
      </c>
      <c r="AU100" s="211">
        <v>0.877968292299</v>
      </c>
      <c r="AV100" s="211">
        <v>0.883914448297946</v>
      </c>
      <c r="AW100" s="211">
        <v>0.856554792647063</v>
      </c>
      <c r="AX100" s="211">
        <v>0.938922414245181</v>
      </c>
      <c r="AY100" s="211">
        <v>0.971014829863331</v>
      </c>
      <c r="AZ100" s="211">
        <v>1.05825784724198</v>
      </c>
      <c r="BA100" s="211">
        <v>1.18385489643014</v>
      </c>
      <c r="BB100" s="211">
        <v>1.22217576499496</v>
      </c>
      <c r="BC100" s="211">
        <v>1.01899435118714</v>
      </c>
      <c r="BD100" s="211">
        <v>0.902414327458307</v>
      </c>
      <c r="BE100" s="212">
        <v>0.882677196609488</v>
      </c>
      <c r="BF100" s="79">
        <v>-0.0245439555915917</v>
      </c>
      <c r="BG100" s="79">
        <v>0.00181293035944474</v>
      </c>
      <c r="BH100" s="79">
        <v>0.00508064262922379</v>
      </c>
    </row>
    <row r="101" spans="8:8">
      <c r="A101" s="73" t="s">
        <v>185</v>
      </c>
      <c r="B101" s="211">
        <v>0.178872784</v>
      </c>
      <c r="C101" s="211">
        <v>0.195145067</v>
      </c>
      <c r="D101" s="211">
        <v>0.220081495</v>
      </c>
      <c r="E101" s="211">
        <v>0.251336116</v>
      </c>
      <c r="F101" s="211">
        <v>0.26936058</v>
      </c>
      <c r="G101" s="211">
        <v>0.306276348</v>
      </c>
      <c r="H101" s="211">
        <v>0.35545121</v>
      </c>
      <c r="I101" s="211">
        <v>0.348848169</v>
      </c>
      <c r="J101" s="211">
        <v>0.409381704</v>
      </c>
      <c r="K101" s="211">
        <v>0.382748937</v>
      </c>
      <c r="L101" s="211">
        <v>0.41287675</v>
      </c>
      <c r="M101" s="211">
        <v>0.424219588</v>
      </c>
      <c r="N101" s="211">
        <v>0.463366987</v>
      </c>
      <c r="O101" s="211">
        <v>0.47785751</v>
      </c>
      <c r="P101" s="211">
        <v>0.493094199</v>
      </c>
      <c r="Q101" s="211">
        <v>0.462399645</v>
      </c>
      <c r="R101" s="211">
        <v>0.43466195</v>
      </c>
      <c r="S101" s="211">
        <v>0.418280472</v>
      </c>
      <c r="T101" s="211">
        <v>0.43748853</v>
      </c>
      <c r="U101" s="211">
        <v>0.358104372</v>
      </c>
      <c r="V101" s="211">
        <v>0.318386759</v>
      </c>
      <c r="W101" s="211">
        <v>0.334741811</v>
      </c>
      <c r="X101" s="211">
        <v>0.388650202</v>
      </c>
      <c r="Y101" s="211">
        <v>0.418978131</v>
      </c>
      <c r="Z101" s="211">
        <v>0.47023106</v>
      </c>
      <c r="AA101" s="211">
        <v>0.491564503</v>
      </c>
      <c r="AB101" s="211">
        <v>0.47625342</v>
      </c>
      <c r="AC101" s="211">
        <v>0.586082203</v>
      </c>
      <c r="AD101" s="211">
        <v>0.604901184</v>
      </c>
      <c r="AE101" s="211">
        <v>0.638999418</v>
      </c>
      <c r="AF101" s="211">
        <v>0.719375868</v>
      </c>
      <c r="AG101" s="211">
        <v>0.751950859</v>
      </c>
      <c r="AH101" s="211">
        <v>0.808902736</v>
      </c>
      <c r="AI101" s="211">
        <v>0.817132738</v>
      </c>
      <c r="AJ101" s="211">
        <v>0.77456832</v>
      </c>
      <c r="AK101" s="211">
        <v>0.714992145</v>
      </c>
      <c r="AL101" s="211">
        <v>0.711037336</v>
      </c>
      <c r="AM101" s="211">
        <v>0.674078064953488</v>
      </c>
      <c r="AN101" s="211">
        <v>0.67071796527907</v>
      </c>
      <c r="AO101" s="211">
        <v>0.690187678618933</v>
      </c>
      <c r="AP101" s="211">
        <v>0.641359037941527</v>
      </c>
      <c r="AQ101" s="211">
        <v>0.576912768140601</v>
      </c>
      <c r="AR101" s="211">
        <v>0.599460689844274</v>
      </c>
      <c r="AS101" s="211">
        <v>0.573655138992129</v>
      </c>
      <c r="AT101" s="211">
        <v>0.596284700569204</v>
      </c>
      <c r="AU101" s="211">
        <v>0.623581205369098</v>
      </c>
      <c r="AV101" s="211">
        <v>0.589453000501246</v>
      </c>
      <c r="AW101" s="211">
        <v>0.609941842322045</v>
      </c>
      <c r="AX101" s="211">
        <v>0.639414376814997</v>
      </c>
      <c r="AY101" s="211">
        <v>0.678634175251448</v>
      </c>
      <c r="AZ101" s="211">
        <v>0.773354745063926</v>
      </c>
      <c r="BA101" s="211">
        <v>0.830591675797909</v>
      </c>
      <c r="BB101" s="211">
        <v>0.889386532497211</v>
      </c>
      <c r="BC101" s="211">
        <v>0.894102381634362</v>
      </c>
      <c r="BD101" s="211">
        <v>0.912749482926885</v>
      </c>
      <c r="BE101" s="212">
        <v>0.748357089975999</v>
      </c>
      <c r="BF101" s="79">
        <v>-0.182346950139971</v>
      </c>
      <c r="BG101" s="79">
        <v>0.0434936075547958</v>
      </c>
      <c r="BH101" s="79">
        <v>0.00430750329544998</v>
      </c>
    </row>
    <row r="102" spans="8:8">
      <c r="A102" s="73" t="s">
        <v>186</v>
      </c>
      <c r="B102" s="211">
        <v>0.172229349895499</v>
      </c>
      <c r="C102" s="211">
        <v>0.196868069013371</v>
      </c>
      <c r="D102" s="211">
        <v>0.236596061316439</v>
      </c>
      <c r="E102" s="211">
        <v>0.293993128925034</v>
      </c>
      <c r="F102" s="211">
        <v>0.289021055235857</v>
      </c>
      <c r="G102" s="211">
        <v>0.313813737962491</v>
      </c>
      <c r="H102" s="211">
        <v>0.272346134</v>
      </c>
      <c r="I102" s="211">
        <v>0.341109916</v>
      </c>
      <c r="J102" s="211">
        <v>0.321394047</v>
      </c>
      <c r="K102" s="211">
        <v>0.316788057</v>
      </c>
      <c r="L102" s="211">
        <v>0.309496045</v>
      </c>
      <c r="M102" s="211">
        <v>0.367029774</v>
      </c>
      <c r="N102" s="211">
        <v>0.368366885</v>
      </c>
      <c r="O102" s="211">
        <v>0.379152141</v>
      </c>
      <c r="P102" s="211">
        <v>0.404371723</v>
      </c>
      <c r="Q102" s="211">
        <v>0.401531478</v>
      </c>
      <c r="R102" s="211">
        <v>0.461902328</v>
      </c>
      <c r="S102" s="211">
        <v>0.449548854</v>
      </c>
      <c r="T102" s="211">
        <v>0.476185098</v>
      </c>
      <c r="U102" s="211">
        <v>0.500559829</v>
      </c>
      <c r="V102" s="211">
        <v>0.510342141</v>
      </c>
      <c r="W102" s="211">
        <v>0.591851092</v>
      </c>
      <c r="X102" s="211">
        <v>0.622184034</v>
      </c>
      <c r="Y102" s="211">
        <v>0.719993872</v>
      </c>
      <c r="Z102" s="211">
        <v>0.821238887</v>
      </c>
      <c r="AA102" s="211">
        <v>0.981298159</v>
      </c>
      <c r="AB102" s="211">
        <v>0.998586901</v>
      </c>
      <c r="AC102" s="211">
        <v>1.033706053</v>
      </c>
      <c r="AD102" s="211">
        <v>1.11938958</v>
      </c>
      <c r="AE102" s="211">
        <v>1.287958066</v>
      </c>
      <c r="AF102" s="211">
        <v>1.345592269</v>
      </c>
      <c r="AG102" s="211">
        <v>1.358790277</v>
      </c>
      <c r="AH102" s="211">
        <v>1.431966814</v>
      </c>
      <c r="AI102" s="211">
        <v>1.452517883</v>
      </c>
      <c r="AJ102" s="211">
        <v>1.437458788</v>
      </c>
      <c r="AK102" s="211">
        <v>1.532369151</v>
      </c>
      <c r="AL102" s="211">
        <v>1.648875717</v>
      </c>
      <c r="AM102" s="211">
        <v>1.604037779</v>
      </c>
      <c r="AN102" s="211">
        <v>1.491107619</v>
      </c>
      <c r="AO102" s="211">
        <v>1.653215251</v>
      </c>
      <c r="AP102" s="211">
        <v>1.7487193268</v>
      </c>
      <c r="AQ102" s="211">
        <v>1.87655720228</v>
      </c>
      <c r="AR102" s="211">
        <v>2.036536079996</v>
      </c>
      <c r="AS102" s="211">
        <v>2.16522758578194</v>
      </c>
      <c r="AT102" s="211">
        <v>2.33587506677894</v>
      </c>
      <c r="AU102" s="211">
        <v>2.56515187912381</v>
      </c>
      <c r="AV102" s="211">
        <v>2.68083079270345</v>
      </c>
      <c r="AW102" s="211">
        <v>2.6692886744</v>
      </c>
      <c r="AX102" s="211">
        <v>2.6855387306</v>
      </c>
      <c r="AY102" s="211">
        <v>2.755291305</v>
      </c>
      <c r="AZ102" s="211">
        <v>2.91070164835</v>
      </c>
      <c r="BA102" s="211">
        <v>3.02458167544929</v>
      </c>
      <c r="BB102" s="211">
        <v>3.10113255177377</v>
      </c>
      <c r="BC102" s="211">
        <v>3.13570287395204</v>
      </c>
      <c r="BD102" s="211">
        <v>3.04823743742667</v>
      </c>
      <c r="BE102" s="212">
        <v>2.93409969927878</v>
      </c>
      <c r="BF102" s="79">
        <v>-0.0400737824728107</v>
      </c>
      <c r="BG102" s="79">
        <v>0.0269751102270002</v>
      </c>
      <c r="BH102" s="79">
        <v>0.0168885205914565</v>
      </c>
    </row>
    <row r="103" spans="8:8">
      <c r="A103" s="73" t="s">
        <v>187</v>
      </c>
      <c r="B103" s="211">
        <v>0.054448505</v>
      </c>
      <c r="C103" s="211">
        <v>0.081523233</v>
      </c>
      <c r="D103" s="211">
        <v>0.141325715</v>
      </c>
      <c r="E103" s="211">
        <v>0.208942844</v>
      </c>
      <c r="F103" s="211">
        <v>0.28357501</v>
      </c>
      <c r="G103" s="211">
        <v>0.354207518</v>
      </c>
      <c r="H103" s="211">
        <v>0.400046261</v>
      </c>
      <c r="I103" s="211">
        <v>0.417574678</v>
      </c>
      <c r="J103" s="211">
        <v>0.51400635</v>
      </c>
      <c r="K103" s="211">
        <v>0.530956594</v>
      </c>
      <c r="L103" s="211">
        <v>0.601826473</v>
      </c>
      <c r="M103" s="211">
        <v>0.67561783</v>
      </c>
      <c r="N103" s="211">
        <v>0.804995906</v>
      </c>
      <c r="O103" s="211">
        <v>0.920512472</v>
      </c>
      <c r="P103" s="211">
        <v>1.035663376</v>
      </c>
      <c r="Q103" s="211">
        <v>1.025937154</v>
      </c>
      <c r="R103" s="211">
        <v>1.015728403</v>
      </c>
      <c r="S103" s="211">
        <v>1.008246229</v>
      </c>
      <c r="T103" s="211">
        <v>1.054911847</v>
      </c>
      <c r="U103" s="211">
        <v>1.059445169</v>
      </c>
      <c r="V103" s="211">
        <v>1.120030029</v>
      </c>
      <c r="W103" s="211">
        <v>1.220043278</v>
      </c>
      <c r="X103" s="211">
        <v>1.282551394</v>
      </c>
      <c r="Y103" s="211">
        <v>1.533434851</v>
      </c>
      <c r="Z103" s="211">
        <v>1.752054984</v>
      </c>
      <c r="AA103" s="211">
        <v>2.123678451</v>
      </c>
      <c r="AB103" s="211">
        <v>2.582451454</v>
      </c>
      <c r="AC103" s="211">
        <v>3.125070476</v>
      </c>
      <c r="AD103" s="211">
        <v>3.431454832</v>
      </c>
      <c r="AE103" s="211">
        <v>3.766663125</v>
      </c>
      <c r="AF103" s="211">
        <v>4.109672019</v>
      </c>
      <c r="AG103" s="211">
        <v>4.397333352</v>
      </c>
      <c r="AH103" s="211">
        <v>4.833993195</v>
      </c>
      <c r="AI103" s="211">
        <v>3.91293788174036</v>
      </c>
      <c r="AJ103" s="211">
        <v>4.19918158392607</v>
      </c>
      <c r="AK103" s="211">
        <v>4.30107594949579</v>
      </c>
      <c r="AL103" s="211">
        <v>4.30436408715543</v>
      </c>
      <c r="AM103" s="211">
        <v>4.38902924945997</v>
      </c>
      <c r="AN103" s="211">
        <v>4.42904331158666</v>
      </c>
      <c r="AO103" s="211">
        <v>4.39148807697968</v>
      </c>
      <c r="AP103" s="211">
        <v>4.40973605836514</v>
      </c>
      <c r="AQ103" s="211">
        <v>4.41101943448469</v>
      </c>
      <c r="AR103" s="211">
        <v>4.53173654838283</v>
      </c>
      <c r="AS103" s="211">
        <v>4.31781088738079</v>
      </c>
      <c r="AT103" s="211">
        <v>4.37464655771681</v>
      </c>
      <c r="AU103" s="211">
        <v>4.47837391651395</v>
      </c>
      <c r="AV103" s="211">
        <v>4.50742320391785</v>
      </c>
      <c r="AW103" s="211">
        <v>4.64504781474738</v>
      </c>
      <c r="AX103" s="211">
        <v>4.64260447358298</v>
      </c>
      <c r="AY103" s="211">
        <v>4.62125315249555</v>
      </c>
      <c r="AZ103" s="211">
        <v>4.83549432881845</v>
      </c>
      <c r="BA103" s="211">
        <v>5.21611490354535</v>
      </c>
      <c r="BB103" s="211">
        <v>5.27039985153225</v>
      </c>
      <c r="BC103" s="211">
        <v>5.22422192453831</v>
      </c>
      <c r="BD103" s="211">
        <v>5.16429291569271</v>
      </c>
      <c r="BE103" s="212">
        <v>4.903856141681</v>
      </c>
      <c r="BF103" s="79">
        <v>-0.0530247397911744</v>
      </c>
      <c r="BG103" s="79">
        <v>0.0167326956948031</v>
      </c>
      <c r="BH103" s="79">
        <v>0.028226333088367</v>
      </c>
    </row>
    <row r="104" spans="8:8">
      <c r="A104" s="73" t="s">
        <v>188</v>
      </c>
      <c r="B104" s="211">
        <v>0.0197437919185418</v>
      </c>
      <c r="C104" s="211">
        <v>0.020220188770268</v>
      </c>
      <c r="D104" s="211">
        <v>0.0207098319897336</v>
      </c>
      <c r="E104" s="211">
        <v>0.021205259284776</v>
      </c>
      <c r="F104" s="211">
        <v>0.0216964954780802</v>
      </c>
      <c r="G104" s="211">
        <v>0.04338640876</v>
      </c>
      <c r="H104" s="211">
        <v>0.03951173343</v>
      </c>
      <c r="I104" s="211">
        <v>0.04316436043</v>
      </c>
      <c r="J104" s="211">
        <v>0.04497903917</v>
      </c>
      <c r="K104" s="211">
        <v>0.03563106572</v>
      </c>
      <c r="L104" s="211">
        <v>0.0344782336</v>
      </c>
      <c r="M104" s="211">
        <v>0.03421322278</v>
      </c>
      <c r="N104" s="211">
        <v>0.0363056027</v>
      </c>
      <c r="O104" s="211">
        <v>0.04223268528</v>
      </c>
      <c r="P104" s="211">
        <v>0.04344987724</v>
      </c>
      <c r="Q104" s="211">
        <v>0.04380261217</v>
      </c>
      <c r="R104" s="211">
        <v>0.05170511061</v>
      </c>
      <c r="S104" s="211">
        <v>0.0579522381</v>
      </c>
      <c r="T104" s="211">
        <v>0.06340737864</v>
      </c>
      <c r="U104" s="211">
        <v>0.05341638701</v>
      </c>
      <c r="V104" s="211">
        <v>0.04907943577</v>
      </c>
      <c r="W104" s="211">
        <v>0.04919821525</v>
      </c>
      <c r="X104" s="211">
        <v>0.05606397011</v>
      </c>
      <c r="Y104" s="211">
        <v>0.05443837735</v>
      </c>
      <c r="Z104" s="211">
        <v>0.05188293125</v>
      </c>
      <c r="AA104" s="211">
        <v>0.05542623228</v>
      </c>
      <c r="AB104" s="211">
        <v>0.05852767442</v>
      </c>
      <c r="AC104" s="211">
        <v>0.06885437929</v>
      </c>
      <c r="AD104" s="211">
        <v>0.06693166021</v>
      </c>
      <c r="AE104" s="211">
        <v>0.07414110709</v>
      </c>
      <c r="AF104" s="211">
        <v>0.08029756377</v>
      </c>
      <c r="AG104" s="211">
        <v>0.0980184712</v>
      </c>
      <c r="AH104" s="211">
        <v>0.1062974326</v>
      </c>
      <c r="AI104" s="211">
        <v>0.11351831957</v>
      </c>
      <c r="AJ104" s="211">
        <v>0.1238840644</v>
      </c>
      <c r="AK104" s="211">
        <v>0.14673019189</v>
      </c>
      <c r="AL104" s="211">
        <v>0.1442179922</v>
      </c>
      <c r="AM104" s="211">
        <v>0.15196309752</v>
      </c>
      <c r="AN104" s="211">
        <v>0.15102894804</v>
      </c>
      <c r="AO104" s="211">
        <v>0.15025005129</v>
      </c>
      <c r="AP104" s="211">
        <v>0.170584752906</v>
      </c>
      <c r="AQ104" s="211">
        <v>0.177993294139</v>
      </c>
      <c r="AR104" s="211">
        <v>0.188993268129</v>
      </c>
      <c r="AS104" s="211">
        <v>0.171746422558</v>
      </c>
      <c r="AT104" s="211">
        <v>0.180970113617</v>
      </c>
      <c r="AU104" s="211">
        <v>0.1798597177323</v>
      </c>
      <c r="AV104" s="211">
        <v>0.1916286961136</v>
      </c>
      <c r="AW104" s="211">
        <v>0.1986816012827</v>
      </c>
      <c r="AX104" s="211">
        <v>0.16772083584948</v>
      </c>
      <c r="AY104" s="211">
        <v>0.1876613424925</v>
      </c>
      <c r="AZ104" s="211">
        <v>0.180480849464</v>
      </c>
      <c r="BA104" s="211">
        <v>0.212188069904582</v>
      </c>
      <c r="BB104" s="211">
        <v>0.227820907653688</v>
      </c>
      <c r="BC104" s="211">
        <v>0.227276425260469</v>
      </c>
      <c r="BD104" s="211">
        <v>0.24518771793719</v>
      </c>
      <c r="BE104" s="212">
        <v>0.205987286421989</v>
      </c>
      <c r="BF104" s="79">
        <v>-0.162174674340294</v>
      </c>
      <c r="BG104" s="79">
        <v>0.0308350699972899</v>
      </c>
      <c r="BH104" s="79">
        <v>0.00118565177903503</v>
      </c>
    </row>
    <row r="105" spans="8:8">
      <c r="A105" s="73" t="s">
        <v>189</v>
      </c>
      <c r="B105" s="211">
        <v>0.092477424</v>
      </c>
      <c r="C105" s="211">
        <v>0.109399597</v>
      </c>
      <c r="D105" s="211">
        <v>0.129934315</v>
      </c>
      <c r="E105" s="211">
        <v>0.154967343</v>
      </c>
      <c r="F105" s="211">
        <v>0.185577542</v>
      </c>
      <c r="G105" s="211">
        <v>0.222861613</v>
      </c>
      <c r="H105" s="211">
        <v>0.31194194</v>
      </c>
      <c r="I105" s="211">
        <v>0.33757677</v>
      </c>
      <c r="J105" s="211">
        <v>0.430649962</v>
      </c>
      <c r="K105" s="211">
        <v>0.386579119</v>
      </c>
      <c r="L105" s="211">
        <v>0.447989831</v>
      </c>
      <c r="M105" s="211">
        <v>0.579245865</v>
      </c>
      <c r="N105" s="211">
        <v>0.640774982</v>
      </c>
      <c r="O105" s="211">
        <v>0.750932373</v>
      </c>
      <c r="P105" s="211">
        <v>0.754523635</v>
      </c>
      <c r="Q105" s="211">
        <v>0.783965657</v>
      </c>
      <c r="R105" s="211">
        <v>0.69015704</v>
      </c>
      <c r="S105" s="211">
        <v>0.778671069355329</v>
      </c>
      <c r="T105" s="211">
        <v>0.806170621442923</v>
      </c>
      <c r="U105" s="211">
        <v>0.767009502183626</v>
      </c>
      <c r="V105" s="211">
        <v>0.759053338039577</v>
      </c>
      <c r="W105" s="211">
        <v>0.837226886844128</v>
      </c>
      <c r="X105" s="211">
        <v>0.879004287553993</v>
      </c>
      <c r="Y105" s="211">
        <v>1.01619836646627</v>
      </c>
      <c r="Z105" s="211">
        <v>1.13658905475216</v>
      </c>
      <c r="AA105" s="211">
        <v>1.1762717985656</v>
      </c>
      <c r="AB105" s="211">
        <v>1.23878672028455</v>
      </c>
      <c r="AC105" s="211">
        <v>1.27570442273383</v>
      </c>
      <c r="AD105" s="211">
        <v>1.36961749030297</v>
      </c>
      <c r="AE105" s="211">
        <v>1.43557643602288</v>
      </c>
      <c r="AF105" s="211">
        <v>1.56907502938327</v>
      </c>
      <c r="AG105" s="211">
        <v>1.57194271088709</v>
      </c>
      <c r="AH105" s="211">
        <v>1.61544554352038</v>
      </c>
      <c r="AI105" s="211">
        <v>1.69884099810622</v>
      </c>
      <c r="AJ105" s="211">
        <v>1.8199852841567</v>
      </c>
      <c r="AK105" s="211">
        <v>1.85902691940822</v>
      </c>
      <c r="AL105" s="211">
        <v>1.92465550435427</v>
      </c>
      <c r="AM105" s="211">
        <v>1.94742114478622</v>
      </c>
      <c r="AN105" s="211">
        <v>2.01524764455716</v>
      </c>
      <c r="AO105" s="211">
        <v>2.11466103518688</v>
      </c>
      <c r="AP105" s="211">
        <v>2.11688545323976</v>
      </c>
      <c r="AQ105" s="211">
        <v>2.1164965377358</v>
      </c>
      <c r="AR105" s="211">
        <v>2.1904675340312</v>
      </c>
      <c r="AS105" s="211">
        <v>2.06688267274292</v>
      </c>
      <c r="AT105" s="211">
        <v>2.03391022838106</v>
      </c>
      <c r="AU105" s="211">
        <v>2.12020381957773</v>
      </c>
      <c r="AV105" s="211">
        <v>1.95888474825195</v>
      </c>
      <c r="AW105" s="211">
        <v>1.94301693384437</v>
      </c>
      <c r="AX105" s="211">
        <v>1.99315338389537</v>
      </c>
      <c r="AY105" s="211">
        <v>2.05541243118465</v>
      </c>
      <c r="AZ105" s="211">
        <v>2.10807312961899</v>
      </c>
      <c r="BA105" s="211">
        <v>2.11811645974208</v>
      </c>
      <c r="BB105" s="211">
        <v>2.09249379169868</v>
      </c>
      <c r="BC105" s="211">
        <v>2.08812280831443</v>
      </c>
      <c r="BD105" s="211">
        <v>1.98408879664427</v>
      </c>
      <c r="BE105" s="212">
        <v>1.88931459864227</v>
      </c>
      <c r="BF105" s="79">
        <v>-0.0503688443359759</v>
      </c>
      <c r="BG105" s="79">
        <v>-0.00247696693350019</v>
      </c>
      <c r="BH105" s="79">
        <v>0.010874793556181</v>
      </c>
    </row>
    <row r="106" spans="8:8">
      <c r="A106" s="73" t="s">
        <v>190</v>
      </c>
      <c r="B106" s="211">
        <v>0.099706859</v>
      </c>
      <c r="C106" s="211">
        <v>0.117689274</v>
      </c>
      <c r="D106" s="211">
        <v>0.130622947</v>
      </c>
      <c r="E106" s="211">
        <v>0.172182549</v>
      </c>
      <c r="F106" s="211">
        <v>0.186478949</v>
      </c>
      <c r="G106" s="211">
        <v>0.217091016</v>
      </c>
      <c r="H106" s="211">
        <v>0.241676547</v>
      </c>
      <c r="I106" s="211">
        <v>0.303381831</v>
      </c>
      <c r="J106" s="211">
        <v>0.321157718</v>
      </c>
      <c r="K106" s="211">
        <v>0.326952039</v>
      </c>
      <c r="L106" s="211">
        <v>0.354469555</v>
      </c>
      <c r="M106" s="211">
        <v>0.373214707</v>
      </c>
      <c r="N106" s="211">
        <v>0.419328417</v>
      </c>
      <c r="O106" s="211">
        <v>0.470008065</v>
      </c>
      <c r="P106" s="211">
        <v>0.476170497</v>
      </c>
      <c r="Q106" s="211">
        <v>0.495644997</v>
      </c>
      <c r="R106" s="211">
        <v>0.473050333</v>
      </c>
      <c r="S106" s="211">
        <v>0.430065381</v>
      </c>
      <c r="T106" s="211">
        <v>0.481710641</v>
      </c>
      <c r="U106" s="211">
        <v>0.502024338</v>
      </c>
      <c r="V106" s="211">
        <v>0.476446267</v>
      </c>
      <c r="W106" s="211">
        <v>0.496709578221049</v>
      </c>
      <c r="X106" s="211">
        <v>0.54345560576786</v>
      </c>
      <c r="Y106" s="211">
        <v>0.614953788647996</v>
      </c>
      <c r="Z106" s="211">
        <v>0.722717277626237</v>
      </c>
      <c r="AA106" s="211">
        <v>0.867602782954287</v>
      </c>
      <c r="AB106" s="211">
        <v>0.927035482175637</v>
      </c>
      <c r="AC106" s="211">
        <v>1.04319417779856</v>
      </c>
      <c r="AD106" s="211">
        <v>1.20598538936917</v>
      </c>
      <c r="AE106" s="211">
        <v>1.34513969624623</v>
      </c>
      <c r="AF106" s="211">
        <v>1.46682849007043</v>
      </c>
      <c r="AG106" s="211">
        <v>1.62137074514286</v>
      </c>
      <c r="AH106" s="211">
        <v>1.63307685963549</v>
      </c>
      <c r="AI106" s="211">
        <v>1.49500733437226</v>
      </c>
      <c r="AJ106" s="211">
        <v>1.59387617110619</v>
      </c>
      <c r="AK106" s="211">
        <v>1.48875130902402</v>
      </c>
      <c r="AL106" s="211">
        <v>1.46369648606176</v>
      </c>
      <c r="AM106" s="211">
        <v>1.63491466601759</v>
      </c>
      <c r="AN106" s="211">
        <v>1.8108487823676</v>
      </c>
      <c r="AO106" s="211">
        <v>1.99211871622877</v>
      </c>
      <c r="AP106" s="211">
        <v>2.00419002956077</v>
      </c>
      <c r="AQ106" s="211">
        <v>1.96495279013928</v>
      </c>
      <c r="AR106" s="211">
        <v>1.98869579706096</v>
      </c>
      <c r="AS106" s="211">
        <v>1.92426445439094</v>
      </c>
      <c r="AT106" s="211">
        <v>2.00919241273315</v>
      </c>
      <c r="AU106" s="211">
        <v>2.07377323103571</v>
      </c>
      <c r="AV106" s="211">
        <v>2.16249251486429</v>
      </c>
      <c r="AW106" s="211">
        <v>2.2645685352105</v>
      </c>
      <c r="AX106" s="211">
        <v>2.3447280466756</v>
      </c>
      <c r="AY106" s="211">
        <v>2.34789511692045</v>
      </c>
      <c r="AZ106" s="211">
        <v>2.44423095818068</v>
      </c>
      <c r="BA106" s="211">
        <v>2.53690738637682</v>
      </c>
      <c r="BB106" s="211">
        <v>2.60369205746742</v>
      </c>
      <c r="BC106" s="211">
        <v>2.61286041136779</v>
      </c>
      <c r="BD106" s="211">
        <v>2.62474476682901</v>
      </c>
      <c r="BE106" s="212">
        <v>2.38819127102907</v>
      </c>
      <c r="BF106" s="79">
        <v>-0.0926103793535664</v>
      </c>
      <c r="BG106" s="79">
        <v>0.0270853979372987</v>
      </c>
      <c r="BH106" s="79">
        <v>0.0137463009409753</v>
      </c>
    </row>
    <row r="107" spans="8:8">
      <c r="A107" s="73" t="s">
        <v>191</v>
      </c>
      <c r="B107" s="211">
        <v>0.0648415454840592</v>
      </c>
      <c r="C107" s="211">
        <v>0.141711436639904</v>
      </c>
      <c r="D107" s="211">
        <v>0.207548706087473</v>
      </c>
      <c r="E107" s="211">
        <v>0.211730746818747</v>
      </c>
      <c r="F107" s="211">
        <v>0.255901062486697</v>
      </c>
      <c r="G107" s="211">
        <v>0.265300696844593</v>
      </c>
      <c r="H107" s="211">
        <v>0.224436184734883</v>
      </c>
      <c r="I107" s="211">
        <v>0.232378062596489</v>
      </c>
      <c r="J107" s="211">
        <v>0.228187176271458</v>
      </c>
      <c r="K107" s="211">
        <v>0.139270383665155</v>
      </c>
      <c r="L107" s="211">
        <v>0.132845999552669</v>
      </c>
      <c r="M107" s="211">
        <v>0.034645534663509</v>
      </c>
      <c r="N107" s="211">
        <v>0.0343211904343393</v>
      </c>
      <c r="O107" s="211">
        <v>0.0416067748203566</v>
      </c>
      <c r="P107" s="211">
        <v>0.0480755891507516</v>
      </c>
      <c r="Q107" s="211">
        <v>0.0838915375591214</v>
      </c>
      <c r="R107" s="211">
        <v>0.0729885354026672</v>
      </c>
      <c r="S107" s="211">
        <v>0.07419987169212</v>
      </c>
      <c r="T107" s="211">
        <v>0.084888368232388</v>
      </c>
      <c r="U107" s="211">
        <v>0.0829843500617654</v>
      </c>
      <c r="V107" s="211">
        <v>0.0843722095329804</v>
      </c>
      <c r="W107" s="211">
        <v>0.0938443361619297</v>
      </c>
      <c r="X107" s="211">
        <v>0.109524761367138</v>
      </c>
      <c r="Y107" s="211">
        <v>0.114598824657841</v>
      </c>
      <c r="Z107" s="211">
        <v>0.106089409585441</v>
      </c>
      <c r="AA107" s="211">
        <v>0.124885924587185</v>
      </c>
      <c r="AB107" s="211">
        <v>0.121683077241696</v>
      </c>
      <c r="AC107" s="211">
        <v>0.13296722</v>
      </c>
      <c r="AD107" s="211">
        <v>0.16999952</v>
      </c>
      <c r="AE107" s="211">
        <v>0.18844054</v>
      </c>
      <c r="AF107" s="211">
        <v>0.207392962</v>
      </c>
      <c r="AG107" s="211">
        <v>0.2391064</v>
      </c>
      <c r="AH107" s="211">
        <v>0.273089745</v>
      </c>
      <c r="AI107" s="211">
        <v>0.30097505</v>
      </c>
      <c r="AJ107" s="211">
        <v>0.330698665</v>
      </c>
      <c r="AK107" s="211">
        <v>0.35732363</v>
      </c>
      <c r="AL107" s="211">
        <v>0.387384734</v>
      </c>
      <c r="AM107" s="211">
        <v>0.425472775</v>
      </c>
      <c r="AN107" s="211">
        <v>0.453731377421</v>
      </c>
      <c r="AO107" s="211">
        <v>0.540729826602807</v>
      </c>
      <c r="AP107" s="211">
        <v>0.52912797712</v>
      </c>
      <c r="AQ107" s="211">
        <v>0.51937479916</v>
      </c>
      <c r="AR107" s="211">
        <v>0.578942625549</v>
      </c>
      <c r="AS107" s="211">
        <v>0.61226789621</v>
      </c>
      <c r="AT107" s="211">
        <v>0.617594369501</v>
      </c>
      <c r="AU107" s="211">
        <v>0.668223327</v>
      </c>
      <c r="AV107" s="211">
        <v>0.726673882</v>
      </c>
      <c r="AW107" s="211">
        <v>0.742126224101285</v>
      </c>
      <c r="AX107" s="211">
        <v>0.756383758587975</v>
      </c>
      <c r="AY107" s="211">
        <v>0.779191534635899</v>
      </c>
      <c r="AZ107" s="211">
        <v>0.870062942292456</v>
      </c>
      <c r="BA107" s="211">
        <v>0.930773055005114</v>
      </c>
      <c r="BB107" s="211">
        <v>0.974317562287529</v>
      </c>
      <c r="BC107" s="211">
        <v>1.03709636184013</v>
      </c>
      <c r="BD107" s="211">
        <v>1.10396111004599</v>
      </c>
      <c r="BE107" s="212">
        <v>0.9772651091604</v>
      </c>
      <c r="BF107" s="79">
        <v>-0.11718358822375</v>
      </c>
      <c r="BG107" s="79">
        <v>0.0598027562376648</v>
      </c>
      <c r="BH107" s="79">
        <v>0.00562508558363724</v>
      </c>
    </row>
    <row r="108" spans="8:8">
      <c r="A108" s="73" t="s">
        <v>192</v>
      </c>
      <c r="B108" s="211">
        <v>0.139378402666279</v>
      </c>
      <c r="C108" s="211">
        <v>0.146821990459225</v>
      </c>
      <c r="D108" s="211">
        <v>0.15623978292654</v>
      </c>
      <c r="E108" s="211">
        <v>0.164910932148849</v>
      </c>
      <c r="F108" s="211">
        <v>0.172818161956648</v>
      </c>
      <c r="G108" s="211">
        <v>0.180754898080414</v>
      </c>
      <c r="H108" s="211">
        <v>0.185788414311255</v>
      </c>
      <c r="I108" s="211">
        <v>0.208054546277462</v>
      </c>
      <c r="J108" s="211">
        <v>0.206188214673916</v>
      </c>
      <c r="K108" s="211">
        <v>0.225726949607981</v>
      </c>
      <c r="L108" s="211">
        <v>0.222995535439129</v>
      </c>
      <c r="M108" s="211">
        <v>0.234985679227673</v>
      </c>
      <c r="N108" s="211">
        <v>0.242602370794348</v>
      </c>
      <c r="O108" s="211">
        <v>0.276672517489864</v>
      </c>
      <c r="P108" s="211">
        <v>0.303356785777906</v>
      </c>
      <c r="Q108" s="211">
        <v>0.338839871610991</v>
      </c>
      <c r="R108" s="211">
        <v>0.349318542771243</v>
      </c>
      <c r="S108" s="211">
        <v>0.341087855048642</v>
      </c>
      <c r="T108" s="211">
        <v>0.347892105026503</v>
      </c>
      <c r="U108" s="211">
        <v>0.33205309837467</v>
      </c>
      <c r="V108" s="211">
        <v>0.343782491927486</v>
      </c>
      <c r="W108" s="211">
        <v>0.357248704050541</v>
      </c>
      <c r="X108" s="211">
        <v>0.345434602418505</v>
      </c>
      <c r="Y108" s="211">
        <v>0.346617550126146</v>
      </c>
      <c r="Z108" s="211">
        <v>0.34438824481029</v>
      </c>
      <c r="AA108" s="211">
        <v>0.370942789679751</v>
      </c>
      <c r="AB108" s="211">
        <v>0.341996460939447</v>
      </c>
      <c r="AC108" s="211">
        <v>0.320984966287608</v>
      </c>
      <c r="AD108" s="211">
        <v>0.335367739734825</v>
      </c>
      <c r="AE108" s="211">
        <v>0.333196827444289</v>
      </c>
      <c r="AF108" s="211">
        <v>0.354544756686116</v>
      </c>
      <c r="AG108" s="211">
        <v>0.379036169119529</v>
      </c>
      <c r="AH108" s="211">
        <v>0.386517388679963</v>
      </c>
      <c r="AI108" s="211">
        <v>0.407996441188007</v>
      </c>
      <c r="AJ108" s="211">
        <v>0.390780075152617</v>
      </c>
      <c r="AK108" s="211">
        <v>0.416346540538903</v>
      </c>
      <c r="AL108" s="211">
        <v>0.430653366417025</v>
      </c>
      <c r="AM108" s="211">
        <v>0.451272896357932</v>
      </c>
      <c r="AN108" s="211">
        <v>0.478945888441391</v>
      </c>
      <c r="AO108" s="211">
        <v>0.478345750034652</v>
      </c>
      <c r="AP108" s="211">
        <v>0.46592824261861</v>
      </c>
      <c r="AQ108" s="211">
        <v>0.484823647139175</v>
      </c>
      <c r="AR108" s="211">
        <v>0.523395357623014</v>
      </c>
      <c r="AS108" s="211">
        <v>0.509189479441522</v>
      </c>
      <c r="AT108" s="211">
        <v>0.54766241102144</v>
      </c>
      <c r="AU108" s="211">
        <v>0.638261982302609</v>
      </c>
      <c r="AV108" s="211">
        <v>0.657309461501537</v>
      </c>
      <c r="AW108" s="211">
        <v>0.680780981294169</v>
      </c>
      <c r="AX108" s="211">
        <v>0.711459146511399</v>
      </c>
      <c r="AY108" s="211">
        <v>0.759566502046569</v>
      </c>
      <c r="AZ108" s="211">
        <v>0.85865347986585</v>
      </c>
      <c r="BA108" s="211">
        <v>0.85944786124648</v>
      </c>
      <c r="BB108" s="211">
        <v>0.881324935566484</v>
      </c>
      <c r="BC108" s="211">
        <v>0.935663650391075</v>
      </c>
      <c r="BD108" s="211">
        <v>0.964455877576139</v>
      </c>
      <c r="BE108" s="212">
        <v>0.943634272110746</v>
      </c>
      <c r="BF108" s="79">
        <v>-0.0242622205179058</v>
      </c>
      <c r="BG108" s="79">
        <v>0.0582223823478871</v>
      </c>
      <c r="BH108" s="79">
        <v>0.00543150828830518</v>
      </c>
    </row>
    <row r="109" spans="8:8" s="70" ht="10.2" customFormat="1">
      <c r="A109" s="80" t="s">
        <v>193</v>
      </c>
      <c r="B109" s="213">
        <v>6.91267414083746</v>
      </c>
      <c r="C109" s="213">
        <v>7.88559108016067</v>
      </c>
      <c r="D109" s="213">
        <v>9.18818845990377</v>
      </c>
      <c r="E109" s="213">
        <v>10.5052537831305</v>
      </c>
      <c r="F109" s="213">
        <v>12.2019019394217</v>
      </c>
      <c r="G109" s="213">
        <v>14.1852621464245</v>
      </c>
      <c r="H109" s="213">
        <v>15.7721307094994</v>
      </c>
      <c r="I109" s="213">
        <v>16.9835648912342</v>
      </c>
      <c r="J109" s="213">
        <v>19.3195227232782</v>
      </c>
      <c r="K109" s="213">
        <v>19.1942137576519</v>
      </c>
      <c r="L109" s="213">
        <v>19.104373426743</v>
      </c>
      <c r="M109" s="213">
        <v>20.3170895798053</v>
      </c>
      <c r="N109" s="213">
        <v>21.3581272945918</v>
      </c>
      <c r="O109" s="213">
        <v>22.6856442700779</v>
      </c>
      <c r="P109" s="213">
        <v>23.2690438999161</v>
      </c>
      <c r="Q109" s="213">
        <v>22.0585197186353</v>
      </c>
      <c r="R109" s="213">
        <v>21.4527904073102</v>
      </c>
      <c r="S109" s="213">
        <v>20.8752083245693</v>
      </c>
      <c r="T109" s="213">
        <v>21.0812196506396</v>
      </c>
      <c r="U109" s="213">
        <v>21.839513103464</v>
      </c>
      <c r="V109" s="213">
        <v>21.677573702123</v>
      </c>
      <c r="W109" s="213">
        <v>22.4867528950493</v>
      </c>
      <c r="X109" s="213">
        <v>23.2240008002055</v>
      </c>
      <c r="Y109" s="213">
        <v>25.2311490122929</v>
      </c>
      <c r="Z109" s="213">
        <v>26.796034127617</v>
      </c>
      <c r="AA109" s="213">
        <v>28.4050472060964</v>
      </c>
      <c r="AB109" s="213">
        <v>29.6115104680033</v>
      </c>
      <c r="AC109" s="213">
        <v>31.6205323309571</v>
      </c>
      <c r="AD109" s="213">
        <v>32.9880584363509</v>
      </c>
      <c r="AE109" s="213">
        <v>34.9266007397602</v>
      </c>
      <c r="AF109" s="213">
        <v>37.3856615852403</v>
      </c>
      <c r="AG109" s="213">
        <v>39.2206266983787</v>
      </c>
      <c r="AH109" s="213">
        <v>41.1046467477507</v>
      </c>
      <c r="AI109" s="213">
        <v>40.0633635110949</v>
      </c>
      <c r="AJ109" s="213">
        <v>41.9098091939271</v>
      </c>
      <c r="AK109" s="213">
        <v>43.0324382218625</v>
      </c>
      <c r="AL109" s="213">
        <v>43.3372650599409</v>
      </c>
      <c r="AM109" s="213">
        <v>44.6165160135911</v>
      </c>
      <c r="AN109" s="213">
        <v>46.4121491890044</v>
      </c>
      <c r="AO109" s="213">
        <v>49.211638249356</v>
      </c>
      <c r="AP109" s="213">
        <v>49.3567481756873</v>
      </c>
      <c r="AQ109" s="213">
        <v>50.4648892683284</v>
      </c>
      <c r="AR109" s="213">
        <v>52.1382675892944</v>
      </c>
      <c r="AS109" s="213">
        <v>51.9827501209585</v>
      </c>
      <c r="AT109" s="213">
        <v>52.3705768158562</v>
      </c>
      <c r="AU109" s="213">
        <v>55.8105522422979</v>
      </c>
      <c r="AV109" s="213">
        <v>57.4600673191473</v>
      </c>
      <c r="AW109" s="213">
        <v>59.9387264859657</v>
      </c>
      <c r="AX109" s="213">
        <v>60.8842514903698</v>
      </c>
      <c r="AY109" s="213">
        <v>61.7180232111997</v>
      </c>
      <c r="AZ109" s="213">
        <v>64.4998899884111</v>
      </c>
      <c r="BA109" s="213">
        <v>66.9147573939989</v>
      </c>
      <c r="BB109" s="213">
        <v>68.9072309413425</v>
      </c>
      <c r="BC109" s="213">
        <v>70.0276406887893</v>
      </c>
      <c r="BD109" s="213">
        <v>70.6714571304969</v>
      </c>
      <c r="BE109" s="213">
        <v>66.6814569751902</v>
      </c>
      <c r="BF109" s="82">
        <v>-0.0590364214616214</v>
      </c>
      <c r="BG109" s="82">
        <v>0.0304232962818918</v>
      </c>
      <c r="BH109" s="82">
        <v>0.383814891999286</v>
      </c>
    </row>
    <row r="110" spans="8:8">
      <c r="B110" s="211"/>
      <c r="C110" s="211"/>
      <c r="D110" s="211"/>
      <c r="E110" s="211"/>
      <c r="F110" s="211"/>
      <c r="G110" s="211"/>
      <c r="H110" s="211"/>
      <c r="I110" s="211"/>
      <c r="J110" s="211"/>
      <c r="K110" s="211"/>
      <c r="L110" s="211"/>
      <c r="M110" s="211"/>
      <c r="N110" s="211"/>
      <c r="O110" s="211"/>
      <c r="P110" s="211"/>
      <c r="Q110" s="211"/>
      <c r="R110" s="211"/>
      <c r="S110" s="211"/>
      <c r="T110" s="211"/>
      <c r="U110" s="211"/>
      <c r="V110" s="211"/>
      <c r="W110" s="211"/>
      <c r="X110" s="211"/>
      <c r="Y110" s="211"/>
      <c r="Z110" s="211"/>
      <c r="AA110" s="211"/>
      <c r="AB110" s="211"/>
      <c r="AC110" s="211"/>
      <c r="AD110" s="211"/>
      <c r="AE110" s="211"/>
      <c r="AF110" s="211"/>
      <c r="AG110" s="211"/>
      <c r="AH110" s="211"/>
      <c r="AI110" s="211"/>
      <c r="AJ110" s="211"/>
      <c r="AK110" s="211"/>
      <c r="AL110" s="211"/>
      <c r="AM110" s="211"/>
      <c r="AN110" s="211"/>
      <c r="AO110" s="211"/>
      <c r="AP110" s="211"/>
      <c r="AQ110" s="211"/>
      <c r="AR110" s="211"/>
      <c r="AS110" s="211"/>
      <c r="AT110" s="211"/>
      <c r="AU110" s="211"/>
      <c r="AV110" s="211"/>
      <c r="AW110" s="211"/>
      <c r="AX110" s="211"/>
      <c r="AY110" s="211"/>
      <c r="AZ110" s="211"/>
      <c r="BA110" s="211"/>
      <c r="BB110" s="211"/>
      <c r="BC110" s="211"/>
      <c r="BD110" s="211"/>
      <c r="BE110" s="212"/>
      <c r="BF110" s="79"/>
      <c r="BG110" s="79"/>
      <c r="BH110" s="79"/>
    </row>
    <row r="111" spans="8:8" s="87" ht="10.2" customFormat="1">
      <c r="A111" s="208" t="s">
        <v>194</v>
      </c>
      <c r="B111" s="214">
        <v>64.7192299285276</v>
      </c>
      <c r="C111" s="214">
        <v>69.6038520999572</v>
      </c>
      <c r="D111" s="214">
        <v>74.5885984482634</v>
      </c>
      <c r="E111" s="214">
        <v>80.9105006342112</v>
      </c>
      <c r="F111" s="214">
        <v>87.5968100047501</v>
      </c>
      <c r="G111" s="214">
        <v>95.3438268440656</v>
      </c>
      <c r="H111" s="214">
        <v>100.719363087759</v>
      </c>
      <c r="I111" s="214">
        <v>108.382445977663</v>
      </c>
      <c r="J111" s="214">
        <v>117.077943249431</v>
      </c>
      <c r="K111" s="214">
        <v>115.422652526772</v>
      </c>
      <c r="L111" s="214">
        <v>114.148559657627</v>
      </c>
      <c r="M111" s="214">
        <v>121.508435454409</v>
      </c>
      <c r="N111" s="214">
        <v>125.713566549887</v>
      </c>
      <c r="O111" s="214">
        <v>131.388233256001</v>
      </c>
      <c r="P111" s="214">
        <v>133.461659859651</v>
      </c>
      <c r="Q111" s="214">
        <v>128.020106064216</v>
      </c>
      <c r="R111" s="214">
        <v>123.463864288554</v>
      </c>
      <c r="S111" s="214">
        <v>119.637683175415</v>
      </c>
      <c r="T111" s="214">
        <v>118.749560687531</v>
      </c>
      <c r="U111" s="214">
        <v>121.347453915642</v>
      </c>
      <c r="V111" s="214">
        <v>121.433255673574</v>
      </c>
      <c r="W111" s="214">
        <v>125.234138371047</v>
      </c>
      <c r="X111" s="214">
        <v>127.742027960345</v>
      </c>
      <c r="Y111" s="214">
        <v>132.012089151514</v>
      </c>
      <c r="Z111" s="214">
        <v>134.168812042526</v>
      </c>
      <c r="AA111" s="214">
        <v>135.599712932635</v>
      </c>
      <c r="AB111" s="214">
        <v>135.666872878088</v>
      </c>
      <c r="AC111" s="214">
        <v>137.722122556423</v>
      </c>
      <c r="AD111" s="214">
        <v>137.026971673658</v>
      </c>
      <c r="AE111" s="214">
        <v>140.125632829879</v>
      </c>
      <c r="AF111" s="214">
        <v>142.36669883805</v>
      </c>
      <c r="AG111" s="214">
        <v>145.485227655332</v>
      </c>
      <c r="AH111" s="214">
        <v>149.369155043237</v>
      </c>
      <c r="AI111" s="214">
        <v>149.923315553793</v>
      </c>
      <c r="AJ111" s="214">
        <v>152.689291185049</v>
      </c>
      <c r="AK111" s="214">
        <v>154.386848633147</v>
      </c>
      <c r="AL111" s="214">
        <v>155.730384470118</v>
      </c>
      <c r="AM111" s="214">
        <v>157.092437415094</v>
      </c>
      <c r="AN111" s="214">
        <v>160.584444133733</v>
      </c>
      <c r="AO111" s="214">
        <v>166.65556373127</v>
      </c>
      <c r="AP111" s="214">
        <v>168.152747839826</v>
      </c>
      <c r="AQ111" s="214">
        <v>169.972757324267</v>
      </c>
      <c r="AR111" s="214">
        <v>172.231746299559</v>
      </c>
      <c r="AS111" s="214">
        <v>170.455841772857</v>
      </c>
      <c r="AT111" s="214">
        <v>167.119743316189</v>
      </c>
      <c r="AU111" s="214">
        <v>172.528171891133</v>
      </c>
      <c r="AV111" s="214">
        <v>174.190996822337</v>
      </c>
      <c r="AW111" s="214">
        <v>176.635487669121</v>
      </c>
      <c r="AX111" s="214">
        <v>178.540692608668</v>
      </c>
      <c r="AY111" s="214">
        <v>179.652045507672</v>
      </c>
      <c r="AZ111" s="214">
        <v>183.629152270026</v>
      </c>
      <c r="BA111" s="214">
        <v>186.869178432999</v>
      </c>
      <c r="BB111" s="214">
        <v>189.504374349081</v>
      </c>
      <c r="BC111" s="214">
        <v>191.328179584429</v>
      </c>
      <c r="BD111" s="214">
        <v>191.889526762912</v>
      </c>
      <c r="BE111" s="214">
        <v>173.733376075763</v>
      </c>
      <c r="BF111" s="210">
        <v>-0.0970914481725026</v>
      </c>
      <c r="BG111" s="210">
        <v>0.0139168748738758</v>
      </c>
      <c r="BH111" s="210">
        <v>1.0</v>
      </c>
    </row>
    <row r="112" spans="8:8">
      <c r="A112" s="69" t="s">
        <v>195</v>
      </c>
      <c r="B112" s="211">
        <v>48.3466208807074</v>
      </c>
      <c r="C112" s="211">
        <v>51.9679027173866</v>
      </c>
      <c r="D112" s="211">
        <v>55.7572437718098</v>
      </c>
      <c r="E112" s="211">
        <v>60.7085457065738</v>
      </c>
      <c r="F112" s="211">
        <v>65.9595530525505</v>
      </c>
      <c r="G112" s="211">
        <v>71.6368940244052</v>
      </c>
      <c r="H112" s="211">
        <v>75.0870508590025</v>
      </c>
      <c r="I112" s="211">
        <v>80.5399583661552</v>
      </c>
      <c r="J112" s="211">
        <v>86.6683788908082</v>
      </c>
      <c r="K112" s="211">
        <v>83.1034626037999</v>
      </c>
      <c r="L112" s="211">
        <v>80.5943388001883</v>
      </c>
      <c r="M112" s="211">
        <v>85.8651005665316</v>
      </c>
      <c r="N112" s="211">
        <v>87.9563963685289</v>
      </c>
      <c r="O112" s="211">
        <v>91.2018512564587</v>
      </c>
      <c r="P112" s="211">
        <v>91.5931209266301</v>
      </c>
      <c r="Q112" s="211">
        <v>85.2957398160845</v>
      </c>
      <c r="R112" s="211">
        <v>80.319738597945</v>
      </c>
      <c r="S112" s="211">
        <v>76.1566346224114</v>
      </c>
      <c r="T112" s="211">
        <v>74.8599889056575</v>
      </c>
      <c r="U112" s="211">
        <v>76.7767418734202</v>
      </c>
      <c r="V112" s="211">
        <v>76.7907174579413</v>
      </c>
      <c r="W112" s="211">
        <v>79.4466447511676</v>
      </c>
      <c r="X112" s="211">
        <v>80.5599781850083</v>
      </c>
      <c r="Y112" s="211">
        <v>83.5113772291896</v>
      </c>
      <c r="Z112" s="211">
        <v>84.5737031329902</v>
      </c>
      <c r="AA112" s="211">
        <v>84.9750434309935</v>
      </c>
      <c r="AB112" s="211">
        <v>85.1154664707614</v>
      </c>
      <c r="AC112" s="211">
        <v>87.1565473034211</v>
      </c>
      <c r="AD112" s="211">
        <v>87.4288187442251</v>
      </c>
      <c r="AE112" s="211">
        <v>89.851284698467</v>
      </c>
      <c r="AF112" s="211">
        <v>91.2022122066141</v>
      </c>
      <c r="AG112" s="211">
        <v>93.8323092154203</v>
      </c>
      <c r="AH112" s="211">
        <v>95.0499339753114</v>
      </c>
      <c r="AI112" s="211">
        <v>95.4244167981215</v>
      </c>
      <c r="AJ112" s="211">
        <v>96.8294275656398</v>
      </c>
      <c r="AK112" s="211">
        <v>96.9252709648712</v>
      </c>
      <c r="AL112" s="211">
        <v>96.7980573795639</v>
      </c>
      <c r="AM112" s="211">
        <v>96.6692554521359</v>
      </c>
      <c r="AN112" s="211">
        <v>97.9444209263602</v>
      </c>
      <c r="AO112" s="211">
        <v>99.6457076178863</v>
      </c>
      <c r="AP112" s="211">
        <v>99.775720501164</v>
      </c>
      <c r="AQ112" s="211">
        <v>99.022692842072</v>
      </c>
      <c r="AR112" s="211">
        <v>98.3316796244929</v>
      </c>
      <c r="AS112" s="211">
        <v>94.6876870691123</v>
      </c>
      <c r="AT112" s="211">
        <v>89.8517065076036</v>
      </c>
      <c r="AU112" s="211">
        <v>90.5049601124797</v>
      </c>
      <c r="AV112" s="211">
        <v>89.2646036576937</v>
      </c>
      <c r="AW112" s="211">
        <v>88.5335909548225</v>
      </c>
      <c r="AX112" s="211">
        <v>88.0190289052915</v>
      </c>
      <c r="AY112" s="211">
        <v>87.0725199023285</v>
      </c>
      <c r="AZ112" s="211">
        <v>88.4265878199658</v>
      </c>
      <c r="BA112" s="211">
        <v>89.5325594845094</v>
      </c>
      <c r="BB112" s="211">
        <v>90.2025404990305</v>
      </c>
      <c r="BC112" s="211">
        <v>90.8638794635655</v>
      </c>
      <c r="BD112" s="211">
        <v>90.1593426926891</v>
      </c>
      <c r="BE112" s="212">
        <v>78.5241295412454</v>
      </c>
      <c r="BF112" s="79">
        <v>-0.131431303729212</v>
      </c>
      <c r="BG112" s="79">
        <v>3.41855754528275E-4</v>
      </c>
      <c r="BH112" s="79">
        <v>0.451980680482501</v>
      </c>
    </row>
    <row r="113" spans="8:8">
      <c r="A113" s="69" t="s">
        <v>196</v>
      </c>
      <c r="B113" s="211">
        <v>16.3726090478202</v>
      </c>
      <c r="C113" s="211">
        <v>17.6359493825706</v>
      </c>
      <c r="D113" s="211">
        <v>18.8313546764535</v>
      </c>
      <c r="E113" s="211">
        <v>20.2019549276375</v>
      </c>
      <c r="F113" s="211">
        <v>21.6372569521997</v>
      </c>
      <c r="G113" s="211">
        <v>23.7069328196605</v>
      </c>
      <c r="H113" s="211">
        <v>25.6323122287569</v>
      </c>
      <c r="I113" s="211">
        <v>27.8424876115077</v>
      </c>
      <c r="J113" s="211">
        <v>30.4095643586226</v>
      </c>
      <c r="K113" s="211">
        <v>32.319189922972</v>
      </c>
      <c r="L113" s="211">
        <v>33.5542208574385</v>
      </c>
      <c r="M113" s="211">
        <v>35.6433348878775</v>
      </c>
      <c r="N113" s="211">
        <v>37.7571701813585</v>
      </c>
      <c r="O113" s="211">
        <v>40.1863819995418</v>
      </c>
      <c r="P113" s="211">
        <v>41.868538933021</v>
      </c>
      <c r="Q113" s="211">
        <v>42.7243662481316</v>
      </c>
      <c r="R113" s="211">
        <v>43.144125690609</v>
      </c>
      <c r="S113" s="211">
        <v>43.4810485530033</v>
      </c>
      <c r="T113" s="211">
        <v>43.8895717818739</v>
      </c>
      <c r="U113" s="211">
        <v>44.5707120422218</v>
      </c>
      <c r="V113" s="211">
        <v>44.6425382156331</v>
      </c>
      <c r="W113" s="211">
        <v>45.7874936198793</v>
      </c>
      <c r="X113" s="211">
        <v>47.182049775337</v>
      </c>
      <c r="Y113" s="211">
        <v>48.5007119223249</v>
      </c>
      <c r="Z113" s="211">
        <v>49.5951089095362</v>
      </c>
      <c r="AA113" s="211">
        <v>50.624669501642</v>
      </c>
      <c r="AB113" s="211">
        <v>50.5514064073267</v>
      </c>
      <c r="AC113" s="211">
        <v>50.5655752530019</v>
      </c>
      <c r="AD113" s="211">
        <v>49.5981529294327</v>
      </c>
      <c r="AE113" s="211">
        <v>50.2743481314119</v>
      </c>
      <c r="AF113" s="211">
        <v>51.1644866314356</v>
      </c>
      <c r="AG113" s="211">
        <v>51.6529184399119</v>
      </c>
      <c r="AH113" s="211">
        <v>54.3192210679251</v>
      </c>
      <c r="AI113" s="211">
        <v>54.4988987556713</v>
      </c>
      <c r="AJ113" s="211">
        <v>55.8598636194092</v>
      </c>
      <c r="AK113" s="211">
        <v>57.4615776682762</v>
      </c>
      <c r="AL113" s="211">
        <v>58.932327090554</v>
      </c>
      <c r="AM113" s="211">
        <v>60.4231819629585</v>
      </c>
      <c r="AN113" s="211">
        <v>62.6400232073731</v>
      </c>
      <c r="AO113" s="211">
        <v>67.0098561133834</v>
      </c>
      <c r="AP113" s="211">
        <v>68.3770273386624</v>
      </c>
      <c r="AQ113" s="211">
        <v>70.9500644821949</v>
      </c>
      <c r="AR113" s="211">
        <v>73.9000666750658</v>
      </c>
      <c r="AS113" s="211">
        <v>75.7681547037444</v>
      </c>
      <c r="AT113" s="211">
        <v>77.2680368085858</v>
      </c>
      <c r="AU113" s="211">
        <v>82.0232117786536</v>
      </c>
      <c r="AV113" s="211">
        <v>84.9263931646435</v>
      </c>
      <c r="AW113" s="211">
        <v>88.1018967142983</v>
      </c>
      <c r="AX113" s="211">
        <v>90.5216637033768</v>
      </c>
      <c r="AY113" s="211">
        <v>92.5795256053434</v>
      </c>
      <c r="AZ113" s="211">
        <v>95.2025644500598</v>
      </c>
      <c r="BA113" s="211">
        <v>97.3366189484892</v>
      </c>
      <c r="BB113" s="211">
        <v>99.3018338500505</v>
      </c>
      <c r="BC113" s="211">
        <v>100.464300120864</v>
      </c>
      <c r="BD113" s="211">
        <v>101.730184070223</v>
      </c>
      <c r="BE113" s="212">
        <v>95.2092465345171</v>
      </c>
      <c r="BF113" s="79">
        <v>-0.0666574247462043</v>
      </c>
      <c r="BG113" s="79">
        <v>0.0278861048509298</v>
      </c>
      <c r="BH113" s="79">
        <v>0.548019319517499</v>
      </c>
    </row>
    <row r="114" spans="8:8">
      <c r="A114" s="91" t="s">
        <v>197</v>
      </c>
      <c r="B114" s="215">
        <v>13.8392784994895</v>
      </c>
      <c r="C114" s="215">
        <v>15.2522450872733</v>
      </c>
      <c r="D114" s="215">
        <v>16.5655814413072</v>
      </c>
      <c r="E114" s="215">
        <v>18.3239994151014</v>
      </c>
      <c r="F114" s="215">
        <v>20.5886091977575</v>
      </c>
      <c r="G114" s="215">
        <v>23.008074312766</v>
      </c>
      <c r="H114" s="215">
        <v>24.2302061024874</v>
      </c>
      <c r="I114" s="215">
        <v>26.0011558329711</v>
      </c>
      <c r="J114" s="215">
        <v>28.0201711909486</v>
      </c>
      <c r="K114" s="215">
        <v>26.370205481435</v>
      </c>
      <c r="L114" s="215">
        <v>25.7682016705652</v>
      </c>
      <c r="M114" s="215">
        <v>27.7886625714051</v>
      </c>
      <c r="N114" s="215">
        <v>27.3266787497468</v>
      </c>
      <c r="O114" s="215">
        <v>28.7535776284588</v>
      </c>
      <c r="P114" s="215">
        <v>29.5749522214406</v>
      </c>
      <c r="Q114" s="215">
        <v>27.8045850731508</v>
      </c>
      <c r="R114" s="215">
        <v>25.9054459941876</v>
      </c>
      <c r="S114" s="215">
        <v>24.3282170304463</v>
      </c>
      <c r="T114" s="215">
        <v>23.5028995690161</v>
      </c>
      <c r="U114" s="215">
        <v>23.0016366218145</v>
      </c>
      <c r="V114" s="215">
        <v>23.8949805937978</v>
      </c>
      <c r="W114" s="215">
        <v>24.6998815951406</v>
      </c>
      <c r="X114" s="215">
        <v>24.76598585682</v>
      </c>
      <c r="Y114" s="215">
        <v>24.8478626966047</v>
      </c>
      <c r="Z114" s="215">
        <v>24.8902561051141</v>
      </c>
      <c r="AA114" s="215">
        <v>25.4256484940136</v>
      </c>
      <c r="AB114" s="215">
        <v>25.4756283613687</v>
      </c>
      <c r="AC114" s="215">
        <v>25.5548243696921</v>
      </c>
      <c r="AD114" s="215">
        <v>25.1670753366947</v>
      </c>
      <c r="AE114" s="215">
        <v>25.280997589885</v>
      </c>
      <c r="AF114" s="215">
        <v>25.8342580991413</v>
      </c>
      <c r="AG114" s="215">
        <v>26.3288728593512</v>
      </c>
      <c r="AH114" s="215">
        <v>26.56276943564</v>
      </c>
      <c r="AI114" s="215">
        <v>27.3485438126011</v>
      </c>
      <c r="AJ114" s="215">
        <v>27.1459356880525</v>
      </c>
      <c r="AK114" s="215">
        <v>26.789919915839</v>
      </c>
      <c r="AL114" s="215">
        <v>27.1655511446857</v>
      </c>
      <c r="AM114" s="215">
        <v>26.9769724824153</v>
      </c>
      <c r="AN114" s="215">
        <v>27.0916509138207</v>
      </c>
      <c r="AO114" s="215">
        <v>27.2558396268432</v>
      </c>
      <c r="AP114" s="215">
        <v>27.3240022361677</v>
      </c>
      <c r="AQ114" s="215">
        <v>27.3408518922144</v>
      </c>
      <c r="AR114" s="215">
        <v>26.7580954636843</v>
      </c>
      <c r="AS114" s="215">
        <v>26.4953154538869</v>
      </c>
      <c r="AT114" s="215">
        <v>24.9917319028087</v>
      </c>
      <c r="AU114" s="215">
        <v>24.7751318341781</v>
      </c>
      <c r="AV114" s="215">
        <v>24.0218219025121</v>
      </c>
      <c r="AW114" s="215">
        <v>23.0470708915452</v>
      </c>
      <c r="AX114" s="215">
        <v>22.4696235924734</v>
      </c>
      <c r="AY114" s="215">
        <v>22.017851996493</v>
      </c>
      <c r="AZ114" s="215">
        <v>22.377907848234</v>
      </c>
      <c r="BA114" s="215">
        <v>22.8095919743343</v>
      </c>
      <c r="BB114" s="215">
        <v>23.1996584835412</v>
      </c>
      <c r="BC114" s="215">
        <v>23.2529515204356</v>
      </c>
      <c r="BD114" s="215">
        <v>23.1745895136054</v>
      </c>
      <c r="BE114" s="213">
        <v>20.0323243548294</v>
      </c>
      <c r="BF114" s="93">
        <v>-0.137952747061676</v>
      </c>
      <c r="BG114" s="93">
        <v>-0.00752044362623128</v>
      </c>
      <c r="BH114" s="93">
        <v>0.115304985186575</v>
      </c>
    </row>
    <row r="115" spans="8:8">
      <c r="A115" s="94"/>
      <c r="B115" s="94"/>
      <c r="C115" s="94"/>
      <c r="D115" s="94"/>
      <c r="E115" s="94"/>
      <c r="F115" s="94"/>
      <c r="G115" s="94"/>
      <c r="H115" s="94"/>
      <c r="I115" s="94"/>
      <c r="J115" s="94"/>
      <c r="K115" s="94"/>
      <c r="L115" s="94"/>
      <c r="M115" s="94"/>
      <c r="N115" s="94"/>
      <c r="O115" s="94"/>
      <c r="P115" s="94"/>
      <c r="Q115" s="94"/>
      <c r="R115" s="94"/>
      <c r="S115" s="94"/>
      <c r="T115" s="94"/>
      <c r="U115" s="94"/>
      <c r="V115" s="94"/>
      <c r="W115" s="94"/>
      <c r="X115" s="94"/>
      <c r="Y115" s="94"/>
      <c r="Z115" s="94"/>
      <c r="AA115" s="94"/>
      <c r="AB115" s="94"/>
      <c r="AC115" s="94"/>
      <c r="AD115" s="94"/>
      <c r="AE115" s="94"/>
      <c r="AF115" s="94"/>
      <c r="AG115" s="94"/>
      <c r="AH115" s="94"/>
      <c r="AI115" s="94"/>
      <c r="AJ115" s="94"/>
      <c r="AK115" s="94"/>
      <c r="AL115" s="94"/>
      <c r="AM115" s="94"/>
      <c r="AN115" s="94"/>
      <c r="AO115" s="94"/>
      <c r="AP115" s="94"/>
      <c r="AQ115" s="94"/>
      <c r="AR115" s="94"/>
      <c r="AS115" s="94"/>
      <c r="AT115" s="94"/>
      <c r="AU115" s="94"/>
      <c r="AV115" s="94"/>
      <c r="AW115" s="94"/>
      <c r="AX115" s="94"/>
      <c r="AY115" s="94"/>
      <c r="AZ115" s="94"/>
      <c r="BA115" s="94"/>
      <c r="BB115" s="94"/>
      <c r="BC115" s="94"/>
      <c r="BD115" s="94"/>
      <c r="BE115" s="95"/>
      <c r="BF115" s="94"/>
      <c r="BG115" s="94"/>
      <c r="BH115" s="94"/>
    </row>
    <row r="116" spans="8:8">
      <c r="A116" s="96" t="s">
        <v>198</v>
      </c>
      <c r="B116" s="94"/>
      <c r="C116" s="94"/>
      <c r="D116" s="94"/>
      <c r="E116" s="94"/>
      <c r="F116" s="94"/>
      <c r="G116" s="94"/>
      <c r="H116" s="94"/>
      <c r="I116" s="94"/>
      <c r="J116" s="94"/>
      <c r="K116" s="94"/>
      <c r="L116" s="94"/>
      <c r="M116" s="94"/>
      <c r="N116" s="94"/>
      <c r="O116" s="94"/>
      <c r="P116" s="94"/>
      <c r="Q116" s="94"/>
      <c r="R116" s="94"/>
      <c r="S116" s="94"/>
      <c r="T116" s="94"/>
      <c r="U116" s="94"/>
      <c r="V116" s="94"/>
      <c r="W116" s="94"/>
      <c r="X116" s="94"/>
      <c r="Y116" s="94"/>
      <c r="Z116" s="94"/>
      <c r="AA116" s="94"/>
      <c r="AB116" s="94"/>
      <c r="AC116" s="94"/>
      <c r="AD116" s="94"/>
      <c r="AE116" s="94"/>
      <c r="AF116" s="94"/>
      <c r="AG116" s="94"/>
      <c r="AH116" s="94"/>
      <c r="AI116" s="94"/>
      <c r="AJ116" s="94"/>
      <c r="AK116" s="94"/>
      <c r="AL116" s="94"/>
      <c r="AM116" s="94"/>
      <c r="AN116" s="94"/>
      <c r="AO116" s="94"/>
      <c r="AP116" s="94"/>
      <c r="AQ116" s="94"/>
      <c r="AR116" s="94"/>
      <c r="AS116" s="94"/>
      <c r="AT116" s="94"/>
      <c r="AU116" s="94"/>
      <c r="AV116" s="94"/>
      <c r="AW116" s="94"/>
      <c r="AX116" s="94"/>
      <c r="AY116" s="94"/>
      <c r="AZ116" s="94"/>
      <c r="BA116" s="94"/>
      <c r="BB116" s="94"/>
      <c r="BC116" s="94"/>
      <c r="BD116" s="94"/>
      <c r="BE116" s="95"/>
      <c r="BF116" s="94"/>
      <c r="BG116" s="94"/>
      <c r="BH116" s="94"/>
    </row>
    <row r="117" spans="8:8">
      <c r="A117" s="69" t="s">
        <v>330</v>
      </c>
      <c r="BH117" s="74"/>
    </row>
    <row r="118" spans="8:8">
      <c r="A118" s="69" t="s">
        <v>332</v>
      </c>
    </row>
    <row r="119" spans="8:8">
      <c r="A119" s="69" t="s">
        <v>203</v>
      </c>
    </row>
    <row r="120" spans="8:8">
      <c r="A120" s="69" t="s">
        <v>204</v>
      </c>
    </row>
    <row r="121" spans="8:8">
      <c r="A121" s="73" t="s">
        <v>225</v>
      </c>
    </row>
    <row r="122" spans="8:8">
      <c r="A122" s="70" t="s">
        <v>326</v>
      </c>
    </row>
    <row r="123" spans="8:8">
      <c r="A123" s="73" t="s">
        <v>327</v>
      </c>
    </row>
    <row r="124" spans="8:8">
      <c r="A124" s="180" t="s">
        <v>336</v>
      </c>
    </row>
    <row r="125" spans="8:8">
      <c r="A125" s="180" t="s">
        <v>230</v>
      </c>
    </row>
  </sheetData>
  <mergeCells count="1">
    <mergeCell ref="BF2:BG2"/>
  </mergeCells>
  <conditionalFormatting sqref="BF4:BH114">
    <cfRule type="cellIs" operator="lessThanOrEqual" priority="3" dxfId="280">
      <formula>0</formula>
    </cfRule>
    <cfRule type="cellIs" operator="greaterThan" priority="4" dxfId="281">
      <formula>0</formula>
    </cfRule>
  </conditionalFormatting>
  <conditionalFormatting sqref="BF4:BH56">
    <cfRule type="cellIs" operator="lessThanOrEqual" priority="1" dxfId="282">
      <formula>0</formula>
    </cfRule>
    <cfRule type="cellIs" operator="greaterThan" priority="2" dxfId="283">
      <formula>0</formula>
    </cfRule>
  </conditionalFormatting>
  <hyperlinks>
    <hyperlink ref="L1" location="Contents!A1" display="Contents"/>
    <hyperlink ref="BJ1" location="Contents!A1" display="Contents"/>
  </hyperlinks>
  <pageMargins left="0.75" right="0.75" top="1.0" bottom="1.0" header="0.5" footer="0.5"/>
</worksheet>
</file>

<file path=xl/worksheets/sheet19.xml><?xml version="1.0" encoding="utf-8"?>
<worksheet xmlns:r="http://schemas.openxmlformats.org/officeDocument/2006/relationships" xmlns="http://schemas.openxmlformats.org/spreadsheetml/2006/main">
  <dimension ref="A1:BK217"/>
  <sheetViews>
    <sheetView workbookViewId="0" showGridLines="0" zoomScale="104">
      <pane xSplit="1" ySplit="3" topLeftCell="AS205" state="frozen" activePane="bottomRight"/>
      <selection pane="bottomRight" activeCell="BJ1" sqref="BJ1"/>
    </sheetView>
  </sheetViews>
  <sheetFormatPr defaultRowHeight="10.2" defaultColWidth="9"/>
  <cols>
    <col min="1" max="1" customWidth="1" width="30.664062" style="69"/>
    <col min="2" max="56" customWidth="1" width="8.5" style="69"/>
    <col min="57" max="57" customWidth="1" width="8.5" style="70"/>
    <col min="58" max="59" customWidth="1" width="11.832031" style="69"/>
    <col min="60" max="16384" customWidth="0" width="9.1640625" style="69"/>
  </cols>
  <sheetData>
    <row r="1" spans="8:8" ht="13.2">
      <c r="A1" s="165" t="s">
        <v>337</v>
      </c>
      <c r="L1" s="21" t="s">
        <v>89</v>
      </c>
      <c r="BH1" s="72"/>
      <c r="BJ1" s="21" t="s">
        <v>89</v>
      </c>
    </row>
    <row r="2" spans="8:8">
      <c r="BF2" s="72" t="s">
        <v>90</v>
      </c>
      <c r="BG2" s="72"/>
      <c r="BH2" s="72" t="s">
        <v>91</v>
      </c>
    </row>
    <row r="3" spans="8:8">
      <c r="A3" s="69" t="s">
        <v>308</v>
      </c>
      <c r="B3" s="69">
        <v>1965.0</v>
      </c>
      <c r="C3" s="69">
        <v>1966.0</v>
      </c>
      <c r="D3" s="69">
        <v>1967.0</v>
      </c>
      <c r="E3" s="69">
        <v>1968.0</v>
      </c>
      <c r="F3" s="69">
        <v>1969.0</v>
      </c>
      <c r="G3" s="69">
        <v>1970.0</v>
      </c>
      <c r="H3" s="69">
        <v>1971.0</v>
      </c>
      <c r="I3" s="69">
        <v>1972.0</v>
      </c>
      <c r="J3" s="69">
        <v>1973.0</v>
      </c>
      <c r="K3" s="69">
        <v>1974.0</v>
      </c>
      <c r="L3" s="69">
        <v>1975.0</v>
      </c>
      <c r="M3" s="69">
        <v>1976.0</v>
      </c>
      <c r="N3" s="69">
        <v>1977.0</v>
      </c>
      <c r="O3" s="69">
        <v>1978.0</v>
      </c>
      <c r="P3" s="69">
        <v>1979.0</v>
      </c>
      <c r="Q3" s="69">
        <v>1980.0</v>
      </c>
      <c r="R3" s="69">
        <v>1981.0</v>
      </c>
      <c r="S3" s="69">
        <v>1982.0</v>
      </c>
      <c r="T3" s="69">
        <v>1983.0</v>
      </c>
      <c r="U3" s="69">
        <v>1984.0</v>
      </c>
      <c r="V3" s="69">
        <v>1985.0</v>
      </c>
      <c r="W3" s="69">
        <v>1986.0</v>
      </c>
      <c r="X3" s="69">
        <v>1987.0</v>
      </c>
      <c r="Y3" s="69">
        <v>1988.0</v>
      </c>
      <c r="Z3" s="69">
        <v>1989.0</v>
      </c>
      <c r="AA3" s="69">
        <v>1990.0</v>
      </c>
      <c r="AB3" s="69">
        <v>1991.0</v>
      </c>
      <c r="AC3" s="69">
        <v>1992.0</v>
      </c>
      <c r="AD3" s="69">
        <v>1993.0</v>
      </c>
      <c r="AE3" s="69">
        <v>1994.0</v>
      </c>
      <c r="AF3" s="69">
        <v>1995.0</v>
      </c>
      <c r="AG3" s="69">
        <v>1996.0</v>
      </c>
      <c r="AH3" s="69">
        <v>1997.0</v>
      </c>
      <c r="AI3" s="69">
        <v>1998.0</v>
      </c>
      <c r="AJ3" s="69">
        <v>1999.0</v>
      </c>
      <c r="AK3" s="69">
        <v>2000.0</v>
      </c>
      <c r="AL3" s="69">
        <v>2001.0</v>
      </c>
      <c r="AM3" s="69">
        <v>2002.0</v>
      </c>
      <c r="AN3" s="69">
        <v>2003.0</v>
      </c>
      <c r="AO3" s="69">
        <v>2004.0</v>
      </c>
      <c r="AP3" s="69">
        <v>2005.0</v>
      </c>
      <c r="AQ3" s="69">
        <v>2006.0</v>
      </c>
      <c r="AR3" s="69">
        <v>2007.0</v>
      </c>
      <c r="AS3" s="69">
        <v>2008.0</v>
      </c>
      <c r="AT3" s="69">
        <v>2009.0</v>
      </c>
      <c r="AU3" s="69">
        <v>2010.0</v>
      </c>
      <c r="AV3" s="69">
        <v>2011.0</v>
      </c>
      <c r="AW3" s="69">
        <v>2012.0</v>
      </c>
      <c r="AX3" s="69">
        <v>2013.0</v>
      </c>
      <c r="AY3" s="69">
        <v>2014.0</v>
      </c>
      <c r="AZ3" s="69">
        <v>2015.0</v>
      </c>
      <c r="BA3" s="69">
        <v>2016.0</v>
      </c>
      <c r="BB3" s="69">
        <v>2017.0</v>
      </c>
      <c r="BC3" s="69">
        <v>2018.0</v>
      </c>
      <c r="BD3" s="69">
        <v>2019.0</v>
      </c>
      <c r="BE3" s="70">
        <v>2020.0</v>
      </c>
      <c r="BF3" s="72">
        <v>2020.0</v>
      </c>
      <c r="BG3" s="72" t="s">
        <v>93</v>
      </c>
      <c r="BH3" s="72">
        <v>2020.0</v>
      </c>
    </row>
    <row r="4" spans="8:8">
      <c r="B4" s="216"/>
      <c r="C4" s="216"/>
      <c r="D4" s="216"/>
      <c r="E4" s="216"/>
      <c r="F4" s="216"/>
      <c r="G4" s="216"/>
      <c r="H4" s="216"/>
      <c r="I4" s="216"/>
      <c r="J4" s="216"/>
      <c r="K4" s="216"/>
      <c r="L4" s="216"/>
      <c r="M4" s="216"/>
      <c r="N4" s="216"/>
      <c r="O4" s="216"/>
      <c r="P4" s="216"/>
      <c r="Q4" s="216"/>
      <c r="R4" s="216"/>
      <c r="S4" s="216"/>
      <c r="T4" s="216"/>
      <c r="U4" s="216"/>
      <c r="V4" s="216"/>
      <c r="W4" s="216"/>
      <c r="X4" s="216"/>
      <c r="Y4" s="216"/>
      <c r="Z4" s="216"/>
      <c r="AA4" s="216"/>
      <c r="AB4" s="216"/>
      <c r="AC4" s="216"/>
      <c r="AD4" s="216"/>
      <c r="AE4" s="216"/>
      <c r="AF4" s="216"/>
      <c r="AG4" s="216"/>
      <c r="AH4" s="216"/>
      <c r="AI4" s="216"/>
      <c r="AJ4" s="216"/>
      <c r="AK4" s="216"/>
      <c r="AL4" s="216"/>
      <c r="AM4" s="216"/>
      <c r="AN4" s="216"/>
      <c r="AO4" s="216"/>
      <c r="AP4" s="216"/>
      <c r="AQ4" s="216"/>
      <c r="AR4" s="216"/>
      <c r="AS4" s="216"/>
      <c r="AT4" s="216"/>
      <c r="AU4" s="216"/>
      <c r="AV4" s="216"/>
      <c r="AW4" s="216"/>
      <c r="AX4" s="216"/>
      <c r="AY4" s="216"/>
      <c r="AZ4" s="216"/>
      <c r="BA4" s="217"/>
      <c r="BB4" s="217"/>
      <c r="BC4" s="217"/>
      <c r="BD4" s="216"/>
      <c r="BE4" s="217"/>
      <c r="BF4" s="79"/>
      <c r="BG4" s="79"/>
      <c r="BH4" s="79"/>
    </row>
    <row r="5" spans="8:8">
      <c r="A5" s="47" t="s">
        <v>338</v>
      </c>
      <c r="B5" s="216"/>
      <c r="C5" s="216"/>
      <c r="D5" s="216"/>
      <c r="E5" s="216"/>
      <c r="F5" s="216"/>
      <c r="G5" s="216"/>
      <c r="H5" s="216"/>
      <c r="I5" s="216"/>
      <c r="J5" s="216"/>
      <c r="K5" s="216"/>
      <c r="L5" s="216"/>
      <c r="M5" s="216"/>
      <c r="N5" s="216"/>
      <c r="O5" s="216"/>
      <c r="P5" s="216"/>
      <c r="Q5" s="216"/>
      <c r="R5" s="216"/>
      <c r="S5" s="216"/>
      <c r="T5" s="216"/>
      <c r="U5" s="216"/>
      <c r="V5" s="216"/>
      <c r="W5" s="216"/>
      <c r="X5" s="216"/>
      <c r="Y5" s="216"/>
      <c r="Z5" s="216"/>
      <c r="AA5" s="216"/>
      <c r="AB5" s="216"/>
      <c r="AC5" s="216"/>
      <c r="AD5" s="216"/>
      <c r="AE5" s="216"/>
      <c r="AF5" s="216"/>
      <c r="AG5" s="216"/>
      <c r="AH5" s="216"/>
      <c r="AI5" s="216"/>
      <c r="AJ5" s="216"/>
      <c r="AK5" s="216"/>
      <c r="AL5" s="216"/>
      <c r="AM5" s="216"/>
      <c r="AN5" s="216"/>
      <c r="AO5" s="216"/>
      <c r="AP5" s="216"/>
      <c r="AQ5" s="216"/>
      <c r="AR5" s="216"/>
      <c r="AS5" s="216"/>
      <c r="AT5" s="216"/>
      <c r="AU5" s="216"/>
      <c r="AV5" s="216"/>
      <c r="AW5" s="216"/>
      <c r="AX5" s="216"/>
      <c r="AY5" s="216"/>
      <c r="AZ5" s="216"/>
      <c r="BA5" s="217"/>
      <c r="BB5" s="217"/>
      <c r="BC5" s="217"/>
      <c r="BD5" s="216"/>
      <c r="BE5" s="217"/>
      <c r="BF5" s="79"/>
      <c r="BG5" s="79"/>
      <c r="BH5" s="79"/>
    </row>
    <row r="6" spans="8:8">
      <c r="A6" s="218" t="s">
        <v>339</v>
      </c>
      <c r="B6" s="216">
        <v>5189.22424657534</v>
      </c>
      <c r="C6" s="216">
        <v>5418.78587671233</v>
      </c>
      <c r="D6" s="216">
        <v>5585.20621917808</v>
      </c>
      <c r="E6" s="216">
        <v>5918.29655737705</v>
      </c>
      <c r="F6" s="216">
        <v>6199.14412328767</v>
      </c>
      <c r="G6" s="216">
        <v>6477.4565890411</v>
      </c>
      <c r="H6" s="216">
        <v>6734.43871232877</v>
      </c>
      <c r="I6" s="216">
        <v>7131.65457923497</v>
      </c>
      <c r="J6" s="216">
        <v>7508.17995052029</v>
      </c>
      <c r="K6" s="216">
        <v>7392.33951681553</v>
      </c>
      <c r="L6" s="216">
        <v>7545.32672488808</v>
      </c>
      <c r="M6" s="216">
        <v>7880.04590842371</v>
      </c>
      <c r="N6" s="216">
        <v>8109.31390152695</v>
      </c>
      <c r="O6" s="216">
        <v>8613.88244760143</v>
      </c>
      <c r="P6" s="216">
        <v>8332.81643675007</v>
      </c>
      <c r="Q6" s="216">
        <v>7913.79619532304</v>
      </c>
      <c r="R6" s="216">
        <v>7796.74001899977</v>
      </c>
      <c r="S6" s="216">
        <v>7646.84299723321</v>
      </c>
      <c r="T6" s="216">
        <v>7692.15973901049</v>
      </c>
      <c r="U6" s="216">
        <v>7805.10777302946</v>
      </c>
      <c r="V6" s="216">
        <v>7866.01919041398</v>
      </c>
      <c r="W6" s="216">
        <v>8094.11284391294</v>
      </c>
      <c r="X6" s="216">
        <v>8370.6321521825</v>
      </c>
      <c r="Y6" s="216">
        <v>8560.26593376539</v>
      </c>
      <c r="Z6" s="216">
        <v>8691.38904151983</v>
      </c>
      <c r="AA6" s="216">
        <v>8546.20416086708</v>
      </c>
      <c r="AB6" s="216">
        <v>8431.25598743707</v>
      </c>
      <c r="AC6" s="216">
        <v>8606.74665551062</v>
      </c>
      <c r="AD6" s="216">
        <v>8770.93347649655</v>
      </c>
      <c r="AE6" s="216">
        <v>8952.19747695893</v>
      </c>
      <c r="AF6" s="216">
        <v>9124.8369201224</v>
      </c>
      <c r="AG6" s="216">
        <v>9318.83761330058</v>
      </c>
      <c r="AH6" s="216">
        <v>9466.14833450449</v>
      </c>
      <c r="AI6" s="216">
        <v>9736.73959367386</v>
      </c>
      <c r="AJ6" s="216">
        <v>9892.92219968788</v>
      </c>
      <c r="AK6" s="216">
        <v>9983.36928989777</v>
      </c>
      <c r="AL6" s="216">
        <v>10081.9560523522</v>
      </c>
      <c r="AM6" s="216">
        <v>10373.84864721</v>
      </c>
      <c r="AN6" s="216">
        <v>10474.0457535547</v>
      </c>
      <c r="AO6" s="216">
        <v>10742.6812579249</v>
      </c>
      <c r="AP6" s="216">
        <v>10746.1371777958</v>
      </c>
      <c r="AQ6" s="216">
        <v>10765.7155100789</v>
      </c>
      <c r="AR6" s="216">
        <v>10727.442812859</v>
      </c>
      <c r="AS6" s="216">
        <v>10194.3372158172</v>
      </c>
      <c r="AT6" s="216">
        <v>10091.3805169334</v>
      </c>
      <c r="AU6" s="216">
        <v>10074.9175763647</v>
      </c>
      <c r="AV6" s="216">
        <v>9797.51139219911</v>
      </c>
      <c r="AW6" s="216">
        <v>9687.2886980199</v>
      </c>
      <c r="AX6" s="216">
        <v>9871.02770206732</v>
      </c>
      <c r="AY6" s="216">
        <v>9915.7585250151</v>
      </c>
      <c r="AZ6" s="216">
        <v>10138.1933058382</v>
      </c>
      <c r="BA6" s="216">
        <v>10295.8508519532</v>
      </c>
      <c r="BB6" s="216">
        <v>10230.907058706</v>
      </c>
      <c r="BC6" s="216">
        <v>10240.743137074</v>
      </c>
      <c r="BD6" s="216">
        <v>10162.2143072074</v>
      </c>
      <c r="BE6" s="217">
        <v>8684.25571139547</v>
      </c>
      <c r="BF6" s="79">
        <v>-0.145436668735051</v>
      </c>
      <c r="BG6" s="79">
        <v>6.99716358339764E-4</v>
      </c>
      <c r="BH6" s="79">
        <v>0.418066727517467</v>
      </c>
    </row>
    <row r="7" spans="8:8">
      <c r="A7" s="218" t="s">
        <v>340</v>
      </c>
      <c r="B7" s="216">
        <v>0.0</v>
      </c>
      <c r="C7" s="216">
        <v>0.0</v>
      </c>
      <c r="D7" s="216">
        <v>0.0</v>
      </c>
      <c r="E7" s="216">
        <v>0.0</v>
      </c>
      <c r="F7" s="216">
        <v>0.0</v>
      </c>
      <c r="G7" s="216">
        <v>0.0</v>
      </c>
      <c r="H7" s="216">
        <v>0.0</v>
      </c>
      <c r="I7" s="216">
        <v>0.0</v>
      </c>
      <c r="J7" s="216">
        <v>0.0</v>
      </c>
      <c r="K7" s="216">
        <v>0.0</v>
      </c>
      <c r="L7" s="216">
        <v>0.0</v>
      </c>
      <c r="M7" s="216">
        <v>0.0</v>
      </c>
      <c r="N7" s="216">
        <v>0.0</v>
      </c>
      <c r="O7" s="216">
        <v>0.0</v>
      </c>
      <c r="P7" s="216">
        <v>0.0</v>
      </c>
      <c r="Q7" s="216">
        <v>7586.01494175214</v>
      </c>
      <c r="R7" s="216">
        <v>7484.3301102471</v>
      </c>
      <c r="S7" s="216">
        <v>7407.99087641023</v>
      </c>
      <c r="T7" s="216">
        <v>7458.54752512186</v>
      </c>
      <c r="U7" s="216">
        <v>7567.35365499379</v>
      </c>
      <c r="V7" s="216">
        <v>7639.19902683714</v>
      </c>
      <c r="W7" s="216">
        <v>7813.18174819225</v>
      </c>
      <c r="X7" s="216">
        <v>8079.25770971163</v>
      </c>
      <c r="Y7" s="216">
        <v>8274.8812494226</v>
      </c>
      <c r="Z7" s="216">
        <v>8382.83103050033</v>
      </c>
      <c r="AA7" s="216">
        <v>8262.4486298593</v>
      </c>
      <c r="AB7" s="216">
        <v>8177.96715281112</v>
      </c>
      <c r="AC7" s="216">
        <v>8312.67687679849</v>
      </c>
      <c r="AD7" s="216">
        <v>8491.61841888052</v>
      </c>
      <c r="AE7" s="216">
        <v>8639.0139255523</v>
      </c>
      <c r="AF7" s="216">
        <v>8813.25353822643</v>
      </c>
      <c r="AG7" s="216">
        <v>8946.99655714159</v>
      </c>
      <c r="AH7" s="216">
        <v>9082.27262289855</v>
      </c>
      <c r="AI7" s="216">
        <v>9329.88516886447</v>
      </c>
      <c r="AJ7" s="216">
        <v>9526.93028017472</v>
      </c>
      <c r="AK7" s="216">
        <v>9567.53448320995</v>
      </c>
      <c r="AL7" s="216">
        <v>9729.07412988019</v>
      </c>
      <c r="AM7" s="216">
        <v>9967.9352290443</v>
      </c>
      <c r="AN7" s="216">
        <v>10049.0739495806</v>
      </c>
      <c r="AO7" s="216">
        <v>10234.3502633232</v>
      </c>
      <c r="AP7" s="216">
        <v>10289.4899352093</v>
      </c>
      <c r="AQ7" s="216">
        <v>10334.074420285</v>
      </c>
      <c r="AR7" s="216">
        <v>10323.4465931459</v>
      </c>
      <c r="AS7" s="216">
        <v>9861.81887877985</v>
      </c>
      <c r="AT7" s="216">
        <v>9788.37406060657</v>
      </c>
      <c r="AU7" s="216">
        <v>9695.7919141737</v>
      </c>
      <c r="AV7" s="216">
        <v>9431.92825695788</v>
      </c>
      <c r="AW7" s="216">
        <v>9355.63959015014</v>
      </c>
      <c r="AX7" s="216">
        <v>9492.05536429147</v>
      </c>
      <c r="AY7" s="216">
        <v>9566.08450909714</v>
      </c>
      <c r="AZ7" s="216">
        <v>9800.70927279144</v>
      </c>
      <c r="BA7" s="216">
        <v>9966.88967885858</v>
      </c>
      <c r="BB7" s="216">
        <v>9945.43279201508</v>
      </c>
      <c r="BC7" s="216">
        <v>9949.45811438942</v>
      </c>
      <c r="BD7" s="216">
        <v>9899.20069667374</v>
      </c>
      <c r="BE7" s="217">
        <v>8456.35640889097</v>
      </c>
      <c r="BF7" s="79">
        <v>-0.14575361506385</v>
      </c>
      <c r="BG7" s="79">
        <v>0.00112649953210053</v>
      </c>
      <c r="BH7" s="79">
        <v>0.407095480381509</v>
      </c>
    </row>
    <row r="8" spans="8:8">
      <c r="A8" s="218" t="s">
        <v>341</v>
      </c>
      <c r="B8" s="216">
        <v>0.0</v>
      </c>
      <c r="C8" s="216">
        <v>0.0</v>
      </c>
      <c r="D8" s="216">
        <v>0.0</v>
      </c>
      <c r="E8" s="216">
        <v>0.0</v>
      </c>
      <c r="F8" s="216">
        <v>0.0</v>
      </c>
      <c r="G8" s="216">
        <v>0.0</v>
      </c>
      <c r="H8" s="216">
        <v>0.0</v>
      </c>
      <c r="I8" s="216">
        <v>0.0</v>
      </c>
      <c r="J8" s="216">
        <v>0.0</v>
      </c>
      <c r="K8" s="216">
        <v>0.0</v>
      </c>
      <c r="L8" s="216">
        <v>0.0</v>
      </c>
      <c r="M8" s="216">
        <v>0.0</v>
      </c>
      <c r="N8" s="216">
        <v>0.0</v>
      </c>
      <c r="O8" s="216">
        <v>0.0</v>
      </c>
      <c r="P8" s="216">
        <v>0.0</v>
      </c>
      <c r="Q8" s="216">
        <v>327.781253570894</v>
      </c>
      <c r="R8" s="216">
        <v>312.409908752679</v>
      </c>
      <c r="S8" s="216">
        <v>238.852120822972</v>
      </c>
      <c r="T8" s="216">
        <v>233.612213888633</v>
      </c>
      <c r="U8" s="216">
        <v>237.754118035668</v>
      </c>
      <c r="V8" s="216">
        <v>226.820163576846</v>
      </c>
      <c r="W8" s="216">
        <v>280.931095720697</v>
      </c>
      <c r="X8" s="216">
        <v>291.374442470878</v>
      </c>
      <c r="Y8" s="216">
        <v>285.384684342785</v>
      </c>
      <c r="Z8" s="216">
        <v>308.558011019504</v>
      </c>
      <c r="AA8" s="216">
        <v>283.755531007775</v>
      </c>
      <c r="AB8" s="216">
        <v>253.288834625943</v>
      </c>
      <c r="AC8" s="216">
        <v>294.069778712125</v>
      </c>
      <c r="AD8" s="216">
        <v>279.315057616028</v>
      </c>
      <c r="AE8" s="216">
        <v>313.183551406633</v>
      </c>
      <c r="AF8" s="216">
        <v>311.58338189597</v>
      </c>
      <c r="AG8" s="216">
        <v>371.841056158987</v>
      </c>
      <c r="AH8" s="216">
        <v>383.875711605946</v>
      </c>
      <c r="AI8" s="216">
        <v>406.854424809392</v>
      </c>
      <c r="AJ8" s="216">
        <v>365.991919513155</v>
      </c>
      <c r="AK8" s="216">
        <v>415.834806687819</v>
      </c>
      <c r="AL8" s="216">
        <v>352.881922471976</v>
      </c>
      <c r="AM8" s="216">
        <v>405.913418165676</v>
      </c>
      <c r="AN8" s="216">
        <v>424.971803974098</v>
      </c>
      <c r="AO8" s="216">
        <v>508.330994601716</v>
      </c>
      <c r="AP8" s="216">
        <v>456.647242586444</v>
      </c>
      <c r="AQ8" s="216">
        <v>431.641089793897</v>
      </c>
      <c r="AR8" s="216">
        <v>403.996219713088</v>
      </c>
      <c r="AS8" s="216">
        <v>332.518337037301</v>
      </c>
      <c r="AT8" s="216">
        <v>303.006456326833</v>
      </c>
      <c r="AU8" s="216">
        <v>379.125662191003</v>
      </c>
      <c r="AV8" s="216">
        <v>365.583135241223</v>
      </c>
      <c r="AW8" s="216">
        <v>331.649107869754</v>
      </c>
      <c r="AX8" s="216">
        <v>378.972337775849</v>
      </c>
      <c r="AY8" s="216">
        <v>349.674015917963</v>
      </c>
      <c r="AZ8" s="216">
        <v>337.484033046747</v>
      </c>
      <c r="BA8" s="216">
        <v>328.961173094664</v>
      </c>
      <c r="BB8" s="216">
        <v>285.4742666909</v>
      </c>
      <c r="BC8" s="216">
        <v>291.285022684567</v>
      </c>
      <c r="BD8" s="216">
        <v>263.013610533644</v>
      </c>
      <c r="BE8" s="217">
        <v>227.899302504502</v>
      </c>
      <c r="BF8" s="79">
        <v>-0.133507570037521</v>
      </c>
      <c r="BG8" s="79">
        <v>-0.0140551244943508</v>
      </c>
      <c r="BH8" s="79">
        <v>0.0109712471359575</v>
      </c>
    </row>
    <row r="9" spans="8:8">
      <c r="A9" s="218" t="s">
        <v>342</v>
      </c>
      <c r="B9" s="216">
        <v>3456.19526027397</v>
      </c>
      <c r="C9" s="216">
        <v>3619.52206849315</v>
      </c>
      <c r="D9" s="216">
        <v>3858.33510958904</v>
      </c>
      <c r="E9" s="216">
        <v>4174.58124043716</v>
      </c>
      <c r="F9" s="216">
        <v>4307.28010958904</v>
      </c>
      <c r="G9" s="216">
        <v>4384.89694520548</v>
      </c>
      <c r="H9" s="216">
        <v>4546.68942465753</v>
      </c>
      <c r="I9" s="216">
        <v>4870.2593442623</v>
      </c>
      <c r="J9" s="216">
        <v>5078.28158744767</v>
      </c>
      <c r="K9" s="216">
        <v>4879.29958782292</v>
      </c>
      <c r="L9" s="216">
        <v>4789.20902518712</v>
      </c>
      <c r="M9" s="216">
        <v>5100.01133212962</v>
      </c>
      <c r="N9" s="216">
        <v>5360.85393362114</v>
      </c>
      <c r="O9" s="216">
        <v>5495.55336869343</v>
      </c>
      <c r="P9" s="216">
        <v>5447.47982431771</v>
      </c>
      <c r="Q9" s="216">
        <v>4971.60083294508</v>
      </c>
      <c r="R9" s="216">
        <v>4813.37370952542</v>
      </c>
      <c r="S9" s="216">
        <v>4604.61919702231</v>
      </c>
      <c r="T9" s="216">
        <v>4583.11607714419</v>
      </c>
      <c r="U9" s="216">
        <v>4868.13318996254</v>
      </c>
      <c r="V9" s="216">
        <v>4929.57382957761</v>
      </c>
      <c r="W9" s="216">
        <v>5306.39231914554</v>
      </c>
      <c r="X9" s="216">
        <v>5427.77544235009</v>
      </c>
      <c r="Y9" s="216">
        <v>5669.48691722502</v>
      </c>
      <c r="Z9" s="216">
        <v>5743.65065653516</v>
      </c>
      <c r="AA9" s="216">
        <v>5692.14704954513</v>
      </c>
      <c r="AB9" s="216">
        <v>5556.4548154547</v>
      </c>
      <c r="AC9" s="216">
        <v>5603.3536155439</v>
      </c>
      <c r="AD9" s="216">
        <v>5721.88205930237</v>
      </c>
      <c r="AE9" s="216">
        <v>5951.76084863609</v>
      </c>
      <c r="AF9" s="216">
        <v>5965.11327359965</v>
      </c>
      <c r="AG9" s="216">
        <v>6209.50922937294</v>
      </c>
      <c r="AH9" s="216">
        <v>6398.29211347021</v>
      </c>
      <c r="AI9" s="216">
        <v>6459.57729719058</v>
      </c>
      <c r="AJ9" s="216">
        <v>6620.66730726514</v>
      </c>
      <c r="AK9" s="216">
        <v>6814.20891516921</v>
      </c>
      <c r="AL9" s="216">
        <v>6811.52658235131</v>
      </c>
      <c r="AM9" s="216">
        <v>6659.10409559246</v>
      </c>
      <c r="AN9" s="216">
        <v>6864.13030756501</v>
      </c>
      <c r="AO9" s="216">
        <v>7130.39079198004</v>
      </c>
      <c r="AP9" s="216">
        <v>7244.15582361379</v>
      </c>
      <c r="AQ9" s="216">
        <v>7279.08849326978</v>
      </c>
      <c r="AR9" s="216">
        <v>7297.72667448054</v>
      </c>
      <c r="AS9" s="216">
        <v>6914.83323858673</v>
      </c>
      <c r="AT9" s="216">
        <v>6266.01456788997</v>
      </c>
      <c r="AU9" s="216">
        <v>6557.82169007235</v>
      </c>
      <c r="AV9" s="216">
        <v>6613.31356953573</v>
      </c>
      <c r="AW9" s="216">
        <v>6372.68447109869</v>
      </c>
      <c r="AX9" s="216">
        <v>6445.18665489372</v>
      </c>
      <c r="AY9" s="216">
        <v>6707.77927533928</v>
      </c>
      <c r="AZ9" s="216">
        <v>6752.4793970854</v>
      </c>
      <c r="BA9" s="216">
        <v>6636.5461962178</v>
      </c>
      <c r="BB9" s="216">
        <v>6799.46140408714</v>
      </c>
      <c r="BC9" s="216">
        <v>7107.71839579814</v>
      </c>
      <c r="BD9" s="216">
        <v>7034.71862804199</v>
      </c>
      <c r="BE9" s="217">
        <v>5752.4737592623</v>
      </c>
      <c r="BF9" s="79">
        <v>-0.182273796093048</v>
      </c>
      <c r="BG9" s="79">
        <v>0.0116389289559009</v>
      </c>
      <c r="BH9" s="79">
        <v>0.276928496763305</v>
      </c>
    </row>
    <row r="10" spans="8:8">
      <c r="A10" s="218" t="s">
        <v>343</v>
      </c>
      <c r="B10" s="216">
        <v>0.0</v>
      </c>
      <c r="C10" s="216">
        <v>0.0</v>
      </c>
      <c r="D10" s="216">
        <v>0.0</v>
      </c>
      <c r="E10" s="216">
        <v>0.0</v>
      </c>
      <c r="F10" s="216">
        <v>0.0</v>
      </c>
      <c r="G10" s="216">
        <v>0.0</v>
      </c>
      <c r="H10" s="216">
        <v>0.0</v>
      </c>
      <c r="I10" s="216">
        <v>0.0</v>
      </c>
      <c r="J10" s="216">
        <v>0.0</v>
      </c>
      <c r="K10" s="216">
        <v>0.0</v>
      </c>
      <c r="L10" s="216">
        <v>0.0</v>
      </c>
      <c r="M10" s="216">
        <v>0.0</v>
      </c>
      <c r="N10" s="216">
        <v>0.0</v>
      </c>
      <c r="O10" s="216">
        <v>0.0</v>
      </c>
      <c r="P10" s="216">
        <v>0.0</v>
      </c>
      <c r="Q10" s="216">
        <v>3574.43286983706</v>
      </c>
      <c r="R10" s="216">
        <v>3513.44592662991</v>
      </c>
      <c r="S10" s="216">
        <v>3306.71855660955</v>
      </c>
      <c r="T10" s="216">
        <v>3271.29707603952</v>
      </c>
      <c r="U10" s="216">
        <v>3437.11825104468</v>
      </c>
      <c r="V10" s="216">
        <v>3457.70478819388</v>
      </c>
      <c r="W10" s="216">
        <v>3763.72366487762</v>
      </c>
      <c r="X10" s="216">
        <v>3804.20369602912</v>
      </c>
      <c r="Y10" s="216">
        <v>3978.05130120834</v>
      </c>
      <c r="Z10" s="216">
        <v>4020.13624992523</v>
      </c>
      <c r="AA10" s="216">
        <v>3984.11493542612</v>
      </c>
      <c r="AB10" s="216">
        <v>3905.48521469079</v>
      </c>
      <c r="AC10" s="216">
        <v>3968.11488136163</v>
      </c>
      <c r="AD10" s="216">
        <v>4067.04374812979</v>
      </c>
      <c r="AE10" s="216">
        <v>4233.22471202079</v>
      </c>
      <c r="AF10" s="216">
        <v>4254.94547093957</v>
      </c>
      <c r="AG10" s="216">
        <v>4417.8567079446</v>
      </c>
      <c r="AH10" s="216">
        <v>4577.58553407303</v>
      </c>
      <c r="AI10" s="216">
        <v>4596.61056779452</v>
      </c>
      <c r="AJ10" s="216">
        <v>4699.35781407912</v>
      </c>
      <c r="AK10" s="216">
        <v>4848.05909310626</v>
      </c>
      <c r="AL10" s="216">
        <v>4924.34530209036</v>
      </c>
      <c r="AM10" s="216">
        <v>4837.22635822493</v>
      </c>
      <c r="AN10" s="216">
        <v>5066.2011654188</v>
      </c>
      <c r="AO10" s="216">
        <v>5258.91269378263</v>
      </c>
      <c r="AP10" s="216">
        <v>5311.6450432775</v>
      </c>
      <c r="AQ10" s="216">
        <v>5409.69498226574</v>
      </c>
      <c r="AR10" s="216">
        <v>5451.42308587408</v>
      </c>
      <c r="AS10" s="216">
        <v>5181.57372957229</v>
      </c>
      <c r="AT10" s="216">
        <v>4693.90935536305</v>
      </c>
      <c r="AU10" s="216">
        <v>4939.5276196841</v>
      </c>
      <c r="AV10" s="216">
        <v>5009.67946592031</v>
      </c>
      <c r="AW10" s="216">
        <v>4790.22486669751</v>
      </c>
      <c r="AX10" s="216">
        <v>4814.41995575432</v>
      </c>
      <c r="AY10" s="216">
        <v>5031.56392257253</v>
      </c>
      <c r="AZ10" s="216">
        <v>4985.67985205698</v>
      </c>
      <c r="BA10" s="216">
        <v>4794.39621786266</v>
      </c>
      <c r="BB10" s="216">
        <v>4879.5048657644</v>
      </c>
      <c r="BC10" s="216">
        <v>5143.92792038398</v>
      </c>
      <c r="BD10" s="216">
        <v>5034.85775832148</v>
      </c>
      <c r="BE10" s="217">
        <v>4553.54500545267</v>
      </c>
      <c r="BF10" s="79">
        <v>-0.0955960974415431</v>
      </c>
      <c r="BG10" s="79">
        <v>0.00703659014349878</v>
      </c>
      <c r="BH10" s="79">
        <v>0.21921114742569</v>
      </c>
    </row>
    <row r="11" spans="8:8">
      <c r="A11" s="218" t="s">
        <v>344</v>
      </c>
      <c r="B11" s="216">
        <v>0.0</v>
      </c>
      <c r="C11" s="216">
        <v>0.0</v>
      </c>
      <c r="D11" s="216">
        <v>0.0</v>
      </c>
      <c r="E11" s="216">
        <v>0.0</v>
      </c>
      <c r="F11" s="216">
        <v>0.0</v>
      </c>
      <c r="G11" s="216">
        <v>0.0</v>
      </c>
      <c r="H11" s="216">
        <v>0.0</v>
      </c>
      <c r="I11" s="216">
        <v>0.0</v>
      </c>
      <c r="J11" s="216">
        <v>0.0</v>
      </c>
      <c r="K11" s="216">
        <v>0.0</v>
      </c>
      <c r="L11" s="216">
        <v>0.0</v>
      </c>
      <c r="M11" s="216">
        <v>0.0</v>
      </c>
      <c r="N11" s="216">
        <v>0.0</v>
      </c>
      <c r="O11" s="216">
        <v>0.0</v>
      </c>
      <c r="P11" s="216">
        <v>0.0</v>
      </c>
      <c r="Q11" s="216">
        <v>1397.16796310802</v>
      </c>
      <c r="R11" s="216">
        <v>1299.92778289551</v>
      </c>
      <c r="S11" s="216">
        <v>1297.90064041276</v>
      </c>
      <c r="T11" s="216">
        <v>1311.81900110467</v>
      </c>
      <c r="U11" s="216">
        <v>1431.01493891785</v>
      </c>
      <c r="V11" s="216">
        <v>1471.86904138373</v>
      </c>
      <c r="W11" s="216">
        <v>1542.66865426791</v>
      </c>
      <c r="X11" s="216">
        <v>1623.57174632096</v>
      </c>
      <c r="Y11" s="216">
        <v>1691.43561601668</v>
      </c>
      <c r="Z11" s="216">
        <v>1723.51440660993</v>
      </c>
      <c r="AA11" s="216">
        <v>1708.03211411901</v>
      </c>
      <c r="AB11" s="216">
        <v>1650.96960076391</v>
      </c>
      <c r="AC11" s="216">
        <v>1635.23873418227</v>
      </c>
      <c r="AD11" s="216">
        <v>1654.83831117258</v>
      </c>
      <c r="AE11" s="216">
        <v>1718.5361366153</v>
      </c>
      <c r="AF11" s="216">
        <v>1710.16780266007</v>
      </c>
      <c r="AG11" s="216">
        <v>1791.65252142834</v>
      </c>
      <c r="AH11" s="216">
        <v>1820.70657939718</v>
      </c>
      <c r="AI11" s="216">
        <v>1862.96672939606</v>
      </c>
      <c r="AJ11" s="216">
        <v>1921.30949318602</v>
      </c>
      <c r="AK11" s="216">
        <v>1966.14982206295</v>
      </c>
      <c r="AL11" s="216">
        <v>1887.18128026095</v>
      </c>
      <c r="AM11" s="216">
        <v>1821.87773736754</v>
      </c>
      <c r="AN11" s="216">
        <v>1797.92914214621</v>
      </c>
      <c r="AO11" s="216">
        <v>1871.47809819741</v>
      </c>
      <c r="AP11" s="216">
        <v>1932.51078033629</v>
      </c>
      <c r="AQ11" s="216">
        <v>1869.39351100404</v>
      </c>
      <c r="AR11" s="216">
        <v>1846.30358860646</v>
      </c>
      <c r="AS11" s="216">
        <v>1733.25950901443</v>
      </c>
      <c r="AT11" s="216">
        <v>1572.10521252692</v>
      </c>
      <c r="AU11" s="216">
        <v>1618.29407038825</v>
      </c>
      <c r="AV11" s="216">
        <v>1603.63410361542</v>
      </c>
      <c r="AW11" s="216">
        <v>1582.45960440118</v>
      </c>
      <c r="AX11" s="216">
        <v>1630.7666991394</v>
      </c>
      <c r="AY11" s="216">
        <v>1676.21535276675</v>
      </c>
      <c r="AZ11" s="216">
        <v>1766.79954502842</v>
      </c>
      <c r="BA11" s="216">
        <v>1842.14997835514</v>
      </c>
      <c r="BB11" s="216">
        <v>1919.95653832274</v>
      </c>
      <c r="BC11" s="216">
        <v>1963.79047541416</v>
      </c>
      <c r="BD11" s="216">
        <v>1999.86086972051</v>
      </c>
      <c r="BE11" s="217">
        <v>1198.92875380963</v>
      </c>
      <c r="BF11" s="79">
        <v>-0.40049391837084</v>
      </c>
      <c r="BG11" s="79">
        <v>0.0243581273494966</v>
      </c>
      <c r="BH11" s="79">
        <v>0.0577173493376145</v>
      </c>
    </row>
    <row r="12" spans="8:8">
      <c r="A12" s="218" t="s">
        <v>345</v>
      </c>
      <c r="B12" s="216">
        <v>1873.47842465753</v>
      </c>
      <c r="C12" s="216">
        <v>1995.75110958904</v>
      </c>
      <c r="D12" s="216">
        <v>2095.73726027397</v>
      </c>
      <c r="E12" s="216">
        <v>2158.61969945355</v>
      </c>
      <c r="F12" s="216">
        <v>2331.90378082192</v>
      </c>
      <c r="G12" s="216">
        <v>2580.89042465753</v>
      </c>
      <c r="H12" s="216">
        <v>2683.66224657534</v>
      </c>
      <c r="I12" s="216">
        <v>2932.55199453552</v>
      </c>
      <c r="J12" s="216">
        <v>3282.83015445709</v>
      </c>
      <c r="K12" s="216">
        <v>3120.86629968845</v>
      </c>
      <c r="L12" s="216">
        <v>2930.82732117147</v>
      </c>
      <c r="M12" s="216">
        <v>3306.3786335507</v>
      </c>
      <c r="N12" s="216">
        <v>3579.65816507964</v>
      </c>
      <c r="O12" s="216">
        <v>3545.5687194061</v>
      </c>
      <c r="P12" s="216">
        <v>3347.84040549578</v>
      </c>
      <c r="Q12" s="216">
        <v>3033.95136605452</v>
      </c>
      <c r="R12" s="216">
        <v>2581.02019516986</v>
      </c>
      <c r="S12" s="216">
        <v>2182.12566292303</v>
      </c>
      <c r="T12" s="216">
        <v>1864.21627782108</v>
      </c>
      <c r="U12" s="216">
        <v>1819.49041838792</v>
      </c>
      <c r="V12" s="216">
        <v>1653.0895849287</v>
      </c>
      <c r="W12" s="216">
        <v>1890.99567516501</v>
      </c>
      <c r="X12" s="216">
        <v>1775.44152015885</v>
      </c>
      <c r="Y12" s="216">
        <v>1916.05636566981</v>
      </c>
      <c r="Z12" s="216">
        <v>1956.53160362415</v>
      </c>
      <c r="AA12" s="216">
        <v>1814.47899101272</v>
      </c>
      <c r="AB12" s="216">
        <v>1697.16174653409</v>
      </c>
      <c r="AC12" s="216">
        <v>1614.1052502932</v>
      </c>
      <c r="AD12" s="216">
        <v>1567.8446497739</v>
      </c>
      <c r="AE12" s="216">
        <v>1562.38117546454</v>
      </c>
      <c r="AF12" s="216">
        <v>1322.14524269556</v>
      </c>
      <c r="AG12" s="216">
        <v>1335.49862176577</v>
      </c>
      <c r="AH12" s="216">
        <v>1349.54181832691</v>
      </c>
      <c r="AI12" s="216">
        <v>1499.34145280394</v>
      </c>
      <c r="AJ12" s="216">
        <v>1411.43388524648</v>
      </c>
      <c r="AK12" s="216">
        <v>1509.8782537005</v>
      </c>
      <c r="AL12" s="216">
        <v>1417.72818707797</v>
      </c>
      <c r="AM12" s="216">
        <v>1220.75026873995</v>
      </c>
      <c r="AN12" s="216">
        <v>1275.14864831674</v>
      </c>
      <c r="AO12" s="216">
        <v>1356.37060622218</v>
      </c>
      <c r="AP12" s="216">
        <v>1394.45920945923</v>
      </c>
      <c r="AQ12" s="216">
        <v>1064.96449161815</v>
      </c>
      <c r="AR12" s="216">
        <v>1102.82476430456</v>
      </c>
      <c r="AS12" s="216">
        <v>951.407953623953</v>
      </c>
      <c r="AT12" s="216">
        <v>824.122244586632</v>
      </c>
      <c r="AU12" s="216">
        <v>803.338542765415</v>
      </c>
      <c r="AV12" s="216">
        <v>726.84621406248</v>
      </c>
      <c r="AW12" s="216">
        <v>657.314042432054</v>
      </c>
      <c r="AX12" s="216">
        <v>579.990458658984</v>
      </c>
      <c r="AY12" s="216">
        <v>450.638670203556</v>
      </c>
      <c r="AZ12" s="216">
        <v>423.176311293618</v>
      </c>
      <c r="BA12" s="216">
        <v>472.37428255396</v>
      </c>
      <c r="BB12" s="216">
        <v>517.019631492516</v>
      </c>
      <c r="BC12" s="216">
        <v>471.956388732627</v>
      </c>
      <c r="BD12" s="216">
        <v>395.528386621605</v>
      </c>
      <c r="BE12" s="217">
        <v>304.25987964881</v>
      </c>
      <c r="BF12" s="79">
        <v>-0.230750838776358</v>
      </c>
      <c r="BG12" s="79">
        <v>-0.0707798858065768</v>
      </c>
      <c r="BH12" s="79">
        <v>0.0146473038596415</v>
      </c>
    </row>
    <row r="13" spans="8:8">
      <c r="A13" s="218" t="s">
        <v>346</v>
      </c>
      <c r="B13" s="216">
        <v>2417.52545759064</v>
      </c>
      <c r="C13" s="216">
        <v>2550.83122340789</v>
      </c>
      <c r="D13" s="216">
        <v>2623.92943656035</v>
      </c>
      <c r="E13" s="216">
        <v>2849.67061481626</v>
      </c>
      <c r="F13" s="216">
        <v>3088.67922070675</v>
      </c>
      <c r="G13" s="216">
        <v>3166.25778175692</v>
      </c>
      <c r="H13" s="216">
        <v>3227.1157145253</v>
      </c>
      <c r="I13" s="216">
        <v>3544.7804830826</v>
      </c>
      <c r="J13" s="216">
        <v>3757.45075721889</v>
      </c>
      <c r="K13" s="216">
        <v>3676.92353328551</v>
      </c>
      <c r="L13" s="216">
        <v>3521.85178264743</v>
      </c>
      <c r="M13" s="216">
        <v>3742.8256399653</v>
      </c>
      <c r="N13" s="216">
        <v>3997.50112683047</v>
      </c>
      <c r="O13" s="216">
        <v>3985.4524464488</v>
      </c>
      <c r="P13" s="216">
        <v>4332.09003054468</v>
      </c>
      <c r="Q13" s="216">
        <v>4151.68833825191</v>
      </c>
      <c r="R13" s="216">
        <v>3937.85527480765</v>
      </c>
      <c r="S13" s="216">
        <v>3848.52014027586</v>
      </c>
      <c r="T13" s="216">
        <v>3968.08701920543</v>
      </c>
      <c r="U13" s="216">
        <v>4192.57747377523</v>
      </c>
      <c r="V13" s="216">
        <v>4333.59315212542</v>
      </c>
      <c r="W13" s="216">
        <v>4139.02226226601</v>
      </c>
      <c r="X13" s="216">
        <v>4350.72273177856</v>
      </c>
      <c r="Y13" s="216">
        <v>4478.92367230331</v>
      </c>
      <c r="Z13" s="216">
        <v>4448.22734963593</v>
      </c>
      <c r="AA13" s="216">
        <v>4252.45996187938</v>
      </c>
      <c r="AB13" s="216">
        <v>4336.28098370874</v>
      </c>
      <c r="AC13" s="216">
        <v>4573.85823719427</v>
      </c>
      <c r="AD13" s="216">
        <v>4567.89768600731</v>
      </c>
      <c r="AE13" s="216">
        <v>4785.13509559642</v>
      </c>
      <c r="AF13" s="216">
        <v>4843.59432337067</v>
      </c>
      <c r="AG13" s="216">
        <v>5061.89291554894</v>
      </c>
      <c r="AH13" s="216">
        <v>5110.90435820387</v>
      </c>
      <c r="AI13" s="216">
        <v>5045.58052922878</v>
      </c>
      <c r="AJ13" s="216">
        <v>5466.78742118178</v>
      </c>
      <c r="AK13" s="216">
        <v>5300.659967735</v>
      </c>
      <c r="AL13" s="216">
        <v>5286.80506676298</v>
      </c>
      <c r="AM13" s="216">
        <v>5450.90566196513</v>
      </c>
      <c r="AN13" s="216">
        <v>5437.39378271199</v>
      </c>
      <c r="AO13" s="216">
        <v>5644.8339617466</v>
      </c>
      <c r="AP13" s="216">
        <v>5506.49165794608</v>
      </c>
      <c r="AQ13" s="216">
        <v>5584.63813320939</v>
      </c>
      <c r="AR13" s="216">
        <v>5602.726455603</v>
      </c>
      <c r="AS13" s="216">
        <v>5206.80243297893</v>
      </c>
      <c r="AT13" s="216">
        <v>5154.85618021836</v>
      </c>
      <c r="AU13" s="216">
        <v>5311.07027522579</v>
      </c>
      <c r="AV13" s="216">
        <v>5324.03679198831</v>
      </c>
      <c r="AW13" s="216">
        <v>5375.30669359322</v>
      </c>
      <c r="AX13" s="216">
        <v>5568.69165089478</v>
      </c>
      <c r="AY13" s="216">
        <v>5435.3572045604</v>
      </c>
      <c r="AZ13" s="216">
        <v>5591.84910506451</v>
      </c>
      <c r="BA13" s="216">
        <v>5619.74922171296</v>
      </c>
      <c r="BB13" s="216">
        <v>5636.37566699832</v>
      </c>
      <c r="BC13" s="216">
        <v>5963.09462104309</v>
      </c>
      <c r="BD13" s="216">
        <v>6117.87701443276</v>
      </c>
      <c r="BE13" s="217">
        <v>6031.4260077959</v>
      </c>
      <c r="BF13" s="79">
        <v>-0.0141308833820802</v>
      </c>
      <c r="BG13" s="79">
        <v>0.0172751107482363</v>
      </c>
      <c r="BH13" s="79">
        <v>0.290357471859587</v>
      </c>
    </row>
    <row r="14" spans="8:8">
      <c r="A14" s="218" t="s">
        <v>347</v>
      </c>
      <c r="B14" s="216">
        <v>0.0</v>
      </c>
      <c r="C14" s="216">
        <v>0.0</v>
      </c>
      <c r="D14" s="216">
        <v>0.0</v>
      </c>
      <c r="E14" s="216">
        <v>0.0</v>
      </c>
      <c r="F14" s="216">
        <v>0.0</v>
      </c>
      <c r="G14" s="216">
        <v>0.0</v>
      </c>
      <c r="H14" s="216">
        <v>0.0</v>
      </c>
      <c r="I14" s="216">
        <v>0.0</v>
      </c>
      <c r="J14" s="216">
        <v>0.0</v>
      </c>
      <c r="K14" s="216">
        <v>0.0</v>
      </c>
      <c r="L14" s="216">
        <v>0.0</v>
      </c>
      <c r="M14" s="216">
        <v>0.0</v>
      </c>
      <c r="N14" s="216">
        <v>0.0</v>
      </c>
      <c r="O14" s="216">
        <v>0.0</v>
      </c>
      <c r="P14" s="216">
        <v>0.0</v>
      </c>
      <c r="Q14" s="216">
        <v>1862.04983633443</v>
      </c>
      <c r="R14" s="216">
        <v>1950.86935149461</v>
      </c>
      <c r="S14" s="216">
        <v>2055.87607096872</v>
      </c>
      <c r="T14" s="216">
        <v>2039.77808680591</v>
      </c>
      <c r="U14" s="216">
        <v>2239.5130444076</v>
      </c>
      <c r="V14" s="216">
        <v>2338.26571599577</v>
      </c>
      <c r="W14" s="216">
        <v>2193.51376720393</v>
      </c>
      <c r="X14" s="216">
        <v>2307.51717867353</v>
      </c>
      <c r="Y14" s="216">
        <v>2373.6023423415</v>
      </c>
      <c r="Z14" s="216">
        <v>2399.86295020887</v>
      </c>
      <c r="AA14" s="216">
        <v>2114.95491620765</v>
      </c>
      <c r="AB14" s="216">
        <v>2298.24131664017</v>
      </c>
      <c r="AC14" s="216">
        <v>2401.71959971091</v>
      </c>
      <c r="AD14" s="216">
        <v>2406.12277076095</v>
      </c>
      <c r="AE14" s="216">
        <v>2540.57715458982</v>
      </c>
      <c r="AF14" s="216">
        <v>2637.41050445353</v>
      </c>
      <c r="AG14" s="216">
        <v>2734.93818428834</v>
      </c>
      <c r="AH14" s="216">
        <v>2760.92990840562</v>
      </c>
      <c r="AI14" s="216">
        <v>2701.54397956753</v>
      </c>
      <c r="AJ14" s="216">
        <v>2994.4838987579</v>
      </c>
      <c r="AK14" s="216">
        <v>3007.75111419148</v>
      </c>
      <c r="AL14" s="216">
        <v>2859.48732387239</v>
      </c>
      <c r="AM14" s="216">
        <v>3006.6030514634</v>
      </c>
      <c r="AN14" s="216">
        <v>2901.21370065542</v>
      </c>
      <c r="AO14" s="216">
        <v>2994.574440051</v>
      </c>
      <c r="AP14" s="216">
        <v>2861.78673506904</v>
      </c>
      <c r="AQ14" s="216">
        <v>2905.8935862082</v>
      </c>
      <c r="AR14" s="216">
        <v>2965.44496256362</v>
      </c>
      <c r="AS14" s="216">
        <v>2802.66970889582</v>
      </c>
      <c r="AT14" s="216">
        <v>2886.87168334538</v>
      </c>
      <c r="AU14" s="216">
        <v>3022.47058359221</v>
      </c>
      <c r="AV14" s="216">
        <v>3098.37164976977</v>
      </c>
      <c r="AW14" s="216">
        <v>3116.03472887661</v>
      </c>
      <c r="AX14" s="216">
        <v>3292.93261334411</v>
      </c>
      <c r="AY14" s="216">
        <v>3229.66445265147</v>
      </c>
      <c r="AZ14" s="216">
        <v>3314.47056972059</v>
      </c>
      <c r="BA14" s="216">
        <v>3379.96377606666</v>
      </c>
      <c r="BB14" s="216">
        <v>3409.8450567097</v>
      </c>
      <c r="BC14" s="216">
        <v>3744.26330941751</v>
      </c>
      <c r="BD14" s="216">
        <v>3808.72734729258</v>
      </c>
      <c r="BE14" s="217">
        <v>3873.74767104546</v>
      </c>
      <c r="BF14" s="79">
        <v>0.0170714041263942</v>
      </c>
      <c r="BG14" s="79">
        <v>0.0280997187902736</v>
      </c>
      <c r="BH14" s="79">
        <v>0.186485182597433</v>
      </c>
    </row>
    <row r="15" spans="8:8">
      <c r="A15" s="54" t="s">
        <v>97</v>
      </c>
      <c r="B15" s="219">
        <v>12936.4233890975</v>
      </c>
      <c r="C15" s="219">
        <v>13584.8902782024</v>
      </c>
      <c r="D15" s="219">
        <v>14163.2080256014</v>
      </c>
      <c r="E15" s="219">
        <v>15101.168112084</v>
      </c>
      <c r="F15" s="219">
        <v>15927.0072344054</v>
      </c>
      <c r="G15" s="219">
        <v>16609.501740661</v>
      </c>
      <c r="H15" s="219">
        <v>17191.9060980869</v>
      </c>
      <c r="I15" s="219">
        <v>18479.2464011154</v>
      </c>
      <c r="J15" s="219">
        <v>19626.7424496439</v>
      </c>
      <c r="K15" s="219">
        <v>19069.4289376124</v>
      </c>
      <c r="L15" s="219">
        <v>18787.2148538941</v>
      </c>
      <c r="M15" s="219">
        <v>20029.2615140693</v>
      </c>
      <c r="N15" s="219">
        <v>21047.3271270582</v>
      </c>
      <c r="O15" s="219">
        <v>21640.4569821498</v>
      </c>
      <c r="P15" s="219">
        <v>21460.2266971082</v>
      </c>
      <c r="Q15" s="219">
        <v>20071.0367325746</v>
      </c>
      <c r="R15" s="219">
        <v>19128.9891985027</v>
      </c>
      <c r="S15" s="219">
        <v>18282.1079974544</v>
      </c>
      <c r="T15" s="219">
        <v>18107.5791131812</v>
      </c>
      <c r="U15" s="219">
        <v>18685.3088551551</v>
      </c>
      <c r="V15" s="219">
        <v>18782.2757570457</v>
      </c>
      <c r="W15" s="219">
        <v>19430.5231004895</v>
      </c>
      <c r="X15" s="219">
        <v>19924.57184647</v>
      </c>
      <c r="Y15" s="219">
        <v>20624.7328889635</v>
      </c>
      <c r="Z15" s="219">
        <v>20839.7986513151</v>
      </c>
      <c r="AA15" s="219">
        <v>20305.2901633043</v>
      </c>
      <c r="AB15" s="219">
        <v>20021.1535331346</v>
      </c>
      <c r="AC15" s="219">
        <v>20398.063758542</v>
      </c>
      <c r="AD15" s="219">
        <v>20628.5578715801</v>
      </c>
      <c r="AE15" s="219">
        <v>21251.474596656</v>
      </c>
      <c r="AF15" s="219">
        <v>21255.6897597883</v>
      </c>
      <c r="AG15" s="219">
        <v>21925.7383799882</v>
      </c>
      <c r="AH15" s="219">
        <v>22324.8866245055</v>
      </c>
      <c r="AI15" s="219">
        <v>22741.2388728972</v>
      </c>
      <c r="AJ15" s="219">
        <v>23391.8108133813</v>
      </c>
      <c r="AK15" s="219">
        <v>23608.1164265025</v>
      </c>
      <c r="AL15" s="219">
        <v>23598.0158885444</v>
      </c>
      <c r="AM15" s="219">
        <v>23704.6086735075</v>
      </c>
      <c r="AN15" s="219">
        <v>24050.7184921484</v>
      </c>
      <c r="AO15" s="219">
        <v>24874.2766178737</v>
      </c>
      <c r="AP15" s="219">
        <v>24891.2438688149</v>
      </c>
      <c r="AQ15" s="219">
        <v>24694.4066281762</v>
      </c>
      <c r="AR15" s="219">
        <v>24730.7207072471</v>
      </c>
      <c r="AS15" s="219">
        <v>23267.3808410068</v>
      </c>
      <c r="AT15" s="219">
        <v>22336.3735096284</v>
      </c>
      <c r="AU15" s="219">
        <v>22747.1480844283</v>
      </c>
      <c r="AV15" s="219">
        <v>22461.7079677856</v>
      </c>
      <c r="AW15" s="219">
        <v>22092.5939051439</v>
      </c>
      <c r="AX15" s="219">
        <v>22464.8964665148</v>
      </c>
      <c r="AY15" s="219">
        <v>22509.5336751183</v>
      </c>
      <c r="AZ15" s="219">
        <v>22905.6981192817</v>
      </c>
      <c r="BA15" s="219">
        <v>23024.520552438</v>
      </c>
      <c r="BB15" s="219">
        <v>23183.763761284</v>
      </c>
      <c r="BC15" s="219">
        <v>23783.5125426478</v>
      </c>
      <c r="BD15" s="219">
        <v>23710.3383363037</v>
      </c>
      <c r="BE15" s="219">
        <v>20772.4153581025</v>
      </c>
      <c r="BF15" s="82">
        <v>-0.123908943707603</v>
      </c>
      <c r="BG15" s="82">
        <v>0.00598732490410736</v>
      </c>
      <c r="BH15" s="82">
        <v>1.0</v>
      </c>
    </row>
    <row r="16" spans="8:8">
      <c r="B16" s="216"/>
      <c r="C16" s="216"/>
      <c r="D16" s="216"/>
      <c r="E16" s="216"/>
      <c r="F16" s="216"/>
      <c r="G16" s="216"/>
      <c r="H16" s="216"/>
      <c r="I16" s="216"/>
      <c r="J16" s="216"/>
      <c r="K16" s="216"/>
      <c r="L16" s="216"/>
      <c r="M16" s="216"/>
      <c r="N16" s="216"/>
      <c r="O16" s="216"/>
      <c r="P16" s="216"/>
      <c r="Q16" s="216"/>
      <c r="R16" s="216"/>
      <c r="S16" s="216"/>
      <c r="T16" s="216"/>
      <c r="U16" s="216"/>
      <c r="V16" s="216"/>
      <c r="W16" s="216"/>
      <c r="X16" s="216"/>
      <c r="Y16" s="216"/>
      <c r="Z16" s="216"/>
      <c r="AA16" s="216"/>
      <c r="AB16" s="216"/>
      <c r="AC16" s="216"/>
      <c r="AD16" s="216"/>
      <c r="AE16" s="216"/>
      <c r="AF16" s="216"/>
      <c r="AG16" s="216"/>
      <c r="AH16" s="216"/>
      <c r="AI16" s="216"/>
      <c r="AJ16" s="216"/>
      <c r="AK16" s="216"/>
      <c r="AL16" s="216"/>
      <c r="AM16" s="216"/>
      <c r="AN16" s="216"/>
      <c r="AO16" s="216"/>
      <c r="AP16" s="216"/>
      <c r="AQ16" s="216"/>
      <c r="AR16" s="216"/>
      <c r="AS16" s="216"/>
      <c r="AT16" s="216"/>
      <c r="AU16" s="216"/>
      <c r="AV16" s="216"/>
      <c r="AW16" s="216"/>
      <c r="AX16" s="216"/>
      <c r="AY16" s="216"/>
      <c r="AZ16" s="216"/>
      <c r="BA16" s="216"/>
      <c r="BB16" s="216"/>
      <c r="BC16" s="216"/>
      <c r="BD16" s="216"/>
      <c r="BE16" s="217"/>
      <c r="BF16" s="79"/>
      <c r="BG16" s="79"/>
      <c r="BH16" s="79"/>
    </row>
    <row r="17" spans="8:8">
      <c r="A17" s="70" t="s">
        <v>348</v>
      </c>
      <c r="B17" s="216"/>
      <c r="C17" s="216"/>
      <c r="D17" s="216"/>
      <c r="E17" s="216"/>
      <c r="F17" s="216"/>
      <c r="G17" s="216"/>
      <c r="H17" s="216"/>
      <c r="I17" s="216"/>
      <c r="J17" s="216"/>
      <c r="K17" s="216"/>
      <c r="L17" s="216"/>
      <c r="M17" s="216"/>
      <c r="N17" s="216"/>
      <c r="O17" s="216"/>
      <c r="P17" s="216"/>
      <c r="Q17" s="216"/>
      <c r="R17" s="216"/>
      <c r="S17" s="216"/>
      <c r="T17" s="216"/>
      <c r="U17" s="216"/>
      <c r="V17" s="216"/>
      <c r="W17" s="216"/>
      <c r="X17" s="216"/>
      <c r="Y17" s="216"/>
      <c r="Z17" s="216"/>
      <c r="AA17" s="216"/>
      <c r="AB17" s="216"/>
      <c r="AC17" s="216"/>
      <c r="AD17" s="216"/>
      <c r="AE17" s="216"/>
      <c r="AF17" s="216"/>
      <c r="AG17" s="216"/>
      <c r="AH17" s="216"/>
      <c r="AI17" s="216"/>
      <c r="AJ17" s="216"/>
      <c r="AK17" s="216"/>
      <c r="AL17" s="216"/>
      <c r="AM17" s="216"/>
      <c r="AN17" s="216"/>
      <c r="AO17" s="216"/>
      <c r="AP17" s="216"/>
      <c r="AQ17" s="216"/>
      <c r="AR17" s="216"/>
      <c r="AS17" s="216"/>
      <c r="AT17" s="216"/>
      <c r="AU17" s="216"/>
      <c r="AV17" s="216"/>
      <c r="AW17" s="216"/>
      <c r="AX17" s="216"/>
      <c r="AY17" s="216"/>
      <c r="AZ17" s="216"/>
      <c r="BA17" s="216"/>
      <c r="BB17" s="216"/>
      <c r="BC17" s="216"/>
      <c r="BD17" s="216"/>
      <c r="BE17" s="217"/>
      <c r="BF17" s="79"/>
      <c r="BG17" s="79"/>
      <c r="BH17" s="79"/>
    </row>
    <row r="18" spans="8:8">
      <c r="A18" s="218" t="s">
        <v>339</v>
      </c>
      <c r="B18" s="216">
        <v>4712.88</v>
      </c>
      <c r="C18" s="216">
        <v>4913.373</v>
      </c>
      <c r="D18" s="216">
        <v>5048.458</v>
      </c>
      <c r="E18" s="216">
        <v>5344.265</v>
      </c>
      <c r="F18" s="216">
        <v>5596.017</v>
      </c>
      <c r="G18" s="216">
        <v>5839.047</v>
      </c>
      <c r="H18" s="216">
        <v>6063.452</v>
      </c>
      <c r="I18" s="216">
        <v>6422.686</v>
      </c>
      <c r="J18" s="216">
        <v>6719.69</v>
      </c>
      <c r="K18" s="216">
        <v>6581.896</v>
      </c>
      <c r="L18" s="216">
        <v>6713.14</v>
      </c>
      <c r="M18" s="216">
        <v>7014.197</v>
      </c>
      <c r="N18" s="216">
        <v>7214.992</v>
      </c>
      <c r="O18" s="216">
        <v>7655.761014</v>
      </c>
      <c r="P18" s="216">
        <v>7310.170425</v>
      </c>
      <c r="Q18" s="216">
        <v>6860.563038</v>
      </c>
      <c r="R18" s="216">
        <v>6718.96646536986</v>
      </c>
      <c r="S18" s="216">
        <v>6626.16756194521</v>
      </c>
      <c r="T18" s="216">
        <v>6721.44142494521</v>
      </c>
      <c r="U18" s="216">
        <v>6824.99857960109</v>
      </c>
      <c r="V18" s="216">
        <v>6878.23013694521</v>
      </c>
      <c r="W18" s="216">
        <v>7096.38082191781</v>
      </c>
      <c r="X18" s="216">
        <v>7345.12602739726</v>
      </c>
      <c r="Y18" s="216">
        <v>7516.87704918033</v>
      </c>
      <c r="Z18" s="216">
        <v>7586.34794520548</v>
      </c>
      <c r="AA18" s="216">
        <v>7420.25304383562</v>
      </c>
      <c r="AB18" s="216">
        <v>7296.15261369863</v>
      </c>
      <c r="AC18" s="216">
        <v>7461.4564125683</v>
      </c>
      <c r="AD18" s="216">
        <v>7605.16438356164</v>
      </c>
      <c r="AE18" s="216">
        <v>7749.24931506849</v>
      </c>
      <c r="AF18" s="216">
        <v>7917.51506849315</v>
      </c>
      <c r="AG18" s="216">
        <v>8099.59289617486</v>
      </c>
      <c r="AH18" s="216">
        <v>8241.40547945206</v>
      </c>
      <c r="AI18" s="216">
        <v>8489.21369863014</v>
      </c>
      <c r="AJ18" s="216">
        <v>8623.53150684932</v>
      </c>
      <c r="AK18" s="216">
        <v>8705.62568306011</v>
      </c>
      <c r="AL18" s="216">
        <v>8776.48219178082</v>
      </c>
      <c r="AM18" s="216">
        <v>9039.1095890411</v>
      </c>
      <c r="AN18" s="216">
        <v>9091.00273972603</v>
      </c>
      <c r="AO18" s="216">
        <v>9287.15300546448</v>
      </c>
      <c r="AP18" s="216">
        <v>9282.96438356164</v>
      </c>
      <c r="AQ18" s="216">
        <v>9241.77808219178</v>
      </c>
      <c r="AR18" s="216">
        <v>9148.24657534247</v>
      </c>
      <c r="AS18" s="216">
        <v>8623.08196994535</v>
      </c>
      <c r="AT18" s="216">
        <v>8536.90959452055</v>
      </c>
      <c r="AU18" s="216">
        <v>8424.52688767123</v>
      </c>
      <c r="AV18" s="216">
        <v>8180.7954739726</v>
      </c>
      <c r="AW18" s="216">
        <v>8094.10816939891</v>
      </c>
      <c r="AX18" s="216">
        <v>8263.17371780822</v>
      </c>
      <c r="AY18" s="216">
        <v>8286.6310739726</v>
      </c>
      <c r="AZ18" s="216">
        <v>8503.36178630137</v>
      </c>
      <c r="BA18" s="216">
        <v>8612.74502185792</v>
      </c>
      <c r="BB18" s="216">
        <v>8620.62621643836</v>
      </c>
      <c r="BC18" s="216">
        <v>8633.0334630137</v>
      </c>
      <c r="BD18" s="216">
        <v>8579.2512</v>
      </c>
      <c r="BE18" s="217">
        <v>7407.0591557377</v>
      </c>
      <c r="BF18" s="79">
        <v>-0.13663104354169</v>
      </c>
      <c r="BG18" s="79">
        <v>4.94879295755757E-4</v>
      </c>
      <c r="BH18" s="79">
        <v>0.431203347415349</v>
      </c>
    </row>
    <row r="19" spans="8:8">
      <c r="A19" s="218" t="s">
        <v>340</v>
      </c>
      <c r="B19" s="216">
        <v>0.0</v>
      </c>
      <c r="C19" s="216">
        <v>0.0</v>
      </c>
      <c r="D19" s="216">
        <v>0.0</v>
      </c>
      <c r="E19" s="216">
        <v>0.0</v>
      </c>
      <c r="F19" s="216">
        <v>0.0</v>
      </c>
      <c r="G19" s="216">
        <v>0.0</v>
      </c>
      <c r="H19" s="216">
        <v>0.0</v>
      </c>
      <c r="I19" s="216">
        <v>0.0</v>
      </c>
      <c r="J19" s="216">
        <v>0.0</v>
      </c>
      <c r="K19" s="216">
        <v>0.0</v>
      </c>
      <c r="L19" s="216">
        <v>0.0</v>
      </c>
      <c r="M19" s="216">
        <v>0.0</v>
      </c>
      <c r="N19" s="216">
        <v>0.0</v>
      </c>
      <c r="O19" s="216">
        <v>0.0</v>
      </c>
      <c r="P19" s="216">
        <v>0.0</v>
      </c>
      <c r="Q19" s="216">
        <v>6613.372</v>
      </c>
      <c r="R19" s="216">
        <v>6488.98630136986</v>
      </c>
      <c r="S19" s="216">
        <v>6461.12054794521</v>
      </c>
      <c r="T19" s="216">
        <v>6573.32054794521</v>
      </c>
      <c r="U19" s="216">
        <v>6681.25683060109</v>
      </c>
      <c r="V19" s="216">
        <v>6755.12054794521</v>
      </c>
      <c r="W19" s="216">
        <v>6918.16164383562</v>
      </c>
      <c r="X19" s="216">
        <v>7163.50410958904</v>
      </c>
      <c r="Y19" s="216">
        <v>7331.75136612022</v>
      </c>
      <c r="Z19" s="216">
        <v>7383.48767123288</v>
      </c>
      <c r="AA19" s="216">
        <v>7238.68318082192</v>
      </c>
      <c r="AB19" s="216">
        <v>7140.08686027397</v>
      </c>
      <c r="AC19" s="216">
        <v>7265.11488251366</v>
      </c>
      <c r="AD19" s="216">
        <v>7422.13698630137</v>
      </c>
      <c r="AE19" s="216">
        <v>7541.29589041096</v>
      </c>
      <c r="AF19" s="216">
        <v>7722.80821917808</v>
      </c>
      <c r="AG19" s="216">
        <v>7850.0519125683</v>
      </c>
      <c r="AH19" s="216">
        <v>7961.38904109589</v>
      </c>
      <c r="AI19" s="216">
        <v>8184.3397260274</v>
      </c>
      <c r="AJ19" s="216">
        <v>8361.42191780822</v>
      </c>
      <c r="AK19" s="216">
        <v>8386.20491803278</v>
      </c>
      <c r="AL19" s="216">
        <v>8518.73698630137</v>
      </c>
      <c r="AM19" s="216">
        <v>8734.98630136986</v>
      </c>
      <c r="AN19" s="216">
        <v>8771.00821917808</v>
      </c>
      <c r="AO19" s="216">
        <v>8896.98087431694</v>
      </c>
      <c r="AP19" s="216">
        <v>8918.22465753425</v>
      </c>
      <c r="AQ19" s="216">
        <v>8913.48493150685</v>
      </c>
      <c r="AR19" s="216">
        <v>8854.61643835616</v>
      </c>
      <c r="AS19" s="216">
        <v>8374.65300819672</v>
      </c>
      <c r="AT19" s="216">
        <v>8290.56986849315</v>
      </c>
      <c r="AU19" s="216">
        <v>8168.42277808219</v>
      </c>
      <c r="AV19" s="216">
        <v>7926.38999452055</v>
      </c>
      <c r="AW19" s="216">
        <v>7857.78576502732</v>
      </c>
      <c r="AX19" s="216">
        <v>7992.83673150685</v>
      </c>
      <c r="AY19" s="216">
        <v>8055.56806027397</v>
      </c>
      <c r="AZ19" s="216">
        <v>8279.89329315068</v>
      </c>
      <c r="BA19" s="216">
        <v>8394.07015846994</v>
      </c>
      <c r="BB19" s="216">
        <v>8392.91936712329</v>
      </c>
      <c r="BC19" s="216">
        <v>8399.63072328767</v>
      </c>
      <c r="BD19" s="216">
        <v>8372.15804931507</v>
      </c>
      <c r="BE19" s="217">
        <v>7222.40615027322</v>
      </c>
      <c r="BF19" s="79">
        <v>-0.137330410184493</v>
      </c>
      <c r="BG19" s="79">
        <v>9.79777095037271E-4</v>
      </c>
      <c r="BH19" s="79">
        <v>0.420453737834479</v>
      </c>
    </row>
    <row r="20" spans="8:8">
      <c r="A20" s="218" t="s">
        <v>341</v>
      </c>
      <c r="B20" s="216">
        <v>0.0</v>
      </c>
      <c r="C20" s="216">
        <v>0.0</v>
      </c>
      <c r="D20" s="216">
        <v>0.0</v>
      </c>
      <c r="E20" s="216">
        <v>0.0</v>
      </c>
      <c r="F20" s="216">
        <v>0.0</v>
      </c>
      <c r="G20" s="216">
        <v>0.0</v>
      </c>
      <c r="H20" s="216">
        <v>0.0</v>
      </c>
      <c r="I20" s="216">
        <v>0.0</v>
      </c>
      <c r="J20" s="216">
        <v>0.0</v>
      </c>
      <c r="K20" s="216">
        <v>0.0</v>
      </c>
      <c r="L20" s="216">
        <v>0.0</v>
      </c>
      <c r="M20" s="216">
        <v>0.0</v>
      </c>
      <c r="N20" s="216">
        <v>0.0</v>
      </c>
      <c r="O20" s="216">
        <v>0.0</v>
      </c>
      <c r="P20" s="216">
        <v>0.0</v>
      </c>
      <c r="Q20" s="216">
        <v>247.191038</v>
      </c>
      <c r="R20" s="216">
        <v>229.980164</v>
      </c>
      <c r="S20" s="216">
        <v>165.047014</v>
      </c>
      <c r="T20" s="216">
        <v>148.120877</v>
      </c>
      <c r="U20" s="216">
        <v>143.741749</v>
      </c>
      <c r="V20" s="216">
        <v>123.109589</v>
      </c>
      <c r="W20" s="216">
        <v>178.219178082192</v>
      </c>
      <c r="X20" s="216">
        <v>181.621917808219</v>
      </c>
      <c r="Y20" s="216">
        <v>185.125683060109</v>
      </c>
      <c r="Z20" s="216">
        <v>202.860273972603</v>
      </c>
      <c r="AA20" s="216">
        <v>181.569863013699</v>
      </c>
      <c r="AB20" s="216">
        <v>156.065753424658</v>
      </c>
      <c r="AC20" s="216">
        <v>196.341530054645</v>
      </c>
      <c r="AD20" s="216">
        <v>183.027397260274</v>
      </c>
      <c r="AE20" s="216">
        <v>207.953424657534</v>
      </c>
      <c r="AF20" s="216">
        <v>194.706849315069</v>
      </c>
      <c r="AG20" s="216">
        <v>249.540983606557</v>
      </c>
      <c r="AH20" s="216">
        <v>280.016438356164</v>
      </c>
      <c r="AI20" s="216">
        <v>304.87397260274</v>
      </c>
      <c r="AJ20" s="216">
        <v>262.109589041096</v>
      </c>
      <c r="AK20" s="216">
        <v>319.420765027322</v>
      </c>
      <c r="AL20" s="216">
        <v>257.745205479452</v>
      </c>
      <c r="AM20" s="216">
        <v>304.123287671233</v>
      </c>
      <c r="AN20" s="216">
        <v>319.994520547945</v>
      </c>
      <c r="AO20" s="216">
        <v>390.172131147541</v>
      </c>
      <c r="AP20" s="216">
        <v>364.739726027397</v>
      </c>
      <c r="AQ20" s="216">
        <v>328.293150684932</v>
      </c>
      <c r="AR20" s="216">
        <v>293.630136986301</v>
      </c>
      <c r="AS20" s="216">
        <v>248.428961748634</v>
      </c>
      <c r="AT20" s="216">
        <v>246.339726027397</v>
      </c>
      <c r="AU20" s="216">
        <v>256.104109589041</v>
      </c>
      <c r="AV20" s="216">
        <v>254.405479452055</v>
      </c>
      <c r="AW20" s="216">
        <v>236.322404371585</v>
      </c>
      <c r="AX20" s="216">
        <v>270.33698630137</v>
      </c>
      <c r="AY20" s="216">
        <v>231.06301369863</v>
      </c>
      <c r="AZ20" s="216">
        <v>223.468493150685</v>
      </c>
      <c r="BA20" s="216">
        <v>218.674863387978</v>
      </c>
      <c r="BB20" s="216">
        <v>227.706849315069</v>
      </c>
      <c r="BC20" s="216">
        <v>233.402739726027</v>
      </c>
      <c r="BD20" s="216">
        <v>207.093150684932</v>
      </c>
      <c r="BE20" s="217">
        <v>184.653005464481</v>
      </c>
      <c r="BF20" s="79">
        <v>-0.108357737309191</v>
      </c>
      <c r="BG20" s="79">
        <v>-0.0172045704649867</v>
      </c>
      <c r="BH20" s="79">
        <v>0.01074960958087</v>
      </c>
    </row>
    <row r="21" spans="8:8">
      <c r="A21" s="218" t="s">
        <v>342</v>
      </c>
      <c r="B21" s="216">
        <v>2994.598</v>
      </c>
      <c r="C21" s="216">
        <v>3131.187</v>
      </c>
      <c r="D21" s="216">
        <v>3339.723</v>
      </c>
      <c r="E21" s="216">
        <v>3625.279</v>
      </c>
      <c r="F21" s="216">
        <v>3732.496</v>
      </c>
      <c r="G21" s="216">
        <v>3770.309</v>
      </c>
      <c r="H21" s="216">
        <v>3920.428</v>
      </c>
      <c r="I21" s="216">
        <v>4192.49</v>
      </c>
      <c r="J21" s="216">
        <v>4367.824</v>
      </c>
      <c r="K21" s="216">
        <v>4117.447</v>
      </c>
      <c r="L21" s="216">
        <v>4010.551</v>
      </c>
      <c r="M21" s="216">
        <v>4289.543</v>
      </c>
      <c r="N21" s="216">
        <v>4565.882</v>
      </c>
      <c r="O21" s="216">
        <v>4663.704</v>
      </c>
      <c r="P21" s="216">
        <v>4574.589</v>
      </c>
      <c r="Q21" s="216">
        <v>4091.997</v>
      </c>
      <c r="R21" s="216">
        <v>3963.01</v>
      </c>
      <c r="S21" s="216">
        <v>3812.081</v>
      </c>
      <c r="T21" s="216">
        <v>3863.183</v>
      </c>
      <c r="U21" s="216">
        <v>4135.596</v>
      </c>
      <c r="V21" s="216">
        <v>4200.264</v>
      </c>
      <c r="W21" s="216">
        <v>4602.25432876712</v>
      </c>
      <c r="X21" s="216">
        <v>4714.54864383562</v>
      </c>
      <c r="Y21" s="216">
        <v>4937.81846994535</v>
      </c>
      <c r="Z21" s="216">
        <v>4985.84547945206</v>
      </c>
      <c r="AA21" s="216">
        <v>4938.867</v>
      </c>
      <c r="AB21" s="216">
        <v>4826.39716438356</v>
      </c>
      <c r="AC21" s="216">
        <v>4855.17724590164</v>
      </c>
      <c r="AD21" s="216">
        <v>4955.77187671233</v>
      </c>
      <c r="AE21" s="216">
        <v>5131.12101369863</v>
      </c>
      <c r="AF21" s="216">
        <v>5149.08501369863</v>
      </c>
      <c r="AG21" s="216">
        <v>5345.17257923497</v>
      </c>
      <c r="AH21" s="216">
        <v>5502.95639726027</v>
      </c>
      <c r="AI21" s="216">
        <v>5544.39975342466</v>
      </c>
      <c r="AJ21" s="216">
        <v>5697.48445205479</v>
      </c>
      <c r="AK21" s="216">
        <v>5851.60367213115</v>
      </c>
      <c r="AL21" s="216">
        <v>5882.52023561644</v>
      </c>
      <c r="AM21" s="216">
        <v>5726.80643561644</v>
      </c>
      <c r="AN21" s="216">
        <v>5884.97191780822</v>
      </c>
      <c r="AO21" s="216">
        <v>6114.19060655738</v>
      </c>
      <c r="AP21" s="216">
        <v>6191.80762191781</v>
      </c>
      <c r="AQ21" s="216">
        <v>6209.37303013699</v>
      </c>
      <c r="AR21" s="216">
        <v>6176.18978082192</v>
      </c>
      <c r="AS21" s="216">
        <v>5781.00341803279</v>
      </c>
      <c r="AT21" s="216">
        <v>5219.6840630137</v>
      </c>
      <c r="AU21" s="216">
        <v>5446.56063013699</v>
      </c>
      <c r="AV21" s="216">
        <v>5460.04901917808</v>
      </c>
      <c r="AW21" s="216">
        <v>5219.59785245902</v>
      </c>
      <c r="AX21" s="216">
        <v>5277.8719890411</v>
      </c>
      <c r="AY21" s="216">
        <v>5539.18088767123</v>
      </c>
      <c r="AZ21" s="216">
        <v>5559.12898630137</v>
      </c>
      <c r="BA21" s="216">
        <v>5467.72900273224</v>
      </c>
      <c r="BB21" s="216">
        <v>5612.62638630137</v>
      </c>
      <c r="BC21" s="216">
        <v>5845.32300273973</v>
      </c>
      <c r="BD21" s="216">
        <v>5844.4335369863</v>
      </c>
      <c r="BE21" s="217">
        <v>4841.17906283462</v>
      </c>
      <c r="BF21" s="79">
        <v>-0.171659831154315</v>
      </c>
      <c r="BG21" s="79">
        <v>0.0113694262180926</v>
      </c>
      <c r="BH21" s="79">
        <v>0.281830153295634</v>
      </c>
    </row>
    <row r="22" spans="8:8">
      <c r="A22" s="218" t="s">
        <v>343</v>
      </c>
      <c r="B22" s="216">
        <v>0.0</v>
      </c>
      <c r="C22" s="216">
        <v>0.0</v>
      </c>
      <c r="D22" s="216">
        <v>0.0</v>
      </c>
      <c r="E22" s="216">
        <v>0.0</v>
      </c>
      <c r="F22" s="216">
        <v>0.0</v>
      </c>
      <c r="G22" s="216">
        <v>0.0</v>
      </c>
      <c r="H22" s="216">
        <v>0.0</v>
      </c>
      <c r="I22" s="216">
        <v>0.0</v>
      </c>
      <c r="J22" s="216">
        <v>0.0</v>
      </c>
      <c r="K22" s="216">
        <v>0.0</v>
      </c>
      <c r="L22" s="216">
        <v>0.0</v>
      </c>
      <c r="M22" s="216">
        <v>0.0</v>
      </c>
      <c r="N22" s="216">
        <v>0.0</v>
      </c>
      <c r="O22" s="216">
        <v>0.0</v>
      </c>
      <c r="P22" s="216">
        <v>0.0</v>
      </c>
      <c r="Q22" s="216">
        <v>2866.052</v>
      </c>
      <c r="R22" s="216">
        <v>2828.701</v>
      </c>
      <c r="S22" s="216">
        <v>2670.863</v>
      </c>
      <c r="T22" s="216">
        <v>2690.21</v>
      </c>
      <c r="U22" s="216">
        <v>2844.858</v>
      </c>
      <c r="V22" s="216">
        <v>2868.02</v>
      </c>
      <c r="W22" s="216">
        <v>3196.6602739726</v>
      </c>
      <c r="X22" s="216">
        <v>3235.00547945205</v>
      </c>
      <c r="Y22" s="216">
        <v>3392.98633879781</v>
      </c>
      <c r="Z22" s="216">
        <v>3412.15068493151</v>
      </c>
      <c r="AA22" s="216">
        <v>3374.06849315069</v>
      </c>
      <c r="AB22" s="216">
        <v>3308.6602739726</v>
      </c>
      <c r="AC22" s="216">
        <v>3359.48360655738</v>
      </c>
      <c r="AD22" s="216">
        <v>3436.80547945205</v>
      </c>
      <c r="AE22" s="216">
        <v>3555.31780821918</v>
      </c>
      <c r="AF22" s="216">
        <v>3580.62191780822</v>
      </c>
      <c r="AG22" s="216">
        <v>3705.48360655738</v>
      </c>
      <c r="AH22" s="216">
        <v>3838.54794520548</v>
      </c>
      <c r="AI22" s="216">
        <v>3844.41095890411</v>
      </c>
      <c r="AJ22" s="216">
        <v>3951.94246575343</v>
      </c>
      <c r="AK22" s="216">
        <v>4058.92349726776</v>
      </c>
      <c r="AL22" s="216">
        <v>4154.78224931507</v>
      </c>
      <c r="AM22" s="216">
        <v>4069.8231890411</v>
      </c>
      <c r="AN22" s="216">
        <v>4252.50778082192</v>
      </c>
      <c r="AO22" s="216">
        <v>4419.90966666667</v>
      </c>
      <c r="AP22" s="216">
        <v>4443.00940273973</v>
      </c>
      <c r="AQ22" s="216">
        <v>4522.78483835616</v>
      </c>
      <c r="AR22" s="216">
        <v>4521.66405479452</v>
      </c>
      <c r="AS22" s="216">
        <v>4228.21990983607</v>
      </c>
      <c r="AT22" s="216">
        <v>3808.94611780822</v>
      </c>
      <c r="AU22" s="216">
        <v>3994.9828630137</v>
      </c>
      <c r="AV22" s="216">
        <v>4022.46492328767</v>
      </c>
      <c r="AW22" s="216">
        <v>3816.18889617486</v>
      </c>
      <c r="AX22" s="216">
        <v>3838.27672876712</v>
      </c>
      <c r="AY22" s="216">
        <v>4060.25562739726</v>
      </c>
      <c r="AZ22" s="216">
        <v>4004.50068493151</v>
      </c>
      <c r="BA22" s="216">
        <v>3844.83260382514</v>
      </c>
      <c r="BB22" s="216">
        <v>3925.27230410959</v>
      </c>
      <c r="BC22" s="216">
        <v>4132.89230410959</v>
      </c>
      <c r="BD22" s="216">
        <v>4094.27693424658</v>
      </c>
      <c r="BE22" s="217">
        <v>3755.63949999309</v>
      </c>
      <c r="BF22" s="79">
        <v>-0.0827099484700107</v>
      </c>
      <c r="BG22" s="79">
        <v>0.00724991303519396</v>
      </c>
      <c r="BH22" s="79">
        <v>0.218635262663977</v>
      </c>
    </row>
    <row r="23" spans="8:8">
      <c r="A23" s="218" t="s">
        <v>344</v>
      </c>
      <c r="B23" s="216">
        <v>0.0</v>
      </c>
      <c r="C23" s="216">
        <v>0.0</v>
      </c>
      <c r="D23" s="216">
        <v>0.0</v>
      </c>
      <c r="E23" s="216">
        <v>0.0</v>
      </c>
      <c r="F23" s="216">
        <v>0.0</v>
      </c>
      <c r="G23" s="216">
        <v>0.0</v>
      </c>
      <c r="H23" s="216">
        <v>0.0</v>
      </c>
      <c r="I23" s="216">
        <v>0.0</v>
      </c>
      <c r="J23" s="216">
        <v>0.0</v>
      </c>
      <c r="K23" s="216">
        <v>0.0</v>
      </c>
      <c r="L23" s="216">
        <v>0.0</v>
      </c>
      <c r="M23" s="216">
        <v>0.0</v>
      </c>
      <c r="N23" s="216">
        <v>0.0</v>
      </c>
      <c r="O23" s="216">
        <v>0.0</v>
      </c>
      <c r="P23" s="216">
        <v>0.0</v>
      </c>
      <c r="Q23" s="216">
        <v>1225.945</v>
      </c>
      <c r="R23" s="216">
        <v>1134.309</v>
      </c>
      <c r="S23" s="216">
        <v>1141.218</v>
      </c>
      <c r="T23" s="216">
        <v>1172.973</v>
      </c>
      <c r="U23" s="216">
        <v>1290.738</v>
      </c>
      <c r="V23" s="216">
        <v>1332.244</v>
      </c>
      <c r="W23" s="216">
        <v>1405.59405479452</v>
      </c>
      <c r="X23" s="216">
        <v>1479.54316438356</v>
      </c>
      <c r="Y23" s="216">
        <v>1544.83213114754</v>
      </c>
      <c r="Z23" s="216">
        <v>1573.69479452055</v>
      </c>
      <c r="AA23" s="216">
        <v>1564.79850684932</v>
      </c>
      <c r="AB23" s="216">
        <v>1517.73689041096</v>
      </c>
      <c r="AC23" s="216">
        <v>1495.69363934426</v>
      </c>
      <c r="AD23" s="216">
        <v>1518.96639726027</v>
      </c>
      <c r="AE23" s="216">
        <v>1575.80320547945</v>
      </c>
      <c r="AF23" s="216">
        <v>1568.46309589041</v>
      </c>
      <c r="AG23" s="216">
        <v>1639.6889726776</v>
      </c>
      <c r="AH23" s="216">
        <v>1664.40845205479</v>
      </c>
      <c r="AI23" s="216">
        <v>1699.98879452055</v>
      </c>
      <c r="AJ23" s="216">
        <v>1745.54198630137</v>
      </c>
      <c r="AK23" s="216">
        <v>1792.68017486339</v>
      </c>
      <c r="AL23" s="216">
        <v>1727.73798630137</v>
      </c>
      <c r="AM23" s="216">
        <v>1656.98324657534</v>
      </c>
      <c r="AN23" s="216">
        <v>1632.4641369863</v>
      </c>
      <c r="AO23" s="216">
        <v>1694.28093989071</v>
      </c>
      <c r="AP23" s="216">
        <v>1748.79821917808</v>
      </c>
      <c r="AQ23" s="216">
        <v>1686.58819178082</v>
      </c>
      <c r="AR23" s="216">
        <v>1654.5257260274</v>
      </c>
      <c r="AS23" s="216">
        <v>1552.78350819672</v>
      </c>
      <c r="AT23" s="216">
        <v>1410.73794520548</v>
      </c>
      <c r="AU23" s="216">
        <v>1451.57776712329</v>
      </c>
      <c r="AV23" s="216">
        <v>1437.58409589041</v>
      </c>
      <c r="AW23" s="216">
        <v>1403.40895628415</v>
      </c>
      <c r="AX23" s="216">
        <v>1439.59526027397</v>
      </c>
      <c r="AY23" s="216">
        <v>1478.92526027397</v>
      </c>
      <c r="AZ23" s="216">
        <v>1554.62830136986</v>
      </c>
      <c r="BA23" s="216">
        <v>1622.8963989071</v>
      </c>
      <c r="BB23" s="216">
        <v>1687.35408219178</v>
      </c>
      <c r="BC23" s="216">
        <v>1712.43069863014</v>
      </c>
      <c r="BD23" s="216">
        <v>1750.15660273973</v>
      </c>
      <c r="BE23" s="217">
        <v>1085.53956284153</v>
      </c>
      <c r="BF23" s="79">
        <v>-0.379747183113667</v>
      </c>
      <c r="BG23" s="79">
        <v>0.0217933132798911</v>
      </c>
      <c r="BH23" s="79">
        <v>0.0631948906316576</v>
      </c>
    </row>
    <row r="24" spans="8:8">
      <c r="A24" s="218" t="s">
        <v>345</v>
      </c>
      <c r="B24" s="216">
        <v>1608.249</v>
      </c>
      <c r="C24" s="216">
        <v>1716.247</v>
      </c>
      <c r="D24" s="216">
        <v>1785.986</v>
      </c>
      <c r="E24" s="216">
        <v>1825.79</v>
      </c>
      <c r="F24" s="216">
        <v>1977.874</v>
      </c>
      <c r="G24" s="216">
        <v>2203.529</v>
      </c>
      <c r="H24" s="216">
        <v>2296.014</v>
      </c>
      <c r="I24" s="216">
        <v>2529.09</v>
      </c>
      <c r="J24" s="216">
        <v>2822.403</v>
      </c>
      <c r="K24" s="216">
        <v>2638.948</v>
      </c>
      <c r="L24" s="216">
        <v>2461.841</v>
      </c>
      <c r="M24" s="216">
        <v>2800.951</v>
      </c>
      <c r="N24" s="216">
        <v>3071.033</v>
      </c>
      <c r="O24" s="216">
        <v>3022.556</v>
      </c>
      <c r="P24" s="216">
        <v>2826.184</v>
      </c>
      <c r="Q24" s="216">
        <v>2508.268</v>
      </c>
      <c r="R24" s="216">
        <v>2087.753</v>
      </c>
      <c r="S24" s="216">
        <v>1716.463</v>
      </c>
      <c r="T24" s="216">
        <v>1420.834</v>
      </c>
      <c r="U24" s="216">
        <v>1369.397</v>
      </c>
      <c r="V24" s="216">
        <v>1202.301</v>
      </c>
      <c r="W24" s="216">
        <v>1424.10410958904</v>
      </c>
      <c r="X24" s="216">
        <v>1263.67397260274</v>
      </c>
      <c r="Y24" s="216">
        <v>1381.57923497268</v>
      </c>
      <c r="Z24" s="216">
        <v>1365.56164383562</v>
      </c>
      <c r="AA24" s="216">
        <v>1223.69589041096</v>
      </c>
      <c r="AB24" s="216">
        <v>1147.23835616438</v>
      </c>
      <c r="AC24" s="216">
        <v>1079.36885245902</v>
      </c>
      <c r="AD24" s="216">
        <v>1061.50410958904</v>
      </c>
      <c r="AE24" s="216">
        <v>1003.0904109589</v>
      </c>
      <c r="AF24" s="216">
        <v>835.087671232877</v>
      </c>
      <c r="AG24" s="216">
        <v>831.005464480874</v>
      </c>
      <c r="AH24" s="216">
        <v>777.468493150685</v>
      </c>
      <c r="AI24" s="216">
        <v>869.224657534246</v>
      </c>
      <c r="AJ24" s="216">
        <v>814.043835616438</v>
      </c>
      <c r="AK24" s="216">
        <v>893.254098360656</v>
      </c>
      <c r="AL24" s="216">
        <v>793.830136986301</v>
      </c>
      <c r="AM24" s="216">
        <v>686.419178082192</v>
      </c>
      <c r="AN24" s="216">
        <v>763.235616438356</v>
      </c>
      <c r="AO24" s="216">
        <v>858.70218579235</v>
      </c>
      <c r="AP24" s="216">
        <v>913.928767123288</v>
      </c>
      <c r="AQ24" s="216">
        <v>683.317808219178</v>
      </c>
      <c r="AR24" s="216">
        <v>717.854794520548</v>
      </c>
      <c r="AS24" s="216">
        <v>618.401639344262</v>
      </c>
      <c r="AT24" s="216">
        <v>507.695890410959</v>
      </c>
      <c r="AU24" s="216">
        <v>532.413698630137</v>
      </c>
      <c r="AV24" s="216">
        <v>458.997260273973</v>
      </c>
      <c r="AW24" s="216">
        <v>367.281420765027</v>
      </c>
      <c r="AX24" s="216">
        <v>317.342465753425</v>
      </c>
      <c r="AY24" s="216">
        <v>256.060273972603</v>
      </c>
      <c r="AZ24" s="216">
        <v>258.243835616438</v>
      </c>
      <c r="BA24" s="216">
        <v>325.475409836066</v>
      </c>
      <c r="BB24" s="216">
        <v>341.032876712329</v>
      </c>
      <c r="BC24" s="216">
        <v>316.857534246575</v>
      </c>
      <c r="BD24" s="216">
        <v>274.961643835616</v>
      </c>
      <c r="BE24" s="217">
        <v>216.919743052031</v>
      </c>
      <c r="BF24" s="79">
        <v>-0.211090899712126</v>
      </c>
      <c r="BG24" s="79">
        <v>-0.0594825736912239</v>
      </c>
      <c r="BH24" s="79">
        <v>0.0126280238024098</v>
      </c>
    </row>
    <row r="25" spans="8:8">
      <c r="A25" s="218" t="s">
        <v>346</v>
      </c>
      <c r="B25" s="216">
        <v>2196.709</v>
      </c>
      <c r="C25" s="216">
        <v>2323.566</v>
      </c>
      <c r="D25" s="216">
        <v>2386.178</v>
      </c>
      <c r="E25" s="216">
        <v>2597.532</v>
      </c>
      <c r="F25" s="216">
        <v>2830.408</v>
      </c>
      <c r="G25" s="216">
        <v>2884.301</v>
      </c>
      <c r="H25" s="216">
        <v>2932.599</v>
      </c>
      <c r="I25" s="216">
        <v>3222.718</v>
      </c>
      <c r="J25" s="216">
        <v>3397.762</v>
      </c>
      <c r="K25" s="216">
        <v>3314.419</v>
      </c>
      <c r="L25" s="216">
        <v>3136.427</v>
      </c>
      <c r="M25" s="216">
        <v>3356.375</v>
      </c>
      <c r="N25" s="216">
        <v>3579.512</v>
      </c>
      <c r="O25" s="216">
        <v>3504.600986</v>
      </c>
      <c r="P25" s="216">
        <v>3801.596575</v>
      </c>
      <c r="Q25" s="216">
        <v>3595.032962</v>
      </c>
      <c r="R25" s="216">
        <v>3287.96519216438</v>
      </c>
      <c r="S25" s="216">
        <v>3141.00820517808</v>
      </c>
      <c r="T25" s="216">
        <v>3225.67619149315</v>
      </c>
      <c r="U25" s="216">
        <v>3395.62265537158</v>
      </c>
      <c r="V25" s="216">
        <v>3445.62217812329</v>
      </c>
      <c r="W25" s="216">
        <v>3157.88767123288</v>
      </c>
      <c r="X25" s="216">
        <v>3341.70136986301</v>
      </c>
      <c r="Y25" s="216">
        <v>3447.03825136612</v>
      </c>
      <c r="Z25" s="216">
        <v>3387.39726027397</v>
      </c>
      <c r="AA25" s="216">
        <v>3356.9095890411</v>
      </c>
      <c r="AB25" s="216">
        <v>3387.53698630137</v>
      </c>
      <c r="AC25" s="216">
        <v>3572.77868852459</v>
      </c>
      <c r="AD25" s="216">
        <v>3539.21095890411</v>
      </c>
      <c r="AE25" s="216">
        <v>3750.61917808219</v>
      </c>
      <c r="AF25" s="216">
        <v>3732.71232876712</v>
      </c>
      <c r="AG25" s="216">
        <v>3968.62568306011</v>
      </c>
      <c r="AH25" s="216">
        <v>4016.55890410959</v>
      </c>
      <c r="AI25" s="216">
        <v>3923.79178082192</v>
      </c>
      <c r="AJ25" s="216">
        <v>4290.1698630137</v>
      </c>
      <c r="AK25" s="216">
        <v>4143.03551912568</v>
      </c>
      <c r="AL25" s="216">
        <v>4081.65479452055</v>
      </c>
      <c r="AM25" s="216">
        <v>4172.67397260274</v>
      </c>
      <c r="AN25" s="216">
        <v>4109.07123287671</v>
      </c>
      <c r="AO25" s="216">
        <v>4238.27868852459</v>
      </c>
      <c r="AP25" s="216">
        <v>4142.78082191781</v>
      </c>
      <c r="AQ25" s="216">
        <v>4178.38082191781</v>
      </c>
      <c r="AR25" s="216">
        <v>4165.85205479452</v>
      </c>
      <c r="AS25" s="216">
        <v>3825.79781420765</v>
      </c>
      <c r="AT25" s="216">
        <v>3766.18082191781</v>
      </c>
      <c r="AU25" s="216">
        <v>3918.29315068493</v>
      </c>
      <c r="AV25" s="216">
        <v>3896.80821917808</v>
      </c>
      <c r="AW25" s="216">
        <v>3904.87158469945</v>
      </c>
      <c r="AX25" s="216">
        <v>4152.84657534247</v>
      </c>
      <c r="AY25" s="216">
        <v>4049.19726027397</v>
      </c>
      <c r="AZ25" s="216">
        <v>4203.67123287671</v>
      </c>
      <c r="BA25" s="216">
        <v>4216.35519125683</v>
      </c>
      <c r="BB25" s="216">
        <v>4303.25205479452</v>
      </c>
      <c r="BC25" s="216">
        <v>4651.53424657534</v>
      </c>
      <c r="BD25" s="216">
        <v>4776.72876712329</v>
      </c>
      <c r="BE25" s="217">
        <v>4712.48966132646</v>
      </c>
      <c r="BF25" s="79">
        <v>-0.0134483469605728</v>
      </c>
      <c r="BG25" s="79">
        <v>0.0240541960513176</v>
      </c>
      <c r="BH25" s="79">
        <v>0.274338475486607</v>
      </c>
    </row>
    <row r="26" spans="8:8">
      <c r="A26" s="218" t="s">
        <v>347</v>
      </c>
      <c r="B26" s="216">
        <v>0.0</v>
      </c>
      <c r="C26" s="216">
        <v>0.0</v>
      </c>
      <c r="D26" s="216">
        <v>0.0</v>
      </c>
      <c r="E26" s="216">
        <v>0.0</v>
      </c>
      <c r="F26" s="216">
        <v>0.0</v>
      </c>
      <c r="G26" s="216">
        <v>0.0</v>
      </c>
      <c r="H26" s="216">
        <v>0.0</v>
      </c>
      <c r="I26" s="216">
        <v>0.0</v>
      </c>
      <c r="J26" s="216">
        <v>0.0</v>
      </c>
      <c r="K26" s="216">
        <v>0.0</v>
      </c>
      <c r="L26" s="216">
        <v>0.0</v>
      </c>
      <c r="M26" s="216">
        <v>0.0</v>
      </c>
      <c r="N26" s="216">
        <v>0.0</v>
      </c>
      <c r="O26" s="216">
        <v>0.0</v>
      </c>
      <c r="P26" s="216">
        <v>0.0</v>
      </c>
      <c r="Q26" s="216">
        <v>1590.148</v>
      </c>
      <c r="R26" s="216">
        <v>1582.226</v>
      </c>
      <c r="S26" s="216">
        <v>1599.648</v>
      </c>
      <c r="T26" s="216">
        <v>1537.184</v>
      </c>
      <c r="U26" s="216">
        <v>1701.544</v>
      </c>
      <c r="V26" s="216">
        <v>1721.451</v>
      </c>
      <c r="W26" s="216">
        <v>1487.91506849315</v>
      </c>
      <c r="X26" s="216">
        <v>1589.75890410959</v>
      </c>
      <c r="Y26" s="216">
        <v>1630.06284153005</v>
      </c>
      <c r="Z26" s="216">
        <v>1635.5095890411</v>
      </c>
      <c r="AA26" s="216">
        <v>1532.17260273973</v>
      </c>
      <c r="AB26" s="216">
        <v>1666.38356164384</v>
      </c>
      <c r="AC26" s="216">
        <v>1725.99180327869</v>
      </c>
      <c r="AD26" s="216">
        <v>1710.6904109589</v>
      </c>
      <c r="AE26" s="216">
        <v>1852.81917808219</v>
      </c>
      <c r="AF26" s="216">
        <v>1876.79178082192</v>
      </c>
      <c r="AG26" s="216">
        <v>1993.54644808743</v>
      </c>
      <c r="AH26" s="216">
        <v>2024.77534246575</v>
      </c>
      <c r="AI26" s="216">
        <v>1938.5698630137</v>
      </c>
      <c r="AJ26" s="216">
        <v>2181.27123287671</v>
      </c>
      <c r="AK26" s="216">
        <v>2215.80601092896</v>
      </c>
      <c r="AL26" s="216">
        <v>2027.07671232877</v>
      </c>
      <c r="AM26" s="216">
        <v>2150.25753424658</v>
      </c>
      <c r="AN26" s="216">
        <v>2057.34246575343</v>
      </c>
      <c r="AO26" s="216">
        <v>2120.69672131148</v>
      </c>
      <c r="AP26" s="216">
        <v>2015.81095890411</v>
      </c>
      <c r="AQ26" s="216">
        <v>2041.27397260274</v>
      </c>
      <c r="AR26" s="216">
        <v>2074.68767123288</v>
      </c>
      <c r="AS26" s="216">
        <v>1942.34972677596</v>
      </c>
      <c r="AT26" s="216">
        <v>2040.34246575342</v>
      </c>
      <c r="AU26" s="216">
        <v>2161.80547945205</v>
      </c>
      <c r="AV26" s="216">
        <v>2212.07945205479</v>
      </c>
      <c r="AW26" s="216">
        <v>2239.03825136612</v>
      </c>
      <c r="AX26" s="216">
        <v>2441.36712328767</v>
      </c>
      <c r="AY26" s="216">
        <v>2384.0904109589</v>
      </c>
      <c r="AZ26" s="216">
        <v>2446.3698630137</v>
      </c>
      <c r="BA26" s="216">
        <v>2467.6693989071</v>
      </c>
      <c r="BB26" s="216">
        <v>2527.30410958904</v>
      </c>
      <c r="BC26" s="216">
        <v>2874.53698630137</v>
      </c>
      <c r="BD26" s="216">
        <v>2935.32602739726</v>
      </c>
      <c r="BE26" s="217">
        <v>2983.83536511565</v>
      </c>
      <c r="BF26" s="79">
        <v>0.0165260476232001</v>
      </c>
      <c r="BG26" s="79">
        <v>0.0370395693657957</v>
      </c>
      <c r="BH26" s="79">
        <v>0.173704539213448</v>
      </c>
    </row>
    <row r="27" spans="8:8">
      <c r="A27" s="220" t="s">
        <v>349</v>
      </c>
      <c r="B27" s="219">
        <v>11512.436</v>
      </c>
      <c r="C27" s="219">
        <v>12084.373</v>
      </c>
      <c r="D27" s="219">
        <v>12560.345</v>
      </c>
      <c r="E27" s="219">
        <v>13392.866</v>
      </c>
      <c r="F27" s="219">
        <v>14136.795</v>
      </c>
      <c r="G27" s="219">
        <v>14697.186</v>
      </c>
      <c r="H27" s="219">
        <v>15212.493</v>
      </c>
      <c r="I27" s="219">
        <v>16366.984</v>
      </c>
      <c r="J27" s="219">
        <v>17307.679</v>
      </c>
      <c r="K27" s="219">
        <v>16652.71</v>
      </c>
      <c r="L27" s="219">
        <v>16321.959</v>
      </c>
      <c r="M27" s="219">
        <v>17461.066</v>
      </c>
      <c r="N27" s="219">
        <v>18431.419</v>
      </c>
      <c r="O27" s="219">
        <v>18846.622</v>
      </c>
      <c r="P27" s="219">
        <v>18512.54</v>
      </c>
      <c r="Q27" s="219">
        <v>17055.861</v>
      </c>
      <c r="R27" s="219">
        <v>16057.6946575342</v>
      </c>
      <c r="S27" s="219">
        <v>15295.7197671233</v>
      </c>
      <c r="T27" s="219">
        <v>15231.1346164384</v>
      </c>
      <c r="U27" s="219">
        <v>15725.6142349727</v>
      </c>
      <c r="V27" s="219">
        <v>15726.4173150685</v>
      </c>
      <c r="W27" s="219">
        <v>16280.6269315069</v>
      </c>
      <c r="X27" s="219">
        <v>16665.0500136986</v>
      </c>
      <c r="Y27" s="219">
        <v>17283.3130054645</v>
      </c>
      <c r="Z27" s="219">
        <v>17325.1523287671</v>
      </c>
      <c r="AA27" s="219">
        <v>16939.7255232877</v>
      </c>
      <c r="AB27" s="219">
        <v>16657.3251205479</v>
      </c>
      <c r="AC27" s="219">
        <v>16968.7811994536</v>
      </c>
      <c r="AD27" s="219">
        <v>17161.6513287671</v>
      </c>
      <c r="AE27" s="219">
        <v>17634.0799178082</v>
      </c>
      <c r="AF27" s="219">
        <v>17634.4000821918</v>
      </c>
      <c r="AG27" s="219">
        <v>18244.3966229508</v>
      </c>
      <c r="AH27" s="219">
        <v>18538.3892739726</v>
      </c>
      <c r="AI27" s="219">
        <v>18826.629890411</v>
      </c>
      <c r="AJ27" s="219">
        <v>19425.2296575342</v>
      </c>
      <c r="AK27" s="219">
        <v>19593.5189726776</v>
      </c>
      <c r="AL27" s="219">
        <v>19534.4873589041</v>
      </c>
      <c r="AM27" s="219">
        <v>19625.0091753425</v>
      </c>
      <c r="AN27" s="219">
        <v>19848.2815068493</v>
      </c>
      <c r="AO27" s="219">
        <v>20498.3244863388</v>
      </c>
      <c r="AP27" s="219">
        <v>20531.4815945205</v>
      </c>
      <c r="AQ27" s="219">
        <v>20312.8497424658</v>
      </c>
      <c r="AR27" s="219">
        <v>20208.1432054794</v>
      </c>
      <c r="AS27" s="219">
        <v>18848.2848415301</v>
      </c>
      <c r="AT27" s="219">
        <v>18030.470369863</v>
      </c>
      <c r="AU27" s="219">
        <v>18321.7943671233</v>
      </c>
      <c r="AV27" s="219">
        <v>17996.6499726027</v>
      </c>
      <c r="AW27" s="219">
        <v>17585.8590273224</v>
      </c>
      <c r="AX27" s="219">
        <v>18011.2347479452</v>
      </c>
      <c r="AY27" s="219">
        <v>18131.0694958904</v>
      </c>
      <c r="AZ27" s="219">
        <v>18524.4058410959</v>
      </c>
      <c r="BA27" s="219">
        <v>18622.3046256831</v>
      </c>
      <c r="BB27" s="219">
        <v>18877.5375342466</v>
      </c>
      <c r="BC27" s="219">
        <v>19446.7482465753</v>
      </c>
      <c r="BD27" s="219">
        <v>19475.3751479452</v>
      </c>
      <c r="BE27" s="219">
        <v>17177.6476229508</v>
      </c>
      <c r="BF27" s="82">
        <v>-0.117981168914059</v>
      </c>
      <c r="BG27" s="82">
        <v>0.00773856204381951</v>
      </c>
      <c r="BH27" s="82">
        <v>1.0</v>
      </c>
    </row>
    <row r="28" spans="8:8">
      <c r="B28" s="216"/>
      <c r="C28" s="216"/>
      <c r="D28" s="216"/>
      <c r="E28" s="216"/>
      <c r="F28" s="216"/>
      <c r="G28" s="216"/>
      <c r="H28" s="216"/>
      <c r="I28" s="216"/>
      <c r="J28" s="216"/>
      <c r="K28" s="216"/>
      <c r="L28" s="216"/>
      <c r="M28" s="216"/>
      <c r="N28" s="216"/>
      <c r="O28" s="216"/>
      <c r="P28" s="216"/>
      <c r="Q28" s="216"/>
      <c r="R28" s="216"/>
      <c r="S28" s="216"/>
      <c r="T28" s="216"/>
      <c r="U28" s="216"/>
      <c r="V28" s="216"/>
      <c r="W28" s="216"/>
      <c r="X28" s="216"/>
      <c r="Y28" s="216"/>
      <c r="Z28" s="216"/>
      <c r="AA28" s="216"/>
      <c r="AB28" s="216"/>
      <c r="AC28" s="216"/>
      <c r="AD28" s="216"/>
      <c r="AE28" s="216"/>
      <c r="AF28" s="216"/>
      <c r="AG28" s="216"/>
      <c r="AH28" s="216"/>
      <c r="AI28" s="216"/>
      <c r="AJ28" s="216"/>
      <c r="AK28" s="216"/>
      <c r="AL28" s="216"/>
      <c r="AM28" s="216"/>
      <c r="AN28" s="216"/>
      <c r="AO28" s="216"/>
      <c r="AP28" s="216"/>
      <c r="AQ28" s="216"/>
      <c r="AR28" s="216"/>
      <c r="AS28" s="216"/>
      <c r="AT28" s="216"/>
      <c r="AU28" s="216"/>
      <c r="AV28" s="216"/>
      <c r="AW28" s="216"/>
      <c r="AX28" s="216"/>
      <c r="AY28" s="216"/>
      <c r="AZ28" s="216"/>
      <c r="BA28" s="216"/>
      <c r="BB28" s="216"/>
      <c r="BC28" s="216"/>
      <c r="BD28" s="216"/>
      <c r="BE28" s="217"/>
      <c r="BF28" s="79"/>
      <c r="BG28" s="79"/>
      <c r="BH28" s="79"/>
    </row>
    <row r="29" spans="8:8">
      <c r="A29" s="70" t="s">
        <v>350</v>
      </c>
      <c r="B29" s="216"/>
      <c r="C29" s="216"/>
      <c r="D29" s="216"/>
      <c r="E29" s="216"/>
      <c r="F29" s="216"/>
      <c r="G29" s="216"/>
      <c r="H29" s="216"/>
      <c r="I29" s="216"/>
      <c r="J29" s="216"/>
      <c r="K29" s="216"/>
      <c r="L29" s="216"/>
      <c r="M29" s="216"/>
      <c r="N29" s="216"/>
      <c r="O29" s="216"/>
      <c r="P29" s="216"/>
      <c r="Q29" s="216"/>
      <c r="R29" s="216"/>
      <c r="S29" s="216"/>
      <c r="T29" s="216"/>
      <c r="U29" s="216"/>
      <c r="V29" s="216"/>
      <c r="W29" s="216"/>
      <c r="X29" s="216"/>
      <c r="Y29" s="216"/>
      <c r="Z29" s="216"/>
      <c r="AA29" s="216"/>
      <c r="AB29" s="216"/>
      <c r="AC29" s="216"/>
      <c r="AD29" s="216"/>
      <c r="AE29" s="216"/>
      <c r="AF29" s="216"/>
      <c r="AG29" s="216"/>
      <c r="AH29" s="216"/>
      <c r="AI29" s="216"/>
      <c r="AJ29" s="216"/>
      <c r="AK29" s="216"/>
      <c r="AL29" s="216"/>
      <c r="AM29" s="216"/>
      <c r="AN29" s="216"/>
      <c r="AO29" s="216"/>
      <c r="AP29" s="216"/>
      <c r="AQ29" s="216"/>
      <c r="AR29" s="216"/>
      <c r="AS29" s="216"/>
      <c r="AT29" s="216"/>
      <c r="AU29" s="216"/>
      <c r="AV29" s="216"/>
      <c r="AW29" s="216"/>
      <c r="AX29" s="216"/>
      <c r="AY29" s="216"/>
      <c r="AZ29" s="216"/>
      <c r="BA29" s="216"/>
      <c r="BB29" s="216"/>
      <c r="BC29" s="216"/>
      <c r="BD29" s="216"/>
      <c r="BE29" s="217"/>
      <c r="BF29" s="79"/>
      <c r="BG29" s="79"/>
      <c r="BH29" s="79"/>
    </row>
    <row r="30" spans="8:8">
      <c r="A30" s="218" t="s">
        <v>339</v>
      </c>
      <c r="B30" s="216">
        <v>399.483262669607</v>
      </c>
      <c r="C30" s="216">
        <v>442.286452033012</v>
      </c>
      <c r="D30" s="216">
        <v>456.961719702679</v>
      </c>
      <c r="E30" s="216">
        <v>488.461921911458</v>
      </c>
      <c r="F30" s="216">
        <v>520.584761813547</v>
      </c>
      <c r="G30" s="216">
        <v>555.16062316054</v>
      </c>
      <c r="H30" s="216">
        <v>594.916549660815</v>
      </c>
      <c r="I30" s="216">
        <v>650.46235334644</v>
      </c>
      <c r="J30" s="216">
        <v>720.241793819882</v>
      </c>
      <c r="K30" s="216">
        <v>726.884186626603</v>
      </c>
      <c r="L30" s="216">
        <v>742.832827603891</v>
      </c>
      <c r="M30" s="216">
        <v>769.353966925674</v>
      </c>
      <c r="N30" s="216">
        <v>786.861256591795</v>
      </c>
      <c r="O30" s="216">
        <v>835.667167180884</v>
      </c>
      <c r="P30" s="216">
        <v>865.945324033632</v>
      </c>
      <c r="Q30" s="216">
        <v>855.391947660081</v>
      </c>
      <c r="R30" s="216">
        <v>872.195487949709</v>
      </c>
      <c r="S30" s="216">
        <v>853.467094352808</v>
      </c>
      <c r="T30" s="216">
        <v>829.806310835583</v>
      </c>
      <c r="U30" s="216">
        <v>815.014539444198</v>
      </c>
      <c r="V30" s="216">
        <v>823.063043288186</v>
      </c>
      <c r="W30" s="216">
        <v>852.968041281941</v>
      </c>
      <c r="X30" s="216">
        <v>879.336199099454</v>
      </c>
      <c r="Y30" s="216">
        <v>880.518160012012</v>
      </c>
      <c r="Z30" s="216">
        <v>895.05829656255</v>
      </c>
      <c r="AA30" s="216">
        <v>919.979728487244</v>
      </c>
      <c r="AB30" s="216">
        <v>950.562047142262</v>
      </c>
      <c r="AC30" s="216">
        <v>962.486611326578</v>
      </c>
      <c r="AD30" s="216">
        <v>1004.16632194386</v>
      </c>
      <c r="AE30" s="216">
        <v>1079.08890863618</v>
      </c>
      <c r="AF30" s="216">
        <v>1119.9238632281</v>
      </c>
      <c r="AG30" s="216">
        <v>1154.07806059603</v>
      </c>
      <c r="AH30" s="216">
        <v>1228.49440348944</v>
      </c>
      <c r="AI30" s="216">
        <v>1259.2536984975</v>
      </c>
      <c r="AJ30" s="216">
        <v>1320.74972173332</v>
      </c>
      <c r="AK30" s="216">
        <v>1232.98081866705</v>
      </c>
      <c r="AL30" s="216">
        <v>1224.20100314724</v>
      </c>
      <c r="AM30" s="216">
        <v>1192.31960606714</v>
      </c>
      <c r="AN30" s="216">
        <v>1175.08731081025</v>
      </c>
      <c r="AO30" s="216">
        <v>1172.38055976035</v>
      </c>
      <c r="AP30" s="216">
        <v>1227.68617301762</v>
      </c>
      <c r="AQ30" s="216">
        <v>1262.93899142132</v>
      </c>
      <c r="AR30" s="216">
        <v>1290.61082307368</v>
      </c>
      <c r="AS30" s="216">
        <v>1296.70473281389</v>
      </c>
      <c r="AT30" s="216">
        <v>1361.56033479744</v>
      </c>
      <c r="AU30" s="216">
        <v>1444.98690500842</v>
      </c>
      <c r="AV30" s="216">
        <v>1566.09294648784</v>
      </c>
      <c r="AW30" s="216">
        <v>1635.15540647546</v>
      </c>
      <c r="AX30" s="216">
        <v>1665.17127627625</v>
      </c>
      <c r="AY30" s="216">
        <v>1682.43110352654</v>
      </c>
      <c r="AZ30" s="216">
        <v>1655.60570140027</v>
      </c>
      <c r="BA30" s="216">
        <v>1669.5835065314</v>
      </c>
      <c r="BB30" s="216">
        <v>1696.23710686915</v>
      </c>
      <c r="BC30" s="216">
        <v>1592.81027864949</v>
      </c>
      <c r="BD30" s="216">
        <v>1556.5049694233</v>
      </c>
      <c r="BE30" s="217">
        <v>1308.73313699896</v>
      </c>
      <c r="BF30" s="79">
        <v>-0.159184735861229</v>
      </c>
      <c r="BG30" s="79">
        <v>0.0134710839796282</v>
      </c>
      <c r="BH30" s="79">
        <v>0.248159413134483</v>
      </c>
    </row>
    <row r="31" spans="8:8">
      <c r="A31" s="218" t="s">
        <v>340</v>
      </c>
      <c r="B31" s="216">
        <v>0.0</v>
      </c>
      <c r="C31" s="216">
        <v>0.0</v>
      </c>
      <c r="D31" s="216">
        <v>0.0</v>
      </c>
      <c r="E31" s="216">
        <v>0.0</v>
      </c>
      <c r="F31" s="216">
        <v>0.0</v>
      </c>
      <c r="G31" s="216">
        <v>0.0</v>
      </c>
      <c r="H31" s="216">
        <v>0.0</v>
      </c>
      <c r="I31" s="216">
        <v>0.0</v>
      </c>
      <c r="J31" s="216">
        <v>0.0</v>
      </c>
      <c r="K31" s="216">
        <v>0.0</v>
      </c>
      <c r="L31" s="216">
        <v>0.0</v>
      </c>
      <c r="M31" s="216">
        <v>0.0</v>
      </c>
      <c r="N31" s="216">
        <v>0.0</v>
      </c>
      <c r="O31" s="216">
        <v>0.0</v>
      </c>
      <c r="P31" s="216">
        <v>0.0</v>
      </c>
      <c r="Q31" s="216">
        <v>801.28156514642</v>
      </c>
      <c r="R31" s="216">
        <v>809.535761922312</v>
      </c>
      <c r="S31" s="216">
        <v>781.747916270616</v>
      </c>
      <c r="T31" s="216">
        <v>742.072612205446</v>
      </c>
      <c r="U31" s="216">
        <v>722.163719772067</v>
      </c>
      <c r="V31" s="216">
        <v>712.833180274487</v>
      </c>
      <c r="W31" s="216">
        <v>740.087493336736</v>
      </c>
      <c r="X31" s="216">
        <v>752.824966222742</v>
      </c>
      <c r="Y31" s="216">
        <v>747.205591706002</v>
      </c>
      <c r="Z31" s="216">
        <v>760.996104781728</v>
      </c>
      <c r="AA31" s="216">
        <v>780.218632596833</v>
      </c>
      <c r="AB31" s="216">
        <v>815.338976519691</v>
      </c>
      <c r="AC31" s="216">
        <v>822.425288428065</v>
      </c>
      <c r="AD31" s="216">
        <v>851.229355334196</v>
      </c>
      <c r="AE31" s="216">
        <v>908.810852169065</v>
      </c>
      <c r="AF31" s="216">
        <v>957.98481278064</v>
      </c>
      <c r="AG31" s="216">
        <v>999.533956527437</v>
      </c>
      <c r="AH31" s="216">
        <v>1040.00511987644</v>
      </c>
      <c r="AI31" s="216">
        <v>1075.77761822728</v>
      </c>
      <c r="AJ31" s="216">
        <v>1116.18755226428</v>
      </c>
      <c r="AK31" s="216">
        <v>1031.58803859614</v>
      </c>
      <c r="AL31" s="216">
        <v>1029.91089849441</v>
      </c>
      <c r="AM31" s="216">
        <v>1027.51598151774</v>
      </c>
      <c r="AN31" s="216">
        <v>1000.79372922315</v>
      </c>
      <c r="AO31" s="216">
        <v>993.192559836358</v>
      </c>
      <c r="AP31" s="216">
        <v>1045.57800446346</v>
      </c>
      <c r="AQ31" s="216">
        <v>1078.50755570108</v>
      </c>
      <c r="AR31" s="216">
        <v>1098.01373871534</v>
      </c>
      <c r="AS31" s="216">
        <v>1126.13080834025</v>
      </c>
      <c r="AT31" s="216">
        <v>1178.29189930997</v>
      </c>
      <c r="AU31" s="216">
        <v>1258.40213219388</v>
      </c>
      <c r="AV31" s="216">
        <v>1382.45524564109</v>
      </c>
      <c r="AW31" s="216">
        <v>1450.23548891899</v>
      </c>
      <c r="AX31" s="216">
        <v>1504.45934587062</v>
      </c>
      <c r="AY31" s="216">
        <v>1526.05428610217</v>
      </c>
      <c r="AZ31" s="216">
        <v>1488.07177545409</v>
      </c>
      <c r="BA31" s="216">
        <v>1515.58091513437</v>
      </c>
      <c r="BB31" s="216">
        <v>1525.29997844497</v>
      </c>
      <c r="BC31" s="216">
        <v>1442.96734077269</v>
      </c>
      <c r="BD31" s="216">
        <v>1377.03320387701</v>
      </c>
      <c r="BE31" s="217">
        <v>1152.84171037411</v>
      </c>
      <c r="BF31" s="79">
        <v>-0.162807616309973</v>
      </c>
      <c r="BG31" s="79">
        <v>0.0157086523997558</v>
      </c>
      <c r="BH31" s="79">
        <v>0.218599586268151</v>
      </c>
    </row>
    <row r="32" spans="8:8">
      <c r="A32" s="218" t="s">
        <v>341</v>
      </c>
      <c r="B32" s="216">
        <v>0.0</v>
      </c>
      <c r="C32" s="216">
        <v>0.0</v>
      </c>
      <c r="D32" s="216">
        <v>0.0</v>
      </c>
      <c r="E32" s="216">
        <v>0.0</v>
      </c>
      <c r="F32" s="216">
        <v>0.0</v>
      </c>
      <c r="G32" s="216">
        <v>0.0</v>
      </c>
      <c r="H32" s="216">
        <v>0.0</v>
      </c>
      <c r="I32" s="216">
        <v>0.0</v>
      </c>
      <c r="J32" s="216">
        <v>0.0</v>
      </c>
      <c r="K32" s="216">
        <v>0.0</v>
      </c>
      <c r="L32" s="216">
        <v>0.0</v>
      </c>
      <c r="M32" s="216">
        <v>0.0</v>
      </c>
      <c r="N32" s="216">
        <v>0.0</v>
      </c>
      <c r="O32" s="216">
        <v>0.0</v>
      </c>
      <c r="P32" s="216">
        <v>0.0</v>
      </c>
      <c r="Q32" s="216">
        <v>54.1103825136612</v>
      </c>
      <c r="R32" s="216">
        <v>62.6597260273973</v>
      </c>
      <c r="S32" s="216">
        <v>71.7191780821918</v>
      </c>
      <c r="T32" s="216">
        <v>87.733698630137</v>
      </c>
      <c r="U32" s="216">
        <v>92.8508196721312</v>
      </c>
      <c r="V32" s="216">
        <v>110.229863013699</v>
      </c>
      <c r="W32" s="216">
        <v>112.880547945205</v>
      </c>
      <c r="X32" s="216">
        <v>126.511232876712</v>
      </c>
      <c r="Y32" s="216">
        <v>133.312568306011</v>
      </c>
      <c r="Z32" s="216">
        <v>134.062191780822</v>
      </c>
      <c r="AA32" s="216">
        <v>139.761095890411</v>
      </c>
      <c r="AB32" s="216">
        <v>135.223070622572</v>
      </c>
      <c r="AC32" s="216">
        <v>140.061322898513</v>
      </c>
      <c r="AD32" s="216">
        <v>152.936966609665</v>
      </c>
      <c r="AE32" s="216">
        <v>170.278056467119</v>
      </c>
      <c r="AF32" s="216">
        <v>161.939050447456</v>
      </c>
      <c r="AG32" s="216">
        <v>154.544104068592</v>
      </c>
      <c r="AH32" s="216">
        <v>188.489283613006</v>
      </c>
      <c r="AI32" s="216">
        <v>183.476080270226</v>
      </c>
      <c r="AJ32" s="216">
        <v>204.562169469035</v>
      </c>
      <c r="AK32" s="216">
        <v>201.392780070915</v>
      </c>
      <c r="AL32" s="216">
        <v>194.29010465283</v>
      </c>
      <c r="AM32" s="216">
        <v>164.803624549402</v>
      </c>
      <c r="AN32" s="216">
        <v>174.2935815871</v>
      </c>
      <c r="AO32" s="216">
        <v>179.187999923992</v>
      </c>
      <c r="AP32" s="216">
        <v>182.108168554157</v>
      </c>
      <c r="AQ32" s="216">
        <v>184.431435720241</v>
      </c>
      <c r="AR32" s="216">
        <v>192.597084358341</v>
      </c>
      <c r="AS32" s="216">
        <v>170.573924473639</v>
      </c>
      <c r="AT32" s="216">
        <v>183.268435487479</v>
      </c>
      <c r="AU32" s="216">
        <v>186.584772814542</v>
      </c>
      <c r="AV32" s="216">
        <v>183.63770084675</v>
      </c>
      <c r="AW32" s="216">
        <v>184.919917556473</v>
      </c>
      <c r="AX32" s="216">
        <v>160.711930405628</v>
      </c>
      <c r="AY32" s="216">
        <v>156.376817424368</v>
      </c>
      <c r="AZ32" s="216">
        <v>167.533925946182</v>
      </c>
      <c r="BA32" s="216">
        <v>154.002591397032</v>
      </c>
      <c r="BB32" s="216">
        <v>170.937128424173</v>
      </c>
      <c r="BC32" s="216">
        <v>149.842937876794</v>
      </c>
      <c r="BD32" s="216">
        <v>179.47176554629</v>
      </c>
      <c r="BE32" s="217">
        <v>155.891426624852</v>
      </c>
      <c r="BF32" s="79">
        <v>-0.131387457239649</v>
      </c>
      <c r="BG32" s="79">
        <v>-0.00209121416746993</v>
      </c>
      <c r="BH32" s="79">
        <v>0.0295598268663319</v>
      </c>
    </row>
    <row r="33" spans="8:8">
      <c r="A33" s="218" t="s">
        <v>342</v>
      </c>
      <c r="B33" s="216">
        <v>430.760028122265</v>
      </c>
      <c r="C33" s="216">
        <v>444.69746522649</v>
      </c>
      <c r="D33" s="216">
        <v>464.723299414865</v>
      </c>
      <c r="E33" s="216">
        <v>494.105400599921</v>
      </c>
      <c r="F33" s="216">
        <v>533.882937219146</v>
      </c>
      <c r="G33" s="216">
        <v>570.750382279984</v>
      </c>
      <c r="H33" s="216">
        <v>609.865726960903</v>
      </c>
      <c r="I33" s="216">
        <v>651.922448310772</v>
      </c>
      <c r="J33" s="216">
        <v>706.628381530148</v>
      </c>
      <c r="K33" s="216">
        <v>759.708524770262</v>
      </c>
      <c r="L33" s="216">
        <v>788.770646743478</v>
      </c>
      <c r="M33" s="216">
        <v>830.673403460585</v>
      </c>
      <c r="N33" s="216">
        <v>891.457615634351</v>
      </c>
      <c r="O33" s="216">
        <v>942.204082189632</v>
      </c>
      <c r="P33" s="216">
        <v>991.450770259857</v>
      </c>
      <c r="Q33" s="216">
        <v>1037.01717401009</v>
      </c>
      <c r="R33" s="216">
        <v>1044.33806084865</v>
      </c>
      <c r="S33" s="216">
        <v>1048.89319635699</v>
      </c>
      <c r="T33" s="216">
        <v>1019.55485937351</v>
      </c>
      <c r="U33" s="216">
        <v>1026.47559487546</v>
      </c>
      <c r="V33" s="216">
        <v>1023.86538509143</v>
      </c>
      <c r="W33" s="216">
        <v>1095.33757693644</v>
      </c>
      <c r="X33" s="216">
        <v>1148.71469290265</v>
      </c>
      <c r="Y33" s="216">
        <v>1178.84701767839</v>
      </c>
      <c r="Z33" s="216">
        <v>1177.76110973644</v>
      </c>
      <c r="AA33" s="216">
        <v>1163.99781788186</v>
      </c>
      <c r="AB33" s="216">
        <v>1202.96446036549</v>
      </c>
      <c r="AC33" s="216">
        <v>1254.97482541063</v>
      </c>
      <c r="AD33" s="216">
        <v>1290.65265463463</v>
      </c>
      <c r="AE33" s="216">
        <v>1370.05467430664</v>
      </c>
      <c r="AF33" s="216">
        <v>1450.72897829328</v>
      </c>
      <c r="AG33" s="216">
        <v>1504.806655963</v>
      </c>
      <c r="AH33" s="216">
        <v>1601.51174713862</v>
      </c>
      <c r="AI33" s="216">
        <v>1679.4158660457</v>
      </c>
      <c r="AJ33" s="216">
        <v>1668.77054913505</v>
      </c>
      <c r="AK33" s="216">
        <v>1681.67905587393</v>
      </c>
      <c r="AL33" s="216">
        <v>1733.30324990957</v>
      </c>
      <c r="AM33" s="216">
        <v>1716.79736720515</v>
      </c>
      <c r="AN33" s="216">
        <v>1722.32394232962</v>
      </c>
      <c r="AO33" s="216">
        <v>1849.18639379904</v>
      </c>
      <c r="AP33" s="216">
        <v>1871.39090767521</v>
      </c>
      <c r="AQ33" s="216">
        <v>1906.50793681444</v>
      </c>
      <c r="AR33" s="216">
        <v>2094.05092374851</v>
      </c>
      <c r="AS33" s="216">
        <v>2142.09591578881</v>
      </c>
      <c r="AT33" s="216">
        <v>2112.55080552367</v>
      </c>
      <c r="AU33" s="216">
        <v>2299.13524796823</v>
      </c>
      <c r="AV33" s="216">
        <v>2403.7180202278</v>
      </c>
      <c r="AW33" s="216">
        <v>2515.60406574414</v>
      </c>
      <c r="AX33" s="216">
        <v>2628.27084634797</v>
      </c>
      <c r="AY33" s="216">
        <v>2639.01581997441</v>
      </c>
      <c r="AZ33" s="216">
        <v>2614.97401748029</v>
      </c>
      <c r="BA33" s="216">
        <v>2542.40517226807</v>
      </c>
      <c r="BB33" s="216">
        <v>2534.97955757806</v>
      </c>
      <c r="BC33" s="216">
        <v>2563.11109366163</v>
      </c>
      <c r="BD33" s="216">
        <v>2572.09719825007</v>
      </c>
      <c r="BE33" s="217">
        <v>2294.19731201208</v>
      </c>
      <c r="BF33" s="79">
        <v>-0.108044084192098</v>
      </c>
      <c r="BG33" s="79">
        <v>0.0198775251118934</v>
      </c>
      <c r="BH33" s="79">
        <v>0.435021199103388</v>
      </c>
    </row>
    <row r="34" spans="8:8">
      <c r="A34" s="218" t="s">
        <v>343</v>
      </c>
      <c r="B34" s="216">
        <v>0.0</v>
      </c>
      <c r="C34" s="216">
        <v>0.0</v>
      </c>
      <c r="D34" s="216">
        <v>0.0</v>
      </c>
      <c r="E34" s="216">
        <v>0.0</v>
      </c>
      <c r="F34" s="216">
        <v>0.0</v>
      </c>
      <c r="G34" s="216">
        <v>0.0</v>
      </c>
      <c r="H34" s="216">
        <v>0.0</v>
      </c>
      <c r="I34" s="216">
        <v>0.0</v>
      </c>
      <c r="J34" s="216">
        <v>0.0</v>
      </c>
      <c r="K34" s="216">
        <v>0.0</v>
      </c>
      <c r="L34" s="216">
        <v>0.0</v>
      </c>
      <c r="M34" s="216">
        <v>0.0</v>
      </c>
      <c r="N34" s="216">
        <v>0.0</v>
      </c>
      <c r="O34" s="216">
        <v>0.0</v>
      </c>
      <c r="P34" s="216">
        <v>0.0</v>
      </c>
      <c r="Q34" s="216">
        <v>834.019383457083</v>
      </c>
      <c r="R34" s="216">
        <v>835.57621355111</v>
      </c>
      <c r="S34" s="216">
        <v>848.618824488355</v>
      </c>
      <c r="T34" s="216">
        <v>825.257725464174</v>
      </c>
      <c r="U34" s="216">
        <v>838.412598070353</v>
      </c>
      <c r="V34" s="216">
        <v>830.419311008904</v>
      </c>
      <c r="W34" s="216">
        <v>884.043722267656</v>
      </c>
      <c r="X34" s="216">
        <v>930.535935425461</v>
      </c>
      <c r="Y34" s="216">
        <v>964.283603418921</v>
      </c>
      <c r="Z34" s="216">
        <v>972.598861025026</v>
      </c>
      <c r="AA34" s="216">
        <v>960.97303371776</v>
      </c>
      <c r="AB34" s="216">
        <v>1006.43333307896</v>
      </c>
      <c r="AC34" s="216">
        <v>1053.50135033603</v>
      </c>
      <c r="AD34" s="216">
        <v>1082.68087494513</v>
      </c>
      <c r="AE34" s="216">
        <v>1156.70531807758</v>
      </c>
      <c r="AF34" s="216">
        <v>1218.49799337029</v>
      </c>
      <c r="AG34" s="216">
        <v>1260.09653322209</v>
      </c>
      <c r="AH34" s="216">
        <v>1353.49883823484</v>
      </c>
      <c r="AI34" s="216">
        <v>1425.68818892043</v>
      </c>
      <c r="AJ34" s="216">
        <v>1420.41607931768</v>
      </c>
      <c r="AK34" s="216">
        <v>1430.89627401044</v>
      </c>
      <c r="AL34" s="216">
        <v>1486.00747589865</v>
      </c>
      <c r="AM34" s="216">
        <v>1492.55636058847</v>
      </c>
      <c r="AN34" s="216">
        <v>1507.865289125</v>
      </c>
      <c r="AO34" s="216">
        <v>1631.21741847766</v>
      </c>
      <c r="AP34" s="216">
        <v>1643.30787793016</v>
      </c>
      <c r="AQ34" s="216">
        <v>1676.85685364058</v>
      </c>
      <c r="AR34" s="216">
        <v>1849.58771399678</v>
      </c>
      <c r="AS34" s="216">
        <v>1894.45617858511</v>
      </c>
      <c r="AT34" s="216">
        <v>1865.1058744621</v>
      </c>
      <c r="AU34" s="216">
        <v>2028.72035691364</v>
      </c>
      <c r="AV34" s="216">
        <v>2120.01381514023</v>
      </c>
      <c r="AW34" s="216">
        <v>2218.55551710828</v>
      </c>
      <c r="AX34" s="216">
        <v>2325.55630784569</v>
      </c>
      <c r="AY34" s="216">
        <v>2317.46263465459</v>
      </c>
      <c r="AZ34" s="216">
        <v>2288.93088491877</v>
      </c>
      <c r="BA34" s="216">
        <v>2212.60142707823</v>
      </c>
      <c r="BB34" s="216">
        <v>2203.7345235661</v>
      </c>
      <c r="BC34" s="216">
        <v>2217.36975910042</v>
      </c>
      <c r="BD34" s="216">
        <v>2219.74278394364</v>
      </c>
      <c r="BE34" s="217">
        <v>2104.04342450149</v>
      </c>
      <c r="BF34" s="79">
        <v>-0.052122867693974</v>
      </c>
      <c r="BG34" s="79">
        <v>0.0175597414278312</v>
      </c>
      <c r="BH34" s="79">
        <v>0.398964591537024</v>
      </c>
    </row>
    <row r="35" spans="8:8">
      <c r="A35" s="218" t="s">
        <v>344</v>
      </c>
      <c r="B35" s="216">
        <v>0.0</v>
      </c>
      <c r="C35" s="216">
        <v>0.0</v>
      </c>
      <c r="D35" s="216">
        <v>0.0</v>
      </c>
      <c r="E35" s="216">
        <v>0.0</v>
      </c>
      <c r="F35" s="216">
        <v>0.0</v>
      </c>
      <c r="G35" s="216">
        <v>0.0</v>
      </c>
      <c r="H35" s="216">
        <v>0.0</v>
      </c>
      <c r="I35" s="216">
        <v>0.0</v>
      </c>
      <c r="J35" s="216">
        <v>0.0</v>
      </c>
      <c r="K35" s="216">
        <v>0.0</v>
      </c>
      <c r="L35" s="216">
        <v>0.0</v>
      </c>
      <c r="M35" s="216">
        <v>0.0</v>
      </c>
      <c r="N35" s="216">
        <v>0.0</v>
      </c>
      <c r="O35" s="216">
        <v>0.0</v>
      </c>
      <c r="P35" s="216">
        <v>0.0</v>
      </c>
      <c r="Q35" s="216">
        <v>202.997790553011</v>
      </c>
      <c r="R35" s="216">
        <v>208.761847297541</v>
      </c>
      <c r="S35" s="216">
        <v>200.274371868633</v>
      </c>
      <c r="T35" s="216">
        <v>194.29713390934</v>
      </c>
      <c r="U35" s="216">
        <v>188.062996805103</v>
      </c>
      <c r="V35" s="216">
        <v>193.446074082528</v>
      </c>
      <c r="W35" s="216">
        <v>211.293854668785</v>
      </c>
      <c r="X35" s="216">
        <v>218.178757477186</v>
      </c>
      <c r="Y35" s="216">
        <v>214.563414259468</v>
      </c>
      <c r="Z35" s="216">
        <v>205.162248711413</v>
      </c>
      <c r="AA35" s="216">
        <v>203.024784164101</v>
      </c>
      <c r="AB35" s="216">
        <v>196.531127286533</v>
      </c>
      <c r="AC35" s="216">
        <v>201.473475074594</v>
      </c>
      <c r="AD35" s="216">
        <v>207.971779689502</v>
      </c>
      <c r="AE35" s="216">
        <v>213.34935622906</v>
      </c>
      <c r="AF35" s="216">
        <v>232.230984922989</v>
      </c>
      <c r="AG35" s="216">
        <v>244.710122740908</v>
      </c>
      <c r="AH35" s="216">
        <v>248.012908903787</v>
      </c>
      <c r="AI35" s="216">
        <v>253.727677125268</v>
      </c>
      <c r="AJ35" s="216">
        <v>248.354469817365</v>
      </c>
      <c r="AK35" s="216">
        <v>250.782781863484</v>
      </c>
      <c r="AL35" s="216">
        <v>247.295774010915</v>
      </c>
      <c r="AM35" s="216">
        <v>224.241006616684</v>
      </c>
      <c r="AN35" s="216">
        <v>214.458653204622</v>
      </c>
      <c r="AO35" s="216">
        <v>217.968975321383</v>
      </c>
      <c r="AP35" s="216">
        <v>228.083029745053</v>
      </c>
      <c r="AQ35" s="216">
        <v>229.651083173862</v>
      </c>
      <c r="AR35" s="216">
        <v>244.463209751734</v>
      </c>
      <c r="AS35" s="216">
        <v>247.639737203698</v>
      </c>
      <c r="AT35" s="216">
        <v>247.44493106157</v>
      </c>
      <c r="AU35" s="216">
        <v>270.41489105459</v>
      </c>
      <c r="AV35" s="216">
        <v>283.704205087571</v>
      </c>
      <c r="AW35" s="216">
        <v>297.048548635853</v>
      </c>
      <c r="AX35" s="216">
        <v>302.714538502286</v>
      </c>
      <c r="AY35" s="216">
        <v>321.553185319817</v>
      </c>
      <c r="AZ35" s="216">
        <v>326.043132561524</v>
      </c>
      <c r="BA35" s="216">
        <v>329.803745189839</v>
      </c>
      <c r="BB35" s="216">
        <v>331.245034011968</v>
      </c>
      <c r="BC35" s="216">
        <v>345.741334561218</v>
      </c>
      <c r="BD35" s="216">
        <v>352.354414306434</v>
      </c>
      <c r="BE35" s="217">
        <v>190.153887510591</v>
      </c>
      <c r="BF35" s="79">
        <v>-0.460333460317547</v>
      </c>
      <c r="BG35" s="79">
        <v>0.0359770044758234</v>
      </c>
      <c r="BH35" s="79">
        <v>0.0360566075663645</v>
      </c>
    </row>
    <row r="36" spans="8:8">
      <c r="A36" s="218" t="s">
        <v>345</v>
      </c>
      <c r="B36" s="216">
        <v>581.885179253165</v>
      </c>
      <c r="C36" s="216">
        <v>609.52789608286</v>
      </c>
      <c r="D36" s="216">
        <v>622.232213681195</v>
      </c>
      <c r="E36" s="216">
        <v>661.278348137419</v>
      </c>
      <c r="F36" s="216">
        <v>665.413662492337</v>
      </c>
      <c r="G36" s="216">
        <v>721.565534735514</v>
      </c>
      <c r="H36" s="216">
        <v>754.030195568448</v>
      </c>
      <c r="I36" s="216">
        <v>794.732511156491</v>
      </c>
      <c r="J36" s="216">
        <v>876.465898394262</v>
      </c>
      <c r="K36" s="216">
        <v>885.816905685424</v>
      </c>
      <c r="L36" s="216">
        <v>835.858485319067</v>
      </c>
      <c r="M36" s="216">
        <v>864.341847722296</v>
      </c>
      <c r="N36" s="216">
        <v>884.079513012717</v>
      </c>
      <c r="O36" s="216">
        <v>898.787589588311</v>
      </c>
      <c r="P36" s="216">
        <v>948.632452037009</v>
      </c>
      <c r="Q36" s="216">
        <v>942.597868673787</v>
      </c>
      <c r="R36" s="216">
        <v>887.470853822528</v>
      </c>
      <c r="S36" s="216">
        <v>809.063648550503</v>
      </c>
      <c r="T36" s="216">
        <v>753.279787601968</v>
      </c>
      <c r="U36" s="216">
        <v>735.216939387483</v>
      </c>
      <c r="V36" s="216">
        <v>676.741399593088</v>
      </c>
      <c r="W36" s="216">
        <v>693.923065167802</v>
      </c>
      <c r="X36" s="216">
        <v>708.597002280175</v>
      </c>
      <c r="Y36" s="216">
        <v>720.915256989868</v>
      </c>
      <c r="Z36" s="216">
        <v>717.917783858779</v>
      </c>
      <c r="AA36" s="216">
        <v>676.679502490224</v>
      </c>
      <c r="AB36" s="216">
        <v>658.510111576823</v>
      </c>
      <c r="AC36" s="216">
        <v>648.916812839617</v>
      </c>
      <c r="AD36" s="216">
        <v>663.060583622178</v>
      </c>
      <c r="AE36" s="216">
        <v>693.80219458815</v>
      </c>
      <c r="AF36" s="216">
        <v>696.540685434503</v>
      </c>
      <c r="AG36" s="216">
        <v>715.111447841521</v>
      </c>
      <c r="AH36" s="216">
        <v>772.918356921793</v>
      </c>
      <c r="AI36" s="216">
        <v>805.425573319068</v>
      </c>
      <c r="AJ36" s="216">
        <v>683.092038486799</v>
      </c>
      <c r="AK36" s="216">
        <v>759.658820531384</v>
      </c>
      <c r="AL36" s="216">
        <v>767.816572200767</v>
      </c>
      <c r="AM36" s="216">
        <v>757.884113488734</v>
      </c>
      <c r="AN36" s="216">
        <v>697.882986775921</v>
      </c>
      <c r="AO36" s="216">
        <v>710.347106619576</v>
      </c>
      <c r="AP36" s="216">
        <v>723.453646258629</v>
      </c>
      <c r="AQ36" s="216">
        <v>753.278591251458</v>
      </c>
      <c r="AR36" s="216">
        <v>758.603682346503</v>
      </c>
      <c r="AS36" s="216">
        <v>780.575971390042</v>
      </c>
      <c r="AT36" s="216">
        <v>731.995978753246</v>
      </c>
      <c r="AU36" s="216">
        <v>709.488324866877</v>
      </c>
      <c r="AV36" s="216">
        <v>687.605306995627</v>
      </c>
      <c r="AW36" s="216">
        <v>697.969200458137</v>
      </c>
      <c r="AX36" s="216">
        <v>676.872933450842</v>
      </c>
      <c r="AY36" s="216">
        <v>688.651833690601</v>
      </c>
      <c r="AZ36" s="216">
        <v>684.201301156098</v>
      </c>
      <c r="BA36" s="216">
        <v>624.147350097383</v>
      </c>
      <c r="BB36" s="216">
        <v>560.577182158238</v>
      </c>
      <c r="BC36" s="216">
        <v>524.959614190284</v>
      </c>
      <c r="BD36" s="216">
        <v>518.356646073731</v>
      </c>
      <c r="BE36" s="217">
        <v>476.749546193182</v>
      </c>
      <c r="BF36" s="79">
        <v>-0.0802673221144161</v>
      </c>
      <c r="BG36" s="79">
        <v>-0.0339224330231646</v>
      </c>
      <c r="BH36" s="79">
        <v>0.0904003148164538</v>
      </c>
    </row>
    <row r="37" spans="8:8">
      <c r="A37" s="218" t="s">
        <v>346</v>
      </c>
      <c r="B37" s="216">
        <v>277.893826247452</v>
      </c>
      <c r="C37" s="216">
        <v>288.749552325637</v>
      </c>
      <c r="D37" s="216">
        <v>299.831410795054</v>
      </c>
      <c r="E37" s="216">
        <v>321.456152138258</v>
      </c>
      <c r="F37" s="216">
        <v>337.189071073987</v>
      </c>
      <c r="G37" s="216">
        <v>319.053494883462</v>
      </c>
      <c r="H37" s="216">
        <v>331.255670648307</v>
      </c>
      <c r="I37" s="216">
        <v>375.039338153059</v>
      </c>
      <c r="J37" s="216">
        <v>406.95012362628</v>
      </c>
      <c r="K37" s="216">
        <v>421.615812710269</v>
      </c>
      <c r="L37" s="216">
        <v>430.88431373182</v>
      </c>
      <c r="M37" s="216">
        <v>454.209309927706</v>
      </c>
      <c r="N37" s="216">
        <v>485.325488347212</v>
      </c>
      <c r="O37" s="216">
        <v>496.460844389775</v>
      </c>
      <c r="P37" s="216">
        <v>511.522481482863</v>
      </c>
      <c r="Q37" s="216">
        <v>542.761707696395</v>
      </c>
      <c r="R37" s="216">
        <v>555.734626062877</v>
      </c>
      <c r="S37" s="216">
        <v>551.85366781544</v>
      </c>
      <c r="T37" s="216">
        <v>548.002151693241</v>
      </c>
      <c r="U37" s="216">
        <v>570.364551620458</v>
      </c>
      <c r="V37" s="216">
        <v>615.098825673216</v>
      </c>
      <c r="W37" s="216">
        <v>660.797470935311</v>
      </c>
      <c r="X37" s="216">
        <v>664.439881857113</v>
      </c>
      <c r="Y37" s="216">
        <v>693.439244584443</v>
      </c>
      <c r="Z37" s="216">
        <v>696.125341906147</v>
      </c>
      <c r="AA37" s="216">
        <v>710.54047183594</v>
      </c>
      <c r="AB37" s="216">
        <v>703.473927527495</v>
      </c>
      <c r="AC37" s="216">
        <v>869.921364357781</v>
      </c>
      <c r="AD37" s="216">
        <v>848.388594072386</v>
      </c>
      <c r="AE37" s="216">
        <v>922.943860408522</v>
      </c>
      <c r="AF37" s="216">
        <v>940.172224024518</v>
      </c>
      <c r="AG37" s="216">
        <v>904.343692388166</v>
      </c>
      <c r="AH37" s="216">
        <v>960.367047752905</v>
      </c>
      <c r="AI37" s="216">
        <v>1006.43839058715</v>
      </c>
      <c r="AJ37" s="216">
        <v>1166.72494940143</v>
      </c>
      <c r="AK37" s="216">
        <v>1136.96318085787</v>
      </c>
      <c r="AL37" s="216">
        <v>1139.92576111364</v>
      </c>
      <c r="AM37" s="216">
        <v>1197.60303872894</v>
      </c>
      <c r="AN37" s="216">
        <v>1180.92400372935</v>
      </c>
      <c r="AO37" s="216">
        <v>1193.76291552693</v>
      </c>
      <c r="AP37" s="216">
        <v>1244.0732429333</v>
      </c>
      <c r="AQ37" s="216">
        <v>1254.07457003347</v>
      </c>
      <c r="AR37" s="216">
        <v>1318.10254309684</v>
      </c>
      <c r="AS37" s="216">
        <v>1365.7146282267</v>
      </c>
      <c r="AT37" s="216">
        <v>1323.94746528094</v>
      </c>
      <c r="AU37" s="216">
        <v>1355.22521468038</v>
      </c>
      <c r="AV37" s="216">
        <v>1407.34600317361</v>
      </c>
      <c r="AW37" s="216">
        <v>1411.66174688969</v>
      </c>
      <c r="AX37" s="216">
        <v>1520.27242269079</v>
      </c>
      <c r="AY37" s="216">
        <v>1468.05333426731</v>
      </c>
      <c r="AZ37" s="216">
        <v>1421.73193866135</v>
      </c>
      <c r="BA37" s="216">
        <v>1314.53378261822</v>
      </c>
      <c r="BB37" s="216">
        <v>1344.03154815769</v>
      </c>
      <c r="BC37" s="216">
        <v>1319.27494732298</v>
      </c>
      <c r="BD37" s="216">
        <v>1241.7521178947</v>
      </c>
      <c r="BE37" s="217">
        <v>1194.07980487126</v>
      </c>
      <c r="BF37" s="79">
        <v>-0.0383911670746843</v>
      </c>
      <c r="BG37" s="79">
        <v>-0.0063889430912204</v>
      </c>
      <c r="BH37" s="79">
        <v>0.226419072945675</v>
      </c>
    </row>
    <row r="38" spans="8:8">
      <c r="A38" s="218" t="s">
        <v>347</v>
      </c>
      <c r="B38" s="216">
        <v>0.0</v>
      </c>
      <c r="C38" s="216">
        <v>0.0</v>
      </c>
      <c r="D38" s="216">
        <v>0.0</v>
      </c>
      <c r="E38" s="216">
        <v>0.0</v>
      </c>
      <c r="F38" s="216">
        <v>0.0</v>
      </c>
      <c r="G38" s="216">
        <v>0.0</v>
      </c>
      <c r="H38" s="216">
        <v>0.0</v>
      </c>
      <c r="I38" s="216">
        <v>0.0</v>
      </c>
      <c r="J38" s="216">
        <v>0.0</v>
      </c>
      <c r="K38" s="216">
        <v>0.0</v>
      </c>
      <c r="L38" s="216">
        <v>0.0</v>
      </c>
      <c r="M38" s="216">
        <v>0.0</v>
      </c>
      <c r="N38" s="216">
        <v>0.0</v>
      </c>
      <c r="O38" s="216">
        <v>0.0</v>
      </c>
      <c r="P38" s="216">
        <v>0.0</v>
      </c>
      <c r="Q38" s="216">
        <v>190.030037595872</v>
      </c>
      <c r="R38" s="216">
        <v>196.487441167474</v>
      </c>
      <c r="S38" s="216">
        <v>211.930972862343</v>
      </c>
      <c r="T38" s="216">
        <v>220.375117124524</v>
      </c>
      <c r="U38" s="216">
        <v>234.678999954738</v>
      </c>
      <c r="V38" s="216">
        <v>249.597871878112</v>
      </c>
      <c r="W38" s="216">
        <v>289.723997914514</v>
      </c>
      <c r="X38" s="216">
        <v>316.809058511406</v>
      </c>
      <c r="Y38" s="216">
        <v>335.873567341053</v>
      </c>
      <c r="Z38" s="216">
        <v>334.258838075424</v>
      </c>
      <c r="AA38" s="216">
        <v>355.899431617507</v>
      </c>
      <c r="AB38" s="216">
        <v>363.229030916458</v>
      </c>
      <c r="AC38" s="216">
        <v>386.001697001877</v>
      </c>
      <c r="AD38" s="216">
        <v>408.377092692857</v>
      </c>
      <c r="AE38" s="216">
        <v>422.939143983793</v>
      </c>
      <c r="AF38" s="216">
        <v>444.537870570534</v>
      </c>
      <c r="AG38" s="216">
        <v>460.074227175461</v>
      </c>
      <c r="AH38" s="216">
        <v>478.639610647769</v>
      </c>
      <c r="AI38" s="216">
        <v>499.220847936535</v>
      </c>
      <c r="AJ38" s="216">
        <v>518.118266353192</v>
      </c>
      <c r="AK38" s="216">
        <v>529.894472412789</v>
      </c>
      <c r="AL38" s="216">
        <v>545.580745811816</v>
      </c>
      <c r="AM38" s="216">
        <v>554.33093930594</v>
      </c>
      <c r="AN38" s="216">
        <v>510.613556387559</v>
      </c>
      <c r="AO38" s="216">
        <v>524.433291713919</v>
      </c>
      <c r="AP38" s="216">
        <v>566.204383120008</v>
      </c>
      <c r="AQ38" s="216">
        <v>595.019924424883</v>
      </c>
      <c r="AR38" s="216">
        <v>630.502106924225</v>
      </c>
      <c r="AS38" s="216">
        <v>647.634500077022</v>
      </c>
      <c r="AT38" s="216">
        <v>645.215422843739</v>
      </c>
      <c r="AU38" s="216">
        <v>639.721271892525</v>
      </c>
      <c r="AV38" s="216">
        <v>675.166455673419</v>
      </c>
      <c r="AW38" s="216">
        <v>712.3679102666</v>
      </c>
      <c r="AX38" s="216">
        <v>714.8280796877</v>
      </c>
      <c r="AY38" s="216">
        <v>706.583456537018</v>
      </c>
      <c r="AZ38" s="216">
        <v>695.054972954422</v>
      </c>
      <c r="BA38" s="216">
        <v>711.001383437024</v>
      </c>
      <c r="BB38" s="216">
        <v>716.382360693746</v>
      </c>
      <c r="BC38" s="216">
        <v>714.817016162467</v>
      </c>
      <c r="BD38" s="216">
        <v>674.226402970993</v>
      </c>
      <c r="BE38" s="217">
        <v>667.208227990003</v>
      </c>
      <c r="BF38" s="79">
        <v>-0.0104092259663288</v>
      </c>
      <c r="BG38" s="79">
        <v>0.0044078575531814</v>
      </c>
      <c r="BH38" s="79">
        <v>0.126514716878166</v>
      </c>
    </row>
    <row r="39" spans="8:8">
      <c r="A39" s="80" t="s">
        <v>109</v>
      </c>
      <c r="B39" s="219">
        <v>1690.02229629249</v>
      </c>
      <c r="C39" s="219">
        <v>1785.261365668</v>
      </c>
      <c r="D39" s="219">
        <v>1843.74864359379</v>
      </c>
      <c r="E39" s="219">
        <v>1965.30182278706</v>
      </c>
      <c r="F39" s="219">
        <v>2057.07043259902</v>
      </c>
      <c r="G39" s="219">
        <v>2166.5300350595</v>
      </c>
      <c r="H39" s="219">
        <v>2290.06814283847</v>
      </c>
      <c r="I39" s="219">
        <v>2472.15665096676</v>
      </c>
      <c r="J39" s="219">
        <v>2710.28619737057</v>
      </c>
      <c r="K39" s="219">
        <v>2794.02542979256</v>
      </c>
      <c r="L39" s="219">
        <v>2798.34627339826</v>
      </c>
      <c r="M39" s="219">
        <v>2918.57852803626</v>
      </c>
      <c r="N39" s="219">
        <v>3047.72387358607</v>
      </c>
      <c r="O39" s="219">
        <v>3173.1196833486</v>
      </c>
      <c r="P39" s="219">
        <v>3317.55102781336</v>
      </c>
      <c r="Q39" s="219">
        <v>3377.76869804036</v>
      </c>
      <c r="R39" s="219">
        <v>3359.73902868377</v>
      </c>
      <c r="S39" s="219">
        <v>3263.27760707574</v>
      </c>
      <c r="T39" s="219">
        <v>3150.6431095043</v>
      </c>
      <c r="U39" s="219">
        <v>3147.07162532759</v>
      </c>
      <c r="V39" s="219">
        <v>3138.76865364592</v>
      </c>
      <c r="W39" s="219">
        <v>3303.02615432149</v>
      </c>
      <c r="X39" s="219">
        <v>3401.08777613939</v>
      </c>
      <c r="Y39" s="219">
        <v>3473.71967926471</v>
      </c>
      <c r="Z39" s="219">
        <v>3486.86253206391</v>
      </c>
      <c r="AA39" s="219">
        <v>3471.19752069527</v>
      </c>
      <c r="AB39" s="219">
        <v>3515.51054661207</v>
      </c>
      <c r="AC39" s="219">
        <v>3736.2996139346</v>
      </c>
      <c r="AD39" s="219">
        <v>3806.26815427305</v>
      </c>
      <c r="AE39" s="219">
        <v>4065.88963793949</v>
      </c>
      <c r="AF39" s="219">
        <v>4207.3657509804</v>
      </c>
      <c r="AG39" s="219">
        <v>4278.33985678872</v>
      </c>
      <c r="AH39" s="219">
        <v>4563.29155530276</v>
      </c>
      <c r="AI39" s="219">
        <v>4750.53352844941</v>
      </c>
      <c r="AJ39" s="219">
        <v>4839.3372587566</v>
      </c>
      <c r="AK39" s="219">
        <v>4811.28187593023</v>
      </c>
      <c r="AL39" s="219">
        <v>4865.24658637121</v>
      </c>
      <c r="AM39" s="219">
        <v>4864.60412548996</v>
      </c>
      <c r="AN39" s="219">
        <v>4776.21824364515</v>
      </c>
      <c r="AO39" s="219">
        <v>4925.67697570589</v>
      </c>
      <c r="AP39" s="219">
        <v>5066.60396988476</v>
      </c>
      <c r="AQ39" s="219">
        <v>5176.80008952069</v>
      </c>
      <c r="AR39" s="219">
        <v>5461.36797226554</v>
      </c>
      <c r="AS39" s="219">
        <v>5585.09124821945</v>
      </c>
      <c r="AT39" s="219">
        <v>5530.05458435531</v>
      </c>
      <c r="AU39" s="219">
        <v>5808.83569252391</v>
      </c>
      <c r="AV39" s="219">
        <v>6064.76227688488</v>
      </c>
      <c r="AW39" s="219">
        <v>6260.39041956742</v>
      </c>
      <c r="AX39" s="219">
        <v>6490.58747876585</v>
      </c>
      <c r="AY39" s="219">
        <v>6478.15209145886</v>
      </c>
      <c r="AZ39" s="219">
        <v>6376.51295869801</v>
      </c>
      <c r="BA39" s="219">
        <v>6150.66981151507</v>
      </c>
      <c r="BB39" s="219">
        <v>6135.82539476314</v>
      </c>
      <c r="BC39" s="219">
        <v>6000.15593382438</v>
      </c>
      <c r="BD39" s="219">
        <v>5888.7109316418</v>
      </c>
      <c r="BE39" s="219">
        <v>5273.75980007549</v>
      </c>
      <c r="BF39" s="82">
        <v>-0.104428819601587</v>
      </c>
      <c r="BG39" s="82">
        <v>0.00630372844485416</v>
      </c>
      <c r="BH39" s="82">
        <v>1.0</v>
      </c>
    </row>
    <row r="40" spans="8:8">
      <c r="B40" s="216"/>
      <c r="C40" s="216"/>
      <c r="D40" s="216"/>
      <c r="E40" s="216"/>
      <c r="F40" s="216"/>
      <c r="G40" s="216"/>
      <c r="H40" s="216"/>
      <c r="I40" s="216"/>
      <c r="J40" s="216"/>
      <c r="K40" s="216"/>
      <c r="L40" s="216"/>
      <c r="M40" s="216"/>
      <c r="N40" s="216"/>
      <c r="O40" s="216"/>
      <c r="P40" s="216"/>
      <c r="Q40" s="216"/>
      <c r="R40" s="216"/>
      <c r="S40" s="216"/>
      <c r="T40" s="216"/>
      <c r="U40" s="216"/>
      <c r="V40" s="216"/>
      <c r="W40" s="216"/>
      <c r="X40" s="216"/>
      <c r="Y40" s="216"/>
      <c r="Z40" s="216"/>
      <c r="AA40" s="216"/>
      <c r="AB40" s="216"/>
      <c r="AC40" s="216"/>
      <c r="AD40" s="216"/>
      <c r="AE40" s="216"/>
      <c r="AF40" s="216"/>
      <c r="AG40" s="216"/>
      <c r="AH40" s="216"/>
      <c r="AI40" s="216"/>
      <c r="AJ40" s="216"/>
      <c r="AK40" s="216"/>
      <c r="AL40" s="216"/>
      <c r="AM40" s="216"/>
      <c r="AN40" s="216"/>
      <c r="AO40" s="216"/>
      <c r="AP40" s="216"/>
      <c r="AQ40" s="216"/>
      <c r="AR40" s="216"/>
      <c r="AS40" s="216"/>
      <c r="AT40" s="216"/>
      <c r="AU40" s="216"/>
      <c r="AV40" s="216"/>
      <c r="AW40" s="216"/>
      <c r="AX40" s="216"/>
      <c r="AY40" s="216"/>
      <c r="AZ40" s="216"/>
      <c r="BA40" s="216"/>
      <c r="BB40" s="216"/>
      <c r="BC40" s="216"/>
      <c r="BD40" s="216"/>
      <c r="BE40" s="217"/>
      <c r="BF40" s="79"/>
      <c r="BG40" s="79"/>
      <c r="BH40" s="79"/>
    </row>
    <row r="41" spans="8:8">
      <c r="A41" s="221" t="s">
        <v>351</v>
      </c>
      <c r="B41" s="216"/>
      <c r="C41" s="216"/>
      <c r="D41" s="216"/>
      <c r="E41" s="216"/>
      <c r="F41" s="216"/>
      <c r="G41" s="216"/>
      <c r="H41" s="216"/>
      <c r="I41" s="216"/>
      <c r="J41" s="216"/>
      <c r="K41" s="216"/>
      <c r="L41" s="216"/>
      <c r="M41" s="216"/>
      <c r="N41" s="216"/>
      <c r="O41" s="216"/>
      <c r="P41" s="216"/>
      <c r="Q41" s="216"/>
      <c r="R41" s="216"/>
      <c r="S41" s="216"/>
      <c r="T41" s="216"/>
      <c r="U41" s="216"/>
      <c r="V41" s="216"/>
      <c r="W41" s="216"/>
      <c r="X41" s="216"/>
      <c r="Y41" s="216"/>
      <c r="Z41" s="216"/>
      <c r="AA41" s="216"/>
      <c r="AB41" s="216"/>
      <c r="AC41" s="216"/>
      <c r="AD41" s="216"/>
      <c r="AE41" s="216"/>
      <c r="AF41" s="216"/>
      <c r="AG41" s="216"/>
      <c r="AH41" s="216"/>
      <c r="AI41" s="216"/>
      <c r="AJ41" s="216"/>
      <c r="AK41" s="216"/>
      <c r="AL41" s="216"/>
      <c r="AM41" s="216"/>
      <c r="AN41" s="216"/>
      <c r="AO41" s="216"/>
      <c r="AP41" s="216"/>
      <c r="AQ41" s="216"/>
      <c r="AR41" s="216"/>
      <c r="AS41" s="216"/>
      <c r="AT41" s="216"/>
      <c r="AU41" s="216"/>
      <c r="AV41" s="216"/>
      <c r="AW41" s="216"/>
      <c r="AX41" s="216"/>
      <c r="AY41" s="216"/>
      <c r="AZ41" s="216"/>
      <c r="BA41" s="216"/>
      <c r="BB41" s="216"/>
      <c r="BC41" s="216"/>
      <c r="BD41" s="216"/>
      <c r="BE41" s="217"/>
      <c r="BF41" s="79"/>
      <c r="BG41" s="79"/>
      <c r="BH41" s="79"/>
    </row>
    <row r="42" spans="8:8">
      <c r="A42" s="218" t="s">
        <v>339</v>
      </c>
      <c r="B42" s="216">
        <v>102.047397260274</v>
      </c>
      <c r="C42" s="216">
        <v>114.425205479452</v>
      </c>
      <c r="D42" s="216">
        <v>115.077808219178</v>
      </c>
      <c r="E42" s="216">
        <v>140.77281420765</v>
      </c>
      <c r="F42" s="216">
        <v>152.58095890411</v>
      </c>
      <c r="G42" s="216">
        <v>164.82698630137</v>
      </c>
      <c r="H42" s="216">
        <v>179.929589041096</v>
      </c>
      <c r="I42" s="216">
        <v>215.036475409836</v>
      </c>
      <c r="J42" s="216">
        <v>259.184794520548</v>
      </c>
      <c r="K42" s="216">
        <v>270.903150684932</v>
      </c>
      <c r="L42" s="216">
        <v>276.036164383562</v>
      </c>
      <c r="M42" s="216">
        <v>281.854781420765</v>
      </c>
      <c r="N42" s="216">
        <v>267.29301369863</v>
      </c>
      <c r="O42" s="216">
        <v>283.452876712329</v>
      </c>
      <c r="P42" s="216">
        <v>281.611506849315</v>
      </c>
      <c r="Q42" s="216">
        <v>238.919262295082</v>
      </c>
      <c r="R42" s="216">
        <v>238.335616438356</v>
      </c>
      <c r="S42" s="216">
        <v>240.332328767123</v>
      </c>
      <c r="T42" s="216">
        <v>226.991780821918</v>
      </c>
      <c r="U42" s="216">
        <v>214.795628415301</v>
      </c>
      <c r="V42" s="216">
        <v>229.740410958904</v>
      </c>
      <c r="W42" s="216">
        <v>248.825616438356</v>
      </c>
      <c r="X42" s="216">
        <v>245.025479452055</v>
      </c>
      <c r="Y42" s="216">
        <v>247.877049180328</v>
      </c>
      <c r="Z42" s="216">
        <v>263.86</v>
      </c>
      <c r="AA42" s="216">
        <v>282.640547945205</v>
      </c>
      <c r="AB42" s="216">
        <v>292.191369863014</v>
      </c>
      <c r="AC42" s="216">
        <v>283.727459016393</v>
      </c>
      <c r="AD42" s="216">
        <v>316.134246575342</v>
      </c>
      <c r="AE42" s="216">
        <v>355.601369863014</v>
      </c>
      <c r="AF42" s="216">
        <v>387.70602739726</v>
      </c>
      <c r="AG42" s="216">
        <v>420.383333333333</v>
      </c>
      <c r="AH42" s="216">
        <v>479.99</v>
      </c>
      <c r="AI42" s="216">
        <v>492.345616438356</v>
      </c>
      <c r="AJ42" s="216">
        <v>592.615890410959</v>
      </c>
      <c r="AK42" s="216">
        <v>482.841120218579</v>
      </c>
      <c r="AL42" s="216">
        <v>475.368700117236</v>
      </c>
      <c r="AM42" s="216">
        <v>434.128965813882</v>
      </c>
      <c r="AN42" s="216">
        <v>440.417831952376</v>
      </c>
      <c r="AO42" s="216">
        <v>456.771349455294</v>
      </c>
      <c r="AP42" s="216">
        <v>470.950962535531</v>
      </c>
      <c r="AQ42" s="216">
        <v>493.823509831799</v>
      </c>
      <c r="AR42" s="216">
        <v>496.564278007168</v>
      </c>
      <c r="AS42" s="216">
        <v>481.761169059964</v>
      </c>
      <c r="AT42" s="216">
        <v>497.413738474699</v>
      </c>
      <c r="AU42" s="216">
        <v>566.407071795729</v>
      </c>
      <c r="AV42" s="216">
        <v>636.378239030197</v>
      </c>
      <c r="AW42" s="216">
        <v>682.838423080219</v>
      </c>
      <c r="AX42" s="216">
        <v>695.330990884265</v>
      </c>
      <c r="AY42" s="216">
        <v>716.829590197027</v>
      </c>
      <c r="AZ42" s="216">
        <v>676.711422198264</v>
      </c>
      <c r="BA42" s="216">
        <v>685.60439618536</v>
      </c>
      <c r="BB42" s="216">
        <v>719.057241511904</v>
      </c>
      <c r="BC42" s="216">
        <v>625.108640692658</v>
      </c>
      <c r="BD42" s="216">
        <v>652.098176914203</v>
      </c>
      <c r="BE42" s="217">
        <v>598.353864684016</v>
      </c>
      <c r="BF42" s="79">
        <v>-0.0824175164612643</v>
      </c>
      <c r="BG42" s="79">
        <v>0.027447219012914</v>
      </c>
      <c r="BH42" s="79">
        <v>0.257629990335895</v>
      </c>
    </row>
    <row r="43" spans="8:8">
      <c r="A43" s="218" t="s">
        <v>340</v>
      </c>
      <c r="B43" s="216">
        <v>0.0</v>
      </c>
      <c r="C43" s="216">
        <v>0.0</v>
      </c>
      <c r="D43" s="216">
        <v>0.0</v>
      </c>
      <c r="E43" s="216">
        <v>0.0</v>
      </c>
      <c r="F43" s="216">
        <v>0.0</v>
      </c>
      <c r="G43" s="216">
        <v>0.0</v>
      </c>
      <c r="H43" s="216">
        <v>0.0</v>
      </c>
      <c r="I43" s="216">
        <v>0.0</v>
      </c>
      <c r="J43" s="216">
        <v>0.0</v>
      </c>
      <c r="K43" s="216">
        <v>0.0</v>
      </c>
      <c r="L43" s="216">
        <v>0.0</v>
      </c>
      <c r="M43" s="216">
        <v>0.0</v>
      </c>
      <c r="N43" s="216">
        <v>0.0</v>
      </c>
      <c r="O43" s="216">
        <v>0.0</v>
      </c>
      <c r="P43" s="216">
        <v>0.0</v>
      </c>
      <c r="Q43" s="216">
        <v>194.730191256831</v>
      </c>
      <c r="R43" s="216">
        <v>186.819178082192</v>
      </c>
      <c r="S43" s="216">
        <v>177.805753424658</v>
      </c>
      <c r="T43" s="216">
        <v>148.694520547945</v>
      </c>
      <c r="U43" s="216">
        <v>133.227868852459</v>
      </c>
      <c r="V43" s="216">
        <v>130.361232876712</v>
      </c>
      <c r="W43" s="216">
        <v>146.942054794521</v>
      </c>
      <c r="X43" s="216">
        <v>129.047945205479</v>
      </c>
      <c r="Y43" s="216">
        <v>124.972131147541</v>
      </c>
      <c r="Z43" s="216">
        <v>141.477534246575</v>
      </c>
      <c r="AA43" s="216">
        <v>161.167123287671</v>
      </c>
      <c r="AB43" s="216">
        <v>174.452465753425</v>
      </c>
      <c r="AC43" s="216">
        <v>162.492759562842</v>
      </c>
      <c r="AD43" s="216">
        <v>182.500547945205</v>
      </c>
      <c r="AE43" s="216">
        <v>204.468219178082</v>
      </c>
      <c r="AF43" s="216">
        <v>238.234246575342</v>
      </c>
      <c r="AG43" s="216">
        <v>278.95</v>
      </c>
      <c r="AH43" s="216">
        <v>304.44397260274</v>
      </c>
      <c r="AI43" s="216">
        <v>321.708082191781</v>
      </c>
      <c r="AJ43" s="216">
        <v>401.817808219178</v>
      </c>
      <c r="AK43" s="216">
        <v>296.004234972678</v>
      </c>
      <c r="AL43" s="216">
        <v>296.534657534247</v>
      </c>
      <c r="AM43" s="216">
        <v>286.795479452055</v>
      </c>
      <c r="AN43" s="216">
        <v>281.087123287671</v>
      </c>
      <c r="AO43" s="216">
        <v>293.934426229508</v>
      </c>
      <c r="AP43" s="216">
        <v>305.202296121445</v>
      </c>
      <c r="AQ43" s="216">
        <v>327.566274899648</v>
      </c>
      <c r="AR43" s="216">
        <v>319.070261820514</v>
      </c>
      <c r="AS43" s="216">
        <v>325.525150174226</v>
      </c>
      <c r="AT43" s="216">
        <v>329.470636883387</v>
      </c>
      <c r="AU43" s="216">
        <v>393.335184749848</v>
      </c>
      <c r="AV43" s="216">
        <v>468.211013080255</v>
      </c>
      <c r="AW43" s="216">
        <v>514.248661061079</v>
      </c>
      <c r="AX43" s="216">
        <v>548.627438556115</v>
      </c>
      <c r="AY43" s="216">
        <v>574.689306371131</v>
      </c>
      <c r="AZ43" s="216">
        <v>521.579781524091</v>
      </c>
      <c r="BA43" s="216">
        <v>540.668969450699</v>
      </c>
      <c r="BB43" s="216">
        <v>556.269468588054</v>
      </c>
      <c r="BC43" s="216">
        <v>483.286037763427</v>
      </c>
      <c r="BD43" s="216">
        <v>480.84522667874</v>
      </c>
      <c r="BE43" s="217">
        <v>449.41622332617</v>
      </c>
      <c r="BF43" s="79">
        <v>-0.065361995105272</v>
      </c>
      <c r="BG43" s="79">
        <v>0.0385295525081344</v>
      </c>
      <c r="BH43" s="79">
        <v>0.193502714875017</v>
      </c>
    </row>
    <row r="44" spans="8:8">
      <c r="A44" s="218" t="s">
        <v>341</v>
      </c>
      <c r="B44" s="216">
        <v>0.0</v>
      </c>
      <c r="C44" s="216">
        <v>0.0</v>
      </c>
      <c r="D44" s="216">
        <v>0.0</v>
      </c>
      <c r="E44" s="216">
        <v>0.0</v>
      </c>
      <c r="F44" s="216">
        <v>0.0</v>
      </c>
      <c r="G44" s="216">
        <v>0.0</v>
      </c>
      <c r="H44" s="216">
        <v>0.0</v>
      </c>
      <c r="I44" s="216">
        <v>0.0</v>
      </c>
      <c r="J44" s="216">
        <v>0.0</v>
      </c>
      <c r="K44" s="216">
        <v>0.0</v>
      </c>
      <c r="L44" s="216">
        <v>0.0</v>
      </c>
      <c r="M44" s="216">
        <v>0.0</v>
      </c>
      <c r="N44" s="216">
        <v>0.0</v>
      </c>
      <c r="O44" s="216">
        <v>0.0</v>
      </c>
      <c r="P44" s="216">
        <v>0.0</v>
      </c>
      <c r="Q44" s="216">
        <v>44.1890710382514</v>
      </c>
      <c r="R44" s="216">
        <v>51.5164383561644</v>
      </c>
      <c r="S44" s="216">
        <v>62.5265753424658</v>
      </c>
      <c r="T44" s="216">
        <v>78.2972602739726</v>
      </c>
      <c r="U44" s="216">
        <v>81.5677595628415</v>
      </c>
      <c r="V44" s="216">
        <v>99.3791780821918</v>
      </c>
      <c r="W44" s="216">
        <v>101.883561643836</v>
      </c>
      <c r="X44" s="216">
        <v>115.977534246575</v>
      </c>
      <c r="Y44" s="216">
        <v>122.904918032787</v>
      </c>
      <c r="Z44" s="216">
        <v>122.382465753425</v>
      </c>
      <c r="AA44" s="216">
        <v>121.473424657534</v>
      </c>
      <c r="AB44" s="216">
        <v>117.738904109589</v>
      </c>
      <c r="AC44" s="216">
        <v>121.234699453552</v>
      </c>
      <c r="AD44" s="216">
        <v>133.633698630137</v>
      </c>
      <c r="AE44" s="216">
        <v>151.133150684931</v>
      </c>
      <c r="AF44" s="216">
        <v>149.471780821918</v>
      </c>
      <c r="AG44" s="216">
        <v>141.433333333333</v>
      </c>
      <c r="AH44" s="216">
        <v>175.54602739726</v>
      </c>
      <c r="AI44" s="216">
        <v>170.637534246575</v>
      </c>
      <c r="AJ44" s="216">
        <v>190.798082191781</v>
      </c>
      <c r="AK44" s="216">
        <v>186.836885245902</v>
      </c>
      <c r="AL44" s="216">
        <v>178.834042582989</v>
      </c>
      <c r="AM44" s="216">
        <v>147.333486361827</v>
      </c>
      <c r="AN44" s="216">
        <v>159.330708664705</v>
      </c>
      <c r="AO44" s="216">
        <v>162.836923225786</v>
      </c>
      <c r="AP44" s="216">
        <v>165.748666414086</v>
      </c>
      <c r="AQ44" s="216">
        <v>166.257234932152</v>
      </c>
      <c r="AR44" s="216">
        <v>177.494016186654</v>
      </c>
      <c r="AS44" s="216">
        <v>156.236018885738</v>
      </c>
      <c r="AT44" s="216">
        <v>167.943101591312</v>
      </c>
      <c r="AU44" s="216">
        <v>173.071887045881</v>
      </c>
      <c r="AV44" s="216">
        <v>168.167225949942</v>
      </c>
      <c r="AW44" s="216">
        <v>168.589762019141</v>
      </c>
      <c r="AX44" s="216">
        <v>146.70355232815</v>
      </c>
      <c r="AY44" s="216">
        <v>142.140283825896</v>
      </c>
      <c r="AZ44" s="216">
        <v>155.131640674173</v>
      </c>
      <c r="BA44" s="216">
        <v>144.935426734661</v>
      </c>
      <c r="BB44" s="216">
        <v>162.78777292385</v>
      </c>
      <c r="BC44" s="216">
        <v>141.822602929232</v>
      </c>
      <c r="BD44" s="216">
        <v>171.252950235464</v>
      </c>
      <c r="BE44" s="217">
        <v>148.937641357846</v>
      </c>
      <c r="BF44" s="79">
        <v>-0.130306128139313</v>
      </c>
      <c r="BG44" s="79">
        <v>0.00195355206255798</v>
      </c>
      <c r="BH44" s="79">
        <v>0.064127275460878</v>
      </c>
    </row>
    <row r="45" spans="8:8">
      <c r="A45" s="218" t="s">
        <v>342</v>
      </c>
      <c r="B45" s="216">
        <v>64.5263561643836</v>
      </c>
      <c r="C45" s="216">
        <v>70.7413150684932</v>
      </c>
      <c r="D45" s="216">
        <v>75.497095890411</v>
      </c>
      <c r="E45" s="216">
        <v>85.8577595628415</v>
      </c>
      <c r="F45" s="216">
        <v>111.898410958904</v>
      </c>
      <c r="G45" s="216">
        <v>136.795068493151</v>
      </c>
      <c r="H45" s="216">
        <v>151.575671232877</v>
      </c>
      <c r="I45" s="216">
        <v>175.784371584699</v>
      </c>
      <c r="J45" s="216">
        <v>210.430684931507</v>
      </c>
      <c r="K45" s="216">
        <v>238.254684931507</v>
      </c>
      <c r="L45" s="216">
        <v>255.21298630137</v>
      </c>
      <c r="M45" s="216">
        <v>283.113934426229</v>
      </c>
      <c r="N45" s="216">
        <v>306.386410958904</v>
      </c>
      <c r="O45" s="216">
        <v>332.819780821918</v>
      </c>
      <c r="P45" s="216">
        <v>358.921369863014</v>
      </c>
      <c r="Q45" s="216">
        <v>378.353770491803</v>
      </c>
      <c r="R45" s="216">
        <v>378.895397260274</v>
      </c>
      <c r="S45" s="216">
        <v>399.245917808219</v>
      </c>
      <c r="T45" s="216">
        <v>385.958465753425</v>
      </c>
      <c r="U45" s="216">
        <v>394.917978142077</v>
      </c>
      <c r="V45" s="216">
        <v>413.275506849315</v>
      </c>
      <c r="W45" s="216">
        <v>447.6</v>
      </c>
      <c r="X45" s="216">
        <v>471.121643835616</v>
      </c>
      <c r="Y45" s="216">
        <v>488.543606557377</v>
      </c>
      <c r="Z45" s="216">
        <v>493.589424657534</v>
      </c>
      <c r="AA45" s="216">
        <v>470.130356164384</v>
      </c>
      <c r="AB45" s="216">
        <v>489.154082191781</v>
      </c>
      <c r="AC45" s="216">
        <v>510.926775956284</v>
      </c>
      <c r="AD45" s="216">
        <v>523.850904109589</v>
      </c>
      <c r="AE45" s="216">
        <v>542.293150684931</v>
      </c>
      <c r="AF45" s="216">
        <v>580.771068493151</v>
      </c>
      <c r="AG45" s="216">
        <v>605.23956284153</v>
      </c>
      <c r="AH45" s="216">
        <v>640.052328767123</v>
      </c>
      <c r="AI45" s="216">
        <v>685.719506849315</v>
      </c>
      <c r="AJ45" s="216">
        <v>681.312</v>
      </c>
      <c r="AK45" s="216">
        <v>683.905846994536</v>
      </c>
      <c r="AL45" s="216">
        <v>714.204273972603</v>
      </c>
      <c r="AM45" s="216">
        <v>732.032219178082</v>
      </c>
      <c r="AN45" s="216">
        <v>715.794684931507</v>
      </c>
      <c r="AO45" s="216">
        <v>757.238415300547</v>
      </c>
      <c r="AP45" s="216">
        <v>751.830556009402</v>
      </c>
      <c r="AQ45" s="216">
        <v>748.803749332209</v>
      </c>
      <c r="AR45" s="216">
        <v>795.359754523109</v>
      </c>
      <c r="AS45" s="216">
        <v>840.82068355325</v>
      </c>
      <c r="AT45" s="216">
        <v>830.232823100391</v>
      </c>
      <c r="AU45" s="216">
        <v>956.473254258567</v>
      </c>
      <c r="AV45" s="216">
        <v>1020.73361333669</v>
      </c>
      <c r="AW45" s="216">
        <v>1086.17706406919</v>
      </c>
      <c r="AX45" s="216">
        <v>1134.00537617247</v>
      </c>
      <c r="AY45" s="216">
        <v>1163.3414583905</v>
      </c>
      <c r="AZ45" s="216">
        <v>1112.72300662643</v>
      </c>
      <c r="BA45" s="216">
        <v>1049.14928249094</v>
      </c>
      <c r="BB45" s="216">
        <v>1059.30509365105</v>
      </c>
      <c r="BC45" s="216">
        <v>1082.17450348784</v>
      </c>
      <c r="BD45" s="216">
        <v>1107.75343792794</v>
      </c>
      <c r="BE45" s="217">
        <v>1048.68775473865</v>
      </c>
      <c r="BF45" s="79">
        <v>-0.0533202436272929</v>
      </c>
      <c r="BG45" s="79">
        <v>0.0292581646305365</v>
      </c>
      <c r="BH45" s="79">
        <v>0.451527820015611</v>
      </c>
    </row>
    <row r="46" spans="8:8">
      <c r="A46" s="218" t="s">
        <v>343</v>
      </c>
      <c r="B46" s="216">
        <v>0.0</v>
      </c>
      <c r="C46" s="216">
        <v>0.0</v>
      </c>
      <c r="D46" s="216">
        <v>0.0</v>
      </c>
      <c r="E46" s="216">
        <v>0.0</v>
      </c>
      <c r="F46" s="216">
        <v>0.0</v>
      </c>
      <c r="G46" s="216">
        <v>0.0</v>
      </c>
      <c r="H46" s="216">
        <v>0.0</v>
      </c>
      <c r="I46" s="216">
        <v>0.0</v>
      </c>
      <c r="J46" s="216">
        <v>0.0</v>
      </c>
      <c r="K46" s="216">
        <v>0.0</v>
      </c>
      <c r="L46" s="216">
        <v>0.0</v>
      </c>
      <c r="M46" s="216">
        <v>0.0</v>
      </c>
      <c r="N46" s="216">
        <v>0.0</v>
      </c>
      <c r="O46" s="216">
        <v>0.0</v>
      </c>
      <c r="P46" s="216">
        <v>0.0</v>
      </c>
      <c r="Q46" s="216">
        <v>331.827322404372</v>
      </c>
      <c r="R46" s="216">
        <v>328.873589041096</v>
      </c>
      <c r="S46" s="216">
        <v>348.187835616438</v>
      </c>
      <c r="T46" s="216">
        <v>336.86498630137</v>
      </c>
      <c r="U46" s="216">
        <v>351.577978142077</v>
      </c>
      <c r="V46" s="216">
        <v>368.953205479452</v>
      </c>
      <c r="W46" s="216">
        <v>399.283726027397</v>
      </c>
      <c r="X46" s="216">
        <v>422.092931506849</v>
      </c>
      <c r="Y46" s="216">
        <v>440.833005464481</v>
      </c>
      <c r="Z46" s="216">
        <v>444.064164383562</v>
      </c>
      <c r="AA46" s="216">
        <v>424.361589041096</v>
      </c>
      <c r="AB46" s="216">
        <v>441.550246575342</v>
      </c>
      <c r="AC46" s="216">
        <v>455.508415300546</v>
      </c>
      <c r="AD46" s="216">
        <v>467.568273972603</v>
      </c>
      <c r="AE46" s="216">
        <v>484.348164383562</v>
      </c>
      <c r="AF46" s="216">
        <v>514.147287671233</v>
      </c>
      <c r="AG46" s="216">
        <v>534.470273224044</v>
      </c>
      <c r="AH46" s="216">
        <v>564.037315068493</v>
      </c>
      <c r="AI46" s="216">
        <v>604.954904109589</v>
      </c>
      <c r="AJ46" s="216">
        <v>600.029260273973</v>
      </c>
      <c r="AK46" s="216">
        <v>608.356885245902</v>
      </c>
      <c r="AL46" s="216">
        <v>642.377534246575</v>
      </c>
      <c r="AM46" s="216">
        <v>658.564712328767</v>
      </c>
      <c r="AN46" s="216">
        <v>642.888493150685</v>
      </c>
      <c r="AO46" s="216">
        <v>682.141584699454</v>
      </c>
      <c r="AP46" s="216">
        <v>674.49173239735</v>
      </c>
      <c r="AQ46" s="216">
        <v>671.407140279133</v>
      </c>
      <c r="AR46" s="216">
        <v>710.107914977087</v>
      </c>
      <c r="AS46" s="216">
        <v>749.941092450982</v>
      </c>
      <c r="AT46" s="216">
        <v>736.407595418318</v>
      </c>
      <c r="AU46" s="216">
        <v>848.504761773899</v>
      </c>
      <c r="AV46" s="216">
        <v>900.630452638989</v>
      </c>
      <c r="AW46" s="216">
        <v>960.663142274114</v>
      </c>
      <c r="AX46" s="216">
        <v>1009.34221464411</v>
      </c>
      <c r="AY46" s="216">
        <v>1034.48634484137</v>
      </c>
      <c r="AZ46" s="216">
        <v>985.878204906865</v>
      </c>
      <c r="BA46" s="216">
        <v>932.792165974903</v>
      </c>
      <c r="BB46" s="216">
        <v>943.855755306546</v>
      </c>
      <c r="BC46" s="216">
        <v>958.626867483911</v>
      </c>
      <c r="BD46" s="216">
        <v>987.387380373508</v>
      </c>
      <c r="BE46" s="217">
        <v>987.673101912428</v>
      </c>
      <c r="BF46" s="79">
        <v>2.89371268662686E-4</v>
      </c>
      <c r="BG46" s="79">
        <v>0.0297621653507094</v>
      </c>
      <c r="BH46" s="79">
        <v>0.425257070638453</v>
      </c>
    </row>
    <row r="47" spans="8:8">
      <c r="A47" s="218" t="s">
        <v>344</v>
      </c>
      <c r="B47" s="216">
        <v>0.0</v>
      </c>
      <c r="C47" s="216">
        <v>0.0</v>
      </c>
      <c r="D47" s="216">
        <v>0.0</v>
      </c>
      <c r="E47" s="216">
        <v>0.0</v>
      </c>
      <c r="F47" s="216">
        <v>0.0</v>
      </c>
      <c r="G47" s="216">
        <v>0.0</v>
      </c>
      <c r="H47" s="216">
        <v>0.0</v>
      </c>
      <c r="I47" s="216">
        <v>0.0</v>
      </c>
      <c r="J47" s="216">
        <v>0.0</v>
      </c>
      <c r="K47" s="216">
        <v>0.0</v>
      </c>
      <c r="L47" s="216">
        <v>0.0</v>
      </c>
      <c r="M47" s="216">
        <v>0.0</v>
      </c>
      <c r="N47" s="216">
        <v>0.0</v>
      </c>
      <c r="O47" s="216">
        <v>0.0</v>
      </c>
      <c r="P47" s="216">
        <v>0.0</v>
      </c>
      <c r="Q47" s="216">
        <v>46.5264480874317</v>
      </c>
      <c r="R47" s="216">
        <v>50.0218082191781</v>
      </c>
      <c r="S47" s="216">
        <v>51.0580821917808</v>
      </c>
      <c r="T47" s="216">
        <v>49.0934794520548</v>
      </c>
      <c r="U47" s="216">
        <v>43.34</v>
      </c>
      <c r="V47" s="216">
        <v>44.322301369863</v>
      </c>
      <c r="W47" s="216">
        <v>48.3162739726027</v>
      </c>
      <c r="X47" s="216">
        <v>49.0287123287671</v>
      </c>
      <c r="Y47" s="216">
        <v>47.7106010928962</v>
      </c>
      <c r="Z47" s="216">
        <v>49.5252602739726</v>
      </c>
      <c r="AA47" s="216">
        <v>45.7687671232877</v>
      </c>
      <c r="AB47" s="216">
        <v>47.6038356164384</v>
      </c>
      <c r="AC47" s="216">
        <v>55.4183606557377</v>
      </c>
      <c r="AD47" s="216">
        <v>56.2826301369863</v>
      </c>
      <c r="AE47" s="216">
        <v>57.9449863013699</v>
      </c>
      <c r="AF47" s="216">
        <v>66.6237808219178</v>
      </c>
      <c r="AG47" s="216">
        <v>70.7692896174863</v>
      </c>
      <c r="AH47" s="216">
        <v>76.0150136986301</v>
      </c>
      <c r="AI47" s="216">
        <v>80.764602739726</v>
      </c>
      <c r="AJ47" s="216">
        <v>81.2827397260274</v>
      </c>
      <c r="AK47" s="216">
        <v>75.5489617486339</v>
      </c>
      <c r="AL47" s="216">
        <v>71.8267397260274</v>
      </c>
      <c r="AM47" s="216">
        <v>73.4675068493151</v>
      </c>
      <c r="AN47" s="216">
        <v>72.9061917808219</v>
      </c>
      <c r="AO47" s="216">
        <v>75.0968306010929</v>
      </c>
      <c r="AP47" s="216">
        <v>77.3388236120515</v>
      </c>
      <c r="AQ47" s="216">
        <v>77.3966090530761</v>
      </c>
      <c r="AR47" s="216">
        <v>85.2518395460216</v>
      </c>
      <c r="AS47" s="216">
        <v>90.8795911022676</v>
      </c>
      <c r="AT47" s="216">
        <v>93.8252276820738</v>
      </c>
      <c r="AU47" s="216">
        <v>107.968492484667</v>
      </c>
      <c r="AV47" s="216">
        <v>120.103160697697</v>
      </c>
      <c r="AW47" s="216">
        <v>125.513921795079</v>
      </c>
      <c r="AX47" s="216">
        <v>124.663161528357</v>
      </c>
      <c r="AY47" s="216">
        <v>128.855113549137</v>
      </c>
      <c r="AZ47" s="216">
        <v>126.844801719567</v>
      </c>
      <c r="BA47" s="216">
        <v>116.357116516035</v>
      </c>
      <c r="BB47" s="216">
        <v>115.449338344501</v>
      </c>
      <c r="BC47" s="216">
        <v>123.547636003929</v>
      </c>
      <c r="BD47" s="216">
        <v>120.366057554431</v>
      </c>
      <c r="BE47" s="217">
        <v>61.0146528262221</v>
      </c>
      <c r="BF47" s="79">
        <v>-0.49309087573438</v>
      </c>
      <c r="BG47" s="79">
        <v>0.0252232366639322</v>
      </c>
      <c r="BH47" s="79">
        <v>0.0262707493771578</v>
      </c>
    </row>
    <row r="48" spans="8:8">
      <c r="A48" s="218" t="s">
        <v>345</v>
      </c>
      <c r="B48" s="216">
        <v>99.4079452054795</v>
      </c>
      <c r="C48" s="216">
        <v>105.009863013699</v>
      </c>
      <c r="D48" s="216">
        <v>109.428767123288</v>
      </c>
      <c r="E48" s="216">
        <v>133.801092896175</v>
      </c>
      <c r="F48" s="216">
        <v>129.887945205479</v>
      </c>
      <c r="G48" s="216">
        <v>147.807123287671</v>
      </c>
      <c r="H48" s="216">
        <v>167.100684931507</v>
      </c>
      <c r="I48" s="216">
        <v>186.42281420765</v>
      </c>
      <c r="J48" s="216">
        <v>239.803835616438</v>
      </c>
      <c r="K48" s="216">
        <v>255.931095890411</v>
      </c>
      <c r="L48" s="216">
        <v>257.514246575342</v>
      </c>
      <c r="M48" s="216">
        <v>278.844808743169</v>
      </c>
      <c r="N48" s="216">
        <v>284.253835616438</v>
      </c>
      <c r="O48" s="216">
        <v>307.287808219178</v>
      </c>
      <c r="P48" s="216">
        <v>317.360821917808</v>
      </c>
      <c r="Q48" s="216">
        <v>307.88825136612</v>
      </c>
      <c r="R48" s="216">
        <v>267.88301369863</v>
      </c>
      <c r="S48" s="216">
        <v>243.091917808219</v>
      </c>
      <c r="T48" s="216">
        <v>225.659863013699</v>
      </c>
      <c r="U48" s="216">
        <v>221.538661202186</v>
      </c>
      <c r="V48" s="216">
        <v>201.199315068493</v>
      </c>
      <c r="W48" s="216">
        <v>226.094794520548</v>
      </c>
      <c r="X48" s="216">
        <v>227.677945205479</v>
      </c>
      <c r="Y48" s="216">
        <v>225.771994535519</v>
      </c>
      <c r="Z48" s="216">
        <v>230.722465753425</v>
      </c>
      <c r="AA48" s="216">
        <v>213.968904109589</v>
      </c>
      <c r="AB48" s="216">
        <v>209.984931506849</v>
      </c>
      <c r="AC48" s="216">
        <v>188.05368852459</v>
      </c>
      <c r="AD48" s="216">
        <v>201.338493150685</v>
      </c>
      <c r="AE48" s="216">
        <v>211.707260273973</v>
      </c>
      <c r="AF48" s="216">
        <v>217.052054794521</v>
      </c>
      <c r="AG48" s="216">
        <v>237.778005464481</v>
      </c>
      <c r="AH48" s="216">
        <v>260.558767123288</v>
      </c>
      <c r="AI48" s="216">
        <v>261.567808219178</v>
      </c>
      <c r="AJ48" s="216">
        <v>187.78602739726</v>
      </c>
      <c r="AK48" s="216">
        <v>244.058606557377</v>
      </c>
      <c r="AL48" s="216">
        <v>212.629315068493</v>
      </c>
      <c r="AM48" s="216">
        <v>189.508356164384</v>
      </c>
      <c r="AN48" s="216">
        <v>158.732602739726</v>
      </c>
      <c r="AO48" s="216">
        <v>146.796038251366</v>
      </c>
      <c r="AP48" s="216">
        <v>155.263547402982</v>
      </c>
      <c r="AQ48" s="216">
        <v>153.367988000726</v>
      </c>
      <c r="AR48" s="216">
        <v>168.654090529859</v>
      </c>
      <c r="AS48" s="216">
        <v>184.753493070063</v>
      </c>
      <c r="AT48" s="216">
        <v>179.095431162298</v>
      </c>
      <c r="AU48" s="216">
        <v>152.342385918782</v>
      </c>
      <c r="AV48" s="216">
        <v>126.242550186799</v>
      </c>
      <c r="AW48" s="216">
        <v>125.504769793926</v>
      </c>
      <c r="AX48" s="216">
        <v>139.22620154491</v>
      </c>
      <c r="AY48" s="216">
        <v>161.199336579924</v>
      </c>
      <c r="AZ48" s="216">
        <v>149.002738717987</v>
      </c>
      <c r="BA48" s="216">
        <v>112.290843096085</v>
      </c>
      <c r="BB48" s="216">
        <v>110.169567811964</v>
      </c>
      <c r="BC48" s="216">
        <v>90.0604397313387</v>
      </c>
      <c r="BD48" s="216">
        <v>90.9876956938478</v>
      </c>
      <c r="BE48" s="217">
        <v>94.4261274975533</v>
      </c>
      <c r="BF48" s="79">
        <v>0.0377900745533215</v>
      </c>
      <c r="BG48" s="79">
        <v>-0.0654773841418345</v>
      </c>
      <c r="BH48" s="79">
        <v>0.0406565474888299</v>
      </c>
    </row>
    <row r="49" spans="8:8">
      <c r="A49" s="218" t="s">
        <v>346</v>
      </c>
      <c r="B49" s="216">
        <v>39.6921095890411</v>
      </c>
      <c r="C49" s="216">
        <v>44.4261917808219</v>
      </c>
      <c r="D49" s="216">
        <v>44.5364931506849</v>
      </c>
      <c r="E49" s="216">
        <v>52.0007103825137</v>
      </c>
      <c r="F49" s="216">
        <v>62.1975890410959</v>
      </c>
      <c r="G49" s="216">
        <v>63.2955068493151</v>
      </c>
      <c r="H49" s="216">
        <v>65.8817534246575</v>
      </c>
      <c r="I49" s="216">
        <v>71.6501639344262</v>
      </c>
      <c r="J49" s="216">
        <v>88.0419178082192</v>
      </c>
      <c r="K49" s="216">
        <v>94.5632328767123</v>
      </c>
      <c r="L49" s="216">
        <v>99.5488219178082</v>
      </c>
      <c r="M49" s="216">
        <v>114.072349726776</v>
      </c>
      <c r="N49" s="216">
        <v>123.618356164384</v>
      </c>
      <c r="O49" s="216">
        <v>144.47397260274</v>
      </c>
      <c r="P49" s="216">
        <v>165.386684931507</v>
      </c>
      <c r="Q49" s="216">
        <v>154.666065573771</v>
      </c>
      <c r="R49" s="216">
        <v>155.756767123288</v>
      </c>
      <c r="S49" s="216">
        <v>183.908493150685</v>
      </c>
      <c r="T49" s="216">
        <v>179.001945205479</v>
      </c>
      <c r="U49" s="216">
        <v>200.055300546448</v>
      </c>
      <c r="V49" s="216">
        <v>208.045095890411</v>
      </c>
      <c r="W49" s="216">
        <v>245.129726027397</v>
      </c>
      <c r="X49" s="216">
        <v>263.50197260274</v>
      </c>
      <c r="Y49" s="216">
        <v>261.745655737705</v>
      </c>
      <c r="Z49" s="216">
        <v>247.979452054795</v>
      </c>
      <c r="AA49" s="216">
        <v>262.24298630137</v>
      </c>
      <c r="AB49" s="216">
        <v>250.819315068493</v>
      </c>
      <c r="AC49" s="216">
        <v>345.899836065574</v>
      </c>
      <c r="AD49" s="216">
        <v>347.514767123288</v>
      </c>
      <c r="AE49" s="216">
        <v>374.867698630137</v>
      </c>
      <c r="AF49" s="216">
        <v>367.051095890411</v>
      </c>
      <c r="AG49" s="216">
        <v>372.046530054645</v>
      </c>
      <c r="AH49" s="216">
        <v>382.904876712329</v>
      </c>
      <c r="AI49" s="216">
        <v>398.67797260274</v>
      </c>
      <c r="AJ49" s="216">
        <v>427.738739726027</v>
      </c>
      <c r="AK49" s="216">
        <v>432.354344262295</v>
      </c>
      <c r="AL49" s="216">
        <v>483.68794520548</v>
      </c>
      <c r="AM49" s="216">
        <v>489.204684931507</v>
      </c>
      <c r="AN49" s="216">
        <v>479.257808219178</v>
      </c>
      <c r="AO49" s="216">
        <v>492.808114754098</v>
      </c>
      <c r="AP49" s="216">
        <v>516.191331903748</v>
      </c>
      <c r="AQ49" s="216">
        <v>543.186631303028</v>
      </c>
      <c r="AR49" s="216">
        <v>554.872108734966</v>
      </c>
      <c r="AS49" s="216">
        <v>588.852526725321</v>
      </c>
      <c r="AT49" s="216">
        <v>570.927767629727</v>
      </c>
      <c r="AU49" s="216">
        <v>596.190868445643</v>
      </c>
      <c r="AV49" s="216">
        <v>648.375475605653</v>
      </c>
      <c r="AW49" s="216">
        <v>614.866040683611</v>
      </c>
      <c r="AX49" s="216">
        <v>686.902522498677</v>
      </c>
      <c r="AY49" s="216">
        <v>683.175953047675</v>
      </c>
      <c r="AZ49" s="216">
        <v>619.4508649782</v>
      </c>
      <c r="BA49" s="216">
        <v>586.331690566201</v>
      </c>
      <c r="BB49" s="216">
        <v>592.001796101385</v>
      </c>
      <c r="BC49" s="216">
        <v>594.535520059904</v>
      </c>
      <c r="BD49" s="216">
        <v>587.568055208753</v>
      </c>
      <c r="BE49" s="217">
        <v>581.064128751124</v>
      </c>
      <c r="BF49" s="79">
        <v>-0.0110692308745718</v>
      </c>
      <c r="BG49" s="79">
        <v>0.0028770686239723</v>
      </c>
      <c r="BH49" s="79">
        <v>0.250185642159664</v>
      </c>
    </row>
    <row r="50" spans="8:8">
      <c r="A50" s="218" t="s">
        <v>347</v>
      </c>
      <c r="B50" s="216">
        <v>0.0</v>
      </c>
      <c r="C50" s="216">
        <v>0.0</v>
      </c>
      <c r="D50" s="216">
        <v>0.0</v>
      </c>
      <c r="E50" s="216">
        <v>0.0</v>
      </c>
      <c r="F50" s="216">
        <v>0.0</v>
      </c>
      <c r="G50" s="216">
        <v>0.0</v>
      </c>
      <c r="H50" s="216">
        <v>0.0</v>
      </c>
      <c r="I50" s="216">
        <v>0.0</v>
      </c>
      <c r="J50" s="216">
        <v>0.0</v>
      </c>
      <c r="K50" s="216">
        <v>0.0</v>
      </c>
      <c r="L50" s="216">
        <v>0.0</v>
      </c>
      <c r="M50" s="216">
        <v>0.0</v>
      </c>
      <c r="N50" s="216">
        <v>0.0</v>
      </c>
      <c r="O50" s="216">
        <v>0.0</v>
      </c>
      <c r="P50" s="216">
        <v>0.0</v>
      </c>
      <c r="Q50" s="216">
        <v>85.2734972677596</v>
      </c>
      <c r="R50" s="216">
        <v>91.1323287671233</v>
      </c>
      <c r="S50" s="216">
        <v>107.158356164384</v>
      </c>
      <c r="T50" s="216">
        <v>112.06095890411</v>
      </c>
      <c r="U50" s="216">
        <v>119.237978142076</v>
      </c>
      <c r="V50" s="216">
        <v>122.095616438356</v>
      </c>
      <c r="W50" s="216">
        <v>144.296301369863</v>
      </c>
      <c r="X50" s="216">
        <v>159.212054794521</v>
      </c>
      <c r="Y50" s="216">
        <v>163.965710382514</v>
      </c>
      <c r="Z50" s="216">
        <v>165.730136986301</v>
      </c>
      <c r="AA50" s="216">
        <v>177.992739726027</v>
      </c>
      <c r="AB50" s="216">
        <v>174.166438356164</v>
      </c>
      <c r="AC50" s="216">
        <v>177.857786885246</v>
      </c>
      <c r="AD50" s="216">
        <v>191.098082191781</v>
      </c>
      <c r="AE50" s="216">
        <v>199.248493150685</v>
      </c>
      <c r="AF50" s="216">
        <v>206.80301369863</v>
      </c>
      <c r="AG50" s="216">
        <v>207.253825136612</v>
      </c>
      <c r="AH50" s="216">
        <v>218.15095890411</v>
      </c>
      <c r="AI50" s="216">
        <v>229.069452054795</v>
      </c>
      <c r="AJ50" s="216">
        <v>238.379178082192</v>
      </c>
      <c r="AK50" s="216">
        <v>243.946857923497</v>
      </c>
      <c r="AL50" s="216">
        <v>243.866164383562</v>
      </c>
      <c r="AM50" s="216">
        <v>236.755205479452</v>
      </c>
      <c r="AN50" s="216">
        <v>221.942739726027</v>
      </c>
      <c r="AO50" s="216">
        <v>228.879098360656</v>
      </c>
      <c r="AP50" s="216">
        <v>230.322582320116</v>
      </c>
      <c r="AQ50" s="216">
        <v>249.861818065862</v>
      </c>
      <c r="AR50" s="216">
        <v>254.88046500826</v>
      </c>
      <c r="AS50" s="216">
        <v>268.317713676538</v>
      </c>
      <c r="AT50" s="216">
        <v>256.611206740201</v>
      </c>
      <c r="AU50" s="216">
        <v>267.051977804429</v>
      </c>
      <c r="AV50" s="216">
        <v>289.552917549953</v>
      </c>
      <c r="AW50" s="216">
        <v>300.042164728323</v>
      </c>
      <c r="AX50" s="216">
        <v>316.22047042124</v>
      </c>
      <c r="AY50" s="216">
        <v>307.149935965784</v>
      </c>
      <c r="AZ50" s="216">
        <v>296.175346167762</v>
      </c>
      <c r="BA50" s="216">
        <v>298.930600740051</v>
      </c>
      <c r="BB50" s="216">
        <v>305.275146404051</v>
      </c>
      <c r="BC50" s="216">
        <v>304.156997240533</v>
      </c>
      <c r="BD50" s="216">
        <v>305.223135208311</v>
      </c>
      <c r="BE50" s="217">
        <v>301.881104507641</v>
      </c>
      <c r="BF50" s="79">
        <v>-0.01094946717715</v>
      </c>
      <c r="BG50" s="79">
        <v>0.0174994496781684</v>
      </c>
      <c r="BH50" s="79">
        <v>0.129979315965418</v>
      </c>
    </row>
    <row r="51" spans="8:8">
      <c r="A51" s="220" t="s">
        <v>352</v>
      </c>
      <c r="B51" s="219">
        <v>305.673808219178</v>
      </c>
      <c r="C51" s="219">
        <v>334.602575342466</v>
      </c>
      <c r="D51" s="219">
        <v>344.540164383562</v>
      </c>
      <c r="E51" s="219">
        <v>412.43237704918</v>
      </c>
      <c r="F51" s="219">
        <v>456.564904109589</v>
      </c>
      <c r="G51" s="219">
        <v>512.724684931507</v>
      </c>
      <c r="H51" s="219">
        <v>564.487698630137</v>
      </c>
      <c r="I51" s="219">
        <v>648.893825136612</v>
      </c>
      <c r="J51" s="219">
        <v>797.461232876712</v>
      </c>
      <c r="K51" s="219">
        <v>859.652164383562</v>
      </c>
      <c r="L51" s="219">
        <v>888.312219178082</v>
      </c>
      <c r="M51" s="219">
        <v>957.88587431694</v>
      </c>
      <c r="N51" s="219">
        <v>981.551616438356</v>
      </c>
      <c r="O51" s="219">
        <v>1068.03443835616</v>
      </c>
      <c r="P51" s="219">
        <v>1123.28038356164</v>
      </c>
      <c r="Q51" s="219">
        <v>1079.82734972678</v>
      </c>
      <c r="R51" s="219">
        <v>1040.87079452055</v>
      </c>
      <c r="S51" s="219">
        <v>1066.57865753425</v>
      </c>
      <c r="T51" s="219">
        <v>1017.61205479452</v>
      </c>
      <c r="U51" s="219">
        <v>1031.30756830601</v>
      </c>
      <c r="V51" s="219">
        <v>1052.26032876712</v>
      </c>
      <c r="W51" s="219">
        <v>1167.6501369863</v>
      </c>
      <c r="X51" s="219">
        <v>1207.32704109589</v>
      </c>
      <c r="Y51" s="219">
        <v>1223.93830601093</v>
      </c>
      <c r="Z51" s="219">
        <v>1236.15134246575</v>
      </c>
      <c r="AA51" s="219">
        <v>1228.98279452055</v>
      </c>
      <c r="AB51" s="219">
        <v>1242.14969863014</v>
      </c>
      <c r="AC51" s="219">
        <v>1328.60775956284</v>
      </c>
      <c r="AD51" s="219">
        <v>1388.8384109589</v>
      </c>
      <c r="AE51" s="219">
        <v>1484.46947945205</v>
      </c>
      <c r="AF51" s="219">
        <v>1552.58024657534</v>
      </c>
      <c r="AG51" s="219">
        <v>1635.44743169399</v>
      </c>
      <c r="AH51" s="219">
        <v>1763.50597260274</v>
      </c>
      <c r="AI51" s="219">
        <v>1838.31090410959</v>
      </c>
      <c r="AJ51" s="219">
        <v>1889.45265753425</v>
      </c>
      <c r="AK51" s="219">
        <v>1843.15991803279</v>
      </c>
      <c r="AL51" s="219">
        <v>1885.89023436381</v>
      </c>
      <c r="AM51" s="219">
        <v>1844.87422608785</v>
      </c>
      <c r="AN51" s="219">
        <v>1794.20292784279</v>
      </c>
      <c r="AO51" s="219">
        <v>1853.61391776131</v>
      </c>
      <c r="AP51" s="219">
        <v>1894.23639785166</v>
      </c>
      <c r="AQ51" s="219">
        <v>1939.18187846776</v>
      </c>
      <c r="AR51" s="219">
        <v>2015.4502317951</v>
      </c>
      <c r="AS51" s="219">
        <v>2096.1878724086</v>
      </c>
      <c r="AT51" s="219">
        <v>2077.66976036712</v>
      </c>
      <c r="AU51" s="219">
        <v>2271.41358041872</v>
      </c>
      <c r="AV51" s="219">
        <v>2431.72987815933</v>
      </c>
      <c r="AW51" s="219">
        <v>2509.38629762695</v>
      </c>
      <c r="AX51" s="219">
        <v>2655.46509110032</v>
      </c>
      <c r="AY51" s="219">
        <v>2724.54633821513</v>
      </c>
      <c r="AZ51" s="219">
        <v>2557.88803252088</v>
      </c>
      <c r="BA51" s="219">
        <v>2433.37621233858</v>
      </c>
      <c r="BB51" s="219">
        <v>2480.5336990763</v>
      </c>
      <c r="BC51" s="219">
        <v>2391.87910397174</v>
      </c>
      <c r="BD51" s="219">
        <v>2438.40736574474</v>
      </c>
      <c r="BE51" s="219">
        <v>2322.53187567134</v>
      </c>
      <c r="BF51" s="82">
        <v>-0.0475209727879117</v>
      </c>
      <c r="BG51" s="82">
        <v>0.0161386586615955</v>
      </c>
      <c r="BH51" s="82">
        <v>1.0</v>
      </c>
    </row>
    <row r="52" spans="8:8">
      <c r="B52" s="216"/>
      <c r="C52" s="216"/>
      <c r="D52" s="216"/>
      <c r="E52" s="216"/>
      <c r="F52" s="216"/>
      <c r="G52" s="216"/>
      <c r="H52" s="216"/>
      <c r="I52" s="216"/>
      <c r="J52" s="216"/>
      <c r="K52" s="216"/>
      <c r="L52" s="216"/>
      <c r="M52" s="216"/>
      <c r="N52" s="216"/>
      <c r="O52" s="216"/>
      <c r="P52" s="216"/>
      <c r="Q52" s="216"/>
      <c r="R52" s="216"/>
      <c r="S52" s="216"/>
      <c r="T52" s="216"/>
      <c r="U52" s="216"/>
      <c r="V52" s="216"/>
      <c r="W52" s="216"/>
      <c r="X52" s="216"/>
      <c r="Y52" s="216"/>
      <c r="Z52" s="216"/>
      <c r="AA52" s="216"/>
      <c r="AB52" s="216"/>
      <c r="AC52" s="216"/>
      <c r="AD52" s="216"/>
      <c r="AE52" s="216"/>
      <c r="AF52" s="216"/>
      <c r="AG52" s="216"/>
      <c r="AH52" s="216"/>
      <c r="AI52" s="216"/>
      <c r="AJ52" s="216"/>
      <c r="AK52" s="216"/>
      <c r="AL52" s="216"/>
      <c r="AM52" s="216"/>
      <c r="AN52" s="216"/>
      <c r="AO52" s="216"/>
      <c r="AP52" s="216"/>
      <c r="AQ52" s="216"/>
      <c r="AR52" s="216"/>
      <c r="AS52" s="216"/>
      <c r="AT52" s="216"/>
      <c r="AU52" s="216"/>
      <c r="AV52" s="216"/>
      <c r="AW52" s="216"/>
      <c r="AX52" s="216"/>
      <c r="AY52" s="216"/>
      <c r="AZ52" s="216"/>
      <c r="BA52" s="216"/>
      <c r="BB52" s="216"/>
      <c r="BC52" s="216"/>
      <c r="BD52" s="216"/>
      <c r="BE52" s="217"/>
      <c r="BF52" s="79"/>
      <c r="BG52" s="79"/>
      <c r="BH52" s="79"/>
    </row>
    <row r="53" spans="8:8">
      <c r="A53" s="221" t="s">
        <v>353</v>
      </c>
      <c r="B53" s="216"/>
      <c r="C53" s="216"/>
      <c r="D53" s="216"/>
      <c r="E53" s="216"/>
      <c r="F53" s="216"/>
      <c r="G53" s="216"/>
      <c r="H53" s="216"/>
      <c r="I53" s="216"/>
      <c r="J53" s="216"/>
      <c r="K53" s="216"/>
      <c r="L53" s="216"/>
      <c r="M53" s="216"/>
      <c r="N53" s="216"/>
      <c r="O53" s="216"/>
      <c r="P53" s="216"/>
      <c r="Q53" s="216"/>
      <c r="R53" s="216"/>
      <c r="S53" s="216"/>
      <c r="T53" s="216"/>
      <c r="U53" s="216"/>
      <c r="V53" s="216"/>
      <c r="W53" s="216"/>
      <c r="X53" s="216"/>
      <c r="Y53" s="216"/>
      <c r="Z53" s="216"/>
      <c r="AA53" s="216"/>
      <c r="AB53" s="216"/>
      <c r="AC53" s="216"/>
      <c r="AD53" s="216"/>
      <c r="AE53" s="216"/>
      <c r="AF53" s="216"/>
      <c r="AG53" s="216"/>
      <c r="AH53" s="216"/>
      <c r="AI53" s="216"/>
      <c r="AJ53" s="216"/>
      <c r="AK53" s="216"/>
      <c r="AL53" s="216"/>
      <c r="AM53" s="216"/>
      <c r="AN53" s="216"/>
      <c r="AO53" s="216"/>
      <c r="AP53" s="216"/>
      <c r="AQ53" s="216"/>
      <c r="AR53" s="216"/>
      <c r="AS53" s="216"/>
      <c r="AT53" s="216"/>
      <c r="AU53" s="216"/>
      <c r="AV53" s="216"/>
      <c r="AW53" s="216"/>
      <c r="AX53" s="216"/>
      <c r="AY53" s="216"/>
      <c r="AZ53" s="216"/>
      <c r="BA53" s="216"/>
      <c r="BB53" s="216"/>
      <c r="BC53" s="216"/>
      <c r="BD53" s="216"/>
      <c r="BE53" s="217"/>
      <c r="BF53" s="79"/>
      <c r="BG53" s="79"/>
      <c r="BH53" s="79"/>
    </row>
    <row r="54" spans="8:8">
      <c r="A54" s="218" t="s">
        <v>339</v>
      </c>
      <c r="B54" s="216">
        <v>1598.70935500572</v>
      </c>
      <c r="C54" s="216">
        <v>1820.16660269104</v>
      </c>
      <c r="D54" s="216">
        <v>2089.90806387932</v>
      </c>
      <c r="E54" s="216">
        <v>2241.16024708299</v>
      </c>
      <c r="F54" s="216">
        <v>2449.7790358016</v>
      </c>
      <c r="G54" s="216">
        <v>2615.25297096443</v>
      </c>
      <c r="H54" s="216">
        <v>2851.38444474782</v>
      </c>
      <c r="I54" s="216">
        <v>3087.30793722403</v>
      </c>
      <c r="J54" s="216">
        <v>3299.5458351448</v>
      </c>
      <c r="K54" s="216">
        <v>3218.16254766405</v>
      </c>
      <c r="L54" s="216">
        <v>3210.68729408243</v>
      </c>
      <c r="M54" s="216">
        <v>3394.77985252263</v>
      </c>
      <c r="N54" s="216">
        <v>3371.62898337786</v>
      </c>
      <c r="O54" s="216">
        <v>3815.42293843476</v>
      </c>
      <c r="P54" s="216">
        <v>3868.29960473695</v>
      </c>
      <c r="Q54" s="216">
        <v>3677.1291062179</v>
      </c>
      <c r="R54" s="216">
        <v>3534.1642138776</v>
      </c>
      <c r="S54" s="216">
        <v>3583.51444159567</v>
      </c>
      <c r="T54" s="216">
        <v>3661.37459538745</v>
      </c>
      <c r="U54" s="216">
        <v>3694.96199420508</v>
      </c>
      <c r="V54" s="216">
        <v>3955.99266914559</v>
      </c>
      <c r="W54" s="216">
        <v>4143.89706835511</v>
      </c>
      <c r="X54" s="216">
        <v>4226.69400218644</v>
      </c>
      <c r="Y54" s="216">
        <v>4380.41068814361</v>
      </c>
      <c r="Z54" s="216">
        <v>4458.67420738839</v>
      </c>
      <c r="AA54" s="216">
        <v>4660.00893107486</v>
      </c>
      <c r="AB54" s="216">
        <v>4547.2413152466</v>
      </c>
      <c r="AC54" s="216">
        <v>4498.31686348671</v>
      </c>
      <c r="AD54" s="216">
        <v>4382.7716484495</v>
      </c>
      <c r="AE54" s="216">
        <v>4433.26659884529</v>
      </c>
      <c r="AF54" s="216">
        <v>4526.09646286362</v>
      </c>
      <c r="AG54" s="216">
        <v>4519.74399798368</v>
      </c>
      <c r="AH54" s="216">
        <v>4601.24951322671</v>
      </c>
      <c r="AI54" s="216">
        <v>4605.99759035962</v>
      </c>
      <c r="AJ54" s="216">
        <v>4545.41089617018</v>
      </c>
      <c r="AK54" s="216">
        <v>4445.21981282266</v>
      </c>
      <c r="AL54" s="216">
        <v>4356.21773165832</v>
      </c>
      <c r="AM54" s="216">
        <v>4297.73428489936</v>
      </c>
      <c r="AN54" s="216">
        <v>4183.42055571559</v>
      </c>
      <c r="AO54" s="216">
        <v>4132.34542117823</v>
      </c>
      <c r="AP54" s="216">
        <v>4039.97116733699</v>
      </c>
      <c r="AQ54" s="216">
        <v>3897.00582574986</v>
      </c>
      <c r="AR54" s="216">
        <v>3846.05668505474</v>
      </c>
      <c r="AS54" s="216">
        <v>3579.41961801992</v>
      </c>
      <c r="AT54" s="216">
        <v>3494.82276128163</v>
      </c>
      <c r="AU54" s="216">
        <v>3419.9887868432</v>
      </c>
      <c r="AV54" s="216">
        <v>3196.56706878776</v>
      </c>
      <c r="AW54" s="216">
        <v>3046.81710936668</v>
      </c>
      <c r="AX54" s="216">
        <v>2961.48613941149</v>
      </c>
      <c r="AY54" s="216">
        <v>2889.06498044147</v>
      </c>
      <c r="AZ54" s="216">
        <v>2813.71699058257</v>
      </c>
      <c r="BA54" s="216">
        <v>2832.04504799106</v>
      </c>
      <c r="BB54" s="216">
        <v>2860.46100519501</v>
      </c>
      <c r="BC54" s="216">
        <v>2844.48943612566</v>
      </c>
      <c r="BD54" s="216">
        <v>2819.45723210217</v>
      </c>
      <c r="BE54" s="217">
        <v>2579.51581222287</v>
      </c>
      <c r="BF54" s="79">
        <v>-0.0851019895415802</v>
      </c>
      <c r="BG54" s="79">
        <v>-0.021244905593933</v>
      </c>
      <c r="BH54" s="79">
        <v>0.201721620564351</v>
      </c>
    </row>
    <row r="55" spans="8:8">
      <c r="A55" s="218" t="s">
        <v>340</v>
      </c>
      <c r="B55" s="216">
        <v>0.0</v>
      </c>
      <c r="C55" s="216">
        <v>0.0</v>
      </c>
      <c r="D55" s="216">
        <v>0.0</v>
      </c>
      <c r="E55" s="216">
        <v>0.0</v>
      </c>
      <c r="F55" s="216">
        <v>0.0</v>
      </c>
      <c r="G55" s="216">
        <v>0.0</v>
      </c>
      <c r="H55" s="216">
        <v>0.0</v>
      </c>
      <c r="I55" s="216">
        <v>0.0</v>
      </c>
      <c r="J55" s="216">
        <v>0.0</v>
      </c>
      <c r="K55" s="216">
        <v>0.0</v>
      </c>
      <c r="L55" s="216">
        <v>0.0</v>
      </c>
      <c r="M55" s="216">
        <v>0.0</v>
      </c>
      <c r="N55" s="216">
        <v>0.0</v>
      </c>
      <c r="O55" s="216">
        <v>0.0</v>
      </c>
      <c r="P55" s="216">
        <v>0.0</v>
      </c>
      <c r="Q55" s="216">
        <v>2833.85450736074</v>
      </c>
      <c r="R55" s="216">
        <v>2734.89695049445</v>
      </c>
      <c r="S55" s="216">
        <v>2764.49473341102</v>
      </c>
      <c r="T55" s="216">
        <v>2769.07008086513</v>
      </c>
      <c r="U55" s="216">
        <v>2816.52590192994</v>
      </c>
      <c r="V55" s="216">
        <v>3083.27166633271</v>
      </c>
      <c r="W55" s="216">
        <v>3187.32280699073</v>
      </c>
      <c r="X55" s="216">
        <v>3263.84076358096</v>
      </c>
      <c r="Y55" s="216">
        <v>3350.34778872012</v>
      </c>
      <c r="Z55" s="216">
        <v>3393.3345595966</v>
      </c>
      <c r="AA55" s="216">
        <v>3533.40679624843</v>
      </c>
      <c r="AB55" s="216">
        <v>3496.41267291934</v>
      </c>
      <c r="AC55" s="216">
        <v>3447.47006507774</v>
      </c>
      <c r="AD55" s="216">
        <v>3377.70496884479</v>
      </c>
      <c r="AE55" s="216">
        <v>3348.32850376602</v>
      </c>
      <c r="AF55" s="216">
        <v>3364.98042974303</v>
      </c>
      <c r="AG55" s="216">
        <v>3380.17734667057</v>
      </c>
      <c r="AH55" s="216">
        <v>3424.18176393237</v>
      </c>
      <c r="AI55" s="216">
        <v>3406.1786958598</v>
      </c>
      <c r="AJ55" s="216">
        <v>3367.76193584978</v>
      </c>
      <c r="AK55" s="216">
        <v>3219.62758112298</v>
      </c>
      <c r="AL55" s="216">
        <v>3190.31911124788</v>
      </c>
      <c r="AM55" s="216">
        <v>3154.38495006381</v>
      </c>
      <c r="AN55" s="216">
        <v>3041.83635513509</v>
      </c>
      <c r="AO55" s="216">
        <v>2973.12279303643</v>
      </c>
      <c r="AP55" s="216">
        <v>2865.66628182136</v>
      </c>
      <c r="AQ55" s="216">
        <v>2770.98149923866</v>
      </c>
      <c r="AR55" s="216">
        <v>2685.33437643331</v>
      </c>
      <c r="AS55" s="216">
        <v>2529.82030680945</v>
      </c>
      <c r="AT55" s="216">
        <v>2445.31209523991</v>
      </c>
      <c r="AU55" s="216">
        <v>2301.08636671933</v>
      </c>
      <c r="AV55" s="216">
        <v>2200.56784805326</v>
      </c>
      <c r="AW55" s="216">
        <v>2084.03531903712</v>
      </c>
      <c r="AX55" s="216">
        <v>2014.58604609124</v>
      </c>
      <c r="AY55" s="216">
        <v>1982.59966863548</v>
      </c>
      <c r="AZ55" s="216">
        <v>1932.22742711879</v>
      </c>
      <c r="BA55" s="216">
        <v>1935.35201033633</v>
      </c>
      <c r="BB55" s="216">
        <v>1939.2481655785</v>
      </c>
      <c r="BC55" s="216">
        <v>2007.55762025676</v>
      </c>
      <c r="BD55" s="216">
        <v>2036.98782546828</v>
      </c>
      <c r="BE55" s="217">
        <v>1767.60989029821</v>
      </c>
      <c r="BF55" s="79">
        <v>-0.132243272052026</v>
      </c>
      <c r="BG55" s="79">
        <v>-0.0181041742931942</v>
      </c>
      <c r="BH55" s="79">
        <v>0.138229480861085</v>
      </c>
    </row>
    <row r="56" spans="8:8">
      <c r="A56" s="218" t="s">
        <v>341</v>
      </c>
      <c r="B56" s="216">
        <v>0.0</v>
      </c>
      <c r="C56" s="216">
        <v>0.0</v>
      </c>
      <c r="D56" s="216">
        <v>0.0</v>
      </c>
      <c r="E56" s="216">
        <v>0.0</v>
      </c>
      <c r="F56" s="216">
        <v>0.0</v>
      </c>
      <c r="G56" s="216">
        <v>0.0</v>
      </c>
      <c r="H56" s="216">
        <v>0.0</v>
      </c>
      <c r="I56" s="216">
        <v>0.0</v>
      </c>
      <c r="J56" s="216">
        <v>0.0</v>
      </c>
      <c r="K56" s="216">
        <v>0.0</v>
      </c>
      <c r="L56" s="216">
        <v>0.0</v>
      </c>
      <c r="M56" s="216">
        <v>0.0</v>
      </c>
      <c r="N56" s="216">
        <v>0.0</v>
      </c>
      <c r="O56" s="216">
        <v>0.0</v>
      </c>
      <c r="P56" s="216">
        <v>0.0</v>
      </c>
      <c r="Q56" s="216">
        <v>843.274598857159</v>
      </c>
      <c r="R56" s="216">
        <v>799.267263383151</v>
      </c>
      <c r="S56" s="216">
        <v>819.019708184658</v>
      </c>
      <c r="T56" s="216">
        <v>892.304514522329</v>
      </c>
      <c r="U56" s="216">
        <v>878.436092275137</v>
      </c>
      <c r="V56" s="216">
        <v>872.721002812877</v>
      </c>
      <c r="W56" s="216">
        <v>956.574261364384</v>
      </c>
      <c r="X56" s="216">
        <v>962.85323860548</v>
      </c>
      <c r="Y56" s="216">
        <v>1030.0628994235</v>
      </c>
      <c r="Z56" s="216">
        <v>1065.33964779178</v>
      </c>
      <c r="AA56" s="216">
        <v>1126.60213482643</v>
      </c>
      <c r="AB56" s="216">
        <v>1050.82864232726</v>
      </c>
      <c r="AC56" s="216">
        <v>1050.84679840897</v>
      </c>
      <c r="AD56" s="216">
        <v>1005.06667960471</v>
      </c>
      <c r="AE56" s="216">
        <v>1084.93809507928</v>
      </c>
      <c r="AF56" s="216">
        <v>1161.11603312058</v>
      </c>
      <c r="AG56" s="216">
        <v>1139.56665131311</v>
      </c>
      <c r="AH56" s="216">
        <v>1177.06774929434</v>
      </c>
      <c r="AI56" s="216">
        <v>1199.81889449982</v>
      </c>
      <c r="AJ56" s="216">
        <v>1177.64896032039</v>
      </c>
      <c r="AK56" s="216">
        <v>1225.59223169968</v>
      </c>
      <c r="AL56" s="216">
        <v>1165.89862041045</v>
      </c>
      <c r="AM56" s="216">
        <v>1143.34933483555</v>
      </c>
      <c r="AN56" s="216">
        <v>1141.5842005805</v>
      </c>
      <c r="AO56" s="216">
        <v>1159.2226281418</v>
      </c>
      <c r="AP56" s="216">
        <v>1174.30488551562</v>
      </c>
      <c r="AQ56" s="216">
        <v>1126.02432651121</v>
      </c>
      <c r="AR56" s="216">
        <v>1160.72230862143</v>
      </c>
      <c r="AS56" s="216">
        <v>1049.59931121047</v>
      </c>
      <c r="AT56" s="216">
        <v>1049.51066604172</v>
      </c>
      <c r="AU56" s="216">
        <v>1118.90242012386</v>
      </c>
      <c r="AV56" s="216">
        <v>995.999220734506</v>
      </c>
      <c r="AW56" s="216">
        <v>962.781790329562</v>
      </c>
      <c r="AX56" s="216">
        <v>946.900093320246</v>
      </c>
      <c r="AY56" s="216">
        <v>906.465311805994</v>
      </c>
      <c r="AZ56" s="216">
        <v>881.489563463777</v>
      </c>
      <c r="BA56" s="216">
        <v>896.693037654723</v>
      </c>
      <c r="BB56" s="216">
        <v>921.212839616509</v>
      </c>
      <c r="BC56" s="216">
        <v>836.931815868903</v>
      </c>
      <c r="BD56" s="216">
        <v>782.46940663389</v>
      </c>
      <c r="BE56" s="217">
        <v>811.905921924665</v>
      </c>
      <c r="BF56" s="79">
        <v>0.0376200207205646</v>
      </c>
      <c r="BG56" s="79">
        <v>-0.0289355594450024</v>
      </c>
      <c r="BH56" s="79">
        <v>0.0634921397032653</v>
      </c>
    </row>
    <row r="57" spans="8:8">
      <c r="A57" s="218" t="s">
        <v>342</v>
      </c>
      <c r="B57" s="216">
        <v>2500.6741538581</v>
      </c>
      <c r="C57" s="216">
        <v>2767.04259410962</v>
      </c>
      <c r="D57" s="216">
        <v>3023.33024899025</v>
      </c>
      <c r="E57" s="216">
        <v>3424.0523663005</v>
      </c>
      <c r="F57" s="216">
        <v>3901.32086550853</v>
      </c>
      <c r="G57" s="216">
        <v>4459.91342043685</v>
      </c>
      <c r="H57" s="216">
        <v>4749.00210559897</v>
      </c>
      <c r="I57" s="216">
        <v>5088.85094469755</v>
      </c>
      <c r="J57" s="216">
        <v>5513.60232247652</v>
      </c>
      <c r="K57" s="216">
        <v>5001.09190280857</v>
      </c>
      <c r="L57" s="216">
        <v>5058.0428653377</v>
      </c>
      <c r="M57" s="216">
        <v>5468.87220101524</v>
      </c>
      <c r="N57" s="216">
        <v>5579.26954106994</v>
      </c>
      <c r="O57" s="216">
        <v>5854.97510251446</v>
      </c>
      <c r="P57" s="216">
        <v>5948.30114908431</v>
      </c>
      <c r="Q57" s="216">
        <v>5491.69679504171</v>
      </c>
      <c r="R57" s="216">
        <v>5180.68016607251</v>
      </c>
      <c r="S57" s="216">
        <v>4997.22459716261</v>
      </c>
      <c r="T57" s="216">
        <v>5004.76888883192</v>
      </c>
      <c r="U57" s="216">
        <v>5043.70052929863</v>
      </c>
      <c r="V57" s="216">
        <v>5748.25473420425</v>
      </c>
      <c r="W57" s="216">
        <v>5965.58561319879</v>
      </c>
      <c r="X57" s="216">
        <v>6020.14960755994</v>
      </c>
      <c r="Y57" s="216">
        <v>6017.21358234403</v>
      </c>
      <c r="Z57" s="216">
        <v>5951.48804006285</v>
      </c>
      <c r="AA57" s="216">
        <v>6080.45461592802</v>
      </c>
      <c r="AB57" s="216">
        <v>6173.63808455648</v>
      </c>
      <c r="AC57" s="216">
        <v>6061.34887387873</v>
      </c>
      <c r="AD57" s="216">
        <v>6086.48461117503</v>
      </c>
      <c r="AE57" s="216">
        <v>6063.84219838337</v>
      </c>
      <c r="AF57" s="216">
        <v>6222.44237824874</v>
      </c>
      <c r="AG57" s="216">
        <v>6531.60539129738</v>
      </c>
      <c r="AH57" s="216">
        <v>6610.72639230114</v>
      </c>
      <c r="AI57" s="216">
        <v>6782.26151315979</v>
      </c>
      <c r="AJ57" s="216">
        <v>6844.65850852791</v>
      </c>
      <c r="AK57" s="216">
        <v>6863.79271106995</v>
      </c>
      <c r="AL57" s="216">
        <v>7151.75753469151</v>
      </c>
      <c r="AM57" s="216">
        <v>7098.72834281468</v>
      </c>
      <c r="AN57" s="216">
        <v>7310.56853352708</v>
      </c>
      <c r="AO57" s="216">
        <v>7485.12376163322</v>
      </c>
      <c r="AP57" s="216">
        <v>7664.7546207705</v>
      </c>
      <c r="AQ57" s="216">
        <v>7842.38071228151</v>
      </c>
      <c r="AR57" s="216">
        <v>7717.29635576753</v>
      </c>
      <c r="AS57" s="216">
        <v>7860.8408201641</v>
      </c>
      <c r="AT57" s="216">
        <v>7538.28881911861</v>
      </c>
      <c r="AU57" s="216">
        <v>7629.85846636079</v>
      </c>
      <c r="AV57" s="216">
        <v>7509.66792735718</v>
      </c>
      <c r="AW57" s="216">
        <v>7363.34977724766</v>
      </c>
      <c r="AX57" s="216">
        <v>7447.18457611041</v>
      </c>
      <c r="AY57" s="216">
        <v>7383.84058785211</v>
      </c>
      <c r="AZ57" s="216">
        <v>7742.99077350387</v>
      </c>
      <c r="BA57" s="216">
        <v>7887.00174189431</v>
      </c>
      <c r="BB57" s="216">
        <v>8116.17235832818</v>
      </c>
      <c r="BC57" s="216">
        <v>8139.48802140382</v>
      </c>
      <c r="BD57" s="216">
        <v>8190.89843022718</v>
      </c>
      <c r="BE57" s="217">
        <v>6814.25648389807</v>
      </c>
      <c r="BF57" s="79">
        <v>-0.168069712749561</v>
      </c>
      <c r="BG57" s="79">
        <v>0.00833740226350166</v>
      </c>
      <c r="BH57" s="79">
        <v>0.532884060783686</v>
      </c>
    </row>
    <row r="58" spans="8:8">
      <c r="A58" s="218" t="s">
        <v>343</v>
      </c>
      <c r="B58" s="216">
        <v>0.0</v>
      </c>
      <c r="C58" s="216">
        <v>0.0</v>
      </c>
      <c r="D58" s="216">
        <v>0.0</v>
      </c>
      <c r="E58" s="216">
        <v>0.0</v>
      </c>
      <c r="F58" s="216">
        <v>0.0</v>
      </c>
      <c r="G58" s="216">
        <v>0.0</v>
      </c>
      <c r="H58" s="216">
        <v>0.0</v>
      </c>
      <c r="I58" s="216">
        <v>0.0</v>
      </c>
      <c r="J58" s="216">
        <v>0.0</v>
      </c>
      <c r="K58" s="216">
        <v>0.0</v>
      </c>
      <c r="L58" s="216">
        <v>0.0</v>
      </c>
      <c r="M58" s="216">
        <v>0.0</v>
      </c>
      <c r="N58" s="216">
        <v>0.0</v>
      </c>
      <c r="O58" s="216">
        <v>0.0</v>
      </c>
      <c r="P58" s="216">
        <v>0.0</v>
      </c>
      <c r="Q58" s="216">
        <v>4924.82851995974</v>
      </c>
      <c r="R58" s="216">
        <v>4639.65864508621</v>
      </c>
      <c r="S58" s="216">
        <v>4464.60199036809</v>
      </c>
      <c r="T58" s="216">
        <v>4480.11477551685</v>
      </c>
      <c r="U58" s="216">
        <v>4499.06175574671</v>
      </c>
      <c r="V58" s="216">
        <v>5120.75876357519</v>
      </c>
      <c r="W58" s="216">
        <v>5310.26062713444</v>
      </c>
      <c r="X58" s="216">
        <v>5327.71996230964</v>
      </c>
      <c r="Y58" s="216">
        <v>5276.91149190222</v>
      </c>
      <c r="Z58" s="216">
        <v>5175.60541265762</v>
      </c>
      <c r="AA58" s="216">
        <v>5265.25838760443</v>
      </c>
      <c r="AB58" s="216">
        <v>5380.6418014206</v>
      </c>
      <c r="AC58" s="216">
        <v>5234.26278619636</v>
      </c>
      <c r="AD58" s="216">
        <v>5247.19365191963</v>
      </c>
      <c r="AE58" s="216">
        <v>5205.67514580927</v>
      </c>
      <c r="AF58" s="216">
        <v>5326.71872034492</v>
      </c>
      <c r="AG58" s="216">
        <v>5586.33286622557</v>
      </c>
      <c r="AH58" s="216">
        <v>5619.88740401763</v>
      </c>
      <c r="AI58" s="216">
        <v>5732.81646590788</v>
      </c>
      <c r="AJ58" s="216">
        <v>5734.44431474744</v>
      </c>
      <c r="AK58" s="216">
        <v>5718.17084023972</v>
      </c>
      <c r="AL58" s="216">
        <v>6016.71371223267</v>
      </c>
      <c r="AM58" s="216">
        <v>5994.61681792816</v>
      </c>
      <c r="AN58" s="216">
        <v>6178.94461032099</v>
      </c>
      <c r="AO58" s="216">
        <v>6281.98079541796</v>
      </c>
      <c r="AP58" s="216">
        <v>6400.74652851242</v>
      </c>
      <c r="AQ58" s="216">
        <v>6539.67546295193</v>
      </c>
      <c r="AR58" s="216">
        <v>6381.17114249538</v>
      </c>
      <c r="AS58" s="216">
        <v>6531.06918915894</v>
      </c>
      <c r="AT58" s="216">
        <v>6284.62638582931</v>
      </c>
      <c r="AU58" s="216">
        <v>6380.54196452716</v>
      </c>
      <c r="AV58" s="216">
        <v>6256.30030662015</v>
      </c>
      <c r="AW58" s="216">
        <v>6137.1794821703</v>
      </c>
      <c r="AX58" s="216">
        <v>6200.06631308828</v>
      </c>
      <c r="AY58" s="216">
        <v>6105.3930588815</v>
      </c>
      <c r="AZ58" s="216">
        <v>6396.1218047466</v>
      </c>
      <c r="BA58" s="216">
        <v>6496.40297041044</v>
      </c>
      <c r="BB58" s="216">
        <v>6641.70518222279</v>
      </c>
      <c r="BC58" s="216">
        <v>6597.44686701085</v>
      </c>
      <c r="BD58" s="216">
        <v>6620.12023050297</v>
      </c>
      <c r="BE58" s="217">
        <v>6077.1056242736</v>
      </c>
      <c r="BF58" s="79">
        <v>-0.0820248858513729</v>
      </c>
      <c r="BG58" s="79">
        <v>0.00521426084504606</v>
      </c>
      <c r="BH58" s="79">
        <v>0.47523786792096</v>
      </c>
    </row>
    <row r="59" spans="8:8">
      <c r="A59" s="218" t="s">
        <v>344</v>
      </c>
      <c r="B59" s="216">
        <v>0.0</v>
      </c>
      <c r="C59" s="216">
        <v>0.0</v>
      </c>
      <c r="D59" s="216">
        <v>0.0</v>
      </c>
      <c r="E59" s="216">
        <v>0.0</v>
      </c>
      <c r="F59" s="216">
        <v>0.0</v>
      </c>
      <c r="G59" s="216">
        <v>0.0</v>
      </c>
      <c r="H59" s="216">
        <v>0.0</v>
      </c>
      <c r="I59" s="216">
        <v>0.0</v>
      </c>
      <c r="J59" s="216">
        <v>0.0</v>
      </c>
      <c r="K59" s="216">
        <v>0.0</v>
      </c>
      <c r="L59" s="216">
        <v>0.0</v>
      </c>
      <c r="M59" s="216">
        <v>0.0</v>
      </c>
      <c r="N59" s="216">
        <v>0.0</v>
      </c>
      <c r="O59" s="216">
        <v>0.0</v>
      </c>
      <c r="P59" s="216">
        <v>0.0</v>
      </c>
      <c r="Q59" s="216">
        <v>566.868275081967</v>
      </c>
      <c r="R59" s="216">
        <v>541.021520986301</v>
      </c>
      <c r="S59" s="216">
        <v>532.622606794521</v>
      </c>
      <c r="T59" s="216">
        <v>524.654113315068</v>
      </c>
      <c r="U59" s="216">
        <v>544.638773551913</v>
      </c>
      <c r="V59" s="216">
        <v>627.495970629062</v>
      </c>
      <c r="W59" s="216">
        <v>655.324986064355</v>
      </c>
      <c r="X59" s="216">
        <v>692.4296452503</v>
      </c>
      <c r="Y59" s="216">
        <v>740.302090441804</v>
      </c>
      <c r="Z59" s="216">
        <v>775.882627405228</v>
      </c>
      <c r="AA59" s="216">
        <v>815.196228323594</v>
      </c>
      <c r="AB59" s="216">
        <v>792.996283135877</v>
      </c>
      <c r="AC59" s="216">
        <v>827.086087682374</v>
      </c>
      <c r="AD59" s="216">
        <v>839.2909592554</v>
      </c>
      <c r="AE59" s="216">
        <v>858.167052574093</v>
      </c>
      <c r="AF59" s="216">
        <v>895.723657903816</v>
      </c>
      <c r="AG59" s="216">
        <v>945.272525071811</v>
      </c>
      <c r="AH59" s="216">
        <v>990.838988283512</v>
      </c>
      <c r="AI59" s="216">
        <v>1049.44504725191</v>
      </c>
      <c r="AJ59" s="216">
        <v>1110.21419378047</v>
      </c>
      <c r="AK59" s="216">
        <v>1145.62187083023</v>
      </c>
      <c r="AL59" s="216">
        <v>1135.04382245883</v>
      </c>
      <c r="AM59" s="216">
        <v>1104.11152488652</v>
      </c>
      <c r="AN59" s="216">
        <v>1131.6239232061</v>
      </c>
      <c r="AO59" s="216">
        <v>1203.14296621526</v>
      </c>
      <c r="AP59" s="216">
        <v>1264.00809225807</v>
      </c>
      <c r="AQ59" s="216">
        <v>1302.70524932958</v>
      </c>
      <c r="AR59" s="216">
        <v>1336.12521327215</v>
      </c>
      <c r="AS59" s="216">
        <v>1329.77163100516</v>
      </c>
      <c r="AT59" s="216">
        <v>1253.6624332893</v>
      </c>
      <c r="AU59" s="216">
        <v>1249.31650183364</v>
      </c>
      <c r="AV59" s="216">
        <v>1253.36762073703</v>
      </c>
      <c r="AW59" s="216">
        <v>1226.17029507737</v>
      </c>
      <c r="AX59" s="216">
        <v>1247.11826302214</v>
      </c>
      <c r="AY59" s="216">
        <v>1278.44752897061</v>
      </c>
      <c r="AZ59" s="216">
        <v>1346.86896875727</v>
      </c>
      <c r="BA59" s="216">
        <v>1390.59877148387</v>
      </c>
      <c r="BB59" s="216">
        <v>1474.46717610539</v>
      </c>
      <c r="BC59" s="216">
        <v>1542.04115439297</v>
      </c>
      <c r="BD59" s="216">
        <v>1570.77819972421</v>
      </c>
      <c r="BE59" s="217">
        <v>737.150859624466</v>
      </c>
      <c r="BF59" s="79">
        <v>-0.530709771911852</v>
      </c>
      <c r="BG59" s="79">
        <v>0.022806372759822</v>
      </c>
      <c r="BH59" s="79">
        <v>0.0576461928627262</v>
      </c>
    </row>
    <row r="60" spans="8:8">
      <c r="A60" s="218" t="s">
        <v>345</v>
      </c>
      <c r="B60" s="216">
        <v>2953.98161766943</v>
      </c>
      <c r="C60" s="216">
        <v>3158.24264780408</v>
      </c>
      <c r="D60" s="216">
        <v>3349.9726277165</v>
      </c>
      <c r="E60" s="216">
        <v>3611.4904940103</v>
      </c>
      <c r="F60" s="216">
        <v>4014.83659159486</v>
      </c>
      <c r="G60" s="216">
        <v>4470.07858450295</v>
      </c>
      <c r="H60" s="216">
        <v>4599.40502067681</v>
      </c>
      <c r="I60" s="216">
        <v>4862.63929287376</v>
      </c>
      <c r="J60" s="216">
        <v>5162.20153262586</v>
      </c>
      <c r="K60" s="216">
        <v>4908.79864331448</v>
      </c>
      <c r="L60" s="216">
        <v>4497.03667946429</v>
      </c>
      <c r="M60" s="216">
        <v>4757.5102000229</v>
      </c>
      <c r="N60" s="216">
        <v>4516.08802806352</v>
      </c>
      <c r="O60" s="216">
        <v>4672.0240380036</v>
      </c>
      <c r="P60" s="216">
        <v>4798.73678542744</v>
      </c>
      <c r="Q60" s="216">
        <v>4354.70369800855</v>
      </c>
      <c r="R60" s="216">
        <v>3880.06511811964</v>
      </c>
      <c r="S60" s="216">
        <v>3447.52250878654</v>
      </c>
      <c r="T60" s="216">
        <v>3016.61016598457</v>
      </c>
      <c r="U60" s="216">
        <v>2966.61440201679</v>
      </c>
      <c r="V60" s="216">
        <v>3406.67719312941</v>
      </c>
      <c r="W60" s="216">
        <v>3408.35433693935</v>
      </c>
      <c r="X60" s="216">
        <v>3282.98164736258</v>
      </c>
      <c r="Y60" s="216">
        <v>3147.92995294477</v>
      </c>
      <c r="Z60" s="216">
        <v>3113.7814692883</v>
      </c>
      <c r="AA60" s="216">
        <v>3156.63435250209</v>
      </c>
      <c r="AB60" s="216">
        <v>3033.33062054617</v>
      </c>
      <c r="AC60" s="216">
        <v>2739.70623902287</v>
      </c>
      <c r="AD60" s="216">
        <v>2576.82703599619</v>
      </c>
      <c r="AE60" s="216">
        <v>2441.72069720514</v>
      </c>
      <c r="AF60" s="216">
        <v>2437.77601188135</v>
      </c>
      <c r="AG60" s="216">
        <v>2305.8374114104</v>
      </c>
      <c r="AH60" s="216">
        <v>2215.03857736392</v>
      </c>
      <c r="AI60" s="216">
        <v>2308.05321523686</v>
      </c>
      <c r="AJ60" s="216">
        <v>2135.31521867481</v>
      </c>
      <c r="AK60" s="216">
        <v>1901.88240404196</v>
      </c>
      <c r="AL60" s="216">
        <v>1927.04318113597</v>
      </c>
      <c r="AM60" s="216">
        <v>1925.94071328532</v>
      </c>
      <c r="AN60" s="216">
        <v>1884.27320037676</v>
      </c>
      <c r="AO60" s="216">
        <v>1812.93173698305</v>
      </c>
      <c r="AP60" s="216">
        <v>1825.83514403001</v>
      </c>
      <c r="AQ60" s="216">
        <v>1791.68968174797</v>
      </c>
      <c r="AR60" s="216">
        <v>1676.53753642612</v>
      </c>
      <c r="AS60" s="216">
        <v>1614.90676935877</v>
      </c>
      <c r="AT60" s="216">
        <v>1463.79908405976</v>
      </c>
      <c r="AU60" s="216">
        <v>1325.28046359845</v>
      </c>
      <c r="AV60" s="216">
        <v>1276.7956887509</v>
      </c>
      <c r="AW60" s="216">
        <v>1157.76908239992</v>
      </c>
      <c r="AX60" s="216">
        <v>1032.5330069169</v>
      </c>
      <c r="AY60" s="216">
        <v>959.42206505707</v>
      </c>
      <c r="AZ60" s="216">
        <v>913.710483603044</v>
      </c>
      <c r="BA60" s="216">
        <v>953.381017527929</v>
      </c>
      <c r="BB60" s="216">
        <v>967.139634937639</v>
      </c>
      <c r="BC60" s="216">
        <v>978.814870871537</v>
      </c>
      <c r="BD60" s="216">
        <v>940.676403087225</v>
      </c>
      <c r="BE60" s="217">
        <v>660.830766231995</v>
      </c>
      <c r="BF60" s="79">
        <v>-0.297494054211202</v>
      </c>
      <c r="BG60" s="79">
        <v>-0.0432557123957784</v>
      </c>
      <c r="BH60" s="79">
        <v>0.0516778584769466</v>
      </c>
    </row>
    <row r="61" spans="8:8">
      <c r="A61" s="218" t="s">
        <v>346</v>
      </c>
      <c r="B61" s="216">
        <v>1165.7028074709</v>
      </c>
      <c r="C61" s="216">
        <v>1292.00841409716</v>
      </c>
      <c r="D61" s="216">
        <v>1362.47529109361</v>
      </c>
      <c r="E61" s="216">
        <v>1498.72715511155</v>
      </c>
      <c r="F61" s="216">
        <v>1664.62937135604</v>
      </c>
      <c r="G61" s="216">
        <v>1777.90961085195</v>
      </c>
      <c r="H61" s="216">
        <v>1800.10108</v>
      </c>
      <c r="I61" s="216">
        <v>1913.3055431694</v>
      </c>
      <c r="J61" s="216">
        <v>2100.3789109589</v>
      </c>
      <c r="K61" s="216">
        <v>2005.94423178082</v>
      </c>
      <c r="L61" s="216">
        <v>1888.53471178082</v>
      </c>
      <c r="M61" s="216">
        <v>1987.43632103825</v>
      </c>
      <c r="N61" s="216">
        <v>2081.18015342466</v>
      </c>
      <c r="O61" s="216">
        <v>2180.26516720452</v>
      </c>
      <c r="P61" s="216">
        <v>2295.03228939877</v>
      </c>
      <c r="Q61" s="216">
        <v>2245.05237152536</v>
      </c>
      <c r="R61" s="216">
        <v>2176.81721245247</v>
      </c>
      <c r="S61" s="216">
        <v>2083.84819345918</v>
      </c>
      <c r="T61" s="216">
        <v>2168.10851983384</v>
      </c>
      <c r="U61" s="216">
        <v>2209.61172750628</v>
      </c>
      <c r="V61" s="216">
        <v>2482.8452971404</v>
      </c>
      <c r="W61" s="216">
        <v>2580.66345066389</v>
      </c>
      <c r="X61" s="216">
        <v>2684.58999586353</v>
      </c>
      <c r="Y61" s="216">
        <v>2744.75963141639</v>
      </c>
      <c r="Z61" s="216">
        <v>2723.83846927553</v>
      </c>
      <c r="AA61" s="216">
        <v>2703.13481543306</v>
      </c>
      <c r="AB61" s="216">
        <v>2704.6942206247</v>
      </c>
      <c r="AC61" s="216">
        <v>2736.49350860859</v>
      </c>
      <c r="AD61" s="216">
        <v>2656.91198959308</v>
      </c>
      <c r="AE61" s="216">
        <v>2730.73044798907</v>
      </c>
      <c r="AF61" s="216">
        <v>2811.81126020872</v>
      </c>
      <c r="AG61" s="216">
        <v>2765.70691132717</v>
      </c>
      <c r="AH61" s="216">
        <v>2896.60086335836</v>
      </c>
      <c r="AI61" s="216">
        <v>2939.85090643971</v>
      </c>
      <c r="AJ61" s="216">
        <v>2902.0955317603</v>
      </c>
      <c r="AK61" s="216">
        <v>2974.4508871631</v>
      </c>
      <c r="AL61" s="216">
        <v>3005.7255411304</v>
      </c>
      <c r="AM61" s="216">
        <v>3073.20905571646</v>
      </c>
      <c r="AN61" s="216">
        <v>3097.79650136321</v>
      </c>
      <c r="AO61" s="216">
        <v>3158.63766184022</v>
      </c>
      <c r="AP61" s="216">
        <v>3211.81354018383</v>
      </c>
      <c r="AQ61" s="216">
        <v>3234.38725274712</v>
      </c>
      <c r="AR61" s="216">
        <v>3232.12360164178</v>
      </c>
      <c r="AS61" s="216">
        <v>3186.95224761749</v>
      </c>
      <c r="AT61" s="216">
        <v>3008.0742396392</v>
      </c>
      <c r="AU61" s="216">
        <v>2968.71862175957</v>
      </c>
      <c r="AV61" s="216">
        <v>2931.02790249019</v>
      </c>
      <c r="AW61" s="216">
        <v>2825.16460342085</v>
      </c>
      <c r="AX61" s="216">
        <v>2781.31486650144</v>
      </c>
      <c r="AY61" s="216">
        <v>2747.34628755394</v>
      </c>
      <c r="AZ61" s="216">
        <v>2848.85180536647</v>
      </c>
      <c r="BA61" s="216">
        <v>2946.60233710386</v>
      </c>
      <c r="BB61" s="216">
        <v>2985.39709131105</v>
      </c>
      <c r="BC61" s="216">
        <v>2945.31472893988</v>
      </c>
      <c r="BD61" s="216">
        <v>2875.21217788848</v>
      </c>
      <c r="BE61" s="217">
        <v>2732.89985878282</v>
      </c>
      <c r="BF61" s="79">
        <v>-0.0494962842047274</v>
      </c>
      <c r="BG61" s="79">
        <v>-0.00450717346795648</v>
      </c>
      <c r="BH61" s="79">
        <v>0.213716460175017</v>
      </c>
    </row>
    <row r="62" spans="8:8">
      <c r="A62" s="218" t="s">
        <v>347</v>
      </c>
      <c r="B62" s="216">
        <v>0.0</v>
      </c>
      <c r="C62" s="216">
        <v>0.0</v>
      </c>
      <c r="D62" s="216">
        <v>0.0</v>
      </c>
      <c r="E62" s="216">
        <v>0.0</v>
      </c>
      <c r="F62" s="216">
        <v>0.0</v>
      </c>
      <c r="G62" s="216">
        <v>0.0</v>
      </c>
      <c r="H62" s="216">
        <v>0.0</v>
      </c>
      <c r="I62" s="216">
        <v>0.0</v>
      </c>
      <c r="J62" s="216">
        <v>0.0</v>
      </c>
      <c r="K62" s="216">
        <v>0.0</v>
      </c>
      <c r="L62" s="216">
        <v>0.0</v>
      </c>
      <c r="M62" s="216">
        <v>0.0</v>
      </c>
      <c r="N62" s="216">
        <v>0.0</v>
      </c>
      <c r="O62" s="216">
        <v>0.0</v>
      </c>
      <c r="P62" s="216">
        <v>0.0</v>
      </c>
      <c r="Q62" s="216">
        <v>605.71777600623</v>
      </c>
      <c r="R62" s="216">
        <v>607.023583959315</v>
      </c>
      <c r="S62" s="216">
        <v>599.155817185205</v>
      </c>
      <c r="T62" s="216">
        <v>606.046380381781</v>
      </c>
      <c r="U62" s="216">
        <v>669.238201495355</v>
      </c>
      <c r="V62" s="216">
        <v>788.537613913624</v>
      </c>
      <c r="W62" s="216">
        <v>802.88508052286</v>
      </c>
      <c r="X62" s="216">
        <v>861.276023151112</v>
      </c>
      <c r="Y62" s="216">
        <v>856.068045445729</v>
      </c>
      <c r="Z62" s="216">
        <v>856.424002100744</v>
      </c>
      <c r="AA62" s="216">
        <v>875.125854757326</v>
      </c>
      <c r="AB62" s="216">
        <v>923.120372017293</v>
      </c>
      <c r="AC62" s="216">
        <v>903.512677739563</v>
      </c>
      <c r="AD62" s="216">
        <v>862.324853586576</v>
      </c>
      <c r="AE62" s="216">
        <v>895.359445150685</v>
      </c>
      <c r="AF62" s="216">
        <v>939.617753363425</v>
      </c>
      <c r="AG62" s="216">
        <v>886.295086432295</v>
      </c>
      <c r="AH62" s="216">
        <v>912.071178735479</v>
      </c>
      <c r="AI62" s="216">
        <v>929.707088320574</v>
      </c>
      <c r="AJ62" s="216">
        <v>951.903589097678</v>
      </c>
      <c r="AK62" s="216">
        <v>967.903233597462</v>
      </c>
      <c r="AL62" s="216">
        <v>972.455156854303</v>
      </c>
      <c r="AM62" s="216">
        <v>998.450379688036</v>
      </c>
      <c r="AN62" s="216">
        <v>997.836441642674</v>
      </c>
      <c r="AO62" s="216">
        <v>1013.55454962613</v>
      </c>
      <c r="AP62" s="216">
        <v>1045.79093673376</v>
      </c>
      <c r="AQ62" s="216">
        <v>994.823279984985</v>
      </c>
      <c r="AR62" s="216">
        <v>1022.19609336697</v>
      </c>
      <c r="AS62" s="216">
        <v>1041.26815431985</v>
      </c>
      <c r="AT62" s="216">
        <v>1033.81369260353</v>
      </c>
      <c r="AU62" s="216">
        <v>1021.4213100963</v>
      </c>
      <c r="AV62" s="216">
        <v>1010.19037554769</v>
      </c>
      <c r="AW62" s="216">
        <v>1002.54639784619</v>
      </c>
      <c r="AX62" s="216">
        <v>1122.98173785847</v>
      </c>
      <c r="AY62" s="216">
        <v>1146.72393071235</v>
      </c>
      <c r="AZ62" s="216">
        <v>1159.64474711661</v>
      </c>
      <c r="BA62" s="216">
        <v>1206.77496723076</v>
      </c>
      <c r="BB62" s="216">
        <v>1240.86499440007</v>
      </c>
      <c r="BC62" s="216">
        <v>1259.75267060402</v>
      </c>
      <c r="BD62" s="216">
        <v>1208.41424268161</v>
      </c>
      <c r="BE62" s="217">
        <v>1131.0917147184</v>
      </c>
      <c r="BF62" s="79">
        <v>-0.0639867731049095</v>
      </c>
      <c r="BG62" s="79">
        <v>0.0157278385456232</v>
      </c>
      <c r="BH62" s="79">
        <v>0.0884528998111803</v>
      </c>
    </row>
    <row r="63" spans="8:8">
      <c r="A63" s="220" t="s">
        <v>145</v>
      </c>
      <c r="B63" s="219">
        <v>8219.06793400415</v>
      </c>
      <c r="C63" s="219">
        <v>9037.46025870191</v>
      </c>
      <c r="D63" s="219">
        <v>9825.68623167968</v>
      </c>
      <c r="E63" s="219">
        <v>10775.4302625053</v>
      </c>
      <c r="F63" s="219">
        <v>12030.565864261</v>
      </c>
      <c r="G63" s="219">
        <v>13323.1545867562</v>
      </c>
      <c r="H63" s="219">
        <v>13999.8926510236</v>
      </c>
      <c r="I63" s="219">
        <v>14952.1037179647</v>
      </c>
      <c r="J63" s="219">
        <v>16075.7286012061</v>
      </c>
      <c r="K63" s="219">
        <v>15133.9973255679</v>
      </c>
      <c r="L63" s="219">
        <v>14654.3015506652</v>
      </c>
      <c r="M63" s="219">
        <v>15608.598574599</v>
      </c>
      <c r="N63" s="219">
        <v>15548.166705936</v>
      </c>
      <c r="O63" s="219">
        <v>16522.6872461573</v>
      </c>
      <c r="P63" s="219">
        <v>16910.3698286475</v>
      </c>
      <c r="Q63" s="219">
        <v>15768.5819707935</v>
      </c>
      <c r="R63" s="219">
        <v>14771.7267105222</v>
      </c>
      <c r="S63" s="219">
        <v>14112.109741004</v>
      </c>
      <c r="T63" s="219">
        <v>13850.8621700378</v>
      </c>
      <c r="U63" s="219">
        <v>13914.8886530268</v>
      </c>
      <c r="V63" s="219">
        <v>15593.7698936196</v>
      </c>
      <c r="W63" s="219">
        <v>16098.5004691571</v>
      </c>
      <c r="X63" s="219">
        <v>16214.4152529725</v>
      </c>
      <c r="Y63" s="219">
        <v>16290.3138548488</v>
      </c>
      <c r="Z63" s="219">
        <v>16247.7821860151</v>
      </c>
      <c r="AA63" s="219">
        <v>16600.232714938</v>
      </c>
      <c r="AB63" s="219">
        <v>16458.9042409739</v>
      </c>
      <c r="AC63" s="219">
        <v>16035.8654849969</v>
      </c>
      <c r="AD63" s="219">
        <v>15702.9952852138</v>
      </c>
      <c r="AE63" s="219">
        <v>15669.5599424229</v>
      </c>
      <c r="AF63" s="219">
        <v>15998.1261132024</v>
      </c>
      <c r="AG63" s="219">
        <v>16122.8937120186</v>
      </c>
      <c r="AH63" s="219">
        <v>16323.6153462501</v>
      </c>
      <c r="AI63" s="219">
        <v>16636.163225196</v>
      </c>
      <c r="AJ63" s="219">
        <v>16427.4801551332</v>
      </c>
      <c r="AK63" s="219">
        <v>16185.3458150977</v>
      </c>
      <c r="AL63" s="219">
        <v>16440.7439886162</v>
      </c>
      <c r="AM63" s="219">
        <v>16395.6123967158</v>
      </c>
      <c r="AN63" s="219">
        <v>16476.0587909826</v>
      </c>
      <c r="AO63" s="219">
        <v>16589.0385816347</v>
      </c>
      <c r="AP63" s="219">
        <v>16742.3744723213</v>
      </c>
      <c r="AQ63" s="219">
        <v>16765.4634725265</v>
      </c>
      <c r="AR63" s="219">
        <v>16472.0141788902</v>
      </c>
      <c r="AS63" s="219">
        <v>16242.1194551603</v>
      </c>
      <c r="AT63" s="219">
        <v>15504.9849040992</v>
      </c>
      <c r="AU63" s="219">
        <v>15343.846338562</v>
      </c>
      <c r="AV63" s="219">
        <v>14914.058587386</v>
      </c>
      <c r="AW63" s="219">
        <v>14393.1005724351</v>
      </c>
      <c r="AX63" s="219">
        <v>14222.5185889402</v>
      </c>
      <c r="AY63" s="219">
        <v>13979.6739209046</v>
      </c>
      <c r="AZ63" s="219">
        <v>14319.270053056</v>
      </c>
      <c r="BA63" s="219">
        <v>14619.0301445172</v>
      </c>
      <c r="BB63" s="219">
        <v>14929.1700897719</v>
      </c>
      <c r="BC63" s="219">
        <v>14908.1070573409</v>
      </c>
      <c r="BD63" s="219">
        <v>14826.2442433051</v>
      </c>
      <c r="BE63" s="219">
        <v>12787.5029211358</v>
      </c>
      <c r="BF63" s="82">
        <v>-0.137508952956168</v>
      </c>
      <c r="BG63" s="82">
        <v>-0.00446626731656063</v>
      </c>
      <c r="BH63" s="82">
        <v>1.0</v>
      </c>
    </row>
    <row r="64" spans="8:8">
      <c r="A64" s="70"/>
      <c r="B64" s="216"/>
      <c r="C64" s="216"/>
      <c r="D64" s="216"/>
      <c r="E64" s="216"/>
      <c r="F64" s="216"/>
      <c r="G64" s="216"/>
      <c r="H64" s="216"/>
      <c r="I64" s="216"/>
      <c r="J64" s="216"/>
      <c r="K64" s="216"/>
      <c r="L64" s="216"/>
      <c r="M64" s="216"/>
      <c r="N64" s="216"/>
      <c r="O64" s="216"/>
      <c r="P64" s="216"/>
      <c r="Q64" s="216"/>
      <c r="R64" s="216"/>
      <c r="S64" s="216"/>
      <c r="T64" s="216"/>
      <c r="U64" s="216"/>
      <c r="V64" s="216"/>
      <c r="W64" s="216"/>
      <c r="X64" s="216"/>
      <c r="Y64" s="216"/>
      <c r="Z64" s="216"/>
      <c r="AA64" s="216"/>
      <c r="AB64" s="216"/>
      <c r="AC64" s="216"/>
      <c r="AD64" s="216"/>
      <c r="AE64" s="216"/>
      <c r="AF64" s="216"/>
      <c r="AG64" s="216"/>
      <c r="AH64" s="216"/>
      <c r="AI64" s="216"/>
      <c r="AJ64" s="216"/>
      <c r="AK64" s="216"/>
      <c r="AL64" s="216"/>
      <c r="AM64" s="216"/>
      <c r="AN64" s="216"/>
      <c r="AO64" s="216"/>
      <c r="AP64" s="216"/>
      <c r="AQ64" s="216"/>
      <c r="AR64" s="216"/>
      <c r="AS64" s="216"/>
      <c r="AT64" s="216"/>
      <c r="AU64" s="216"/>
      <c r="AV64" s="216"/>
      <c r="AW64" s="216"/>
      <c r="AX64" s="216"/>
      <c r="AY64" s="216"/>
      <c r="AZ64" s="216"/>
      <c r="BA64" s="216"/>
      <c r="BB64" s="216"/>
      <c r="BC64" s="216"/>
      <c r="BD64" s="216"/>
      <c r="BE64" s="217"/>
      <c r="BF64" s="79"/>
      <c r="BG64" s="79"/>
      <c r="BH64" s="79"/>
    </row>
    <row r="65" spans="8:8">
      <c r="A65" s="221" t="s">
        <v>354</v>
      </c>
      <c r="B65" s="216"/>
      <c r="C65" s="216"/>
      <c r="D65" s="216"/>
      <c r="E65" s="216"/>
      <c r="F65" s="216"/>
      <c r="G65" s="216"/>
      <c r="H65" s="216"/>
      <c r="I65" s="216"/>
      <c r="J65" s="216"/>
      <c r="K65" s="216"/>
      <c r="L65" s="216"/>
      <c r="M65" s="216"/>
      <c r="N65" s="216"/>
      <c r="O65" s="216"/>
      <c r="P65" s="216"/>
      <c r="Q65" s="216"/>
      <c r="R65" s="216"/>
      <c r="S65" s="216"/>
      <c r="T65" s="216"/>
      <c r="U65" s="216"/>
      <c r="V65" s="216"/>
      <c r="W65" s="216"/>
      <c r="X65" s="216"/>
      <c r="Y65" s="216"/>
      <c r="Z65" s="216"/>
      <c r="AA65" s="216"/>
      <c r="AB65" s="216"/>
      <c r="AC65" s="216"/>
      <c r="AD65" s="216"/>
      <c r="AE65" s="216"/>
      <c r="AF65" s="216"/>
      <c r="AG65" s="216"/>
      <c r="AH65" s="216"/>
      <c r="AI65" s="216"/>
      <c r="AJ65" s="216"/>
      <c r="AK65" s="216"/>
      <c r="AL65" s="216"/>
      <c r="AM65" s="216"/>
      <c r="AN65" s="216"/>
      <c r="AO65" s="216"/>
      <c r="AP65" s="216"/>
      <c r="AQ65" s="216"/>
      <c r="AR65" s="216"/>
      <c r="AS65" s="216"/>
      <c r="AT65" s="216"/>
      <c r="AU65" s="216"/>
      <c r="AV65" s="216"/>
      <c r="AW65" s="216"/>
      <c r="AX65" s="216"/>
      <c r="AY65" s="216"/>
      <c r="AZ65" s="216"/>
      <c r="BA65" s="216"/>
      <c r="BB65" s="216"/>
      <c r="BC65" s="216"/>
      <c r="BD65" s="216"/>
      <c r="BE65" s="217"/>
      <c r="BF65" s="79"/>
      <c r="BG65" s="79"/>
      <c r="BH65" s="79"/>
    </row>
    <row r="66" spans="8:8">
      <c r="A66" s="218" t="s">
        <v>339</v>
      </c>
      <c r="B66" s="216">
        <v>1141.02340847544</v>
      </c>
      <c r="C66" s="216">
        <v>1310.3232904227</v>
      </c>
      <c r="D66" s="216">
        <v>1505.62766240958</v>
      </c>
      <c r="E66" s="216">
        <v>1589.30919808337</v>
      </c>
      <c r="F66" s="216">
        <v>1759.17441658601</v>
      </c>
      <c r="G66" s="216">
        <v>1935.96514296778</v>
      </c>
      <c r="H66" s="216">
        <v>2187.67498347385</v>
      </c>
      <c r="I66" s="216">
        <v>2402.12068195081</v>
      </c>
      <c r="J66" s="216">
        <v>2542.42702009</v>
      </c>
      <c r="K66" s="216">
        <v>2482.66323380104</v>
      </c>
      <c r="L66" s="216">
        <v>2528.26309784956</v>
      </c>
      <c r="M66" s="216">
        <v>2682.39593533684</v>
      </c>
      <c r="N66" s="216">
        <v>2640.57782651485</v>
      </c>
      <c r="O66" s="216">
        <v>3033.42975454435</v>
      </c>
      <c r="P66" s="216">
        <v>3066.30688176434</v>
      </c>
      <c r="Q66" s="216">
        <v>2930.17752220151</v>
      </c>
      <c r="R66" s="216">
        <v>2794.04834261733</v>
      </c>
      <c r="S66" s="216">
        <v>2829.38997948609</v>
      </c>
      <c r="T66" s="216">
        <v>2888.22044325047</v>
      </c>
      <c r="U66" s="216">
        <v>2916.83904177338</v>
      </c>
      <c r="V66" s="216">
        <v>2960.93349304635</v>
      </c>
      <c r="W66" s="216">
        <v>3076.10913096875</v>
      </c>
      <c r="X66" s="216">
        <v>3124.96707120036</v>
      </c>
      <c r="Y66" s="216">
        <v>3251.25194125959</v>
      </c>
      <c r="Z66" s="216">
        <v>3313.6974997713</v>
      </c>
      <c r="AA66" s="216">
        <v>3510.4663385947</v>
      </c>
      <c r="AB66" s="216">
        <v>3462.41839409129</v>
      </c>
      <c r="AC66" s="216">
        <v>3487.33137286855</v>
      </c>
      <c r="AD66" s="216">
        <v>3398.72419038956</v>
      </c>
      <c r="AE66" s="216">
        <v>3480.90438625576</v>
      </c>
      <c r="AF66" s="216">
        <v>3584.01256932839</v>
      </c>
      <c r="AG66" s="216">
        <v>3540.40933039123</v>
      </c>
      <c r="AH66" s="216">
        <v>3581.25827994392</v>
      </c>
      <c r="AI66" s="216">
        <v>3608.18349937013</v>
      </c>
      <c r="AJ66" s="216">
        <v>3599.51645920197</v>
      </c>
      <c r="AK66" s="216">
        <v>3543.61587816066</v>
      </c>
      <c r="AL66" s="216">
        <v>3471.8963041405</v>
      </c>
      <c r="AM66" s="216">
        <v>3406.91065854931</v>
      </c>
      <c r="AN66" s="216">
        <v>3329.03899945021</v>
      </c>
      <c r="AO66" s="216">
        <v>3284.78037323822</v>
      </c>
      <c r="AP66" s="216">
        <v>3194.37906412223</v>
      </c>
      <c r="AQ66" s="216">
        <v>3055.45446312535</v>
      </c>
      <c r="AR66" s="216">
        <v>3038.62627583141</v>
      </c>
      <c r="AS66" s="216">
        <v>2837.42062440817</v>
      </c>
      <c r="AT66" s="216">
        <v>2753.61894841487</v>
      </c>
      <c r="AU66" s="216">
        <v>2717.75142263643</v>
      </c>
      <c r="AV66" s="216">
        <v>2533.55778347285</v>
      </c>
      <c r="AW66" s="216">
        <v>2412.15414884302</v>
      </c>
      <c r="AX66" s="216">
        <v>2354.02253333944</v>
      </c>
      <c r="AY66" s="216">
        <v>2314.27974352829</v>
      </c>
      <c r="AZ66" s="216">
        <v>2248.60008378286</v>
      </c>
      <c r="BA66" s="216">
        <v>2266.13645991644</v>
      </c>
      <c r="BB66" s="216">
        <v>2297.84819262162</v>
      </c>
      <c r="BC66" s="216">
        <v>2304.25277173057</v>
      </c>
      <c r="BD66" s="216">
        <v>2273.75251104279</v>
      </c>
      <c r="BE66" s="217">
        <v>2118.77511230907</v>
      </c>
      <c r="BF66" s="79">
        <v>-0.0681593084476237</v>
      </c>
      <c r="BG66" s="79">
        <v>-0.0189662803312078</v>
      </c>
      <c r="BH66" s="79">
        <v>0.21676667841336</v>
      </c>
    </row>
    <row r="67" spans="8:8">
      <c r="A67" s="218" t="s">
        <v>340</v>
      </c>
      <c r="B67" s="216">
        <v>0.0</v>
      </c>
      <c r="C67" s="216">
        <v>0.0</v>
      </c>
      <c r="D67" s="216">
        <v>0.0</v>
      </c>
      <c r="E67" s="216">
        <v>0.0</v>
      </c>
      <c r="F67" s="216">
        <v>0.0</v>
      </c>
      <c r="G67" s="216">
        <v>0.0</v>
      </c>
      <c r="H67" s="216">
        <v>0.0</v>
      </c>
      <c r="I67" s="216">
        <v>0.0</v>
      </c>
      <c r="J67" s="216">
        <v>0.0</v>
      </c>
      <c r="K67" s="216">
        <v>0.0</v>
      </c>
      <c r="L67" s="216">
        <v>0.0</v>
      </c>
      <c r="M67" s="216">
        <v>0.0</v>
      </c>
      <c r="N67" s="216">
        <v>0.0</v>
      </c>
      <c r="O67" s="216">
        <v>0.0</v>
      </c>
      <c r="P67" s="216">
        <v>0.0</v>
      </c>
      <c r="Q67" s="216">
        <v>2203.87614738806</v>
      </c>
      <c r="R67" s="216">
        <v>2108.94573676842</v>
      </c>
      <c r="S67" s="216">
        <v>2127.38260006855</v>
      </c>
      <c r="T67" s="216">
        <v>2120.89949037197</v>
      </c>
      <c r="U67" s="216">
        <v>2152.3051352906</v>
      </c>
      <c r="V67" s="216">
        <v>2203.00207927457</v>
      </c>
      <c r="W67" s="216">
        <v>2258.67569152217</v>
      </c>
      <c r="X67" s="216">
        <v>2305.61821615652</v>
      </c>
      <c r="Y67" s="216">
        <v>2369.64614566123</v>
      </c>
      <c r="Z67" s="216">
        <v>2398.18086567815</v>
      </c>
      <c r="AA67" s="216">
        <v>2519.77050513813</v>
      </c>
      <c r="AB67" s="216">
        <v>2519.22399833938</v>
      </c>
      <c r="AC67" s="216">
        <v>2530.6903121645</v>
      </c>
      <c r="AD67" s="216">
        <v>2483.43805873006</v>
      </c>
      <c r="AE67" s="216">
        <v>2482.93944186142</v>
      </c>
      <c r="AF67" s="216">
        <v>2512.6759882626</v>
      </c>
      <c r="AG67" s="216">
        <v>2496.1306572202</v>
      </c>
      <c r="AH67" s="216">
        <v>2499.73984571807</v>
      </c>
      <c r="AI67" s="216">
        <v>2514.01556377442</v>
      </c>
      <c r="AJ67" s="216">
        <v>2514.56886874459</v>
      </c>
      <c r="AK67" s="216">
        <v>2397.62253525879</v>
      </c>
      <c r="AL67" s="216">
        <v>2376.03892848101</v>
      </c>
      <c r="AM67" s="216">
        <v>2336.97133138499</v>
      </c>
      <c r="AN67" s="216">
        <v>2267.26533366423</v>
      </c>
      <c r="AO67" s="216">
        <v>2205.06615084072</v>
      </c>
      <c r="AP67" s="216">
        <v>2091.16707170093</v>
      </c>
      <c r="AQ67" s="216">
        <v>2014.23932617114</v>
      </c>
      <c r="AR67" s="216">
        <v>1946.5135200965</v>
      </c>
      <c r="AS67" s="216">
        <v>1826.47181133872</v>
      </c>
      <c r="AT67" s="216">
        <v>1776.86508393074</v>
      </c>
      <c r="AU67" s="216">
        <v>1672.51162174127</v>
      </c>
      <c r="AV67" s="216">
        <v>1602.47782499101</v>
      </c>
      <c r="AW67" s="216">
        <v>1516.08105937414</v>
      </c>
      <c r="AX67" s="216">
        <v>1470.28814440275</v>
      </c>
      <c r="AY67" s="216">
        <v>1465.99599639078</v>
      </c>
      <c r="AZ67" s="216">
        <v>1440.82193910265</v>
      </c>
      <c r="BA67" s="216">
        <v>1449.25756624877</v>
      </c>
      <c r="BB67" s="216">
        <v>1462.80637731571</v>
      </c>
      <c r="BC67" s="216">
        <v>1542.56698675053</v>
      </c>
      <c r="BD67" s="216">
        <v>1573.26952059928</v>
      </c>
      <c r="BE67" s="217">
        <v>1377.26459226806</v>
      </c>
      <c r="BF67" s="79">
        <v>-0.124584456613993</v>
      </c>
      <c r="BG67" s="79">
        <v>-0.0120957186595291</v>
      </c>
      <c r="BH67" s="79">
        <v>0.14090455812317</v>
      </c>
    </row>
    <row r="68" spans="8:8">
      <c r="A68" s="218" t="s">
        <v>341</v>
      </c>
      <c r="B68" s="216">
        <v>0.0</v>
      </c>
      <c r="C68" s="216">
        <v>0.0</v>
      </c>
      <c r="D68" s="216">
        <v>0.0</v>
      </c>
      <c r="E68" s="216">
        <v>0.0</v>
      </c>
      <c r="F68" s="216">
        <v>0.0</v>
      </c>
      <c r="G68" s="216">
        <v>0.0</v>
      </c>
      <c r="H68" s="216">
        <v>0.0</v>
      </c>
      <c r="I68" s="216">
        <v>0.0</v>
      </c>
      <c r="J68" s="216">
        <v>0.0</v>
      </c>
      <c r="K68" s="216">
        <v>0.0</v>
      </c>
      <c r="L68" s="216">
        <v>0.0</v>
      </c>
      <c r="M68" s="216">
        <v>0.0</v>
      </c>
      <c r="N68" s="216">
        <v>0.0</v>
      </c>
      <c r="O68" s="216">
        <v>0.0</v>
      </c>
      <c r="P68" s="216">
        <v>0.0</v>
      </c>
      <c r="Q68" s="216">
        <v>726.301374813443</v>
      </c>
      <c r="R68" s="216">
        <v>685.102605848904</v>
      </c>
      <c r="S68" s="216">
        <v>702.007379417534</v>
      </c>
      <c r="T68" s="216">
        <v>767.320952878493</v>
      </c>
      <c r="U68" s="216">
        <v>764.533906482787</v>
      </c>
      <c r="V68" s="216">
        <v>757.931413771781</v>
      </c>
      <c r="W68" s="216">
        <v>817.433439446576</v>
      </c>
      <c r="X68" s="216">
        <v>819.348855043836</v>
      </c>
      <c r="Y68" s="216">
        <v>881.605795598361</v>
      </c>
      <c r="Z68" s="216">
        <v>915.516634093151</v>
      </c>
      <c r="AA68" s="216">
        <v>990.695833456571</v>
      </c>
      <c r="AB68" s="216">
        <v>943.194395751914</v>
      </c>
      <c r="AC68" s="216">
        <v>956.641060704048</v>
      </c>
      <c r="AD68" s="216">
        <v>915.286131659505</v>
      </c>
      <c r="AE68" s="216">
        <v>997.964944394344</v>
      </c>
      <c r="AF68" s="216">
        <v>1071.33658106579</v>
      </c>
      <c r="AG68" s="216">
        <v>1044.27867317104</v>
      </c>
      <c r="AH68" s="216">
        <v>1081.51843422585</v>
      </c>
      <c r="AI68" s="216">
        <v>1094.16793559571</v>
      </c>
      <c r="AJ68" s="216">
        <v>1084.94759045738</v>
      </c>
      <c r="AK68" s="216">
        <v>1145.99334290186</v>
      </c>
      <c r="AL68" s="216">
        <v>1095.85737565949</v>
      </c>
      <c r="AM68" s="216">
        <v>1069.93932716432</v>
      </c>
      <c r="AN68" s="216">
        <v>1061.77366578598</v>
      </c>
      <c r="AO68" s="216">
        <v>1079.7142223975</v>
      </c>
      <c r="AP68" s="216">
        <v>1103.21199242129</v>
      </c>
      <c r="AQ68" s="216">
        <v>1041.21513695421</v>
      </c>
      <c r="AR68" s="216">
        <v>1092.1127557349</v>
      </c>
      <c r="AS68" s="216">
        <v>1010.94881306944</v>
      </c>
      <c r="AT68" s="216">
        <v>976.753864484127</v>
      </c>
      <c r="AU68" s="216">
        <v>1045.23980089516</v>
      </c>
      <c r="AV68" s="216">
        <v>931.079958481838</v>
      </c>
      <c r="AW68" s="216">
        <v>896.073089468884</v>
      </c>
      <c r="AX68" s="216">
        <v>883.734388936684</v>
      </c>
      <c r="AY68" s="216">
        <v>848.283747137501</v>
      </c>
      <c r="AZ68" s="216">
        <v>807.778144680215</v>
      </c>
      <c r="BA68" s="216">
        <v>816.878893667667</v>
      </c>
      <c r="BB68" s="216">
        <v>835.041815305909</v>
      </c>
      <c r="BC68" s="216">
        <v>761.685784980036</v>
      </c>
      <c r="BD68" s="216">
        <v>700.482990443511</v>
      </c>
      <c r="BE68" s="217">
        <v>741.510520041005</v>
      </c>
      <c r="BF68" s="79">
        <v>0.058570343830215</v>
      </c>
      <c r="BG68" s="79">
        <v>-0.0326998712526479</v>
      </c>
      <c r="BH68" s="79">
        <v>0.0758621202901902</v>
      </c>
    </row>
    <row r="69" spans="8:8">
      <c r="A69" s="218" t="s">
        <v>342</v>
      </c>
      <c r="B69" s="216">
        <v>1993.31292620053</v>
      </c>
      <c r="C69" s="216">
        <v>2216.18857249294</v>
      </c>
      <c r="D69" s="216">
        <v>2435.10800812295</v>
      </c>
      <c r="E69" s="216">
        <v>2773.58561019185</v>
      </c>
      <c r="F69" s="216">
        <v>3180.64960104062</v>
      </c>
      <c r="G69" s="216">
        <v>3654.94785912521</v>
      </c>
      <c r="H69" s="216">
        <v>3887.11187662362</v>
      </c>
      <c r="I69" s="216">
        <v>4148.82742286149</v>
      </c>
      <c r="J69" s="216">
        <v>4519.36411861899</v>
      </c>
      <c r="K69" s="216">
        <v>4083.75409507158</v>
      </c>
      <c r="L69" s="216">
        <v>4146.94512495414</v>
      </c>
      <c r="M69" s="216">
        <v>4519.92659812999</v>
      </c>
      <c r="N69" s="216">
        <v>4571.30075648912</v>
      </c>
      <c r="O69" s="216">
        <v>4819.20254950624</v>
      </c>
      <c r="P69" s="216">
        <v>4904.74120200486</v>
      </c>
      <c r="Q69" s="216">
        <v>4525.66589815647</v>
      </c>
      <c r="R69" s="216">
        <v>4271.53227681224</v>
      </c>
      <c r="S69" s="216">
        <v>4092.31163190233</v>
      </c>
      <c r="T69" s="216">
        <v>4062.14949042096</v>
      </c>
      <c r="U69" s="216">
        <v>4088.12861940792</v>
      </c>
      <c r="V69" s="216">
        <v>4366.44090962783</v>
      </c>
      <c r="W69" s="216">
        <v>4538.56168623892</v>
      </c>
      <c r="X69" s="216">
        <v>4573.37745341805</v>
      </c>
      <c r="Y69" s="216">
        <v>4580.4345367594</v>
      </c>
      <c r="Z69" s="216">
        <v>4538.74497055836</v>
      </c>
      <c r="AA69" s="216">
        <v>4649.4442007399</v>
      </c>
      <c r="AB69" s="216">
        <v>4804.75341038408</v>
      </c>
      <c r="AC69" s="216">
        <v>4778.32096421828</v>
      </c>
      <c r="AD69" s="216">
        <v>4780.10146580163</v>
      </c>
      <c r="AE69" s="216">
        <v>4767.17184864601</v>
      </c>
      <c r="AF69" s="216">
        <v>4896.12753949156</v>
      </c>
      <c r="AG69" s="216">
        <v>5147.40321357968</v>
      </c>
      <c r="AH69" s="216">
        <v>5193.27349565289</v>
      </c>
      <c r="AI69" s="216">
        <v>5367.87184723956</v>
      </c>
      <c r="AJ69" s="216">
        <v>5428.51540915164</v>
      </c>
      <c r="AK69" s="216">
        <v>5422.44023585405</v>
      </c>
      <c r="AL69" s="216">
        <v>5679.48923539997</v>
      </c>
      <c r="AM69" s="216">
        <v>5617.01601924974</v>
      </c>
      <c r="AN69" s="216">
        <v>5788.67415698008</v>
      </c>
      <c r="AO69" s="216">
        <v>5896.3498194525</v>
      </c>
      <c r="AP69" s="216">
        <v>6014.97247240785</v>
      </c>
      <c r="AQ69" s="216">
        <v>6126.55882961307</v>
      </c>
      <c r="AR69" s="216">
        <v>5968.0969353559</v>
      </c>
      <c r="AS69" s="216">
        <v>6109.36666144748</v>
      </c>
      <c r="AT69" s="216">
        <v>5837.91161835346</v>
      </c>
      <c r="AU69" s="216">
        <v>5911.76710053113</v>
      </c>
      <c r="AV69" s="216">
        <v>5783.26151862273</v>
      </c>
      <c r="AW69" s="216">
        <v>5598.43936550566</v>
      </c>
      <c r="AX69" s="216">
        <v>5627.05367900184</v>
      </c>
      <c r="AY69" s="216">
        <v>5537.23863239799</v>
      </c>
      <c r="AZ69" s="216">
        <v>5770.35242830507</v>
      </c>
      <c r="BA69" s="216">
        <v>5871.14442808363</v>
      </c>
      <c r="BB69" s="216">
        <v>6028.98543159196</v>
      </c>
      <c r="BC69" s="216">
        <v>6048.79420666644</v>
      </c>
      <c r="BD69" s="216">
        <v>6112.92436841656</v>
      </c>
      <c r="BE69" s="217">
        <v>5136.86608806507</v>
      </c>
      <c r="BF69" s="79">
        <v>-0.159671250865535</v>
      </c>
      <c r="BG69" s="79">
        <v>0.00461382561026613</v>
      </c>
      <c r="BH69" s="79">
        <v>0.525540154259499</v>
      </c>
    </row>
    <row r="70" spans="8:8">
      <c r="A70" s="218" t="s">
        <v>343</v>
      </c>
      <c r="B70" s="216">
        <v>0.0</v>
      </c>
      <c r="C70" s="216">
        <v>0.0</v>
      </c>
      <c r="D70" s="216">
        <v>0.0</v>
      </c>
      <c r="E70" s="216">
        <v>0.0</v>
      </c>
      <c r="F70" s="216">
        <v>0.0</v>
      </c>
      <c r="G70" s="216">
        <v>0.0</v>
      </c>
      <c r="H70" s="216">
        <v>0.0</v>
      </c>
      <c r="I70" s="216">
        <v>0.0</v>
      </c>
      <c r="J70" s="216">
        <v>0.0</v>
      </c>
      <c r="K70" s="216">
        <v>0.0</v>
      </c>
      <c r="L70" s="216">
        <v>0.0</v>
      </c>
      <c r="M70" s="216">
        <v>0.0</v>
      </c>
      <c r="N70" s="216">
        <v>0.0</v>
      </c>
      <c r="O70" s="216">
        <v>0.0</v>
      </c>
      <c r="P70" s="216">
        <v>0.0</v>
      </c>
      <c r="Q70" s="216">
        <v>4158.57704547887</v>
      </c>
      <c r="R70" s="216">
        <v>3916.56213270265</v>
      </c>
      <c r="S70" s="216">
        <v>3741.48522357357</v>
      </c>
      <c r="T70" s="216">
        <v>3718.53377864014</v>
      </c>
      <c r="U70" s="216">
        <v>3734.36616006365</v>
      </c>
      <c r="V70" s="216">
        <v>3985.30930981673</v>
      </c>
      <c r="W70" s="216">
        <v>4145.35933680625</v>
      </c>
      <c r="X70" s="216">
        <v>4154.76168390475</v>
      </c>
      <c r="Y70" s="216">
        <v>4119.4960479506</v>
      </c>
      <c r="Z70" s="216">
        <v>4047.8278426394</v>
      </c>
      <c r="AA70" s="216">
        <v>4123.46866186691</v>
      </c>
      <c r="AB70" s="216">
        <v>4289.06912297038</v>
      </c>
      <c r="AC70" s="216">
        <v>4229.72088003317</v>
      </c>
      <c r="AD70" s="216">
        <v>4226.40338194349</v>
      </c>
      <c r="AE70" s="216">
        <v>4199.2811332774</v>
      </c>
      <c r="AF70" s="216">
        <v>4307.58901484801</v>
      </c>
      <c r="AG70" s="216">
        <v>4539.77376818</v>
      </c>
      <c r="AH70" s="216">
        <v>4554.04077662965</v>
      </c>
      <c r="AI70" s="216">
        <v>4694.87840700135</v>
      </c>
      <c r="AJ70" s="216">
        <v>4706.1953380013</v>
      </c>
      <c r="AK70" s="216">
        <v>4683.44468710033</v>
      </c>
      <c r="AL70" s="216">
        <v>4953.99130446804</v>
      </c>
      <c r="AM70" s="216">
        <v>4911.69454846998</v>
      </c>
      <c r="AN70" s="216">
        <v>5061.39726300396</v>
      </c>
      <c r="AO70" s="216">
        <v>5125.05722109553</v>
      </c>
      <c r="AP70" s="216">
        <v>5205.54962591038</v>
      </c>
      <c r="AQ70" s="216">
        <v>5281.7240163095</v>
      </c>
      <c r="AR70" s="216">
        <v>5089.27226396773</v>
      </c>
      <c r="AS70" s="216">
        <v>5225.6346593824</v>
      </c>
      <c r="AT70" s="216">
        <v>5017.46759324912</v>
      </c>
      <c r="AU70" s="216">
        <v>5086.76810021104</v>
      </c>
      <c r="AV70" s="216">
        <v>4947.40474609433</v>
      </c>
      <c r="AW70" s="216">
        <v>4781.93409699799</v>
      </c>
      <c r="AX70" s="216">
        <v>4810.18741609785</v>
      </c>
      <c r="AY70" s="216">
        <v>4712.80452584032</v>
      </c>
      <c r="AZ70" s="216">
        <v>4912.60539939403</v>
      </c>
      <c r="BA70" s="216">
        <v>4972.96835391814</v>
      </c>
      <c r="BB70" s="216">
        <v>5068.2079349183</v>
      </c>
      <c r="BC70" s="216">
        <v>5036.31401808845</v>
      </c>
      <c r="BD70" s="216">
        <v>5077.04720667241</v>
      </c>
      <c r="BE70" s="217">
        <v>4673.42330397589</v>
      </c>
      <c r="BF70" s="79">
        <v>-0.0794997340513327</v>
      </c>
      <c r="BG70" s="79">
        <v>0.00118114611850584</v>
      </c>
      <c r="BH70" s="79">
        <v>0.478126461150668</v>
      </c>
    </row>
    <row r="71" spans="8:8">
      <c r="A71" s="218" t="s">
        <v>344</v>
      </c>
      <c r="B71" s="216">
        <v>0.0</v>
      </c>
      <c r="C71" s="216">
        <v>0.0</v>
      </c>
      <c r="D71" s="216">
        <v>0.0</v>
      </c>
      <c r="E71" s="216">
        <v>0.0</v>
      </c>
      <c r="F71" s="216">
        <v>0.0</v>
      </c>
      <c r="G71" s="216">
        <v>0.0</v>
      </c>
      <c r="H71" s="216">
        <v>0.0</v>
      </c>
      <c r="I71" s="216">
        <v>0.0</v>
      </c>
      <c r="J71" s="216">
        <v>0.0</v>
      </c>
      <c r="K71" s="216">
        <v>0.0</v>
      </c>
      <c r="L71" s="216">
        <v>0.0</v>
      </c>
      <c r="M71" s="216">
        <v>0.0</v>
      </c>
      <c r="N71" s="216">
        <v>0.0</v>
      </c>
      <c r="O71" s="216">
        <v>0.0</v>
      </c>
      <c r="P71" s="216">
        <v>0.0</v>
      </c>
      <c r="Q71" s="216">
        <v>367.088852677596</v>
      </c>
      <c r="R71" s="216">
        <v>354.970144109589</v>
      </c>
      <c r="S71" s="216">
        <v>350.826408328767</v>
      </c>
      <c r="T71" s="216">
        <v>343.615711780822</v>
      </c>
      <c r="U71" s="216">
        <v>353.762459344262</v>
      </c>
      <c r="V71" s="216">
        <v>381.131599811108</v>
      </c>
      <c r="W71" s="216">
        <v>393.20234943267</v>
      </c>
      <c r="X71" s="216">
        <v>418.615769513301</v>
      </c>
      <c r="Y71" s="216">
        <v>460.938488808794</v>
      </c>
      <c r="Z71" s="216">
        <v>490.917127918964</v>
      </c>
      <c r="AA71" s="216">
        <v>525.975538872988</v>
      </c>
      <c r="AB71" s="216">
        <v>515.684287413699</v>
      </c>
      <c r="AC71" s="216">
        <v>548.600084185106</v>
      </c>
      <c r="AD71" s="216">
        <v>553.69808385814</v>
      </c>
      <c r="AE71" s="216">
        <v>567.890715368613</v>
      </c>
      <c r="AF71" s="216">
        <v>588.538524643542</v>
      </c>
      <c r="AG71" s="216">
        <v>607.62944539968</v>
      </c>
      <c r="AH71" s="216">
        <v>639.232719023238</v>
      </c>
      <c r="AI71" s="216">
        <v>672.993440238215</v>
      </c>
      <c r="AJ71" s="216">
        <v>722.320071150335</v>
      </c>
      <c r="AK71" s="216">
        <v>738.995548753725</v>
      </c>
      <c r="AL71" s="216">
        <v>725.497930931931</v>
      </c>
      <c r="AM71" s="216">
        <v>705.321470779765</v>
      </c>
      <c r="AN71" s="216">
        <v>727.276893976117</v>
      </c>
      <c r="AO71" s="216">
        <v>771.292598356972</v>
      </c>
      <c r="AP71" s="216">
        <v>809.422846497469</v>
      </c>
      <c r="AQ71" s="216">
        <v>844.834813303563</v>
      </c>
      <c r="AR71" s="216">
        <v>878.824671388172</v>
      </c>
      <c r="AS71" s="216">
        <v>883.732002065076</v>
      </c>
      <c r="AT71" s="216">
        <v>820.444025104338</v>
      </c>
      <c r="AU71" s="216">
        <v>824.99900032009</v>
      </c>
      <c r="AV71" s="216">
        <v>835.856772528404</v>
      </c>
      <c r="AW71" s="216">
        <v>816.505268507672</v>
      </c>
      <c r="AX71" s="216">
        <v>816.866262903988</v>
      </c>
      <c r="AY71" s="216">
        <v>824.434106557674</v>
      </c>
      <c r="AZ71" s="216">
        <v>857.747028911045</v>
      </c>
      <c r="BA71" s="216">
        <v>898.176074165491</v>
      </c>
      <c r="BB71" s="216">
        <v>960.777496673657</v>
      </c>
      <c r="BC71" s="216">
        <v>1012.48018857798</v>
      </c>
      <c r="BD71" s="216">
        <v>1035.87716174415</v>
      </c>
      <c r="BE71" s="217">
        <v>463.442784089183</v>
      </c>
      <c r="BF71" s="79">
        <v>-0.552608358206425</v>
      </c>
      <c r="BG71" s="79">
        <v>0.0235897543553787</v>
      </c>
      <c r="BH71" s="79">
        <v>0.0474136931088315</v>
      </c>
    </row>
    <row r="72" spans="8:8">
      <c r="A72" s="218" t="s">
        <v>345</v>
      </c>
      <c r="B72" s="216">
        <v>2289.63743667726</v>
      </c>
      <c r="C72" s="216">
        <v>2450.06079062969</v>
      </c>
      <c r="D72" s="216">
        <v>2592.64865292556</v>
      </c>
      <c r="E72" s="216">
        <v>2833.73927158851</v>
      </c>
      <c r="F72" s="216">
        <v>3164.57130170439</v>
      </c>
      <c r="G72" s="216">
        <v>3514.58008085329</v>
      </c>
      <c r="H72" s="216">
        <v>3594.4095028275</v>
      </c>
      <c r="I72" s="216">
        <v>3821.01741068797</v>
      </c>
      <c r="J72" s="216">
        <v>4134.71727579025</v>
      </c>
      <c r="K72" s="216">
        <v>3939.78083890352</v>
      </c>
      <c r="L72" s="216">
        <v>3672.37560145059</v>
      </c>
      <c r="M72" s="216">
        <v>3952.82799144367</v>
      </c>
      <c r="N72" s="216">
        <v>3704.79003270736</v>
      </c>
      <c r="O72" s="216">
        <v>3846.14606233237</v>
      </c>
      <c r="P72" s="216">
        <v>3996.30961409867</v>
      </c>
      <c r="Q72" s="216">
        <v>3716.88562314516</v>
      </c>
      <c r="R72" s="216">
        <v>3328.38610535251</v>
      </c>
      <c r="S72" s="216">
        <v>2891.54334448517</v>
      </c>
      <c r="T72" s="216">
        <v>2531.87526973799</v>
      </c>
      <c r="U72" s="216">
        <v>2228.38280436652</v>
      </c>
      <c r="V72" s="216">
        <v>2340.078899706</v>
      </c>
      <c r="W72" s="216">
        <v>2393.27206059724</v>
      </c>
      <c r="X72" s="216">
        <v>2294.82738303195</v>
      </c>
      <c r="Y72" s="216">
        <v>2168.133177387</v>
      </c>
      <c r="Z72" s="216">
        <v>2155.03111736603</v>
      </c>
      <c r="AA72" s="216">
        <v>2159.43912001901</v>
      </c>
      <c r="AB72" s="216">
        <v>2069.03332370147</v>
      </c>
      <c r="AC72" s="216">
        <v>2000.57625396451</v>
      </c>
      <c r="AD72" s="216">
        <v>1960.90227553336</v>
      </c>
      <c r="AE72" s="216">
        <v>1912.55333150519</v>
      </c>
      <c r="AF72" s="216">
        <v>1918.6324009581</v>
      </c>
      <c r="AG72" s="216">
        <v>1894.56158758737</v>
      </c>
      <c r="AH72" s="216">
        <v>1841.46556243401</v>
      </c>
      <c r="AI72" s="216">
        <v>1956.18924610984</v>
      </c>
      <c r="AJ72" s="216">
        <v>1838.6477250645</v>
      </c>
      <c r="AK72" s="216">
        <v>1626.29417462962</v>
      </c>
      <c r="AL72" s="216">
        <v>1641.5830917831</v>
      </c>
      <c r="AM72" s="216">
        <v>1647.88896028509</v>
      </c>
      <c r="AN72" s="216">
        <v>1606.77371780322</v>
      </c>
      <c r="AO72" s="216">
        <v>1542.07884768962</v>
      </c>
      <c r="AP72" s="216">
        <v>1552.27411759329</v>
      </c>
      <c r="AQ72" s="216">
        <v>1528.40379567259</v>
      </c>
      <c r="AR72" s="216">
        <v>1434.13483492006</v>
      </c>
      <c r="AS72" s="216">
        <v>1379.3067873263</v>
      </c>
      <c r="AT72" s="216">
        <v>1232.37925416276</v>
      </c>
      <c r="AU72" s="216">
        <v>1148.28379568244</v>
      </c>
      <c r="AV72" s="216">
        <v>1106.31591100172</v>
      </c>
      <c r="AW72" s="216">
        <v>1003.29011927804</v>
      </c>
      <c r="AX72" s="216">
        <v>885.064071391304</v>
      </c>
      <c r="AY72" s="216">
        <v>820.257800393229</v>
      </c>
      <c r="AZ72" s="216">
        <v>783.692724305192</v>
      </c>
      <c r="BA72" s="216">
        <v>821.648310301929</v>
      </c>
      <c r="BB72" s="216">
        <v>825.145039520758</v>
      </c>
      <c r="BC72" s="216">
        <v>852.357935412263</v>
      </c>
      <c r="BD72" s="216">
        <v>824.395532668136</v>
      </c>
      <c r="BE72" s="217">
        <v>568.482706379122</v>
      </c>
      <c r="BF72" s="79">
        <v>-0.310424809630832</v>
      </c>
      <c r="BG72" s="79">
        <v>-0.0394076468513841</v>
      </c>
      <c r="BH72" s="79">
        <v>0.0581600695993375</v>
      </c>
    </row>
    <row r="73" spans="8:8">
      <c r="A73" s="218" t="s">
        <v>346</v>
      </c>
      <c r="B73" s="216">
        <v>909.158794520548</v>
      </c>
      <c r="C73" s="216">
        <v>1016.30778082192</v>
      </c>
      <c r="D73" s="216">
        <v>1072.58432876712</v>
      </c>
      <c r="E73" s="216">
        <v>1190.69147540984</v>
      </c>
      <c r="F73" s="216">
        <v>1348.27789041096</v>
      </c>
      <c r="G73" s="216">
        <v>1459.61208246575</v>
      </c>
      <c r="H73" s="216">
        <v>1481.87220328767</v>
      </c>
      <c r="I73" s="216">
        <v>1568.88139016393</v>
      </c>
      <c r="J73" s="216">
        <v>1704.53033561644</v>
      </c>
      <c r="K73" s="216">
        <v>1636.03434136986</v>
      </c>
      <c r="L73" s="216">
        <v>1553.60547890411</v>
      </c>
      <c r="M73" s="216">
        <v>1636.95511885246</v>
      </c>
      <c r="N73" s="216">
        <v>1727.09141643836</v>
      </c>
      <c r="O73" s="216">
        <v>1750.76531169767</v>
      </c>
      <c r="P73" s="216">
        <v>1875.12690654945</v>
      </c>
      <c r="Q73" s="216">
        <v>1829.92901125213</v>
      </c>
      <c r="R73" s="216">
        <v>1782.34442072644</v>
      </c>
      <c r="S73" s="216">
        <v>1673.9044592126</v>
      </c>
      <c r="T73" s="216">
        <v>1726.05547205301</v>
      </c>
      <c r="U73" s="216">
        <v>1754.72644734235</v>
      </c>
      <c r="V73" s="216">
        <v>1776.68575567782</v>
      </c>
      <c r="W73" s="216">
        <v>1823.03883329745</v>
      </c>
      <c r="X73" s="216">
        <v>1894.81664948653</v>
      </c>
      <c r="Y73" s="216">
        <v>1926.39406132806</v>
      </c>
      <c r="Z73" s="216">
        <v>1943.04289845637</v>
      </c>
      <c r="AA73" s="216">
        <v>1934.03716218959</v>
      </c>
      <c r="AB73" s="216">
        <v>1933.01420610029</v>
      </c>
      <c r="AC73" s="216">
        <v>2035.88365120646</v>
      </c>
      <c r="AD73" s="216">
        <v>1988.35710904551</v>
      </c>
      <c r="AE73" s="216">
        <v>2039.58632291301</v>
      </c>
      <c r="AF73" s="216">
        <v>2083.60417604932</v>
      </c>
      <c r="AG73" s="216">
        <v>2106.22592548727</v>
      </c>
      <c r="AH73" s="216">
        <v>2231.49260434617</v>
      </c>
      <c r="AI73" s="216">
        <v>2270.49222245575</v>
      </c>
      <c r="AJ73" s="216">
        <v>2258.69635985931</v>
      </c>
      <c r="AK73" s="216">
        <v>2316.66149877726</v>
      </c>
      <c r="AL73" s="216">
        <v>2320.34341068978</v>
      </c>
      <c r="AM73" s="216">
        <v>2356.68576550382</v>
      </c>
      <c r="AN73" s="216">
        <v>2350.17843225428</v>
      </c>
      <c r="AO73" s="216">
        <v>2399.4444939692</v>
      </c>
      <c r="AP73" s="216">
        <v>2418.74954619035</v>
      </c>
      <c r="AQ73" s="216">
        <v>2463.67040714234</v>
      </c>
      <c r="AR73" s="216">
        <v>2490.03846171123</v>
      </c>
      <c r="AS73" s="216">
        <v>2434.65993848468</v>
      </c>
      <c r="AT73" s="216">
        <v>2258.3823976661</v>
      </c>
      <c r="AU73" s="216">
        <v>2220.14594683772</v>
      </c>
      <c r="AV73" s="216">
        <v>2208.70995696936</v>
      </c>
      <c r="AW73" s="216">
        <v>2139.91203910247</v>
      </c>
      <c r="AX73" s="216">
        <v>2088.15233974498</v>
      </c>
      <c r="AY73" s="216">
        <v>2075.94861127494</v>
      </c>
      <c r="AZ73" s="216">
        <v>2108.19834360886</v>
      </c>
      <c r="BA73" s="216">
        <v>2131.50620293737</v>
      </c>
      <c r="BB73" s="216">
        <v>2165.75775585501</v>
      </c>
      <c r="BC73" s="216">
        <v>2142.69488080125</v>
      </c>
      <c r="BD73" s="216">
        <v>2086.82961328007</v>
      </c>
      <c r="BE73" s="217">
        <v>1950.3263354039</v>
      </c>
      <c r="BF73" s="79">
        <v>-0.0654117983602985</v>
      </c>
      <c r="BG73" s="79">
        <v>-0.00786915688523282</v>
      </c>
      <c r="BH73" s="79">
        <v>0.199533097727803</v>
      </c>
    </row>
    <row r="74" spans="8:8">
      <c r="A74" s="218" t="s">
        <v>347</v>
      </c>
      <c r="B74" s="216">
        <v>0.0</v>
      </c>
      <c r="C74" s="216">
        <v>0.0</v>
      </c>
      <c r="D74" s="216">
        <v>0.0</v>
      </c>
      <c r="E74" s="216">
        <v>0.0</v>
      </c>
      <c r="F74" s="216">
        <v>0.0</v>
      </c>
      <c r="G74" s="216">
        <v>0.0</v>
      </c>
      <c r="H74" s="216">
        <v>0.0</v>
      </c>
      <c r="I74" s="216">
        <v>0.0</v>
      </c>
      <c r="J74" s="216">
        <v>0.0</v>
      </c>
      <c r="K74" s="216">
        <v>0.0</v>
      </c>
      <c r="L74" s="216">
        <v>0.0</v>
      </c>
      <c r="M74" s="216">
        <v>0.0</v>
      </c>
      <c r="N74" s="216">
        <v>0.0</v>
      </c>
      <c r="O74" s="216">
        <v>0.0</v>
      </c>
      <c r="P74" s="216">
        <v>0.0</v>
      </c>
      <c r="Q74" s="216">
        <v>483.799711525355</v>
      </c>
      <c r="R74" s="216">
        <v>487.086239630548</v>
      </c>
      <c r="S74" s="216">
        <v>465.762119212603</v>
      </c>
      <c r="T74" s="216">
        <v>455.699916710548</v>
      </c>
      <c r="U74" s="216">
        <v>496.207721932514</v>
      </c>
      <c r="V74" s="216">
        <v>523.136211242757</v>
      </c>
      <c r="W74" s="216">
        <v>510.093704547366</v>
      </c>
      <c r="X74" s="216">
        <v>540.612544186711</v>
      </c>
      <c r="Y74" s="216">
        <v>529.358609264444</v>
      </c>
      <c r="Z74" s="216">
        <v>536.365735570489</v>
      </c>
      <c r="AA74" s="216">
        <v>555.573765562165</v>
      </c>
      <c r="AB74" s="216">
        <v>584.078243157988</v>
      </c>
      <c r="AC74" s="216">
        <v>601.562584843388</v>
      </c>
      <c r="AD74" s="216">
        <v>580.921432216712</v>
      </c>
      <c r="AE74" s="216">
        <v>588.342649534247</v>
      </c>
      <c r="AF74" s="216">
        <v>595.983457473014</v>
      </c>
      <c r="AG74" s="216">
        <v>603.32361648694</v>
      </c>
      <c r="AH74" s="216">
        <v>618.07416722863</v>
      </c>
      <c r="AI74" s="216">
        <v>630.200406680685</v>
      </c>
      <c r="AJ74" s="216">
        <v>645.988127756849</v>
      </c>
      <c r="AK74" s="216">
        <v>631.25858757776</v>
      </c>
      <c r="AL74" s="216">
        <v>639.794210459178</v>
      </c>
      <c r="AM74" s="216">
        <v>651.819769182603</v>
      </c>
      <c r="AN74" s="216">
        <v>636.419918428219</v>
      </c>
      <c r="AO74" s="216">
        <v>644.661153365847</v>
      </c>
      <c r="AP74" s="216">
        <v>655.305201478369</v>
      </c>
      <c r="AQ74" s="216">
        <v>635.161998468611</v>
      </c>
      <c r="AR74" s="216">
        <v>675.810891639309</v>
      </c>
      <c r="AS74" s="216">
        <v>673.260908137184</v>
      </c>
      <c r="AT74" s="216">
        <v>663.683198225098</v>
      </c>
      <c r="AU74" s="216">
        <v>666.7074069129</v>
      </c>
      <c r="AV74" s="216">
        <v>661.534679912477</v>
      </c>
      <c r="AW74" s="216">
        <v>677.279716823259</v>
      </c>
      <c r="AX74" s="216">
        <v>786.215252246236</v>
      </c>
      <c r="AY74" s="216">
        <v>796.321658220277</v>
      </c>
      <c r="AZ74" s="216">
        <v>781.082381117478</v>
      </c>
      <c r="BA74" s="216">
        <v>797.953041549382</v>
      </c>
      <c r="BB74" s="216">
        <v>821.611070284976</v>
      </c>
      <c r="BC74" s="216">
        <v>837.571084269396</v>
      </c>
      <c r="BD74" s="216">
        <v>799.387420745205</v>
      </c>
      <c r="BE74" s="217">
        <v>720.353720011935</v>
      </c>
      <c r="BF74" s="79">
        <v>-0.0988678313946864</v>
      </c>
      <c r="BG74" s="79">
        <v>0.0187782126382381</v>
      </c>
      <c r="BH74" s="79">
        <v>0.0736976200364756</v>
      </c>
    </row>
    <row r="75" spans="8:8">
      <c r="A75" s="220" t="s">
        <v>355</v>
      </c>
      <c r="B75" s="219">
        <v>6333.13256587378</v>
      </c>
      <c r="C75" s="219">
        <v>6992.88043436725</v>
      </c>
      <c r="D75" s="219">
        <v>7605.96865222522</v>
      </c>
      <c r="E75" s="219">
        <v>8387.32555527357</v>
      </c>
      <c r="F75" s="219">
        <v>9452.67320974198</v>
      </c>
      <c r="G75" s="219">
        <v>10565.105165412</v>
      </c>
      <c r="H75" s="219">
        <v>11151.0685662126</v>
      </c>
      <c r="I75" s="219">
        <v>11940.8469056642</v>
      </c>
      <c r="J75" s="219">
        <v>12901.0387501157</v>
      </c>
      <c r="K75" s="219">
        <v>12142.232509146</v>
      </c>
      <c r="L75" s="219">
        <v>11901.1893031584</v>
      </c>
      <c r="M75" s="219">
        <v>12792.105643763</v>
      </c>
      <c r="N75" s="219">
        <v>12643.7600321497</v>
      </c>
      <c r="O75" s="219">
        <v>13449.5436780806</v>
      </c>
      <c r="P75" s="219">
        <v>13842.4846044173</v>
      </c>
      <c r="Q75" s="219">
        <v>13002.6580547553</v>
      </c>
      <c r="R75" s="219">
        <v>12176.3111455085</v>
      </c>
      <c r="S75" s="219">
        <v>11487.1494150862</v>
      </c>
      <c r="T75" s="219">
        <v>11208.3006754624</v>
      </c>
      <c r="U75" s="219">
        <v>10988.0769128902</v>
      </c>
      <c r="V75" s="219">
        <v>11444.139058058</v>
      </c>
      <c r="W75" s="219">
        <v>11830.9817111024</v>
      </c>
      <c r="X75" s="219">
        <v>11887.9885571369</v>
      </c>
      <c r="Y75" s="219">
        <v>11926.213716734</v>
      </c>
      <c r="Z75" s="219">
        <v>11950.5164861521</v>
      </c>
      <c r="AA75" s="219">
        <v>12253.3868215432</v>
      </c>
      <c r="AB75" s="219">
        <v>12269.2193342771</v>
      </c>
      <c r="AC75" s="219">
        <v>12302.1122422578</v>
      </c>
      <c r="AD75" s="219">
        <v>12128.0850407701</v>
      </c>
      <c r="AE75" s="219">
        <v>12200.21588932</v>
      </c>
      <c r="AF75" s="219">
        <v>12482.3766858274</v>
      </c>
      <c r="AG75" s="219">
        <v>12688.6000570456</v>
      </c>
      <c r="AH75" s="219">
        <v>12847.489942377</v>
      </c>
      <c r="AI75" s="219">
        <v>13202.7368151753</v>
      </c>
      <c r="AJ75" s="219">
        <v>13125.3759532774</v>
      </c>
      <c r="AK75" s="219">
        <v>12909.0117874216</v>
      </c>
      <c r="AL75" s="219">
        <v>13113.3120420133</v>
      </c>
      <c r="AM75" s="219">
        <v>13028.501403588</v>
      </c>
      <c r="AN75" s="219">
        <v>13074.6653064878</v>
      </c>
      <c r="AO75" s="219">
        <v>13122.6535343495</v>
      </c>
      <c r="AP75" s="219">
        <v>13180.3752003137</v>
      </c>
      <c r="AQ75" s="219">
        <v>13174.0874955533</v>
      </c>
      <c r="AR75" s="219">
        <v>12930.8965078186</v>
      </c>
      <c r="AS75" s="219">
        <v>12760.7540116666</v>
      </c>
      <c r="AT75" s="219">
        <v>12082.2922185972</v>
      </c>
      <c r="AU75" s="219">
        <v>11997.9482656877</v>
      </c>
      <c r="AV75" s="219">
        <v>11631.8451700667</v>
      </c>
      <c r="AW75" s="219">
        <v>11153.7956727292</v>
      </c>
      <c r="AX75" s="219">
        <v>10954.2926234776</v>
      </c>
      <c r="AY75" s="219">
        <v>10747.7247875944</v>
      </c>
      <c r="AZ75" s="219">
        <v>10910.843580002</v>
      </c>
      <c r="BA75" s="219">
        <v>11090.4354012394</v>
      </c>
      <c r="BB75" s="219">
        <v>11317.7364195893</v>
      </c>
      <c r="BC75" s="219">
        <v>11348.0997946105</v>
      </c>
      <c r="BD75" s="219">
        <v>11297.9020254076</v>
      </c>
      <c r="BE75" s="219">
        <v>9774.45024215716</v>
      </c>
      <c r="BF75" s="82">
        <v>-0.134843777174235</v>
      </c>
      <c r="BG75" s="82">
        <v>-0.00668991031328836</v>
      </c>
      <c r="BH75" s="82">
        <v>1.0</v>
      </c>
    </row>
    <row r="76" spans="8:8">
      <c r="A76" s="222"/>
      <c r="B76" s="216"/>
      <c r="C76" s="216"/>
      <c r="D76" s="216"/>
      <c r="E76" s="216"/>
      <c r="F76" s="216"/>
      <c r="G76" s="216"/>
      <c r="H76" s="216"/>
      <c r="I76" s="216"/>
      <c r="J76" s="216"/>
      <c r="K76" s="216"/>
      <c r="L76" s="216"/>
      <c r="M76" s="216"/>
      <c r="N76" s="216"/>
      <c r="O76" s="216"/>
      <c r="P76" s="216"/>
      <c r="Q76" s="216"/>
      <c r="R76" s="216"/>
      <c r="S76" s="216"/>
      <c r="T76" s="216"/>
      <c r="U76" s="216"/>
      <c r="V76" s="216"/>
      <c r="W76" s="216"/>
      <c r="X76" s="216"/>
      <c r="Y76" s="216"/>
      <c r="Z76" s="216"/>
      <c r="AA76" s="216"/>
      <c r="AB76" s="216"/>
      <c r="AC76" s="216"/>
      <c r="AD76" s="216"/>
      <c r="AE76" s="216"/>
      <c r="AF76" s="216"/>
      <c r="AG76" s="216"/>
      <c r="AH76" s="216"/>
      <c r="AI76" s="216"/>
      <c r="AJ76" s="216"/>
      <c r="AK76" s="216"/>
      <c r="AL76" s="216"/>
      <c r="AM76" s="216"/>
      <c r="AN76" s="216"/>
      <c r="AO76" s="216"/>
      <c r="AP76" s="216"/>
      <c r="AQ76" s="216"/>
      <c r="AR76" s="216"/>
      <c r="AS76" s="216"/>
      <c r="AT76" s="216"/>
      <c r="AU76" s="216"/>
      <c r="AV76" s="216"/>
      <c r="AW76" s="216"/>
      <c r="AX76" s="216"/>
      <c r="AY76" s="216"/>
      <c r="AZ76" s="216"/>
      <c r="BA76" s="216"/>
      <c r="BB76" s="216"/>
      <c r="BC76" s="216"/>
      <c r="BD76" s="216"/>
      <c r="BE76" s="217"/>
      <c r="BF76" s="79"/>
      <c r="BG76" s="79"/>
      <c r="BH76" s="79"/>
    </row>
    <row r="77" spans="8:8">
      <c r="A77" s="221" t="s">
        <v>356</v>
      </c>
      <c r="B77" s="216"/>
      <c r="C77" s="216"/>
      <c r="D77" s="216"/>
      <c r="E77" s="216"/>
      <c r="F77" s="216"/>
      <c r="G77" s="216"/>
      <c r="H77" s="216"/>
      <c r="I77" s="216"/>
      <c r="J77" s="216"/>
      <c r="K77" s="216"/>
      <c r="L77" s="216"/>
      <c r="M77" s="216"/>
      <c r="N77" s="216"/>
      <c r="O77" s="216"/>
      <c r="P77" s="216"/>
      <c r="Q77" s="216"/>
      <c r="R77" s="216"/>
      <c r="S77" s="216"/>
      <c r="T77" s="216"/>
      <c r="U77" s="216"/>
      <c r="V77" s="216"/>
      <c r="W77" s="216"/>
      <c r="X77" s="216"/>
      <c r="Y77" s="216"/>
      <c r="Z77" s="216"/>
      <c r="AA77" s="216"/>
      <c r="AB77" s="216"/>
      <c r="AC77" s="216"/>
      <c r="AD77" s="216"/>
      <c r="AE77" s="216"/>
      <c r="AF77" s="216"/>
      <c r="AG77" s="216"/>
      <c r="AH77" s="216"/>
      <c r="AI77" s="216"/>
      <c r="AJ77" s="216"/>
      <c r="AK77" s="216"/>
      <c r="AL77" s="216"/>
      <c r="AM77" s="216"/>
      <c r="AN77" s="216"/>
      <c r="AO77" s="216"/>
      <c r="AP77" s="216"/>
      <c r="AQ77" s="216"/>
      <c r="AR77" s="216"/>
      <c r="AS77" s="216"/>
      <c r="AT77" s="216"/>
      <c r="AU77" s="216"/>
      <c r="AV77" s="216"/>
      <c r="AW77" s="216"/>
      <c r="AX77" s="216"/>
      <c r="AY77" s="216"/>
      <c r="AZ77" s="216"/>
      <c r="BA77" s="216"/>
      <c r="BB77" s="216"/>
      <c r="BC77" s="216"/>
      <c r="BD77" s="216"/>
      <c r="BE77" s="217"/>
      <c r="BF77" s="79"/>
      <c r="BG77" s="79"/>
      <c r="BH77" s="79"/>
    </row>
    <row r="78" spans="8:8">
      <c r="A78" s="218" t="s">
        <v>339</v>
      </c>
      <c r="B78" s="216" t="s">
        <v>114</v>
      </c>
      <c r="C78" s="216" t="s">
        <v>114</v>
      </c>
      <c r="D78" s="216" t="s">
        <v>114</v>
      </c>
      <c r="E78" s="216" t="s">
        <v>114</v>
      </c>
      <c r="F78" s="216" t="s">
        <v>114</v>
      </c>
      <c r="G78" s="216" t="s">
        <v>114</v>
      </c>
      <c r="H78" s="216" t="s">
        <v>114</v>
      </c>
      <c r="I78" s="216" t="s">
        <v>114</v>
      </c>
      <c r="J78" s="216" t="s">
        <v>114</v>
      </c>
      <c r="K78" s="216" t="s">
        <v>114</v>
      </c>
      <c r="L78" s="216" t="s">
        <v>114</v>
      </c>
      <c r="M78" s="216" t="s">
        <v>114</v>
      </c>
      <c r="N78" s="216" t="s">
        <v>114</v>
      </c>
      <c r="O78" s="216" t="s">
        <v>114</v>
      </c>
      <c r="P78" s="216" t="s">
        <v>114</v>
      </c>
      <c r="Q78" s="216" t="s">
        <v>114</v>
      </c>
      <c r="R78" s="216" t="s">
        <v>114</v>
      </c>
      <c r="S78" s="216" t="s">
        <v>114</v>
      </c>
      <c r="T78" s="216" t="s">
        <v>114</v>
      </c>
      <c r="U78" s="216" t="s">
        <v>114</v>
      </c>
      <c r="V78" s="216">
        <v>1355.01297475916</v>
      </c>
      <c r="W78" s="216">
        <v>1369.4262428427</v>
      </c>
      <c r="X78" s="216">
        <v>1372.29284416706</v>
      </c>
      <c r="Y78" s="216">
        <v>1375.11689974552</v>
      </c>
      <c r="Z78" s="216">
        <v>1397.11711925947</v>
      </c>
      <c r="AA78" s="216">
        <v>1398.24743722583</v>
      </c>
      <c r="AB78" s="216">
        <v>1347.74160165961</v>
      </c>
      <c r="AC78" s="216">
        <v>1209.92267759563</v>
      </c>
      <c r="AD78" s="216">
        <v>1022.84438356164</v>
      </c>
      <c r="AE78" s="216">
        <v>1003.29068493151</v>
      </c>
      <c r="AF78" s="216">
        <v>949.586301369863</v>
      </c>
      <c r="AG78" s="216">
        <v>844.921448087432</v>
      </c>
      <c r="AH78" s="216">
        <v>868.55301369863</v>
      </c>
      <c r="AI78" s="216">
        <v>834.865205479452</v>
      </c>
      <c r="AJ78" s="216">
        <v>843.547671232877</v>
      </c>
      <c r="AK78" s="216">
        <v>815.600273224044</v>
      </c>
      <c r="AL78" s="216">
        <v>856.64602739726</v>
      </c>
      <c r="AM78" s="216">
        <v>898.61301369863</v>
      </c>
      <c r="AN78" s="216">
        <v>935.44397260274</v>
      </c>
      <c r="AO78" s="216">
        <v>931.234174265585</v>
      </c>
      <c r="AP78" s="216">
        <v>947.184074434883</v>
      </c>
      <c r="AQ78" s="216">
        <v>997.584797579584</v>
      </c>
      <c r="AR78" s="216">
        <v>1061.50779152155</v>
      </c>
      <c r="AS78" s="216">
        <v>1119.24675854802</v>
      </c>
      <c r="AT78" s="216">
        <v>1102.42995568989</v>
      </c>
      <c r="AU78" s="216">
        <v>1163.82045346367</v>
      </c>
      <c r="AV78" s="216">
        <v>1174.73080719945</v>
      </c>
      <c r="AW78" s="216">
        <v>1207.20810346567</v>
      </c>
      <c r="AX78" s="216">
        <v>1194.19859508634</v>
      </c>
      <c r="AY78" s="216">
        <v>1202.8360775412</v>
      </c>
      <c r="AZ78" s="216">
        <v>1193.41838212243</v>
      </c>
      <c r="BA78" s="216">
        <v>1189.30634875409</v>
      </c>
      <c r="BB78" s="216">
        <v>1193.47799435825</v>
      </c>
      <c r="BC78" s="216">
        <v>1222.63857755399</v>
      </c>
      <c r="BD78" s="216">
        <v>1203.23201759941</v>
      </c>
      <c r="BE78" s="217">
        <v>1121.93301790461</v>
      </c>
      <c r="BF78" s="79">
        <v>-0.0675671844712044</v>
      </c>
      <c r="BG78" s="79">
        <v>0.00878783732267951</v>
      </c>
      <c r="BH78" s="79">
        <v>0.270421353577748</v>
      </c>
    </row>
    <row r="79" spans="8:8">
      <c r="A79" s="218" t="s">
        <v>340</v>
      </c>
      <c r="B79" s="216" t="s">
        <v>114</v>
      </c>
      <c r="C79" s="216" t="s">
        <v>114</v>
      </c>
      <c r="D79" s="216" t="s">
        <v>114</v>
      </c>
      <c r="E79" s="216" t="s">
        <v>114</v>
      </c>
      <c r="F79" s="216" t="s">
        <v>114</v>
      </c>
      <c r="G79" s="216" t="s">
        <v>114</v>
      </c>
      <c r="H79" s="216" t="s">
        <v>114</v>
      </c>
      <c r="I79" s="216" t="s">
        <v>114</v>
      </c>
      <c r="J79" s="216" t="s">
        <v>114</v>
      </c>
      <c r="K79" s="216" t="s">
        <v>114</v>
      </c>
      <c r="L79" s="216" t="s">
        <v>114</v>
      </c>
      <c r="M79" s="216" t="s">
        <v>114</v>
      </c>
      <c r="N79" s="216" t="s">
        <v>114</v>
      </c>
      <c r="O79" s="216" t="s">
        <v>114</v>
      </c>
      <c r="P79" s="216" t="s">
        <v>114</v>
      </c>
      <c r="Q79" s="216" t="s">
        <v>114</v>
      </c>
      <c r="R79" s="216" t="s">
        <v>114</v>
      </c>
      <c r="S79" s="216" t="s">
        <v>114</v>
      </c>
      <c r="T79" s="216" t="s">
        <v>114</v>
      </c>
      <c r="U79" s="216" t="s">
        <v>114</v>
      </c>
      <c r="V79" s="216">
        <v>1078.07408498147</v>
      </c>
      <c r="W79" s="216">
        <v>1098.05011663241</v>
      </c>
      <c r="X79" s="216">
        <v>1108.66633136205</v>
      </c>
      <c r="Y79" s="216">
        <v>1120.4543710919</v>
      </c>
      <c r="Z79" s="216">
        <v>1146.4630259824</v>
      </c>
      <c r="AA79" s="216">
        <v>1162.40863468327</v>
      </c>
      <c r="AB79" s="216">
        <v>1124.33623545564</v>
      </c>
      <c r="AC79" s="216">
        <v>1011.03442622951</v>
      </c>
      <c r="AD79" s="216">
        <v>846.575616438356</v>
      </c>
      <c r="AE79" s="216">
        <v>845.090136986301</v>
      </c>
      <c r="AF79" s="216">
        <v>809.551506849315</v>
      </c>
      <c r="AG79" s="216">
        <v>731.750409836066</v>
      </c>
      <c r="AH79" s="216">
        <v>753.243150684932</v>
      </c>
      <c r="AI79" s="216">
        <v>724.261369863014</v>
      </c>
      <c r="AJ79" s="216">
        <v>702.366849315068</v>
      </c>
      <c r="AK79" s="216">
        <v>651.16912568306</v>
      </c>
      <c r="AL79" s="216">
        <v>691.910684931507</v>
      </c>
      <c r="AM79" s="216">
        <v>734.462876712329</v>
      </c>
      <c r="AN79" s="216">
        <v>762.393835616438</v>
      </c>
      <c r="AO79" s="216">
        <v>744.990731642635</v>
      </c>
      <c r="AP79" s="216">
        <v>764.52681416091</v>
      </c>
      <c r="AQ79" s="216">
        <v>811.387044154927</v>
      </c>
      <c r="AR79" s="216">
        <v>869.738394261273</v>
      </c>
      <c r="AS79" s="216">
        <v>924.847706089004</v>
      </c>
      <c r="AT79" s="216">
        <v>922.888526895369</v>
      </c>
      <c r="AU79" s="216">
        <v>970.947097964981</v>
      </c>
      <c r="AV79" s="216">
        <v>983.912588295344</v>
      </c>
      <c r="AW79" s="216">
        <v>1031.32757037823</v>
      </c>
      <c r="AX79" s="216">
        <v>1075.09284786758</v>
      </c>
      <c r="AY79" s="216">
        <v>1087.47803356845</v>
      </c>
      <c r="AZ79" s="216">
        <v>1068.71404872627</v>
      </c>
      <c r="BA79" s="216">
        <v>1063.42269449879</v>
      </c>
      <c r="BB79" s="216">
        <v>1055.76820811626</v>
      </c>
      <c r="BC79" s="216">
        <v>1067.03356654514</v>
      </c>
      <c r="BD79" s="216">
        <v>1052.46030135973</v>
      </c>
      <c r="BE79" s="217">
        <v>970.819213901522</v>
      </c>
      <c r="BF79" s="79">
        <v>-0.0775716550569492</v>
      </c>
      <c r="BG79" s="79">
        <v>0.0132244184500516</v>
      </c>
      <c r="BH79" s="79">
        <v>0.233998145800943</v>
      </c>
    </row>
    <row r="80" spans="8:8">
      <c r="A80" s="218" t="s">
        <v>341</v>
      </c>
      <c r="B80" s="216" t="s">
        <v>114</v>
      </c>
      <c r="C80" s="216" t="s">
        <v>114</v>
      </c>
      <c r="D80" s="216" t="s">
        <v>114</v>
      </c>
      <c r="E80" s="216" t="s">
        <v>114</v>
      </c>
      <c r="F80" s="216" t="s">
        <v>114</v>
      </c>
      <c r="G80" s="216" t="s">
        <v>114</v>
      </c>
      <c r="H80" s="216" t="s">
        <v>114</v>
      </c>
      <c r="I80" s="216" t="s">
        <v>114</v>
      </c>
      <c r="J80" s="216" t="s">
        <v>114</v>
      </c>
      <c r="K80" s="216" t="s">
        <v>114</v>
      </c>
      <c r="L80" s="216" t="s">
        <v>114</v>
      </c>
      <c r="M80" s="216" t="s">
        <v>114</v>
      </c>
      <c r="N80" s="216" t="s">
        <v>114</v>
      </c>
      <c r="O80" s="216" t="s">
        <v>114</v>
      </c>
      <c r="P80" s="216" t="s">
        <v>114</v>
      </c>
      <c r="Q80" s="216" t="s">
        <v>114</v>
      </c>
      <c r="R80" s="216" t="s">
        <v>114</v>
      </c>
      <c r="S80" s="216" t="s">
        <v>114</v>
      </c>
      <c r="T80" s="216" t="s">
        <v>114</v>
      </c>
      <c r="U80" s="216" t="s">
        <v>114</v>
      </c>
      <c r="V80" s="216">
        <v>276.938889777695</v>
      </c>
      <c r="W80" s="216">
        <v>271.37612621029</v>
      </c>
      <c r="X80" s="216">
        <v>263.626512805007</v>
      </c>
      <c r="Y80" s="216">
        <v>254.662528653621</v>
      </c>
      <c r="Z80" s="216">
        <v>250.65409327708</v>
      </c>
      <c r="AA80" s="216">
        <v>235.838802542559</v>
      </c>
      <c r="AB80" s="216">
        <v>223.40536620397</v>
      </c>
      <c r="AC80" s="216">
        <v>198.88825136612</v>
      </c>
      <c r="AD80" s="216">
        <v>176.268767123288</v>
      </c>
      <c r="AE80" s="216">
        <v>158.200547945205</v>
      </c>
      <c r="AF80" s="216">
        <v>140.034794520548</v>
      </c>
      <c r="AG80" s="216">
        <v>113.171038251366</v>
      </c>
      <c r="AH80" s="216">
        <v>115.309863013699</v>
      </c>
      <c r="AI80" s="216">
        <v>110.603835616438</v>
      </c>
      <c r="AJ80" s="216">
        <v>141.180821917808</v>
      </c>
      <c r="AK80" s="216">
        <v>164.431147540984</v>
      </c>
      <c r="AL80" s="216">
        <v>164.735342465753</v>
      </c>
      <c r="AM80" s="216">
        <v>164.150136986301</v>
      </c>
      <c r="AN80" s="216">
        <v>173.050136986301</v>
      </c>
      <c r="AO80" s="216">
        <v>186.243442622951</v>
      </c>
      <c r="AP80" s="216">
        <v>182.657260273973</v>
      </c>
      <c r="AQ80" s="216">
        <v>186.197753424658</v>
      </c>
      <c r="AR80" s="216">
        <v>191.769397260274</v>
      </c>
      <c r="AS80" s="216">
        <v>194.399052459016</v>
      </c>
      <c r="AT80" s="216">
        <v>179.541428794521</v>
      </c>
      <c r="AU80" s="216">
        <v>192.873355498685</v>
      </c>
      <c r="AV80" s="216">
        <v>190.81821890411</v>
      </c>
      <c r="AW80" s="216">
        <v>175.880533087432</v>
      </c>
      <c r="AX80" s="216">
        <v>119.105747218763</v>
      </c>
      <c r="AY80" s="216">
        <v>115.358043972744</v>
      </c>
      <c r="AZ80" s="216">
        <v>124.704333396158</v>
      </c>
      <c r="BA80" s="216">
        <v>125.883654255294</v>
      </c>
      <c r="BB80" s="216">
        <v>137.709786241993</v>
      </c>
      <c r="BC80" s="216">
        <v>155.605011008849</v>
      </c>
      <c r="BD80" s="216">
        <v>150.771716239675</v>
      </c>
      <c r="BE80" s="217">
        <v>151.113804003086</v>
      </c>
      <c r="BF80" s="79">
        <v>0.00226891204758406</v>
      </c>
      <c r="BG80" s="79">
        <v>-0.0173123000205989</v>
      </c>
      <c r="BH80" s="79">
        <v>0.0364232077768047</v>
      </c>
    </row>
    <row r="81" spans="8:8">
      <c r="A81" s="218" t="s">
        <v>342</v>
      </c>
      <c r="B81" s="216" t="s">
        <v>114</v>
      </c>
      <c r="C81" s="216" t="s">
        <v>114</v>
      </c>
      <c r="D81" s="216" t="s">
        <v>114</v>
      </c>
      <c r="E81" s="216" t="s">
        <v>114</v>
      </c>
      <c r="F81" s="216" t="s">
        <v>114</v>
      </c>
      <c r="G81" s="216" t="s">
        <v>114</v>
      </c>
      <c r="H81" s="216" t="s">
        <v>114</v>
      </c>
      <c r="I81" s="216" t="s">
        <v>114</v>
      </c>
      <c r="J81" s="216" t="s">
        <v>114</v>
      </c>
      <c r="K81" s="216" t="s">
        <v>114</v>
      </c>
      <c r="L81" s="216" t="s">
        <v>114</v>
      </c>
      <c r="M81" s="216" t="s">
        <v>114</v>
      </c>
      <c r="N81" s="216" t="s">
        <v>114</v>
      </c>
      <c r="O81" s="216" t="s">
        <v>114</v>
      </c>
      <c r="P81" s="216" t="s">
        <v>114</v>
      </c>
      <c r="Q81" s="216" t="s">
        <v>114</v>
      </c>
      <c r="R81" s="216" t="s">
        <v>114</v>
      </c>
      <c r="S81" s="216" t="s">
        <v>114</v>
      </c>
      <c r="T81" s="216" t="s">
        <v>114</v>
      </c>
      <c r="U81" s="216" t="s">
        <v>114</v>
      </c>
      <c r="V81" s="216">
        <v>2290.54941102942</v>
      </c>
      <c r="W81" s="216">
        <v>2270.30591761073</v>
      </c>
      <c r="X81" s="216">
        <v>2230.2524457373</v>
      </c>
      <c r="Y81" s="216">
        <v>2191.1905912179</v>
      </c>
      <c r="Z81" s="216">
        <v>2179.95798445152</v>
      </c>
      <c r="AA81" s="216">
        <v>2133.17854037531</v>
      </c>
      <c r="AB81" s="216">
        <v>2045.01450101822</v>
      </c>
      <c r="AC81" s="216">
        <v>1800.51726775956</v>
      </c>
      <c r="AD81" s="216">
        <v>1333.95654794521</v>
      </c>
      <c r="AE81" s="216">
        <v>1113.99846575342</v>
      </c>
      <c r="AF81" s="216">
        <v>1014.87501369863</v>
      </c>
      <c r="AG81" s="216">
        <v>926.783114754098</v>
      </c>
      <c r="AH81" s="216">
        <v>931.679342465753</v>
      </c>
      <c r="AI81" s="216">
        <v>871.044</v>
      </c>
      <c r="AJ81" s="216">
        <v>871.271506849315</v>
      </c>
      <c r="AK81" s="216">
        <v>889.03912568306</v>
      </c>
      <c r="AL81" s="216">
        <v>897.276383561644</v>
      </c>
      <c r="AM81" s="216">
        <v>894.455671232877</v>
      </c>
      <c r="AN81" s="216">
        <v>919.221424657534</v>
      </c>
      <c r="AO81" s="216">
        <v>922.861432288653</v>
      </c>
      <c r="AP81" s="216">
        <v>980.444911556896</v>
      </c>
      <c r="AQ81" s="216">
        <v>1035.36658150006</v>
      </c>
      <c r="AR81" s="216">
        <v>1095.31120094095</v>
      </c>
      <c r="AS81" s="216">
        <v>1158.99730745505</v>
      </c>
      <c r="AT81" s="216">
        <v>1056.29071368867</v>
      </c>
      <c r="AU81" s="216">
        <v>1150.30838796528</v>
      </c>
      <c r="AV81" s="216">
        <v>1281.42920012986</v>
      </c>
      <c r="AW81" s="216">
        <v>1302.45945673809</v>
      </c>
      <c r="AX81" s="216">
        <v>1409.36016923695</v>
      </c>
      <c r="AY81" s="216">
        <v>1428.2580066201</v>
      </c>
      <c r="AZ81" s="216">
        <v>1420.92916512806</v>
      </c>
      <c r="BA81" s="216">
        <v>1409.98314798632</v>
      </c>
      <c r="BB81" s="216">
        <v>1501.75061546549</v>
      </c>
      <c r="BC81" s="216">
        <v>1528.24067183341</v>
      </c>
      <c r="BD81" s="216">
        <v>1535.90824347511</v>
      </c>
      <c r="BE81" s="217">
        <v>1419.75092747755</v>
      </c>
      <c r="BF81" s="79">
        <v>-0.0756277704029666</v>
      </c>
      <c r="BG81" s="79">
        <v>0.038145392849118</v>
      </c>
      <c r="BH81" s="79">
        <v>0.342204892292765</v>
      </c>
    </row>
    <row r="82" spans="8:8">
      <c r="A82" s="218" t="s">
        <v>343</v>
      </c>
      <c r="B82" s="216" t="s">
        <v>114</v>
      </c>
      <c r="C82" s="216" t="s">
        <v>114</v>
      </c>
      <c r="D82" s="216" t="s">
        <v>114</v>
      </c>
      <c r="E82" s="216" t="s">
        <v>114</v>
      </c>
      <c r="F82" s="216" t="s">
        <v>114</v>
      </c>
      <c r="G82" s="216" t="s">
        <v>114</v>
      </c>
      <c r="H82" s="216" t="s">
        <v>114</v>
      </c>
      <c r="I82" s="216" t="s">
        <v>114</v>
      </c>
      <c r="J82" s="216" t="s">
        <v>114</v>
      </c>
      <c r="K82" s="216" t="s">
        <v>114</v>
      </c>
      <c r="L82" s="216" t="s">
        <v>114</v>
      </c>
      <c r="M82" s="216" t="s">
        <v>114</v>
      </c>
      <c r="N82" s="216" t="s">
        <v>114</v>
      </c>
      <c r="O82" s="216" t="s">
        <v>114</v>
      </c>
      <c r="P82" s="216" t="s">
        <v>114</v>
      </c>
      <c r="Q82" s="216" t="s">
        <v>114</v>
      </c>
      <c r="R82" s="216" t="s">
        <v>114</v>
      </c>
      <c r="S82" s="216" t="s">
        <v>114</v>
      </c>
      <c r="T82" s="216" t="s">
        <v>114</v>
      </c>
      <c r="U82" s="216" t="s">
        <v>114</v>
      </c>
      <c r="V82" s="216">
        <v>1758.96598293036</v>
      </c>
      <c r="W82" s="216">
        <v>1747.74708874274</v>
      </c>
      <c r="X82" s="216">
        <v>1716.87805674066</v>
      </c>
      <c r="Y82" s="216">
        <v>1690.70640568898</v>
      </c>
      <c r="Z82" s="216">
        <v>1681.45238820697</v>
      </c>
      <c r="AA82" s="216">
        <v>1650.29546866906</v>
      </c>
      <c r="AB82" s="216">
        <v>1579.6601710472</v>
      </c>
      <c r="AC82" s="216">
        <v>1401.13475409836</v>
      </c>
      <c r="AD82" s="216">
        <v>1020.54843835616</v>
      </c>
      <c r="AE82" s="216">
        <v>851.216657534246</v>
      </c>
      <c r="AF82" s="216">
        <v>767.766849315068</v>
      </c>
      <c r="AG82" s="216">
        <v>701.341912568306</v>
      </c>
      <c r="AH82" s="216">
        <v>707.412383561644</v>
      </c>
      <c r="AI82" s="216">
        <v>657.031835616438</v>
      </c>
      <c r="AJ82" s="216">
        <v>659.893205479452</v>
      </c>
      <c r="AK82" s="216">
        <v>666.956612021858</v>
      </c>
      <c r="AL82" s="216">
        <v>672.340164383562</v>
      </c>
      <c r="AM82" s="216">
        <v>663.388164383562</v>
      </c>
      <c r="AN82" s="216">
        <v>686.340438356164</v>
      </c>
      <c r="AO82" s="216">
        <v>687.110089774992</v>
      </c>
      <c r="AP82" s="216">
        <v>720.23910772128</v>
      </c>
      <c r="AQ82" s="216">
        <v>765.517687034308</v>
      </c>
      <c r="AR82" s="216">
        <v>820.652764666977</v>
      </c>
      <c r="AS82" s="216">
        <v>873.327133793846</v>
      </c>
      <c r="AT82" s="216">
        <v>792.844200483186</v>
      </c>
      <c r="AU82" s="216">
        <v>870.124970650214</v>
      </c>
      <c r="AV82" s="216">
        <v>969.830576020275</v>
      </c>
      <c r="AW82" s="216">
        <v>985.2593577217</v>
      </c>
      <c r="AX82" s="216">
        <v>1096.47111219188</v>
      </c>
      <c r="AY82" s="216">
        <v>1136.85909375419</v>
      </c>
      <c r="AZ82" s="216">
        <v>1149.99515896277</v>
      </c>
      <c r="BA82" s="216">
        <v>1059.8628025947</v>
      </c>
      <c r="BB82" s="216">
        <v>1110.88624521885</v>
      </c>
      <c r="BC82" s="216">
        <v>1166.34555976342</v>
      </c>
      <c r="BD82" s="216">
        <v>1190.69491017086</v>
      </c>
      <c r="BE82" s="217">
        <v>1126.47041305373</v>
      </c>
      <c r="BF82" s="79">
        <v>-0.0539386677212811</v>
      </c>
      <c r="BG82" s="79">
        <v>0.0415047724523487</v>
      </c>
      <c r="BH82" s="79">
        <v>0.271515009365003</v>
      </c>
    </row>
    <row r="83" spans="8:8">
      <c r="A83" s="218" t="s">
        <v>344</v>
      </c>
      <c r="B83" s="216" t="s">
        <v>114</v>
      </c>
      <c r="C83" s="216" t="s">
        <v>114</v>
      </c>
      <c r="D83" s="216" t="s">
        <v>114</v>
      </c>
      <c r="E83" s="216" t="s">
        <v>114</v>
      </c>
      <c r="F83" s="216" t="s">
        <v>114</v>
      </c>
      <c r="G83" s="216" t="s">
        <v>114</v>
      </c>
      <c r="H83" s="216" t="s">
        <v>114</v>
      </c>
      <c r="I83" s="216" t="s">
        <v>114</v>
      </c>
      <c r="J83" s="216" t="s">
        <v>114</v>
      </c>
      <c r="K83" s="216" t="s">
        <v>114</v>
      </c>
      <c r="L83" s="216" t="s">
        <v>114</v>
      </c>
      <c r="M83" s="216" t="s">
        <v>114</v>
      </c>
      <c r="N83" s="216" t="s">
        <v>114</v>
      </c>
      <c r="O83" s="216" t="s">
        <v>114</v>
      </c>
      <c r="P83" s="216" t="s">
        <v>114</v>
      </c>
      <c r="Q83" s="216" t="s">
        <v>114</v>
      </c>
      <c r="R83" s="216" t="s">
        <v>114</v>
      </c>
      <c r="S83" s="216" t="s">
        <v>114</v>
      </c>
      <c r="T83" s="216" t="s">
        <v>114</v>
      </c>
      <c r="U83" s="216" t="s">
        <v>114</v>
      </c>
      <c r="V83" s="216">
        <v>531.583428099058</v>
      </c>
      <c r="W83" s="216">
        <v>522.558828867983</v>
      </c>
      <c r="X83" s="216">
        <v>513.374388996643</v>
      </c>
      <c r="Y83" s="216">
        <v>500.484185528929</v>
      </c>
      <c r="Z83" s="216">
        <v>498.505596244544</v>
      </c>
      <c r="AA83" s="216">
        <v>482.883071706247</v>
      </c>
      <c r="AB83" s="216">
        <v>465.354329971012</v>
      </c>
      <c r="AC83" s="216">
        <v>399.382513661202</v>
      </c>
      <c r="AD83" s="216">
        <v>313.408109589041</v>
      </c>
      <c r="AE83" s="216">
        <v>262.781808219178</v>
      </c>
      <c r="AF83" s="216">
        <v>247.108164383562</v>
      </c>
      <c r="AG83" s="216">
        <v>225.441202185792</v>
      </c>
      <c r="AH83" s="216">
        <v>224.26695890411</v>
      </c>
      <c r="AI83" s="216">
        <v>214.012164383562</v>
      </c>
      <c r="AJ83" s="216">
        <v>211.378301369863</v>
      </c>
      <c r="AK83" s="216">
        <v>222.082513661202</v>
      </c>
      <c r="AL83" s="216">
        <v>224.936219178082</v>
      </c>
      <c r="AM83" s="216">
        <v>231.067506849315</v>
      </c>
      <c r="AN83" s="216">
        <v>232.88098630137</v>
      </c>
      <c r="AO83" s="216">
        <v>235.751342513661</v>
      </c>
      <c r="AP83" s="216">
        <v>260.205803835617</v>
      </c>
      <c r="AQ83" s="216">
        <v>269.848894465753</v>
      </c>
      <c r="AR83" s="216">
        <v>274.658436273973</v>
      </c>
      <c r="AS83" s="216">
        <v>285.670173661202</v>
      </c>
      <c r="AT83" s="216">
        <v>263.446513205479</v>
      </c>
      <c r="AU83" s="216">
        <v>280.183417315069</v>
      </c>
      <c r="AV83" s="216">
        <v>311.598624109589</v>
      </c>
      <c r="AW83" s="216">
        <v>317.200099016393</v>
      </c>
      <c r="AX83" s="216">
        <v>312.88905704507</v>
      </c>
      <c r="AY83" s="216">
        <v>291.398912865904</v>
      </c>
      <c r="AZ83" s="216">
        <v>270.934006165294</v>
      </c>
      <c r="BA83" s="216">
        <v>350.120345391623</v>
      </c>
      <c r="BB83" s="216">
        <v>390.864370246642</v>
      </c>
      <c r="BC83" s="216">
        <v>361.895112069991</v>
      </c>
      <c r="BD83" s="216">
        <v>345.213333304254</v>
      </c>
      <c r="BE83" s="217">
        <v>293.28051442382</v>
      </c>
      <c r="BF83" s="79">
        <v>-0.150436886036097</v>
      </c>
      <c r="BG83" s="79">
        <v>0.0273998799360913</v>
      </c>
      <c r="BH83" s="79">
        <v>0.0706898829277622</v>
      </c>
    </row>
    <row r="84" spans="8:8">
      <c r="A84" s="218" t="s">
        <v>345</v>
      </c>
      <c r="B84" s="216" t="s">
        <v>114</v>
      </c>
      <c r="C84" s="216" t="s">
        <v>114</v>
      </c>
      <c r="D84" s="216" t="s">
        <v>114</v>
      </c>
      <c r="E84" s="216" t="s">
        <v>114</v>
      </c>
      <c r="F84" s="216" t="s">
        <v>114</v>
      </c>
      <c r="G84" s="216" t="s">
        <v>114</v>
      </c>
      <c r="H84" s="216" t="s">
        <v>114</v>
      </c>
      <c r="I84" s="216" t="s">
        <v>114</v>
      </c>
      <c r="J84" s="216" t="s">
        <v>114</v>
      </c>
      <c r="K84" s="216" t="s">
        <v>114</v>
      </c>
      <c r="L84" s="216" t="s">
        <v>114</v>
      </c>
      <c r="M84" s="216" t="s">
        <v>114</v>
      </c>
      <c r="N84" s="216" t="s">
        <v>114</v>
      </c>
      <c r="O84" s="216" t="s">
        <v>114</v>
      </c>
      <c r="P84" s="216" t="s">
        <v>114</v>
      </c>
      <c r="Q84" s="216" t="s">
        <v>114</v>
      </c>
      <c r="R84" s="216" t="s">
        <v>114</v>
      </c>
      <c r="S84" s="216" t="s">
        <v>114</v>
      </c>
      <c r="T84" s="216" t="s">
        <v>114</v>
      </c>
      <c r="U84" s="216" t="s">
        <v>114</v>
      </c>
      <c r="V84" s="216">
        <v>1947.21150155205</v>
      </c>
      <c r="W84" s="216">
        <v>1981.0138106307</v>
      </c>
      <c r="X84" s="216">
        <v>1990.4386227703</v>
      </c>
      <c r="Y84" s="216">
        <v>1986.5360898243</v>
      </c>
      <c r="Z84" s="216">
        <v>2000.04719377969</v>
      </c>
      <c r="AA84" s="216">
        <v>1982.01565416788</v>
      </c>
      <c r="AB84" s="216">
        <v>1913.54291013077</v>
      </c>
      <c r="AC84" s="216">
        <v>1752.99904371585</v>
      </c>
      <c r="AD84" s="216">
        <v>1563.40479452055</v>
      </c>
      <c r="AE84" s="216">
        <v>1340.47630136986</v>
      </c>
      <c r="AF84" s="216">
        <v>1099.57643835616</v>
      </c>
      <c r="AG84" s="216">
        <v>967.229918032787</v>
      </c>
      <c r="AH84" s="216">
        <v>888.286712328767</v>
      </c>
      <c r="AI84" s="216">
        <v>890.513561643836</v>
      </c>
      <c r="AJ84" s="216">
        <v>820.576575342466</v>
      </c>
      <c r="AK84" s="216">
        <v>684.863114754098</v>
      </c>
      <c r="AL84" s="216">
        <v>616.471917808219</v>
      </c>
      <c r="AM84" s="216">
        <v>602.867260273973</v>
      </c>
      <c r="AN84" s="216">
        <v>576.75397260274</v>
      </c>
      <c r="AO84" s="216">
        <v>509.411471684699</v>
      </c>
      <c r="AP84" s="216">
        <v>492.559429003101</v>
      </c>
      <c r="AQ84" s="216">
        <v>541.64313277778</v>
      </c>
      <c r="AR84" s="216">
        <v>401.292760577117</v>
      </c>
      <c r="AS84" s="216">
        <v>375.360340945125</v>
      </c>
      <c r="AT84" s="216">
        <v>340.309398766592</v>
      </c>
      <c r="AU84" s="216">
        <v>331.754997598156</v>
      </c>
      <c r="AV84" s="216">
        <v>354.185932605741</v>
      </c>
      <c r="AW84" s="216">
        <v>352.324817243954</v>
      </c>
      <c r="AX84" s="216">
        <v>397.524456377437</v>
      </c>
      <c r="AY84" s="216">
        <v>466.804624463037</v>
      </c>
      <c r="AZ84" s="216">
        <v>380.314765174902</v>
      </c>
      <c r="BA84" s="216">
        <v>400.894826568416</v>
      </c>
      <c r="BB84" s="216">
        <v>340.408673601059</v>
      </c>
      <c r="BC84" s="216">
        <v>356.942559453026</v>
      </c>
      <c r="BD84" s="216">
        <v>375.704203465789</v>
      </c>
      <c r="BE84" s="217">
        <v>322.587119438695</v>
      </c>
      <c r="BF84" s="79">
        <v>-0.141380063190938</v>
      </c>
      <c r="BG84" s="79">
        <v>0.00994380841092735</v>
      </c>
      <c r="BH84" s="79">
        <v>0.0777537019529766</v>
      </c>
    </row>
    <row r="85" spans="8:8">
      <c r="A85" s="218" t="s">
        <v>346</v>
      </c>
      <c r="B85" s="216" t="s">
        <v>114</v>
      </c>
      <c r="C85" s="216" t="s">
        <v>114</v>
      </c>
      <c r="D85" s="216" t="s">
        <v>114</v>
      </c>
      <c r="E85" s="216" t="s">
        <v>114</v>
      </c>
      <c r="F85" s="216" t="s">
        <v>114</v>
      </c>
      <c r="G85" s="216" t="s">
        <v>114</v>
      </c>
      <c r="H85" s="216" t="s">
        <v>114</v>
      </c>
      <c r="I85" s="216" t="s">
        <v>114</v>
      </c>
      <c r="J85" s="216" t="s">
        <v>114</v>
      </c>
      <c r="K85" s="216" t="s">
        <v>114</v>
      </c>
      <c r="L85" s="216" t="s">
        <v>114</v>
      </c>
      <c r="M85" s="216" t="s">
        <v>114</v>
      </c>
      <c r="N85" s="216" t="s">
        <v>114</v>
      </c>
      <c r="O85" s="216" t="s">
        <v>114</v>
      </c>
      <c r="P85" s="216" t="s">
        <v>114</v>
      </c>
      <c r="Q85" s="216" t="s">
        <v>114</v>
      </c>
      <c r="R85" s="216" t="s">
        <v>114</v>
      </c>
      <c r="S85" s="216" t="s">
        <v>114</v>
      </c>
      <c r="T85" s="216" t="s">
        <v>114</v>
      </c>
      <c r="U85" s="216" t="s">
        <v>114</v>
      </c>
      <c r="V85" s="216">
        <v>1042.86568427605</v>
      </c>
      <c r="W85" s="216">
        <v>1104.11651822176</v>
      </c>
      <c r="X85" s="216">
        <v>1132.11308849164</v>
      </c>
      <c r="Y85" s="216">
        <v>1159.17142702671</v>
      </c>
      <c r="Z85" s="216">
        <v>1194.54399819704</v>
      </c>
      <c r="AA85" s="216">
        <v>1210.57048858565</v>
      </c>
      <c r="AB85" s="216">
        <v>1206.54341145437</v>
      </c>
      <c r="AC85" s="216">
        <v>1334.31636612022</v>
      </c>
      <c r="AD85" s="216">
        <v>1095.75257534247</v>
      </c>
      <c r="AE85" s="216">
        <v>901.624520480548</v>
      </c>
      <c r="AF85" s="216">
        <v>800.551326209863</v>
      </c>
      <c r="AG85" s="216">
        <v>640.202187022951</v>
      </c>
      <c r="AH85" s="216">
        <v>678.222758779726</v>
      </c>
      <c r="AI85" s="216">
        <v>603.294613508932</v>
      </c>
      <c r="AJ85" s="216">
        <v>700.690632781863</v>
      </c>
      <c r="AK85" s="216">
        <v>845.682897429631</v>
      </c>
      <c r="AL85" s="216">
        <v>904.750795872089</v>
      </c>
      <c r="AM85" s="216">
        <v>806.704501369863</v>
      </c>
      <c r="AN85" s="216">
        <v>922.498416807945</v>
      </c>
      <c r="AO85" s="216">
        <v>972.025623441668</v>
      </c>
      <c r="AP85" s="216">
        <v>939.508388152504</v>
      </c>
      <c r="AQ85" s="216">
        <v>942.651834461782</v>
      </c>
      <c r="AR85" s="216">
        <v>988.211203825264</v>
      </c>
      <c r="AS85" s="216">
        <v>962.25720273515</v>
      </c>
      <c r="AT85" s="216">
        <v>996.813580199227</v>
      </c>
      <c r="AU85" s="216">
        <v>931.95651851465</v>
      </c>
      <c r="AV85" s="216">
        <v>1062.85841132189</v>
      </c>
      <c r="AW85" s="216">
        <v>1128.9629480409</v>
      </c>
      <c r="AX85" s="216">
        <v>1006.97203740628</v>
      </c>
      <c r="AY85" s="216">
        <v>1067.54302911746</v>
      </c>
      <c r="AZ85" s="216">
        <v>1107.5966714095</v>
      </c>
      <c r="BA85" s="216">
        <v>1155.97663218994</v>
      </c>
      <c r="BB85" s="216">
        <v>1169.30328765599</v>
      </c>
      <c r="BC85" s="216">
        <v>1211.78270653029</v>
      </c>
      <c r="BD85" s="216">
        <v>1252.1190590182</v>
      </c>
      <c r="BE85" s="217">
        <v>1284.56186963913</v>
      </c>
      <c r="BF85" s="79">
        <v>0.025910324091996</v>
      </c>
      <c r="BG85" s="79">
        <v>0.023064860334886</v>
      </c>
      <c r="BH85" s="79">
        <v>0.309620052176511</v>
      </c>
    </row>
    <row r="86" spans="8:8">
      <c r="A86" s="218" t="s">
        <v>347</v>
      </c>
      <c r="B86" s="216" t="s">
        <v>114</v>
      </c>
      <c r="C86" s="216" t="s">
        <v>114</v>
      </c>
      <c r="D86" s="216" t="s">
        <v>114</v>
      </c>
      <c r="E86" s="216" t="s">
        <v>114</v>
      </c>
      <c r="F86" s="216" t="s">
        <v>114</v>
      </c>
      <c r="G86" s="216" t="s">
        <v>114</v>
      </c>
      <c r="H86" s="216" t="s">
        <v>114</v>
      </c>
      <c r="I86" s="216" t="s">
        <v>114</v>
      </c>
      <c r="J86" s="216" t="s">
        <v>114</v>
      </c>
      <c r="K86" s="216" t="s">
        <v>114</v>
      </c>
      <c r="L86" s="216" t="s">
        <v>114</v>
      </c>
      <c r="M86" s="216" t="s">
        <v>114</v>
      </c>
      <c r="N86" s="216" t="s">
        <v>114</v>
      </c>
      <c r="O86" s="216" t="s">
        <v>114</v>
      </c>
      <c r="P86" s="216" t="s">
        <v>114</v>
      </c>
      <c r="Q86" s="216" t="s">
        <v>114</v>
      </c>
      <c r="R86" s="216" t="s">
        <v>114</v>
      </c>
      <c r="S86" s="216" t="s">
        <v>114</v>
      </c>
      <c r="T86" s="216" t="s">
        <v>114</v>
      </c>
      <c r="U86" s="216" t="s">
        <v>114</v>
      </c>
      <c r="V86" s="216">
        <v>177.705165042053</v>
      </c>
      <c r="W86" s="216">
        <v>186.291139325795</v>
      </c>
      <c r="X86" s="216">
        <v>194.934783619411</v>
      </c>
      <c r="Y86" s="216">
        <v>201.967199128197</v>
      </c>
      <c r="Z86" s="216">
        <v>214.182074018851</v>
      </c>
      <c r="AA86" s="216">
        <v>231.147507649305</v>
      </c>
      <c r="AB86" s="216">
        <v>233.667361136355</v>
      </c>
      <c r="AC86" s="216">
        <v>221.604371584699</v>
      </c>
      <c r="AD86" s="216">
        <v>179.37095890411</v>
      </c>
      <c r="AE86" s="216">
        <v>177.05095890411</v>
      </c>
      <c r="AF86" s="216">
        <v>178.004383561644</v>
      </c>
      <c r="AG86" s="216">
        <v>151.180327868852</v>
      </c>
      <c r="AH86" s="216">
        <v>178.004383561644</v>
      </c>
      <c r="AI86" s="216">
        <v>139.422465753425</v>
      </c>
      <c r="AJ86" s="216">
        <v>192.750684931507</v>
      </c>
      <c r="AK86" s="216">
        <v>250.953005464481</v>
      </c>
      <c r="AL86" s="216">
        <v>220.940273972603</v>
      </c>
      <c r="AM86" s="216">
        <v>241.28</v>
      </c>
      <c r="AN86" s="216">
        <v>280.497534246575</v>
      </c>
      <c r="AO86" s="216">
        <v>305.839202689154</v>
      </c>
      <c r="AP86" s="216">
        <v>331.408671768943</v>
      </c>
      <c r="AQ86" s="216">
        <v>352.232425925837</v>
      </c>
      <c r="AR86" s="216">
        <v>367.7891447171</v>
      </c>
      <c r="AS86" s="216">
        <v>389.015853661981</v>
      </c>
      <c r="AT86" s="216">
        <v>396.406917403227</v>
      </c>
      <c r="AU86" s="216">
        <v>386.503180110082</v>
      </c>
      <c r="AV86" s="216">
        <v>442.46882647947</v>
      </c>
      <c r="AW86" s="216">
        <v>467.983892534773</v>
      </c>
      <c r="AX86" s="216">
        <v>421.241368200801</v>
      </c>
      <c r="AY86" s="216">
        <v>418.424476249319</v>
      </c>
      <c r="AZ86" s="216">
        <v>439.261768921675</v>
      </c>
      <c r="BA86" s="216">
        <v>456.400845918833</v>
      </c>
      <c r="BB86" s="216">
        <v>475.569169174836</v>
      </c>
      <c r="BC86" s="216">
        <v>487.90550529623</v>
      </c>
      <c r="BD86" s="216">
        <v>522.645480972064</v>
      </c>
      <c r="BE86" s="217">
        <v>564.457368856527</v>
      </c>
      <c r="BF86" s="79">
        <v>0.0800004772005238</v>
      </c>
      <c r="BG86" s="79">
        <v>0.0280319152046249</v>
      </c>
      <c r="BH86" s="79">
        <v>0.136052084471316</v>
      </c>
    </row>
    <row r="87" spans="8:8">
      <c r="A87" s="220" t="s">
        <v>154</v>
      </c>
      <c r="B87" s="219" t="s">
        <v>114</v>
      </c>
      <c r="C87" s="219" t="s">
        <v>114</v>
      </c>
      <c r="D87" s="219" t="s">
        <v>114</v>
      </c>
      <c r="E87" s="219" t="s">
        <v>114</v>
      </c>
      <c r="F87" s="219" t="s">
        <v>114</v>
      </c>
      <c r="G87" s="219" t="s">
        <v>114</v>
      </c>
      <c r="H87" s="219" t="s">
        <v>114</v>
      </c>
      <c r="I87" s="219" t="s">
        <v>114</v>
      </c>
      <c r="J87" s="219" t="s">
        <v>114</v>
      </c>
      <c r="K87" s="219" t="s">
        <v>114</v>
      </c>
      <c r="L87" s="219" t="s">
        <v>114</v>
      </c>
      <c r="M87" s="219" t="s">
        <v>114</v>
      </c>
      <c r="N87" s="219" t="s">
        <v>114</v>
      </c>
      <c r="O87" s="219" t="s">
        <v>114</v>
      </c>
      <c r="P87" s="219" t="s">
        <v>114</v>
      </c>
      <c r="Q87" s="219" t="s">
        <v>114</v>
      </c>
      <c r="R87" s="219" t="s">
        <v>114</v>
      </c>
      <c r="S87" s="219" t="s">
        <v>114</v>
      </c>
      <c r="T87" s="219" t="s">
        <v>114</v>
      </c>
      <c r="U87" s="219" t="s">
        <v>114</v>
      </c>
      <c r="V87" s="219">
        <v>6635.63957161669</v>
      </c>
      <c r="W87" s="219">
        <v>6724.86248930588</v>
      </c>
      <c r="X87" s="219">
        <v>6725.09700116631</v>
      </c>
      <c r="Y87" s="219">
        <v>6712.01500781443</v>
      </c>
      <c r="Z87" s="219">
        <v>6771.66629568773</v>
      </c>
      <c r="AA87" s="219">
        <v>6724.01212035466</v>
      </c>
      <c r="AB87" s="219">
        <v>6512.84242426296</v>
      </c>
      <c r="AC87" s="219">
        <v>6097.75535519126</v>
      </c>
      <c r="AD87" s="219">
        <v>5015.95830136986</v>
      </c>
      <c r="AE87" s="219">
        <v>4359.38997253534</v>
      </c>
      <c r="AF87" s="219">
        <v>3864.58907963452</v>
      </c>
      <c r="AG87" s="219">
        <v>3379.13666789727</v>
      </c>
      <c r="AH87" s="219">
        <v>3366.74182727288</v>
      </c>
      <c r="AI87" s="219">
        <v>3199.71738063222</v>
      </c>
      <c r="AJ87" s="219">
        <v>3236.08638620652</v>
      </c>
      <c r="AK87" s="219">
        <v>3235.18541109083</v>
      </c>
      <c r="AL87" s="219">
        <v>3275.14512463921</v>
      </c>
      <c r="AM87" s="219">
        <v>3202.64044657534</v>
      </c>
      <c r="AN87" s="219">
        <v>3353.91778667096</v>
      </c>
      <c r="AO87" s="219">
        <v>3335.53270168061</v>
      </c>
      <c r="AP87" s="219">
        <v>3359.69680314738</v>
      </c>
      <c r="AQ87" s="219">
        <v>3517.24634631921</v>
      </c>
      <c r="AR87" s="219">
        <v>3546.32295686488</v>
      </c>
      <c r="AS87" s="219">
        <v>3615.86160968334</v>
      </c>
      <c r="AT87" s="219">
        <v>3495.84364834437</v>
      </c>
      <c r="AU87" s="219">
        <v>3577.84035754175</v>
      </c>
      <c r="AV87" s="219">
        <v>3873.20435125695</v>
      </c>
      <c r="AW87" s="219">
        <v>3990.95532548862</v>
      </c>
      <c r="AX87" s="219">
        <v>4008.05525810701</v>
      </c>
      <c r="AY87" s="219">
        <v>4165.44173774179</v>
      </c>
      <c r="AZ87" s="219">
        <v>4102.25898383489</v>
      </c>
      <c r="BA87" s="219">
        <v>4156.16095549876</v>
      </c>
      <c r="BB87" s="219">
        <v>4204.94057108079</v>
      </c>
      <c r="BC87" s="219">
        <v>4319.60451537071</v>
      </c>
      <c r="BD87" s="219">
        <v>4366.96352355851</v>
      </c>
      <c r="BE87" s="219">
        <v>4148.83293445998</v>
      </c>
      <c r="BF87" s="82">
        <v>-0.049950174285124</v>
      </c>
      <c r="BG87" s="82">
        <v>0.0224986808321741</v>
      </c>
      <c r="BH87" s="82">
        <v>1.0</v>
      </c>
    </row>
    <row r="88" spans="8:8">
      <c r="A88" s="70"/>
      <c r="B88" s="216"/>
      <c r="C88" s="216"/>
      <c r="D88" s="216"/>
      <c r="E88" s="216"/>
      <c r="F88" s="216"/>
      <c r="G88" s="216"/>
      <c r="H88" s="216"/>
      <c r="I88" s="216"/>
      <c r="J88" s="216"/>
      <c r="K88" s="216"/>
      <c r="L88" s="216"/>
      <c r="M88" s="216"/>
      <c r="N88" s="216"/>
      <c r="O88" s="216"/>
      <c r="P88" s="216"/>
      <c r="Q88" s="216"/>
      <c r="R88" s="216"/>
      <c r="S88" s="216"/>
      <c r="T88" s="216"/>
      <c r="U88" s="216"/>
      <c r="V88" s="216"/>
      <c r="W88" s="216"/>
      <c r="X88" s="216"/>
      <c r="Y88" s="216"/>
      <c r="Z88" s="216"/>
      <c r="AA88" s="216"/>
      <c r="AB88" s="216"/>
      <c r="AC88" s="216"/>
      <c r="AD88" s="216"/>
      <c r="AE88" s="216"/>
      <c r="AF88" s="216"/>
      <c r="AG88" s="216"/>
      <c r="AH88" s="216"/>
      <c r="AI88" s="216"/>
      <c r="AJ88" s="216"/>
      <c r="AK88" s="216"/>
      <c r="AL88" s="216"/>
      <c r="AM88" s="216"/>
      <c r="AN88" s="216"/>
      <c r="AO88" s="216"/>
      <c r="AP88" s="216"/>
      <c r="AQ88" s="216"/>
      <c r="AR88" s="216"/>
      <c r="AS88" s="216"/>
      <c r="AT88" s="216"/>
      <c r="AU88" s="216"/>
      <c r="AV88" s="216"/>
      <c r="AW88" s="216"/>
      <c r="AX88" s="216"/>
      <c r="AY88" s="216"/>
      <c r="AZ88" s="216"/>
      <c r="BA88" s="216"/>
      <c r="BB88" s="216"/>
      <c r="BC88" s="216"/>
      <c r="BD88" s="216"/>
      <c r="BE88" s="217"/>
      <c r="BF88" s="79"/>
      <c r="BG88" s="79"/>
      <c r="BH88" s="79"/>
    </row>
    <row r="89" spans="8:8">
      <c r="A89" s="221" t="s">
        <v>151</v>
      </c>
      <c r="B89" s="216"/>
      <c r="C89" s="216"/>
      <c r="D89" s="216"/>
      <c r="E89" s="216"/>
      <c r="F89" s="216"/>
      <c r="G89" s="216"/>
      <c r="H89" s="216"/>
      <c r="I89" s="216"/>
      <c r="J89" s="216"/>
      <c r="K89" s="216"/>
      <c r="L89" s="216"/>
      <c r="M89" s="216"/>
      <c r="N89" s="216"/>
      <c r="O89" s="216"/>
      <c r="P89" s="216"/>
      <c r="Q89" s="216"/>
      <c r="R89" s="216"/>
      <c r="S89" s="216"/>
      <c r="T89" s="216"/>
      <c r="U89" s="216"/>
      <c r="V89" s="216"/>
      <c r="W89" s="216"/>
      <c r="X89" s="216"/>
      <c r="Y89" s="216"/>
      <c r="Z89" s="216"/>
      <c r="AA89" s="216"/>
      <c r="AB89" s="216"/>
      <c r="AC89" s="216"/>
      <c r="AD89" s="216"/>
      <c r="AE89" s="216"/>
      <c r="AF89" s="216"/>
      <c r="AG89" s="216"/>
      <c r="AH89" s="216"/>
      <c r="AI89" s="216"/>
      <c r="AJ89" s="216"/>
      <c r="AK89" s="216"/>
      <c r="AL89" s="216"/>
      <c r="AM89" s="216"/>
      <c r="AN89" s="216"/>
      <c r="AO89" s="216"/>
      <c r="AP89" s="216"/>
      <c r="AQ89" s="216"/>
      <c r="AR89" s="216"/>
      <c r="AS89" s="216"/>
      <c r="AT89" s="216"/>
      <c r="AU89" s="216"/>
      <c r="AV89" s="216"/>
      <c r="AW89" s="216"/>
      <c r="AX89" s="216"/>
      <c r="AY89" s="216"/>
      <c r="AZ89" s="216"/>
      <c r="BA89" s="216"/>
      <c r="BB89" s="216"/>
      <c r="BC89" s="216"/>
      <c r="BD89" s="216"/>
      <c r="BE89" s="217"/>
      <c r="BF89" s="79"/>
      <c r="BG89" s="79"/>
      <c r="BH89" s="79"/>
    </row>
    <row r="90" spans="8:8">
      <c r="A90" s="218" t="s">
        <v>339</v>
      </c>
      <c r="B90" s="216">
        <v>600.001530410959</v>
      </c>
      <c r="C90" s="216">
        <v>642.560261917808</v>
      </c>
      <c r="D90" s="216">
        <v>700.763976986301</v>
      </c>
      <c r="E90" s="216">
        <v>748.60191147541</v>
      </c>
      <c r="F90" s="216">
        <v>802.883051506849</v>
      </c>
      <c r="G90" s="216">
        <v>871.720979178082</v>
      </c>
      <c r="H90" s="216">
        <v>910.647448767123</v>
      </c>
      <c r="I90" s="216">
        <v>982.11176557377</v>
      </c>
      <c r="J90" s="216">
        <v>1056.63812054795</v>
      </c>
      <c r="K90" s="216">
        <v>1132.43423671233</v>
      </c>
      <c r="L90" s="216">
        <v>1279.2345090411</v>
      </c>
      <c r="M90" s="216">
        <v>1298.36803278689</v>
      </c>
      <c r="N90" s="216">
        <v>1429.40447013699</v>
      </c>
      <c r="O90" s="216">
        <v>1533.08328065754</v>
      </c>
      <c r="P90" s="216">
        <v>1561.46210983521</v>
      </c>
      <c r="Q90" s="216">
        <v>1634.42808553597</v>
      </c>
      <c r="R90" s="216">
        <v>1655.76378998245</v>
      </c>
      <c r="S90" s="216">
        <v>1646.71072026506</v>
      </c>
      <c r="T90" s="216">
        <v>1626.12008866018</v>
      </c>
      <c r="U90" s="216">
        <v>1625.83249756711</v>
      </c>
      <c r="V90" s="216" t="s">
        <v>114</v>
      </c>
      <c r="W90" s="216" t="s">
        <v>114</v>
      </c>
      <c r="X90" s="216" t="s">
        <v>114</v>
      </c>
      <c r="Y90" s="216" t="s">
        <v>114</v>
      </c>
      <c r="Z90" s="216" t="s">
        <v>114</v>
      </c>
      <c r="AA90" s="216" t="s">
        <v>114</v>
      </c>
      <c r="AB90" s="216" t="s">
        <v>114</v>
      </c>
      <c r="AC90" s="216" t="s">
        <v>114</v>
      </c>
      <c r="AD90" s="216" t="s">
        <v>114</v>
      </c>
      <c r="AE90" s="216" t="s">
        <v>114</v>
      </c>
      <c r="AF90" s="216" t="s">
        <v>114</v>
      </c>
      <c r="AG90" s="216" t="s">
        <v>114</v>
      </c>
      <c r="AH90" s="216" t="s">
        <v>114</v>
      </c>
      <c r="AI90" s="216" t="s">
        <v>114</v>
      </c>
      <c r="AJ90" s="216" t="s">
        <v>114</v>
      </c>
      <c r="AK90" s="216" t="s">
        <v>114</v>
      </c>
      <c r="AL90" s="216" t="s">
        <v>114</v>
      </c>
      <c r="AM90" s="216" t="s">
        <v>114</v>
      </c>
      <c r="AN90" s="216" t="s">
        <v>114</v>
      </c>
      <c r="AO90" s="216" t="s">
        <v>114</v>
      </c>
      <c r="AP90" s="216" t="s">
        <v>114</v>
      </c>
      <c r="AQ90" s="216" t="s">
        <v>114</v>
      </c>
      <c r="AR90" s="216" t="s">
        <v>114</v>
      </c>
      <c r="AS90" s="216" t="s">
        <v>114</v>
      </c>
      <c r="AT90" s="216" t="s">
        <v>114</v>
      </c>
      <c r="AU90" s="216" t="s">
        <v>114</v>
      </c>
      <c r="AV90" s="216" t="s">
        <v>114</v>
      </c>
      <c r="AW90" s="216" t="s">
        <v>114</v>
      </c>
      <c r="AX90" s="216" t="s">
        <v>114</v>
      </c>
      <c r="AY90" s="216" t="s">
        <v>114</v>
      </c>
      <c r="AZ90" s="216" t="s">
        <v>114</v>
      </c>
      <c r="BA90" s="216" t="s">
        <v>114</v>
      </c>
      <c r="BB90" s="216" t="s">
        <v>114</v>
      </c>
      <c r="BC90" s="216" t="s">
        <v>114</v>
      </c>
      <c r="BD90" s="216" t="s">
        <v>114</v>
      </c>
      <c r="BE90" s="217" t="s">
        <v>114</v>
      </c>
      <c r="BF90" s="79" t="s">
        <v>114</v>
      </c>
      <c r="BG90" s="79" t="s">
        <v>114</v>
      </c>
      <c r="BH90" s="79" t="s">
        <v>114</v>
      </c>
    </row>
    <row r="91" spans="8:8">
      <c r="A91" s="218" t="s">
        <v>340</v>
      </c>
      <c r="B91" s="216">
        <v>0.0</v>
      </c>
      <c r="C91" s="216">
        <v>0.0</v>
      </c>
      <c r="D91" s="216">
        <v>0.0</v>
      </c>
      <c r="E91" s="216">
        <v>0.0</v>
      </c>
      <c r="F91" s="216">
        <v>0.0</v>
      </c>
      <c r="G91" s="216">
        <v>0.0</v>
      </c>
      <c r="H91" s="216">
        <v>0.0</v>
      </c>
      <c r="I91" s="216">
        <v>0.0</v>
      </c>
      <c r="J91" s="216">
        <v>0.0</v>
      </c>
      <c r="K91" s="216">
        <v>0.0</v>
      </c>
      <c r="L91" s="216">
        <v>0.0</v>
      </c>
      <c r="M91" s="216">
        <v>0.0</v>
      </c>
      <c r="N91" s="216">
        <v>0.0</v>
      </c>
      <c r="O91" s="216">
        <v>0.0</v>
      </c>
      <c r="P91" s="216">
        <v>0.0</v>
      </c>
      <c r="Q91" s="216">
        <v>1279.05222686997</v>
      </c>
      <c r="R91" s="216">
        <v>1308.02185332693</v>
      </c>
      <c r="S91" s="216">
        <v>1312.7676968265</v>
      </c>
      <c r="T91" s="216">
        <v>1307.79752184639</v>
      </c>
      <c r="U91" s="216">
        <v>1318.70597831625</v>
      </c>
      <c r="V91" s="216" t="s">
        <v>114</v>
      </c>
      <c r="W91" s="216" t="s">
        <v>114</v>
      </c>
      <c r="X91" s="216" t="s">
        <v>114</v>
      </c>
      <c r="Y91" s="216" t="s">
        <v>114</v>
      </c>
      <c r="Z91" s="216" t="s">
        <v>114</v>
      </c>
      <c r="AA91" s="216" t="s">
        <v>114</v>
      </c>
      <c r="AB91" s="216" t="s">
        <v>114</v>
      </c>
      <c r="AC91" s="216" t="s">
        <v>114</v>
      </c>
      <c r="AD91" s="216" t="s">
        <v>114</v>
      </c>
      <c r="AE91" s="216" t="s">
        <v>114</v>
      </c>
      <c r="AF91" s="216" t="s">
        <v>114</v>
      </c>
      <c r="AG91" s="216" t="s">
        <v>114</v>
      </c>
      <c r="AH91" s="216" t="s">
        <v>114</v>
      </c>
      <c r="AI91" s="216" t="s">
        <v>114</v>
      </c>
      <c r="AJ91" s="216" t="s">
        <v>114</v>
      </c>
      <c r="AK91" s="216" t="s">
        <v>114</v>
      </c>
      <c r="AL91" s="216" t="s">
        <v>114</v>
      </c>
      <c r="AM91" s="216" t="s">
        <v>114</v>
      </c>
      <c r="AN91" s="216" t="s">
        <v>114</v>
      </c>
      <c r="AO91" s="216" t="s">
        <v>114</v>
      </c>
      <c r="AP91" s="216" t="s">
        <v>114</v>
      </c>
      <c r="AQ91" s="216" t="s">
        <v>114</v>
      </c>
      <c r="AR91" s="216" t="s">
        <v>114</v>
      </c>
      <c r="AS91" s="216" t="s">
        <v>114</v>
      </c>
      <c r="AT91" s="216" t="s">
        <v>114</v>
      </c>
      <c r="AU91" s="216" t="s">
        <v>114</v>
      </c>
      <c r="AV91" s="216" t="s">
        <v>114</v>
      </c>
      <c r="AW91" s="216" t="s">
        <v>114</v>
      </c>
      <c r="AX91" s="216" t="s">
        <v>114</v>
      </c>
      <c r="AY91" s="216" t="s">
        <v>114</v>
      </c>
      <c r="AZ91" s="216" t="s">
        <v>114</v>
      </c>
      <c r="BA91" s="216" t="s">
        <v>114</v>
      </c>
      <c r="BB91" s="216" t="s">
        <v>114</v>
      </c>
      <c r="BC91" s="216" t="s">
        <v>114</v>
      </c>
      <c r="BD91" s="216" t="s">
        <v>114</v>
      </c>
      <c r="BE91" s="217" t="s">
        <v>114</v>
      </c>
      <c r="BF91" s="79" t="s">
        <v>114</v>
      </c>
      <c r="BG91" s="79" t="s">
        <v>114</v>
      </c>
      <c r="BH91" s="79" t="s">
        <v>114</v>
      </c>
    </row>
    <row r="92" spans="8:8">
      <c r="A92" s="218" t="s">
        <v>341</v>
      </c>
      <c r="B92" s="216">
        <v>0.0</v>
      </c>
      <c r="C92" s="216">
        <v>0.0</v>
      </c>
      <c r="D92" s="216">
        <v>0.0</v>
      </c>
      <c r="E92" s="216">
        <v>0.0</v>
      </c>
      <c r="F92" s="216">
        <v>0.0</v>
      </c>
      <c r="G92" s="216">
        <v>0.0</v>
      </c>
      <c r="H92" s="216">
        <v>0.0</v>
      </c>
      <c r="I92" s="216">
        <v>0.0</v>
      </c>
      <c r="J92" s="216">
        <v>0.0</v>
      </c>
      <c r="K92" s="216">
        <v>0.0</v>
      </c>
      <c r="L92" s="216">
        <v>0.0</v>
      </c>
      <c r="M92" s="216">
        <v>0.0</v>
      </c>
      <c r="N92" s="216">
        <v>0.0</v>
      </c>
      <c r="O92" s="216">
        <v>0.0</v>
      </c>
      <c r="P92" s="216">
        <v>0.0</v>
      </c>
      <c r="Q92" s="216">
        <v>355.375858666003</v>
      </c>
      <c r="R92" s="216">
        <v>347.741936655522</v>
      </c>
      <c r="S92" s="216">
        <v>333.94302343856</v>
      </c>
      <c r="T92" s="216">
        <v>318.322566813789</v>
      </c>
      <c r="U92" s="216">
        <v>307.126519250861</v>
      </c>
      <c r="V92" s="216" t="s">
        <v>114</v>
      </c>
      <c r="W92" s="216" t="s">
        <v>114</v>
      </c>
      <c r="X92" s="216" t="s">
        <v>114</v>
      </c>
      <c r="Y92" s="216" t="s">
        <v>114</v>
      </c>
      <c r="Z92" s="216" t="s">
        <v>114</v>
      </c>
      <c r="AA92" s="216" t="s">
        <v>114</v>
      </c>
      <c r="AB92" s="216" t="s">
        <v>114</v>
      </c>
      <c r="AC92" s="216" t="s">
        <v>114</v>
      </c>
      <c r="AD92" s="216" t="s">
        <v>114</v>
      </c>
      <c r="AE92" s="216" t="s">
        <v>114</v>
      </c>
      <c r="AF92" s="216" t="s">
        <v>114</v>
      </c>
      <c r="AG92" s="216" t="s">
        <v>114</v>
      </c>
      <c r="AH92" s="216" t="s">
        <v>114</v>
      </c>
      <c r="AI92" s="216" t="s">
        <v>114</v>
      </c>
      <c r="AJ92" s="216" t="s">
        <v>114</v>
      </c>
      <c r="AK92" s="216" t="s">
        <v>114</v>
      </c>
      <c r="AL92" s="216" t="s">
        <v>114</v>
      </c>
      <c r="AM92" s="216" t="s">
        <v>114</v>
      </c>
      <c r="AN92" s="216" t="s">
        <v>114</v>
      </c>
      <c r="AO92" s="216" t="s">
        <v>114</v>
      </c>
      <c r="AP92" s="216" t="s">
        <v>114</v>
      </c>
      <c r="AQ92" s="216" t="s">
        <v>114</v>
      </c>
      <c r="AR92" s="216" t="s">
        <v>114</v>
      </c>
      <c r="AS92" s="216" t="s">
        <v>114</v>
      </c>
      <c r="AT92" s="216" t="s">
        <v>114</v>
      </c>
      <c r="AU92" s="216" t="s">
        <v>114</v>
      </c>
      <c r="AV92" s="216" t="s">
        <v>114</v>
      </c>
      <c r="AW92" s="216" t="s">
        <v>114</v>
      </c>
      <c r="AX92" s="216" t="s">
        <v>114</v>
      </c>
      <c r="AY92" s="216" t="s">
        <v>114</v>
      </c>
      <c r="AZ92" s="216" t="s">
        <v>114</v>
      </c>
      <c r="BA92" s="216" t="s">
        <v>114</v>
      </c>
      <c r="BB92" s="216" t="s">
        <v>114</v>
      </c>
      <c r="BC92" s="216" t="s">
        <v>114</v>
      </c>
      <c r="BD92" s="216" t="s">
        <v>114</v>
      </c>
      <c r="BE92" s="217" t="s">
        <v>114</v>
      </c>
      <c r="BF92" s="79" t="s">
        <v>114</v>
      </c>
      <c r="BG92" s="79" t="s">
        <v>114</v>
      </c>
      <c r="BH92" s="79" t="s">
        <v>114</v>
      </c>
    </row>
    <row r="93" spans="8:8">
      <c r="A93" s="218" t="s">
        <v>342</v>
      </c>
      <c r="B93" s="216">
        <v>1247.15754325479</v>
      </c>
      <c r="C93" s="216">
        <v>1335.66822364931</v>
      </c>
      <c r="D93" s="216">
        <v>1456.65266419725</v>
      </c>
      <c r="E93" s="216">
        <v>1556.090352</v>
      </c>
      <c r="F93" s="216">
        <v>1668.89393990137</v>
      </c>
      <c r="G93" s="216">
        <v>1812.00124957808</v>
      </c>
      <c r="H93" s="216">
        <v>1892.88798983013</v>
      </c>
      <c r="I93" s="216">
        <v>2041.46368288525</v>
      </c>
      <c r="J93" s="216">
        <v>2196.3861006904</v>
      </c>
      <c r="K93" s="216">
        <v>2360.00315362193</v>
      </c>
      <c r="L93" s="216">
        <v>2513.07727673425</v>
      </c>
      <c r="M93" s="216">
        <v>2612.25230163934</v>
      </c>
      <c r="N93" s="216">
        <v>2805.03385604384</v>
      </c>
      <c r="O93" s="216">
        <v>3014.91351793973</v>
      </c>
      <c r="P93" s="216">
        <v>3008.42874843893</v>
      </c>
      <c r="Q93" s="216">
        <v>3085.72519418914</v>
      </c>
      <c r="R93" s="216">
        <v>3063.68482944359</v>
      </c>
      <c r="S93" s="216">
        <v>2986.59678049917</v>
      </c>
      <c r="T93" s="216">
        <v>2891.17200827089</v>
      </c>
      <c r="U93" s="216">
        <v>2833.98611409406</v>
      </c>
      <c r="V93" s="216" t="s">
        <v>114</v>
      </c>
      <c r="W93" s="216" t="s">
        <v>114</v>
      </c>
      <c r="X93" s="216" t="s">
        <v>114</v>
      </c>
      <c r="Y93" s="216" t="s">
        <v>114</v>
      </c>
      <c r="Z93" s="216" t="s">
        <v>114</v>
      </c>
      <c r="AA93" s="216" t="s">
        <v>114</v>
      </c>
      <c r="AB93" s="216" t="s">
        <v>114</v>
      </c>
      <c r="AC93" s="216" t="s">
        <v>114</v>
      </c>
      <c r="AD93" s="216" t="s">
        <v>114</v>
      </c>
      <c r="AE93" s="216" t="s">
        <v>114</v>
      </c>
      <c r="AF93" s="216" t="s">
        <v>114</v>
      </c>
      <c r="AG93" s="216" t="s">
        <v>114</v>
      </c>
      <c r="AH93" s="216" t="s">
        <v>114</v>
      </c>
      <c r="AI93" s="216" t="s">
        <v>114</v>
      </c>
      <c r="AJ93" s="216" t="s">
        <v>114</v>
      </c>
      <c r="AK93" s="216" t="s">
        <v>114</v>
      </c>
      <c r="AL93" s="216" t="s">
        <v>114</v>
      </c>
      <c r="AM93" s="216" t="s">
        <v>114</v>
      </c>
      <c r="AN93" s="216" t="s">
        <v>114</v>
      </c>
      <c r="AO93" s="216" t="s">
        <v>114</v>
      </c>
      <c r="AP93" s="216" t="s">
        <v>114</v>
      </c>
      <c r="AQ93" s="216" t="s">
        <v>114</v>
      </c>
      <c r="AR93" s="216" t="s">
        <v>114</v>
      </c>
      <c r="AS93" s="216" t="s">
        <v>114</v>
      </c>
      <c r="AT93" s="216" t="s">
        <v>114</v>
      </c>
      <c r="AU93" s="216" t="s">
        <v>114</v>
      </c>
      <c r="AV93" s="216" t="s">
        <v>114</v>
      </c>
      <c r="AW93" s="216" t="s">
        <v>114</v>
      </c>
      <c r="AX93" s="216" t="s">
        <v>114</v>
      </c>
      <c r="AY93" s="216" t="s">
        <v>114</v>
      </c>
      <c r="AZ93" s="216" t="s">
        <v>114</v>
      </c>
      <c r="BA93" s="216" t="s">
        <v>114</v>
      </c>
      <c r="BB93" s="216" t="s">
        <v>114</v>
      </c>
      <c r="BC93" s="216" t="s">
        <v>114</v>
      </c>
      <c r="BD93" s="216" t="s">
        <v>114</v>
      </c>
      <c r="BE93" s="217" t="s">
        <v>114</v>
      </c>
      <c r="BF93" s="79" t="s">
        <v>114</v>
      </c>
      <c r="BG93" s="79" t="s">
        <v>114</v>
      </c>
      <c r="BH93" s="79" t="s">
        <v>114</v>
      </c>
    </row>
    <row r="94" spans="8:8">
      <c r="A94" s="218" t="s">
        <v>343</v>
      </c>
      <c r="B94" s="216">
        <v>0.0</v>
      </c>
      <c r="C94" s="216">
        <v>0.0</v>
      </c>
      <c r="D94" s="216">
        <v>0.0</v>
      </c>
      <c r="E94" s="216">
        <v>0.0</v>
      </c>
      <c r="F94" s="216">
        <v>0.0</v>
      </c>
      <c r="G94" s="216">
        <v>0.0</v>
      </c>
      <c r="H94" s="216">
        <v>0.0</v>
      </c>
      <c r="I94" s="216">
        <v>0.0</v>
      </c>
      <c r="J94" s="216">
        <v>0.0</v>
      </c>
      <c r="K94" s="216">
        <v>0.0</v>
      </c>
      <c r="L94" s="216">
        <v>0.0</v>
      </c>
      <c r="M94" s="216">
        <v>0.0</v>
      </c>
      <c r="N94" s="216">
        <v>0.0</v>
      </c>
      <c r="O94" s="216">
        <v>0.0</v>
      </c>
      <c r="P94" s="216">
        <v>0.0</v>
      </c>
      <c r="Q94" s="216">
        <v>2376.53235672056</v>
      </c>
      <c r="R94" s="216">
        <v>2368.23278657731</v>
      </c>
      <c r="S94" s="216">
        <v>2316.06747094611</v>
      </c>
      <c r="T94" s="216">
        <v>2248.31817633465</v>
      </c>
      <c r="U94" s="216">
        <v>2209.11931310419</v>
      </c>
      <c r="V94" s="216" t="s">
        <v>114</v>
      </c>
      <c r="W94" s="216" t="s">
        <v>114</v>
      </c>
      <c r="X94" s="216" t="s">
        <v>114</v>
      </c>
      <c r="Y94" s="216" t="s">
        <v>114</v>
      </c>
      <c r="Z94" s="216" t="s">
        <v>114</v>
      </c>
      <c r="AA94" s="216" t="s">
        <v>114</v>
      </c>
      <c r="AB94" s="216" t="s">
        <v>114</v>
      </c>
      <c r="AC94" s="216" t="s">
        <v>114</v>
      </c>
      <c r="AD94" s="216" t="s">
        <v>114</v>
      </c>
      <c r="AE94" s="216" t="s">
        <v>114</v>
      </c>
      <c r="AF94" s="216" t="s">
        <v>114</v>
      </c>
      <c r="AG94" s="216" t="s">
        <v>114</v>
      </c>
      <c r="AH94" s="216" t="s">
        <v>114</v>
      </c>
      <c r="AI94" s="216" t="s">
        <v>114</v>
      </c>
      <c r="AJ94" s="216" t="s">
        <v>114</v>
      </c>
      <c r="AK94" s="216" t="s">
        <v>114</v>
      </c>
      <c r="AL94" s="216" t="s">
        <v>114</v>
      </c>
      <c r="AM94" s="216" t="s">
        <v>114</v>
      </c>
      <c r="AN94" s="216" t="s">
        <v>114</v>
      </c>
      <c r="AO94" s="216" t="s">
        <v>114</v>
      </c>
      <c r="AP94" s="216" t="s">
        <v>114</v>
      </c>
      <c r="AQ94" s="216" t="s">
        <v>114</v>
      </c>
      <c r="AR94" s="216" t="s">
        <v>114</v>
      </c>
      <c r="AS94" s="216" t="s">
        <v>114</v>
      </c>
      <c r="AT94" s="216" t="s">
        <v>114</v>
      </c>
      <c r="AU94" s="216" t="s">
        <v>114</v>
      </c>
      <c r="AV94" s="216" t="s">
        <v>114</v>
      </c>
      <c r="AW94" s="216" t="s">
        <v>114</v>
      </c>
      <c r="AX94" s="216" t="s">
        <v>114</v>
      </c>
      <c r="AY94" s="216" t="s">
        <v>114</v>
      </c>
      <c r="AZ94" s="216" t="s">
        <v>114</v>
      </c>
      <c r="BA94" s="216" t="s">
        <v>114</v>
      </c>
      <c r="BB94" s="216" t="s">
        <v>114</v>
      </c>
      <c r="BC94" s="216" t="s">
        <v>114</v>
      </c>
      <c r="BD94" s="216" t="s">
        <v>114</v>
      </c>
      <c r="BE94" s="217" t="s">
        <v>114</v>
      </c>
      <c r="BF94" s="79" t="s">
        <v>114</v>
      </c>
      <c r="BG94" s="79" t="s">
        <v>114</v>
      </c>
      <c r="BH94" s="79" t="s">
        <v>114</v>
      </c>
    </row>
    <row r="95" spans="8:8">
      <c r="A95" s="218" t="s">
        <v>344</v>
      </c>
      <c r="B95" s="216">
        <v>0.0</v>
      </c>
      <c r="C95" s="216">
        <v>0.0</v>
      </c>
      <c r="D95" s="216">
        <v>0.0</v>
      </c>
      <c r="E95" s="216">
        <v>0.0</v>
      </c>
      <c r="F95" s="216">
        <v>0.0</v>
      </c>
      <c r="G95" s="216">
        <v>0.0</v>
      </c>
      <c r="H95" s="216">
        <v>0.0</v>
      </c>
      <c r="I95" s="216">
        <v>0.0</v>
      </c>
      <c r="J95" s="216">
        <v>0.0</v>
      </c>
      <c r="K95" s="216">
        <v>0.0</v>
      </c>
      <c r="L95" s="216">
        <v>0.0</v>
      </c>
      <c r="M95" s="216">
        <v>0.0</v>
      </c>
      <c r="N95" s="216">
        <v>0.0</v>
      </c>
      <c r="O95" s="216">
        <v>0.0</v>
      </c>
      <c r="P95" s="216">
        <v>0.0</v>
      </c>
      <c r="Q95" s="216">
        <v>709.192837468583</v>
      </c>
      <c r="R95" s="216">
        <v>695.452042866278</v>
      </c>
      <c r="S95" s="216">
        <v>670.529309553056</v>
      </c>
      <c r="T95" s="216">
        <v>642.853831936244</v>
      </c>
      <c r="U95" s="216">
        <v>624.866800989872</v>
      </c>
      <c r="V95" s="216" t="s">
        <v>114</v>
      </c>
      <c r="W95" s="216" t="s">
        <v>114</v>
      </c>
      <c r="X95" s="216" t="s">
        <v>114</v>
      </c>
      <c r="Y95" s="216" t="s">
        <v>114</v>
      </c>
      <c r="Z95" s="216" t="s">
        <v>114</v>
      </c>
      <c r="AA95" s="216" t="s">
        <v>114</v>
      </c>
      <c r="AB95" s="216" t="s">
        <v>114</v>
      </c>
      <c r="AC95" s="216" t="s">
        <v>114</v>
      </c>
      <c r="AD95" s="216" t="s">
        <v>114</v>
      </c>
      <c r="AE95" s="216" t="s">
        <v>114</v>
      </c>
      <c r="AF95" s="216" t="s">
        <v>114</v>
      </c>
      <c r="AG95" s="216" t="s">
        <v>114</v>
      </c>
      <c r="AH95" s="216" t="s">
        <v>114</v>
      </c>
      <c r="AI95" s="216" t="s">
        <v>114</v>
      </c>
      <c r="AJ95" s="216" t="s">
        <v>114</v>
      </c>
      <c r="AK95" s="216" t="s">
        <v>114</v>
      </c>
      <c r="AL95" s="216" t="s">
        <v>114</v>
      </c>
      <c r="AM95" s="216" t="s">
        <v>114</v>
      </c>
      <c r="AN95" s="216" t="s">
        <v>114</v>
      </c>
      <c r="AO95" s="216" t="s">
        <v>114</v>
      </c>
      <c r="AP95" s="216" t="s">
        <v>114</v>
      </c>
      <c r="AQ95" s="216" t="s">
        <v>114</v>
      </c>
      <c r="AR95" s="216" t="s">
        <v>114</v>
      </c>
      <c r="AS95" s="216" t="s">
        <v>114</v>
      </c>
      <c r="AT95" s="216" t="s">
        <v>114</v>
      </c>
      <c r="AU95" s="216" t="s">
        <v>114</v>
      </c>
      <c r="AV95" s="216" t="s">
        <v>114</v>
      </c>
      <c r="AW95" s="216" t="s">
        <v>114</v>
      </c>
      <c r="AX95" s="216" t="s">
        <v>114</v>
      </c>
      <c r="AY95" s="216" t="s">
        <v>114</v>
      </c>
      <c r="AZ95" s="216" t="s">
        <v>114</v>
      </c>
      <c r="BA95" s="216" t="s">
        <v>114</v>
      </c>
      <c r="BB95" s="216" t="s">
        <v>114</v>
      </c>
      <c r="BC95" s="216" t="s">
        <v>114</v>
      </c>
      <c r="BD95" s="216" t="s">
        <v>114</v>
      </c>
      <c r="BE95" s="217" t="s">
        <v>114</v>
      </c>
      <c r="BF95" s="79" t="s">
        <v>114</v>
      </c>
      <c r="BG95" s="79" t="s">
        <v>114</v>
      </c>
      <c r="BH95" s="79" t="s">
        <v>114</v>
      </c>
    </row>
    <row r="96" spans="8:8">
      <c r="A96" s="218" t="s">
        <v>345</v>
      </c>
      <c r="B96" s="216">
        <v>1026.23112</v>
      </c>
      <c r="C96" s="216">
        <v>1099.03827846575</v>
      </c>
      <c r="D96" s="216">
        <v>1198.58825490411</v>
      </c>
      <c r="E96" s="216">
        <v>1280.40883672132</v>
      </c>
      <c r="F96" s="216">
        <v>1373.21754854795</v>
      </c>
      <c r="G96" s="216">
        <v>1490.97748783562</v>
      </c>
      <c r="H96" s="216">
        <v>1557.52394991781</v>
      </c>
      <c r="I96" s="216">
        <v>1679.78671524591</v>
      </c>
      <c r="J96" s="216">
        <v>1807.26525369863</v>
      </c>
      <c r="K96" s="216">
        <v>1946.79868536986</v>
      </c>
      <c r="L96" s="216">
        <v>1994.17074312329</v>
      </c>
      <c r="M96" s="216">
        <v>2132.27586885246</v>
      </c>
      <c r="N96" s="216">
        <v>2219.68658465753</v>
      </c>
      <c r="O96" s="216">
        <v>2355.72187265753</v>
      </c>
      <c r="P96" s="216">
        <v>2404.60323238639</v>
      </c>
      <c r="Q96" s="216">
        <v>2521.64606028582</v>
      </c>
      <c r="R96" s="216">
        <v>2558.46355611206</v>
      </c>
      <c r="S96" s="216">
        <v>2547.53700611198</v>
      </c>
      <c r="T96" s="216">
        <v>2517.91760630685</v>
      </c>
      <c r="U96" s="216">
        <v>2518.93733964123</v>
      </c>
      <c r="V96" s="216" t="s">
        <v>114</v>
      </c>
      <c r="W96" s="216" t="s">
        <v>114</v>
      </c>
      <c r="X96" s="216" t="s">
        <v>114</v>
      </c>
      <c r="Y96" s="216" t="s">
        <v>114</v>
      </c>
      <c r="Z96" s="216" t="s">
        <v>114</v>
      </c>
      <c r="AA96" s="216" t="s">
        <v>114</v>
      </c>
      <c r="AB96" s="216" t="s">
        <v>114</v>
      </c>
      <c r="AC96" s="216" t="s">
        <v>114</v>
      </c>
      <c r="AD96" s="216" t="s">
        <v>114</v>
      </c>
      <c r="AE96" s="216" t="s">
        <v>114</v>
      </c>
      <c r="AF96" s="216" t="s">
        <v>114</v>
      </c>
      <c r="AG96" s="216" t="s">
        <v>114</v>
      </c>
      <c r="AH96" s="216" t="s">
        <v>114</v>
      </c>
      <c r="AI96" s="216" t="s">
        <v>114</v>
      </c>
      <c r="AJ96" s="216" t="s">
        <v>114</v>
      </c>
      <c r="AK96" s="216" t="s">
        <v>114</v>
      </c>
      <c r="AL96" s="216" t="s">
        <v>114</v>
      </c>
      <c r="AM96" s="216" t="s">
        <v>114</v>
      </c>
      <c r="AN96" s="216" t="s">
        <v>114</v>
      </c>
      <c r="AO96" s="216" t="s">
        <v>114</v>
      </c>
      <c r="AP96" s="216" t="s">
        <v>114</v>
      </c>
      <c r="AQ96" s="216" t="s">
        <v>114</v>
      </c>
      <c r="AR96" s="216" t="s">
        <v>114</v>
      </c>
      <c r="AS96" s="216" t="s">
        <v>114</v>
      </c>
      <c r="AT96" s="216" t="s">
        <v>114</v>
      </c>
      <c r="AU96" s="216" t="s">
        <v>114</v>
      </c>
      <c r="AV96" s="216" t="s">
        <v>114</v>
      </c>
      <c r="AW96" s="216" t="s">
        <v>114</v>
      </c>
      <c r="AX96" s="216" t="s">
        <v>114</v>
      </c>
      <c r="AY96" s="216" t="s">
        <v>114</v>
      </c>
      <c r="AZ96" s="216" t="s">
        <v>114</v>
      </c>
      <c r="BA96" s="216" t="s">
        <v>114</v>
      </c>
      <c r="BB96" s="216" t="s">
        <v>114</v>
      </c>
      <c r="BC96" s="216" t="s">
        <v>114</v>
      </c>
      <c r="BD96" s="216" t="s">
        <v>114</v>
      </c>
      <c r="BE96" s="217" t="s">
        <v>114</v>
      </c>
      <c r="BF96" s="79" t="s">
        <v>114</v>
      </c>
      <c r="BG96" s="79" t="s">
        <v>114</v>
      </c>
      <c r="BH96" s="79" t="s">
        <v>114</v>
      </c>
    </row>
    <row r="97" spans="8:8">
      <c r="A97" s="218" t="s">
        <v>346</v>
      </c>
      <c r="B97" s="216">
        <v>440.562222246576</v>
      </c>
      <c r="C97" s="216">
        <v>471.552032219178</v>
      </c>
      <c r="D97" s="216">
        <v>510.121325095891</v>
      </c>
      <c r="E97" s="216">
        <v>522.209270655738</v>
      </c>
      <c r="F97" s="216">
        <v>531.254216219178</v>
      </c>
      <c r="G97" s="216">
        <v>651.662926520548</v>
      </c>
      <c r="H97" s="216">
        <v>765.480278465753</v>
      </c>
      <c r="I97" s="216">
        <v>843.755793934426</v>
      </c>
      <c r="J97" s="216">
        <v>921.160285643835</v>
      </c>
      <c r="K97" s="216">
        <v>1148.67742369315</v>
      </c>
      <c r="L97" s="216">
        <v>1125.30357369863</v>
      </c>
      <c r="M97" s="216">
        <v>1012.22645901639</v>
      </c>
      <c r="N97" s="216">
        <v>921.592733326027</v>
      </c>
      <c r="O97" s="216">
        <v>918.608435013698</v>
      </c>
      <c r="P97" s="216">
        <v>993.378934807958</v>
      </c>
      <c r="Q97" s="216">
        <v>1096.35877399295</v>
      </c>
      <c r="R97" s="216">
        <v>1164.22203507047</v>
      </c>
      <c r="S97" s="216">
        <v>1207.58265813573</v>
      </c>
      <c r="T97" s="216">
        <v>1238.2769517947</v>
      </c>
      <c r="U97" s="216">
        <v>1280.69997169177</v>
      </c>
      <c r="V97" s="216" t="s">
        <v>114</v>
      </c>
      <c r="W97" s="216" t="s">
        <v>114</v>
      </c>
      <c r="X97" s="216" t="s">
        <v>114</v>
      </c>
      <c r="Y97" s="216" t="s">
        <v>114</v>
      </c>
      <c r="Z97" s="216" t="s">
        <v>114</v>
      </c>
      <c r="AA97" s="216" t="s">
        <v>114</v>
      </c>
      <c r="AB97" s="216" t="s">
        <v>114</v>
      </c>
      <c r="AC97" s="216" t="s">
        <v>114</v>
      </c>
      <c r="AD97" s="216" t="s">
        <v>114</v>
      </c>
      <c r="AE97" s="216" t="s">
        <v>114</v>
      </c>
      <c r="AF97" s="216" t="s">
        <v>114</v>
      </c>
      <c r="AG97" s="216" t="s">
        <v>114</v>
      </c>
      <c r="AH97" s="216" t="s">
        <v>114</v>
      </c>
      <c r="AI97" s="216" t="s">
        <v>114</v>
      </c>
      <c r="AJ97" s="216" t="s">
        <v>114</v>
      </c>
      <c r="AK97" s="216" t="s">
        <v>114</v>
      </c>
      <c r="AL97" s="216" t="s">
        <v>114</v>
      </c>
      <c r="AM97" s="216" t="s">
        <v>114</v>
      </c>
      <c r="AN97" s="216" t="s">
        <v>114</v>
      </c>
      <c r="AO97" s="216" t="s">
        <v>114</v>
      </c>
      <c r="AP97" s="216" t="s">
        <v>114</v>
      </c>
      <c r="AQ97" s="216" t="s">
        <v>114</v>
      </c>
      <c r="AR97" s="216" t="s">
        <v>114</v>
      </c>
      <c r="AS97" s="216" t="s">
        <v>114</v>
      </c>
      <c r="AT97" s="216" t="s">
        <v>114</v>
      </c>
      <c r="AU97" s="216" t="s">
        <v>114</v>
      </c>
      <c r="AV97" s="216" t="s">
        <v>114</v>
      </c>
      <c r="AW97" s="216" t="s">
        <v>114</v>
      </c>
      <c r="AX97" s="216" t="s">
        <v>114</v>
      </c>
      <c r="AY97" s="216" t="s">
        <v>114</v>
      </c>
      <c r="AZ97" s="216" t="s">
        <v>114</v>
      </c>
      <c r="BA97" s="216" t="s">
        <v>114</v>
      </c>
      <c r="BB97" s="216" t="s">
        <v>114</v>
      </c>
      <c r="BC97" s="216" t="s">
        <v>114</v>
      </c>
      <c r="BD97" s="216" t="s">
        <v>114</v>
      </c>
      <c r="BE97" s="217" t="s">
        <v>114</v>
      </c>
      <c r="BF97" s="79" t="s">
        <v>114</v>
      </c>
      <c r="BG97" s="79" t="s">
        <v>114</v>
      </c>
      <c r="BH97" s="79" t="s">
        <v>114</v>
      </c>
    </row>
    <row r="98" spans="8:8">
      <c r="A98" s="218" t="s">
        <v>347</v>
      </c>
      <c r="B98" s="216">
        <v>0.0</v>
      </c>
      <c r="C98" s="216">
        <v>0.0</v>
      </c>
      <c r="D98" s="216">
        <v>0.0</v>
      </c>
      <c r="E98" s="216">
        <v>0.0</v>
      </c>
      <c r="F98" s="216">
        <v>0.0</v>
      </c>
      <c r="G98" s="216">
        <v>0.0</v>
      </c>
      <c r="H98" s="216">
        <v>0.0</v>
      </c>
      <c r="I98" s="216">
        <v>0.0</v>
      </c>
      <c r="J98" s="216">
        <v>0.0</v>
      </c>
      <c r="K98" s="216">
        <v>0.0</v>
      </c>
      <c r="L98" s="216">
        <v>0.0</v>
      </c>
      <c r="M98" s="216">
        <v>0.0</v>
      </c>
      <c r="N98" s="216">
        <v>0.0</v>
      </c>
      <c r="O98" s="216">
        <v>0.0</v>
      </c>
      <c r="P98" s="216">
        <v>0.0</v>
      </c>
      <c r="Q98" s="216">
        <v>217.5368349553</v>
      </c>
      <c r="R98" s="216">
        <v>230.664794782761</v>
      </c>
      <c r="S98" s="216">
        <v>240.035781241735</v>
      </c>
      <c r="T98" s="216">
        <v>247.942172329798</v>
      </c>
      <c r="U98" s="216">
        <v>259.226654533775</v>
      </c>
      <c r="V98" s="216" t="s">
        <v>114</v>
      </c>
      <c r="W98" s="216" t="s">
        <v>114</v>
      </c>
      <c r="X98" s="216" t="s">
        <v>114</v>
      </c>
      <c r="Y98" s="216" t="s">
        <v>114</v>
      </c>
      <c r="Z98" s="216" t="s">
        <v>114</v>
      </c>
      <c r="AA98" s="216" t="s">
        <v>114</v>
      </c>
      <c r="AB98" s="216" t="s">
        <v>114</v>
      </c>
      <c r="AC98" s="216" t="s">
        <v>114</v>
      </c>
      <c r="AD98" s="216" t="s">
        <v>114</v>
      </c>
      <c r="AE98" s="216" t="s">
        <v>114</v>
      </c>
      <c r="AF98" s="216" t="s">
        <v>114</v>
      </c>
      <c r="AG98" s="216" t="s">
        <v>114</v>
      </c>
      <c r="AH98" s="216" t="s">
        <v>114</v>
      </c>
      <c r="AI98" s="216" t="s">
        <v>114</v>
      </c>
      <c r="AJ98" s="216" t="s">
        <v>114</v>
      </c>
      <c r="AK98" s="216" t="s">
        <v>114</v>
      </c>
      <c r="AL98" s="216" t="s">
        <v>114</v>
      </c>
      <c r="AM98" s="216" t="s">
        <v>114</v>
      </c>
      <c r="AN98" s="216" t="s">
        <v>114</v>
      </c>
      <c r="AO98" s="216" t="s">
        <v>114</v>
      </c>
      <c r="AP98" s="216" t="s">
        <v>114</v>
      </c>
      <c r="AQ98" s="216" t="s">
        <v>114</v>
      </c>
      <c r="AR98" s="216" t="s">
        <v>114</v>
      </c>
      <c r="AS98" s="216" t="s">
        <v>114</v>
      </c>
      <c r="AT98" s="216" t="s">
        <v>114</v>
      </c>
      <c r="AU98" s="216" t="s">
        <v>114</v>
      </c>
      <c r="AV98" s="216" t="s">
        <v>114</v>
      </c>
      <c r="AW98" s="216" t="s">
        <v>114</v>
      </c>
      <c r="AX98" s="216" t="s">
        <v>114</v>
      </c>
      <c r="AY98" s="216" t="s">
        <v>114</v>
      </c>
      <c r="AZ98" s="216" t="s">
        <v>114</v>
      </c>
      <c r="BA98" s="216" t="s">
        <v>114</v>
      </c>
      <c r="BB98" s="216" t="s">
        <v>114</v>
      </c>
      <c r="BC98" s="216" t="s">
        <v>114</v>
      </c>
      <c r="BD98" s="216" t="s">
        <v>114</v>
      </c>
      <c r="BE98" s="217" t="s">
        <v>114</v>
      </c>
      <c r="BF98" s="79" t="s">
        <v>114</v>
      </c>
      <c r="BG98" s="79" t="s">
        <v>114</v>
      </c>
      <c r="BH98" s="79" t="s">
        <v>114</v>
      </c>
    </row>
    <row r="99" spans="8:8">
      <c r="A99" s="220" t="s">
        <v>357</v>
      </c>
      <c r="B99" s="219">
        <v>3313.95241591233</v>
      </c>
      <c r="C99" s="219">
        <v>3548.81879625205</v>
      </c>
      <c r="D99" s="219">
        <v>3866.12622118356</v>
      </c>
      <c r="E99" s="219">
        <v>4107.31037085247</v>
      </c>
      <c r="F99" s="219">
        <v>4376.24875617534</v>
      </c>
      <c r="G99" s="219">
        <v>4826.36264311234</v>
      </c>
      <c r="H99" s="219">
        <v>5126.53966698082</v>
      </c>
      <c r="I99" s="219">
        <v>5547.11795763935</v>
      </c>
      <c r="J99" s="219">
        <v>5981.44976058082</v>
      </c>
      <c r="K99" s="219">
        <v>6587.91349939727</v>
      </c>
      <c r="L99" s="219">
        <v>6911.78610259727</v>
      </c>
      <c r="M99" s="219">
        <v>7055.12266229508</v>
      </c>
      <c r="N99" s="219">
        <v>7375.71764416439</v>
      </c>
      <c r="O99" s="219">
        <v>7822.3271062685</v>
      </c>
      <c r="P99" s="219">
        <v>7967.87302546849</v>
      </c>
      <c r="Q99" s="219">
        <v>8338.15811400389</v>
      </c>
      <c r="R99" s="219">
        <v>8442.13421060857</v>
      </c>
      <c r="S99" s="219">
        <v>8388.42716501194</v>
      </c>
      <c r="T99" s="219">
        <v>8273.48665503263</v>
      </c>
      <c r="U99" s="219">
        <v>8259.45592299417</v>
      </c>
      <c r="V99" s="219" t="s">
        <v>114</v>
      </c>
      <c r="W99" s="219" t="s">
        <v>114</v>
      </c>
      <c r="X99" s="219" t="s">
        <v>114</v>
      </c>
      <c r="Y99" s="219" t="s">
        <v>114</v>
      </c>
      <c r="Z99" s="219" t="s">
        <v>114</v>
      </c>
      <c r="AA99" s="219" t="s">
        <v>114</v>
      </c>
      <c r="AB99" s="219" t="s">
        <v>114</v>
      </c>
      <c r="AC99" s="219" t="s">
        <v>114</v>
      </c>
      <c r="AD99" s="219" t="s">
        <v>114</v>
      </c>
      <c r="AE99" s="219" t="s">
        <v>114</v>
      </c>
      <c r="AF99" s="219" t="s">
        <v>114</v>
      </c>
      <c r="AG99" s="219" t="s">
        <v>114</v>
      </c>
      <c r="AH99" s="219" t="s">
        <v>114</v>
      </c>
      <c r="AI99" s="219" t="s">
        <v>114</v>
      </c>
      <c r="AJ99" s="219" t="s">
        <v>114</v>
      </c>
      <c r="AK99" s="219" t="s">
        <v>114</v>
      </c>
      <c r="AL99" s="219" t="s">
        <v>114</v>
      </c>
      <c r="AM99" s="219" t="s">
        <v>114</v>
      </c>
      <c r="AN99" s="219" t="s">
        <v>114</v>
      </c>
      <c r="AO99" s="219" t="s">
        <v>114</v>
      </c>
      <c r="AP99" s="219" t="s">
        <v>114</v>
      </c>
      <c r="AQ99" s="219" t="s">
        <v>114</v>
      </c>
      <c r="AR99" s="219" t="s">
        <v>114</v>
      </c>
      <c r="AS99" s="219" t="s">
        <v>114</v>
      </c>
      <c r="AT99" s="219" t="s">
        <v>114</v>
      </c>
      <c r="AU99" s="219" t="s">
        <v>114</v>
      </c>
      <c r="AV99" s="219" t="s">
        <v>114</v>
      </c>
      <c r="AW99" s="219" t="s">
        <v>114</v>
      </c>
      <c r="AX99" s="219" t="s">
        <v>114</v>
      </c>
      <c r="AY99" s="219" t="s">
        <v>114</v>
      </c>
      <c r="AZ99" s="219" t="s">
        <v>114</v>
      </c>
      <c r="BA99" s="219" t="s">
        <v>114</v>
      </c>
      <c r="BB99" s="219" t="s">
        <v>114</v>
      </c>
      <c r="BC99" s="219" t="s">
        <v>114</v>
      </c>
      <c r="BD99" s="219">
        <v>0.0</v>
      </c>
      <c r="BE99" s="219">
        <v>0.0</v>
      </c>
      <c r="BF99" s="82" t="s">
        <v>114</v>
      </c>
      <c r="BG99" s="82" t="s">
        <v>114</v>
      </c>
      <c r="BH99" s="82" t="s">
        <v>114</v>
      </c>
    </row>
    <row r="100" spans="8:8">
      <c r="B100" s="216"/>
      <c r="C100" s="216"/>
      <c r="D100" s="216"/>
      <c r="E100" s="216"/>
      <c r="F100" s="216"/>
      <c r="G100" s="216"/>
      <c r="H100" s="216"/>
      <c r="I100" s="216"/>
      <c r="J100" s="216"/>
      <c r="K100" s="216"/>
      <c r="L100" s="216"/>
      <c r="M100" s="216"/>
      <c r="N100" s="216"/>
      <c r="O100" s="216"/>
      <c r="P100" s="216"/>
      <c r="Q100" s="216"/>
      <c r="R100" s="216"/>
      <c r="S100" s="216"/>
      <c r="T100" s="216"/>
      <c r="U100" s="216"/>
      <c r="V100" s="216"/>
      <c r="W100" s="216"/>
      <c r="X100" s="216"/>
      <c r="Y100" s="216"/>
      <c r="Z100" s="216"/>
      <c r="AA100" s="216"/>
      <c r="AB100" s="216"/>
      <c r="AC100" s="216"/>
      <c r="AD100" s="216"/>
      <c r="AE100" s="216"/>
      <c r="AF100" s="216"/>
      <c r="AG100" s="216"/>
      <c r="AH100" s="216"/>
      <c r="AI100" s="216"/>
      <c r="AJ100" s="216"/>
      <c r="AK100" s="216"/>
      <c r="AL100" s="216"/>
      <c r="AM100" s="216"/>
      <c r="AN100" s="216"/>
      <c r="AO100" s="216"/>
      <c r="AP100" s="216"/>
      <c r="AQ100" s="216"/>
      <c r="AR100" s="216"/>
      <c r="AS100" s="216"/>
      <c r="AT100" s="216"/>
      <c r="AU100" s="216"/>
      <c r="AV100" s="216"/>
      <c r="AW100" s="216"/>
      <c r="AX100" s="216"/>
      <c r="AY100" s="216"/>
      <c r="AZ100" s="216"/>
      <c r="BA100" s="216"/>
      <c r="BB100" s="216"/>
      <c r="BC100" s="216"/>
      <c r="BD100" s="216"/>
      <c r="BE100" s="217"/>
      <c r="BF100" s="79"/>
      <c r="BG100" s="79"/>
      <c r="BH100" s="79"/>
    </row>
    <row r="101" spans="8:8">
      <c r="A101" s="221" t="s">
        <v>358</v>
      </c>
      <c r="B101" s="216"/>
      <c r="C101" s="216"/>
      <c r="D101" s="216"/>
      <c r="E101" s="216"/>
      <c r="F101" s="216"/>
      <c r="G101" s="216"/>
      <c r="H101" s="216"/>
      <c r="I101" s="216"/>
      <c r="J101" s="216"/>
      <c r="K101" s="216"/>
      <c r="L101" s="216"/>
      <c r="M101" s="216"/>
      <c r="N101" s="216"/>
      <c r="O101" s="216"/>
      <c r="P101" s="216"/>
      <c r="Q101" s="216"/>
      <c r="R101" s="216"/>
      <c r="S101" s="216"/>
      <c r="T101" s="216"/>
      <c r="U101" s="216"/>
      <c r="V101" s="216"/>
      <c r="W101" s="216"/>
      <c r="X101" s="216"/>
      <c r="Y101" s="216"/>
      <c r="Z101" s="216"/>
      <c r="AA101" s="216"/>
      <c r="AB101" s="216"/>
      <c r="AC101" s="216"/>
      <c r="AD101" s="216"/>
      <c r="AE101" s="216"/>
      <c r="AF101" s="216"/>
      <c r="AG101" s="216"/>
      <c r="AH101" s="216"/>
      <c r="AI101" s="216"/>
      <c r="AJ101" s="216"/>
      <c r="AK101" s="216"/>
      <c r="AL101" s="216"/>
      <c r="AM101" s="216"/>
      <c r="AN101" s="216"/>
      <c r="AO101" s="216"/>
      <c r="AP101" s="216"/>
      <c r="AQ101" s="216"/>
      <c r="AR101" s="216"/>
      <c r="AS101" s="216"/>
      <c r="AT101" s="216"/>
      <c r="AU101" s="216"/>
      <c r="AV101" s="216"/>
      <c r="AW101" s="216"/>
      <c r="AX101" s="216"/>
      <c r="AY101" s="216"/>
      <c r="AZ101" s="216"/>
      <c r="BA101" s="216"/>
      <c r="BB101" s="216"/>
      <c r="BC101" s="216"/>
      <c r="BD101" s="216"/>
      <c r="BE101" s="217"/>
      <c r="BF101" s="79"/>
      <c r="BG101" s="79"/>
      <c r="BH101" s="79"/>
    </row>
    <row r="102" spans="8:8">
      <c r="A102" s="218" t="s">
        <v>339</v>
      </c>
      <c r="B102" s="216">
        <v>153.019003212105</v>
      </c>
      <c r="C102" s="216">
        <v>156.074573470456</v>
      </c>
      <c r="D102" s="216">
        <v>159.109305879543</v>
      </c>
      <c r="E102" s="216">
        <v>162.33811594318</v>
      </c>
      <c r="F102" s="216">
        <v>166.941756356182</v>
      </c>
      <c r="G102" s="216">
        <v>172.776285626344</v>
      </c>
      <c r="H102" s="216">
        <v>180.299205857347</v>
      </c>
      <c r="I102" s="216">
        <v>195.35225591745</v>
      </c>
      <c r="J102" s="216">
        <v>211.773348683769</v>
      </c>
      <c r="K102" s="216">
        <v>234.023353921521</v>
      </c>
      <c r="L102" s="216">
        <v>234.31701715189</v>
      </c>
      <c r="M102" s="216">
        <v>258.91802427951</v>
      </c>
      <c r="N102" s="216">
        <v>304.913271008409</v>
      </c>
      <c r="O102" s="216">
        <v>327.271215276692</v>
      </c>
      <c r="P102" s="216">
        <v>377.350007582098</v>
      </c>
      <c r="Q102" s="216">
        <v>332.014693209434</v>
      </c>
      <c r="R102" s="216">
        <v>335.910564037435</v>
      </c>
      <c r="S102" s="216">
        <v>356.929264634286</v>
      </c>
      <c r="T102" s="216">
        <v>410.18581167944</v>
      </c>
      <c r="U102" s="216">
        <v>434.404255592433</v>
      </c>
      <c r="V102" s="216">
        <v>479.027355322747</v>
      </c>
      <c r="W102" s="216">
        <v>472.561259335171</v>
      </c>
      <c r="X102" s="216">
        <v>478.075544290902</v>
      </c>
      <c r="Y102" s="216">
        <v>497.419291187497</v>
      </c>
      <c r="Z102" s="216">
        <v>539.059784301924</v>
      </c>
      <c r="AA102" s="216">
        <v>565.062166137681</v>
      </c>
      <c r="AB102" s="216">
        <v>555.266037557953</v>
      </c>
      <c r="AC102" s="216">
        <v>631.766834096879</v>
      </c>
      <c r="AD102" s="216">
        <v>682.48544333426</v>
      </c>
      <c r="AE102" s="216">
        <v>776.341134684699</v>
      </c>
      <c r="AF102" s="216">
        <v>804.286741546479</v>
      </c>
      <c r="AG102" s="216">
        <v>848.092348760777</v>
      </c>
      <c r="AH102" s="216">
        <v>881.232584769904</v>
      </c>
      <c r="AI102" s="216">
        <v>924.325344768344</v>
      </c>
      <c r="AJ102" s="216">
        <v>914.357239249167</v>
      </c>
      <c r="AK102" s="216">
        <v>951.100274127358</v>
      </c>
      <c r="AL102" s="216">
        <v>1035.06417635745</v>
      </c>
      <c r="AM102" s="216">
        <v>1113.06114103003</v>
      </c>
      <c r="AN102" s="216">
        <v>1177.31531067621</v>
      </c>
      <c r="AO102" s="216">
        <v>1247.13707209878</v>
      </c>
      <c r="AP102" s="216">
        <v>1333.12345358826</v>
      </c>
      <c r="AQ102" s="216">
        <v>1410.01699049258</v>
      </c>
      <c r="AR102" s="216">
        <v>1430.99400415264</v>
      </c>
      <c r="AS102" s="216">
        <v>1535.01554852636</v>
      </c>
      <c r="AT102" s="216">
        <v>1600.69466157701</v>
      </c>
      <c r="AU102" s="216">
        <v>1636.50578689756</v>
      </c>
      <c r="AV102" s="216">
        <v>1707.48226070495</v>
      </c>
      <c r="AW102" s="216">
        <v>1795.50089908447</v>
      </c>
      <c r="AX102" s="216">
        <v>1861.63780600272</v>
      </c>
      <c r="AY102" s="216">
        <v>1946.08519956471</v>
      </c>
      <c r="AZ102" s="216">
        <v>1973.80411895625</v>
      </c>
      <c r="BA102" s="216">
        <v>2013.18506859694</v>
      </c>
      <c r="BB102" s="216">
        <v>2126.72877277304</v>
      </c>
      <c r="BC102" s="216">
        <v>2128.10346426994</v>
      </c>
      <c r="BD102" s="216">
        <v>2216.55982497377</v>
      </c>
      <c r="BE102" s="217">
        <v>1888.59171402284</v>
      </c>
      <c r="BF102" s="79">
        <v>-0.147962670466075</v>
      </c>
      <c r="BG102" s="79">
        <v>0.0330874745995999</v>
      </c>
      <c r="BH102" s="79">
        <v>0.226979026769824</v>
      </c>
    </row>
    <row r="103" spans="8:8">
      <c r="A103" s="218" t="s">
        <v>340</v>
      </c>
      <c r="B103" s="216">
        <v>0.0</v>
      </c>
      <c r="C103" s="216">
        <v>0.0</v>
      </c>
      <c r="D103" s="216">
        <v>0.0</v>
      </c>
      <c r="E103" s="216">
        <v>0.0</v>
      </c>
      <c r="F103" s="216">
        <v>0.0</v>
      </c>
      <c r="G103" s="216">
        <v>0.0</v>
      </c>
      <c r="H103" s="216">
        <v>0.0</v>
      </c>
      <c r="I103" s="216">
        <v>0.0</v>
      </c>
      <c r="J103" s="216">
        <v>0.0</v>
      </c>
      <c r="K103" s="216">
        <v>0.0</v>
      </c>
      <c r="L103" s="216">
        <v>0.0</v>
      </c>
      <c r="M103" s="216">
        <v>0.0</v>
      </c>
      <c r="N103" s="216">
        <v>0.0</v>
      </c>
      <c r="O103" s="216">
        <v>0.0</v>
      </c>
      <c r="P103" s="216">
        <v>0.0</v>
      </c>
      <c r="Q103" s="216">
        <v>302.981906324188</v>
      </c>
      <c r="R103" s="216">
        <v>323.742618831956</v>
      </c>
      <c r="S103" s="216">
        <v>343.886524908259</v>
      </c>
      <c r="T103" s="216">
        <v>395.860332227386</v>
      </c>
      <c r="U103" s="216">
        <v>420.302069800083</v>
      </c>
      <c r="V103" s="216">
        <v>462.837218336446</v>
      </c>
      <c r="W103" s="216">
        <v>456.300437417363</v>
      </c>
      <c r="X103" s="216">
        <v>460.961845660765</v>
      </c>
      <c r="Y103" s="216">
        <v>477.21218736236</v>
      </c>
      <c r="Z103" s="216">
        <v>506.74334594576</v>
      </c>
      <c r="AA103" s="216">
        <v>541.251755178777</v>
      </c>
      <c r="AB103" s="216">
        <v>518.673434818227</v>
      </c>
      <c r="AC103" s="216">
        <v>558.754265790868</v>
      </c>
      <c r="AD103" s="216">
        <v>598.12544333426</v>
      </c>
      <c r="AE103" s="216">
        <v>689.565518246343</v>
      </c>
      <c r="AF103" s="216">
        <v>717.333590861547</v>
      </c>
      <c r="AG103" s="216">
        <v>726.073769525804</v>
      </c>
      <c r="AH103" s="216">
        <v>752.558612167164</v>
      </c>
      <c r="AI103" s="216">
        <v>789.437498645056</v>
      </c>
      <c r="AJ103" s="216">
        <v>792.429213221769</v>
      </c>
      <c r="AK103" s="216">
        <v>830.628235682792</v>
      </c>
      <c r="AL103" s="216">
        <v>883.583094722656</v>
      </c>
      <c r="AM103" s="216">
        <v>937.959060499618</v>
      </c>
      <c r="AN103" s="216">
        <v>984.537506488266</v>
      </c>
      <c r="AO103" s="216">
        <v>1046.02035487511</v>
      </c>
      <c r="AP103" s="216">
        <v>1127.93439845128</v>
      </c>
      <c r="AQ103" s="216">
        <v>1210.10356539669</v>
      </c>
      <c r="AR103" s="216">
        <v>1222.25855975812</v>
      </c>
      <c r="AS103" s="216">
        <v>1280.17659346898</v>
      </c>
      <c r="AT103" s="216">
        <v>1342.55483203363</v>
      </c>
      <c r="AU103" s="216">
        <v>1378.58217404191</v>
      </c>
      <c r="AV103" s="216">
        <v>1416.33927368755</v>
      </c>
      <c r="AW103" s="216">
        <v>1495.20191031424</v>
      </c>
      <c r="AX103" s="216">
        <v>1586.51912991961</v>
      </c>
      <c r="AY103" s="216">
        <v>1612.80084441385</v>
      </c>
      <c r="AZ103" s="216">
        <v>1638.70015329987</v>
      </c>
      <c r="BA103" s="216">
        <v>1678.35231720445</v>
      </c>
      <c r="BB103" s="216">
        <v>1784.65132543622</v>
      </c>
      <c r="BC103" s="216">
        <v>1822.54266600576</v>
      </c>
      <c r="BD103" s="216">
        <v>1851.73736326241</v>
      </c>
      <c r="BE103" s="217">
        <v>1520.6571519315</v>
      </c>
      <c r="BF103" s="79">
        <v>-0.17879436787278</v>
      </c>
      <c r="BG103" s="79">
        <v>0.0326775500614043</v>
      </c>
      <c r="BH103" s="79">
        <v>0.182759078012036</v>
      </c>
    </row>
    <row r="104" spans="8:8">
      <c r="A104" s="218" t="s">
        <v>341</v>
      </c>
      <c r="B104" s="216">
        <v>0.0</v>
      </c>
      <c r="C104" s="216">
        <v>0.0</v>
      </c>
      <c r="D104" s="216">
        <v>0.0</v>
      </c>
      <c r="E104" s="216">
        <v>0.0</v>
      </c>
      <c r="F104" s="216">
        <v>0.0</v>
      </c>
      <c r="G104" s="216">
        <v>0.0</v>
      </c>
      <c r="H104" s="216">
        <v>0.0</v>
      </c>
      <c r="I104" s="216">
        <v>0.0</v>
      </c>
      <c r="J104" s="216">
        <v>0.0</v>
      </c>
      <c r="K104" s="216">
        <v>0.0</v>
      </c>
      <c r="L104" s="216">
        <v>0.0</v>
      </c>
      <c r="M104" s="216">
        <v>0.0</v>
      </c>
      <c r="N104" s="216">
        <v>0.0</v>
      </c>
      <c r="O104" s="216">
        <v>0.0</v>
      </c>
      <c r="P104" s="216">
        <v>0.0</v>
      </c>
      <c r="Q104" s="216">
        <v>29.0327868852459</v>
      </c>
      <c r="R104" s="216">
        <v>12.1679452054795</v>
      </c>
      <c r="S104" s="216">
        <v>13.0427397260274</v>
      </c>
      <c r="T104" s="216">
        <v>14.3254794520548</v>
      </c>
      <c r="U104" s="216">
        <v>14.1021857923497</v>
      </c>
      <c r="V104" s="216">
        <v>16.1901369863014</v>
      </c>
      <c r="W104" s="216">
        <v>16.2608219178082</v>
      </c>
      <c r="X104" s="216">
        <v>17.1136986301369</v>
      </c>
      <c r="Y104" s="216">
        <v>20.2071038251366</v>
      </c>
      <c r="Z104" s="216">
        <v>32.3164383561644</v>
      </c>
      <c r="AA104" s="216">
        <v>23.8104109589041</v>
      </c>
      <c r="AB104" s="216">
        <v>36.592602739726</v>
      </c>
      <c r="AC104" s="216">
        <v>73.0125683060112</v>
      </c>
      <c r="AD104" s="216">
        <v>84.36</v>
      </c>
      <c r="AE104" s="216">
        <v>86.7756164383561</v>
      </c>
      <c r="AF104" s="216">
        <v>86.9531506849315</v>
      </c>
      <c r="AG104" s="216">
        <v>122.018579234973</v>
      </c>
      <c r="AH104" s="216">
        <v>128.67397260274</v>
      </c>
      <c r="AI104" s="216">
        <v>134.887846123288</v>
      </c>
      <c r="AJ104" s="216">
        <v>121.928026027397</v>
      </c>
      <c r="AK104" s="216">
        <v>120.472038444566</v>
      </c>
      <c r="AL104" s="216">
        <v>151.481081634795</v>
      </c>
      <c r="AM104" s="216">
        <v>175.10208053041</v>
      </c>
      <c r="AN104" s="216">
        <v>192.777804187945</v>
      </c>
      <c r="AO104" s="216">
        <v>201.116717223669</v>
      </c>
      <c r="AP104" s="216">
        <v>205.189055136986</v>
      </c>
      <c r="AQ104" s="216">
        <v>199.91342509589</v>
      </c>
      <c r="AR104" s="216">
        <v>208.735444394521</v>
      </c>
      <c r="AS104" s="216">
        <v>254.838955057377</v>
      </c>
      <c r="AT104" s="216">
        <v>258.139829543379</v>
      </c>
      <c r="AU104" s="216">
        <v>257.923612855651</v>
      </c>
      <c r="AV104" s="216">
        <v>291.142987017396</v>
      </c>
      <c r="AW104" s="216">
        <v>300.298988770228</v>
      </c>
      <c r="AX104" s="216">
        <v>275.118676083104</v>
      </c>
      <c r="AY104" s="216">
        <v>333.284355150867</v>
      </c>
      <c r="AZ104" s="216">
        <v>335.103965656384</v>
      </c>
      <c r="BA104" s="216">
        <v>334.832751392493</v>
      </c>
      <c r="BB104" s="216">
        <v>342.077447336819</v>
      </c>
      <c r="BC104" s="216">
        <v>305.560798264175</v>
      </c>
      <c r="BD104" s="216">
        <v>364.822461711366</v>
      </c>
      <c r="BE104" s="217">
        <v>367.934562091339</v>
      </c>
      <c r="BF104" s="79">
        <v>0.00853045167606958</v>
      </c>
      <c r="BG104" s="79">
        <v>0.0351961664806284</v>
      </c>
      <c r="BH104" s="79">
        <v>0.0442199487577884</v>
      </c>
    </row>
    <row r="105" spans="8:8">
      <c r="A105" s="218" t="s">
        <v>342</v>
      </c>
      <c r="B105" s="216">
        <v>258.646672209161</v>
      </c>
      <c r="C105" s="216">
        <v>268.097370362797</v>
      </c>
      <c r="D105" s="216">
        <v>281.616099630479</v>
      </c>
      <c r="E105" s="216">
        <v>293.365286062859</v>
      </c>
      <c r="F105" s="216">
        <v>308.220170281094</v>
      </c>
      <c r="G105" s="216">
        <v>324.069250908637</v>
      </c>
      <c r="H105" s="216">
        <v>336.65010850565</v>
      </c>
      <c r="I105" s="216">
        <v>365.892474414772</v>
      </c>
      <c r="J105" s="216">
        <v>411.094778406851</v>
      </c>
      <c r="K105" s="216">
        <v>452.780313844081</v>
      </c>
      <c r="L105" s="216">
        <v>480.28839244778</v>
      </c>
      <c r="M105" s="216">
        <v>551.663342673922</v>
      </c>
      <c r="N105" s="216">
        <v>628.722507589299</v>
      </c>
      <c r="O105" s="216">
        <v>637.664529421824</v>
      </c>
      <c r="P105" s="216">
        <v>720.946946906092</v>
      </c>
      <c r="Q105" s="216">
        <v>766.408324159439</v>
      </c>
      <c r="R105" s="216">
        <v>828.269287487712</v>
      </c>
      <c r="S105" s="216">
        <v>923.333006768329</v>
      </c>
      <c r="T105" s="216">
        <v>1046.41919121487</v>
      </c>
      <c r="U105" s="216">
        <v>1106.87396288623</v>
      </c>
      <c r="V105" s="216">
        <v>1129.2584376868</v>
      </c>
      <c r="W105" s="216">
        <v>1092.92946730582</v>
      </c>
      <c r="X105" s="216">
        <v>1140.10588406819</v>
      </c>
      <c r="Y105" s="216">
        <v>1171.0363598003</v>
      </c>
      <c r="Z105" s="216">
        <v>1232.200305208</v>
      </c>
      <c r="AA105" s="216">
        <v>1290.40724304787</v>
      </c>
      <c r="AB105" s="216">
        <v>1329.51888790824</v>
      </c>
      <c r="AC105" s="216">
        <v>1335.21726226163</v>
      </c>
      <c r="AD105" s="216">
        <v>1396.7350273521</v>
      </c>
      <c r="AE105" s="216">
        <v>1488.46477371945</v>
      </c>
      <c r="AF105" s="216">
        <v>1450.64068843334</v>
      </c>
      <c r="AG105" s="216">
        <v>1477.63088340934</v>
      </c>
      <c r="AH105" s="216">
        <v>1537.72923195518</v>
      </c>
      <c r="AI105" s="216">
        <v>1551.2270175813</v>
      </c>
      <c r="AJ105" s="216">
        <v>1572.88456397071</v>
      </c>
      <c r="AK105" s="216">
        <v>1704.09380514836</v>
      </c>
      <c r="AL105" s="216">
        <v>1754.6421072914</v>
      </c>
      <c r="AM105" s="216">
        <v>1792.28428728931</v>
      </c>
      <c r="AN105" s="216">
        <v>1792.17611493522</v>
      </c>
      <c r="AO105" s="216">
        <v>1877.26338440484</v>
      </c>
      <c r="AP105" s="216">
        <v>2012.25191532065</v>
      </c>
      <c r="AQ105" s="216">
        <v>2132.03260714156</v>
      </c>
      <c r="AR105" s="216">
        <v>2246.05885697077</v>
      </c>
      <c r="AS105" s="216">
        <v>2296.42357841817</v>
      </c>
      <c r="AT105" s="216">
        <v>2288.40060023328</v>
      </c>
      <c r="AU105" s="216">
        <v>2288.76469700821</v>
      </c>
      <c r="AV105" s="216">
        <v>2399.14770744393</v>
      </c>
      <c r="AW105" s="216">
        <v>2488.15054576609</v>
      </c>
      <c r="AX105" s="216">
        <v>2625.22713568985</v>
      </c>
      <c r="AY105" s="216">
        <v>2544.58322552412</v>
      </c>
      <c r="AZ105" s="216">
        <v>2475.36603806439</v>
      </c>
      <c r="BA105" s="216">
        <v>2398.69913686656</v>
      </c>
      <c r="BB105" s="216">
        <v>2276.65276590386</v>
      </c>
      <c r="BC105" s="216">
        <v>2235.19890701204</v>
      </c>
      <c r="BD105" s="216">
        <v>2361.10206652618</v>
      </c>
      <c r="BE105" s="217">
        <v>2013.63100508597</v>
      </c>
      <c r="BF105" s="79">
        <v>-0.147164777993453</v>
      </c>
      <c r="BG105" s="79">
        <v>0.00313243000492691</v>
      </c>
      <c r="BH105" s="79">
        <v>0.24200678336897</v>
      </c>
    </row>
    <row r="106" spans="8:8">
      <c r="A106" s="218" t="s">
        <v>343</v>
      </c>
      <c r="B106" s="216">
        <v>0.0</v>
      </c>
      <c r="C106" s="216">
        <v>0.0</v>
      </c>
      <c r="D106" s="216">
        <v>0.0</v>
      </c>
      <c r="E106" s="216">
        <v>0.0</v>
      </c>
      <c r="F106" s="216">
        <v>0.0</v>
      </c>
      <c r="G106" s="216">
        <v>0.0</v>
      </c>
      <c r="H106" s="216">
        <v>0.0</v>
      </c>
      <c r="I106" s="216">
        <v>0.0</v>
      </c>
      <c r="J106" s="216">
        <v>0.0</v>
      </c>
      <c r="K106" s="216">
        <v>0.0</v>
      </c>
      <c r="L106" s="216">
        <v>0.0</v>
      </c>
      <c r="M106" s="216">
        <v>0.0</v>
      </c>
      <c r="N106" s="216">
        <v>0.0</v>
      </c>
      <c r="O106" s="216">
        <v>0.0</v>
      </c>
      <c r="P106" s="216">
        <v>0.0</v>
      </c>
      <c r="Q106" s="216">
        <v>523.837238473114</v>
      </c>
      <c r="R106" s="216">
        <v>590.025839197303</v>
      </c>
      <c r="S106" s="216">
        <v>660.567118123996</v>
      </c>
      <c r="T106" s="216">
        <v>744.930215488803</v>
      </c>
      <c r="U106" s="216">
        <v>808.357363056622</v>
      </c>
      <c r="V106" s="216">
        <v>832.36741106347</v>
      </c>
      <c r="W106" s="216">
        <v>815.332628966014</v>
      </c>
      <c r="X106" s="216">
        <v>815.804594540091</v>
      </c>
      <c r="Y106" s="216">
        <v>835.758310698246</v>
      </c>
      <c r="Z106" s="216">
        <v>857.059986497957</v>
      </c>
      <c r="AA106" s="216">
        <v>880.372743909026</v>
      </c>
      <c r="AB106" s="216">
        <v>928.795263513134</v>
      </c>
      <c r="AC106" s="216">
        <v>935.849223694858</v>
      </c>
      <c r="AD106" s="216">
        <v>978.153051003326</v>
      </c>
      <c r="AE106" s="216">
        <v>1064.44608027056</v>
      </c>
      <c r="AF106" s="216">
        <v>1033.59618890417</v>
      </c>
      <c r="AG106" s="216">
        <v>1060.63165606727</v>
      </c>
      <c r="AH106" s="216">
        <v>1124.39828595644</v>
      </c>
      <c r="AI106" s="216">
        <v>1138.81246234938</v>
      </c>
      <c r="AJ106" s="216">
        <v>1171.7456701495</v>
      </c>
      <c r="AK106" s="216">
        <v>1267.76256843042</v>
      </c>
      <c r="AL106" s="216">
        <v>1322.87703177607</v>
      </c>
      <c r="AM106" s="216">
        <v>1362.45406022266</v>
      </c>
      <c r="AN106" s="216">
        <v>1367.49584842424</v>
      </c>
      <c r="AO106" s="216">
        <v>1448.25784392867</v>
      </c>
      <c r="AP106" s="216">
        <v>1583.09071050945</v>
      </c>
      <c r="AQ106" s="216">
        <v>1692.45108771099</v>
      </c>
      <c r="AR106" s="216">
        <v>1790.39882582797</v>
      </c>
      <c r="AS106" s="216">
        <v>1855.26133313645</v>
      </c>
      <c r="AT106" s="216">
        <v>1843.92030564069</v>
      </c>
      <c r="AU106" s="216">
        <v>1852.17257692506</v>
      </c>
      <c r="AV106" s="216">
        <v>1970.71507640754</v>
      </c>
      <c r="AW106" s="216">
        <v>2045.79444744853</v>
      </c>
      <c r="AX106" s="216">
        <v>2120.93128387304</v>
      </c>
      <c r="AY106" s="216">
        <v>2056.5982220096</v>
      </c>
      <c r="AZ106" s="216">
        <v>1900.33009343139</v>
      </c>
      <c r="BA106" s="216">
        <v>1797.66260428946</v>
      </c>
      <c r="BB106" s="216">
        <v>1703.9045289095</v>
      </c>
      <c r="BC106" s="216">
        <v>1677.44337574034</v>
      </c>
      <c r="BD106" s="216">
        <v>1773.06361561744</v>
      </c>
      <c r="BE106" s="217">
        <v>1731.7925556423</v>
      </c>
      <c r="BF106" s="79">
        <v>-0.0232766944240552</v>
      </c>
      <c r="BG106" s="79">
        <v>-0.00391083263117864</v>
      </c>
      <c r="BH106" s="79">
        <v>0.208134233528763</v>
      </c>
    </row>
    <row r="107" spans="8:8">
      <c r="A107" s="218" t="s">
        <v>344</v>
      </c>
      <c r="B107" s="216">
        <v>0.0</v>
      </c>
      <c r="C107" s="216">
        <v>0.0</v>
      </c>
      <c r="D107" s="216">
        <v>0.0</v>
      </c>
      <c r="E107" s="216">
        <v>0.0</v>
      </c>
      <c r="F107" s="216">
        <v>0.0</v>
      </c>
      <c r="G107" s="216">
        <v>0.0</v>
      </c>
      <c r="H107" s="216">
        <v>0.0</v>
      </c>
      <c r="I107" s="216">
        <v>0.0</v>
      </c>
      <c r="J107" s="216">
        <v>0.0</v>
      </c>
      <c r="K107" s="216">
        <v>0.0</v>
      </c>
      <c r="L107" s="216">
        <v>0.0</v>
      </c>
      <c r="M107" s="216">
        <v>0.0</v>
      </c>
      <c r="N107" s="216">
        <v>0.0</v>
      </c>
      <c r="O107" s="216">
        <v>0.0</v>
      </c>
      <c r="P107" s="216">
        <v>0.0</v>
      </c>
      <c r="Q107" s="216">
        <v>242.571085686324</v>
      </c>
      <c r="R107" s="216">
        <v>238.243448290409</v>
      </c>
      <c r="S107" s="216">
        <v>262.765888644334</v>
      </c>
      <c r="T107" s="216">
        <v>301.488975726069</v>
      </c>
      <c r="U107" s="216">
        <v>298.516599829612</v>
      </c>
      <c r="V107" s="216">
        <v>296.891026623326</v>
      </c>
      <c r="W107" s="216">
        <v>277.596838339803</v>
      </c>
      <c r="X107" s="216">
        <v>324.301289528102</v>
      </c>
      <c r="Y107" s="216">
        <v>335.278049102053</v>
      </c>
      <c r="Z107" s="216">
        <v>375.140318710038</v>
      </c>
      <c r="AA107" s="216">
        <v>410.034499138843</v>
      </c>
      <c r="AB107" s="216">
        <v>400.72362439511</v>
      </c>
      <c r="AC107" s="216">
        <v>399.368038566769</v>
      </c>
      <c r="AD107" s="216">
        <v>418.58197634877</v>
      </c>
      <c r="AE107" s="216">
        <v>424.018693448884</v>
      </c>
      <c r="AF107" s="216">
        <v>417.044499529168</v>
      </c>
      <c r="AG107" s="216">
        <v>416.999227342069</v>
      </c>
      <c r="AH107" s="216">
        <v>413.330945998739</v>
      </c>
      <c r="AI107" s="216">
        <v>412.414555231922</v>
      </c>
      <c r="AJ107" s="216">
        <v>401.138893821207</v>
      </c>
      <c r="AK107" s="216">
        <v>436.331236717947</v>
      </c>
      <c r="AL107" s="216">
        <v>431.765075515335</v>
      </c>
      <c r="AM107" s="216">
        <v>429.830227066647</v>
      </c>
      <c r="AN107" s="216">
        <v>424.680266510981</v>
      </c>
      <c r="AO107" s="216">
        <v>429.005540476171</v>
      </c>
      <c r="AP107" s="216">
        <v>429.161204811202</v>
      </c>
      <c r="AQ107" s="216">
        <v>439.581519430572</v>
      </c>
      <c r="AR107" s="216">
        <v>455.6600311428</v>
      </c>
      <c r="AS107" s="216">
        <v>441.162245281723</v>
      </c>
      <c r="AT107" s="216">
        <v>444.480294592581</v>
      </c>
      <c r="AU107" s="216">
        <v>436.59212008315</v>
      </c>
      <c r="AV107" s="216">
        <v>428.432631036388</v>
      </c>
      <c r="AW107" s="216">
        <v>442.356098317561</v>
      </c>
      <c r="AX107" s="216">
        <v>504.295851816812</v>
      </c>
      <c r="AY107" s="216">
        <v>487.98500351452</v>
      </c>
      <c r="AZ107" s="216">
        <v>575.035944632998</v>
      </c>
      <c r="BA107" s="216">
        <v>601.036532577107</v>
      </c>
      <c r="BB107" s="216">
        <v>572.748236994365</v>
      </c>
      <c r="BC107" s="216">
        <v>557.755531271704</v>
      </c>
      <c r="BD107" s="216">
        <v>588.03845090874</v>
      </c>
      <c r="BE107" s="217">
        <v>281.838449443669</v>
      </c>
      <c r="BF107" s="79">
        <v>-0.520714250899541</v>
      </c>
      <c r="BG107" s="79">
        <v>0.0283840241378834</v>
      </c>
      <c r="BH107" s="79">
        <v>0.0338725498402068</v>
      </c>
    </row>
    <row r="108" spans="8:8">
      <c r="A108" s="218" t="s">
        <v>345</v>
      </c>
      <c r="B108" s="216">
        <v>272.93096843524</v>
      </c>
      <c r="C108" s="216">
        <v>281.806684090195</v>
      </c>
      <c r="D108" s="216">
        <v>290.674856584079</v>
      </c>
      <c r="E108" s="216">
        <v>300.727105627611</v>
      </c>
      <c r="F108" s="216">
        <v>310.693770034633</v>
      </c>
      <c r="G108" s="216">
        <v>318.178775144397</v>
      </c>
      <c r="H108" s="216">
        <v>344.221111979921</v>
      </c>
      <c r="I108" s="216">
        <v>371.758581947081</v>
      </c>
      <c r="J108" s="216">
        <v>385.808821035301</v>
      </c>
      <c r="K108" s="216">
        <v>393.269724403553</v>
      </c>
      <c r="L108" s="216">
        <v>348.37344552579</v>
      </c>
      <c r="M108" s="216">
        <v>401.262861641766</v>
      </c>
      <c r="N108" s="216">
        <v>448.938997393021</v>
      </c>
      <c r="O108" s="216">
        <v>461.62001008691</v>
      </c>
      <c r="P108" s="216">
        <v>525.35355994041</v>
      </c>
      <c r="Q108" s="216">
        <v>565.297423180281</v>
      </c>
      <c r="R108" s="216">
        <v>658.737854156287</v>
      </c>
      <c r="S108" s="216">
        <v>697.515704638392</v>
      </c>
      <c r="T108" s="216">
        <v>768.817319650854</v>
      </c>
      <c r="U108" s="216">
        <v>839.095651418465</v>
      </c>
      <c r="V108" s="216">
        <v>899.595150525241</v>
      </c>
      <c r="W108" s="216">
        <v>918.739696780214</v>
      </c>
      <c r="X108" s="216">
        <v>974.539329674578</v>
      </c>
      <c r="Y108" s="216">
        <v>987.005690096056</v>
      </c>
      <c r="Z108" s="216">
        <v>939.641961312913</v>
      </c>
      <c r="AA108" s="216">
        <v>947.733055673324</v>
      </c>
      <c r="AB108" s="216">
        <v>1080.08041895607</v>
      </c>
      <c r="AC108" s="216">
        <v>1152.34638578862</v>
      </c>
      <c r="AD108" s="216">
        <v>1251.33554004615</v>
      </c>
      <c r="AE108" s="216">
        <v>1397.85324005722</v>
      </c>
      <c r="AF108" s="216">
        <v>1415.74696685298</v>
      </c>
      <c r="AG108" s="216">
        <v>1385.0801797694</v>
      </c>
      <c r="AH108" s="216">
        <v>1498.09814778783</v>
      </c>
      <c r="AI108" s="216">
        <v>1361.01047851604</v>
      </c>
      <c r="AJ108" s="216">
        <v>1298.91496661769</v>
      </c>
      <c r="AK108" s="216">
        <v>1340.41830993839</v>
      </c>
      <c r="AL108" s="216">
        <v>1364.17161922922</v>
      </c>
      <c r="AM108" s="216">
        <v>1333.17319638134</v>
      </c>
      <c r="AN108" s="216">
        <v>1403.54633248109</v>
      </c>
      <c r="AO108" s="216">
        <v>1512.26455518499</v>
      </c>
      <c r="AP108" s="216">
        <v>1529.38543292804</v>
      </c>
      <c r="AQ108" s="216">
        <v>1537.76913781237</v>
      </c>
      <c r="AR108" s="216">
        <v>1593.51185198298</v>
      </c>
      <c r="AS108" s="216">
        <v>1746.8304520868</v>
      </c>
      <c r="AT108" s="216">
        <v>1814.68550688525</v>
      </c>
      <c r="AU108" s="216">
        <v>1917.99587684824</v>
      </c>
      <c r="AV108" s="216">
        <v>1947.3670228363</v>
      </c>
      <c r="AW108" s="216">
        <v>2009.55151450115</v>
      </c>
      <c r="AX108" s="216">
        <v>2035.73030400859</v>
      </c>
      <c r="AY108" s="216">
        <v>2123.45214481611</v>
      </c>
      <c r="AZ108" s="216">
        <v>2063.762292817</v>
      </c>
      <c r="BA108" s="216">
        <v>2037.89381863777</v>
      </c>
      <c r="BB108" s="216">
        <v>2042.89761137468</v>
      </c>
      <c r="BC108" s="216">
        <v>1964.46222059553</v>
      </c>
      <c r="BD108" s="216">
        <v>1924.92436667335</v>
      </c>
      <c r="BE108" s="217">
        <v>1995.75852998218</v>
      </c>
      <c r="BF108" s="79">
        <v>0.0367984137637825</v>
      </c>
      <c r="BG108" s="79">
        <v>0.00591487406023261</v>
      </c>
      <c r="BH108" s="79">
        <v>0.239858792898131</v>
      </c>
    </row>
    <row r="109" spans="8:8">
      <c r="A109" s="218" t="s">
        <v>346</v>
      </c>
      <c r="B109" s="216">
        <v>178.752030290225</v>
      </c>
      <c r="C109" s="216">
        <v>181.285299805254</v>
      </c>
      <c r="D109" s="216">
        <v>184.050433560011</v>
      </c>
      <c r="E109" s="216">
        <v>186.689732279297</v>
      </c>
      <c r="F109" s="216">
        <v>190.590672770494</v>
      </c>
      <c r="G109" s="216">
        <v>220.097556666906</v>
      </c>
      <c r="H109" s="216">
        <v>227.776814395992</v>
      </c>
      <c r="I109" s="216">
        <v>236.436329370546</v>
      </c>
      <c r="J109" s="216">
        <v>255.57687509684</v>
      </c>
      <c r="K109" s="216">
        <v>269.350243159837</v>
      </c>
      <c r="L109" s="216">
        <v>241.832661027868</v>
      </c>
      <c r="M109" s="216">
        <v>278.366145063095</v>
      </c>
      <c r="N109" s="216">
        <v>311.186478721187</v>
      </c>
      <c r="O109" s="216">
        <v>336.847432283826</v>
      </c>
      <c r="P109" s="216">
        <v>382.085662785905</v>
      </c>
      <c r="Q109" s="216">
        <v>247.366011959621</v>
      </c>
      <c r="R109" s="216">
        <v>276.685045710382</v>
      </c>
      <c r="S109" s="216">
        <v>320.018842222785</v>
      </c>
      <c r="T109" s="216">
        <v>339.842791172811</v>
      </c>
      <c r="U109" s="216">
        <v>420.253628264017</v>
      </c>
      <c r="V109" s="216">
        <v>457.795960716161</v>
      </c>
      <c r="W109" s="216">
        <v>471.080087465497</v>
      </c>
      <c r="X109" s="216">
        <v>533.842048142783</v>
      </c>
      <c r="Y109" s="216">
        <v>578.415543142009</v>
      </c>
      <c r="Z109" s="216">
        <v>623.070776133362</v>
      </c>
      <c r="AA109" s="216">
        <v>630.466341409222</v>
      </c>
      <c r="AB109" s="216">
        <v>602.242565665117</v>
      </c>
      <c r="AC109" s="216">
        <v>660.434434564249</v>
      </c>
      <c r="AD109" s="216">
        <v>737.406019578666</v>
      </c>
      <c r="AE109" s="216">
        <v>825.686650823421</v>
      </c>
      <c r="AF109" s="216">
        <v>805.197842548507</v>
      </c>
      <c r="AG109" s="216">
        <v>889.186356205188</v>
      </c>
      <c r="AH109" s="216">
        <v>913.541412466604</v>
      </c>
      <c r="AI109" s="216">
        <v>914.538409103722</v>
      </c>
      <c r="AJ109" s="216">
        <v>977.00265139044</v>
      </c>
      <c r="AK109" s="216">
        <v>1000.04222459022</v>
      </c>
      <c r="AL109" s="216">
        <v>1095.27502290762</v>
      </c>
      <c r="AM109" s="216">
        <v>1155.29771676755</v>
      </c>
      <c r="AN109" s="216">
        <v>1236.75972967579</v>
      </c>
      <c r="AO109" s="216">
        <v>1325.54557214656</v>
      </c>
      <c r="AP109" s="216">
        <v>1400.26000993382</v>
      </c>
      <c r="AQ109" s="216">
        <v>1467.55633385015</v>
      </c>
      <c r="AR109" s="216">
        <v>1492.66959147531</v>
      </c>
      <c r="AS109" s="216">
        <v>1592.26346044772</v>
      </c>
      <c r="AT109" s="216">
        <v>1724.18156980991</v>
      </c>
      <c r="AU109" s="216">
        <v>1952.36833260843</v>
      </c>
      <c r="AV109" s="216">
        <v>2121.90242642438</v>
      </c>
      <c r="AW109" s="216">
        <v>2209.25015294437</v>
      </c>
      <c r="AX109" s="216">
        <v>2167.22220086024</v>
      </c>
      <c r="AY109" s="216">
        <v>2270.86404876902</v>
      </c>
      <c r="AZ109" s="216">
        <v>2359.95666854402</v>
      </c>
      <c r="BA109" s="216">
        <v>2551.9753473852</v>
      </c>
      <c r="BB109" s="216">
        <v>2553.22641818952</v>
      </c>
      <c r="BC109" s="216">
        <v>2551.33325434356</v>
      </c>
      <c r="BD109" s="216">
        <v>2507.93853744425</v>
      </c>
      <c r="BE109" s="217">
        <v>2422.57479919108</v>
      </c>
      <c r="BF109" s="79">
        <v>-0.0340374123921541</v>
      </c>
      <c r="BG109" s="79">
        <v>0.038181747166359</v>
      </c>
      <c r="BH109" s="79">
        <v>0.291155396963075</v>
      </c>
    </row>
    <row r="110" spans="8:8">
      <c r="A110" s="218" t="s">
        <v>347</v>
      </c>
      <c r="B110" s="216">
        <v>0.0</v>
      </c>
      <c r="C110" s="216">
        <v>0.0</v>
      </c>
      <c r="D110" s="216">
        <v>0.0</v>
      </c>
      <c r="E110" s="216">
        <v>0.0</v>
      </c>
      <c r="F110" s="216">
        <v>0.0</v>
      </c>
      <c r="G110" s="216">
        <v>0.0</v>
      </c>
      <c r="H110" s="216">
        <v>0.0</v>
      </c>
      <c r="I110" s="216">
        <v>0.0</v>
      </c>
      <c r="J110" s="216">
        <v>0.0</v>
      </c>
      <c r="K110" s="216">
        <v>0.0</v>
      </c>
      <c r="L110" s="216">
        <v>0.0</v>
      </c>
      <c r="M110" s="216">
        <v>0.0</v>
      </c>
      <c r="N110" s="216">
        <v>0.0</v>
      </c>
      <c r="O110" s="216">
        <v>0.0</v>
      </c>
      <c r="P110" s="216">
        <v>0.0</v>
      </c>
      <c r="Q110" s="216">
        <v>108.870248673512</v>
      </c>
      <c r="R110" s="216">
        <v>119.849798539447</v>
      </c>
      <c r="S110" s="216">
        <v>129.928276409801</v>
      </c>
      <c r="T110" s="216">
        <v>149.915246205568</v>
      </c>
      <c r="U110" s="216">
        <v>194.082996577839</v>
      </c>
      <c r="V110" s="216">
        <v>213.121282931765</v>
      </c>
      <c r="W110" s="216">
        <v>259.015649109332</v>
      </c>
      <c r="X110" s="216">
        <v>288.51865088251</v>
      </c>
      <c r="Y110" s="216">
        <v>313.845954148887</v>
      </c>
      <c r="Z110" s="216">
        <v>343.786974077404</v>
      </c>
      <c r="AA110" s="216">
        <v>329.657995121353</v>
      </c>
      <c r="AB110" s="216">
        <v>324.325855241254</v>
      </c>
      <c r="AC110" s="216">
        <v>350.66115567884</v>
      </c>
      <c r="AD110" s="216">
        <v>385.639762159627</v>
      </c>
      <c r="AE110" s="216">
        <v>432.719241435469</v>
      </c>
      <c r="AF110" s="216">
        <v>451.856669330306</v>
      </c>
      <c r="AG110" s="216">
        <v>518.096339544404</v>
      </c>
      <c r="AH110" s="216">
        <v>539.408950177065</v>
      </c>
      <c r="AI110" s="216">
        <v>550.268882281339</v>
      </c>
      <c r="AJ110" s="216">
        <v>587.082415201648</v>
      </c>
      <c r="AK110" s="216">
        <v>628.997688613342</v>
      </c>
      <c r="AL110" s="216">
        <v>724.424637799482</v>
      </c>
      <c r="AM110" s="216">
        <v>789.91948631825</v>
      </c>
      <c r="AN110" s="216">
        <v>838.772677354504</v>
      </c>
      <c r="AO110" s="216">
        <v>894.75546810724</v>
      </c>
      <c r="AP110" s="216">
        <v>1032.02430423131</v>
      </c>
      <c r="AQ110" s="216">
        <v>1027.93778147275</v>
      </c>
      <c r="AR110" s="216">
        <v>1036.30362659565</v>
      </c>
      <c r="AS110" s="216">
        <v>1162.04922676965</v>
      </c>
      <c r="AT110" s="216">
        <v>1302.85019753337</v>
      </c>
      <c r="AU110" s="216">
        <v>1578.23945764294</v>
      </c>
      <c r="AV110" s="216">
        <v>1736.39207327529</v>
      </c>
      <c r="AW110" s="216">
        <v>1844.43766418513</v>
      </c>
      <c r="AX110" s="216">
        <v>1806.22191582581</v>
      </c>
      <c r="AY110" s="216">
        <v>1892.27834857616</v>
      </c>
      <c r="AZ110" s="216">
        <v>1922.82785857822</v>
      </c>
      <c r="BA110" s="216">
        <v>2049.92955667137</v>
      </c>
      <c r="BB110" s="216">
        <v>2105.74401685195</v>
      </c>
      <c r="BC110" s="216">
        <v>2140.58566223191</v>
      </c>
      <c r="BD110" s="216">
        <v>2076.42506681806</v>
      </c>
      <c r="BE110" s="217">
        <v>2046.72968303644</v>
      </c>
      <c r="BF110" s="79">
        <v>-0.014301206557447</v>
      </c>
      <c r="BG110" s="79">
        <v>0.0477126268730141</v>
      </c>
      <c r="BH110" s="79">
        <v>0.245984723996784</v>
      </c>
    </row>
    <row r="111" spans="8:8">
      <c r="A111" s="220" t="s">
        <v>164</v>
      </c>
      <c r="B111" s="219">
        <v>863.34867414673</v>
      </c>
      <c r="C111" s="219">
        <v>887.263927728703</v>
      </c>
      <c r="D111" s="219">
        <v>915.450695654112</v>
      </c>
      <c r="E111" s="219">
        <v>943.120239912947</v>
      </c>
      <c r="F111" s="219">
        <v>976.446369442403</v>
      </c>
      <c r="G111" s="219">
        <v>1035.12186834628</v>
      </c>
      <c r="H111" s="219">
        <v>1088.94724073891</v>
      </c>
      <c r="I111" s="219">
        <v>1169.43964164985</v>
      </c>
      <c r="J111" s="219">
        <v>1264.25382322276</v>
      </c>
      <c r="K111" s="219">
        <v>1349.42363532899</v>
      </c>
      <c r="L111" s="219">
        <v>1304.81151615333</v>
      </c>
      <c r="M111" s="219">
        <v>1490.21037365829</v>
      </c>
      <c r="N111" s="219">
        <v>1693.76125471192</v>
      </c>
      <c r="O111" s="219">
        <v>1763.40318706925</v>
      </c>
      <c r="P111" s="219">
        <v>2005.7361772145</v>
      </c>
      <c r="Q111" s="219">
        <v>1911.08645250877</v>
      </c>
      <c r="R111" s="219">
        <v>2099.60275139182</v>
      </c>
      <c r="S111" s="219">
        <v>2297.79681826379</v>
      </c>
      <c r="T111" s="219">
        <v>2565.26511371798</v>
      </c>
      <c r="U111" s="219">
        <v>2800.62749816115</v>
      </c>
      <c r="V111" s="219">
        <v>2965.67690425095</v>
      </c>
      <c r="W111" s="219">
        <v>2955.3105108867</v>
      </c>
      <c r="X111" s="219">
        <v>3126.56280617646</v>
      </c>
      <c r="Y111" s="219">
        <v>3233.87688422586</v>
      </c>
      <c r="Z111" s="219">
        <v>3333.9728269562</v>
      </c>
      <c r="AA111" s="219">
        <v>3433.6688062681</v>
      </c>
      <c r="AB111" s="219">
        <v>3567.10791008739</v>
      </c>
      <c r="AC111" s="219">
        <v>3779.76491671137</v>
      </c>
      <c r="AD111" s="219">
        <v>4067.96203031117</v>
      </c>
      <c r="AE111" s="219">
        <v>4488.34579928479</v>
      </c>
      <c r="AF111" s="219">
        <v>4475.8722393813</v>
      </c>
      <c r="AG111" s="219">
        <v>4599.9897681447</v>
      </c>
      <c r="AH111" s="219">
        <v>4830.60137697952</v>
      </c>
      <c r="AI111" s="219">
        <v>4751.10124996941</v>
      </c>
      <c r="AJ111" s="219">
        <v>4763.15942122801</v>
      </c>
      <c r="AK111" s="219">
        <v>4995.65461380433</v>
      </c>
      <c r="AL111" s="219">
        <v>5249.1529257857</v>
      </c>
      <c r="AM111" s="219">
        <v>5393.81634146822</v>
      </c>
      <c r="AN111" s="219">
        <v>5609.79748776831</v>
      </c>
      <c r="AO111" s="219">
        <v>5962.21058383516</v>
      </c>
      <c r="AP111" s="219">
        <v>6275.02081177078</v>
      </c>
      <c r="AQ111" s="219">
        <v>6547.37506929666</v>
      </c>
      <c r="AR111" s="219">
        <v>6763.23430458171</v>
      </c>
      <c r="AS111" s="219">
        <v>7170.53303947906</v>
      </c>
      <c r="AT111" s="219">
        <v>7427.96233850544</v>
      </c>
      <c r="AU111" s="219">
        <v>7795.63469336243</v>
      </c>
      <c r="AV111" s="219">
        <v>8175.89941740956</v>
      </c>
      <c r="AW111" s="219">
        <v>8502.45311229608</v>
      </c>
      <c r="AX111" s="219">
        <v>8689.81744656139</v>
      </c>
      <c r="AY111" s="219">
        <v>8884.98461867397</v>
      </c>
      <c r="AZ111" s="219">
        <v>8872.88911838166</v>
      </c>
      <c r="BA111" s="219">
        <v>9001.75337148647</v>
      </c>
      <c r="BB111" s="219">
        <v>8999.5055682411</v>
      </c>
      <c r="BC111" s="219">
        <v>8879.09784622107</v>
      </c>
      <c r="BD111" s="219">
        <v>9010.52479561755</v>
      </c>
      <c r="BE111" s="219">
        <v>8320.55604828207</v>
      </c>
      <c r="BF111" s="82">
        <v>-0.0765736472609295</v>
      </c>
      <c r="BG111" s="82">
        <v>0.0195018995582068</v>
      </c>
      <c r="BH111" s="82">
        <v>1.0</v>
      </c>
    </row>
    <row r="112" spans="8:8">
      <c r="B112" s="216"/>
      <c r="C112" s="216"/>
      <c r="D112" s="216"/>
      <c r="E112" s="216"/>
      <c r="F112" s="216"/>
      <c r="G112" s="216"/>
      <c r="H112" s="216"/>
      <c r="I112" s="216"/>
      <c r="J112" s="216"/>
      <c r="K112" s="216"/>
      <c r="L112" s="216"/>
      <c r="M112" s="216"/>
      <c r="N112" s="216"/>
      <c r="O112" s="216"/>
      <c r="P112" s="216"/>
      <c r="Q112" s="216"/>
      <c r="R112" s="216"/>
      <c r="S112" s="216"/>
      <c r="T112" s="216"/>
      <c r="U112" s="216"/>
      <c r="V112" s="216"/>
      <c r="W112" s="216"/>
      <c r="X112" s="216"/>
      <c r="Y112" s="216"/>
      <c r="Z112" s="216"/>
      <c r="AA112" s="216"/>
      <c r="AB112" s="216"/>
      <c r="AC112" s="216"/>
      <c r="AD112" s="216"/>
      <c r="AE112" s="216"/>
      <c r="AF112" s="216"/>
      <c r="AG112" s="216"/>
      <c r="AH112" s="216"/>
      <c r="AI112" s="216"/>
      <c r="AJ112" s="216"/>
      <c r="AK112" s="216"/>
      <c r="AL112" s="216"/>
      <c r="AM112" s="216"/>
      <c r="AN112" s="216"/>
      <c r="AO112" s="216"/>
      <c r="AP112" s="216"/>
      <c r="AQ112" s="216"/>
      <c r="AR112" s="216"/>
      <c r="AS112" s="216"/>
      <c r="AT112" s="216"/>
      <c r="AU112" s="216"/>
      <c r="AV112" s="216"/>
      <c r="AW112" s="216"/>
      <c r="AX112" s="216"/>
      <c r="AY112" s="216"/>
      <c r="AZ112" s="216"/>
      <c r="BA112" s="216"/>
      <c r="BB112" s="216"/>
      <c r="BC112" s="216"/>
      <c r="BD112" s="216"/>
      <c r="BE112" s="217"/>
      <c r="BF112" s="79"/>
      <c r="BG112" s="79"/>
      <c r="BH112" s="79"/>
    </row>
    <row r="113" spans="8:8">
      <c r="A113" s="221" t="s">
        <v>359</v>
      </c>
      <c r="B113" s="216"/>
      <c r="C113" s="216"/>
      <c r="D113" s="216"/>
      <c r="E113" s="216"/>
      <c r="F113" s="216"/>
      <c r="G113" s="216"/>
      <c r="H113" s="216"/>
      <c r="I113" s="216"/>
      <c r="J113" s="216"/>
      <c r="K113" s="216"/>
      <c r="L113" s="216"/>
      <c r="M113" s="216"/>
      <c r="N113" s="216"/>
      <c r="O113" s="216"/>
      <c r="P113" s="216"/>
      <c r="Q113" s="216"/>
      <c r="R113" s="216"/>
      <c r="S113" s="216"/>
      <c r="T113" s="216"/>
      <c r="U113" s="216"/>
      <c r="V113" s="216"/>
      <c r="W113" s="216"/>
      <c r="X113" s="216"/>
      <c r="Y113" s="216"/>
      <c r="Z113" s="216"/>
      <c r="AA113" s="216"/>
      <c r="AB113" s="216"/>
      <c r="AC113" s="216"/>
      <c r="AD113" s="216"/>
      <c r="AE113" s="216"/>
      <c r="AF113" s="216"/>
      <c r="AG113" s="216"/>
      <c r="AH113" s="216"/>
      <c r="AI113" s="216"/>
      <c r="AJ113" s="216"/>
      <c r="AK113" s="216"/>
      <c r="AL113" s="216"/>
      <c r="AM113" s="216"/>
      <c r="AN113" s="216"/>
      <c r="AO113" s="216"/>
      <c r="AP113" s="216"/>
      <c r="AQ113" s="216"/>
      <c r="AR113" s="216"/>
      <c r="AS113" s="216"/>
      <c r="AT113" s="216"/>
      <c r="AU113" s="216"/>
      <c r="AV113" s="216"/>
      <c r="AW113" s="216"/>
      <c r="AX113" s="216"/>
      <c r="AY113" s="216"/>
      <c r="AZ113" s="216"/>
      <c r="BA113" s="216"/>
      <c r="BB113" s="216"/>
      <c r="BC113" s="216"/>
      <c r="BD113" s="216"/>
      <c r="BE113" s="217"/>
      <c r="BF113" s="79"/>
      <c r="BG113" s="79"/>
      <c r="BH113" s="79"/>
    </row>
    <row r="114" spans="8:8">
      <c r="A114" s="218" t="s">
        <v>339</v>
      </c>
      <c r="B114" s="216">
        <v>126.387353663943</v>
      </c>
      <c r="C114" s="216">
        <v>133.769531859013</v>
      </c>
      <c r="D114" s="216">
        <v>143.662249176956</v>
      </c>
      <c r="E114" s="216">
        <v>152.020485117546</v>
      </c>
      <c r="F114" s="216">
        <v>164.405359664037</v>
      </c>
      <c r="G114" s="216">
        <v>175.458299840425</v>
      </c>
      <c r="H114" s="216">
        <v>189.713376386967</v>
      </c>
      <c r="I114" s="216">
        <v>205.950981020838</v>
      </c>
      <c r="J114" s="216">
        <v>220.230297546445</v>
      </c>
      <c r="K114" s="216">
        <v>223.355235699058</v>
      </c>
      <c r="L114" s="216">
        <v>234.896918422604</v>
      </c>
      <c r="M114" s="216">
        <v>261.406375043959</v>
      </c>
      <c r="N114" s="216">
        <v>274.877834774811</v>
      </c>
      <c r="O114" s="216">
        <v>301.075847394732</v>
      </c>
      <c r="P114" s="216">
        <v>313.112511598544</v>
      </c>
      <c r="Q114" s="216">
        <v>335.94233726189</v>
      </c>
      <c r="R114" s="216">
        <v>358.644415272473</v>
      </c>
      <c r="S114" s="216">
        <v>384.540980269781</v>
      </c>
      <c r="T114" s="216">
        <v>388.243353767988</v>
      </c>
      <c r="U114" s="216">
        <v>391.687573674663</v>
      </c>
      <c r="V114" s="216">
        <v>409.748168776212</v>
      </c>
      <c r="W114" s="216">
        <v>407.478373806798</v>
      </c>
      <c r="X114" s="216">
        <v>442.249363022839</v>
      </c>
      <c r="Y114" s="216">
        <v>471.437258068313</v>
      </c>
      <c r="Z114" s="216">
        <v>488.339678331099</v>
      </c>
      <c r="AA114" s="216">
        <v>500.052015976125</v>
      </c>
      <c r="AB114" s="216">
        <v>505.820343951104</v>
      </c>
      <c r="AC114" s="216">
        <v>509.622342192249</v>
      </c>
      <c r="AD114" s="216">
        <v>524.910193838414</v>
      </c>
      <c r="AE114" s="216">
        <v>536.024146650195</v>
      </c>
      <c r="AF114" s="216">
        <v>554.370820224276</v>
      </c>
      <c r="AG114" s="216">
        <v>544.057571812682</v>
      </c>
      <c r="AH114" s="216">
        <v>558.045403476771</v>
      </c>
      <c r="AI114" s="216">
        <v>568.442553269483</v>
      </c>
      <c r="AJ114" s="216">
        <v>575.209972584775</v>
      </c>
      <c r="AK114" s="216">
        <v>579.081491689375</v>
      </c>
      <c r="AL114" s="216">
        <v>597.704895990306</v>
      </c>
      <c r="AM114" s="216">
        <v>595.459264703398</v>
      </c>
      <c r="AN114" s="216">
        <v>637.678037645656</v>
      </c>
      <c r="AO114" s="216">
        <v>678.192528935994</v>
      </c>
      <c r="AP114" s="216">
        <v>701.235489935287</v>
      </c>
      <c r="AQ114" s="216">
        <v>686.098198949963</v>
      </c>
      <c r="AR114" s="216">
        <v>703.462186830716</v>
      </c>
      <c r="AS114" s="216">
        <v>760.824205821665</v>
      </c>
      <c r="AT114" s="216">
        <v>801.264108119001</v>
      </c>
      <c r="AU114" s="216">
        <v>836.678631486143</v>
      </c>
      <c r="AV114" s="216">
        <v>817.217303851902</v>
      </c>
      <c r="AW114" s="216">
        <v>869.367974611182</v>
      </c>
      <c r="AX114" s="216">
        <v>883.590562992278</v>
      </c>
      <c r="AY114" s="216">
        <v>903.098638799491</v>
      </c>
      <c r="AZ114" s="216">
        <v>979.729409581767</v>
      </c>
      <c r="BA114" s="216">
        <v>1048.51832776169</v>
      </c>
      <c r="BB114" s="216">
        <v>1086.88235907586</v>
      </c>
      <c r="BC114" s="216">
        <v>1188.38824063747</v>
      </c>
      <c r="BD114" s="216">
        <v>1210.83803732631</v>
      </c>
      <c r="BE114" s="217">
        <v>1004.6747834826</v>
      </c>
      <c r="BF114" s="79">
        <v>-0.170264930146185</v>
      </c>
      <c r="BG114" s="79">
        <v>0.0421519287003067</v>
      </c>
      <c r="BH114" s="79">
        <v>0.282291759582696</v>
      </c>
    </row>
    <row r="115" spans="8:8">
      <c r="A115" s="218" t="s">
        <v>340</v>
      </c>
      <c r="B115" s="216">
        <v>0.0</v>
      </c>
      <c r="C115" s="216">
        <v>0.0</v>
      </c>
      <c r="D115" s="216">
        <v>0.0</v>
      </c>
      <c r="E115" s="216">
        <v>0.0</v>
      </c>
      <c r="F115" s="216">
        <v>0.0</v>
      </c>
      <c r="G115" s="216">
        <v>0.0</v>
      </c>
      <c r="H115" s="216">
        <v>0.0</v>
      </c>
      <c r="I115" s="216">
        <v>0.0</v>
      </c>
      <c r="J115" s="216">
        <v>0.0</v>
      </c>
      <c r="K115" s="216">
        <v>0.0</v>
      </c>
      <c r="L115" s="216">
        <v>0.0</v>
      </c>
      <c r="M115" s="216">
        <v>0.0</v>
      </c>
      <c r="N115" s="216">
        <v>0.0</v>
      </c>
      <c r="O115" s="216">
        <v>0.0</v>
      </c>
      <c r="P115" s="216">
        <v>0.0</v>
      </c>
      <c r="Q115" s="216">
        <v>334.434686988666</v>
      </c>
      <c r="R115" s="216">
        <v>356.498661847815</v>
      </c>
      <c r="S115" s="216">
        <v>381.883172050603</v>
      </c>
      <c r="T115" s="216">
        <v>385.561161987166</v>
      </c>
      <c r="U115" s="216">
        <v>389.547682964281</v>
      </c>
      <c r="V115" s="216">
        <v>407.919401652925</v>
      </c>
      <c r="W115" s="216">
        <v>406.259195724606</v>
      </c>
      <c r="X115" s="216">
        <v>426.546349324209</v>
      </c>
      <c r="Y115" s="216">
        <v>448.384799051919</v>
      </c>
      <c r="Z115" s="216">
        <v>461.859130385893</v>
      </c>
      <c r="AA115" s="216">
        <v>474.741878989824</v>
      </c>
      <c r="AB115" s="216">
        <v>484.460343951104</v>
      </c>
      <c r="AC115" s="216">
        <v>500.017150935419</v>
      </c>
      <c r="AD115" s="216">
        <v>505.866632194579</v>
      </c>
      <c r="AE115" s="216">
        <v>520.296749389921</v>
      </c>
      <c r="AF115" s="216">
        <v>537.131642142084</v>
      </c>
      <c r="AG115" s="216">
        <v>533.35811826077</v>
      </c>
      <c r="AH115" s="216">
        <v>541.00129388773</v>
      </c>
      <c r="AI115" s="216">
        <v>550.593786146195</v>
      </c>
      <c r="AJ115" s="216">
        <v>554.800931488885</v>
      </c>
      <c r="AK115" s="216">
        <v>553.816191142927</v>
      </c>
      <c r="AL115" s="216">
        <v>571.931471332772</v>
      </c>
      <c r="AM115" s="216">
        <v>582.779812648604</v>
      </c>
      <c r="AN115" s="216">
        <v>611.563243125108</v>
      </c>
      <c r="AO115" s="216">
        <v>656.079599669578</v>
      </c>
      <c r="AP115" s="216">
        <v>673.513551364002</v>
      </c>
      <c r="AQ115" s="216">
        <v>656.618384289241</v>
      </c>
      <c r="AR115" s="216">
        <v>679.244835102884</v>
      </c>
      <c r="AS115" s="216">
        <v>732.251626454886</v>
      </c>
      <c r="AT115" s="216">
        <v>771.712761026607</v>
      </c>
      <c r="AU115" s="216">
        <v>809.541256996489</v>
      </c>
      <c r="AV115" s="216">
        <v>810.098833471838</v>
      </c>
      <c r="AW115" s="216">
        <v>866.402833385161</v>
      </c>
      <c r="AX115" s="216">
        <v>879.8557155974</v>
      </c>
      <c r="AY115" s="216">
        <v>897.570661501472</v>
      </c>
      <c r="AZ115" s="216">
        <v>975.188206238083</v>
      </c>
      <c r="BA115" s="216">
        <v>1042.96166123676</v>
      </c>
      <c r="BB115" s="216">
        <v>1080.12688585708</v>
      </c>
      <c r="BC115" s="216">
        <v>1181.71857502365</v>
      </c>
      <c r="BD115" s="216">
        <v>1204.06793260493</v>
      </c>
      <c r="BE115" s="217">
        <v>998.604302230154</v>
      </c>
      <c r="BF115" s="79">
        <v>-0.170641227800382</v>
      </c>
      <c r="BG115" s="79">
        <v>0.0454891517664544</v>
      </c>
      <c r="BH115" s="79">
        <v>0.280586086401245</v>
      </c>
    </row>
    <row r="116" spans="8:8">
      <c r="A116" s="218" t="s">
        <v>341</v>
      </c>
      <c r="B116" s="216">
        <v>0.0</v>
      </c>
      <c r="C116" s="216">
        <v>0.0</v>
      </c>
      <c r="D116" s="216">
        <v>0.0</v>
      </c>
      <c r="E116" s="216">
        <v>0.0</v>
      </c>
      <c r="F116" s="216">
        <v>0.0</v>
      </c>
      <c r="G116" s="216">
        <v>0.0</v>
      </c>
      <c r="H116" s="216">
        <v>0.0</v>
      </c>
      <c r="I116" s="216">
        <v>0.0</v>
      </c>
      <c r="J116" s="216">
        <v>0.0</v>
      </c>
      <c r="K116" s="216">
        <v>0.0</v>
      </c>
      <c r="L116" s="216">
        <v>0.0</v>
      </c>
      <c r="M116" s="216">
        <v>0.0</v>
      </c>
      <c r="N116" s="216">
        <v>0.0</v>
      </c>
      <c r="O116" s="216">
        <v>0.0</v>
      </c>
      <c r="P116" s="216">
        <v>0.0</v>
      </c>
      <c r="Q116" s="216">
        <v>1.50765027322404</v>
      </c>
      <c r="R116" s="216">
        <v>2.14575342465753</v>
      </c>
      <c r="S116" s="216">
        <v>2.65780821917808</v>
      </c>
      <c r="T116" s="216">
        <v>2.68219178082192</v>
      </c>
      <c r="U116" s="216">
        <v>2.13989071038251</v>
      </c>
      <c r="V116" s="216">
        <v>1.82876712328767</v>
      </c>
      <c r="W116" s="216">
        <v>1.21917808219178</v>
      </c>
      <c r="X116" s="216">
        <v>15.7030136986301</v>
      </c>
      <c r="Y116" s="216">
        <v>23.0524590163934</v>
      </c>
      <c r="Z116" s="216">
        <v>26.4805479452055</v>
      </c>
      <c r="AA116" s="216">
        <v>25.3101369863014</v>
      </c>
      <c r="AB116" s="216">
        <v>21.36</v>
      </c>
      <c r="AC116" s="216">
        <v>9.6051912568306</v>
      </c>
      <c r="AD116" s="216">
        <v>19.0435616438356</v>
      </c>
      <c r="AE116" s="216">
        <v>15.727397260274</v>
      </c>
      <c r="AF116" s="216">
        <v>17.2391780821918</v>
      </c>
      <c r="AG116" s="216">
        <v>10.6994535519126</v>
      </c>
      <c r="AH116" s="216">
        <v>17.0441095890411</v>
      </c>
      <c r="AI116" s="216">
        <v>17.8487671232877</v>
      </c>
      <c r="AJ116" s="216">
        <v>20.4090410958904</v>
      </c>
      <c r="AK116" s="216">
        <v>25.2653005464481</v>
      </c>
      <c r="AL116" s="216">
        <v>25.7734246575342</v>
      </c>
      <c r="AM116" s="216">
        <v>12.6794520547945</v>
      </c>
      <c r="AN116" s="216">
        <v>26.1147945205479</v>
      </c>
      <c r="AO116" s="216">
        <v>22.1129292664166</v>
      </c>
      <c r="AP116" s="216">
        <v>27.7219385712855</v>
      </c>
      <c r="AQ116" s="216">
        <v>29.4798146607223</v>
      </c>
      <c r="AR116" s="216">
        <v>24.2173517278323</v>
      </c>
      <c r="AS116" s="216">
        <v>28.5725793667795</v>
      </c>
      <c r="AT116" s="216">
        <v>29.5513470923937</v>
      </c>
      <c r="AU116" s="216">
        <v>27.137374489654</v>
      </c>
      <c r="AV116" s="216">
        <v>7.11847038006493</v>
      </c>
      <c r="AW116" s="216">
        <v>2.96514122602104</v>
      </c>
      <c r="AX116" s="216">
        <v>3.73484739487758</v>
      </c>
      <c r="AY116" s="216">
        <v>5.5279772980183</v>
      </c>
      <c r="AZ116" s="216">
        <v>4.54120334368346</v>
      </c>
      <c r="BA116" s="216">
        <v>5.55666652492805</v>
      </c>
      <c r="BB116" s="216">
        <v>6.75547321878397</v>
      </c>
      <c r="BC116" s="216">
        <v>6.66966561381874</v>
      </c>
      <c r="BD116" s="216">
        <v>6.77010472137966</v>
      </c>
      <c r="BE116" s="217">
        <v>6.07048125244398</v>
      </c>
      <c r="BF116" s="79">
        <v>-0.103340125113029</v>
      </c>
      <c r="BG116" s="79">
        <v>-0.137017854893356</v>
      </c>
      <c r="BH116" s="79">
        <v>0.00170567318145082</v>
      </c>
    </row>
    <row r="117" spans="8:8">
      <c r="A117" s="218" t="s">
        <v>342</v>
      </c>
      <c r="B117" s="216">
        <v>229.010072733915</v>
      </c>
      <c r="C117" s="216">
        <v>248.891731383405</v>
      </c>
      <c r="D117" s="216">
        <v>254.091878470301</v>
      </c>
      <c r="E117" s="216">
        <v>264.197826517529</v>
      </c>
      <c r="F117" s="216">
        <v>278.116224102709</v>
      </c>
      <c r="G117" s="216">
        <v>296.610802614285</v>
      </c>
      <c r="H117" s="216">
        <v>339.018329163806</v>
      </c>
      <c r="I117" s="216">
        <v>371.712368996255</v>
      </c>
      <c r="J117" s="216">
        <v>396.614623707751</v>
      </c>
      <c r="K117" s="216">
        <v>410.883467949316</v>
      </c>
      <c r="L117" s="216">
        <v>435.668652043063</v>
      </c>
      <c r="M117" s="216">
        <v>480.010709429576</v>
      </c>
      <c r="N117" s="216">
        <v>513.653164541358</v>
      </c>
      <c r="O117" s="216">
        <v>548.03905760847</v>
      </c>
      <c r="P117" s="216">
        <v>578.268905033456</v>
      </c>
      <c r="Q117" s="216">
        <v>608.64688936115</v>
      </c>
      <c r="R117" s="216">
        <v>646.68771898641</v>
      </c>
      <c r="S117" s="216">
        <v>669.006764852931</v>
      </c>
      <c r="T117" s="216">
        <v>688.695596624408</v>
      </c>
      <c r="U117" s="216">
        <v>700.309702439929</v>
      </c>
      <c r="V117" s="216">
        <v>713.624307227871</v>
      </c>
      <c r="W117" s="216">
        <v>690.335595909188</v>
      </c>
      <c r="X117" s="216">
        <v>716.028555112932</v>
      </c>
      <c r="Y117" s="216">
        <v>746.097142818605</v>
      </c>
      <c r="Z117" s="216">
        <v>771.108319554045</v>
      </c>
      <c r="AA117" s="216">
        <v>786.968572406238</v>
      </c>
      <c r="AB117" s="216">
        <v>783.527635336129</v>
      </c>
      <c r="AC117" s="216">
        <v>792.328927217512</v>
      </c>
      <c r="AD117" s="216">
        <v>814.970498538272</v>
      </c>
      <c r="AE117" s="216">
        <v>845.102998858078</v>
      </c>
      <c r="AF117" s="216">
        <v>880.260625396281</v>
      </c>
      <c r="AG117" s="216">
        <v>908.731563852674</v>
      </c>
      <c r="AH117" s="216">
        <v>939.027248832085</v>
      </c>
      <c r="AI117" s="216">
        <v>981.752680518908</v>
      </c>
      <c r="AJ117" s="216">
        <v>1041.84628249755</v>
      </c>
      <c r="AK117" s="216">
        <v>1076.03877259535</v>
      </c>
      <c r="AL117" s="216">
        <v>1104.38824586948</v>
      </c>
      <c r="AM117" s="216">
        <v>1137.75785402714</v>
      </c>
      <c r="AN117" s="216">
        <v>1167.27972477968</v>
      </c>
      <c r="AO117" s="216">
        <v>1192.92279700772</v>
      </c>
      <c r="AP117" s="216">
        <v>1252.01372925583</v>
      </c>
      <c r="AQ117" s="216">
        <v>1302.08271662308</v>
      </c>
      <c r="AR117" s="216">
        <v>1384.27207338261</v>
      </c>
      <c r="AS117" s="216">
        <v>1465.0777074398</v>
      </c>
      <c r="AT117" s="216">
        <v>1520.54950169375</v>
      </c>
      <c r="AU117" s="216">
        <v>1632.31602918697</v>
      </c>
      <c r="AV117" s="216">
        <v>1626.48863054697</v>
      </c>
      <c r="AW117" s="216">
        <v>1687.2190073029</v>
      </c>
      <c r="AX117" s="216">
        <v>1798.7250791721</v>
      </c>
      <c r="AY117" s="216">
        <v>1839.12325095983</v>
      </c>
      <c r="AZ117" s="216">
        <v>1895.20098596689</v>
      </c>
      <c r="BA117" s="216">
        <v>1859.67157945226</v>
      </c>
      <c r="BB117" s="216">
        <v>1896.99573948605</v>
      </c>
      <c r="BC117" s="216">
        <v>1905.44639128864</v>
      </c>
      <c r="BD117" s="216">
        <v>1940.65019104175</v>
      </c>
      <c r="BE117" s="217">
        <v>1682.81800640242</v>
      </c>
      <c r="BF117" s="79">
        <v>-0.13285866037553</v>
      </c>
      <c r="BG117" s="79">
        <v>0.0246951239675657</v>
      </c>
      <c r="BH117" s="79">
        <v>0.472835253651027</v>
      </c>
    </row>
    <row r="118" spans="8:8">
      <c r="A118" s="218" t="s">
        <v>343</v>
      </c>
      <c r="B118" s="216">
        <v>0.0</v>
      </c>
      <c r="C118" s="216">
        <v>0.0</v>
      </c>
      <c r="D118" s="216">
        <v>0.0</v>
      </c>
      <c r="E118" s="216">
        <v>0.0</v>
      </c>
      <c r="F118" s="216">
        <v>0.0</v>
      </c>
      <c r="G118" s="216">
        <v>0.0</v>
      </c>
      <c r="H118" s="216">
        <v>0.0</v>
      </c>
      <c r="I118" s="216">
        <v>0.0</v>
      </c>
      <c r="J118" s="216">
        <v>0.0</v>
      </c>
      <c r="K118" s="216">
        <v>0.0</v>
      </c>
      <c r="L118" s="216">
        <v>0.0</v>
      </c>
      <c r="M118" s="216">
        <v>0.0</v>
      </c>
      <c r="N118" s="216">
        <v>0.0</v>
      </c>
      <c r="O118" s="216">
        <v>0.0</v>
      </c>
      <c r="P118" s="216">
        <v>0.0</v>
      </c>
      <c r="Q118" s="216">
        <v>449.75909710116</v>
      </c>
      <c r="R118" s="216">
        <v>482.86388677811</v>
      </c>
      <c r="S118" s="216">
        <v>498.327619932207</v>
      </c>
      <c r="T118" s="216">
        <v>514.712447803537</v>
      </c>
      <c r="U118" s="216">
        <v>519.966710237411</v>
      </c>
      <c r="V118" s="216">
        <v>517.790970857089</v>
      </c>
      <c r="W118" s="216">
        <v>495.526316858356</v>
      </c>
      <c r="X118" s="216">
        <v>514.91836158317</v>
      </c>
      <c r="Y118" s="216">
        <v>537.487183977523</v>
      </c>
      <c r="Z118" s="216">
        <v>547.380328097579</v>
      </c>
      <c r="AA118" s="216">
        <v>566.331921933029</v>
      </c>
      <c r="AB118" s="216">
        <v>574.838559941274</v>
      </c>
      <c r="AC118" s="216">
        <v>581.930338918787</v>
      </c>
      <c r="AD118" s="216">
        <v>600.93388459516</v>
      </c>
      <c r="AE118" s="216">
        <v>624.529771982707</v>
      </c>
      <c r="AF118" s="216">
        <v>654.121336967692</v>
      </c>
      <c r="AG118" s="216">
        <v>670.163476764021</v>
      </c>
      <c r="AH118" s="216">
        <v>699.040399470824</v>
      </c>
      <c r="AI118" s="216">
        <v>735.611253142946</v>
      </c>
      <c r="AJ118" s="216">
        <v>783.586714157232</v>
      </c>
      <c r="AK118" s="216">
        <v>812.324709632871</v>
      </c>
      <c r="AL118" s="216">
        <v>848.634797538431</v>
      </c>
      <c r="AM118" s="216">
        <v>886.188805262488</v>
      </c>
      <c r="AN118" s="216">
        <v>909.870880324394</v>
      </c>
      <c r="AO118" s="216">
        <v>933.419933363644</v>
      </c>
      <c r="AP118" s="216">
        <v>982.928853096443</v>
      </c>
      <c r="AQ118" s="216">
        <v>1029.79371465456</v>
      </c>
      <c r="AR118" s="216">
        <v>1107.72149370016</v>
      </c>
      <c r="AS118" s="216">
        <v>1166.66437306238</v>
      </c>
      <c r="AT118" s="216">
        <v>1226.27010818806</v>
      </c>
      <c r="AU118" s="216">
        <v>1311.84109858174</v>
      </c>
      <c r="AV118" s="216">
        <v>1322.65095491763</v>
      </c>
      <c r="AW118" s="216">
        <v>1379.65281136766</v>
      </c>
      <c r="AX118" s="216">
        <v>1480.13254096717</v>
      </c>
      <c r="AY118" s="216">
        <v>1538.50333313515</v>
      </c>
      <c r="AZ118" s="216">
        <v>1633.70970778791</v>
      </c>
      <c r="BA118" s="216">
        <v>1605.39339013151</v>
      </c>
      <c r="BB118" s="216">
        <v>1635.93496083929</v>
      </c>
      <c r="BC118" s="216">
        <v>1642.93422994373</v>
      </c>
      <c r="BD118" s="216">
        <v>1679.01768082929</v>
      </c>
      <c r="BE118" s="217">
        <v>1522.26325253271</v>
      </c>
      <c r="BF118" s="79">
        <v>-0.0933607966648429</v>
      </c>
      <c r="BG118" s="79">
        <v>0.0319220981004584</v>
      </c>
      <c r="BH118" s="79">
        <v>0.427722860342875</v>
      </c>
    </row>
    <row r="119" spans="8:8">
      <c r="A119" s="218" t="s">
        <v>344</v>
      </c>
      <c r="B119" s="216">
        <v>0.0</v>
      </c>
      <c r="C119" s="216">
        <v>0.0</v>
      </c>
      <c r="D119" s="216">
        <v>0.0</v>
      </c>
      <c r="E119" s="216">
        <v>0.0</v>
      </c>
      <c r="F119" s="216">
        <v>0.0</v>
      </c>
      <c r="G119" s="216">
        <v>0.0</v>
      </c>
      <c r="H119" s="216">
        <v>0.0</v>
      </c>
      <c r="I119" s="216">
        <v>0.0</v>
      </c>
      <c r="J119" s="216">
        <v>0.0</v>
      </c>
      <c r="K119" s="216">
        <v>0.0</v>
      </c>
      <c r="L119" s="216">
        <v>0.0</v>
      </c>
      <c r="M119" s="216">
        <v>0.0</v>
      </c>
      <c r="N119" s="216">
        <v>0.0</v>
      </c>
      <c r="O119" s="216">
        <v>0.0</v>
      </c>
      <c r="P119" s="216">
        <v>0.0</v>
      </c>
      <c r="Q119" s="216">
        <v>158.88779225999</v>
      </c>
      <c r="R119" s="216">
        <v>163.8238322083</v>
      </c>
      <c r="S119" s="216">
        <v>170.679144920724</v>
      </c>
      <c r="T119" s="216">
        <v>173.983148820871</v>
      </c>
      <c r="U119" s="216">
        <v>180.342992202519</v>
      </c>
      <c r="V119" s="216">
        <v>195.833336370782</v>
      </c>
      <c r="W119" s="216">
        <v>194.809279050831</v>
      </c>
      <c r="X119" s="216">
        <v>201.110193529763</v>
      </c>
      <c r="Y119" s="216">
        <v>208.609958841082</v>
      </c>
      <c r="Z119" s="216">
        <v>223.727991456465</v>
      </c>
      <c r="AA119" s="216">
        <v>220.636650473209</v>
      </c>
      <c r="AB119" s="216">
        <v>208.689075394855</v>
      </c>
      <c r="AC119" s="216">
        <v>210.398588298724</v>
      </c>
      <c r="AD119" s="216">
        <v>214.036613943112</v>
      </c>
      <c r="AE119" s="216">
        <v>220.573226875372</v>
      </c>
      <c r="AF119" s="216">
        <v>226.139288428589</v>
      </c>
      <c r="AG119" s="216">
        <v>238.568087088652</v>
      </c>
      <c r="AH119" s="216">
        <v>239.986849361261</v>
      </c>
      <c r="AI119" s="216">
        <v>246.141427375962</v>
      </c>
      <c r="AJ119" s="216">
        <v>258.259568340318</v>
      </c>
      <c r="AK119" s="216">
        <v>263.714062962474</v>
      </c>
      <c r="AL119" s="216">
        <v>255.753448331049</v>
      </c>
      <c r="AM119" s="216">
        <v>251.569048764651</v>
      </c>
      <c r="AN119" s="216">
        <v>257.408844455281</v>
      </c>
      <c r="AO119" s="216">
        <v>259.502863644073</v>
      </c>
      <c r="AP119" s="216">
        <v>269.084876159391</v>
      </c>
      <c r="AQ119" s="216">
        <v>272.28900196852</v>
      </c>
      <c r="AR119" s="216">
        <v>276.550579682452</v>
      </c>
      <c r="AS119" s="216">
        <v>298.413334377424</v>
      </c>
      <c r="AT119" s="216">
        <v>294.279393505689</v>
      </c>
      <c r="AU119" s="216">
        <v>320.47493060523</v>
      </c>
      <c r="AV119" s="216">
        <v>303.837675629343</v>
      </c>
      <c r="AW119" s="216">
        <v>307.566195935232</v>
      </c>
      <c r="AX119" s="216">
        <v>318.592538204931</v>
      </c>
      <c r="AY119" s="216">
        <v>300.619917824682</v>
      </c>
      <c r="AZ119" s="216">
        <v>261.491278178977</v>
      </c>
      <c r="BA119" s="216">
        <v>254.278189320751</v>
      </c>
      <c r="BB119" s="216">
        <v>261.06077864676</v>
      </c>
      <c r="BC119" s="216">
        <v>262.512161344908</v>
      </c>
      <c r="BD119" s="216">
        <v>261.632510212461</v>
      </c>
      <c r="BE119" s="217">
        <v>160.554753869717</v>
      </c>
      <c r="BF119" s="79">
        <v>-0.386334849062386</v>
      </c>
      <c r="BG119" s="79">
        <v>-0.011690009397248</v>
      </c>
      <c r="BH119" s="79">
        <v>0.0451123933081517</v>
      </c>
    </row>
    <row r="120" spans="8:8">
      <c r="A120" s="218" t="s">
        <v>345</v>
      </c>
      <c r="B120" s="216">
        <v>141.348090551012</v>
      </c>
      <c r="C120" s="216">
        <v>161.917888833364</v>
      </c>
      <c r="D120" s="216">
        <v>142.674420832856</v>
      </c>
      <c r="E120" s="216">
        <v>151.645638669606</v>
      </c>
      <c r="F120" s="216">
        <v>135.38318311728</v>
      </c>
      <c r="G120" s="216">
        <v>165.411386574191</v>
      </c>
      <c r="H120" s="216">
        <v>188.920380096786</v>
      </c>
      <c r="I120" s="216">
        <v>197.01277505378</v>
      </c>
      <c r="J120" s="216">
        <v>214.872165531292</v>
      </c>
      <c r="K120" s="216">
        <v>220.61405636219</v>
      </c>
      <c r="L120" s="216">
        <v>221.509043124102</v>
      </c>
      <c r="M120" s="216">
        <v>249.680640572167</v>
      </c>
      <c r="N120" s="216">
        <v>255.990551904026</v>
      </c>
      <c r="O120" s="216">
        <v>257.662960203626</v>
      </c>
      <c r="P120" s="216">
        <v>283.130935136289</v>
      </c>
      <c r="Q120" s="216">
        <v>300.821106698729</v>
      </c>
      <c r="R120" s="216">
        <v>320.378325585222</v>
      </c>
      <c r="S120" s="216">
        <v>336.161069834459</v>
      </c>
      <c r="T120" s="216">
        <v>350.995561045684</v>
      </c>
      <c r="U120" s="216">
        <v>355.107732660157</v>
      </c>
      <c r="V120" s="216">
        <v>349.481386423033</v>
      </c>
      <c r="W120" s="216">
        <v>350.900497840711</v>
      </c>
      <c r="X120" s="216">
        <v>357.969405261392</v>
      </c>
      <c r="Y120" s="216">
        <v>377.474616332121</v>
      </c>
      <c r="Z120" s="216">
        <v>392.853036669423</v>
      </c>
      <c r="AA120" s="216">
        <v>383.395784371329</v>
      </c>
      <c r="AB120" s="216">
        <v>388.084813127604</v>
      </c>
      <c r="AC120" s="216">
        <v>391.398265256739</v>
      </c>
      <c r="AD120" s="216">
        <v>374.658082606978</v>
      </c>
      <c r="AE120" s="216">
        <v>393.189780915187</v>
      </c>
      <c r="AF120" s="216">
        <v>408.275125985953</v>
      </c>
      <c r="AG120" s="216">
        <v>420.277190966244</v>
      </c>
      <c r="AH120" s="216">
        <v>440.792758679743</v>
      </c>
      <c r="AI120" s="216">
        <v>447.632360403741</v>
      </c>
      <c r="AJ120" s="216">
        <v>447.624320618944</v>
      </c>
      <c r="AK120" s="216">
        <v>412.132270228592</v>
      </c>
      <c r="AL120" s="216">
        <v>380.972998183982</v>
      </c>
      <c r="AM120" s="216">
        <v>381.010131087093</v>
      </c>
      <c r="AN120" s="216">
        <v>389.917915778239</v>
      </c>
      <c r="AO120" s="216">
        <v>371.500228481887</v>
      </c>
      <c r="AP120" s="216">
        <v>437.789769954262</v>
      </c>
      <c r="AQ120" s="216">
        <v>405.711424515253</v>
      </c>
      <c r="AR120" s="216">
        <v>407.734675137185</v>
      </c>
      <c r="AS120" s="216">
        <v>407.141142565821</v>
      </c>
      <c r="AT120" s="216">
        <v>428.402331493925</v>
      </c>
      <c r="AU120" s="216">
        <v>442.037019009381</v>
      </c>
      <c r="AV120" s="216">
        <v>379.438007318938</v>
      </c>
      <c r="AW120" s="216">
        <v>429.488026220989</v>
      </c>
      <c r="AX120" s="216">
        <v>428.1112834926</v>
      </c>
      <c r="AY120" s="216">
        <v>427.407210551827</v>
      </c>
      <c r="AZ120" s="216">
        <v>418.195539838155</v>
      </c>
      <c r="BA120" s="216">
        <v>409.544327646155</v>
      </c>
      <c r="BB120" s="216">
        <v>378.788637303916</v>
      </c>
      <c r="BC120" s="216">
        <v>337.760114382011</v>
      </c>
      <c r="BD120" s="216">
        <v>321.48269168231</v>
      </c>
      <c r="BE120" s="217">
        <v>274.630089424025</v>
      </c>
      <c r="BF120" s="79">
        <v>-0.145739112774957</v>
      </c>
      <c r="BG120" s="79">
        <v>-0.0283036373994109</v>
      </c>
      <c r="BH120" s="79">
        <v>0.077165081131156</v>
      </c>
    </row>
    <row r="121" spans="8:8">
      <c r="A121" s="218" t="s">
        <v>346</v>
      </c>
      <c r="B121" s="216">
        <v>55.486415158216</v>
      </c>
      <c r="C121" s="216">
        <v>58.6581714210002</v>
      </c>
      <c r="D121" s="216">
        <v>60.6490162460404</v>
      </c>
      <c r="E121" s="216">
        <v>64.7549567860111</v>
      </c>
      <c r="F121" s="216">
        <v>68.7632414796088</v>
      </c>
      <c r="G121" s="216">
        <v>74.8826478401055</v>
      </c>
      <c r="H121" s="216">
        <v>86.3234655143931</v>
      </c>
      <c r="I121" s="216">
        <v>96.0644628053705</v>
      </c>
      <c r="J121" s="216">
        <v>106.724759419084</v>
      </c>
      <c r="K121" s="216">
        <v>116.550835282281</v>
      </c>
      <c r="L121" s="216">
        <v>126.101757367162</v>
      </c>
      <c r="M121" s="216">
        <v>136.433526437454</v>
      </c>
      <c r="N121" s="216">
        <v>153.352762966789</v>
      </c>
      <c r="O121" s="216">
        <v>158.116165997805</v>
      </c>
      <c r="P121" s="216">
        <v>175.121993550787</v>
      </c>
      <c r="Q121" s="216">
        <v>177.446174040562</v>
      </c>
      <c r="R121" s="216">
        <v>190.601703696431</v>
      </c>
      <c r="S121" s="216">
        <v>203.199850839742</v>
      </c>
      <c r="T121" s="216">
        <v>216.890121858035</v>
      </c>
      <c r="U121" s="216">
        <v>232.45750697094</v>
      </c>
      <c r="V121" s="216">
        <v>253.011582994217</v>
      </c>
      <c r="W121" s="216">
        <v>253.217985250977</v>
      </c>
      <c r="X121" s="216">
        <v>282.074522393479</v>
      </c>
      <c r="Y121" s="216">
        <v>274.440683286835</v>
      </c>
      <c r="Z121" s="216">
        <v>292.459697020868</v>
      </c>
      <c r="AA121" s="216">
        <v>308.271343631798</v>
      </c>
      <c r="AB121" s="216">
        <v>306.22178306545</v>
      </c>
      <c r="AC121" s="216">
        <v>326.445626063694</v>
      </c>
      <c r="AD121" s="216">
        <v>331.65832313509</v>
      </c>
      <c r="AE121" s="216">
        <v>342.857200359256</v>
      </c>
      <c r="AF121" s="216">
        <v>349.706947978879</v>
      </c>
      <c r="AG121" s="216">
        <v>364.96618013884</v>
      </c>
      <c r="AH121" s="216">
        <v>369.15238741497</v>
      </c>
      <c r="AI121" s="216">
        <v>369.736549642409</v>
      </c>
      <c r="AJ121" s="216">
        <v>388.022236772985</v>
      </c>
      <c r="AK121" s="216">
        <v>398.15854150951</v>
      </c>
      <c r="AL121" s="216">
        <v>421.499304921282</v>
      </c>
      <c r="AM121" s="216">
        <v>450.593538880419</v>
      </c>
      <c r="AN121" s="216">
        <v>446.269490410188</v>
      </c>
      <c r="AO121" s="216">
        <v>483.698290051188</v>
      </c>
      <c r="AP121" s="216">
        <v>501.712469518509</v>
      </c>
      <c r="AQ121" s="216">
        <v>519.390637632856</v>
      </c>
      <c r="AR121" s="216">
        <v>527.712702379236</v>
      </c>
      <c r="AS121" s="216">
        <v>543.604803643232</v>
      </c>
      <c r="AT121" s="216">
        <v>557.689470454308</v>
      </c>
      <c r="AU121" s="216">
        <v>555.880628362787</v>
      </c>
      <c r="AV121" s="216">
        <v>559.458835019212</v>
      </c>
      <c r="AW121" s="216">
        <v>567.08731098686</v>
      </c>
      <c r="AX121" s="216">
        <v>580.931178341892</v>
      </c>
      <c r="AY121" s="216">
        <v>579.135658470868</v>
      </c>
      <c r="AZ121" s="216">
        <v>584.360015359202</v>
      </c>
      <c r="BA121" s="216">
        <v>588.028348661846</v>
      </c>
      <c r="BB121" s="216">
        <v>593.191436634914</v>
      </c>
      <c r="BC121" s="216">
        <v>612.977806583247</v>
      </c>
      <c r="BD121" s="216">
        <v>624.683971352903</v>
      </c>
      <c r="BE121" s="217">
        <v>596.87149221558</v>
      </c>
      <c r="BF121" s="79">
        <v>-0.0445224792259172</v>
      </c>
      <c r="BG121" s="79">
        <v>0.0114089485496232</v>
      </c>
      <c r="BH121" s="79">
        <v>0.167707905635121</v>
      </c>
    </row>
    <row r="122" spans="8:8">
      <c r="A122" s="218" t="s">
        <v>347</v>
      </c>
      <c r="B122" s="216">
        <v>0.0</v>
      </c>
      <c r="C122" s="216">
        <v>0.0</v>
      </c>
      <c r="D122" s="216">
        <v>0.0</v>
      </c>
      <c r="E122" s="216">
        <v>0.0</v>
      </c>
      <c r="F122" s="216">
        <v>0.0</v>
      </c>
      <c r="G122" s="216">
        <v>0.0</v>
      </c>
      <c r="H122" s="216">
        <v>0.0</v>
      </c>
      <c r="I122" s="216">
        <v>0.0</v>
      </c>
      <c r="J122" s="216">
        <v>0.0</v>
      </c>
      <c r="K122" s="216">
        <v>0.0</v>
      </c>
      <c r="L122" s="216">
        <v>0.0</v>
      </c>
      <c r="M122" s="216">
        <v>0.0</v>
      </c>
      <c r="N122" s="216">
        <v>0.0</v>
      </c>
      <c r="O122" s="216">
        <v>0.0</v>
      </c>
      <c r="P122" s="216">
        <v>0.0</v>
      </c>
      <c r="Q122" s="216">
        <v>57.917889068165</v>
      </c>
      <c r="R122" s="216">
        <v>62.331545844899</v>
      </c>
      <c r="S122" s="216">
        <v>66.279309690217</v>
      </c>
      <c r="T122" s="216">
        <v>74.8600865108481</v>
      </c>
      <c r="U122" s="216">
        <v>83.0815072377165</v>
      </c>
      <c r="V122" s="216">
        <v>89.2210862288703</v>
      </c>
      <c r="W122" s="216">
        <v>94.7903241950049</v>
      </c>
      <c r="X122" s="216">
        <v>102.384674117272</v>
      </c>
      <c r="Y122" s="216">
        <v>106.369588373298</v>
      </c>
      <c r="Z122" s="216">
        <v>116.480197085007</v>
      </c>
      <c r="AA122" s="216">
        <v>138.277133931712</v>
      </c>
      <c r="AB122" s="216">
        <v>135.303477776799</v>
      </c>
      <c r="AC122" s="216">
        <v>147.321899062828</v>
      </c>
      <c r="AD122" s="216">
        <v>150.54406223809</v>
      </c>
      <c r="AE122" s="216">
        <v>165.160157961719</v>
      </c>
      <c r="AF122" s="216">
        <v>171.611701250582</v>
      </c>
      <c r="AG122" s="216">
        <v>172.770339963903</v>
      </c>
      <c r="AH122" s="216">
        <v>186.187271106614</v>
      </c>
      <c r="AI122" s="216">
        <v>200.013905663789</v>
      </c>
      <c r="AJ122" s="216">
        <v>200.620609608362</v>
      </c>
      <c r="AK122" s="216">
        <v>204.657039880118</v>
      </c>
      <c r="AL122" s="216">
        <v>218.575663629747</v>
      </c>
      <c r="AM122" s="216">
        <v>238.21125105424</v>
      </c>
      <c r="AN122" s="216">
        <v>250.585438661532</v>
      </c>
      <c r="AO122" s="216">
        <v>264.596672344105</v>
      </c>
      <c r="AP122" s="216">
        <v>285.501027396675</v>
      </c>
      <c r="AQ122" s="216">
        <v>297.894856108571</v>
      </c>
      <c r="AR122" s="216">
        <v>321.241051739123</v>
      </c>
      <c r="AS122" s="216">
        <v>341.473058706669</v>
      </c>
      <c r="AT122" s="216">
        <v>351.096398074677</v>
      </c>
      <c r="AU122" s="216">
        <v>363.430561053034</v>
      </c>
      <c r="AV122" s="216">
        <v>372.698943829848</v>
      </c>
      <c r="AW122" s="216">
        <v>381.16617753668</v>
      </c>
      <c r="AX122" s="216">
        <v>386.512228567205</v>
      </c>
      <c r="AY122" s="216">
        <v>387.591344923622</v>
      </c>
      <c r="AZ122" s="216">
        <v>386.480460233525</v>
      </c>
      <c r="BA122" s="216">
        <v>396.492079748994</v>
      </c>
      <c r="BB122" s="216">
        <v>413.954006347105</v>
      </c>
      <c r="BC122" s="216">
        <v>429.564434062968</v>
      </c>
      <c r="BD122" s="216">
        <v>438.781331942059</v>
      </c>
      <c r="BE122" s="217">
        <v>431.765502578767</v>
      </c>
      <c r="BF122" s="79">
        <v>-0.0159893524463306</v>
      </c>
      <c r="BG122" s="79">
        <v>0.0225444051296493</v>
      </c>
      <c r="BH122" s="79">
        <v>0.121316714078928</v>
      </c>
    </row>
    <row r="123" spans="8:8">
      <c r="A123" s="220" t="s">
        <v>174</v>
      </c>
      <c r="B123" s="219">
        <v>552.231932107086</v>
      </c>
      <c r="C123" s="219">
        <v>603.237323496782</v>
      </c>
      <c r="D123" s="219">
        <v>601.077564726153</v>
      </c>
      <c r="E123" s="219">
        <v>632.618907090692</v>
      </c>
      <c r="F123" s="219">
        <v>646.668008363635</v>
      </c>
      <c r="G123" s="219">
        <v>712.363136869006</v>
      </c>
      <c r="H123" s="219">
        <v>803.975551161952</v>
      </c>
      <c r="I123" s="219">
        <v>870.740587876242</v>
      </c>
      <c r="J123" s="219">
        <v>938.441846204573</v>
      </c>
      <c r="K123" s="219">
        <v>971.403595292845</v>
      </c>
      <c r="L123" s="219">
        <v>1018.17637095693</v>
      </c>
      <c r="M123" s="219">
        <v>1127.53125148316</v>
      </c>
      <c r="N123" s="219">
        <v>1197.87431418698</v>
      </c>
      <c r="O123" s="219">
        <v>1264.89403120463</v>
      </c>
      <c r="P123" s="219">
        <v>1349.63434531908</v>
      </c>
      <c r="Q123" s="219">
        <v>1422.85650736233</v>
      </c>
      <c r="R123" s="219">
        <v>1516.31216354054</v>
      </c>
      <c r="S123" s="219">
        <v>1592.90866579691</v>
      </c>
      <c r="T123" s="219">
        <v>1644.82463329611</v>
      </c>
      <c r="U123" s="219">
        <v>1679.56251574569</v>
      </c>
      <c r="V123" s="219">
        <v>1725.86544542133</v>
      </c>
      <c r="W123" s="219">
        <v>1701.93245280767</v>
      </c>
      <c r="X123" s="219">
        <v>1798.32184579064</v>
      </c>
      <c r="Y123" s="219">
        <v>1869.44970050587</v>
      </c>
      <c r="Z123" s="219">
        <v>1944.76073157543</v>
      </c>
      <c r="AA123" s="219">
        <v>1978.68771638549</v>
      </c>
      <c r="AB123" s="219">
        <v>1983.65457548029</v>
      </c>
      <c r="AC123" s="219">
        <v>2019.79516073019</v>
      </c>
      <c r="AD123" s="219">
        <v>2046.19709811875</v>
      </c>
      <c r="AE123" s="219">
        <v>2117.17412678272</v>
      </c>
      <c r="AF123" s="219">
        <v>2192.61351958539</v>
      </c>
      <c r="AG123" s="219">
        <v>2238.03250677044</v>
      </c>
      <c r="AH123" s="219">
        <v>2307.01779840357</v>
      </c>
      <c r="AI123" s="219">
        <v>2367.56414383454</v>
      </c>
      <c r="AJ123" s="219">
        <v>2452.70281247425</v>
      </c>
      <c r="AK123" s="219">
        <v>2465.41107602282</v>
      </c>
      <c r="AL123" s="219">
        <v>2504.56544496505</v>
      </c>
      <c r="AM123" s="219">
        <v>2564.82078869805</v>
      </c>
      <c r="AN123" s="219">
        <v>2641.14516861376</v>
      </c>
      <c r="AO123" s="219">
        <v>2726.31384447679</v>
      </c>
      <c r="AP123" s="219">
        <v>2892.75145866389</v>
      </c>
      <c r="AQ123" s="219">
        <v>2913.28297772115</v>
      </c>
      <c r="AR123" s="219">
        <v>3023.18163772975</v>
      </c>
      <c r="AS123" s="219">
        <v>3176.64785947052</v>
      </c>
      <c r="AT123" s="219">
        <v>3307.90541176098</v>
      </c>
      <c r="AU123" s="219">
        <v>3466.91230804528</v>
      </c>
      <c r="AV123" s="219">
        <v>3382.60277673702</v>
      </c>
      <c r="AW123" s="219">
        <v>3553.16231912193</v>
      </c>
      <c r="AX123" s="219">
        <v>3691.35810399887</v>
      </c>
      <c r="AY123" s="219">
        <v>3748.76475878202</v>
      </c>
      <c r="AZ123" s="219">
        <v>3877.48595074601</v>
      </c>
      <c r="BA123" s="219">
        <v>3905.76258352195</v>
      </c>
      <c r="BB123" s="219">
        <v>3955.85817250074</v>
      </c>
      <c r="BC123" s="219">
        <v>4044.57255289137</v>
      </c>
      <c r="BD123" s="219">
        <v>4097.65489140327</v>
      </c>
      <c r="BE123" s="219">
        <v>3558.99437152463</v>
      </c>
      <c r="BF123" s="82">
        <v>-0.131455804394052</v>
      </c>
      <c r="BG123" s="82">
        <v>0.0216408027047974</v>
      </c>
      <c r="BH123" s="82">
        <v>1.0</v>
      </c>
    </row>
    <row r="124" spans="8:8">
      <c r="B124" s="216"/>
      <c r="C124" s="216"/>
      <c r="D124" s="216"/>
      <c r="E124" s="216"/>
      <c r="F124" s="216"/>
      <c r="G124" s="216"/>
      <c r="H124" s="216"/>
      <c r="I124" s="216"/>
      <c r="J124" s="216"/>
      <c r="K124" s="216"/>
      <c r="L124" s="216"/>
      <c r="M124" s="216"/>
      <c r="N124" s="216"/>
      <c r="O124" s="216"/>
      <c r="P124" s="216"/>
      <c r="Q124" s="216"/>
      <c r="R124" s="216"/>
      <c r="S124" s="216"/>
      <c r="T124" s="216"/>
      <c r="U124" s="216"/>
      <c r="V124" s="216"/>
      <c r="W124" s="216"/>
      <c r="X124" s="216"/>
      <c r="Y124" s="216"/>
      <c r="Z124" s="216"/>
      <c r="AA124" s="216"/>
      <c r="AB124" s="216"/>
      <c r="AC124" s="216"/>
      <c r="AD124" s="216"/>
      <c r="AE124" s="216"/>
      <c r="AF124" s="216"/>
      <c r="AG124" s="216"/>
      <c r="AH124" s="216"/>
      <c r="AI124" s="216"/>
      <c r="AJ124" s="216"/>
      <c r="AK124" s="216"/>
      <c r="AL124" s="216"/>
      <c r="AM124" s="216"/>
      <c r="AN124" s="216"/>
      <c r="AO124" s="216"/>
      <c r="AP124" s="216"/>
      <c r="AQ124" s="216"/>
      <c r="AR124" s="216"/>
      <c r="AS124" s="216"/>
      <c r="AT124" s="216"/>
      <c r="AU124" s="216"/>
      <c r="AV124" s="216"/>
      <c r="AW124" s="216"/>
      <c r="AX124" s="216"/>
      <c r="AY124" s="216"/>
      <c r="AZ124" s="216"/>
      <c r="BA124" s="216"/>
      <c r="BB124" s="216"/>
      <c r="BC124" s="216"/>
      <c r="BD124" s="216"/>
      <c r="BE124" s="217"/>
      <c r="BF124" s="79"/>
      <c r="BG124" s="79"/>
      <c r="BH124" s="79"/>
    </row>
    <row r="125" spans="8:8">
      <c r="A125" s="221" t="s">
        <v>360</v>
      </c>
      <c r="B125" s="216"/>
      <c r="C125" s="216"/>
      <c r="D125" s="216"/>
      <c r="E125" s="216"/>
      <c r="F125" s="216"/>
      <c r="G125" s="216"/>
      <c r="H125" s="216"/>
      <c r="I125" s="216"/>
      <c r="J125" s="216"/>
      <c r="K125" s="216"/>
      <c r="L125" s="216"/>
      <c r="M125" s="216"/>
      <c r="N125" s="216"/>
      <c r="O125" s="216"/>
      <c r="P125" s="216"/>
      <c r="Q125" s="216"/>
      <c r="R125" s="216"/>
      <c r="S125" s="216"/>
      <c r="T125" s="216"/>
      <c r="U125" s="216"/>
      <c r="V125" s="216"/>
      <c r="W125" s="216"/>
      <c r="X125" s="216"/>
      <c r="Y125" s="216"/>
      <c r="Z125" s="216"/>
      <c r="AA125" s="216"/>
      <c r="AB125" s="216"/>
      <c r="AC125" s="216"/>
      <c r="AD125" s="216"/>
      <c r="AE125" s="216"/>
      <c r="AF125" s="216"/>
      <c r="AG125" s="216"/>
      <c r="AH125" s="216"/>
      <c r="AI125" s="216"/>
      <c r="AJ125" s="216"/>
      <c r="AK125" s="216"/>
      <c r="AL125" s="216"/>
      <c r="AM125" s="216"/>
      <c r="AN125" s="216"/>
      <c r="AO125" s="216"/>
      <c r="AP125" s="216"/>
      <c r="AQ125" s="216"/>
      <c r="AR125" s="216"/>
      <c r="AS125" s="216"/>
      <c r="AT125" s="216"/>
      <c r="AU125" s="216"/>
      <c r="AV125" s="216"/>
      <c r="AW125" s="216"/>
      <c r="AX125" s="216"/>
      <c r="AY125" s="216"/>
      <c r="AZ125" s="216"/>
      <c r="BA125" s="216"/>
      <c r="BB125" s="216"/>
      <c r="BC125" s="216"/>
      <c r="BD125" s="216"/>
      <c r="BE125" s="217"/>
      <c r="BF125" s="79"/>
      <c r="BG125" s="79"/>
      <c r="BH125" s="79"/>
    </row>
    <row r="126" spans="8:8">
      <c r="A126" s="218" t="s">
        <v>339</v>
      </c>
      <c r="B126" s="216">
        <v>634.223903355843</v>
      </c>
      <c r="C126" s="216">
        <v>730.872954689207</v>
      </c>
      <c r="D126" s="216">
        <v>819.774617142667</v>
      </c>
      <c r="E126" s="216">
        <v>910.714591254765</v>
      </c>
      <c r="F126" s="216">
        <v>1062.78945044965</v>
      </c>
      <c r="G126" s="216">
        <v>1227.54977827615</v>
      </c>
      <c r="H126" s="216">
        <v>1401.81456490192</v>
      </c>
      <c r="I126" s="216">
        <v>1522.41283072943</v>
      </c>
      <c r="J126" s="216">
        <v>1697.06442656297</v>
      </c>
      <c r="K126" s="216">
        <v>1701.17036621905</v>
      </c>
      <c r="L126" s="216">
        <v>1720.16559404315</v>
      </c>
      <c r="M126" s="216">
        <v>1865.44603933313</v>
      </c>
      <c r="N126" s="216">
        <v>1957.75910939939</v>
      </c>
      <c r="O126" s="216">
        <v>2183.33248540121</v>
      </c>
      <c r="P126" s="216">
        <v>2263.00505861903</v>
      </c>
      <c r="Q126" s="216">
        <v>2105.8055923128</v>
      </c>
      <c r="R126" s="216">
        <v>2068.29294154863</v>
      </c>
      <c r="S126" s="216">
        <v>2095.98809406982</v>
      </c>
      <c r="T126" s="216">
        <v>2169.9702046334</v>
      </c>
      <c r="U126" s="216">
        <v>2258.94328368022</v>
      </c>
      <c r="V126" s="216">
        <v>2365.89838523452</v>
      </c>
      <c r="W126" s="216">
        <v>2467.56934826154</v>
      </c>
      <c r="X126" s="216">
        <v>2567.39369040043</v>
      </c>
      <c r="Y126" s="216">
        <v>2760.62107530913</v>
      </c>
      <c r="Z126" s="216">
        <v>2968.85382209439</v>
      </c>
      <c r="AA126" s="216">
        <v>3061.49550963111</v>
      </c>
      <c r="AB126" s="216">
        <v>3190.27052541831</v>
      </c>
      <c r="AC126" s="216">
        <v>3474.20024453585</v>
      </c>
      <c r="AD126" s="216">
        <v>3662.75474223424</v>
      </c>
      <c r="AE126" s="216">
        <v>3887.62050183232</v>
      </c>
      <c r="AF126" s="216">
        <v>4370.93823409936</v>
      </c>
      <c r="AG126" s="216">
        <v>4636.33585617081</v>
      </c>
      <c r="AH126" s="216">
        <v>5035.57776902307</v>
      </c>
      <c r="AI126" s="216">
        <v>5106.10437255068</v>
      </c>
      <c r="AJ126" s="216">
        <v>5423.51796631198</v>
      </c>
      <c r="AK126" s="216">
        <v>5599.97662747514</v>
      </c>
      <c r="AL126" s="216">
        <v>5834.39872635489</v>
      </c>
      <c r="AM126" s="216">
        <v>6120.97513501018</v>
      </c>
      <c r="AN126" s="216">
        <v>6383.98544622851</v>
      </c>
      <c r="AO126" s="216">
        <v>6738.21335793568</v>
      </c>
      <c r="AP126" s="216">
        <v>6714.29388052601</v>
      </c>
      <c r="AQ126" s="216">
        <v>6961.2507568158</v>
      </c>
      <c r="AR126" s="216">
        <v>7318.37355175155</v>
      </c>
      <c r="AS126" s="216">
        <v>7327.82202076176</v>
      </c>
      <c r="AT126" s="216">
        <v>7550.09845578823</v>
      </c>
      <c r="AU126" s="216">
        <v>8123.23887763398</v>
      </c>
      <c r="AV126" s="216">
        <v>8319.55448421243</v>
      </c>
      <c r="AW126" s="216">
        <v>8765.62020965748</v>
      </c>
      <c r="AX126" s="216">
        <v>9279.62499878748</v>
      </c>
      <c r="AY126" s="216">
        <v>9553.2909917026</v>
      </c>
      <c r="AZ126" s="216">
        <v>10335.7229964737</v>
      </c>
      <c r="BA126" s="216">
        <v>10630.2481701517</v>
      </c>
      <c r="BB126" s="216">
        <v>11010.1099228306</v>
      </c>
      <c r="BC126" s="216">
        <v>11260.1679598789</v>
      </c>
      <c r="BD126" s="216">
        <v>11521.7402758514</v>
      </c>
      <c r="BE126" s="217">
        <v>10992.1467993675</v>
      </c>
      <c r="BF126" s="79">
        <v>-0.0459647122573875</v>
      </c>
      <c r="BG126" s="79">
        <v>0.0431735013760028</v>
      </c>
      <c r="BH126" s="79">
        <v>0.326998362995452</v>
      </c>
    </row>
    <row r="127" spans="8:8">
      <c r="A127" s="218" t="s">
        <v>340</v>
      </c>
      <c r="B127" s="216">
        <v>0.0</v>
      </c>
      <c r="C127" s="216">
        <v>0.0</v>
      </c>
      <c r="D127" s="216">
        <v>0.0</v>
      </c>
      <c r="E127" s="216">
        <v>0.0</v>
      </c>
      <c r="F127" s="216">
        <v>0.0</v>
      </c>
      <c r="G127" s="216">
        <v>0.0</v>
      </c>
      <c r="H127" s="216">
        <v>0.0</v>
      </c>
      <c r="I127" s="216">
        <v>0.0</v>
      </c>
      <c r="J127" s="216">
        <v>0.0</v>
      </c>
      <c r="K127" s="216">
        <v>0.0</v>
      </c>
      <c r="L127" s="216">
        <v>0.0</v>
      </c>
      <c r="M127" s="216">
        <v>0.0</v>
      </c>
      <c r="N127" s="216">
        <v>0.0</v>
      </c>
      <c r="O127" s="216">
        <v>0.0</v>
      </c>
      <c r="P127" s="216">
        <v>0.0</v>
      </c>
      <c r="Q127" s="216">
        <v>1417.05133981337</v>
      </c>
      <c r="R127" s="216">
        <v>1418.07641878024</v>
      </c>
      <c r="S127" s="216">
        <v>1442.37023649232</v>
      </c>
      <c r="T127" s="216">
        <v>1481.94778645737</v>
      </c>
      <c r="U127" s="216">
        <v>1531.38235796009</v>
      </c>
      <c r="V127" s="216">
        <v>1629.22333241213</v>
      </c>
      <c r="W127" s="216">
        <v>1704.50925050869</v>
      </c>
      <c r="X127" s="216">
        <v>1763.60915419001</v>
      </c>
      <c r="Y127" s="216">
        <v>1881.41659109864</v>
      </c>
      <c r="Z127" s="216">
        <v>2037.58430220407</v>
      </c>
      <c r="AA127" s="216">
        <v>2151.36627257173</v>
      </c>
      <c r="AB127" s="216">
        <v>2255.93209381538</v>
      </c>
      <c r="AC127" s="216">
        <v>2392.73850683578</v>
      </c>
      <c r="AD127" s="216">
        <v>2550.51275714078</v>
      </c>
      <c r="AE127" s="216">
        <v>2636.2588510527</v>
      </c>
      <c r="AF127" s="216">
        <v>2795.77054958493</v>
      </c>
      <c r="AG127" s="216">
        <v>2961.56816114849</v>
      </c>
      <c r="AH127" s="216">
        <v>3060.23305551386</v>
      </c>
      <c r="AI127" s="216">
        <v>3089.80979944939</v>
      </c>
      <c r="AJ127" s="216">
        <v>3193.99174684924</v>
      </c>
      <c r="AK127" s="216">
        <v>3263.3023828136</v>
      </c>
      <c r="AL127" s="216">
        <v>3333.64216553268</v>
      </c>
      <c r="AM127" s="216">
        <v>3510.86095657931</v>
      </c>
      <c r="AN127" s="216">
        <v>3620.23464054815</v>
      </c>
      <c r="AO127" s="216">
        <v>3831.2326693257</v>
      </c>
      <c r="AP127" s="216">
        <v>3884.93985571875</v>
      </c>
      <c r="AQ127" s="216">
        <v>3953.60685947965</v>
      </c>
      <c r="AR127" s="216">
        <v>4092.84241005602</v>
      </c>
      <c r="AS127" s="216">
        <v>4211.77994686008</v>
      </c>
      <c r="AT127" s="216">
        <v>4328.19493047436</v>
      </c>
      <c r="AU127" s="216">
        <v>4619.42955924992</v>
      </c>
      <c r="AV127" s="216">
        <v>4796.30260570242</v>
      </c>
      <c r="AW127" s="216">
        <v>5075.44209825925</v>
      </c>
      <c r="AX127" s="216">
        <v>5456.47306867707</v>
      </c>
      <c r="AY127" s="216">
        <v>5578.57237224368</v>
      </c>
      <c r="AZ127" s="216">
        <v>6107.47893544924</v>
      </c>
      <c r="BA127" s="216">
        <v>6342.76413551413</v>
      </c>
      <c r="BB127" s="216">
        <v>6550.30508672979</v>
      </c>
      <c r="BC127" s="216">
        <v>6765.9578506392</v>
      </c>
      <c r="BD127" s="216">
        <v>6990.95258031747</v>
      </c>
      <c r="BE127" s="217">
        <v>6457.75080087327</v>
      </c>
      <c r="BF127" s="79">
        <v>-0.0762702612152446</v>
      </c>
      <c r="BG127" s="79">
        <v>0.0491146567715002</v>
      </c>
      <c r="BH127" s="79">
        <v>0.192107509029959</v>
      </c>
    </row>
    <row r="128" spans="8:8" ht="11.45" customHeight="1">
      <c r="A128" s="218" t="s">
        <v>341</v>
      </c>
      <c r="B128" s="216">
        <v>0.0</v>
      </c>
      <c r="C128" s="216">
        <v>0.0</v>
      </c>
      <c r="D128" s="216">
        <v>0.0</v>
      </c>
      <c r="E128" s="216">
        <v>0.0</v>
      </c>
      <c r="F128" s="216">
        <v>0.0</v>
      </c>
      <c r="G128" s="216">
        <v>0.0</v>
      </c>
      <c r="H128" s="216">
        <v>0.0</v>
      </c>
      <c r="I128" s="216">
        <v>0.0</v>
      </c>
      <c r="J128" s="216">
        <v>0.0</v>
      </c>
      <c r="K128" s="216">
        <v>0.0</v>
      </c>
      <c r="L128" s="216">
        <v>0.0</v>
      </c>
      <c r="M128" s="216">
        <v>0.0</v>
      </c>
      <c r="N128" s="216">
        <v>0.0</v>
      </c>
      <c r="O128" s="216">
        <v>0.0</v>
      </c>
      <c r="P128" s="216">
        <v>0.0</v>
      </c>
      <c r="Q128" s="216">
        <v>688.754252499427</v>
      </c>
      <c r="R128" s="216">
        <v>650.216522768387</v>
      </c>
      <c r="S128" s="216">
        <v>653.617857577495</v>
      </c>
      <c r="T128" s="216">
        <v>688.022418176031</v>
      </c>
      <c r="U128" s="216">
        <v>727.560925720126</v>
      </c>
      <c r="V128" s="216">
        <v>736.675052822391</v>
      </c>
      <c r="W128" s="216">
        <v>763.060097752847</v>
      </c>
      <c r="X128" s="216">
        <v>803.784536210421</v>
      </c>
      <c r="Y128" s="216">
        <v>879.204484210491</v>
      </c>
      <c r="Z128" s="216">
        <v>931.269519890318</v>
      </c>
      <c r="AA128" s="216">
        <v>910.129237059383</v>
      </c>
      <c r="AB128" s="216">
        <v>934.338431602933</v>
      </c>
      <c r="AC128" s="216">
        <v>1081.46173770007</v>
      </c>
      <c r="AD128" s="216">
        <v>1112.24198509346</v>
      </c>
      <c r="AE128" s="216">
        <v>1251.36165077963</v>
      </c>
      <c r="AF128" s="216">
        <v>1575.16768451443</v>
      </c>
      <c r="AG128" s="216">
        <v>1674.76769502232</v>
      </c>
      <c r="AH128" s="216">
        <v>1975.34471350921</v>
      </c>
      <c r="AI128" s="216">
        <v>2016.29457310128</v>
      </c>
      <c r="AJ128" s="216">
        <v>2229.52621946273</v>
      </c>
      <c r="AK128" s="216">
        <v>2336.67424466153</v>
      </c>
      <c r="AL128" s="216">
        <v>2500.7565608222</v>
      </c>
      <c r="AM128" s="216">
        <v>2610.11417843087</v>
      </c>
      <c r="AN128" s="216">
        <v>2763.75080568036</v>
      </c>
      <c r="AO128" s="216">
        <v>2906.98068860997</v>
      </c>
      <c r="AP128" s="216">
        <v>2829.35402480727</v>
      </c>
      <c r="AQ128" s="216">
        <v>3007.64389733615</v>
      </c>
      <c r="AR128" s="216">
        <v>3225.53114169553</v>
      </c>
      <c r="AS128" s="216">
        <v>3116.04207390168</v>
      </c>
      <c r="AT128" s="216">
        <v>3221.90352531387</v>
      </c>
      <c r="AU128" s="216">
        <v>3503.80931838406</v>
      </c>
      <c r="AV128" s="216">
        <v>3523.25187851002</v>
      </c>
      <c r="AW128" s="216">
        <v>3690.17811139822</v>
      </c>
      <c r="AX128" s="216">
        <v>3823.15193011041</v>
      </c>
      <c r="AY128" s="216">
        <v>3974.71861945892</v>
      </c>
      <c r="AZ128" s="216">
        <v>4228.24406102442</v>
      </c>
      <c r="BA128" s="216">
        <v>4287.48403463754</v>
      </c>
      <c r="BB128" s="216">
        <v>4459.80483610081</v>
      </c>
      <c r="BC128" s="216">
        <v>4494.2101092397</v>
      </c>
      <c r="BD128" s="216">
        <v>4530.78769553392</v>
      </c>
      <c r="BE128" s="217">
        <v>4534.39599849426</v>
      </c>
      <c r="BF128" s="79">
        <v>7.96396389064036E-4</v>
      </c>
      <c r="BG128" s="79">
        <v>0.0346801515913191</v>
      </c>
      <c r="BH128" s="79">
        <v>0.134890853965493</v>
      </c>
    </row>
    <row r="129" spans="8:8" ht="11.45" customHeight="1">
      <c r="A129" s="218" t="s">
        <v>342</v>
      </c>
      <c r="B129" s="216">
        <v>787.281171406773</v>
      </c>
      <c r="C129" s="216">
        <v>915.841174091557</v>
      </c>
      <c r="D129" s="216">
        <v>1041.90761618879</v>
      </c>
      <c r="E129" s="216">
        <v>1199.15843453761</v>
      </c>
      <c r="F129" s="216">
        <v>1380.55739850876</v>
      </c>
      <c r="G129" s="216">
        <v>1608.02922710843</v>
      </c>
      <c r="H129" s="216">
        <v>1880.30150194722</v>
      </c>
      <c r="I129" s="216">
        <v>2048.34070794381</v>
      </c>
      <c r="J129" s="216">
        <v>2413.13626196399</v>
      </c>
      <c r="K129" s="216">
        <v>2424.45114554974</v>
      </c>
      <c r="L129" s="216">
        <v>2551.56032653023</v>
      </c>
      <c r="M129" s="216">
        <v>2726.50806661619</v>
      </c>
      <c r="N129" s="216">
        <v>2909.22294890105</v>
      </c>
      <c r="O129" s="216">
        <v>3190.42506553382</v>
      </c>
      <c r="P129" s="216">
        <v>3366.30393572172</v>
      </c>
      <c r="Q129" s="216">
        <v>3164.9894765386</v>
      </c>
      <c r="R129" s="216">
        <v>3255.86514285084</v>
      </c>
      <c r="S129" s="216">
        <v>3257.43603047192</v>
      </c>
      <c r="T129" s="216">
        <v>3371.43729134944</v>
      </c>
      <c r="U129" s="216">
        <v>3551.04562962288</v>
      </c>
      <c r="V129" s="216">
        <v>3607.7530289959</v>
      </c>
      <c r="W129" s="216">
        <v>3797.51230735879</v>
      </c>
      <c r="X129" s="216">
        <v>4038.3158229382</v>
      </c>
      <c r="Y129" s="216">
        <v>4427.7851492419</v>
      </c>
      <c r="Z129" s="216">
        <v>4721.08547348731</v>
      </c>
      <c r="AA129" s="216">
        <v>5016.97176301366</v>
      </c>
      <c r="AB129" s="216">
        <v>5276.86763584843</v>
      </c>
      <c r="AC129" s="216">
        <v>5647.08998902698</v>
      </c>
      <c r="AD129" s="216">
        <v>6053.15845755961</v>
      </c>
      <c r="AE129" s="216">
        <v>6298.22650472157</v>
      </c>
      <c r="AF129" s="216">
        <v>6781.02121504635</v>
      </c>
      <c r="AG129" s="216">
        <v>7257.18340087771</v>
      </c>
      <c r="AH129" s="216">
        <v>7519.7760555954</v>
      </c>
      <c r="AI129" s="216">
        <v>7252.9732284704</v>
      </c>
      <c r="AJ129" s="216">
        <v>7671.83421289365</v>
      </c>
      <c r="AK129" s="216">
        <v>7805.15621424054</v>
      </c>
      <c r="AL129" s="216">
        <v>7950.65379049857</v>
      </c>
      <c r="AM129" s="216">
        <v>8129.7778671982</v>
      </c>
      <c r="AN129" s="216">
        <v>8291.35248024273</v>
      </c>
      <c r="AO129" s="216">
        <v>8825.82877092074</v>
      </c>
      <c r="AP129" s="216">
        <v>9025.880147248</v>
      </c>
      <c r="AQ129" s="216">
        <v>9095.46312877478</v>
      </c>
      <c r="AR129" s="216">
        <v>9305.252033204</v>
      </c>
      <c r="AS129" s="216">
        <v>9394.18080248731</v>
      </c>
      <c r="AT129" s="216">
        <v>9415.11741371633</v>
      </c>
      <c r="AU129" s="216">
        <v>9975.56586262768</v>
      </c>
      <c r="AV129" s="216">
        <v>10330.5727648313</v>
      </c>
      <c r="AW129" s="216">
        <v>10771.5805743547</v>
      </c>
      <c r="AX129" s="216">
        <v>10936.4333284642</v>
      </c>
      <c r="AY129" s="216">
        <v>11006.6901834899</v>
      </c>
      <c r="AZ129" s="216">
        <v>11284.1354714851</v>
      </c>
      <c r="BA129" s="216">
        <v>11430.9330860392</v>
      </c>
      <c r="BB129" s="216">
        <v>11787.7065308583</v>
      </c>
      <c r="BC129" s="216">
        <v>12054.3155550179</v>
      </c>
      <c r="BD129" s="216">
        <v>12118.386684469</v>
      </c>
      <c r="BE129" s="217">
        <v>10574.463398822</v>
      </c>
      <c r="BF129" s="79">
        <v>-0.127403368603986</v>
      </c>
      <c r="BG129" s="79">
        <v>0.0255619668567915</v>
      </c>
      <c r="BH129" s="79">
        <v>0.314572965962305</v>
      </c>
    </row>
    <row r="130" spans="8:8" ht="11.45" customHeight="1">
      <c r="A130" s="218" t="s">
        <v>343</v>
      </c>
      <c r="B130" s="216">
        <v>0.0</v>
      </c>
      <c r="C130" s="216">
        <v>0.0</v>
      </c>
      <c r="D130" s="216">
        <v>0.0</v>
      </c>
      <c r="E130" s="216">
        <v>0.0</v>
      </c>
      <c r="F130" s="216">
        <v>0.0</v>
      </c>
      <c r="G130" s="216">
        <v>0.0</v>
      </c>
      <c r="H130" s="216">
        <v>0.0</v>
      </c>
      <c r="I130" s="216">
        <v>0.0</v>
      </c>
      <c r="J130" s="216">
        <v>0.0</v>
      </c>
      <c r="K130" s="216">
        <v>0.0</v>
      </c>
      <c r="L130" s="216">
        <v>0.0</v>
      </c>
      <c r="M130" s="216">
        <v>0.0</v>
      </c>
      <c r="N130" s="216">
        <v>0.0</v>
      </c>
      <c r="O130" s="216">
        <v>0.0</v>
      </c>
      <c r="P130" s="216">
        <v>0.0</v>
      </c>
      <c r="Q130" s="216">
        <v>2110.80330939236</v>
      </c>
      <c r="R130" s="216">
        <v>2150.76986555374</v>
      </c>
      <c r="S130" s="216">
        <v>2163.45718881442</v>
      </c>
      <c r="T130" s="216">
        <v>2251.88803537243</v>
      </c>
      <c r="U130" s="216">
        <v>2353.50522818245</v>
      </c>
      <c r="V130" s="216">
        <v>2470.76220515386</v>
      </c>
      <c r="W130" s="216">
        <v>2592.83396879558</v>
      </c>
      <c r="X130" s="216">
        <v>2776.88898390994</v>
      </c>
      <c r="Y130" s="216">
        <v>3066.91886356914</v>
      </c>
      <c r="Z130" s="216">
        <v>3336.04186926254</v>
      </c>
      <c r="AA130" s="216">
        <v>3537.13798712234</v>
      </c>
      <c r="AB130" s="216">
        <v>3761.75476811302</v>
      </c>
      <c r="AC130" s="216">
        <v>4048.16130054422</v>
      </c>
      <c r="AD130" s="216">
        <v>4365.44294900024</v>
      </c>
      <c r="AE130" s="216">
        <v>4524.70982295644</v>
      </c>
      <c r="AF130" s="216">
        <v>4840.84374693204</v>
      </c>
      <c r="AG130" s="216">
        <v>5187.12975840139</v>
      </c>
      <c r="AH130" s="216">
        <v>5363.92136863903</v>
      </c>
      <c r="AI130" s="216">
        <v>5168.37818532435</v>
      </c>
      <c r="AJ130" s="216">
        <v>5458.99481476767</v>
      </c>
      <c r="AK130" s="216">
        <v>5604.49538979747</v>
      </c>
      <c r="AL130" s="216">
        <v>5748.08699426811</v>
      </c>
      <c r="AM130" s="216">
        <v>5926.87751586368</v>
      </c>
      <c r="AN130" s="216">
        <v>6113.91737637668</v>
      </c>
      <c r="AO130" s="216">
        <v>6597.38980987704</v>
      </c>
      <c r="AP130" s="216">
        <v>6726.28829002344</v>
      </c>
      <c r="AQ130" s="216">
        <v>6836.71290480563</v>
      </c>
      <c r="AR130" s="216">
        <v>7088.75187334899</v>
      </c>
      <c r="AS130" s="216">
        <v>7258.19086251484</v>
      </c>
      <c r="AT130" s="216">
        <v>7356.54587364403</v>
      </c>
      <c r="AU130" s="216">
        <v>7767.12629999202</v>
      </c>
      <c r="AV130" s="216">
        <v>8114.64613881624</v>
      </c>
      <c r="AW130" s="216">
        <v>8523.89373715736</v>
      </c>
      <c r="AX130" s="216">
        <v>8617.29663338802</v>
      </c>
      <c r="AY130" s="216">
        <v>8645.78417420811</v>
      </c>
      <c r="AZ130" s="216">
        <v>8843.06317596048</v>
      </c>
      <c r="BA130" s="216">
        <v>8846.51189304907</v>
      </c>
      <c r="BB130" s="216">
        <v>9067.79265869669</v>
      </c>
      <c r="BC130" s="216">
        <v>9223.22354459385</v>
      </c>
      <c r="BD130" s="216">
        <v>9283.41154345104</v>
      </c>
      <c r="BE130" s="217">
        <v>8649.60477785103</v>
      </c>
      <c r="BF130" s="79">
        <v>-0.0682730440887458</v>
      </c>
      <c r="BG130" s="79">
        <v>0.0235365733105624</v>
      </c>
      <c r="BH130" s="79">
        <v>0.257311574757869</v>
      </c>
    </row>
    <row r="131" spans="8:8" ht="11.45" customHeight="1">
      <c r="A131" s="218" t="s">
        <v>344</v>
      </c>
      <c r="B131" s="216">
        <v>0.0</v>
      </c>
      <c r="C131" s="216">
        <v>0.0</v>
      </c>
      <c r="D131" s="216">
        <v>0.0</v>
      </c>
      <c r="E131" s="216">
        <v>0.0</v>
      </c>
      <c r="F131" s="216">
        <v>0.0</v>
      </c>
      <c r="G131" s="216">
        <v>0.0</v>
      </c>
      <c r="H131" s="216">
        <v>0.0</v>
      </c>
      <c r="I131" s="216">
        <v>0.0</v>
      </c>
      <c r="J131" s="216">
        <v>0.0</v>
      </c>
      <c r="K131" s="216">
        <v>0.0</v>
      </c>
      <c r="L131" s="216">
        <v>0.0</v>
      </c>
      <c r="M131" s="216">
        <v>0.0</v>
      </c>
      <c r="N131" s="216">
        <v>0.0</v>
      </c>
      <c r="O131" s="216">
        <v>0.0</v>
      </c>
      <c r="P131" s="216">
        <v>0.0</v>
      </c>
      <c r="Q131" s="216">
        <v>1054.18616714625</v>
      </c>
      <c r="R131" s="216">
        <v>1105.0952772971</v>
      </c>
      <c r="S131" s="216">
        <v>1093.9788416575</v>
      </c>
      <c r="T131" s="216">
        <v>1119.54925597701</v>
      </c>
      <c r="U131" s="216">
        <v>1197.54040144043</v>
      </c>
      <c r="V131" s="216">
        <v>1136.99082384205</v>
      </c>
      <c r="W131" s="216">
        <v>1204.67833856321</v>
      </c>
      <c r="X131" s="216">
        <v>1261.42683902827</v>
      </c>
      <c r="Y131" s="216">
        <v>1360.86628567276</v>
      </c>
      <c r="Z131" s="216">
        <v>1385.04360422477</v>
      </c>
      <c r="AA131" s="216">
        <v>1479.83377589132</v>
      </c>
      <c r="AB131" s="216">
        <v>1515.11286773541</v>
      </c>
      <c r="AC131" s="216">
        <v>1598.92868848277</v>
      </c>
      <c r="AD131" s="216">
        <v>1687.71550855937</v>
      </c>
      <c r="AE131" s="216">
        <v>1773.51668176513</v>
      </c>
      <c r="AF131" s="216">
        <v>1940.17746811431</v>
      </c>
      <c r="AG131" s="216">
        <v>2070.05364247632</v>
      </c>
      <c r="AH131" s="216">
        <v>2155.85468695637</v>
      </c>
      <c r="AI131" s="216">
        <v>2084.59504314604</v>
      </c>
      <c r="AJ131" s="216">
        <v>2212.83939812598</v>
      </c>
      <c r="AK131" s="216">
        <v>2200.66082444307</v>
      </c>
      <c r="AL131" s="216">
        <v>2202.56679623046</v>
      </c>
      <c r="AM131" s="216">
        <v>2202.90035133453</v>
      </c>
      <c r="AN131" s="216">
        <v>2177.43510386605</v>
      </c>
      <c r="AO131" s="216">
        <v>2228.4389610437</v>
      </c>
      <c r="AP131" s="216">
        <v>2299.59185722456</v>
      </c>
      <c r="AQ131" s="216">
        <v>2258.75022396915</v>
      </c>
      <c r="AR131" s="216">
        <v>2216.50015985501</v>
      </c>
      <c r="AS131" s="216">
        <v>2135.98993997247</v>
      </c>
      <c r="AT131" s="216">
        <v>2058.57154007231</v>
      </c>
      <c r="AU131" s="216">
        <v>2208.43956263566</v>
      </c>
      <c r="AV131" s="216">
        <v>2215.92662601507</v>
      </c>
      <c r="AW131" s="216">
        <v>2247.68683719735</v>
      </c>
      <c r="AX131" s="216">
        <v>2319.13669507621</v>
      </c>
      <c r="AY131" s="216">
        <v>2360.90600928181</v>
      </c>
      <c r="AZ131" s="216">
        <v>2441.07229552467</v>
      </c>
      <c r="BA131" s="216">
        <v>2584.42119299009</v>
      </c>
      <c r="BB131" s="216">
        <v>2719.91387216163</v>
      </c>
      <c r="BC131" s="216">
        <v>2831.09201042405</v>
      </c>
      <c r="BD131" s="216">
        <v>2834.97514101795</v>
      </c>
      <c r="BE131" s="217">
        <v>1924.85862097092</v>
      </c>
      <c r="BF131" s="79">
        <v>-0.321031569864221</v>
      </c>
      <c r="BG131" s="79">
        <v>0.0325196584595433</v>
      </c>
      <c r="BH131" s="79">
        <v>0.0572613912044361</v>
      </c>
    </row>
    <row r="132" spans="8:8" ht="11.45" customHeight="1">
      <c r="A132" s="218" t="s">
        <v>345</v>
      </c>
      <c r="B132" s="216">
        <v>1375.16979835118</v>
      </c>
      <c r="C132" s="216">
        <v>1534.90256232827</v>
      </c>
      <c r="D132" s="216">
        <v>1859.66779980724</v>
      </c>
      <c r="E132" s="216">
        <v>2124.9099900657</v>
      </c>
      <c r="F132" s="216">
        <v>2479.57670754252</v>
      </c>
      <c r="G132" s="216">
        <v>2914.23646951218</v>
      </c>
      <c r="H132" s="216">
        <v>3223.28021839223</v>
      </c>
      <c r="I132" s="216">
        <v>3407.00306693609</v>
      </c>
      <c r="J132" s="216">
        <v>3880.09693499503</v>
      </c>
      <c r="K132" s="216">
        <v>3830.97362526585</v>
      </c>
      <c r="L132" s="216">
        <v>3670.48538764321</v>
      </c>
      <c r="M132" s="216">
        <v>3820.45484672206</v>
      </c>
      <c r="N132" s="216">
        <v>4008.49592019537</v>
      </c>
      <c r="O132" s="216">
        <v>4151.7474013452</v>
      </c>
      <c r="P132" s="216">
        <v>4115.07627427889</v>
      </c>
      <c r="Q132" s="216">
        <v>3832.58850015205</v>
      </c>
      <c r="R132" s="216">
        <v>3531.37911442751</v>
      </c>
      <c r="S132" s="216">
        <v>3201.90573017409</v>
      </c>
      <c r="T132" s="216">
        <v>3110.66609547466</v>
      </c>
      <c r="U132" s="216">
        <v>3009.6691363354</v>
      </c>
      <c r="V132" s="216">
        <v>2703.64286836084</v>
      </c>
      <c r="W132" s="216">
        <v>2720.86585839066</v>
      </c>
      <c r="X132" s="216">
        <v>2709.61410654014</v>
      </c>
      <c r="Y132" s="216">
        <v>2961.0654880368</v>
      </c>
      <c r="Z132" s="216">
        <v>3148.17883338775</v>
      </c>
      <c r="AA132" s="216">
        <v>3378.52753651422</v>
      </c>
      <c r="AB132" s="216">
        <v>3438.20033892276</v>
      </c>
      <c r="AC132" s="216">
        <v>3529.46140311352</v>
      </c>
      <c r="AD132" s="216">
        <v>3565.36044106388</v>
      </c>
      <c r="AE132" s="216">
        <v>3839.46387260755</v>
      </c>
      <c r="AF132" s="216">
        <v>3797.02488660367</v>
      </c>
      <c r="AG132" s="216">
        <v>3772.18382165556</v>
      </c>
      <c r="AH132" s="216">
        <v>3787.71776261291</v>
      </c>
      <c r="AI132" s="216">
        <v>3572.95014713732</v>
      </c>
      <c r="AJ132" s="216">
        <v>3646.78910904276</v>
      </c>
      <c r="AK132" s="216">
        <v>3579.23964681174</v>
      </c>
      <c r="AL132" s="216">
        <v>3434.15656364793</v>
      </c>
      <c r="AM132" s="216">
        <v>3300.283669185</v>
      </c>
      <c r="AN132" s="216">
        <v>3450.78227114356</v>
      </c>
      <c r="AO132" s="216">
        <v>3464.88797227219</v>
      </c>
      <c r="AP132" s="216">
        <v>3430.16424245245</v>
      </c>
      <c r="AQ132" s="216">
        <v>3552.81491510087</v>
      </c>
      <c r="AR132" s="216">
        <v>3564.81865217779</v>
      </c>
      <c r="AS132" s="216">
        <v>3348.95501494959</v>
      </c>
      <c r="AT132" s="216">
        <v>3032.56017055938</v>
      </c>
      <c r="AU132" s="216">
        <v>3053.1496238289</v>
      </c>
      <c r="AV132" s="216">
        <v>3104.86345602563</v>
      </c>
      <c r="AW132" s="216">
        <v>3224.96916214346</v>
      </c>
      <c r="AX132" s="216">
        <v>2967.58919268844</v>
      </c>
      <c r="AY132" s="216">
        <v>2800.74924338767</v>
      </c>
      <c r="AZ132" s="216">
        <v>2811.69228901175</v>
      </c>
      <c r="BA132" s="216">
        <v>2865.55421205465</v>
      </c>
      <c r="BB132" s="216">
        <v>2737.00854474217</v>
      </c>
      <c r="BC132" s="216">
        <v>2574.20146036177</v>
      </c>
      <c r="BD132" s="216">
        <v>2327.84396731222</v>
      </c>
      <c r="BE132" s="217">
        <v>2358.09021152432</v>
      </c>
      <c r="BF132" s="79">
        <v>0.0129932438070659</v>
      </c>
      <c r="BG132" s="79">
        <v>-0.026099824709288</v>
      </c>
      <c r="BH132" s="79">
        <v>0.0701493214235839</v>
      </c>
    </row>
    <row r="133" spans="8:8">
      <c r="A133" s="218" t="s">
        <v>346</v>
      </c>
      <c r="B133" s="216">
        <v>446.846689581466</v>
      </c>
      <c r="C133" s="216">
        <v>519.705219513525</v>
      </c>
      <c r="D133" s="216">
        <v>587.400381728208</v>
      </c>
      <c r="E133" s="216">
        <v>676.126333925179</v>
      </c>
      <c r="F133" s="216">
        <v>801.059222083144</v>
      </c>
      <c r="G133" s="216">
        <v>904.754493897086</v>
      </c>
      <c r="H133" s="216">
        <v>896.965327465412</v>
      </c>
      <c r="I133" s="216">
        <v>971.631357689434</v>
      </c>
      <c r="J133" s="216">
        <v>1077.53009068705</v>
      </c>
      <c r="K133" s="216">
        <v>1049.19860609634</v>
      </c>
      <c r="L133" s="216">
        <v>1032.08719244831</v>
      </c>
      <c r="M133" s="216">
        <v>1113.58216254333</v>
      </c>
      <c r="N133" s="216">
        <v>1170.32158626523</v>
      </c>
      <c r="O133" s="216">
        <v>1351.08156466316</v>
      </c>
      <c r="P133" s="216">
        <v>1423.5071246286</v>
      </c>
      <c r="Q133" s="216">
        <v>1460.66170071893</v>
      </c>
      <c r="R133" s="216">
        <v>1468.51332394775</v>
      </c>
      <c r="S133" s="216">
        <v>1533.288435733</v>
      </c>
      <c r="T133" s="216">
        <v>1557.0613239556</v>
      </c>
      <c r="U133" s="216">
        <v>1718.45786176638</v>
      </c>
      <c r="V133" s="216">
        <v>1872.19561728705</v>
      </c>
      <c r="W133" s="216">
        <v>1968.33508851569</v>
      </c>
      <c r="X133" s="216">
        <v>1990.24570704077</v>
      </c>
      <c r="Y133" s="216">
        <v>2092.33455133736</v>
      </c>
      <c r="Z133" s="216">
        <v>2213.38272700898</v>
      </c>
      <c r="AA133" s="216">
        <v>2373.31899238446</v>
      </c>
      <c r="AB133" s="216">
        <v>2513.21447562811</v>
      </c>
      <c r="AC133" s="216">
        <v>2713.98087095472</v>
      </c>
      <c r="AD133" s="216">
        <v>2821.10887323667</v>
      </c>
      <c r="AE133" s="216">
        <v>3020.07966291403</v>
      </c>
      <c r="AF133" s="216">
        <v>3354.71796068681</v>
      </c>
      <c r="AG133" s="216">
        <v>3517.63953936645</v>
      </c>
      <c r="AH133" s="216">
        <v>3849.27638121026</v>
      </c>
      <c r="AI133" s="216">
        <v>3811.35831175531</v>
      </c>
      <c r="AJ133" s="216">
        <v>3917.25048950693</v>
      </c>
      <c r="AK133" s="216">
        <v>4209.21589018333</v>
      </c>
      <c r="AL133" s="216">
        <v>4213.42025829787</v>
      </c>
      <c r="AM133" s="216">
        <v>4560.01370178274</v>
      </c>
      <c r="AN133" s="216">
        <v>4875.73618717225</v>
      </c>
      <c r="AO133" s="216">
        <v>5294.13944089647</v>
      </c>
      <c r="AP133" s="216">
        <v>5293.06303046645</v>
      </c>
      <c r="AQ133" s="216">
        <v>5432.74656819488</v>
      </c>
      <c r="AR133" s="216">
        <v>5710.51661025805</v>
      </c>
      <c r="AS133" s="216">
        <v>5685.87184206009</v>
      </c>
      <c r="AT133" s="216">
        <v>6086.91060807511</v>
      </c>
      <c r="AU133" s="216">
        <v>6676.18317354533</v>
      </c>
      <c r="AV133" s="216">
        <v>6902.51737736346</v>
      </c>
      <c r="AW133" s="216">
        <v>7052.39575553321</v>
      </c>
      <c r="AX133" s="216">
        <v>7237.34569535188</v>
      </c>
      <c r="AY133" s="216">
        <v>7549.77650932973</v>
      </c>
      <c r="AZ133" s="216">
        <v>7900.90473062831</v>
      </c>
      <c r="BA133" s="216">
        <v>8596.05903546123</v>
      </c>
      <c r="BB133" s="216">
        <v>9155.54019792694</v>
      </c>
      <c r="BC133" s="216">
        <v>9441.0604519555</v>
      </c>
      <c r="BD133" s="216">
        <v>9729.91074856101</v>
      </c>
      <c r="BE133" s="217">
        <v>9690.5956996444</v>
      </c>
      <c r="BF133" s="79">
        <v>-0.00404063818595901</v>
      </c>
      <c r="BG133" s="79">
        <v>0.0480239157025657</v>
      </c>
      <c r="BH133" s="79">
        <v>0.288279349618658</v>
      </c>
    </row>
    <row r="134" spans="8:8">
      <c r="A134" s="218" t="s">
        <v>347</v>
      </c>
      <c r="B134" s="216">
        <v>0.0</v>
      </c>
      <c r="C134" s="216">
        <v>0.0</v>
      </c>
      <c r="D134" s="216">
        <v>0.0</v>
      </c>
      <c r="E134" s="216">
        <v>0.0</v>
      </c>
      <c r="F134" s="216">
        <v>0.0</v>
      </c>
      <c r="G134" s="216">
        <v>0.0</v>
      </c>
      <c r="H134" s="216">
        <v>0.0</v>
      </c>
      <c r="I134" s="216">
        <v>0.0</v>
      </c>
      <c r="J134" s="216">
        <v>0.0</v>
      </c>
      <c r="K134" s="216">
        <v>0.0</v>
      </c>
      <c r="L134" s="216">
        <v>0.0</v>
      </c>
      <c r="M134" s="216">
        <v>0.0</v>
      </c>
      <c r="N134" s="216">
        <v>0.0</v>
      </c>
      <c r="O134" s="216">
        <v>0.0</v>
      </c>
      <c r="P134" s="216">
        <v>0.0</v>
      </c>
      <c r="Q134" s="216">
        <v>607.761487225516</v>
      </c>
      <c r="R134" s="216">
        <v>630.590341681309</v>
      </c>
      <c r="S134" s="216">
        <v>681.794241056043</v>
      </c>
      <c r="T134" s="216">
        <v>713.209425532359</v>
      </c>
      <c r="U134" s="216">
        <v>788.105767393465</v>
      </c>
      <c r="V134" s="216">
        <v>872.880584230256</v>
      </c>
      <c r="W134" s="216">
        <v>926.520358583923</v>
      </c>
      <c r="X134" s="216">
        <v>906.178632339879</v>
      </c>
      <c r="Y134" s="216">
        <v>953.391784212638</v>
      </c>
      <c r="Z134" s="216">
        <v>1042.86736390287</v>
      </c>
      <c r="AA134" s="216">
        <v>1132.80994002827</v>
      </c>
      <c r="AB134" s="216">
        <v>1199.2859882744</v>
      </c>
      <c r="AC134" s="216">
        <v>1286.44090071646</v>
      </c>
      <c r="AD134" s="216">
        <v>1395.86749546548</v>
      </c>
      <c r="AE134" s="216">
        <v>1443.13361241819</v>
      </c>
      <c r="AF134" s="216">
        <v>1543.91094765384</v>
      </c>
      <c r="AG134" s="216">
        <v>1633.44598202161</v>
      </c>
      <c r="AH134" s="216">
        <v>1703.00849315253</v>
      </c>
      <c r="AI134" s="216">
        <v>1742.90037160205</v>
      </c>
      <c r="AJ134" s="216">
        <v>1813.54805455094</v>
      </c>
      <c r="AK134" s="216">
        <v>1890.84078172715</v>
      </c>
      <c r="AL134" s="216">
        <v>1928.07704642833</v>
      </c>
      <c r="AM134" s="216">
        <v>2043.28516177464</v>
      </c>
      <c r="AN134" s="216">
        <v>2125.31314738905</v>
      </c>
      <c r="AO134" s="216">
        <v>2218.42127340587</v>
      </c>
      <c r="AP134" s="216">
        <v>2294.22087355388</v>
      </c>
      <c r="AQ134" s="216">
        <v>2419.3822993625</v>
      </c>
      <c r="AR134" s="216">
        <v>2543.70357481166</v>
      </c>
      <c r="AS134" s="216">
        <v>2528.13513820241</v>
      </c>
      <c r="AT134" s="216">
        <v>2624.28547376953</v>
      </c>
      <c r="AU134" s="216">
        <v>2757.31661925324</v>
      </c>
      <c r="AV134" s="216">
        <v>2872.01946037464</v>
      </c>
      <c r="AW134" s="216">
        <v>2958.22699433991</v>
      </c>
      <c r="AX134" s="216">
        <v>3058.23380575012</v>
      </c>
      <c r="AY134" s="216">
        <v>3227.89391929888</v>
      </c>
      <c r="AZ134" s="216">
        <v>3369.23680663717</v>
      </c>
      <c r="BA134" s="216">
        <v>3744.79459914535</v>
      </c>
      <c r="BB134" s="216">
        <v>4011.66590587329</v>
      </c>
      <c r="BC134" s="216">
        <v>4221.52667318741</v>
      </c>
      <c r="BD134" s="216">
        <v>4290.5487085822</v>
      </c>
      <c r="BE134" s="217">
        <v>4240.08281370479</v>
      </c>
      <c r="BF134" s="79">
        <v>-0.0117621074377889</v>
      </c>
      <c r="BG134" s="79">
        <v>0.0503890265572218</v>
      </c>
      <c r="BH134" s="79">
        <v>0.126135518780225</v>
      </c>
    </row>
    <row r="135" spans="8:8">
      <c r="A135" s="220" t="s">
        <v>193</v>
      </c>
      <c r="B135" s="219">
        <v>3243.52156269526</v>
      </c>
      <c r="C135" s="219">
        <v>3701.32191062255</v>
      </c>
      <c r="D135" s="219">
        <v>4308.75041486691</v>
      </c>
      <c r="E135" s="219">
        <v>4910.90934978325</v>
      </c>
      <c r="F135" s="219">
        <v>5723.98277858408</v>
      </c>
      <c r="G135" s="219">
        <v>6654.56996879385</v>
      </c>
      <c r="H135" s="219">
        <v>7402.36161270679</v>
      </c>
      <c r="I135" s="219">
        <v>7949.38796329877</v>
      </c>
      <c r="J135" s="219">
        <v>9067.82771420904</v>
      </c>
      <c r="K135" s="219">
        <v>9005.79374313098</v>
      </c>
      <c r="L135" s="219">
        <v>8974.2985006649</v>
      </c>
      <c r="M135" s="219">
        <v>9525.9911152147</v>
      </c>
      <c r="N135" s="219">
        <v>10045.799564761</v>
      </c>
      <c r="O135" s="219">
        <v>10876.5865169434</v>
      </c>
      <c r="P135" s="219">
        <v>11167.8923932483</v>
      </c>
      <c r="Q135" s="219">
        <v>10564.0452697224</v>
      </c>
      <c r="R135" s="219">
        <v>10324.0505227747</v>
      </c>
      <c r="S135" s="219">
        <v>10088.6182904488</v>
      </c>
      <c r="T135" s="219">
        <v>10209.1349154131</v>
      </c>
      <c r="U135" s="219">
        <v>10538.1159114049</v>
      </c>
      <c r="V135" s="219">
        <v>10549.4898998783</v>
      </c>
      <c r="W135" s="219">
        <v>10954.2826025267</v>
      </c>
      <c r="X135" s="219">
        <v>11305.5693269195</v>
      </c>
      <c r="Y135" s="219">
        <v>12241.8062639252</v>
      </c>
      <c r="Z135" s="219">
        <v>13051.5008559784</v>
      </c>
      <c r="AA135" s="219">
        <v>13830.3138015434</v>
      </c>
      <c r="AB135" s="219">
        <v>14418.5529758176</v>
      </c>
      <c r="AC135" s="219">
        <v>15364.7325076311</v>
      </c>
      <c r="AD135" s="219">
        <v>16102.3825140944</v>
      </c>
      <c r="AE135" s="219">
        <v>17045.3905420755</v>
      </c>
      <c r="AF135" s="219">
        <v>18303.7022964362</v>
      </c>
      <c r="AG135" s="219">
        <v>19183.3426180705</v>
      </c>
      <c r="AH135" s="219">
        <v>20192.3479684416</v>
      </c>
      <c r="AI135" s="219">
        <v>19743.3860599137</v>
      </c>
      <c r="AJ135" s="219">
        <v>20659.3917777553</v>
      </c>
      <c r="AK135" s="219">
        <v>21193.5883787108</v>
      </c>
      <c r="AL135" s="219">
        <v>21432.6293387992</v>
      </c>
      <c r="AM135" s="219">
        <v>22111.0503731761</v>
      </c>
      <c r="AN135" s="219">
        <v>23001.8563847871</v>
      </c>
      <c r="AO135" s="219">
        <v>24323.0695420251</v>
      </c>
      <c r="AP135" s="219">
        <v>24463.4013006929</v>
      </c>
      <c r="AQ135" s="219">
        <v>25042.2753688863</v>
      </c>
      <c r="AR135" s="219">
        <v>25898.9608473914</v>
      </c>
      <c r="AS135" s="219">
        <v>25756.8296802588</v>
      </c>
      <c r="AT135" s="219">
        <v>26084.6866481391</v>
      </c>
      <c r="AU135" s="219">
        <v>27828.1375376359</v>
      </c>
      <c r="AV135" s="219">
        <v>28657.5080824328</v>
      </c>
      <c r="AW135" s="219">
        <v>29814.5657016889</v>
      </c>
      <c r="AX135" s="219">
        <v>30420.993215292</v>
      </c>
      <c r="AY135" s="219">
        <v>30910.5069279099</v>
      </c>
      <c r="AZ135" s="219">
        <v>32332.4554875989</v>
      </c>
      <c r="BA135" s="219">
        <v>33522.7945037067</v>
      </c>
      <c r="BB135" s="219">
        <v>34690.365196358</v>
      </c>
      <c r="BC135" s="219">
        <v>35329.7454272141</v>
      </c>
      <c r="BD135" s="219">
        <v>35697.8816761936</v>
      </c>
      <c r="BE135" s="219">
        <v>33615.2961093582</v>
      </c>
      <c r="BF135" s="82">
        <v>-0.0583391918244902</v>
      </c>
      <c r="BG135" s="82">
        <v>0.0318716535957273</v>
      </c>
      <c r="BH135" s="82">
        <v>1.0</v>
      </c>
    </row>
    <row r="136" spans="8:8">
      <c r="A136" s="70"/>
      <c r="B136" s="217"/>
      <c r="C136" s="217"/>
      <c r="D136" s="217"/>
      <c r="E136" s="217"/>
      <c r="F136" s="217"/>
      <c r="G136" s="217"/>
      <c r="H136" s="217"/>
      <c r="I136" s="217"/>
      <c r="J136" s="217"/>
      <c r="K136" s="217"/>
      <c r="L136" s="217"/>
      <c r="M136" s="217"/>
      <c r="N136" s="217"/>
      <c r="O136" s="217"/>
      <c r="P136" s="217"/>
      <c r="Q136" s="217"/>
      <c r="R136" s="217"/>
      <c r="S136" s="217"/>
      <c r="T136" s="217"/>
      <c r="U136" s="217"/>
      <c r="V136" s="217"/>
      <c r="W136" s="217"/>
      <c r="X136" s="217"/>
      <c r="Y136" s="217"/>
      <c r="Z136" s="217"/>
      <c r="AA136" s="217"/>
      <c r="AB136" s="217"/>
      <c r="AC136" s="217"/>
      <c r="AD136" s="217"/>
      <c r="AE136" s="217"/>
      <c r="AF136" s="217"/>
      <c r="AG136" s="217"/>
      <c r="AH136" s="217"/>
      <c r="AI136" s="217"/>
      <c r="AJ136" s="217"/>
      <c r="AK136" s="217"/>
      <c r="AL136" s="217"/>
      <c r="AM136" s="217"/>
      <c r="AN136" s="217"/>
      <c r="AO136" s="217"/>
      <c r="AP136" s="217"/>
      <c r="AQ136" s="217"/>
      <c r="AR136" s="217"/>
      <c r="AS136" s="217"/>
      <c r="AT136" s="217"/>
      <c r="AU136" s="217"/>
      <c r="AV136" s="217"/>
      <c r="AW136" s="217"/>
      <c r="AX136" s="217"/>
      <c r="AY136" s="217"/>
      <c r="AZ136" s="217"/>
      <c r="BA136" s="217"/>
      <c r="BB136" s="217"/>
      <c r="BC136" s="217"/>
      <c r="BD136" s="217"/>
      <c r="BE136" s="217"/>
      <c r="BF136" s="79"/>
      <c r="BG136" s="79"/>
      <c r="BH136" s="79"/>
    </row>
    <row r="137" spans="8:8">
      <c r="A137" s="221" t="s">
        <v>361</v>
      </c>
      <c r="B137" s="216"/>
      <c r="C137" s="216"/>
      <c r="D137" s="216"/>
      <c r="E137" s="216"/>
      <c r="F137" s="216"/>
      <c r="G137" s="216"/>
      <c r="H137" s="216"/>
      <c r="I137" s="216"/>
      <c r="J137" s="216"/>
      <c r="K137" s="216"/>
      <c r="L137" s="216"/>
      <c r="M137" s="216"/>
      <c r="N137" s="216"/>
      <c r="O137" s="216"/>
      <c r="P137" s="216"/>
      <c r="Q137" s="216"/>
      <c r="R137" s="216"/>
      <c r="S137" s="216"/>
      <c r="T137" s="216"/>
      <c r="U137" s="216"/>
      <c r="V137" s="216"/>
      <c r="W137" s="216"/>
      <c r="X137" s="216"/>
      <c r="Y137" s="216"/>
      <c r="Z137" s="216"/>
      <c r="AA137" s="216"/>
      <c r="AB137" s="216"/>
      <c r="AC137" s="216"/>
      <c r="AD137" s="216"/>
      <c r="AE137" s="216"/>
      <c r="AF137" s="216"/>
      <c r="AG137" s="216"/>
      <c r="AH137" s="216"/>
      <c r="AI137" s="216"/>
      <c r="AJ137" s="216"/>
      <c r="AK137" s="216"/>
      <c r="AL137" s="216"/>
      <c r="AM137" s="216"/>
      <c r="AN137" s="216"/>
      <c r="AO137" s="216"/>
      <c r="AP137" s="216"/>
      <c r="AQ137" s="216"/>
      <c r="AR137" s="216"/>
      <c r="AS137" s="216"/>
      <c r="AT137" s="216"/>
      <c r="AU137" s="216"/>
      <c r="AV137" s="216"/>
      <c r="AW137" s="216"/>
      <c r="AX137" s="216"/>
      <c r="AY137" s="216"/>
      <c r="AZ137" s="216"/>
      <c r="BA137" s="216"/>
      <c r="BB137" s="216"/>
      <c r="BC137" s="216"/>
      <c r="BD137" s="216"/>
      <c r="BE137" s="217"/>
      <c r="BF137" s="79"/>
      <c r="BG137" s="79"/>
      <c r="BH137" s="79"/>
    </row>
    <row r="138" spans="8:8">
      <c r="A138" s="218" t="s">
        <v>339</v>
      </c>
      <c r="B138" s="216">
        <v>32.713698630137</v>
      </c>
      <c r="C138" s="216">
        <v>42.3447945205479</v>
      </c>
      <c r="D138" s="216">
        <v>41.5441095890411</v>
      </c>
      <c r="E138" s="216">
        <v>45.4459016393443</v>
      </c>
      <c r="F138" s="216">
        <v>61.2180821917808</v>
      </c>
      <c r="G138" s="216">
        <v>84.5065753424658</v>
      </c>
      <c r="H138" s="216">
        <v>109.991232876712</v>
      </c>
      <c r="I138" s="216">
        <v>129.082786885246</v>
      </c>
      <c r="J138" s="216">
        <v>161.143561643836</v>
      </c>
      <c r="K138" s="216">
        <v>186.262191780822</v>
      </c>
      <c r="L138" s="216">
        <v>209.070273972603</v>
      </c>
      <c r="M138" s="216">
        <v>253.260519125683</v>
      </c>
      <c r="N138" s="216">
        <v>272.072739726027</v>
      </c>
      <c r="O138" s="216">
        <v>288.883561643836</v>
      </c>
      <c r="P138" s="216">
        <v>310.531917808219</v>
      </c>
      <c r="Q138" s="216">
        <v>259.141684193416</v>
      </c>
      <c r="R138" s="216">
        <v>253.961429617702</v>
      </c>
      <c r="S138" s="216">
        <v>274.533507178641</v>
      </c>
      <c r="T138" s="216">
        <v>302.568572896388</v>
      </c>
      <c r="U138" s="216">
        <v>326.19338917761</v>
      </c>
      <c r="V138" s="216">
        <v>366.333683210304</v>
      </c>
      <c r="W138" s="216">
        <v>390.371621336477</v>
      </c>
      <c r="X138" s="216">
        <v>426.282519224677</v>
      </c>
      <c r="Y138" s="216">
        <v>482.571974851393</v>
      </c>
      <c r="Z138" s="216">
        <v>511.256915324556</v>
      </c>
      <c r="AA138" s="216">
        <v>519.046349135192</v>
      </c>
      <c r="AB138" s="216">
        <v>581.175801485903</v>
      </c>
      <c r="AC138" s="216">
        <v>657.977709057863</v>
      </c>
      <c r="AD138" s="216">
        <v>751.838052739815</v>
      </c>
      <c r="AE138" s="216">
        <v>717.241569569126</v>
      </c>
      <c r="AF138" s="216">
        <v>779.53155051478</v>
      </c>
      <c r="AG138" s="216">
        <v>855.417813435374</v>
      </c>
      <c r="AH138" s="216">
        <v>885.970709190867</v>
      </c>
      <c r="AI138" s="216">
        <v>905.879572399656</v>
      </c>
      <c r="AJ138" s="216">
        <v>966.069691489739</v>
      </c>
      <c r="AK138" s="216">
        <v>1015.58405848424</v>
      </c>
      <c r="AL138" s="216">
        <v>1047.73352273987</v>
      </c>
      <c r="AM138" s="216">
        <v>1116.7663027198</v>
      </c>
      <c r="AN138" s="216">
        <v>1218.24416433225</v>
      </c>
      <c r="AO138" s="216">
        <v>1370.03619703961</v>
      </c>
      <c r="AP138" s="216">
        <v>1493.90795155673</v>
      </c>
      <c r="AQ138" s="216">
        <v>1684.60071579788</v>
      </c>
      <c r="AR138" s="216">
        <v>1816.93032494479</v>
      </c>
      <c r="AS138" s="216">
        <v>1940.55236891362</v>
      </c>
      <c r="AT138" s="216">
        <v>2010.40240214427</v>
      </c>
      <c r="AU138" s="216">
        <v>2369.4354524795</v>
      </c>
      <c r="AV138" s="216">
        <v>2548.64359639851</v>
      </c>
      <c r="AW138" s="216">
        <v>2730.82901009196</v>
      </c>
      <c r="AX138" s="216">
        <v>3056.75783854546</v>
      </c>
      <c r="AY138" s="216">
        <v>3268.58077791725</v>
      </c>
      <c r="AZ138" s="216">
        <v>3715.87988079508</v>
      </c>
      <c r="BA138" s="216">
        <v>3894.57789473236</v>
      </c>
      <c r="BB138" s="216">
        <v>4089.40690531639</v>
      </c>
      <c r="BC138" s="216">
        <v>4320.78857534247</v>
      </c>
      <c r="BD138" s="216">
        <v>4555.14332876712</v>
      </c>
      <c r="BE138" s="217">
        <v>4511.0891532623</v>
      </c>
      <c r="BF138" s="79">
        <v>-0.00967130391410653</v>
      </c>
      <c r="BG138" s="79">
        <v>0.0852302857864433</v>
      </c>
      <c r="BH138" s="79">
        <v>0.317132328357841</v>
      </c>
    </row>
    <row r="139" spans="8:8">
      <c r="A139" s="218" t="s">
        <v>340</v>
      </c>
      <c r="B139" s="216">
        <v>0.0</v>
      </c>
      <c r="C139" s="216">
        <v>0.0</v>
      </c>
      <c r="D139" s="216">
        <v>0.0</v>
      </c>
      <c r="E139" s="216">
        <v>0.0</v>
      </c>
      <c r="F139" s="216">
        <v>0.0</v>
      </c>
      <c r="G139" s="216">
        <v>0.0</v>
      </c>
      <c r="H139" s="216">
        <v>0.0</v>
      </c>
      <c r="I139" s="216">
        <v>0.0</v>
      </c>
      <c r="J139" s="216">
        <v>0.0</v>
      </c>
      <c r="K139" s="216">
        <v>0.0</v>
      </c>
      <c r="L139" s="216">
        <v>0.0</v>
      </c>
      <c r="M139" s="216">
        <v>0.0</v>
      </c>
      <c r="N139" s="216">
        <v>0.0</v>
      </c>
      <c r="O139" s="216">
        <v>0.0</v>
      </c>
      <c r="P139" s="216">
        <v>0.0</v>
      </c>
      <c r="Q139" s="216">
        <v>228.625136612022</v>
      </c>
      <c r="R139" s="216">
        <v>215.821369863014</v>
      </c>
      <c r="S139" s="216">
        <v>227.921643835616</v>
      </c>
      <c r="T139" s="216">
        <v>251.280273972603</v>
      </c>
      <c r="U139" s="216">
        <v>274.504508196721</v>
      </c>
      <c r="V139" s="216">
        <v>320.28095890411</v>
      </c>
      <c r="W139" s="216">
        <v>344.098630136986</v>
      </c>
      <c r="X139" s="216">
        <v>372.537397260274</v>
      </c>
      <c r="Y139" s="216">
        <v>409.37281420765</v>
      </c>
      <c r="Z139" s="216">
        <v>425.115616438356</v>
      </c>
      <c r="AA139" s="216">
        <v>435.61602739726</v>
      </c>
      <c r="AB139" s="216">
        <v>506.60698630137</v>
      </c>
      <c r="AC139" s="216">
        <v>573.879781420765</v>
      </c>
      <c r="AD139" s="216">
        <v>662.070821917808</v>
      </c>
      <c r="AE139" s="216">
        <v>618.86698630137</v>
      </c>
      <c r="AF139" s="216">
        <v>667.449589041096</v>
      </c>
      <c r="AG139" s="216">
        <v>724.345355191257</v>
      </c>
      <c r="AH139" s="216">
        <v>744.000224657534</v>
      </c>
      <c r="AI139" s="216">
        <v>759.554580821918</v>
      </c>
      <c r="AJ139" s="216">
        <v>778.283693150685</v>
      </c>
      <c r="AK139" s="216">
        <v>802.576528688524</v>
      </c>
      <c r="AL139" s="216">
        <v>826.297520547945</v>
      </c>
      <c r="AM139" s="216">
        <v>874.743817808219</v>
      </c>
      <c r="AN139" s="216">
        <v>942.18197260274</v>
      </c>
      <c r="AO139" s="216">
        <v>1071.29170022951</v>
      </c>
      <c r="AP139" s="216">
        <v>1110.64355722041</v>
      </c>
      <c r="AQ139" s="216">
        <v>1199.31886265082</v>
      </c>
      <c r="AR139" s="216">
        <v>1262.58632894562</v>
      </c>
      <c r="AS139" s="216">
        <v>1402.05189556287</v>
      </c>
      <c r="AT139" s="216">
        <v>1412.10668912882</v>
      </c>
      <c r="AU139" s="216">
        <v>1591.35112371238</v>
      </c>
      <c r="AV139" s="216">
        <v>1737.66828133002</v>
      </c>
      <c r="AW139" s="216">
        <v>1862.98174233239</v>
      </c>
      <c r="AX139" s="216">
        <v>2142.70345498382</v>
      </c>
      <c r="AY139" s="216">
        <v>2236.35146284875</v>
      </c>
      <c r="AZ139" s="216">
        <v>2600.65867531563</v>
      </c>
      <c r="BA139" s="216">
        <v>2706.90693844821</v>
      </c>
      <c r="BB139" s="216">
        <v>2812.72765703967</v>
      </c>
      <c r="BC139" s="216">
        <v>2982.52849315068</v>
      </c>
      <c r="BD139" s="216">
        <v>3111.10247945205</v>
      </c>
      <c r="BE139" s="217">
        <v>2941.88231777135</v>
      </c>
      <c r="BF139" s="79">
        <v>-0.0543923457354275</v>
      </c>
      <c r="BG139" s="79">
        <v>0.0821929009015172</v>
      </c>
      <c r="BH139" s="79">
        <v>0.206816127434523</v>
      </c>
    </row>
    <row r="140" spans="8:8">
      <c r="A140" s="218" t="s">
        <v>341</v>
      </c>
      <c r="B140" s="216">
        <v>0.0</v>
      </c>
      <c r="C140" s="216">
        <v>0.0</v>
      </c>
      <c r="D140" s="216">
        <v>0.0</v>
      </c>
      <c r="E140" s="216">
        <v>0.0</v>
      </c>
      <c r="F140" s="216">
        <v>0.0</v>
      </c>
      <c r="G140" s="216">
        <v>0.0</v>
      </c>
      <c r="H140" s="216">
        <v>0.0</v>
      </c>
      <c r="I140" s="216">
        <v>0.0</v>
      </c>
      <c r="J140" s="216">
        <v>0.0</v>
      </c>
      <c r="K140" s="216">
        <v>0.0</v>
      </c>
      <c r="L140" s="216">
        <v>0.0</v>
      </c>
      <c r="M140" s="216">
        <v>0.0</v>
      </c>
      <c r="N140" s="216">
        <v>0.0</v>
      </c>
      <c r="O140" s="216">
        <v>0.0</v>
      </c>
      <c r="P140" s="216">
        <v>0.0</v>
      </c>
      <c r="Q140" s="216">
        <v>30.5165475813942</v>
      </c>
      <c r="R140" s="216">
        <v>38.1400597546883</v>
      </c>
      <c r="S140" s="216">
        <v>46.6118633430242</v>
      </c>
      <c r="T140" s="216">
        <v>51.2882989237856</v>
      </c>
      <c r="U140" s="216">
        <v>51.6888809808887</v>
      </c>
      <c r="V140" s="216">
        <v>46.052724306194</v>
      </c>
      <c r="W140" s="216">
        <v>46.2729911994907</v>
      </c>
      <c r="X140" s="216">
        <v>53.745121964403</v>
      </c>
      <c r="Y140" s="216">
        <v>73.199160643743</v>
      </c>
      <c r="Z140" s="216">
        <v>86.1412988861995</v>
      </c>
      <c r="AA140" s="216">
        <v>83.430321737932</v>
      </c>
      <c r="AB140" s="216">
        <v>74.5688151845327</v>
      </c>
      <c r="AC140" s="216">
        <v>84.0979276370981</v>
      </c>
      <c r="AD140" s="216">
        <v>89.7672308220073</v>
      </c>
      <c r="AE140" s="216">
        <v>98.3745832677566</v>
      </c>
      <c r="AF140" s="216">
        <v>112.081961473684</v>
      </c>
      <c r="AG140" s="216">
        <v>131.072458244117</v>
      </c>
      <c r="AH140" s="216">
        <v>141.970484533333</v>
      </c>
      <c r="AI140" s="216">
        <v>146.324991577738</v>
      </c>
      <c r="AJ140" s="216">
        <v>187.785998339054</v>
      </c>
      <c r="AK140" s="216">
        <v>213.007529795712</v>
      </c>
      <c r="AL140" s="216">
        <v>221.436002191924</v>
      </c>
      <c r="AM140" s="216">
        <v>242.02248491158</v>
      </c>
      <c r="AN140" s="216">
        <v>276.062191729514</v>
      </c>
      <c r="AO140" s="216">
        <v>298.744496810105</v>
      </c>
      <c r="AP140" s="216">
        <v>383.264394336317</v>
      </c>
      <c r="AQ140" s="216">
        <v>485.281853147058</v>
      </c>
      <c r="AR140" s="216">
        <v>554.343995999172</v>
      </c>
      <c r="AS140" s="216">
        <v>538.500473350749</v>
      </c>
      <c r="AT140" s="216">
        <v>598.295713015459</v>
      </c>
      <c r="AU140" s="216">
        <v>778.084328767123</v>
      </c>
      <c r="AV140" s="216">
        <v>810.975315068493</v>
      </c>
      <c r="AW140" s="216">
        <v>867.847267759563</v>
      </c>
      <c r="AX140" s="216">
        <v>914.054383561644</v>
      </c>
      <c r="AY140" s="216">
        <v>1032.22931506849</v>
      </c>
      <c r="AZ140" s="216">
        <v>1115.22120547945</v>
      </c>
      <c r="BA140" s="216">
        <v>1187.67095628415</v>
      </c>
      <c r="BB140" s="216">
        <v>1276.67924827671</v>
      </c>
      <c r="BC140" s="216">
        <v>1338.26008219178</v>
      </c>
      <c r="BD140" s="216">
        <v>1444.04084931507</v>
      </c>
      <c r="BE140" s="217">
        <v>1569.20683549095</v>
      </c>
      <c r="BF140" s="79">
        <v>0.0866775938057767</v>
      </c>
      <c r="BG140" s="79">
        <v>0.0921099371441518</v>
      </c>
      <c r="BH140" s="79">
        <v>0.110316200923318</v>
      </c>
    </row>
    <row r="141" spans="8:8">
      <c r="A141" s="218" t="s">
        <v>342</v>
      </c>
      <c r="B141" s="216">
        <v>74.068602739726</v>
      </c>
      <c r="C141" s="216">
        <v>95.8558904109589</v>
      </c>
      <c r="D141" s="216">
        <v>94.0368767123288</v>
      </c>
      <c r="E141" s="216">
        <v>102.931693989071</v>
      </c>
      <c r="F141" s="216">
        <v>138.735561643836</v>
      </c>
      <c r="G141" s="216">
        <v>191.364328767123</v>
      </c>
      <c r="H141" s="216">
        <v>249.041369863014</v>
      </c>
      <c r="I141" s="216">
        <v>292.224098360656</v>
      </c>
      <c r="J141" s="216">
        <v>364.824657534247</v>
      </c>
      <c r="K141" s="216">
        <v>421.214082191781</v>
      </c>
      <c r="L141" s="216">
        <v>463.705424657534</v>
      </c>
      <c r="M141" s="216">
        <v>522.770710382514</v>
      </c>
      <c r="N141" s="216">
        <v>552.36701369863</v>
      </c>
      <c r="O141" s="216">
        <v>590.868767123288</v>
      </c>
      <c r="P141" s="216">
        <v>635.181369863014</v>
      </c>
      <c r="Q141" s="216">
        <v>424.846502732241</v>
      </c>
      <c r="R141" s="216">
        <v>417.837863013699</v>
      </c>
      <c r="S141" s="216">
        <v>404.830191780822</v>
      </c>
      <c r="T141" s="216">
        <v>422.863232876712</v>
      </c>
      <c r="U141" s="216">
        <v>446.967704918033</v>
      </c>
      <c r="V141" s="216">
        <v>487.024273972603</v>
      </c>
      <c r="W141" s="216">
        <v>523.739616438356</v>
      </c>
      <c r="X141" s="216">
        <v>563.741534246575</v>
      </c>
      <c r="Y141" s="216">
        <v>610.978797814208</v>
      </c>
      <c r="Z141" s="216">
        <v>648.925589041096</v>
      </c>
      <c r="AA141" s="216">
        <v>635.17698630137</v>
      </c>
      <c r="AB141" s="216">
        <v>701.143671232877</v>
      </c>
      <c r="AC141" s="216">
        <v>793.547650273224</v>
      </c>
      <c r="AD141" s="216">
        <v>914.257797260274</v>
      </c>
      <c r="AE141" s="216">
        <v>887.337369863014</v>
      </c>
      <c r="AF141" s="216">
        <v>1007.13054246575</v>
      </c>
      <c r="AG141" s="216">
        <v>1110.62815666558</v>
      </c>
      <c r="AH141" s="216">
        <v>1228.35845478052</v>
      </c>
      <c r="AI141" s="216">
        <v>1241.2796849961</v>
      </c>
      <c r="AJ141" s="216">
        <v>1444.08262576732</v>
      </c>
      <c r="AK141" s="216">
        <v>1572.94469071038</v>
      </c>
      <c r="AL141" s="216">
        <v>1653.44976303517</v>
      </c>
      <c r="AM141" s="216">
        <v>1788.89256002378</v>
      </c>
      <c r="AN141" s="216">
        <v>1949.34944399395</v>
      </c>
      <c r="AO141" s="216">
        <v>2321.22674531739</v>
      </c>
      <c r="AP141" s="216">
        <v>2508.1948644389</v>
      </c>
      <c r="AQ141" s="216">
        <v>2680.51507978762</v>
      </c>
      <c r="AR141" s="216">
        <v>2856.9088743398</v>
      </c>
      <c r="AS141" s="216">
        <v>3075.66569912211</v>
      </c>
      <c r="AT141" s="216">
        <v>3124.33357582788</v>
      </c>
      <c r="AU141" s="216">
        <v>3441.96041194849</v>
      </c>
      <c r="AV141" s="216">
        <v>3654.79451349005</v>
      </c>
      <c r="AW141" s="216">
        <v>3947.12343810281</v>
      </c>
      <c r="AX141" s="216">
        <v>4048.94013524687</v>
      </c>
      <c r="AY141" s="216">
        <v>4094.0538752097</v>
      </c>
      <c r="AZ141" s="216">
        <v>4194.8299581785</v>
      </c>
      <c r="BA141" s="216">
        <v>4150.53644061206</v>
      </c>
      <c r="BB141" s="216">
        <v>4247.92930301288</v>
      </c>
      <c r="BC141" s="216">
        <v>4338.20697053955</v>
      </c>
      <c r="BD141" s="216">
        <v>4385.93964953861</v>
      </c>
      <c r="BE141" s="217">
        <v>4295.70063832418</v>
      </c>
      <c r="BF141" s="79">
        <v>-0.0205746130647106</v>
      </c>
      <c r="BG141" s="79">
        <v>0.034500072762621</v>
      </c>
      <c r="BH141" s="79">
        <v>0.301990383935292</v>
      </c>
    </row>
    <row r="142" spans="8:8">
      <c r="A142" s="218" t="s">
        <v>343</v>
      </c>
      <c r="B142" s="216">
        <v>0.0</v>
      </c>
      <c r="C142" s="216">
        <v>0.0</v>
      </c>
      <c r="D142" s="216">
        <v>0.0</v>
      </c>
      <c r="E142" s="216">
        <v>0.0</v>
      </c>
      <c r="F142" s="216">
        <v>0.0</v>
      </c>
      <c r="G142" s="216">
        <v>0.0</v>
      </c>
      <c r="H142" s="216">
        <v>0.0</v>
      </c>
      <c r="I142" s="216">
        <v>0.0</v>
      </c>
      <c r="J142" s="216">
        <v>0.0</v>
      </c>
      <c r="K142" s="216">
        <v>0.0</v>
      </c>
      <c r="L142" s="216">
        <v>0.0</v>
      </c>
      <c r="M142" s="216">
        <v>0.0</v>
      </c>
      <c r="N142" s="216">
        <v>0.0</v>
      </c>
      <c r="O142" s="216">
        <v>0.0</v>
      </c>
      <c r="P142" s="216">
        <v>0.0</v>
      </c>
      <c r="Q142" s="216">
        <v>344.281038251366</v>
      </c>
      <c r="R142" s="216">
        <v>341.218356164384</v>
      </c>
      <c r="S142" s="216">
        <v>329.527616438356</v>
      </c>
      <c r="T142" s="216">
        <v>341.688438356164</v>
      </c>
      <c r="U142" s="216">
        <v>362.462240437158</v>
      </c>
      <c r="V142" s="216">
        <v>401.920273972603</v>
      </c>
      <c r="W142" s="216">
        <v>438.484493150685</v>
      </c>
      <c r="X142" s="216">
        <v>479.177260273973</v>
      </c>
      <c r="Y142" s="216">
        <v>531.575956284153</v>
      </c>
      <c r="Z142" s="216">
        <v>568.635945205479</v>
      </c>
      <c r="AA142" s="216">
        <v>557.067835616438</v>
      </c>
      <c r="AB142" s="216">
        <v>615.521534246575</v>
      </c>
      <c r="AC142" s="216">
        <v>700.710054644809</v>
      </c>
      <c r="AD142" s="216">
        <v>818.678794520548</v>
      </c>
      <c r="AE142" s="216">
        <v>785.221205479452</v>
      </c>
      <c r="AF142" s="216">
        <v>891.173643835616</v>
      </c>
      <c r="AG142" s="216">
        <v>985.420611833215</v>
      </c>
      <c r="AH142" s="216">
        <v>1077.74907531434</v>
      </c>
      <c r="AI142" s="216">
        <v>1082.93097226027</v>
      </c>
      <c r="AJ142" s="216">
        <v>1257.28344768512</v>
      </c>
      <c r="AK142" s="216">
        <v>1376.80373989071</v>
      </c>
      <c r="AL142" s="216">
        <v>1451.37633837764</v>
      </c>
      <c r="AM142" s="216">
        <v>1579.56357397333</v>
      </c>
      <c r="AN142" s="216">
        <v>1737.98922719333</v>
      </c>
      <c r="AO142" s="216">
        <v>2066.03123415372</v>
      </c>
      <c r="AP142" s="216">
        <v>2237.53737402794</v>
      </c>
      <c r="AQ142" s="216">
        <v>2392.04360239364</v>
      </c>
      <c r="AR142" s="216">
        <v>2547.97232580281</v>
      </c>
      <c r="AS142" s="216">
        <v>2760.89186200954</v>
      </c>
      <c r="AT142" s="216">
        <v>2761.39147233418</v>
      </c>
      <c r="AU142" s="216">
        <v>3004.77499831909</v>
      </c>
      <c r="AV142" s="216">
        <v>3196.08802591588</v>
      </c>
      <c r="AW142" s="216">
        <v>3452.53182747187</v>
      </c>
      <c r="AX142" s="216">
        <v>3503.39454321842</v>
      </c>
      <c r="AY142" s="216">
        <v>3505.85519078715</v>
      </c>
      <c r="AZ142" s="216">
        <v>3540.35904741524</v>
      </c>
      <c r="BA142" s="216">
        <v>3419.57348931297</v>
      </c>
      <c r="BB142" s="216">
        <v>3426.97387042364</v>
      </c>
      <c r="BC142" s="216">
        <v>3435.11579245736</v>
      </c>
      <c r="BD142" s="216">
        <v>3429.89487145642</v>
      </c>
      <c r="BE142" s="217">
        <v>3501.06764054426</v>
      </c>
      <c r="BF142" s="79">
        <v>0.0207507144548784</v>
      </c>
      <c r="BG142" s="79">
        <v>0.0219161977848858</v>
      </c>
      <c r="BH142" s="79">
        <v>0.246127197858893</v>
      </c>
    </row>
    <row r="143" spans="8:8">
      <c r="A143" s="218" t="s">
        <v>344</v>
      </c>
      <c r="B143" s="216">
        <v>0.0</v>
      </c>
      <c r="C143" s="216">
        <v>0.0</v>
      </c>
      <c r="D143" s="216">
        <v>0.0</v>
      </c>
      <c r="E143" s="216">
        <v>0.0</v>
      </c>
      <c r="F143" s="216">
        <v>0.0</v>
      </c>
      <c r="G143" s="216">
        <v>0.0</v>
      </c>
      <c r="H143" s="216">
        <v>0.0</v>
      </c>
      <c r="I143" s="216">
        <v>0.0</v>
      </c>
      <c r="J143" s="216">
        <v>0.0</v>
      </c>
      <c r="K143" s="216">
        <v>0.0</v>
      </c>
      <c r="L143" s="216">
        <v>0.0</v>
      </c>
      <c r="M143" s="216">
        <v>0.0</v>
      </c>
      <c r="N143" s="216">
        <v>0.0</v>
      </c>
      <c r="O143" s="216">
        <v>0.0</v>
      </c>
      <c r="P143" s="216">
        <v>0.0</v>
      </c>
      <c r="Q143" s="216">
        <v>80.5654644808743</v>
      </c>
      <c r="R143" s="216">
        <v>76.6195068493151</v>
      </c>
      <c r="S143" s="216">
        <v>75.3025753424658</v>
      </c>
      <c r="T143" s="216">
        <v>81.1747945205479</v>
      </c>
      <c r="U143" s="216">
        <v>84.5054644808743</v>
      </c>
      <c r="V143" s="216">
        <v>85.104</v>
      </c>
      <c r="W143" s="216">
        <v>85.2551232876712</v>
      </c>
      <c r="X143" s="216">
        <v>84.5642739726027</v>
      </c>
      <c r="Y143" s="216">
        <v>79.4028415300546</v>
      </c>
      <c r="Z143" s="216">
        <v>80.2896438356164</v>
      </c>
      <c r="AA143" s="216">
        <v>78.1091506849315</v>
      </c>
      <c r="AB143" s="216">
        <v>85.6221369863014</v>
      </c>
      <c r="AC143" s="216">
        <v>92.8375956284153</v>
      </c>
      <c r="AD143" s="216">
        <v>95.579002739726</v>
      </c>
      <c r="AE143" s="216">
        <v>102.116164383562</v>
      </c>
      <c r="AF143" s="216">
        <v>115.956898630137</v>
      </c>
      <c r="AG143" s="216">
        <v>125.207544832369</v>
      </c>
      <c r="AH143" s="216">
        <v>150.609379466177</v>
      </c>
      <c r="AI143" s="216">
        <v>158.348712735827</v>
      </c>
      <c r="AJ143" s="216">
        <v>186.799178082192</v>
      </c>
      <c r="AK143" s="216">
        <v>196.140950819672</v>
      </c>
      <c r="AL143" s="216">
        <v>202.073424657534</v>
      </c>
      <c r="AM143" s="216">
        <v>209.328986050451</v>
      </c>
      <c r="AN143" s="216">
        <v>211.360216800614</v>
      </c>
      <c r="AO143" s="216">
        <v>255.195511163675</v>
      </c>
      <c r="AP143" s="216">
        <v>270.657490410959</v>
      </c>
      <c r="AQ143" s="216">
        <v>288.471477393973</v>
      </c>
      <c r="AR143" s="216">
        <v>308.936548536986</v>
      </c>
      <c r="AS143" s="216">
        <v>314.773837112568</v>
      </c>
      <c r="AT143" s="216">
        <v>362.942103493699</v>
      </c>
      <c r="AU143" s="216">
        <v>437.185413629402</v>
      </c>
      <c r="AV143" s="216">
        <v>458.706487574169</v>
      </c>
      <c r="AW143" s="216">
        <v>494.591610630943</v>
      </c>
      <c r="AX143" s="216">
        <v>545.54559202845</v>
      </c>
      <c r="AY143" s="216">
        <v>588.19868442255</v>
      </c>
      <c r="AZ143" s="216">
        <v>654.470910763266</v>
      </c>
      <c r="BA143" s="216">
        <v>730.962951299085</v>
      </c>
      <c r="BB143" s="216">
        <v>820.955432589236</v>
      </c>
      <c r="BC143" s="216">
        <v>903.091178082192</v>
      </c>
      <c r="BD143" s="216">
        <v>956.044778082192</v>
      </c>
      <c r="BE143" s="217">
        <v>794.632997779919</v>
      </c>
      <c r="BF143" s="79">
        <v>-0.168832866412452</v>
      </c>
      <c r="BG143" s="79">
        <v>0.101701874023838</v>
      </c>
      <c r="BH143" s="79">
        <v>0.0558631860763989</v>
      </c>
    </row>
    <row r="144" spans="8:8">
      <c r="A144" s="218" t="s">
        <v>345</v>
      </c>
      <c r="B144" s="216">
        <v>79.9777808219178</v>
      </c>
      <c r="C144" s="216">
        <v>103.501890410959</v>
      </c>
      <c r="D144" s="216">
        <v>101.534136986301</v>
      </c>
      <c r="E144" s="216">
        <v>111.106147540984</v>
      </c>
      <c r="F144" s="216">
        <v>149.786630136986</v>
      </c>
      <c r="G144" s="216">
        <v>206.567589041096</v>
      </c>
      <c r="H144" s="216">
        <v>300.64304109589</v>
      </c>
      <c r="I144" s="216">
        <v>335.811803278689</v>
      </c>
      <c r="J144" s="216">
        <v>393.855616438356</v>
      </c>
      <c r="K144" s="216">
        <v>454.374410958904</v>
      </c>
      <c r="L144" s="216">
        <v>496.925260273973</v>
      </c>
      <c r="M144" s="216">
        <v>555.471530054645</v>
      </c>
      <c r="N144" s="216">
        <v>583.194849315068</v>
      </c>
      <c r="O144" s="216">
        <v>719.454109589041</v>
      </c>
      <c r="P144" s="216">
        <v>644.761726027397</v>
      </c>
      <c r="Q144" s="216">
        <v>716.135409836066</v>
      </c>
      <c r="R144" s="216">
        <v>664.045643835616</v>
      </c>
      <c r="S144" s="216">
        <v>639.932328767123</v>
      </c>
      <c r="T144" s="216">
        <v>621.010520547945</v>
      </c>
      <c r="U144" s="216">
        <v>612.153387978142</v>
      </c>
      <c r="V144" s="216">
        <v>598.709342465753</v>
      </c>
      <c r="W144" s="216">
        <v>631.653945205479</v>
      </c>
      <c r="X144" s="216">
        <v>643.512493150685</v>
      </c>
      <c r="Y144" s="216">
        <v>663.332295081967</v>
      </c>
      <c r="Z144" s="216">
        <v>690.288657534247</v>
      </c>
      <c r="AA144" s="216">
        <v>657.062136986301</v>
      </c>
      <c r="AB144" s="216">
        <v>662.01197260274</v>
      </c>
      <c r="AC144" s="216">
        <v>635.487076502732</v>
      </c>
      <c r="AD144" s="216">
        <v>723.723380821918</v>
      </c>
      <c r="AE144" s="216">
        <v>687.076969863014</v>
      </c>
      <c r="AF144" s="216">
        <v>673.440093150685</v>
      </c>
      <c r="AG144" s="216">
        <v>706.376247335385</v>
      </c>
      <c r="AH144" s="216">
        <v>720.556145143495</v>
      </c>
      <c r="AI144" s="216">
        <v>735.71353441812</v>
      </c>
      <c r="AJ144" s="216">
        <v>761.788276712329</v>
      </c>
      <c r="AK144" s="216">
        <v>766.416516393443</v>
      </c>
      <c r="AL144" s="216">
        <v>770.795857534246</v>
      </c>
      <c r="AM144" s="216">
        <v>758.361366001369</v>
      </c>
      <c r="AN144" s="216">
        <v>889.406069405837</v>
      </c>
      <c r="AO144" s="216">
        <v>951.299591006729</v>
      </c>
      <c r="AP144" s="216">
        <v>898.766112838741</v>
      </c>
      <c r="AQ144" s="216">
        <v>954.345235445479</v>
      </c>
      <c r="AR144" s="216">
        <v>905.566043298082</v>
      </c>
      <c r="AS144" s="216">
        <v>723.563825154071</v>
      </c>
      <c r="AT144" s="216">
        <v>662.343929573992</v>
      </c>
      <c r="AU144" s="216">
        <v>665.885691596301</v>
      </c>
      <c r="AV144" s="216">
        <v>587.624821398902</v>
      </c>
      <c r="AW144" s="216">
        <v>559.765258383974</v>
      </c>
      <c r="AX144" s="216">
        <v>564.072714503303</v>
      </c>
      <c r="AY144" s="216">
        <v>584.156812489721</v>
      </c>
      <c r="AZ144" s="216">
        <v>622.099745505132</v>
      </c>
      <c r="BA144" s="216">
        <v>593.345658540131</v>
      </c>
      <c r="BB144" s="216">
        <v>554.584627844926</v>
      </c>
      <c r="BC144" s="216">
        <v>555.596396795688</v>
      </c>
      <c r="BD144" s="216">
        <v>562.860930119463</v>
      </c>
      <c r="BE144" s="217">
        <v>644.41405251063</v>
      </c>
      <c r="BF144" s="79">
        <v>0.144890359282636</v>
      </c>
      <c r="BG144" s="79">
        <v>-0.0161435109477663</v>
      </c>
      <c r="BH144" s="79">
        <v>0.0453027022867453</v>
      </c>
    </row>
    <row r="145" spans="8:8">
      <c r="A145" s="218" t="s">
        <v>346</v>
      </c>
      <c r="B145" s="216">
        <v>28.7334246575342</v>
      </c>
      <c r="C145" s="216">
        <v>34.962904109589</v>
      </c>
      <c r="D145" s="216">
        <v>36.1790136986301</v>
      </c>
      <c r="E145" s="216">
        <v>38.5219672131148</v>
      </c>
      <c r="F145" s="216">
        <v>50.8206575342466</v>
      </c>
      <c r="G145" s="216">
        <v>71.7859726027397</v>
      </c>
      <c r="H145" s="216">
        <v>93.5896438356164</v>
      </c>
      <c r="I145" s="216">
        <v>107.469344262295</v>
      </c>
      <c r="J145" s="216">
        <v>138.499397260274</v>
      </c>
      <c r="K145" s="216">
        <v>154.859671232877</v>
      </c>
      <c r="L145" s="216">
        <v>172.295506849315</v>
      </c>
      <c r="M145" s="216">
        <v>202.623442622951</v>
      </c>
      <c r="N145" s="216">
        <v>217.26098630137</v>
      </c>
      <c r="O145" s="216">
        <v>219.854794520548</v>
      </c>
      <c r="P145" s="216">
        <v>236.625369863014</v>
      </c>
      <c r="Q145" s="216">
        <v>306.711740276291</v>
      </c>
      <c r="R145" s="216">
        <v>289.512975209287</v>
      </c>
      <c r="S145" s="216">
        <v>294.315173736901</v>
      </c>
      <c r="T145" s="216">
        <v>307.883885212207</v>
      </c>
      <c r="U145" s="216">
        <v>327.573353375654</v>
      </c>
      <c r="V145" s="216">
        <v>355.377112359324</v>
      </c>
      <c r="W145" s="216">
        <v>379.189318641198</v>
      </c>
      <c r="X145" s="216">
        <v>414.747409254883</v>
      </c>
      <c r="Y145" s="216">
        <v>446.041504011911</v>
      </c>
      <c r="Z145" s="216">
        <v>464.59770638456</v>
      </c>
      <c r="AA145" s="216">
        <v>485.603438613062</v>
      </c>
      <c r="AB145" s="216">
        <v>546.237491930868</v>
      </c>
      <c r="AC145" s="216">
        <v>617.868853569714</v>
      </c>
      <c r="AD145" s="216">
        <v>623.651615556336</v>
      </c>
      <c r="AE145" s="216">
        <v>777.164633539062</v>
      </c>
      <c r="AF145" s="216">
        <v>882.130093451851</v>
      </c>
      <c r="AG145" s="216">
        <v>987.47165850517</v>
      </c>
      <c r="AH145" s="216">
        <v>1172.4933685931</v>
      </c>
      <c r="AI145" s="216">
        <v>1256.13763544375</v>
      </c>
      <c r="AJ145" s="216">
        <v>1215.04134483161</v>
      </c>
      <c r="AK145" s="216">
        <v>1341.97841756628</v>
      </c>
      <c r="AL145" s="216">
        <v>1337.63440113734</v>
      </c>
      <c r="AM145" s="216">
        <v>1536.19735009539</v>
      </c>
      <c r="AN145" s="216">
        <v>1724.16839403373</v>
      </c>
      <c r="AO145" s="216">
        <v>2095.04850530651</v>
      </c>
      <c r="AP145" s="216">
        <v>1977.17797502077</v>
      </c>
      <c r="AQ145" s="216">
        <v>2082.90942917688</v>
      </c>
      <c r="AR145" s="216">
        <v>2198.17405728072</v>
      </c>
      <c r="AS145" s="216">
        <v>2164.40758967072</v>
      </c>
      <c r="AT145" s="216">
        <v>2443.32902755723</v>
      </c>
      <c r="AU145" s="216">
        <v>2912.32471494504</v>
      </c>
      <c r="AV145" s="216">
        <v>2947.70428861967</v>
      </c>
      <c r="AW145" s="216">
        <v>2932.32800637534</v>
      </c>
      <c r="AX145" s="216">
        <v>2997.98951049769</v>
      </c>
      <c r="AY145" s="216">
        <v>3173.62551011538</v>
      </c>
      <c r="AZ145" s="216">
        <v>3533.67579235692</v>
      </c>
      <c r="BA145" s="216">
        <v>3860.82371715942</v>
      </c>
      <c r="BB145" s="216">
        <v>4245.08940372448</v>
      </c>
      <c r="BC145" s="216">
        <v>4361.22727702646</v>
      </c>
      <c r="BD145" s="216">
        <v>4501.15461670973</v>
      </c>
      <c r="BE145" s="217">
        <v>4773.42338524088</v>
      </c>
      <c r="BF145" s="79">
        <v>0.0604886505165576</v>
      </c>
      <c r="BG145" s="79">
        <v>0.0630022840475721</v>
      </c>
      <c r="BH145" s="79">
        <v>0.335574585420122</v>
      </c>
    </row>
    <row r="146" spans="8:8">
      <c r="A146" s="218" t="s">
        <v>347</v>
      </c>
      <c r="B146" s="216">
        <v>0.0</v>
      </c>
      <c r="C146" s="216">
        <v>0.0</v>
      </c>
      <c r="D146" s="216">
        <v>0.0</v>
      </c>
      <c r="E146" s="216">
        <v>0.0</v>
      </c>
      <c r="F146" s="216">
        <v>0.0</v>
      </c>
      <c r="G146" s="216">
        <v>0.0</v>
      </c>
      <c r="H146" s="216">
        <v>0.0</v>
      </c>
      <c r="I146" s="216">
        <v>0.0</v>
      </c>
      <c r="J146" s="216">
        <v>0.0</v>
      </c>
      <c r="K146" s="216">
        <v>0.0</v>
      </c>
      <c r="L146" s="216">
        <v>0.0</v>
      </c>
      <c r="M146" s="216">
        <v>0.0</v>
      </c>
      <c r="N146" s="216">
        <v>0.0</v>
      </c>
      <c r="O146" s="216">
        <v>0.0</v>
      </c>
      <c r="P146" s="216">
        <v>0.0</v>
      </c>
      <c r="Q146" s="216">
        <v>37.9060109289617</v>
      </c>
      <c r="R146" s="216">
        <v>34.5139726027397</v>
      </c>
      <c r="S146" s="216">
        <v>38.3276712328767</v>
      </c>
      <c r="T146" s="216">
        <v>46.3046575342466</v>
      </c>
      <c r="U146" s="216">
        <v>46.8120218579235</v>
      </c>
      <c r="V146" s="216">
        <v>49.4827397260274</v>
      </c>
      <c r="W146" s="216">
        <v>63.8158904109589</v>
      </c>
      <c r="X146" s="216">
        <v>66.3901369863014</v>
      </c>
      <c r="Y146" s="216">
        <v>73.5300546448087</v>
      </c>
      <c r="Z146" s="216">
        <v>79.4838356164384</v>
      </c>
      <c r="AA146" s="216">
        <v>80.7868493150685</v>
      </c>
      <c r="AB146" s="216">
        <v>95.8191780821918</v>
      </c>
      <c r="AC146" s="216">
        <v>113.55956284153</v>
      </c>
      <c r="AD146" s="216">
        <v>159.126575342466</v>
      </c>
      <c r="AE146" s="216">
        <v>181.430356164384</v>
      </c>
      <c r="AF146" s="216">
        <v>238.546849315068</v>
      </c>
      <c r="AG146" s="216">
        <v>265.451799596457</v>
      </c>
      <c r="AH146" s="216">
        <v>288.678489013496</v>
      </c>
      <c r="AI146" s="216">
        <v>349.428585439929</v>
      </c>
      <c r="AJ146" s="216">
        <v>344.332493150685</v>
      </c>
      <c r="AK146" s="216">
        <v>388.498391779373</v>
      </c>
      <c r="AL146" s="216">
        <v>393.146121152079</v>
      </c>
      <c r="AM146" s="216">
        <v>451.852951927808</v>
      </c>
      <c r="AN146" s="216">
        <v>506.599654251021</v>
      </c>
      <c r="AO146" s="216">
        <v>588.178273567405</v>
      </c>
      <c r="AP146" s="216">
        <v>596.233043517906</v>
      </c>
      <c r="AQ146" s="216">
        <v>667.41805427774</v>
      </c>
      <c r="AR146" s="216">
        <v>699.680427715989</v>
      </c>
      <c r="AS146" s="216">
        <v>627.115313107446</v>
      </c>
      <c r="AT146" s="216">
        <v>639.759765934887</v>
      </c>
      <c r="AU146" s="216">
        <v>677.16144371216</v>
      </c>
      <c r="AV146" s="216">
        <v>690.697866286082</v>
      </c>
      <c r="AW146" s="216">
        <v>689.078520036538</v>
      </c>
      <c r="AX146" s="216">
        <v>771.202491319603</v>
      </c>
      <c r="AY146" s="216">
        <v>884.019221480313</v>
      </c>
      <c r="AZ146" s="216">
        <v>1028.23295403966</v>
      </c>
      <c r="BA146" s="216">
        <v>1207.4994231487</v>
      </c>
      <c r="BB146" s="216">
        <v>1350.54068783445</v>
      </c>
      <c r="BC146" s="216">
        <v>1408.45928767123</v>
      </c>
      <c r="BD146" s="216">
        <v>1402.66882191781</v>
      </c>
      <c r="BE146" s="217">
        <v>1457.5414171883</v>
      </c>
      <c r="BF146" s="79">
        <v>0.0391201361383808</v>
      </c>
      <c r="BG146" s="79">
        <v>0.0816676020110145</v>
      </c>
      <c r="BH146" s="79">
        <v>0.102466053675006</v>
      </c>
    </row>
    <row r="147" spans="8:8">
      <c r="A147" s="220" t="s">
        <v>362</v>
      </c>
      <c r="B147" s="219">
        <v>215.493506849315</v>
      </c>
      <c r="C147" s="219">
        <v>276.665479452055</v>
      </c>
      <c r="D147" s="219">
        <v>273.294136986301</v>
      </c>
      <c r="E147" s="219">
        <v>298.005710382514</v>
      </c>
      <c r="F147" s="219">
        <v>400.560931506849</v>
      </c>
      <c r="G147" s="219">
        <v>554.224465753425</v>
      </c>
      <c r="H147" s="219">
        <v>753.265287671233</v>
      </c>
      <c r="I147" s="219">
        <v>864.588032786885</v>
      </c>
      <c r="J147" s="219">
        <v>1058.32323287671</v>
      </c>
      <c r="K147" s="219">
        <v>1216.71035616438</v>
      </c>
      <c r="L147" s="219">
        <v>1341.99646575342</v>
      </c>
      <c r="M147" s="219">
        <v>1534.12620218579</v>
      </c>
      <c r="N147" s="219">
        <v>1624.8955890411</v>
      </c>
      <c r="O147" s="219">
        <v>1819.06123287671</v>
      </c>
      <c r="P147" s="219">
        <v>1827.10038356164</v>
      </c>
      <c r="Q147" s="219">
        <v>1706.83533703801</v>
      </c>
      <c r="R147" s="219">
        <v>1625.3579116763</v>
      </c>
      <c r="S147" s="219">
        <v>1613.61120146349</v>
      </c>
      <c r="T147" s="219">
        <v>1654.32621153325</v>
      </c>
      <c r="U147" s="219">
        <v>1712.88783544944</v>
      </c>
      <c r="V147" s="219">
        <v>1807.44441200798</v>
      </c>
      <c r="W147" s="219">
        <v>1924.95450162151</v>
      </c>
      <c r="X147" s="219">
        <v>2048.28395587682</v>
      </c>
      <c r="Y147" s="219">
        <v>2202.92457175948</v>
      </c>
      <c r="Z147" s="219">
        <v>2315.06886828446</v>
      </c>
      <c r="AA147" s="219">
        <v>2296.88891103593</v>
      </c>
      <c r="AB147" s="219">
        <v>2490.56893725239</v>
      </c>
      <c r="AC147" s="219">
        <v>2704.88128940353</v>
      </c>
      <c r="AD147" s="219">
        <v>3013.47084637834</v>
      </c>
      <c r="AE147" s="219">
        <v>3068.82054283422</v>
      </c>
      <c r="AF147" s="219">
        <v>3342.23227958307</v>
      </c>
      <c r="AG147" s="219">
        <v>3659.89387594151</v>
      </c>
      <c r="AH147" s="219">
        <v>4007.37867770798</v>
      </c>
      <c r="AI147" s="219">
        <v>4139.01042725762</v>
      </c>
      <c r="AJ147" s="219">
        <v>4386.981938801</v>
      </c>
      <c r="AK147" s="219">
        <v>4696.92368315434</v>
      </c>
      <c r="AL147" s="219">
        <v>4809.61354444663</v>
      </c>
      <c r="AM147" s="219">
        <v>5200.21757884034</v>
      </c>
      <c r="AN147" s="219">
        <v>5781.16807176577</v>
      </c>
      <c r="AO147" s="219">
        <v>6737.61103867024</v>
      </c>
      <c r="AP147" s="219">
        <v>6878.04690385513</v>
      </c>
      <c r="AQ147" s="219">
        <v>7402.37046020785</v>
      </c>
      <c r="AR147" s="219">
        <v>7777.57929986339</v>
      </c>
      <c r="AS147" s="219">
        <v>7904.18948286052</v>
      </c>
      <c r="AT147" s="219">
        <v>8240.40893510338</v>
      </c>
      <c r="AU147" s="219">
        <v>9389.60627096933</v>
      </c>
      <c r="AV147" s="219">
        <v>9738.76721990714</v>
      </c>
      <c r="AW147" s="219">
        <v>10170.0457129541</v>
      </c>
      <c r="AX147" s="219">
        <v>10667.7601987933</v>
      </c>
      <c r="AY147" s="219">
        <v>11120.4169757321</v>
      </c>
      <c r="AZ147" s="219">
        <v>12066.4853768356</v>
      </c>
      <c r="BA147" s="219">
        <v>12499.283711044</v>
      </c>
      <c r="BB147" s="219">
        <v>13137.0102398987</v>
      </c>
      <c r="BC147" s="219">
        <v>13575.8192197042</v>
      </c>
      <c r="BD147" s="219">
        <v>14005.0985251349</v>
      </c>
      <c r="BE147" s="219">
        <v>14224.627229338</v>
      </c>
      <c r="BF147" s="82">
        <v>0.0156749132331395</v>
      </c>
      <c r="BG147" s="82">
        <v>0.054468815055752</v>
      </c>
      <c r="BH147" s="82">
        <v>1.0</v>
      </c>
    </row>
    <row r="148" spans="8:8">
      <c r="B148" s="216"/>
      <c r="C148" s="216"/>
      <c r="D148" s="216"/>
      <c r="E148" s="216"/>
      <c r="F148" s="216"/>
      <c r="G148" s="216"/>
      <c r="H148" s="216"/>
      <c r="I148" s="216"/>
      <c r="J148" s="216"/>
      <c r="K148" s="216"/>
      <c r="L148" s="216"/>
      <c r="M148" s="216"/>
      <c r="N148" s="216"/>
      <c r="O148" s="216"/>
      <c r="P148" s="216"/>
      <c r="Q148" s="216"/>
      <c r="R148" s="216"/>
      <c r="S148" s="216"/>
      <c r="T148" s="216"/>
      <c r="U148" s="216"/>
      <c r="V148" s="216"/>
      <c r="W148" s="216"/>
      <c r="X148" s="216"/>
      <c r="Y148" s="216"/>
      <c r="Z148" s="216"/>
      <c r="AA148" s="216"/>
      <c r="AB148" s="216"/>
      <c r="AC148" s="216"/>
      <c r="AD148" s="216"/>
      <c r="AE148" s="216"/>
      <c r="AF148" s="216"/>
      <c r="AG148" s="216"/>
      <c r="AH148" s="216"/>
      <c r="AI148" s="216"/>
      <c r="AJ148" s="216"/>
      <c r="AK148" s="216"/>
      <c r="AL148" s="216"/>
      <c r="AM148" s="216"/>
      <c r="AN148" s="216"/>
      <c r="AO148" s="216"/>
      <c r="AP148" s="216"/>
      <c r="AQ148" s="216"/>
      <c r="AR148" s="216"/>
      <c r="AS148" s="216"/>
      <c r="AT148" s="216"/>
      <c r="AU148" s="216"/>
      <c r="AV148" s="216"/>
      <c r="AW148" s="216"/>
      <c r="AX148" s="216"/>
      <c r="AY148" s="216"/>
      <c r="AZ148" s="216"/>
      <c r="BA148" s="216"/>
      <c r="BB148" s="216"/>
      <c r="BC148" s="216"/>
      <c r="BD148" s="216"/>
      <c r="BE148" s="217"/>
      <c r="BF148" s="79"/>
      <c r="BG148" s="79"/>
      <c r="BH148" s="79"/>
    </row>
    <row r="149" spans="8:8">
      <c r="A149" s="221" t="s">
        <v>363</v>
      </c>
      <c r="B149" s="216"/>
      <c r="C149" s="216"/>
      <c r="D149" s="216"/>
      <c r="E149" s="216"/>
      <c r="F149" s="216"/>
      <c r="G149" s="216"/>
      <c r="H149" s="216"/>
      <c r="I149" s="216"/>
      <c r="J149" s="216"/>
      <c r="K149" s="216"/>
      <c r="L149" s="216"/>
      <c r="M149" s="216"/>
      <c r="N149" s="216"/>
      <c r="O149" s="216"/>
      <c r="P149" s="216"/>
      <c r="Q149" s="216"/>
      <c r="R149" s="216"/>
      <c r="S149" s="216"/>
      <c r="T149" s="216"/>
      <c r="U149" s="216"/>
      <c r="V149" s="216"/>
      <c r="W149" s="216"/>
      <c r="X149" s="216"/>
      <c r="Y149" s="216"/>
      <c r="Z149" s="216"/>
      <c r="AA149" s="216"/>
      <c r="AB149" s="216"/>
      <c r="AC149" s="216"/>
      <c r="AD149" s="216"/>
      <c r="AE149" s="216"/>
      <c r="AF149" s="216"/>
      <c r="AG149" s="216"/>
      <c r="AH149" s="216"/>
      <c r="AI149" s="216"/>
      <c r="AJ149" s="216"/>
      <c r="AK149" s="216"/>
      <c r="AL149" s="216"/>
      <c r="AM149" s="216"/>
      <c r="AN149" s="216"/>
      <c r="AO149" s="216"/>
      <c r="AP149" s="216"/>
      <c r="AQ149" s="216"/>
      <c r="AR149" s="216"/>
      <c r="AS149" s="216"/>
      <c r="AT149" s="216"/>
      <c r="AU149" s="216"/>
      <c r="AV149" s="216"/>
      <c r="AW149" s="216"/>
      <c r="AX149" s="216"/>
      <c r="AY149" s="216"/>
      <c r="AZ149" s="216"/>
      <c r="BA149" s="216"/>
      <c r="BB149" s="216"/>
      <c r="BC149" s="216"/>
      <c r="BD149" s="216"/>
      <c r="BE149" s="217"/>
      <c r="BF149" s="79"/>
      <c r="BG149" s="79"/>
      <c r="BH149" s="79"/>
    </row>
    <row r="150" spans="8:8">
      <c r="A150" s="218" t="s">
        <v>339</v>
      </c>
      <c r="B150" s="216">
        <v>20.6347945205479</v>
      </c>
      <c r="C150" s="216">
        <v>20.6347945205479</v>
      </c>
      <c r="D150" s="216">
        <v>21.4583561643836</v>
      </c>
      <c r="E150" s="216">
        <v>23.7495901639344</v>
      </c>
      <c r="F150" s="216">
        <v>33.3771232876712</v>
      </c>
      <c r="G150" s="216">
        <v>35.2530136986301</v>
      </c>
      <c r="H150" s="216">
        <v>62.5201369863014</v>
      </c>
      <c r="I150" s="216">
        <v>67.2603825136612</v>
      </c>
      <c r="J150" s="216">
        <v>72.7427397260274</v>
      </c>
      <c r="K150" s="216">
        <v>68.791095890411</v>
      </c>
      <c r="L150" s="216">
        <v>73.3995890410959</v>
      </c>
      <c r="M150" s="216">
        <v>81.8140710382514</v>
      </c>
      <c r="N150" s="216">
        <v>88.3669863013698</v>
      </c>
      <c r="O150" s="216">
        <v>92.2519178082192</v>
      </c>
      <c r="P150" s="216">
        <v>95.7523287671233</v>
      </c>
      <c r="Q150" s="216">
        <v>87.2964480874317</v>
      </c>
      <c r="R150" s="216">
        <v>108.03698630137</v>
      </c>
      <c r="S150" s="216">
        <v>110.469726027397</v>
      </c>
      <c r="T150" s="216">
        <v>107.69397260274</v>
      </c>
      <c r="U150" s="216">
        <v>122.892896174863</v>
      </c>
      <c r="V150" s="216">
        <v>125.757260273973</v>
      </c>
      <c r="W150" s="216">
        <v>131.388219178082</v>
      </c>
      <c r="X150" s="216">
        <v>136.046849315068</v>
      </c>
      <c r="Y150" s="216">
        <v>143.660109289617</v>
      </c>
      <c r="Z150" s="216">
        <v>156.807945205479</v>
      </c>
      <c r="AA150" s="216">
        <v>164.217945205479</v>
      </c>
      <c r="AB150" s="216">
        <v>163.599315068493</v>
      </c>
      <c r="AC150" s="216">
        <v>160.218579234973</v>
      </c>
      <c r="AD150" s="216">
        <v>147.576575342466</v>
      </c>
      <c r="AE150" s="216">
        <v>154.632739726027</v>
      </c>
      <c r="AF150" s="216">
        <v>187.083698630137</v>
      </c>
      <c r="AG150" s="216">
        <v>205.736885245902</v>
      </c>
      <c r="AH150" s="216">
        <v>264.929452054794</v>
      </c>
      <c r="AI150" s="216">
        <v>321.670684931507</v>
      </c>
      <c r="AJ150" s="216">
        <v>380.492321568494</v>
      </c>
      <c r="AK150" s="216">
        <v>401.223967963115</v>
      </c>
      <c r="AL150" s="216">
        <v>417.659217775343</v>
      </c>
      <c r="AM150" s="216">
        <v>402.670144672725</v>
      </c>
      <c r="AN150" s="216">
        <v>403.529804292526</v>
      </c>
      <c r="AO150" s="216">
        <v>457.29451067144</v>
      </c>
      <c r="AP150" s="216">
        <v>449.614748450478</v>
      </c>
      <c r="AQ150" s="216">
        <v>479.280490589437</v>
      </c>
      <c r="AR150" s="216">
        <v>491.290827219209</v>
      </c>
      <c r="AS150" s="216">
        <v>520.473410889355</v>
      </c>
      <c r="AT150" s="216">
        <v>516.534431489374</v>
      </c>
      <c r="AU150" s="216">
        <v>519.242891786397</v>
      </c>
      <c r="AV150" s="216">
        <v>544.909732032785</v>
      </c>
      <c r="AW150" s="216">
        <v>582.883249894566</v>
      </c>
      <c r="AX150" s="216">
        <v>603.368390387259</v>
      </c>
      <c r="AY150" s="216">
        <v>622.073990666301</v>
      </c>
      <c r="AZ150" s="216">
        <v>726.436692828282</v>
      </c>
      <c r="BA150" s="216">
        <v>777.682932832502</v>
      </c>
      <c r="BB150" s="216">
        <v>776.596400079211</v>
      </c>
      <c r="BC150" s="216">
        <v>813.475431565975</v>
      </c>
      <c r="BD150" s="216">
        <v>845.44892588539</v>
      </c>
      <c r="BE150" s="217">
        <v>802.551160299271</v>
      </c>
      <c r="BF150" s="79">
        <v>-0.0507396298850281</v>
      </c>
      <c r="BG150" s="79">
        <v>0.0505066598817501</v>
      </c>
      <c r="BH150" s="79">
        <v>0.171886417088958</v>
      </c>
    </row>
    <row r="151" spans="8:8">
      <c r="A151" s="218" t="s">
        <v>340</v>
      </c>
      <c r="B151" s="216">
        <v>0.0</v>
      </c>
      <c r="C151" s="216">
        <v>0.0</v>
      </c>
      <c r="D151" s="216">
        <v>0.0</v>
      </c>
      <c r="E151" s="216">
        <v>0.0</v>
      </c>
      <c r="F151" s="216">
        <v>0.0</v>
      </c>
      <c r="G151" s="216">
        <v>0.0</v>
      </c>
      <c r="H151" s="216">
        <v>0.0</v>
      </c>
      <c r="I151" s="216">
        <v>0.0</v>
      </c>
      <c r="J151" s="216">
        <v>0.0</v>
      </c>
      <c r="K151" s="216">
        <v>0.0</v>
      </c>
      <c r="L151" s="216">
        <v>0.0</v>
      </c>
      <c r="M151" s="216">
        <v>0.0</v>
      </c>
      <c r="N151" s="216">
        <v>0.0</v>
      </c>
      <c r="O151" s="216">
        <v>0.0</v>
      </c>
      <c r="P151" s="216">
        <v>0.0</v>
      </c>
      <c r="Q151" s="216">
        <v>34.7232240437159</v>
      </c>
      <c r="R151" s="216">
        <v>36.0079452054795</v>
      </c>
      <c r="S151" s="216">
        <v>38.6845205479452</v>
      </c>
      <c r="T151" s="216">
        <v>41.9558904109589</v>
      </c>
      <c r="U151" s="216">
        <v>46.2215846994536</v>
      </c>
      <c r="V151" s="216">
        <v>51.3353424657534</v>
      </c>
      <c r="W151" s="216">
        <v>55.5446575342466</v>
      </c>
      <c r="X151" s="216">
        <v>59.9827397260274</v>
      </c>
      <c r="Y151" s="216">
        <v>67.8494535519126</v>
      </c>
      <c r="Z151" s="216">
        <v>77.0945205479452</v>
      </c>
      <c r="AA151" s="216">
        <v>81.9672602739726</v>
      </c>
      <c r="AB151" s="216">
        <v>82.0587671232877</v>
      </c>
      <c r="AC151" s="216">
        <v>81.9486338797814</v>
      </c>
      <c r="AD151" s="216">
        <v>86.0393150684932</v>
      </c>
      <c r="AE151" s="216">
        <v>92.3532876712329</v>
      </c>
      <c r="AF151" s="216">
        <v>103.562876712329</v>
      </c>
      <c r="AG151" s="216">
        <v>111.470218579235</v>
      </c>
      <c r="AH151" s="216">
        <v>117.243150684931</v>
      </c>
      <c r="AI151" s="216">
        <v>124.12904109589</v>
      </c>
      <c r="AJ151" s="216">
        <v>132.138011768494</v>
      </c>
      <c r="AK151" s="216">
        <v>146.884912739072</v>
      </c>
      <c r="AL151" s="216">
        <v>158.777074646576</v>
      </c>
      <c r="AM151" s="216">
        <v>144.95863782341</v>
      </c>
      <c r="AN151" s="216">
        <v>152.993968676088</v>
      </c>
      <c r="AO151" s="216">
        <v>158.827160944664</v>
      </c>
      <c r="AP151" s="216">
        <v>170.353816943629</v>
      </c>
      <c r="AQ151" s="216">
        <v>180.390134425053</v>
      </c>
      <c r="AR151" s="216">
        <v>200.394772424688</v>
      </c>
      <c r="AS151" s="216">
        <v>217.607700506841</v>
      </c>
      <c r="AT151" s="216">
        <v>260.131965735949</v>
      </c>
      <c r="AU151" s="216">
        <v>288.22766164941</v>
      </c>
      <c r="AV151" s="216">
        <v>301.810499156072</v>
      </c>
      <c r="AW151" s="216">
        <v>320.89983459402</v>
      </c>
      <c r="AX151" s="216">
        <v>352.990664359862</v>
      </c>
      <c r="AY151" s="216">
        <v>381.683771488219</v>
      </c>
      <c r="AZ151" s="216">
        <v>441.424555841981</v>
      </c>
      <c r="BA151" s="216">
        <v>490.047577641245</v>
      </c>
      <c r="BB151" s="216">
        <v>538.712063194279</v>
      </c>
      <c r="BC151" s="216">
        <v>575.199844585153</v>
      </c>
      <c r="BD151" s="216">
        <v>620.597279104842</v>
      </c>
      <c r="BE151" s="217">
        <v>552.605557560454</v>
      </c>
      <c r="BF151" s="79">
        <v>-0.109558523431589</v>
      </c>
      <c r="BG151" s="79">
        <v>0.0908414059221054</v>
      </c>
      <c r="BH151" s="79">
        <v>0.118354310667363</v>
      </c>
    </row>
    <row r="152" spans="8:8">
      <c r="A152" s="218" t="s">
        <v>341</v>
      </c>
      <c r="B152" s="216">
        <v>0.0</v>
      </c>
      <c r="C152" s="216">
        <v>0.0</v>
      </c>
      <c r="D152" s="216">
        <v>0.0</v>
      </c>
      <c r="E152" s="216">
        <v>0.0</v>
      </c>
      <c r="F152" s="216">
        <v>0.0</v>
      </c>
      <c r="G152" s="216">
        <v>0.0</v>
      </c>
      <c r="H152" s="216">
        <v>0.0</v>
      </c>
      <c r="I152" s="216">
        <v>0.0</v>
      </c>
      <c r="J152" s="216">
        <v>0.0</v>
      </c>
      <c r="K152" s="216">
        <v>0.0</v>
      </c>
      <c r="L152" s="216">
        <v>0.0</v>
      </c>
      <c r="M152" s="216">
        <v>0.0</v>
      </c>
      <c r="N152" s="216">
        <v>0.0</v>
      </c>
      <c r="O152" s="216">
        <v>0.0</v>
      </c>
      <c r="P152" s="216">
        <v>0.0</v>
      </c>
      <c r="Q152" s="216">
        <v>52.5732240437159</v>
      </c>
      <c r="R152" s="216">
        <v>72.0290410958904</v>
      </c>
      <c r="S152" s="216">
        <v>71.785205479452</v>
      </c>
      <c r="T152" s="216">
        <v>65.7380821917808</v>
      </c>
      <c r="U152" s="216">
        <v>76.6713114754098</v>
      </c>
      <c r="V152" s="216">
        <v>74.4219178082192</v>
      </c>
      <c r="W152" s="216">
        <v>75.8435616438356</v>
      </c>
      <c r="X152" s="216">
        <v>76.0641095890411</v>
      </c>
      <c r="Y152" s="216">
        <v>75.8106557377049</v>
      </c>
      <c r="Z152" s="216">
        <v>79.7134246575342</v>
      </c>
      <c r="AA152" s="216">
        <v>82.2506849315069</v>
      </c>
      <c r="AB152" s="216">
        <v>81.5405479452055</v>
      </c>
      <c r="AC152" s="216">
        <v>78.2699453551913</v>
      </c>
      <c r="AD152" s="216">
        <v>61.5372602739726</v>
      </c>
      <c r="AE152" s="216">
        <v>62.2794520547945</v>
      </c>
      <c r="AF152" s="216">
        <v>83.5208219178082</v>
      </c>
      <c r="AG152" s="216">
        <v>94.2666666666667</v>
      </c>
      <c r="AH152" s="216">
        <v>147.686301369863</v>
      </c>
      <c r="AI152" s="216">
        <v>197.541643835616</v>
      </c>
      <c r="AJ152" s="216">
        <v>248.3543098</v>
      </c>
      <c r="AK152" s="216">
        <v>254.339055224044</v>
      </c>
      <c r="AL152" s="216">
        <v>258.882143128767</v>
      </c>
      <c r="AM152" s="216">
        <v>257.711506849315</v>
      </c>
      <c r="AN152" s="216">
        <v>250.535835616438</v>
      </c>
      <c r="AO152" s="216">
        <v>298.467349726776</v>
      </c>
      <c r="AP152" s="216">
        <v>279.260931506849</v>
      </c>
      <c r="AQ152" s="216">
        <v>298.890356164384</v>
      </c>
      <c r="AR152" s="216">
        <v>290.896054794521</v>
      </c>
      <c r="AS152" s="216">
        <v>302.865710382514</v>
      </c>
      <c r="AT152" s="216">
        <v>256.402465753425</v>
      </c>
      <c r="AU152" s="216">
        <v>231.015230136986</v>
      </c>
      <c r="AV152" s="216">
        <v>243.099232876712</v>
      </c>
      <c r="AW152" s="216">
        <v>261.983415300546</v>
      </c>
      <c r="AX152" s="216">
        <v>250.377726027397</v>
      </c>
      <c r="AY152" s="216">
        <v>240.390219178082</v>
      </c>
      <c r="AZ152" s="216">
        <v>285.012136986301</v>
      </c>
      <c r="BA152" s="216">
        <v>287.635355191257</v>
      </c>
      <c r="BB152" s="216">
        <v>237.884336884932</v>
      </c>
      <c r="BC152" s="216">
        <v>238.275586980822</v>
      </c>
      <c r="BD152" s="216">
        <v>224.851646780548</v>
      </c>
      <c r="BE152" s="217">
        <v>249.945602738817</v>
      </c>
      <c r="BF152" s="79">
        <v>0.111602277846604</v>
      </c>
      <c r="BG152" s="79">
        <v>-0.0130449182598039</v>
      </c>
      <c r="BH152" s="79">
        <v>0.0535321064215954</v>
      </c>
    </row>
    <row r="153" spans="8:8">
      <c r="A153" s="218" t="s">
        <v>342</v>
      </c>
      <c r="B153" s="216">
        <v>80.9421369863014</v>
      </c>
      <c r="C153" s="216">
        <v>89.8796164383562</v>
      </c>
      <c r="D153" s="216">
        <v>91.8133698630137</v>
      </c>
      <c r="E153" s="216">
        <v>108.139726775956</v>
      </c>
      <c r="F153" s="216">
        <v>127.538082191781</v>
      </c>
      <c r="G153" s="216">
        <v>126.398849315069</v>
      </c>
      <c r="H153" s="216">
        <v>203.244054794521</v>
      </c>
      <c r="I153" s="216">
        <v>213.586830601093</v>
      </c>
      <c r="J153" s="216">
        <v>224.761095890411</v>
      </c>
      <c r="K153" s="216">
        <v>228.649753424658</v>
      </c>
      <c r="L153" s="216">
        <v>236.950356164384</v>
      </c>
      <c r="M153" s="216">
        <v>253.285081967213</v>
      </c>
      <c r="N153" s="216">
        <v>276.643726027397</v>
      </c>
      <c r="O153" s="216">
        <v>302.493315068493</v>
      </c>
      <c r="P153" s="216">
        <v>327.858246575342</v>
      </c>
      <c r="Q153" s="216">
        <v>343.989071038251</v>
      </c>
      <c r="R153" s="216">
        <v>363.703342465753</v>
      </c>
      <c r="S153" s="216">
        <v>394.399890410959</v>
      </c>
      <c r="T153" s="216">
        <v>419.055780821918</v>
      </c>
      <c r="U153" s="216">
        <v>448.965300546448</v>
      </c>
      <c r="V153" s="216">
        <v>487.350191780822</v>
      </c>
      <c r="W153" s="216">
        <v>517.880109589041</v>
      </c>
      <c r="X153" s="216">
        <v>536.489753424658</v>
      </c>
      <c r="Y153" s="216">
        <v>602.666174863388</v>
      </c>
      <c r="Z153" s="216">
        <v>659.79205479452</v>
      </c>
      <c r="AA153" s="216">
        <v>682.985315068493</v>
      </c>
      <c r="AB153" s="216">
        <v>697.573260273973</v>
      </c>
      <c r="AC153" s="216">
        <v>745.298907103825</v>
      </c>
      <c r="AD153" s="216">
        <v>771.301643835616</v>
      </c>
      <c r="AE153" s="216">
        <v>830.351123287671</v>
      </c>
      <c r="AF153" s="216">
        <v>888.254739726027</v>
      </c>
      <c r="AG153" s="216">
        <v>988.506612021858</v>
      </c>
      <c r="AH153" s="216">
        <v>1036.76591780822</v>
      </c>
      <c r="AI153" s="216">
        <v>1084.24624657534</v>
      </c>
      <c r="AJ153" s="216">
        <v>1143.39500362466</v>
      </c>
      <c r="AK153" s="216">
        <v>1105.07057673716</v>
      </c>
      <c r="AL153" s="216">
        <v>1060.58285673096</v>
      </c>
      <c r="AM153" s="216">
        <v>1067.62156164384</v>
      </c>
      <c r="AN153" s="216">
        <v>1053.31775890411</v>
      </c>
      <c r="AO153" s="216">
        <v>1092.11186885246</v>
      </c>
      <c r="AP153" s="216">
        <v>1109.78603287671</v>
      </c>
      <c r="AQ153" s="216">
        <v>1164.98190136986</v>
      </c>
      <c r="AR153" s="216">
        <v>1251.53579178082</v>
      </c>
      <c r="AS153" s="216">
        <v>1350.76546448087</v>
      </c>
      <c r="AT153" s="216">
        <v>1437.66350355371</v>
      </c>
      <c r="AU153" s="216">
        <v>1517.04364570052</v>
      </c>
      <c r="AV153" s="216">
        <v>1599.38297699295</v>
      </c>
      <c r="AW153" s="216">
        <v>1683.72288885592</v>
      </c>
      <c r="AX153" s="216">
        <v>1682.58457260542</v>
      </c>
      <c r="AY153" s="216">
        <v>1692.49521947987</v>
      </c>
      <c r="AZ153" s="216">
        <v>1771.50918009665</v>
      </c>
      <c r="BA153" s="216">
        <v>1845.5280162892</v>
      </c>
      <c r="BB153" s="216">
        <v>1876.45788125006</v>
      </c>
      <c r="BC153" s="216">
        <v>1954.82897309596</v>
      </c>
      <c r="BD153" s="216">
        <v>1963.86498059172</v>
      </c>
      <c r="BE153" s="217">
        <v>1608.80304674958</v>
      </c>
      <c r="BF153" s="79">
        <v>-0.180797528012931</v>
      </c>
      <c r="BG153" s="79">
        <v>0.0316810128040705</v>
      </c>
      <c r="BH153" s="79">
        <v>0.344565437304291</v>
      </c>
    </row>
    <row r="154" spans="8:8">
      <c r="A154" s="218" t="s">
        <v>343</v>
      </c>
      <c r="B154" s="216">
        <v>0.0</v>
      </c>
      <c r="C154" s="216">
        <v>0.0</v>
      </c>
      <c r="D154" s="216">
        <v>0.0</v>
      </c>
      <c r="E154" s="216">
        <v>0.0</v>
      </c>
      <c r="F154" s="216">
        <v>0.0</v>
      </c>
      <c r="G154" s="216">
        <v>0.0</v>
      </c>
      <c r="H154" s="216">
        <v>0.0</v>
      </c>
      <c r="I154" s="216">
        <v>0.0</v>
      </c>
      <c r="J154" s="216">
        <v>0.0</v>
      </c>
      <c r="K154" s="216">
        <v>0.0</v>
      </c>
      <c r="L154" s="216">
        <v>0.0</v>
      </c>
      <c r="M154" s="216">
        <v>0.0</v>
      </c>
      <c r="N154" s="216">
        <v>0.0</v>
      </c>
      <c r="O154" s="216">
        <v>0.0</v>
      </c>
      <c r="P154" s="216">
        <v>0.0</v>
      </c>
      <c r="Q154" s="216">
        <v>231.300765027322</v>
      </c>
      <c r="R154" s="216">
        <v>240.559452054795</v>
      </c>
      <c r="S154" s="216">
        <v>259.403616438356</v>
      </c>
      <c r="T154" s="216">
        <v>277.021479452055</v>
      </c>
      <c r="U154" s="216">
        <v>295.240710382514</v>
      </c>
      <c r="V154" s="216">
        <v>323.273479452055</v>
      </c>
      <c r="W154" s="216">
        <v>343.16</v>
      </c>
      <c r="X154" s="216">
        <v>348.14695890411</v>
      </c>
      <c r="Y154" s="216">
        <v>402.738087431694</v>
      </c>
      <c r="Z154" s="216">
        <v>447.334301369863</v>
      </c>
      <c r="AA154" s="216">
        <v>463.705424657534</v>
      </c>
      <c r="AB154" s="216">
        <v>482.222575342466</v>
      </c>
      <c r="AC154" s="216">
        <v>527.091803278689</v>
      </c>
      <c r="AD154" s="216">
        <v>548.912931506849</v>
      </c>
      <c r="AE154" s="216">
        <v>597.167890410959</v>
      </c>
      <c r="AF154" s="216">
        <v>631.647397260274</v>
      </c>
      <c r="AG154" s="216">
        <v>725.107923497268</v>
      </c>
      <c r="AH154" s="216">
        <v>757.036712328767</v>
      </c>
      <c r="AI154" s="216">
        <v>780.704328767123</v>
      </c>
      <c r="AJ154" s="216">
        <v>833.035820613149</v>
      </c>
      <c r="AK154" s="216">
        <v>811.037595691256</v>
      </c>
      <c r="AL154" s="216">
        <v>784.286793675616</v>
      </c>
      <c r="AM154" s="216">
        <v>791.154460273973</v>
      </c>
      <c r="AN154" s="216">
        <v>776.716805479452</v>
      </c>
      <c r="AO154" s="216">
        <v>833.322765027322</v>
      </c>
      <c r="AP154" s="216">
        <v>834.083183561644</v>
      </c>
      <c r="AQ154" s="216">
        <v>876.815698630137</v>
      </c>
      <c r="AR154" s="216">
        <v>954.09925479452</v>
      </c>
      <c r="AS154" s="216">
        <v>1052.2146557377</v>
      </c>
      <c r="AT154" s="216">
        <v>1138.39621588248</v>
      </c>
      <c r="AU154" s="216">
        <v>1216.26728405668</v>
      </c>
      <c r="AV154" s="216">
        <v>1299.31473589706</v>
      </c>
      <c r="AW154" s="216">
        <v>1404.4264079816</v>
      </c>
      <c r="AX154" s="216">
        <v>1408.43829315336</v>
      </c>
      <c r="AY154" s="216">
        <v>1416.05834276755</v>
      </c>
      <c r="AZ154" s="216">
        <v>1491.23808968569</v>
      </c>
      <c r="BA154" s="216">
        <v>1571.32124033291</v>
      </c>
      <c r="BB154" s="216">
        <v>1627.46508792294</v>
      </c>
      <c r="BC154" s="216">
        <v>1700.9006820976</v>
      </c>
      <c r="BD154" s="216">
        <v>1728.40307627567</v>
      </c>
      <c r="BE154" s="217">
        <v>1476.95904440902</v>
      </c>
      <c r="BF154" s="79">
        <v>-0.145477658144682</v>
      </c>
      <c r="BG154" s="79">
        <v>0.0426418641157871</v>
      </c>
      <c r="BH154" s="79">
        <v>0.316327744434299</v>
      </c>
    </row>
    <row r="155" spans="8:8">
      <c r="A155" s="218" t="s">
        <v>344</v>
      </c>
      <c r="B155" s="216">
        <v>0.0</v>
      </c>
      <c r="C155" s="216">
        <v>0.0</v>
      </c>
      <c r="D155" s="216">
        <v>0.0</v>
      </c>
      <c r="E155" s="216">
        <v>0.0</v>
      </c>
      <c r="F155" s="216">
        <v>0.0</v>
      </c>
      <c r="G155" s="216">
        <v>0.0</v>
      </c>
      <c r="H155" s="216">
        <v>0.0</v>
      </c>
      <c r="I155" s="216">
        <v>0.0</v>
      </c>
      <c r="J155" s="216">
        <v>0.0</v>
      </c>
      <c r="K155" s="216">
        <v>0.0</v>
      </c>
      <c r="L155" s="216">
        <v>0.0</v>
      </c>
      <c r="M155" s="216">
        <v>0.0</v>
      </c>
      <c r="N155" s="216">
        <v>0.0</v>
      </c>
      <c r="O155" s="216">
        <v>0.0</v>
      </c>
      <c r="P155" s="216">
        <v>0.0</v>
      </c>
      <c r="Q155" s="216">
        <v>112.688306010929</v>
      </c>
      <c r="R155" s="216">
        <v>123.143890410959</v>
      </c>
      <c r="S155" s="216">
        <v>134.996273972603</v>
      </c>
      <c r="T155" s="216">
        <v>142.034301369863</v>
      </c>
      <c r="U155" s="216">
        <v>153.724590163934</v>
      </c>
      <c r="V155" s="216">
        <v>164.076712328767</v>
      </c>
      <c r="W155" s="216">
        <v>174.720109589041</v>
      </c>
      <c r="X155" s="216">
        <v>188.342794520548</v>
      </c>
      <c r="Y155" s="216">
        <v>199.928087431694</v>
      </c>
      <c r="Z155" s="216">
        <v>212.457753424658</v>
      </c>
      <c r="AA155" s="216">
        <v>219.279890410959</v>
      </c>
      <c r="AB155" s="216">
        <v>215.350684931507</v>
      </c>
      <c r="AC155" s="216">
        <v>218.207103825137</v>
      </c>
      <c r="AD155" s="216">
        <v>222.388712328767</v>
      </c>
      <c r="AE155" s="216">
        <v>233.183232876712</v>
      </c>
      <c r="AF155" s="216">
        <v>256.607342465753</v>
      </c>
      <c r="AG155" s="216">
        <v>263.39868852459</v>
      </c>
      <c r="AH155" s="216">
        <v>279.729205479452</v>
      </c>
      <c r="AI155" s="216">
        <v>303.541917808219</v>
      </c>
      <c r="AJ155" s="216">
        <v>310.359183011507</v>
      </c>
      <c r="AK155" s="216">
        <v>294.032981045902</v>
      </c>
      <c r="AL155" s="216">
        <v>276.296063055342</v>
      </c>
      <c r="AM155" s="216">
        <v>276.467101369863</v>
      </c>
      <c r="AN155" s="216">
        <v>276.600953424658</v>
      </c>
      <c r="AO155" s="216">
        <v>258.789103825137</v>
      </c>
      <c r="AP155" s="216">
        <v>275.702849315068</v>
      </c>
      <c r="AQ155" s="216">
        <v>288.166202739726</v>
      </c>
      <c r="AR155" s="216">
        <v>297.436536986301</v>
      </c>
      <c r="AS155" s="216">
        <v>298.550808743169</v>
      </c>
      <c r="AT155" s="216">
        <v>299.267287671233</v>
      </c>
      <c r="AU155" s="216">
        <v>300.776361643836</v>
      </c>
      <c r="AV155" s="216">
        <v>300.06824109589</v>
      </c>
      <c r="AW155" s="216">
        <v>279.296480874317</v>
      </c>
      <c r="AX155" s="216">
        <v>274.146279452055</v>
      </c>
      <c r="AY155" s="216">
        <v>276.436876712329</v>
      </c>
      <c r="AZ155" s="216">
        <v>280.271090410959</v>
      </c>
      <c r="BA155" s="216">
        <v>274.206775956284</v>
      </c>
      <c r="BB155" s="216">
        <v>248.992793327124</v>
      </c>
      <c r="BC155" s="216">
        <v>253.928290998356</v>
      </c>
      <c r="BD155" s="216">
        <v>235.461904316055</v>
      </c>
      <c r="BE155" s="217">
        <v>131.844002340558</v>
      </c>
      <c r="BF155" s="79">
        <v>-0.440062277914872</v>
      </c>
      <c r="BG155" s="79">
        <v>-0.02369359056959</v>
      </c>
      <c r="BH155" s="79">
        <v>0.0282376928699924</v>
      </c>
    </row>
    <row r="156" spans="8:8">
      <c r="A156" s="218" t="s">
        <v>345</v>
      </c>
      <c r="B156" s="216">
        <v>55.0681643835616</v>
      </c>
      <c r="C156" s="216">
        <v>63.7717808219178</v>
      </c>
      <c r="D156" s="216">
        <v>70.7419726027397</v>
      </c>
      <c r="E156" s="216">
        <v>73.1872131147541</v>
      </c>
      <c r="F156" s="216">
        <v>80.193698630137</v>
      </c>
      <c r="G156" s="216">
        <v>77.4019726027397</v>
      </c>
      <c r="H156" s="216">
        <v>90.1015890410959</v>
      </c>
      <c r="I156" s="216">
        <v>100.809836065574</v>
      </c>
      <c r="J156" s="216">
        <v>107.089150684931</v>
      </c>
      <c r="K156" s="216">
        <v>104.826575342466</v>
      </c>
      <c r="L156" s="216">
        <v>106.505260273973</v>
      </c>
      <c r="M156" s="216">
        <v>103.830491803279</v>
      </c>
      <c r="N156" s="216">
        <v>107.344602739726</v>
      </c>
      <c r="O156" s="216">
        <v>118.219561643836</v>
      </c>
      <c r="P156" s="216">
        <v>131.247616438356</v>
      </c>
      <c r="Q156" s="216">
        <v>133.81868852459</v>
      </c>
      <c r="R156" s="216">
        <v>134.45901369863</v>
      </c>
      <c r="S156" s="216">
        <v>130.025095890411</v>
      </c>
      <c r="T156" s="216">
        <v>137.34197260274</v>
      </c>
      <c r="U156" s="216">
        <v>141.679672131148</v>
      </c>
      <c r="V156" s="216">
        <v>144.326630136986</v>
      </c>
      <c r="W156" s="216">
        <v>144.88997260274</v>
      </c>
      <c r="X156" s="216">
        <v>148.061424657534</v>
      </c>
      <c r="Y156" s="216">
        <v>154.450819672131</v>
      </c>
      <c r="Z156" s="216">
        <v>161.342876712329</v>
      </c>
      <c r="AA156" s="216">
        <v>165.768328767123</v>
      </c>
      <c r="AB156" s="216">
        <v>167.81301369863</v>
      </c>
      <c r="AC156" s="216">
        <v>170.562704918033</v>
      </c>
      <c r="AD156" s="216">
        <v>170.703287671233</v>
      </c>
      <c r="AE156" s="216">
        <v>182.837671232877</v>
      </c>
      <c r="AF156" s="216">
        <v>198.773589041096</v>
      </c>
      <c r="AG156" s="216">
        <v>207.694672131148</v>
      </c>
      <c r="AH156" s="216">
        <v>209.64197260274</v>
      </c>
      <c r="AI156" s="216">
        <v>223.498438356164</v>
      </c>
      <c r="AJ156" s="216">
        <v>232.750268658082</v>
      </c>
      <c r="AK156" s="216">
        <v>224.463093131148</v>
      </c>
      <c r="AL156" s="216">
        <v>239.320713918904</v>
      </c>
      <c r="AM156" s="216">
        <v>236.530993150685</v>
      </c>
      <c r="AN156" s="216">
        <v>229.446786986301</v>
      </c>
      <c r="AO156" s="216">
        <v>240.921278688525</v>
      </c>
      <c r="AP156" s="216">
        <v>241.117865753425</v>
      </c>
      <c r="AQ156" s="216">
        <v>228.322296575342</v>
      </c>
      <c r="AR156" s="216">
        <v>232.471567808219</v>
      </c>
      <c r="AS156" s="216">
        <v>227.656846311475</v>
      </c>
      <c r="AT156" s="216">
        <v>222.145984931507</v>
      </c>
      <c r="AU156" s="216">
        <v>198.886526712329</v>
      </c>
      <c r="AV156" s="216">
        <v>178.046523287671</v>
      </c>
      <c r="AW156" s="216">
        <v>146.672483606557</v>
      </c>
      <c r="AX156" s="216">
        <v>117.076582191781</v>
      </c>
      <c r="AY156" s="216">
        <v>106.946554109589</v>
      </c>
      <c r="AZ156" s="216">
        <v>113.238700684932</v>
      </c>
      <c r="BA156" s="216">
        <v>135.9705</v>
      </c>
      <c r="BB156" s="216">
        <v>122.041257364932</v>
      </c>
      <c r="BC156" s="216">
        <v>119.66348177589</v>
      </c>
      <c r="BD156" s="216">
        <v>113.668928298183</v>
      </c>
      <c r="BE156" s="217">
        <v>109.906313678923</v>
      </c>
      <c r="BF156" s="79">
        <v>-0.0331015227784089</v>
      </c>
      <c r="BG156" s="79">
        <v>-0.0648089761771693</v>
      </c>
      <c r="BH156" s="79">
        <v>0.0235391877904466</v>
      </c>
    </row>
    <row r="157" spans="8:8">
      <c r="A157" s="218" t="s">
        <v>346</v>
      </c>
      <c r="B157" s="216">
        <v>95.5888767123288</v>
      </c>
      <c r="C157" s="216">
        <v>107.242520547945</v>
      </c>
      <c r="D157" s="216">
        <v>105.366082191781</v>
      </c>
      <c r="E157" s="216">
        <v>119.25737704918</v>
      </c>
      <c r="F157" s="216">
        <v>151.236493150685</v>
      </c>
      <c r="G157" s="216">
        <v>151.263123287671</v>
      </c>
      <c r="H157" s="216">
        <v>60.4938630136986</v>
      </c>
      <c r="I157" s="216">
        <v>65.7401092896175</v>
      </c>
      <c r="J157" s="216">
        <v>69.0767123287671</v>
      </c>
      <c r="K157" s="216">
        <v>62.1078904109589</v>
      </c>
      <c r="L157" s="216">
        <v>60.0067945205479</v>
      </c>
      <c r="M157" s="216">
        <v>63.9667759562842</v>
      </c>
      <c r="N157" s="216">
        <v>69.7332602739726</v>
      </c>
      <c r="O157" s="216">
        <v>75.4442191780822</v>
      </c>
      <c r="P157" s="216">
        <v>78.8242739726028</v>
      </c>
      <c r="Q157" s="216">
        <v>78.2751366120219</v>
      </c>
      <c r="R157" s="216">
        <v>90.7484383561644</v>
      </c>
      <c r="S157" s="216">
        <v>92.7357808219178</v>
      </c>
      <c r="T157" s="216">
        <v>101.312438356164</v>
      </c>
      <c r="U157" s="216">
        <v>109.269234972678</v>
      </c>
      <c r="V157" s="216">
        <v>138.541698630137</v>
      </c>
      <c r="W157" s="216">
        <v>149.967123287671</v>
      </c>
      <c r="X157" s="216">
        <v>153.659616438356</v>
      </c>
      <c r="Y157" s="216">
        <v>168.70825136612</v>
      </c>
      <c r="Z157" s="216">
        <v>185.754465753425</v>
      </c>
      <c r="AA157" s="216">
        <v>198.920931506849</v>
      </c>
      <c r="AB157" s="216">
        <v>205.752849315068</v>
      </c>
      <c r="AC157" s="216">
        <v>223.721693989071</v>
      </c>
      <c r="AD157" s="216">
        <v>226.771342465753</v>
      </c>
      <c r="AE157" s="216">
        <v>248.90402739726</v>
      </c>
      <c r="AF157" s="216">
        <v>310.945095890411</v>
      </c>
      <c r="AG157" s="216">
        <v>302.714071038251</v>
      </c>
      <c r="AH157" s="216">
        <v>323.826465753425</v>
      </c>
      <c r="AI157" s="216">
        <v>342.069917808219</v>
      </c>
      <c r="AJ157" s="216">
        <v>415.86900961589</v>
      </c>
      <c r="AK157" s="216">
        <v>556.025608136612</v>
      </c>
      <c r="AL157" s="216">
        <v>591.966595958904</v>
      </c>
      <c r="AM157" s="216">
        <v>652.484942465753</v>
      </c>
      <c r="AN157" s="216">
        <v>726.930016438356</v>
      </c>
      <c r="AO157" s="216">
        <v>762.486480874317</v>
      </c>
      <c r="AP157" s="216">
        <v>802.874076712329</v>
      </c>
      <c r="AQ157" s="216">
        <v>875.902098630137</v>
      </c>
      <c r="AR157" s="216">
        <v>960.472837691397</v>
      </c>
      <c r="AS157" s="216">
        <v>974.647378816612</v>
      </c>
      <c r="AT157" s="216">
        <v>1056.38284419101</v>
      </c>
      <c r="AU157" s="216">
        <v>1072.91102356164</v>
      </c>
      <c r="AV157" s="216">
        <v>1152.32150438356</v>
      </c>
      <c r="AW157" s="216">
        <v>1260.44375409836</v>
      </c>
      <c r="AX157" s="216">
        <v>1313.6733447217</v>
      </c>
      <c r="AY157" s="216">
        <v>1410.59393769863</v>
      </c>
      <c r="AZ157" s="216">
        <v>1536.18286663014</v>
      </c>
      <c r="BA157" s="216">
        <v>1784.82880327869</v>
      </c>
      <c r="BB157" s="216">
        <v>1949.22859271134</v>
      </c>
      <c r="BC157" s="216">
        <v>2086.06176092948</v>
      </c>
      <c r="BD157" s="216">
        <v>2224.59276019289</v>
      </c>
      <c r="BE157" s="217">
        <v>2147.81789681768</v>
      </c>
      <c r="BF157" s="79">
        <v>-0.0345118732511528</v>
      </c>
      <c r="BG157" s="79">
        <v>0.0773155239111489</v>
      </c>
      <c r="BH157" s="79">
        <v>0.460008957816303</v>
      </c>
    </row>
    <row r="158" spans="8:8">
      <c r="A158" s="218" t="s">
        <v>347</v>
      </c>
      <c r="B158" s="216">
        <v>0.0</v>
      </c>
      <c r="C158" s="216">
        <v>0.0</v>
      </c>
      <c r="D158" s="216">
        <v>0.0</v>
      </c>
      <c r="E158" s="216">
        <v>0.0</v>
      </c>
      <c r="F158" s="216">
        <v>0.0</v>
      </c>
      <c r="G158" s="216">
        <v>0.0</v>
      </c>
      <c r="H158" s="216">
        <v>0.0</v>
      </c>
      <c r="I158" s="216">
        <v>0.0</v>
      </c>
      <c r="J158" s="216">
        <v>0.0</v>
      </c>
      <c r="K158" s="216">
        <v>0.0</v>
      </c>
      <c r="L158" s="216">
        <v>0.0</v>
      </c>
      <c r="M158" s="216">
        <v>0.0</v>
      </c>
      <c r="N158" s="216">
        <v>0.0</v>
      </c>
      <c r="O158" s="216">
        <v>0.0</v>
      </c>
      <c r="P158" s="216">
        <v>0.0</v>
      </c>
      <c r="Q158" s="216">
        <v>12.6775956284153</v>
      </c>
      <c r="R158" s="216">
        <v>14.8734246575342</v>
      </c>
      <c r="S158" s="216">
        <v>17.7972602739726</v>
      </c>
      <c r="T158" s="216">
        <v>22.3101369863014</v>
      </c>
      <c r="U158" s="216">
        <v>28.0808743169399</v>
      </c>
      <c r="V158" s="216">
        <v>37.1517808219178</v>
      </c>
      <c r="W158" s="216">
        <v>45.3512328767123</v>
      </c>
      <c r="X158" s="216">
        <v>45.0334246575342</v>
      </c>
      <c r="Y158" s="216">
        <v>59.8065573770492</v>
      </c>
      <c r="Z158" s="216">
        <v>69.3139726027397</v>
      </c>
      <c r="AA158" s="216">
        <v>77.901095890411</v>
      </c>
      <c r="AB158" s="216">
        <v>85.9034246575342</v>
      </c>
      <c r="AC158" s="216">
        <v>98.1830601092896</v>
      </c>
      <c r="AD158" s="216">
        <v>104.579726027397</v>
      </c>
      <c r="AE158" s="216">
        <v>117.094931506849</v>
      </c>
      <c r="AF158" s="216">
        <v>132.108493150685</v>
      </c>
      <c r="AG158" s="216">
        <v>144.436475409836</v>
      </c>
      <c r="AH158" s="216">
        <v>160.479726027397</v>
      </c>
      <c r="AI158" s="216">
        <v>177.832054794521</v>
      </c>
      <c r="AJ158" s="216">
        <v>208.158843912329</v>
      </c>
      <c r="AK158" s="216">
        <v>253.145655715847</v>
      </c>
      <c r="AL158" s="216">
        <v>279.110778684932</v>
      </c>
      <c r="AM158" s="216">
        <v>299.203780821918</v>
      </c>
      <c r="AN158" s="216">
        <v>332.337342465753</v>
      </c>
      <c r="AO158" s="216">
        <v>366.316857923497</v>
      </c>
      <c r="AP158" s="216">
        <v>379.713287671233</v>
      </c>
      <c r="AQ158" s="216">
        <v>386.982630136986</v>
      </c>
      <c r="AR158" s="216">
        <v>424.903394096438</v>
      </c>
      <c r="AS158" s="216">
        <v>441.962593646995</v>
      </c>
      <c r="AT158" s="216">
        <v>456.631153768767</v>
      </c>
      <c r="AU158" s="216">
        <v>490.353589041096</v>
      </c>
      <c r="AV158" s="216">
        <v>534.076465753425</v>
      </c>
      <c r="AW158" s="216">
        <v>547.586775956284</v>
      </c>
      <c r="AX158" s="216">
        <v>557.67597260274</v>
      </c>
      <c r="AY158" s="216">
        <v>612.644</v>
      </c>
      <c r="AZ158" s="216">
        <v>661.473561643836</v>
      </c>
      <c r="BA158" s="216">
        <v>749.518579234973</v>
      </c>
      <c r="BB158" s="216">
        <v>857.54867986411</v>
      </c>
      <c r="BC158" s="216">
        <v>971.251002471233</v>
      </c>
      <c r="BD158" s="216">
        <v>1046.68632551365</v>
      </c>
      <c r="BE158" s="217">
        <v>1056.12019889848</v>
      </c>
      <c r="BF158" s="79">
        <v>0.0090130855394488</v>
      </c>
      <c r="BG158" s="79">
        <v>0.0864884183619878</v>
      </c>
      <c r="BH158" s="79">
        <v>0.226194572986779</v>
      </c>
    </row>
    <row r="159" spans="8:8">
      <c r="A159" s="220" t="s">
        <v>364</v>
      </c>
      <c r="B159" s="219">
        <v>252.23397260274</v>
      </c>
      <c r="C159" s="219">
        <v>281.528712328767</v>
      </c>
      <c r="D159" s="219">
        <v>289.379780821918</v>
      </c>
      <c r="E159" s="219">
        <v>324.333907103825</v>
      </c>
      <c r="F159" s="219">
        <v>392.345397260274</v>
      </c>
      <c r="G159" s="219">
        <v>390.31695890411</v>
      </c>
      <c r="H159" s="219">
        <v>416.359643835616</v>
      </c>
      <c r="I159" s="219">
        <v>447.397158469945</v>
      </c>
      <c r="J159" s="219">
        <v>473.669698630137</v>
      </c>
      <c r="K159" s="219">
        <v>464.375315068493</v>
      </c>
      <c r="L159" s="219">
        <v>476.862</v>
      </c>
      <c r="M159" s="219">
        <v>502.896420765027</v>
      </c>
      <c r="N159" s="219">
        <v>542.088575342466</v>
      </c>
      <c r="O159" s="219">
        <v>588.40901369863</v>
      </c>
      <c r="P159" s="219">
        <v>633.682465753425</v>
      </c>
      <c r="Q159" s="219">
        <v>643.379344262295</v>
      </c>
      <c r="R159" s="219">
        <v>696.947780821918</v>
      </c>
      <c r="S159" s="219">
        <v>727.630493150685</v>
      </c>
      <c r="T159" s="219">
        <v>765.404164383562</v>
      </c>
      <c r="U159" s="219">
        <v>822.807103825137</v>
      </c>
      <c r="V159" s="219">
        <v>895.975780821918</v>
      </c>
      <c r="W159" s="219">
        <v>944.125424657534</v>
      </c>
      <c r="X159" s="219">
        <v>974.257643835617</v>
      </c>
      <c r="Y159" s="219">
        <v>1069.48535519126</v>
      </c>
      <c r="Z159" s="219">
        <v>1163.69734246575</v>
      </c>
      <c r="AA159" s="219">
        <v>1211.89252054795</v>
      </c>
      <c r="AB159" s="219">
        <v>1234.73843835616</v>
      </c>
      <c r="AC159" s="219">
        <v>1299.8018852459</v>
      </c>
      <c r="AD159" s="219">
        <v>1316.35284931507</v>
      </c>
      <c r="AE159" s="219">
        <v>1416.72556164384</v>
      </c>
      <c r="AF159" s="219">
        <v>1585.05712328767</v>
      </c>
      <c r="AG159" s="219">
        <v>1704.65224043716</v>
      </c>
      <c r="AH159" s="219">
        <v>1835.16380821918</v>
      </c>
      <c r="AI159" s="219">
        <v>1971.48528767123</v>
      </c>
      <c r="AJ159" s="219">
        <v>2172.50660346712</v>
      </c>
      <c r="AK159" s="219">
        <v>2286.78324596803</v>
      </c>
      <c r="AL159" s="219">
        <v>2309.52938438411</v>
      </c>
      <c r="AM159" s="219">
        <v>2359.307641933</v>
      </c>
      <c r="AN159" s="219">
        <v>2413.22436662129</v>
      </c>
      <c r="AO159" s="219">
        <v>2552.81413908674</v>
      </c>
      <c r="AP159" s="219">
        <v>2603.39272379294</v>
      </c>
      <c r="AQ159" s="219">
        <v>2748.48678716478</v>
      </c>
      <c r="AR159" s="219">
        <v>2935.77102449965</v>
      </c>
      <c r="AS159" s="219">
        <v>3073.54310049832</v>
      </c>
      <c r="AT159" s="219">
        <v>3232.7267641656</v>
      </c>
      <c r="AU159" s="219">
        <v>3308.08408776088</v>
      </c>
      <c r="AV159" s="219">
        <v>3474.66073669696</v>
      </c>
      <c r="AW159" s="219">
        <v>3673.72237645541</v>
      </c>
      <c r="AX159" s="219">
        <v>3716.70288990616</v>
      </c>
      <c r="AY159" s="219">
        <v>3832.10970195439</v>
      </c>
      <c r="AZ159" s="219">
        <v>4147.36744024</v>
      </c>
      <c r="BA159" s="219">
        <v>4544.01025240039</v>
      </c>
      <c r="BB159" s="219">
        <v>4724.32413140554</v>
      </c>
      <c r="BC159" s="219">
        <v>4974.0296473673</v>
      </c>
      <c r="BD159" s="219">
        <v>5147.57559496818</v>
      </c>
      <c r="BE159" s="219">
        <v>4669.07841754545</v>
      </c>
      <c r="BF159" s="82">
        <v>-0.0929558330120436</v>
      </c>
      <c r="BG159" s="82">
        <v>0.0476190171014792</v>
      </c>
      <c r="BH159" s="82">
        <v>1.0</v>
      </c>
    </row>
    <row r="160" spans="8:8">
      <c r="B160" s="216"/>
      <c r="C160" s="216"/>
      <c r="D160" s="216"/>
      <c r="E160" s="216"/>
      <c r="F160" s="216"/>
      <c r="G160" s="216"/>
      <c r="H160" s="216"/>
      <c r="I160" s="216"/>
      <c r="J160" s="216"/>
      <c r="K160" s="216"/>
      <c r="L160" s="216"/>
      <c r="M160" s="216"/>
      <c r="N160" s="216"/>
      <c r="O160" s="216"/>
      <c r="P160" s="216"/>
      <c r="Q160" s="216"/>
      <c r="R160" s="216"/>
      <c r="S160" s="216"/>
      <c r="T160" s="216"/>
      <c r="U160" s="216"/>
      <c r="V160" s="216"/>
      <c r="W160" s="216"/>
      <c r="X160" s="216"/>
      <c r="Y160" s="216"/>
      <c r="Z160" s="216"/>
      <c r="AA160" s="216"/>
      <c r="AB160" s="216"/>
      <c r="AC160" s="216"/>
      <c r="AD160" s="216"/>
      <c r="AE160" s="216"/>
      <c r="AF160" s="216"/>
      <c r="AG160" s="216"/>
      <c r="AH160" s="216"/>
      <c r="AI160" s="216"/>
      <c r="AJ160" s="216"/>
      <c r="AK160" s="216"/>
      <c r="AL160" s="216"/>
      <c r="AM160" s="216"/>
      <c r="AN160" s="216"/>
      <c r="AO160" s="216"/>
      <c r="AP160" s="216"/>
      <c r="AQ160" s="216"/>
      <c r="AR160" s="216"/>
      <c r="AS160" s="216"/>
      <c r="AT160" s="216"/>
      <c r="AU160" s="216"/>
      <c r="AV160" s="216"/>
      <c r="AW160" s="216"/>
      <c r="AX160" s="216"/>
      <c r="AY160" s="216"/>
      <c r="AZ160" s="216"/>
      <c r="BA160" s="216"/>
      <c r="BB160" s="216"/>
      <c r="BC160" s="216"/>
      <c r="BD160" s="216"/>
      <c r="BE160" s="217"/>
      <c r="BF160" s="79"/>
      <c r="BG160" s="79"/>
      <c r="BH160" s="79"/>
    </row>
    <row r="161" spans="8:8">
      <c r="A161" s="47" t="s">
        <v>365</v>
      </c>
      <c r="B161" s="216"/>
      <c r="C161" s="216"/>
      <c r="D161" s="216"/>
      <c r="E161" s="216"/>
      <c r="F161" s="216"/>
      <c r="G161" s="216"/>
      <c r="H161" s="216"/>
      <c r="I161" s="216"/>
      <c r="J161" s="216"/>
      <c r="K161" s="216"/>
      <c r="L161" s="216"/>
      <c r="M161" s="216"/>
      <c r="N161" s="216"/>
      <c r="O161" s="216"/>
      <c r="P161" s="216"/>
      <c r="Q161" s="216"/>
      <c r="R161" s="216"/>
      <c r="S161" s="216"/>
      <c r="T161" s="216"/>
      <c r="U161" s="216"/>
      <c r="V161" s="216"/>
      <c r="W161" s="216"/>
      <c r="X161" s="216"/>
      <c r="Y161" s="216"/>
      <c r="Z161" s="216"/>
      <c r="AA161" s="216"/>
      <c r="AB161" s="216"/>
      <c r="AC161" s="216"/>
      <c r="AD161" s="216"/>
      <c r="AE161" s="216"/>
      <c r="AF161" s="216"/>
      <c r="AG161" s="216"/>
      <c r="AH161" s="216"/>
      <c r="AI161" s="216"/>
      <c r="AJ161" s="216"/>
      <c r="AK161" s="216"/>
      <c r="AL161" s="216"/>
      <c r="AM161" s="216"/>
      <c r="AN161" s="216"/>
      <c r="AO161" s="216"/>
      <c r="AP161" s="216"/>
      <c r="AQ161" s="216"/>
      <c r="AR161" s="216"/>
      <c r="AS161" s="216"/>
      <c r="AT161" s="216"/>
      <c r="AU161" s="216"/>
      <c r="AV161" s="216"/>
      <c r="AW161" s="216"/>
      <c r="AX161" s="216"/>
      <c r="AY161" s="216"/>
      <c r="AZ161" s="216"/>
      <c r="BA161" s="216"/>
      <c r="BB161" s="216"/>
      <c r="BC161" s="216"/>
      <c r="BD161" s="216"/>
      <c r="BE161" s="217"/>
      <c r="BF161" s="79"/>
      <c r="BG161" s="79"/>
      <c r="BH161" s="79"/>
    </row>
    <row r="162" spans="8:8">
      <c r="A162" s="45" t="s">
        <v>339</v>
      </c>
      <c r="B162" s="216">
        <v>296.390684931507</v>
      </c>
      <c r="C162" s="216">
        <v>356.213287671233</v>
      </c>
      <c r="D162" s="216">
        <v>426.948082191781</v>
      </c>
      <c r="E162" s="216">
        <v>491.00737704918</v>
      </c>
      <c r="F162" s="216">
        <v>578.300410958904</v>
      </c>
      <c r="G162" s="216">
        <v>696.412876712329</v>
      </c>
      <c r="H162" s="216">
        <v>796.933150684931</v>
      </c>
      <c r="I162" s="216">
        <v>874.787978142076</v>
      </c>
      <c r="J162" s="216">
        <v>978.98602739726</v>
      </c>
      <c r="K162" s="216">
        <v>944.876849315069</v>
      </c>
      <c r="L162" s="216">
        <v>900.793424657534</v>
      </c>
      <c r="M162" s="216">
        <v>993.809699453552</v>
      </c>
      <c r="N162" s="216">
        <v>1021.14780821918</v>
      </c>
      <c r="O162" s="216">
        <v>1173.39424657534</v>
      </c>
      <c r="P162" s="216">
        <v>1189.43376712329</v>
      </c>
      <c r="Q162" s="216">
        <v>1077.4900273224</v>
      </c>
      <c r="R162" s="216">
        <v>1025.095</v>
      </c>
      <c r="S162" s="216">
        <v>997.215821917808</v>
      </c>
      <c r="T162" s="216">
        <v>1027.56253424658</v>
      </c>
      <c r="U162" s="216">
        <v>1060.21154371585</v>
      </c>
      <c r="V162" s="216">
        <v>1069.26212328767</v>
      </c>
      <c r="W162" s="216">
        <v>1101.58746575342</v>
      </c>
      <c r="X162" s="216">
        <v>1136.94589041096</v>
      </c>
      <c r="Y162" s="216">
        <v>1207.82930327869</v>
      </c>
      <c r="Z162" s="216">
        <v>1290.42602739726</v>
      </c>
      <c r="AA162" s="216">
        <v>1244.32726027397</v>
      </c>
      <c r="AB162" s="216">
        <v>1246.66328767123</v>
      </c>
      <c r="AC162" s="216">
        <v>1313.00853825137</v>
      </c>
      <c r="AD162" s="216">
        <v>1318.97123287671</v>
      </c>
      <c r="AE162" s="216">
        <v>1395.63438356164</v>
      </c>
      <c r="AF162" s="216">
        <v>1637.81945205479</v>
      </c>
      <c r="AG162" s="216">
        <v>1665.88340163934</v>
      </c>
      <c r="AH162" s="216">
        <v>1745.37993150685</v>
      </c>
      <c r="AI162" s="216">
        <v>1710.61979452055</v>
      </c>
      <c r="AJ162" s="216">
        <v>1800.02636986301</v>
      </c>
      <c r="AK162" s="216">
        <v>1830.31591530055</v>
      </c>
      <c r="AL162" s="216">
        <v>1805.13116438356</v>
      </c>
      <c r="AM162" s="216">
        <v>1904.98272325695</v>
      </c>
      <c r="AN162" s="216">
        <v>1941.06007445961</v>
      </c>
      <c r="AO162" s="216">
        <v>1942.70601866452</v>
      </c>
      <c r="AP162" s="216">
        <v>1811.83280390662</v>
      </c>
      <c r="AQ162" s="216">
        <v>1792.52740308108</v>
      </c>
      <c r="AR162" s="216">
        <v>1763.15592605347</v>
      </c>
      <c r="AS162" s="216">
        <v>1599.20071533915</v>
      </c>
      <c r="AT162" s="216">
        <v>1621.69662708512</v>
      </c>
      <c r="AU162" s="216">
        <v>1678.41056416158</v>
      </c>
      <c r="AV162" s="216">
        <v>1605.54329057781</v>
      </c>
      <c r="AW162" s="216">
        <v>1589.02413098241</v>
      </c>
      <c r="AX162" s="216">
        <v>1610.81201425723</v>
      </c>
      <c r="AY162" s="216">
        <v>1552.03564155417</v>
      </c>
      <c r="AZ162" s="216">
        <v>1584.24681842314</v>
      </c>
      <c r="BA162" s="216">
        <v>1538.20027323773</v>
      </c>
      <c r="BB162" s="216">
        <v>1555.61735962658</v>
      </c>
      <c r="BC162" s="216">
        <v>1485.43914470056</v>
      </c>
      <c r="BD162" s="216">
        <v>1474.02592917394</v>
      </c>
      <c r="BE162" s="217">
        <v>1347.79261913153</v>
      </c>
      <c r="BF162" s="79">
        <v>-0.0856384596390061</v>
      </c>
      <c r="BG162" s="79">
        <v>-0.00950211855862615</v>
      </c>
      <c r="BH162" s="79">
        <v>0.41235904606102</v>
      </c>
    </row>
    <row r="163" spans="8:8">
      <c r="A163" s="45" t="s">
        <v>340</v>
      </c>
      <c r="B163" s="216">
        <v>0.0</v>
      </c>
      <c r="C163" s="216">
        <v>0.0</v>
      </c>
      <c r="D163" s="216">
        <v>0.0</v>
      </c>
      <c r="E163" s="216">
        <v>0.0</v>
      </c>
      <c r="F163" s="216">
        <v>0.0</v>
      </c>
      <c r="G163" s="216">
        <v>0.0</v>
      </c>
      <c r="H163" s="216">
        <v>0.0</v>
      </c>
      <c r="I163" s="216">
        <v>0.0</v>
      </c>
      <c r="J163" s="216">
        <v>0.0</v>
      </c>
      <c r="K163" s="216">
        <v>0.0</v>
      </c>
      <c r="L163" s="216">
        <v>0.0</v>
      </c>
      <c r="M163" s="216">
        <v>0.0</v>
      </c>
      <c r="N163" s="216">
        <v>0.0</v>
      </c>
      <c r="O163" s="216">
        <v>0.0</v>
      </c>
      <c r="P163" s="216">
        <v>0.0</v>
      </c>
      <c r="Q163" s="216">
        <v>560.049863387978</v>
      </c>
      <c r="R163" s="216">
        <v>572.542191780822</v>
      </c>
      <c r="S163" s="216">
        <v>575.081506849315</v>
      </c>
      <c r="T163" s="216">
        <v>580.983698630137</v>
      </c>
      <c r="U163" s="216">
        <v>585.769808743169</v>
      </c>
      <c r="V163" s="216">
        <v>593.093835616438</v>
      </c>
      <c r="W163" s="216">
        <v>607.80205479452</v>
      </c>
      <c r="X163" s="216">
        <v>618.965890410959</v>
      </c>
      <c r="Y163" s="216">
        <v>638.879781420765</v>
      </c>
      <c r="Z163" s="216">
        <v>685.262602739726</v>
      </c>
      <c r="AA163" s="216">
        <v>722.688904109589</v>
      </c>
      <c r="AB163" s="216">
        <v>743.012739726027</v>
      </c>
      <c r="AC163" s="216">
        <v>761.355737704918</v>
      </c>
      <c r="AD163" s="216">
        <v>775.703561643836</v>
      </c>
      <c r="AE163" s="216">
        <v>813.244246575342</v>
      </c>
      <c r="AF163" s="216">
        <v>826.627123287671</v>
      </c>
      <c r="AG163" s="216">
        <v>854.506147540983</v>
      </c>
      <c r="AH163" s="216">
        <v>879.586712328767</v>
      </c>
      <c r="AI163" s="216">
        <v>898.116849315068</v>
      </c>
      <c r="AJ163" s="216">
        <v>922.114520547945</v>
      </c>
      <c r="AK163" s="216">
        <v>941.610792349727</v>
      </c>
      <c r="AL163" s="216">
        <v>951.968630136986</v>
      </c>
      <c r="AM163" s="216">
        <v>1027.13183284599</v>
      </c>
      <c r="AN163" s="216">
        <v>1035.28391007605</v>
      </c>
      <c r="AO163" s="216">
        <v>1052.0859366973</v>
      </c>
      <c r="AP163" s="216">
        <v>1061.78357203421</v>
      </c>
      <c r="AQ163" s="216">
        <v>1048.42192863732</v>
      </c>
      <c r="AR163" s="216">
        <v>1030.48773058639</v>
      </c>
      <c r="AS163" s="216">
        <v>983.702324884223</v>
      </c>
      <c r="AT163" s="216">
        <v>989.771094057296</v>
      </c>
      <c r="AU163" s="216">
        <v>1001.09057368167</v>
      </c>
      <c r="AV163" s="216">
        <v>973.5456685761</v>
      </c>
      <c r="AW163" s="216">
        <v>974.801156785799</v>
      </c>
      <c r="AX163" s="216">
        <v>944.58288631662</v>
      </c>
      <c r="AY163" s="216">
        <v>915.131527423113</v>
      </c>
      <c r="AZ163" s="216">
        <v>904.585843110921</v>
      </c>
      <c r="BA163" s="216">
        <v>895.910326496748</v>
      </c>
      <c r="BB163" s="216">
        <v>880.864133650457</v>
      </c>
      <c r="BC163" s="216">
        <v>864.752691926259</v>
      </c>
      <c r="BD163" s="216">
        <v>841.757188728828</v>
      </c>
      <c r="BE163" s="217">
        <v>773.612395530686</v>
      </c>
      <c r="BF163" s="79">
        <v>-0.0809554038986597</v>
      </c>
      <c r="BG163" s="79">
        <v>-0.0160677244948756</v>
      </c>
      <c r="BH163" s="79">
        <v>0.236687799676163</v>
      </c>
    </row>
    <row r="164" spans="8:8">
      <c r="A164" s="218" t="s">
        <v>341</v>
      </c>
      <c r="B164" s="216">
        <v>0.0</v>
      </c>
      <c r="C164" s="216">
        <v>0.0</v>
      </c>
      <c r="D164" s="216">
        <v>0.0</v>
      </c>
      <c r="E164" s="216">
        <v>0.0</v>
      </c>
      <c r="F164" s="216">
        <v>0.0</v>
      </c>
      <c r="G164" s="216">
        <v>0.0</v>
      </c>
      <c r="H164" s="216">
        <v>0.0</v>
      </c>
      <c r="I164" s="216">
        <v>0.0</v>
      </c>
      <c r="J164" s="216">
        <v>0.0</v>
      </c>
      <c r="K164" s="216">
        <v>0.0</v>
      </c>
      <c r="L164" s="216">
        <v>0.0</v>
      </c>
      <c r="M164" s="216">
        <v>0.0</v>
      </c>
      <c r="N164" s="216">
        <v>0.0</v>
      </c>
      <c r="O164" s="216">
        <v>0.0</v>
      </c>
      <c r="P164" s="216">
        <v>0.0</v>
      </c>
      <c r="Q164" s="216">
        <v>517.440163934426</v>
      </c>
      <c r="R164" s="216">
        <v>452.552808219178</v>
      </c>
      <c r="S164" s="216">
        <v>422.134315068493</v>
      </c>
      <c r="T164" s="216">
        <v>446.578835616438</v>
      </c>
      <c r="U164" s="216">
        <v>474.441734972678</v>
      </c>
      <c r="V164" s="216">
        <v>476.168287671233</v>
      </c>
      <c r="W164" s="216">
        <v>493.785410958904</v>
      </c>
      <c r="X164" s="216">
        <v>517.98</v>
      </c>
      <c r="Y164" s="216">
        <v>568.949521857924</v>
      </c>
      <c r="Z164" s="216">
        <v>605.163424657534</v>
      </c>
      <c r="AA164" s="216">
        <v>521.638356164384</v>
      </c>
      <c r="AB164" s="216">
        <v>503.650547945205</v>
      </c>
      <c r="AC164" s="216">
        <v>551.652800546448</v>
      </c>
      <c r="AD164" s="216">
        <v>543.267671232877</v>
      </c>
      <c r="AE164" s="216">
        <v>582.390136986301</v>
      </c>
      <c r="AF164" s="216">
        <v>811.192328767123</v>
      </c>
      <c r="AG164" s="216">
        <v>811.377254098361</v>
      </c>
      <c r="AH164" s="216">
        <v>865.793219178082</v>
      </c>
      <c r="AI164" s="216">
        <v>812.502945205479</v>
      </c>
      <c r="AJ164" s="216">
        <v>877.911849315068</v>
      </c>
      <c r="AK164" s="216">
        <v>888.70512295082</v>
      </c>
      <c r="AL164" s="216">
        <v>853.162534246576</v>
      </c>
      <c r="AM164" s="216">
        <v>877.850890410959</v>
      </c>
      <c r="AN164" s="216">
        <v>905.776164383562</v>
      </c>
      <c r="AO164" s="216">
        <v>890.620081967213</v>
      </c>
      <c r="AP164" s="216">
        <v>750.049231872411</v>
      </c>
      <c r="AQ164" s="216">
        <v>744.105474443759</v>
      </c>
      <c r="AR164" s="216">
        <v>732.668195467077</v>
      </c>
      <c r="AS164" s="216">
        <v>615.498390454931</v>
      </c>
      <c r="AT164" s="216">
        <v>631.925533027821</v>
      </c>
      <c r="AU164" s="216">
        <v>677.319990479913</v>
      </c>
      <c r="AV164" s="216">
        <v>631.997622001707</v>
      </c>
      <c r="AW164" s="216">
        <v>614.222974196609</v>
      </c>
      <c r="AX164" s="216">
        <v>666.229127940614</v>
      </c>
      <c r="AY164" s="216">
        <v>636.904114131053</v>
      </c>
      <c r="AZ164" s="216">
        <v>679.660975312222</v>
      </c>
      <c r="BA164" s="216">
        <v>642.289946740979</v>
      </c>
      <c r="BB164" s="216">
        <v>674.753225976119</v>
      </c>
      <c r="BC164" s="216">
        <v>620.686452774303</v>
      </c>
      <c r="BD164" s="216">
        <v>632.268740445113</v>
      </c>
      <c r="BE164" s="217">
        <v>574.180223600844</v>
      </c>
      <c r="BF164" s="79">
        <v>-0.0918731436942062</v>
      </c>
      <c r="BG164" s="79">
        <v>5.42981012643384E-5</v>
      </c>
      <c r="BH164" s="79">
        <v>0.175671246384857</v>
      </c>
    </row>
    <row r="165" spans="8:8">
      <c r="A165" s="218" t="s">
        <v>342</v>
      </c>
      <c r="B165" s="216">
        <v>277.859452054795</v>
      </c>
      <c r="C165" s="216">
        <v>324.765479452055</v>
      </c>
      <c r="D165" s="216">
        <v>389.105424657534</v>
      </c>
      <c r="E165" s="216">
        <v>460.705956284153</v>
      </c>
      <c r="F165" s="216">
        <v>544.048602739726</v>
      </c>
      <c r="G165" s="216">
        <v>655.417205479452</v>
      </c>
      <c r="H165" s="216">
        <v>743.813095890411</v>
      </c>
      <c r="I165" s="216">
        <v>838.393934426229</v>
      </c>
      <c r="J165" s="216">
        <v>1039.33128767123</v>
      </c>
      <c r="K165" s="216">
        <v>1033.93556164384</v>
      </c>
      <c r="L165" s="216">
        <v>1029.21430136986</v>
      </c>
      <c r="M165" s="216">
        <v>1103.75387978142</v>
      </c>
      <c r="N165" s="216">
        <v>1139.11134246575</v>
      </c>
      <c r="O165" s="216">
        <v>1257.50602739726</v>
      </c>
      <c r="P165" s="216">
        <v>1283.27424657534</v>
      </c>
      <c r="Q165" s="216">
        <v>1246.17114754098</v>
      </c>
      <c r="R165" s="216">
        <v>1266.63271232877</v>
      </c>
      <c r="S165" s="216">
        <v>1210.26504109589</v>
      </c>
      <c r="T165" s="216">
        <v>1245.36279452055</v>
      </c>
      <c r="U165" s="216">
        <v>1337.70726775956</v>
      </c>
      <c r="V165" s="216">
        <v>1328.30454794521</v>
      </c>
      <c r="W165" s="216">
        <v>1391.20673972603</v>
      </c>
      <c r="X165" s="216">
        <v>1449.35534246575</v>
      </c>
      <c r="Y165" s="216">
        <v>1598.85628415301</v>
      </c>
      <c r="Z165" s="216">
        <v>1650.76438356164</v>
      </c>
      <c r="AA165" s="216">
        <v>1730.68805479452</v>
      </c>
      <c r="AB165" s="216">
        <v>1800.62920547945</v>
      </c>
      <c r="AC165" s="216">
        <v>1836.55513661202</v>
      </c>
      <c r="AD165" s="216">
        <v>1865.596</v>
      </c>
      <c r="AE165" s="216">
        <v>1918.66542465753</v>
      </c>
      <c r="AF165" s="216">
        <v>1985.31616438356</v>
      </c>
      <c r="AG165" s="216">
        <v>2041.13338797814</v>
      </c>
      <c r="AH165" s="216">
        <v>2004.59753424658</v>
      </c>
      <c r="AI165" s="216">
        <v>1963.07550684932</v>
      </c>
      <c r="AJ165" s="216">
        <v>1991.86887671233</v>
      </c>
      <c r="AK165" s="216">
        <v>1965.76617486339</v>
      </c>
      <c r="AL165" s="216">
        <v>1964.35983561644</v>
      </c>
      <c r="AM165" s="216">
        <v>1929.02577994987</v>
      </c>
      <c r="AN165" s="216">
        <v>1903.39158183206</v>
      </c>
      <c r="AO165" s="216">
        <v>1860.03330538446</v>
      </c>
      <c r="AP165" s="216">
        <v>1877.8796304325</v>
      </c>
      <c r="AQ165" s="216">
        <v>1759.6987556686</v>
      </c>
      <c r="AR165" s="216">
        <v>1620.82753988368</v>
      </c>
      <c r="AS165" s="216">
        <v>1501.3821201278</v>
      </c>
      <c r="AT165" s="216">
        <v>1380.5778704551</v>
      </c>
      <c r="AU165" s="216">
        <v>1390.55343994071</v>
      </c>
      <c r="AV165" s="216">
        <v>1342.46685574666</v>
      </c>
      <c r="AW165" s="216">
        <v>1360.50916709914</v>
      </c>
      <c r="AX165" s="216">
        <v>1344.98530071903</v>
      </c>
      <c r="AY165" s="216">
        <v>1319.05912949764</v>
      </c>
      <c r="AZ165" s="216">
        <v>1280.9596134395</v>
      </c>
      <c r="BA165" s="216">
        <v>1290.31117519808</v>
      </c>
      <c r="BB165" s="216">
        <v>1295.68331412718</v>
      </c>
      <c r="BC165" s="216">
        <v>1280.28265077966</v>
      </c>
      <c r="BD165" s="216">
        <v>1256.74496860163</v>
      </c>
      <c r="BE165" s="217">
        <v>1089.07285239551</v>
      </c>
      <c r="BF165" s="79">
        <v>-0.13341777400763</v>
      </c>
      <c r="BG165" s="79">
        <v>-0.00935369330713809</v>
      </c>
      <c r="BH165" s="79">
        <v>0.33320336981378</v>
      </c>
    </row>
    <row r="166" spans="8:8">
      <c r="A166" s="218" t="s">
        <v>343</v>
      </c>
      <c r="B166" s="216">
        <v>0.0</v>
      </c>
      <c r="C166" s="216">
        <v>0.0</v>
      </c>
      <c r="D166" s="216">
        <v>0.0</v>
      </c>
      <c r="E166" s="216">
        <v>0.0</v>
      </c>
      <c r="F166" s="216">
        <v>0.0</v>
      </c>
      <c r="G166" s="216">
        <v>0.0</v>
      </c>
      <c r="H166" s="216">
        <v>0.0</v>
      </c>
      <c r="I166" s="216">
        <v>0.0</v>
      </c>
      <c r="J166" s="216">
        <v>0.0</v>
      </c>
      <c r="K166" s="216">
        <v>0.0</v>
      </c>
      <c r="L166" s="216">
        <v>0.0</v>
      </c>
      <c r="M166" s="216">
        <v>0.0</v>
      </c>
      <c r="N166" s="216">
        <v>0.0</v>
      </c>
      <c r="O166" s="216">
        <v>0.0</v>
      </c>
      <c r="P166" s="216">
        <v>0.0</v>
      </c>
      <c r="Q166" s="216">
        <v>757.740327868852</v>
      </c>
      <c r="R166" s="216">
        <v>754.972438356164</v>
      </c>
      <c r="S166" s="216">
        <v>735.392493150685</v>
      </c>
      <c r="T166" s="216">
        <v>751.988438356164</v>
      </c>
      <c r="U166" s="216">
        <v>792.329453551913</v>
      </c>
      <c r="V166" s="216">
        <v>803.431780821918</v>
      </c>
      <c r="W166" s="216">
        <v>837.706904109589</v>
      </c>
      <c r="X166" s="216">
        <v>888.925424657534</v>
      </c>
      <c r="Y166" s="216">
        <v>979.135191256831</v>
      </c>
      <c r="Z166" s="216">
        <v>1049.5095890411</v>
      </c>
      <c r="AA166" s="216">
        <v>1118.89780821918</v>
      </c>
      <c r="AB166" s="216">
        <v>1171.17912328767</v>
      </c>
      <c r="AC166" s="216">
        <v>1192.39743169399</v>
      </c>
      <c r="AD166" s="216">
        <v>1208.66306849315</v>
      </c>
      <c r="AE166" s="216">
        <v>1251.93106849315</v>
      </c>
      <c r="AF166" s="216">
        <v>1281.36230136986</v>
      </c>
      <c r="AG166" s="216">
        <v>1303.68595628415</v>
      </c>
      <c r="AH166" s="216">
        <v>1290.90701369863</v>
      </c>
      <c r="AI166" s="216">
        <v>1251.52230136986</v>
      </c>
      <c r="AJ166" s="216">
        <v>1265.44082191781</v>
      </c>
      <c r="AK166" s="216">
        <v>1248.44934426229</v>
      </c>
      <c r="AL166" s="216">
        <v>1233.3117260274</v>
      </c>
      <c r="AM166" s="216">
        <v>1198.92758816905</v>
      </c>
      <c r="AN166" s="216">
        <v>1179.44626676357</v>
      </c>
      <c r="AO166" s="216">
        <v>1159.12237642272</v>
      </c>
      <c r="AP166" s="216">
        <v>1142.32145071365</v>
      </c>
      <c r="AQ166" s="216">
        <v>1073.147222661</v>
      </c>
      <c r="AR166" s="216">
        <v>997.602967196186</v>
      </c>
      <c r="AS166" s="216">
        <v>919.316301377749</v>
      </c>
      <c r="AT166" s="216">
        <v>837.156028895331</v>
      </c>
      <c r="AU166" s="216">
        <v>840.611040858394</v>
      </c>
      <c r="AV166" s="216">
        <v>815.941148363169</v>
      </c>
      <c r="AW166" s="216">
        <v>821.080820394743</v>
      </c>
      <c r="AX166" s="216">
        <v>816.85852888335</v>
      </c>
      <c r="AY166" s="216">
        <v>803.118819241562</v>
      </c>
      <c r="AZ166" s="216">
        <v>786.373656434425</v>
      </c>
      <c r="BA166" s="216">
        <v>786.397263839648</v>
      </c>
      <c r="BB166" s="216">
        <v>782.034763046828</v>
      </c>
      <c r="BC166" s="216">
        <v>781.738936106819</v>
      </c>
      <c r="BD166" s="216">
        <v>771.036743242537</v>
      </c>
      <c r="BE166" s="217">
        <v>721.677284922501</v>
      </c>
      <c r="BF166" s="79">
        <v>-0.0640169988688977</v>
      </c>
      <c r="BG166" s="79">
        <v>-0.00819369106707268</v>
      </c>
      <c r="BH166" s="79">
        <v>0.220798179594058</v>
      </c>
    </row>
    <row r="167" spans="8:8">
      <c r="A167" s="218" t="s">
        <v>344</v>
      </c>
      <c r="B167" s="216">
        <v>0.0</v>
      </c>
      <c r="C167" s="216">
        <v>0.0</v>
      </c>
      <c r="D167" s="216">
        <v>0.0</v>
      </c>
      <c r="E167" s="216">
        <v>0.0</v>
      </c>
      <c r="F167" s="216">
        <v>0.0</v>
      </c>
      <c r="G167" s="216">
        <v>0.0</v>
      </c>
      <c r="H167" s="216">
        <v>0.0</v>
      </c>
      <c r="I167" s="216">
        <v>0.0</v>
      </c>
      <c r="J167" s="216">
        <v>0.0</v>
      </c>
      <c r="K167" s="216">
        <v>0.0</v>
      </c>
      <c r="L167" s="216">
        <v>0.0</v>
      </c>
      <c r="M167" s="216">
        <v>0.0</v>
      </c>
      <c r="N167" s="216">
        <v>0.0</v>
      </c>
      <c r="O167" s="216">
        <v>0.0</v>
      </c>
      <c r="P167" s="216">
        <v>0.0</v>
      </c>
      <c r="Q167" s="216">
        <v>488.430819672131</v>
      </c>
      <c r="R167" s="216">
        <v>511.660273972603</v>
      </c>
      <c r="S167" s="216">
        <v>474.872547945206</v>
      </c>
      <c r="T167" s="216">
        <v>493.374356164384</v>
      </c>
      <c r="U167" s="216">
        <v>545.37781420765</v>
      </c>
      <c r="V167" s="216">
        <v>524.872767123288</v>
      </c>
      <c r="W167" s="216">
        <v>553.499835616438</v>
      </c>
      <c r="X167" s="216">
        <v>560.429917808219</v>
      </c>
      <c r="Y167" s="216">
        <v>619.721092896175</v>
      </c>
      <c r="Z167" s="216">
        <v>601.254794520548</v>
      </c>
      <c r="AA167" s="216">
        <v>611.790246575343</v>
      </c>
      <c r="AB167" s="216">
        <v>629.450082191781</v>
      </c>
      <c r="AC167" s="216">
        <v>644.157704918033</v>
      </c>
      <c r="AD167" s="216">
        <v>656.932931506849</v>
      </c>
      <c r="AE167" s="216">
        <v>666.734356164384</v>
      </c>
      <c r="AF167" s="216">
        <v>703.953863013699</v>
      </c>
      <c r="AG167" s="216">
        <v>737.447431693989</v>
      </c>
      <c r="AH167" s="216">
        <v>713.690520547945</v>
      </c>
      <c r="AI167" s="216">
        <v>711.553205479452</v>
      </c>
      <c r="AJ167" s="216">
        <v>726.42805479452</v>
      </c>
      <c r="AK167" s="216">
        <v>717.316830601093</v>
      </c>
      <c r="AL167" s="216">
        <v>731.048109589041</v>
      </c>
      <c r="AM167" s="216">
        <v>730.098191780822</v>
      </c>
      <c r="AN167" s="216">
        <v>723.945315068493</v>
      </c>
      <c r="AO167" s="216">
        <v>700.910928961749</v>
      </c>
      <c r="AP167" s="216">
        <v>735.558179718843</v>
      </c>
      <c r="AQ167" s="216">
        <v>686.551533007603</v>
      </c>
      <c r="AR167" s="216">
        <v>623.224572687499</v>
      </c>
      <c r="AS167" s="216">
        <v>582.065818750052</v>
      </c>
      <c r="AT167" s="216">
        <v>543.421841559774</v>
      </c>
      <c r="AU167" s="216">
        <v>549.942399082317</v>
      </c>
      <c r="AV167" s="216">
        <v>526.525707383493</v>
      </c>
      <c r="AW167" s="216">
        <v>539.4283467044</v>
      </c>
      <c r="AX167" s="216">
        <v>528.126771835679</v>
      </c>
      <c r="AY167" s="216">
        <v>515.940310256076</v>
      </c>
      <c r="AZ167" s="216">
        <v>494.585957005072</v>
      </c>
      <c r="BA167" s="216">
        <v>503.913911358432</v>
      </c>
      <c r="BB167" s="216">
        <v>513.648551080355</v>
      </c>
      <c r="BC167" s="216">
        <v>498.543714672841</v>
      </c>
      <c r="BD167" s="216">
        <v>485.708225359092</v>
      </c>
      <c r="BE167" s="217">
        <v>367.395567473009</v>
      </c>
      <c r="BF167" s="79">
        <v>-0.243587923178802</v>
      </c>
      <c r="BG167" s="79">
        <v>-0.0111649843292398</v>
      </c>
      <c r="BH167" s="79">
        <v>0.112405190219722</v>
      </c>
    </row>
    <row r="168" spans="8:8">
      <c r="A168" s="218" t="s">
        <v>345</v>
      </c>
      <c r="B168" s="216">
        <v>930.645068493151</v>
      </c>
      <c r="C168" s="216">
        <v>1018.89657534247</v>
      </c>
      <c r="D168" s="216">
        <v>1277.63780821918</v>
      </c>
      <c r="E168" s="216">
        <v>1463.56953551913</v>
      </c>
      <c r="F168" s="216">
        <v>1741.56232876712</v>
      </c>
      <c r="G168" s="216">
        <v>2040.51452054795</v>
      </c>
      <c r="H168" s="216">
        <v>2196.13589041096</v>
      </c>
      <c r="I168" s="216">
        <v>2275.50423497268</v>
      </c>
      <c r="J168" s="216">
        <v>2605.56821917808</v>
      </c>
      <c r="K168" s="216">
        <v>2478.76821917808</v>
      </c>
      <c r="L168" s="216">
        <v>2283.86273972603</v>
      </c>
      <c r="M168" s="216">
        <v>2290.26448087432</v>
      </c>
      <c r="N168" s="216">
        <v>2356.04780821918</v>
      </c>
      <c r="O168" s="216">
        <v>2277.25808219178</v>
      </c>
      <c r="P168" s="216">
        <v>2262.00945205479</v>
      </c>
      <c r="Q168" s="216">
        <v>1886.81338797814</v>
      </c>
      <c r="R168" s="216">
        <v>1668.2497260274</v>
      </c>
      <c r="S168" s="216">
        <v>1441.21260273973</v>
      </c>
      <c r="T168" s="216">
        <v>1397.21369863014</v>
      </c>
      <c r="U168" s="216">
        <v>1370.48513661202</v>
      </c>
      <c r="V168" s="216">
        <v>1135.74821917808</v>
      </c>
      <c r="W168" s="216">
        <v>1077.74756164384</v>
      </c>
      <c r="X168" s="216">
        <v>1036.78797260274</v>
      </c>
      <c r="Y168" s="216">
        <v>1122.91448087432</v>
      </c>
      <c r="Z168" s="216">
        <v>1147.5257260274</v>
      </c>
      <c r="AA168" s="216">
        <v>1267.29415870923</v>
      </c>
      <c r="AB168" s="216">
        <v>1226.74620722017</v>
      </c>
      <c r="AC168" s="216">
        <v>1216.08814096624</v>
      </c>
      <c r="AD168" s="216">
        <v>1073.73982164618</v>
      </c>
      <c r="AE168" s="216">
        <v>1241.63218073845</v>
      </c>
      <c r="AF168" s="216">
        <v>1093.64616203503</v>
      </c>
      <c r="AG168" s="216">
        <v>1028.60872843396</v>
      </c>
      <c r="AH168" s="216">
        <v>943.960064079426</v>
      </c>
      <c r="AI168" s="216">
        <v>855.285533559239</v>
      </c>
      <c r="AJ168" s="216">
        <v>837.516831916613</v>
      </c>
      <c r="AK168" s="216">
        <v>777.108757242498</v>
      </c>
      <c r="AL168" s="216">
        <v>672.44120236162</v>
      </c>
      <c r="AM168" s="216">
        <v>631.708150057264</v>
      </c>
      <c r="AN168" s="216">
        <v>748.823126531508</v>
      </c>
      <c r="AO168" s="216">
        <v>653.234556784298</v>
      </c>
      <c r="AP168" s="216">
        <v>675.44348742037</v>
      </c>
      <c r="AQ168" s="216">
        <v>656.734041457146</v>
      </c>
      <c r="AR168" s="216">
        <v>657.108747902355</v>
      </c>
      <c r="AS168" s="216">
        <v>706.514907855312</v>
      </c>
      <c r="AT168" s="216">
        <v>449.912865367474</v>
      </c>
      <c r="AU168" s="216">
        <v>441.936829979775</v>
      </c>
      <c r="AV168" s="216">
        <v>577.462279727373</v>
      </c>
      <c r="AW168" s="216">
        <v>823.616571484492</v>
      </c>
      <c r="AX168" s="216">
        <v>645.702434883894</v>
      </c>
      <c r="AY168" s="216">
        <v>532.385468245669</v>
      </c>
      <c r="AZ168" s="216">
        <v>432.560302471422</v>
      </c>
      <c r="BA168" s="216">
        <v>370.977076428643</v>
      </c>
      <c r="BB168" s="216">
        <v>284.365561418226</v>
      </c>
      <c r="BC168" s="216">
        <v>269.239222611326</v>
      </c>
      <c r="BD168" s="216">
        <v>210.296677104387</v>
      </c>
      <c r="BE168" s="217">
        <v>190.406551927646</v>
      </c>
      <c r="BF168" s="79">
        <v>-0.0945812622938806</v>
      </c>
      <c r="BG168" s="79">
        <v>-0.0732333443124578</v>
      </c>
      <c r="BH168" s="79">
        <v>0.0582551521666923</v>
      </c>
    </row>
    <row r="169" spans="8:8">
      <c r="A169" s="218" t="s">
        <v>346</v>
      </c>
      <c r="B169" s="216">
        <v>200.180657534247</v>
      </c>
      <c r="C169" s="216">
        <v>245.316547945205</v>
      </c>
      <c r="D169" s="216">
        <v>294.718410958904</v>
      </c>
      <c r="E169" s="216">
        <v>349.924699453552</v>
      </c>
      <c r="F169" s="216">
        <v>420.128054794521</v>
      </c>
      <c r="G169" s="216">
        <v>483.864</v>
      </c>
      <c r="H169" s="216">
        <v>548.565698630137</v>
      </c>
      <c r="I169" s="216">
        <v>581.953005464481</v>
      </c>
      <c r="J169" s="216">
        <v>640.718904109589</v>
      </c>
      <c r="K169" s="216">
        <v>610.605205479452</v>
      </c>
      <c r="L169" s="216">
        <v>573.716328767123</v>
      </c>
      <c r="M169" s="216">
        <v>588.129508196721</v>
      </c>
      <c r="N169" s="216">
        <v>611.92405479452</v>
      </c>
      <c r="O169" s="216">
        <v>770.669808219178</v>
      </c>
      <c r="P169" s="216">
        <v>808.534356164384</v>
      </c>
      <c r="Q169" s="216">
        <v>776.19218579235</v>
      </c>
      <c r="R169" s="216">
        <v>785.907452054795</v>
      </c>
      <c r="S169" s="216">
        <v>803.580219178082</v>
      </c>
      <c r="T169" s="216">
        <v>786.288712328767</v>
      </c>
      <c r="U169" s="216">
        <v>904.23868852459</v>
      </c>
      <c r="V169" s="216">
        <v>955.019287671233</v>
      </c>
      <c r="W169" s="216">
        <v>973.781534246575</v>
      </c>
      <c r="X169" s="216">
        <v>933.879178082192</v>
      </c>
      <c r="Y169" s="216">
        <v>946.25218579235</v>
      </c>
      <c r="Z169" s="216">
        <v>1001.63846575342</v>
      </c>
      <c r="AA169" s="216">
        <v>1035.02301369863</v>
      </c>
      <c r="AB169" s="216">
        <v>1066.93408219178</v>
      </c>
      <c r="AC169" s="216">
        <v>1086.79169398907</v>
      </c>
      <c r="AD169" s="216">
        <v>1110.20564383562</v>
      </c>
      <c r="AE169" s="216">
        <v>1095.62356164384</v>
      </c>
      <c r="AF169" s="216">
        <v>1186.83210958904</v>
      </c>
      <c r="AG169" s="216">
        <v>1205.44754098361</v>
      </c>
      <c r="AH169" s="216">
        <v>1208.71830136986</v>
      </c>
      <c r="AI169" s="216">
        <v>1162.48608219178</v>
      </c>
      <c r="AJ169" s="216">
        <v>1164.14619178082</v>
      </c>
      <c r="AK169" s="216">
        <v>1122.40769617486</v>
      </c>
      <c r="AL169" s="216">
        <v>1106.45797917808</v>
      </c>
      <c r="AM169" s="216">
        <v>1053.34246410959</v>
      </c>
      <c r="AN169" s="216">
        <v>1039.48867506849</v>
      </c>
      <c r="AO169" s="216">
        <v>1019.26699617486</v>
      </c>
      <c r="AP169" s="216">
        <v>1020.72601794343</v>
      </c>
      <c r="AQ169" s="216">
        <v>999.475813463857</v>
      </c>
      <c r="AR169" s="216">
        <v>1004.76168567764</v>
      </c>
      <c r="AS169" s="216">
        <v>1024.51963879251</v>
      </c>
      <c r="AT169" s="216">
        <v>925.032283681641</v>
      </c>
      <c r="AU169" s="216">
        <v>913.290077234241</v>
      </c>
      <c r="AV169" s="216">
        <v>886.984817331842</v>
      </c>
      <c r="AW169" s="216">
        <v>902.934992136371</v>
      </c>
      <c r="AX169" s="216">
        <v>894.524714644132</v>
      </c>
      <c r="AY169" s="216">
        <v>875.825731565627</v>
      </c>
      <c r="AZ169" s="216">
        <v>815.726890177889</v>
      </c>
      <c r="BA169" s="216">
        <v>788.037743303182</v>
      </c>
      <c r="BB169" s="216">
        <v>817.458872701581</v>
      </c>
      <c r="BC169" s="216">
        <v>789.515016712531</v>
      </c>
      <c r="BD169" s="216">
        <v>748.377325735305</v>
      </c>
      <c r="BE169" s="217">
        <v>641.220888259166</v>
      </c>
      <c r="BF169" s="79">
        <v>-0.143185040207965</v>
      </c>
      <c r="BG169" s="79">
        <v>-0.0209691587341354</v>
      </c>
      <c r="BH169" s="79">
        <v>0.196182431958507</v>
      </c>
    </row>
    <row r="170" spans="8:8">
      <c r="A170" s="218" t="s">
        <v>347</v>
      </c>
      <c r="B170" s="216">
        <v>0.0</v>
      </c>
      <c r="C170" s="216">
        <v>0.0</v>
      </c>
      <c r="D170" s="216">
        <v>0.0</v>
      </c>
      <c r="E170" s="216">
        <v>0.0</v>
      </c>
      <c r="F170" s="216">
        <v>0.0</v>
      </c>
      <c r="G170" s="216">
        <v>0.0</v>
      </c>
      <c r="H170" s="216">
        <v>0.0</v>
      </c>
      <c r="I170" s="216">
        <v>0.0</v>
      </c>
      <c r="J170" s="216">
        <v>0.0</v>
      </c>
      <c r="K170" s="216">
        <v>0.0</v>
      </c>
      <c r="L170" s="216">
        <v>0.0</v>
      </c>
      <c r="M170" s="216">
        <v>0.0</v>
      </c>
      <c r="N170" s="216">
        <v>0.0</v>
      </c>
      <c r="O170" s="216">
        <v>0.0</v>
      </c>
      <c r="P170" s="216">
        <v>0.0</v>
      </c>
      <c r="Q170" s="216">
        <v>473.254644808743</v>
      </c>
      <c r="R170" s="216">
        <v>491.490410958904</v>
      </c>
      <c r="S170" s="216">
        <v>525.241643835617</v>
      </c>
      <c r="T170" s="216">
        <v>520.347397260274</v>
      </c>
      <c r="U170" s="216">
        <v>575.43606557377</v>
      </c>
      <c r="V170" s="216">
        <v>624.906301369863</v>
      </c>
      <c r="W170" s="216">
        <v>637.205479452055</v>
      </c>
      <c r="X170" s="216">
        <v>591.123287671233</v>
      </c>
      <c r="Y170" s="216">
        <v>589.951912568306</v>
      </c>
      <c r="Z170" s="216">
        <v>634.694794520548</v>
      </c>
      <c r="AA170" s="216">
        <v>655.098082191781</v>
      </c>
      <c r="AB170" s="216">
        <v>677.281095890411</v>
      </c>
      <c r="AC170" s="216">
        <v>688.615300546448</v>
      </c>
      <c r="AD170" s="216">
        <v>697.620821917808</v>
      </c>
      <c r="AE170" s="216">
        <v>679.124383561644</v>
      </c>
      <c r="AF170" s="216">
        <v>691.582465753425</v>
      </c>
      <c r="AG170" s="216">
        <v>704.747540983607</v>
      </c>
      <c r="AH170" s="216">
        <v>691.773150684931</v>
      </c>
      <c r="AI170" s="216">
        <v>657.322739726027</v>
      </c>
      <c r="AJ170" s="216">
        <v>658.625753424658</v>
      </c>
      <c r="AK170" s="216">
        <v>616.443269945355</v>
      </c>
      <c r="AL170" s="216">
        <v>602.131020273973</v>
      </c>
      <c r="AM170" s="216">
        <v>581.299231780822</v>
      </c>
      <c r="AN170" s="216">
        <v>566.542442739726</v>
      </c>
      <c r="AO170" s="216">
        <v>536.597015300546</v>
      </c>
      <c r="AP170" s="216">
        <v>536.325809315068</v>
      </c>
      <c r="AQ170" s="216">
        <v>551.841397260274</v>
      </c>
      <c r="AR170" s="216">
        <v>537.400128219178</v>
      </c>
      <c r="AS170" s="216">
        <v>533.390059016393</v>
      </c>
      <c r="AT170" s="216">
        <v>499.577994520548</v>
      </c>
      <c r="AU170" s="216">
        <v>491.747168219178</v>
      </c>
      <c r="AV170" s="216">
        <v>495.787305205479</v>
      </c>
      <c r="AW170" s="216">
        <v>536.236369398907</v>
      </c>
      <c r="AX170" s="216">
        <v>507.59114739726</v>
      </c>
      <c r="AY170" s="216">
        <v>491.901178082192</v>
      </c>
      <c r="AZ170" s="216">
        <v>442.691276712329</v>
      </c>
      <c r="BA170" s="216">
        <v>418.516178142076</v>
      </c>
      <c r="BB170" s="216">
        <v>424.206819726027</v>
      </c>
      <c r="BC170" s="216">
        <v>401.574361643836</v>
      </c>
      <c r="BD170" s="216">
        <v>351.63245260274</v>
      </c>
      <c r="BE170" s="217">
        <v>324.18247431694</v>
      </c>
      <c r="BF170" s="79">
        <v>-0.0780644052692476</v>
      </c>
      <c r="BG170" s="79">
        <v>-0.0345082548562693</v>
      </c>
      <c r="BH170" s="79">
        <v>0.0991840836353392</v>
      </c>
    </row>
    <row r="171" spans="8:8">
      <c r="A171" s="54" t="s">
        <v>366</v>
      </c>
      <c r="B171" s="223">
        <v>1705.0758630137</v>
      </c>
      <c r="C171" s="223">
        <v>1945.19189041096</v>
      </c>
      <c r="D171" s="223">
        <v>2388.4097260274</v>
      </c>
      <c r="E171" s="223">
        <v>2765.20756830601</v>
      </c>
      <c r="F171" s="223">
        <v>3284.03939726027</v>
      </c>
      <c r="G171" s="223">
        <v>3876.20860273973</v>
      </c>
      <c r="H171" s="223">
        <v>4285.44783561644</v>
      </c>
      <c r="I171" s="223">
        <v>4570.63915300546</v>
      </c>
      <c r="J171" s="223">
        <v>5264.60443835616</v>
      </c>
      <c r="K171" s="223">
        <v>5068.18583561644</v>
      </c>
      <c r="L171" s="223">
        <v>4787.58679452055</v>
      </c>
      <c r="M171" s="223">
        <v>4975.95756830601</v>
      </c>
      <c r="N171" s="223">
        <v>5128.23101369863</v>
      </c>
      <c r="O171" s="223">
        <v>5478.82816438356</v>
      </c>
      <c r="P171" s="223">
        <v>5543.25182191781</v>
      </c>
      <c r="Q171" s="223">
        <v>4986.66674863388</v>
      </c>
      <c r="R171" s="223">
        <v>4745.88489041096</v>
      </c>
      <c r="S171" s="223">
        <v>4452.27368493151</v>
      </c>
      <c r="T171" s="223">
        <v>4456.42773972603</v>
      </c>
      <c r="U171" s="223">
        <v>4672.64263661202</v>
      </c>
      <c r="V171" s="223">
        <v>4488.33417808219</v>
      </c>
      <c r="W171" s="223">
        <v>4544.32330136986</v>
      </c>
      <c r="X171" s="223">
        <v>4556.96838356164</v>
      </c>
      <c r="Y171" s="223">
        <v>4875.85225409836</v>
      </c>
      <c r="Z171" s="223">
        <v>5090.35460273973</v>
      </c>
      <c r="AA171" s="223">
        <v>5277.33248747635</v>
      </c>
      <c r="AB171" s="223">
        <v>5340.97278256264</v>
      </c>
      <c r="AC171" s="223">
        <v>5452.4435098187</v>
      </c>
      <c r="AD171" s="223">
        <v>5368.51269835851</v>
      </c>
      <c r="AE171" s="223">
        <v>5651.55555060146</v>
      </c>
      <c r="AF171" s="223">
        <v>5903.61388806243</v>
      </c>
      <c r="AG171" s="223">
        <v>5941.07305903505</v>
      </c>
      <c r="AH171" s="223">
        <v>5902.65583120271</v>
      </c>
      <c r="AI171" s="223">
        <v>5691.46691712088</v>
      </c>
      <c r="AJ171" s="223">
        <v>5793.55827027278</v>
      </c>
      <c r="AK171" s="223">
        <v>5695.5985435813</v>
      </c>
      <c r="AL171" s="223">
        <v>5548.3901815397</v>
      </c>
      <c r="AM171" s="223">
        <v>5519.05911737366</v>
      </c>
      <c r="AN171" s="223">
        <v>5632.76345789167</v>
      </c>
      <c r="AO171" s="223">
        <v>5475.24087700814</v>
      </c>
      <c r="AP171" s="223">
        <v>5385.88193970293</v>
      </c>
      <c r="AQ171" s="223">
        <v>5208.43601367068</v>
      </c>
      <c r="AR171" s="223">
        <v>5045.85389951714</v>
      </c>
      <c r="AS171" s="223">
        <v>4831.61738211477</v>
      </c>
      <c r="AT171" s="223">
        <v>4377.21964658934</v>
      </c>
      <c r="AU171" s="223">
        <v>4424.19091131631</v>
      </c>
      <c r="AV171" s="223">
        <v>4412.45724338368</v>
      </c>
      <c r="AW171" s="223">
        <v>4676.08486170241</v>
      </c>
      <c r="AX171" s="223">
        <v>4496.02446450429</v>
      </c>
      <c r="AY171" s="223">
        <v>4279.3059708631</v>
      </c>
      <c r="AZ171" s="223">
        <v>4113.49362451195</v>
      </c>
      <c r="BA171" s="223">
        <v>3987.52626816763</v>
      </c>
      <c r="BB171" s="223">
        <v>3953.12510787357</v>
      </c>
      <c r="BC171" s="223">
        <v>3824.47603480408</v>
      </c>
      <c r="BD171" s="223">
        <v>3689.44490061526</v>
      </c>
      <c r="BE171" s="223">
        <v>3268.49291171385</v>
      </c>
      <c r="BF171" s="224">
        <v>-0.114096293681256</v>
      </c>
      <c r="BG171" s="224">
        <v>-0.016948502947315</v>
      </c>
      <c r="BH171" s="224">
        <v>1.0</v>
      </c>
    </row>
    <row r="172" spans="8:8">
      <c r="B172" s="216"/>
      <c r="C172" s="216"/>
      <c r="D172" s="216"/>
      <c r="E172" s="216"/>
      <c r="F172" s="216"/>
      <c r="G172" s="216"/>
      <c r="H172" s="216"/>
      <c r="I172" s="216"/>
      <c r="J172" s="216"/>
      <c r="K172" s="216"/>
      <c r="L172" s="216"/>
      <c r="M172" s="216"/>
      <c r="N172" s="216"/>
      <c r="O172" s="216"/>
      <c r="P172" s="216"/>
      <c r="Q172" s="216"/>
      <c r="R172" s="216"/>
      <c r="S172" s="216"/>
      <c r="T172" s="216"/>
      <c r="U172" s="216"/>
      <c r="V172" s="216"/>
      <c r="W172" s="216"/>
      <c r="X172" s="216"/>
      <c r="Y172" s="216"/>
      <c r="Z172" s="216"/>
      <c r="AA172" s="216"/>
      <c r="AB172" s="216"/>
      <c r="AC172" s="216"/>
      <c r="AD172" s="216"/>
      <c r="AE172" s="216"/>
      <c r="AF172" s="216"/>
      <c r="AG172" s="216"/>
      <c r="AH172" s="216"/>
      <c r="AI172" s="216"/>
      <c r="AJ172" s="216"/>
      <c r="AK172" s="216"/>
      <c r="AL172" s="216"/>
      <c r="AM172" s="216"/>
      <c r="AN172" s="216"/>
      <c r="AO172" s="216"/>
      <c r="AP172" s="216"/>
      <c r="AQ172" s="216"/>
      <c r="AR172" s="216"/>
      <c r="AS172" s="216"/>
      <c r="AT172" s="216"/>
      <c r="AU172" s="216"/>
      <c r="AV172" s="216"/>
      <c r="AW172" s="216"/>
      <c r="AX172" s="216"/>
      <c r="AY172" s="216"/>
      <c r="AZ172" s="216"/>
      <c r="BA172" s="216"/>
      <c r="BB172" s="216"/>
      <c r="BC172" s="216"/>
      <c r="BD172" s="216"/>
      <c r="BE172" s="217"/>
      <c r="BF172" s="79"/>
      <c r="BG172" s="79"/>
      <c r="BH172" s="79"/>
    </row>
    <row r="173" spans="8:8">
      <c r="A173" s="47" t="s">
        <v>367</v>
      </c>
      <c r="B173" s="216"/>
      <c r="C173" s="216"/>
      <c r="D173" s="216"/>
      <c r="E173" s="216"/>
      <c r="F173" s="216"/>
      <c r="G173" s="216"/>
      <c r="H173" s="216"/>
      <c r="I173" s="216"/>
      <c r="J173" s="216"/>
      <c r="K173" s="216"/>
      <c r="L173" s="216"/>
      <c r="M173" s="216"/>
      <c r="N173" s="216"/>
      <c r="O173" s="216"/>
      <c r="P173" s="216"/>
      <c r="Q173" s="216"/>
      <c r="R173" s="216"/>
      <c r="S173" s="216"/>
      <c r="T173" s="216"/>
      <c r="U173" s="216"/>
      <c r="V173" s="216"/>
      <c r="W173" s="216"/>
      <c r="X173" s="216"/>
      <c r="Y173" s="216"/>
      <c r="Z173" s="216"/>
      <c r="AA173" s="216"/>
      <c r="AB173" s="216"/>
      <c r="AC173" s="216"/>
      <c r="AD173" s="216"/>
      <c r="AE173" s="216"/>
      <c r="AF173" s="216"/>
      <c r="AG173" s="216"/>
      <c r="AH173" s="216"/>
      <c r="AI173" s="216"/>
      <c r="AJ173" s="216"/>
      <c r="AK173" s="216"/>
      <c r="AL173" s="216"/>
      <c r="AM173" s="216"/>
      <c r="AN173" s="216"/>
      <c r="AO173" s="216"/>
      <c r="AP173" s="216"/>
      <c r="AQ173" s="216"/>
      <c r="AR173" s="216"/>
      <c r="AS173" s="216"/>
      <c r="AT173" s="216"/>
      <c r="AU173" s="216"/>
      <c r="AV173" s="216"/>
      <c r="AW173" s="216"/>
      <c r="AX173" s="216"/>
      <c r="AY173" s="216"/>
      <c r="AZ173" s="216"/>
      <c r="BA173" s="216"/>
      <c r="BB173" s="216"/>
      <c r="BC173" s="216"/>
      <c r="BD173" s="216"/>
      <c r="BE173" s="217"/>
      <c r="BF173" s="79"/>
      <c r="BG173" s="79"/>
      <c r="BH173" s="79"/>
    </row>
    <row r="174" spans="8:8">
      <c r="A174" s="218" t="s">
        <v>339</v>
      </c>
      <c r="B174" s="216">
        <v>8701.04865489352</v>
      </c>
      <c r="C174" s="216">
        <v>9344.51625337287</v>
      </c>
      <c r="D174" s="216">
        <v>9955.38615194554</v>
      </c>
      <c r="E174" s="216">
        <v>10621.5938301624</v>
      </c>
      <c r="F174" s="216">
        <v>11366.5275388795</v>
      </c>
      <c r="G174" s="216">
        <v>12095.3755260871</v>
      </c>
      <c r="H174" s="216">
        <v>12863.2143026508</v>
      </c>
      <c r="I174" s="216">
        <v>13775.2527030469</v>
      </c>
      <c r="J174" s="216">
        <v>14713.6737728261</v>
      </c>
      <c r="K174" s="216">
        <v>14628.3694436581</v>
      </c>
      <c r="L174" s="216">
        <v>14967.4608852332</v>
      </c>
      <c r="M174" s="216">
        <v>15728.3181993155</v>
      </c>
      <c r="N174" s="216">
        <v>16234.7588268162</v>
      </c>
      <c r="O174" s="216">
        <v>17609.7353819472</v>
      </c>
      <c r="P174" s="216">
        <v>17581.9910531555</v>
      </c>
      <c r="Q174" s="216">
        <v>16854.5079575211</v>
      </c>
      <c r="R174" s="216">
        <v>16621.7114316681</v>
      </c>
      <c r="S174" s="216">
        <v>16567.9935924206</v>
      </c>
      <c r="T174" s="216">
        <v>16777.8601039745</v>
      </c>
      <c r="U174" s="216">
        <v>17025.9519171932</v>
      </c>
      <c r="V174" s="216">
        <v>17254.7617869404</v>
      </c>
      <c r="W174" s="216">
        <v>17808.0131777962</v>
      </c>
      <c r="X174" s="216">
        <v>18336.6737953496</v>
      </c>
      <c r="Y174" s="216">
        <v>18925.7893062315</v>
      </c>
      <c r="Z174" s="216">
        <v>19438.4919494576</v>
      </c>
      <c r="AA174" s="216">
        <v>19651.0499494</v>
      </c>
      <c r="AB174" s="216">
        <v>19528.1578584129</v>
      </c>
      <c r="AC174" s="216">
        <v>19893.0622287445</v>
      </c>
      <c r="AD174" s="216">
        <v>20050.8662098585</v>
      </c>
      <c r="AE174" s="216">
        <v>20667.8294525391</v>
      </c>
      <c r="AF174" s="216">
        <v>21450.0393434541</v>
      </c>
      <c r="AG174" s="216">
        <v>21866.066896712</v>
      </c>
      <c r="AH174" s="216">
        <v>22639.301022189</v>
      </c>
      <c r="AI174" s="216">
        <v>23035.7283585989</v>
      </c>
      <c r="AJ174" s="216">
        <v>23515.7156669701</v>
      </c>
      <c r="AK174" s="216">
        <v>23607.3285879034</v>
      </c>
      <c r="AL174" s="216">
        <v>23986.1886132577</v>
      </c>
      <c r="AM174" s="216">
        <v>24592.0110926187</v>
      </c>
      <c r="AN174" s="216">
        <v>24966.9763872336</v>
      </c>
      <c r="AO174" s="216">
        <v>25642.1843720995</v>
      </c>
      <c r="AP174" s="216">
        <v>25709.6314166348</v>
      </c>
      <c r="AQ174" s="216">
        <v>25980.611071088</v>
      </c>
      <c r="AR174" s="216">
        <v>26378.4478552438</v>
      </c>
      <c r="AS174" s="216">
        <v>25813.3701003087</v>
      </c>
      <c r="AT174" s="216">
        <v>26002.2507941866</v>
      </c>
      <c r="AU174" s="216">
        <v>26700.1370176977</v>
      </c>
      <c r="AV174" s="216">
        <v>26579.1562634434</v>
      </c>
      <c r="AW174" s="216">
        <v>27006.9584006808</v>
      </c>
      <c r="AX174" s="216">
        <v>27716.7370806239</v>
      </c>
      <c r="AY174" s="216">
        <v>28092.5655165911</v>
      </c>
      <c r="AZ174" s="216">
        <v>29090.1909049551</v>
      </c>
      <c r="BA174" s="216">
        <v>29678.7373217401</v>
      </c>
      <c r="BB174" s="216">
        <v>30204.8042198079</v>
      </c>
      <c r="BC174" s="216">
        <v>30477.3410941894</v>
      </c>
      <c r="BD174" s="216">
        <v>30690.5466644837</v>
      </c>
      <c r="BE174" s="217">
        <v>27579.8509753948</v>
      </c>
      <c r="BF174" s="79">
        <v>-0.101356802897509</v>
      </c>
      <c r="BG174" s="79">
        <v>0.0167153212419562</v>
      </c>
      <c r="BH174" s="79">
        <v>0.311716485904432</v>
      </c>
    </row>
    <row r="175" spans="8:8">
      <c r="A175" s="218" t="s">
        <v>340</v>
      </c>
      <c r="B175" s="216">
        <v>0.0</v>
      </c>
      <c r="C175" s="216">
        <v>0.0</v>
      </c>
      <c r="D175" s="216">
        <v>0.0</v>
      </c>
      <c r="E175" s="216">
        <v>0.0</v>
      </c>
      <c r="F175" s="216">
        <v>0.0</v>
      </c>
      <c r="G175" s="216">
        <v>0.0</v>
      </c>
      <c r="H175" s="216">
        <v>0.0</v>
      </c>
      <c r="I175" s="216">
        <v>0.0</v>
      </c>
      <c r="J175" s="216">
        <v>0.0</v>
      </c>
      <c r="K175" s="216">
        <v>0.0</v>
      </c>
      <c r="L175" s="216">
        <v>0.0</v>
      </c>
      <c r="M175" s="216">
        <v>0.0</v>
      </c>
      <c r="N175" s="216">
        <v>0.0</v>
      </c>
      <c r="O175" s="216">
        <v>0.0</v>
      </c>
      <c r="P175" s="216">
        <v>0.0</v>
      </c>
      <c r="Q175" s="216">
        <v>14554.6711742555</v>
      </c>
      <c r="R175" s="216">
        <v>14435.1023754508</v>
      </c>
      <c r="S175" s="216">
        <v>14435.1411563695</v>
      </c>
      <c r="T175" s="216">
        <v>14540.8570207107</v>
      </c>
      <c r="U175" s="216">
        <v>14765.9813657365</v>
      </c>
      <c r="V175" s="216">
        <v>15013.3579108273</v>
      </c>
      <c r="W175" s="216">
        <v>15405.7110488028</v>
      </c>
      <c r="X175" s="216">
        <v>15855.7071200524</v>
      </c>
      <c r="Y175" s="216">
        <v>16299.9025784535</v>
      </c>
      <c r="Z175" s="216">
        <v>16689.8114993968</v>
      </c>
      <c r="AA175" s="216">
        <v>16905.8426001282</v>
      </c>
      <c r="AB175" s="216">
        <v>16873.1209102905</v>
      </c>
      <c r="AC175" s="216">
        <v>17045.1165800959</v>
      </c>
      <c r="AD175" s="216">
        <v>17221.6331921675</v>
      </c>
      <c r="AE175" s="216">
        <v>17587.3645371627</v>
      </c>
      <c r="AF175" s="216">
        <v>17996.006070188</v>
      </c>
      <c r="AG175" s="216">
        <v>18279.4583191107</v>
      </c>
      <c r="AH175" s="216">
        <v>18653.495618961</v>
      </c>
      <c r="AI175" s="216">
        <v>18965.9439370552</v>
      </c>
      <c r="AJ175" s="216">
        <v>19254.4685091637</v>
      </c>
      <c r="AK175" s="216">
        <v>19117.6660382515</v>
      </c>
      <c r="AL175" s="216">
        <v>19430.3715561421</v>
      </c>
      <c r="AM175" s="216">
        <v>19915.8988670657</v>
      </c>
      <c r="AN175" s="216">
        <v>20070.4332597168</v>
      </c>
      <c r="AO175" s="216">
        <v>20478.988971709</v>
      </c>
      <c r="AP175" s="216">
        <v>20651.6488411891</v>
      </c>
      <c r="AQ175" s="216">
        <v>20815.2793285453</v>
      </c>
      <c r="AR175" s="216">
        <v>20970.8789074728</v>
      </c>
      <c r="AS175" s="216">
        <v>20666.8258668025</v>
      </c>
      <c r="AT175" s="216">
        <v>20777.3291055864</v>
      </c>
      <c r="AU175" s="216">
        <v>21033.7805013402</v>
      </c>
      <c r="AV175" s="216">
        <v>21021.6046518094</v>
      </c>
      <c r="AW175" s="216">
        <v>21358.2848104432</v>
      </c>
      <c r="AX175" s="216">
        <v>22009.041518315</v>
      </c>
      <c r="AY175" s="216">
        <v>22251.1603755622</v>
      </c>
      <c r="AZ175" s="216">
        <v>23011.0898190778</v>
      </c>
      <c r="BA175" s="216">
        <v>23545.3234127834</v>
      </c>
      <c r="BB175" s="216">
        <v>23880.8324421779</v>
      </c>
      <c r="BC175" s="216">
        <v>24237.2357336326</v>
      </c>
      <c r="BD175" s="216">
        <v>24412.4399035636</v>
      </c>
      <c r="BE175" s="217">
        <v>21324.6394784997</v>
      </c>
      <c r="BF175" s="79">
        <v>-0.126484711780616</v>
      </c>
      <c r="BG175" s="79">
        <v>0.0162537164591545</v>
      </c>
      <c r="BH175" s="79">
        <v>0.241018042024489</v>
      </c>
    </row>
    <row r="176" spans="8:8">
      <c r="A176" s="218" t="s">
        <v>341</v>
      </c>
      <c r="B176" s="216">
        <v>0.0</v>
      </c>
      <c r="C176" s="216">
        <v>0.0</v>
      </c>
      <c r="D176" s="216">
        <v>0.0</v>
      </c>
      <c r="E176" s="216">
        <v>0.0</v>
      </c>
      <c r="F176" s="216">
        <v>0.0</v>
      </c>
      <c r="G176" s="216">
        <v>0.0</v>
      </c>
      <c r="H176" s="216">
        <v>0.0</v>
      </c>
      <c r="I176" s="216">
        <v>0.0</v>
      </c>
      <c r="J176" s="216">
        <v>0.0</v>
      </c>
      <c r="K176" s="216">
        <v>0.0</v>
      </c>
      <c r="L176" s="216">
        <v>0.0</v>
      </c>
      <c r="M176" s="216">
        <v>0.0</v>
      </c>
      <c r="N176" s="216">
        <v>0.0</v>
      </c>
      <c r="O176" s="216">
        <v>0.0</v>
      </c>
      <c r="P176" s="216">
        <v>0.0</v>
      </c>
      <c r="Q176" s="216">
        <v>2299.83678326561</v>
      </c>
      <c r="R176" s="216">
        <v>2186.60905621727</v>
      </c>
      <c r="S176" s="216">
        <v>2132.85243605108</v>
      </c>
      <c r="T176" s="216">
        <v>2237.0030832638</v>
      </c>
      <c r="U176" s="216">
        <v>2259.97055145666</v>
      </c>
      <c r="V176" s="216">
        <v>2241.4038761131</v>
      </c>
      <c r="W176" s="216">
        <v>2402.30212899342</v>
      </c>
      <c r="X176" s="216">
        <v>2480.96667529727</v>
      </c>
      <c r="Y176" s="216">
        <v>2625.88672777793</v>
      </c>
      <c r="Z176" s="216">
        <v>2748.68045006087</v>
      </c>
      <c r="AA176" s="216">
        <v>2745.20734927177</v>
      </c>
      <c r="AB176" s="216">
        <v>2655.0369481224</v>
      </c>
      <c r="AC176" s="216">
        <v>2847.94564864864</v>
      </c>
      <c r="AD176" s="216">
        <v>2829.23301769099</v>
      </c>
      <c r="AE176" s="216">
        <v>3080.46491537649</v>
      </c>
      <c r="AF176" s="216">
        <v>3454.03327326611</v>
      </c>
      <c r="AG176" s="216">
        <v>3586.60857760126</v>
      </c>
      <c r="AH176" s="216">
        <v>3985.80540322798</v>
      </c>
      <c r="AI176" s="216">
        <v>4069.78442154373</v>
      </c>
      <c r="AJ176" s="216">
        <v>4261.24715780641</v>
      </c>
      <c r="AK176" s="216">
        <v>4489.66254965194</v>
      </c>
      <c r="AL176" s="216">
        <v>4555.81705711554</v>
      </c>
      <c r="AM176" s="216">
        <v>4676.11222555301</v>
      </c>
      <c r="AN176" s="216">
        <v>4896.54312751686</v>
      </c>
      <c r="AO176" s="216">
        <v>5163.19540039052</v>
      </c>
      <c r="AP176" s="216">
        <v>5057.98257544574</v>
      </c>
      <c r="AQ176" s="216">
        <v>5165.33174254276</v>
      </c>
      <c r="AR176" s="216">
        <v>5407.56894777101</v>
      </c>
      <c r="AS176" s="216">
        <v>5146.54423350626</v>
      </c>
      <c r="AT176" s="216">
        <v>5224.92168860019</v>
      </c>
      <c r="AU176" s="216">
        <v>5666.35651635746</v>
      </c>
      <c r="AV176" s="216">
        <v>5557.55161163407</v>
      </c>
      <c r="AW176" s="216">
        <v>5648.67359023769</v>
      </c>
      <c r="AX176" s="216">
        <v>5707.69556230888</v>
      </c>
      <c r="AY176" s="216">
        <v>5841.40514102888</v>
      </c>
      <c r="AZ176" s="216">
        <v>6079.10108587736</v>
      </c>
      <c r="BA176" s="216">
        <v>6133.41390895667</v>
      </c>
      <c r="BB176" s="216">
        <v>6323.97177762999</v>
      </c>
      <c r="BC176" s="216">
        <v>6240.10536055681</v>
      </c>
      <c r="BD176" s="216">
        <v>6278.10676092016</v>
      </c>
      <c r="BE176" s="217">
        <v>6255.21149689514</v>
      </c>
      <c r="BF176" s="79">
        <v>-0.00364684209697341</v>
      </c>
      <c r="BG176" s="79">
        <v>0.0185324995375431</v>
      </c>
      <c r="BH176" s="79">
        <v>0.0706984438799436</v>
      </c>
    </row>
    <row r="177" spans="8:8">
      <c r="A177" s="218" t="s">
        <v>342</v>
      </c>
      <c r="B177" s="216">
        <v>8909.72490185897</v>
      </c>
      <c r="C177" s="216">
        <v>9599.76062731634</v>
      </c>
      <c r="D177" s="216">
        <v>10380.656916481</v>
      </c>
      <c r="E177" s="216">
        <v>11405.5509064556</v>
      </c>
      <c r="F177" s="216">
        <v>12378.2716451106</v>
      </c>
      <c r="G177" s="216">
        <v>13456.2712781317</v>
      </c>
      <c r="H177" s="216">
        <v>14354.4151866642</v>
      </c>
      <c r="I177" s="216">
        <v>15438.4419715107</v>
      </c>
      <c r="J177" s="216">
        <v>16715.7440562233</v>
      </c>
      <c r="K177" s="216">
        <v>16288.2180963668</v>
      </c>
      <c r="L177" s="216">
        <v>16616.6171850236</v>
      </c>
      <c r="M177" s="216">
        <v>17769.9913569645</v>
      </c>
      <c r="N177" s="216">
        <v>18688.213567401</v>
      </c>
      <c r="O177" s="216">
        <v>19683.7747239014</v>
      </c>
      <c r="P177" s="216">
        <v>20061.1802797621</v>
      </c>
      <c r="Q177" s="216">
        <v>19126.0846862452</v>
      </c>
      <c r="R177" s="216">
        <v>18832.8989152151</v>
      </c>
      <c r="S177" s="216">
        <v>18487.1095731342</v>
      </c>
      <c r="T177" s="216">
        <v>18605.1639128092</v>
      </c>
      <c r="U177" s="216">
        <v>19130.5247231797</v>
      </c>
      <c r="V177" s="216">
        <v>19442.8791338133</v>
      </c>
      <c r="W177" s="216">
        <v>20218.3987974653</v>
      </c>
      <c r="X177" s="216">
        <v>20721.3424506693</v>
      </c>
      <c r="Y177" s="216">
        <v>21401.6567603262</v>
      </c>
      <c r="Z177" s="216">
        <v>21777.2518890353</v>
      </c>
      <c r="AA177" s="216">
        <v>22164.1256021981</v>
      </c>
      <c r="AB177" s="216">
        <v>22367.9860204877</v>
      </c>
      <c r="AC177" s="216">
        <v>22494.8307610989</v>
      </c>
      <c r="AD177" s="216">
        <v>22697.8398565072</v>
      </c>
      <c r="AE177" s="216">
        <v>23131.4504643786</v>
      </c>
      <c r="AF177" s="216">
        <v>23765.0821727163</v>
      </c>
      <c r="AG177" s="216">
        <v>24816.2502395271</v>
      </c>
      <c r="AH177" s="216">
        <v>25538.7421317584</v>
      </c>
      <c r="AI177" s="216">
        <v>25578.2516029667</v>
      </c>
      <c r="AJ177" s="216">
        <v>26291.9329311393</v>
      </c>
      <c r="AK177" s="216">
        <v>26834.0085997804</v>
      </c>
      <c r="AL177" s="216">
        <v>27403.5478941735</v>
      </c>
      <c r="AM177" s="216">
        <v>27428.9054853598</v>
      </c>
      <c r="AN177" s="216">
        <v>28067.0525280369</v>
      </c>
      <c r="AO177" s="216">
        <v>29283.5773320343</v>
      </c>
      <c r="AP177" s="216">
        <v>30050.8920554409</v>
      </c>
      <c r="AQ177" s="216">
        <v>30592.9221764052</v>
      </c>
      <c r="AR177" s="216">
        <v>31139.9681184949</v>
      </c>
      <c r="AS177" s="216">
        <v>31232.44937034</v>
      </c>
      <c r="AT177" s="216">
        <v>30197.2124218643</v>
      </c>
      <c r="AU177" s="216">
        <v>31533.7703811895</v>
      </c>
      <c r="AV177" s="216">
        <v>32164.3378200728</v>
      </c>
      <c r="AW177" s="216">
        <v>32501.0478982523</v>
      </c>
      <c r="AX177" s="216">
        <v>33290.3877899152</v>
      </c>
      <c r="AY177" s="216">
        <v>33549.2903497598</v>
      </c>
      <c r="AZ177" s="216">
        <v>34186.075848714</v>
      </c>
      <c r="BA177" s="216">
        <v>34165.2400607245</v>
      </c>
      <c r="BB177" s="216">
        <v>34913.7189717071</v>
      </c>
      <c r="BC177" s="216">
        <v>35533.5190360156</v>
      </c>
      <c r="BD177" s="216">
        <v>35753.7614420313</v>
      </c>
      <c r="BE177" s="217">
        <v>30551.5908929604</v>
      </c>
      <c r="BF177" s="79">
        <v>-0.145499951312965</v>
      </c>
      <c r="BG177" s="79">
        <v>0.0170340387352408</v>
      </c>
      <c r="BH177" s="79">
        <v>0.345304061303294</v>
      </c>
    </row>
    <row r="178" spans="8:8">
      <c r="A178" s="218" t="s">
        <v>343</v>
      </c>
      <c r="B178" s="216">
        <v>0.0</v>
      </c>
      <c r="C178" s="216">
        <v>0.0</v>
      </c>
      <c r="D178" s="216">
        <v>0.0</v>
      </c>
      <c r="E178" s="216">
        <v>0.0</v>
      </c>
      <c r="F178" s="216">
        <v>0.0</v>
      </c>
      <c r="G178" s="216">
        <v>0.0</v>
      </c>
      <c r="H178" s="216">
        <v>0.0</v>
      </c>
      <c r="I178" s="216">
        <v>0.0</v>
      </c>
      <c r="J178" s="216">
        <v>0.0</v>
      </c>
      <c r="K178" s="216">
        <v>0.0</v>
      </c>
      <c r="L178" s="216">
        <v>0.0</v>
      </c>
      <c r="M178" s="216">
        <v>0.0</v>
      </c>
      <c r="N178" s="216">
        <v>0.0</v>
      </c>
      <c r="O178" s="216">
        <v>0.0</v>
      </c>
      <c r="P178" s="216">
        <v>0.0</v>
      </c>
      <c r="Q178" s="216">
        <v>14794.2127749411</v>
      </c>
      <c r="R178" s="216">
        <v>14580.5731633737</v>
      </c>
      <c r="S178" s="216">
        <v>14258.3587692827</v>
      </c>
      <c r="T178" s="216">
        <v>14336.51845202</v>
      </c>
      <c r="U178" s="216">
        <v>14665.5412194424</v>
      </c>
      <c r="V178" s="216">
        <v>14988.7694327827</v>
      </c>
      <c r="W178" s="216">
        <v>15609.4680176424</v>
      </c>
      <c r="X178" s="216">
        <v>15886.9495905381</v>
      </c>
      <c r="Y178" s="216">
        <v>16350.1171604634</v>
      </c>
      <c r="Z178" s="216">
        <v>16590.2750956729</v>
      </c>
      <c r="AA178" s="216">
        <v>16844.4844783818</v>
      </c>
      <c r="AB178" s="216">
        <v>17137.609111805</v>
      </c>
      <c r="AC178" s="216">
        <v>17222.9546351503</v>
      </c>
      <c r="AD178" s="216">
        <v>17361.9965979494</v>
      </c>
      <c r="AE178" s="216">
        <v>17660.5075086516</v>
      </c>
      <c r="AF178" s="216">
        <v>18096.4903067738</v>
      </c>
      <c r="AG178" s="216">
        <v>18883.5529111933</v>
      </c>
      <c r="AH178" s="216">
        <v>19445.7442139534</v>
      </c>
      <c r="AI178" s="216">
        <v>19454.948959056</v>
      </c>
      <c r="AJ178" s="216">
        <v>19928.4386126981</v>
      </c>
      <c r="AK178" s="216">
        <v>20348.665487239</v>
      </c>
      <c r="AL178" s="216">
        <v>21019.0054781879</v>
      </c>
      <c r="AM178" s="216">
        <v>21163.3080824739</v>
      </c>
      <c r="AN178" s="216">
        <v>21830.6356083463</v>
      </c>
      <c r="AO178" s="216">
        <v>22838.2885846226</v>
      </c>
      <c r="AP178" s="216">
        <v>23368.2464110707</v>
      </c>
      <c r="AQ178" s="216">
        <v>23950.7026930637</v>
      </c>
      <c r="AR178" s="216">
        <v>24489.7068999104</v>
      </c>
      <c r="AS178" s="216">
        <v>24760.5427998239</v>
      </c>
      <c r="AT178" s="216">
        <v>24063.2221036104</v>
      </c>
      <c r="AU178" s="216">
        <v>25150.0548872739</v>
      </c>
      <c r="AV178" s="216">
        <v>25763.8363338424</v>
      </c>
      <c r="AW178" s="216">
        <v>26080.5602196713</v>
      </c>
      <c r="AX178" s="216">
        <v>26654.8741471084</v>
      </c>
      <c r="AY178" s="216">
        <v>26832.1644392157</v>
      </c>
      <c r="AZ178" s="216">
        <v>27197.8306778649</v>
      </c>
      <c r="BA178" s="216">
        <v>26812.8313054161</v>
      </c>
      <c r="BB178" s="216">
        <v>27243.4629652176</v>
      </c>
      <c r="BC178" s="216">
        <v>27668.6912565366</v>
      </c>
      <c r="BD178" s="216">
        <v>27800.9085228367</v>
      </c>
      <c r="BE178" s="217">
        <v>25764.8250533076</v>
      </c>
      <c r="BF178" s="79">
        <v>-0.0732380191049026</v>
      </c>
      <c r="BG178" s="79">
        <v>0.0145431452593816</v>
      </c>
      <c r="BH178" s="79">
        <v>0.291202469974352</v>
      </c>
    </row>
    <row r="179" spans="8:8">
      <c r="A179" s="218" t="s">
        <v>344</v>
      </c>
      <c r="B179" s="216">
        <v>0.0</v>
      </c>
      <c r="C179" s="216">
        <v>0.0</v>
      </c>
      <c r="D179" s="216">
        <v>0.0</v>
      </c>
      <c r="E179" s="216">
        <v>0.0</v>
      </c>
      <c r="F179" s="216">
        <v>0.0</v>
      </c>
      <c r="G179" s="216">
        <v>0.0</v>
      </c>
      <c r="H179" s="216">
        <v>0.0</v>
      </c>
      <c r="I179" s="216">
        <v>0.0</v>
      </c>
      <c r="J179" s="216">
        <v>0.0</v>
      </c>
      <c r="K179" s="216">
        <v>0.0</v>
      </c>
      <c r="L179" s="216">
        <v>0.0</v>
      </c>
      <c r="M179" s="216">
        <v>0.0</v>
      </c>
      <c r="N179" s="216">
        <v>0.0</v>
      </c>
      <c r="O179" s="216">
        <v>0.0</v>
      </c>
      <c r="P179" s="216">
        <v>0.0</v>
      </c>
      <c r="Q179" s="216">
        <v>4331.87191130414</v>
      </c>
      <c r="R179" s="216">
        <v>4252.32575184144</v>
      </c>
      <c r="S179" s="216">
        <v>4228.75080385153</v>
      </c>
      <c r="T179" s="216">
        <v>4268.64546078927</v>
      </c>
      <c r="U179" s="216">
        <v>4464.9835037373</v>
      </c>
      <c r="V179" s="216">
        <v>4454.10970103054</v>
      </c>
      <c r="W179" s="216">
        <v>4608.93077982288</v>
      </c>
      <c r="X179" s="216">
        <v>4834.39286013123</v>
      </c>
      <c r="Y179" s="216">
        <v>5051.53959986278</v>
      </c>
      <c r="Z179" s="216">
        <v>5186.97679336238</v>
      </c>
      <c r="AA179" s="216">
        <v>5319.64112381633</v>
      </c>
      <c r="AB179" s="216">
        <v>5230.3769086827</v>
      </c>
      <c r="AC179" s="216">
        <v>5271.8761259487</v>
      </c>
      <c r="AD179" s="216">
        <v>5335.84325855777</v>
      </c>
      <c r="AE179" s="216">
        <v>5470.94295572702</v>
      </c>
      <c r="AF179" s="216">
        <v>5668.5918659425</v>
      </c>
      <c r="AG179" s="216">
        <v>5932.6973283339</v>
      </c>
      <c r="AH179" s="216">
        <v>6092.99791780496</v>
      </c>
      <c r="AI179" s="216">
        <v>6123.30264391073</v>
      </c>
      <c r="AJ179" s="216">
        <v>6363.49431844123</v>
      </c>
      <c r="AK179" s="216">
        <v>6485.34311254135</v>
      </c>
      <c r="AL179" s="216">
        <v>6384.54241598563</v>
      </c>
      <c r="AM179" s="216">
        <v>6265.59740288589</v>
      </c>
      <c r="AN179" s="216">
        <v>6236.41691969061</v>
      </c>
      <c r="AO179" s="216">
        <v>6445.28874741165</v>
      </c>
      <c r="AP179" s="216">
        <v>6682.64564437019</v>
      </c>
      <c r="AQ179" s="216">
        <v>6642.21948334147</v>
      </c>
      <c r="AR179" s="216">
        <v>6650.26121858458</v>
      </c>
      <c r="AS179" s="216">
        <v>6471.90657051611</v>
      </c>
      <c r="AT179" s="216">
        <v>6133.99031825385</v>
      </c>
      <c r="AU179" s="216">
        <v>6383.71549391558</v>
      </c>
      <c r="AV179" s="216">
        <v>6400.50148623041</v>
      </c>
      <c r="AW179" s="216">
        <v>6420.48767858093</v>
      </c>
      <c r="AX179" s="216">
        <v>6635.51364280684</v>
      </c>
      <c r="AY179" s="216">
        <v>6717.12591054409</v>
      </c>
      <c r="AZ179" s="216">
        <v>6988.24517084915</v>
      </c>
      <c r="BA179" s="216">
        <v>7352.40875530843</v>
      </c>
      <c r="BB179" s="216">
        <v>7670.25600648949</v>
      </c>
      <c r="BC179" s="216">
        <v>7864.827779479</v>
      </c>
      <c r="BD179" s="216">
        <v>7952.85291919456</v>
      </c>
      <c r="BE179" s="217">
        <v>4786.76583965281</v>
      </c>
      <c r="BF179" s="79">
        <v>-0.39810708329589</v>
      </c>
      <c r="BG179" s="79">
        <v>0.0263086433338815</v>
      </c>
      <c r="BH179" s="79">
        <v>0.0541015913289427</v>
      </c>
    </row>
    <row r="180" spans="8:8">
      <c r="A180" s="218" t="s">
        <v>345</v>
      </c>
      <c r="B180" s="216">
        <v>8225.02519891756</v>
      </c>
      <c r="C180" s="216">
        <v>8841.18706719357</v>
      </c>
      <c r="D180" s="216">
        <v>9559.54743379995</v>
      </c>
      <c r="E180" s="216">
        <v>10289.0801126855</v>
      </c>
      <c r="F180" s="216">
        <v>11311.0252441515</v>
      </c>
      <c r="G180" s="216">
        <v>12661.3386629624</v>
      </c>
      <c r="H180" s="216">
        <v>13351.0431232074</v>
      </c>
      <c r="I180" s="216">
        <v>14245.4849377486</v>
      </c>
      <c r="J180" s="216">
        <v>15609.5407607375</v>
      </c>
      <c r="K180" s="216">
        <v>15307.1379400898</v>
      </c>
      <c r="L180" s="216">
        <v>14498.2611053712</v>
      </c>
      <c r="M180" s="216">
        <v>15531.9048990844</v>
      </c>
      <c r="N180" s="216">
        <v>15912.9377603058</v>
      </c>
      <c r="O180" s="216">
        <v>16343.1325912913</v>
      </c>
      <c r="P180" s="216">
        <v>16423.3736447022</v>
      </c>
      <c r="Q180" s="216">
        <v>15551.6060230538</v>
      </c>
      <c r="R180" s="216">
        <v>14417.5150173931</v>
      </c>
      <c r="S180" s="216">
        <v>13221.831331019</v>
      </c>
      <c r="T180" s="216">
        <v>12382.5028138857</v>
      </c>
      <c r="U180" s="216">
        <v>12244.1316198474</v>
      </c>
      <c r="V180" s="216">
        <v>11636.4390845124</v>
      </c>
      <c r="W180" s="216">
        <v>11964.7929409144</v>
      </c>
      <c r="X180" s="216">
        <v>11799.581634048</v>
      </c>
      <c r="Y180" s="216">
        <v>12096.9834598937</v>
      </c>
      <c r="Z180" s="216">
        <v>12268.951881921</v>
      </c>
      <c r="AA180" s="216">
        <v>12339.4648767318</v>
      </c>
      <c r="AB180" s="216">
        <v>12208.9109597943</v>
      </c>
      <c r="AC180" s="216">
        <v>11828.9334000304</v>
      </c>
      <c r="AD180" s="216">
        <v>11562.4911276298</v>
      </c>
      <c r="AE180" s="216">
        <v>11668.8872622076</v>
      </c>
      <c r="AF180" s="216">
        <v>11177.0853578102</v>
      </c>
      <c r="AG180" s="216">
        <v>10901.2185914417</v>
      </c>
      <c r="AH180" s="216">
        <v>10952.3941340219</v>
      </c>
      <c r="AI180" s="216">
        <v>10884.9267890608</v>
      </c>
      <c r="AJ180" s="216">
        <v>10443.7461140299</v>
      </c>
      <c r="AK180" s="216">
        <v>10188.0728200067</v>
      </c>
      <c r="AL180" s="216">
        <v>9908.36103928405</v>
      </c>
      <c r="AM180" s="216">
        <v>9521.90935244142</v>
      </c>
      <c r="AN180" s="216">
        <v>9678.30532747505</v>
      </c>
      <c r="AO180" s="216">
        <v>9737.71367744857</v>
      </c>
      <c r="AP180" s="216">
        <v>9833.64687408572</v>
      </c>
      <c r="AQ180" s="216">
        <v>9647.87137482385</v>
      </c>
      <c r="AR180" s="216">
        <v>9505.32392295226</v>
      </c>
      <c r="AS180" s="216">
        <v>9225.17764492011</v>
      </c>
      <c r="AT180" s="216">
        <v>8635.87471510478</v>
      </c>
      <c r="AU180" s="216">
        <v>8583.04484851541</v>
      </c>
      <c r="AV180" s="216">
        <v>8477.10162859562</v>
      </c>
      <c r="AW180" s="216">
        <v>8529.38584539967</v>
      </c>
      <c r="AX180" s="216">
        <v>8118.35163559379</v>
      </c>
      <c r="AY180" s="216">
        <v>7917.12579216987</v>
      </c>
      <c r="AZ180" s="216">
        <v>7695.05298289457</v>
      </c>
      <c r="BA180" s="216">
        <v>7763.78983508626</v>
      </c>
      <c r="BB180" s="216">
        <v>7543.83991561021</v>
      </c>
      <c r="BC180" s="216">
        <v>7209.09722858678</v>
      </c>
      <c r="BD180" s="216">
        <v>6804.51666491623</v>
      </c>
      <c r="BE180" s="217">
        <v>6392.9061424432</v>
      </c>
      <c r="BF180" s="79">
        <v>-0.060490780277646</v>
      </c>
      <c r="BG180" s="79">
        <v>-0.0235520569496617</v>
      </c>
      <c r="BH180" s="79">
        <v>0.0722547137479856</v>
      </c>
    </row>
    <row r="181" spans="8:8">
      <c r="A181" s="218" t="s">
        <v>346</v>
      </c>
      <c r="B181" s="216">
        <v>4982.76944858548</v>
      </c>
      <c r="C181" s="216">
        <v>5362.78991278964</v>
      </c>
      <c r="D181" s="216">
        <v>5628.45729507916</v>
      </c>
      <c r="E181" s="216">
        <v>6119.6342157123</v>
      </c>
      <c r="F181" s="216">
        <v>6682.1650156892</v>
      </c>
      <c r="G181" s="216">
        <v>7114.61851241698</v>
      </c>
      <c r="H181" s="216">
        <v>7335.01835101516</v>
      </c>
      <c r="I181" s="216">
        <v>7981.01330820484</v>
      </c>
      <c r="J181" s="216">
        <v>8625.77180265088</v>
      </c>
      <c r="K181" s="216">
        <v>8688.26068600821</v>
      </c>
      <c r="L181" s="216">
        <v>8366.59599270205</v>
      </c>
      <c r="M181" s="216">
        <v>8725.07956399153</v>
      </c>
      <c r="N181" s="216">
        <v>9120.46032988157</v>
      </c>
      <c r="O181" s="216">
        <v>9426.83205600159</v>
      </c>
      <c r="P181" s="216">
        <v>10112.7385171996</v>
      </c>
      <c r="Q181" s="216">
        <v>9921.33507818573</v>
      </c>
      <c r="R181" s="216">
        <v>9770.42922174803</v>
      </c>
      <c r="S181" s="216">
        <v>9748.31178848174</v>
      </c>
      <c r="T181" s="216">
        <v>10036.2688795137</v>
      </c>
      <c r="U181" s="216">
        <v>10624.4227215951</v>
      </c>
      <c r="V181" s="216">
        <v>11057.4061202125</v>
      </c>
      <c r="W181" s="216">
        <v>11177.2328633191</v>
      </c>
      <c r="X181" s="216">
        <v>11638.0279755679</v>
      </c>
      <c r="Y181" s="216">
        <v>12021.484753097</v>
      </c>
      <c r="Z181" s="216">
        <v>12191.6483591779</v>
      </c>
      <c r="AA181" s="216">
        <v>12188.7624151595</v>
      </c>
      <c r="AB181" s="216">
        <v>12372.671367674</v>
      </c>
      <c r="AC181" s="216">
        <v>13215.4504078635</v>
      </c>
      <c r="AD181" s="216">
        <v>13059.1240609657</v>
      </c>
      <c r="AE181" s="216">
        <v>13529.0574385713</v>
      </c>
      <c r="AF181" s="216">
        <v>13905.751885028</v>
      </c>
      <c r="AG181" s="216">
        <v>14143.9377819977</v>
      </c>
      <c r="AH181" s="216">
        <v>14778.0652091867</v>
      </c>
      <c r="AI181" s="216">
        <v>14690.797710266</v>
      </c>
      <c r="AJ181" s="216">
        <v>15518.5739127957</v>
      </c>
      <c r="AK181" s="216">
        <v>15865.1735894687</v>
      </c>
      <c r="AL181" s="216">
        <v>16067.4017510059</v>
      </c>
      <c r="AM181" s="216">
        <v>16694.3272152111</v>
      </c>
      <c r="AN181" s="216">
        <v>17197.3781118707</v>
      </c>
      <c r="AO181" s="216">
        <v>18072.6434656496</v>
      </c>
      <c r="AP181" s="216">
        <v>18096.9223391345</v>
      </c>
      <c r="AQ181" s="216">
        <v>18435.4453301296</v>
      </c>
      <c r="AR181" s="216">
        <v>18872.0627082795</v>
      </c>
      <c r="AS181" s="216">
        <v>18543.4666177093</v>
      </c>
      <c r="AT181" s="216">
        <v>18852.4731136771</v>
      </c>
      <c r="AU181" s="216">
        <v>19751.4027646969</v>
      </c>
      <c r="AV181" s="216">
        <v>20309.1477477811</v>
      </c>
      <c r="AW181" s="216">
        <v>20569.8292114091</v>
      </c>
      <c r="AX181" s="216">
        <v>20862.7500520473</v>
      </c>
      <c r="AY181" s="216">
        <v>21118.0760720687</v>
      </c>
      <c r="AZ181" s="216">
        <v>21815.2509350334</v>
      </c>
      <c r="BA181" s="216">
        <v>22772.9247051333</v>
      </c>
      <c r="BB181" s="216">
        <v>23437.0656468744</v>
      </c>
      <c r="BC181" s="216">
        <v>24044.8385167186</v>
      </c>
      <c r="BD181" s="216">
        <v>24349.4936265923</v>
      </c>
      <c r="BE181" s="217">
        <v>23953.0095321402</v>
      </c>
      <c r="BF181" s="79">
        <v>-0.0162830529674388</v>
      </c>
      <c r="BG181" s="79">
        <v>0.0259168441464115</v>
      </c>
      <c r="BH181" s="79">
        <v>0.270724739044288</v>
      </c>
    </row>
    <row r="182" spans="8:8">
      <c r="A182" s="218" t="s">
        <v>347</v>
      </c>
      <c r="B182" s="216">
        <v>0.0</v>
      </c>
      <c r="C182" s="216">
        <v>0.0</v>
      </c>
      <c r="D182" s="216">
        <v>0.0</v>
      </c>
      <c r="E182" s="216">
        <v>0.0</v>
      </c>
      <c r="F182" s="216">
        <v>0.0</v>
      </c>
      <c r="G182" s="216">
        <v>0.0</v>
      </c>
      <c r="H182" s="216">
        <v>0.0</v>
      </c>
      <c r="I182" s="216">
        <v>0.0</v>
      </c>
      <c r="J182" s="216">
        <v>0.0</v>
      </c>
      <c r="K182" s="216">
        <v>0.0</v>
      </c>
      <c r="L182" s="216">
        <v>0.0</v>
      </c>
      <c r="M182" s="216">
        <v>0.0</v>
      </c>
      <c r="N182" s="216">
        <v>0.0</v>
      </c>
      <c r="O182" s="216">
        <v>0.0</v>
      </c>
      <c r="P182" s="216">
        <v>0.0</v>
      </c>
      <c r="Q182" s="216">
        <v>3649.88410985902</v>
      </c>
      <c r="R182" s="216">
        <v>3797.81685746981</v>
      </c>
      <c r="S182" s="216">
        <v>3985.00046941406</v>
      </c>
      <c r="T182" s="216">
        <v>4052.12651489079</v>
      </c>
      <c r="U182" s="216">
        <v>4467.92717160049</v>
      </c>
      <c r="V182" s="216">
        <v>4729.32932022045</v>
      </c>
      <c r="W182" s="216">
        <v>4752.74031685536</v>
      </c>
      <c r="X182" s="216">
        <v>4977.61900129512</v>
      </c>
      <c r="Y182" s="216">
        <v>5141.1184809913</v>
      </c>
      <c r="Z182" s="216">
        <v>5307.86239946917</v>
      </c>
      <c r="AA182" s="216">
        <v>5177.87277931313</v>
      </c>
      <c r="AB182" s="216">
        <v>5477.17340200273</v>
      </c>
      <c r="AC182" s="216">
        <v>5697.26230149517</v>
      </c>
      <c r="AD182" s="216">
        <v>5788.24699580768</v>
      </c>
      <c r="AE182" s="216">
        <v>6076.93971444378</v>
      </c>
      <c r="AF182" s="216">
        <v>6366.94983018386</v>
      </c>
      <c r="AG182" s="216">
        <v>6556.80048729486</v>
      </c>
      <c r="AH182" s="216">
        <v>6758.24979578672</v>
      </c>
      <c r="AI182" s="216">
        <v>6763.07754112524</v>
      </c>
      <c r="AJ182" s="216">
        <v>7258.50751850122</v>
      </c>
      <c r="AK182" s="216">
        <v>7480.99733588682</v>
      </c>
      <c r="AL182" s="216">
        <v>7469.54084836867</v>
      </c>
      <c r="AM182" s="216">
        <v>7872.08026960451</v>
      </c>
      <c r="AN182" s="216">
        <v>7904.83249633731</v>
      </c>
      <c r="AO182" s="216">
        <v>8216.17489793743</v>
      </c>
      <c r="AP182" s="216">
        <v>8416.93693187361</v>
      </c>
      <c r="AQ182" s="216">
        <v>8593.18415348773</v>
      </c>
      <c r="AR182" s="216">
        <v>8887.18056071835</v>
      </c>
      <c r="AS182" s="216">
        <v>8912.24564063341</v>
      </c>
      <c r="AT182" s="216">
        <v>9240.53978557345</v>
      </c>
      <c r="AU182" s="216">
        <v>9769.10298364032</v>
      </c>
      <c r="AV182" s="216">
        <v>10207.3077849501</v>
      </c>
      <c r="AW182" s="216">
        <v>10482.7637655859</v>
      </c>
      <c r="AX182" s="216">
        <v>10802.9517492342</v>
      </c>
      <c r="AY182" s="216">
        <v>11009.1599289488</v>
      </c>
      <c r="AZ182" s="216">
        <v>11286.9771841622</v>
      </c>
      <c r="BA182" s="216">
        <v>11945.357208219</v>
      </c>
      <c r="BB182" s="216">
        <v>12374.0255100507</v>
      </c>
      <c r="BC182" s="216">
        <v>12998.4152709625</v>
      </c>
      <c r="BD182" s="216">
        <v>13019.7685812596</v>
      </c>
      <c r="BE182" s="217">
        <v>12955.0829819304</v>
      </c>
      <c r="BF182" s="79">
        <v>-0.00496826029782849</v>
      </c>
      <c r="BG182" s="79">
        <v>0.0348814261236523</v>
      </c>
      <c r="BH182" s="79">
        <v>0.146422580213737</v>
      </c>
    </row>
    <row r="183" spans="8:8">
      <c r="A183" s="225" t="s">
        <v>194</v>
      </c>
      <c r="B183" s="226">
        <v>30818.5682042555</v>
      </c>
      <c r="C183" s="226">
        <v>33148.2538606724</v>
      </c>
      <c r="D183" s="226">
        <v>35524.0477973056</v>
      </c>
      <c r="E183" s="226">
        <v>38435.8590650158</v>
      </c>
      <c r="F183" s="226">
        <v>41737.9894438309</v>
      </c>
      <c r="G183" s="226">
        <v>45327.6039795982</v>
      </c>
      <c r="H183" s="226">
        <v>47903.6909635375</v>
      </c>
      <c r="I183" s="226">
        <v>51440.1929205111</v>
      </c>
      <c r="J183" s="226">
        <v>55664.7303924378</v>
      </c>
      <c r="K183" s="226">
        <v>54911.986166123</v>
      </c>
      <c r="L183" s="226">
        <v>54448.93516833</v>
      </c>
      <c r="M183" s="226">
        <v>57755.2940193558</v>
      </c>
      <c r="N183" s="226">
        <v>59956.3704844046</v>
      </c>
      <c r="O183" s="226">
        <v>63063.4747531415</v>
      </c>
      <c r="P183" s="226">
        <v>64179.2834948194</v>
      </c>
      <c r="Q183" s="226">
        <v>61453.5337450058</v>
      </c>
      <c r="R183" s="226">
        <v>59642.5545860243</v>
      </c>
      <c r="S183" s="226">
        <v>58025.2462850556</v>
      </c>
      <c r="T183" s="226">
        <v>57801.7957101831</v>
      </c>
      <c r="U183" s="226">
        <v>59025.0309818154</v>
      </c>
      <c r="V183" s="226">
        <v>59391.4861254786</v>
      </c>
      <c r="W183" s="226">
        <v>61168.4377794951</v>
      </c>
      <c r="X183" s="226">
        <v>62495.6258556348</v>
      </c>
      <c r="Y183" s="226">
        <v>64445.9142795484</v>
      </c>
      <c r="Z183" s="226">
        <v>65676.3440795919</v>
      </c>
      <c r="AA183" s="226">
        <v>66343.4028434893</v>
      </c>
      <c r="AB183" s="226">
        <v>66477.7262063689</v>
      </c>
      <c r="AC183" s="226">
        <v>67432.2767977374</v>
      </c>
      <c r="AD183" s="226">
        <v>67370.3212549612</v>
      </c>
      <c r="AE183" s="226">
        <v>68997.2246176967</v>
      </c>
      <c r="AF183" s="226">
        <v>70297.9587590085</v>
      </c>
      <c r="AG183" s="226">
        <v>71727.4735096785</v>
      </c>
      <c r="AH183" s="226">
        <v>73908.5024971559</v>
      </c>
      <c r="AI183" s="226">
        <v>74189.7044608924</v>
      </c>
      <c r="AJ183" s="226">
        <v>75769.9686249352</v>
      </c>
      <c r="AK183" s="226">
        <v>76494.5835971591</v>
      </c>
      <c r="AL183" s="226">
        <v>77365.499297721</v>
      </c>
      <c r="AM183" s="226">
        <v>78237.1531456311</v>
      </c>
      <c r="AN183" s="226">
        <v>79909.7123546163</v>
      </c>
      <c r="AO183" s="226">
        <v>82736.118847232</v>
      </c>
      <c r="AP183" s="226">
        <v>83691.0926852959</v>
      </c>
      <c r="AQ183" s="226">
        <v>84656.8499524467</v>
      </c>
      <c r="AR183" s="226">
        <v>85895.8026049705</v>
      </c>
      <c r="AS183" s="226">
        <v>84814.4637332781</v>
      </c>
      <c r="AT183" s="226">
        <v>83687.8110448327</v>
      </c>
      <c r="AU183" s="226">
        <v>86568.3550120995</v>
      </c>
      <c r="AV183" s="226">
        <v>87529.7434598929</v>
      </c>
      <c r="AW183" s="226">
        <v>88607.2213557419</v>
      </c>
      <c r="AX183" s="226">
        <v>89988.2265581802</v>
      </c>
      <c r="AY183" s="226">
        <v>90677.0577305895</v>
      </c>
      <c r="AZ183" s="226">
        <v>92786.5706715971</v>
      </c>
      <c r="BA183" s="226">
        <v>94380.6919226841</v>
      </c>
      <c r="BB183" s="226">
        <v>96099.4287539996</v>
      </c>
      <c r="BC183" s="226">
        <v>97264.7958755104</v>
      </c>
      <c r="BD183" s="226">
        <v>97598.3183980235</v>
      </c>
      <c r="BE183" s="226">
        <v>88477.3575429386</v>
      </c>
      <c r="BF183" s="227">
        <v>-0.0934540779472044</v>
      </c>
      <c r="BG183" s="227">
        <v>0.0154955219770734</v>
      </c>
      <c r="BH183" s="227">
        <v>1.0</v>
      </c>
    </row>
    <row r="184" spans="8:8">
      <c r="B184" s="216"/>
      <c r="C184" s="216"/>
      <c r="D184" s="216"/>
      <c r="E184" s="216"/>
      <c r="F184" s="216"/>
      <c r="G184" s="216"/>
      <c r="H184" s="216"/>
      <c r="I184" s="216"/>
      <c r="J184" s="216"/>
      <c r="K184" s="216"/>
      <c r="L184" s="216"/>
      <c r="M184" s="216"/>
      <c r="N184" s="216"/>
      <c r="O184" s="216"/>
      <c r="P184" s="216"/>
      <c r="Q184" s="216"/>
      <c r="R184" s="216"/>
      <c r="S184" s="216"/>
      <c r="T184" s="216"/>
      <c r="U184" s="216"/>
      <c r="V184" s="216"/>
      <c r="W184" s="216"/>
      <c r="X184" s="216"/>
      <c r="Y184" s="216"/>
      <c r="Z184" s="216"/>
      <c r="AA184" s="216"/>
      <c r="AB184" s="216"/>
      <c r="AC184" s="216"/>
      <c r="AD184" s="216"/>
      <c r="AE184" s="216"/>
      <c r="AF184" s="216"/>
      <c r="AG184" s="216"/>
      <c r="AH184" s="216"/>
      <c r="AI184" s="216"/>
      <c r="AJ184" s="216"/>
      <c r="AK184" s="216"/>
      <c r="AL184" s="216"/>
      <c r="AM184" s="216"/>
      <c r="AN184" s="216"/>
      <c r="AO184" s="216"/>
      <c r="AP184" s="216"/>
      <c r="AQ184" s="216"/>
      <c r="AR184" s="216"/>
      <c r="AS184" s="216"/>
      <c r="AT184" s="216"/>
      <c r="AU184" s="216"/>
      <c r="AV184" s="216"/>
      <c r="AW184" s="216"/>
      <c r="AX184" s="216"/>
      <c r="AY184" s="216"/>
      <c r="AZ184" s="216"/>
      <c r="BA184" s="216"/>
      <c r="BB184" s="216"/>
      <c r="BC184" s="216"/>
      <c r="BD184" s="216"/>
      <c r="BE184" s="217"/>
      <c r="BF184" s="79"/>
      <c r="BG184" s="79"/>
      <c r="BH184" s="79"/>
    </row>
    <row r="185" spans="8:8">
      <c r="A185" s="47" t="s">
        <v>368</v>
      </c>
      <c r="B185" s="216"/>
      <c r="C185" s="216"/>
      <c r="D185" s="216"/>
      <c r="E185" s="216"/>
      <c r="F185" s="216"/>
      <c r="G185" s="216"/>
      <c r="H185" s="216"/>
      <c r="I185" s="216"/>
      <c r="J185" s="216"/>
      <c r="K185" s="216"/>
      <c r="L185" s="216"/>
      <c r="M185" s="216"/>
      <c r="N185" s="216"/>
      <c r="O185" s="216"/>
      <c r="P185" s="216"/>
      <c r="Q185" s="216"/>
      <c r="R185" s="216"/>
      <c r="S185" s="216"/>
      <c r="T185" s="216"/>
      <c r="U185" s="216"/>
      <c r="V185" s="216"/>
      <c r="W185" s="216"/>
      <c r="X185" s="216"/>
      <c r="Y185" s="216"/>
      <c r="Z185" s="216"/>
      <c r="AA185" s="216"/>
      <c r="AB185" s="216"/>
      <c r="AC185" s="216"/>
      <c r="AD185" s="216"/>
      <c r="AE185" s="216"/>
      <c r="AF185" s="216"/>
      <c r="AG185" s="216"/>
      <c r="AH185" s="216"/>
      <c r="AI185" s="216"/>
      <c r="AJ185" s="216"/>
      <c r="AK185" s="216"/>
      <c r="AL185" s="216"/>
      <c r="AM185" s="216"/>
      <c r="AN185" s="216"/>
      <c r="AO185" s="216"/>
      <c r="AP185" s="216"/>
      <c r="AQ185" s="216"/>
      <c r="AR185" s="216"/>
      <c r="AS185" s="216"/>
      <c r="AT185" s="216"/>
      <c r="AU185" s="216"/>
      <c r="AV185" s="216"/>
      <c r="AW185" s="216"/>
      <c r="AX185" s="216"/>
      <c r="AY185" s="216"/>
      <c r="AZ185" s="216"/>
      <c r="BA185" s="216"/>
      <c r="BB185" s="216"/>
      <c r="BC185" s="216"/>
      <c r="BD185" s="217"/>
      <c r="BE185" s="217"/>
      <c r="BF185" s="79"/>
      <c r="BG185" s="79"/>
      <c r="BH185" s="79"/>
    </row>
    <row r="186" spans="8:8">
      <c r="A186" s="218" t="s">
        <v>339</v>
      </c>
      <c r="B186" s="216">
        <v>7264.66322832035</v>
      </c>
      <c r="C186" s="216">
        <v>7781.51375822328</v>
      </c>
      <c r="D186" s="216">
        <v>8287.34167103736</v>
      </c>
      <c r="E186" s="216">
        <v>8841.3824691937</v>
      </c>
      <c r="F186" s="216">
        <v>9431.21170586404</v>
      </c>
      <c r="G186" s="216">
        <v>9998.31083186427</v>
      </c>
      <c r="H186" s="216">
        <v>10607.8990382684</v>
      </c>
      <c r="I186" s="216">
        <v>11333.2988950656</v>
      </c>
      <c r="J186" s="216">
        <v>12031.6662856788</v>
      </c>
      <c r="K186" s="216">
        <v>11817.4611889727</v>
      </c>
      <c r="L186" s="216">
        <v>11919.1793712308</v>
      </c>
      <c r="M186" s="216">
        <v>12521.1959758644</v>
      </c>
      <c r="N186" s="216">
        <v>12788.4875283158</v>
      </c>
      <c r="O186" s="216">
        <v>13910.1858986229</v>
      </c>
      <c r="P186" s="216">
        <v>13727.8675257113</v>
      </c>
      <c r="Q186" s="216">
        <v>13001.7189178372</v>
      </c>
      <c r="R186" s="216">
        <v>12717.6780631199</v>
      </c>
      <c r="S186" s="216">
        <v>12576.2325960594</v>
      </c>
      <c r="T186" s="216">
        <v>12741.0296954391</v>
      </c>
      <c r="U186" s="216">
        <v>12936.6130490237</v>
      </c>
      <c r="V186" s="216">
        <v>13127.329421985</v>
      </c>
      <c r="W186" s="216">
        <v>13577.838806039</v>
      </c>
      <c r="X186" s="216">
        <v>13956.7714428542</v>
      </c>
      <c r="Y186" s="216">
        <v>14403.2903712287</v>
      </c>
      <c r="Z186" s="216">
        <v>14757.314011614</v>
      </c>
      <c r="AA186" s="216">
        <v>14803.0564163863</v>
      </c>
      <c r="AB186" s="216">
        <v>14711.401762699</v>
      </c>
      <c r="AC186" s="216">
        <v>15102.1493084773</v>
      </c>
      <c r="AD186" s="216">
        <v>15269.0556866614</v>
      </c>
      <c r="AE186" s="216">
        <v>15662.5190099572</v>
      </c>
      <c r="AF186" s="216">
        <v>16214.057945838</v>
      </c>
      <c r="AG186" s="216">
        <v>16465.6503881198</v>
      </c>
      <c r="AH186" s="216">
        <v>16900.3537612975</v>
      </c>
      <c r="AI186" s="216">
        <v>17163.8421111235</v>
      </c>
      <c r="AJ186" s="216">
        <v>17419.3806945275</v>
      </c>
      <c r="AK186" s="216">
        <v>17448.860993898</v>
      </c>
      <c r="AL186" s="216">
        <v>17414.320718453</v>
      </c>
      <c r="AM186" s="216">
        <v>17781.1546627448</v>
      </c>
      <c r="AN186" s="216">
        <v>17843.0910305161</v>
      </c>
      <c r="AO186" s="216">
        <v>18045.5480634319</v>
      </c>
      <c r="AP186" s="216">
        <v>17851.0015019314</v>
      </c>
      <c r="AQ186" s="216">
        <v>17730.6491302391</v>
      </c>
      <c r="AR186" s="216">
        <v>17706.1154726144</v>
      </c>
      <c r="AS186" s="216">
        <v>16698.928707986</v>
      </c>
      <c r="AT186" s="216">
        <v>16591.0671114211</v>
      </c>
      <c r="AU186" s="216">
        <v>16598.6889397831</v>
      </c>
      <c r="AV186" s="216">
        <v>16097.2919829787</v>
      </c>
      <c r="AW186" s="216">
        <v>15929.719500513</v>
      </c>
      <c r="AX186" s="216">
        <v>16067.1624734033</v>
      </c>
      <c r="AY186" s="216">
        <v>16043.4293892175</v>
      </c>
      <c r="AZ186" s="216">
        <v>16308.3199853944</v>
      </c>
      <c r="BA186" s="216">
        <v>16501.3786537386</v>
      </c>
      <c r="BB186" s="216">
        <v>16572.6186599177</v>
      </c>
      <c r="BC186" s="216">
        <v>16477.8098192415</v>
      </c>
      <c r="BD186" s="216">
        <v>16342.5047054974</v>
      </c>
      <c r="BE186" s="217">
        <v>14340.6973757767</v>
      </c>
      <c r="BF186" s="79">
        <v>-0.122490852277214</v>
      </c>
      <c r="BG186" s="79">
        <v>-0.00150836729562687</v>
      </c>
      <c r="BH186" s="79">
        <v>0.356004958324435</v>
      </c>
    </row>
    <row r="187" spans="8:8">
      <c r="A187" s="218" t="s">
        <v>340</v>
      </c>
      <c r="B187" s="216">
        <v>0.0</v>
      </c>
      <c r="C187" s="216">
        <v>0.0</v>
      </c>
      <c r="D187" s="216">
        <v>0.0</v>
      </c>
      <c r="E187" s="216">
        <v>0.0</v>
      </c>
      <c r="F187" s="216">
        <v>0.0</v>
      </c>
      <c r="G187" s="216">
        <v>0.0</v>
      </c>
      <c r="H187" s="216">
        <v>0.0</v>
      </c>
      <c r="I187" s="216">
        <v>0.0</v>
      </c>
      <c r="J187" s="216">
        <v>0.0</v>
      </c>
      <c r="K187" s="216">
        <v>0.0</v>
      </c>
      <c r="L187" s="216">
        <v>0.0</v>
      </c>
      <c r="M187" s="216">
        <v>0.0</v>
      </c>
      <c r="N187" s="216">
        <v>0.0</v>
      </c>
      <c r="O187" s="216">
        <v>0.0</v>
      </c>
      <c r="P187" s="216">
        <v>0.0</v>
      </c>
      <c r="Q187" s="216">
        <v>11279.3398413655</v>
      </c>
      <c r="R187" s="216">
        <v>11112.9373978334</v>
      </c>
      <c r="S187" s="216">
        <v>11067.3442602025</v>
      </c>
      <c r="T187" s="216">
        <v>11138.1291999049</v>
      </c>
      <c r="U187" s="216">
        <v>11310.7849288768</v>
      </c>
      <c r="V187" s="216">
        <v>11488.755858335</v>
      </c>
      <c r="W187" s="216">
        <v>11785.5959832004</v>
      </c>
      <c r="X187" s="216">
        <v>12121.1777343806</v>
      </c>
      <c r="Y187" s="216">
        <v>12456.2498229816</v>
      </c>
      <c r="Z187" s="216">
        <v>12713.177859652</v>
      </c>
      <c r="AA187" s="216">
        <v>12773.9639560316</v>
      </c>
      <c r="AB187" s="216">
        <v>12734.9958667044</v>
      </c>
      <c r="AC187" s="216">
        <v>12933.5896372575</v>
      </c>
      <c r="AD187" s="216">
        <v>13134.9378047488</v>
      </c>
      <c r="AE187" s="216">
        <v>13325.9941015247</v>
      </c>
      <c r="AF187" s="216">
        <v>13556.2764666754</v>
      </c>
      <c r="AG187" s="216">
        <v>13741.5358033551</v>
      </c>
      <c r="AH187" s="216">
        <v>13921.0505373322</v>
      </c>
      <c r="AI187" s="216">
        <v>14166.7703859687</v>
      </c>
      <c r="AJ187" s="216">
        <v>14388.2813315263</v>
      </c>
      <c r="AK187" s="216">
        <v>14283.8793031984</v>
      </c>
      <c r="AL187" s="216">
        <v>14395.8534589892</v>
      </c>
      <c r="AM187" s="216">
        <v>14674.1652701005</v>
      </c>
      <c r="AN187" s="216">
        <v>14668.4425668658</v>
      </c>
      <c r="AO187" s="216">
        <v>14766.219931717</v>
      </c>
      <c r="AP187" s="216">
        <v>14713.7291979411</v>
      </c>
      <c r="AQ187" s="216">
        <v>14635.4154502417</v>
      </c>
      <c r="AR187" s="216">
        <v>14530.4291371753</v>
      </c>
      <c r="AS187" s="216">
        <v>13846.9656610512</v>
      </c>
      <c r="AT187" s="216">
        <v>13712.6246638632</v>
      </c>
      <c r="AU187" s="216">
        <v>13499.7335919328</v>
      </c>
      <c r="AV187" s="216">
        <v>13111.069860952</v>
      </c>
      <c r="AW187" s="216">
        <v>12943.1055276885</v>
      </c>
      <c r="AX187" s="216">
        <v>13010.5404878217</v>
      </c>
      <c r="AY187" s="216">
        <v>13043.5308873566</v>
      </c>
      <c r="AZ187" s="216">
        <v>13266.6963211182</v>
      </c>
      <c r="BA187" s="216">
        <v>13453.9714576946</v>
      </c>
      <c r="BB187" s="216">
        <v>13427.6353958691</v>
      </c>
      <c r="BC187" s="216">
        <v>13486.6610942098</v>
      </c>
      <c r="BD187" s="216">
        <v>13458.7751611736</v>
      </c>
      <c r="BE187" s="217">
        <v>11614.8938857507</v>
      </c>
      <c r="BF187" s="79">
        <v>-0.137002160548923</v>
      </c>
      <c r="BG187" s="79">
        <v>-0.00186681484631745</v>
      </c>
      <c r="BH187" s="79">
        <v>0.288337429163235</v>
      </c>
    </row>
    <row r="188" spans="8:8">
      <c r="A188" s="218" t="s">
        <v>341</v>
      </c>
      <c r="B188" s="216">
        <v>0.0</v>
      </c>
      <c r="C188" s="216">
        <v>0.0</v>
      </c>
      <c r="D188" s="216">
        <v>0.0</v>
      </c>
      <c r="E188" s="216">
        <v>0.0</v>
      </c>
      <c r="F188" s="216">
        <v>0.0</v>
      </c>
      <c r="G188" s="216">
        <v>0.0</v>
      </c>
      <c r="H188" s="216">
        <v>0.0</v>
      </c>
      <c r="I188" s="216">
        <v>0.0</v>
      </c>
      <c r="J188" s="216">
        <v>0.0</v>
      </c>
      <c r="K188" s="216">
        <v>0.0</v>
      </c>
      <c r="L188" s="216">
        <v>0.0</v>
      </c>
      <c r="M188" s="216">
        <v>0.0</v>
      </c>
      <c r="N188" s="216">
        <v>0.0</v>
      </c>
      <c r="O188" s="216">
        <v>0.0</v>
      </c>
      <c r="P188" s="216">
        <v>0.0</v>
      </c>
      <c r="Q188" s="216">
        <v>1722.37907647177</v>
      </c>
      <c r="R188" s="216">
        <v>1604.74066528652</v>
      </c>
      <c r="S188" s="216">
        <v>1508.88833585695</v>
      </c>
      <c r="T188" s="216">
        <v>1602.90049553425</v>
      </c>
      <c r="U188" s="216">
        <v>1625.82812014687</v>
      </c>
      <c r="V188" s="216">
        <v>1638.57356365</v>
      </c>
      <c r="W188" s="216">
        <v>1792.24282283851</v>
      </c>
      <c r="X188" s="216">
        <v>1835.59370847362</v>
      </c>
      <c r="Y188" s="216">
        <v>1947.04054824716</v>
      </c>
      <c r="Z188" s="216">
        <v>2044.13615196197</v>
      </c>
      <c r="AA188" s="216">
        <v>2029.09246035476</v>
      </c>
      <c r="AB188" s="216">
        <v>1976.40589599454</v>
      </c>
      <c r="AC188" s="216">
        <v>2168.55967121982</v>
      </c>
      <c r="AD188" s="216">
        <v>2134.11788191259</v>
      </c>
      <c r="AE188" s="216">
        <v>2336.52490843248</v>
      </c>
      <c r="AF188" s="216">
        <v>2657.78147916264</v>
      </c>
      <c r="AG188" s="216">
        <v>2724.11458476474</v>
      </c>
      <c r="AH188" s="216">
        <v>2979.30322396535</v>
      </c>
      <c r="AI188" s="216">
        <v>2997.07172515478</v>
      </c>
      <c r="AJ188" s="216">
        <v>3031.09936300121</v>
      </c>
      <c r="AK188" s="216">
        <v>3164.98169069967</v>
      </c>
      <c r="AL188" s="216">
        <v>3018.46725946377</v>
      </c>
      <c r="AM188" s="216">
        <v>3106.98939264434</v>
      </c>
      <c r="AN188" s="216">
        <v>3174.64846365031</v>
      </c>
      <c r="AO188" s="216">
        <v>3279.32813171493</v>
      </c>
      <c r="AP188" s="216">
        <v>3137.2723039903</v>
      </c>
      <c r="AQ188" s="216">
        <v>3095.23367999735</v>
      </c>
      <c r="AR188" s="216">
        <v>3175.68633543906</v>
      </c>
      <c r="AS188" s="216">
        <v>2851.96304693482</v>
      </c>
      <c r="AT188" s="216">
        <v>2878.44244755788</v>
      </c>
      <c r="AU188" s="216">
        <v>3098.95534785032</v>
      </c>
      <c r="AV188" s="216">
        <v>2986.22212202672</v>
      </c>
      <c r="AW188" s="216">
        <v>2986.61397282447</v>
      </c>
      <c r="AX188" s="216">
        <v>3056.62198558158</v>
      </c>
      <c r="AY188" s="216">
        <v>2999.89850186089</v>
      </c>
      <c r="AZ188" s="216">
        <v>3041.62366427621</v>
      </c>
      <c r="BA188" s="216">
        <v>3047.40719604397</v>
      </c>
      <c r="BB188" s="216">
        <v>3144.98326404859</v>
      </c>
      <c r="BC188" s="216">
        <v>2991.14872503174</v>
      </c>
      <c r="BD188" s="216">
        <v>2883.72954432381</v>
      </c>
      <c r="BE188" s="217">
        <v>2725.80349002602</v>
      </c>
      <c r="BF188" s="79">
        <v>-0.0547645165298707</v>
      </c>
      <c r="BG188" s="79">
        <v>1.83527440905662E-4</v>
      </c>
      <c r="BH188" s="79">
        <v>0.0676675291611999</v>
      </c>
    </row>
    <row r="189" spans="8:8">
      <c r="A189" s="218" t="s">
        <v>342</v>
      </c>
      <c r="B189" s="216">
        <v>6280.33087140601</v>
      </c>
      <c r="C189" s="216">
        <v>6764.89820262993</v>
      </c>
      <c r="D189" s="216">
        <v>7322.93396702707</v>
      </c>
      <c r="E189" s="216">
        <v>8127.11881784212</v>
      </c>
      <c r="F189" s="216">
        <v>8816.54516268446</v>
      </c>
      <c r="G189" s="216">
        <v>9569.70392761835</v>
      </c>
      <c r="H189" s="216">
        <v>10095.9477122401</v>
      </c>
      <c r="I189" s="216">
        <v>10860.1386796921</v>
      </c>
      <c r="J189" s="216">
        <v>11698.0507471625</v>
      </c>
      <c r="K189" s="216">
        <v>10998.248051637</v>
      </c>
      <c r="L189" s="216">
        <v>10966.4157144243</v>
      </c>
      <c r="M189" s="216">
        <v>11770.5690745884</v>
      </c>
      <c r="N189" s="216">
        <v>12189.9508051462</v>
      </c>
      <c r="O189" s="216">
        <v>12756.5350991472</v>
      </c>
      <c r="P189" s="216">
        <v>12816.2776518627</v>
      </c>
      <c r="Q189" s="216">
        <v>11854.6550430117</v>
      </c>
      <c r="R189" s="216">
        <v>11441.6972064643</v>
      </c>
      <c r="S189" s="216">
        <v>10996.1536719101</v>
      </c>
      <c r="T189" s="216">
        <v>11029.4221505421</v>
      </c>
      <c r="U189" s="216">
        <v>11476.8567745744</v>
      </c>
      <c r="V189" s="216">
        <v>11837.7520951678</v>
      </c>
      <c r="W189" s="216">
        <v>12530.0048703253</v>
      </c>
      <c r="X189" s="216">
        <v>12814.2684228424</v>
      </c>
      <c r="Y189" s="216">
        <v>13292.7246374773</v>
      </c>
      <c r="Z189" s="216">
        <v>13438.5676677651</v>
      </c>
      <c r="AA189" s="216">
        <v>13678.4625496772</v>
      </c>
      <c r="AB189" s="216">
        <v>13870.7856807592</v>
      </c>
      <c r="AC189" s="216">
        <v>14035.2684285758</v>
      </c>
      <c r="AD189" s="216">
        <v>14332.5574414165</v>
      </c>
      <c r="AE189" s="216">
        <v>14719.9729684815</v>
      </c>
      <c r="AF189" s="216">
        <v>15085.0266528121</v>
      </c>
      <c r="AG189" s="216">
        <v>15788.670179696</v>
      </c>
      <c r="AH189" s="216">
        <v>16062.9409001117</v>
      </c>
      <c r="AI189" s="216">
        <v>16071.789671183</v>
      </c>
      <c r="AJ189" s="216">
        <v>16445.6739243322</v>
      </c>
      <c r="AK189" s="216">
        <v>16600.8516033041</v>
      </c>
      <c r="AL189" s="216">
        <v>16872.5553406918</v>
      </c>
      <c r="AM189" s="216">
        <v>16640.5865146111</v>
      </c>
      <c r="AN189" s="216">
        <v>17031.7118992412</v>
      </c>
      <c r="AO189" s="216">
        <v>17402.5455966978</v>
      </c>
      <c r="AP189" s="216">
        <v>17750.2830199609</v>
      </c>
      <c r="AQ189" s="216">
        <v>17840.9049889042</v>
      </c>
      <c r="AR189" s="216">
        <v>17674.659739125</v>
      </c>
      <c r="AS189" s="216">
        <v>17305.3640023454</v>
      </c>
      <c r="AT189" s="216">
        <v>16204.7577393905</v>
      </c>
      <c r="AU189" s="216">
        <v>16631.4698410864</v>
      </c>
      <c r="AV189" s="216">
        <v>16582.048871539</v>
      </c>
      <c r="AW189" s="216">
        <v>16281.4500319252</v>
      </c>
      <c r="AX189" s="216">
        <v>16446.0711468489</v>
      </c>
      <c r="AY189" s="216">
        <v>16641.2832096459</v>
      </c>
      <c r="AZ189" s="216">
        <v>17073.3888301337</v>
      </c>
      <c r="BA189" s="216">
        <v>17153.6748173559</v>
      </c>
      <c r="BB189" s="216">
        <v>17583.6547723934</v>
      </c>
      <c r="BC189" s="216">
        <v>17925.5951508791</v>
      </c>
      <c r="BD189" s="216">
        <v>17888.3716210214</v>
      </c>
      <c r="BE189" s="217">
        <v>14814.7002774764</v>
      </c>
      <c r="BF189" s="79">
        <v>-0.171825105641979</v>
      </c>
      <c r="BG189" s="79">
        <v>0.00993361249490921</v>
      </c>
      <c r="BH189" s="79">
        <v>0.367771986024937</v>
      </c>
    </row>
    <row r="190" spans="8:8">
      <c r="A190" s="218" t="s">
        <v>343</v>
      </c>
      <c r="B190" s="216">
        <v>0.0</v>
      </c>
      <c r="C190" s="216">
        <v>0.0</v>
      </c>
      <c r="D190" s="216">
        <v>0.0</v>
      </c>
      <c r="E190" s="216">
        <v>0.0</v>
      </c>
      <c r="F190" s="216">
        <v>0.0</v>
      </c>
      <c r="G190" s="216">
        <v>0.0</v>
      </c>
      <c r="H190" s="216">
        <v>0.0</v>
      </c>
      <c r="I190" s="216">
        <v>0.0</v>
      </c>
      <c r="J190" s="216">
        <v>0.0</v>
      </c>
      <c r="K190" s="216">
        <v>0.0</v>
      </c>
      <c r="L190" s="216">
        <v>0.0</v>
      </c>
      <c r="M190" s="216">
        <v>0.0</v>
      </c>
      <c r="N190" s="216">
        <v>0.0</v>
      </c>
      <c r="O190" s="216">
        <v>0.0</v>
      </c>
      <c r="P190" s="216">
        <v>0.0</v>
      </c>
      <c r="Q190" s="216">
        <v>9319.17910048407</v>
      </c>
      <c r="R190" s="216">
        <v>9005.01521556937</v>
      </c>
      <c r="S190" s="216">
        <v>8600.9433934402</v>
      </c>
      <c r="T190" s="216">
        <v>8607.06052291359</v>
      </c>
      <c r="U190" s="216">
        <v>8865.48916159677</v>
      </c>
      <c r="V190" s="216">
        <v>9185.23663007078</v>
      </c>
      <c r="W190" s="216">
        <v>9739.28577142409</v>
      </c>
      <c r="X190" s="216">
        <v>9868.41093973107</v>
      </c>
      <c r="Y190" s="216">
        <v>10159.2604295151</v>
      </c>
      <c r="Z190" s="216">
        <v>10250.5385795112</v>
      </c>
      <c r="AA190" s="216">
        <v>10408.6436657789</v>
      </c>
      <c r="AB190" s="216">
        <v>10632.105117322</v>
      </c>
      <c r="AC190" s="216">
        <v>10726.4455421966</v>
      </c>
      <c r="AD190" s="216">
        <v>10930.6653773095</v>
      </c>
      <c r="AE190" s="216">
        <v>11193.050787251</v>
      </c>
      <c r="AF190" s="216">
        <v>11429.8806949691</v>
      </c>
      <c r="AG190" s="216">
        <v>11920.4797373995</v>
      </c>
      <c r="AH190" s="216">
        <v>12102.4710938506</v>
      </c>
      <c r="AI190" s="216">
        <v>12086.5816061657</v>
      </c>
      <c r="AJ190" s="216">
        <v>12280.313872886</v>
      </c>
      <c r="AK190" s="216">
        <v>12376.8776436845</v>
      </c>
      <c r="AL190" s="216">
        <v>12740.3734851532</v>
      </c>
      <c r="AM190" s="216">
        <v>12615.6128549658</v>
      </c>
      <c r="AN190" s="216">
        <v>13027.6866521815</v>
      </c>
      <c r="AO190" s="216">
        <v>13293.3073215355</v>
      </c>
      <c r="AP190" s="216">
        <v>13481.3715222814</v>
      </c>
      <c r="AQ190" s="216">
        <v>13651.3191927919</v>
      </c>
      <c r="AR190" s="216">
        <v>13539.4291848619</v>
      </c>
      <c r="AS190" s="216">
        <v>13321.4320358544</v>
      </c>
      <c r="AT190" s="216">
        <v>12502.5071077612</v>
      </c>
      <c r="AU190" s="216">
        <v>12854.5170148483</v>
      </c>
      <c r="AV190" s="216">
        <v>12837.7934192935</v>
      </c>
      <c r="AW190" s="216">
        <v>12565.6006325387</v>
      </c>
      <c r="AX190" s="216">
        <v>12664.9175835215</v>
      </c>
      <c r="AY190" s="216">
        <v>12790.3909583376</v>
      </c>
      <c r="AZ190" s="216">
        <v>13067.1218110564</v>
      </c>
      <c r="BA190" s="216">
        <v>12993.4245976869</v>
      </c>
      <c r="BB190" s="216">
        <v>13243.5308557161</v>
      </c>
      <c r="BC190" s="216">
        <v>13472.8024444869</v>
      </c>
      <c r="BD190" s="216">
        <v>13378.814787689</v>
      </c>
      <c r="BE190" s="217">
        <v>12249.6738683596</v>
      </c>
      <c r="BF190" s="79">
        <v>-0.0843976792599294</v>
      </c>
      <c r="BG190" s="79">
        <v>0.00679732536667799</v>
      </c>
      <c r="BH190" s="79">
        <v>0.304095715900085</v>
      </c>
    </row>
    <row r="191" spans="8:8">
      <c r="A191" s="218" t="s">
        <v>344</v>
      </c>
      <c r="B191" s="216">
        <v>0.0</v>
      </c>
      <c r="C191" s="216">
        <v>0.0</v>
      </c>
      <c r="D191" s="216">
        <v>0.0</v>
      </c>
      <c r="E191" s="216">
        <v>0.0</v>
      </c>
      <c r="F191" s="216">
        <v>0.0</v>
      </c>
      <c r="G191" s="216">
        <v>0.0</v>
      </c>
      <c r="H191" s="216">
        <v>0.0</v>
      </c>
      <c r="I191" s="216">
        <v>0.0</v>
      </c>
      <c r="J191" s="216">
        <v>0.0</v>
      </c>
      <c r="K191" s="216">
        <v>0.0</v>
      </c>
      <c r="L191" s="216">
        <v>0.0</v>
      </c>
      <c r="M191" s="216">
        <v>0.0</v>
      </c>
      <c r="N191" s="216">
        <v>0.0</v>
      </c>
      <c r="O191" s="216">
        <v>0.0</v>
      </c>
      <c r="P191" s="216">
        <v>0.0</v>
      </c>
      <c r="Q191" s="216">
        <v>2535.47594252766</v>
      </c>
      <c r="R191" s="216">
        <v>2436.6819908949</v>
      </c>
      <c r="S191" s="216">
        <v>2395.21027846986</v>
      </c>
      <c r="T191" s="216">
        <v>2422.36162762847</v>
      </c>
      <c r="U191" s="216">
        <v>2611.36761297759</v>
      </c>
      <c r="V191" s="216">
        <v>2652.51546509701</v>
      </c>
      <c r="W191" s="216">
        <v>2790.71909890117</v>
      </c>
      <c r="X191" s="216">
        <v>2945.85748311133</v>
      </c>
      <c r="Y191" s="216">
        <v>3133.46420796214</v>
      </c>
      <c r="Z191" s="216">
        <v>3188.02908825393</v>
      </c>
      <c r="AA191" s="216">
        <v>3269.81888389827</v>
      </c>
      <c r="AB191" s="216">
        <v>3238.68056343725</v>
      </c>
      <c r="AC191" s="216">
        <v>3308.8228863792</v>
      </c>
      <c r="AD191" s="216">
        <v>3401.89206410693</v>
      </c>
      <c r="AE191" s="216">
        <v>3526.92218123045</v>
      </c>
      <c r="AF191" s="216">
        <v>3655.14595784297</v>
      </c>
      <c r="AG191" s="216">
        <v>3868.19044229656</v>
      </c>
      <c r="AH191" s="216">
        <v>3960.46980626109</v>
      </c>
      <c r="AI191" s="216">
        <v>3985.20806501731</v>
      </c>
      <c r="AJ191" s="216">
        <v>4165.36005144619</v>
      </c>
      <c r="AK191" s="216">
        <v>4223.97395961963</v>
      </c>
      <c r="AL191" s="216">
        <v>4132.18185553864</v>
      </c>
      <c r="AM191" s="216">
        <v>4024.97365964535</v>
      </c>
      <c r="AN191" s="216">
        <v>4004.02524705972</v>
      </c>
      <c r="AO191" s="216">
        <v>4109.23827516225</v>
      </c>
      <c r="AP191" s="216">
        <v>4268.91149767943</v>
      </c>
      <c r="AQ191" s="216">
        <v>4189.58579611233</v>
      </c>
      <c r="AR191" s="216">
        <v>4135.23055426308</v>
      </c>
      <c r="AS191" s="216">
        <v>3983.931966491</v>
      </c>
      <c r="AT191" s="216">
        <v>3702.25063162929</v>
      </c>
      <c r="AU191" s="216">
        <v>3776.95282623812</v>
      </c>
      <c r="AV191" s="216">
        <v>3744.25545224549</v>
      </c>
      <c r="AW191" s="216">
        <v>3715.84939938654</v>
      </c>
      <c r="AX191" s="216">
        <v>3781.15356332742</v>
      </c>
      <c r="AY191" s="216">
        <v>3850.89225130827</v>
      </c>
      <c r="AZ191" s="216">
        <v>4006.26701907736</v>
      </c>
      <c r="BA191" s="216">
        <v>4160.25021966904</v>
      </c>
      <c r="BB191" s="216">
        <v>4340.1239166773</v>
      </c>
      <c r="BC191" s="216">
        <v>4452.79270639225</v>
      </c>
      <c r="BD191" s="216">
        <v>4509.55683333243</v>
      </c>
      <c r="BE191" s="217">
        <v>2565.02640911682</v>
      </c>
      <c r="BF191" s="79">
        <v>-0.431202110558315</v>
      </c>
      <c r="BG191" s="79">
        <v>0.019921636314822</v>
      </c>
      <c r="BH191" s="79">
        <v>0.0636762701248517</v>
      </c>
    </row>
    <row r="192" spans="8:8">
      <c r="A192" s="218" t="s">
        <v>345</v>
      </c>
      <c r="B192" s="216">
        <v>5842.02161475945</v>
      </c>
      <c r="C192" s="216">
        <v>6272.62685912284</v>
      </c>
      <c r="D192" s="216">
        <v>6832.99152963789</v>
      </c>
      <c r="E192" s="216">
        <v>7356.35211311857</v>
      </c>
      <c r="F192" s="216">
        <v>8199.29793184137</v>
      </c>
      <c r="G192" s="216">
        <v>9233.78540962041</v>
      </c>
      <c r="H192" s="216">
        <v>9620.0095028275</v>
      </c>
      <c r="I192" s="216">
        <v>10213.2606347317</v>
      </c>
      <c r="J192" s="216">
        <v>11193.5166905213</v>
      </c>
      <c r="K192" s="216">
        <v>10666.5179387789</v>
      </c>
      <c r="L192" s="216">
        <v>9849.73860030147</v>
      </c>
      <c r="M192" s="216">
        <v>10502.6761585955</v>
      </c>
      <c r="N192" s="216">
        <v>10594.9213676998</v>
      </c>
      <c r="O192" s="216">
        <v>10606.1305438794</v>
      </c>
      <c r="P192" s="216">
        <v>10535.4499918681</v>
      </c>
      <c r="Q192" s="216">
        <v>9403.37804738448</v>
      </c>
      <c r="R192" s="216">
        <v>8272.18438160321</v>
      </c>
      <c r="S192" s="216">
        <v>7195.21356386878</v>
      </c>
      <c r="T192" s="216">
        <v>6390.13663561482</v>
      </c>
      <c r="U192" s="216">
        <v>6255.97865244656</v>
      </c>
      <c r="V192" s="216">
        <v>5711.43172282509</v>
      </c>
      <c r="W192" s="216">
        <v>5855.08425692931</v>
      </c>
      <c r="X192" s="216">
        <v>5539.74181312348</v>
      </c>
      <c r="Y192" s="216">
        <v>5725.35901414216</v>
      </c>
      <c r="Z192" s="216">
        <v>5820.55976259107</v>
      </c>
      <c r="AA192" s="216">
        <v>5814.9155293909</v>
      </c>
      <c r="AB192" s="216">
        <v>5660.3712596618</v>
      </c>
      <c r="AC192" s="216">
        <v>5607.62961303582</v>
      </c>
      <c r="AD192" s="216">
        <v>5378.17613820792</v>
      </c>
      <c r="AE192" s="216">
        <v>5539.52001246014</v>
      </c>
      <c r="AF192" s="216">
        <v>5154.11375851524</v>
      </c>
      <c r="AG192" s="216">
        <v>5091.45391841525</v>
      </c>
      <c r="AH192" s="216">
        <v>4937.95867915601</v>
      </c>
      <c r="AI192" s="216">
        <v>4965.17455270072</v>
      </c>
      <c r="AJ192" s="216">
        <v>4761.07944763423</v>
      </c>
      <c r="AK192" s="216">
        <v>4603.92453934205</v>
      </c>
      <c r="AL192" s="216">
        <v>4381.25292592102</v>
      </c>
      <c r="AM192" s="216">
        <v>4129.23193412531</v>
      </c>
      <c r="AN192" s="216">
        <v>4249.00280128491</v>
      </c>
      <c r="AO192" s="216">
        <v>4158.21715552509</v>
      </c>
      <c r="AP192" s="216">
        <v>4223.28691796118</v>
      </c>
      <c r="AQ192" s="216">
        <v>3827.20991781823</v>
      </c>
      <c r="AR192" s="216">
        <v>3736.70033057696</v>
      </c>
      <c r="AS192" s="216">
        <v>3541.65012350218</v>
      </c>
      <c r="AT192" s="216">
        <v>2936.37259960537</v>
      </c>
      <c r="AU192" s="216">
        <v>2788.68771007169</v>
      </c>
      <c r="AV192" s="216">
        <v>2768.55895468591</v>
      </c>
      <c r="AW192" s="216">
        <v>2848.36928082345</v>
      </c>
      <c r="AX192" s="216">
        <v>2448.65381264609</v>
      </c>
      <c r="AY192" s="216">
        <v>2097.26059061027</v>
      </c>
      <c r="AZ192" s="216">
        <v>1931.89829650392</v>
      </c>
      <c r="BA192" s="216">
        <v>1985.64228830701</v>
      </c>
      <c r="BB192" s="216">
        <v>1903.04731069683</v>
      </c>
      <c r="BC192" s="216">
        <v>1849.97424367688</v>
      </c>
      <c r="BD192" s="216">
        <v>1637.16058965685</v>
      </c>
      <c r="BE192" s="217">
        <v>1282.39335566717</v>
      </c>
      <c r="BF192" s="79">
        <v>-0.216696661421612</v>
      </c>
      <c r="BG192" s="79">
        <v>-0.0567473980407621</v>
      </c>
      <c r="BH192" s="79">
        <v>0.0318351598375527</v>
      </c>
    </row>
    <row r="193" spans="8:8">
      <c r="A193" s="218" t="s">
        <v>346</v>
      </c>
      <c r="B193" s="216">
        <v>3824.22392747643</v>
      </c>
      <c r="C193" s="216">
        <v>4130.6844878985</v>
      </c>
      <c r="D193" s="216">
        <v>4325.61503135874</v>
      </c>
      <c r="E193" s="216">
        <v>4745.48222500505</v>
      </c>
      <c r="F193" s="216">
        <v>5221.92534762386</v>
      </c>
      <c r="G193" s="216">
        <v>5479.55554699585</v>
      </c>
      <c r="H193" s="216">
        <v>5625.30630137461</v>
      </c>
      <c r="I193" s="216">
        <v>6083.28023390228</v>
      </c>
      <c r="J193" s="216">
        <v>6553.88358598601</v>
      </c>
      <c r="K193" s="216">
        <v>6332.65215057127</v>
      </c>
      <c r="L193" s="216">
        <v>6015.08583489673</v>
      </c>
      <c r="M193" s="216">
        <v>6348.90320592461</v>
      </c>
      <c r="N193" s="216">
        <v>6720.72763437028</v>
      </c>
      <c r="O193" s="216">
        <v>6961.60145470349</v>
      </c>
      <c r="P193" s="216">
        <v>7461.0943027088</v>
      </c>
      <c r="Q193" s="216">
        <v>7201.27037142745</v>
      </c>
      <c r="R193" s="216">
        <v>6941.52605772594</v>
      </c>
      <c r="S193" s="216">
        <v>6782.72665443607</v>
      </c>
      <c r="T193" s="216">
        <v>6935.964593478</v>
      </c>
      <c r="U193" s="216">
        <v>7340.41745580675</v>
      </c>
      <c r="V193" s="216">
        <v>7569.88506766532</v>
      </c>
      <c r="W193" s="216">
        <v>7479.6991401484</v>
      </c>
      <c r="X193" s="216">
        <v>7761.31592467998</v>
      </c>
      <c r="Y193" s="216">
        <v>8010.17537124343</v>
      </c>
      <c r="Z193" s="216">
        <v>8033.45319662352</v>
      </c>
      <c r="AA193" s="216">
        <v>7888.49202983828</v>
      </c>
      <c r="AB193" s="216">
        <v>8094.0531068844</v>
      </c>
      <c r="AC193" s="216">
        <v>8544.86283056324</v>
      </c>
      <c r="AD193" s="216">
        <v>8589.95733573634</v>
      </c>
      <c r="AE193" s="216">
        <v>8875.34617897496</v>
      </c>
      <c r="AF193" s="216">
        <v>9140.97896866443</v>
      </c>
      <c r="AG193" s="216">
        <v>9452.11362501368</v>
      </c>
      <c r="AH193" s="216">
        <v>9657.80847450828</v>
      </c>
      <c r="AI193" s="216">
        <v>9531.45078814417</v>
      </c>
      <c r="AJ193" s="216">
        <v>9961.01937701384</v>
      </c>
      <c r="AK193" s="216">
        <v>9851.92208653594</v>
      </c>
      <c r="AL193" s="216">
        <v>9827.71059666819</v>
      </c>
      <c r="AM193" s="216">
        <v>10008.7643996177</v>
      </c>
      <c r="AN193" s="216">
        <v>9976.53417018692</v>
      </c>
      <c r="AO193" s="216">
        <v>10222.1731802209</v>
      </c>
      <c r="AP193" s="216">
        <v>10120.1649259188</v>
      </c>
      <c r="AQ193" s="216">
        <v>10227.9341186208</v>
      </c>
      <c r="AR193" s="216">
        <v>10236.5449530483</v>
      </c>
      <c r="AS193" s="216">
        <v>9846.95558231727</v>
      </c>
      <c r="AT193" s="216">
        <v>9563.93516725958</v>
      </c>
      <c r="AU193" s="216">
        <v>9665.13878874056</v>
      </c>
      <c r="AV193" s="216">
        <v>9625.91326580234</v>
      </c>
      <c r="AW193" s="216">
        <v>9568.65658452313</v>
      </c>
      <c r="AX193" s="216">
        <v>9693.76192427388</v>
      </c>
      <c r="AY193" s="216">
        <v>9457.18642788037</v>
      </c>
      <c r="AZ193" s="216">
        <v>9636.71012390675</v>
      </c>
      <c r="BA193" s="216">
        <v>9785.72958430698</v>
      </c>
      <c r="BB193" s="216">
        <v>9856.1887182068</v>
      </c>
      <c r="BC193" s="216">
        <v>10119.1022376069</v>
      </c>
      <c r="BD193" s="216">
        <v>10188.3310426193</v>
      </c>
      <c r="BE193" s="217">
        <v>9844.50574130558</v>
      </c>
      <c r="BF193" s="79">
        <v>-0.0337469699281854</v>
      </c>
      <c r="BG193" s="79">
        <v>0.00634441902831151</v>
      </c>
      <c r="BH193" s="79">
        <v>0.244387895813075</v>
      </c>
    </row>
    <row r="194" spans="8:8">
      <c r="A194" s="218" t="s">
        <v>347</v>
      </c>
      <c r="B194" s="216">
        <v>0.0</v>
      </c>
      <c r="C194" s="216">
        <v>0.0</v>
      </c>
      <c r="D194" s="216">
        <v>0.0</v>
      </c>
      <c r="E194" s="216">
        <v>0.0</v>
      </c>
      <c r="F194" s="216">
        <v>0.0</v>
      </c>
      <c r="G194" s="216">
        <v>0.0</v>
      </c>
      <c r="H194" s="216">
        <v>0.0</v>
      </c>
      <c r="I194" s="216">
        <v>0.0</v>
      </c>
      <c r="J194" s="216">
        <v>0.0</v>
      </c>
      <c r="K194" s="216">
        <v>0.0</v>
      </c>
      <c r="L194" s="216">
        <v>0.0</v>
      </c>
      <c r="M194" s="216">
        <v>0.0</v>
      </c>
      <c r="N194" s="216">
        <v>0.0</v>
      </c>
      <c r="O194" s="216">
        <v>0.0</v>
      </c>
      <c r="P194" s="216">
        <v>0.0</v>
      </c>
      <c r="Q194" s="216">
        <v>2970.46442222974</v>
      </c>
      <c r="R194" s="216">
        <v>3080.52729132918</v>
      </c>
      <c r="S194" s="216">
        <v>3219.49155656623</v>
      </c>
      <c r="T194" s="216">
        <v>3219.61081327452</v>
      </c>
      <c r="U194" s="216">
        <v>3545.88107424561</v>
      </c>
      <c r="V194" s="216">
        <v>3736.71735776205</v>
      </c>
      <c r="W194" s="216">
        <v>3624.56130245561</v>
      </c>
      <c r="X194" s="216">
        <v>3754.78404369772</v>
      </c>
      <c r="Y194" s="216">
        <v>3837.40413299131</v>
      </c>
      <c r="Z194" s="216">
        <v>3931.83457505578</v>
      </c>
      <c r="AA194" s="216">
        <v>3702.22347009798</v>
      </c>
      <c r="AB194" s="216">
        <v>3983.0030667734</v>
      </c>
      <c r="AC194" s="216">
        <v>4153.14135624495</v>
      </c>
      <c r="AD194" s="216">
        <v>4191.37975072401</v>
      </c>
      <c r="AE194" s="216">
        <v>4355.21422260667</v>
      </c>
      <c r="AF194" s="216">
        <v>4492.49296287531</v>
      </c>
      <c r="AG194" s="216">
        <v>4624.14807034869</v>
      </c>
      <c r="AH194" s="216">
        <v>4666.5752565361</v>
      </c>
      <c r="AI194" s="216">
        <v>4600.5360095815</v>
      </c>
      <c r="AJ194" s="216">
        <v>4943.79354787736</v>
      </c>
      <c r="AK194" s="216">
        <v>4951.51986277316</v>
      </c>
      <c r="AL194" s="216">
        <v>4792.77173894336</v>
      </c>
      <c r="AM194" s="216">
        <v>4956.94419237008</v>
      </c>
      <c r="AN194" s="216">
        <v>4815.58494498753</v>
      </c>
      <c r="AO194" s="216">
        <v>4890.34002346296</v>
      </c>
      <c r="AP194" s="216">
        <v>4792.65126994367</v>
      </c>
      <c r="AQ194" s="216">
        <v>4806.62207013729</v>
      </c>
      <c r="AR194" s="216">
        <v>4889.77129764309</v>
      </c>
      <c r="AS194" s="216">
        <v>4754.51716488761</v>
      </c>
      <c r="AT194" s="216">
        <v>4803.12273172656</v>
      </c>
      <c r="AU194" s="216">
        <v>4923.92883472205</v>
      </c>
      <c r="AV194" s="216">
        <v>4968.31293483888</v>
      </c>
      <c r="AW194" s="216">
        <v>5007.6710922538</v>
      </c>
      <c r="AX194" s="216">
        <v>5265.48661595723</v>
      </c>
      <c r="AY194" s="216">
        <v>5190.33739089434</v>
      </c>
      <c r="AZ194" s="216">
        <v>5221.78663959622</v>
      </c>
      <c r="BA194" s="216">
        <v>5355.97198612901</v>
      </c>
      <c r="BB194" s="216">
        <v>5407.69976587281</v>
      </c>
      <c r="BC194" s="216">
        <v>5740.80211455509</v>
      </c>
      <c r="BD194" s="216">
        <v>5731.22052872515</v>
      </c>
      <c r="BE194" s="217">
        <v>5685.66053971064</v>
      </c>
      <c r="BF194" s="79">
        <v>-0.00794943917899471</v>
      </c>
      <c r="BG194" s="79">
        <v>0.0178231946622913</v>
      </c>
      <c r="BH194" s="79">
        <v>0.141145391360505</v>
      </c>
    </row>
    <row r="195" spans="8:8">
      <c r="A195" s="228" t="s">
        <v>369</v>
      </c>
      <c r="B195" s="219">
        <v>23211.2396419622</v>
      </c>
      <c r="C195" s="219">
        <v>24949.7233078745</v>
      </c>
      <c r="D195" s="219">
        <v>26768.8821990611</v>
      </c>
      <c r="E195" s="219">
        <v>29070.3356251594</v>
      </c>
      <c r="F195" s="219">
        <v>31668.9801480137</v>
      </c>
      <c r="G195" s="219">
        <v>34281.3557160989</v>
      </c>
      <c r="H195" s="219">
        <v>35949.1625547106</v>
      </c>
      <c r="I195" s="219">
        <v>38489.9784433916</v>
      </c>
      <c r="J195" s="219">
        <v>41477.1173093487</v>
      </c>
      <c r="K195" s="219">
        <v>39814.8793299599</v>
      </c>
      <c r="L195" s="219">
        <v>38750.4195208532</v>
      </c>
      <c r="M195" s="219">
        <v>41143.3444149729</v>
      </c>
      <c r="N195" s="219">
        <v>42294.0873355321</v>
      </c>
      <c r="O195" s="219">
        <v>44234.4529963531</v>
      </c>
      <c r="P195" s="219">
        <v>44540.6894721509</v>
      </c>
      <c r="Q195" s="219">
        <v>41461.0223796609</v>
      </c>
      <c r="R195" s="219">
        <v>39373.0857089133</v>
      </c>
      <c r="S195" s="219">
        <v>37550.3264862743</v>
      </c>
      <c r="T195" s="219">
        <v>37096.553075074</v>
      </c>
      <c r="U195" s="219">
        <v>38009.8659318513</v>
      </c>
      <c r="V195" s="219">
        <v>38246.3983076432</v>
      </c>
      <c r="W195" s="219">
        <v>39442.6270734419</v>
      </c>
      <c r="X195" s="219">
        <v>40072.0976035001</v>
      </c>
      <c r="Y195" s="219">
        <v>41431.5493940916</v>
      </c>
      <c r="Z195" s="219">
        <v>42049.8946385937</v>
      </c>
      <c r="AA195" s="219">
        <v>42184.9265252927</v>
      </c>
      <c r="AB195" s="219">
        <v>42336.6118100044</v>
      </c>
      <c r="AC195" s="219">
        <v>43289.9101806522</v>
      </c>
      <c r="AD195" s="219">
        <v>43569.7466020221</v>
      </c>
      <c r="AE195" s="219">
        <v>44797.3581698738</v>
      </c>
      <c r="AF195" s="219">
        <v>45594.1773258297</v>
      </c>
      <c r="AG195" s="219">
        <v>46797.8881112447</v>
      </c>
      <c r="AH195" s="219">
        <v>47559.0618150735</v>
      </c>
      <c r="AI195" s="219">
        <v>47732.2571231514</v>
      </c>
      <c r="AJ195" s="219">
        <v>48587.1534435078</v>
      </c>
      <c r="AK195" s="219">
        <v>48505.5592230801</v>
      </c>
      <c r="AL195" s="219">
        <v>48495.839581734</v>
      </c>
      <c r="AM195" s="219">
        <v>48559.7375110989</v>
      </c>
      <c r="AN195" s="219">
        <v>49100.3399012291</v>
      </c>
      <c r="AO195" s="219">
        <v>49828.4839958757</v>
      </c>
      <c r="AP195" s="219">
        <v>49944.7363657722</v>
      </c>
      <c r="AQ195" s="219">
        <v>49626.6981555823</v>
      </c>
      <c r="AR195" s="219">
        <v>49354.0204953646</v>
      </c>
      <c r="AS195" s="219">
        <v>47392.8984161509</v>
      </c>
      <c r="AT195" s="219">
        <v>45296.1326176765</v>
      </c>
      <c r="AU195" s="219">
        <v>45683.9852796818</v>
      </c>
      <c r="AV195" s="219">
        <v>45073.8130750059</v>
      </c>
      <c r="AW195" s="219">
        <v>44628.1953977848</v>
      </c>
      <c r="AX195" s="219">
        <v>44655.6493571722</v>
      </c>
      <c r="AY195" s="219">
        <v>44239.1596173541</v>
      </c>
      <c r="AZ195" s="219">
        <v>44950.3172359388</v>
      </c>
      <c r="BA195" s="219">
        <v>45426.4253437085</v>
      </c>
      <c r="BB195" s="219">
        <v>45915.5094612148</v>
      </c>
      <c r="BC195" s="219">
        <v>46372.4814514044</v>
      </c>
      <c r="BD195" s="219">
        <v>46056.3679587949</v>
      </c>
      <c r="BE195" s="219">
        <v>40282.2967502258</v>
      </c>
      <c r="BF195" s="82">
        <v>-0.125369660363469</v>
      </c>
      <c r="BG195" s="82">
        <v>0.00166582400118576</v>
      </c>
      <c r="BH195" s="82">
        <v>1.0</v>
      </c>
    </row>
    <row r="196" spans="8:8">
      <c r="A196" s="229"/>
      <c r="B196" s="217"/>
      <c r="C196" s="217"/>
      <c r="D196" s="217"/>
      <c r="E196" s="217"/>
      <c r="F196" s="217"/>
      <c r="G196" s="217"/>
      <c r="H196" s="217"/>
      <c r="I196" s="217"/>
      <c r="J196" s="217"/>
      <c r="K196" s="217"/>
      <c r="L196" s="217"/>
      <c r="M196" s="217"/>
      <c r="N196" s="217"/>
      <c r="O196" s="217"/>
      <c r="P196" s="217"/>
      <c r="Q196" s="217"/>
      <c r="R196" s="217"/>
      <c r="S196" s="217"/>
      <c r="T196" s="217"/>
      <c r="U196" s="217"/>
      <c r="V196" s="217"/>
      <c r="W196" s="217"/>
      <c r="X196" s="217"/>
      <c r="Y196" s="217"/>
      <c r="Z196" s="217"/>
      <c r="AA196" s="217"/>
      <c r="AB196" s="217"/>
      <c r="AC196" s="217"/>
      <c r="AD196" s="217"/>
      <c r="AE196" s="217"/>
      <c r="AF196" s="217"/>
      <c r="AG196" s="217"/>
      <c r="AH196" s="217"/>
      <c r="AI196" s="217"/>
      <c r="AJ196" s="217"/>
      <c r="AK196" s="217"/>
      <c r="AL196" s="217"/>
      <c r="AM196" s="217"/>
      <c r="AN196" s="217"/>
      <c r="AO196" s="217"/>
      <c r="AP196" s="217"/>
      <c r="AQ196" s="217"/>
      <c r="AR196" s="217"/>
      <c r="AS196" s="217"/>
      <c r="AT196" s="217"/>
      <c r="AU196" s="217"/>
      <c r="AV196" s="217"/>
      <c r="AW196" s="217"/>
      <c r="AX196" s="217"/>
      <c r="AY196" s="217"/>
      <c r="AZ196" s="217"/>
      <c r="BA196" s="217"/>
      <c r="BB196" s="217"/>
      <c r="BC196" s="217"/>
      <c r="BD196" s="217"/>
      <c r="BE196" s="217"/>
      <c r="BF196" s="230"/>
      <c r="BG196" s="230"/>
      <c r="BH196" s="230"/>
    </row>
    <row r="197" spans="8:8">
      <c r="A197" s="47" t="s">
        <v>370</v>
      </c>
      <c r="B197" s="217"/>
      <c r="C197" s="217"/>
      <c r="D197" s="217"/>
      <c r="E197" s="217"/>
      <c r="F197" s="217"/>
      <c r="G197" s="217"/>
      <c r="H197" s="217"/>
      <c r="I197" s="217"/>
      <c r="J197" s="217"/>
      <c r="K197" s="217"/>
      <c r="L197" s="217"/>
      <c r="M197" s="217"/>
      <c r="N197" s="217"/>
      <c r="O197" s="217"/>
      <c r="P197" s="217"/>
      <c r="Q197" s="217"/>
      <c r="R197" s="217"/>
      <c r="S197" s="217"/>
      <c r="T197" s="217"/>
      <c r="U197" s="217"/>
      <c r="V197" s="217"/>
      <c r="W197" s="217"/>
      <c r="X197" s="217"/>
      <c r="Y197" s="217"/>
      <c r="Z197" s="217"/>
      <c r="AA197" s="217"/>
      <c r="AB197" s="217"/>
      <c r="AC197" s="217"/>
      <c r="AD197" s="217"/>
      <c r="AE197" s="217"/>
      <c r="AF197" s="217"/>
      <c r="AG197" s="217"/>
      <c r="AH197" s="217"/>
      <c r="AI197" s="217"/>
      <c r="AJ197" s="217"/>
      <c r="AK197" s="217"/>
      <c r="AL197" s="217"/>
      <c r="AM197" s="217"/>
      <c r="AN197" s="217"/>
      <c r="AO197" s="217"/>
      <c r="AP197" s="217"/>
      <c r="AQ197" s="217"/>
      <c r="AR197" s="217"/>
      <c r="AS197" s="217"/>
      <c r="AT197" s="217"/>
      <c r="AU197" s="217"/>
      <c r="AV197" s="217"/>
      <c r="AW197" s="217"/>
      <c r="AX197" s="217"/>
      <c r="AY197" s="217"/>
      <c r="AZ197" s="217"/>
      <c r="BA197" s="217"/>
      <c r="BB197" s="217"/>
      <c r="BC197" s="217"/>
      <c r="BD197" s="217"/>
      <c r="BE197" s="217"/>
      <c r="BF197" s="230"/>
      <c r="BG197" s="230"/>
      <c r="BH197" s="230"/>
    </row>
    <row r="198" spans="8:8">
      <c r="A198" s="45" t="s">
        <v>339</v>
      </c>
      <c r="B198" s="216">
        <v>1436.38542657317</v>
      </c>
      <c r="C198" s="216">
        <v>1563.00249514959</v>
      </c>
      <c r="D198" s="216">
        <v>1668.04448090819</v>
      </c>
      <c r="E198" s="216">
        <v>1780.2113609687</v>
      </c>
      <c r="F198" s="216">
        <v>1935.31583301549</v>
      </c>
      <c r="G198" s="216">
        <v>2097.0646942228</v>
      </c>
      <c r="H198" s="216">
        <v>2255.31526438239</v>
      </c>
      <c r="I198" s="216">
        <v>2441.95380798138</v>
      </c>
      <c r="J198" s="216">
        <v>2682.00748714732</v>
      </c>
      <c r="K198" s="216">
        <v>2810.90825468541</v>
      </c>
      <c r="L198" s="216">
        <v>3048.28151400236</v>
      </c>
      <c r="M198" s="216">
        <v>3207.12222345113</v>
      </c>
      <c r="N198" s="216">
        <v>3446.27129850043</v>
      </c>
      <c r="O198" s="216">
        <v>3699.54948332433</v>
      </c>
      <c r="P198" s="216">
        <v>3854.12352744424</v>
      </c>
      <c r="Q198" s="216">
        <v>3852.78903968387</v>
      </c>
      <c r="R198" s="216">
        <v>3904.0333685482</v>
      </c>
      <c r="S198" s="216">
        <v>3991.76099636123</v>
      </c>
      <c r="T198" s="216">
        <v>4036.83040853541</v>
      </c>
      <c r="U198" s="216">
        <v>4089.33886816949</v>
      </c>
      <c r="V198" s="216">
        <v>4127.43236495542</v>
      </c>
      <c r="W198" s="216">
        <v>4230.17437175724</v>
      </c>
      <c r="X198" s="216">
        <v>4379.90235249545</v>
      </c>
      <c r="Y198" s="216">
        <v>4522.49893500275</v>
      </c>
      <c r="Z198" s="216">
        <v>4681.1779378437</v>
      </c>
      <c r="AA198" s="216">
        <v>4847.99353301362</v>
      </c>
      <c r="AB198" s="216">
        <v>4816.75609571392</v>
      </c>
      <c r="AC198" s="216">
        <v>4790.91292026722</v>
      </c>
      <c r="AD198" s="216">
        <v>4781.81052319708</v>
      </c>
      <c r="AE198" s="216">
        <v>5005.31044258195</v>
      </c>
      <c r="AF198" s="216">
        <v>5235.9813976161</v>
      </c>
      <c r="AG198" s="216">
        <v>5400.41650859219</v>
      </c>
      <c r="AH198" s="216">
        <v>5738.94726089148</v>
      </c>
      <c r="AI198" s="216">
        <v>5871.88624747546</v>
      </c>
      <c r="AJ198" s="216">
        <v>6096.33497244264</v>
      </c>
      <c r="AK198" s="216">
        <v>6158.46759400535</v>
      </c>
      <c r="AL198" s="216">
        <v>6571.86789480467</v>
      </c>
      <c r="AM198" s="216">
        <v>6810.85642987391</v>
      </c>
      <c r="AN198" s="216">
        <v>7123.88535671753</v>
      </c>
      <c r="AO198" s="216">
        <v>7596.63630866758</v>
      </c>
      <c r="AP198" s="216">
        <v>7858.62991470339</v>
      </c>
      <c r="AQ198" s="216">
        <v>8249.96194084897</v>
      </c>
      <c r="AR198" s="216">
        <v>8672.33238262947</v>
      </c>
      <c r="AS198" s="216">
        <v>9114.44139232272</v>
      </c>
      <c r="AT198" s="216">
        <v>9411.18368276555</v>
      </c>
      <c r="AU198" s="216">
        <v>10101.4480779146</v>
      </c>
      <c r="AV198" s="216">
        <v>10481.8642804648</v>
      </c>
      <c r="AW198" s="216">
        <v>11077.2389001678</v>
      </c>
      <c r="AX198" s="216">
        <v>11649.5746072206</v>
      </c>
      <c r="AY198" s="216">
        <v>12049.1361273736</v>
      </c>
      <c r="AZ198" s="216">
        <v>12781.8709195607</v>
      </c>
      <c r="BA198" s="216">
        <v>13177.3586680015</v>
      </c>
      <c r="BB198" s="216">
        <v>13632.1855598902</v>
      </c>
      <c r="BC198" s="216">
        <v>13999.5312749479</v>
      </c>
      <c r="BD198" s="216">
        <v>14348.0419589863</v>
      </c>
      <c r="BE198" s="217">
        <v>13239.1535996182</v>
      </c>
      <c r="BF198" s="79">
        <v>-0.0772849955790365</v>
      </c>
      <c r="BG198" s="79">
        <v>0.0430733242561623</v>
      </c>
      <c r="BH198" s="79">
        <v>0.274699385826276</v>
      </c>
    </row>
    <row r="199" spans="8:8">
      <c r="A199" s="45" t="s">
        <v>340</v>
      </c>
      <c r="B199" s="216">
        <v>0.0</v>
      </c>
      <c r="C199" s="216">
        <v>0.0</v>
      </c>
      <c r="D199" s="216">
        <v>0.0</v>
      </c>
      <c r="E199" s="216">
        <v>0.0</v>
      </c>
      <c r="F199" s="216">
        <v>0.0</v>
      </c>
      <c r="G199" s="216">
        <v>0.0</v>
      </c>
      <c r="H199" s="216">
        <v>0.0</v>
      </c>
      <c r="I199" s="216">
        <v>0.0</v>
      </c>
      <c r="J199" s="216">
        <v>0.0</v>
      </c>
      <c r="K199" s="216">
        <v>0.0</v>
      </c>
      <c r="L199" s="216">
        <v>0.0</v>
      </c>
      <c r="M199" s="216">
        <v>0.0</v>
      </c>
      <c r="N199" s="216">
        <v>0.0</v>
      </c>
      <c r="O199" s="216">
        <v>0.0</v>
      </c>
      <c r="P199" s="216">
        <v>0.0</v>
      </c>
      <c r="Q199" s="216">
        <v>3275.33133289003</v>
      </c>
      <c r="R199" s="216">
        <v>3322.16497761745</v>
      </c>
      <c r="S199" s="216">
        <v>3367.79689616709</v>
      </c>
      <c r="T199" s="216">
        <v>3402.72782080586</v>
      </c>
      <c r="U199" s="216">
        <v>3455.19643685971</v>
      </c>
      <c r="V199" s="216">
        <v>3524.60205249232</v>
      </c>
      <c r="W199" s="216">
        <v>3620.11506560232</v>
      </c>
      <c r="X199" s="216">
        <v>3734.5293856718</v>
      </c>
      <c r="Y199" s="216">
        <v>3843.65275547197</v>
      </c>
      <c r="Z199" s="216">
        <v>3976.63363974479</v>
      </c>
      <c r="AA199" s="216">
        <v>4131.87864409661</v>
      </c>
      <c r="AB199" s="216">
        <v>4138.12504358606</v>
      </c>
      <c r="AC199" s="216">
        <v>4111.5269428384</v>
      </c>
      <c r="AD199" s="216">
        <v>4086.69538741869</v>
      </c>
      <c r="AE199" s="216">
        <v>4261.37043563795</v>
      </c>
      <c r="AF199" s="216">
        <v>4439.72960351263</v>
      </c>
      <c r="AG199" s="216">
        <v>4537.92251575566</v>
      </c>
      <c r="AH199" s="216">
        <v>4732.44508162883</v>
      </c>
      <c r="AI199" s="216">
        <v>4799.1735510865</v>
      </c>
      <c r="AJ199" s="216">
        <v>4866.18717763744</v>
      </c>
      <c r="AK199" s="216">
        <v>4833.78673505308</v>
      </c>
      <c r="AL199" s="216">
        <v>5034.5180971529</v>
      </c>
      <c r="AM199" s="216">
        <v>5241.73359696525</v>
      </c>
      <c r="AN199" s="216">
        <v>5401.99069285098</v>
      </c>
      <c r="AO199" s="216">
        <v>5712.76903999199</v>
      </c>
      <c r="AP199" s="216">
        <v>5937.91964324795</v>
      </c>
      <c r="AQ199" s="216">
        <v>6179.86387830354</v>
      </c>
      <c r="AR199" s="216">
        <v>6440.44977029751</v>
      </c>
      <c r="AS199" s="216">
        <v>6819.86020575128</v>
      </c>
      <c r="AT199" s="216">
        <v>7064.70444172324</v>
      </c>
      <c r="AU199" s="216">
        <v>7534.04690940742</v>
      </c>
      <c r="AV199" s="216">
        <v>7910.53479085742</v>
      </c>
      <c r="AW199" s="216">
        <v>8415.17928275462</v>
      </c>
      <c r="AX199" s="216">
        <v>8998.5010304933</v>
      </c>
      <c r="AY199" s="216">
        <v>9207.62948820559</v>
      </c>
      <c r="AZ199" s="216">
        <v>9744.3934979596</v>
      </c>
      <c r="BA199" s="216">
        <v>10091.3519550888</v>
      </c>
      <c r="BB199" s="216">
        <v>10453.1970463088</v>
      </c>
      <c r="BC199" s="216">
        <v>10750.5746394229</v>
      </c>
      <c r="BD199" s="216">
        <v>10953.6647423899</v>
      </c>
      <c r="BE199" s="217">
        <v>9709.74559274908</v>
      </c>
      <c r="BF199" s="79">
        <v>-0.1135619154772</v>
      </c>
      <c r="BG199" s="79">
        <v>0.0448321911422065</v>
      </c>
      <c r="BH199" s="79">
        <v>0.201467649029654</v>
      </c>
    </row>
    <row r="200" spans="8:8">
      <c r="A200" s="218" t="s">
        <v>341</v>
      </c>
      <c r="B200" s="216">
        <v>0.0</v>
      </c>
      <c r="C200" s="216">
        <v>0.0</v>
      </c>
      <c r="D200" s="216">
        <v>0.0</v>
      </c>
      <c r="E200" s="216">
        <v>0.0</v>
      </c>
      <c r="F200" s="216">
        <v>0.0</v>
      </c>
      <c r="G200" s="216">
        <v>0.0</v>
      </c>
      <c r="H200" s="216">
        <v>0.0</v>
      </c>
      <c r="I200" s="216">
        <v>0.0</v>
      </c>
      <c r="J200" s="216">
        <v>0.0</v>
      </c>
      <c r="K200" s="216">
        <v>0.0</v>
      </c>
      <c r="L200" s="216">
        <v>0.0</v>
      </c>
      <c r="M200" s="216">
        <v>0.0</v>
      </c>
      <c r="N200" s="216">
        <v>0.0</v>
      </c>
      <c r="O200" s="216">
        <v>0.0</v>
      </c>
      <c r="P200" s="216">
        <v>0.0</v>
      </c>
      <c r="Q200" s="216">
        <v>577.457706793845</v>
      </c>
      <c r="R200" s="216">
        <v>581.868390930759</v>
      </c>
      <c r="S200" s="216">
        <v>623.964100194137</v>
      </c>
      <c r="T200" s="216">
        <v>634.102587729546</v>
      </c>
      <c r="U200" s="216">
        <v>634.142431309785</v>
      </c>
      <c r="V200" s="216">
        <v>602.830312463099</v>
      </c>
      <c r="W200" s="216">
        <v>610.059306154918</v>
      </c>
      <c r="X200" s="216">
        <v>645.372966823648</v>
      </c>
      <c r="Y200" s="216">
        <v>678.846179530778</v>
      </c>
      <c r="Z200" s="216">
        <v>704.544298098904</v>
      </c>
      <c r="AA200" s="216">
        <v>716.114888917011</v>
      </c>
      <c r="AB200" s="216">
        <v>678.631052127859</v>
      </c>
      <c r="AC200" s="216">
        <v>679.38597742882</v>
      </c>
      <c r="AD200" s="216">
        <v>695.115135778393</v>
      </c>
      <c r="AE200" s="216">
        <v>743.940006944009</v>
      </c>
      <c r="AF200" s="216">
        <v>796.251794103474</v>
      </c>
      <c r="AG200" s="216">
        <v>862.493992836528</v>
      </c>
      <c r="AH200" s="216">
        <v>1006.50217926264</v>
      </c>
      <c r="AI200" s="216">
        <v>1072.71269638895</v>
      </c>
      <c r="AJ200" s="216">
        <v>1230.1477948052</v>
      </c>
      <c r="AK200" s="216">
        <v>1324.68085895227</v>
      </c>
      <c r="AL200" s="216">
        <v>1537.34979765177</v>
      </c>
      <c r="AM200" s="216">
        <v>1569.12283290867</v>
      </c>
      <c r="AN200" s="216">
        <v>1721.89466386655</v>
      </c>
      <c r="AO200" s="216">
        <v>1883.86726867559</v>
      </c>
      <c r="AP200" s="216">
        <v>1920.71027145544</v>
      </c>
      <c r="AQ200" s="216">
        <v>2070.09806254542</v>
      </c>
      <c r="AR200" s="216">
        <v>2231.88261233195</v>
      </c>
      <c r="AS200" s="216">
        <v>2294.58118657144</v>
      </c>
      <c r="AT200" s="216">
        <v>2346.47924104231</v>
      </c>
      <c r="AU200" s="216">
        <v>2567.40116850714</v>
      </c>
      <c r="AV200" s="216">
        <v>2571.32948960734</v>
      </c>
      <c r="AW200" s="216">
        <v>2662.05961741322</v>
      </c>
      <c r="AX200" s="216">
        <v>2651.0735767273</v>
      </c>
      <c r="AY200" s="216">
        <v>2841.50663916799</v>
      </c>
      <c r="AZ200" s="216">
        <v>3037.47742160114</v>
      </c>
      <c r="BA200" s="216">
        <v>3086.0067129127</v>
      </c>
      <c r="BB200" s="216">
        <v>3178.9885135814</v>
      </c>
      <c r="BC200" s="216">
        <v>3248.95663552507</v>
      </c>
      <c r="BD200" s="216">
        <v>3394.37721659635</v>
      </c>
      <c r="BE200" s="217">
        <v>3529.40800686913</v>
      </c>
      <c r="BF200" s="79">
        <v>0.0397807260821126</v>
      </c>
      <c r="BG200" s="79">
        <v>0.0376104542034637</v>
      </c>
      <c r="BH200" s="79">
        <v>0.0732317367966218</v>
      </c>
    </row>
    <row r="201" spans="8:8">
      <c r="A201" s="218" t="s">
        <v>342</v>
      </c>
      <c r="B201" s="216">
        <v>2629.39403045297</v>
      </c>
      <c r="C201" s="216">
        <v>2834.8624246864</v>
      </c>
      <c r="D201" s="216">
        <v>3057.72294945392</v>
      </c>
      <c r="E201" s="216">
        <v>3278.43208861345</v>
      </c>
      <c r="F201" s="216">
        <v>3561.72648242619</v>
      </c>
      <c r="G201" s="216">
        <v>3886.5673505134</v>
      </c>
      <c r="H201" s="216">
        <v>4258.46747442415</v>
      </c>
      <c r="I201" s="216">
        <v>4578.30329181862</v>
      </c>
      <c r="J201" s="216">
        <v>5017.69330906079</v>
      </c>
      <c r="K201" s="216">
        <v>5289.97004472978</v>
      </c>
      <c r="L201" s="216">
        <v>5650.20147059937</v>
      </c>
      <c r="M201" s="216">
        <v>5999.42228237608</v>
      </c>
      <c r="N201" s="216">
        <v>6498.2627622548</v>
      </c>
      <c r="O201" s="216">
        <v>6927.23962475415</v>
      </c>
      <c r="P201" s="216">
        <v>7244.90262789939</v>
      </c>
      <c r="Q201" s="216">
        <v>7271.42964323349</v>
      </c>
      <c r="R201" s="216">
        <v>7391.20170875086</v>
      </c>
      <c r="S201" s="216">
        <v>7490.9559012242</v>
      </c>
      <c r="T201" s="216">
        <v>7575.74176226718</v>
      </c>
      <c r="U201" s="216">
        <v>7653.66794860537</v>
      </c>
      <c r="V201" s="216">
        <v>7605.1270386455</v>
      </c>
      <c r="W201" s="216">
        <v>7688.39392714004</v>
      </c>
      <c r="X201" s="216">
        <v>7907.0740278269</v>
      </c>
      <c r="Y201" s="216">
        <v>8108.93212284889</v>
      </c>
      <c r="Z201" s="216">
        <v>8338.68422127021</v>
      </c>
      <c r="AA201" s="216">
        <v>8485.66305252091</v>
      </c>
      <c r="AB201" s="216">
        <v>8497.20033972848</v>
      </c>
      <c r="AC201" s="216">
        <v>8459.56233252311</v>
      </c>
      <c r="AD201" s="216">
        <v>8365.28241509073</v>
      </c>
      <c r="AE201" s="216">
        <v>8411.47749589714</v>
      </c>
      <c r="AF201" s="216">
        <v>8680.05551990421</v>
      </c>
      <c r="AG201" s="216">
        <v>9027.58005983112</v>
      </c>
      <c r="AH201" s="216">
        <v>9475.80123164668</v>
      </c>
      <c r="AI201" s="216">
        <v>9506.46193178363</v>
      </c>
      <c r="AJ201" s="216">
        <v>9846.25900680715</v>
      </c>
      <c r="AK201" s="216">
        <v>10233.1569964763</v>
      </c>
      <c r="AL201" s="216">
        <v>10530.9925534816</v>
      </c>
      <c r="AM201" s="216">
        <v>10788.3189707487</v>
      </c>
      <c r="AN201" s="216">
        <v>11035.3406287957</v>
      </c>
      <c r="AO201" s="216">
        <v>11881.0317353365</v>
      </c>
      <c r="AP201" s="216">
        <v>12300.60903548</v>
      </c>
      <c r="AQ201" s="216">
        <v>12752.017187501</v>
      </c>
      <c r="AR201" s="216">
        <v>13465.3083793699</v>
      </c>
      <c r="AS201" s="216">
        <v>13927.0853679946</v>
      </c>
      <c r="AT201" s="216">
        <v>13992.4546824738</v>
      </c>
      <c r="AU201" s="216">
        <v>14902.3005401031</v>
      </c>
      <c r="AV201" s="216">
        <v>15582.2889485338</v>
      </c>
      <c r="AW201" s="216">
        <v>16219.597866327</v>
      </c>
      <c r="AX201" s="216">
        <v>16844.3166430663</v>
      </c>
      <c r="AY201" s="216">
        <v>16908.0071401139</v>
      </c>
      <c r="AZ201" s="216">
        <v>17112.6870185803</v>
      </c>
      <c r="BA201" s="216">
        <v>17011.5652433686</v>
      </c>
      <c r="BB201" s="216">
        <v>17330.0641993137</v>
      </c>
      <c r="BC201" s="216">
        <v>17607.9238851365</v>
      </c>
      <c r="BD201" s="216">
        <v>17865.3898210099</v>
      </c>
      <c r="BE201" s="217">
        <v>15736.8906154839</v>
      </c>
      <c r="BF201" s="79">
        <v>-0.119140932655319</v>
      </c>
      <c r="BG201" s="79">
        <v>0.0247356817307351</v>
      </c>
      <c r="BH201" s="79">
        <v>0.326524966597063</v>
      </c>
    </row>
    <row r="202" spans="8:8">
      <c r="A202" s="218" t="s">
        <v>343</v>
      </c>
      <c r="B202" s="216">
        <v>0.0</v>
      </c>
      <c r="C202" s="216">
        <v>0.0</v>
      </c>
      <c r="D202" s="216">
        <v>0.0</v>
      </c>
      <c r="E202" s="216">
        <v>0.0</v>
      </c>
      <c r="F202" s="216">
        <v>0.0</v>
      </c>
      <c r="G202" s="216">
        <v>0.0</v>
      </c>
      <c r="H202" s="216">
        <v>0.0</v>
      </c>
      <c r="I202" s="216">
        <v>0.0</v>
      </c>
      <c r="J202" s="216">
        <v>0.0</v>
      </c>
      <c r="K202" s="216">
        <v>0.0</v>
      </c>
      <c r="L202" s="216">
        <v>0.0</v>
      </c>
      <c r="M202" s="216">
        <v>0.0</v>
      </c>
      <c r="N202" s="216">
        <v>0.0</v>
      </c>
      <c r="O202" s="216">
        <v>0.0</v>
      </c>
      <c r="P202" s="216">
        <v>0.0</v>
      </c>
      <c r="Q202" s="216">
        <v>5475.03367445701</v>
      </c>
      <c r="R202" s="216">
        <v>5575.55794780432</v>
      </c>
      <c r="S202" s="216">
        <v>5657.41537584253</v>
      </c>
      <c r="T202" s="216">
        <v>5729.45792910637</v>
      </c>
      <c r="U202" s="216">
        <v>5800.05205784566</v>
      </c>
      <c r="V202" s="216">
        <v>5803.53280271197</v>
      </c>
      <c r="W202" s="216">
        <v>5870.18224621833</v>
      </c>
      <c r="X202" s="216">
        <v>6018.53865080701</v>
      </c>
      <c r="Y202" s="216">
        <v>6190.85673094826</v>
      </c>
      <c r="Z202" s="216">
        <v>6339.73651616176</v>
      </c>
      <c r="AA202" s="216">
        <v>6435.84081260285</v>
      </c>
      <c r="AB202" s="216">
        <v>6505.50399448302</v>
      </c>
      <c r="AC202" s="216">
        <v>6496.50909295362</v>
      </c>
      <c r="AD202" s="216">
        <v>6431.3312206399</v>
      </c>
      <c r="AE202" s="216">
        <v>6467.45672140057</v>
      </c>
      <c r="AF202" s="216">
        <v>6666.60961180468</v>
      </c>
      <c r="AG202" s="216">
        <v>6963.07317379379</v>
      </c>
      <c r="AH202" s="216">
        <v>7343.27312010281</v>
      </c>
      <c r="AI202" s="216">
        <v>7368.36735289021</v>
      </c>
      <c r="AJ202" s="216">
        <v>7648.12473981211</v>
      </c>
      <c r="AK202" s="216">
        <v>7971.78784355459</v>
      </c>
      <c r="AL202" s="216">
        <v>8278.63199303465</v>
      </c>
      <c r="AM202" s="216">
        <v>8547.69522750817</v>
      </c>
      <c r="AN202" s="216">
        <v>8802.9489561648</v>
      </c>
      <c r="AO202" s="216">
        <v>9544.98126308707</v>
      </c>
      <c r="AP202" s="216">
        <v>9886.87488878926</v>
      </c>
      <c r="AQ202" s="216">
        <v>10299.3835002719</v>
      </c>
      <c r="AR202" s="216">
        <v>10950.2777150484</v>
      </c>
      <c r="AS202" s="216">
        <v>11439.1107639695</v>
      </c>
      <c r="AT202" s="216">
        <v>11560.7149958493</v>
      </c>
      <c r="AU202" s="216">
        <v>12295.5378724256</v>
      </c>
      <c r="AV202" s="216">
        <v>12926.0429145489</v>
      </c>
      <c r="AW202" s="216">
        <v>13514.9595871326</v>
      </c>
      <c r="AX202" s="216">
        <v>13989.9565635869</v>
      </c>
      <c r="AY202" s="216">
        <v>14041.7734808781</v>
      </c>
      <c r="AZ202" s="216">
        <v>14130.7088668085</v>
      </c>
      <c r="BA202" s="216">
        <v>13819.4067077292</v>
      </c>
      <c r="BB202" s="216">
        <v>13999.9321095015</v>
      </c>
      <c r="BC202" s="216">
        <v>14195.8888120497</v>
      </c>
      <c r="BD202" s="216">
        <v>14422.0937351478</v>
      </c>
      <c r="BE202" s="217">
        <v>13515.151184948</v>
      </c>
      <c r="BF202" s="79">
        <v>-0.062885636916193</v>
      </c>
      <c r="BG202" s="79">
        <v>0.0223612067223096</v>
      </c>
      <c r="BH202" s="79">
        <v>0.280426063639108</v>
      </c>
    </row>
    <row r="203" spans="8:8">
      <c r="A203" s="218" t="s">
        <v>344</v>
      </c>
      <c r="B203" s="216">
        <v>0.0</v>
      </c>
      <c r="C203" s="216">
        <v>0.0</v>
      </c>
      <c r="D203" s="216">
        <v>0.0</v>
      </c>
      <c r="E203" s="216">
        <v>0.0</v>
      </c>
      <c r="F203" s="216">
        <v>0.0</v>
      </c>
      <c r="G203" s="216">
        <v>0.0</v>
      </c>
      <c r="H203" s="216">
        <v>0.0</v>
      </c>
      <c r="I203" s="216">
        <v>0.0</v>
      </c>
      <c r="J203" s="216">
        <v>0.0</v>
      </c>
      <c r="K203" s="216">
        <v>0.0</v>
      </c>
      <c r="L203" s="216">
        <v>0.0</v>
      </c>
      <c r="M203" s="216">
        <v>0.0</v>
      </c>
      <c r="N203" s="216">
        <v>0.0</v>
      </c>
      <c r="O203" s="216">
        <v>0.0</v>
      </c>
      <c r="P203" s="216">
        <v>0.0</v>
      </c>
      <c r="Q203" s="216">
        <v>1796.39596877648</v>
      </c>
      <c r="R203" s="216">
        <v>1815.64376094654</v>
      </c>
      <c r="S203" s="216">
        <v>1833.54052538167</v>
      </c>
      <c r="T203" s="216">
        <v>1846.28383316081</v>
      </c>
      <c r="U203" s="216">
        <v>1853.61589075971</v>
      </c>
      <c r="V203" s="216">
        <v>1801.59423593352</v>
      </c>
      <c r="W203" s="216">
        <v>1818.21168092171</v>
      </c>
      <c r="X203" s="216">
        <v>1888.53537701989</v>
      </c>
      <c r="Y203" s="216">
        <v>1918.07539190063</v>
      </c>
      <c r="Z203" s="216">
        <v>1998.94770510845</v>
      </c>
      <c r="AA203" s="216">
        <v>2049.82223991806</v>
      </c>
      <c r="AB203" s="216">
        <v>1991.69634524545</v>
      </c>
      <c r="AC203" s="216">
        <v>1963.0532395695</v>
      </c>
      <c r="AD203" s="216">
        <v>1933.95119445084</v>
      </c>
      <c r="AE203" s="216">
        <v>1944.02077449657</v>
      </c>
      <c r="AF203" s="216">
        <v>2013.44590809953</v>
      </c>
      <c r="AG203" s="216">
        <v>2064.50688603734</v>
      </c>
      <c r="AH203" s="216">
        <v>2132.52811154387</v>
      </c>
      <c r="AI203" s="216">
        <v>2138.09457889343</v>
      </c>
      <c r="AJ203" s="216">
        <v>2198.13426699503</v>
      </c>
      <c r="AK203" s="216">
        <v>2261.36915292172</v>
      </c>
      <c r="AL203" s="216">
        <v>2252.36056044699</v>
      </c>
      <c r="AM203" s="216">
        <v>2240.62374324054</v>
      </c>
      <c r="AN203" s="216">
        <v>2232.3916726309</v>
      </c>
      <c r="AO203" s="216">
        <v>2336.05047224941</v>
      </c>
      <c r="AP203" s="216">
        <v>2413.73414669076</v>
      </c>
      <c r="AQ203" s="216">
        <v>2452.63368722914</v>
      </c>
      <c r="AR203" s="216">
        <v>2515.03066432151</v>
      </c>
      <c r="AS203" s="216">
        <v>2487.97460402511</v>
      </c>
      <c r="AT203" s="216">
        <v>2431.73968662456</v>
      </c>
      <c r="AU203" s="216">
        <v>2606.76266767747</v>
      </c>
      <c r="AV203" s="216">
        <v>2656.24603398493</v>
      </c>
      <c r="AW203" s="216">
        <v>2704.63827919439</v>
      </c>
      <c r="AX203" s="216">
        <v>2854.36007947942</v>
      </c>
      <c r="AY203" s="216">
        <v>2866.23365923582</v>
      </c>
      <c r="AZ203" s="216">
        <v>2981.97815177179</v>
      </c>
      <c r="BA203" s="216">
        <v>3192.15853563939</v>
      </c>
      <c r="BB203" s="216">
        <v>3330.13208981219</v>
      </c>
      <c r="BC203" s="216">
        <v>3412.03507308675</v>
      </c>
      <c r="BD203" s="216">
        <v>3443.29608586213</v>
      </c>
      <c r="BE203" s="217">
        <v>2221.73943053599</v>
      </c>
      <c r="BF203" s="79">
        <v>-0.354763756838032</v>
      </c>
      <c r="BG203" s="79">
        <v>0.035394201843699</v>
      </c>
      <c r="BH203" s="79">
        <v>0.0460989029579547</v>
      </c>
    </row>
    <row r="204" spans="8:8">
      <c r="A204" s="218" t="s">
        <v>345</v>
      </c>
      <c r="B204" s="216">
        <v>2383.00358415811</v>
      </c>
      <c r="C204" s="216">
        <v>2568.56020807072</v>
      </c>
      <c r="D204" s="216">
        <v>2726.55590416207</v>
      </c>
      <c r="E204" s="216">
        <v>2932.72799956694</v>
      </c>
      <c r="F204" s="216">
        <v>3111.72731231013</v>
      </c>
      <c r="G204" s="216">
        <v>3427.55325334197</v>
      </c>
      <c r="H204" s="216">
        <v>3731.03362037986</v>
      </c>
      <c r="I204" s="216">
        <v>4032.22430301694</v>
      </c>
      <c r="J204" s="216">
        <v>4416.02407021617</v>
      </c>
      <c r="K204" s="216">
        <v>4640.62000131089</v>
      </c>
      <c r="L204" s="216">
        <v>4648.52250506974</v>
      </c>
      <c r="M204" s="216">
        <v>5029.22874048885</v>
      </c>
      <c r="N204" s="216">
        <v>5318.01639260599</v>
      </c>
      <c r="O204" s="216">
        <v>5737.00204741183</v>
      </c>
      <c r="P204" s="216">
        <v>5887.92365283407</v>
      </c>
      <c r="Q204" s="216">
        <v>6148.22797566926</v>
      </c>
      <c r="R204" s="216">
        <v>6145.33063578989</v>
      </c>
      <c r="S204" s="216">
        <v>6026.61776715022</v>
      </c>
      <c r="T204" s="216">
        <v>5992.36617827084</v>
      </c>
      <c r="U204" s="216">
        <v>5988.15296740088</v>
      </c>
      <c r="V204" s="216">
        <v>5925.00736168727</v>
      </c>
      <c r="W204" s="216">
        <v>6109.70868398513</v>
      </c>
      <c r="X204" s="216">
        <v>6259.83982092453</v>
      </c>
      <c r="Y204" s="216">
        <v>6371.62444575156</v>
      </c>
      <c r="Z204" s="216">
        <v>6448.39211932994</v>
      </c>
      <c r="AA204" s="216">
        <v>6524.54934734087</v>
      </c>
      <c r="AB204" s="216">
        <v>6548.53970013248</v>
      </c>
      <c r="AC204" s="216">
        <v>6221.3037869946</v>
      </c>
      <c r="AD204" s="216">
        <v>6184.31498942191</v>
      </c>
      <c r="AE204" s="216">
        <v>6129.36724974752</v>
      </c>
      <c r="AF204" s="216">
        <v>6022.97159929495</v>
      </c>
      <c r="AG204" s="216">
        <v>5809.76467302642</v>
      </c>
      <c r="AH204" s="216">
        <v>6014.43545486586</v>
      </c>
      <c r="AI204" s="216">
        <v>5919.75223636008</v>
      </c>
      <c r="AJ204" s="216">
        <v>5682.66666639572</v>
      </c>
      <c r="AK204" s="216">
        <v>5584.14828066461</v>
      </c>
      <c r="AL204" s="216">
        <v>5527.10811336304</v>
      </c>
      <c r="AM204" s="216">
        <v>5392.6774183161</v>
      </c>
      <c r="AN204" s="216">
        <v>5429.30252619014</v>
      </c>
      <c r="AO204" s="216">
        <v>5579.49652192348</v>
      </c>
      <c r="AP204" s="216">
        <v>5610.35995612454</v>
      </c>
      <c r="AQ204" s="216">
        <v>5820.66145700562</v>
      </c>
      <c r="AR204" s="216">
        <v>5768.6235923753</v>
      </c>
      <c r="AS204" s="216">
        <v>5683.52752141793</v>
      </c>
      <c r="AT204" s="216">
        <v>5699.50211549942</v>
      </c>
      <c r="AU204" s="216">
        <v>5794.35713844372</v>
      </c>
      <c r="AV204" s="216">
        <v>5708.54267390972</v>
      </c>
      <c r="AW204" s="216">
        <v>5681.01656457622</v>
      </c>
      <c r="AX204" s="216">
        <v>5669.6978229477</v>
      </c>
      <c r="AY204" s="216">
        <v>5819.8652015596</v>
      </c>
      <c r="AZ204" s="216">
        <v>5763.15468639064</v>
      </c>
      <c r="BA204" s="216">
        <v>5778.14754677926</v>
      </c>
      <c r="BB204" s="216">
        <v>5640.79260491339</v>
      </c>
      <c r="BC204" s="216">
        <v>5359.1229849099</v>
      </c>
      <c r="BD204" s="216">
        <v>5167.35607525938</v>
      </c>
      <c r="BE204" s="217">
        <v>5110.51278677603</v>
      </c>
      <c r="BF204" s="79">
        <v>-0.0110004589688544</v>
      </c>
      <c r="BG204" s="79">
        <v>-0.00975388551448986</v>
      </c>
      <c r="BH204" s="79">
        <v>0.106038102301735</v>
      </c>
    </row>
    <row r="205" spans="8:8">
      <c r="A205" s="218" t="s">
        <v>346</v>
      </c>
      <c r="B205" s="216">
        <v>1158.54552110905</v>
      </c>
      <c r="C205" s="216">
        <v>1232.10542489114</v>
      </c>
      <c r="D205" s="216">
        <v>1302.84226372042</v>
      </c>
      <c r="E205" s="216">
        <v>1374.15199070724</v>
      </c>
      <c r="F205" s="216">
        <v>1460.23966806535</v>
      </c>
      <c r="G205" s="216">
        <v>1635.06296542113</v>
      </c>
      <c r="H205" s="216">
        <v>1709.71204964054</v>
      </c>
      <c r="I205" s="216">
        <v>1897.73307430256</v>
      </c>
      <c r="J205" s="216">
        <v>2071.88821666487</v>
      </c>
      <c r="K205" s="216">
        <v>2355.60853543694</v>
      </c>
      <c r="L205" s="216">
        <v>2351.51015780531</v>
      </c>
      <c r="M205" s="216">
        <v>2376.17635806692</v>
      </c>
      <c r="N205" s="216">
        <v>2399.73269551129</v>
      </c>
      <c r="O205" s="216">
        <v>2465.2306012981</v>
      </c>
      <c r="P205" s="216">
        <v>2651.64421449076</v>
      </c>
      <c r="Q205" s="216">
        <v>2720.06470675829</v>
      </c>
      <c r="R205" s="216">
        <v>2828.90316402209</v>
      </c>
      <c r="S205" s="216">
        <v>2965.58513404567</v>
      </c>
      <c r="T205" s="216">
        <v>3100.30428603565</v>
      </c>
      <c r="U205" s="216">
        <v>3284.00526578833</v>
      </c>
      <c r="V205" s="216">
        <v>3487.52105254719</v>
      </c>
      <c r="W205" s="216">
        <v>3697.53372317073</v>
      </c>
      <c r="X205" s="216">
        <v>3876.7120508879</v>
      </c>
      <c r="Y205" s="216">
        <v>4011.30938185362</v>
      </c>
      <c r="Z205" s="216">
        <v>4158.19516255434</v>
      </c>
      <c r="AA205" s="216">
        <v>4300.27038532122</v>
      </c>
      <c r="AB205" s="216">
        <v>4278.61826078958</v>
      </c>
      <c r="AC205" s="216">
        <v>4670.5875773003</v>
      </c>
      <c r="AD205" s="216">
        <v>4469.16672522932</v>
      </c>
      <c r="AE205" s="216">
        <v>4653.71125959631</v>
      </c>
      <c r="AF205" s="216">
        <v>4764.77291636354</v>
      </c>
      <c r="AG205" s="216">
        <v>4691.82415698403</v>
      </c>
      <c r="AH205" s="216">
        <v>5120.25673467841</v>
      </c>
      <c r="AI205" s="216">
        <v>5159.34692212185</v>
      </c>
      <c r="AJ205" s="216">
        <v>5557.55453578189</v>
      </c>
      <c r="AK205" s="216">
        <v>6013.25150293272</v>
      </c>
      <c r="AL205" s="216">
        <v>6239.69115433769</v>
      </c>
      <c r="AM205" s="216">
        <v>6685.56281559341</v>
      </c>
      <c r="AN205" s="216">
        <v>7220.84394168381</v>
      </c>
      <c r="AO205" s="216">
        <v>7850.4702854287</v>
      </c>
      <c r="AP205" s="216">
        <v>7976.75741321575</v>
      </c>
      <c r="AQ205" s="216">
        <v>8207.51121150878</v>
      </c>
      <c r="AR205" s="216">
        <v>8635.51775523117</v>
      </c>
      <c r="AS205" s="216">
        <v>8696.51103539203</v>
      </c>
      <c r="AT205" s="216">
        <v>9288.53794641747</v>
      </c>
      <c r="AU205" s="216">
        <v>10086.2639759564</v>
      </c>
      <c r="AV205" s="216">
        <v>10683.2344819787</v>
      </c>
      <c r="AW205" s="216">
        <v>11001.172626886</v>
      </c>
      <c r="AX205" s="216">
        <v>11168.9881277734</v>
      </c>
      <c r="AY205" s="216">
        <v>11660.8896441884</v>
      </c>
      <c r="AZ205" s="216">
        <v>12178.5408111266</v>
      </c>
      <c r="BA205" s="216">
        <v>12987.1951208263</v>
      </c>
      <c r="BB205" s="216">
        <v>13580.8769286676</v>
      </c>
      <c r="BC205" s="216">
        <v>13925.7362791117</v>
      </c>
      <c r="BD205" s="216">
        <v>14161.162583973</v>
      </c>
      <c r="BE205" s="217">
        <v>14108.5037908346</v>
      </c>
      <c r="BF205" s="79">
        <v>-0.00371853601893279</v>
      </c>
      <c r="BG205" s="79">
        <v>0.0430740834732009</v>
      </c>
      <c r="BH205" s="79">
        <v>0.292737545274926</v>
      </c>
    </row>
    <row r="206" spans="8:8">
      <c r="A206" s="218" t="s">
        <v>347</v>
      </c>
      <c r="B206" s="216">
        <v>0.0</v>
      </c>
      <c r="C206" s="216">
        <v>0.0</v>
      </c>
      <c r="D206" s="216">
        <v>0.0</v>
      </c>
      <c r="E206" s="216">
        <v>0.0</v>
      </c>
      <c r="F206" s="216">
        <v>0.0</v>
      </c>
      <c r="G206" s="216">
        <v>0.0</v>
      </c>
      <c r="H206" s="216">
        <v>0.0</v>
      </c>
      <c r="I206" s="216">
        <v>0.0</v>
      </c>
      <c r="J206" s="216">
        <v>0.0</v>
      </c>
      <c r="K206" s="216">
        <v>0.0</v>
      </c>
      <c r="L206" s="216">
        <v>0.0</v>
      </c>
      <c r="M206" s="216">
        <v>0.0</v>
      </c>
      <c r="N206" s="216">
        <v>0.0</v>
      </c>
      <c r="O206" s="216">
        <v>0.0</v>
      </c>
      <c r="P206" s="216">
        <v>0.0</v>
      </c>
      <c r="Q206" s="216">
        <v>679.419687629288</v>
      </c>
      <c r="R206" s="216">
        <v>717.289566140633</v>
      </c>
      <c r="S206" s="216">
        <v>765.508912847829</v>
      </c>
      <c r="T206" s="216">
        <v>832.515701616261</v>
      </c>
      <c r="U206" s="216">
        <v>922.046097354886</v>
      </c>
      <c r="V206" s="216">
        <v>992.611962458405</v>
      </c>
      <c r="W206" s="216">
        <v>1128.17901439976</v>
      </c>
      <c r="X206" s="216">
        <v>1222.8349575974</v>
      </c>
      <c r="Y206" s="216">
        <v>1303.71434799999</v>
      </c>
      <c r="Z206" s="216">
        <v>1376.02782441339</v>
      </c>
      <c r="AA206" s="216">
        <v>1475.64930921515</v>
      </c>
      <c r="AB206" s="216">
        <v>1494.17033522933</v>
      </c>
      <c r="AC206" s="216">
        <v>1544.12094525022</v>
      </c>
      <c r="AD206" s="216">
        <v>1596.86724508368</v>
      </c>
      <c r="AE206" s="216">
        <v>1721.72549183711</v>
      </c>
      <c r="AF206" s="216">
        <v>1874.45686730855</v>
      </c>
      <c r="AG206" s="216">
        <v>1932.65241694618</v>
      </c>
      <c r="AH206" s="216">
        <v>2091.67453925062</v>
      </c>
      <c r="AI206" s="216">
        <v>2162.54153154374</v>
      </c>
      <c r="AJ206" s="216">
        <v>2314.71397062387</v>
      </c>
      <c r="AK206" s="216">
        <v>2529.47747311366</v>
      </c>
      <c r="AL206" s="216">
        <v>2676.76910942531</v>
      </c>
      <c r="AM206" s="216">
        <v>2915.13607723443</v>
      </c>
      <c r="AN206" s="216">
        <v>3089.24755134979</v>
      </c>
      <c r="AO206" s="216">
        <v>3325.83487447446</v>
      </c>
      <c r="AP206" s="216">
        <v>3624.28566192994</v>
      </c>
      <c r="AQ206" s="216">
        <v>3786.56208335044</v>
      </c>
      <c r="AR206" s="216">
        <v>3997.40926307526</v>
      </c>
      <c r="AS206" s="216">
        <v>4157.7284757458</v>
      </c>
      <c r="AT206" s="216">
        <v>4437.4170538469</v>
      </c>
      <c r="AU206" s="216">
        <v>4845.17414891828</v>
      </c>
      <c r="AV206" s="216">
        <v>5238.99485011124</v>
      </c>
      <c r="AW206" s="216">
        <v>5475.09267333208</v>
      </c>
      <c r="AX206" s="216">
        <v>5537.46513327699</v>
      </c>
      <c r="AY206" s="216">
        <v>5818.82253805449</v>
      </c>
      <c r="AZ206" s="216">
        <v>6065.190544566</v>
      </c>
      <c r="BA206" s="216">
        <v>6589.38522208999</v>
      </c>
      <c r="BB206" s="216">
        <v>6966.32574417788</v>
      </c>
      <c r="BC206" s="216">
        <v>7257.61315640744</v>
      </c>
      <c r="BD206" s="216">
        <v>7288.54805253441</v>
      </c>
      <c r="BE206" s="217">
        <v>7269.42244221974</v>
      </c>
      <c r="BF206" s="79">
        <v>-0.00262406314355335</v>
      </c>
      <c r="BG206" s="79">
        <v>0.0508750408964869</v>
      </c>
      <c r="BH206" s="79">
        <v>0.150833349365105</v>
      </c>
    </row>
    <row r="207" spans="8:8">
      <c r="A207" s="228" t="s">
        <v>371</v>
      </c>
      <c r="B207" s="223">
        <v>7607.32856229329</v>
      </c>
      <c r="C207" s="223">
        <v>8198.53055279786</v>
      </c>
      <c r="D207" s="223">
        <v>8755.1655982446</v>
      </c>
      <c r="E207" s="223">
        <v>9365.52343985634</v>
      </c>
      <c r="F207" s="223">
        <v>10069.0092958172</v>
      </c>
      <c r="G207" s="223">
        <v>11046.2482634993</v>
      </c>
      <c r="H207" s="223">
        <v>11954.5284088269</v>
      </c>
      <c r="I207" s="223">
        <v>12950.2144771195</v>
      </c>
      <c r="J207" s="223">
        <v>14187.6130830891</v>
      </c>
      <c r="K207" s="223">
        <v>15097.106836163</v>
      </c>
      <c r="L207" s="223">
        <v>15698.5156474768</v>
      </c>
      <c r="M207" s="223">
        <v>16611.949604383</v>
      </c>
      <c r="N207" s="223">
        <v>17662.2831488725</v>
      </c>
      <c r="O207" s="223">
        <v>18829.0217567884</v>
      </c>
      <c r="P207" s="223">
        <v>19638.5940226685</v>
      </c>
      <c r="Q207" s="223">
        <v>19992.5113653449</v>
      </c>
      <c r="R207" s="223">
        <v>20269.468877111</v>
      </c>
      <c r="S207" s="223">
        <v>20474.9197987813</v>
      </c>
      <c r="T207" s="223">
        <v>20705.2426351091</v>
      </c>
      <c r="U207" s="223">
        <v>21015.1650499641</v>
      </c>
      <c r="V207" s="223">
        <v>21145.0878178354</v>
      </c>
      <c r="W207" s="223">
        <v>21725.8107060531</v>
      </c>
      <c r="X207" s="223">
        <v>22423.5282521348</v>
      </c>
      <c r="Y207" s="223">
        <v>23014.3648854568</v>
      </c>
      <c r="Z207" s="223">
        <v>23626.4494409982</v>
      </c>
      <c r="AA207" s="223">
        <v>24158.4763181966</v>
      </c>
      <c r="AB207" s="223">
        <v>24141.1143963645</v>
      </c>
      <c r="AC207" s="223">
        <v>24142.3666170852</v>
      </c>
      <c r="AD207" s="223">
        <v>23800.5746529391</v>
      </c>
      <c r="AE207" s="223">
        <v>24199.8664478229</v>
      </c>
      <c r="AF207" s="223">
        <v>24703.7814331788</v>
      </c>
      <c r="AG207" s="223">
        <v>24929.5853984338</v>
      </c>
      <c r="AH207" s="223">
        <v>26349.4406820824</v>
      </c>
      <c r="AI207" s="223">
        <v>26457.447337741</v>
      </c>
      <c r="AJ207" s="223">
        <v>27182.8151814274</v>
      </c>
      <c r="AK207" s="223">
        <v>27989.024374079</v>
      </c>
      <c r="AL207" s="223">
        <v>28869.659715987</v>
      </c>
      <c r="AM207" s="223">
        <v>29677.4156345321</v>
      </c>
      <c r="AN207" s="223">
        <v>30809.3724533872</v>
      </c>
      <c r="AO207" s="223">
        <v>32907.6348513562</v>
      </c>
      <c r="AP207" s="223">
        <v>33746.3563195237</v>
      </c>
      <c r="AQ207" s="223">
        <v>35030.1517968644</v>
      </c>
      <c r="AR207" s="223">
        <v>36541.7821096059</v>
      </c>
      <c r="AS207" s="223">
        <v>37421.5653171273</v>
      </c>
      <c r="AT207" s="223">
        <v>38391.6784271563</v>
      </c>
      <c r="AU207" s="223">
        <v>40884.3697324177</v>
      </c>
      <c r="AV207" s="223">
        <v>42455.930384887</v>
      </c>
      <c r="AW207" s="223">
        <v>43979.0259579571</v>
      </c>
      <c r="AX207" s="223">
        <v>45332.577201008</v>
      </c>
      <c r="AY207" s="223">
        <v>46437.8981132354</v>
      </c>
      <c r="AZ207" s="223">
        <v>47836.2534356583</v>
      </c>
      <c r="BA207" s="223">
        <v>48954.2665789756</v>
      </c>
      <c r="BB207" s="223">
        <v>50183.9192927849</v>
      </c>
      <c r="BC207" s="223">
        <v>50892.314424106</v>
      </c>
      <c r="BD207" s="223">
        <v>51541.9504392286</v>
      </c>
      <c r="BE207" s="223">
        <v>48195.0607927128</v>
      </c>
      <c r="BF207" s="224">
        <v>-0.0649352540599346</v>
      </c>
      <c r="BG207" s="224">
        <v>0.0298936370649594</v>
      </c>
      <c r="BH207" s="224">
        <v>1.0</v>
      </c>
    </row>
    <row r="208" spans="8:8">
      <c r="A208" s="229"/>
      <c r="B208" s="217"/>
      <c r="C208" s="217"/>
      <c r="D208" s="217"/>
      <c r="E208" s="217"/>
      <c r="F208" s="217"/>
      <c r="G208" s="217"/>
      <c r="H208" s="217"/>
      <c r="I208" s="217"/>
      <c r="J208" s="217"/>
      <c r="K208" s="217"/>
      <c r="L208" s="217"/>
      <c r="M208" s="217"/>
      <c r="N208" s="217"/>
      <c r="O208" s="217"/>
      <c r="P208" s="217"/>
      <c r="Q208" s="217"/>
      <c r="R208" s="217"/>
      <c r="S208" s="217"/>
      <c r="T208" s="217"/>
      <c r="U208" s="217"/>
      <c r="V208" s="217"/>
      <c r="W208" s="217"/>
      <c r="X208" s="217"/>
      <c r="Y208" s="217"/>
      <c r="Z208" s="217"/>
      <c r="AA208" s="217"/>
      <c r="AB208" s="217"/>
      <c r="AC208" s="217"/>
      <c r="AD208" s="217"/>
      <c r="AE208" s="217"/>
      <c r="AF208" s="217"/>
      <c r="AG208" s="217"/>
      <c r="AH208" s="217"/>
      <c r="AI208" s="217"/>
      <c r="AJ208" s="217"/>
      <c r="AK208" s="217"/>
      <c r="AL208" s="217"/>
      <c r="AM208" s="217"/>
      <c r="AN208" s="217"/>
      <c r="AO208" s="217"/>
      <c r="AP208" s="217"/>
      <c r="AQ208" s="217"/>
      <c r="AR208" s="217"/>
      <c r="AS208" s="217"/>
      <c r="AT208" s="217"/>
      <c r="AU208" s="217"/>
      <c r="AV208" s="217"/>
      <c r="AW208" s="217"/>
      <c r="AX208" s="217"/>
      <c r="AY208" s="217"/>
      <c r="AZ208" s="217"/>
      <c r="BA208" s="217"/>
      <c r="BB208" s="217"/>
      <c r="BC208" s="217"/>
      <c r="BD208" s="217"/>
      <c r="BE208" s="217"/>
      <c r="BF208" s="230"/>
      <c r="BG208" s="230"/>
      <c r="BH208" s="230"/>
    </row>
    <row r="209" spans="8:8">
      <c r="A209" s="231" t="s">
        <v>198</v>
      </c>
      <c r="B209" s="217"/>
      <c r="C209" s="217"/>
      <c r="D209" s="217"/>
      <c r="E209" s="217"/>
      <c r="F209" s="217"/>
      <c r="G209" s="217"/>
      <c r="H209" s="217"/>
      <c r="I209" s="217"/>
      <c r="J209" s="217"/>
      <c r="K209" s="217"/>
      <c r="L209" s="217"/>
      <c r="M209" s="217"/>
      <c r="N209" s="217"/>
      <c r="O209" s="217"/>
      <c r="P209" s="217"/>
      <c r="Q209" s="217"/>
      <c r="R209" s="217"/>
      <c r="S209" s="217"/>
      <c r="T209" s="217"/>
      <c r="U209" s="217"/>
      <c r="V209" s="217"/>
      <c r="W209" s="217"/>
      <c r="X209" s="217"/>
      <c r="Y209" s="217"/>
      <c r="Z209" s="217"/>
      <c r="AA209" s="217"/>
      <c r="AB209" s="217"/>
      <c r="AC209" s="217"/>
      <c r="AD209" s="217"/>
      <c r="AE209" s="217"/>
      <c r="AF209" s="217"/>
      <c r="AG209" s="217"/>
      <c r="AH209" s="217"/>
      <c r="AI209" s="217"/>
      <c r="AJ209" s="217"/>
      <c r="AK209" s="217"/>
      <c r="AL209" s="217"/>
      <c r="AM209" s="217"/>
      <c r="AN209" s="217"/>
      <c r="AO209" s="217"/>
      <c r="AP209" s="217"/>
      <c r="AQ209" s="217"/>
      <c r="AR209" s="217"/>
      <c r="AS209" s="217"/>
      <c r="AT209" s="217"/>
      <c r="AU209" s="217"/>
      <c r="AV209" s="217"/>
      <c r="AW209" s="217"/>
      <c r="AX209" s="217"/>
      <c r="AY209" s="217"/>
      <c r="AZ209" s="217"/>
      <c r="BA209" s="217"/>
      <c r="BB209" s="217"/>
      <c r="BC209" s="217"/>
      <c r="BD209" s="217"/>
      <c r="BE209" s="217"/>
      <c r="BF209" s="230"/>
      <c r="BG209" s="230"/>
      <c r="BH209" s="230"/>
    </row>
    <row r="210" spans="8:8">
      <c r="A210" s="73" t="s">
        <v>372</v>
      </c>
    </row>
    <row r="211" spans="8:8">
      <c r="A211" s="97" t="s">
        <v>202</v>
      </c>
    </row>
    <row r="212" spans="8:8">
      <c r="A212" s="69" t="s">
        <v>203</v>
      </c>
    </row>
    <row r="213" spans="8:8">
      <c r="A213" s="73" t="s">
        <v>373</v>
      </c>
    </row>
    <row r="214" spans="8:8">
      <c r="A214" s="73" t="s">
        <v>374</v>
      </c>
    </row>
    <row r="215" spans="8:8">
      <c r="A215" s="73" t="s">
        <v>375</v>
      </c>
    </row>
    <row r="216" spans="8:8">
      <c r="A216" s="218" t="s">
        <v>376</v>
      </c>
    </row>
    <row r="217" spans="8:8">
      <c r="A217" s="70" t="s">
        <v>328</v>
      </c>
    </row>
  </sheetData>
  <mergeCells count="1">
    <mergeCell ref="BF2:BG2"/>
  </mergeCells>
  <hyperlinks>
    <hyperlink ref="L1" location="Contents!A1" display="Contents"/>
    <hyperlink ref="BJ1" location="Contents!A1" display="Contents"/>
  </hyperlinks>
  <pageMargins left="0.75" right="0.75" top="1.0" bottom="1.0" header="0.5" footer="0.5"/>
  <drawing r:id="rId1"/>
</worksheet>
</file>

<file path=xl/worksheets/sheet20.xml><?xml version="1.0" encoding="utf-8"?>
<worksheet xmlns:r="http://schemas.openxmlformats.org/officeDocument/2006/relationships" xmlns="http://schemas.openxmlformats.org/spreadsheetml/2006/main">
  <sheetPr>
    <pageSetUpPr fitToPage="1"/>
  </sheetPr>
  <dimension ref="A1:H110"/>
  <sheetViews>
    <sheetView workbookViewId="0" showGridLines="0">
      <pane ySplit="4" topLeftCell="A47" state="frozen" activePane="bottomLeft"/>
      <selection pane="bottomLeft" activeCell="A56" sqref="A56"/>
    </sheetView>
  </sheetViews>
  <sheetFormatPr defaultRowHeight="10.2" defaultColWidth="14"/>
  <cols>
    <col min="1" max="1" customWidth="1" width="25.5" style="232"/>
    <col min="2" max="3" customWidth="0" width="14.5" style="232"/>
    <col min="4" max="4" customWidth="1" width="16.832031" style="232"/>
    <col min="5" max="5" customWidth="1" width="17.5" style="232"/>
    <col min="6" max="251" customWidth="0" width="14.5" style="232"/>
    <col min="252" max="252" customWidth="1" width="19.0" style="232"/>
    <col min="253" max="16384" customWidth="0" width="14.5" style="232"/>
  </cols>
  <sheetData>
    <row r="1" spans="8:8" s="233" ht="13.2" customFormat="1">
      <c r="A1" s="234" t="s">
        <v>377</v>
      </c>
      <c r="G1" s="235" t="s">
        <v>89</v>
      </c>
    </row>
    <row r="2" spans="8:8" s="233" ht="24.95" customFormat="1" customHeight="1">
      <c r="B2" s="236" t="s">
        <v>378</v>
      </c>
      <c r="C2" s="236" t="s">
        <v>379</v>
      </c>
      <c r="D2" s="236" t="s">
        <v>380</v>
      </c>
      <c r="E2" s="237" t="s">
        <v>381</v>
      </c>
    </row>
    <row r="3" spans="8:8" s="233" ht="10.2" customFormat="1">
      <c r="A3" s="238"/>
      <c r="B3" s="239"/>
      <c r="C3" s="239"/>
      <c r="D3" s="239" t="s">
        <v>382</v>
      </c>
      <c r="E3" s="239" t="s">
        <v>383</v>
      </c>
    </row>
    <row r="4" spans="8:8" s="233" ht="10.2" customFormat="1">
      <c r="A4" s="240" t="s">
        <v>384</v>
      </c>
      <c r="B4" s="240" t="s">
        <v>385</v>
      </c>
      <c r="C4" s="240" t="s">
        <v>386</v>
      </c>
      <c r="D4" s="240" t="s">
        <v>387</v>
      </c>
      <c r="E4" s="240" t="s">
        <v>388</v>
      </c>
    </row>
    <row r="5" spans="8:8" s="233" ht="10.2" customFormat="1">
      <c r="A5" s="241"/>
      <c r="B5" s="241"/>
      <c r="C5" s="241"/>
      <c r="D5" s="241"/>
      <c r="E5" s="241"/>
    </row>
    <row r="6" spans="8:8" s="233" ht="10.2" customFormat="1">
      <c r="A6" s="233">
        <v>1972.0</v>
      </c>
      <c r="B6" s="242">
        <v>1.9</v>
      </c>
      <c r="C6" s="243" t="s">
        <v>389</v>
      </c>
      <c r="D6" s="243" t="s">
        <v>389</v>
      </c>
      <c r="E6" s="243" t="s">
        <v>389</v>
      </c>
    </row>
    <row r="7" spans="8:8" s="233" ht="10.2" customFormat="1">
      <c r="A7" s="233">
        <v>1973.0</v>
      </c>
      <c r="B7" s="244">
        <v>2.83333333333333</v>
      </c>
      <c r="C7" s="243" t="s">
        <v>389</v>
      </c>
      <c r="D7" s="243" t="s">
        <v>389</v>
      </c>
      <c r="E7" s="243" t="s">
        <v>389</v>
      </c>
    </row>
    <row r="8" spans="8:8" s="233" ht="10.2" customFormat="1">
      <c r="A8" s="233">
        <v>1974.0</v>
      </c>
      <c r="B8" s="244">
        <v>10.4125</v>
      </c>
      <c r="C8" s="243" t="s">
        <v>389</v>
      </c>
      <c r="D8" s="243" t="s">
        <v>389</v>
      </c>
      <c r="E8" s="243" t="s">
        <v>389</v>
      </c>
    </row>
    <row r="9" spans="8:8" s="233" ht="10.2" customFormat="1">
      <c r="A9" s="233">
        <v>1975.0</v>
      </c>
      <c r="B9" s="244">
        <v>10.7025</v>
      </c>
      <c r="C9" s="243" t="s">
        <v>389</v>
      </c>
      <c r="D9" s="243" t="s">
        <v>389</v>
      </c>
      <c r="E9" s="243" t="s">
        <v>389</v>
      </c>
    </row>
    <row r="10" spans="8:8" s="233" ht="10.2" customFormat="1">
      <c r="A10" s="233">
        <v>1976.0</v>
      </c>
      <c r="B10" s="244">
        <v>11.625</v>
      </c>
      <c r="C10" s="243">
        <v>12.8</v>
      </c>
      <c r="D10" s="243">
        <v>12.87</v>
      </c>
      <c r="E10" s="243">
        <v>12.23</v>
      </c>
    </row>
    <row r="11" spans="8:8" s="233" ht="10.2" customFormat="1">
      <c r="A11" s="233">
        <v>1977.0</v>
      </c>
      <c r="B11" s="244">
        <v>12.375</v>
      </c>
      <c r="C11" s="245">
        <v>13.92</v>
      </c>
      <c r="D11" s="244">
        <v>14.21</v>
      </c>
      <c r="E11" s="244">
        <v>14.22</v>
      </c>
    </row>
    <row r="12" spans="8:8" s="233" ht="10.2" customFormat="1">
      <c r="A12" s="233">
        <v>1978.0</v>
      </c>
      <c r="B12" s="244">
        <v>13.0258333333333</v>
      </c>
      <c r="C12" s="245">
        <v>14.02</v>
      </c>
      <c r="D12" s="244">
        <v>13.65</v>
      </c>
      <c r="E12" s="244">
        <v>14.55</v>
      </c>
    </row>
    <row r="13" spans="8:8" s="233" ht="10.2" customFormat="1">
      <c r="A13" s="233">
        <v>1979.0</v>
      </c>
      <c r="B13" s="244">
        <v>29.7541666666667</v>
      </c>
      <c r="C13" s="245">
        <v>31.61</v>
      </c>
      <c r="D13" s="244">
        <v>29.25</v>
      </c>
      <c r="E13" s="244">
        <v>25.08</v>
      </c>
    </row>
    <row r="14" spans="8:8" s="233" ht="10.2" customFormat="1">
      <c r="A14" s="233">
        <v>1980.0</v>
      </c>
      <c r="B14" s="244">
        <v>35.6916666666667</v>
      </c>
      <c r="C14" s="245">
        <v>36.83</v>
      </c>
      <c r="D14" s="244">
        <v>36.98</v>
      </c>
      <c r="E14" s="244">
        <v>37.96</v>
      </c>
      <c r="G14" s="246"/>
    </row>
    <row r="15" spans="8:8" s="233" ht="10.2" customFormat="1">
      <c r="A15" s="233">
        <v>1981.0</v>
      </c>
      <c r="B15" s="244">
        <v>34.3208333333333</v>
      </c>
      <c r="C15" s="245">
        <v>35.93</v>
      </c>
      <c r="D15" s="244">
        <v>36.18</v>
      </c>
      <c r="E15" s="244">
        <v>36.08</v>
      </c>
    </row>
    <row r="16" spans="8:8" s="233" ht="10.2" customFormat="1">
      <c r="A16" s="233">
        <v>1982.0</v>
      </c>
      <c r="B16" s="244">
        <v>31.8</v>
      </c>
      <c r="C16" s="245">
        <v>32.97</v>
      </c>
      <c r="D16" s="244">
        <v>33.29</v>
      </c>
      <c r="E16" s="244">
        <v>33.65</v>
      </c>
    </row>
    <row r="17" spans="8:8" s="233" ht="10.2" customFormat="1">
      <c r="A17" s="232">
        <v>1983.0</v>
      </c>
      <c r="B17" s="247">
        <v>28.7791666666667</v>
      </c>
      <c r="C17" s="248">
        <v>29.55</v>
      </c>
      <c r="D17" s="247">
        <v>29.54</v>
      </c>
      <c r="E17" s="247">
        <v>30.3</v>
      </c>
    </row>
    <row r="18" spans="8:8">
      <c r="A18" s="232">
        <v>1984.0</v>
      </c>
      <c r="B18" s="247">
        <v>28.06</v>
      </c>
      <c r="C18" s="248">
        <v>28.78</v>
      </c>
      <c r="D18" s="247">
        <v>28.1400763358779</v>
      </c>
      <c r="E18" s="247">
        <v>29.3906730769231</v>
      </c>
    </row>
    <row r="19" spans="8:8">
      <c r="A19" s="232">
        <v>1985.0</v>
      </c>
      <c r="B19" s="247">
        <v>27.53</v>
      </c>
      <c r="C19" s="248">
        <v>27.56</v>
      </c>
      <c r="D19" s="247">
        <v>27.7536398467433</v>
      </c>
      <c r="E19" s="247">
        <v>27.9847</v>
      </c>
    </row>
    <row r="20" spans="8:8">
      <c r="A20" s="232">
        <v>1986.0</v>
      </c>
      <c r="B20" s="247">
        <v>13.1</v>
      </c>
      <c r="C20" s="248">
        <v>14.43</v>
      </c>
      <c r="D20" s="249">
        <v>14.4571153846154</v>
      </c>
      <c r="E20" s="249">
        <v>15.0514</v>
      </c>
    </row>
    <row r="21" spans="8:8">
      <c r="A21" s="232">
        <v>1987.0</v>
      </c>
      <c r="B21" s="247">
        <v>16.9502739726027</v>
      </c>
      <c r="C21" s="248">
        <v>18.4350393700787</v>
      </c>
      <c r="D21" s="249">
        <v>18.3938697318008</v>
      </c>
      <c r="E21" s="249">
        <v>19.1864541832669</v>
      </c>
    </row>
    <row r="22" spans="8:8">
      <c r="A22" s="232">
        <v>1988.0</v>
      </c>
      <c r="B22" s="247">
        <v>13.1792225201072</v>
      </c>
      <c r="C22" s="249">
        <v>14.9238416988417</v>
      </c>
      <c r="D22" s="249">
        <v>14.9971042471043</v>
      </c>
      <c r="E22" s="249">
        <v>15.9816733067729</v>
      </c>
    </row>
    <row r="23" spans="8:8">
      <c r="A23" s="232">
        <v>1989.0</v>
      </c>
      <c r="B23" s="249">
        <v>15.5869863013699</v>
      </c>
      <c r="C23" s="249">
        <v>18.22611328125</v>
      </c>
      <c r="D23" s="249">
        <v>18.300546875</v>
      </c>
      <c r="E23" s="249">
        <v>19.6742168674699</v>
      </c>
    </row>
    <row r="24" spans="8:8">
      <c r="A24" s="232">
        <v>1990.0</v>
      </c>
      <c r="B24" s="249">
        <v>20.2084677419355</v>
      </c>
      <c r="C24" s="249">
        <v>23.7258203125</v>
      </c>
      <c r="D24" s="249">
        <v>23.85322265625</v>
      </c>
      <c r="E24" s="249">
        <v>24.4637751004016</v>
      </c>
    </row>
    <row r="25" spans="8:8">
      <c r="A25" s="232">
        <v>1991.0</v>
      </c>
      <c r="B25" s="249">
        <v>16.6957534246575</v>
      </c>
      <c r="C25" s="249">
        <v>20.0009143968872</v>
      </c>
      <c r="D25" s="249">
        <v>20.1127431906615</v>
      </c>
      <c r="E25" s="249">
        <v>21.53146</v>
      </c>
    </row>
    <row r="26" spans="8:8">
      <c r="A26" s="232">
        <v>1992.0</v>
      </c>
      <c r="B26" s="249">
        <v>17.1756130790191</v>
      </c>
      <c r="C26" s="249">
        <v>19.3208365758755</v>
      </c>
      <c r="D26" s="249">
        <v>19.6141634241245</v>
      </c>
      <c r="E26" s="249">
        <v>20.5691666666667</v>
      </c>
      <c r="G26" s="250"/>
    </row>
    <row r="27" spans="8:8">
      <c r="A27" s="232">
        <v>1993.0</v>
      </c>
      <c r="B27" s="249">
        <v>14.9871232876712</v>
      </c>
      <c r="C27" s="249">
        <v>16.9716342412451</v>
      </c>
      <c r="D27" s="249">
        <v>17.4127821011673</v>
      </c>
      <c r="E27" s="249">
        <v>18.4499203187251</v>
      </c>
    </row>
    <row r="28" spans="8:8">
      <c r="A28" s="232">
        <v>1994.0</v>
      </c>
      <c r="B28" s="249">
        <v>14.6879120879121</v>
      </c>
      <c r="C28" s="249">
        <v>15.817626459144</v>
      </c>
      <c r="D28" s="249">
        <v>16.2509143968872</v>
      </c>
      <c r="E28" s="249">
        <v>17.2056150793651</v>
      </c>
    </row>
    <row r="29" spans="8:8">
      <c r="A29" s="232">
        <v>1995.0</v>
      </c>
      <c r="B29" s="249">
        <v>16.0847945205479</v>
      </c>
      <c r="C29" s="249">
        <v>17.0166796875</v>
      </c>
      <c r="D29" s="249">
        <v>17.25966796875</v>
      </c>
      <c r="E29" s="249">
        <v>18.42254</v>
      </c>
    </row>
    <row r="30" spans="8:8">
      <c r="A30" s="232">
        <v>1996.0</v>
      </c>
      <c r="B30" s="249">
        <v>19.2569491525424</v>
      </c>
      <c r="C30" s="249">
        <v>20.668488372093</v>
      </c>
      <c r="D30" s="249">
        <v>21.161472868217</v>
      </c>
      <c r="E30" s="249">
        <v>22.1608893280632</v>
      </c>
    </row>
    <row r="31" spans="8:8">
      <c r="A31" s="232">
        <v>1997.0</v>
      </c>
      <c r="B31" s="249">
        <v>18.3075498575499</v>
      </c>
      <c r="C31" s="249">
        <v>19.0925875486381</v>
      </c>
      <c r="D31" s="249">
        <v>19.3297276264591</v>
      </c>
      <c r="E31" s="249">
        <v>20.6131422924901</v>
      </c>
    </row>
    <row r="32" spans="8:8">
      <c r="A32" s="232">
        <v>1998.0</v>
      </c>
      <c r="B32" s="249">
        <v>12.3002782415136</v>
      </c>
      <c r="C32" s="249">
        <v>12.7156614785992</v>
      </c>
      <c r="D32" s="249">
        <v>12.6262840466926</v>
      </c>
      <c r="E32" s="249">
        <v>14.3858446215139</v>
      </c>
    </row>
    <row r="33" spans="8:8">
      <c r="A33" s="232">
        <v>1999.0</v>
      </c>
      <c r="B33" s="249">
        <v>16.897044198895</v>
      </c>
      <c r="C33" s="249">
        <v>17.9700778210117</v>
      </c>
      <c r="D33" s="249">
        <v>17.9838565891473</v>
      </c>
      <c r="E33" s="249">
        <v>19.31406</v>
      </c>
    </row>
    <row r="34" spans="8:8">
      <c r="A34" s="232">
        <v>2000.0</v>
      </c>
      <c r="B34" s="249">
        <v>26.2672537149147</v>
      </c>
      <c r="C34" s="249">
        <v>28.49544921875</v>
      </c>
      <c r="D34" s="249">
        <v>28.41765625</v>
      </c>
      <c r="E34" s="249">
        <v>30.3665863453816</v>
      </c>
    </row>
    <row r="35" spans="8:8">
      <c r="A35" s="232">
        <v>2001.0</v>
      </c>
      <c r="B35" s="249">
        <v>22.7833058305831</v>
      </c>
      <c r="C35" s="249">
        <v>24.4438910505837</v>
      </c>
      <c r="D35" s="249">
        <v>24.2266926070039</v>
      </c>
      <c r="E35" s="249">
        <v>25.9317943548387</v>
      </c>
    </row>
    <row r="36" spans="8:8">
      <c r="A36" s="232">
        <v>2002.0</v>
      </c>
      <c r="B36" s="249">
        <v>23.6031620111732</v>
      </c>
      <c r="C36" s="249">
        <v>25.0232558139535</v>
      </c>
      <c r="D36" s="249">
        <v>25.038992248062</v>
      </c>
      <c r="E36" s="249">
        <v>26.1623</v>
      </c>
    </row>
    <row r="37" spans="8:8">
      <c r="A37" s="232">
        <v>2003.0</v>
      </c>
      <c r="B37" s="249">
        <v>26.7515019326339</v>
      </c>
      <c r="C37" s="249">
        <v>28.830703125</v>
      </c>
      <c r="D37" s="249">
        <v>28.683844621514</v>
      </c>
      <c r="E37" s="249">
        <v>31.06224</v>
      </c>
    </row>
    <row r="38" spans="8:8">
      <c r="A38" s="232">
        <v>2004.0</v>
      </c>
      <c r="B38" s="249">
        <v>33.5128375411636</v>
      </c>
      <c r="C38" s="249">
        <v>38.265</v>
      </c>
      <c r="D38" s="249">
        <v>38.1301544401544</v>
      </c>
      <c r="E38" s="249">
        <v>41.4876907630522</v>
      </c>
    </row>
    <row r="39" spans="8:8">
      <c r="A39" s="251">
        <v>2005.0</v>
      </c>
      <c r="B39" s="249">
        <v>46.7836886503068</v>
      </c>
      <c r="C39" s="249">
        <v>54.5210894941634</v>
      </c>
      <c r="D39" s="249">
        <v>55.6888715953308</v>
      </c>
      <c r="E39" s="249">
        <v>56.5908964143426</v>
      </c>
    </row>
    <row r="40" spans="8:8">
      <c r="A40" s="251">
        <v>2006.0</v>
      </c>
      <c r="B40" s="249">
        <v>61.4760752688172</v>
      </c>
      <c r="C40" s="249">
        <v>65.1440625</v>
      </c>
      <c r="D40" s="249">
        <v>67.0655859375</v>
      </c>
      <c r="E40" s="249">
        <v>66.0367469879518</v>
      </c>
    </row>
    <row r="41" spans="8:8">
      <c r="A41" s="251">
        <v>2007.0</v>
      </c>
      <c r="B41" s="249">
        <v>67.9210410958904</v>
      </c>
      <c r="C41" s="249">
        <v>72.3890784313725</v>
      </c>
      <c r="D41" s="249">
        <v>74.4831960784314</v>
      </c>
      <c r="E41" s="249">
        <v>72.203313253012</v>
      </c>
    </row>
    <row r="42" spans="8:8" s="252" ht="10.2" customFormat="1">
      <c r="A42" s="251">
        <v>2008.0</v>
      </c>
      <c r="B42" s="249">
        <v>94.2783651226158</v>
      </c>
      <c r="C42" s="249">
        <v>97.255972762646</v>
      </c>
      <c r="D42" s="249">
        <v>101.430856031128</v>
      </c>
      <c r="E42" s="249">
        <v>100.062410358566</v>
      </c>
    </row>
    <row r="43" spans="8:8" s="252" ht="10.2" customFormat="1">
      <c r="A43" s="252">
        <v>2009.0</v>
      </c>
      <c r="B43" s="249">
        <v>61.1442739726027</v>
      </c>
      <c r="C43" s="249">
        <v>61.6712648221344</v>
      </c>
      <c r="D43" s="249">
        <v>63.3479446640317</v>
      </c>
      <c r="E43" s="249">
        <v>61.9226693227092</v>
      </c>
    </row>
    <row r="44" spans="8:8" s="252" ht="10.2" customFormat="1">
      <c r="A44" s="253">
        <v>2010.0</v>
      </c>
      <c r="B44" s="249">
        <v>77.7780323450135</v>
      </c>
      <c r="C44" s="249">
        <v>79.495533596838</v>
      </c>
      <c r="D44" s="249">
        <v>81.0543478260869</v>
      </c>
      <c r="E44" s="249">
        <v>79.4494422310757</v>
      </c>
    </row>
    <row r="45" spans="8:8" s="252" ht="10.2" customFormat="1">
      <c r="A45" s="253">
        <v>2011.0</v>
      </c>
      <c r="B45" s="247">
        <v>105.926438356164</v>
      </c>
      <c r="C45" s="247">
        <v>111.255597609562</v>
      </c>
      <c r="D45" s="247">
        <v>113.649541832669</v>
      </c>
      <c r="E45" s="247">
        <v>95.0359362549801</v>
      </c>
    </row>
    <row r="46" spans="8:8">
      <c r="A46" s="253">
        <v>2012.0</v>
      </c>
      <c r="B46" s="247">
        <v>109.057021857924</v>
      </c>
      <c r="C46" s="247">
        <v>111.669702380952</v>
      </c>
      <c r="D46" s="247">
        <v>114.212083333333</v>
      </c>
      <c r="E46" s="247">
        <v>94.1266135458168</v>
      </c>
      <c r="G46" s="250"/>
    </row>
    <row r="47" spans="8:8">
      <c r="A47" s="253">
        <v>2013.0</v>
      </c>
      <c r="B47" s="254">
        <v>105.466175342466</v>
      </c>
      <c r="C47" s="254">
        <v>108.658517786561</v>
      </c>
      <c r="D47" s="254">
        <v>111.945296442688</v>
      </c>
      <c r="E47" s="254">
        <v>97.9922709163346</v>
      </c>
      <c r="G47" s="250"/>
    </row>
    <row r="48" spans="8:8">
      <c r="A48" s="253">
        <v>2014.0</v>
      </c>
      <c r="B48" s="254">
        <v>97.0160170940171</v>
      </c>
      <c r="C48" s="254">
        <v>98.9460079051383</v>
      </c>
      <c r="D48" s="254">
        <v>101.349031620553</v>
      </c>
      <c r="E48" s="254">
        <v>93.2826400000001</v>
      </c>
      <c r="G48" s="250"/>
    </row>
    <row r="49" spans="8:8">
      <c r="A49" s="253">
        <v>2015.0</v>
      </c>
      <c r="B49" s="254">
        <v>51.2182465753425</v>
      </c>
      <c r="C49" s="254">
        <v>52.3867588932806</v>
      </c>
      <c r="D49" s="254">
        <v>54.4079841897233</v>
      </c>
      <c r="E49" s="254">
        <v>48.7074103585657</v>
      </c>
      <c r="G49" s="250"/>
    </row>
    <row r="50" spans="8:8">
      <c r="A50" s="253">
        <v>2016.0</v>
      </c>
      <c r="B50" s="254">
        <v>41.0243360655738</v>
      </c>
      <c r="C50" s="254">
        <v>43.7341699604743</v>
      </c>
      <c r="D50" s="254">
        <v>44.5397233201581</v>
      </c>
      <c r="E50" s="254">
        <v>43.3427091633466</v>
      </c>
      <c r="G50" s="250"/>
    </row>
    <row r="51" spans="8:8">
      <c r="A51" s="253">
        <v>2017.0</v>
      </c>
      <c r="B51" s="254">
        <v>53.015301369863</v>
      </c>
      <c r="C51" s="254">
        <v>54.1924404761905</v>
      </c>
      <c r="D51" s="255">
        <v>54.3112301587301</v>
      </c>
      <c r="E51" s="255">
        <v>50.7926506024096</v>
      </c>
      <c r="G51" s="250"/>
    </row>
    <row r="52" spans="8:8">
      <c r="A52" s="253">
        <v>2018.0</v>
      </c>
      <c r="B52" s="254">
        <v>70.152386167147</v>
      </c>
      <c r="C52" s="254">
        <v>71.3100597609562</v>
      </c>
      <c r="D52" s="255">
        <v>72.4665737051793</v>
      </c>
      <c r="E52" s="255">
        <v>65.2046706827309</v>
      </c>
      <c r="G52" s="250"/>
    </row>
    <row r="53" spans="8:8">
      <c r="A53" s="253">
        <v>2019.0</v>
      </c>
      <c r="B53" s="254">
        <v>63.7072614942529</v>
      </c>
      <c r="C53" s="254">
        <v>64.2105731225296</v>
      </c>
      <c r="D53" s="255">
        <v>64.9471541501976</v>
      </c>
      <c r="E53" s="255">
        <v>57.03028</v>
      </c>
      <c r="G53" s="250"/>
    </row>
    <row r="54" spans="8:8">
      <c r="A54" s="256">
        <v>2020.0</v>
      </c>
      <c r="B54" s="257">
        <v>42.4143005464481</v>
      </c>
      <c r="C54" s="257">
        <v>41.8383464566929</v>
      </c>
      <c r="D54" s="258">
        <v>42.3097440944882</v>
      </c>
      <c r="E54" s="258">
        <v>39.2451190476191</v>
      </c>
      <c r="G54" s="250"/>
    </row>
    <row r="55" spans="8:8" customHeight="1">
      <c r="B55" s="259"/>
      <c r="C55" s="259"/>
      <c r="D55" s="259"/>
      <c r="E55" s="260" t="s">
        <v>390</v>
      </c>
      <c r="G55" s="250"/>
    </row>
    <row r="56" spans="8:8">
      <c r="A56" s="261" t="s">
        <v>391</v>
      </c>
      <c r="B56" s="262"/>
    </row>
    <row r="57" spans="8:8">
      <c r="A57" s="261" t="s">
        <v>392</v>
      </c>
    </row>
    <row r="58" spans="8:8">
      <c r="A58" s="261" t="s">
        <v>393</v>
      </c>
    </row>
    <row r="62" spans="8:8">
      <c r="E62" s="263"/>
      <c r="G62" s="250"/>
    </row>
    <row r="74" spans="8:8">
      <c r="E74" s="263"/>
      <c r="G74" s="250"/>
    </row>
    <row r="86" spans="8:8">
      <c r="F86" s="250"/>
    </row>
    <row r="110" spans="8:8">
      <c r="F110" s="250"/>
    </row>
  </sheetData>
  <hyperlinks>
    <hyperlink ref="G1" location="Contents!A1" display="Contents"/>
  </hyperlinks>
  <pageMargins left="0.25" right="0.0" top="0.25" bottom="0.0" header="0.0" footer="0.0"/>
  <pageSetup paperSize="9"/>
  <headerFooter alignWithMargins="0"/>
</worksheet>
</file>

<file path=xl/worksheets/sheet21.xml><?xml version="1.0" encoding="utf-8"?>
<worksheet xmlns:r="http://schemas.openxmlformats.org/officeDocument/2006/relationships" xmlns="http://schemas.openxmlformats.org/spreadsheetml/2006/main">
  <sheetPr>
    <pageSetUpPr fitToPage="1"/>
  </sheetPr>
  <dimension ref="A1:F169"/>
  <sheetViews>
    <sheetView workbookViewId="0" showGridLines="0" zoomScale="130">
      <pane ySplit="4" topLeftCell="A161" state="frozen" activePane="bottomLeft"/>
      <selection pane="bottomLeft" activeCell="A159" sqref="A159"/>
    </sheetView>
  </sheetViews>
  <sheetFormatPr defaultRowHeight="10.2" defaultColWidth="13"/>
  <cols>
    <col min="1" max="1" customWidth="1" width="25.832031" style="232"/>
    <col min="2" max="3" customWidth="1" width="21.832031" style="249"/>
    <col min="4" max="4" customWidth="1" width="11.832031" style="232"/>
    <col min="5" max="5" customWidth="1" width="10.5" style="232"/>
    <col min="6" max="16384" customWidth="0" width="13.1640625" style="232"/>
  </cols>
  <sheetData>
    <row r="1" spans="8:8" s="233" ht="13.2" customFormat="1">
      <c r="A1" s="234" t="s">
        <v>394</v>
      </c>
      <c r="B1" s="242"/>
      <c r="C1" s="242"/>
      <c r="E1" s="235" t="s">
        <v>89</v>
      </c>
    </row>
    <row r="2" spans="8:8" s="233" ht="13.2" customFormat="1">
      <c r="A2" s="264"/>
      <c r="B2" s="242"/>
      <c r="C2" s="242"/>
    </row>
    <row r="3" spans="8:8" s="233" ht="10.2" customFormat="1">
      <c r="A3" s="238" t="s">
        <v>384</v>
      </c>
      <c r="B3" s="244"/>
      <c r="C3" s="244"/>
    </row>
    <row r="4" spans="8:8" s="233" ht="10.2" customFormat="1">
      <c r="A4" s="240" t="s">
        <v>395</v>
      </c>
      <c r="B4" s="265" t="s">
        <v>396</v>
      </c>
      <c r="C4" s="265" t="s">
        <v>397</v>
      </c>
    </row>
    <row r="5" spans="8:8" s="233" ht="10.2" customFormat="1">
      <c r="A5" s="266">
        <v>1861.0</v>
      </c>
      <c r="B5" s="267">
        <v>0.49</v>
      </c>
      <c r="C5" s="254">
        <v>14.05732722933</v>
      </c>
    </row>
    <row r="6" spans="8:8" s="233" ht="10.2" customFormat="1">
      <c r="A6" s="266">
        <v>1862.0</v>
      </c>
      <c r="B6" s="267">
        <v>1.05</v>
      </c>
      <c r="C6" s="254">
        <v>27.110559656565</v>
      </c>
    </row>
    <row r="7" spans="8:8" s="233" ht="10.2" customFormat="1">
      <c r="A7" s="266">
        <v>1863.0</v>
      </c>
      <c r="B7" s="267">
        <v>3.15</v>
      </c>
      <c r="C7" s="254">
        <v>65.9446045700229</v>
      </c>
    </row>
    <row r="8" spans="8:8" s="233" ht="10.2" customFormat="1">
      <c r="A8" s="266">
        <v>1864.0</v>
      </c>
      <c r="B8" s="267">
        <v>8.06</v>
      </c>
      <c r="C8" s="254">
        <v>132.83350202548</v>
      </c>
      <c r="E8" s="3"/>
    </row>
    <row r="9" spans="8:8" s="233" ht="10.2" customFormat="1">
      <c r="A9" s="266">
        <v>1865.0</v>
      </c>
      <c r="B9" s="267">
        <v>6.59</v>
      </c>
      <c r="C9" s="254">
        <v>110.968067165691</v>
      </c>
      <c r="E9" s="3"/>
    </row>
    <row r="10" spans="8:8" s="233" ht="10.2" customFormat="1">
      <c r="A10" s="266">
        <v>1866.0</v>
      </c>
      <c r="B10" s="267">
        <v>3.74</v>
      </c>
      <c r="C10" s="254">
        <v>65.839930594515</v>
      </c>
      <c r="E10" s="3"/>
    </row>
    <row r="11" spans="8:8" s="233" ht="10.2" customFormat="1">
      <c r="A11" s="266">
        <v>1867.0</v>
      </c>
      <c r="B11" s="267">
        <v>2.41</v>
      </c>
      <c r="C11" s="254">
        <v>44.446563790695</v>
      </c>
      <c r="E11" s="3"/>
    </row>
    <row r="12" spans="8:8" s="233" ht="10.2" customFormat="1">
      <c r="A12" s="266">
        <v>1868.0</v>
      </c>
      <c r="B12" s="267">
        <v>3.63</v>
      </c>
      <c r="C12" s="254">
        <v>70.2938082523792</v>
      </c>
      <c r="E12" s="3"/>
    </row>
    <row r="13" spans="8:8">
      <c r="A13" s="266">
        <v>1869.0</v>
      </c>
      <c r="B13" s="267">
        <v>3.64</v>
      </c>
      <c r="C13" s="254">
        <v>70.487455107069</v>
      </c>
      <c r="D13" s="233"/>
      <c r="E13" s="3"/>
    </row>
    <row r="14" spans="8:8">
      <c r="A14" s="266">
        <v>1870.0</v>
      </c>
      <c r="B14" s="267">
        <v>3.86</v>
      </c>
      <c r="C14" s="254">
        <v>78.6817746423615</v>
      </c>
      <c r="D14" s="3"/>
      <c r="E14" s="3"/>
    </row>
    <row r="15" spans="8:8">
      <c r="A15" s="266">
        <v>1871.0</v>
      </c>
      <c r="B15" s="267">
        <v>4.34</v>
      </c>
      <c r="C15" s="254">
        <v>93.380816594835</v>
      </c>
    </row>
    <row r="16" spans="8:8">
      <c r="A16" s="266">
        <v>1872.0</v>
      </c>
      <c r="B16" s="267">
        <v>3.64</v>
      </c>
      <c r="C16" s="254">
        <v>78.31939456341</v>
      </c>
    </row>
    <row r="17" spans="8:8">
      <c r="A17" s="266">
        <v>1873.0</v>
      </c>
      <c r="B17" s="267">
        <v>1.83</v>
      </c>
      <c r="C17" s="254">
        <v>39.3748604535825</v>
      </c>
    </row>
    <row r="18" spans="8:8">
      <c r="A18" s="266">
        <v>1874.0</v>
      </c>
      <c r="B18" s="267">
        <v>1.17</v>
      </c>
      <c r="C18" s="254">
        <v>26.6549199984715</v>
      </c>
    </row>
    <row r="19" spans="8:8">
      <c r="A19" s="266">
        <v>1875.0</v>
      </c>
      <c r="B19" s="267">
        <v>1.35</v>
      </c>
      <c r="C19" s="254">
        <v>31.68766713105</v>
      </c>
    </row>
    <row r="20" spans="8:8">
      <c r="A20" s="266">
        <v>1876.0</v>
      </c>
      <c r="B20" s="267">
        <v>2.56</v>
      </c>
      <c r="C20" s="254">
        <v>61.96699350072</v>
      </c>
    </row>
    <row r="21" spans="8:8">
      <c r="A21" s="266">
        <v>1877.0</v>
      </c>
      <c r="B21" s="267">
        <v>2.42</v>
      </c>
      <c r="C21" s="254">
        <v>58.5781735436493</v>
      </c>
    </row>
    <row r="22" spans="8:8">
      <c r="A22" s="266">
        <v>1878.0</v>
      </c>
      <c r="B22" s="267">
        <v>1.19</v>
      </c>
      <c r="C22" s="254">
        <v>31.7847940801107</v>
      </c>
    </row>
    <row r="23" spans="8:8">
      <c r="A23" s="266">
        <v>1879.0</v>
      </c>
      <c r="B23" s="267">
        <v>0.86</v>
      </c>
      <c r="C23" s="254">
        <v>23.790899290455</v>
      </c>
    </row>
    <row r="24" spans="8:8">
      <c r="A24" s="266">
        <v>1880.0</v>
      </c>
      <c r="B24" s="267">
        <v>0.95</v>
      </c>
      <c r="C24" s="254">
        <v>25.3744154421052</v>
      </c>
    </row>
    <row r="25" spans="8:8">
      <c r="A25" s="266">
        <v>1881.0</v>
      </c>
      <c r="B25" s="267">
        <v>0.86</v>
      </c>
      <c r="C25" s="254">
        <v>22.9705234528531</v>
      </c>
    </row>
    <row r="26" spans="8:8">
      <c r="A26" s="266">
        <v>1882.0</v>
      </c>
      <c r="B26" s="267">
        <v>0.78</v>
      </c>
      <c r="C26" s="254">
        <v>20.8337305735179</v>
      </c>
    </row>
    <row r="27" spans="8:8">
      <c r="A27" s="266">
        <v>1883.0</v>
      </c>
      <c r="B27" s="267">
        <v>1.0</v>
      </c>
      <c r="C27" s="254">
        <v>27.66383638425</v>
      </c>
    </row>
    <row r="28" spans="8:8">
      <c r="A28" s="266">
        <v>1884.0</v>
      </c>
      <c r="B28" s="267">
        <v>0.84</v>
      </c>
      <c r="C28" s="254">
        <v>24.09827525028</v>
      </c>
    </row>
    <row r="29" spans="8:8">
      <c r="A29" s="266">
        <v>1885.0</v>
      </c>
      <c r="B29" s="267">
        <v>0.88</v>
      </c>
      <c r="C29" s="254">
        <v>25.24581216696</v>
      </c>
    </row>
    <row r="30" spans="8:8">
      <c r="A30" s="266">
        <v>1886.0</v>
      </c>
      <c r="B30" s="267">
        <v>0.71</v>
      </c>
      <c r="C30" s="254">
        <v>20.36878027107</v>
      </c>
    </row>
    <row r="31" spans="8:8">
      <c r="A31" s="266">
        <v>1887.0</v>
      </c>
      <c r="B31" s="267">
        <v>0.67</v>
      </c>
      <c r="C31" s="254">
        <v>19.22124335439</v>
      </c>
    </row>
    <row r="32" spans="8:8">
      <c r="A32" s="266">
        <v>1888.0</v>
      </c>
      <c r="B32" s="267">
        <v>0.88</v>
      </c>
      <c r="C32" s="254">
        <v>25.24581216696</v>
      </c>
    </row>
    <row r="33" spans="8:8">
      <c r="A33" s="266">
        <v>1889.0</v>
      </c>
      <c r="B33" s="267">
        <v>0.94</v>
      </c>
      <c r="C33" s="254">
        <v>26.96711754198</v>
      </c>
    </row>
    <row r="34" spans="8:8">
      <c r="A34" s="266">
        <v>1890.0</v>
      </c>
      <c r="B34" s="267">
        <v>0.87</v>
      </c>
      <c r="C34" s="254">
        <v>24.95892793779</v>
      </c>
    </row>
    <row r="35" spans="8:8">
      <c r="A35" s="266">
        <v>1891.0</v>
      </c>
      <c r="B35" s="267">
        <v>0.67</v>
      </c>
      <c r="C35" s="254">
        <v>19.22124335439</v>
      </c>
    </row>
    <row r="36" spans="8:8">
      <c r="A36" s="266">
        <v>1892.0</v>
      </c>
      <c r="B36" s="267">
        <v>0.56</v>
      </c>
      <c r="C36" s="254">
        <v>16.06551683352</v>
      </c>
    </row>
    <row r="37" spans="8:8">
      <c r="A37" s="266">
        <v>1893.0</v>
      </c>
      <c r="B37" s="267">
        <v>0.64</v>
      </c>
      <c r="C37" s="254">
        <v>18.36059066688</v>
      </c>
    </row>
    <row r="38" spans="8:8">
      <c r="A38" s="266">
        <v>1894.0</v>
      </c>
      <c r="B38" s="267">
        <v>0.84</v>
      </c>
      <c r="C38" s="254">
        <v>25.0251319906754</v>
      </c>
    </row>
    <row r="39" spans="8:8">
      <c r="A39" s="266">
        <v>1895.0</v>
      </c>
      <c r="B39" s="267">
        <v>1.36</v>
      </c>
      <c r="C39" s="254">
        <v>42.1375555804896</v>
      </c>
    </row>
    <row r="40" spans="8:8">
      <c r="A40" s="266">
        <v>1896.0</v>
      </c>
      <c r="B40" s="267">
        <v>1.18</v>
      </c>
      <c r="C40" s="254">
        <v>36.5605261654248</v>
      </c>
    </row>
    <row r="41" spans="8:8">
      <c r="A41" s="266">
        <v>1897.0</v>
      </c>
      <c r="B41" s="267">
        <v>0.79</v>
      </c>
      <c r="C41" s="254">
        <v>24.4769624327844</v>
      </c>
    </row>
    <row r="42" spans="8:8">
      <c r="A42" s="266">
        <v>1898.0</v>
      </c>
      <c r="B42" s="267">
        <v>0.91</v>
      </c>
      <c r="C42" s="254">
        <v>28.1949820428276</v>
      </c>
    </row>
    <row r="43" spans="8:8">
      <c r="A43" s="266">
        <v>1899.0</v>
      </c>
      <c r="B43" s="267">
        <v>1.29</v>
      </c>
      <c r="C43" s="254">
        <v>39.9687108079644</v>
      </c>
    </row>
    <row r="44" spans="8:8">
      <c r="A44" s="266">
        <v>1900.0</v>
      </c>
      <c r="B44" s="267">
        <v>1.19</v>
      </c>
      <c r="C44" s="254">
        <v>36.8703611329284</v>
      </c>
    </row>
    <row r="45" spans="8:8">
      <c r="A45" s="266">
        <v>1901.0</v>
      </c>
      <c r="B45" s="267">
        <v>0.96</v>
      </c>
      <c r="C45" s="254">
        <v>29.7441568803456</v>
      </c>
    </row>
    <row r="46" spans="8:8">
      <c r="A46" s="266">
        <v>1902.0</v>
      </c>
      <c r="B46" s="267">
        <v>0.8</v>
      </c>
      <c r="C46" s="254">
        <v>23.8334590387385</v>
      </c>
    </row>
    <row r="47" spans="8:8">
      <c r="A47" s="266">
        <v>1903.0</v>
      </c>
      <c r="B47" s="267">
        <v>0.94</v>
      </c>
      <c r="C47" s="254">
        <v>26.96711754198</v>
      </c>
    </row>
    <row r="48" spans="8:8">
      <c r="A48" s="266">
        <v>1904.0</v>
      </c>
      <c r="B48" s="267">
        <v>0.86</v>
      </c>
      <c r="C48" s="254">
        <v>24.67204370862</v>
      </c>
    </row>
    <row r="49" spans="8:8">
      <c r="A49" s="266">
        <v>1905.0</v>
      </c>
      <c r="B49" s="267">
        <v>0.62</v>
      </c>
      <c r="C49" s="254">
        <v>17.78682220854</v>
      </c>
    </row>
    <row r="50" spans="8:8">
      <c r="A50" s="266">
        <v>1906.0</v>
      </c>
      <c r="B50" s="267">
        <v>0.73</v>
      </c>
      <c r="C50" s="254">
        <v>20.94254872941</v>
      </c>
    </row>
    <row r="51" spans="8:8">
      <c r="A51" s="266">
        <v>1907.0</v>
      </c>
      <c r="B51" s="267">
        <v>0.72</v>
      </c>
      <c r="C51" s="254">
        <v>19.91796219666</v>
      </c>
    </row>
    <row r="52" spans="8:8">
      <c r="A52" s="266">
        <v>1908.0</v>
      </c>
      <c r="B52" s="267">
        <v>0.72</v>
      </c>
      <c r="C52" s="254">
        <v>20.65566450024</v>
      </c>
    </row>
    <row r="53" spans="8:8">
      <c r="A53" s="266">
        <v>1909.0</v>
      </c>
      <c r="B53" s="267">
        <v>0.7</v>
      </c>
      <c r="C53" s="254">
        <v>20.0818960419</v>
      </c>
    </row>
    <row r="54" spans="8:8">
      <c r="A54" s="266">
        <v>1910.0</v>
      </c>
      <c r="B54" s="267">
        <v>0.61</v>
      </c>
      <c r="C54" s="254">
        <v>16.8749401943925</v>
      </c>
    </row>
    <row r="55" spans="8:8">
      <c r="A55" s="266">
        <v>1911.0</v>
      </c>
      <c r="B55" s="267">
        <v>0.61</v>
      </c>
      <c r="C55" s="254">
        <v>16.8749401943925</v>
      </c>
    </row>
    <row r="56" spans="8:8">
      <c r="A56" s="266">
        <v>1912.0</v>
      </c>
      <c r="B56" s="267">
        <v>0.74</v>
      </c>
      <c r="C56" s="254">
        <v>19.7653341338503</v>
      </c>
    </row>
    <row r="57" spans="8:8">
      <c r="A57" s="266">
        <v>1913.0</v>
      </c>
      <c r="B57" s="267">
        <v>0.95</v>
      </c>
      <c r="C57" s="254">
        <v>24.7763652465</v>
      </c>
    </row>
    <row r="58" spans="8:8">
      <c r="A58" s="266">
        <v>1914.0</v>
      </c>
      <c r="B58" s="267">
        <v>0.81</v>
      </c>
      <c r="C58" s="254">
        <v>20.8421015922</v>
      </c>
    </row>
    <row r="59" spans="8:8">
      <c r="A59" s="266">
        <v>1915.0</v>
      </c>
      <c r="B59" s="267">
        <v>0.64</v>
      </c>
      <c r="C59" s="254">
        <v>16.3038507072</v>
      </c>
    </row>
    <row r="60" spans="8:8">
      <c r="A60" s="266">
        <v>1916.0</v>
      </c>
      <c r="B60" s="267">
        <v>1.1</v>
      </c>
      <c r="C60" s="254">
        <v>26.055020992</v>
      </c>
    </row>
    <row r="61" spans="8:8">
      <c r="A61" s="266">
        <v>1917.0</v>
      </c>
      <c r="B61" s="267">
        <v>1.56</v>
      </c>
      <c r="C61" s="254">
        <v>31.4638603188</v>
      </c>
    </row>
    <row r="62" spans="8:8">
      <c r="A62" s="266">
        <v>1918.0</v>
      </c>
      <c r="B62" s="267">
        <v>1.98</v>
      </c>
      <c r="C62" s="254">
        <v>34.000777503</v>
      </c>
    </row>
    <row r="63" spans="8:8">
      <c r="A63" s="266">
        <v>1919.0</v>
      </c>
      <c r="B63" s="267">
        <v>2.01</v>
      </c>
      <c r="C63" s="254">
        <v>30.0629422569</v>
      </c>
    </row>
    <row r="64" spans="8:8">
      <c r="A64" s="266">
        <v>1920.0</v>
      </c>
      <c r="B64" s="267">
        <v>3.07</v>
      </c>
      <c r="C64" s="254">
        <v>39.6400880253</v>
      </c>
    </row>
    <row r="65" spans="8:8">
      <c r="A65" s="266">
        <v>1921.0</v>
      </c>
      <c r="B65" s="267">
        <v>1.73</v>
      </c>
      <c r="C65" s="254">
        <v>25.0064482255</v>
      </c>
    </row>
    <row r="66" spans="8:8">
      <c r="A66" s="266">
        <v>1922.0</v>
      </c>
      <c r="B66" s="267">
        <v>1.61</v>
      </c>
      <c r="C66" s="254">
        <v>24.8428020302</v>
      </c>
    </row>
    <row r="67" spans="8:8">
      <c r="A67" s="266">
        <v>1923.0</v>
      </c>
      <c r="B67" s="267">
        <v>1.34</v>
      </c>
      <c r="C67" s="254">
        <v>20.3124707618</v>
      </c>
    </row>
    <row r="68" spans="8:8">
      <c r="A68" s="266">
        <v>1924.0</v>
      </c>
      <c r="B68" s="267">
        <v>1.43</v>
      </c>
      <c r="C68" s="254">
        <v>21.6323292185</v>
      </c>
    </row>
    <row r="69" spans="8:8">
      <c r="A69" s="266">
        <v>1925.0</v>
      </c>
      <c r="B69" s="267">
        <v>1.68</v>
      </c>
      <c r="C69" s="254">
        <v>24.7880893848</v>
      </c>
    </row>
    <row r="70" spans="8:8">
      <c r="A70" s="266">
        <v>1926.0</v>
      </c>
      <c r="B70" s="267">
        <v>1.88</v>
      </c>
      <c r="C70" s="254">
        <v>27.4763074796</v>
      </c>
    </row>
    <row r="71" spans="8:8">
      <c r="A71" s="266">
        <v>1927.0</v>
      </c>
      <c r="B71" s="267">
        <v>1.3</v>
      </c>
      <c r="C71" s="254">
        <v>19.362944965</v>
      </c>
    </row>
    <row r="72" spans="8:8">
      <c r="A72" s="266">
        <v>1928.0</v>
      </c>
      <c r="B72" s="267">
        <v>1.17</v>
      </c>
      <c r="C72" s="254">
        <v>17.6628413871</v>
      </c>
    </row>
    <row r="73" spans="8:8">
      <c r="A73" s="266">
        <v>1929.0</v>
      </c>
      <c r="B73" s="267">
        <v>1.27</v>
      </c>
      <c r="C73" s="254">
        <v>19.1724859501</v>
      </c>
    </row>
    <row r="74" spans="8:8">
      <c r="A74" s="266">
        <v>1930.0</v>
      </c>
      <c r="B74" s="267">
        <v>1.19</v>
      </c>
      <c r="C74" s="254">
        <v>18.4359874874</v>
      </c>
    </row>
    <row r="75" spans="8:8">
      <c r="A75" s="266">
        <v>1931.0</v>
      </c>
      <c r="B75" s="267">
        <v>0.65</v>
      </c>
      <c r="C75" s="254">
        <v>11.0407478545</v>
      </c>
    </row>
    <row r="76" spans="8:8">
      <c r="A76" s="266">
        <v>1932.0</v>
      </c>
      <c r="B76" s="267">
        <v>0.87</v>
      </c>
      <c r="C76" s="254">
        <v>16.4753647569</v>
      </c>
    </row>
    <row r="77" spans="8:8">
      <c r="A77" s="266">
        <v>1933.0</v>
      </c>
      <c r="B77" s="267">
        <v>0.67</v>
      </c>
      <c r="C77" s="254">
        <v>13.3728678944</v>
      </c>
    </row>
    <row r="78" spans="8:8">
      <c r="A78" s="266">
        <v>1934.0</v>
      </c>
      <c r="B78" s="267">
        <v>1.0</v>
      </c>
      <c r="C78" s="254">
        <v>19.31765304</v>
      </c>
    </row>
    <row r="79" spans="8:8">
      <c r="A79" s="266">
        <v>1935.0</v>
      </c>
      <c r="B79" s="267">
        <v>0.97</v>
      </c>
      <c r="C79" s="254">
        <v>18.2787080427</v>
      </c>
    </row>
    <row r="80" spans="8:8">
      <c r="A80" s="266">
        <v>1936.0</v>
      </c>
      <c r="B80" s="267">
        <v>1.09</v>
      </c>
      <c r="C80" s="254">
        <v>20.3481607987</v>
      </c>
    </row>
    <row r="81" spans="8:8">
      <c r="A81" s="266">
        <v>1937.0</v>
      </c>
      <c r="B81" s="267">
        <v>1.18</v>
      </c>
      <c r="C81" s="254">
        <v>21.2586837778</v>
      </c>
    </row>
    <row r="82" spans="8:8">
      <c r="A82" s="266">
        <v>1938.0</v>
      </c>
      <c r="B82" s="267">
        <v>1.13</v>
      </c>
      <c r="C82" s="254">
        <v>20.7439345799</v>
      </c>
    </row>
    <row r="83" spans="8:8">
      <c r="A83" s="266">
        <v>1939.0</v>
      </c>
      <c r="B83" s="267">
        <v>1.02</v>
      </c>
      <c r="C83" s="254">
        <v>18.993880479</v>
      </c>
    </row>
    <row r="84" spans="8:8">
      <c r="A84" s="266">
        <v>1940.0</v>
      </c>
      <c r="B84" s="267">
        <v>1.02</v>
      </c>
      <c r="C84" s="254">
        <v>18.8117292972</v>
      </c>
    </row>
    <row r="85" spans="8:8">
      <c r="A85" s="266">
        <v>1941.0</v>
      </c>
      <c r="B85" s="267">
        <v>1.14</v>
      </c>
      <c r="C85" s="254">
        <v>20.0276233752</v>
      </c>
    </row>
    <row r="86" spans="8:8">
      <c r="A86" s="266">
        <v>1942.0</v>
      </c>
      <c r="B86" s="267">
        <v>1.19</v>
      </c>
      <c r="C86" s="254">
        <v>18.8856457188</v>
      </c>
    </row>
    <row r="87" spans="8:8">
      <c r="A87" s="266">
        <v>1943.0</v>
      </c>
      <c r="B87" s="267">
        <v>1.2</v>
      </c>
      <c r="C87" s="254">
        <v>17.948025228</v>
      </c>
    </row>
    <row r="88" spans="8:8">
      <c r="A88" s="266">
        <v>1944.0</v>
      </c>
      <c r="B88" s="267">
        <v>1.21</v>
      </c>
      <c r="C88" s="254">
        <v>17.787562408</v>
      </c>
    </row>
    <row r="89" spans="8:8">
      <c r="A89" s="266">
        <v>1945.0</v>
      </c>
      <c r="B89" s="267">
        <v>1.05</v>
      </c>
      <c r="C89" s="254">
        <v>15.087646056</v>
      </c>
    </row>
    <row r="90" spans="8:8">
      <c r="A90" s="266">
        <v>1946.0</v>
      </c>
      <c r="B90" s="267">
        <v>1.12</v>
      </c>
      <c r="C90" s="254">
        <v>14.826764568</v>
      </c>
    </row>
    <row r="91" spans="8:8">
      <c r="A91" s="266">
        <v>1947.0</v>
      </c>
      <c r="B91" s="267">
        <v>1.9</v>
      </c>
      <c r="C91" s="254">
        <v>22.000487866</v>
      </c>
    </row>
    <row r="92" spans="8:8">
      <c r="A92" s="266">
        <v>1948.0</v>
      </c>
      <c r="B92" s="267">
        <v>1.99</v>
      </c>
      <c r="C92" s="254">
        <v>21.3790567739</v>
      </c>
    </row>
    <row r="93" spans="8:8">
      <c r="A93" s="266">
        <v>1949.0</v>
      </c>
      <c r="B93" s="267">
        <v>1.78</v>
      </c>
      <c r="C93" s="254">
        <v>19.3164625094</v>
      </c>
    </row>
    <row r="94" spans="8:8">
      <c r="A94" s="266">
        <v>1950.0</v>
      </c>
      <c r="B94" s="267">
        <v>1.71</v>
      </c>
      <c r="C94" s="254">
        <v>18.3709482831</v>
      </c>
    </row>
    <row r="95" spans="8:8">
      <c r="A95" s="266">
        <v>1951.0</v>
      </c>
      <c r="B95" s="267">
        <v>1.71</v>
      </c>
      <c r="C95" s="254">
        <v>17.0211195126</v>
      </c>
    </row>
    <row r="96" spans="8:8">
      <c r="A96" s="266">
        <v>1952.0</v>
      </c>
      <c r="B96" s="267">
        <v>1.71</v>
      </c>
      <c r="C96" s="254">
        <v>16.6626403965</v>
      </c>
    </row>
    <row r="97" spans="8:8">
      <c r="A97" s="266">
        <v>1953.0</v>
      </c>
      <c r="B97" s="267">
        <v>1.93</v>
      </c>
      <c r="C97" s="254">
        <v>18.6565203405</v>
      </c>
    </row>
    <row r="98" spans="8:8">
      <c r="A98" s="266">
        <v>1954.0</v>
      </c>
      <c r="B98" s="267">
        <v>1.93</v>
      </c>
      <c r="C98" s="254">
        <v>18.5666093991</v>
      </c>
    </row>
    <row r="99" spans="8:8">
      <c r="A99" s="266">
        <v>1955.0</v>
      </c>
      <c r="B99" s="267">
        <v>1.93</v>
      </c>
      <c r="C99" s="254">
        <v>18.6415351836</v>
      </c>
    </row>
    <row r="100" spans="8:8">
      <c r="A100" s="266">
        <v>1956.0</v>
      </c>
      <c r="B100" s="267">
        <v>1.93</v>
      </c>
      <c r="C100" s="254">
        <v>18.3718023594</v>
      </c>
    </row>
    <row r="101" spans="8:8">
      <c r="A101" s="266">
        <v>1957.0</v>
      </c>
      <c r="B101" s="267">
        <v>1.9</v>
      </c>
      <c r="C101" s="254">
        <v>17.451884541</v>
      </c>
    </row>
    <row r="102" spans="8:8">
      <c r="A102" s="266">
        <v>1958.0</v>
      </c>
      <c r="B102" s="267">
        <v>2.08</v>
      </c>
      <c r="C102" s="254">
        <v>18.6099602416</v>
      </c>
    </row>
    <row r="103" spans="8:8">
      <c r="A103" s="266">
        <v>1959.0</v>
      </c>
      <c r="B103" s="267">
        <v>2.08</v>
      </c>
      <c r="C103" s="254">
        <v>18.4484621776</v>
      </c>
    </row>
    <row r="104" spans="8:8">
      <c r="A104" s="266">
        <v>1960.0</v>
      </c>
      <c r="B104" s="267">
        <v>1.9</v>
      </c>
      <c r="C104" s="254">
        <v>16.586420557</v>
      </c>
    </row>
    <row r="105" spans="8:8">
      <c r="A105" s="266">
        <v>1961.0</v>
      </c>
      <c r="B105" s="267">
        <v>1.8</v>
      </c>
      <c r="C105" s="254">
        <v>15.55971732</v>
      </c>
    </row>
    <row r="106" spans="8:8">
      <c r="A106" s="266">
        <v>1962.0</v>
      </c>
      <c r="B106" s="267">
        <v>1.8</v>
      </c>
      <c r="C106" s="254">
        <v>15.392007792</v>
      </c>
    </row>
    <row r="107" spans="8:8">
      <c r="A107" s="266">
        <v>1963.0</v>
      </c>
      <c r="B107" s="267">
        <v>1.8</v>
      </c>
      <c r="C107" s="254">
        <v>15.21032247</v>
      </c>
    </row>
    <row r="108" spans="8:8">
      <c r="A108" s="266">
        <v>1964.0</v>
      </c>
      <c r="B108" s="267">
        <v>1.8</v>
      </c>
      <c r="C108" s="254">
        <v>15.00068556</v>
      </c>
    </row>
    <row r="109" spans="8:8">
      <c r="A109" s="266">
        <v>1965.0</v>
      </c>
      <c r="B109" s="267">
        <v>1.8</v>
      </c>
      <c r="C109" s="254">
        <v>14.749121268</v>
      </c>
    </row>
    <row r="110" spans="8:8">
      <c r="A110" s="266">
        <v>1966.0</v>
      </c>
      <c r="B110" s="267">
        <v>1.8</v>
      </c>
      <c r="C110" s="254">
        <v>14.34848184</v>
      </c>
    </row>
    <row r="111" spans="8:8">
      <c r="A111" s="266">
        <v>1967.0</v>
      </c>
      <c r="B111" s="267">
        <v>1.8</v>
      </c>
      <c r="C111" s="254">
        <v>13.943183814</v>
      </c>
    </row>
    <row r="112" spans="8:8">
      <c r="A112" s="266">
        <v>1968.0</v>
      </c>
      <c r="B112" s="267">
        <v>1.8</v>
      </c>
      <c r="C112" s="254">
        <v>13.384152054</v>
      </c>
    </row>
    <row r="113" spans="8:8">
      <c r="A113" s="266">
        <v>1969.0</v>
      </c>
      <c r="B113" s="267">
        <v>1.8</v>
      </c>
      <c r="C113" s="254">
        <v>12.699338148</v>
      </c>
    </row>
    <row r="114" spans="8:8">
      <c r="A114" s="266">
        <v>1970.0</v>
      </c>
      <c r="B114" s="267">
        <v>1.8</v>
      </c>
      <c r="C114" s="254">
        <v>11.991231252</v>
      </c>
    </row>
    <row r="115" spans="8:8">
      <c r="A115" s="266">
        <v>1971.0</v>
      </c>
      <c r="B115" s="267">
        <v>2.24</v>
      </c>
      <c r="C115" s="254">
        <v>14.2963055424</v>
      </c>
    </row>
    <row r="116" spans="8:8">
      <c r="A116" s="266">
        <v>1972.0</v>
      </c>
      <c r="B116" s="267">
        <v>2.48</v>
      </c>
      <c r="C116" s="254">
        <v>15.3466641048</v>
      </c>
    </row>
    <row r="117" spans="8:8">
      <c r="A117" s="266">
        <v>1973.0</v>
      </c>
      <c r="B117" s="267">
        <v>3.29</v>
      </c>
      <c r="C117" s="254">
        <v>19.1669991569</v>
      </c>
    </row>
    <row r="118" spans="8:8">
      <c r="A118" s="266">
        <v>1974.0</v>
      </c>
      <c r="B118" s="267">
        <v>11.58</v>
      </c>
      <c r="C118" s="254">
        <v>60.8097667002</v>
      </c>
    </row>
    <row r="119" spans="8:8">
      <c r="A119" s="266">
        <v>1975.0</v>
      </c>
      <c r="B119" s="267">
        <v>11.53</v>
      </c>
      <c r="C119" s="254">
        <v>55.4742485297</v>
      </c>
    </row>
    <row r="120" spans="8:8">
      <c r="A120" s="266">
        <v>1976.0</v>
      </c>
      <c r="B120" s="267">
        <v>12.8</v>
      </c>
      <c r="C120" s="254">
        <v>58.205558656</v>
      </c>
    </row>
    <row r="121" spans="8:8">
      <c r="A121" s="266">
        <v>1977.0</v>
      </c>
      <c r="B121" s="267">
        <v>13.92</v>
      </c>
      <c r="C121" s="254">
        <v>59.4076839888</v>
      </c>
    </row>
    <row r="122" spans="8:8">
      <c r="A122" s="266">
        <v>1978.0</v>
      </c>
      <c r="B122" s="267">
        <v>14.02</v>
      </c>
      <c r="C122" s="254">
        <v>55.6523039877301</v>
      </c>
    </row>
    <row r="123" spans="8:8">
      <c r="A123" s="266">
        <v>1979.0</v>
      </c>
      <c r="B123" s="267">
        <v>31.61</v>
      </c>
      <c r="C123" s="254">
        <v>112.686166804408</v>
      </c>
    </row>
    <row r="124" spans="8:8">
      <c r="A124" s="266">
        <v>1980.0</v>
      </c>
      <c r="B124" s="267">
        <v>36.83</v>
      </c>
      <c r="C124" s="254">
        <v>115.679722451456</v>
      </c>
    </row>
    <row r="125" spans="8:8">
      <c r="A125" s="266">
        <v>1981.0</v>
      </c>
      <c r="B125" s="267">
        <v>35.93</v>
      </c>
      <c r="C125" s="254">
        <v>102.300101540154</v>
      </c>
    </row>
    <row r="126" spans="8:8">
      <c r="A126" s="266">
        <v>1982.0</v>
      </c>
      <c r="B126" s="267">
        <v>32.97</v>
      </c>
      <c r="C126" s="254">
        <v>88.4248566839378</v>
      </c>
    </row>
    <row r="127" spans="8:8">
      <c r="A127" s="266">
        <v>1983.0</v>
      </c>
      <c r="B127" s="267">
        <v>29.55</v>
      </c>
      <c r="C127" s="254">
        <v>76.7857936746988</v>
      </c>
    </row>
    <row r="128" spans="8:8">
      <c r="A128" s="266">
        <v>1984.0</v>
      </c>
      <c r="B128" s="267">
        <v>28.78</v>
      </c>
      <c r="C128" s="254">
        <v>71.6898997112608</v>
      </c>
    </row>
    <row r="129" spans="8:8">
      <c r="A129" s="266">
        <v>1985.0</v>
      </c>
      <c r="B129" s="267">
        <v>27.56</v>
      </c>
      <c r="C129" s="254">
        <v>66.2902524163569</v>
      </c>
    </row>
    <row r="130" spans="8:8">
      <c r="A130" s="266">
        <v>1986.0</v>
      </c>
      <c r="B130" s="267">
        <v>14.43</v>
      </c>
      <c r="C130" s="254">
        <v>34.0752073905109</v>
      </c>
    </row>
    <row r="131" spans="8:8">
      <c r="A131" s="266">
        <v>1987.0</v>
      </c>
      <c r="B131" s="268">
        <v>18.4350393700787</v>
      </c>
      <c r="C131" s="254">
        <v>41.9999205493789</v>
      </c>
    </row>
    <row r="132" spans="8:8">
      <c r="A132" s="266">
        <v>1988.0</v>
      </c>
      <c r="B132" s="268">
        <v>14.9238416988417</v>
      </c>
      <c r="C132" s="254">
        <v>32.6496567533298</v>
      </c>
    </row>
    <row r="133" spans="8:8">
      <c r="A133" s="266">
        <v>1989.0</v>
      </c>
      <c r="B133" s="268">
        <v>18.22611328125</v>
      </c>
      <c r="C133" s="254">
        <v>38.0412790680129</v>
      </c>
    </row>
    <row r="134" spans="8:8">
      <c r="A134" s="266">
        <v>1990.0</v>
      </c>
      <c r="B134" s="268">
        <v>23.7258203125</v>
      </c>
      <c r="C134" s="254">
        <v>46.9816624399268</v>
      </c>
    </row>
    <row r="135" spans="8:8">
      <c r="A135" s="266">
        <v>1991.0</v>
      </c>
      <c r="B135" s="268">
        <v>20.0009143968872</v>
      </c>
      <c r="C135" s="254">
        <v>38.0062896914301</v>
      </c>
    </row>
    <row r="136" spans="8:8">
      <c r="A136" s="266">
        <v>1992.0</v>
      </c>
      <c r="B136" s="268">
        <v>19.3208365758755</v>
      </c>
      <c r="C136" s="254">
        <v>35.6410907700564</v>
      </c>
    </row>
    <row r="137" spans="8:8">
      <c r="A137" s="266">
        <v>1993.0</v>
      </c>
      <c r="B137" s="268">
        <v>16.9716342412451</v>
      </c>
      <c r="C137" s="254">
        <v>30.3975476097639</v>
      </c>
    </row>
    <row r="138" spans="8:8">
      <c r="A138" s="266">
        <v>1994.0</v>
      </c>
      <c r="B138" s="268">
        <v>15.817626459144</v>
      </c>
      <c r="C138" s="254">
        <v>27.6233179589576</v>
      </c>
    </row>
    <row r="139" spans="8:8">
      <c r="A139" s="266">
        <v>1995.0</v>
      </c>
      <c r="B139" s="268">
        <v>17.0166796875</v>
      </c>
      <c r="C139" s="254">
        <v>28.8983194658895</v>
      </c>
    </row>
    <row r="140" spans="8:8">
      <c r="A140" s="266">
        <v>1996.0</v>
      </c>
      <c r="B140" s="268">
        <v>20.668488372093</v>
      </c>
      <c r="C140" s="254">
        <v>34.0932577697244</v>
      </c>
    </row>
    <row r="141" spans="8:8">
      <c r="A141" s="266">
        <v>1997.0</v>
      </c>
      <c r="B141" s="268">
        <v>19.0925875486381</v>
      </c>
      <c r="C141" s="254">
        <v>30.7873624676048</v>
      </c>
    </row>
    <row r="142" spans="8:8">
      <c r="A142" s="266">
        <v>1998.0</v>
      </c>
      <c r="B142" s="268">
        <v>12.7156614785992</v>
      </c>
      <c r="C142" s="254">
        <v>20.1898960916426</v>
      </c>
    </row>
    <row r="143" spans="8:8">
      <c r="A143" s="266">
        <v>1999.0</v>
      </c>
      <c r="B143" s="268">
        <v>17.9700778210117</v>
      </c>
      <c r="C143" s="254">
        <v>27.9162893813557</v>
      </c>
    </row>
    <row r="144" spans="8:8">
      <c r="A144" s="266">
        <v>2000.0</v>
      </c>
      <c r="B144" s="268">
        <v>28.49544921875</v>
      </c>
      <c r="C144" s="254">
        <v>42.8277334945058</v>
      </c>
    </row>
    <row r="145" spans="8:8">
      <c r="A145" s="266">
        <v>2001.0</v>
      </c>
      <c r="B145" s="268">
        <v>24.4438910505837</v>
      </c>
      <c r="C145" s="254">
        <v>35.7218965934083</v>
      </c>
    </row>
    <row r="146" spans="8:8">
      <c r="A146" s="266">
        <v>2002.0</v>
      </c>
      <c r="B146" s="268">
        <v>25.0232558139535</v>
      </c>
      <c r="C146" s="254">
        <v>35.9994100081441</v>
      </c>
    </row>
    <row r="147" spans="8:8">
      <c r="A147" s="266">
        <v>2003.0</v>
      </c>
      <c r="B147" s="268">
        <v>28.830703125</v>
      </c>
      <c r="C147" s="254">
        <v>40.5527342743716</v>
      </c>
    </row>
    <row r="148" spans="8:8" s="252" ht="10.2" customFormat="1">
      <c r="A148" s="266">
        <v>2004.0</v>
      </c>
      <c r="B148" s="268">
        <v>38.265</v>
      </c>
      <c r="C148" s="254">
        <v>52.4266962149285</v>
      </c>
    </row>
    <row r="149" spans="8:8">
      <c r="A149" s="266">
        <v>2005.0</v>
      </c>
      <c r="B149" s="268">
        <v>54.5210894941634</v>
      </c>
      <c r="C149" s="254">
        <v>72.2511914647922</v>
      </c>
    </row>
    <row r="150" spans="8:8">
      <c r="A150" s="266">
        <v>2006.0</v>
      </c>
      <c r="B150" s="268">
        <v>65.1440625</v>
      </c>
      <c r="C150" s="254">
        <v>83.6309521809896</v>
      </c>
    </row>
    <row r="151" spans="8:8">
      <c r="A151" s="266">
        <v>2007.0</v>
      </c>
      <c r="B151" s="268">
        <v>72.3890784313725</v>
      </c>
      <c r="C151" s="254">
        <v>90.3583923078872</v>
      </c>
    </row>
    <row r="152" spans="8:8">
      <c r="A152" s="266">
        <v>2008.0</v>
      </c>
      <c r="B152" s="268">
        <v>97.255972762646</v>
      </c>
      <c r="C152" s="254">
        <v>116.909265391904</v>
      </c>
    </row>
    <row r="153" spans="8:8">
      <c r="A153" s="266">
        <v>2009.0</v>
      </c>
      <c r="B153" s="268">
        <v>61.6712648221344</v>
      </c>
      <c r="C153" s="254">
        <v>74.3983635451294</v>
      </c>
    </row>
    <row r="154" spans="8:8">
      <c r="A154" s="266">
        <v>2010.0</v>
      </c>
      <c r="B154" s="268">
        <v>79.495533596838</v>
      </c>
      <c r="C154" s="254">
        <v>94.3533704448914</v>
      </c>
    </row>
    <row r="155" spans="8:8">
      <c r="A155" s="266">
        <v>2011.0</v>
      </c>
      <c r="B155" s="268">
        <v>111.255597609562</v>
      </c>
      <c r="C155" s="254">
        <v>128.008804488899</v>
      </c>
    </row>
    <row r="156" spans="8:8">
      <c r="A156" s="266">
        <v>2012.0</v>
      </c>
      <c r="B156" s="268">
        <v>111.669702380952</v>
      </c>
      <c r="C156" s="254">
        <v>125.880237910906</v>
      </c>
    </row>
    <row r="157" spans="8:8">
      <c r="A157" s="266">
        <v>2013.0</v>
      </c>
      <c r="B157" s="268">
        <v>108.658517786561</v>
      </c>
      <c r="C157" s="254">
        <v>120.717641654287</v>
      </c>
    </row>
    <row r="158" spans="8:8">
      <c r="A158" s="266">
        <v>2014.0</v>
      </c>
      <c r="B158" s="268">
        <v>98.9460079051383</v>
      </c>
      <c r="C158" s="254">
        <v>108.172458992028</v>
      </c>
    </row>
    <row r="159" spans="8:8">
      <c r="A159" s="266">
        <v>2015.0</v>
      </c>
      <c r="B159" s="255">
        <v>52.3867588932806</v>
      </c>
      <c r="C159" s="254">
        <v>57.2037847746315</v>
      </c>
    </row>
    <row r="160" spans="8:8">
      <c r="A160" s="266">
        <v>2016.0</v>
      </c>
      <c r="B160" s="255">
        <v>43.7341699604743</v>
      </c>
      <c r="C160" s="254">
        <v>47.1606422381027</v>
      </c>
    </row>
    <row r="161" spans="8:8">
      <c r="A161" s="266">
        <v>2017.0</v>
      </c>
      <c r="B161" s="247">
        <v>54.1924404761905</v>
      </c>
      <c r="C161" s="247">
        <v>57.2193199742303</v>
      </c>
    </row>
    <row r="162" spans="8:8" ht="10.35" customHeight="1">
      <c r="A162" s="266">
        <v>2018.0</v>
      </c>
      <c r="B162" s="247">
        <v>71.3100597609562</v>
      </c>
      <c r="C162" s="247">
        <v>73.4978629699404</v>
      </c>
    </row>
    <row r="163" spans="8:8" ht="10.35" customHeight="1">
      <c r="A163" s="266">
        <v>2019.0</v>
      </c>
      <c r="B163" s="247">
        <v>64.2105731225296</v>
      </c>
      <c r="C163" s="247">
        <v>65.0027288140556</v>
      </c>
    </row>
    <row r="164" spans="8:8" ht="10.35" customHeight="1">
      <c r="A164" s="269">
        <v>2020.0</v>
      </c>
      <c r="B164" s="270">
        <v>41.8383464566929</v>
      </c>
      <c r="C164" s="270">
        <v>41.8383464566929</v>
      </c>
    </row>
    <row r="165" spans="8:8" ht="8.1" customHeight="1">
      <c r="A165" s="266"/>
      <c r="B165" s="252"/>
      <c r="C165" s="252"/>
    </row>
    <row r="166" spans="8:8">
      <c r="A166" s="266" t="s">
        <v>398</v>
      </c>
      <c r="B166" s="254"/>
      <c r="C166" s="266"/>
    </row>
    <row r="167" spans="8:8">
      <c r="A167" s="266" t="s">
        <v>399</v>
      </c>
      <c r="B167" s="254"/>
      <c r="C167" s="266"/>
    </row>
    <row r="168" spans="8:8">
      <c r="A168" s="266" t="s">
        <v>400</v>
      </c>
      <c r="B168" s="254"/>
      <c r="C168" s="266"/>
    </row>
    <row r="169" spans="8:8">
      <c r="A169" s="266" t="s">
        <v>401</v>
      </c>
    </row>
  </sheetData>
  <hyperlinks>
    <hyperlink ref="E1" location="Contents!A1" display="Contents"/>
  </hyperlinks>
  <pageMargins left="0.75" right="0.75" top="1.0" bottom="1.0" header="0.5" footer="0.5"/>
  <pageSetup paperSize="9" scale="40"/>
  <headerFooter alignWithMargins="0"/>
</worksheet>
</file>

<file path=xl/worksheets/sheet22.xml><?xml version="1.0" encoding="utf-8"?>
<worksheet xmlns:r="http://schemas.openxmlformats.org/officeDocument/2006/relationships" xmlns="http://schemas.openxmlformats.org/spreadsheetml/2006/main">
  <sheetPr>
    <pageSetUpPr fitToPage="1"/>
  </sheetPr>
  <dimension ref="A1:AV110"/>
  <sheetViews>
    <sheetView workbookViewId="0" showGridLines="0">
      <pane xSplit="1" ySplit="3" topLeftCell="V31" state="frozen" activePane="bottomRight"/>
      <selection pane="bottomRight" activeCell="AU1" sqref="AU1"/>
    </sheetView>
  </sheetViews>
  <sheetFormatPr defaultRowHeight="13.8" defaultColWidth="9"/>
  <cols>
    <col min="1" max="1" customWidth="1" width="30.164062" style="271"/>
    <col min="2" max="41" customWidth="1" width="9.5" style="271"/>
    <col min="42" max="42" customWidth="1" width="9.5" style="272"/>
    <col min="43" max="44" customWidth="0" width="9.1640625" style="124"/>
    <col min="45" max="45" customWidth="1" width="9.1640625" style="124"/>
    <col min="46" max="46" customWidth="0" width="9.1640625" style="271"/>
    <col min="47" max="16384" customWidth="0" width="9.1640625" style="273"/>
  </cols>
  <sheetData>
    <row r="1" spans="8:8" ht="13.2">
      <c r="A1" s="119" t="s">
        <v>402</v>
      </c>
      <c r="L1" s="21" t="s">
        <v>89</v>
      </c>
      <c r="AH1" s="118"/>
      <c r="AS1" s="190"/>
      <c r="AU1" s="21" t="s">
        <v>89</v>
      </c>
    </row>
    <row r="2" spans="8:8" s="124" ht="10.2" customFormat="1">
      <c r="AH2" s="118"/>
      <c r="AP2" s="189"/>
      <c r="AQ2" s="190" t="s">
        <v>90</v>
      </c>
      <c r="AR2" s="190"/>
      <c r="AS2" s="190" t="s">
        <v>91</v>
      </c>
    </row>
    <row r="3" spans="8:8" s="124" ht="10.2" customFormat="1">
      <c r="A3" s="124" t="s">
        <v>403</v>
      </c>
      <c r="B3" s="124">
        <v>1980.0</v>
      </c>
      <c r="C3" s="124">
        <v>1981.0</v>
      </c>
      <c r="D3" s="124">
        <v>1982.0</v>
      </c>
      <c r="E3" s="124">
        <v>1983.0</v>
      </c>
      <c r="F3" s="124">
        <v>1984.0</v>
      </c>
      <c r="G3" s="124">
        <v>1985.0</v>
      </c>
      <c r="H3" s="124">
        <v>1986.0</v>
      </c>
      <c r="I3" s="124">
        <v>1987.0</v>
      </c>
      <c r="J3" s="124">
        <v>1988.0</v>
      </c>
      <c r="K3" s="124">
        <v>1989.0</v>
      </c>
      <c r="L3" s="124">
        <v>1990.0</v>
      </c>
      <c r="M3" s="124">
        <v>1991.0</v>
      </c>
      <c r="N3" s="124">
        <v>1992.0</v>
      </c>
      <c r="O3" s="124">
        <v>1993.0</v>
      </c>
      <c r="P3" s="124">
        <v>1994.0</v>
      </c>
      <c r="Q3" s="124">
        <v>1995.0</v>
      </c>
      <c r="R3" s="124">
        <v>1996.0</v>
      </c>
      <c r="S3" s="124">
        <v>1997.0</v>
      </c>
      <c r="T3" s="124">
        <v>1998.0</v>
      </c>
      <c r="U3" s="124">
        <v>1999.0</v>
      </c>
      <c r="V3" s="124">
        <v>2000.0</v>
      </c>
      <c r="W3" s="124">
        <v>2001.0</v>
      </c>
      <c r="X3" s="124">
        <v>2002.0</v>
      </c>
      <c r="Y3" s="124">
        <v>2003.0</v>
      </c>
      <c r="Z3" s="124">
        <v>2004.0</v>
      </c>
      <c r="AA3" s="124">
        <v>2005.0</v>
      </c>
      <c r="AB3" s="124">
        <v>2006.0</v>
      </c>
      <c r="AC3" s="124">
        <v>2007.0</v>
      </c>
      <c r="AD3" s="124">
        <v>2008.0</v>
      </c>
      <c r="AE3" s="124">
        <v>2009.0</v>
      </c>
      <c r="AF3" s="124">
        <v>2010.0</v>
      </c>
      <c r="AG3" s="124">
        <v>2011.0</v>
      </c>
      <c r="AH3" s="118">
        <v>2012.0</v>
      </c>
      <c r="AI3" s="118">
        <v>2013.0</v>
      </c>
      <c r="AJ3" s="124">
        <v>2014.0</v>
      </c>
      <c r="AK3" s="118">
        <v>2015.0</v>
      </c>
      <c r="AL3" s="118">
        <v>2016.0</v>
      </c>
      <c r="AM3" s="118">
        <v>2017.0</v>
      </c>
      <c r="AN3" s="118">
        <v>2018.0</v>
      </c>
      <c r="AO3" s="118">
        <v>2019.0</v>
      </c>
      <c r="AP3" s="133">
        <v>2020.0</v>
      </c>
      <c r="AQ3" s="190">
        <v>2020.0</v>
      </c>
      <c r="AR3" s="190" t="s">
        <v>93</v>
      </c>
      <c r="AS3" s="190">
        <v>2020.0</v>
      </c>
    </row>
    <row r="4" spans="8:8" s="124" ht="10.2" customFormat="1">
      <c r="A4" s="274"/>
      <c r="B4" s="191"/>
      <c r="C4" s="191"/>
      <c r="D4" s="191"/>
      <c r="E4" s="191"/>
      <c r="F4" s="191"/>
      <c r="G4" s="191"/>
      <c r="H4" s="191"/>
      <c r="I4" s="191"/>
      <c r="J4" s="191"/>
      <c r="K4" s="191"/>
      <c r="L4" s="191"/>
      <c r="M4" s="191"/>
      <c r="N4" s="191"/>
      <c r="O4" s="191"/>
      <c r="P4" s="191"/>
      <c r="Q4" s="191"/>
      <c r="R4" s="191"/>
      <c r="S4" s="191"/>
      <c r="T4" s="191"/>
      <c r="U4" s="191"/>
      <c r="V4" s="191"/>
      <c r="W4" s="191"/>
      <c r="X4" s="191"/>
      <c r="Y4" s="191"/>
      <c r="Z4" s="191"/>
      <c r="AA4" s="191"/>
      <c r="AB4" s="191"/>
      <c r="AC4" s="191"/>
      <c r="AD4" s="191"/>
      <c r="AE4" s="191"/>
      <c r="AF4" s="191"/>
      <c r="AG4" s="191"/>
      <c r="AH4" s="191"/>
      <c r="AI4" s="191"/>
      <c r="AJ4" s="191"/>
      <c r="AK4" s="191"/>
      <c r="AL4" s="191"/>
      <c r="AM4" s="191"/>
      <c r="AN4" s="191"/>
      <c r="AO4" s="275"/>
      <c r="AP4" s="276"/>
      <c r="AQ4" s="277"/>
      <c r="AR4" s="277"/>
      <c r="AS4" s="277"/>
    </row>
    <row r="5" spans="8:8" s="124" ht="10.2" customFormat="1">
      <c r="A5" s="274" t="s">
        <v>94</v>
      </c>
      <c r="B5" s="191">
        <v>1892.9814414691</v>
      </c>
      <c r="C5" s="191">
        <v>1759.19716694741</v>
      </c>
      <c r="D5" s="191">
        <v>1489.54715582148</v>
      </c>
      <c r="E5" s="191">
        <v>1418.75140692178</v>
      </c>
      <c r="F5" s="191">
        <v>1416.66967806727</v>
      </c>
      <c r="G5" s="191">
        <v>1376.75230716683</v>
      </c>
      <c r="H5" s="191">
        <v>1349.83769002315</v>
      </c>
      <c r="I5" s="191">
        <v>1402.91116477683</v>
      </c>
      <c r="J5" s="191">
        <v>1479.20747902474</v>
      </c>
      <c r="K5" s="191">
        <v>1511.22198150366</v>
      </c>
      <c r="L5" s="191">
        <v>1548.44759741006</v>
      </c>
      <c r="M5" s="191">
        <v>1452.35514301358</v>
      </c>
      <c r="N5" s="191">
        <v>1405.22400978209</v>
      </c>
      <c r="O5" s="191">
        <v>1492.288031323</v>
      </c>
      <c r="P5" s="191">
        <v>1533.34943230637</v>
      </c>
      <c r="Q5" s="191">
        <v>1518.24285781188</v>
      </c>
      <c r="R5" s="191">
        <v>1590.20493782018</v>
      </c>
      <c r="S5" s="191">
        <v>1647.04398238277</v>
      </c>
      <c r="T5" s="191">
        <v>1656.74345644997</v>
      </c>
      <c r="U5" s="191">
        <v>1665.40954046049</v>
      </c>
      <c r="V5" s="191">
        <v>1722.81642041727</v>
      </c>
      <c r="W5" s="191">
        <v>1771.81108082793</v>
      </c>
      <c r="X5" s="191">
        <v>1806.74244949271</v>
      </c>
      <c r="Y5" s="191">
        <v>1835.27758036937</v>
      </c>
      <c r="Z5" s="191">
        <v>1913.49199874653</v>
      </c>
      <c r="AA5" s="191">
        <v>1845.90387959012</v>
      </c>
      <c r="AB5" s="191">
        <v>1788.43534357401</v>
      </c>
      <c r="AC5" s="191">
        <v>1849.49634376928</v>
      </c>
      <c r="AD5" s="191">
        <v>1781.10804919384</v>
      </c>
      <c r="AE5" s="191">
        <v>1731.14974627258</v>
      </c>
      <c r="AF5" s="191">
        <v>1769.83790688433</v>
      </c>
      <c r="AG5" s="191">
        <v>1680.92638293906</v>
      </c>
      <c r="AH5" s="191">
        <v>1752.79413961017</v>
      </c>
      <c r="AI5" s="191">
        <v>1718.61411899537</v>
      </c>
      <c r="AJ5" s="191">
        <v>1615.25317653565</v>
      </c>
      <c r="AK5" s="191">
        <v>1639.52198909802</v>
      </c>
      <c r="AL5" s="191">
        <v>1594.31725389211</v>
      </c>
      <c r="AM5" s="191">
        <v>1757.30389944879</v>
      </c>
      <c r="AN5" s="191">
        <v>1652.98895640664</v>
      </c>
      <c r="AO5" s="275">
        <v>1822.01703947967</v>
      </c>
      <c r="AP5" s="276">
        <v>1584.62577257873</v>
      </c>
      <c r="AQ5" s="277">
        <v>-0.130290365982926</v>
      </c>
      <c r="AR5" s="277">
        <v>0.00512894522590868</v>
      </c>
      <c r="AS5" s="277">
        <v>0.0209851362831119</v>
      </c>
    </row>
    <row r="6" spans="8:8" s="124" ht="10.2" customFormat="1">
      <c r="A6" s="274" t="s">
        <v>95</v>
      </c>
      <c r="B6" s="191">
        <v>1017.18770491803</v>
      </c>
      <c r="C6" s="191">
        <v>1136.45123287671</v>
      </c>
      <c r="D6" s="191">
        <v>1124.30150684932</v>
      </c>
      <c r="E6" s="191">
        <v>1086.68756164384</v>
      </c>
      <c r="F6" s="191">
        <v>1181.51186385441</v>
      </c>
      <c r="G6" s="191">
        <v>1206.11631816707</v>
      </c>
      <c r="H6" s="191">
        <v>1175.18980104629</v>
      </c>
      <c r="I6" s="191">
        <v>1215.77589041096</v>
      </c>
      <c r="J6" s="191">
        <v>1201.83958387114</v>
      </c>
      <c r="K6" s="191">
        <v>1246.84307725462</v>
      </c>
      <c r="L6" s="191">
        <v>1321.31399452055</v>
      </c>
      <c r="M6" s="191">
        <v>1290.4009863388</v>
      </c>
      <c r="N6" s="191">
        <v>1319.76590410959</v>
      </c>
      <c r="O6" s="191">
        <v>1357.00737260274</v>
      </c>
      <c r="P6" s="191">
        <v>1281.87901538082</v>
      </c>
      <c r="Q6" s="191">
        <v>1282.8016177459</v>
      </c>
      <c r="R6" s="191">
        <v>1242.51214426027</v>
      </c>
      <c r="S6" s="191">
        <v>1282.98722963836</v>
      </c>
      <c r="T6" s="191">
        <v>1228.02009648493</v>
      </c>
      <c r="U6" s="191">
        <v>1227.38242643169</v>
      </c>
      <c r="V6" s="191">
        <v>1251.89495390137</v>
      </c>
      <c r="W6" s="191">
        <v>1245.39937809589</v>
      </c>
      <c r="X6" s="191">
        <v>1285.85963250685</v>
      </c>
      <c r="Y6" s="191">
        <v>1303.37117315027</v>
      </c>
      <c r="Z6" s="191">
        <v>1284.39975990137</v>
      </c>
      <c r="AA6" s="191">
        <v>1284.19735547123</v>
      </c>
      <c r="AB6" s="191">
        <v>1269.7916592411</v>
      </c>
      <c r="AC6" s="191">
        <v>1261.04852207923</v>
      </c>
      <c r="AD6" s="191">
        <v>1294.92642407123</v>
      </c>
      <c r="AE6" s="191">
        <v>1184.1229623589</v>
      </c>
      <c r="AF6" s="191">
        <v>1184.1229623589</v>
      </c>
      <c r="AG6" s="191">
        <v>1166.430705</v>
      </c>
      <c r="AH6" s="191">
        <v>1199.260271</v>
      </c>
      <c r="AI6" s="191">
        <v>1223.49036467123</v>
      </c>
      <c r="AJ6" s="191">
        <v>1154.93367269863</v>
      </c>
      <c r="AK6" s="191">
        <v>1064.42010736438</v>
      </c>
      <c r="AL6" s="191">
        <v>933.061668636612</v>
      </c>
      <c r="AM6" s="191">
        <v>766.98278950137</v>
      </c>
      <c r="AN6" s="191">
        <v>611.856324430137</v>
      </c>
      <c r="AO6" s="275">
        <v>592.008601684931</v>
      </c>
      <c r="AP6" s="276">
        <v>590.63100879235</v>
      </c>
      <c r="AQ6" s="277">
        <v>-0.00232698121051067</v>
      </c>
      <c r="AR6" s="277">
        <v>-0.0669753421071838</v>
      </c>
      <c r="AS6" s="277">
        <v>0.00782170303362492</v>
      </c>
    </row>
    <row r="7" spans="8:8" s="124" ht="10.2" customFormat="1">
      <c r="A7" s="274" t="s">
        <v>96</v>
      </c>
      <c r="B7" s="191">
        <v>13481.0</v>
      </c>
      <c r="C7" s="191">
        <v>12470.0</v>
      </c>
      <c r="D7" s="191">
        <v>11774.0</v>
      </c>
      <c r="E7" s="191">
        <v>11685.0</v>
      </c>
      <c r="F7" s="191">
        <v>12044.0</v>
      </c>
      <c r="G7" s="191">
        <v>12002.0</v>
      </c>
      <c r="H7" s="191">
        <v>12716.0</v>
      </c>
      <c r="I7" s="191">
        <v>12854.0</v>
      </c>
      <c r="J7" s="191">
        <v>13246.0</v>
      </c>
      <c r="K7" s="191">
        <v>13401.0</v>
      </c>
      <c r="L7" s="191">
        <v>13409.0</v>
      </c>
      <c r="M7" s="191">
        <v>13301.0</v>
      </c>
      <c r="N7" s="191">
        <v>13411.0</v>
      </c>
      <c r="O7" s="191">
        <v>13613.0</v>
      </c>
      <c r="P7" s="191">
        <v>13866.0</v>
      </c>
      <c r="Q7" s="191">
        <v>13973.0</v>
      </c>
      <c r="R7" s="191">
        <v>14195.0</v>
      </c>
      <c r="S7" s="191">
        <v>14662.0</v>
      </c>
      <c r="T7" s="191">
        <v>14889.0</v>
      </c>
      <c r="U7" s="191">
        <v>14804.0</v>
      </c>
      <c r="V7" s="191">
        <v>15067.0</v>
      </c>
      <c r="W7" s="191">
        <v>15128.0</v>
      </c>
      <c r="X7" s="191">
        <v>14947.0</v>
      </c>
      <c r="Y7" s="191">
        <v>15304.0</v>
      </c>
      <c r="Z7" s="191">
        <v>15475.0</v>
      </c>
      <c r="AA7" s="191">
        <v>15220.088</v>
      </c>
      <c r="AB7" s="191">
        <v>15242.0</v>
      </c>
      <c r="AC7" s="191">
        <v>15156.0</v>
      </c>
      <c r="AD7" s="191">
        <v>14648.0</v>
      </c>
      <c r="AE7" s="191">
        <v>14336.0</v>
      </c>
      <c r="AF7" s="191">
        <v>14724.0</v>
      </c>
      <c r="AG7" s="191">
        <v>14806.0</v>
      </c>
      <c r="AH7" s="191">
        <v>14999.0</v>
      </c>
      <c r="AI7" s="191">
        <v>15312.0</v>
      </c>
      <c r="AJ7" s="191">
        <v>15848.0</v>
      </c>
      <c r="AK7" s="191">
        <v>16188.0</v>
      </c>
      <c r="AL7" s="191">
        <v>16187.0</v>
      </c>
      <c r="AM7" s="191">
        <v>16590.0</v>
      </c>
      <c r="AN7" s="191">
        <v>16969.0</v>
      </c>
      <c r="AO7" s="275">
        <v>16563.0</v>
      </c>
      <c r="AP7" s="276">
        <v>14212.0</v>
      </c>
      <c r="AQ7" s="277">
        <v>-0.141942884743102</v>
      </c>
      <c r="AR7" s="277">
        <v>0.0145445002836744</v>
      </c>
      <c r="AS7" s="277">
        <v>0.188208952559345</v>
      </c>
    </row>
    <row r="8" spans="8:8" s="124" ht="10.2" customFormat="1">
      <c r="A8" s="278" t="s">
        <v>97</v>
      </c>
      <c r="B8" s="194">
        <v>16391.1691463871</v>
      </c>
      <c r="C8" s="194">
        <v>15365.6483998241</v>
      </c>
      <c r="D8" s="194">
        <v>14387.8486626708</v>
      </c>
      <c r="E8" s="194">
        <v>14190.4389685656</v>
      </c>
      <c r="F8" s="194">
        <v>14642.1815419217</v>
      </c>
      <c r="G8" s="194">
        <v>14584.8686253339</v>
      </c>
      <c r="H8" s="194">
        <v>15241.0274910694</v>
      </c>
      <c r="I8" s="194">
        <v>15472.6870551878</v>
      </c>
      <c r="J8" s="194">
        <v>15927.0470628959</v>
      </c>
      <c r="K8" s="194">
        <v>16159.0650587583</v>
      </c>
      <c r="L8" s="194">
        <v>16278.7615919306</v>
      </c>
      <c r="M8" s="194">
        <v>16043.7561293524</v>
      </c>
      <c r="N8" s="194">
        <v>16135.9899138917</v>
      </c>
      <c r="O8" s="194">
        <v>16462.2954039257</v>
      </c>
      <c r="P8" s="194">
        <v>16681.2284476872</v>
      </c>
      <c r="Q8" s="194">
        <v>16774.0444755578</v>
      </c>
      <c r="R8" s="194">
        <v>17027.7170820805</v>
      </c>
      <c r="S8" s="194">
        <v>17592.0312120211</v>
      </c>
      <c r="T8" s="194">
        <v>17773.7635529349</v>
      </c>
      <c r="U8" s="194">
        <v>17696.7919668922</v>
      </c>
      <c r="V8" s="194">
        <v>18041.7113743186</v>
      </c>
      <c r="W8" s="194">
        <v>18145.2104589238</v>
      </c>
      <c r="X8" s="194">
        <v>18039.6020819996</v>
      </c>
      <c r="Y8" s="194">
        <v>18442.6487535196</v>
      </c>
      <c r="Z8" s="194">
        <v>18672.8917586479</v>
      </c>
      <c r="AA8" s="194">
        <v>18350.1892350614</v>
      </c>
      <c r="AB8" s="194">
        <v>18300.2270028151</v>
      </c>
      <c r="AC8" s="194">
        <v>18266.5448658485</v>
      </c>
      <c r="AD8" s="194">
        <v>17724.0344732651</v>
      </c>
      <c r="AE8" s="194">
        <v>17251.2727086315</v>
      </c>
      <c r="AF8" s="194">
        <v>17677.9608692432</v>
      </c>
      <c r="AG8" s="194">
        <v>17653.3570879391</v>
      </c>
      <c r="AH8" s="194">
        <v>17951.0544106102</v>
      </c>
      <c r="AI8" s="194">
        <v>18254.1044836666</v>
      </c>
      <c r="AJ8" s="194">
        <v>18618.1868492343</v>
      </c>
      <c r="AK8" s="194">
        <v>18891.9420964624</v>
      </c>
      <c r="AL8" s="194">
        <v>18714.3789225287</v>
      </c>
      <c r="AM8" s="194">
        <v>19114.2866889502</v>
      </c>
      <c r="AN8" s="194">
        <v>19233.8452808368</v>
      </c>
      <c r="AO8" s="279">
        <v>18977.0256411646</v>
      </c>
      <c r="AP8" s="279">
        <v>16387.2567813711</v>
      </c>
      <c r="AQ8" s="280">
        <v>-0.136468638909136</v>
      </c>
      <c r="AR8" s="280">
        <v>0.0095799113534345</v>
      </c>
      <c r="AS8" s="280">
        <v>0.217015791876082</v>
      </c>
    </row>
    <row r="9" spans="8:8" s="124" ht="10.2" customFormat="1">
      <c r="A9" s="274"/>
      <c r="B9" s="191"/>
      <c r="C9" s="191"/>
      <c r="D9" s="191"/>
      <c r="E9" s="191"/>
      <c r="F9" s="191"/>
      <c r="G9" s="191"/>
      <c r="H9" s="191"/>
      <c r="I9" s="191"/>
      <c r="J9" s="191"/>
      <c r="K9" s="191"/>
      <c r="L9" s="191"/>
      <c r="M9" s="191"/>
      <c r="N9" s="191"/>
      <c r="O9" s="191"/>
      <c r="P9" s="191"/>
      <c r="Q9" s="191"/>
      <c r="R9" s="191"/>
      <c r="S9" s="191"/>
      <c r="T9" s="191"/>
      <c r="U9" s="191"/>
      <c r="V9" s="191"/>
      <c r="W9" s="191"/>
      <c r="X9" s="191"/>
      <c r="Y9" s="191"/>
      <c r="Z9" s="191"/>
      <c r="AA9" s="191"/>
      <c r="AB9" s="191"/>
      <c r="AC9" s="191"/>
      <c r="AD9" s="191"/>
      <c r="AE9" s="191"/>
      <c r="AF9" s="191"/>
      <c r="AG9" s="191"/>
      <c r="AH9" s="191"/>
      <c r="AI9" s="191"/>
      <c r="AJ9" s="191"/>
      <c r="AK9" s="191"/>
      <c r="AL9" s="191"/>
      <c r="AM9" s="191"/>
      <c r="AN9" s="191"/>
      <c r="AO9" s="275"/>
      <c r="AP9" s="276"/>
      <c r="AQ9" s="277"/>
      <c r="AR9" s="277"/>
      <c r="AS9" s="277"/>
    </row>
    <row r="10" spans="8:8" s="124" ht="10.2" customFormat="1">
      <c r="A10" s="274" t="s">
        <v>98</v>
      </c>
      <c r="B10" s="191">
        <v>481.176448087432</v>
      </c>
      <c r="C10" s="191">
        <v>483.418520547945</v>
      </c>
      <c r="D10" s="191">
        <v>466.127753424658</v>
      </c>
      <c r="E10" s="191">
        <v>447.752547945205</v>
      </c>
      <c r="F10" s="191">
        <v>433.491393442623</v>
      </c>
      <c r="G10" s="191">
        <v>420.360438356164</v>
      </c>
      <c r="H10" s="191">
        <v>397.306082191781</v>
      </c>
      <c r="I10" s="191">
        <v>389.775260273973</v>
      </c>
      <c r="J10" s="191">
        <v>398.243306010929</v>
      </c>
      <c r="K10" s="191">
        <v>413.150931506849</v>
      </c>
      <c r="L10" s="191">
        <v>424.216219178082</v>
      </c>
      <c r="M10" s="191">
        <v>424.356794520548</v>
      </c>
      <c r="N10" s="191">
        <v>454.099508196721</v>
      </c>
      <c r="O10" s="191">
        <v>455.42394520548</v>
      </c>
      <c r="P10" s="191">
        <v>479.341835616438</v>
      </c>
      <c r="Q10" s="191">
        <v>457.010438356164</v>
      </c>
      <c r="R10" s="191">
        <v>479.894699453552</v>
      </c>
      <c r="S10" s="191">
        <v>515.630356164384</v>
      </c>
      <c r="T10" s="191">
        <v>544.62904109589</v>
      </c>
      <c r="U10" s="191">
        <v>552.561506849315</v>
      </c>
      <c r="V10" s="191">
        <v>521.731775956284</v>
      </c>
      <c r="W10" s="191">
        <v>523.402164383562</v>
      </c>
      <c r="X10" s="191">
        <v>502.195369863014</v>
      </c>
      <c r="Y10" s="191">
        <v>524.566931506849</v>
      </c>
      <c r="Z10" s="191">
        <v>539.475983606557</v>
      </c>
      <c r="AA10" s="191">
        <v>538.082246575343</v>
      </c>
      <c r="AB10" s="191">
        <v>567.58298630137</v>
      </c>
      <c r="AC10" s="191">
        <v>600.397287671233</v>
      </c>
      <c r="AD10" s="191">
        <v>577.728169398907</v>
      </c>
      <c r="AE10" s="191">
        <v>531.655945205479</v>
      </c>
      <c r="AF10" s="191">
        <v>530.959850323436</v>
      </c>
      <c r="AG10" s="191">
        <v>515.886976024463</v>
      </c>
      <c r="AH10" s="191">
        <v>529.677517913658</v>
      </c>
      <c r="AI10" s="191">
        <v>527.111238707874</v>
      </c>
      <c r="AJ10" s="191">
        <v>526.492476886017</v>
      </c>
      <c r="AK10" s="191">
        <v>535.67173859355</v>
      </c>
      <c r="AL10" s="191">
        <v>510.547029088291</v>
      </c>
      <c r="AM10" s="191">
        <v>499.563107300711</v>
      </c>
      <c r="AN10" s="191">
        <v>470.198711599631</v>
      </c>
      <c r="AO10" s="275">
        <v>476.06802605822</v>
      </c>
      <c r="AP10" s="276">
        <v>417.08525990265</v>
      </c>
      <c r="AQ10" s="277">
        <v>-0.123895668112683</v>
      </c>
      <c r="AR10" s="277">
        <v>-0.0109828239954597</v>
      </c>
      <c r="AS10" s="277">
        <v>0.00552344356137208</v>
      </c>
    </row>
    <row r="11" spans="8:8" s="124" ht="10.2" customFormat="1">
      <c r="A11" s="274" t="s">
        <v>99</v>
      </c>
      <c r="B11" s="191">
        <v>1085.45635574605</v>
      </c>
      <c r="C11" s="191">
        <v>1049.08873499957</v>
      </c>
      <c r="D11" s="191">
        <v>1037.87046980986</v>
      </c>
      <c r="E11" s="191">
        <v>1011.78067949153</v>
      </c>
      <c r="F11" s="191">
        <v>1075.2998580695</v>
      </c>
      <c r="G11" s="191">
        <v>1084.811413553</v>
      </c>
      <c r="H11" s="191">
        <v>1154.41290833221</v>
      </c>
      <c r="I11" s="191">
        <v>1181.82959023211</v>
      </c>
      <c r="J11" s="191">
        <v>1187.64000242073</v>
      </c>
      <c r="K11" s="191">
        <v>1192.1173080789</v>
      </c>
      <c r="L11" s="191">
        <v>1173.48912886218</v>
      </c>
      <c r="M11" s="191">
        <v>1139.04164481573</v>
      </c>
      <c r="N11" s="191">
        <v>1177.58661639572</v>
      </c>
      <c r="O11" s="191">
        <v>1192.8238347652</v>
      </c>
      <c r="P11" s="191">
        <v>1258.58251366528</v>
      </c>
      <c r="Q11" s="191">
        <v>1226.08228609569</v>
      </c>
      <c r="R11" s="191">
        <v>1312.88628848952</v>
      </c>
      <c r="S11" s="191">
        <v>1409.43457736847</v>
      </c>
      <c r="T11" s="191">
        <v>1518.13629290876</v>
      </c>
      <c r="U11" s="191">
        <v>1581.06886506366</v>
      </c>
      <c r="V11" s="191">
        <v>1588.55528887777</v>
      </c>
      <c r="W11" s="191">
        <v>1645.41449059116</v>
      </c>
      <c r="X11" s="191">
        <v>1612.35248814417</v>
      </c>
      <c r="Y11" s="191">
        <v>1602.85056583141</v>
      </c>
      <c r="Z11" s="191">
        <v>1698.73008854668</v>
      </c>
      <c r="AA11" s="191">
        <v>1703.0228443084</v>
      </c>
      <c r="AB11" s="191">
        <v>1707.88006583878</v>
      </c>
      <c r="AC11" s="191">
        <v>1741.46545103567</v>
      </c>
      <c r="AD11" s="191">
        <v>1760.31008537301</v>
      </c>
      <c r="AE11" s="191">
        <v>1781.49842331495</v>
      </c>
      <c r="AF11" s="191">
        <v>1787.20693745736</v>
      </c>
      <c r="AG11" s="191">
        <v>1813.10389740613</v>
      </c>
      <c r="AH11" s="191">
        <v>1889.34849447343</v>
      </c>
      <c r="AI11" s="191">
        <v>2035.42768146769</v>
      </c>
      <c r="AJ11" s="191">
        <v>2085.24690154189</v>
      </c>
      <c r="AK11" s="191">
        <v>1971.86438501305</v>
      </c>
      <c r="AL11" s="191">
        <v>1812.47630891926</v>
      </c>
      <c r="AM11" s="191">
        <v>1741.13912030181</v>
      </c>
      <c r="AN11" s="191">
        <v>1732.73593314803</v>
      </c>
      <c r="AO11" s="275">
        <v>1750.88832695478</v>
      </c>
      <c r="AP11" s="276">
        <v>1768.63188306318</v>
      </c>
      <c r="AQ11" s="277">
        <v>0.0101340307289963</v>
      </c>
      <c r="AR11" s="277">
        <v>-0.00173165360339034</v>
      </c>
      <c r="AS11" s="277">
        <v>0.0234219219092586</v>
      </c>
    </row>
    <row r="12" spans="8:8" s="124" ht="10.2" customFormat="1">
      <c r="A12" s="274" t="s">
        <v>100</v>
      </c>
      <c r="B12" s="191">
        <v>96.3314207650273</v>
      </c>
      <c r="C12" s="191">
        <v>93.2416164383561</v>
      </c>
      <c r="D12" s="191">
        <v>67.2552602739726</v>
      </c>
      <c r="E12" s="191">
        <v>73.4606575342466</v>
      </c>
      <c r="F12" s="191">
        <v>73.9609016393443</v>
      </c>
      <c r="G12" s="191">
        <v>74.1836164383562</v>
      </c>
      <c r="H12" s="191">
        <v>81.3328767123288</v>
      </c>
      <c r="I12" s="191">
        <v>85.3493150684932</v>
      </c>
      <c r="J12" s="191">
        <v>96.0510382513661</v>
      </c>
      <c r="K12" s="191">
        <v>114.669315068493</v>
      </c>
      <c r="L12" s="191">
        <v>122.300547945205</v>
      </c>
      <c r="M12" s="191">
        <v>125.112054794521</v>
      </c>
      <c r="N12" s="191">
        <v>129.676912568306</v>
      </c>
      <c r="O12" s="191">
        <v>138.085150684932</v>
      </c>
      <c r="P12" s="191">
        <v>149.612328767123</v>
      </c>
      <c r="Q12" s="191">
        <v>158.830054794521</v>
      </c>
      <c r="R12" s="191">
        <v>167.788907103825</v>
      </c>
      <c r="S12" s="191">
        <v>175.779424657534</v>
      </c>
      <c r="T12" s="191">
        <v>193.331260273973</v>
      </c>
      <c r="U12" s="191">
        <v>195.158739726027</v>
      </c>
      <c r="V12" s="191">
        <v>194.505355191257</v>
      </c>
      <c r="W12" s="191">
        <v>197.608767123288</v>
      </c>
      <c r="X12" s="191">
        <v>193.933726027397</v>
      </c>
      <c r="Y12" s="191">
        <v>207.305269174015</v>
      </c>
      <c r="Z12" s="191">
        <v>206.859158261537</v>
      </c>
      <c r="AA12" s="191">
        <v>209.235293292676</v>
      </c>
      <c r="AB12" s="191">
        <v>217.127713349342</v>
      </c>
      <c r="AC12" s="191">
        <v>200.843134848142</v>
      </c>
      <c r="AD12" s="191">
        <v>203.937661467945</v>
      </c>
      <c r="AE12" s="191">
        <v>191.658287926301</v>
      </c>
      <c r="AF12" s="191">
        <v>158.985736774685</v>
      </c>
      <c r="AG12" s="191">
        <v>172.754390978346</v>
      </c>
      <c r="AH12" s="191">
        <v>163.758487918433</v>
      </c>
      <c r="AI12" s="191">
        <v>174.374232649365</v>
      </c>
      <c r="AJ12" s="191">
        <v>174.046817843521</v>
      </c>
      <c r="AK12" s="191">
        <v>165.120456294714</v>
      </c>
      <c r="AL12" s="191">
        <v>163.397597138049</v>
      </c>
      <c r="AM12" s="191">
        <v>172.306349665085</v>
      </c>
      <c r="AN12" s="191">
        <v>171.927237784634</v>
      </c>
      <c r="AO12" s="275">
        <v>186.109468585151</v>
      </c>
      <c r="AP12" s="276">
        <v>177.226656877991</v>
      </c>
      <c r="AQ12" s="277">
        <v>-0.0477289617486338</v>
      </c>
      <c r="AR12" s="277">
        <v>-0.00293358806008104</v>
      </c>
      <c r="AS12" s="277">
        <v>0.00234700559081067</v>
      </c>
    </row>
    <row r="13" spans="8:8" s="124" ht="10.2" customFormat="1">
      <c r="A13" s="274" t="s">
        <v>101</v>
      </c>
      <c r="B13" s="191">
        <v>153.257</v>
      </c>
      <c r="C13" s="191">
        <v>165.893</v>
      </c>
      <c r="D13" s="191">
        <v>163.297</v>
      </c>
      <c r="E13" s="191">
        <v>185.448</v>
      </c>
      <c r="F13" s="191">
        <v>188.015</v>
      </c>
      <c r="G13" s="191">
        <v>186.068</v>
      </c>
      <c r="H13" s="191">
        <v>201.985</v>
      </c>
      <c r="I13" s="191">
        <v>225.465</v>
      </c>
      <c r="J13" s="191">
        <v>220.175</v>
      </c>
      <c r="K13" s="191">
        <v>242.721</v>
      </c>
      <c r="L13" s="191">
        <v>231.91507</v>
      </c>
      <c r="M13" s="191">
        <v>244.63918</v>
      </c>
      <c r="N13" s="191">
        <v>226.77732</v>
      </c>
      <c r="O13" s="191">
        <v>241.44932</v>
      </c>
      <c r="P13" s="191">
        <v>242.13699</v>
      </c>
      <c r="Q13" s="191">
        <v>256.05753</v>
      </c>
      <c r="R13" s="191">
        <v>280.01831</v>
      </c>
      <c r="S13" s="191">
        <v>277.90032</v>
      </c>
      <c r="T13" s="191">
        <v>280.45113</v>
      </c>
      <c r="U13" s="191">
        <v>284.08561</v>
      </c>
      <c r="V13" s="191">
        <v>290.84836</v>
      </c>
      <c r="W13" s="191">
        <v>302.85885</v>
      </c>
      <c r="X13" s="191">
        <v>289.20442</v>
      </c>
      <c r="Y13" s="191">
        <v>302.63404</v>
      </c>
      <c r="Z13" s="191">
        <v>308.06878</v>
      </c>
      <c r="AA13" s="191">
        <v>299.21324</v>
      </c>
      <c r="AB13" s="191">
        <v>314.87144</v>
      </c>
      <c r="AC13" s="191">
        <v>313.11973</v>
      </c>
      <c r="AD13" s="191">
        <v>312.7505</v>
      </c>
      <c r="AE13" s="191">
        <v>301.81702</v>
      </c>
      <c r="AF13" s="191">
        <v>299.65247</v>
      </c>
      <c r="AG13" s="191">
        <v>305.99249</v>
      </c>
      <c r="AH13" s="191">
        <v>304.63186</v>
      </c>
      <c r="AI13" s="191">
        <v>283.72581</v>
      </c>
      <c r="AJ13" s="191">
        <v>246.64685</v>
      </c>
      <c r="AK13" s="191">
        <v>243.98274</v>
      </c>
      <c r="AL13" s="191">
        <v>339.06719</v>
      </c>
      <c r="AM13" s="191">
        <v>355.463558333333</v>
      </c>
      <c r="AN13" s="191">
        <v>382.863558333333</v>
      </c>
      <c r="AO13" s="275">
        <v>383.6635583</v>
      </c>
      <c r="AP13" s="276">
        <v>329.664</v>
      </c>
      <c r="AQ13" s="277">
        <v>-0.140747165405206</v>
      </c>
      <c r="AR13" s="277">
        <v>0.0242846923578022</v>
      </c>
      <c r="AS13" s="277">
        <v>0.00436572728233351</v>
      </c>
    </row>
    <row r="14" spans="8:8" s="124" ht="10.2" customFormat="1">
      <c r="A14" s="274" t="s">
        <v>404</v>
      </c>
      <c r="B14" s="191" t="s">
        <v>114</v>
      </c>
      <c r="C14" s="191" t="s">
        <v>114</v>
      </c>
      <c r="D14" s="191" t="s">
        <v>114</v>
      </c>
      <c r="E14" s="191" t="s">
        <v>114</v>
      </c>
      <c r="F14" s="191" t="s">
        <v>114</v>
      </c>
      <c r="G14" s="191" t="s">
        <v>114</v>
      </c>
      <c r="H14" s="191">
        <v>166.682191780822</v>
      </c>
      <c r="I14" s="191">
        <v>194.797260273973</v>
      </c>
      <c r="J14" s="191">
        <v>200.273224043716</v>
      </c>
      <c r="K14" s="191">
        <v>200.821917808219</v>
      </c>
      <c r="L14" s="191">
        <v>210.86301369863</v>
      </c>
      <c r="M14" s="191">
        <v>206.304356164384</v>
      </c>
      <c r="N14" s="191">
        <v>240.327868852459</v>
      </c>
      <c r="O14" s="191">
        <v>250.92698630137</v>
      </c>
      <c r="P14" s="191">
        <v>251.268383561644</v>
      </c>
      <c r="Q14" s="191">
        <v>252.031506849315</v>
      </c>
      <c r="R14" s="191">
        <v>252.24412568306</v>
      </c>
      <c r="S14" s="191">
        <v>236.528054794521</v>
      </c>
      <c r="T14" s="191">
        <v>249.822465753425</v>
      </c>
      <c r="U14" s="191">
        <v>219.15695890411</v>
      </c>
      <c r="V14" s="191">
        <v>222.163087431694</v>
      </c>
      <c r="W14" s="191">
        <v>243.155178082192</v>
      </c>
      <c r="X14" s="191">
        <v>196.845643835616</v>
      </c>
      <c r="Y14" s="191">
        <v>186.222164383562</v>
      </c>
      <c r="Z14" s="191">
        <v>203.878142076503</v>
      </c>
      <c r="AA14" s="191">
        <v>215.0</v>
      </c>
      <c r="AB14" s="191">
        <v>205.0</v>
      </c>
      <c r="AC14" s="191">
        <v>209.0</v>
      </c>
      <c r="AD14" s="191">
        <v>197.0</v>
      </c>
      <c r="AE14" s="191">
        <v>183.0</v>
      </c>
      <c r="AF14" s="191">
        <v>64.0</v>
      </c>
      <c r="AG14" s="191">
        <v>164.0</v>
      </c>
      <c r="AH14" s="191">
        <v>165.0</v>
      </c>
      <c r="AI14" s="191">
        <v>170.0</v>
      </c>
      <c r="AJ14" s="191">
        <v>189.0</v>
      </c>
      <c r="AK14" s="191">
        <v>178.0</v>
      </c>
      <c r="AL14" s="191">
        <v>156.0</v>
      </c>
      <c r="AM14" s="191">
        <v>84.0</v>
      </c>
      <c r="AN14" s="191">
        <v>28.52</v>
      </c>
      <c r="AO14" s="275">
        <v>4.25031362007168</v>
      </c>
      <c r="AP14" s="276">
        <v>0.0</v>
      </c>
      <c r="AQ14" s="277">
        <v>-1.0</v>
      </c>
      <c r="AR14" s="277">
        <v>-0.31356884164647</v>
      </c>
      <c r="AS14" s="277">
        <v>0.0</v>
      </c>
    </row>
    <row r="15" spans="8:8" s="124" ht="10.2" customFormat="1">
      <c r="A15" s="274" t="s">
        <v>102</v>
      </c>
      <c r="B15" s="191">
        <v>93.343</v>
      </c>
      <c r="C15" s="191">
        <v>89.408</v>
      </c>
      <c r="D15" s="191">
        <v>93.404</v>
      </c>
      <c r="E15" s="191">
        <v>75.498</v>
      </c>
      <c r="F15" s="191">
        <v>88.974</v>
      </c>
      <c r="G15" s="191">
        <v>86.236</v>
      </c>
      <c r="H15" s="191">
        <v>95.923</v>
      </c>
      <c r="I15" s="191">
        <v>85.888</v>
      </c>
      <c r="J15" s="191">
        <v>116.891</v>
      </c>
      <c r="K15" s="191">
        <v>106.373</v>
      </c>
      <c r="L15" s="191">
        <v>120.703</v>
      </c>
      <c r="M15" s="191">
        <v>124.923</v>
      </c>
      <c r="N15" s="191">
        <v>124.825</v>
      </c>
      <c r="O15" s="191">
        <v>124.255</v>
      </c>
      <c r="P15" s="191">
        <v>132.565</v>
      </c>
      <c r="Q15" s="191">
        <v>130.92</v>
      </c>
      <c r="R15" s="191">
        <v>155.247</v>
      </c>
      <c r="S15" s="191">
        <v>131.361</v>
      </c>
      <c r="T15" s="191">
        <v>143.328</v>
      </c>
      <c r="U15" s="191">
        <v>132.461</v>
      </c>
      <c r="V15" s="191">
        <v>160.782</v>
      </c>
      <c r="W15" s="191">
        <v>157.538</v>
      </c>
      <c r="X15" s="191">
        <v>152.858</v>
      </c>
      <c r="Y15" s="191">
        <v>142.341</v>
      </c>
      <c r="Z15" s="191">
        <v>156.831</v>
      </c>
      <c r="AA15" s="191">
        <v>150.706</v>
      </c>
      <c r="AB15" s="191">
        <v>151.621</v>
      </c>
      <c r="AC15" s="191">
        <v>150.340468493151</v>
      </c>
      <c r="AD15" s="191">
        <v>155.476852459016</v>
      </c>
      <c r="AE15" s="191">
        <v>155.697194520548</v>
      </c>
      <c r="AF15" s="191">
        <v>136.557610958904</v>
      </c>
      <c r="AG15" s="191">
        <v>156.054794520548</v>
      </c>
      <c r="AH15" s="191">
        <v>152.05737704918</v>
      </c>
      <c r="AI15" s="191">
        <v>140.684931506849</v>
      </c>
      <c r="AJ15" s="191">
        <v>125.243835616438</v>
      </c>
      <c r="AK15" s="191">
        <v>120.665753424658</v>
      </c>
      <c r="AL15" s="191">
        <v>150.172131147541</v>
      </c>
      <c r="AM15" s="191">
        <v>156.041095890411</v>
      </c>
      <c r="AN15" s="191">
        <v>159.254794520548</v>
      </c>
      <c r="AO15" s="275">
        <v>142.278054794521</v>
      </c>
      <c r="AP15" s="276">
        <v>116.475024590164</v>
      </c>
      <c r="AQ15" s="277">
        <v>-0.181356360554842</v>
      </c>
      <c r="AR15" s="277">
        <v>-0.00897248334823808</v>
      </c>
      <c r="AS15" s="277">
        <v>0.00154247413294671</v>
      </c>
    </row>
    <row r="16" spans="8:8" s="124" ht="10.2" customFormat="1">
      <c r="A16" s="274" t="s">
        <v>405</v>
      </c>
      <c r="B16" s="191">
        <v>564.289836065574</v>
      </c>
      <c r="C16" s="191">
        <v>522.13698630137</v>
      </c>
      <c r="D16" s="191">
        <v>471.931506849315</v>
      </c>
      <c r="E16" s="191">
        <v>479.964383561644</v>
      </c>
      <c r="F16" s="191">
        <v>400.546448087432</v>
      </c>
      <c r="G16" s="191">
        <v>172.706849315068</v>
      </c>
      <c r="H16" s="191" t="s">
        <v>114</v>
      </c>
      <c r="I16" s="191" t="s">
        <v>114</v>
      </c>
      <c r="J16" s="191" t="s">
        <v>114</v>
      </c>
      <c r="K16" s="191" t="s">
        <v>114</v>
      </c>
      <c r="L16" s="191" t="s">
        <v>114</v>
      </c>
      <c r="M16" s="191" t="s">
        <v>114</v>
      </c>
      <c r="N16" s="191" t="s">
        <v>114</v>
      </c>
      <c r="O16" s="191" t="s">
        <v>114</v>
      </c>
      <c r="P16" s="191" t="s">
        <v>114</v>
      </c>
      <c r="Q16" s="191" t="s">
        <v>114</v>
      </c>
      <c r="R16" s="191" t="s">
        <v>114</v>
      </c>
      <c r="S16" s="191" t="s">
        <v>114</v>
      </c>
      <c r="T16" s="191" t="s">
        <v>114</v>
      </c>
      <c r="U16" s="191" t="s">
        <v>114</v>
      </c>
      <c r="V16" s="191" t="s">
        <v>114</v>
      </c>
      <c r="W16" s="191" t="s">
        <v>114</v>
      </c>
      <c r="X16" s="191" t="s">
        <v>114</v>
      </c>
      <c r="Y16" s="191" t="s">
        <v>114</v>
      </c>
      <c r="Z16" s="191" t="s">
        <v>114</v>
      </c>
      <c r="AA16" s="191" t="s">
        <v>114</v>
      </c>
      <c r="AB16" s="191" t="s">
        <v>114</v>
      </c>
      <c r="AC16" s="191" t="s">
        <v>114</v>
      </c>
      <c r="AD16" s="191" t="s">
        <v>114</v>
      </c>
      <c r="AE16" s="191" t="s">
        <v>114</v>
      </c>
      <c r="AF16" s="191" t="s">
        <v>114</v>
      </c>
      <c r="AG16" s="191" t="s">
        <v>114</v>
      </c>
      <c r="AH16" s="191" t="s">
        <v>114</v>
      </c>
      <c r="AI16" s="191" t="s">
        <v>114</v>
      </c>
      <c r="AJ16" s="191" t="s">
        <v>114</v>
      </c>
      <c r="AK16" s="191" t="s">
        <v>114</v>
      </c>
      <c r="AL16" s="191" t="s">
        <v>114</v>
      </c>
      <c r="AM16" s="191" t="s">
        <v>114</v>
      </c>
      <c r="AN16" s="191" t="s">
        <v>114</v>
      </c>
      <c r="AO16" s="275" t="s">
        <v>114</v>
      </c>
      <c r="AP16" s="276" t="s">
        <v>114</v>
      </c>
      <c r="AQ16" s="277" t="s">
        <v>114</v>
      </c>
      <c r="AR16" s="277" t="s">
        <v>114</v>
      </c>
      <c r="AS16" s="277" t="s">
        <v>114</v>
      </c>
    </row>
    <row r="17" spans="8:8" s="124" ht="10.2" customFormat="1">
      <c r="A17" s="274" t="s">
        <v>103</v>
      </c>
      <c r="B17" s="191">
        <v>145.338278688525</v>
      </c>
      <c r="C17" s="191">
        <v>153.307452054795</v>
      </c>
      <c r="D17" s="191">
        <v>155.898054794521</v>
      </c>
      <c r="E17" s="191">
        <v>152.182849315068</v>
      </c>
      <c r="F17" s="191">
        <v>173.35650273224</v>
      </c>
      <c r="G17" s="191">
        <v>174.253178082192</v>
      </c>
      <c r="H17" s="191">
        <v>171.963808219178</v>
      </c>
      <c r="I17" s="191">
        <v>171.963808219178</v>
      </c>
      <c r="J17" s="191">
        <v>163.803469945355</v>
      </c>
      <c r="K17" s="191">
        <v>149.692657534247</v>
      </c>
      <c r="L17" s="191">
        <v>146.579917808219</v>
      </c>
      <c r="M17" s="191">
        <v>149.793068493151</v>
      </c>
      <c r="N17" s="191">
        <v>152.267732240437</v>
      </c>
      <c r="O17" s="191">
        <v>153.809506849315</v>
      </c>
      <c r="P17" s="191">
        <v>151.700876712329</v>
      </c>
      <c r="Q17" s="191">
        <v>146.84098630137</v>
      </c>
      <c r="R17" s="191">
        <v>147.180792349727</v>
      </c>
      <c r="S17" s="191">
        <v>163.308383561644</v>
      </c>
      <c r="T17" s="191">
        <v>169.272794520548</v>
      </c>
      <c r="U17" s="191">
        <v>142.864712328767</v>
      </c>
      <c r="V17" s="191">
        <v>141.933633879781</v>
      </c>
      <c r="W17" s="191">
        <v>160.628219178082</v>
      </c>
      <c r="X17" s="191">
        <v>148.706301369863</v>
      </c>
      <c r="Y17" s="191">
        <v>142.757534246575</v>
      </c>
      <c r="Z17" s="191">
        <v>149.494262295082</v>
      </c>
      <c r="AA17" s="191">
        <v>177.492328767123</v>
      </c>
      <c r="AB17" s="191">
        <v>169.639726027397</v>
      </c>
      <c r="AC17" s="191">
        <v>176.484931506849</v>
      </c>
      <c r="AD17" s="191">
        <v>173.91693989071</v>
      </c>
      <c r="AE17" s="191">
        <v>198.603835616438</v>
      </c>
      <c r="AF17" s="191">
        <v>200.769589041096</v>
      </c>
      <c r="AG17" s="191">
        <v>192.876712328767</v>
      </c>
      <c r="AH17" s="191">
        <v>190.423770491803</v>
      </c>
      <c r="AI17" s="191">
        <v>186.041369863014</v>
      </c>
      <c r="AJ17" s="191">
        <v>187.677734303325</v>
      </c>
      <c r="AK17" s="191">
        <v>187.965839279982</v>
      </c>
      <c r="AL17" s="191">
        <v>194.009504083008</v>
      </c>
      <c r="AM17" s="191">
        <v>213.193417533166</v>
      </c>
      <c r="AN17" s="191">
        <v>208.893316722882</v>
      </c>
      <c r="AO17" s="275">
        <v>192.3</v>
      </c>
      <c r="AP17" s="276">
        <v>105.351633831621</v>
      </c>
      <c r="AQ17" s="277">
        <v>-0.452149590059173</v>
      </c>
      <c r="AR17" s="277">
        <v>-0.0032203447410889</v>
      </c>
      <c r="AS17" s="277">
        <v>0.00139516751012279</v>
      </c>
    </row>
    <row r="18" spans="8:8" s="124" ht="10.2" customFormat="1">
      <c r="A18" s="274" t="s">
        <v>104</v>
      </c>
      <c r="B18" s="191">
        <v>231.235464480874</v>
      </c>
      <c r="C18" s="191">
        <v>173.73104109589</v>
      </c>
      <c r="D18" s="191">
        <v>162.96698630137</v>
      </c>
      <c r="E18" s="191">
        <v>81.0115616438356</v>
      </c>
      <c r="F18" s="191">
        <v>79.4083333333333</v>
      </c>
      <c r="G18" s="191">
        <v>83.8632328767123</v>
      </c>
      <c r="H18" s="191">
        <v>84.7870136986301</v>
      </c>
      <c r="I18" s="191">
        <v>88.8034520547945</v>
      </c>
      <c r="J18" s="191">
        <v>88.28043715847</v>
      </c>
      <c r="K18" s="191">
        <v>80.0476164383562</v>
      </c>
      <c r="L18" s="191">
        <v>95.2699178082192</v>
      </c>
      <c r="M18" s="191">
        <v>110.873780821918</v>
      </c>
      <c r="N18" s="191">
        <v>118.902213114754</v>
      </c>
      <c r="O18" s="191">
        <v>109.849589041096</v>
      </c>
      <c r="P18" s="191">
        <v>108.684821917808</v>
      </c>
      <c r="Q18" s="191">
        <v>105.029863013699</v>
      </c>
      <c r="R18" s="191">
        <v>113.615</v>
      </c>
      <c r="S18" s="191">
        <v>102.539671232877</v>
      </c>
      <c r="T18" s="191">
        <v>143.949150684932</v>
      </c>
      <c r="U18" s="191">
        <v>154.432054794521</v>
      </c>
      <c r="V18" s="191">
        <v>161.090087431694</v>
      </c>
      <c r="W18" s="191">
        <v>153.3632</v>
      </c>
      <c r="X18" s="191">
        <v>150.490065753425</v>
      </c>
      <c r="Y18" s="191">
        <v>148.181306849315</v>
      </c>
      <c r="Z18" s="191">
        <v>130.704234972678</v>
      </c>
      <c r="AA18" s="191">
        <v>164.624147945205</v>
      </c>
      <c r="AB18" s="191">
        <v>152.333509589041</v>
      </c>
      <c r="AC18" s="191">
        <v>153.785810958904</v>
      </c>
      <c r="AD18" s="191">
        <v>149.938133879781</v>
      </c>
      <c r="AE18" s="191">
        <v>151.824712328767</v>
      </c>
      <c r="AF18" s="191">
        <v>126.483676712329</v>
      </c>
      <c r="AG18" s="191">
        <v>137.253663013699</v>
      </c>
      <c r="AH18" s="191">
        <v>106.7225</v>
      </c>
      <c r="AI18" s="191">
        <v>131.99324109589</v>
      </c>
      <c r="AJ18" s="191">
        <v>104.689449315069</v>
      </c>
      <c r="AK18" s="191">
        <v>125.385084931507</v>
      </c>
      <c r="AL18" s="191">
        <v>148.241855191257</v>
      </c>
      <c r="AM18" s="191">
        <v>130.73975890411</v>
      </c>
      <c r="AN18" s="191">
        <v>98.7216383561644</v>
      </c>
      <c r="AO18" s="275">
        <v>0.0</v>
      </c>
      <c r="AP18" s="276">
        <v>0.0</v>
      </c>
      <c r="AQ18" s="277" t="s">
        <v>114</v>
      </c>
      <c r="AR18" s="277">
        <v>-1.0</v>
      </c>
      <c r="AS18" s="277">
        <v>0.0</v>
      </c>
    </row>
    <row r="19" spans="8:8" s="124" ht="10.2" customFormat="1">
      <c r="A19" s="274" t="s">
        <v>105</v>
      </c>
      <c r="B19" s="191">
        <v>925.294</v>
      </c>
      <c r="C19" s="191">
        <v>860.681</v>
      </c>
      <c r="D19" s="191">
        <v>872.664</v>
      </c>
      <c r="E19" s="191">
        <v>898.032</v>
      </c>
      <c r="F19" s="191">
        <v>900.356</v>
      </c>
      <c r="G19" s="191">
        <v>942.357</v>
      </c>
      <c r="H19" s="191">
        <v>931.086</v>
      </c>
      <c r="I19" s="191">
        <v>924.514</v>
      </c>
      <c r="J19" s="191">
        <v>1050.713</v>
      </c>
      <c r="K19" s="191">
        <v>1017.808</v>
      </c>
      <c r="L19" s="191">
        <v>1069.817</v>
      </c>
      <c r="M19" s="191">
        <v>1126.61</v>
      </c>
      <c r="N19" s="191">
        <v>1101.3</v>
      </c>
      <c r="O19" s="191">
        <v>949.9</v>
      </c>
      <c r="P19" s="191">
        <v>937.7</v>
      </c>
      <c r="Q19" s="191">
        <v>1005.0</v>
      </c>
      <c r="R19" s="191">
        <v>1018.9</v>
      </c>
      <c r="S19" s="191">
        <v>1054.04</v>
      </c>
      <c r="T19" s="191">
        <v>1056.1</v>
      </c>
      <c r="U19" s="191">
        <v>1048.64</v>
      </c>
      <c r="V19" s="191">
        <v>1079.41</v>
      </c>
      <c r="W19" s="191">
        <v>1060.03</v>
      </c>
      <c r="X19" s="191">
        <v>931.07</v>
      </c>
      <c r="Y19" s="191">
        <v>856.12</v>
      </c>
      <c r="Z19" s="191">
        <v>1012.35</v>
      </c>
      <c r="AA19" s="191">
        <v>1013.31</v>
      </c>
      <c r="AB19" s="191">
        <v>1022.07</v>
      </c>
      <c r="AC19" s="191">
        <v>1004.0</v>
      </c>
      <c r="AD19" s="191">
        <v>1010.0</v>
      </c>
      <c r="AE19" s="191">
        <v>961.0</v>
      </c>
      <c r="AF19" s="191">
        <v>969.0</v>
      </c>
      <c r="AG19" s="191">
        <v>991.0</v>
      </c>
      <c r="AH19" s="191">
        <v>936.0</v>
      </c>
      <c r="AI19" s="191">
        <v>952.0</v>
      </c>
      <c r="AJ19" s="191">
        <v>920.0</v>
      </c>
      <c r="AK19" s="191">
        <v>863.0</v>
      </c>
      <c r="AL19" s="191">
        <v>654.0</v>
      </c>
      <c r="AM19" s="191">
        <v>544.0</v>
      </c>
      <c r="AN19" s="191">
        <v>306.24594701463</v>
      </c>
      <c r="AO19" s="275">
        <v>135.493989258237</v>
      </c>
      <c r="AP19" s="276">
        <v>123.368068040574</v>
      </c>
      <c r="AQ19" s="277">
        <v>-0.0894941634241245</v>
      </c>
      <c r="AR19" s="277">
        <v>-0.177909434456863</v>
      </c>
      <c r="AS19" s="277">
        <v>0.00163375843408292</v>
      </c>
    </row>
    <row r="20" spans="8:8" s="124" ht="10.2" customFormat="1">
      <c r="A20" s="274" t="s">
        <v>215</v>
      </c>
      <c r="B20" s="191">
        <v>1301.5473718559</v>
      </c>
      <c r="C20" s="191">
        <v>1111.47781947458</v>
      </c>
      <c r="D20" s="191">
        <v>1024.94069731755</v>
      </c>
      <c r="E20" s="191">
        <v>939.012384794939</v>
      </c>
      <c r="F20" s="191">
        <v>943.772384344717</v>
      </c>
      <c r="G20" s="191">
        <v>761.334949756972</v>
      </c>
      <c r="H20" s="191">
        <v>698.228769208923</v>
      </c>
      <c r="I20" s="191">
        <v>811.814607784006</v>
      </c>
      <c r="J20" s="191">
        <v>714.776729535115</v>
      </c>
      <c r="K20" s="191">
        <v>817.959847944148</v>
      </c>
      <c r="L20" s="191">
        <v>857.534048670463</v>
      </c>
      <c r="M20" s="191">
        <v>855.47122818515</v>
      </c>
      <c r="N20" s="191">
        <v>827.89359651993</v>
      </c>
      <c r="O20" s="191">
        <v>827.957029562119</v>
      </c>
      <c r="P20" s="191">
        <v>888.581456077017</v>
      </c>
      <c r="Q20" s="191">
        <v>854.093802966287</v>
      </c>
      <c r="R20" s="191">
        <v>935.949675753363</v>
      </c>
      <c r="S20" s="191">
        <v>900.993772688329</v>
      </c>
      <c r="T20" s="191">
        <v>884.668123992383</v>
      </c>
      <c r="U20" s="191">
        <v>925.312023849616</v>
      </c>
      <c r="V20" s="191">
        <v>1019.13934180144</v>
      </c>
      <c r="W20" s="191">
        <v>904.723360943069</v>
      </c>
      <c r="X20" s="191">
        <v>817.561076835086</v>
      </c>
      <c r="Y20" s="191">
        <v>928.017722565187</v>
      </c>
      <c r="Z20" s="191">
        <v>1020.05279178324</v>
      </c>
      <c r="AA20" s="191">
        <v>998.235588898996</v>
      </c>
      <c r="AB20" s="191">
        <v>949.91906438811</v>
      </c>
      <c r="AC20" s="191">
        <v>962.61554222817</v>
      </c>
      <c r="AD20" s="191">
        <v>957.366050192884</v>
      </c>
      <c r="AE20" s="191">
        <v>796.244074968651</v>
      </c>
      <c r="AF20" s="191">
        <v>700.454794388087</v>
      </c>
      <c r="AG20" s="191">
        <v>704.41192984657</v>
      </c>
      <c r="AH20" s="191">
        <v>325.920001486331</v>
      </c>
      <c r="AI20" s="191">
        <v>286.05608595899</v>
      </c>
      <c r="AJ20" s="191">
        <v>277.265426678913</v>
      </c>
      <c r="AK20" s="191">
        <v>275.319937838541</v>
      </c>
      <c r="AL20" s="191">
        <v>230.995022719904</v>
      </c>
      <c r="AM20" s="191">
        <v>200.705451428182</v>
      </c>
      <c r="AN20" s="191">
        <v>249.013418009172</v>
      </c>
      <c r="AO20" s="275">
        <v>241.446790229012</v>
      </c>
      <c r="AP20" s="276">
        <v>249.725079018314</v>
      </c>
      <c r="AQ20" s="277">
        <v>0.0342861828125793</v>
      </c>
      <c r="AR20" s="277">
        <v>-0.112481279841543</v>
      </c>
      <c r="AS20" s="277">
        <v>0.00330709932098484</v>
      </c>
    </row>
    <row r="21" spans="8:8" s="124" ht="10.2" customFormat="1">
      <c r="A21" s="278" t="s">
        <v>109</v>
      </c>
      <c r="B21" s="194">
        <v>5077.26917568938</v>
      </c>
      <c r="C21" s="194">
        <v>4702.38417091251</v>
      </c>
      <c r="D21" s="194">
        <v>4516.35572877125</v>
      </c>
      <c r="E21" s="194">
        <v>4344.14306428647</v>
      </c>
      <c r="F21" s="194">
        <v>4357.18082164919</v>
      </c>
      <c r="G21" s="194">
        <v>3986.17467837847</v>
      </c>
      <c r="H21" s="194">
        <v>3983.70765014387</v>
      </c>
      <c r="I21" s="194">
        <v>4160.20029390653</v>
      </c>
      <c r="J21" s="194">
        <v>4236.84720736568</v>
      </c>
      <c r="K21" s="194">
        <v>4335.36159437921</v>
      </c>
      <c r="L21" s="194">
        <v>4452.687863971</v>
      </c>
      <c r="M21" s="194">
        <v>4507.1251077954</v>
      </c>
      <c r="N21" s="194">
        <v>4553.65676788833</v>
      </c>
      <c r="O21" s="194">
        <v>4444.48036240951</v>
      </c>
      <c r="P21" s="194">
        <v>4600.17420631764</v>
      </c>
      <c r="Q21" s="194">
        <v>4591.89646837705</v>
      </c>
      <c r="R21" s="194">
        <v>4863.72479883305</v>
      </c>
      <c r="S21" s="194">
        <v>4967.51556046776</v>
      </c>
      <c r="T21" s="194">
        <v>5183.68825922991</v>
      </c>
      <c r="U21" s="194">
        <v>5235.74147151602</v>
      </c>
      <c r="V21" s="194">
        <v>5380.15893056992</v>
      </c>
      <c r="W21" s="194">
        <v>5348.72223030135</v>
      </c>
      <c r="X21" s="194">
        <v>4995.21709182858</v>
      </c>
      <c r="Y21" s="194">
        <v>5040.99653455691</v>
      </c>
      <c r="Z21" s="194">
        <v>5426.44444154228</v>
      </c>
      <c r="AA21" s="194">
        <v>5468.92168978774</v>
      </c>
      <c r="AB21" s="194">
        <v>5458.04550549404</v>
      </c>
      <c r="AC21" s="194">
        <v>5512.05235674212</v>
      </c>
      <c r="AD21" s="194">
        <v>5498.42439266226</v>
      </c>
      <c r="AE21" s="194">
        <v>5252.99949388114</v>
      </c>
      <c r="AF21" s="194">
        <v>4974.07066565589</v>
      </c>
      <c r="AG21" s="194">
        <v>5153.33485411852</v>
      </c>
      <c r="AH21" s="194">
        <v>4763.54000933284</v>
      </c>
      <c r="AI21" s="194">
        <v>4887.41459124968</v>
      </c>
      <c r="AJ21" s="194">
        <v>4836.30949218517</v>
      </c>
      <c r="AK21" s="194">
        <v>4666.975935376</v>
      </c>
      <c r="AL21" s="194">
        <v>4358.90663828731</v>
      </c>
      <c r="AM21" s="194">
        <v>4097.15185935681</v>
      </c>
      <c r="AN21" s="194">
        <v>3808.37455548902</v>
      </c>
      <c r="AO21" s="279">
        <v>3512.49852779999</v>
      </c>
      <c r="AP21" s="279">
        <v>3287.5276053245</v>
      </c>
      <c r="AQ21" s="280">
        <v>-0.064048688047822</v>
      </c>
      <c r="AR21" s="280">
        <v>-0.0394480031122898</v>
      </c>
      <c r="AS21" s="280">
        <v>0.0435365977419121</v>
      </c>
    </row>
    <row r="22" spans="8:8" s="124" ht="10.2" customFormat="1">
      <c r="A22" s="274"/>
      <c r="B22" s="191"/>
      <c r="C22" s="191"/>
      <c r="D22" s="191"/>
      <c r="E22" s="191"/>
      <c r="F22" s="191"/>
      <c r="G22" s="191"/>
      <c r="H22" s="191"/>
      <c r="I22" s="191"/>
      <c r="J22" s="191"/>
      <c r="K22" s="191"/>
      <c r="L22" s="191"/>
      <c r="M22" s="191"/>
      <c r="N22" s="191"/>
      <c r="O22" s="191"/>
      <c r="P22" s="191"/>
      <c r="Q22" s="191"/>
      <c r="R22" s="191"/>
      <c r="S22" s="191"/>
      <c r="T22" s="191"/>
      <c r="U22" s="191"/>
      <c r="V22" s="191"/>
      <c r="W22" s="191"/>
      <c r="X22" s="191"/>
      <c r="Y22" s="191"/>
      <c r="Z22" s="191"/>
      <c r="AA22" s="191"/>
      <c r="AB22" s="191"/>
      <c r="AC22" s="191"/>
      <c r="AD22" s="191"/>
      <c r="AE22" s="191"/>
      <c r="AF22" s="191"/>
      <c r="AG22" s="191"/>
      <c r="AH22" s="191"/>
      <c r="AI22" s="191"/>
      <c r="AJ22" s="191"/>
      <c r="AK22" s="191"/>
      <c r="AL22" s="191"/>
      <c r="AM22" s="191"/>
      <c r="AN22" s="191"/>
      <c r="AO22" s="275"/>
      <c r="AP22" s="276"/>
      <c r="AQ22" s="277"/>
      <c r="AR22" s="277"/>
      <c r="AS22" s="277"/>
    </row>
    <row r="23" spans="8:8" s="124" ht="10.2" customFormat="1">
      <c r="A23" s="274" t="s">
        <v>110</v>
      </c>
      <c r="B23" s="191">
        <v>194.99640510929</v>
      </c>
      <c r="C23" s="191">
        <v>177.758123013699</v>
      </c>
      <c r="D23" s="191">
        <v>151.531784657534</v>
      </c>
      <c r="E23" s="191">
        <v>134.220031643836</v>
      </c>
      <c r="F23" s="191">
        <v>141.816854562842</v>
      </c>
      <c r="G23" s="191">
        <v>148.232421123288</v>
      </c>
      <c r="H23" s="191">
        <v>146.504067369863</v>
      </c>
      <c r="I23" s="191">
        <v>146.711134849315</v>
      </c>
      <c r="J23" s="191">
        <v>136.398863032787</v>
      </c>
      <c r="K23" s="191">
        <v>142.30721060274</v>
      </c>
      <c r="L23" s="191">
        <v>160.519710164384</v>
      </c>
      <c r="M23" s="191">
        <v>166.955952219178</v>
      </c>
      <c r="N23" s="191">
        <v>175.688143688525</v>
      </c>
      <c r="O23" s="191">
        <v>171.950333068493</v>
      </c>
      <c r="P23" s="191">
        <v>179.628357452055</v>
      </c>
      <c r="Q23" s="191">
        <v>173.953832931507</v>
      </c>
      <c r="R23" s="191">
        <v>176.374740382514</v>
      </c>
      <c r="S23" s="191">
        <v>189.167639534247</v>
      </c>
      <c r="T23" s="191">
        <v>189.083515232877</v>
      </c>
      <c r="U23" s="191">
        <v>174.839698575342</v>
      </c>
      <c r="V23" s="191">
        <v>167.160950409836</v>
      </c>
      <c r="W23" s="191">
        <v>177.795295150685</v>
      </c>
      <c r="X23" s="191">
        <v>180.729484109589</v>
      </c>
      <c r="Y23" s="191">
        <v>178.958917589041</v>
      </c>
      <c r="Z23" s="191">
        <v>170.875938606557</v>
      </c>
      <c r="AA23" s="191">
        <v>177.142403013699</v>
      </c>
      <c r="AB23" s="191">
        <v>171.900147671233</v>
      </c>
      <c r="AC23" s="191">
        <v>174.309247561644</v>
      </c>
      <c r="AD23" s="191">
        <v>176.040324153005</v>
      </c>
      <c r="AE23" s="191">
        <v>169.008573123288</v>
      </c>
      <c r="AF23" s="191">
        <v>157.703022109589</v>
      </c>
      <c r="AG23" s="191">
        <v>167.967552465753</v>
      </c>
      <c r="AH23" s="191">
        <v>169.669352513661</v>
      </c>
      <c r="AI23" s="191">
        <v>174.012472931507</v>
      </c>
      <c r="AJ23" s="191">
        <v>172.898272767123</v>
      </c>
      <c r="AK23" s="191">
        <v>178.837500657534</v>
      </c>
      <c r="AL23" s="191">
        <v>164.490602109589</v>
      </c>
      <c r="AM23" s="191">
        <v>161.94919768033</v>
      </c>
      <c r="AN23" s="191">
        <v>180.137181827911</v>
      </c>
      <c r="AO23" s="275">
        <v>183.238573232877</v>
      </c>
      <c r="AP23" s="276">
        <v>161.071509721246</v>
      </c>
      <c r="AQ23" s="277">
        <v>-0.120973783633748</v>
      </c>
      <c r="AR23" s="277">
        <v>0.00811671743106968</v>
      </c>
      <c r="AS23" s="277">
        <v>0.00213306361749142</v>
      </c>
    </row>
    <row r="24" spans="8:8" s="124" ht="10.2" customFormat="1">
      <c r="A24" s="274" t="s">
        <v>111</v>
      </c>
      <c r="B24" s="191">
        <v>671.0</v>
      </c>
      <c r="C24" s="191">
        <v>588.0</v>
      </c>
      <c r="D24" s="191">
        <v>500.0</v>
      </c>
      <c r="E24" s="191">
        <v>464.0</v>
      </c>
      <c r="F24" s="191">
        <v>464.0</v>
      </c>
      <c r="G24" s="191">
        <v>409.0</v>
      </c>
      <c r="H24" s="191">
        <v>533.0</v>
      </c>
      <c r="I24" s="191">
        <v>553.0</v>
      </c>
      <c r="J24" s="191">
        <v>591.0</v>
      </c>
      <c r="K24" s="191">
        <v>607.0</v>
      </c>
      <c r="L24" s="191">
        <v>506.874520547945</v>
      </c>
      <c r="M24" s="191">
        <v>575.495369863014</v>
      </c>
      <c r="N24" s="191">
        <v>578.369043715847</v>
      </c>
      <c r="O24" s="191">
        <v>557.762794520548</v>
      </c>
      <c r="P24" s="191">
        <v>566.337890410959</v>
      </c>
      <c r="Q24" s="191">
        <v>529.647726027397</v>
      </c>
      <c r="R24" s="191">
        <v>633.544316939891</v>
      </c>
      <c r="S24" s="191">
        <v>657.209808219178</v>
      </c>
      <c r="T24" s="191">
        <v>695.968438356164</v>
      </c>
      <c r="U24" s="191">
        <v>645.602301369863</v>
      </c>
      <c r="V24" s="191">
        <v>679.747349726776</v>
      </c>
      <c r="W24" s="191">
        <v>643.734657534247</v>
      </c>
      <c r="X24" s="191">
        <v>673.496465753425</v>
      </c>
      <c r="Y24" s="191">
        <v>727.738465753425</v>
      </c>
      <c r="Z24" s="191">
        <v>688.979945355191</v>
      </c>
      <c r="AA24" s="191">
        <v>644.035890410959</v>
      </c>
      <c r="AB24" s="191">
        <v>631.484520547945</v>
      </c>
      <c r="AC24" s="191">
        <v>661.969287671233</v>
      </c>
      <c r="AD24" s="191">
        <v>675.421448087432</v>
      </c>
      <c r="AE24" s="191">
        <v>629.054575342466</v>
      </c>
      <c r="AF24" s="191">
        <v>668.395589041096</v>
      </c>
      <c r="AG24" s="191">
        <v>597.987424657534</v>
      </c>
      <c r="AH24" s="191">
        <v>633.904808743169</v>
      </c>
      <c r="AI24" s="191">
        <v>554.951287671233</v>
      </c>
      <c r="AJ24" s="191">
        <v>645.100246575342</v>
      </c>
      <c r="AK24" s="191">
        <v>643.654328767123</v>
      </c>
      <c r="AL24" s="191">
        <v>640.433715846994</v>
      </c>
      <c r="AM24" s="191">
        <v>684.591876712329</v>
      </c>
      <c r="AN24" s="191">
        <v>663.236505351028</v>
      </c>
      <c r="AO24" s="275">
        <v>693.32361369863</v>
      </c>
      <c r="AP24" s="276">
        <v>544.489802041018</v>
      </c>
      <c r="AQ24" s="277">
        <v>-0.214667160784612</v>
      </c>
      <c r="AR24" s="277">
        <v>0.00977535437586141</v>
      </c>
      <c r="AS24" s="277">
        <v>0.00721065686190438</v>
      </c>
    </row>
    <row r="25" spans="8:8" s="124" ht="10.2" customFormat="1">
      <c r="A25" s="274" t="s">
        <v>112</v>
      </c>
      <c r="B25" s="191">
        <v>238.32513661</v>
      </c>
      <c r="C25" s="191">
        <v>244.19945205</v>
      </c>
      <c r="D25" s="191">
        <v>249.42082192</v>
      </c>
      <c r="E25" s="191">
        <v>254.64219178</v>
      </c>
      <c r="F25" s="191">
        <v>259.15355191</v>
      </c>
      <c r="G25" s="191">
        <v>256.047945205479</v>
      </c>
      <c r="H25" s="191">
        <v>256.047945205479</v>
      </c>
      <c r="I25" s="191">
        <v>246.810136220226</v>
      </c>
      <c r="J25" s="191">
        <v>263.239126752635</v>
      </c>
      <c r="K25" s="191">
        <v>263.960329839629</v>
      </c>
      <c r="L25" s="191">
        <v>166.561698630137</v>
      </c>
      <c r="M25" s="191">
        <v>90.4501917808219</v>
      </c>
      <c r="N25" s="191">
        <v>50.448825136612</v>
      </c>
      <c r="O25" s="191">
        <v>114.368082191781</v>
      </c>
      <c r="P25" s="191">
        <v>139.75197260274</v>
      </c>
      <c r="Q25" s="191">
        <v>160.496876712329</v>
      </c>
      <c r="R25" s="191">
        <v>139.27</v>
      </c>
      <c r="S25" s="191">
        <v>119.770191780822</v>
      </c>
      <c r="T25" s="191">
        <v>111.556575342466</v>
      </c>
      <c r="U25" s="191">
        <v>113.484465753425</v>
      </c>
      <c r="V25" s="191">
        <v>106.425191256831</v>
      </c>
      <c r="W25" s="191">
        <v>107.459808219178</v>
      </c>
      <c r="X25" s="191">
        <v>104.849123287671</v>
      </c>
      <c r="Y25" s="191">
        <v>101.154</v>
      </c>
      <c r="Z25" s="191">
        <v>105.804344262295</v>
      </c>
      <c r="AA25" s="191">
        <v>124.188273972603</v>
      </c>
      <c r="AB25" s="191">
        <v>142.784383561644</v>
      </c>
      <c r="AC25" s="191">
        <v>142.503232876712</v>
      </c>
      <c r="AD25" s="191">
        <v>143.115245901639</v>
      </c>
      <c r="AE25" s="191">
        <v>125.453452054795</v>
      </c>
      <c r="AF25" s="191">
        <v>109.95</v>
      </c>
      <c r="AG25" s="191">
        <v>102.077780821918</v>
      </c>
      <c r="AH25" s="191">
        <v>118.041038251366</v>
      </c>
      <c r="AI25" s="191">
        <v>112.902082191781</v>
      </c>
      <c r="AJ25" s="191">
        <v>103.503616438356</v>
      </c>
      <c r="AK25" s="191">
        <v>121.236191780822</v>
      </c>
      <c r="AL25" s="191">
        <v>125.330983606557</v>
      </c>
      <c r="AM25" s="191">
        <v>136.245639568172</v>
      </c>
      <c r="AN25" s="191">
        <v>118.078551490261</v>
      </c>
      <c r="AO25" s="275">
        <v>137.456477671233</v>
      </c>
      <c r="AP25" s="276">
        <v>98.3651772221157</v>
      </c>
      <c r="AQ25" s="277">
        <v>-0.284390383861104</v>
      </c>
      <c r="AR25" s="277">
        <v>0.00917912726700409</v>
      </c>
      <c r="AS25" s="277">
        <v>0.00130264614222409</v>
      </c>
    </row>
    <row r="26" spans="8:8" s="124" ht="10.2" customFormat="1">
      <c r="A26" s="274" t="s">
        <v>116</v>
      </c>
      <c r="B26" s="191">
        <v>194.0</v>
      </c>
      <c r="C26" s="191">
        <v>200.0</v>
      </c>
      <c r="D26" s="191">
        <v>186.0</v>
      </c>
      <c r="E26" s="191">
        <v>185.0</v>
      </c>
      <c r="F26" s="191">
        <v>183.0</v>
      </c>
      <c r="G26" s="191">
        <v>185.0</v>
      </c>
      <c r="H26" s="191">
        <v>188.0</v>
      </c>
      <c r="I26" s="191">
        <v>190.0</v>
      </c>
      <c r="J26" s="191">
        <v>188.0</v>
      </c>
      <c r="K26" s="191">
        <v>186.0</v>
      </c>
      <c r="L26" s="191">
        <v>160.0</v>
      </c>
      <c r="M26" s="191">
        <v>137.0</v>
      </c>
      <c r="N26" s="191">
        <v>143.0</v>
      </c>
      <c r="O26" s="191">
        <v>132.0</v>
      </c>
      <c r="P26" s="191">
        <v>140.0</v>
      </c>
      <c r="Q26" s="191">
        <v>146.0</v>
      </c>
      <c r="R26" s="191">
        <v>157.0</v>
      </c>
      <c r="S26" s="191">
        <v>151.0</v>
      </c>
      <c r="T26" s="191">
        <v>144.0</v>
      </c>
      <c r="U26" s="191">
        <v>127.0</v>
      </c>
      <c r="V26" s="191">
        <v>123.0</v>
      </c>
      <c r="W26" s="191">
        <v>127.0</v>
      </c>
      <c r="X26" s="191">
        <v>127.0</v>
      </c>
      <c r="Y26" s="191">
        <v>132.0</v>
      </c>
      <c r="Z26" s="191">
        <v>134.263169398907</v>
      </c>
      <c r="AA26" s="191">
        <v>155.114849315068</v>
      </c>
      <c r="AB26" s="191">
        <v>157.946438356164</v>
      </c>
      <c r="AC26" s="191">
        <v>148.507808219178</v>
      </c>
      <c r="AD26" s="191">
        <v>165.205382513661</v>
      </c>
      <c r="AE26" s="191">
        <v>148.126246575342</v>
      </c>
      <c r="AF26" s="191">
        <v>158.669397260274</v>
      </c>
      <c r="AG26" s="191">
        <v>142.543397260274</v>
      </c>
      <c r="AH26" s="191">
        <v>145.138005464481</v>
      </c>
      <c r="AI26" s="191">
        <v>133.827726027397</v>
      </c>
      <c r="AJ26" s="191">
        <v>150.536109589041</v>
      </c>
      <c r="AK26" s="191">
        <v>145.053671232877</v>
      </c>
      <c r="AL26" s="191">
        <v>108.588142076503</v>
      </c>
      <c r="AM26" s="191">
        <v>158.187424657534</v>
      </c>
      <c r="AN26" s="191">
        <v>151.078328767123</v>
      </c>
      <c r="AO26" s="275">
        <v>157.58495890411</v>
      </c>
      <c r="AP26" s="276">
        <v>121.525792349727</v>
      </c>
      <c r="AQ26" s="277">
        <v>-0.228823656808038</v>
      </c>
      <c r="AR26" s="277">
        <v>0.00620917820989009</v>
      </c>
      <c r="AS26" s="277">
        <v>0.00160936125014681</v>
      </c>
    </row>
    <row r="27" spans="8:8" s="124" ht="10.2" customFormat="1">
      <c r="A27" s="274" t="s">
        <v>117</v>
      </c>
      <c r="B27" s="191">
        <v>129.0</v>
      </c>
      <c r="C27" s="191">
        <v>109.0</v>
      </c>
      <c r="D27" s="191">
        <v>120.0</v>
      </c>
      <c r="E27" s="191">
        <v>140.0</v>
      </c>
      <c r="F27" s="191">
        <v>149.0</v>
      </c>
      <c r="G27" s="191">
        <v>141.0</v>
      </c>
      <c r="H27" s="191">
        <v>159.0</v>
      </c>
      <c r="I27" s="191">
        <v>157.0</v>
      </c>
      <c r="J27" s="191">
        <v>163.0</v>
      </c>
      <c r="K27" s="191">
        <v>168.0</v>
      </c>
      <c r="L27" s="191">
        <v>146.198356164384</v>
      </c>
      <c r="M27" s="191">
        <v>156.962410958904</v>
      </c>
      <c r="N27" s="191">
        <v>167.087950819672</v>
      </c>
      <c r="O27" s="191">
        <v>167.806794520548</v>
      </c>
      <c r="P27" s="191">
        <v>171.983890410959</v>
      </c>
      <c r="Q27" s="191">
        <v>195.319397260274</v>
      </c>
      <c r="R27" s="191">
        <v>211.087978142077</v>
      </c>
      <c r="S27" s="191">
        <v>173.108493150685</v>
      </c>
      <c r="T27" s="191">
        <v>155.918136986301</v>
      </c>
      <c r="U27" s="191">
        <v>158.408328767123</v>
      </c>
      <c r="V27" s="191">
        <v>161.280027322404</v>
      </c>
      <c r="W27" s="191">
        <v>159.814082191781</v>
      </c>
      <c r="X27" s="191">
        <v>155.054602739726</v>
      </c>
      <c r="Y27" s="191">
        <v>164.493232876712</v>
      </c>
      <c r="Z27" s="191">
        <v>161.320081967213</v>
      </c>
      <c r="AA27" s="191">
        <v>155.134931506849</v>
      </c>
      <c r="AB27" s="191">
        <v>159.271863013699</v>
      </c>
      <c r="AC27" s="191">
        <v>156.600931506849</v>
      </c>
      <c r="AD27" s="191">
        <v>155.85262295082</v>
      </c>
      <c r="AE27" s="191">
        <v>156.741506849315</v>
      </c>
      <c r="AF27" s="191">
        <v>145.515561643836</v>
      </c>
      <c r="AG27" s="191">
        <v>136.779808219178</v>
      </c>
      <c r="AH27" s="191">
        <v>152.768415300546</v>
      </c>
      <c r="AI27" s="191">
        <v>144.049561643836</v>
      </c>
      <c r="AJ27" s="191">
        <v>138.767945205479</v>
      </c>
      <c r="AK27" s="191">
        <v>147.32295890411</v>
      </c>
      <c r="AL27" s="191">
        <v>140.071092896175</v>
      </c>
      <c r="AM27" s="191">
        <v>150.808690041738</v>
      </c>
      <c r="AN27" s="191">
        <v>152.111169226241</v>
      </c>
      <c r="AO27" s="275">
        <v>153.516748657534</v>
      </c>
      <c r="AP27" s="276">
        <v>142.301981459079</v>
      </c>
      <c r="AQ27" s="277">
        <v>-0.0730524017511167</v>
      </c>
      <c r="AR27" s="277">
        <v>-0.00207667296628589</v>
      </c>
      <c r="AS27" s="277">
        <v>0.0018844994988413</v>
      </c>
    </row>
    <row r="28" spans="8:8" s="124" ht="10.2" customFormat="1">
      <c r="A28" s="274" t="s">
        <v>119</v>
      </c>
      <c r="B28" s="191">
        <v>250.217981502732</v>
      </c>
      <c r="C28" s="191">
        <v>222.531329424658</v>
      </c>
      <c r="D28" s="191">
        <v>189.678711232877</v>
      </c>
      <c r="E28" s="191">
        <v>205.282252931507</v>
      </c>
      <c r="F28" s="191">
        <v>207.037752595628</v>
      </c>
      <c r="G28" s="191">
        <v>202.522899534247</v>
      </c>
      <c r="H28" s="191">
        <v>182.017937452055</v>
      </c>
      <c r="I28" s="191">
        <v>196.710751753425</v>
      </c>
      <c r="J28" s="191">
        <v>187.86956226776</v>
      </c>
      <c r="K28" s="191">
        <v>169.015662136986</v>
      </c>
      <c r="L28" s="191">
        <v>190.504450794521</v>
      </c>
      <c r="M28" s="191">
        <v>193.959370986301</v>
      </c>
      <c r="N28" s="191">
        <v>169.961250737705</v>
      </c>
      <c r="O28" s="191">
        <v>166.007309643836</v>
      </c>
      <c r="P28" s="191">
        <v>178.253811753425</v>
      </c>
      <c r="Q28" s="191">
        <v>186.081830027397</v>
      </c>
      <c r="R28" s="191">
        <v>192.49162795082</v>
      </c>
      <c r="S28" s="191">
        <v>178.528897616438</v>
      </c>
      <c r="T28" s="191">
        <v>226.410465835616</v>
      </c>
      <c r="U28" s="191">
        <v>223.02292139726</v>
      </c>
      <c r="V28" s="191">
        <v>213.957112377049</v>
      </c>
      <c r="W28" s="191">
        <v>198.876094</v>
      </c>
      <c r="X28" s="191">
        <v>222.735063260274</v>
      </c>
      <c r="Y28" s="191">
        <v>221.014963287671</v>
      </c>
      <c r="Z28" s="191">
        <v>220.012733797814</v>
      </c>
      <c r="AA28" s="191">
        <v>200.456703068493</v>
      </c>
      <c r="AB28" s="191">
        <v>208.336011260274</v>
      </c>
      <c r="AC28" s="191">
        <v>217.779119726027</v>
      </c>
      <c r="AD28" s="191">
        <v>222.24292178623</v>
      </c>
      <c r="AE28" s="191">
        <v>219.699178082192</v>
      </c>
      <c r="AF28" s="191">
        <v>211.083917808219</v>
      </c>
      <c r="AG28" s="191">
        <v>225.161534246575</v>
      </c>
      <c r="AH28" s="191">
        <v>215.413879781421</v>
      </c>
      <c r="AI28" s="191">
        <v>226.848438356164</v>
      </c>
      <c r="AJ28" s="191">
        <v>225.342273972603</v>
      </c>
      <c r="AK28" s="191">
        <v>196.966136986301</v>
      </c>
      <c r="AL28" s="191">
        <v>225.788032786885</v>
      </c>
      <c r="AM28" s="191">
        <v>225.844328767123</v>
      </c>
      <c r="AN28" s="191">
        <v>232.672273972603</v>
      </c>
      <c r="AO28" s="275">
        <v>239.781369863014</v>
      </c>
      <c r="AP28" s="276">
        <v>219.179016393443</v>
      </c>
      <c r="AQ28" s="277">
        <v>-0.0859214103303402</v>
      </c>
      <c r="AR28" s="277">
        <v>0.00878519640087849</v>
      </c>
      <c r="AS28" s="277">
        <v>0.00290257902465503</v>
      </c>
    </row>
    <row r="29" spans="8:8" s="124" ht="10.2" customFormat="1">
      <c r="A29" s="274" t="s">
        <v>120</v>
      </c>
      <c r="B29" s="191">
        <v>2226.23723181219</v>
      </c>
      <c r="C29" s="191">
        <v>1857.86380821918</v>
      </c>
      <c r="D29" s="191">
        <v>1563.59945205479</v>
      </c>
      <c r="E29" s="191">
        <v>1445.31536698015</v>
      </c>
      <c r="F29" s="191">
        <v>1460.91306010929</v>
      </c>
      <c r="G29" s="191">
        <v>1432.30205400023</v>
      </c>
      <c r="H29" s="191">
        <v>1394.86887671233</v>
      </c>
      <c r="I29" s="191">
        <v>1306.64785724797</v>
      </c>
      <c r="J29" s="191">
        <v>1388.19390135385</v>
      </c>
      <c r="K29" s="191">
        <v>1412.46087671233</v>
      </c>
      <c r="L29" s="191">
        <v>1436.5795890411</v>
      </c>
      <c r="M29" s="191">
        <v>1521.24610958904</v>
      </c>
      <c r="N29" s="191">
        <v>1459.83158469945</v>
      </c>
      <c r="O29" s="191">
        <v>1557.07273972603</v>
      </c>
      <c r="P29" s="191">
        <v>1536.91021917808</v>
      </c>
      <c r="Q29" s="191">
        <v>1581.63326027397</v>
      </c>
      <c r="R29" s="191">
        <v>1670.41887978142</v>
      </c>
      <c r="S29" s="191">
        <v>1780.08547945206</v>
      </c>
      <c r="T29" s="191">
        <v>1840.7738630137</v>
      </c>
      <c r="U29" s="191">
        <v>1660.27512328767</v>
      </c>
      <c r="V29" s="191">
        <v>1706.20770491803</v>
      </c>
      <c r="W29" s="191">
        <v>1738.65591780822</v>
      </c>
      <c r="X29" s="191">
        <v>1617.45989041096</v>
      </c>
      <c r="Y29" s="191">
        <v>1726.58652054795</v>
      </c>
      <c r="Z29" s="191">
        <v>1735.74800546448</v>
      </c>
      <c r="AA29" s="191">
        <v>1710.94249315068</v>
      </c>
      <c r="AB29" s="191">
        <v>1654.89309589041</v>
      </c>
      <c r="AC29" s="191">
        <v>1653.76849315069</v>
      </c>
      <c r="AD29" s="191">
        <v>1675.62598360656</v>
      </c>
      <c r="AE29" s="191">
        <v>1448.54857534247</v>
      </c>
      <c r="AF29" s="191">
        <v>1313.85731506849</v>
      </c>
      <c r="AG29" s="191">
        <v>1313.39542465753</v>
      </c>
      <c r="AH29" s="191">
        <v>1137.61199453552</v>
      </c>
      <c r="AI29" s="191">
        <v>1117.45347945205</v>
      </c>
      <c r="AJ29" s="191">
        <v>1095.80487671233</v>
      </c>
      <c r="AK29" s="191">
        <v>1151.55304109589</v>
      </c>
      <c r="AL29" s="191">
        <v>1121.63019125683</v>
      </c>
      <c r="AM29" s="191">
        <v>1149.36416063784</v>
      </c>
      <c r="AN29" s="191">
        <v>1085.01995526541</v>
      </c>
      <c r="AO29" s="275">
        <v>978.002739726027</v>
      </c>
      <c r="AP29" s="276">
        <v>661.972420614378</v>
      </c>
      <c r="AQ29" s="277">
        <v>-0.323138480368859</v>
      </c>
      <c r="AR29" s="277">
        <v>-0.0385190125759837</v>
      </c>
      <c r="AS29" s="277">
        <v>0.00876647452202407</v>
      </c>
    </row>
    <row r="30" spans="8:8" s="124" ht="10.2" customFormat="1">
      <c r="A30" s="274" t="s">
        <v>121</v>
      </c>
      <c r="B30" s="191">
        <v>2423.0</v>
      </c>
      <c r="C30" s="191">
        <v>2112.0</v>
      </c>
      <c r="D30" s="191">
        <v>1997.0</v>
      </c>
      <c r="E30" s="191">
        <v>1816.0</v>
      </c>
      <c r="F30" s="191">
        <v>1809.0</v>
      </c>
      <c r="G30" s="191">
        <v>1771.0</v>
      </c>
      <c r="H30" s="191">
        <v>1791.0</v>
      </c>
      <c r="I30" s="191">
        <v>1747.0</v>
      </c>
      <c r="J30" s="191">
        <v>1883.0</v>
      </c>
      <c r="K30" s="191">
        <v>1805.0</v>
      </c>
      <c r="L30" s="191">
        <v>1839.0</v>
      </c>
      <c r="M30" s="191">
        <v>1854.0</v>
      </c>
      <c r="N30" s="191">
        <v>2019.0</v>
      </c>
      <c r="O30" s="191">
        <v>2063.0</v>
      </c>
      <c r="P30" s="191">
        <v>2157.0</v>
      </c>
      <c r="Q30" s="191">
        <v>2070.0</v>
      </c>
      <c r="R30" s="191">
        <v>2091.0</v>
      </c>
      <c r="S30" s="191">
        <v>2038.0</v>
      </c>
      <c r="T30" s="191">
        <v>2176.0</v>
      </c>
      <c r="U30" s="191">
        <v>2136.0</v>
      </c>
      <c r="V30" s="191">
        <v>2139.0</v>
      </c>
      <c r="W30" s="191">
        <v>2138.0</v>
      </c>
      <c r="X30" s="191">
        <v>2145.0</v>
      </c>
      <c r="Y30" s="191">
        <v>2191.0</v>
      </c>
      <c r="Z30" s="191">
        <v>2237.57262295082</v>
      </c>
      <c r="AA30" s="191">
        <v>2300.29457534247</v>
      </c>
      <c r="AB30" s="191">
        <v>2244.76731506849</v>
      </c>
      <c r="AC30" s="191">
        <v>2192.89501369863</v>
      </c>
      <c r="AD30" s="191">
        <v>2151.47516393443</v>
      </c>
      <c r="AE30" s="191">
        <v>2026.31323287671</v>
      </c>
      <c r="AF30" s="191">
        <v>1915.39928767123</v>
      </c>
      <c r="AG30" s="191">
        <v>1876.45991780822</v>
      </c>
      <c r="AH30" s="191">
        <v>1901.05352459016</v>
      </c>
      <c r="AI30" s="191">
        <v>1856.94002739726</v>
      </c>
      <c r="AJ30" s="191">
        <v>1832.90164383562</v>
      </c>
      <c r="AK30" s="191">
        <v>1875.49597260274</v>
      </c>
      <c r="AL30" s="191">
        <v>1886.97431693989</v>
      </c>
      <c r="AM30" s="191">
        <v>1869.73238356164</v>
      </c>
      <c r="AN30" s="191">
        <v>1775.26575342466</v>
      </c>
      <c r="AO30" s="275">
        <v>1762.92625068493</v>
      </c>
      <c r="AP30" s="276">
        <v>1700.92750136612</v>
      </c>
      <c r="AQ30" s="277">
        <v>-0.0351680901539265</v>
      </c>
      <c r="AR30" s="277">
        <v>-0.0138277983853363</v>
      </c>
      <c r="AS30" s="277">
        <v>0.0225253154666128</v>
      </c>
    </row>
    <row r="31" spans="8:8" s="124" ht="10.2" customFormat="1">
      <c r="A31" s="274" t="s">
        <v>122</v>
      </c>
      <c r="B31" s="191">
        <v>285.749829036943</v>
      </c>
      <c r="C31" s="191">
        <v>319.989644142047</v>
      </c>
      <c r="D31" s="191">
        <v>303.321426496113</v>
      </c>
      <c r="E31" s="191">
        <v>282.697006957171</v>
      </c>
      <c r="F31" s="191">
        <v>254.206800069965</v>
      </c>
      <c r="G31" s="191">
        <v>243.757634489503</v>
      </c>
      <c r="H31" s="191">
        <v>299.586141429535</v>
      </c>
      <c r="I31" s="191">
        <v>303.14069029403</v>
      </c>
      <c r="J31" s="191">
        <v>282.685651153815</v>
      </c>
      <c r="K31" s="191">
        <v>281.371582606067</v>
      </c>
      <c r="L31" s="191">
        <v>289.404465753425</v>
      </c>
      <c r="M31" s="191">
        <v>257.634438356164</v>
      </c>
      <c r="N31" s="191">
        <v>268.82674863388</v>
      </c>
      <c r="O31" s="191">
        <v>224.719726027397</v>
      </c>
      <c r="P31" s="191">
        <v>281.311342465753</v>
      </c>
      <c r="Q31" s="191">
        <v>298.461534246575</v>
      </c>
      <c r="R31" s="191">
        <v>359.49043715847</v>
      </c>
      <c r="S31" s="191">
        <v>365.556136986301</v>
      </c>
      <c r="T31" s="191">
        <v>371.64104109589</v>
      </c>
      <c r="U31" s="191">
        <v>322.660575342466</v>
      </c>
      <c r="V31" s="191">
        <v>388.890546448087</v>
      </c>
      <c r="W31" s="191">
        <v>383.409205479452</v>
      </c>
      <c r="X31" s="191">
        <v>370.596767123288</v>
      </c>
      <c r="Y31" s="191">
        <v>384.473561643836</v>
      </c>
      <c r="Z31" s="191">
        <v>373.349344262295</v>
      </c>
      <c r="AA31" s="191">
        <v>373.58901369863</v>
      </c>
      <c r="AB31" s="191">
        <v>378.890712328767</v>
      </c>
      <c r="AC31" s="191">
        <v>384.955534246575</v>
      </c>
      <c r="AD31" s="191">
        <v>359.630628415301</v>
      </c>
      <c r="AE31" s="191">
        <v>345.614520547945</v>
      </c>
      <c r="AF31" s="191">
        <v>393.108904109589</v>
      </c>
      <c r="AG31" s="191">
        <v>331.155342465753</v>
      </c>
      <c r="AH31" s="191">
        <v>410.099480874317</v>
      </c>
      <c r="AI31" s="191">
        <v>399.454876712329</v>
      </c>
      <c r="AJ31" s="191">
        <v>415.60095890411</v>
      </c>
      <c r="AK31" s="191">
        <v>435.683150684932</v>
      </c>
      <c r="AL31" s="191">
        <v>464.35349726776</v>
      </c>
      <c r="AM31" s="191">
        <v>482.596092037671</v>
      </c>
      <c r="AN31" s="191">
        <v>488.534851134418</v>
      </c>
      <c r="AO31" s="275">
        <v>462.429256328767</v>
      </c>
      <c r="AP31" s="276">
        <v>445.458352386485</v>
      </c>
      <c r="AQ31" s="277">
        <v>-0.0366994598849874</v>
      </c>
      <c r="AR31" s="277">
        <v>0.0295449962675853</v>
      </c>
      <c r="AS31" s="277">
        <v>0.00589918730027244</v>
      </c>
    </row>
    <row r="32" spans="8:8" s="124" ht="10.2" customFormat="1">
      <c r="A32" s="274" t="s">
        <v>123</v>
      </c>
      <c r="B32" s="191">
        <v>196.0</v>
      </c>
      <c r="C32" s="191">
        <v>189.0</v>
      </c>
      <c r="D32" s="191">
        <v>174.0</v>
      </c>
      <c r="E32" s="191">
        <v>168.0</v>
      </c>
      <c r="F32" s="191">
        <v>180.0</v>
      </c>
      <c r="G32" s="191">
        <v>180.0</v>
      </c>
      <c r="H32" s="191">
        <v>188.0</v>
      </c>
      <c r="I32" s="191">
        <v>187.0</v>
      </c>
      <c r="J32" s="191">
        <v>173.0</v>
      </c>
      <c r="K32" s="191">
        <v>166.0</v>
      </c>
      <c r="L32" s="191">
        <v>163.489123287671</v>
      </c>
      <c r="M32" s="191">
        <v>153.729178082192</v>
      </c>
      <c r="N32" s="191">
        <v>149.363770491803</v>
      </c>
      <c r="O32" s="191">
        <v>154.974273972603</v>
      </c>
      <c r="P32" s="191">
        <v>141.438876712329</v>
      </c>
      <c r="Q32" s="191">
        <v>150.736931506849</v>
      </c>
      <c r="R32" s="191">
        <v>135.92543715847</v>
      </c>
      <c r="S32" s="191">
        <v>141.017150684932</v>
      </c>
      <c r="T32" s="191">
        <v>144.009397260274</v>
      </c>
      <c r="U32" s="191">
        <v>140.213863013699</v>
      </c>
      <c r="V32" s="191">
        <v>136.205819672131</v>
      </c>
      <c r="W32" s="191">
        <v>137.402356164384</v>
      </c>
      <c r="X32" s="191">
        <v>121.19602739726</v>
      </c>
      <c r="Y32" s="191">
        <v>128.164547945205</v>
      </c>
      <c r="Z32" s="191">
        <v>127.594071038251</v>
      </c>
      <c r="AA32" s="191">
        <v>141.21797260274</v>
      </c>
      <c r="AB32" s="191">
        <v>138.868356164384</v>
      </c>
      <c r="AC32" s="191">
        <v>142.322493150685</v>
      </c>
      <c r="AD32" s="191">
        <v>139.530355191257</v>
      </c>
      <c r="AE32" s="191">
        <v>126.999780821918</v>
      </c>
      <c r="AF32" s="191">
        <v>128.305123287671</v>
      </c>
      <c r="AG32" s="191">
        <v>132.462136986301</v>
      </c>
      <c r="AH32" s="191">
        <v>121.946366120219</v>
      </c>
      <c r="AI32" s="191">
        <v>119.629616438356</v>
      </c>
      <c r="AJ32" s="191">
        <v>130.915808219178</v>
      </c>
      <c r="AK32" s="191">
        <v>129.851452054795</v>
      </c>
      <c r="AL32" s="191">
        <v>132.801174863388</v>
      </c>
      <c r="AM32" s="191">
        <v>130.875643835616</v>
      </c>
      <c r="AN32" s="191">
        <v>141.318383561644</v>
      </c>
      <c r="AO32" s="275">
        <v>136.699479452055</v>
      </c>
      <c r="AP32" s="276">
        <v>134.50349726776</v>
      </c>
      <c r="AQ32" s="277">
        <v>-0.0160643053879767</v>
      </c>
      <c r="AR32" s="277">
        <v>0.00738710856848068</v>
      </c>
      <c r="AS32" s="277">
        <v>0.00178122448186981</v>
      </c>
    </row>
    <row r="33" spans="8:8" s="124" ht="10.2" customFormat="1">
      <c r="A33" s="274" t="s">
        <v>125</v>
      </c>
      <c r="B33" s="191">
        <v>41.0</v>
      </c>
      <c r="C33" s="191">
        <v>15.0</v>
      </c>
      <c r="D33" s="191">
        <v>10.0</v>
      </c>
      <c r="E33" s="191">
        <v>24.0</v>
      </c>
      <c r="F33" s="191">
        <v>23.0</v>
      </c>
      <c r="G33" s="191">
        <v>26.0</v>
      </c>
      <c r="H33" s="191">
        <v>28.0</v>
      </c>
      <c r="I33" s="191">
        <v>31.0</v>
      </c>
      <c r="J33" s="191">
        <v>27.0</v>
      </c>
      <c r="K33" s="191">
        <v>27.0</v>
      </c>
      <c r="L33" s="191">
        <v>39.0</v>
      </c>
      <c r="M33" s="191">
        <v>36.0</v>
      </c>
      <c r="N33" s="191">
        <v>39.0</v>
      </c>
      <c r="O33" s="191">
        <v>38.0</v>
      </c>
      <c r="P33" s="191">
        <v>47.0</v>
      </c>
      <c r="Q33" s="191">
        <v>45.0</v>
      </c>
      <c r="R33" s="191">
        <v>42.0</v>
      </c>
      <c r="S33" s="191">
        <v>53.0</v>
      </c>
      <c r="T33" s="191">
        <v>63.0</v>
      </c>
      <c r="U33" s="191">
        <v>56.0</v>
      </c>
      <c r="V33" s="191">
        <v>64.0</v>
      </c>
      <c r="W33" s="191">
        <v>68.0</v>
      </c>
      <c r="X33" s="191">
        <v>64.0</v>
      </c>
      <c r="Y33" s="191">
        <v>64.5441643835617</v>
      </c>
      <c r="Z33" s="191">
        <v>60.1620765027322</v>
      </c>
      <c r="AA33" s="191">
        <v>66.3716438356164</v>
      </c>
      <c r="AB33" s="191">
        <v>62.8974246575343</v>
      </c>
      <c r="AC33" s="191">
        <v>67.3155068493151</v>
      </c>
      <c r="AD33" s="191">
        <v>61.604043715847</v>
      </c>
      <c r="AE33" s="191">
        <v>54.8645479452055</v>
      </c>
      <c r="AF33" s="191">
        <v>60.106</v>
      </c>
      <c r="AG33" s="191">
        <v>59.2424657534247</v>
      </c>
      <c r="AH33" s="191">
        <v>61.443825136612</v>
      </c>
      <c r="AI33" s="191">
        <v>57.0133424657534</v>
      </c>
      <c r="AJ33" s="191">
        <v>55.2661917808219</v>
      </c>
      <c r="AK33" s="191">
        <v>67.6167397260274</v>
      </c>
      <c r="AL33" s="191">
        <v>64.1074590163934</v>
      </c>
      <c r="AM33" s="191">
        <v>64.1826849315069</v>
      </c>
      <c r="AN33" s="191">
        <v>60.8892054794521</v>
      </c>
      <c r="AO33" s="275">
        <v>50.8079452054795</v>
      </c>
      <c r="AP33" s="276">
        <v>56.7974863387978</v>
      </c>
      <c r="AQ33" s="277">
        <v>0.117885915462537</v>
      </c>
      <c r="AR33" s="277">
        <v>-0.00765203684892091</v>
      </c>
      <c r="AS33" s="277">
        <v>7.52166859824714E-4</v>
      </c>
    </row>
    <row r="34" spans="8:8" s="124" ht="10.2" customFormat="1">
      <c r="A34" s="274" t="s">
        <v>126</v>
      </c>
      <c r="B34" s="191">
        <v>1836.50546448087</v>
      </c>
      <c r="C34" s="191">
        <v>1760.50534246575</v>
      </c>
      <c r="D34" s="191">
        <v>1616.37545205479</v>
      </c>
      <c r="E34" s="191">
        <v>1468.04838356164</v>
      </c>
      <c r="F34" s="191">
        <v>1378.16016393443</v>
      </c>
      <c r="G34" s="191">
        <v>1318.9782739726</v>
      </c>
      <c r="H34" s="191">
        <v>1502.81065753425</v>
      </c>
      <c r="I34" s="191">
        <v>1407.2595890411</v>
      </c>
      <c r="J34" s="191">
        <v>1403.81516393443</v>
      </c>
      <c r="K34" s="191">
        <v>1454.272</v>
      </c>
      <c r="L34" s="191">
        <v>1555.54649315069</v>
      </c>
      <c r="M34" s="191">
        <v>1556.41002739726</v>
      </c>
      <c r="N34" s="191">
        <v>1617.36650273224</v>
      </c>
      <c r="O34" s="191">
        <v>1631.39693150685</v>
      </c>
      <c r="P34" s="191">
        <v>1591.41328767123</v>
      </c>
      <c r="Q34" s="191">
        <v>1575.95</v>
      </c>
      <c r="R34" s="191">
        <v>1603.38743169399</v>
      </c>
      <c r="S34" s="191">
        <v>1687.8881369863</v>
      </c>
      <c r="T34" s="191">
        <v>1818.12115068493</v>
      </c>
      <c r="U34" s="191">
        <v>1735.52309589041</v>
      </c>
      <c r="V34" s="191">
        <v>1752.3106010929</v>
      </c>
      <c r="W34" s="191">
        <v>1752.59295890411</v>
      </c>
      <c r="X34" s="191">
        <v>1736.60753424658</v>
      </c>
      <c r="Y34" s="191">
        <v>1794.82580821918</v>
      </c>
      <c r="Z34" s="191">
        <v>1836.92603825137</v>
      </c>
      <c r="AA34" s="191">
        <v>1889.83465753425</v>
      </c>
      <c r="AB34" s="191">
        <v>1847.34073972603</v>
      </c>
      <c r="AC34" s="191">
        <v>1863.02493150685</v>
      </c>
      <c r="AD34" s="191">
        <v>1741.25551912568</v>
      </c>
      <c r="AE34" s="191">
        <v>1613.56394520548</v>
      </c>
      <c r="AF34" s="191">
        <v>1672.52526027397</v>
      </c>
      <c r="AG34" s="191">
        <v>1569.58394520548</v>
      </c>
      <c r="AH34" s="191">
        <v>1474.79199453552</v>
      </c>
      <c r="AI34" s="191">
        <v>1258.85219178082</v>
      </c>
      <c r="AJ34" s="191">
        <v>1197.80232876712</v>
      </c>
      <c r="AK34" s="191">
        <v>1347.3544109589</v>
      </c>
      <c r="AL34" s="191">
        <v>1293.48464480874</v>
      </c>
      <c r="AM34" s="191">
        <v>1398.85142636986</v>
      </c>
      <c r="AN34" s="191">
        <v>1346.32692444349</v>
      </c>
      <c r="AO34" s="275">
        <v>1354.8701109863</v>
      </c>
      <c r="AP34" s="276">
        <v>1115.09769740696</v>
      </c>
      <c r="AQ34" s="277">
        <v>-0.176970775010156</v>
      </c>
      <c r="AR34" s="277">
        <v>-0.0173221926791276</v>
      </c>
      <c r="AS34" s="277">
        <v>0.014767194598248</v>
      </c>
    </row>
    <row r="35" spans="8:8" s="124" ht="10.2" customFormat="1">
      <c r="A35" s="274" t="s">
        <v>128</v>
      </c>
      <c r="B35" s="191" t="s">
        <v>114</v>
      </c>
      <c r="C35" s="191" t="s">
        <v>114</v>
      </c>
      <c r="D35" s="191" t="s">
        <v>114</v>
      </c>
      <c r="E35" s="191" t="s">
        <v>114</v>
      </c>
      <c r="F35" s="191" t="s">
        <v>114</v>
      </c>
      <c r="G35" s="191" t="s">
        <v>114</v>
      </c>
      <c r="H35" s="191" t="s">
        <v>114</v>
      </c>
      <c r="I35" s="191" t="s">
        <v>114</v>
      </c>
      <c r="J35" s="191" t="s">
        <v>114</v>
      </c>
      <c r="K35" s="191" t="s">
        <v>114</v>
      </c>
      <c r="L35" s="191">
        <v>191.523863013699</v>
      </c>
      <c r="M35" s="191">
        <v>235.28295890411</v>
      </c>
      <c r="N35" s="191">
        <v>80.9504371584699</v>
      </c>
      <c r="O35" s="191">
        <v>103.001561643836</v>
      </c>
      <c r="P35" s="191">
        <v>74.5651780821918</v>
      </c>
      <c r="Q35" s="191">
        <v>63.038</v>
      </c>
      <c r="R35" s="191">
        <v>73.8607650273224</v>
      </c>
      <c r="S35" s="191">
        <v>100.551534246575</v>
      </c>
      <c r="T35" s="191">
        <v>129.269068493151</v>
      </c>
      <c r="U35" s="191">
        <v>90.6108493150685</v>
      </c>
      <c r="V35" s="191">
        <v>95.6905464480874</v>
      </c>
      <c r="W35" s="191">
        <v>133.084684931507</v>
      </c>
      <c r="X35" s="191">
        <v>131.69901369863</v>
      </c>
      <c r="Y35" s="191">
        <v>143.748328767123</v>
      </c>
      <c r="Z35" s="191">
        <v>173.957322404372</v>
      </c>
      <c r="AA35" s="191">
        <v>186.71618630137</v>
      </c>
      <c r="AB35" s="191">
        <v>167.738515068493</v>
      </c>
      <c r="AC35" s="191">
        <v>118.388536986301</v>
      </c>
      <c r="AD35" s="191">
        <v>195.240357923497</v>
      </c>
      <c r="AE35" s="191">
        <v>174.490147945205</v>
      </c>
      <c r="AF35" s="191">
        <v>189.800810958904</v>
      </c>
      <c r="AG35" s="191">
        <v>189.336912328767</v>
      </c>
      <c r="AH35" s="191">
        <v>180.568341530055</v>
      </c>
      <c r="AI35" s="191">
        <v>191.768865753425</v>
      </c>
      <c r="AJ35" s="191">
        <v>160.472778082192</v>
      </c>
      <c r="AK35" s="191">
        <v>170.421495890411</v>
      </c>
      <c r="AL35" s="191">
        <v>186.726743169399</v>
      </c>
      <c r="AM35" s="191">
        <v>197.203106849315</v>
      </c>
      <c r="AN35" s="191">
        <v>194.58037260274</v>
      </c>
      <c r="AO35" s="275">
        <v>191.182465753425</v>
      </c>
      <c r="AP35" s="276">
        <v>167.053045095465</v>
      </c>
      <c r="AQ35" s="277">
        <v>-0.12621147322726</v>
      </c>
      <c r="AR35" s="277">
        <v>0.0091778615205127</v>
      </c>
      <c r="AS35" s="277">
        <v>0.00221227685331174</v>
      </c>
    </row>
    <row r="36" spans="8:8" s="124" ht="10.2" customFormat="1">
      <c r="A36" s="274" t="s">
        <v>130</v>
      </c>
      <c r="B36" s="191">
        <v>1011.9806010929</v>
      </c>
      <c r="C36" s="191">
        <v>818.228821917808</v>
      </c>
      <c r="D36" s="191">
        <v>794.893315068493</v>
      </c>
      <c r="E36" s="191">
        <v>876.989315068493</v>
      </c>
      <c r="F36" s="191">
        <v>958.94825136612</v>
      </c>
      <c r="G36" s="191">
        <v>856.86695890411</v>
      </c>
      <c r="H36" s="191">
        <v>1007.22232876712</v>
      </c>
      <c r="I36" s="191">
        <v>1039.55465753425</v>
      </c>
      <c r="J36" s="191">
        <v>1088.74532786885</v>
      </c>
      <c r="K36" s="191">
        <v>1089.31832876712</v>
      </c>
      <c r="L36" s="191">
        <v>994.450054794521</v>
      </c>
      <c r="M36" s="191">
        <v>1071.10378082192</v>
      </c>
      <c r="N36" s="191">
        <v>1106.76991803279</v>
      </c>
      <c r="O36" s="191">
        <v>1123.09657534247</v>
      </c>
      <c r="P36" s="191">
        <v>1121.63057534247</v>
      </c>
      <c r="Q36" s="191">
        <v>1197.76216438356</v>
      </c>
      <c r="R36" s="191">
        <v>1221.06584699454</v>
      </c>
      <c r="S36" s="191">
        <v>1219.45093150685</v>
      </c>
      <c r="T36" s="191">
        <v>1245.31679452055</v>
      </c>
      <c r="U36" s="191">
        <v>1172.2778630137</v>
      </c>
      <c r="V36" s="191">
        <v>1173.58106557377</v>
      </c>
      <c r="W36" s="191">
        <v>1179.7082739726</v>
      </c>
      <c r="X36" s="191">
        <v>1074.33701369863</v>
      </c>
      <c r="Y36" s="191">
        <v>1134.98523287671</v>
      </c>
      <c r="Z36" s="191">
        <v>1170.91743169399</v>
      </c>
      <c r="AA36" s="191">
        <v>1178.42301369863</v>
      </c>
      <c r="AB36" s="191">
        <v>1142.37547945205</v>
      </c>
      <c r="AC36" s="191">
        <v>1131.18969863014</v>
      </c>
      <c r="AD36" s="191">
        <v>1120.46860655738</v>
      </c>
      <c r="AE36" s="191">
        <v>1104.13898630137</v>
      </c>
      <c r="AF36" s="191">
        <v>1155.75021917808</v>
      </c>
      <c r="AG36" s="191">
        <v>1114.54156164384</v>
      </c>
      <c r="AH36" s="191">
        <v>1109.93423497268</v>
      </c>
      <c r="AI36" s="191">
        <v>1065.03895890411</v>
      </c>
      <c r="AJ36" s="191">
        <v>1089.63964383562</v>
      </c>
      <c r="AK36" s="191">
        <v>1157.07564383562</v>
      </c>
      <c r="AL36" s="191">
        <v>1172.3393715847</v>
      </c>
      <c r="AM36" s="191">
        <v>1179.94926027397</v>
      </c>
      <c r="AN36" s="191">
        <v>1192.23956164384</v>
      </c>
      <c r="AO36" s="275">
        <v>1217.24189041096</v>
      </c>
      <c r="AP36" s="276">
        <v>1134.3074863388</v>
      </c>
      <c r="AQ36" s="277">
        <v>-0.0681330512246513</v>
      </c>
      <c r="AR36" s="277">
        <v>0.00979987943901039</v>
      </c>
      <c r="AS36" s="277">
        <v>0.0150215890714923</v>
      </c>
    </row>
    <row r="37" spans="8:8" s="124" ht="10.2" customFormat="1">
      <c r="A37" s="274" t="s">
        <v>132</v>
      </c>
      <c r="B37" s="191">
        <v>143.195355191257</v>
      </c>
      <c r="C37" s="191">
        <v>137.522849315068</v>
      </c>
      <c r="D37" s="191">
        <v>128.726849315069</v>
      </c>
      <c r="E37" s="191">
        <v>136.458493150685</v>
      </c>
      <c r="F37" s="191">
        <v>140.251338797814</v>
      </c>
      <c r="G37" s="191">
        <v>150.636520547945</v>
      </c>
      <c r="H37" s="191">
        <v>149.712739726027</v>
      </c>
      <c r="I37" s="191">
        <v>182.52704109589</v>
      </c>
      <c r="J37" s="191">
        <v>165.906338797814</v>
      </c>
      <c r="K37" s="191">
        <v>199.737479452055</v>
      </c>
      <c r="L37" s="191">
        <v>255.887287671233</v>
      </c>
      <c r="M37" s="191">
        <v>242.231397260274</v>
      </c>
      <c r="N37" s="191">
        <v>270.769398907104</v>
      </c>
      <c r="O37" s="191">
        <v>270.48704109589</v>
      </c>
      <c r="P37" s="191">
        <v>281.853561643836</v>
      </c>
      <c r="Q37" s="191">
        <v>250.706082191781</v>
      </c>
      <c r="R37" s="191">
        <v>279.901857923497</v>
      </c>
      <c r="S37" s="191">
        <v>285.709342465753</v>
      </c>
      <c r="T37" s="191">
        <v>284.022438356164</v>
      </c>
      <c r="U37" s="191">
        <v>287.958547945206</v>
      </c>
      <c r="V37" s="191">
        <v>285.309234972678</v>
      </c>
      <c r="W37" s="191">
        <v>267.615287671233</v>
      </c>
      <c r="X37" s="191">
        <v>251.569616438356</v>
      </c>
      <c r="Y37" s="191">
        <v>279.403534246575</v>
      </c>
      <c r="Z37" s="191">
        <v>265.281912568306</v>
      </c>
      <c r="AA37" s="191">
        <v>288.641342465753</v>
      </c>
      <c r="AB37" s="191">
        <v>307.37802739726</v>
      </c>
      <c r="AC37" s="191">
        <v>305.389890410959</v>
      </c>
      <c r="AD37" s="191">
        <v>278.680191256831</v>
      </c>
      <c r="AE37" s="191">
        <v>277.716630136986</v>
      </c>
      <c r="AF37" s="191">
        <v>258.959863013699</v>
      </c>
      <c r="AG37" s="191">
        <v>288.658271753425</v>
      </c>
      <c r="AH37" s="191">
        <v>287.15174863388</v>
      </c>
      <c r="AI37" s="191">
        <v>291.545687681096</v>
      </c>
      <c r="AJ37" s="191">
        <v>274.356638465753</v>
      </c>
      <c r="AK37" s="191">
        <v>293.386346874795</v>
      </c>
      <c r="AL37" s="191">
        <v>230.133961748634</v>
      </c>
      <c r="AM37" s="191">
        <v>280.771064827697</v>
      </c>
      <c r="AN37" s="191">
        <v>304.628257598459</v>
      </c>
      <c r="AO37" s="275">
        <v>264.542210273973</v>
      </c>
      <c r="AP37" s="276">
        <v>234.734399399949</v>
      </c>
      <c r="AQ37" s="277">
        <v>-0.112676955572243</v>
      </c>
      <c r="AR37" s="277">
        <v>-0.00484825449430881</v>
      </c>
      <c r="AS37" s="277">
        <v>0.00310857834511057</v>
      </c>
    </row>
    <row r="38" spans="8:8" s="124" ht="10.2" customFormat="1">
      <c r="A38" s="274" t="s">
        <v>133</v>
      </c>
      <c r="B38" s="191">
        <v>324.0</v>
      </c>
      <c r="C38" s="191">
        <v>273.0</v>
      </c>
      <c r="D38" s="191">
        <v>269.0</v>
      </c>
      <c r="E38" s="191">
        <v>274.0</v>
      </c>
      <c r="F38" s="191">
        <v>273.0</v>
      </c>
      <c r="G38" s="191">
        <v>282.0</v>
      </c>
      <c r="H38" s="191">
        <v>287.0</v>
      </c>
      <c r="I38" s="191">
        <v>287.0</v>
      </c>
      <c r="J38" s="191">
        <v>310.0</v>
      </c>
      <c r="K38" s="191">
        <v>317.0</v>
      </c>
      <c r="L38" s="191">
        <v>265.0</v>
      </c>
      <c r="M38" s="191">
        <v>239.0</v>
      </c>
      <c r="N38" s="191">
        <v>264.0</v>
      </c>
      <c r="O38" s="191">
        <v>280.0</v>
      </c>
      <c r="P38" s="191">
        <v>301.0</v>
      </c>
      <c r="Q38" s="191">
        <v>310.0</v>
      </c>
      <c r="R38" s="191">
        <v>319.0</v>
      </c>
      <c r="S38" s="191">
        <v>353.0</v>
      </c>
      <c r="T38" s="191">
        <v>366.0</v>
      </c>
      <c r="U38" s="191">
        <v>370.0</v>
      </c>
      <c r="V38" s="191">
        <v>379.0</v>
      </c>
      <c r="W38" s="191">
        <v>378.0</v>
      </c>
      <c r="X38" s="191">
        <v>365.0</v>
      </c>
      <c r="Y38" s="191">
        <v>358.0</v>
      </c>
      <c r="Z38" s="191">
        <v>373.329316939891</v>
      </c>
      <c r="AA38" s="191">
        <v>376.099287671233</v>
      </c>
      <c r="AB38" s="191">
        <v>395.826024657534</v>
      </c>
      <c r="AC38" s="191">
        <v>402.198104109589</v>
      </c>
      <c r="AD38" s="191">
        <v>416.568306010929</v>
      </c>
      <c r="AE38" s="191">
        <v>407.668493150685</v>
      </c>
      <c r="AF38" s="191">
        <v>457.87397260274</v>
      </c>
      <c r="AG38" s="191">
        <v>481.972602739726</v>
      </c>
      <c r="AH38" s="191">
        <v>504.688524590164</v>
      </c>
      <c r="AI38" s="191">
        <v>487.997260273973</v>
      </c>
      <c r="AJ38" s="191">
        <v>485.98904109589</v>
      </c>
      <c r="AK38" s="191">
        <v>532.178082191781</v>
      </c>
      <c r="AL38" s="191">
        <v>516.704918032787</v>
      </c>
      <c r="AM38" s="191">
        <v>508.079452054795</v>
      </c>
      <c r="AN38" s="191">
        <v>540.21095890411</v>
      </c>
      <c r="AO38" s="275">
        <v>545.859979041096</v>
      </c>
      <c r="AP38" s="276">
        <v>512.678865464481</v>
      </c>
      <c r="AQ38" s="277">
        <v>-0.0607868589943226</v>
      </c>
      <c r="AR38" s="277">
        <v>0.0296210446079137</v>
      </c>
      <c r="AS38" s="277">
        <v>0.00678938588997912</v>
      </c>
    </row>
    <row r="39" spans="8:8" s="124" ht="10.2" customFormat="1">
      <c r="A39" s="274" t="s">
        <v>134</v>
      </c>
      <c r="B39" s="191">
        <v>143.0</v>
      </c>
      <c r="C39" s="191">
        <v>148.0</v>
      </c>
      <c r="D39" s="191">
        <v>148.0</v>
      </c>
      <c r="E39" s="191">
        <v>161.0</v>
      </c>
      <c r="F39" s="191">
        <v>136.0</v>
      </c>
      <c r="G39" s="191">
        <v>134.0</v>
      </c>
      <c r="H39" s="191">
        <v>149.0</v>
      </c>
      <c r="I39" s="191">
        <v>151.0</v>
      </c>
      <c r="J39" s="191">
        <v>150.0</v>
      </c>
      <c r="K39" s="191">
        <v>185.0</v>
      </c>
      <c r="L39" s="191">
        <v>210.320794520548</v>
      </c>
      <c r="M39" s="191">
        <v>192.347232876712</v>
      </c>
      <c r="N39" s="191">
        <v>225.647841530055</v>
      </c>
      <c r="O39" s="191">
        <v>216.907753424658</v>
      </c>
      <c r="P39" s="191">
        <v>271.310410958904</v>
      </c>
      <c r="Q39" s="191">
        <v>258.136493150685</v>
      </c>
      <c r="R39" s="191">
        <v>235.240928961749</v>
      </c>
      <c r="S39" s="191">
        <v>247.573260273973</v>
      </c>
      <c r="T39" s="191">
        <v>271.370657534247</v>
      </c>
      <c r="U39" s="191">
        <v>259.602493150685</v>
      </c>
      <c r="V39" s="191">
        <v>232.657404371585</v>
      </c>
      <c r="W39" s="191">
        <v>249.742136986301</v>
      </c>
      <c r="X39" s="191">
        <v>235.905506849315</v>
      </c>
      <c r="Y39" s="191">
        <v>253.879068493151</v>
      </c>
      <c r="Z39" s="191">
        <v>254.246857923497</v>
      </c>
      <c r="AA39" s="191">
        <v>263.237369863014</v>
      </c>
      <c r="AB39" s="191">
        <v>265.386164383562</v>
      </c>
      <c r="AC39" s="191">
        <v>247.292109589041</v>
      </c>
      <c r="AD39" s="191">
        <v>241.24912568306</v>
      </c>
      <c r="AE39" s="191">
        <v>208.975287671233</v>
      </c>
      <c r="AF39" s="191">
        <v>226.868520547945</v>
      </c>
      <c r="AG39" s="191">
        <v>206.344520547945</v>
      </c>
      <c r="AH39" s="191">
        <v>221.382021857923</v>
      </c>
      <c r="AI39" s="191">
        <v>239.219068493151</v>
      </c>
      <c r="AJ39" s="191">
        <v>216.72701369863</v>
      </c>
      <c r="AK39" s="191">
        <v>278.078109589041</v>
      </c>
      <c r="AL39" s="191">
        <v>278.54</v>
      </c>
      <c r="AM39" s="191">
        <v>283.901219579409</v>
      </c>
      <c r="AN39" s="191">
        <v>251.818290453767</v>
      </c>
      <c r="AO39" s="275">
        <v>223.272382383562</v>
      </c>
      <c r="AP39" s="276">
        <v>213.522377622432</v>
      </c>
      <c r="AQ39" s="277">
        <v>-0.0436686555544537</v>
      </c>
      <c r="AR39" s="277">
        <v>0.00663959176592477</v>
      </c>
      <c r="AS39" s="277">
        <v>0.00282766838167033</v>
      </c>
    </row>
    <row r="40" spans="8:8" s="124" ht="10.2" customFormat="1">
      <c r="A40" s="274" t="s">
        <v>135</v>
      </c>
      <c r="B40" s="191">
        <v>548.74863388</v>
      </c>
      <c r="C40" s="191">
        <v>540.61260274</v>
      </c>
      <c r="D40" s="191">
        <v>530.97315068</v>
      </c>
      <c r="E40" s="191">
        <v>521.33369863</v>
      </c>
      <c r="F40" s="191">
        <v>510.29617486</v>
      </c>
      <c r="G40" s="191">
        <v>496.03013699</v>
      </c>
      <c r="H40" s="191">
        <v>537.68060274</v>
      </c>
      <c r="I40" s="191">
        <v>595.83863014</v>
      </c>
      <c r="J40" s="191">
        <v>588.40273224</v>
      </c>
      <c r="K40" s="191">
        <v>614.81630137</v>
      </c>
      <c r="L40" s="191">
        <v>475.22498630137</v>
      </c>
      <c r="M40" s="191">
        <v>305.068575342466</v>
      </c>
      <c r="N40" s="191">
        <v>259.794426229508</v>
      </c>
      <c r="O40" s="191">
        <v>267.735780821918</v>
      </c>
      <c r="P40" s="191">
        <v>296.091835616438</v>
      </c>
      <c r="Q40" s="191">
        <v>306.434164383562</v>
      </c>
      <c r="R40" s="191">
        <v>268.886830601093</v>
      </c>
      <c r="S40" s="191">
        <v>249.641726027397</v>
      </c>
      <c r="T40" s="191">
        <v>251.42904109589</v>
      </c>
      <c r="U40" s="191">
        <v>198.713287671233</v>
      </c>
      <c r="V40" s="191">
        <v>212.269590163934</v>
      </c>
      <c r="W40" s="191">
        <v>231.045616438356</v>
      </c>
      <c r="X40" s="191">
        <v>242.211315068493</v>
      </c>
      <c r="Y40" s="191">
        <v>217.911863013699</v>
      </c>
      <c r="Z40" s="191">
        <v>252.264153005464</v>
      </c>
      <c r="AA40" s="191">
        <v>279.102301369863</v>
      </c>
      <c r="AB40" s="191">
        <v>266.289863013699</v>
      </c>
      <c r="AC40" s="191">
        <v>279.604356164384</v>
      </c>
      <c r="AD40" s="191">
        <v>282.385245901639</v>
      </c>
      <c r="AE40" s="191">
        <v>246.508904109589</v>
      </c>
      <c r="AF40" s="191">
        <v>216.988082191781</v>
      </c>
      <c r="AG40" s="191">
        <v>194.295205479452</v>
      </c>
      <c r="AH40" s="191">
        <v>182.248633879781</v>
      </c>
      <c r="AI40" s="191">
        <v>189.35498630137</v>
      </c>
      <c r="AJ40" s="191">
        <v>194.275123287671</v>
      </c>
      <c r="AK40" s="191">
        <v>207.890849315068</v>
      </c>
      <c r="AL40" s="191">
        <v>228.491721311475</v>
      </c>
      <c r="AM40" s="191">
        <v>225.462767123288</v>
      </c>
      <c r="AN40" s="191">
        <v>231.708328767123</v>
      </c>
      <c r="AO40" s="275">
        <v>243.938383561644</v>
      </c>
      <c r="AP40" s="276">
        <v>206.221338797814</v>
      </c>
      <c r="AQ40" s="277">
        <v>-0.154617097207658</v>
      </c>
      <c r="AR40" s="277">
        <v>-0.00104769557958984</v>
      </c>
      <c r="AS40" s="277">
        <v>0.00273098101396865</v>
      </c>
    </row>
    <row r="41" spans="8:8" s="124" ht="10.2" customFormat="1">
      <c r="A41" s="274" t="s">
        <v>136</v>
      </c>
      <c r="B41" s="191">
        <v>194.785734343398</v>
      </c>
      <c r="C41" s="191">
        <v>180.759816339571</v>
      </c>
      <c r="D41" s="191">
        <v>160.356304051125</v>
      </c>
      <c r="E41" s="191">
        <v>161.561234408862</v>
      </c>
      <c r="F41" s="191">
        <v>159.097044520039</v>
      </c>
      <c r="G41" s="191">
        <v>160.557120989447</v>
      </c>
      <c r="H41" s="191">
        <v>162.74608403036</v>
      </c>
      <c r="I41" s="191">
        <v>165.758405136736</v>
      </c>
      <c r="J41" s="191">
        <v>161.300052658456</v>
      </c>
      <c r="K41" s="191">
        <v>159.854247341417</v>
      </c>
      <c r="L41" s="191">
        <v>126.678465753425</v>
      </c>
      <c r="M41" s="191">
        <v>101.696219178082</v>
      </c>
      <c r="N41" s="191">
        <v>87.6595901639344</v>
      </c>
      <c r="O41" s="191">
        <v>85.9517808219178</v>
      </c>
      <c r="P41" s="191">
        <v>96.5752602739726</v>
      </c>
      <c r="Q41" s="191">
        <v>103.784767123288</v>
      </c>
      <c r="R41" s="191">
        <v>105.18349726776</v>
      </c>
      <c r="S41" s="191">
        <v>106.716767123288</v>
      </c>
      <c r="T41" s="191">
        <v>109.447945205479</v>
      </c>
      <c r="U41" s="191">
        <v>109.026219178082</v>
      </c>
      <c r="V41" s="191">
        <v>108.98868852459</v>
      </c>
      <c r="W41" s="191">
        <v>110.291397260274</v>
      </c>
      <c r="X41" s="191">
        <v>112.801671232877</v>
      </c>
      <c r="Y41" s="191">
        <v>113.504547945205</v>
      </c>
      <c r="Z41" s="191">
        <v>114.416092896175</v>
      </c>
      <c r="AA41" s="191">
        <v>109.247123287671</v>
      </c>
      <c r="AB41" s="191">
        <v>113.283643835616</v>
      </c>
      <c r="AC41" s="191">
        <v>119.589452054795</v>
      </c>
      <c r="AD41" s="191">
        <v>117.099754098361</v>
      </c>
      <c r="AE41" s="191">
        <v>114.468493150685</v>
      </c>
      <c r="AF41" s="191">
        <v>109.508191780822</v>
      </c>
      <c r="AG41" s="191">
        <v>120.312410958904</v>
      </c>
      <c r="AH41" s="191">
        <v>108.127513661202</v>
      </c>
      <c r="AI41" s="191">
        <v>116.29597260274</v>
      </c>
      <c r="AJ41" s="191">
        <v>104.82904109589</v>
      </c>
      <c r="AK41" s="191">
        <v>119.087397260274</v>
      </c>
      <c r="AL41" s="191">
        <v>114.916775956284</v>
      </c>
      <c r="AM41" s="191">
        <v>111.596739726027</v>
      </c>
      <c r="AN41" s="191">
        <v>109.006146792059</v>
      </c>
      <c r="AO41" s="275">
        <v>102.62</v>
      </c>
      <c r="AP41" s="276">
        <v>111.679825318467</v>
      </c>
      <c r="AQ41" s="277">
        <v>0.0882851814311707</v>
      </c>
      <c r="AR41" s="277">
        <v>-0.010867197760832</v>
      </c>
      <c r="AS41" s="277">
        <v>0.0014789714990993</v>
      </c>
    </row>
    <row r="42" spans="8:8" s="124" ht="10.2" customFormat="1">
      <c r="A42" s="274" t="s">
        <v>138</v>
      </c>
      <c r="B42" s="191">
        <v>981.759371584699</v>
      </c>
      <c r="C42" s="191">
        <v>938.219953354091</v>
      </c>
      <c r="D42" s="191">
        <v>897.312493150685</v>
      </c>
      <c r="E42" s="191">
        <v>894.50098630137</v>
      </c>
      <c r="F42" s="191">
        <v>870.687810970786</v>
      </c>
      <c r="G42" s="191">
        <v>895.324356164384</v>
      </c>
      <c r="H42" s="191">
        <v>975.753559373829</v>
      </c>
      <c r="I42" s="191">
        <v>931.532579813918</v>
      </c>
      <c r="J42" s="191">
        <v>982.760737704918</v>
      </c>
      <c r="K42" s="191">
        <v>1002.40260273973</v>
      </c>
      <c r="L42" s="191">
        <v>1016.76136986301</v>
      </c>
      <c r="M42" s="191">
        <v>1060.21923287671</v>
      </c>
      <c r="N42" s="191">
        <v>1100.30109289617</v>
      </c>
      <c r="O42" s="191">
        <v>1044.29405479452</v>
      </c>
      <c r="P42" s="191">
        <v>1101.72912328767</v>
      </c>
      <c r="Q42" s="191">
        <v>1109.64150684932</v>
      </c>
      <c r="R42" s="191">
        <v>1095.35434426229</v>
      </c>
      <c r="S42" s="191">
        <v>1115.2042739726</v>
      </c>
      <c r="T42" s="191">
        <v>1200.37284931507</v>
      </c>
      <c r="U42" s="191">
        <v>1180.75254794521</v>
      </c>
      <c r="V42" s="191">
        <v>1143.48</v>
      </c>
      <c r="W42" s="191">
        <v>1131.61142465753</v>
      </c>
      <c r="X42" s="191">
        <v>1133.96104109589</v>
      </c>
      <c r="Y42" s="191">
        <v>1149.08293150685</v>
      </c>
      <c r="Z42" s="191">
        <v>1199.03579234973</v>
      </c>
      <c r="AA42" s="191">
        <v>1194.85024657534</v>
      </c>
      <c r="AB42" s="191">
        <v>1210.33361643836</v>
      </c>
      <c r="AC42" s="191">
        <v>1158.82279452055</v>
      </c>
      <c r="AD42" s="191">
        <v>1173.80136612022</v>
      </c>
      <c r="AE42" s="191">
        <v>1057.34747945206</v>
      </c>
      <c r="AF42" s="191">
        <v>1060.21923287671</v>
      </c>
      <c r="AG42" s="191">
        <v>1050.61994520548</v>
      </c>
      <c r="AH42" s="191">
        <v>1186.27838797814</v>
      </c>
      <c r="AI42" s="191">
        <v>1167.61879452055</v>
      </c>
      <c r="AJ42" s="191">
        <v>1185.29112328767</v>
      </c>
      <c r="AK42" s="191">
        <v>1305.96501369863</v>
      </c>
      <c r="AL42" s="191">
        <v>1301.5356284153</v>
      </c>
      <c r="AM42" s="191">
        <v>1326.18778082192</v>
      </c>
      <c r="AN42" s="191">
        <v>1363.44024657534</v>
      </c>
      <c r="AO42" s="275">
        <v>1318.3557260274</v>
      </c>
      <c r="AP42" s="276">
        <v>1104.56690873006</v>
      </c>
      <c r="AQ42" s="277">
        <v>-0.162163225809733</v>
      </c>
      <c r="AR42" s="277">
        <v>0.0223073601918442</v>
      </c>
      <c r="AS42" s="277">
        <v>0.0146277357812974</v>
      </c>
    </row>
    <row r="43" spans="8:8" s="124" ht="10.2" customFormat="1">
      <c r="A43" s="274" t="s">
        <v>139</v>
      </c>
      <c r="B43" s="191">
        <v>344.0</v>
      </c>
      <c r="C43" s="191">
        <v>282.0</v>
      </c>
      <c r="D43" s="191">
        <v>261.0</v>
      </c>
      <c r="E43" s="191">
        <v>283.0</v>
      </c>
      <c r="F43" s="191">
        <v>282.0</v>
      </c>
      <c r="G43" s="191">
        <v>277.0</v>
      </c>
      <c r="H43" s="191">
        <v>370.0</v>
      </c>
      <c r="I43" s="191">
        <v>327.0</v>
      </c>
      <c r="J43" s="191">
        <v>303.0</v>
      </c>
      <c r="K43" s="191">
        <v>335.693917808219</v>
      </c>
      <c r="L43" s="191">
        <v>348.365780821918</v>
      </c>
      <c r="M43" s="191">
        <v>335.452931506849</v>
      </c>
      <c r="N43" s="191">
        <v>347.85456284153</v>
      </c>
      <c r="O43" s="191">
        <v>366.881561643836</v>
      </c>
      <c r="P43" s="191">
        <v>361.037643835616</v>
      </c>
      <c r="Q43" s="191">
        <v>365.315150684931</v>
      </c>
      <c r="R43" s="191">
        <v>396.561010928962</v>
      </c>
      <c r="S43" s="191">
        <v>415.580876712329</v>
      </c>
      <c r="T43" s="191">
        <v>406.985698630137</v>
      </c>
      <c r="U43" s="191">
        <v>402.045479452055</v>
      </c>
      <c r="V43" s="191">
        <v>412.342540983607</v>
      </c>
      <c r="W43" s="191">
        <v>405.037726027397</v>
      </c>
      <c r="X43" s="191">
        <v>386.481780821918</v>
      </c>
      <c r="Y43" s="191">
        <v>403.792630136986</v>
      </c>
      <c r="Z43" s="191">
        <v>424.378961748634</v>
      </c>
      <c r="AA43" s="191">
        <v>412.568547945206</v>
      </c>
      <c r="AB43" s="191">
        <v>415.460383561644</v>
      </c>
      <c r="AC43" s="191">
        <v>368.789369863014</v>
      </c>
      <c r="AD43" s="191">
        <v>413.203715846995</v>
      </c>
      <c r="AE43" s="191">
        <v>394.394164383562</v>
      </c>
      <c r="AF43" s="191">
        <v>406.182410958904</v>
      </c>
      <c r="AG43" s="191">
        <v>374.412383561644</v>
      </c>
      <c r="AH43" s="191">
        <v>416.868715846995</v>
      </c>
      <c r="AI43" s="191">
        <v>331.918465753425</v>
      </c>
      <c r="AJ43" s="191">
        <v>379.513260273973</v>
      </c>
      <c r="AK43" s="191">
        <v>401.282356164384</v>
      </c>
      <c r="AL43" s="191">
        <v>394.958825136612</v>
      </c>
      <c r="AM43" s="191">
        <v>391.502328767123</v>
      </c>
      <c r="AN43" s="191">
        <v>405.519698630137</v>
      </c>
      <c r="AO43" s="275">
        <v>336.718109589041</v>
      </c>
      <c r="AP43" s="276">
        <v>348.695710382514</v>
      </c>
      <c r="AQ43" s="277">
        <v>0.0355715966928276</v>
      </c>
      <c r="AR43" s="277">
        <v>-0.0156861422092692</v>
      </c>
      <c r="AS43" s="277">
        <v>0.00461776346840906</v>
      </c>
    </row>
    <row r="44" spans="8:8" s="124" ht="10.2" customFormat="1">
      <c r="A44" s="274" t="s">
        <v>140</v>
      </c>
      <c r="B44" s="191">
        <v>89.0</v>
      </c>
      <c r="C44" s="191">
        <v>78.0</v>
      </c>
      <c r="D44" s="191">
        <v>77.0</v>
      </c>
      <c r="E44" s="191">
        <v>82.0</v>
      </c>
      <c r="F44" s="191">
        <v>79.0</v>
      </c>
      <c r="G44" s="191">
        <v>82.0</v>
      </c>
      <c r="H44" s="191">
        <v>84.0</v>
      </c>
      <c r="I44" s="191">
        <v>81.0</v>
      </c>
      <c r="J44" s="191">
        <v>78.0</v>
      </c>
      <c r="K44" s="191">
        <v>60.0</v>
      </c>
      <c r="L44" s="191">
        <v>62.0</v>
      </c>
      <c r="M44" s="191">
        <v>95.0</v>
      </c>
      <c r="N44" s="191">
        <v>86.0</v>
      </c>
      <c r="O44" s="191">
        <v>96.0</v>
      </c>
      <c r="P44" s="191">
        <v>98.0</v>
      </c>
      <c r="Q44" s="191">
        <v>94.0</v>
      </c>
      <c r="R44" s="191">
        <v>107.0</v>
      </c>
      <c r="S44" s="191">
        <v>100.0</v>
      </c>
      <c r="T44" s="191">
        <v>102.0</v>
      </c>
      <c r="U44" s="191">
        <v>103.0</v>
      </c>
      <c r="V44" s="191">
        <v>93.0</v>
      </c>
      <c r="W44" s="191">
        <v>99.0</v>
      </c>
      <c r="X44" s="191">
        <v>99.0</v>
      </c>
      <c r="Y44" s="191">
        <v>90.6510136986301</v>
      </c>
      <c r="Z44" s="191">
        <v>101.899016393443</v>
      </c>
      <c r="AA44" s="191">
        <v>95.9727945205479</v>
      </c>
      <c r="AB44" s="191">
        <v>109.126630136986</v>
      </c>
      <c r="AC44" s="191">
        <v>93.8641643835617</v>
      </c>
      <c r="AD44" s="191">
        <v>100.537158469945</v>
      </c>
      <c r="AE44" s="191">
        <v>95.3502465753425</v>
      </c>
      <c r="AF44" s="191">
        <v>90.1489589041096</v>
      </c>
      <c r="AG44" s="191">
        <v>87.277205479452</v>
      </c>
      <c r="AH44" s="191">
        <v>67.9927595628415</v>
      </c>
      <c r="AI44" s="191">
        <v>97.3383835616438</v>
      </c>
      <c r="AJ44" s="191">
        <v>98.1818356164384</v>
      </c>
      <c r="AK44" s="191">
        <v>56.2903835616438</v>
      </c>
      <c r="AL44" s="191">
        <v>58.7201092896175</v>
      </c>
      <c r="AM44" s="191">
        <v>57.2543287671233</v>
      </c>
      <c r="AN44" s="191">
        <v>60.5076438356164</v>
      </c>
      <c r="AO44" s="275">
        <v>54.6838082191781</v>
      </c>
      <c r="AP44" s="276">
        <v>56.3568852459016</v>
      </c>
      <c r="AQ44" s="277">
        <v>0.030595473892705</v>
      </c>
      <c r="AR44" s="277">
        <v>-0.0540815571752212</v>
      </c>
      <c r="AS44" s="277">
        <v>7.46331997019304E-4</v>
      </c>
    </row>
    <row r="45" spans="8:8" s="124" ht="10.2" customFormat="1">
      <c r="A45" s="274" t="s">
        <v>141</v>
      </c>
      <c r="B45" s="191">
        <v>256.0</v>
      </c>
      <c r="C45" s="191">
        <v>260.0</v>
      </c>
      <c r="D45" s="191">
        <v>301.0</v>
      </c>
      <c r="E45" s="191">
        <v>313.0</v>
      </c>
      <c r="F45" s="191">
        <v>312.0</v>
      </c>
      <c r="G45" s="191">
        <v>335.0</v>
      </c>
      <c r="H45" s="191">
        <v>368.0</v>
      </c>
      <c r="I45" s="191">
        <v>442.0</v>
      </c>
      <c r="J45" s="191">
        <v>501.0</v>
      </c>
      <c r="K45" s="191">
        <v>438.0</v>
      </c>
      <c r="L45" s="191">
        <v>462.0</v>
      </c>
      <c r="M45" s="191">
        <v>453.0</v>
      </c>
      <c r="N45" s="191">
        <v>468.0</v>
      </c>
      <c r="O45" s="191">
        <v>516.0</v>
      </c>
      <c r="P45" s="191">
        <v>503.0</v>
      </c>
      <c r="Q45" s="191">
        <v>550.0</v>
      </c>
      <c r="R45" s="191">
        <v>530.0</v>
      </c>
      <c r="S45" s="191">
        <v>543.0</v>
      </c>
      <c r="T45" s="191">
        <v>535.0</v>
      </c>
      <c r="U45" s="191">
        <v>526.0</v>
      </c>
      <c r="V45" s="191">
        <v>485.0</v>
      </c>
      <c r="W45" s="191">
        <v>519.0</v>
      </c>
      <c r="X45" s="191">
        <v>525.0</v>
      </c>
      <c r="Y45" s="191">
        <v>534.788767123288</v>
      </c>
      <c r="Z45" s="191">
        <v>524.675792349727</v>
      </c>
      <c r="AA45" s="191">
        <v>520.409917808219</v>
      </c>
      <c r="AB45" s="191">
        <v>530.45101369863</v>
      </c>
      <c r="AC45" s="191">
        <v>517.779150684932</v>
      </c>
      <c r="AD45" s="191">
        <v>490.00849726776</v>
      </c>
      <c r="AE45" s="191">
        <v>374.593123287671</v>
      </c>
      <c r="AF45" s="191">
        <v>391.622821917808</v>
      </c>
      <c r="AG45" s="191">
        <v>394.233506849315</v>
      </c>
      <c r="AH45" s="191">
        <v>398.183224043716</v>
      </c>
      <c r="AI45" s="191">
        <v>420.802246575343</v>
      </c>
      <c r="AJ45" s="191">
        <v>406.282821917808</v>
      </c>
      <c r="AK45" s="191">
        <v>525.510794520548</v>
      </c>
      <c r="AL45" s="191">
        <v>531.485081967213</v>
      </c>
      <c r="AM45" s="191">
        <v>541.516301369863</v>
      </c>
      <c r="AN45" s="191">
        <v>472.333150684932</v>
      </c>
      <c r="AO45" s="275">
        <v>675.062876712329</v>
      </c>
      <c r="AP45" s="276">
        <v>653.831994535519</v>
      </c>
      <c r="AQ45" s="277">
        <v>-0.0314502291700706</v>
      </c>
      <c r="AR45" s="277">
        <v>0.0606654991261426</v>
      </c>
      <c r="AS45" s="277">
        <v>0.00865867118219233</v>
      </c>
    </row>
    <row r="46" spans="8:8" s="124" ht="10.2" customFormat="1">
      <c r="A46" s="274" t="s">
        <v>142</v>
      </c>
      <c r="B46" s="191" t="s">
        <v>114</v>
      </c>
      <c r="C46" s="191" t="s">
        <v>114</v>
      </c>
      <c r="D46" s="191" t="s">
        <v>114</v>
      </c>
      <c r="E46" s="191" t="s">
        <v>114</v>
      </c>
      <c r="F46" s="191" t="s">
        <v>114</v>
      </c>
      <c r="G46" s="191" t="s">
        <v>114</v>
      </c>
      <c r="H46" s="191" t="s">
        <v>114</v>
      </c>
      <c r="I46" s="191" t="s">
        <v>114</v>
      </c>
      <c r="J46" s="191" t="s">
        <v>114</v>
      </c>
      <c r="K46" s="191" t="s">
        <v>114</v>
      </c>
      <c r="L46" s="191">
        <v>1171.83607869605</v>
      </c>
      <c r="M46" s="191">
        <v>1096.48767123288</v>
      </c>
      <c r="N46" s="191">
        <v>767.046448087432</v>
      </c>
      <c r="O46" s="191">
        <v>471.931506849315</v>
      </c>
      <c r="P46" s="191">
        <v>393.61095890411</v>
      </c>
      <c r="Q46" s="191">
        <v>338.433128767123</v>
      </c>
      <c r="R46" s="191">
        <v>269.906221311475</v>
      </c>
      <c r="S46" s="191">
        <v>257.718783561644</v>
      </c>
      <c r="T46" s="191">
        <v>268.163531506849</v>
      </c>
      <c r="U46" s="191">
        <v>221.03062739726</v>
      </c>
      <c r="V46" s="191">
        <v>182.134478142076</v>
      </c>
      <c r="W46" s="191">
        <v>323.606446575342</v>
      </c>
      <c r="X46" s="191">
        <v>404.698336986301</v>
      </c>
      <c r="Y46" s="191">
        <v>440.117298630137</v>
      </c>
      <c r="Z46" s="191">
        <v>440.48893989071</v>
      </c>
      <c r="AA46" s="191">
        <v>368.548383561644</v>
      </c>
      <c r="AB46" s="191">
        <v>288.868271232877</v>
      </c>
      <c r="AC46" s="191">
        <v>279.363369863014</v>
      </c>
      <c r="AD46" s="191">
        <v>243.125042962787</v>
      </c>
      <c r="AE46" s="191">
        <v>255.359398783064</v>
      </c>
      <c r="AF46" s="191">
        <v>248.958155559698</v>
      </c>
      <c r="AG46" s="191">
        <v>205.592870585725</v>
      </c>
      <c r="AH46" s="191">
        <v>107.981398865229</v>
      </c>
      <c r="AI46" s="191">
        <v>84.9942850213474</v>
      </c>
      <c r="AJ46" s="191">
        <v>69.2003679179466</v>
      </c>
      <c r="AK46" s="191">
        <v>63.9496749471471</v>
      </c>
      <c r="AL46" s="191">
        <v>64.2756356073747</v>
      </c>
      <c r="AM46" s="191">
        <v>76.6894041073737</v>
      </c>
      <c r="AN46" s="191">
        <v>59.4</v>
      </c>
      <c r="AO46" s="275">
        <v>64.2</v>
      </c>
      <c r="AP46" s="276">
        <v>67.9836257638142</v>
      </c>
      <c r="AQ46" s="277">
        <v>0.0589349807447697</v>
      </c>
      <c r="AR46" s="277">
        <v>-0.128959560959339</v>
      </c>
      <c r="AS46" s="277">
        <v>9.00304460751053E-4</v>
      </c>
    </row>
    <row r="47" spans="8:8" s="124" ht="10.2" customFormat="1">
      <c r="A47" s="274" t="s">
        <v>143</v>
      </c>
      <c r="B47" s="191">
        <v>1624.9768852459</v>
      </c>
      <c r="C47" s="191">
        <v>1447.06249315068</v>
      </c>
      <c r="D47" s="191">
        <v>1363.11890944389</v>
      </c>
      <c r="E47" s="191">
        <v>1354.34306272742</v>
      </c>
      <c r="F47" s="191">
        <v>1384.1683288741</v>
      </c>
      <c r="G47" s="191">
        <v>1383.18104109589</v>
      </c>
      <c r="H47" s="191">
        <v>1395.81268456864</v>
      </c>
      <c r="I47" s="191">
        <v>1398.72468817724</v>
      </c>
      <c r="J47" s="191">
        <v>1519.01232240437</v>
      </c>
      <c r="K47" s="191">
        <v>1533.03430468416</v>
      </c>
      <c r="L47" s="191">
        <v>1568.31879163768</v>
      </c>
      <c r="M47" s="191">
        <v>1601.49458103964</v>
      </c>
      <c r="N47" s="191">
        <v>1615.28366120219</v>
      </c>
      <c r="O47" s="191">
        <v>1712.00684931507</v>
      </c>
      <c r="P47" s="191">
        <v>1672.52519163367</v>
      </c>
      <c r="Q47" s="191">
        <v>1687.58683546929</v>
      </c>
      <c r="R47" s="191">
        <v>1761.42296066701</v>
      </c>
      <c r="S47" s="191">
        <v>1763.77879856057</v>
      </c>
      <c r="T47" s="191">
        <v>1719.11594520548</v>
      </c>
      <c r="U47" s="191">
        <v>1662.90589041096</v>
      </c>
      <c r="V47" s="191">
        <v>1639.88617415152</v>
      </c>
      <c r="W47" s="191">
        <v>1548.73676841366</v>
      </c>
      <c r="X47" s="191">
        <v>1584.41669966188</v>
      </c>
      <c r="Y47" s="191">
        <v>1575.6818378898</v>
      </c>
      <c r="Z47" s="191">
        <v>1655.14795886974</v>
      </c>
      <c r="AA47" s="191">
        <v>1619.41786039532</v>
      </c>
      <c r="AB47" s="191">
        <v>1532.81097945351</v>
      </c>
      <c r="AC47" s="191">
        <v>1528.47763293728</v>
      </c>
      <c r="AD47" s="191">
        <v>1533.03227547355</v>
      </c>
      <c r="AE47" s="191">
        <v>1440.2805699683</v>
      </c>
      <c r="AF47" s="191">
        <v>1395.09738156353</v>
      </c>
      <c r="AG47" s="191">
        <v>1432.77867289461</v>
      </c>
      <c r="AH47" s="191">
        <v>1347.92256625253</v>
      </c>
      <c r="AI47" s="191">
        <v>1197.15214068495</v>
      </c>
      <c r="AJ47" s="191">
        <v>1124.97591367853</v>
      </c>
      <c r="AK47" s="191">
        <v>1117.54826739726</v>
      </c>
      <c r="AL47" s="191">
        <v>1071.08463415301</v>
      </c>
      <c r="AM47" s="191">
        <v>1073.16019726027</v>
      </c>
      <c r="AN47" s="191">
        <v>1040.6950649589</v>
      </c>
      <c r="AO47" s="275">
        <v>1043.69594084965</v>
      </c>
      <c r="AP47" s="276">
        <v>886.072737527094</v>
      </c>
      <c r="AQ47" s="277">
        <v>-0.151024064723526</v>
      </c>
      <c r="AR47" s="277">
        <v>-0.0316938521057596</v>
      </c>
      <c r="AS47" s="277">
        <v>0.0117342261343488</v>
      </c>
    </row>
    <row r="48" spans="8:8" s="124" ht="10.2" customFormat="1">
      <c r="A48" s="274" t="s">
        <v>144</v>
      </c>
      <c r="B48" s="191">
        <v>354.303361070367</v>
      </c>
      <c r="C48" s="191">
        <v>327.962274484511</v>
      </c>
      <c r="D48" s="191">
        <v>316.214191904487</v>
      </c>
      <c r="E48" s="191">
        <v>309.627234403259</v>
      </c>
      <c r="F48" s="191">
        <v>302.953306546099</v>
      </c>
      <c r="G48" s="191">
        <v>284.022437486672</v>
      </c>
      <c r="H48" s="191">
        <v>329.528686162693</v>
      </c>
      <c r="I48" s="191">
        <v>329.448356821562</v>
      </c>
      <c r="J48" s="191">
        <v>360.371640762369</v>
      </c>
      <c r="K48" s="191">
        <v>355.21380832876</v>
      </c>
      <c r="L48" s="191">
        <v>393.972437906095</v>
      </c>
      <c r="M48" s="191">
        <v>301.353370188595</v>
      </c>
      <c r="N48" s="191">
        <v>211.428441343281</v>
      </c>
      <c r="O48" s="191">
        <v>190.660330074238</v>
      </c>
      <c r="P48" s="191">
        <v>168.830985851301</v>
      </c>
      <c r="Q48" s="191">
        <v>175.397863099882</v>
      </c>
      <c r="R48" s="191">
        <v>192.803033875559</v>
      </c>
      <c r="S48" s="191">
        <v>216.92783302136</v>
      </c>
      <c r="T48" s="191">
        <v>203.693669597786</v>
      </c>
      <c r="U48" s="191">
        <v>185.1377250315</v>
      </c>
      <c r="V48" s="191">
        <v>188.116637706477</v>
      </c>
      <c r="W48" s="191">
        <v>200.480520691584</v>
      </c>
      <c r="X48" s="191">
        <v>210.360959193782</v>
      </c>
      <c r="Y48" s="191">
        <v>217.188906187567</v>
      </c>
      <c r="Z48" s="191">
        <v>216.735685063174</v>
      </c>
      <c r="AA48" s="191">
        <v>203.051038867091</v>
      </c>
      <c r="AB48" s="191">
        <v>186.904958278981</v>
      </c>
      <c r="AC48" s="191">
        <v>196.182932955658</v>
      </c>
      <c r="AD48" s="191">
        <v>181.107077123467</v>
      </c>
      <c r="AE48" s="191">
        <v>198.69320576673</v>
      </c>
      <c r="AF48" s="191">
        <v>184.093452801717</v>
      </c>
      <c r="AG48" s="191">
        <v>157.825945684276</v>
      </c>
      <c r="AH48" s="191">
        <v>132.200354293578</v>
      </c>
      <c r="AI48" s="191">
        <v>136.4384104035</v>
      </c>
      <c r="AJ48" s="191">
        <v>127.943643835616</v>
      </c>
      <c r="AK48" s="191">
        <v>140.856493159363</v>
      </c>
      <c r="AL48" s="191">
        <v>147.901766635707</v>
      </c>
      <c r="AM48" s="191">
        <v>165.446671136203</v>
      </c>
      <c r="AN48" s="191">
        <v>165.825331756749</v>
      </c>
      <c r="AO48" s="275">
        <v>122.728161890411</v>
      </c>
      <c r="AP48" s="276">
        <v>112.035264597453</v>
      </c>
      <c r="AQ48" s="277">
        <v>-0.0871266800402856</v>
      </c>
      <c r="AR48" s="277">
        <v>-0.0470368192661026</v>
      </c>
      <c r="AS48" s="277">
        <v>0.00148367856737937</v>
      </c>
    </row>
    <row r="49" spans="8:8" s="189" ht="10.2" customFormat="1">
      <c r="A49" s="281" t="s">
        <v>145</v>
      </c>
      <c r="B49" s="194">
        <v>14701.7819909605</v>
      </c>
      <c r="C49" s="194">
        <v>13227.2165106171</v>
      </c>
      <c r="D49" s="194">
        <v>12308.5228620299</v>
      </c>
      <c r="E49" s="194">
        <v>11955.0192585444</v>
      </c>
      <c r="F49" s="194">
        <v>11917.6904391171</v>
      </c>
      <c r="G49" s="194">
        <v>11650.4598005038</v>
      </c>
      <c r="H49" s="194">
        <v>12485.2923110722</v>
      </c>
      <c r="I49" s="194">
        <v>12403.6645181256</v>
      </c>
      <c r="J49" s="194">
        <v>12895.7014209321</v>
      </c>
      <c r="K49" s="194">
        <v>12972.4586523892</v>
      </c>
      <c r="L49" s="194">
        <v>14196.0183185138</v>
      </c>
      <c r="M49" s="194">
        <v>14029.5810004611</v>
      </c>
      <c r="N49" s="194">
        <v>13729.4496390482</v>
      </c>
      <c r="O49" s="194">
        <v>13724.0137810057</v>
      </c>
      <c r="P49" s="194">
        <v>13872.7903740877</v>
      </c>
      <c r="Q49" s="194">
        <v>13923.5175450897</v>
      </c>
      <c r="R49" s="194">
        <v>14268.1781470289</v>
      </c>
      <c r="S49" s="194">
        <v>14509.1860618833</v>
      </c>
      <c r="T49" s="194">
        <v>15028.670223269</v>
      </c>
      <c r="U49" s="194">
        <v>14262.0919039082</v>
      </c>
      <c r="V49" s="194">
        <v>14269.6416642624</v>
      </c>
      <c r="W49" s="194">
        <v>14409.7006590778</v>
      </c>
      <c r="X49" s="194">
        <v>14276.1679130748</v>
      </c>
      <c r="Y49" s="194">
        <v>14727.6901427623</v>
      </c>
      <c r="Z49" s="194">
        <v>15019.3836059548</v>
      </c>
      <c r="AA49" s="194">
        <v>15034.608821783</v>
      </c>
      <c r="AB49" s="194">
        <v>14731.6145788558</v>
      </c>
      <c r="AC49" s="194">
        <v>14552.8831633176</v>
      </c>
      <c r="AD49" s="194">
        <v>14453.5063600783</v>
      </c>
      <c r="AE49" s="194">
        <v>13413.9732654496</v>
      </c>
      <c r="AF49" s="194">
        <v>13326.6914531304</v>
      </c>
      <c r="AG49" s="194">
        <v>12953.0187462605</v>
      </c>
      <c r="AH49" s="194">
        <v>12793.4111118157</v>
      </c>
      <c r="AI49" s="194">
        <v>12173.4186295991</v>
      </c>
      <c r="AJ49" s="194">
        <v>12082.1185188568</v>
      </c>
      <c r="AK49" s="194">
        <v>12810.146463858</v>
      </c>
      <c r="AL49" s="194">
        <v>12665.8690264838</v>
      </c>
      <c r="AM49" s="194">
        <v>13031.9501714657</v>
      </c>
      <c r="AN49" s="194">
        <v>12786.582137148</v>
      </c>
      <c r="AO49" s="279">
        <v>12714.7394591236</v>
      </c>
      <c r="AP49" s="279">
        <v>11211.4306993869</v>
      </c>
      <c r="AQ49" s="280">
        <v>-0.118233548124969</v>
      </c>
      <c r="AR49" s="280">
        <v>-0.00533919921747272</v>
      </c>
      <c r="AS49" s="280">
        <v>0.148472532270144</v>
      </c>
    </row>
    <row r="50" spans="8:8" s="124" ht="10.2" customFormat="1">
      <c r="B50" s="191"/>
      <c r="C50" s="191"/>
      <c r="D50" s="191"/>
      <c r="E50" s="191"/>
      <c r="F50" s="191"/>
      <c r="G50" s="191"/>
      <c r="H50" s="191"/>
      <c r="I50" s="191"/>
      <c r="J50" s="191"/>
      <c r="K50" s="191"/>
      <c r="L50" s="191"/>
      <c r="M50" s="191"/>
      <c r="N50" s="191"/>
      <c r="O50" s="191"/>
      <c r="P50" s="191"/>
      <c r="Q50" s="191"/>
      <c r="R50" s="191"/>
      <c r="S50" s="191"/>
      <c r="T50" s="191"/>
      <c r="U50" s="191"/>
      <c r="V50" s="191"/>
      <c r="W50" s="191"/>
      <c r="X50" s="191"/>
      <c r="Y50" s="191"/>
      <c r="Z50" s="191"/>
      <c r="AA50" s="191"/>
      <c r="AB50" s="191"/>
      <c r="AC50" s="191"/>
      <c r="AD50" s="191"/>
      <c r="AE50" s="191"/>
      <c r="AF50" s="191"/>
      <c r="AG50" s="191"/>
      <c r="AH50" s="191"/>
      <c r="AI50" s="191"/>
      <c r="AJ50" s="191"/>
      <c r="AK50" s="191"/>
      <c r="AL50" s="191"/>
      <c r="AM50" s="191"/>
      <c r="AN50" s="191"/>
      <c r="AO50" s="275"/>
      <c r="AP50" s="276"/>
      <c r="AQ50" s="277"/>
      <c r="AR50" s="277"/>
      <c r="AS50" s="277"/>
    </row>
    <row r="51" spans="8:8" s="124" ht="10.2" customFormat="1">
      <c r="A51" s="274" t="s">
        <v>146</v>
      </c>
      <c r="B51" s="191" t="s">
        <v>114</v>
      </c>
      <c r="C51" s="191" t="s">
        <v>114</v>
      </c>
      <c r="D51" s="191" t="s">
        <v>114</v>
      </c>
      <c r="E51" s="191" t="s">
        <v>114</v>
      </c>
      <c r="F51" s="191" t="s">
        <v>114</v>
      </c>
      <c r="G51" s="191" t="s">
        <v>114</v>
      </c>
      <c r="H51" s="191" t="s">
        <v>114</v>
      </c>
      <c r="I51" s="191" t="s">
        <v>114</v>
      </c>
      <c r="J51" s="191" t="s">
        <v>114</v>
      </c>
      <c r="K51" s="191" t="s">
        <v>114</v>
      </c>
      <c r="L51" s="191">
        <v>330.35205479452</v>
      </c>
      <c r="M51" s="191">
        <v>317.702282191781</v>
      </c>
      <c r="N51" s="191">
        <v>239.046120218579</v>
      </c>
      <c r="O51" s="191">
        <v>200.309821917808</v>
      </c>
      <c r="P51" s="191">
        <v>187.772509589041</v>
      </c>
      <c r="Q51" s="191">
        <v>180.960630136986</v>
      </c>
      <c r="R51" s="191">
        <v>178.984180327869</v>
      </c>
      <c r="S51" s="191">
        <v>180.036849315068</v>
      </c>
      <c r="T51" s="191">
        <v>187.40701369863</v>
      </c>
      <c r="U51" s="191">
        <v>156.500520547945</v>
      </c>
      <c r="V51" s="191">
        <v>164.744754098361</v>
      </c>
      <c r="W51" s="191">
        <v>125.754684931507</v>
      </c>
      <c r="X51" s="191">
        <v>127.06002739726</v>
      </c>
      <c r="Y51" s="191">
        <v>126.136246575342</v>
      </c>
      <c r="Z51" s="191">
        <v>126.172131147541</v>
      </c>
      <c r="AA51" s="191">
        <v>148.447561643836</v>
      </c>
      <c r="AB51" s="191">
        <v>150.335287671233</v>
      </c>
      <c r="AC51" s="191">
        <v>150.285082191781</v>
      </c>
      <c r="AD51" s="191">
        <v>147.226855191257</v>
      </c>
      <c r="AE51" s="191">
        <v>121.216109589041</v>
      </c>
      <c r="AF51" s="191">
        <v>123.899090410959</v>
      </c>
      <c r="AG51" s="191">
        <v>127.262857534247</v>
      </c>
      <c r="AH51" s="191">
        <v>124.24149726776</v>
      </c>
      <c r="AI51" s="191">
        <v>131.966106849315</v>
      </c>
      <c r="AJ51" s="191">
        <v>134.679210958904</v>
      </c>
      <c r="AK51" s="191">
        <v>130.228997260274</v>
      </c>
      <c r="AL51" s="191">
        <v>120.161931693989</v>
      </c>
      <c r="AM51" s="191">
        <v>118.045131506849</v>
      </c>
      <c r="AN51" s="191">
        <v>122.310589041096</v>
      </c>
      <c r="AO51" s="275">
        <v>124.397128767123</v>
      </c>
      <c r="AP51" s="276">
        <v>117.640491803279</v>
      </c>
      <c r="AQ51" s="277">
        <v>-0.0543150555869606</v>
      </c>
      <c r="AR51" s="277">
        <v>0.00259376973383452</v>
      </c>
      <c r="AS51" s="277">
        <v>0.00155790836904456</v>
      </c>
    </row>
    <row r="52" spans="8:8" s="124" ht="10.2" customFormat="1">
      <c r="A52" s="274" t="s">
        <v>147</v>
      </c>
      <c r="B52" s="191" t="s">
        <v>114</v>
      </c>
      <c r="C52" s="191" t="s">
        <v>114</v>
      </c>
      <c r="D52" s="191" t="s">
        <v>114</v>
      </c>
      <c r="E52" s="191" t="s">
        <v>114</v>
      </c>
      <c r="F52" s="191" t="s">
        <v>114</v>
      </c>
      <c r="G52" s="191" t="s">
        <v>114</v>
      </c>
      <c r="H52" s="191" t="s">
        <v>114</v>
      </c>
      <c r="I52" s="191" t="s">
        <v>114</v>
      </c>
      <c r="J52" s="191" t="s">
        <v>114</v>
      </c>
      <c r="K52" s="191" t="s">
        <v>114</v>
      </c>
      <c r="L52" s="191">
        <v>839.75696950416</v>
      </c>
      <c r="M52" s="191">
        <v>718.319917808219</v>
      </c>
      <c r="N52" s="191">
        <v>411.982049180328</v>
      </c>
      <c r="O52" s="191">
        <v>284.281498630137</v>
      </c>
      <c r="P52" s="191">
        <v>255.919419178082</v>
      </c>
      <c r="Q52" s="191">
        <v>263.438191780822</v>
      </c>
      <c r="R52" s="191">
        <v>247.677896174863</v>
      </c>
      <c r="S52" s="191">
        <v>238.168769863014</v>
      </c>
      <c r="T52" s="191">
        <v>231.726402739726</v>
      </c>
      <c r="U52" s="191">
        <v>230.656021917808</v>
      </c>
      <c r="V52" s="191">
        <v>270.93562568306</v>
      </c>
      <c r="W52" s="191">
        <v>268.016931506849</v>
      </c>
      <c r="X52" s="191">
        <v>306.199202739726</v>
      </c>
      <c r="Y52" s="191">
        <v>316.770468493151</v>
      </c>
      <c r="Z52" s="191">
        <v>369.52212295082</v>
      </c>
      <c r="AA52" s="191">
        <v>397.667561643836</v>
      </c>
      <c r="AB52" s="191">
        <v>426.806821917808</v>
      </c>
      <c r="AC52" s="191">
        <v>428.734712328767</v>
      </c>
      <c r="AD52" s="191">
        <v>426.662076502732</v>
      </c>
      <c r="AE52" s="191">
        <v>434.458136986301</v>
      </c>
      <c r="AF52" s="191">
        <v>330.452465753425</v>
      </c>
      <c r="AG52" s="191">
        <v>411.162794520548</v>
      </c>
      <c r="AH52" s="191">
        <v>433.931994535519</v>
      </c>
      <c r="AI52" s="191">
        <v>424.858849315068</v>
      </c>
      <c r="AJ52" s="191">
        <v>447.61197260274</v>
      </c>
      <c r="AK52" s="191">
        <v>461.950657534247</v>
      </c>
      <c r="AL52" s="191">
        <v>372.428087431694</v>
      </c>
      <c r="AM52" s="191">
        <v>364.009808219178</v>
      </c>
      <c r="AN52" s="191">
        <v>365.596301369863</v>
      </c>
      <c r="AO52" s="275">
        <v>358.527369863014</v>
      </c>
      <c r="AP52" s="276">
        <v>312.851530306461</v>
      </c>
      <c r="AQ52" s="277">
        <v>-0.127398473299276</v>
      </c>
      <c r="AR52" s="277">
        <v>-0.0190261330710167</v>
      </c>
      <c r="AS52" s="277">
        <v>0.00414308041271933</v>
      </c>
    </row>
    <row r="53" spans="8:8" s="124" ht="10.2" customFormat="1">
      <c r="A53" s="274" t="s">
        <v>148</v>
      </c>
      <c r="B53" s="191" t="s">
        <v>114</v>
      </c>
      <c r="C53" s="191" t="s">
        <v>114</v>
      </c>
      <c r="D53" s="191" t="s">
        <v>114</v>
      </c>
      <c r="E53" s="191" t="s">
        <v>114</v>
      </c>
      <c r="F53" s="191" t="s">
        <v>114</v>
      </c>
      <c r="G53" s="191" t="s">
        <v>114</v>
      </c>
      <c r="H53" s="191" t="s">
        <v>114</v>
      </c>
      <c r="I53" s="191" t="s">
        <v>114</v>
      </c>
      <c r="J53" s="191" t="s">
        <v>114</v>
      </c>
      <c r="K53" s="191" t="s">
        <v>114</v>
      </c>
      <c r="L53" s="191">
        <v>393.189232876712</v>
      </c>
      <c r="M53" s="191">
        <v>361.523632876712</v>
      </c>
      <c r="N53" s="191">
        <v>337.770806010929</v>
      </c>
      <c r="O53" s="191">
        <v>296.772621917808</v>
      </c>
      <c r="P53" s="191">
        <v>236.463791780822</v>
      </c>
      <c r="Q53" s="191">
        <v>217.978134246575</v>
      </c>
      <c r="R53" s="191">
        <v>222.842013661202</v>
      </c>
      <c r="S53" s="191">
        <v>184.587473972603</v>
      </c>
      <c r="T53" s="191">
        <v>160.177569863014</v>
      </c>
      <c r="U53" s="191">
        <v>110.211068493151</v>
      </c>
      <c r="V53" s="191">
        <v>117.774674863388</v>
      </c>
      <c r="W53" s="191">
        <v>141.362564383562</v>
      </c>
      <c r="X53" s="191">
        <v>149.817167123288</v>
      </c>
      <c r="Y53" s="191">
        <v>173.67882739726</v>
      </c>
      <c r="Z53" s="191">
        <v>177.694420765027</v>
      </c>
      <c r="AA53" s="191">
        <v>217.761246575342</v>
      </c>
      <c r="AB53" s="191">
        <v>224.960712328767</v>
      </c>
      <c r="AC53" s="191">
        <v>228.615671232877</v>
      </c>
      <c r="AD53" s="191">
        <v>236.132144808743</v>
      </c>
      <c r="AE53" s="191">
        <v>235.299024657534</v>
      </c>
      <c r="AF53" s="191">
        <v>256.921520547945</v>
      </c>
      <c r="AG53" s="191">
        <v>326.417953424658</v>
      </c>
      <c r="AH53" s="191">
        <v>330.943491803279</v>
      </c>
      <c r="AI53" s="191">
        <v>341.206479452055</v>
      </c>
      <c r="AJ53" s="191">
        <v>360.828789041096</v>
      </c>
      <c r="AK53" s="191">
        <v>342.443542465753</v>
      </c>
      <c r="AL53" s="191">
        <v>338.836259562842</v>
      </c>
      <c r="AM53" s="191">
        <v>354.601301369863</v>
      </c>
      <c r="AN53" s="191">
        <v>373.623153424658</v>
      </c>
      <c r="AO53" s="275">
        <v>392.359838356164</v>
      </c>
      <c r="AP53" s="276">
        <v>367.054756830601</v>
      </c>
      <c r="AQ53" s="277">
        <v>-0.0644945762838057</v>
      </c>
      <c r="AR53" s="277">
        <v>0.0524620430456191</v>
      </c>
      <c r="AS53" s="277">
        <v>0.00486089159266904</v>
      </c>
    </row>
    <row r="54" spans="8:8" s="124" ht="10.2" customFormat="1">
      <c r="A54" s="274" t="s">
        <v>149</v>
      </c>
      <c r="B54" s="191" t="s">
        <v>114</v>
      </c>
      <c r="C54" s="191" t="s">
        <v>114</v>
      </c>
      <c r="D54" s="191" t="s">
        <v>114</v>
      </c>
      <c r="E54" s="191" t="s">
        <v>114</v>
      </c>
      <c r="F54" s="191" t="s">
        <v>114</v>
      </c>
      <c r="G54" s="191" t="s">
        <v>114</v>
      </c>
      <c r="H54" s="191" t="s">
        <v>114</v>
      </c>
      <c r="I54" s="191" t="s">
        <v>114</v>
      </c>
      <c r="J54" s="191" t="s">
        <v>114</v>
      </c>
      <c r="K54" s="191" t="s">
        <v>114</v>
      </c>
      <c r="L54" s="191">
        <v>5984.49315068493</v>
      </c>
      <c r="M54" s="191">
        <v>5753.49171506849</v>
      </c>
      <c r="N54" s="191">
        <v>5119.03968306011</v>
      </c>
      <c r="O54" s="191">
        <v>4472.96682191781</v>
      </c>
      <c r="P54" s="191">
        <v>3739.36435616438</v>
      </c>
      <c r="Q54" s="191">
        <v>3660.5377369863</v>
      </c>
      <c r="R54" s="191">
        <v>3522.31534153005</v>
      </c>
      <c r="S54" s="191">
        <v>3550.93315068493</v>
      </c>
      <c r="T54" s="191">
        <v>3293.45936986301</v>
      </c>
      <c r="U54" s="191">
        <v>3380.97756164384</v>
      </c>
      <c r="V54" s="191">
        <v>3481.26934426229</v>
      </c>
      <c r="W54" s="191">
        <v>3584.37</v>
      </c>
      <c r="X54" s="191">
        <v>3716.51082191781</v>
      </c>
      <c r="Y54" s="191">
        <v>3817.06235616438</v>
      </c>
      <c r="Z54" s="191">
        <v>3912.09710382514</v>
      </c>
      <c r="AA54" s="191">
        <v>4171.99501369863</v>
      </c>
      <c r="AB54" s="191">
        <v>4422.74126027397</v>
      </c>
      <c r="AC54" s="191">
        <v>4597.07476712329</v>
      </c>
      <c r="AD54" s="191">
        <v>4742.24964480874</v>
      </c>
      <c r="AE54" s="191">
        <v>4764.82131506849</v>
      </c>
      <c r="AF54" s="191">
        <v>5017.72840547945</v>
      </c>
      <c r="AG54" s="191">
        <v>5185.31027945205</v>
      </c>
      <c r="AH54" s="191">
        <v>5438.46345901639</v>
      </c>
      <c r="AI54" s="191">
        <v>5635.57109315068</v>
      </c>
      <c r="AJ54" s="191">
        <v>5926.04995616438</v>
      </c>
      <c r="AK54" s="191">
        <v>5773.31083013699</v>
      </c>
      <c r="AL54" s="191">
        <v>5714.74637978142</v>
      </c>
      <c r="AM54" s="191">
        <v>5703.34246575342</v>
      </c>
      <c r="AN54" s="191">
        <v>5864.0</v>
      </c>
      <c r="AO54" s="275">
        <v>5823.83561643836</v>
      </c>
      <c r="AP54" s="276">
        <v>5498.25960456518</v>
      </c>
      <c r="AQ54" s="277">
        <v>-0.0559040524691674</v>
      </c>
      <c r="AR54" s="277">
        <v>0.0202726595263174</v>
      </c>
      <c r="AS54" s="277">
        <v>0.0728132339624662</v>
      </c>
    </row>
    <row r="55" spans="8:8" s="124" ht="10.2" customFormat="1">
      <c r="A55" s="274" t="s">
        <v>150</v>
      </c>
      <c r="B55" s="191" t="s">
        <v>114</v>
      </c>
      <c r="C55" s="191" t="s">
        <v>114</v>
      </c>
      <c r="D55" s="191" t="s">
        <v>114</v>
      </c>
      <c r="E55" s="191" t="s">
        <v>114</v>
      </c>
      <c r="F55" s="191" t="s">
        <v>114</v>
      </c>
      <c r="G55" s="191" t="s">
        <v>114</v>
      </c>
      <c r="H55" s="191" t="s">
        <v>114</v>
      </c>
      <c r="I55" s="191" t="s">
        <v>114</v>
      </c>
      <c r="J55" s="191" t="s">
        <v>114</v>
      </c>
      <c r="K55" s="191" t="s">
        <v>114</v>
      </c>
      <c r="L55" s="191">
        <v>84.345205479452</v>
      </c>
      <c r="M55" s="191">
        <v>114.870136986301</v>
      </c>
      <c r="N55" s="191">
        <v>102.94043715847</v>
      </c>
      <c r="O55" s="191">
        <v>76.9348767123288</v>
      </c>
      <c r="P55" s="191">
        <v>75.890602739726</v>
      </c>
      <c r="Q55" s="191">
        <v>70.2876712328767</v>
      </c>
      <c r="R55" s="191">
        <v>78.6072404371585</v>
      </c>
      <c r="S55" s="191">
        <v>89.3456712328767</v>
      </c>
      <c r="T55" s="191">
        <v>104.80895890411</v>
      </c>
      <c r="U55" s="191">
        <v>113.665205479452</v>
      </c>
      <c r="V55" s="191">
        <v>111.772486338798</v>
      </c>
      <c r="W55" s="191">
        <v>108.684821917808</v>
      </c>
      <c r="X55" s="191">
        <v>124.509589041096</v>
      </c>
      <c r="Y55" s="191">
        <v>141.258136986301</v>
      </c>
      <c r="Z55" s="191">
        <v>141.212650273224</v>
      </c>
      <c r="AA55" s="191">
        <v>140.776164383562</v>
      </c>
      <c r="AB55" s="191">
        <v>136.960547945205</v>
      </c>
      <c r="AC55" s="191">
        <v>144.39095890411</v>
      </c>
      <c r="AD55" s="191">
        <v>148.202187702304</v>
      </c>
      <c r="AE55" s="191">
        <v>151.640630136986</v>
      </c>
      <c r="AF55" s="191">
        <v>170.29698630137</v>
      </c>
      <c r="AG55" s="191">
        <v>163.971095124336</v>
      </c>
      <c r="AH55" s="191">
        <v>156.273196186524</v>
      </c>
      <c r="AI55" s="191">
        <v>145.62</v>
      </c>
      <c r="AJ55" s="191">
        <v>136.44</v>
      </c>
      <c r="AK55" s="191">
        <v>126.61</v>
      </c>
      <c r="AL55" s="191">
        <v>117.97</v>
      </c>
      <c r="AM55" s="191">
        <v>124.74</v>
      </c>
      <c r="AN55" s="191">
        <v>117.46</v>
      </c>
      <c r="AO55" s="275">
        <v>122.2</v>
      </c>
      <c r="AP55" s="276">
        <v>118.087884309257</v>
      </c>
      <c r="AQ55" s="277">
        <v>-0.0336507012335777</v>
      </c>
      <c r="AR55" s="277">
        <v>-0.0213541415446693</v>
      </c>
      <c r="AS55" s="277">
        <v>0.00156383317026417</v>
      </c>
    </row>
    <row r="56" spans="8:8" s="124" ht="10.2" customFormat="1">
      <c r="A56" s="274" t="s">
        <v>151</v>
      </c>
      <c r="B56" s="191">
        <v>9388.8087432</v>
      </c>
      <c r="C56" s="191">
        <v>9429.5931507</v>
      </c>
      <c r="D56" s="191">
        <v>9444.6547945</v>
      </c>
      <c r="E56" s="191">
        <v>9459.7164384</v>
      </c>
      <c r="F56" s="191">
        <v>9448.8907104</v>
      </c>
      <c r="G56" s="191">
        <v>9489.8196438</v>
      </c>
      <c r="H56" s="191">
        <v>9637.383589</v>
      </c>
      <c r="I56" s="191">
        <v>9730.7456986</v>
      </c>
      <c r="J56" s="191">
        <v>9533.0054645</v>
      </c>
      <c r="K56" s="191">
        <v>9547.0739726</v>
      </c>
      <c r="L56" s="191" t="s">
        <v>114</v>
      </c>
      <c r="M56" s="191" t="s">
        <v>114</v>
      </c>
      <c r="N56" s="191" t="s">
        <v>114</v>
      </c>
      <c r="O56" s="191" t="s">
        <v>114</v>
      </c>
      <c r="P56" s="191" t="s">
        <v>114</v>
      </c>
      <c r="Q56" s="191" t="s">
        <v>114</v>
      </c>
      <c r="R56" s="191" t="s">
        <v>114</v>
      </c>
      <c r="S56" s="191" t="s">
        <v>114</v>
      </c>
      <c r="T56" s="191" t="s">
        <v>114</v>
      </c>
      <c r="U56" s="191" t="s">
        <v>114</v>
      </c>
      <c r="V56" s="191" t="s">
        <v>114</v>
      </c>
      <c r="W56" s="191" t="s">
        <v>114</v>
      </c>
      <c r="X56" s="191" t="s">
        <v>114</v>
      </c>
      <c r="Y56" s="191" t="s">
        <v>114</v>
      </c>
      <c r="Z56" s="191" t="s">
        <v>114</v>
      </c>
      <c r="AA56" s="191" t="s">
        <v>114</v>
      </c>
      <c r="AB56" s="191" t="s">
        <v>114</v>
      </c>
      <c r="AC56" s="191" t="s">
        <v>114</v>
      </c>
      <c r="AD56" s="191" t="s">
        <v>114</v>
      </c>
      <c r="AE56" s="191" t="s">
        <v>114</v>
      </c>
      <c r="AF56" s="191" t="s">
        <v>114</v>
      </c>
      <c r="AG56" s="191" t="s">
        <v>114</v>
      </c>
      <c r="AH56" s="191" t="s">
        <v>114</v>
      </c>
      <c r="AI56" s="191" t="s">
        <v>114</v>
      </c>
      <c r="AJ56" s="191" t="s">
        <v>114</v>
      </c>
      <c r="AK56" s="191" t="s">
        <v>114</v>
      </c>
      <c r="AL56" s="191" t="s">
        <v>114</v>
      </c>
      <c r="AM56" s="191" t="s">
        <v>114</v>
      </c>
      <c r="AN56" s="191" t="s">
        <v>114</v>
      </c>
      <c r="AO56" s="275" t="s">
        <v>114</v>
      </c>
      <c r="AP56" s="276" t="s">
        <v>114</v>
      </c>
      <c r="AQ56" s="277" t="s">
        <v>114</v>
      </c>
      <c r="AR56" s="277" t="s">
        <v>114</v>
      </c>
      <c r="AS56" s="277" t="s">
        <v>114</v>
      </c>
    </row>
    <row r="57" spans="8:8" s="124" ht="10.2" customFormat="1">
      <c r="A57" s="274" t="s">
        <v>152</v>
      </c>
      <c r="B57" s="191" t="s">
        <v>114</v>
      </c>
      <c r="C57" s="191" t="s">
        <v>114</v>
      </c>
      <c r="D57" s="191" t="s">
        <v>114</v>
      </c>
      <c r="E57" s="191" t="s">
        <v>114</v>
      </c>
      <c r="F57" s="191" t="s">
        <v>114</v>
      </c>
      <c r="G57" s="191" t="s">
        <v>114</v>
      </c>
      <c r="H57" s="191" t="s">
        <v>114</v>
      </c>
      <c r="I57" s="191" t="s">
        <v>114</v>
      </c>
      <c r="J57" s="191" t="s">
        <v>114</v>
      </c>
      <c r="K57" s="191" t="s">
        <v>114</v>
      </c>
      <c r="L57" s="191">
        <v>160.657534246575</v>
      </c>
      <c r="M57" s="191">
        <v>158.649315068493</v>
      </c>
      <c r="N57" s="191">
        <v>133.341912568306</v>
      </c>
      <c r="O57" s="191">
        <v>159.512849315068</v>
      </c>
      <c r="P57" s="191">
        <v>140.635589041096</v>
      </c>
      <c r="Q57" s="191">
        <v>134.12895890411</v>
      </c>
      <c r="R57" s="191">
        <v>131.599535519126</v>
      </c>
      <c r="S57" s="191">
        <v>132.281397260274</v>
      </c>
      <c r="T57" s="191">
        <v>139.390492844255</v>
      </c>
      <c r="U57" s="191">
        <v>147.061889491669</v>
      </c>
      <c r="V57" s="191">
        <v>145.979153693048</v>
      </c>
      <c r="W57" s="191">
        <v>140.113456804458</v>
      </c>
      <c r="X57" s="191">
        <v>137.522850310966</v>
      </c>
      <c r="Y57" s="191">
        <v>149.77298630137</v>
      </c>
      <c r="Z57" s="191">
        <v>153.108879781421</v>
      </c>
      <c r="AA57" s="191">
        <v>105.230684931507</v>
      </c>
      <c r="AB57" s="191">
        <v>105.250767123288</v>
      </c>
      <c r="AC57" s="191">
        <v>95.4707397260274</v>
      </c>
      <c r="AD57" s="191">
        <v>93.2872677595628</v>
      </c>
      <c r="AE57" s="191">
        <v>87.6788493150685</v>
      </c>
      <c r="AF57" s="191">
        <v>73.4606575342466</v>
      </c>
      <c r="AG57" s="191">
        <v>69.1630684931507</v>
      </c>
      <c r="AH57" s="191">
        <v>61.5039071038251</v>
      </c>
      <c r="AI57" s="191">
        <v>60.7151866452048</v>
      </c>
      <c r="AJ57" s="191">
        <v>50.2015092025687</v>
      </c>
      <c r="AK57" s="191">
        <v>57.0489515085993</v>
      </c>
      <c r="AL57" s="191">
        <v>57.2926579214603</v>
      </c>
      <c r="AM57" s="191">
        <v>58.4176012014301</v>
      </c>
      <c r="AN57" s="191">
        <v>69.6320111447532</v>
      </c>
      <c r="AO57" s="275">
        <v>59.980255779145</v>
      </c>
      <c r="AP57" s="276">
        <v>57.0494377279881</v>
      </c>
      <c r="AQ57" s="277">
        <v>-0.0488630468991088</v>
      </c>
      <c r="AR57" s="277">
        <v>-0.0372548328807846</v>
      </c>
      <c r="AS57" s="277">
        <v>7.55503442083043E-4</v>
      </c>
    </row>
    <row r="58" spans="8:8" s="124" ht="10.2" customFormat="1">
      <c r="A58" s="274" t="s">
        <v>153</v>
      </c>
      <c r="B58" s="191">
        <v>0.0</v>
      </c>
      <c r="C58" s="191">
        <v>0.0</v>
      </c>
      <c r="D58" s="191">
        <v>0.0</v>
      </c>
      <c r="E58" s="191">
        <v>0.0</v>
      </c>
      <c r="F58" s="191">
        <v>0.0</v>
      </c>
      <c r="G58" s="191">
        <v>0.0</v>
      </c>
      <c r="H58" s="191">
        <v>0.0</v>
      </c>
      <c r="I58" s="191">
        <v>0.0</v>
      </c>
      <c r="J58" s="191">
        <v>0.0</v>
      </c>
      <c r="K58" s="191">
        <v>0.0</v>
      </c>
      <c r="L58" s="191">
        <v>2.89183561643836</v>
      </c>
      <c r="M58" s="191">
        <v>2.16887671232877</v>
      </c>
      <c r="N58" s="191">
        <v>1.14155737704918</v>
      </c>
      <c r="O58" s="191">
        <v>0.984027397260274</v>
      </c>
      <c r="P58" s="191">
        <v>0.622547945205479</v>
      </c>
      <c r="Q58" s="191">
        <v>0.481972602739726</v>
      </c>
      <c r="R58" s="191">
        <v>0.580569823922283</v>
      </c>
      <c r="S58" s="191">
        <v>5.64068602739726</v>
      </c>
      <c r="T58" s="191">
        <v>3.17860931506849</v>
      </c>
      <c r="U58" s="191">
        <v>4.11055689497717</v>
      </c>
      <c r="V58" s="191">
        <v>3.39318472981178</v>
      </c>
      <c r="W58" s="191">
        <v>3.18432158295282</v>
      </c>
      <c r="X58" s="191">
        <v>2.70973476407915</v>
      </c>
      <c r="Y58" s="191">
        <v>2.19873223744292</v>
      </c>
      <c r="Z58" s="191">
        <v>2.24408372799029</v>
      </c>
      <c r="AA58" s="191">
        <v>2.26712325722983</v>
      </c>
      <c r="AB58" s="191">
        <v>2.23994535768645</v>
      </c>
      <c r="AC58" s="191">
        <v>3.17280778533773</v>
      </c>
      <c r="AD58" s="191">
        <v>3.40306263499359</v>
      </c>
      <c r="AE58" s="191">
        <v>2.60786228320582</v>
      </c>
      <c r="AF58" s="191">
        <v>2.63102819178082</v>
      </c>
      <c r="AG58" s="191">
        <v>2.51169309883375</v>
      </c>
      <c r="AH58" s="191">
        <v>2.3830688796809</v>
      </c>
      <c r="AI58" s="191">
        <v>2.19171016438356</v>
      </c>
      <c r="AJ58" s="191">
        <v>3.77773026788432</v>
      </c>
      <c r="AK58" s="191">
        <v>7.358739847793</v>
      </c>
      <c r="AL58" s="191">
        <v>8.34249463570128</v>
      </c>
      <c r="AM58" s="191">
        <v>8.68040021004566</v>
      </c>
      <c r="AN58" s="191">
        <v>10.5520571369863</v>
      </c>
      <c r="AO58" s="275">
        <v>7.28460921152359</v>
      </c>
      <c r="AP58" s="276">
        <v>4.08909578319824</v>
      </c>
      <c r="AQ58" s="277">
        <v>-0.438666417859498</v>
      </c>
      <c r="AR58" s="277">
        <v>0.108184727297688</v>
      </c>
      <c r="AS58" s="277">
        <v>5.415173334299E-5</v>
      </c>
    </row>
    <row r="59" spans="8:8" s="124" ht="10.2" customFormat="1">
      <c r="A59" s="278" t="s">
        <v>154</v>
      </c>
      <c r="B59" s="194">
        <v>9388.8087432</v>
      </c>
      <c r="C59" s="194">
        <v>9429.5931507</v>
      </c>
      <c r="D59" s="194">
        <v>9444.6547945</v>
      </c>
      <c r="E59" s="194">
        <v>9459.7164384</v>
      </c>
      <c r="F59" s="194">
        <v>9448.8907104</v>
      </c>
      <c r="G59" s="194">
        <v>9489.8196438</v>
      </c>
      <c r="H59" s="194">
        <v>9637.383589</v>
      </c>
      <c r="I59" s="194">
        <v>9730.7456986</v>
      </c>
      <c r="J59" s="194">
        <v>9533.0054645</v>
      </c>
      <c r="K59" s="194">
        <v>9547.0739726</v>
      </c>
      <c r="L59" s="194">
        <v>7795.68598320279</v>
      </c>
      <c r="M59" s="194">
        <v>7426.72587671233</v>
      </c>
      <c r="N59" s="194">
        <v>6345.26256557377</v>
      </c>
      <c r="O59" s="194">
        <v>5491.76251780822</v>
      </c>
      <c r="P59" s="194">
        <v>4636.66881643836</v>
      </c>
      <c r="Q59" s="194">
        <v>4527.81329589041</v>
      </c>
      <c r="R59" s="194">
        <v>4382.6067774742</v>
      </c>
      <c r="S59" s="194">
        <v>4380.99399835617</v>
      </c>
      <c r="T59" s="194">
        <v>4120.14841722782</v>
      </c>
      <c r="U59" s="194">
        <v>4143.18282446884</v>
      </c>
      <c r="V59" s="194">
        <v>4295.86922366876</v>
      </c>
      <c r="W59" s="194">
        <v>4371.48678112714</v>
      </c>
      <c r="X59" s="194">
        <v>4564.32939329422</v>
      </c>
      <c r="Y59" s="194">
        <v>4726.87775415525</v>
      </c>
      <c r="Z59" s="194">
        <v>4882.05139247116</v>
      </c>
      <c r="AA59" s="194">
        <v>5184.14535613394</v>
      </c>
      <c r="AB59" s="194">
        <v>5469.29534261796</v>
      </c>
      <c r="AC59" s="194">
        <v>5647.74473929219</v>
      </c>
      <c r="AD59" s="194">
        <v>5797.16323940834</v>
      </c>
      <c r="AE59" s="194">
        <v>5797.72192803663</v>
      </c>
      <c r="AF59" s="194">
        <v>5975.39015421918</v>
      </c>
      <c r="AG59" s="194">
        <v>6285.79974164783</v>
      </c>
      <c r="AH59" s="194">
        <v>6547.74061479298</v>
      </c>
      <c r="AI59" s="194">
        <v>6742.12942557671</v>
      </c>
      <c r="AJ59" s="194">
        <v>7059.58916823757</v>
      </c>
      <c r="AK59" s="194">
        <v>6898.95171875365</v>
      </c>
      <c r="AL59" s="194">
        <v>6729.77781102711</v>
      </c>
      <c r="AM59" s="194">
        <v>6731.83670826079</v>
      </c>
      <c r="AN59" s="194">
        <v>6923.17411211736</v>
      </c>
      <c r="AO59" s="279">
        <v>6888.58481841533</v>
      </c>
      <c r="AP59" s="279">
        <v>6475.03280132596</v>
      </c>
      <c r="AQ59" s="280">
        <v>-0.0600343942900738</v>
      </c>
      <c r="AR59" s="280">
        <v>0.0173895273490938</v>
      </c>
      <c r="AS59" s="280">
        <v>0.0857486026825894</v>
      </c>
    </row>
    <row r="60" spans="8:8" s="124" ht="10.2" customFormat="1">
      <c r="A60" s="274"/>
      <c r="B60" s="191"/>
      <c r="C60" s="191"/>
      <c r="D60" s="191"/>
      <c r="E60" s="191"/>
      <c r="F60" s="191"/>
      <c r="G60" s="191"/>
      <c r="H60" s="191"/>
      <c r="I60" s="191"/>
      <c r="J60" s="191"/>
      <c r="K60" s="191"/>
      <c r="L60" s="191"/>
      <c r="M60" s="191"/>
      <c r="N60" s="191"/>
      <c r="O60" s="191"/>
      <c r="P60" s="191"/>
      <c r="Q60" s="191"/>
      <c r="R60" s="191"/>
      <c r="S60" s="191"/>
      <c r="T60" s="191"/>
      <c r="U60" s="191"/>
      <c r="V60" s="191"/>
      <c r="W60" s="191"/>
      <c r="X60" s="191"/>
      <c r="Y60" s="191"/>
      <c r="Z60" s="191"/>
      <c r="AA60" s="191"/>
      <c r="AB60" s="191"/>
      <c r="AC60" s="191"/>
      <c r="AD60" s="191"/>
      <c r="AE60" s="191"/>
      <c r="AF60" s="191"/>
      <c r="AG60" s="191"/>
      <c r="AH60" s="191"/>
      <c r="AI60" s="191"/>
      <c r="AJ60" s="191"/>
      <c r="AK60" s="191"/>
      <c r="AL60" s="191"/>
      <c r="AM60" s="191"/>
      <c r="AN60" s="191"/>
      <c r="AO60" s="275"/>
      <c r="AP60" s="276"/>
      <c r="AQ60" s="277"/>
      <c r="AR60" s="277"/>
      <c r="AS60" s="277"/>
    </row>
    <row r="61" spans="8:8" s="124" ht="10.2" customFormat="1">
      <c r="A61" s="274" t="s">
        <v>234</v>
      </c>
      <c r="B61" s="191">
        <v>240.327868852459</v>
      </c>
      <c r="C61" s="191">
        <v>260.46602739726</v>
      </c>
      <c r="D61" s="191">
        <v>200.36002739726</v>
      </c>
      <c r="E61" s="191">
        <v>177.62698630137</v>
      </c>
      <c r="F61" s="191">
        <v>204.979644808743</v>
      </c>
      <c r="G61" s="191">
        <v>186.402904109589</v>
      </c>
      <c r="H61" s="191">
        <v>246.368328767123</v>
      </c>
      <c r="I61" s="191">
        <v>247.03104109589</v>
      </c>
      <c r="J61" s="191">
        <v>242.290546448087</v>
      </c>
      <c r="K61" s="191">
        <v>243.998630136986</v>
      </c>
      <c r="L61" s="191">
        <v>251.107726027397</v>
      </c>
      <c r="M61" s="191">
        <v>257.152465753425</v>
      </c>
      <c r="N61" s="191">
        <v>260.094836065574</v>
      </c>
      <c r="O61" s="191">
        <v>247.794164383562</v>
      </c>
      <c r="P61" s="191">
        <v>248.035150684932</v>
      </c>
      <c r="Q61" s="191">
        <v>256.851232876712</v>
      </c>
      <c r="R61" s="191">
        <v>260.515409836066</v>
      </c>
      <c r="S61" s="191">
        <v>251.21095890411</v>
      </c>
      <c r="T61" s="191">
        <v>248.504109589041</v>
      </c>
      <c r="U61" s="191">
        <v>262.909589041096</v>
      </c>
      <c r="V61" s="191">
        <v>257.139344262295</v>
      </c>
      <c r="W61" s="191">
        <v>240.186301369863</v>
      </c>
      <c r="X61" s="191">
        <v>248.745205479452</v>
      </c>
      <c r="Y61" s="191">
        <v>254.504109589041</v>
      </c>
      <c r="Z61" s="191">
        <v>254.254098360656</v>
      </c>
      <c r="AA61" s="191">
        <v>266.380821917808</v>
      </c>
      <c r="AB61" s="191">
        <v>258.709589041096</v>
      </c>
      <c r="AC61" s="191">
        <v>260.717808219178</v>
      </c>
      <c r="AD61" s="191">
        <v>257.409836065574</v>
      </c>
      <c r="AE61" s="191">
        <v>255.868493150685</v>
      </c>
      <c r="AF61" s="191">
        <v>265.21095890411</v>
      </c>
      <c r="AG61" s="191">
        <v>258.986301369863</v>
      </c>
      <c r="AH61" s="191">
        <v>262.696721311475</v>
      </c>
      <c r="AI61" s="191">
        <v>263.827397260274</v>
      </c>
      <c r="AJ61" s="191">
        <v>257.293150684931</v>
      </c>
      <c r="AK61" s="191">
        <v>265.634046575342</v>
      </c>
      <c r="AL61" s="191">
        <v>257.766215846995</v>
      </c>
      <c r="AM61" s="191">
        <v>261.61095890411</v>
      </c>
      <c r="AN61" s="191">
        <v>259.838356164384</v>
      </c>
      <c r="AO61" s="275">
        <v>264.248556164384</v>
      </c>
      <c r="AP61" s="276">
        <v>221.596134556502</v>
      </c>
      <c r="AQ61" s="277">
        <v>-0.161410235223189</v>
      </c>
      <c r="AR61" s="277">
        <v>0.00322785303171313</v>
      </c>
      <c r="AS61" s="277">
        <v>0.00293458882466077</v>
      </c>
    </row>
    <row r="62" spans="8:8" s="124" ht="10.2" customFormat="1">
      <c r="A62" s="274" t="s">
        <v>155</v>
      </c>
      <c r="B62" s="191">
        <v>684.894408867007</v>
      </c>
      <c r="C62" s="191">
        <v>488.760383561644</v>
      </c>
      <c r="D62" s="191">
        <v>534.085890410959</v>
      </c>
      <c r="E62" s="191">
        <v>591.882438356164</v>
      </c>
      <c r="F62" s="191">
        <v>644.198852459016</v>
      </c>
      <c r="G62" s="191">
        <v>662.913116977639</v>
      </c>
      <c r="H62" s="191">
        <v>603.931753424657</v>
      </c>
      <c r="I62" s="191">
        <v>602.28501369863</v>
      </c>
      <c r="J62" s="191">
        <v>677.286820897768</v>
      </c>
      <c r="K62" s="191">
        <v>836.78006785387</v>
      </c>
      <c r="L62" s="191">
        <v>870.50980694884</v>
      </c>
      <c r="M62" s="191">
        <v>988.777118365452</v>
      </c>
      <c r="N62" s="191">
        <v>996.261993150633</v>
      </c>
      <c r="O62" s="191">
        <v>1138.89225750247</v>
      </c>
      <c r="P62" s="191">
        <v>1263.73266239942</v>
      </c>
      <c r="Q62" s="191">
        <v>1300.29607324483</v>
      </c>
      <c r="R62" s="191">
        <v>1360.41996932612</v>
      </c>
      <c r="S62" s="191">
        <v>1468.81842106934</v>
      </c>
      <c r="T62" s="191">
        <v>1539.13555845233</v>
      </c>
      <c r="U62" s="191">
        <v>1619.48160089427</v>
      </c>
      <c r="V62" s="191">
        <v>1603.99608684291</v>
      </c>
      <c r="W62" s="191">
        <v>1598.37928584865</v>
      </c>
      <c r="X62" s="191">
        <v>1576.37752786666</v>
      </c>
      <c r="Y62" s="191">
        <v>1576.70459802534</v>
      </c>
      <c r="Z62" s="191">
        <v>1585.06375650392</v>
      </c>
      <c r="AA62" s="191">
        <v>1624.05012328767</v>
      </c>
      <c r="AB62" s="191">
        <v>1673.81428767123</v>
      </c>
      <c r="AC62" s="191">
        <v>1719.26383561644</v>
      </c>
      <c r="AD62" s="191">
        <v>1779.30662497193</v>
      </c>
      <c r="AE62" s="191">
        <v>1825.53636986301</v>
      </c>
      <c r="AF62" s="191">
        <v>1829.6945138971</v>
      </c>
      <c r="AG62" s="191">
        <v>1873.73753636901</v>
      </c>
      <c r="AH62" s="191">
        <v>1933.29892844471</v>
      </c>
      <c r="AI62" s="191">
        <v>2000.11313113542</v>
      </c>
      <c r="AJ62" s="191">
        <v>1941.0643066233</v>
      </c>
      <c r="AK62" s="191">
        <v>1867.75844929036</v>
      </c>
      <c r="AL62" s="191">
        <v>1874.68814044944</v>
      </c>
      <c r="AM62" s="191">
        <v>1960.93086516854</v>
      </c>
      <c r="AN62" s="191">
        <v>2027.0496582397</v>
      </c>
      <c r="AO62" s="275">
        <v>2235.66170627691</v>
      </c>
      <c r="AP62" s="276">
        <v>2182.26329144521</v>
      </c>
      <c r="AQ62" s="277">
        <v>-0.0238848367272113</v>
      </c>
      <c r="AR62" s="277">
        <v>0.0204730971038238</v>
      </c>
      <c r="AS62" s="277">
        <v>0.0288996262518725</v>
      </c>
    </row>
    <row r="63" spans="8:8" s="124" ht="10.2" customFormat="1">
      <c r="A63" s="274" t="s">
        <v>156</v>
      </c>
      <c r="B63" s="191">
        <v>184.651912568306</v>
      </c>
      <c r="C63" s="191">
        <v>192.668547945205</v>
      </c>
      <c r="D63" s="191">
        <v>208.854794520548</v>
      </c>
      <c r="E63" s="191">
        <v>315.290410958904</v>
      </c>
      <c r="F63" s="191">
        <v>361.192759562842</v>
      </c>
      <c r="G63" s="191">
        <v>385.578082191781</v>
      </c>
      <c r="H63" s="191">
        <v>381.662054794521</v>
      </c>
      <c r="I63" s="191">
        <v>359.049506849315</v>
      </c>
      <c r="J63" s="191">
        <v>395.379398907104</v>
      </c>
      <c r="K63" s="191">
        <v>418.111232876712</v>
      </c>
      <c r="L63" s="191">
        <v>377.685780821918</v>
      </c>
      <c r="M63" s="191">
        <v>294.063534246575</v>
      </c>
      <c r="N63" s="191">
        <v>363.916475409836</v>
      </c>
      <c r="O63" s="191">
        <v>402.728273972603</v>
      </c>
      <c r="P63" s="191">
        <v>444.258246575342</v>
      </c>
      <c r="Q63" s="191">
        <v>440.302054794521</v>
      </c>
      <c r="R63" s="191">
        <v>418.611092896175</v>
      </c>
      <c r="S63" s="191">
        <v>443.916849315068</v>
      </c>
      <c r="T63" s="191">
        <v>477.514356164384</v>
      </c>
      <c r="U63" s="191">
        <v>460.56498630137</v>
      </c>
      <c r="V63" s="191">
        <v>513.120027322404</v>
      </c>
      <c r="W63" s="191">
        <v>482.534904109589</v>
      </c>
      <c r="X63" s="191">
        <v>559.811178082192</v>
      </c>
      <c r="Y63" s="191">
        <v>452.351369863014</v>
      </c>
      <c r="Z63" s="191">
        <v>448.351666666667</v>
      </c>
      <c r="AA63" s="191">
        <v>450.523890410959</v>
      </c>
      <c r="AB63" s="191">
        <v>446.045561643836</v>
      </c>
      <c r="AC63" s="191">
        <v>342.039890410959</v>
      </c>
      <c r="AD63" s="191">
        <v>476.009398907104</v>
      </c>
      <c r="AE63" s="191">
        <v>416.923058184062</v>
      </c>
      <c r="AF63" s="191">
        <v>519.709830833958</v>
      </c>
      <c r="AG63" s="191">
        <v>542.597579820607</v>
      </c>
      <c r="AH63" s="191">
        <v>579.255932370379</v>
      </c>
      <c r="AI63" s="191">
        <v>598.295251906304</v>
      </c>
      <c r="AJ63" s="191">
        <v>486.783677637388</v>
      </c>
      <c r="AK63" s="191">
        <v>408.744231348325</v>
      </c>
      <c r="AL63" s="191">
        <v>439.997302863116</v>
      </c>
      <c r="AM63" s="191">
        <v>526.715623066941</v>
      </c>
      <c r="AN63" s="191">
        <v>596.276221880351</v>
      </c>
      <c r="AO63" s="275">
        <v>610.87973091021</v>
      </c>
      <c r="AP63" s="276">
        <v>535.627100743169</v>
      </c>
      <c r="AQ63" s="277">
        <v>-0.12318730898947</v>
      </c>
      <c r="AR63" s="277">
        <v>0.0389388345036463</v>
      </c>
      <c r="AS63" s="277">
        <v>0.00709328845998245</v>
      </c>
    </row>
    <row r="64" spans="8:8" s="124" ht="10.2" customFormat="1">
      <c r="A64" s="274" t="s">
        <v>157</v>
      </c>
      <c r="B64" s="191">
        <v>131.118879781421</v>
      </c>
      <c r="C64" s="191">
        <v>138.627369863014</v>
      </c>
      <c r="D64" s="191">
        <v>164.151835616438</v>
      </c>
      <c r="E64" s="191">
        <v>153.568520547945</v>
      </c>
      <c r="F64" s="191">
        <v>144.176693989071</v>
      </c>
      <c r="G64" s="191">
        <v>138.667534246575</v>
      </c>
      <c r="H64" s="191">
        <v>130.032191780822</v>
      </c>
      <c r="I64" s="191">
        <v>142.222082191781</v>
      </c>
      <c r="J64" s="191">
        <v>129.997349726776</v>
      </c>
      <c r="K64" s="191">
        <v>143.828657534247</v>
      </c>
      <c r="L64" s="191">
        <v>164.272328767123</v>
      </c>
      <c r="M64" s="191">
        <v>166.501459409113</v>
      </c>
      <c r="N64" s="191">
        <v>201.675136612022</v>
      </c>
      <c r="O64" s="191">
        <v>239.178904109589</v>
      </c>
      <c r="P64" s="191">
        <v>245.725698630137</v>
      </c>
      <c r="Q64" s="191">
        <v>229.238219178082</v>
      </c>
      <c r="R64" s="191">
        <v>212.770273224044</v>
      </c>
      <c r="S64" s="191">
        <v>222.631178082192</v>
      </c>
      <c r="T64" s="191">
        <v>234.499753424658</v>
      </c>
      <c r="U64" s="191">
        <v>210.521616438356</v>
      </c>
      <c r="V64" s="191">
        <v>209.325573770492</v>
      </c>
      <c r="W64" s="191">
        <v>206.457668662998</v>
      </c>
      <c r="X64" s="191">
        <v>191.327312809355</v>
      </c>
      <c r="Y64" s="191">
        <v>203.039423703472</v>
      </c>
      <c r="Z64" s="191">
        <v>208.394356017823</v>
      </c>
      <c r="AA64" s="191">
        <v>199.328130125437</v>
      </c>
      <c r="AB64" s="191">
        <v>202.103241539644</v>
      </c>
      <c r="AC64" s="191">
        <v>189.472649404964</v>
      </c>
      <c r="AD64" s="191">
        <v>215.533835875372</v>
      </c>
      <c r="AE64" s="191">
        <v>220.561370967232</v>
      </c>
      <c r="AF64" s="191">
        <v>217.145092776958</v>
      </c>
      <c r="AG64" s="191">
        <v>218.354655866779</v>
      </c>
      <c r="AH64" s="191">
        <v>219.633152606767</v>
      </c>
      <c r="AI64" s="191">
        <v>221.018898533726</v>
      </c>
      <c r="AJ64" s="191">
        <v>226.304744080849</v>
      </c>
      <c r="AK64" s="191">
        <v>231.818324413945</v>
      </c>
      <c r="AL64" s="191">
        <v>213.084041284153</v>
      </c>
      <c r="AM64" s="191">
        <v>223.452599972603</v>
      </c>
      <c r="AN64" s="191">
        <v>237.717061123288</v>
      </c>
      <c r="AO64" s="275">
        <v>242.164632999842</v>
      </c>
      <c r="AP64" s="276">
        <v>193.210450356041</v>
      </c>
      <c r="AQ64" s="277">
        <v>-0.202152486254394</v>
      </c>
      <c r="AR64" s="277">
        <v>0.00938797455698448</v>
      </c>
      <c r="AS64" s="277">
        <v>0.00255867833415633</v>
      </c>
    </row>
    <row r="65" spans="8:8" s="124" ht="11.25" customFormat="1" customHeight="1">
      <c r="A65" s="274" t="s">
        <v>158</v>
      </c>
      <c r="B65" s="191">
        <v>342.607404371585</v>
      </c>
      <c r="C65" s="191">
        <v>286.753616438356</v>
      </c>
      <c r="D65" s="191">
        <v>438.795890410959</v>
      </c>
      <c r="E65" s="191">
        <v>490.467369863014</v>
      </c>
      <c r="F65" s="191">
        <v>504.708551912568</v>
      </c>
      <c r="G65" s="191">
        <v>593.669753424658</v>
      </c>
      <c r="H65" s="191">
        <v>599.031698630137</v>
      </c>
      <c r="I65" s="191">
        <v>671.58868450008</v>
      </c>
      <c r="J65" s="191">
        <v>781.626338797814</v>
      </c>
      <c r="K65" s="191">
        <v>801.721260273972</v>
      </c>
      <c r="L65" s="191">
        <v>575.093726027397</v>
      </c>
      <c r="M65" s="191">
        <v>56.4711232876712</v>
      </c>
      <c r="N65" s="191">
        <v>323.80174863388</v>
      </c>
      <c r="O65" s="191">
        <v>445.704164383562</v>
      </c>
      <c r="P65" s="191">
        <v>758.885974622753</v>
      </c>
      <c r="Q65" s="191">
        <v>828.812136986301</v>
      </c>
      <c r="R65" s="191">
        <v>795.124754098361</v>
      </c>
      <c r="S65" s="191">
        <v>888.657068493151</v>
      </c>
      <c r="T65" s="191">
        <v>868.956438356164</v>
      </c>
      <c r="U65" s="191">
        <v>917.374602739726</v>
      </c>
      <c r="V65" s="191">
        <v>747.920379638672</v>
      </c>
      <c r="W65" s="191">
        <v>664.660301369863</v>
      </c>
      <c r="X65" s="191">
        <v>723.072474395334</v>
      </c>
      <c r="Y65" s="191">
        <v>841.601727927012</v>
      </c>
      <c r="Z65" s="191">
        <v>837.28572462405</v>
      </c>
      <c r="AA65" s="191">
        <v>862.645089883883</v>
      </c>
      <c r="AB65" s="191">
        <v>897.784767859054</v>
      </c>
      <c r="AC65" s="191">
        <v>923.010780668076</v>
      </c>
      <c r="AD65" s="191">
        <v>905.707345631084</v>
      </c>
      <c r="AE65" s="191">
        <v>869.135094358679</v>
      </c>
      <c r="AF65" s="191">
        <v>892.496919861676</v>
      </c>
      <c r="AG65" s="191">
        <v>851.695446416149</v>
      </c>
      <c r="AH65" s="191">
        <v>915.505532206551</v>
      </c>
      <c r="AI65" s="191">
        <v>873.076754006582</v>
      </c>
      <c r="AJ65" s="191">
        <v>879.389480187821</v>
      </c>
      <c r="AK65" s="191">
        <v>904.773375501659</v>
      </c>
      <c r="AL65" s="191">
        <v>840.597821298401</v>
      </c>
      <c r="AM65" s="191">
        <v>685.835938095302</v>
      </c>
      <c r="AN65" s="191">
        <v>679.215737672571</v>
      </c>
      <c r="AO65" s="275">
        <v>662.76772639528</v>
      </c>
      <c r="AP65" s="276">
        <v>539.440108314855</v>
      </c>
      <c r="AQ65" s="277">
        <v>-0.186079697560396</v>
      </c>
      <c r="AR65" s="277">
        <v>-0.0267432900299898</v>
      </c>
      <c r="AS65" s="277">
        <v>0.00714378396808602</v>
      </c>
    </row>
    <row r="66" spans="8:8" s="124" ht="11.25" customFormat="1" customHeight="1">
      <c r="A66" s="274" t="s">
        <v>159</v>
      </c>
      <c r="B66" s="191">
        <v>0.0</v>
      </c>
      <c r="C66" s="191">
        <v>0.0</v>
      </c>
      <c r="D66" s="191">
        <v>11.1857808219178</v>
      </c>
      <c r="E66" s="191">
        <v>36.3487671232877</v>
      </c>
      <c r="F66" s="191">
        <v>47.4246994535519</v>
      </c>
      <c r="G66" s="191">
        <v>51.6714794520548</v>
      </c>
      <c r="H66" s="191">
        <v>47.1128219178082</v>
      </c>
      <c r="I66" s="191">
        <v>43.2369589041096</v>
      </c>
      <c r="J66" s="191">
        <v>41.8370765027322</v>
      </c>
      <c r="K66" s="191">
        <v>49.8239178082192</v>
      </c>
      <c r="L66" s="191">
        <v>65.2470410958904</v>
      </c>
      <c r="M66" s="191">
        <v>68.8015890410959</v>
      </c>
      <c r="N66" s="191">
        <v>60.202131147541</v>
      </c>
      <c r="O66" s="191">
        <v>49.4624383561644</v>
      </c>
      <c r="P66" s="191">
        <v>74.6856712328767</v>
      </c>
      <c r="Q66" s="191">
        <v>72.7176164383562</v>
      </c>
      <c r="R66" s="191">
        <v>72.8994535519126</v>
      </c>
      <c r="S66" s="191">
        <v>65.0863835616438</v>
      </c>
      <c r="T66" s="191">
        <v>78.4008767123288</v>
      </c>
      <c r="U66" s="191">
        <v>78.5213698630137</v>
      </c>
      <c r="V66" s="191">
        <v>78.2667759562841</v>
      </c>
      <c r="W66" s="191">
        <v>65.8495068493151</v>
      </c>
      <c r="X66" s="191">
        <v>83.9234794520548</v>
      </c>
      <c r="Y66" s="191">
        <v>83.7628219178082</v>
      </c>
      <c r="Z66" s="191">
        <v>79.0857923497268</v>
      </c>
      <c r="AA66" s="191">
        <v>87.2961643835616</v>
      </c>
      <c r="AB66" s="191">
        <v>85.772602739726</v>
      </c>
      <c r="AC66" s="191">
        <v>68.8498630136986</v>
      </c>
      <c r="AD66" s="191">
        <v>213.771639344262</v>
      </c>
      <c r="AE66" s="191">
        <v>203.219726027397</v>
      </c>
      <c r="AF66" s="191">
        <v>167.030410958904</v>
      </c>
      <c r="AG66" s="191">
        <v>200.639452054795</v>
      </c>
      <c r="AH66" s="191">
        <v>192.948907103825</v>
      </c>
      <c r="AI66" s="191">
        <v>187.209863013699</v>
      </c>
      <c r="AJ66" s="191">
        <v>180.107945205479</v>
      </c>
      <c r="AK66" s="191">
        <v>189.543835616438</v>
      </c>
      <c r="AL66" s="191">
        <v>177.803005464481</v>
      </c>
      <c r="AM66" s="191">
        <v>231.887123287671</v>
      </c>
      <c r="AN66" s="191">
        <v>303.693424657534</v>
      </c>
      <c r="AO66" s="275">
        <v>256.571780821918</v>
      </c>
      <c r="AP66" s="276">
        <v>238.343208337863</v>
      </c>
      <c r="AQ66" s="277">
        <v>-0.0710466771741624</v>
      </c>
      <c r="AR66" s="277">
        <v>0.0235859186144425</v>
      </c>
      <c r="AS66" s="277">
        <v>0.00315636965880263</v>
      </c>
    </row>
    <row r="67" spans="8:8" s="124" ht="10.2" customFormat="1">
      <c r="A67" s="274" t="s">
        <v>160</v>
      </c>
      <c r="B67" s="191">
        <v>7.6103825136612</v>
      </c>
      <c r="C67" s="191">
        <v>8.63534246575342</v>
      </c>
      <c r="D67" s="191">
        <v>8.23369863013698</v>
      </c>
      <c r="E67" s="191">
        <v>9.23780821917808</v>
      </c>
      <c r="F67" s="191">
        <v>15.7014207650273</v>
      </c>
      <c r="G67" s="191">
        <v>26.3076712328767</v>
      </c>
      <c r="H67" s="191">
        <v>33.3163561643836</v>
      </c>
      <c r="I67" s="191">
        <v>36.7704931506849</v>
      </c>
      <c r="J67" s="191">
        <v>43.819781420765</v>
      </c>
      <c r="K67" s="191">
        <v>53.3985479452055</v>
      </c>
      <c r="L67" s="191">
        <v>60.9896164383562</v>
      </c>
      <c r="M67" s="191">
        <v>54.2821643835616</v>
      </c>
      <c r="N67" s="191">
        <v>58.1793715846994</v>
      </c>
      <c r="O67" s="191">
        <v>53.9206849315068</v>
      </c>
      <c r="P67" s="191">
        <v>63.0580821917808</v>
      </c>
      <c r="Q67" s="191">
        <v>60.447397260274</v>
      </c>
      <c r="R67" s="191">
        <v>67.6522950819672</v>
      </c>
      <c r="S67" s="191">
        <v>63.8613698630137</v>
      </c>
      <c r="T67" s="191">
        <v>69.4843835616438</v>
      </c>
      <c r="U67" s="191">
        <v>68.0786301369863</v>
      </c>
      <c r="V67" s="191">
        <v>63.5667213114754</v>
      </c>
      <c r="W67" s="191">
        <v>60.2465753424658</v>
      </c>
      <c r="X67" s="191">
        <v>117.452054794521</v>
      </c>
      <c r="Y67" s="191">
        <v>126.709589041096</v>
      </c>
      <c r="Z67" s="191">
        <v>120.696721311475</v>
      </c>
      <c r="AA67" s="191">
        <v>114.58904109589</v>
      </c>
      <c r="AB67" s="191">
        <v>130.07397260274</v>
      </c>
      <c r="AC67" s="191">
        <v>149.424657534247</v>
      </c>
      <c r="AD67" s="191">
        <v>144.642076502732</v>
      </c>
      <c r="AE67" s="191">
        <v>157.695890410959</v>
      </c>
      <c r="AF67" s="191">
        <v>294.386301369863</v>
      </c>
      <c r="AG67" s="191">
        <v>278.312328767123</v>
      </c>
      <c r="AH67" s="191">
        <v>292.153005464481</v>
      </c>
      <c r="AI67" s="191">
        <v>269.712328767123</v>
      </c>
      <c r="AJ67" s="191">
        <v>260.769863013699</v>
      </c>
      <c r="AK67" s="191">
        <v>252.723287671233</v>
      </c>
      <c r="AL67" s="191">
        <v>279.972677595628</v>
      </c>
      <c r="AM67" s="191">
        <v>378.567123287671</v>
      </c>
      <c r="AN67" s="191">
        <v>396.65</v>
      </c>
      <c r="AO67" s="275">
        <v>395.87</v>
      </c>
      <c r="AP67" s="276">
        <v>365.88848297794</v>
      </c>
      <c r="AQ67" s="277">
        <v>-0.0757357643217719</v>
      </c>
      <c r="AR67" s="277">
        <v>0.0964105897371741</v>
      </c>
      <c r="AS67" s="277">
        <v>0.00484544667427567</v>
      </c>
    </row>
    <row r="68" spans="8:8" s="124" ht="10.2" customFormat="1">
      <c r="A68" s="274" t="s">
        <v>161</v>
      </c>
      <c r="B68" s="191">
        <v>610.212486338798</v>
      </c>
      <c r="C68" s="191">
        <v>653.133123287671</v>
      </c>
      <c r="D68" s="191">
        <v>742.077150684931</v>
      </c>
      <c r="E68" s="191">
        <v>851.324273972603</v>
      </c>
      <c r="F68" s="191">
        <v>855.326885245902</v>
      </c>
      <c r="G68" s="191">
        <v>1014.93389041096</v>
      </c>
      <c r="H68" s="191">
        <v>1095.68438356164</v>
      </c>
      <c r="I68" s="191">
        <v>1336.67068493151</v>
      </c>
      <c r="J68" s="191">
        <v>1491.95540983607</v>
      </c>
      <c r="K68" s="191">
        <v>1447.52438356164</v>
      </c>
      <c r="L68" s="191">
        <v>1512.3898630137</v>
      </c>
      <c r="M68" s="191">
        <v>1487.18671232877</v>
      </c>
      <c r="N68" s="191">
        <v>1641.39928961749</v>
      </c>
      <c r="O68" s="191">
        <v>1618.90580821918</v>
      </c>
      <c r="P68" s="191">
        <v>1640.89580821918</v>
      </c>
      <c r="Q68" s="191">
        <v>1579.86602739726</v>
      </c>
      <c r="R68" s="191">
        <v>1777.44489071038</v>
      </c>
      <c r="S68" s="191">
        <v>1612.25860273973</v>
      </c>
      <c r="T68" s="191">
        <v>1634.91131506849</v>
      </c>
      <c r="U68" s="191">
        <v>1616.73693150685</v>
      </c>
      <c r="V68" s="191">
        <v>1669.19721311475</v>
      </c>
      <c r="W68" s="191">
        <v>1661.82145205479</v>
      </c>
      <c r="X68" s="191">
        <v>1627.7821369863</v>
      </c>
      <c r="Y68" s="191">
        <v>1789.28312328767</v>
      </c>
      <c r="Z68" s="191">
        <v>1929.95295081967</v>
      </c>
      <c r="AA68" s="191">
        <v>2001.81295890411</v>
      </c>
      <c r="AB68" s="191">
        <v>1991.51079452055</v>
      </c>
      <c r="AC68" s="191">
        <v>1936.34501369863</v>
      </c>
      <c r="AD68" s="191">
        <v>2018.33352459016</v>
      </c>
      <c r="AE68" s="191">
        <v>1928.11131506849</v>
      </c>
      <c r="AF68" s="191">
        <v>1921.5042739726</v>
      </c>
      <c r="AG68" s="191">
        <v>1883.97065753425</v>
      </c>
      <c r="AH68" s="191">
        <v>1953.26475409836</v>
      </c>
      <c r="AI68" s="191">
        <v>1875.69679452055</v>
      </c>
      <c r="AJ68" s="191">
        <v>2200.60657534247</v>
      </c>
      <c r="AK68" s="191">
        <v>2446.99498630137</v>
      </c>
      <c r="AL68" s="191">
        <v>2753.0</v>
      </c>
      <c r="AM68" s="191">
        <v>2802.0</v>
      </c>
      <c r="AN68" s="191">
        <v>2770.0</v>
      </c>
      <c r="AO68" s="275">
        <v>2649.10091743119</v>
      </c>
      <c r="AP68" s="276">
        <v>2326.36393873456</v>
      </c>
      <c r="AQ68" s="277">
        <v>-0.121828872797186</v>
      </c>
      <c r="AR68" s="277">
        <v>0.0322779245565603</v>
      </c>
      <c r="AS68" s="277">
        <v>0.0308079454109952</v>
      </c>
    </row>
    <row r="69" spans="8:8" s="124" ht="10.2" customFormat="1">
      <c r="A69" s="274" t="s">
        <v>162</v>
      </c>
      <c r="B69" s="191">
        <v>11.7960928961749</v>
      </c>
      <c r="C69" s="191">
        <v>56.1498082191781</v>
      </c>
      <c r="D69" s="191">
        <v>83.3611780821918</v>
      </c>
      <c r="E69" s="191">
        <v>109.749178082192</v>
      </c>
      <c r="F69" s="191">
        <v>141.753387978142</v>
      </c>
      <c r="G69" s="191">
        <v>164.553479452055</v>
      </c>
      <c r="H69" s="191">
        <v>184.916821917808</v>
      </c>
      <c r="I69" s="191">
        <v>184.615589041096</v>
      </c>
      <c r="J69" s="191">
        <v>184.611857923497</v>
      </c>
      <c r="K69" s="191">
        <v>188.852931506849</v>
      </c>
      <c r="L69" s="191">
        <v>198.452219178082</v>
      </c>
      <c r="M69" s="191">
        <v>201.805945205479</v>
      </c>
      <c r="N69" s="191">
        <v>197.689699453552</v>
      </c>
      <c r="O69" s="191">
        <v>194.154630136986</v>
      </c>
      <c r="P69" s="191">
        <v>214.578219178082</v>
      </c>
      <c r="Q69" s="191">
        <v>221.647150684932</v>
      </c>
      <c r="R69" s="191">
        <v>234.740245901639</v>
      </c>
      <c r="S69" s="191">
        <v>266.390273972603</v>
      </c>
      <c r="T69" s="191">
        <v>238.978082191781</v>
      </c>
      <c r="U69" s="191">
        <v>248.47695890411</v>
      </c>
      <c r="V69" s="191">
        <v>315.0</v>
      </c>
      <c r="W69" s="191">
        <v>552.973402061856</v>
      </c>
      <c r="X69" s="191">
        <v>591.170721649485</v>
      </c>
      <c r="Y69" s="191">
        <v>581.243298969072</v>
      </c>
      <c r="Z69" s="191">
        <v>574.047731958763</v>
      </c>
      <c r="AA69" s="191">
        <v>604.350515463917</v>
      </c>
      <c r="AB69" s="191">
        <v>591.979381443299</v>
      </c>
      <c r="AC69" s="191">
        <v>529.484536082474</v>
      </c>
      <c r="AD69" s="191">
        <v>492.577319587629</v>
      </c>
      <c r="AE69" s="191">
        <v>492.0</v>
      </c>
      <c r="AF69" s="191">
        <v>571.0</v>
      </c>
      <c r="AG69" s="191">
        <v>635.0</v>
      </c>
      <c r="AH69" s="191">
        <v>638.0</v>
      </c>
      <c r="AI69" s="191">
        <v>650.0</v>
      </c>
      <c r="AJ69" s="191">
        <v>643.0</v>
      </c>
      <c r="AK69" s="191">
        <v>1098.0</v>
      </c>
      <c r="AL69" s="191">
        <v>1078.0</v>
      </c>
      <c r="AM69" s="191">
        <v>1119.0</v>
      </c>
      <c r="AN69" s="191">
        <v>1096.0</v>
      </c>
      <c r="AO69" s="275">
        <v>1037.0</v>
      </c>
      <c r="AP69" s="276">
        <v>870.689698361194</v>
      </c>
      <c r="AQ69" s="277">
        <v>-0.160376375736554</v>
      </c>
      <c r="AR69" s="277">
        <v>0.0774109010907631</v>
      </c>
      <c r="AS69" s="277">
        <v>0.0115305091565418</v>
      </c>
    </row>
    <row r="70" spans="8:8" s="124" ht="10.2" customFormat="1">
      <c r="A70" s="274" t="s">
        <v>163</v>
      </c>
      <c r="B70" s="191">
        <v>278.479918032787</v>
      </c>
      <c r="C70" s="191">
        <v>325.472082191781</v>
      </c>
      <c r="D70" s="191">
        <v>313.824410958904</v>
      </c>
      <c r="E70" s="191">
        <v>331.396328767123</v>
      </c>
      <c r="F70" s="191">
        <v>367.681612021858</v>
      </c>
      <c r="G70" s="191">
        <v>349.851863013699</v>
      </c>
      <c r="H70" s="191">
        <v>345.25304109589</v>
      </c>
      <c r="I70" s="191">
        <v>377.926767123288</v>
      </c>
      <c r="J70" s="191">
        <v>373.249207650273</v>
      </c>
      <c r="K70" s="191">
        <v>361.258547945206</v>
      </c>
      <c r="L70" s="191">
        <v>390.217068493151</v>
      </c>
      <c r="M70" s="191">
        <v>398.109369863014</v>
      </c>
      <c r="N70" s="191">
        <v>418.110409836066</v>
      </c>
      <c r="O70" s="191">
        <v>373.548849315068</v>
      </c>
      <c r="P70" s="191">
        <v>378.810382833873</v>
      </c>
      <c r="Q70" s="191">
        <v>382.52558816011</v>
      </c>
      <c r="R70" s="191">
        <v>380.479072184224</v>
      </c>
      <c r="S70" s="191">
        <v>398.209781932726</v>
      </c>
      <c r="T70" s="191">
        <v>399.736029772092</v>
      </c>
      <c r="U70" s="191">
        <v>404.154110508331</v>
      </c>
      <c r="V70" s="191">
        <v>406.514590163934</v>
      </c>
      <c r="W70" s="191">
        <v>420.440767123288</v>
      </c>
      <c r="X70" s="191">
        <v>406.744712328767</v>
      </c>
      <c r="Y70" s="191">
        <v>397.205671232877</v>
      </c>
      <c r="Z70" s="191">
        <v>403.410355191257</v>
      </c>
      <c r="AA70" s="191">
        <v>429.400591501212</v>
      </c>
      <c r="AB70" s="191">
        <v>403.87693327244</v>
      </c>
      <c r="AC70" s="191">
        <v>395.956397214127</v>
      </c>
      <c r="AD70" s="191">
        <v>391.422428801271</v>
      </c>
      <c r="AE70" s="191">
        <v>385.706637698175</v>
      </c>
      <c r="AF70" s="191">
        <v>380.800194904654</v>
      </c>
      <c r="AG70" s="191">
        <v>349.149106840045</v>
      </c>
      <c r="AH70" s="191">
        <v>267.70838067434</v>
      </c>
      <c r="AI70" s="191">
        <v>238.187234498893</v>
      </c>
      <c r="AJ70" s="191">
        <v>230.205182911357</v>
      </c>
      <c r="AK70" s="191">
        <v>180.968714083107</v>
      </c>
      <c r="AL70" s="191">
        <v>143.986007218027</v>
      </c>
      <c r="AM70" s="191">
        <v>161.441490977185</v>
      </c>
      <c r="AN70" s="191">
        <v>152.582310760717</v>
      </c>
      <c r="AO70" s="275">
        <v>164.99893689495</v>
      </c>
      <c r="AP70" s="276">
        <v>165.944222350163</v>
      </c>
      <c r="AQ70" s="277">
        <v>0.00572903967141669</v>
      </c>
      <c r="AR70" s="277">
        <v>-0.0814085404442099</v>
      </c>
      <c r="AS70" s="277">
        <v>0.00219759275765545</v>
      </c>
    </row>
    <row r="71" spans="8:8" s="124" ht="10.2" customFormat="1">
      <c r="A71" s="278" t="s">
        <v>164</v>
      </c>
      <c r="B71" s="194">
        <v>2491.6993542222</v>
      </c>
      <c r="C71" s="194">
        <v>2410.66630136986</v>
      </c>
      <c r="D71" s="194">
        <v>2704.93065753425</v>
      </c>
      <c r="E71" s="194">
        <v>3066.89208219178</v>
      </c>
      <c r="F71" s="194">
        <v>3287.14450819672</v>
      </c>
      <c r="G71" s="194">
        <v>3574.54977451189</v>
      </c>
      <c r="H71" s="194">
        <v>3667.30945205479</v>
      </c>
      <c r="I71" s="194">
        <v>4001.39682148638</v>
      </c>
      <c r="J71" s="194">
        <v>4362.05378811088</v>
      </c>
      <c r="K71" s="194">
        <v>4545.29817744291</v>
      </c>
      <c r="L71" s="194">
        <v>4465.96517681185</v>
      </c>
      <c r="M71" s="194">
        <v>3973.15148188415</v>
      </c>
      <c r="N71" s="194">
        <v>4521.33109151129</v>
      </c>
      <c r="O71" s="194">
        <v>4764.29017531069</v>
      </c>
      <c r="P71" s="194">
        <v>5332.66589656838</v>
      </c>
      <c r="Q71" s="194">
        <v>5372.70349702137</v>
      </c>
      <c r="R71" s="194">
        <v>5580.65745681089</v>
      </c>
      <c r="S71" s="194">
        <v>5681.04088793357</v>
      </c>
      <c r="T71" s="194">
        <v>5790.12090329291</v>
      </c>
      <c r="U71" s="194">
        <v>5886.8203963341</v>
      </c>
      <c r="V71" s="194">
        <v>5864.04671238322</v>
      </c>
      <c r="W71" s="194">
        <v>5953.55016479268</v>
      </c>
      <c r="X71" s="194">
        <v>6126.40680384412</v>
      </c>
      <c r="Y71" s="194">
        <v>6306.40573355641</v>
      </c>
      <c r="Z71" s="194">
        <v>6440.54315380401</v>
      </c>
      <c r="AA71" s="194">
        <v>6640.37732697445</v>
      </c>
      <c r="AB71" s="194">
        <v>6681.67113233361</v>
      </c>
      <c r="AC71" s="194">
        <v>6514.56543186279</v>
      </c>
      <c r="AD71" s="194">
        <v>6894.71403027712</v>
      </c>
      <c r="AE71" s="194">
        <v>6754.7579557287</v>
      </c>
      <c r="AF71" s="194">
        <v>7058.97849747983</v>
      </c>
      <c r="AG71" s="194">
        <v>7092.44306503862</v>
      </c>
      <c r="AH71" s="194">
        <v>7254.46531428089</v>
      </c>
      <c r="AI71" s="194">
        <v>7177.13765364257</v>
      </c>
      <c r="AJ71" s="194">
        <v>7305.52492568729</v>
      </c>
      <c r="AK71" s="194">
        <v>7846.95925080178</v>
      </c>
      <c r="AL71" s="194">
        <v>8058.89521202024</v>
      </c>
      <c r="AM71" s="194">
        <v>8351.44172276002</v>
      </c>
      <c r="AN71" s="194">
        <v>8519.02277049854</v>
      </c>
      <c r="AO71" s="279">
        <v>8519.26398789469</v>
      </c>
      <c r="AP71" s="279">
        <v>7639.3666361775</v>
      </c>
      <c r="AQ71" s="280">
        <v>-0.103283259324687</v>
      </c>
      <c r="AR71" s="280">
        <v>0.0234796889073454</v>
      </c>
      <c r="AS71" s="280">
        <v>0.101167829497029</v>
      </c>
    </row>
    <row r="72" spans="8:8" s="124" ht="10.2" customFormat="1">
      <c r="A72" s="274"/>
      <c r="B72" s="191"/>
      <c r="C72" s="191"/>
      <c r="D72" s="191"/>
      <c r="E72" s="191"/>
      <c r="F72" s="191"/>
      <c r="G72" s="191"/>
      <c r="H72" s="191"/>
      <c r="I72" s="191"/>
      <c r="J72" s="191"/>
      <c r="K72" s="191"/>
      <c r="L72" s="191"/>
      <c r="M72" s="191"/>
      <c r="N72" s="191"/>
      <c r="O72" s="191"/>
      <c r="P72" s="191"/>
      <c r="Q72" s="191"/>
      <c r="R72" s="191"/>
      <c r="S72" s="191"/>
      <c r="T72" s="191"/>
      <c r="U72" s="191"/>
      <c r="V72" s="191"/>
      <c r="W72" s="191"/>
      <c r="X72" s="191"/>
      <c r="Y72" s="191"/>
      <c r="Z72" s="191"/>
      <c r="AA72" s="191"/>
      <c r="AB72" s="191"/>
      <c r="AC72" s="191"/>
      <c r="AD72" s="191"/>
      <c r="AE72" s="191"/>
      <c r="AF72" s="191"/>
      <c r="AG72" s="191"/>
      <c r="AH72" s="191"/>
      <c r="AI72" s="191"/>
      <c r="AJ72" s="191"/>
      <c r="AK72" s="191"/>
      <c r="AL72" s="191"/>
      <c r="AM72" s="191"/>
      <c r="AN72" s="191"/>
      <c r="AO72" s="275"/>
      <c r="AP72" s="276"/>
      <c r="AQ72" s="277"/>
      <c r="AR72" s="277"/>
      <c r="AS72" s="277"/>
    </row>
    <row r="73" spans="8:8" s="124" ht="10.2" customFormat="1">
      <c r="A73" s="274" t="s">
        <v>165</v>
      </c>
      <c r="B73" s="191">
        <v>226.308743169399</v>
      </c>
      <c r="C73" s="191">
        <v>307.257534246575</v>
      </c>
      <c r="D73" s="191">
        <v>411.684931506849</v>
      </c>
      <c r="E73" s="191">
        <v>377.545205479452</v>
      </c>
      <c r="F73" s="191">
        <v>410.560109289618</v>
      </c>
      <c r="G73" s="191">
        <v>407.668493150685</v>
      </c>
      <c r="H73" s="191">
        <v>434.458136986301</v>
      </c>
      <c r="I73" s="191">
        <v>411.524273972603</v>
      </c>
      <c r="J73" s="191">
        <v>436.295218579235</v>
      </c>
      <c r="K73" s="191">
        <v>416.805890410959</v>
      </c>
      <c r="L73" s="191">
        <v>421.083397260274</v>
      </c>
      <c r="M73" s="191">
        <v>421.806356164384</v>
      </c>
      <c r="N73" s="191">
        <v>423.177322404372</v>
      </c>
      <c r="O73" s="191">
        <v>419.577232876712</v>
      </c>
      <c r="P73" s="191">
        <v>396.101150684932</v>
      </c>
      <c r="Q73" s="191">
        <v>407.949643835616</v>
      </c>
      <c r="R73" s="191">
        <v>386.667513661202</v>
      </c>
      <c r="S73" s="191">
        <v>413.191095890411</v>
      </c>
      <c r="T73" s="191">
        <v>385.276849315068</v>
      </c>
      <c r="U73" s="191">
        <v>439.157369863014</v>
      </c>
      <c r="V73" s="191">
        <v>427.543278688525</v>
      </c>
      <c r="W73" s="191">
        <v>446.38695890411</v>
      </c>
      <c r="X73" s="191">
        <v>434.297479452055</v>
      </c>
      <c r="Y73" s="191">
        <v>439.759835616438</v>
      </c>
      <c r="Z73" s="191">
        <v>365.530877868853</v>
      </c>
      <c r="AA73" s="191">
        <v>355.936767123288</v>
      </c>
      <c r="AB73" s="191">
        <v>381.782547945205</v>
      </c>
      <c r="AC73" s="191">
        <v>391.361753424657</v>
      </c>
      <c r="AD73" s="191">
        <v>429.405819672131</v>
      </c>
      <c r="AE73" s="191">
        <v>475.164739726027</v>
      </c>
      <c r="AF73" s="191">
        <v>548.143424657534</v>
      </c>
      <c r="AG73" s="191">
        <v>520.490246575342</v>
      </c>
      <c r="AH73" s="191">
        <v>478.492786885246</v>
      </c>
      <c r="AI73" s="191">
        <v>492.134191780822</v>
      </c>
      <c r="AJ73" s="191">
        <v>614.796219178082</v>
      </c>
      <c r="AK73" s="191">
        <v>590.536931506849</v>
      </c>
      <c r="AL73" s="191">
        <v>584.176967213115</v>
      </c>
      <c r="AM73" s="191">
        <v>572.683863013699</v>
      </c>
      <c r="AN73" s="191">
        <v>600.738684931507</v>
      </c>
      <c r="AO73" s="275">
        <v>569.430547945205</v>
      </c>
      <c r="AP73" s="276">
        <v>557.100027322404</v>
      </c>
      <c r="AQ73" s="277">
        <v>-0.0216541256300631</v>
      </c>
      <c r="AR73" s="277">
        <v>0.0182622784296718</v>
      </c>
      <c r="AS73" s="277">
        <v>0.00737765357536815</v>
      </c>
    </row>
    <row r="74" spans="8:8" s="124" ht="10.2" customFormat="1">
      <c r="A74" s="274" t="s">
        <v>166</v>
      </c>
      <c r="B74" s="191">
        <v>277.057978142076</v>
      </c>
      <c r="C74" s="191">
        <v>302.658712328767</v>
      </c>
      <c r="D74" s="191">
        <v>337.581643835616</v>
      </c>
      <c r="E74" s="191">
        <v>364.210630136986</v>
      </c>
      <c r="F74" s="191">
        <v>391.353907103825</v>
      </c>
      <c r="G74" s="191">
        <v>406.021753424658</v>
      </c>
      <c r="H74" s="191">
        <v>424.497369863014</v>
      </c>
      <c r="I74" s="191">
        <v>450.423479452055</v>
      </c>
      <c r="J74" s="191">
        <v>450.074016393443</v>
      </c>
      <c r="K74" s="191">
        <v>463.035095890411</v>
      </c>
      <c r="L74" s="191">
        <v>488.740301369863</v>
      </c>
      <c r="M74" s="191">
        <v>498.520328767123</v>
      </c>
      <c r="N74" s="191">
        <v>485.822786885246</v>
      </c>
      <c r="O74" s="191">
        <v>514.124191780822</v>
      </c>
      <c r="P74" s="191">
        <v>532.338739726027</v>
      </c>
      <c r="Q74" s="191">
        <v>548.304082191781</v>
      </c>
      <c r="R74" s="191">
        <v>567.033579234973</v>
      </c>
      <c r="S74" s="191">
        <v>575.334712328767</v>
      </c>
      <c r="T74" s="191">
        <v>588.408219178082</v>
      </c>
      <c r="U74" s="191">
        <v>574.752328767123</v>
      </c>
      <c r="V74" s="191">
        <v>497.418606557377</v>
      </c>
      <c r="W74" s="191">
        <v>578.608109589041</v>
      </c>
      <c r="X74" s="191">
        <v>576.61997260274</v>
      </c>
      <c r="Y74" s="191">
        <v>597.505452054795</v>
      </c>
      <c r="Z74" s="191">
        <v>625.413224043716</v>
      </c>
      <c r="AA74" s="191">
        <v>633.050931506849</v>
      </c>
      <c r="AB74" s="191">
        <v>630.62098630137</v>
      </c>
      <c r="AC74" s="191">
        <v>653.253616438356</v>
      </c>
      <c r="AD74" s="191">
        <v>616.981721311475</v>
      </c>
      <c r="AE74" s="191">
        <v>597.866931506849</v>
      </c>
      <c r="AF74" s="191">
        <v>579.712630136986</v>
      </c>
      <c r="AG74" s="191">
        <v>523.321835616438</v>
      </c>
      <c r="AH74" s="191">
        <v>533.908387978142</v>
      </c>
      <c r="AI74" s="191">
        <v>514.063945205479</v>
      </c>
      <c r="AJ74" s="191">
        <v>530.45101369863</v>
      </c>
      <c r="AK74" s="191">
        <v>530.169863013699</v>
      </c>
      <c r="AL74" s="191">
        <v>508.693989071038</v>
      </c>
      <c r="AM74" s="191">
        <v>508.079452054795</v>
      </c>
      <c r="AN74" s="191">
        <v>519.238363339358</v>
      </c>
      <c r="AO74" s="275">
        <v>561.957601259708</v>
      </c>
      <c r="AP74" s="276">
        <v>601.631176337621</v>
      </c>
      <c r="AQ74" s="277">
        <v>0.0705988761233562</v>
      </c>
      <c r="AR74" s="277">
        <v>-0.00617503583160139</v>
      </c>
      <c r="AS74" s="277">
        <v>0.00796737781632072</v>
      </c>
    </row>
    <row r="75" spans="8:8" s="124" ht="10.2" customFormat="1">
      <c r="A75" s="274" t="s">
        <v>167</v>
      </c>
      <c r="B75" s="191">
        <v>84.4151639344262</v>
      </c>
      <c r="C75" s="191">
        <v>83.6824931506849</v>
      </c>
      <c r="D75" s="191">
        <v>86.6747397260274</v>
      </c>
      <c r="E75" s="191">
        <v>90.7313424657534</v>
      </c>
      <c r="F75" s="191">
        <v>94.6891803278688</v>
      </c>
      <c r="G75" s="191">
        <v>95.7318082191781</v>
      </c>
      <c r="H75" s="191">
        <v>90.3698630136986</v>
      </c>
      <c r="I75" s="191">
        <v>91.3137260273973</v>
      </c>
      <c r="J75" s="191">
        <v>102.219453551913</v>
      </c>
      <c r="K75" s="191">
        <v>111.335671232877</v>
      </c>
      <c r="L75" s="191">
        <v>114.870136986301</v>
      </c>
      <c r="M75" s="191">
        <v>108.96597260274</v>
      </c>
      <c r="N75" s="191">
        <v>124.770218579235</v>
      </c>
      <c r="O75" s="191">
        <v>125.694438356164</v>
      </c>
      <c r="P75" s="191">
        <v>132.080575342466</v>
      </c>
      <c r="Q75" s="191">
        <v>124.730493150685</v>
      </c>
      <c r="R75" s="191">
        <v>112.914043715847</v>
      </c>
      <c r="S75" s="191">
        <v>118.906657534247</v>
      </c>
      <c r="T75" s="191">
        <v>122.742356164384</v>
      </c>
      <c r="U75" s="191">
        <v>145.756547945205</v>
      </c>
      <c r="V75" s="191">
        <v>137.507595628415</v>
      </c>
      <c r="W75" s="191">
        <v>140.816328767123</v>
      </c>
      <c r="X75" s="191">
        <v>127.321095890411</v>
      </c>
      <c r="Y75" s="191">
        <v>88.7632876712329</v>
      </c>
      <c r="Z75" s="191">
        <v>124.389699453552</v>
      </c>
      <c r="AA75" s="191">
        <v>141.057315068493</v>
      </c>
      <c r="AB75" s="191">
        <v>125.915342465753</v>
      </c>
      <c r="AC75" s="191">
        <v>128.244879853236</v>
      </c>
      <c r="AD75" s="191">
        <v>114.235846994536</v>
      </c>
      <c r="AE75" s="191">
        <v>93.2416164383561</v>
      </c>
      <c r="AF75" s="191">
        <v>109.990164383562</v>
      </c>
      <c r="AG75" s="191">
        <v>102.800739726027</v>
      </c>
      <c r="AH75" s="191">
        <v>110.751092896175</v>
      </c>
      <c r="AI75" s="191">
        <v>111.315589041096</v>
      </c>
      <c r="AJ75" s="191">
        <v>104.427397260274</v>
      </c>
      <c r="AK75" s="191">
        <v>52.5952602739726</v>
      </c>
      <c r="AL75" s="191">
        <v>0.0</v>
      </c>
      <c r="AM75" s="191">
        <v>0.0</v>
      </c>
      <c r="AN75" s="191">
        <v>0.0</v>
      </c>
      <c r="AO75" s="275">
        <v>0.0</v>
      </c>
      <c r="AP75" s="276">
        <v>0.0</v>
      </c>
      <c r="AQ75" s="277" t="s">
        <v>114</v>
      </c>
      <c r="AR75" s="277">
        <v>-1.0</v>
      </c>
      <c r="AS75" s="277">
        <v>0.0</v>
      </c>
    </row>
    <row r="76" spans="8:8" s="124" ht="10.2" customFormat="1">
      <c r="A76" s="274" t="s">
        <v>238</v>
      </c>
      <c r="B76" s="191">
        <v>126.953196721311</v>
      </c>
      <c r="C76" s="191">
        <v>154.934109589041</v>
      </c>
      <c r="D76" s="191">
        <v>165.959232876712</v>
      </c>
      <c r="E76" s="191">
        <v>155.777561643836</v>
      </c>
      <c r="F76" s="191">
        <v>163.483032786885</v>
      </c>
      <c r="G76" s="191">
        <v>141.238054794521</v>
      </c>
      <c r="H76" s="191">
        <v>142.463068493151</v>
      </c>
      <c r="I76" s="191">
        <v>143.42701369863</v>
      </c>
      <c r="J76" s="191">
        <v>162.201284153005</v>
      </c>
      <c r="K76" s="191">
        <v>219.799589041096</v>
      </c>
      <c r="L76" s="191">
        <v>260.767260273973</v>
      </c>
      <c r="M76" s="191">
        <v>245.30397260274</v>
      </c>
      <c r="N76" s="191">
        <v>228.551803278689</v>
      </c>
      <c r="O76" s="191">
        <v>228.193945205479</v>
      </c>
      <c r="P76" s="191">
        <v>116.637369863014</v>
      </c>
      <c r="Q76" s="191">
        <v>169.453534246575</v>
      </c>
      <c r="R76" s="191">
        <v>202.816693989071</v>
      </c>
      <c r="S76" s="191">
        <v>212.931479452055</v>
      </c>
      <c r="T76" s="191">
        <v>148.066</v>
      </c>
      <c r="U76" s="191">
        <v>181.04095890411</v>
      </c>
      <c r="V76" s="191">
        <v>95.6304644808743</v>
      </c>
      <c r="W76" s="191">
        <v>220.783616438356</v>
      </c>
      <c r="X76" s="191">
        <v>215.863479452055</v>
      </c>
      <c r="Y76" s="191">
        <v>122.441123287671</v>
      </c>
      <c r="Z76" s="191">
        <v>103.898814016393</v>
      </c>
      <c r="AA76" s="191">
        <v>193.526079452055</v>
      </c>
      <c r="AB76" s="191">
        <v>119.028484931507</v>
      </c>
      <c r="AC76" s="191">
        <v>52.218274739726</v>
      </c>
      <c r="AD76" s="191">
        <v>107.280107814208</v>
      </c>
      <c r="AE76" s="191">
        <v>48.6182372876712</v>
      </c>
      <c r="AF76" s="191">
        <v>95.5388872328767</v>
      </c>
      <c r="AG76" s="191">
        <v>107.967419178082</v>
      </c>
      <c r="AH76" s="191">
        <v>91.8814262295082</v>
      </c>
      <c r="AI76" s="191">
        <v>96.5291123287671</v>
      </c>
      <c r="AJ76" s="191">
        <v>64.0010199178082</v>
      </c>
      <c r="AK76" s="191">
        <v>21.8946586575343</v>
      </c>
      <c r="AL76" s="191">
        <v>61.5010737704918</v>
      </c>
      <c r="AM76" s="191">
        <v>80.7611780821918</v>
      </c>
      <c r="AN76" s="191">
        <v>43.5221263874524</v>
      </c>
      <c r="AO76" s="275">
        <v>7.40899104727131</v>
      </c>
      <c r="AP76" s="276">
        <v>0.328446084699454</v>
      </c>
      <c r="AQ76" s="277">
        <v>-0.955669256096561</v>
      </c>
      <c r="AR76" s="277">
        <v>-0.171493373888916</v>
      </c>
      <c r="AS76" s="277">
        <v>4.34959847829313E-6</v>
      </c>
    </row>
    <row r="77" spans="8:8" s="124" ht="10.2" customFormat="1">
      <c r="A77" s="274" t="s">
        <v>168</v>
      </c>
      <c r="B77" s="191">
        <v>252.184043715847</v>
      </c>
      <c r="C77" s="191">
        <v>255.786876712329</v>
      </c>
      <c r="D77" s="191">
        <v>260.70701369863</v>
      </c>
      <c r="E77" s="191">
        <v>237.070273972603</v>
      </c>
      <c r="F77" s="191">
        <v>245.434836065574</v>
      </c>
      <c r="G77" s="191">
        <v>231.768575342466</v>
      </c>
      <c r="H77" s="191">
        <v>221.064767123288</v>
      </c>
      <c r="I77" s="191">
        <v>233.33498630137</v>
      </c>
      <c r="J77" s="191">
        <v>257.070710382514</v>
      </c>
      <c r="K77" s="191">
        <v>255.726630136986</v>
      </c>
      <c r="L77" s="191">
        <v>275.869068493151</v>
      </c>
      <c r="M77" s="191">
        <v>278.821150684932</v>
      </c>
      <c r="N77" s="191">
        <v>258.512677595628</v>
      </c>
      <c r="O77" s="191">
        <v>268.980876712329</v>
      </c>
      <c r="P77" s="191">
        <v>285.408109589041</v>
      </c>
      <c r="Q77" s="191">
        <v>336.19597260274</v>
      </c>
      <c r="R77" s="191">
        <v>320.657459016393</v>
      </c>
      <c r="S77" s="191">
        <v>438.57498630137</v>
      </c>
      <c r="T77" s="191">
        <v>335.452931506849</v>
      </c>
      <c r="U77" s="191">
        <v>355.093315068493</v>
      </c>
      <c r="V77" s="191">
        <v>366.720300546448</v>
      </c>
      <c r="W77" s="191">
        <v>450.724712328767</v>
      </c>
      <c r="X77" s="191">
        <v>464.276502696989</v>
      </c>
      <c r="Y77" s="191">
        <v>454.436658542602</v>
      </c>
      <c r="Z77" s="191">
        <v>424.595479701211</v>
      </c>
      <c r="AA77" s="191">
        <v>466.515686826462</v>
      </c>
      <c r="AB77" s="191">
        <v>397.338043798009</v>
      </c>
      <c r="AC77" s="191">
        <v>400.270296185229</v>
      </c>
      <c r="AD77" s="191">
        <v>417.124661800294</v>
      </c>
      <c r="AE77" s="191">
        <v>397.63212321626</v>
      </c>
      <c r="AF77" s="191">
        <v>399.549934486828</v>
      </c>
      <c r="AG77" s="191">
        <v>392.904521300555</v>
      </c>
      <c r="AH77" s="191">
        <v>412.707855788412</v>
      </c>
      <c r="AI77" s="191">
        <v>421.947071382336</v>
      </c>
      <c r="AJ77" s="191">
        <v>439.628155025134</v>
      </c>
      <c r="AK77" s="191">
        <v>452.623933625707</v>
      </c>
      <c r="AL77" s="191">
        <v>474.410193813857</v>
      </c>
      <c r="AM77" s="191">
        <v>447.233833318477</v>
      </c>
      <c r="AN77" s="191">
        <v>455.047780804594</v>
      </c>
      <c r="AO77" s="275">
        <v>453.189191658724</v>
      </c>
      <c r="AP77" s="276">
        <v>338.30353547352</v>
      </c>
      <c r="AQ77" s="277">
        <v>-0.253504845878406</v>
      </c>
      <c r="AR77" s="277">
        <v>0.0131641358022081</v>
      </c>
      <c r="AS77" s="277">
        <v>0.00448014030809136</v>
      </c>
    </row>
    <row r="78" spans="8:8" s="124" ht="10.2" customFormat="1">
      <c r="A78" s="274" t="s">
        <v>216</v>
      </c>
      <c r="B78" s="191">
        <v>433.743737704918</v>
      </c>
      <c r="C78" s="191">
        <v>411.901819178082</v>
      </c>
      <c r="D78" s="191">
        <v>405.812898630137</v>
      </c>
      <c r="E78" s="191">
        <v>402.234252054795</v>
      </c>
      <c r="F78" s="191">
        <v>414.92206010929</v>
      </c>
      <c r="G78" s="191">
        <v>509.92701369863</v>
      </c>
      <c r="H78" s="191">
        <v>521.562635616438</v>
      </c>
      <c r="I78" s="191">
        <v>583.303326027397</v>
      </c>
      <c r="J78" s="191">
        <v>593.950300546448</v>
      </c>
      <c r="K78" s="191">
        <v>575.481312328767</v>
      </c>
      <c r="L78" s="191">
        <v>542.762061117184</v>
      </c>
      <c r="M78" s="191">
        <v>547.8725108226</v>
      </c>
      <c r="N78" s="191">
        <v>558.215031522148</v>
      </c>
      <c r="O78" s="191">
        <v>530.596197760554</v>
      </c>
      <c r="P78" s="191">
        <v>562.807265148589</v>
      </c>
      <c r="Q78" s="191">
        <v>575.692302458491</v>
      </c>
      <c r="R78" s="191">
        <v>638.676201194279</v>
      </c>
      <c r="S78" s="191">
        <v>640.359880656977</v>
      </c>
      <c r="T78" s="191">
        <v>612.010746341117</v>
      </c>
      <c r="U78" s="191">
        <v>646.473672873873</v>
      </c>
      <c r="V78" s="191">
        <v>656.083302934736</v>
      </c>
      <c r="W78" s="191">
        <v>665.826792427536</v>
      </c>
      <c r="X78" s="191">
        <v>657.734159535016</v>
      </c>
      <c r="Y78" s="191">
        <v>665.05358010614</v>
      </c>
      <c r="Z78" s="191">
        <v>730.282176055654</v>
      </c>
      <c r="AA78" s="191">
        <v>711.004920974377</v>
      </c>
      <c r="AB78" s="191">
        <v>698.351756250124</v>
      </c>
      <c r="AC78" s="191">
        <v>729.477482705373</v>
      </c>
      <c r="AD78" s="191">
        <v>718.050507962395</v>
      </c>
      <c r="AE78" s="191">
        <v>696.134817753141</v>
      </c>
      <c r="AF78" s="191">
        <v>701.480073302961</v>
      </c>
      <c r="AG78" s="191">
        <v>512.455682783303</v>
      </c>
      <c r="AH78" s="191">
        <v>586.352665923411</v>
      </c>
      <c r="AI78" s="191">
        <v>593.558102960051</v>
      </c>
      <c r="AJ78" s="191">
        <v>443.964136013412</v>
      </c>
      <c r="AK78" s="191">
        <v>454.835369212024</v>
      </c>
      <c r="AL78" s="191">
        <v>458.513165596891</v>
      </c>
      <c r="AM78" s="191">
        <v>429.431040880704</v>
      </c>
      <c r="AN78" s="191">
        <v>446.017592225748</v>
      </c>
      <c r="AO78" s="275">
        <v>447.053074487103</v>
      </c>
      <c r="AP78" s="276">
        <v>328.483195984007</v>
      </c>
      <c r="AQ78" s="277">
        <v>-0.265225507372094</v>
      </c>
      <c r="AR78" s="277">
        <v>-0.0433202684151192</v>
      </c>
      <c r="AS78" s="277">
        <v>0.00435008994156318</v>
      </c>
    </row>
    <row r="79" spans="8:8" s="124" ht="10.2" customFormat="1">
      <c r="A79" s="278" t="s">
        <v>174</v>
      </c>
      <c r="B79" s="194">
        <v>1400.66286338798</v>
      </c>
      <c r="C79" s="194">
        <v>1516.22154520548</v>
      </c>
      <c r="D79" s="194">
        <v>1668.42046027397</v>
      </c>
      <c r="E79" s="194">
        <v>1627.56926575342</v>
      </c>
      <c r="F79" s="194">
        <v>1720.44312568306</v>
      </c>
      <c r="G79" s="194">
        <v>1792.35569863014</v>
      </c>
      <c r="H79" s="194">
        <v>1834.41584109589</v>
      </c>
      <c r="I79" s="194">
        <v>1913.32680547945</v>
      </c>
      <c r="J79" s="194">
        <v>2001.81098360656</v>
      </c>
      <c r="K79" s="194">
        <v>2042.1841890411</v>
      </c>
      <c r="L79" s="194">
        <v>2104.09222550074</v>
      </c>
      <c r="M79" s="194">
        <v>2101.29029164452</v>
      </c>
      <c r="N79" s="194">
        <v>2079.04984026532</v>
      </c>
      <c r="O79" s="194">
        <v>2087.16688269206</v>
      </c>
      <c r="P79" s="194">
        <v>2025.37321035407</v>
      </c>
      <c r="Q79" s="194">
        <v>2162.32602848589</v>
      </c>
      <c r="R79" s="194">
        <v>2228.76549081177</v>
      </c>
      <c r="S79" s="194">
        <v>2399.29881216383</v>
      </c>
      <c r="T79" s="194">
        <v>2191.9571025055</v>
      </c>
      <c r="U79" s="194">
        <v>2342.27419342182</v>
      </c>
      <c r="V79" s="194">
        <v>2180.90354883638</v>
      </c>
      <c r="W79" s="194">
        <v>2503.14651845493</v>
      </c>
      <c r="X79" s="194">
        <v>2476.11268962927</v>
      </c>
      <c r="Y79" s="194">
        <v>2367.95993727888</v>
      </c>
      <c r="Z79" s="194">
        <v>2374.11027113938</v>
      </c>
      <c r="AA79" s="194">
        <v>2501.09170095152</v>
      </c>
      <c r="AB79" s="194">
        <v>2353.03716169197</v>
      </c>
      <c r="AC79" s="194">
        <v>2354.82630334658</v>
      </c>
      <c r="AD79" s="194">
        <v>2403.07866555504</v>
      </c>
      <c r="AE79" s="194">
        <v>2308.65846592831</v>
      </c>
      <c r="AF79" s="194">
        <v>2434.41511420075</v>
      </c>
      <c r="AG79" s="194">
        <v>2159.94044517975</v>
      </c>
      <c r="AH79" s="194">
        <v>2214.09421570089</v>
      </c>
      <c r="AI79" s="194">
        <v>2229.54801269855</v>
      </c>
      <c r="AJ79" s="194">
        <v>2197.26794109334</v>
      </c>
      <c r="AK79" s="194">
        <v>2102.65601628978</v>
      </c>
      <c r="AL79" s="194">
        <v>2087.29538946539</v>
      </c>
      <c r="AM79" s="194">
        <v>2038.18936734987</v>
      </c>
      <c r="AN79" s="194">
        <v>2064.56454768866</v>
      </c>
      <c r="AO79" s="279">
        <v>2039.03940639801</v>
      </c>
      <c r="AP79" s="279">
        <v>1825.84638120225</v>
      </c>
      <c r="AQ79" s="280">
        <v>-0.104555617967369</v>
      </c>
      <c r="AR79" s="280">
        <v>-0.0123419839363685</v>
      </c>
      <c r="AS79" s="280">
        <v>0.0241796112398217</v>
      </c>
    </row>
    <row r="80" spans="8:8" s="124" ht="10.2" customFormat="1">
      <c r="A80" s="274"/>
      <c r="B80" s="191"/>
      <c r="C80" s="191"/>
      <c r="D80" s="191"/>
      <c r="E80" s="191"/>
      <c r="F80" s="191"/>
      <c r="G80" s="191"/>
      <c r="H80" s="191"/>
      <c r="I80" s="191"/>
      <c r="J80" s="191"/>
      <c r="K80" s="191"/>
      <c r="L80" s="191"/>
      <c r="M80" s="191"/>
      <c r="N80" s="191"/>
      <c r="O80" s="191"/>
      <c r="P80" s="191"/>
      <c r="Q80" s="191"/>
      <c r="R80" s="191"/>
      <c r="S80" s="191"/>
      <c r="T80" s="191"/>
      <c r="U80" s="191"/>
      <c r="V80" s="191"/>
      <c r="W80" s="191"/>
      <c r="X80" s="191"/>
      <c r="Y80" s="191"/>
      <c r="Z80" s="191"/>
      <c r="AA80" s="191"/>
      <c r="AB80" s="191"/>
      <c r="AC80" s="191"/>
      <c r="AD80" s="191"/>
      <c r="AE80" s="191"/>
      <c r="AF80" s="191"/>
      <c r="AG80" s="191"/>
      <c r="AH80" s="191"/>
      <c r="AI80" s="191"/>
      <c r="AJ80" s="191"/>
      <c r="AK80" s="191"/>
      <c r="AL80" s="191"/>
      <c r="AM80" s="191"/>
      <c r="AN80" s="191"/>
      <c r="AO80" s="275"/>
      <c r="AP80" s="276"/>
      <c r="AQ80" s="277"/>
      <c r="AR80" s="277"/>
      <c r="AS80" s="277"/>
    </row>
    <row r="81" spans="8:8" s="124" ht="10.2" customFormat="1">
      <c r="A81" s="274" t="s">
        <v>175</v>
      </c>
      <c r="B81" s="191">
        <v>569.156475409836</v>
      </c>
      <c r="C81" s="191">
        <v>533.925232876712</v>
      </c>
      <c r="D81" s="191">
        <v>545.59298630137</v>
      </c>
      <c r="E81" s="191">
        <v>505.488849315069</v>
      </c>
      <c r="F81" s="191">
        <v>506.591120218579</v>
      </c>
      <c r="G81" s="191">
        <v>495.307178082192</v>
      </c>
      <c r="H81" s="191">
        <v>481.992684931507</v>
      </c>
      <c r="I81" s="191">
        <v>481.691452054795</v>
      </c>
      <c r="J81" s="191">
        <v>512.679426229508</v>
      </c>
      <c r="K81" s="191">
        <v>532.479315068493</v>
      </c>
      <c r="L81" s="191">
        <v>532.981369863014</v>
      </c>
      <c r="M81" s="191">
        <v>536.495753424658</v>
      </c>
      <c r="N81" s="191">
        <v>559.32306010929</v>
      </c>
      <c r="O81" s="191">
        <v>584.271287671233</v>
      </c>
      <c r="P81" s="191">
        <v>599.453424657534</v>
      </c>
      <c r="Q81" s="191">
        <v>602.787068493151</v>
      </c>
      <c r="R81" s="191">
        <v>634.265300546448</v>
      </c>
      <c r="S81" s="191">
        <v>661.627890410959</v>
      </c>
      <c r="T81" s="191">
        <v>687.292931506849</v>
      </c>
      <c r="U81" s="191">
        <v>682.453157607823</v>
      </c>
      <c r="V81" s="191">
        <v>673.879320426065</v>
      </c>
      <c r="W81" s="191">
        <v>635.440712328767</v>
      </c>
      <c r="X81" s="191">
        <v>669.700931506849</v>
      </c>
      <c r="Y81" s="191">
        <v>668.11445858054</v>
      </c>
      <c r="Z81" s="191">
        <v>615.219314189556</v>
      </c>
      <c r="AA81" s="191">
        <v>605.367123287671</v>
      </c>
      <c r="AB81" s="191">
        <v>597.13698630137</v>
      </c>
      <c r="AC81" s="191">
        <v>614.490410958904</v>
      </c>
      <c r="AD81" s="191">
        <v>570.079234972678</v>
      </c>
      <c r="AE81" s="191">
        <v>576.643835616438</v>
      </c>
      <c r="AF81" s="191">
        <v>605.983561643836</v>
      </c>
      <c r="AG81" s="191">
        <v>626.67397260274</v>
      </c>
      <c r="AH81" s="191">
        <v>599.510928961749</v>
      </c>
      <c r="AI81" s="191">
        <v>587.608219178082</v>
      </c>
      <c r="AJ81" s="191">
        <v>538.287671232877</v>
      </c>
      <c r="AK81" s="191">
        <v>427.057534246575</v>
      </c>
      <c r="AL81" s="191">
        <v>433.366120218579</v>
      </c>
      <c r="AM81" s="191">
        <v>419.18904109589</v>
      </c>
      <c r="AN81" s="191">
        <v>474.027397260274</v>
      </c>
      <c r="AO81" s="275">
        <v>464.597260273973</v>
      </c>
      <c r="AP81" s="276">
        <v>388.147540983606</v>
      </c>
      <c r="AQ81" s="277">
        <v>-0.164550516818123</v>
      </c>
      <c r="AR81" s="277">
        <v>-0.0213736637571547</v>
      </c>
      <c r="AS81" s="277">
        <v>0.00514022249697509</v>
      </c>
    </row>
    <row r="82" spans="8:8" s="124" ht="10.2" customFormat="1">
      <c r="A82" s="274" t="s">
        <v>176</v>
      </c>
      <c r="B82" s="191">
        <v>24.673661068489</v>
      </c>
      <c r="C82" s="191">
        <v>26.3679170804482</v>
      </c>
      <c r="D82" s="191">
        <v>25.6650410384349</v>
      </c>
      <c r="E82" s="191">
        <v>20.343260503795</v>
      </c>
      <c r="F82" s="191">
        <v>22.8511755127725</v>
      </c>
      <c r="G82" s="191">
        <v>22.1104921739395</v>
      </c>
      <c r="H82" s="191">
        <v>22.1908223008457</v>
      </c>
      <c r="I82" s="191">
        <v>22.7330404830305</v>
      </c>
      <c r="J82" s="191">
        <v>23.0314202875387</v>
      </c>
      <c r="K82" s="191">
        <v>24.359699817553</v>
      </c>
      <c r="L82" s="191">
        <v>21.9498367080951</v>
      </c>
      <c r="M82" s="191">
        <v>23.6769045117783</v>
      </c>
      <c r="N82" s="191">
        <v>22.3504929301516</v>
      </c>
      <c r="O82" s="191">
        <v>28.8179440563672</v>
      </c>
      <c r="P82" s="191">
        <v>26.0867676212363</v>
      </c>
      <c r="Q82" s="191">
        <v>29.8220550817985</v>
      </c>
      <c r="R82" s="191">
        <v>25.7751627502545</v>
      </c>
      <c r="S82" s="191">
        <v>29.6413140917478</v>
      </c>
      <c r="T82" s="191">
        <v>27.1712063795899</v>
      </c>
      <c r="U82" s="191">
        <v>22.2309861673068</v>
      </c>
      <c r="V82" s="191">
        <v>29.4001103782915</v>
      </c>
      <c r="W82" s="191">
        <v>29.0187671232877</v>
      </c>
      <c r="X82" s="191">
        <v>26.8498904109589</v>
      </c>
      <c r="Y82" s="191">
        <v>31.2679726027397</v>
      </c>
      <c r="Z82" s="191">
        <v>25.9754371584699</v>
      </c>
      <c r="AA82" s="191">
        <v>22.5723835616438</v>
      </c>
      <c r="AB82" s="191">
        <v>26.1269315068493</v>
      </c>
      <c r="AC82" s="191">
        <v>25.1027397260274</v>
      </c>
      <c r="AD82" s="191">
        <v>24.5134426229508</v>
      </c>
      <c r="AE82" s="191">
        <v>17.7687232876712</v>
      </c>
      <c r="AF82" s="191">
        <v>25.5264739726027</v>
      </c>
      <c r="AG82" s="191">
        <v>26.9563260273973</v>
      </c>
      <c r="AH82" s="191">
        <v>23.9046120218579</v>
      </c>
      <c r="AI82" s="191">
        <v>27.3298547945205</v>
      </c>
      <c r="AJ82" s="191">
        <v>24.1950246575342</v>
      </c>
      <c r="AK82" s="191">
        <v>25.1469004657534</v>
      </c>
      <c r="AL82" s="191">
        <v>22.6140513661202</v>
      </c>
      <c r="AM82" s="191">
        <v>27.947643260274</v>
      </c>
      <c r="AN82" s="191">
        <v>24.93666</v>
      </c>
      <c r="AO82" s="275">
        <v>28.3239232876712</v>
      </c>
      <c r="AP82" s="276">
        <v>21.6927144262295</v>
      </c>
      <c r="AQ82" s="277">
        <v>-0.234120421598802</v>
      </c>
      <c r="AR82" s="277">
        <v>0.0477308181870606</v>
      </c>
      <c r="AS82" s="277">
        <v>2.87275757129865E-4</v>
      </c>
    </row>
    <row r="83" spans="8:8" s="124" ht="10.2" customFormat="1">
      <c r="A83" s="274" t="s">
        <v>177</v>
      </c>
      <c r="B83" s="191">
        <v>1510.0</v>
      </c>
      <c r="C83" s="191">
        <v>1435.0</v>
      </c>
      <c r="D83" s="191">
        <v>1447.0</v>
      </c>
      <c r="E83" s="191">
        <v>1602.0</v>
      </c>
      <c r="F83" s="191">
        <v>1638.0</v>
      </c>
      <c r="G83" s="191">
        <v>1697.0</v>
      </c>
      <c r="H83" s="191">
        <v>1839.0</v>
      </c>
      <c r="I83" s="191">
        <v>1952.0</v>
      </c>
      <c r="J83" s="191">
        <v>2035.0</v>
      </c>
      <c r="K83" s="191">
        <v>2114.0</v>
      </c>
      <c r="L83" s="191">
        <v>2153.0</v>
      </c>
      <c r="M83" s="191">
        <v>2282.0</v>
      </c>
      <c r="N83" s="191">
        <v>2426.0</v>
      </c>
      <c r="O83" s="191">
        <v>2570.0</v>
      </c>
      <c r="P83" s="191">
        <v>2548.0</v>
      </c>
      <c r="Q83" s="191">
        <v>2711.0</v>
      </c>
      <c r="R83" s="191">
        <v>2850.0</v>
      </c>
      <c r="S83" s="191">
        <v>3084.0</v>
      </c>
      <c r="T83" s="191">
        <v>3060.0</v>
      </c>
      <c r="U83" s="191">
        <v>3686.0</v>
      </c>
      <c r="V83" s="191">
        <v>4066.60789617486</v>
      </c>
      <c r="W83" s="191">
        <v>4098.13271232877</v>
      </c>
      <c r="X83" s="191">
        <v>4333.78116712329</v>
      </c>
      <c r="Y83" s="191">
        <v>4788.39780821918</v>
      </c>
      <c r="Z83" s="191">
        <v>5555.03248907104</v>
      </c>
      <c r="AA83" s="191">
        <v>5831.97091232877</v>
      </c>
      <c r="AB83" s="191">
        <v>6234.71726027397</v>
      </c>
      <c r="AC83" s="191">
        <v>6593.50923309589</v>
      </c>
      <c r="AD83" s="191">
        <v>6828.38001611838</v>
      </c>
      <c r="AE83" s="191">
        <v>7452.38102364457</v>
      </c>
      <c r="AF83" s="191">
        <v>8408.30123835617</v>
      </c>
      <c r="AG83" s="191">
        <v>8685.59011780822</v>
      </c>
      <c r="AH83" s="191">
        <v>9199.25213934426</v>
      </c>
      <c r="AI83" s="191">
        <v>9598.62696712329</v>
      </c>
      <c r="AJ83" s="191">
        <v>10165.0833424658</v>
      </c>
      <c r="AK83" s="191">
        <v>10824.1407123288</v>
      </c>
      <c r="AL83" s="191">
        <v>11303.8813934426</v>
      </c>
      <c r="AM83" s="191">
        <v>11843.9344931507</v>
      </c>
      <c r="AN83" s="191">
        <v>12573.9422465753</v>
      </c>
      <c r="AO83" s="275">
        <v>13433.3596438356</v>
      </c>
      <c r="AP83" s="276">
        <v>13857.4779023748</v>
      </c>
      <c r="AQ83" s="277">
        <v>0.0315720169625449</v>
      </c>
      <c r="AR83" s="277">
        <v>0.0606911836858357</v>
      </c>
      <c r="AS83" s="277">
        <v>0.18351403047567</v>
      </c>
    </row>
    <row r="84" spans="8:8" s="124" ht="10.2" customFormat="1">
      <c r="A84" s="274" t="s">
        <v>179</v>
      </c>
      <c r="B84" s="191">
        <v>502.0</v>
      </c>
      <c r="C84" s="191">
        <v>593.0</v>
      </c>
      <c r="D84" s="191">
        <v>645.0</v>
      </c>
      <c r="E84" s="191">
        <v>694.0</v>
      </c>
      <c r="F84" s="191">
        <v>706.0</v>
      </c>
      <c r="G84" s="191">
        <v>828.0</v>
      </c>
      <c r="H84" s="191">
        <v>902.0</v>
      </c>
      <c r="I84" s="191">
        <v>953.0</v>
      </c>
      <c r="J84" s="191">
        <v>959.0</v>
      </c>
      <c r="K84" s="191">
        <v>1044.0</v>
      </c>
      <c r="L84" s="191">
        <v>1038.0</v>
      </c>
      <c r="M84" s="191">
        <v>1023.0</v>
      </c>
      <c r="N84" s="191">
        <v>1089.0</v>
      </c>
      <c r="O84" s="191">
        <v>1074.0</v>
      </c>
      <c r="P84" s="191">
        <v>1133.0</v>
      </c>
      <c r="Q84" s="191">
        <v>1165.0</v>
      </c>
      <c r="R84" s="191">
        <v>1236.0</v>
      </c>
      <c r="S84" s="191">
        <v>1296.0</v>
      </c>
      <c r="T84" s="191">
        <v>1339.0</v>
      </c>
      <c r="U84" s="191">
        <v>1597.0</v>
      </c>
      <c r="V84" s="191">
        <v>2039.0</v>
      </c>
      <c r="W84" s="191">
        <v>2144.0</v>
      </c>
      <c r="X84" s="191">
        <v>2212.01326027397</v>
      </c>
      <c r="Y84" s="191">
        <v>2379.96063013699</v>
      </c>
      <c r="Z84" s="191">
        <v>2558.59057377049</v>
      </c>
      <c r="AA84" s="191">
        <v>2561.48356164384</v>
      </c>
      <c r="AB84" s="191">
        <v>2860.04550684932</v>
      </c>
      <c r="AC84" s="191">
        <v>3106.61465753425</v>
      </c>
      <c r="AD84" s="191">
        <v>3213.32379781421</v>
      </c>
      <c r="AE84" s="191">
        <v>3640.90136986301</v>
      </c>
      <c r="AF84" s="191">
        <v>3898.92643094795</v>
      </c>
      <c r="AG84" s="191">
        <v>4084.9085890411</v>
      </c>
      <c r="AH84" s="191">
        <v>4301.50235245902</v>
      </c>
      <c r="AI84" s="191">
        <v>4462.3295650829</v>
      </c>
      <c r="AJ84" s="191">
        <v>4474.71215602064</v>
      </c>
      <c r="AK84" s="191">
        <v>4561.01587770663</v>
      </c>
      <c r="AL84" s="191">
        <v>4930.40267839913</v>
      </c>
      <c r="AM84" s="191">
        <v>5009.50044060785</v>
      </c>
      <c r="AN84" s="191">
        <v>5154.13701995276</v>
      </c>
      <c r="AO84" s="275">
        <v>5119.12355672229</v>
      </c>
      <c r="AP84" s="276">
        <v>4493.37874508783</v>
      </c>
      <c r="AQ84" s="277">
        <v>-0.122236708042093</v>
      </c>
      <c r="AR84" s="277">
        <v>0.0346624066905039</v>
      </c>
      <c r="AS84" s="277">
        <v>0.0595056365793275</v>
      </c>
    </row>
    <row r="85" spans="8:8" s="124" ht="10.2" customFormat="1">
      <c r="A85" s="274" t="s">
        <v>180</v>
      </c>
      <c r="B85" s="191">
        <v>527.0</v>
      </c>
      <c r="C85" s="191">
        <v>531.0</v>
      </c>
      <c r="D85" s="191">
        <v>500.0</v>
      </c>
      <c r="E85" s="191">
        <v>506.0</v>
      </c>
      <c r="F85" s="191">
        <v>545.0</v>
      </c>
      <c r="G85" s="191">
        <v>586.0</v>
      </c>
      <c r="H85" s="191">
        <v>639.0</v>
      </c>
      <c r="I85" s="191">
        <v>646.0</v>
      </c>
      <c r="J85" s="191">
        <v>674.0</v>
      </c>
      <c r="K85" s="191">
        <v>682.0</v>
      </c>
      <c r="L85" s="191">
        <v>750.0</v>
      </c>
      <c r="M85" s="191">
        <v>780.0</v>
      </c>
      <c r="N85" s="191">
        <v>825.0</v>
      </c>
      <c r="O85" s="191">
        <v>810.0</v>
      </c>
      <c r="P85" s="191">
        <v>851.0</v>
      </c>
      <c r="Q85" s="191">
        <v>897.0</v>
      </c>
      <c r="R85" s="191">
        <v>936.0</v>
      </c>
      <c r="S85" s="191">
        <v>914.0</v>
      </c>
      <c r="T85" s="191">
        <v>931.0</v>
      </c>
      <c r="U85" s="191">
        <v>938.0</v>
      </c>
      <c r="V85" s="191">
        <v>986.9</v>
      </c>
      <c r="W85" s="191">
        <v>990.1</v>
      </c>
      <c r="X85" s="191">
        <v>980.7</v>
      </c>
      <c r="Y85" s="191">
        <v>982.2</v>
      </c>
      <c r="Z85" s="191">
        <v>1002.8</v>
      </c>
      <c r="AA85" s="191">
        <v>979.9</v>
      </c>
      <c r="AB85" s="191">
        <v>912.7</v>
      </c>
      <c r="AC85" s="191">
        <v>904.2</v>
      </c>
      <c r="AD85" s="191">
        <v>909.5</v>
      </c>
      <c r="AE85" s="191">
        <v>900.2</v>
      </c>
      <c r="AF85" s="191">
        <v>853.4</v>
      </c>
      <c r="AG85" s="191">
        <v>879.5</v>
      </c>
      <c r="AH85" s="191">
        <v>819.9</v>
      </c>
      <c r="AI85" s="191">
        <v>822.3</v>
      </c>
      <c r="AJ85" s="191">
        <v>847.8</v>
      </c>
      <c r="AK85" s="191">
        <v>836.4</v>
      </c>
      <c r="AL85" s="191">
        <v>884.999292349727</v>
      </c>
      <c r="AM85" s="191">
        <v>885.319482191781</v>
      </c>
      <c r="AN85" s="191">
        <v>915.838545205479</v>
      </c>
      <c r="AO85" s="275">
        <v>917.705731726027</v>
      </c>
      <c r="AP85" s="276">
        <v>826.065573770492</v>
      </c>
      <c r="AQ85" s="277">
        <v>-0.0998578899394883</v>
      </c>
      <c r="AR85" s="277">
        <v>0.0019278383653194</v>
      </c>
      <c r="AS85" s="277">
        <v>0.0109395536437291</v>
      </c>
    </row>
    <row r="86" spans="8:8" s="124" ht="10.2" customFormat="1">
      <c r="A86" s="274" t="s">
        <v>181</v>
      </c>
      <c r="B86" s="191">
        <v>4015.0</v>
      </c>
      <c r="C86" s="191">
        <v>3630.0</v>
      </c>
      <c r="D86" s="191">
        <v>3360.0</v>
      </c>
      <c r="E86" s="191">
        <v>3254.0</v>
      </c>
      <c r="F86" s="191">
        <v>3355.0</v>
      </c>
      <c r="G86" s="191">
        <v>3120.0</v>
      </c>
      <c r="H86" s="191">
        <v>2991.0</v>
      </c>
      <c r="I86" s="191">
        <v>2910.0</v>
      </c>
      <c r="J86" s="191">
        <v>2990.0</v>
      </c>
      <c r="K86" s="191">
        <v>3175.0</v>
      </c>
      <c r="L86" s="191">
        <v>3437.0</v>
      </c>
      <c r="M86" s="191">
        <v>3653.0</v>
      </c>
      <c r="N86" s="191">
        <v>3882.0</v>
      </c>
      <c r="O86" s="191">
        <v>3982.0</v>
      </c>
      <c r="P86" s="191">
        <v>4167.0</v>
      </c>
      <c r="Q86" s="191">
        <v>4169.0</v>
      </c>
      <c r="R86" s="191">
        <v>4168.0</v>
      </c>
      <c r="S86" s="191">
        <v>4319.0</v>
      </c>
      <c r="T86" s="191">
        <v>4212.0</v>
      </c>
      <c r="U86" s="191">
        <v>4149.0</v>
      </c>
      <c r="V86" s="191">
        <v>4145.0</v>
      </c>
      <c r="W86" s="191">
        <v>4107.0</v>
      </c>
      <c r="X86" s="191">
        <v>3985.93025211013</v>
      </c>
      <c r="Y86" s="191">
        <v>4118.09385780761</v>
      </c>
      <c r="Z86" s="191">
        <v>4037.46933476008</v>
      </c>
      <c r="AA86" s="191">
        <v>4135.58401208865</v>
      </c>
      <c r="AB86" s="191">
        <v>4025.55802428522</v>
      </c>
      <c r="AC86" s="191">
        <v>3995.05840457349</v>
      </c>
      <c r="AD86" s="191">
        <v>3946.36054968638</v>
      </c>
      <c r="AE86" s="191">
        <v>3625.85752538638</v>
      </c>
      <c r="AF86" s="191">
        <v>3618.69044975117</v>
      </c>
      <c r="AG86" s="191">
        <v>3409.83330332689</v>
      </c>
      <c r="AH86" s="191">
        <v>3400.1285519677</v>
      </c>
      <c r="AI86" s="191">
        <v>3452.51077209483</v>
      </c>
      <c r="AJ86" s="191">
        <v>3288.90798681936</v>
      </c>
      <c r="AK86" s="191">
        <v>3257.63401385944</v>
      </c>
      <c r="AL86" s="191">
        <v>3280.07395473914</v>
      </c>
      <c r="AM86" s="191">
        <v>3214.42299681684</v>
      </c>
      <c r="AN86" s="191">
        <v>3058.7931584079</v>
      </c>
      <c r="AO86" s="275">
        <v>3046.46935127772</v>
      </c>
      <c r="AP86" s="276">
        <v>2492.15451843963</v>
      </c>
      <c r="AQ86" s="277">
        <v>-0.181953195296582</v>
      </c>
      <c r="AR86" s="277">
        <v>-0.0172600575994298</v>
      </c>
      <c r="AS86" s="277">
        <v>0.0330035034851929</v>
      </c>
    </row>
    <row r="87" spans="8:8" s="124" ht="10.2" customFormat="1">
      <c r="A87" s="274" t="s">
        <v>182</v>
      </c>
      <c r="B87" s="191">
        <v>123.106305004582</v>
      </c>
      <c r="C87" s="191">
        <v>120.996048378901</v>
      </c>
      <c r="D87" s="191">
        <v>113.695284048984</v>
      </c>
      <c r="E87" s="191">
        <v>141.203894633053</v>
      </c>
      <c r="F87" s="191">
        <v>161.075034899234</v>
      </c>
      <c r="G87" s="191">
        <v>158.545824803542</v>
      </c>
      <c r="H87" s="191">
        <v>147.590044610099</v>
      </c>
      <c r="I87" s="191">
        <v>152.063737180433</v>
      </c>
      <c r="J87" s="191">
        <v>159.174386046343</v>
      </c>
      <c r="K87" s="191">
        <v>164.376844301587</v>
      </c>
      <c r="L87" s="191">
        <v>183.609541332932</v>
      </c>
      <c r="M87" s="191">
        <v>197.406910942374</v>
      </c>
      <c r="N87" s="191">
        <v>212.128274789985</v>
      </c>
      <c r="O87" s="191">
        <v>211.87324392682</v>
      </c>
      <c r="P87" s="191">
        <v>284.413959903738</v>
      </c>
      <c r="Q87" s="191">
        <v>337.805599271188</v>
      </c>
      <c r="R87" s="191">
        <v>379.954575729482</v>
      </c>
      <c r="S87" s="191">
        <v>374.535869579962</v>
      </c>
      <c r="T87" s="191">
        <v>358.146266892381</v>
      </c>
      <c r="U87" s="191">
        <v>368.828775786965</v>
      </c>
      <c r="V87" s="191">
        <v>451.838437299592</v>
      </c>
      <c r="W87" s="191">
        <v>493.151438010231</v>
      </c>
      <c r="X87" s="191">
        <v>473.437923553103</v>
      </c>
      <c r="Y87" s="191">
        <v>529.818993002598</v>
      </c>
      <c r="Z87" s="191">
        <v>528.183768236293</v>
      </c>
      <c r="AA87" s="191">
        <v>508.809362006401</v>
      </c>
      <c r="AB87" s="191">
        <v>522.084103979123</v>
      </c>
      <c r="AC87" s="191">
        <v>557.016535217575</v>
      </c>
      <c r="AD87" s="191">
        <v>559.309813863953</v>
      </c>
      <c r="AE87" s="191">
        <v>553.922579608185</v>
      </c>
      <c r="AF87" s="191">
        <v>470.093106678087</v>
      </c>
      <c r="AG87" s="191">
        <v>515.917097865811</v>
      </c>
      <c r="AH87" s="191">
        <v>574.570540856216</v>
      </c>
      <c r="AI87" s="191">
        <v>557.204681166795</v>
      </c>
      <c r="AJ87" s="191">
        <v>552.250171170677</v>
      </c>
      <c r="AK87" s="191">
        <v>513.742966897051</v>
      </c>
      <c r="AL87" s="191">
        <v>573.820013299219</v>
      </c>
      <c r="AM87" s="191">
        <v>569.705934237169</v>
      </c>
      <c r="AN87" s="191">
        <v>566.287698631746</v>
      </c>
      <c r="AO87" s="275">
        <v>585.541480385225</v>
      </c>
      <c r="AP87" s="276">
        <v>490.510977830902</v>
      </c>
      <c r="AQ87" s="277">
        <v>-0.162295081967213</v>
      </c>
      <c r="AR87" s="277">
        <v>0.00556664627903425</v>
      </c>
      <c r="AS87" s="277">
        <v>0.00649581743290276</v>
      </c>
    </row>
    <row r="88" spans="8:8" s="124" ht="10.2" customFormat="1">
      <c r="A88" s="274" t="s">
        <v>183</v>
      </c>
      <c r="B88" s="191">
        <v>45.8246648972026</v>
      </c>
      <c r="C88" s="191">
        <v>46.363831582228</v>
      </c>
      <c r="D88" s="191">
        <v>40.0637611726391</v>
      </c>
      <c r="E88" s="191">
        <v>44.9805781227771</v>
      </c>
      <c r="F88" s="191">
        <v>46.8779272801091</v>
      </c>
      <c r="G88" s="191">
        <v>28.3806628805776</v>
      </c>
      <c r="H88" s="191">
        <v>45.3488803608297</v>
      </c>
      <c r="I88" s="191">
        <v>67.0348758438018</v>
      </c>
      <c r="J88" s="191">
        <v>74.5355909706058</v>
      </c>
      <c r="K88" s="191">
        <v>82.8294835966813</v>
      </c>
      <c r="L88" s="191">
        <v>83.1282394531969</v>
      </c>
      <c r="M88" s="191">
        <v>80.7501435607142</v>
      </c>
      <c r="N88" s="191">
        <v>80.7304104255151</v>
      </c>
      <c r="O88" s="191">
        <v>86.3192078950229</v>
      </c>
      <c r="P88" s="191">
        <v>90.1021235213975</v>
      </c>
      <c r="Q88" s="191">
        <v>88.0035937830728</v>
      </c>
      <c r="R88" s="191">
        <v>86.0512798002782</v>
      </c>
      <c r="S88" s="191">
        <v>94.5369905473298</v>
      </c>
      <c r="T88" s="191">
        <v>96.6693050089329</v>
      </c>
      <c r="U88" s="191">
        <v>94.5484234994348</v>
      </c>
      <c r="V88" s="191">
        <v>98.1587126246318</v>
      </c>
      <c r="W88" s="191">
        <v>93.2269757140244</v>
      </c>
      <c r="X88" s="191">
        <v>97.8217467458497</v>
      </c>
      <c r="Y88" s="191">
        <v>97.9046366322507</v>
      </c>
      <c r="Z88" s="191">
        <v>94.9294432326054</v>
      </c>
      <c r="AA88" s="191">
        <v>96.5131803381749</v>
      </c>
      <c r="AB88" s="191">
        <v>97.4529145321796</v>
      </c>
      <c r="AC88" s="191">
        <v>92.4311069074708</v>
      </c>
      <c r="AD88" s="191">
        <v>99.0562010451386</v>
      </c>
      <c r="AE88" s="191">
        <v>95.6959256778364</v>
      </c>
      <c r="AF88" s="191">
        <v>99.8535873487497</v>
      </c>
      <c r="AG88" s="191">
        <v>107.983437985617</v>
      </c>
      <c r="AH88" s="191">
        <v>108.962680229189</v>
      </c>
      <c r="AI88" s="191">
        <v>104.812819938227</v>
      </c>
      <c r="AJ88" s="191">
        <v>101.236922175293</v>
      </c>
      <c r="AK88" s="191">
        <v>108.902548972767</v>
      </c>
      <c r="AL88" s="191">
        <v>107.465074126152</v>
      </c>
      <c r="AM88" s="191">
        <v>107.682272243627</v>
      </c>
      <c r="AN88" s="191">
        <v>103.185435208522</v>
      </c>
      <c r="AO88" s="275">
        <v>109.672314029643</v>
      </c>
      <c r="AP88" s="276">
        <v>75.7987513414304</v>
      </c>
      <c r="AQ88" s="277">
        <v>-0.308861566275122</v>
      </c>
      <c r="AR88" s="277">
        <v>0.0137254643388356</v>
      </c>
      <c r="AS88" s="277">
        <v>0.00100379985894152</v>
      </c>
    </row>
    <row r="89" spans="8:8" s="124" ht="10.2" customFormat="1">
      <c r="A89" s="274" t="s">
        <v>184</v>
      </c>
      <c r="B89" s="191">
        <v>90.0</v>
      </c>
      <c r="C89" s="191">
        <v>96.0</v>
      </c>
      <c r="D89" s="191">
        <v>100.0</v>
      </c>
      <c r="E89" s="191">
        <v>100.0</v>
      </c>
      <c r="F89" s="191">
        <v>104.0</v>
      </c>
      <c r="G89" s="191">
        <v>114.0</v>
      </c>
      <c r="H89" s="191">
        <v>118.0</v>
      </c>
      <c r="I89" s="191">
        <v>116.0</v>
      </c>
      <c r="J89" s="191">
        <v>116.0</v>
      </c>
      <c r="K89" s="191">
        <v>115.0</v>
      </c>
      <c r="L89" s="191">
        <v>125.0</v>
      </c>
      <c r="M89" s="191">
        <v>134.0</v>
      </c>
      <c r="N89" s="191">
        <v>131.0</v>
      </c>
      <c r="O89" s="191">
        <v>131.0</v>
      </c>
      <c r="P89" s="191">
        <v>128.0</v>
      </c>
      <c r="Q89" s="191">
        <v>129.0</v>
      </c>
      <c r="R89" s="191">
        <v>128.0</v>
      </c>
      <c r="S89" s="191">
        <v>127.0</v>
      </c>
      <c r="T89" s="191">
        <v>130.0</v>
      </c>
      <c r="U89" s="191">
        <v>133.0</v>
      </c>
      <c r="V89" s="191">
        <v>158.0</v>
      </c>
      <c r="W89" s="191">
        <v>180.568565506849</v>
      </c>
      <c r="X89" s="191">
        <v>192.430895287671</v>
      </c>
      <c r="Y89" s="191">
        <v>195.944736630137</v>
      </c>
      <c r="Z89" s="191">
        <v>209.686606311475</v>
      </c>
      <c r="AA89" s="191">
        <v>230.761533753425</v>
      </c>
      <c r="AB89" s="191">
        <v>221.535955589041</v>
      </c>
      <c r="AC89" s="191">
        <v>238.252572849315</v>
      </c>
      <c r="AD89" s="191">
        <v>226.463472259563</v>
      </c>
      <c r="AE89" s="191">
        <v>209.062821928767</v>
      </c>
      <c r="AF89" s="191">
        <v>189.59814750411</v>
      </c>
      <c r="AG89" s="191">
        <v>192.891803679452</v>
      </c>
      <c r="AH89" s="191">
        <v>191.684837281421</v>
      </c>
      <c r="AI89" s="191">
        <v>223.15711060274</v>
      </c>
      <c r="AJ89" s="191">
        <v>231.562917632877</v>
      </c>
      <c r="AK89" s="191">
        <v>256.555054687671</v>
      </c>
      <c r="AL89" s="191">
        <v>241.883535340546</v>
      </c>
      <c r="AM89" s="191">
        <v>260.614494679616</v>
      </c>
      <c r="AN89" s="191">
        <v>275.053193464767</v>
      </c>
      <c r="AO89" s="275">
        <v>243.469028202237</v>
      </c>
      <c r="AP89" s="276">
        <v>209.868630959781</v>
      </c>
      <c r="AQ89" s="277">
        <v>-0.13800686473577</v>
      </c>
      <c r="AR89" s="277">
        <v>0.0153521468172535</v>
      </c>
      <c r="AS89" s="277">
        <v>0.00277928195947116</v>
      </c>
    </row>
    <row r="90" spans="8:8" s="124" ht="10.2" customFormat="1">
      <c r="A90" s="274" t="s">
        <v>185</v>
      </c>
      <c r="B90" s="191">
        <v>207.0</v>
      </c>
      <c r="C90" s="191">
        <v>208.0</v>
      </c>
      <c r="D90" s="191">
        <v>174.0</v>
      </c>
      <c r="E90" s="191">
        <v>173.0</v>
      </c>
      <c r="F90" s="191">
        <v>152.0</v>
      </c>
      <c r="G90" s="191">
        <v>132.843698630137</v>
      </c>
      <c r="H90" s="191">
        <v>146.800821917808</v>
      </c>
      <c r="I90" s="191">
        <v>167.063753424658</v>
      </c>
      <c r="J90" s="191">
        <v>190.58</v>
      </c>
      <c r="K90" s="191">
        <v>195.299315068493</v>
      </c>
      <c r="L90" s="191">
        <v>212.690493150685</v>
      </c>
      <c r="M90" s="191">
        <v>203.774</v>
      </c>
      <c r="N90" s="191">
        <v>227.029726775956</v>
      </c>
      <c r="O90" s="191">
        <v>225.764</v>
      </c>
      <c r="P90" s="191">
        <v>232.170219178082</v>
      </c>
      <c r="Q90" s="191">
        <v>314.085479452055</v>
      </c>
      <c r="R90" s="191">
        <v>340.905081967213</v>
      </c>
      <c r="S90" s="191">
        <v>358.467123287671</v>
      </c>
      <c r="T90" s="191">
        <v>331.717643835616</v>
      </c>
      <c r="U90" s="191">
        <v>320.772849315069</v>
      </c>
      <c r="V90" s="191">
        <v>304.855901639344</v>
      </c>
      <c r="W90" s="191">
        <v>289.304054794521</v>
      </c>
      <c r="X90" s="191">
        <v>249.842547945205</v>
      </c>
      <c r="Y90" s="191">
        <v>242.412136986301</v>
      </c>
      <c r="Z90" s="191">
        <v>192.00193989071</v>
      </c>
      <c r="AA90" s="191">
        <v>206.786328767123</v>
      </c>
      <c r="AB90" s="191">
        <v>211.397260273973</v>
      </c>
      <c r="AC90" s="191">
        <v>205.693150684932</v>
      </c>
      <c r="AD90" s="191">
        <v>183.606557377049</v>
      </c>
      <c r="AE90" s="191">
        <v>147.145205479452</v>
      </c>
      <c r="AF90" s="191">
        <v>180.572602739726</v>
      </c>
      <c r="AG90" s="191">
        <v>189.830136986301</v>
      </c>
      <c r="AH90" s="191">
        <v>170.467213114754</v>
      </c>
      <c r="AI90" s="191">
        <v>158.112328767123</v>
      </c>
      <c r="AJ90" s="191">
        <v>168.142465753425</v>
      </c>
      <c r="AK90" s="191">
        <v>212.268493150685</v>
      </c>
      <c r="AL90" s="191">
        <v>215.890710382514</v>
      </c>
      <c r="AM90" s="191">
        <v>211.484931506849</v>
      </c>
      <c r="AN90" s="191">
        <v>237.07397260274</v>
      </c>
      <c r="AO90" s="275">
        <v>180.184551709999</v>
      </c>
      <c r="AP90" s="276">
        <v>106.0635</v>
      </c>
      <c r="AQ90" s="277">
        <v>-0.411361856533042</v>
      </c>
      <c r="AR90" s="277">
        <v>0.0204627206558525</v>
      </c>
      <c r="AS90" s="277">
        <v>0.0014045947255684</v>
      </c>
    </row>
    <row r="91" spans="8:8" s="124" ht="10.2" customFormat="1">
      <c r="A91" s="274" t="s">
        <v>186</v>
      </c>
      <c r="B91" s="191">
        <v>550.0</v>
      </c>
      <c r="C91" s="191">
        <v>600.0</v>
      </c>
      <c r="D91" s="191">
        <v>580.0</v>
      </c>
      <c r="E91" s="191">
        <v>560.0</v>
      </c>
      <c r="F91" s="191">
        <v>560.0</v>
      </c>
      <c r="G91" s="191">
        <v>700.0</v>
      </c>
      <c r="H91" s="191">
        <v>750.0</v>
      </c>
      <c r="I91" s="191">
        <v>670.0</v>
      </c>
      <c r="J91" s="191">
        <v>746.0</v>
      </c>
      <c r="K91" s="191">
        <v>840.0</v>
      </c>
      <c r="L91" s="191">
        <v>936.0</v>
      </c>
      <c r="M91" s="191">
        <v>959.0</v>
      </c>
      <c r="N91" s="191">
        <v>952.0</v>
      </c>
      <c r="O91" s="191">
        <v>1082.0</v>
      </c>
      <c r="P91" s="191">
        <v>1118.0</v>
      </c>
      <c r="Q91" s="191">
        <v>1101.0</v>
      </c>
      <c r="R91" s="191">
        <v>1183.0</v>
      </c>
      <c r="S91" s="191">
        <v>1172.0</v>
      </c>
      <c r="T91" s="191">
        <v>1098.0</v>
      </c>
      <c r="U91" s="191">
        <v>933.0</v>
      </c>
      <c r="V91" s="191">
        <v>880.0</v>
      </c>
      <c r="W91" s="191">
        <v>880.0</v>
      </c>
      <c r="X91" s="191">
        <v>825.0</v>
      </c>
      <c r="Y91" s="191">
        <v>939.0</v>
      </c>
      <c r="Z91" s="191">
        <v>1111.0</v>
      </c>
      <c r="AA91" s="191">
        <v>1176.0</v>
      </c>
      <c r="AB91" s="191">
        <v>1155.0</v>
      </c>
      <c r="AC91" s="191">
        <v>1163.0</v>
      </c>
      <c r="AD91" s="191">
        <v>1161.0</v>
      </c>
      <c r="AE91" s="191">
        <v>843.715235482768</v>
      </c>
      <c r="AF91" s="191">
        <v>978.639217646363</v>
      </c>
      <c r="AG91" s="191">
        <v>1034.81117288617</v>
      </c>
      <c r="AH91" s="191">
        <v>1019.90267078885</v>
      </c>
      <c r="AI91" s="191">
        <v>935.711141768365</v>
      </c>
      <c r="AJ91" s="191">
        <v>838.966600803998</v>
      </c>
      <c r="AK91" s="191">
        <v>900.675840622967</v>
      </c>
      <c r="AL91" s="191">
        <v>929.142802982984</v>
      </c>
      <c r="AM91" s="191">
        <v>993.594279020166</v>
      </c>
      <c r="AN91" s="191">
        <v>973.964279687465</v>
      </c>
      <c r="AO91" s="275">
        <v>930.350328563433</v>
      </c>
      <c r="AP91" s="276">
        <v>798.418817807305</v>
      </c>
      <c r="AQ91" s="277">
        <v>-0.141808420662188</v>
      </c>
      <c r="AR91" s="277">
        <v>0.00982254496778445</v>
      </c>
      <c r="AS91" s="277">
        <v>0.0105734287505758</v>
      </c>
    </row>
    <row r="92" spans="8:8" s="124" ht="10.2" customFormat="1">
      <c r="A92" s="274" t="s">
        <v>187</v>
      </c>
      <c r="B92" s="191">
        <v>492.0</v>
      </c>
      <c r="C92" s="191">
        <v>489.0</v>
      </c>
      <c r="D92" s="191">
        <v>474.0</v>
      </c>
      <c r="E92" s="191">
        <v>522.0</v>
      </c>
      <c r="F92" s="191">
        <v>552.0</v>
      </c>
      <c r="G92" s="191">
        <v>551.0</v>
      </c>
      <c r="H92" s="191">
        <v>575.0</v>
      </c>
      <c r="I92" s="191">
        <v>578.0</v>
      </c>
      <c r="J92" s="191">
        <v>701.0</v>
      </c>
      <c r="K92" s="191">
        <v>813.0</v>
      </c>
      <c r="L92" s="191">
        <v>842.0</v>
      </c>
      <c r="M92" s="191">
        <v>1131.0</v>
      </c>
      <c r="N92" s="191">
        <v>1395.0</v>
      </c>
      <c r="O92" s="191">
        <v>1490.0</v>
      </c>
      <c r="P92" s="191">
        <v>1537.0</v>
      </c>
      <c r="Q92" s="191">
        <v>1729.0</v>
      </c>
      <c r="R92" s="191">
        <v>1970.0</v>
      </c>
      <c r="S92" s="191">
        <v>2389.0</v>
      </c>
      <c r="T92" s="191">
        <v>2263.0</v>
      </c>
      <c r="U92" s="191">
        <v>2391.0</v>
      </c>
      <c r="V92" s="191">
        <v>2433.0</v>
      </c>
      <c r="W92" s="191">
        <v>2355.0</v>
      </c>
      <c r="X92" s="191">
        <v>2156.0</v>
      </c>
      <c r="Y92" s="191">
        <v>2145.0</v>
      </c>
      <c r="Z92" s="191">
        <v>2258.33606557377</v>
      </c>
      <c r="AA92" s="191">
        <v>2335.44931506849</v>
      </c>
      <c r="AB92" s="191">
        <v>2406.56712328767</v>
      </c>
      <c r="AC92" s="191">
        <v>2416.75890410959</v>
      </c>
      <c r="AD92" s="191">
        <v>2365.19945355191</v>
      </c>
      <c r="AE92" s="191">
        <v>2297.19178082192</v>
      </c>
      <c r="AF92" s="191">
        <v>2389.71780821918</v>
      </c>
      <c r="AG92" s="191">
        <v>2532.71506849315</v>
      </c>
      <c r="AH92" s="191">
        <v>2582.40983606557</v>
      </c>
      <c r="AI92" s="191">
        <v>2484.03835616438</v>
      </c>
      <c r="AJ92" s="191">
        <v>2516.01369863014</v>
      </c>
      <c r="AK92" s="191">
        <v>2783.99178082192</v>
      </c>
      <c r="AL92" s="191">
        <v>2928.22677595628</v>
      </c>
      <c r="AM92" s="191">
        <v>3061.30497079452</v>
      </c>
      <c r="AN92" s="191">
        <v>3030.8661950411</v>
      </c>
      <c r="AO92" s="275">
        <v>2921.73623413699</v>
      </c>
      <c r="AP92" s="276">
        <v>2678.63114754098</v>
      </c>
      <c r="AQ92" s="277">
        <v>-0.0832056924768266</v>
      </c>
      <c r="AR92" s="277">
        <v>0.0243405736966791</v>
      </c>
      <c r="AS92" s="277">
        <v>0.0354730060914385</v>
      </c>
    </row>
    <row r="93" spans="8:8" s="124" ht="10.2" customFormat="1">
      <c r="A93" s="274" t="s">
        <v>189</v>
      </c>
      <c r="B93" s="191">
        <v>359.0</v>
      </c>
      <c r="C93" s="191">
        <v>335.0</v>
      </c>
      <c r="D93" s="191">
        <v>327.340879027559</v>
      </c>
      <c r="E93" s="191">
        <v>358.451696020013</v>
      </c>
      <c r="F93" s="191">
        <v>347.023878668779</v>
      </c>
      <c r="G93" s="191">
        <v>344.797085562936</v>
      </c>
      <c r="H93" s="191">
        <v>320.264652384787</v>
      </c>
      <c r="I93" s="191">
        <v>343.860610288788</v>
      </c>
      <c r="J93" s="191">
        <v>363.07856903663</v>
      </c>
      <c r="K93" s="191">
        <v>423.296491267556</v>
      </c>
      <c r="L93" s="191">
        <v>413.421833046875</v>
      </c>
      <c r="M93" s="191">
        <v>452.236082823592</v>
      </c>
      <c r="N93" s="191">
        <v>447.525413416083</v>
      </c>
      <c r="O93" s="191">
        <v>498.702085542321</v>
      </c>
      <c r="P93" s="191">
        <v>478.860696611085</v>
      </c>
      <c r="Q93" s="191">
        <v>582.171561837866</v>
      </c>
      <c r="R93" s="191">
        <v>617.890282033865</v>
      </c>
      <c r="S93" s="191">
        <v>631.366653125098</v>
      </c>
      <c r="T93" s="191">
        <v>667.174718013418</v>
      </c>
      <c r="U93" s="191">
        <v>708.279906418984</v>
      </c>
      <c r="V93" s="191">
        <v>727.379148626193</v>
      </c>
      <c r="W93" s="191">
        <v>761.426808250965</v>
      </c>
      <c r="X93" s="191">
        <v>789.144056942636</v>
      </c>
      <c r="Y93" s="191">
        <v>888.137027407017</v>
      </c>
      <c r="Z93" s="191">
        <v>998.306353495137</v>
      </c>
      <c r="AA93" s="191">
        <v>1042.19494733309</v>
      </c>
      <c r="AB93" s="191">
        <v>1000.31459575851</v>
      </c>
      <c r="AC93" s="191">
        <v>992.186798921155</v>
      </c>
      <c r="AD93" s="191">
        <v>900.045572417967</v>
      </c>
      <c r="AE93" s="191">
        <v>955.577394911711</v>
      </c>
      <c r="AF93" s="191">
        <v>876.259917466151</v>
      </c>
      <c r="AG93" s="191">
        <v>808.682414854883</v>
      </c>
      <c r="AH93" s="191">
        <v>896.973171722349</v>
      </c>
      <c r="AI93" s="191">
        <v>847.400542537547</v>
      </c>
      <c r="AJ93" s="191">
        <v>849.594859333957</v>
      </c>
      <c r="AK93" s="191">
        <v>837.898447901201</v>
      </c>
      <c r="AL93" s="191">
        <v>860.557418786516</v>
      </c>
      <c r="AM93" s="191">
        <v>848.225627848275</v>
      </c>
      <c r="AN93" s="191">
        <v>889.475737525752</v>
      </c>
      <c r="AO93" s="275">
        <v>890.476964109603</v>
      </c>
      <c r="AP93" s="276">
        <v>725.508363617505</v>
      </c>
      <c r="AQ93" s="277">
        <v>-0.185258695217402</v>
      </c>
      <c r="AR93" s="277">
        <v>-0.00703101850293408</v>
      </c>
      <c r="AS93" s="277">
        <v>0.00960787849630558</v>
      </c>
    </row>
    <row r="94" spans="8:8" s="124" ht="10.2" customFormat="1">
      <c r="A94" s="274" t="s">
        <v>190</v>
      </c>
      <c r="B94" s="191">
        <v>155.0</v>
      </c>
      <c r="C94" s="191">
        <v>160.0</v>
      </c>
      <c r="D94" s="191">
        <v>159.0</v>
      </c>
      <c r="E94" s="191">
        <v>165.0</v>
      </c>
      <c r="F94" s="191">
        <v>160.0</v>
      </c>
      <c r="G94" s="191">
        <v>164.0</v>
      </c>
      <c r="H94" s="191">
        <v>174.169</v>
      </c>
      <c r="I94" s="191">
        <v>178.401</v>
      </c>
      <c r="J94" s="191">
        <v>184.186</v>
      </c>
      <c r="K94" s="191">
        <v>225.42</v>
      </c>
      <c r="L94" s="191">
        <v>240.803</v>
      </c>
      <c r="M94" s="191">
        <v>248.626</v>
      </c>
      <c r="N94" s="191">
        <v>305.631</v>
      </c>
      <c r="O94" s="191">
        <v>357.719</v>
      </c>
      <c r="P94" s="191">
        <v>414.02</v>
      </c>
      <c r="Q94" s="191">
        <v>485.49</v>
      </c>
      <c r="R94" s="191">
        <v>659.006</v>
      </c>
      <c r="S94" s="191">
        <v>767.461</v>
      </c>
      <c r="T94" s="191">
        <v>722.671</v>
      </c>
      <c r="U94" s="191">
        <v>742.952</v>
      </c>
      <c r="V94" s="191">
        <v>750.505</v>
      </c>
      <c r="W94" s="191">
        <v>756.58</v>
      </c>
      <c r="X94" s="191">
        <v>828.227</v>
      </c>
      <c r="Y94" s="191">
        <v>846.975</v>
      </c>
      <c r="Z94" s="191">
        <v>926.626</v>
      </c>
      <c r="AA94" s="191">
        <v>909.884</v>
      </c>
      <c r="AB94" s="191">
        <v>926.343</v>
      </c>
      <c r="AC94" s="191">
        <v>921.646</v>
      </c>
      <c r="AD94" s="191">
        <v>926.536</v>
      </c>
      <c r="AE94" s="191">
        <v>937.741</v>
      </c>
      <c r="AF94" s="191">
        <v>962.655</v>
      </c>
      <c r="AG94" s="191">
        <v>933.84</v>
      </c>
      <c r="AH94" s="191">
        <v>985.687</v>
      </c>
      <c r="AI94" s="191">
        <v>1056.244</v>
      </c>
      <c r="AJ94" s="191">
        <v>1004.951</v>
      </c>
      <c r="AK94" s="191">
        <v>1107.476</v>
      </c>
      <c r="AL94" s="191">
        <v>1055.674</v>
      </c>
      <c r="AM94" s="191">
        <v>1093.385</v>
      </c>
      <c r="AN94" s="191">
        <v>1130.748</v>
      </c>
      <c r="AO94" s="275">
        <v>1025.195</v>
      </c>
      <c r="AP94" s="276">
        <v>1004.844</v>
      </c>
      <c r="AQ94" s="277">
        <v>-0.0198508576417168</v>
      </c>
      <c r="AR94" s="277">
        <v>0.00895630238631306</v>
      </c>
      <c r="AS94" s="277">
        <v>0.0133071092545414</v>
      </c>
    </row>
    <row r="95" spans="8:8" s="124" ht="10.2" customFormat="1">
      <c r="A95" s="274" t="s">
        <v>191</v>
      </c>
      <c r="B95" s="191">
        <v>0.0</v>
      </c>
      <c r="C95" s="191">
        <v>0.0</v>
      </c>
      <c r="D95" s="191">
        <v>0.0</v>
      </c>
      <c r="E95" s="191">
        <v>0.0</v>
      </c>
      <c r="F95" s="191">
        <v>0.0</v>
      </c>
      <c r="G95" s="191">
        <v>0.0</v>
      </c>
      <c r="H95" s="191">
        <v>0.0</v>
      </c>
      <c r="I95" s="191">
        <v>0.0</v>
      </c>
      <c r="J95" s="191">
        <v>0.761038226894831</v>
      </c>
      <c r="K95" s="191">
        <v>0.763123263132899</v>
      </c>
      <c r="L95" s="191">
        <v>0.763123263132899</v>
      </c>
      <c r="M95" s="191">
        <v>0.763123263132899</v>
      </c>
      <c r="N95" s="191">
        <v>0.761038226894831</v>
      </c>
      <c r="O95" s="191">
        <v>0.0</v>
      </c>
      <c r="P95" s="191">
        <v>0.0</v>
      </c>
      <c r="Q95" s="191">
        <v>0.0</v>
      </c>
      <c r="R95" s="191">
        <v>0.0</v>
      </c>
      <c r="S95" s="191">
        <v>0.0</v>
      </c>
      <c r="T95" s="191">
        <v>2.40986295983399</v>
      </c>
      <c r="U95" s="191">
        <v>6.42630122622399</v>
      </c>
      <c r="V95" s="191">
        <v>7.61038241816348</v>
      </c>
      <c r="W95" s="191">
        <v>6.42630122622399</v>
      </c>
      <c r="X95" s="191">
        <v>6.42630122622399</v>
      </c>
      <c r="Y95" s="191">
        <v>3.01232888682247</v>
      </c>
      <c r="Z95" s="191">
        <v>8.01092908112077</v>
      </c>
      <c r="AA95" s="191">
        <v>9.03698606197148</v>
      </c>
      <c r="AB95" s="191">
        <v>9.03698606197148</v>
      </c>
      <c r="AC95" s="191">
        <v>10.041095890411</v>
      </c>
      <c r="AD95" s="191">
        <v>10.0136612021858</v>
      </c>
      <c r="AE95" s="191">
        <v>28.1150684931507</v>
      </c>
      <c r="AF95" s="191">
        <v>120.69397260274</v>
      </c>
      <c r="AG95" s="191">
        <v>136.960547945205</v>
      </c>
      <c r="AH95" s="191">
        <v>125.720989358643</v>
      </c>
      <c r="AI95" s="191">
        <v>147.851437635184</v>
      </c>
      <c r="AJ95" s="191">
        <v>128.591558759914</v>
      </c>
      <c r="AK95" s="191">
        <v>155.385430425379</v>
      </c>
      <c r="AL95" s="191">
        <v>155.040989358643</v>
      </c>
      <c r="AM95" s="191">
        <v>141.205289113194</v>
      </c>
      <c r="AN95" s="191">
        <v>220.825894736842</v>
      </c>
      <c r="AO95" s="275">
        <v>276.47893294881</v>
      </c>
      <c r="AP95" s="276">
        <v>276.100092454152</v>
      </c>
      <c r="AQ95" s="277">
        <v>-0.0013702327718722</v>
      </c>
      <c r="AR95" s="277">
        <v>0.256817704500479</v>
      </c>
      <c r="AS95" s="277">
        <v>0.00365638257826725</v>
      </c>
    </row>
    <row r="96" spans="8:8" s="124" ht="10.2" customFormat="1">
      <c r="A96" s="274" t="s">
        <v>192</v>
      </c>
      <c r="B96" s="191">
        <v>136.348544932707</v>
      </c>
      <c r="C96" s="191">
        <v>132.083407102236</v>
      </c>
      <c r="D96" s="191">
        <v>135.733658147077</v>
      </c>
      <c r="E96" s="191">
        <v>123.443650883526</v>
      </c>
      <c r="F96" s="191">
        <v>103.967058300452</v>
      </c>
      <c r="G96" s="191">
        <v>129.265133330529</v>
      </c>
      <c r="H96" s="191">
        <v>98.7698771914244</v>
      </c>
      <c r="I96" s="191">
        <v>94.6941082546376</v>
      </c>
      <c r="J96" s="191">
        <v>94.1416060194213</v>
      </c>
      <c r="K96" s="191">
        <v>88.6384422345355</v>
      </c>
      <c r="L96" s="191">
        <v>101.485371814512</v>
      </c>
      <c r="M96" s="191">
        <v>92.7989694508027</v>
      </c>
      <c r="N96" s="191">
        <v>82.009355218744</v>
      </c>
      <c r="O96" s="191">
        <v>92.0873053612258</v>
      </c>
      <c r="P96" s="191">
        <v>85.1324739867649</v>
      </c>
      <c r="Q96" s="191">
        <v>88.0077542146813</v>
      </c>
      <c r="R96" s="191">
        <v>86.2391965065134</v>
      </c>
      <c r="S96" s="191">
        <v>79.8801477402941</v>
      </c>
      <c r="T96" s="191">
        <v>86.3774390786219</v>
      </c>
      <c r="U96" s="191">
        <v>77.335277736308</v>
      </c>
      <c r="V96" s="191">
        <v>87.1210720792724</v>
      </c>
      <c r="W96" s="191">
        <v>86.0134834041002</v>
      </c>
      <c r="X96" s="191">
        <v>89.3518856187063</v>
      </c>
      <c r="Y96" s="191">
        <v>87.0168041612961</v>
      </c>
      <c r="Z96" s="191">
        <v>98.077980368741</v>
      </c>
      <c r="AA96" s="191">
        <v>100.770527556942</v>
      </c>
      <c r="AB96" s="191">
        <v>104.23777364054</v>
      </c>
      <c r="AC96" s="191">
        <v>94.4174837708256</v>
      </c>
      <c r="AD96" s="191">
        <v>93.5885699587847</v>
      </c>
      <c r="AE96" s="191">
        <v>97.3748485869453</v>
      </c>
      <c r="AF96" s="191">
        <v>96.2292598842119</v>
      </c>
      <c r="AG96" s="191">
        <v>99.5017242299371</v>
      </c>
      <c r="AH96" s="191">
        <v>89.0306700630722</v>
      </c>
      <c r="AI96" s="191">
        <v>98.1823656928668</v>
      </c>
      <c r="AJ96" s="191">
        <v>95.478398725389</v>
      </c>
      <c r="AK96" s="191">
        <v>87.4116165352088</v>
      </c>
      <c r="AL96" s="191">
        <v>103.004669182127</v>
      </c>
      <c r="AM96" s="191">
        <v>100.112750395028</v>
      </c>
      <c r="AN96" s="191">
        <v>97.8681229306698</v>
      </c>
      <c r="AO96" s="275">
        <v>130.277678415492</v>
      </c>
      <c r="AP96" s="276">
        <v>240.69490665526</v>
      </c>
      <c r="AQ96" s="277">
        <v>0.847552931420967</v>
      </c>
      <c r="AR96" s="277">
        <v>0.0295378591368132</v>
      </c>
      <c r="AS96" s="277">
        <v>0.00318751310638586</v>
      </c>
    </row>
    <row r="97" spans="8:8" s="189" ht="10.2" customFormat="1">
      <c r="A97" s="278" t="s">
        <v>193</v>
      </c>
      <c r="B97" s="194">
        <v>9306.10965131282</v>
      </c>
      <c r="C97" s="194">
        <v>8936.73643702053</v>
      </c>
      <c r="D97" s="194">
        <v>8627.09160973606</v>
      </c>
      <c r="E97" s="194">
        <v>8769.91192947823</v>
      </c>
      <c r="F97" s="194">
        <v>8960.38619487993</v>
      </c>
      <c r="G97" s="194">
        <v>9071.25007546385</v>
      </c>
      <c r="H97" s="194">
        <v>9251.1267836973</v>
      </c>
      <c r="I97" s="194">
        <v>9332.54257753014</v>
      </c>
      <c r="J97" s="194">
        <v>9823.16803681694</v>
      </c>
      <c r="K97" s="194">
        <v>10520.462714618</v>
      </c>
      <c r="L97" s="194">
        <v>11071.8328086324</v>
      </c>
      <c r="M97" s="194">
        <v>11798.5278879771</v>
      </c>
      <c r="N97" s="194">
        <v>12637.4887718926</v>
      </c>
      <c r="O97" s="194">
        <v>13224.554074453</v>
      </c>
      <c r="P97" s="194">
        <v>13692.2396654798</v>
      </c>
      <c r="Q97" s="194">
        <v>14429.1731121338</v>
      </c>
      <c r="R97" s="194">
        <v>15301.0868793341</v>
      </c>
      <c r="S97" s="194">
        <v>16298.5169887831</v>
      </c>
      <c r="T97" s="194">
        <v>16012.6303736752</v>
      </c>
      <c r="U97" s="194">
        <v>16850.8276777581</v>
      </c>
      <c r="V97" s="194">
        <v>17839.2559816664</v>
      </c>
      <c r="W97" s="194">
        <v>17905.3898186877</v>
      </c>
      <c r="X97" s="194">
        <v>17916.6578587446</v>
      </c>
      <c r="Y97" s="194">
        <v>18943.2563910535</v>
      </c>
      <c r="Z97" s="194">
        <v>20220.2462351395</v>
      </c>
      <c r="AA97" s="194">
        <v>20753.0841737962</v>
      </c>
      <c r="AB97" s="194">
        <v>21310.2544223397</v>
      </c>
      <c r="AC97" s="194">
        <v>21930.4190942398</v>
      </c>
      <c r="AD97" s="194">
        <v>22016.9763428912</v>
      </c>
      <c r="AE97" s="194">
        <v>22379.2943387888</v>
      </c>
      <c r="AF97" s="194">
        <v>23775.140774761</v>
      </c>
      <c r="AG97" s="194">
        <v>24266.5957137329</v>
      </c>
      <c r="AH97" s="194">
        <v>25089.6081942347</v>
      </c>
      <c r="AI97" s="194">
        <v>25563.4201625469</v>
      </c>
      <c r="AJ97" s="194">
        <v>25825.7747741818</v>
      </c>
      <c r="AK97" s="194">
        <v>26895.703218622</v>
      </c>
      <c r="AL97" s="194">
        <v>28026.0434799303</v>
      </c>
      <c r="AM97" s="194">
        <v>28787.6296469618</v>
      </c>
      <c r="AN97" s="194">
        <v>29727.0235572314</v>
      </c>
      <c r="AO97" s="279">
        <v>30302.9619796247</v>
      </c>
      <c r="AP97" s="279">
        <v>28685.3561832899</v>
      </c>
      <c r="AQ97" s="280">
        <v>-0.0533811116359687</v>
      </c>
      <c r="AR97" s="280">
        <v>0.0307749821050625</v>
      </c>
      <c r="AS97" s="280">
        <v>0.379879034692423</v>
      </c>
    </row>
    <row r="98" spans="8:8" s="124" ht="10.2" customFormat="1">
      <c r="A98" s="274"/>
      <c r="B98" s="191"/>
      <c r="C98" s="191"/>
      <c r="D98" s="191"/>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1"/>
      <c r="AD98" s="191"/>
      <c r="AE98" s="191"/>
      <c r="AF98" s="191"/>
      <c r="AG98" s="191"/>
      <c r="AH98" s="191"/>
      <c r="AI98" s="191"/>
      <c r="AJ98" s="191"/>
      <c r="AK98" s="191"/>
      <c r="AL98" s="191"/>
      <c r="AM98" s="191"/>
      <c r="AN98" s="191"/>
      <c r="AO98" s="275"/>
      <c r="AP98" s="276"/>
      <c r="AQ98" s="277"/>
      <c r="AR98" s="277"/>
      <c r="AS98" s="277"/>
    </row>
    <row r="99" spans="8:8" s="124" ht="10.2" customFormat="1">
      <c r="A99" s="282" t="s">
        <v>194</v>
      </c>
      <c r="B99" s="283">
        <v>58757.5009251601</v>
      </c>
      <c r="C99" s="198">
        <v>55588.4665156496</v>
      </c>
      <c r="D99" s="198">
        <v>53657.8247755162</v>
      </c>
      <c r="E99" s="198">
        <v>53413.6910072199</v>
      </c>
      <c r="F99" s="198">
        <v>54333.9173418477</v>
      </c>
      <c r="G99" s="198">
        <v>54149.478296622</v>
      </c>
      <c r="H99" s="198">
        <v>56100.2631181335</v>
      </c>
      <c r="I99" s="198">
        <v>57014.5637703159</v>
      </c>
      <c r="J99" s="198">
        <v>58779.633964228</v>
      </c>
      <c r="K99" s="198">
        <v>60121.9043592287</v>
      </c>
      <c r="L99" s="198">
        <v>60365.0439685632</v>
      </c>
      <c r="M99" s="198">
        <v>59880.157775827</v>
      </c>
      <c r="N99" s="198">
        <v>60002.2285900712</v>
      </c>
      <c r="O99" s="198">
        <v>60198.563197605</v>
      </c>
      <c r="P99" s="198">
        <v>60841.1406169332</v>
      </c>
      <c r="Q99" s="198">
        <v>61781.4744225561</v>
      </c>
      <c r="R99" s="198">
        <v>63652.7366323733</v>
      </c>
      <c r="S99" s="198">
        <v>65828.5835216088</v>
      </c>
      <c r="T99" s="198">
        <v>66100.9788321353</v>
      </c>
      <c r="U99" s="198">
        <v>66417.7304342993</v>
      </c>
      <c r="V99" s="198">
        <v>67871.5874357057</v>
      </c>
      <c r="W99" s="198">
        <v>68637.2066313655</v>
      </c>
      <c r="X99" s="198">
        <v>68394.4938324152</v>
      </c>
      <c r="Y99" s="198">
        <v>70555.8352468828</v>
      </c>
      <c r="Z99" s="198">
        <v>73035.670858699</v>
      </c>
      <c r="AA99" s="198">
        <v>73932.4183044881</v>
      </c>
      <c r="AB99" s="198">
        <v>74304.1451461482</v>
      </c>
      <c r="AC99" s="198">
        <v>74779.0359546496</v>
      </c>
      <c r="AD99" s="198">
        <v>74787.8975041372</v>
      </c>
      <c r="AE99" s="198">
        <v>73158.6781564446</v>
      </c>
      <c r="AF99" s="198">
        <v>75222.6475286904</v>
      </c>
      <c r="AG99" s="198">
        <v>75564.4896539171</v>
      </c>
      <c r="AH99" s="198">
        <v>76613.9138707681</v>
      </c>
      <c r="AI99" s="198">
        <v>77027.1729589801</v>
      </c>
      <c r="AJ99" s="198">
        <v>77924.7716694762</v>
      </c>
      <c r="AK99" s="198">
        <v>80113.3347001636</v>
      </c>
      <c r="AL99" s="198">
        <v>80641.1664797429</v>
      </c>
      <c r="AM99" s="198">
        <v>82152.4861651052</v>
      </c>
      <c r="AN99" s="198">
        <v>83062.5869610097</v>
      </c>
      <c r="AO99" s="198">
        <v>82954.113820421</v>
      </c>
      <c r="AP99" s="198">
        <v>75511.817088078</v>
      </c>
      <c r="AQ99" s="284">
        <v>-0.0897158246841625</v>
      </c>
      <c r="AR99" s="284">
        <v>0.0126449653325424</v>
      </c>
      <c r="AS99" s="284">
        <v>1.0</v>
      </c>
    </row>
    <row r="100" spans="8:8" s="124" ht="10.2" customFormat="1">
      <c r="A100" s="274" t="s">
        <v>195</v>
      </c>
      <c r="B100" s="191">
        <v>35454.2624466408</v>
      </c>
      <c r="C100" s="191">
        <v>32577.141631927</v>
      </c>
      <c r="D100" s="191">
        <v>30414.1242035606</v>
      </c>
      <c r="E100" s="191">
        <v>29798.8017078168</v>
      </c>
      <c r="F100" s="191">
        <v>30354.0905908498</v>
      </c>
      <c r="G100" s="191">
        <v>29792.8348978032</v>
      </c>
      <c r="H100" s="191">
        <v>31109.7542018189</v>
      </c>
      <c r="I100" s="191">
        <v>31194.0171752905</v>
      </c>
      <c r="J100" s="191">
        <v>32335.1733892512</v>
      </c>
      <c r="K100" s="191">
        <v>33002.061042877</v>
      </c>
      <c r="L100" s="191">
        <v>33691.4659909667</v>
      </c>
      <c r="M100" s="191">
        <v>34228.4407892467</v>
      </c>
      <c r="N100" s="191">
        <v>35062.418595643</v>
      </c>
      <c r="O100" s="191">
        <v>35912.6371361243</v>
      </c>
      <c r="P100" s="191">
        <v>36593.3505934626</v>
      </c>
      <c r="Q100" s="191">
        <v>36960.0186185468</v>
      </c>
      <c r="R100" s="191">
        <v>37953.576383261</v>
      </c>
      <c r="S100" s="191">
        <v>39408.3584332104</v>
      </c>
      <c r="T100" s="191">
        <v>39939.69522926</v>
      </c>
      <c r="U100" s="191">
        <v>39252.406271027</v>
      </c>
      <c r="V100" s="191">
        <v>39669.9483158357</v>
      </c>
      <c r="W100" s="191">
        <v>39589.9116999063</v>
      </c>
      <c r="X100" s="191">
        <v>38937.5686497377</v>
      </c>
      <c r="Y100" s="191">
        <v>39936.0585143484</v>
      </c>
      <c r="Z100" s="191">
        <v>40406.2586944164</v>
      </c>
      <c r="AA100" s="191">
        <v>40290.5983532742</v>
      </c>
      <c r="AB100" s="191">
        <v>40007.8115488791</v>
      </c>
      <c r="AC100" s="191">
        <v>39743.9484781089</v>
      </c>
      <c r="AD100" s="191">
        <v>39040.7256580532</v>
      </c>
      <c r="AE100" s="191">
        <v>37148.656759763</v>
      </c>
      <c r="AF100" s="191">
        <v>37634.691338335</v>
      </c>
      <c r="AG100" s="191">
        <v>37320.8913508817</v>
      </c>
      <c r="AH100" s="191">
        <v>37583.0295948853</v>
      </c>
      <c r="AI100" s="191">
        <v>37211.9224579063</v>
      </c>
      <c r="AJ100" s="191">
        <v>37296.8273073935</v>
      </c>
      <c r="AK100" s="191">
        <v>38386.6627497274</v>
      </c>
      <c r="AL100" s="191">
        <v>38278.9285953138</v>
      </c>
      <c r="AM100" s="191">
        <v>39096.2141674028</v>
      </c>
      <c r="AN100" s="191">
        <v>38904.7952491297</v>
      </c>
      <c r="AO100" s="275">
        <v>38477.8548967683</v>
      </c>
      <c r="AP100" s="276">
        <v>33448.9151399165</v>
      </c>
      <c r="AQ100" s="277">
        <v>-0.130696988445532</v>
      </c>
      <c r="AR100" s="277">
        <v>0.00352171321246564</v>
      </c>
      <c r="AS100" s="277">
        <v>0.442962657101751</v>
      </c>
    </row>
    <row r="101" spans="8:8" s="124" ht="10.2" customFormat="1">
      <c r="A101" s="274" t="s">
        <v>196</v>
      </c>
      <c r="B101" s="191">
        <v>23303.2384785193</v>
      </c>
      <c r="C101" s="191">
        <v>23011.3248837226</v>
      </c>
      <c r="D101" s="191">
        <v>23243.7005719556</v>
      </c>
      <c r="E101" s="191">
        <v>23614.8892994031</v>
      </c>
      <c r="F101" s="191">
        <v>23979.8267509979</v>
      </c>
      <c r="G101" s="191">
        <v>24356.6433988188</v>
      </c>
      <c r="H101" s="191">
        <v>24990.5089163145</v>
      </c>
      <c r="I101" s="191">
        <v>25820.5465950254</v>
      </c>
      <c r="J101" s="191">
        <v>26444.4605749768</v>
      </c>
      <c r="K101" s="191">
        <v>27119.8433163517</v>
      </c>
      <c r="L101" s="191">
        <v>26673.5779775965</v>
      </c>
      <c r="M101" s="191">
        <v>25651.7169865803</v>
      </c>
      <c r="N101" s="191">
        <v>24939.8099944282</v>
      </c>
      <c r="O101" s="191">
        <v>24285.9260614807</v>
      </c>
      <c r="P101" s="191">
        <v>24247.7900234706</v>
      </c>
      <c r="Q101" s="191">
        <v>24821.4558040092</v>
      </c>
      <c r="R101" s="191">
        <v>25699.1602491123</v>
      </c>
      <c r="S101" s="191">
        <v>26420.2250883984</v>
      </c>
      <c r="T101" s="191">
        <v>26161.2836028753</v>
      </c>
      <c r="U101" s="191">
        <v>27165.3241632723</v>
      </c>
      <c r="V101" s="191">
        <v>28201.63911987</v>
      </c>
      <c r="W101" s="191">
        <v>29047.2949314592</v>
      </c>
      <c r="X101" s="191">
        <v>29456.9251826774</v>
      </c>
      <c r="Y101" s="191">
        <v>30619.7767325344</v>
      </c>
      <c r="Z101" s="191">
        <v>32629.4121642826</v>
      </c>
      <c r="AA101" s="191">
        <v>33641.8199512139</v>
      </c>
      <c r="AB101" s="191">
        <v>34296.3335972691</v>
      </c>
      <c r="AC101" s="191">
        <v>35035.0874765407</v>
      </c>
      <c r="AD101" s="191">
        <v>35747.171846084</v>
      </c>
      <c r="AE101" s="191">
        <v>36010.0213966817</v>
      </c>
      <c r="AF101" s="191">
        <v>37587.9561903553</v>
      </c>
      <c r="AG101" s="191">
        <v>38243.5983030354</v>
      </c>
      <c r="AH101" s="191">
        <v>39030.8842758828</v>
      </c>
      <c r="AI101" s="191">
        <v>39815.2505010738</v>
      </c>
      <c r="AJ101" s="191">
        <v>40627.9443620828</v>
      </c>
      <c r="AK101" s="191">
        <v>41726.6719504363</v>
      </c>
      <c r="AL101" s="191">
        <v>42362.2378844291</v>
      </c>
      <c r="AM101" s="191">
        <v>43056.2719977024</v>
      </c>
      <c r="AN101" s="191">
        <v>44157.79171188</v>
      </c>
      <c r="AO101" s="275">
        <v>44476.2589236527</v>
      </c>
      <c r="AP101" s="276">
        <v>42062.9019481616</v>
      </c>
      <c r="AQ101" s="277">
        <v>-0.0542616900318409</v>
      </c>
      <c r="AR101" s="277">
        <v>0.0213403433321082</v>
      </c>
      <c r="AS101" s="277">
        <v>0.557037342898249</v>
      </c>
    </row>
    <row r="102" spans="8:8" s="124" ht="12.0" customFormat="1" customHeight="1">
      <c r="A102" s="285" t="s">
        <v>197</v>
      </c>
      <c r="B102" s="199">
        <v>12246.1425374047</v>
      </c>
      <c r="C102" s="199">
        <v>10986.9308932167</v>
      </c>
      <c r="D102" s="199">
        <v>10132.6245000532</v>
      </c>
      <c r="E102" s="199">
        <v>9770.79633184171</v>
      </c>
      <c r="F102" s="199">
        <v>9710.51273842873</v>
      </c>
      <c r="G102" s="199">
        <v>9424.55637657211</v>
      </c>
      <c r="H102" s="199">
        <v>10169.6448859198</v>
      </c>
      <c r="I102" s="199">
        <v>9982.43547296406</v>
      </c>
      <c r="J102" s="199">
        <v>10285.8508187362</v>
      </c>
      <c r="K102" s="199">
        <v>10399.6068130329</v>
      </c>
      <c r="L102" s="199">
        <v>10443.2436399609</v>
      </c>
      <c r="M102" s="199">
        <v>10356.8923372105</v>
      </c>
      <c r="N102" s="199">
        <v>10414.803410304</v>
      </c>
      <c r="O102" s="199">
        <v>10591.0359991879</v>
      </c>
      <c r="P102" s="199">
        <v>10880.0415670116</v>
      </c>
      <c r="Q102" s="199">
        <v>10961.482430494</v>
      </c>
      <c r="R102" s="199">
        <v>11248.9903024349</v>
      </c>
      <c r="S102" s="199">
        <v>11477.1241254353</v>
      </c>
      <c r="T102" s="199">
        <v>12047.8314334417</v>
      </c>
      <c r="U102" s="199">
        <v>11414.8270571797</v>
      </c>
      <c r="V102" s="199">
        <v>11525.912106116</v>
      </c>
      <c r="W102" s="199">
        <v>11571.5138004735</v>
      </c>
      <c r="X102" s="199">
        <v>11319.9285466804</v>
      </c>
      <c r="Y102" s="199">
        <v>11707.0986209187</v>
      </c>
      <c r="Z102" s="199">
        <v>11922.460694544</v>
      </c>
      <c r="AA102" s="199">
        <v>12036.4681690959</v>
      </c>
      <c r="AB102" s="199">
        <v>11869.0552466027</v>
      </c>
      <c r="AC102" s="199">
        <v>11731.3332823562</v>
      </c>
      <c r="AD102" s="199">
        <v>11713.2337404748</v>
      </c>
      <c r="AE102" s="199">
        <v>10866.2659813425</v>
      </c>
      <c r="AF102" s="199">
        <v>10841.4129837534</v>
      </c>
      <c r="AG102" s="199">
        <v>10452.3812867123</v>
      </c>
      <c r="AH102" s="199">
        <v>10513.2226120765</v>
      </c>
      <c r="AI102" s="199">
        <v>10004.7514208767</v>
      </c>
      <c r="AJ102" s="199">
        <v>10029.153653589</v>
      </c>
      <c r="AK102" s="199">
        <v>10670.0998184658</v>
      </c>
      <c r="AL102" s="199">
        <v>10626.835924514</v>
      </c>
      <c r="AM102" s="199">
        <v>10907.0644987051</v>
      </c>
      <c r="AN102" s="199">
        <v>10755.2897571811</v>
      </c>
      <c r="AO102" s="286">
        <v>10541.9317159726</v>
      </c>
      <c r="AP102" s="279">
        <v>9239.81431259359</v>
      </c>
      <c r="AQ102" s="287">
        <v>-0.123517912889354</v>
      </c>
      <c r="AR102" s="287">
        <v>-0.00302564598553801</v>
      </c>
      <c r="AS102" s="287">
        <v>0.122362494625393</v>
      </c>
    </row>
    <row r="103" spans="8:8" s="124" ht="10.2" customFormat="1">
      <c r="AP103" s="189"/>
      <c r="AS103" s="125"/>
    </row>
    <row r="104" spans="8:8" s="124" ht="10.2" customFormat="1">
      <c r="A104" s="124" t="s">
        <v>406</v>
      </c>
      <c r="AP104" s="189"/>
      <c r="AS104" s="125"/>
    </row>
    <row r="105" spans="8:8" s="124" ht="10.2" customFormat="1">
      <c r="A105" s="124" t="s">
        <v>407</v>
      </c>
      <c r="AP105" s="189"/>
    </row>
    <row r="106" spans="8:8" s="124" ht="10.2" customFormat="1">
      <c r="A106" s="118" t="s">
        <v>408</v>
      </c>
      <c r="B106" s="118"/>
      <c r="AP106" s="189"/>
    </row>
    <row r="107" spans="8:8" s="124" ht="10.2" customFormat="1">
      <c r="A107" s="118" t="s">
        <v>203</v>
      </c>
      <c r="B107" s="133"/>
      <c r="AP107" s="189"/>
    </row>
    <row r="108" spans="8:8" s="124" ht="10.2" customFormat="1">
      <c r="A108" s="118" t="s">
        <v>204</v>
      </c>
      <c r="B108" s="133"/>
      <c r="AP108" s="189"/>
    </row>
    <row r="109" spans="8:8" s="124" ht="10.2" customFormat="1">
      <c r="A109" s="124" t="s">
        <v>225</v>
      </c>
      <c r="AP109" s="189"/>
    </row>
    <row r="110" spans="8:8" s="124" ht="10.2" customFormat="1">
      <c r="AP110" s="189"/>
    </row>
  </sheetData>
  <mergeCells count="1">
    <mergeCell ref="AQ2:AR2"/>
  </mergeCells>
  <conditionalFormatting sqref="AQ46:AS46">
    <cfRule type="cellIs" operator="greaterThan" priority="2" dxfId="284">
      <formula>0</formula>
    </cfRule>
    <cfRule type="cellIs" operator="lessThanOrEqual" priority="1" dxfId="285">
      <formula>0</formula>
    </cfRule>
    <cfRule type="cellIs" operator="greaterThanOrEqual" priority="4" dxfId="286">
      <formula>0</formula>
    </cfRule>
    <cfRule type="cellIs" operator="lessThan" priority="3" dxfId="287">
      <formula>0</formula>
    </cfRule>
  </conditionalFormatting>
  <conditionalFormatting sqref="AQ5:AS45 AQ47:AS102">
    <cfRule type="cellIs" operator="greaterThanOrEqual" priority="8" dxfId="288">
      <formula>0</formula>
    </cfRule>
    <cfRule type="cellIs" operator="lessThan" priority="7" dxfId="289">
      <formula>0</formula>
    </cfRule>
  </conditionalFormatting>
  <conditionalFormatting sqref="AQ4:AS45 AQ47:AS102">
    <cfRule type="cellIs" operator="lessThanOrEqual" priority="5" dxfId="290">
      <formula>0</formula>
    </cfRule>
    <cfRule type="cellIs" operator="greaterThan" priority="6" dxfId="291">
      <formula>0</formula>
    </cfRule>
  </conditionalFormatting>
  <hyperlinks>
    <hyperlink ref="L1" location="Contents!A1" display="Contents"/>
    <hyperlink ref="AU1" location="Contents!A1" display="Contents"/>
  </hyperlinks>
  <pageMargins left="0.196850393700787" right="0.196850393700787" top="0.393700787401575" bottom="0.590551181102362" header="0.31496062992126" footer="0.31496062992126"/>
  <pageSetup paperSize="8" scale="57" orientation="landscape"/>
</worksheet>
</file>

<file path=xl/worksheets/sheet23.xml><?xml version="1.0" encoding="utf-8"?>
<worksheet xmlns:r="http://schemas.openxmlformats.org/officeDocument/2006/relationships" xmlns="http://schemas.openxmlformats.org/spreadsheetml/2006/main">
  <dimension ref="A1:BK110"/>
  <sheetViews>
    <sheetView workbookViewId="0" showGridLines="0">
      <pane xSplit="1" ySplit="3" topLeftCell="B46" state="frozen" activePane="bottomRight"/>
      <selection pane="bottomRight" activeCell="BI1" sqref="BI1"/>
    </sheetView>
  </sheetViews>
  <sheetFormatPr defaultRowHeight="13.8" defaultColWidth="9"/>
  <cols>
    <col min="1" max="1" customWidth="1" width="30.164062" style="288"/>
    <col min="2" max="56" customWidth="1" width="9.6640625" style="288"/>
    <col min="57" max="57" customWidth="1" width="9.6640625" style="289"/>
    <col min="58" max="59" customWidth="0" width="9.1640625" style="290"/>
    <col min="60" max="60" customWidth="1" width="9.832031" style="290"/>
    <col min="61" max="61" customWidth="0" width="9.1640625" style="288"/>
    <col min="62" max="16384" customWidth="0" width="9.1640625" style="291"/>
  </cols>
  <sheetData>
    <row r="1" spans="8:8" ht="13.2">
      <c r="A1" s="292" t="s">
        <v>409</v>
      </c>
      <c r="L1" s="21" t="s">
        <v>89</v>
      </c>
      <c r="AW1" s="293"/>
      <c r="BH1" s="294"/>
      <c r="BJ1" s="21" t="s">
        <v>89</v>
      </c>
    </row>
    <row r="2" spans="8:8" s="290" ht="10.2" customFormat="1">
      <c r="AW2" s="293"/>
      <c r="BE2" s="295"/>
      <c r="BF2" s="294" t="s">
        <v>90</v>
      </c>
      <c r="BG2" s="294"/>
      <c r="BH2" s="294" t="s">
        <v>91</v>
      </c>
    </row>
    <row r="3" spans="8:8" s="290" ht="10.2" customFormat="1">
      <c r="A3" s="290" t="s">
        <v>403</v>
      </c>
      <c r="B3" s="290">
        <v>1965.0</v>
      </c>
      <c r="C3" s="290">
        <v>1966.0</v>
      </c>
      <c r="D3" s="290">
        <v>1967.0</v>
      </c>
      <c r="E3" s="290">
        <v>1968.0</v>
      </c>
      <c r="F3" s="290">
        <v>1969.0</v>
      </c>
      <c r="G3" s="290">
        <v>1970.0</v>
      </c>
      <c r="H3" s="290">
        <v>1971.0</v>
      </c>
      <c r="I3" s="290">
        <v>1972.0</v>
      </c>
      <c r="J3" s="290">
        <v>1973.0</v>
      </c>
      <c r="K3" s="290">
        <v>1974.0</v>
      </c>
      <c r="L3" s="290">
        <v>1975.0</v>
      </c>
      <c r="M3" s="290">
        <v>1976.0</v>
      </c>
      <c r="N3" s="290">
        <v>1977.0</v>
      </c>
      <c r="O3" s="290">
        <v>1978.0</v>
      </c>
      <c r="P3" s="290">
        <v>1979.0</v>
      </c>
      <c r="Q3" s="290">
        <v>1980.0</v>
      </c>
      <c r="R3" s="290">
        <v>1981.0</v>
      </c>
      <c r="S3" s="290">
        <v>1982.0</v>
      </c>
      <c r="T3" s="290">
        <v>1983.0</v>
      </c>
      <c r="U3" s="290">
        <v>1984.0</v>
      </c>
      <c r="V3" s="290">
        <v>1985.0</v>
      </c>
      <c r="W3" s="290">
        <v>1986.0</v>
      </c>
      <c r="X3" s="290">
        <v>1987.0</v>
      </c>
      <c r="Y3" s="290">
        <v>1988.0</v>
      </c>
      <c r="Z3" s="290">
        <v>1989.0</v>
      </c>
      <c r="AA3" s="290">
        <v>1990.0</v>
      </c>
      <c r="AB3" s="290">
        <v>1991.0</v>
      </c>
      <c r="AC3" s="290">
        <v>1992.0</v>
      </c>
      <c r="AD3" s="290">
        <v>1993.0</v>
      </c>
      <c r="AE3" s="290">
        <v>1994.0</v>
      </c>
      <c r="AF3" s="290">
        <v>1995.0</v>
      </c>
      <c r="AG3" s="290">
        <v>1996.0</v>
      </c>
      <c r="AH3" s="290">
        <v>1997.0</v>
      </c>
      <c r="AI3" s="290">
        <v>1998.0</v>
      </c>
      <c r="AJ3" s="290">
        <v>1999.0</v>
      </c>
      <c r="AK3" s="290">
        <v>2000.0</v>
      </c>
      <c r="AL3" s="290">
        <v>2001.0</v>
      </c>
      <c r="AM3" s="290">
        <v>2002.0</v>
      </c>
      <c r="AN3" s="290">
        <v>2003.0</v>
      </c>
      <c r="AO3" s="290">
        <v>2004.0</v>
      </c>
      <c r="AP3" s="290">
        <v>2005.0</v>
      </c>
      <c r="AQ3" s="290">
        <v>2006.0</v>
      </c>
      <c r="AR3" s="290">
        <v>2007.0</v>
      </c>
      <c r="AS3" s="290">
        <v>2008.0</v>
      </c>
      <c r="AT3" s="290">
        <v>2009.0</v>
      </c>
      <c r="AU3" s="290">
        <v>2010.0</v>
      </c>
      <c r="AV3" s="290">
        <v>2011.0</v>
      </c>
      <c r="AW3" s="293">
        <v>2012.0</v>
      </c>
      <c r="AX3" s="293">
        <v>2013.0</v>
      </c>
      <c r="AY3" s="290">
        <v>2014.0</v>
      </c>
      <c r="AZ3" s="293">
        <v>2015.0</v>
      </c>
      <c r="BA3" s="293">
        <v>2016.0</v>
      </c>
      <c r="BB3" s="293">
        <v>2017.0</v>
      </c>
      <c r="BC3" s="293">
        <v>2018.0</v>
      </c>
      <c r="BD3" s="293">
        <v>2019.0</v>
      </c>
      <c r="BE3" s="296">
        <v>2020.0</v>
      </c>
      <c r="BF3" s="294">
        <v>2020.0</v>
      </c>
      <c r="BG3" s="294" t="s">
        <v>93</v>
      </c>
      <c r="BH3" s="294">
        <v>2020.0</v>
      </c>
    </row>
    <row r="4" spans="8:8" s="290" ht="10.2" customFormat="1">
      <c r="A4" s="297"/>
      <c r="B4" s="298"/>
      <c r="C4" s="298"/>
      <c r="D4" s="298"/>
      <c r="E4" s="298"/>
      <c r="F4" s="298"/>
      <c r="G4" s="298"/>
      <c r="H4" s="298"/>
      <c r="I4" s="298"/>
      <c r="J4" s="298"/>
      <c r="K4" s="298"/>
      <c r="L4" s="298"/>
      <c r="M4" s="298"/>
      <c r="N4" s="298"/>
      <c r="O4" s="298"/>
      <c r="P4" s="298"/>
      <c r="Q4" s="298"/>
      <c r="R4" s="298"/>
      <c r="S4" s="298"/>
      <c r="T4" s="298"/>
      <c r="U4" s="298"/>
      <c r="V4" s="298"/>
      <c r="W4" s="298"/>
      <c r="X4" s="298"/>
      <c r="Y4" s="298"/>
      <c r="Z4" s="298"/>
      <c r="AA4" s="298"/>
      <c r="AB4" s="298"/>
      <c r="AC4" s="298"/>
      <c r="AD4" s="298"/>
      <c r="AE4" s="298"/>
      <c r="AF4" s="298"/>
      <c r="AG4" s="298"/>
      <c r="AH4" s="298"/>
      <c r="AI4" s="298"/>
      <c r="AJ4" s="298"/>
      <c r="AK4" s="298"/>
      <c r="AL4" s="298"/>
      <c r="AM4" s="298"/>
      <c r="AN4" s="298"/>
      <c r="AO4" s="298"/>
      <c r="AP4" s="298"/>
      <c r="AQ4" s="298"/>
      <c r="AR4" s="298"/>
      <c r="AS4" s="298"/>
      <c r="AT4" s="298"/>
      <c r="AU4" s="298"/>
      <c r="AV4" s="298"/>
      <c r="AW4" s="298"/>
      <c r="AX4" s="298"/>
      <c r="AY4" s="298"/>
      <c r="AZ4" s="298"/>
      <c r="BA4" s="298"/>
      <c r="BB4" s="298"/>
      <c r="BC4" s="298"/>
      <c r="BD4" s="299"/>
      <c r="BE4" s="300"/>
      <c r="BF4" s="301"/>
      <c r="BG4" s="301"/>
      <c r="BH4" s="301"/>
    </row>
    <row r="5" spans="8:8" s="290" ht="10.2" customFormat="1">
      <c r="A5" s="297" t="s">
        <v>94</v>
      </c>
      <c r="B5" s="298">
        <v>1089.14362840507</v>
      </c>
      <c r="C5" s="298">
        <v>1140.46848407488</v>
      </c>
      <c r="D5" s="298">
        <v>1238.5266335715</v>
      </c>
      <c r="E5" s="298">
        <v>1280.03938448091</v>
      </c>
      <c r="F5" s="298">
        <v>1344.32125028306</v>
      </c>
      <c r="G5" s="298">
        <v>1396.46378134958</v>
      </c>
      <c r="H5" s="298">
        <v>1651.58479493088</v>
      </c>
      <c r="I5" s="298">
        <v>1683.9773202617</v>
      </c>
      <c r="J5" s="298">
        <v>1846.06574313072</v>
      </c>
      <c r="K5" s="298">
        <v>2034.31977869415</v>
      </c>
      <c r="L5" s="298">
        <v>2089.35562270284</v>
      </c>
      <c r="M5" s="298">
        <v>2150.01455751653</v>
      </c>
      <c r="N5" s="298">
        <v>2152.97076856614</v>
      </c>
      <c r="O5" s="298">
        <v>2216.52930613274</v>
      </c>
      <c r="P5" s="298">
        <v>2231.54308437831</v>
      </c>
      <c r="Q5" s="298">
        <v>2154.9017404645</v>
      </c>
      <c r="R5" s="298">
        <v>2160.37387581165</v>
      </c>
      <c r="S5" s="298">
        <v>2092.68293258633</v>
      </c>
      <c r="T5" s="298">
        <v>1873.35723194828</v>
      </c>
      <c r="U5" s="298">
        <v>1891.9058838319</v>
      </c>
      <c r="V5" s="298">
        <v>1879.95524341858</v>
      </c>
      <c r="W5" s="298">
        <v>1781.26811284758</v>
      </c>
      <c r="X5" s="298">
        <v>1882.596963931</v>
      </c>
      <c r="Y5" s="298">
        <v>1847.84575957123</v>
      </c>
      <c r="Z5" s="298">
        <v>1885.22610482193</v>
      </c>
      <c r="AA5" s="298">
        <v>1919.50557337591</v>
      </c>
      <c r="AB5" s="298">
        <v>1903.05771828074</v>
      </c>
      <c r="AC5" s="298">
        <v>1911.20931300477</v>
      </c>
      <c r="AD5" s="298">
        <v>1824.09543420245</v>
      </c>
      <c r="AE5" s="298">
        <v>1831.68723577028</v>
      </c>
      <c r="AF5" s="298">
        <v>1791.87273376171</v>
      </c>
      <c r="AG5" s="298">
        <v>1806.93683049323</v>
      </c>
      <c r="AH5" s="298">
        <v>1810.83651315441</v>
      </c>
      <c r="AI5" s="298">
        <v>1844.45555158029</v>
      </c>
      <c r="AJ5" s="298">
        <v>1861.18644815893</v>
      </c>
      <c r="AK5" s="298">
        <v>1860.58891613827</v>
      </c>
      <c r="AL5" s="298">
        <v>1917.29155999408</v>
      </c>
      <c r="AM5" s="298">
        <v>1922.63789912635</v>
      </c>
      <c r="AN5" s="298">
        <v>1958.61561658117</v>
      </c>
      <c r="AO5" s="298">
        <v>1915.24737150232</v>
      </c>
      <c r="AP5" s="298">
        <v>1895.93765251871</v>
      </c>
      <c r="AQ5" s="298">
        <v>1914.21584254033</v>
      </c>
      <c r="AR5" s="298">
        <v>1906.67435945846</v>
      </c>
      <c r="AS5" s="298">
        <v>1951.42007309021</v>
      </c>
      <c r="AT5" s="298">
        <v>1976.08871082759</v>
      </c>
      <c r="AU5" s="298">
        <v>1913.18431357834</v>
      </c>
      <c r="AV5" s="298">
        <v>2004.53560487979</v>
      </c>
      <c r="AW5" s="298">
        <v>2014.85281444193</v>
      </c>
      <c r="AX5" s="298">
        <v>1929.44155440896</v>
      </c>
      <c r="AY5" s="298">
        <v>1929.44155440896</v>
      </c>
      <c r="AZ5" s="298">
        <v>1930.78949385038</v>
      </c>
      <c r="BA5" s="298">
        <v>1933.70796603552</v>
      </c>
      <c r="BB5" s="298">
        <v>1969.55988727547</v>
      </c>
      <c r="BC5" s="298">
        <v>1939.19897081491</v>
      </c>
      <c r="BD5" s="299">
        <v>2054.14512026303</v>
      </c>
      <c r="BE5" s="300">
        <v>2065.13341963254</v>
      </c>
      <c r="BF5" s="301">
        <v>0.00534932963650525</v>
      </c>
      <c r="BG5" s="301">
        <v>0.00388154064819135</v>
      </c>
      <c r="BH5" s="301">
        <v>0.0202569879142082</v>
      </c>
    </row>
    <row r="6" spans="8:8" s="290" ht="10.2" customFormat="1">
      <c r="A6" s="297" t="s">
        <v>95</v>
      </c>
      <c r="B6" s="298">
        <v>417.0</v>
      </c>
      <c r="C6" s="298">
        <v>417.0</v>
      </c>
      <c r="D6" s="298">
        <v>457.0</v>
      </c>
      <c r="E6" s="298">
        <v>525.0</v>
      </c>
      <c r="F6" s="298">
        <v>525.0</v>
      </c>
      <c r="G6" s="298">
        <v>562.0</v>
      </c>
      <c r="H6" s="298">
        <v>562.0</v>
      </c>
      <c r="I6" s="298">
        <v>594.0</v>
      </c>
      <c r="J6" s="298">
        <v>722.0</v>
      </c>
      <c r="K6" s="298">
        <v>722.0</v>
      </c>
      <c r="L6" s="298">
        <v>746.0</v>
      </c>
      <c r="M6" s="298">
        <v>822.0</v>
      </c>
      <c r="N6" s="298">
        <v>822.0</v>
      </c>
      <c r="O6" s="298">
        <v>991.0</v>
      </c>
      <c r="P6" s="298">
        <v>1091.0</v>
      </c>
      <c r="Q6" s="298">
        <v>1226.0</v>
      </c>
      <c r="R6" s="298">
        <v>1221.0</v>
      </c>
      <c r="S6" s="298">
        <v>1215.0</v>
      </c>
      <c r="T6" s="298">
        <v>1218.0</v>
      </c>
      <c r="U6" s="298">
        <v>1269.0</v>
      </c>
      <c r="V6" s="298">
        <v>1263.0</v>
      </c>
      <c r="W6" s="298">
        <v>1280.0</v>
      </c>
      <c r="X6" s="298">
        <v>1462.0</v>
      </c>
      <c r="Y6" s="298">
        <v>1462.0</v>
      </c>
      <c r="Z6" s="298">
        <v>1627.0</v>
      </c>
      <c r="AA6" s="298">
        <v>1627.0</v>
      </c>
      <c r="AB6" s="298">
        <v>1447.8</v>
      </c>
      <c r="AC6" s="298">
        <v>1447.8</v>
      </c>
      <c r="AD6" s="298">
        <v>1444.0</v>
      </c>
      <c r="AE6" s="298">
        <v>1444.0</v>
      </c>
      <c r="AF6" s="298">
        <v>1444.0</v>
      </c>
      <c r="AG6" s="298">
        <v>1444.0</v>
      </c>
      <c r="AH6" s="298">
        <v>1448.75</v>
      </c>
      <c r="AI6" s="298">
        <v>1448.75</v>
      </c>
      <c r="AJ6" s="298">
        <v>1448.75</v>
      </c>
      <c r="AK6" s="298">
        <v>1481.05</v>
      </c>
      <c r="AL6" s="298">
        <v>1481.05</v>
      </c>
      <c r="AM6" s="298">
        <v>1463.0</v>
      </c>
      <c r="AN6" s="298">
        <v>1463.0</v>
      </c>
      <c r="AO6" s="298">
        <v>1463.0</v>
      </c>
      <c r="AP6" s="298">
        <v>1463.0</v>
      </c>
      <c r="AQ6" s="298">
        <v>1463.0</v>
      </c>
      <c r="AR6" s="298">
        <v>1463.0</v>
      </c>
      <c r="AS6" s="298">
        <v>1463.0</v>
      </c>
      <c r="AT6" s="298">
        <v>1463.0</v>
      </c>
      <c r="AU6" s="298">
        <v>1463.0</v>
      </c>
      <c r="AV6" s="298">
        <v>1605.5</v>
      </c>
      <c r="AW6" s="298">
        <v>1605.5</v>
      </c>
      <c r="AX6" s="298">
        <v>1605.5</v>
      </c>
      <c r="AY6" s="298">
        <v>1521.9</v>
      </c>
      <c r="AZ6" s="298">
        <v>1521.9</v>
      </c>
      <c r="BA6" s="298">
        <v>1521.9</v>
      </c>
      <c r="BB6" s="298">
        <v>1545.65</v>
      </c>
      <c r="BC6" s="298">
        <v>1558.0</v>
      </c>
      <c r="BD6" s="299">
        <v>1558.0</v>
      </c>
      <c r="BE6" s="300">
        <v>1558.0</v>
      </c>
      <c r="BF6" s="301">
        <v>0.0</v>
      </c>
      <c r="BG6" s="301">
        <v>0.00631121485727748</v>
      </c>
      <c r="BH6" s="301">
        <v>0.0152824930681486</v>
      </c>
    </row>
    <row r="7" spans="8:8" s="290" ht="10.2" customFormat="1">
      <c r="A7" s="297" t="s">
        <v>96</v>
      </c>
      <c r="B7" s="298">
        <v>10390.0</v>
      </c>
      <c r="C7" s="298">
        <v>10660.0</v>
      </c>
      <c r="D7" s="298">
        <v>11350.0</v>
      </c>
      <c r="E7" s="298">
        <v>11700.0</v>
      </c>
      <c r="F7" s="298">
        <v>12020.0</v>
      </c>
      <c r="G7" s="298">
        <v>12860.0</v>
      </c>
      <c r="H7" s="298">
        <v>13290.0</v>
      </c>
      <c r="I7" s="298">
        <v>13640.0</v>
      </c>
      <c r="J7" s="298">
        <v>14360.0</v>
      </c>
      <c r="K7" s="298">
        <v>14960.0</v>
      </c>
      <c r="L7" s="298">
        <v>15240.0</v>
      </c>
      <c r="M7" s="298">
        <v>16400.0</v>
      </c>
      <c r="N7" s="298">
        <v>17050.0</v>
      </c>
      <c r="O7" s="298">
        <v>17440.0</v>
      </c>
      <c r="P7" s="298">
        <v>17990.0</v>
      </c>
      <c r="Q7" s="298">
        <v>18620.0</v>
      </c>
      <c r="R7" s="298">
        <v>17890.0</v>
      </c>
      <c r="S7" s="298">
        <v>16860.0</v>
      </c>
      <c r="T7" s="298">
        <v>16140.0</v>
      </c>
      <c r="U7" s="298">
        <v>15659.0</v>
      </c>
      <c r="V7" s="298">
        <v>15459.0</v>
      </c>
      <c r="W7" s="298">
        <v>15566.0</v>
      </c>
      <c r="X7" s="298">
        <v>15915.0</v>
      </c>
      <c r="Y7" s="298">
        <v>15655.0</v>
      </c>
      <c r="Z7" s="298">
        <v>15572.0</v>
      </c>
      <c r="AA7" s="298">
        <v>15676.0</v>
      </c>
      <c r="AB7" s="298">
        <v>15696.0</v>
      </c>
      <c r="AC7" s="298">
        <v>15121.0</v>
      </c>
      <c r="AD7" s="298">
        <v>15058.0</v>
      </c>
      <c r="AE7" s="298">
        <v>15434.0</v>
      </c>
      <c r="AF7" s="298">
        <v>15333.0</v>
      </c>
      <c r="AG7" s="298">
        <v>15452.0</v>
      </c>
      <c r="AH7" s="298">
        <v>15711.0</v>
      </c>
      <c r="AI7" s="298">
        <v>16261.0</v>
      </c>
      <c r="AJ7" s="298">
        <v>16512.0</v>
      </c>
      <c r="AK7" s="298">
        <v>16568.0</v>
      </c>
      <c r="AL7" s="298">
        <v>16755.0</v>
      </c>
      <c r="AM7" s="298">
        <v>16757.0</v>
      </c>
      <c r="AN7" s="298">
        <v>16947.0</v>
      </c>
      <c r="AO7" s="298">
        <v>17125.0</v>
      </c>
      <c r="AP7" s="298">
        <v>17339.0</v>
      </c>
      <c r="AQ7" s="298">
        <v>17440.0</v>
      </c>
      <c r="AR7" s="298">
        <v>17594.0</v>
      </c>
      <c r="AS7" s="298">
        <v>17672.0</v>
      </c>
      <c r="AT7" s="298">
        <v>17597.0</v>
      </c>
      <c r="AU7" s="298">
        <v>17736.0</v>
      </c>
      <c r="AV7" s="298">
        <v>17367.0</v>
      </c>
      <c r="AW7" s="298">
        <v>17823.0</v>
      </c>
      <c r="AX7" s="298">
        <v>17925.0</v>
      </c>
      <c r="AY7" s="298">
        <v>17967.0</v>
      </c>
      <c r="AZ7" s="298">
        <v>18317.0</v>
      </c>
      <c r="BA7" s="298">
        <v>18617.0</v>
      </c>
      <c r="BB7" s="298">
        <v>18598.0</v>
      </c>
      <c r="BC7" s="298">
        <v>18808.0</v>
      </c>
      <c r="BD7" s="299">
        <v>18974.0</v>
      </c>
      <c r="BE7" s="300">
        <v>18143.0</v>
      </c>
      <c r="BF7" s="301">
        <v>-0.0437967745335721</v>
      </c>
      <c r="BG7" s="301">
        <v>0.00756257168407015</v>
      </c>
      <c r="BH7" s="301">
        <v>0.177965514592696</v>
      </c>
    </row>
    <row r="8" spans="8:8" s="290" ht="10.2" customFormat="1">
      <c r="A8" s="302" t="s">
        <v>97</v>
      </c>
      <c r="B8" s="303">
        <v>11896.1436284051</v>
      </c>
      <c r="C8" s="303">
        <v>12217.4684840749</v>
      </c>
      <c r="D8" s="303">
        <v>13045.5266335715</v>
      </c>
      <c r="E8" s="303">
        <v>13505.0393844809</v>
      </c>
      <c r="F8" s="303">
        <v>13889.3212502831</v>
      </c>
      <c r="G8" s="303">
        <v>14818.4637813496</v>
      </c>
      <c r="H8" s="303">
        <v>15503.5847949309</v>
      </c>
      <c r="I8" s="303">
        <v>15917.9773202617</v>
      </c>
      <c r="J8" s="303">
        <v>16928.0657431307</v>
      </c>
      <c r="K8" s="303">
        <v>17716.3197786942</v>
      </c>
      <c r="L8" s="303">
        <v>18075.3556227028</v>
      </c>
      <c r="M8" s="303">
        <v>19372.0145575165</v>
      </c>
      <c r="N8" s="303">
        <v>20024.9707685661</v>
      </c>
      <c r="O8" s="303">
        <v>20647.5293061327</v>
      </c>
      <c r="P8" s="303">
        <v>21312.5430843783</v>
      </c>
      <c r="Q8" s="303">
        <v>22000.9017404645</v>
      </c>
      <c r="R8" s="303">
        <v>21271.3738758116</v>
      </c>
      <c r="S8" s="303">
        <v>20167.6829325863</v>
      </c>
      <c r="T8" s="303">
        <v>19231.3572319483</v>
      </c>
      <c r="U8" s="303">
        <v>18819.9058838319</v>
      </c>
      <c r="V8" s="303">
        <v>18601.9552434186</v>
      </c>
      <c r="W8" s="303">
        <v>18627.2681128476</v>
      </c>
      <c r="X8" s="303">
        <v>19259.596963931</v>
      </c>
      <c r="Y8" s="303">
        <v>18964.8457595712</v>
      </c>
      <c r="Z8" s="303">
        <v>19084.2261048219</v>
      </c>
      <c r="AA8" s="303">
        <v>19222.5055733759</v>
      </c>
      <c r="AB8" s="303">
        <v>19046.8577182807</v>
      </c>
      <c r="AC8" s="303">
        <v>18480.0093130048</v>
      </c>
      <c r="AD8" s="303">
        <v>18326.0954342025</v>
      </c>
      <c r="AE8" s="303">
        <v>18709.6872357703</v>
      </c>
      <c r="AF8" s="303">
        <v>18568.8727337617</v>
      </c>
      <c r="AG8" s="303">
        <v>18702.9368304932</v>
      </c>
      <c r="AH8" s="303">
        <v>18970.5865131544</v>
      </c>
      <c r="AI8" s="303">
        <v>19554.2055515803</v>
      </c>
      <c r="AJ8" s="303">
        <v>19821.9364481589</v>
      </c>
      <c r="AK8" s="303">
        <v>19909.6389161383</v>
      </c>
      <c r="AL8" s="303">
        <v>20153.3415599941</v>
      </c>
      <c r="AM8" s="303">
        <v>20142.6378991263</v>
      </c>
      <c r="AN8" s="303">
        <v>20368.6156165812</v>
      </c>
      <c r="AO8" s="303">
        <v>20503.2473715023</v>
      </c>
      <c r="AP8" s="303">
        <v>20697.9376525187</v>
      </c>
      <c r="AQ8" s="303">
        <v>20817.2158425403</v>
      </c>
      <c r="AR8" s="303">
        <v>20963.6743594585</v>
      </c>
      <c r="AS8" s="303">
        <v>21086.4200730902</v>
      </c>
      <c r="AT8" s="303">
        <v>21036.0887108276</v>
      </c>
      <c r="AU8" s="303">
        <v>21112.1843135783</v>
      </c>
      <c r="AV8" s="303">
        <v>20977.0356048798</v>
      </c>
      <c r="AW8" s="303">
        <v>21443.3528144419</v>
      </c>
      <c r="AX8" s="303">
        <v>21459.941554409</v>
      </c>
      <c r="AY8" s="303">
        <v>21418.341554409</v>
      </c>
      <c r="AZ8" s="303">
        <v>21769.6894938504</v>
      </c>
      <c r="BA8" s="303">
        <v>22072.6079660355</v>
      </c>
      <c r="BB8" s="303">
        <v>22113.2098872755</v>
      </c>
      <c r="BC8" s="303">
        <v>22305.1989708149</v>
      </c>
      <c r="BD8" s="304">
        <v>22586.145120263</v>
      </c>
      <c r="BE8" s="304">
        <v>21766.1334196325</v>
      </c>
      <c r="BF8" s="305">
        <v>-0.0363059608562782</v>
      </c>
      <c r="BG8" s="305">
        <v>0.00713505383113477</v>
      </c>
      <c r="BH8" s="305">
        <v>0.213504995575053</v>
      </c>
    </row>
    <row r="9" spans="8:8" s="290" ht="10.2" customFormat="1">
      <c r="A9" s="297"/>
      <c r="B9" s="298"/>
      <c r="C9" s="298"/>
      <c r="D9" s="298"/>
      <c r="E9" s="298"/>
      <c r="F9" s="298"/>
      <c r="G9" s="298"/>
      <c r="H9" s="298"/>
      <c r="I9" s="298"/>
      <c r="J9" s="298"/>
      <c r="K9" s="298"/>
      <c r="L9" s="298"/>
      <c r="M9" s="298"/>
      <c r="N9" s="298"/>
      <c r="O9" s="298"/>
      <c r="P9" s="298"/>
      <c r="Q9" s="298"/>
      <c r="R9" s="298"/>
      <c r="S9" s="298"/>
      <c r="T9" s="298"/>
      <c r="U9" s="298"/>
      <c r="V9" s="298"/>
      <c r="W9" s="298"/>
      <c r="X9" s="298"/>
      <c r="Y9" s="298"/>
      <c r="Z9" s="298"/>
      <c r="AA9" s="298"/>
      <c r="AB9" s="298"/>
      <c r="AC9" s="298"/>
      <c r="AD9" s="298"/>
      <c r="AE9" s="298"/>
      <c r="AF9" s="298"/>
      <c r="AG9" s="298"/>
      <c r="AH9" s="298"/>
      <c r="AI9" s="298"/>
      <c r="AJ9" s="298"/>
      <c r="AK9" s="298"/>
      <c r="AL9" s="298"/>
      <c r="AM9" s="298"/>
      <c r="AN9" s="298"/>
      <c r="AO9" s="298"/>
      <c r="AP9" s="298"/>
      <c r="AQ9" s="298"/>
      <c r="AR9" s="298"/>
      <c r="AS9" s="298"/>
      <c r="AT9" s="298"/>
      <c r="AU9" s="298"/>
      <c r="AV9" s="298"/>
      <c r="AW9" s="298"/>
      <c r="AX9" s="298"/>
      <c r="AY9" s="298"/>
      <c r="AZ9" s="298"/>
      <c r="BA9" s="298"/>
      <c r="BB9" s="298"/>
      <c r="BC9" s="298"/>
      <c r="BD9" s="299"/>
      <c r="BE9" s="300"/>
      <c r="BF9" s="301"/>
      <c r="BG9" s="301"/>
      <c r="BH9" s="301"/>
    </row>
    <row r="10" spans="8:8" s="290" ht="10.2" customFormat="1">
      <c r="A10" s="297" t="s">
        <v>98</v>
      </c>
      <c r="B10" s="298">
        <v>402.325</v>
      </c>
      <c r="C10" s="298">
        <v>414.2</v>
      </c>
      <c r="D10" s="298">
        <v>412.3</v>
      </c>
      <c r="E10" s="298">
        <v>423.7</v>
      </c>
      <c r="F10" s="298">
        <v>434.15</v>
      </c>
      <c r="G10" s="298">
        <v>437.69</v>
      </c>
      <c r="H10" s="298">
        <v>603.92035</v>
      </c>
      <c r="I10" s="298">
        <v>602.0</v>
      </c>
      <c r="J10" s="298">
        <v>624.0</v>
      </c>
      <c r="K10" s="298">
        <v>721.0</v>
      </c>
      <c r="L10" s="298">
        <v>684.0</v>
      </c>
      <c r="M10" s="298">
        <v>703.0</v>
      </c>
      <c r="N10" s="298">
        <v>655.0</v>
      </c>
      <c r="O10" s="298">
        <v>684.0</v>
      </c>
      <c r="P10" s="298">
        <v>684.0</v>
      </c>
      <c r="Q10" s="298">
        <v>684.0</v>
      </c>
      <c r="R10" s="298">
        <v>684.0</v>
      </c>
      <c r="S10" s="298">
        <v>684.0</v>
      </c>
      <c r="T10" s="298">
        <v>677.0</v>
      </c>
      <c r="U10" s="298">
        <v>677.0</v>
      </c>
      <c r="V10" s="298">
        <v>677.0</v>
      </c>
      <c r="W10" s="298">
        <v>677.0</v>
      </c>
      <c r="X10" s="298">
        <v>679.0</v>
      </c>
      <c r="Y10" s="298">
        <v>682.0</v>
      </c>
      <c r="Z10" s="298">
        <v>681.0</v>
      </c>
      <c r="AA10" s="298">
        <v>681.0</v>
      </c>
      <c r="AB10" s="298">
        <v>685.0</v>
      </c>
      <c r="AC10" s="298">
        <v>679.0</v>
      </c>
      <c r="AD10" s="298">
        <v>679.0</v>
      </c>
      <c r="AE10" s="298">
        <v>654.0</v>
      </c>
      <c r="AF10" s="298">
        <v>639.0</v>
      </c>
      <c r="AG10" s="298">
        <v>640.0</v>
      </c>
      <c r="AH10" s="298">
        <v>644.0</v>
      </c>
      <c r="AI10" s="298">
        <v>642.0</v>
      </c>
      <c r="AJ10" s="298">
        <v>618.0</v>
      </c>
      <c r="AK10" s="298">
        <v>625.0</v>
      </c>
      <c r="AL10" s="298">
        <v>613.0</v>
      </c>
      <c r="AM10" s="298">
        <v>613.0</v>
      </c>
      <c r="AN10" s="298">
        <v>615.0</v>
      </c>
      <c r="AO10" s="298">
        <v>620.0</v>
      </c>
      <c r="AP10" s="298">
        <v>615.0</v>
      </c>
      <c r="AQ10" s="298">
        <v>617.0</v>
      </c>
      <c r="AR10" s="298">
        <v>628.0</v>
      </c>
      <c r="AS10" s="298">
        <v>628.0</v>
      </c>
      <c r="AT10" s="298">
        <v>625.0</v>
      </c>
      <c r="AU10" s="298">
        <v>625.0</v>
      </c>
      <c r="AV10" s="298">
        <v>625.0</v>
      </c>
      <c r="AW10" s="298">
        <v>657.0</v>
      </c>
      <c r="AX10" s="298">
        <v>657.0</v>
      </c>
      <c r="AY10" s="298">
        <v>657.0</v>
      </c>
      <c r="AZ10" s="298">
        <v>657.0</v>
      </c>
      <c r="BA10" s="298">
        <v>657.0</v>
      </c>
      <c r="BB10" s="298">
        <v>657.0</v>
      </c>
      <c r="BC10" s="298">
        <v>580.0</v>
      </c>
      <c r="BD10" s="299">
        <v>580.0</v>
      </c>
      <c r="BE10" s="300">
        <v>580.0</v>
      </c>
      <c r="BF10" s="301">
        <v>0.0</v>
      </c>
      <c r="BG10" s="301">
        <v>-0.00744450598594038</v>
      </c>
      <c r="BH10" s="301">
        <v>0.00568924645669204</v>
      </c>
    </row>
    <row r="11" spans="8:8" s="290" ht="10.2" customFormat="1">
      <c r="A11" s="297" t="s">
        <v>99</v>
      </c>
      <c r="B11" s="298">
        <v>346.655</v>
      </c>
      <c r="C11" s="298">
        <v>351.88</v>
      </c>
      <c r="D11" s="298">
        <v>360.905</v>
      </c>
      <c r="E11" s="298">
        <v>439.28</v>
      </c>
      <c r="F11" s="298">
        <v>476.52</v>
      </c>
      <c r="G11" s="298">
        <v>525.0</v>
      </c>
      <c r="H11" s="298">
        <v>597.0</v>
      </c>
      <c r="I11" s="298">
        <v>756.0</v>
      </c>
      <c r="J11" s="298">
        <v>820.0</v>
      </c>
      <c r="K11" s="298">
        <v>981.0</v>
      </c>
      <c r="L11" s="298">
        <v>996.0</v>
      </c>
      <c r="M11" s="298">
        <v>990.0</v>
      </c>
      <c r="N11" s="298">
        <v>1110.0</v>
      </c>
      <c r="O11" s="298">
        <v>1202.0</v>
      </c>
      <c r="P11" s="298">
        <v>1202.0</v>
      </c>
      <c r="Q11" s="298">
        <v>1393.0</v>
      </c>
      <c r="R11" s="298">
        <v>1394.0</v>
      </c>
      <c r="S11" s="298">
        <v>1423.0</v>
      </c>
      <c r="T11" s="298">
        <v>1435.0</v>
      </c>
      <c r="U11" s="298">
        <v>1435.0</v>
      </c>
      <c r="V11" s="298">
        <v>1435.0</v>
      </c>
      <c r="W11" s="298">
        <v>1435.0</v>
      </c>
      <c r="X11" s="298">
        <v>1435.0</v>
      </c>
      <c r="Y11" s="298">
        <v>1404.0</v>
      </c>
      <c r="Z11" s="298">
        <v>1440.0</v>
      </c>
      <c r="AA11" s="298">
        <v>1440.0</v>
      </c>
      <c r="AB11" s="298">
        <v>1445.0</v>
      </c>
      <c r="AC11" s="298">
        <v>1444.0</v>
      </c>
      <c r="AD11" s="298">
        <v>1429.0</v>
      </c>
      <c r="AE11" s="298">
        <v>1473.0</v>
      </c>
      <c r="AF11" s="298">
        <v>1481.0</v>
      </c>
      <c r="AG11" s="298">
        <v>1481.0</v>
      </c>
      <c r="AH11" s="298">
        <v>1749.81276931758</v>
      </c>
      <c r="AI11" s="298">
        <v>1768.03766451482</v>
      </c>
      <c r="AJ11" s="298">
        <v>1795.58389066751</v>
      </c>
      <c r="AK11" s="298">
        <v>1849.36177252742</v>
      </c>
      <c r="AL11" s="298">
        <v>1849.36177252742</v>
      </c>
      <c r="AM11" s="298">
        <v>1853.54449667208</v>
      </c>
      <c r="AN11" s="298">
        <v>1915.38906081099</v>
      </c>
      <c r="AO11" s="298">
        <v>1925.718</v>
      </c>
      <c r="AP11" s="298">
        <v>1941.851</v>
      </c>
      <c r="AQ11" s="298">
        <v>1942.007</v>
      </c>
      <c r="AR11" s="298">
        <v>1964.105</v>
      </c>
      <c r="AS11" s="298">
        <v>1976.504</v>
      </c>
      <c r="AT11" s="298">
        <v>1991.741</v>
      </c>
      <c r="AU11" s="298">
        <v>1991.741</v>
      </c>
      <c r="AV11" s="298">
        <v>2013.795</v>
      </c>
      <c r="AW11" s="298">
        <v>2004.235</v>
      </c>
      <c r="AX11" s="298">
        <v>2096.852</v>
      </c>
      <c r="AY11" s="298">
        <v>2238.378</v>
      </c>
      <c r="AZ11" s="298">
        <v>2281.4</v>
      </c>
      <c r="BA11" s="298">
        <v>2288.869</v>
      </c>
      <c r="BB11" s="298">
        <v>2285.07566361922</v>
      </c>
      <c r="BC11" s="298">
        <v>2285.07566361922</v>
      </c>
      <c r="BD11" s="299">
        <v>2290.16412051099</v>
      </c>
      <c r="BE11" s="300">
        <v>2290.16412051099</v>
      </c>
      <c r="BF11" s="301">
        <v>0.0</v>
      </c>
      <c r="BG11" s="301">
        <v>0.0140593512608207</v>
      </c>
      <c r="BH11" s="301">
        <v>0.0224643243238973</v>
      </c>
    </row>
    <row r="12" spans="8:8" s="290" ht="10.2" customFormat="1">
      <c r="A12" s="297" t="s">
        <v>100</v>
      </c>
      <c r="B12" s="298">
        <v>79.42</v>
      </c>
      <c r="C12" s="298">
        <v>86.45</v>
      </c>
      <c r="D12" s="298">
        <v>86.45</v>
      </c>
      <c r="E12" s="298">
        <v>85.5</v>
      </c>
      <c r="F12" s="298">
        <v>86.45</v>
      </c>
      <c r="G12" s="298">
        <v>105.45</v>
      </c>
      <c r="H12" s="298">
        <v>129.2</v>
      </c>
      <c r="I12" s="298">
        <v>124.0</v>
      </c>
      <c r="J12" s="298">
        <v>124.0</v>
      </c>
      <c r="K12" s="298">
        <v>124.0</v>
      </c>
      <c r="L12" s="298">
        <v>149.0</v>
      </c>
      <c r="M12" s="298">
        <v>140.0</v>
      </c>
      <c r="N12" s="298">
        <v>130.0</v>
      </c>
      <c r="O12" s="298">
        <v>138.0</v>
      </c>
      <c r="P12" s="298">
        <v>138.0</v>
      </c>
      <c r="Q12" s="298">
        <v>138.0</v>
      </c>
      <c r="R12" s="298">
        <v>148.0</v>
      </c>
      <c r="S12" s="298">
        <v>148.0</v>
      </c>
      <c r="T12" s="298">
        <v>148.0</v>
      </c>
      <c r="U12" s="298">
        <v>148.0</v>
      </c>
      <c r="V12" s="298">
        <v>148.0</v>
      </c>
      <c r="W12" s="298">
        <v>148.0</v>
      </c>
      <c r="X12" s="298">
        <v>148.0</v>
      </c>
      <c r="Y12" s="298">
        <v>148.0</v>
      </c>
      <c r="Z12" s="298">
        <v>148.0</v>
      </c>
      <c r="AA12" s="298">
        <v>148.0</v>
      </c>
      <c r="AB12" s="298">
        <v>148.0</v>
      </c>
      <c r="AC12" s="298">
        <v>148.0</v>
      </c>
      <c r="AD12" s="298">
        <v>150.0</v>
      </c>
      <c r="AE12" s="298">
        <v>162.0</v>
      </c>
      <c r="AF12" s="298">
        <v>163.0</v>
      </c>
      <c r="AG12" s="298">
        <v>181.0</v>
      </c>
      <c r="AH12" s="298">
        <v>201.0</v>
      </c>
      <c r="AI12" s="298">
        <v>201.0</v>
      </c>
      <c r="AJ12" s="298">
        <v>201.0</v>
      </c>
      <c r="AK12" s="298">
        <v>201.0</v>
      </c>
      <c r="AL12" s="298">
        <v>201.0</v>
      </c>
      <c r="AM12" s="298">
        <v>218.0</v>
      </c>
      <c r="AN12" s="298">
        <v>238.0</v>
      </c>
      <c r="AO12" s="298">
        <v>238.0</v>
      </c>
      <c r="AP12" s="298">
        <v>238.0</v>
      </c>
      <c r="AQ12" s="298">
        <v>234.0</v>
      </c>
      <c r="AR12" s="298">
        <v>242.0</v>
      </c>
      <c r="AS12" s="298">
        <v>242.0</v>
      </c>
      <c r="AT12" s="298">
        <v>242.0</v>
      </c>
      <c r="AU12" s="298">
        <v>242.0</v>
      </c>
      <c r="AV12" s="298">
        <v>250.0</v>
      </c>
      <c r="AW12" s="298">
        <v>254.0</v>
      </c>
      <c r="AX12" s="298">
        <v>254.0</v>
      </c>
      <c r="AY12" s="298">
        <v>258.0</v>
      </c>
      <c r="AZ12" s="298">
        <v>258.0</v>
      </c>
      <c r="BA12" s="298">
        <v>258.0</v>
      </c>
      <c r="BB12" s="298">
        <v>258.0</v>
      </c>
      <c r="BC12" s="298">
        <v>258.0</v>
      </c>
      <c r="BD12" s="299">
        <v>258.0</v>
      </c>
      <c r="BE12" s="300">
        <v>258.0</v>
      </c>
      <c r="BF12" s="301">
        <v>0.0</v>
      </c>
      <c r="BG12" s="301">
        <v>0.00642272367403085</v>
      </c>
      <c r="BH12" s="301">
        <v>0.00253073376866646</v>
      </c>
    </row>
    <row r="13" spans="8:8" s="290" ht="10.2" customFormat="1">
      <c r="A13" s="297" t="s">
        <v>101</v>
      </c>
      <c r="B13" s="298">
        <v>95.0</v>
      </c>
      <c r="C13" s="298">
        <v>122.55</v>
      </c>
      <c r="D13" s="298">
        <v>122.55</v>
      </c>
      <c r="E13" s="298">
        <v>132.05</v>
      </c>
      <c r="F13" s="298">
        <v>130.53</v>
      </c>
      <c r="G13" s="298">
        <v>131.1</v>
      </c>
      <c r="H13" s="298">
        <v>164.6825</v>
      </c>
      <c r="I13" s="298">
        <v>172.0</v>
      </c>
      <c r="J13" s="298">
        <v>166.0</v>
      </c>
      <c r="K13" s="298">
        <v>172.0</v>
      </c>
      <c r="L13" s="298">
        <v>172.0</v>
      </c>
      <c r="M13" s="298">
        <v>165.0</v>
      </c>
      <c r="N13" s="298">
        <v>165.0</v>
      </c>
      <c r="O13" s="298">
        <v>166.0</v>
      </c>
      <c r="P13" s="298">
        <v>176.0</v>
      </c>
      <c r="Q13" s="298">
        <v>191.0</v>
      </c>
      <c r="R13" s="298">
        <v>191.0</v>
      </c>
      <c r="S13" s="298">
        <v>201.0</v>
      </c>
      <c r="T13" s="298">
        <v>212.0</v>
      </c>
      <c r="U13" s="298">
        <v>212.0</v>
      </c>
      <c r="V13" s="298">
        <v>212.0</v>
      </c>
      <c r="W13" s="298">
        <v>217.0</v>
      </c>
      <c r="X13" s="298">
        <v>227.0</v>
      </c>
      <c r="Y13" s="298">
        <v>227.0</v>
      </c>
      <c r="Z13" s="298">
        <v>227.0</v>
      </c>
      <c r="AA13" s="298">
        <v>245.0</v>
      </c>
      <c r="AB13" s="298">
        <v>253.0</v>
      </c>
      <c r="AC13" s="298">
        <v>253.0</v>
      </c>
      <c r="AD13" s="298">
        <v>253.0</v>
      </c>
      <c r="AE13" s="298">
        <v>253.0</v>
      </c>
      <c r="AF13" s="298">
        <v>275.0</v>
      </c>
      <c r="AG13" s="298">
        <v>289.0</v>
      </c>
      <c r="AH13" s="298">
        <v>306.0</v>
      </c>
      <c r="AI13" s="298">
        <v>306.0</v>
      </c>
      <c r="AJ13" s="298">
        <v>313.0</v>
      </c>
      <c r="AK13" s="298">
        <v>323.0</v>
      </c>
      <c r="AL13" s="298">
        <v>323.0</v>
      </c>
      <c r="AM13" s="298">
        <v>324.0</v>
      </c>
      <c r="AN13" s="298">
        <v>318.0</v>
      </c>
      <c r="AO13" s="298">
        <v>325.0</v>
      </c>
      <c r="AP13" s="298">
        <v>325.0</v>
      </c>
      <c r="AQ13" s="298">
        <v>338.0</v>
      </c>
      <c r="AR13" s="298">
        <v>338.0</v>
      </c>
      <c r="AS13" s="298">
        <v>340.0</v>
      </c>
      <c r="AT13" s="298">
        <v>350.0</v>
      </c>
      <c r="AU13" s="298">
        <v>350.0</v>
      </c>
      <c r="AV13" s="298">
        <v>336.0</v>
      </c>
      <c r="AW13" s="298">
        <v>336.0</v>
      </c>
      <c r="AX13" s="298">
        <v>336.0</v>
      </c>
      <c r="AY13" s="298">
        <v>336.0</v>
      </c>
      <c r="AZ13" s="298">
        <v>421.0</v>
      </c>
      <c r="BA13" s="298">
        <v>421.0</v>
      </c>
      <c r="BB13" s="298">
        <v>421.0</v>
      </c>
      <c r="BC13" s="298">
        <v>421.0</v>
      </c>
      <c r="BD13" s="299">
        <v>421.0</v>
      </c>
      <c r="BE13" s="300">
        <v>421.0</v>
      </c>
      <c r="BF13" s="301">
        <v>0.0</v>
      </c>
      <c r="BG13" s="301">
        <v>0.0186415927842853</v>
      </c>
      <c r="BH13" s="301">
        <v>0.00412960820390922</v>
      </c>
    </row>
    <row r="14" spans="8:8" s="290" ht="10.2" customFormat="1">
      <c r="A14" s="297" t="s">
        <v>404</v>
      </c>
      <c r="B14" s="298" t="s">
        <v>114</v>
      </c>
      <c r="C14" s="298" t="s">
        <v>114</v>
      </c>
      <c r="D14" s="298" t="s">
        <v>114</v>
      </c>
      <c r="E14" s="298" t="s">
        <v>114</v>
      </c>
      <c r="F14" s="298" t="s">
        <v>114</v>
      </c>
      <c r="G14" s="298" t="s">
        <v>114</v>
      </c>
      <c r="H14" s="298" t="s">
        <v>114</v>
      </c>
      <c r="I14" s="298" t="s">
        <v>114</v>
      </c>
      <c r="J14" s="298" t="s">
        <v>114</v>
      </c>
      <c r="K14" s="298" t="s">
        <v>114</v>
      </c>
      <c r="L14" s="298" t="s">
        <v>114</v>
      </c>
      <c r="M14" s="298" t="s">
        <v>114</v>
      </c>
      <c r="N14" s="298" t="s">
        <v>114</v>
      </c>
      <c r="O14" s="298" t="s">
        <v>114</v>
      </c>
      <c r="P14" s="298" t="s">
        <v>114</v>
      </c>
      <c r="Q14" s="298" t="s">
        <v>114</v>
      </c>
      <c r="R14" s="298" t="s">
        <v>114</v>
      </c>
      <c r="S14" s="298" t="s">
        <v>114</v>
      </c>
      <c r="T14" s="298" t="s">
        <v>114</v>
      </c>
      <c r="U14" s="298" t="s">
        <v>114</v>
      </c>
      <c r="V14" s="298" t="s">
        <v>114</v>
      </c>
      <c r="W14" s="298">
        <v>320.0</v>
      </c>
      <c r="X14" s="298">
        <v>320.0</v>
      </c>
      <c r="Y14" s="298">
        <v>320.0</v>
      </c>
      <c r="Z14" s="298">
        <v>320.0</v>
      </c>
      <c r="AA14" s="298">
        <v>320.0</v>
      </c>
      <c r="AB14" s="298">
        <v>320.0</v>
      </c>
      <c r="AC14" s="298">
        <v>320.0</v>
      </c>
      <c r="AD14" s="298">
        <v>320.0</v>
      </c>
      <c r="AE14" s="298">
        <v>320.0</v>
      </c>
      <c r="AF14" s="298">
        <v>320.0</v>
      </c>
      <c r="AG14" s="298">
        <v>320.0</v>
      </c>
      <c r="AH14" s="298">
        <v>320.0</v>
      </c>
      <c r="AI14" s="298">
        <v>320.0</v>
      </c>
      <c r="AJ14" s="298">
        <v>320.0</v>
      </c>
      <c r="AK14" s="298">
        <v>320.0</v>
      </c>
      <c r="AL14" s="298">
        <v>320.0</v>
      </c>
      <c r="AM14" s="298">
        <v>320.0</v>
      </c>
      <c r="AN14" s="298">
        <v>320.0</v>
      </c>
      <c r="AO14" s="298">
        <v>320.0</v>
      </c>
      <c r="AP14" s="298">
        <v>320.0</v>
      </c>
      <c r="AQ14" s="298">
        <v>320.0</v>
      </c>
      <c r="AR14" s="298">
        <v>320.0</v>
      </c>
      <c r="AS14" s="298">
        <v>320.0</v>
      </c>
      <c r="AT14" s="298">
        <v>320.0</v>
      </c>
      <c r="AU14" s="298">
        <v>320.0</v>
      </c>
      <c r="AV14" s="298">
        <v>320.0</v>
      </c>
      <c r="AW14" s="298">
        <v>320.0</v>
      </c>
      <c r="AX14" s="298">
        <v>320.0</v>
      </c>
      <c r="AY14" s="298">
        <v>320.0</v>
      </c>
      <c r="AZ14" s="298">
        <v>320.0</v>
      </c>
      <c r="BA14" s="298">
        <v>320.0</v>
      </c>
      <c r="BB14" s="298">
        <v>320.0</v>
      </c>
      <c r="BC14" s="298">
        <v>320.0</v>
      </c>
      <c r="BD14" s="299">
        <v>320.0</v>
      </c>
      <c r="BE14" s="300">
        <v>320.0</v>
      </c>
      <c r="BF14" s="301">
        <v>0.0</v>
      </c>
      <c r="BG14" s="301">
        <v>0.0</v>
      </c>
      <c r="BH14" s="301">
        <v>0.00313889459679561</v>
      </c>
    </row>
    <row r="15" spans="8:8" s="290" ht="10.2" customFormat="1">
      <c r="A15" s="297" t="s">
        <v>102</v>
      </c>
      <c r="B15" s="298">
        <v>18.05</v>
      </c>
      <c r="C15" s="298">
        <v>11.4</v>
      </c>
      <c r="D15" s="298">
        <v>19.0</v>
      </c>
      <c r="E15" s="298">
        <v>35.15</v>
      </c>
      <c r="F15" s="298">
        <v>31.35</v>
      </c>
      <c r="G15" s="298">
        <v>33.535</v>
      </c>
      <c r="H15" s="298">
        <v>34.2</v>
      </c>
      <c r="I15" s="298">
        <v>34.5</v>
      </c>
      <c r="J15" s="298">
        <v>34.5</v>
      </c>
      <c r="K15" s="298">
        <v>34.5</v>
      </c>
      <c r="L15" s="298">
        <v>39.375</v>
      </c>
      <c r="M15" s="298">
        <v>44.4</v>
      </c>
      <c r="N15" s="298">
        <v>102.1</v>
      </c>
      <c r="O15" s="298">
        <v>102.1</v>
      </c>
      <c r="P15" s="298">
        <v>102.1</v>
      </c>
      <c r="Q15" s="298">
        <v>102.1</v>
      </c>
      <c r="R15" s="298">
        <v>102.1</v>
      </c>
      <c r="S15" s="298">
        <v>102.1</v>
      </c>
      <c r="T15" s="298">
        <v>102.1</v>
      </c>
      <c r="U15" s="298">
        <v>102.1</v>
      </c>
      <c r="V15" s="298">
        <v>102.1</v>
      </c>
      <c r="W15" s="298">
        <v>102.1</v>
      </c>
      <c r="X15" s="298">
        <v>146.5</v>
      </c>
      <c r="Y15" s="298">
        <v>146.5</v>
      </c>
      <c r="Z15" s="298">
        <v>146.5</v>
      </c>
      <c r="AA15" s="298">
        <v>146.5</v>
      </c>
      <c r="AB15" s="298">
        <v>146.5</v>
      </c>
      <c r="AC15" s="298">
        <v>147.0</v>
      </c>
      <c r="AD15" s="298">
        <v>147.0</v>
      </c>
      <c r="AE15" s="298">
        <v>147.0</v>
      </c>
      <c r="AF15" s="298">
        <v>157.0</v>
      </c>
      <c r="AG15" s="298">
        <v>157.0</v>
      </c>
      <c r="AH15" s="298">
        <v>157.0</v>
      </c>
      <c r="AI15" s="298">
        <v>177.0</v>
      </c>
      <c r="AJ15" s="298">
        <v>177.0</v>
      </c>
      <c r="AK15" s="298">
        <v>177.0</v>
      </c>
      <c r="AL15" s="298">
        <v>177.0</v>
      </c>
      <c r="AM15" s="298">
        <v>177.0</v>
      </c>
      <c r="AN15" s="298">
        <v>177.0</v>
      </c>
      <c r="AO15" s="298">
        <v>177.0</v>
      </c>
      <c r="AP15" s="298">
        <v>177.0</v>
      </c>
      <c r="AQ15" s="298">
        <v>177.0</v>
      </c>
      <c r="AR15" s="298">
        <v>175.0</v>
      </c>
      <c r="AS15" s="298">
        <v>175.0</v>
      </c>
      <c r="AT15" s="298">
        <v>175.0</v>
      </c>
      <c r="AU15" s="298">
        <v>175.0</v>
      </c>
      <c r="AV15" s="298">
        <v>175.0</v>
      </c>
      <c r="AW15" s="298">
        <v>175.0</v>
      </c>
      <c r="AX15" s="298">
        <v>175.0</v>
      </c>
      <c r="AY15" s="298">
        <v>175.0</v>
      </c>
      <c r="AZ15" s="298">
        <v>175.0</v>
      </c>
      <c r="BA15" s="298">
        <v>175.0</v>
      </c>
      <c r="BB15" s="298">
        <v>175.0</v>
      </c>
      <c r="BC15" s="298">
        <v>175.0</v>
      </c>
      <c r="BD15" s="299">
        <v>175.0</v>
      </c>
      <c r="BE15" s="300">
        <v>175.0</v>
      </c>
      <c r="BF15" s="301">
        <v>0.0</v>
      </c>
      <c r="BG15" s="301">
        <v>0.0</v>
      </c>
      <c r="BH15" s="301">
        <v>0.0017165829826226</v>
      </c>
    </row>
    <row r="16" spans="8:8" s="290" ht="10.2" customFormat="1">
      <c r="A16" s="297" t="s">
        <v>405</v>
      </c>
      <c r="B16" s="298">
        <v>703.0</v>
      </c>
      <c r="C16" s="298">
        <v>755.25</v>
      </c>
      <c r="D16" s="298">
        <v>755.25</v>
      </c>
      <c r="E16" s="298">
        <v>755.25</v>
      </c>
      <c r="F16" s="298">
        <v>798.0</v>
      </c>
      <c r="G16" s="298">
        <v>797.0</v>
      </c>
      <c r="H16" s="298">
        <v>797.0</v>
      </c>
      <c r="I16" s="298">
        <v>945.0</v>
      </c>
      <c r="J16" s="298">
        <v>980.0</v>
      </c>
      <c r="K16" s="298">
        <v>849.0</v>
      </c>
      <c r="L16" s="298">
        <v>810.0</v>
      </c>
      <c r="M16" s="298">
        <v>802.0</v>
      </c>
      <c r="N16" s="298">
        <v>842.0</v>
      </c>
      <c r="O16" s="298">
        <v>842.0</v>
      </c>
      <c r="P16" s="298">
        <v>792.0</v>
      </c>
      <c r="Q16" s="298">
        <v>782.0</v>
      </c>
      <c r="R16" s="298">
        <v>782.0</v>
      </c>
      <c r="S16" s="298">
        <v>782.0</v>
      </c>
      <c r="T16" s="298">
        <v>761.0</v>
      </c>
      <c r="U16" s="298">
        <v>620.0</v>
      </c>
      <c r="V16" s="298">
        <v>320.0</v>
      </c>
      <c r="W16" s="298" t="s">
        <v>114</v>
      </c>
      <c r="X16" s="298" t="s">
        <v>114</v>
      </c>
      <c r="Y16" s="298" t="s">
        <v>114</v>
      </c>
      <c r="Z16" s="298" t="s">
        <v>114</v>
      </c>
      <c r="AA16" s="298" t="s">
        <v>114</v>
      </c>
      <c r="AB16" s="298" t="s">
        <v>114</v>
      </c>
      <c r="AC16" s="298" t="s">
        <v>114</v>
      </c>
      <c r="AD16" s="298" t="s">
        <v>114</v>
      </c>
      <c r="AE16" s="298" t="s">
        <v>114</v>
      </c>
      <c r="AF16" s="298" t="s">
        <v>114</v>
      </c>
      <c r="AG16" s="298" t="s">
        <v>114</v>
      </c>
      <c r="AH16" s="298" t="s">
        <v>114</v>
      </c>
      <c r="AI16" s="298" t="s">
        <v>114</v>
      </c>
      <c r="AJ16" s="298" t="s">
        <v>114</v>
      </c>
      <c r="AK16" s="298" t="s">
        <v>114</v>
      </c>
      <c r="AL16" s="298" t="s">
        <v>114</v>
      </c>
      <c r="AM16" s="298" t="s">
        <v>114</v>
      </c>
      <c r="AN16" s="298" t="s">
        <v>114</v>
      </c>
      <c r="AO16" s="298" t="s">
        <v>114</v>
      </c>
      <c r="AP16" s="298" t="s">
        <v>114</v>
      </c>
      <c r="AQ16" s="298" t="s">
        <v>114</v>
      </c>
      <c r="AR16" s="298" t="s">
        <v>114</v>
      </c>
      <c r="AS16" s="298" t="s">
        <v>114</v>
      </c>
      <c r="AT16" s="298" t="s">
        <v>114</v>
      </c>
      <c r="AU16" s="298" t="s">
        <v>114</v>
      </c>
      <c r="AV16" s="298" t="s">
        <v>114</v>
      </c>
      <c r="AW16" s="298" t="s">
        <v>114</v>
      </c>
      <c r="AX16" s="298" t="s">
        <v>114</v>
      </c>
      <c r="AY16" s="298" t="s">
        <v>114</v>
      </c>
      <c r="AZ16" s="298" t="s">
        <v>114</v>
      </c>
      <c r="BA16" s="298" t="s">
        <v>114</v>
      </c>
      <c r="BB16" s="298" t="s">
        <v>114</v>
      </c>
      <c r="BC16" s="298" t="s">
        <v>114</v>
      </c>
      <c r="BD16" s="299" t="s">
        <v>114</v>
      </c>
      <c r="BE16" s="300" t="s">
        <v>114</v>
      </c>
      <c r="BF16" s="301" t="s">
        <v>114</v>
      </c>
      <c r="BG16" s="301" t="s">
        <v>114</v>
      </c>
      <c r="BH16" s="301" t="s">
        <v>114</v>
      </c>
    </row>
    <row r="17" spans="8:8" s="290" ht="10.2" customFormat="1">
      <c r="A17" s="297" t="s">
        <v>103</v>
      </c>
      <c r="B17" s="298">
        <v>60.04</v>
      </c>
      <c r="C17" s="298">
        <v>60.42</v>
      </c>
      <c r="D17" s="298">
        <v>85.5</v>
      </c>
      <c r="E17" s="298">
        <v>98.42</v>
      </c>
      <c r="F17" s="298">
        <v>87.4</v>
      </c>
      <c r="G17" s="298">
        <v>87.4</v>
      </c>
      <c r="H17" s="298">
        <v>100.32</v>
      </c>
      <c r="I17" s="298">
        <v>101.0</v>
      </c>
      <c r="J17" s="298">
        <v>107.0</v>
      </c>
      <c r="K17" s="298">
        <v>130.0</v>
      </c>
      <c r="L17" s="298">
        <v>130.0</v>
      </c>
      <c r="M17" s="298">
        <v>116.0</v>
      </c>
      <c r="N17" s="298">
        <v>171.0</v>
      </c>
      <c r="O17" s="298">
        <v>170.0</v>
      </c>
      <c r="P17" s="298">
        <v>170.0</v>
      </c>
      <c r="Q17" s="298">
        <v>171.0</v>
      </c>
      <c r="R17" s="298">
        <v>176.0</v>
      </c>
      <c r="S17" s="298">
        <v>186.0</v>
      </c>
      <c r="T17" s="298">
        <v>186.0</v>
      </c>
      <c r="U17" s="298">
        <v>187.0</v>
      </c>
      <c r="V17" s="298">
        <v>187.0</v>
      </c>
      <c r="W17" s="298">
        <v>187.0</v>
      </c>
      <c r="X17" s="298">
        <v>187.0</v>
      </c>
      <c r="Y17" s="298">
        <v>187.0</v>
      </c>
      <c r="Z17" s="298">
        <v>187.0</v>
      </c>
      <c r="AA17" s="298">
        <v>187.0</v>
      </c>
      <c r="AB17" s="298">
        <v>187.0</v>
      </c>
      <c r="AC17" s="298">
        <v>187.0</v>
      </c>
      <c r="AD17" s="298">
        <v>189.0</v>
      </c>
      <c r="AE17" s="298">
        <v>189.0</v>
      </c>
      <c r="AF17" s="298">
        <v>189.0</v>
      </c>
      <c r="AG17" s="298">
        <v>189.0</v>
      </c>
      <c r="AH17" s="298">
        <v>189.0</v>
      </c>
      <c r="AI17" s="298">
        <v>189.0</v>
      </c>
      <c r="AJ17" s="298">
        <v>192.0</v>
      </c>
      <c r="AK17" s="298">
        <v>198.0</v>
      </c>
      <c r="AL17" s="298">
        <v>198.0</v>
      </c>
      <c r="AM17" s="298">
        <v>198.0</v>
      </c>
      <c r="AN17" s="298">
        <v>198.0</v>
      </c>
      <c r="AO17" s="298">
        <v>223.0</v>
      </c>
      <c r="AP17" s="298">
        <v>223.0</v>
      </c>
      <c r="AQ17" s="298">
        <v>223.0</v>
      </c>
      <c r="AR17" s="298">
        <v>223.0</v>
      </c>
      <c r="AS17" s="298">
        <v>230.0</v>
      </c>
      <c r="AT17" s="298">
        <v>252.0</v>
      </c>
      <c r="AU17" s="298">
        <v>252.0</v>
      </c>
      <c r="AV17" s="298">
        <v>252.0</v>
      </c>
      <c r="AW17" s="298">
        <v>252.0</v>
      </c>
      <c r="AX17" s="298">
        <v>253.0</v>
      </c>
      <c r="AY17" s="298">
        <v>253.0</v>
      </c>
      <c r="AZ17" s="298">
        <v>253.0</v>
      </c>
      <c r="BA17" s="298">
        <v>253.0</v>
      </c>
      <c r="BB17" s="298">
        <v>253.0</v>
      </c>
      <c r="BC17" s="298">
        <v>253.0</v>
      </c>
      <c r="BD17" s="299">
        <v>253.0</v>
      </c>
      <c r="BE17" s="300">
        <v>253.0</v>
      </c>
      <c r="BF17" s="301">
        <v>0.0</v>
      </c>
      <c r="BG17" s="301">
        <v>3.96118555852754E-4</v>
      </c>
      <c r="BH17" s="301">
        <v>0.00248168854059153</v>
      </c>
    </row>
    <row r="18" spans="8:8" s="290" ht="10.2" customFormat="1">
      <c r="A18" s="297" t="s">
        <v>104</v>
      </c>
      <c r="B18" s="298">
        <v>341.0</v>
      </c>
      <c r="C18" s="298">
        <v>390.0</v>
      </c>
      <c r="D18" s="298">
        <v>405.0</v>
      </c>
      <c r="E18" s="298">
        <v>430.0</v>
      </c>
      <c r="F18" s="298">
        <v>433.0</v>
      </c>
      <c r="G18" s="298">
        <v>436.0</v>
      </c>
      <c r="H18" s="298">
        <v>436.0</v>
      </c>
      <c r="I18" s="298">
        <v>450.0</v>
      </c>
      <c r="J18" s="298">
        <v>450.0</v>
      </c>
      <c r="K18" s="298">
        <v>456.0</v>
      </c>
      <c r="L18" s="298">
        <v>456.0</v>
      </c>
      <c r="M18" s="298">
        <v>456.0</v>
      </c>
      <c r="N18" s="298">
        <v>456.0</v>
      </c>
      <c r="O18" s="298">
        <v>436.0</v>
      </c>
      <c r="P18" s="298">
        <v>436.0</v>
      </c>
      <c r="Q18" s="298">
        <v>436.0</v>
      </c>
      <c r="R18" s="298">
        <v>436.0</v>
      </c>
      <c r="S18" s="298">
        <v>410.0</v>
      </c>
      <c r="T18" s="298">
        <v>355.0</v>
      </c>
      <c r="U18" s="298">
        <v>310.0</v>
      </c>
      <c r="V18" s="298">
        <v>300.0</v>
      </c>
      <c r="W18" s="298">
        <v>300.0</v>
      </c>
      <c r="X18" s="298">
        <v>300.0</v>
      </c>
      <c r="Y18" s="298">
        <v>300.0</v>
      </c>
      <c r="Z18" s="298">
        <v>300.0</v>
      </c>
      <c r="AA18" s="298">
        <v>273.0</v>
      </c>
      <c r="AB18" s="298">
        <v>240.0</v>
      </c>
      <c r="AC18" s="298">
        <v>240.0</v>
      </c>
      <c r="AD18" s="298">
        <v>240.0</v>
      </c>
      <c r="AE18" s="298">
        <v>240.0</v>
      </c>
      <c r="AF18" s="298">
        <v>240.0</v>
      </c>
      <c r="AG18" s="298">
        <v>165.0</v>
      </c>
      <c r="AH18" s="298">
        <v>165.0</v>
      </c>
      <c r="AI18" s="298">
        <v>165.0</v>
      </c>
      <c r="AJ18" s="298">
        <v>165.0</v>
      </c>
      <c r="AK18" s="298">
        <v>165.0</v>
      </c>
      <c r="AL18" s="298">
        <v>165.0</v>
      </c>
      <c r="AM18" s="298">
        <v>165.0</v>
      </c>
      <c r="AN18" s="298">
        <v>165.0</v>
      </c>
      <c r="AO18" s="298">
        <v>165.0</v>
      </c>
      <c r="AP18" s="298">
        <v>165.0</v>
      </c>
      <c r="AQ18" s="298">
        <v>165.0</v>
      </c>
      <c r="AR18" s="298">
        <v>165.0</v>
      </c>
      <c r="AS18" s="298">
        <v>165.0</v>
      </c>
      <c r="AT18" s="298">
        <v>165.0</v>
      </c>
      <c r="AU18" s="298">
        <v>165.0</v>
      </c>
      <c r="AV18" s="298">
        <v>165.0</v>
      </c>
      <c r="AW18" s="298">
        <v>165.0</v>
      </c>
      <c r="AX18" s="298">
        <v>165.0</v>
      </c>
      <c r="AY18" s="298">
        <v>165.0</v>
      </c>
      <c r="AZ18" s="298">
        <v>165.0</v>
      </c>
      <c r="BA18" s="298">
        <v>165.0</v>
      </c>
      <c r="BB18" s="298">
        <v>165.0</v>
      </c>
      <c r="BC18" s="298">
        <v>165.0</v>
      </c>
      <c r="BD18" s="299">
        <v>165.0</v>
      </c>
      <c r="BE18" s="300">
        <v>165.0</v>
      </c>
      <c r="BF18" s="301">
        <v>0.0</v>
      </c>
      <c r="BG18" s="301">
        <v>0.0</v>
      </c>
      <c r="BH18" s="301">
        <v>0.00161849252647274</v>
      </c>
    </row>
    <row r="19" spans="8:8" s="290" ht="10.2" customFormat="1">
      <c r="A19" s="297" t="s">
        <v>105</v>
      </c>
      <c r="B19" s="298">
        <v>1120.0</v>
      </c>
      <c r="C19" s="298">
        <v>1135.0</v>
      </c>
      <c r="D19" s="298">
        <v>1217.0</v>
      </c>
      <c r="E19" s="298">
        <v>1222.0</v>
      </c>
      <c r="F19" s="298">
        <v>1258.0</v>
      </c>
      <c r="G19" s="298">
        <v>1289.0</v>
      </c>
      <c r="H19" s="298">
        <v>1295.0</v>
      </c>
      <c r="I19" s="298">
        <v>1474.0</v>
      </c>
      <c r="J19" s="298">
        <v>1474.0</v>
      </c>
      <c r="K19" s="298">
        <v>1474.0</v>
      </c>
      <c r="L19" s="298">
        <v>1445.0</v>
      </c>
      <c r="M19" s="298">
        <v>1445.0</v>
      </c>
      <c r="N19" s="298">
        <v>1445.0</v>
      </c>
      <c r="O19" s="298">
        <v>1371.0</v>
      </c>
      <c r="P19" s="298">
        <v>1371.0</v>
      </c>
      <c r="Q19" s="298">
        <v>1283.0</v>
      </c>
      <c r="R19" s="298">
        <v>1263.0</v>
      </c>
      <c r="S19" s="298">
        <v>1253.0</v>
      </c>
      <c r="T19" s="298">
        <v>1243.0</v>
      </c>
      <c r="U19" s="298">
        <v>1243.0</v>
      </c>
      <c r="V19" s="298">
        <v>1243.0</v>
      </c>
      <c r="W19" s="298">
        <v>1243.0</v>
      </c>
      <c r="X19" s="298">
        <v>1243.0</v>
      </c>
      <c r="Y19" s="298">
        <v>1243.0</v>
      </c>
      <c r="Z19" s="298">
        <v>1243.0</v>
      </c>
      <c r="AA19" s="298">
        <v>1243.0</v>
      </c>
      <c r="AB19" s="298">
        <v>1196.0</v>
      </c>
      <c r="AC19" s="298">
        <v>1202.0</v>
      </c>
      <c r="AD19" s="298">
        <v>1202.0</v>
      </c>
      <c r="AE19" s="298">
        <v>1205.0</v>
      </c>
      <c r="AF19" s="298">
        <v>1217.0</v>
      </c>
      <c r="AG19" s="298">
        <v>1217.0</v>
      </c>
      <c r="AH19" s="298">
        <v>1217.0</v>
      </c>
      <c r="AI19" s="298">
        <v>1220.0</v>
      </c>
      <c r="AJ19" s="298">
        <v>1231.0</v>
      </c>
      <c r="AK19" s="298">
        <v>1274.0</v>
      </c>
      <c r="AL19" s="298">
        <v>1274.0</v>
      </c>
      <c r="AM19" s="298">
        <v>1274.0</v>
      </c>
      <c r="AN19" s="298">
        <v>1269.0</v>
      </c>
      <c r="AO19" s="298">
        <v>1284.0</v>
      </c>
      <c r="AP19" s="298">
        <v>1291.0</v>
      </c>
      <c r="AQ19" s="298">
        <v>1294.0</v>
      </c>
      <c r="AR19" s="298">
        <v>1303.0</v>
      </c>
      <c r="AS19" s="298">
        <v>1303.0</v>
      </c>
      <c r="AT19" s="298">
        <v>1303.0</v>
      </c>
      <c r="AU19" s="298">
        <v>1303.0</v>
      </c>
      <c r="AV19" s="298">
        <v>1303.0</v>
      </c>
      <c r="AW19" s="298">
        <v>1303.0</v>
      </c>
      <c r="AX19" s="298">
        <v>1303.0</v>
      </c>
      <c r="AY19" s="298">
        <v>1303.0</v>
      </c>
      <c r="AZ19" s="298">
        <v>1303.0</v>
      </c>
      <c r="BA19" s="298">
        <v>1303.0</v>
      </c>
      <c r="BB19" s="298">
        <v>1303.0</v>
      </c>
      <c r="BC19" s="298">
        <v>1303.0</v>
      </c>
      <c r="BD19" s="299">
        <v>1303.0</v>
      </c>
      <c r="BE19" s="300">
        <v>1303.0</v>
      </c>
      <c r="BF19" s="301">
        <v>0.0</v>
      </c>
      <c r="BG19" s="301">
        <v>0.0</v>
      </c>
      <c r="BH19" s="301">
        <v>0.0127811864363271</v>
      </c>
    </row>
    <row r="20" spans="8:8" s="290" ht="10.2" customFormat="1">
      <c r="A20" s="297" t="s">
        <v>215</v>
      </c>
      <c r="B20" s="298">
        <v>396.34</v>
      </c>
      <c r="C20" s="298">
        <v>471.865</v>
      </c>
      <c r="D20" s="298">
        <v>505.4</v>
      </c>
      <c r="E20" s="298">
        <v>550.525</v>
      </c>
      <c r="F20" s="298">
        <v>687.325</v>
      </c>
      <c r="G20" s="298">
        <v>965.35</v>
      </c>
      <c r="H20" s="298">
        <v>1164.1</v>
      </c>
      <c r="I20" s="298">
        <v>1346.51</v>
      </c>
      <c r="J20" s="298">
        <v>1856.85</v>
      </c>
      <c r="K20" s="298">
        <v>1854.85</v>
      </c>
      <c r="L20" s="298">
        <v>2004.85</v>
      </c>
      <c r="M20" s="298">
        <v>1998.85</v>
      </c>
      <c r="N20" s="298">
        <v>2033.85</v>
      </c>
      <c r="O20" s="298">
        <v>2018.0</v>
      </c>
      <c r="P20" s="298">
        <v>2020.0</v>
      </c>
      <c r="Q20" s="298">
        <v>2023.0</v>
      </c>
      <c r="R20" s="298">
        <v>1988.0</v>
      </c>
      <c r="S20" s="298">
        <v>1675.0</v>
      </c>
      <c r="T20" s="298">
        <v>1667.0</v>
      </c>
      <c r="U20" s="298">
        <v>1597.0</v>
      </c>
      <c r="V20" s="298">
        <v>1372.0</v>
      </c>
      <c r="W20" s="298">
        <v>1547.0</v>
      </c>
      <c r="X20" s="298">
        <v>1548.0</v>
      </c>
      <c r="Y20" s="298">
        <v>1535.0</v>
      </c>
      <c r="Z20" s="298">
        <v>1307.0</v>
      </c>
      <c r="AA20" s="298">
        <v>1377.0</v>
      </c>
      <c r="AB20" s="298">
        <v>1445.0</v>
      </c>
      <c r="AC20" s="298">
        <v>1474.0</v>
      </c>
      <c r="AD20" s="298">
        <v>1453.0</v>
      </c>
      <c r="AE20" s="298">
        <v>1387.0</v>
      </c>
      <c r="AF20" s="298">
        <v>1203.0</v>
      </c>
      <c r="AG20" s="298">
        <v>1282.0</v>
      </c>
      <c r="AH20" s="298">
        <v>1207.0</v>
      </c>
      <c r="AI20" s="298">
        <v>1188.0</v>
      </c>
      <c r="AJ20" s="298">
        <v>1215.0</v>
      </c>
      <c r="AK20" s="298">
        <v>1187.0</v>
      </c>
      <c r="AL20" s="298">
        <v>1211.0</v>
      </c>
      <c r="AM20" s="298">
        <v>1240.0</v>
      </c>
      <c r="AN20" s="298">
        <v>1301.0</v>
      </c>
      <c r="AO20" s="298">
        <v>1249.0</v>
      </c>
      <c r="AP20" s="298">
        <v>1225.0</v>
      </c>
      <c r="AQ20" s="298">
        <v>1231.0</v>
      </c>
      <c r="AR20" s="298">
        <v>1268.0</v>
      </c>
      <c r="AS20" s="298">
        <v>1201.0</v>
      </c>
      <c r="AT20" s="298">
        <v>933.0</v>
      </c>
      <c r="AU20" s="298">
        <v>934.0</v>
      </c>
      <c r="AV20" s="298">
        <v>1046.0</v>
      </c>
      <c r="AW20" s="298">
        <v>420.0</v>
      </c>
      <c r="AX20" s="298">
        <v>380.0</v>
      </c>
      <c r="AY20" s="298">
        <v>395.0</v>
      </c>
      <c r="AZ20" s="298">
        <v>403.0</v>
      </c>
      <c r="BA20" s="298">
        <v>403.0</v>
      </c>
      <c r="BB20" s="298">
        <v>403.0</v>
      </c>
      <c r="BC20" s="298">
        <v>403.0</v>
      </c>
      <c r="BD20" s="299">
        <v>403.0</v>
      </c>
      <c r="BE20" s="300">
        <v>403.0</v>
      </c>
      <c r="BF20" s="301">
        <v>0.0</v>
      </c>
      <c r="BG20" s="301">
        <v>-0.0805198876065695</v>
      </c>
      <c r="BH20" s="301">
        <v>0.00395304538283947</v>
      </c>
    </row>
    <row r="21" spans="8:8" s="290" ht="10.2" customFormat="1">
      <c r="A21" s="302" t="s">
        <v>109</v>
      </c>
      <c r="B21" s="303">
        <v>3561.83</v>
      </c>
      <c r="C21" s="303">
        <v>3799.015</v>
      </c>
      <c r="D21" s="303">
        <v>3969.355</v>
      </c>
      <c r="E21" s="303">
        <v>4171.875</v>
      </c>
      <c r="F21" s="303">
        <v>4422.725</v>
      </c>
      <c r="G21" s="303">
        <v>4807.525</v>
      </c>
      <c r="H21" s="303">
        <v>5321.42285</v>
      </c>
      <c r="I21" s="303">
        <v>6005.01</v>
      </c>
      <c r="J21" s="303">
        <v>6636.35</v>
      </c>
      <c r="K21" s="303">
        <v>6796.35</v>
      </c>
      <c r="L21" s="303">
        <v>6886.225</v>
      </c>
      <c r="M21" s="303">
        <v>6860.25</v>
      </c>
      <c r="N21" s="303">
        <v>7109.95</v>
      </c>
      <c r="O21" s="303">
        <v>7129.1</v>
      </c>
      <c r="P21" s="303">
        <v>7091.1</v>
      </c>
      <c r="Q21" s="303">
        <v>7203.1</v>
      </c>
      <c r="R21" s="303">
        <v>7164.1</v>
      </c>
      <c r="S21" s="303">
        <v>6864.1</v>
      </c>
      <c r="T21" s="303">
        <v>6786.1</v>
      </c>
      <c r="U21" s="303">
        <v>6531.1</v>
      </c>
      <c r="V21" s="303">
        <v>5996.1</v>
      </c>
      <c r="W21" s="303">
        <v>6176.1</v>
      </c>
      <c r="X21" s="303">
        <v>6233.5</v>
      </c>
      <c r="Y21" s="303">
        <v>6192.5</v>
      </c>
      <c r="Z21" s="303">
        <v>5999.5</v>
      </c>
      <c r="AA21" s="303">
        <v>6060.5</v>
      </c>
      <c r="AB21" s="303">
        <v>6065.5</v>
      </c>
      <c r="AC21" s="303">
        <v>6094.0</v>
      </c>
      <c r="AD21" s="303">
        <v>6062.0</v>
      </c>
      <c r="AE21" s="303">
        <v>6030.0</v>
      </c>
      <c r="AF21" s="303">
        <v>5884.0</v>
      </c>
      <c r="AG21" s="303">
        <v>5921.0</v>
      </c>
      <c r="AH21" s="303">
        <v>6155.81276931758</v>
      </c>
      <c r="AI21" s="303">
        <v>6176.03766451482</v>
      </c>
      <c r="AJ21" s="303">
        <v>6227.58389066751</v>
      </c>
      <c r="AK21" s="303">
        <v>6319.36177252742</v>
      </c>
      <c r="AL21" s="303">
        <v>6331.36177252742</v>
      </c>
      <c r="AM21" s="303">
        <v>6382.54449667208</v>
      </c>
      <c r="AN21" s="303">
        <v>6516.38906081099</v>
      </c>
      <c r="AO21" s="303">
        <v>6526.718</v>
      </c>
      <c r="AP21" s="303">
        <v>6520.851</v>
      </c>
      <c r="AQ21" s="303">
        <v>6541.007</v>
      </c>
      <c r="AR21" s="303">
        <v>6626.105</v>
      </c>
      <c r="AS21" s="303">
        <v>6580.504</v>
      </c>
      <c r="AT21" s="303">
        <v>6356.741</v>
      </c>
      <c r="AU21" s="303">
        <v>6357.741</v>
      </c>
      <c r="AV21" s="303">
        <v>6485.795</v>
      </c>
      <c r="AW21" s="303">
        <v>5886.235</v>
      </c>
      <c r="AX21" s="303">
        <v>5939.852</v>
      </c>
      <c r="AY21" s="303">
        <v>6100.378</v>
      </c>
      <c r="AZ21" s="303">
        <v>6236.4</v>
      </c>
      <c r="BA21" s="303">
        <v>6243.869</v>
      </c>
      <c r="BB21" s="303">
        <v>6240.07566361922</v>
      </c>
      <c r="BC21" s="303">
        <v>6163.07566361922</v>
      </c>
      <c r="BD21" s="304">
        <v>6168.16412051099</v>
      </c>
      <c r="BE21" s="304">
        <v>6168.16412051099</v>
      </c>
      <c r="BF21" s="305">
        <v>0.0</v>
      </c>
      <c r="BG21" s="305">
        <v>-0.00300692814307613</v>
      </c>
      <c r="BH21" s="305">
        <v>0.060503803218814</v>
      </c>
    </row>
    <row r="22" spans="8:8" s="290" ht="10.2" customFormat="1">
      <c r="A22" s="297"/>
      <c r="B22" s="298"/>
      <c r="C22" s="298"/>
      <c r="D22" s="298"/>
      <c r="E22" s="298"/>
      <c r="F22" s="298"/>
      <c r="G22" s="298"/>
      <c r="H22" s="298"/>
      <c r="I22" s="298"/>
      <c r="J22" s="298"/>
      <c r="K22" s="298"/>
      <c r="L22" s="298"/>
      <c r="M22" s="298"/>
      <c r="N22" s="298"/>
      <c r="O22" s="298"/>
      <c r="P22" s="298"/>
      <c r="Q22" s="298"/>
      <c r="R22" s="298"/>
      <c r="S22" s="298"/>
      <c r="T22" s="298"/>
      <c r="U22" s="298"/>
      <c r="V22" s="298"/>
      <c r="W22" s="298"/>
      <c r="X22" s="298"/>
      <c r="Y22" s="298"/>
      <c r="Z22" s="298"/>
      <c r="AA22" s="298"/>
      <c r="AB22" s="298"/>
      <c r="AC22" s="298"/>
      <c r="AD22" s="298"/>
      <c r="AE22" s="298"/>
      <c r="AF22" s="298"/>
      <c r="AG22" s="298"/>
      <c r="AH22" s="298"/>
      <c r="AI22" s="298"/>
      <c r="AJ22" s="298"/>
      <c r="AK22" s="298"/>
      <c r="AL22" s="298"/>
      <c r="AM22" s="298"/>
      <c r="AN22" s="298"/>
      <c r="AO22" s="298"/>
      <c r="AP22" s="298"/>
      <c r="AQ22" s="298"/>
      <c r="AR22" s="298"/>
      <c r="AS22" s="298"/>
      <c r="AT22" s="298"/>
      <c r="AU22" s="298"/>
      <c r="AV22" s="298"/>
      <c r="AW22" s="298"/>
      <c r="AX22" s="298"/>
      <c r="AY22" s="298"/>
      <c r="AZ22" s="298"/>
      <c r="BA22" s="298"/>
      <c r="BB22" s="298"/>
      <c r="BC22" s="298"/>
      <c r="BD22" s="299"/>
      <c r="BE22" s="300"/>
      <c r="BF22" s="301"/>
      <c r="BG22" s="301"/>
      <c r="BH22" s="301"/>
    </row>
    <row r="23" spans="8:8" s="290" ht="10.2" customFormat="1">
      <c r="A23" s="297" t="s">
        <v>110</v>
      </c>
      <c r="B23" s="298">
        <v>80.0</v>
      </c>
      <c r="C23" s="298">
        <v>80.0</v>
      </c>
      <c r="D23" s="298">
        <v>80.0</v>
      </c>
      <c r="E23" s="298">
        <v>80.0</v>
      </c>
      <c r="F23" s="298">
        <v>80.0</v>
      </c>
      <c r="G23" s="298">
        <v>151.0</v>
      </c>
      <c r="H23" s="298">
        <v>151.0</v>
      </c>
      <c r="I23" s="298">
        <v>151.0</v>
      </c>
      <c r="J23" s="298">
        <v>221.0</v>
      </c>
      <c r="K23" s="298">
        <v>221.0</v>
      </c>
      <c r="L23" s="298">
        <v>221.0</v>
      </c>
      <c r="M23" s="298">
        <v>291.0</v>
      </c>
      <c r="N23" s="298">
        <v>291.0</v>
      </c>
      <c r="O23" s="298">
        <v>291.0</v>
      </c>
      <c r="P23" s="298">
        <v>291.0</v>
      </c>
      <c r="Q23" s="298">
        <v>291.0</v>
      </c>
      <c r="R23" s="298">
        <v>291.0</v>
      </c>
      <c r="S23" s="298">
        <v>201.0</v>
      </c>
      <c r="T23" s="298">
        <v>201.0</v>
      </c>
      <c r="U23" s="298">
        <v>201.0</v>
      </c>
      <c r="V23" s="298">
        <v>201.0</v>
      </c>
      <c r="W23" s="298">
        <v>201.0</v>
      </c>
      <c r="X23" s="298">
        <v>201.0</v>
      </c>
      <c r="Y23" s="298">
        <v>201.0</v>
      </c>
      <c r="Z23" s="298">
        <v>201.0</v>
      </c>
      <c r="AA23" s="298">
        <v>201.0</v>
      </c>
      <c r="AB23" s="298">
        <v>201.0</v>
      </c>
      <c r="AC23" s="298">
        <v>201.0</v>
      </c>
      <c r="AD23" s="298">
        <v>201.0</v>
      </c>
      <c r="AE23" s="298">
        <v>201.0</v>
      </c>
      <c r="AF23" s="298">
        <v>201.0</v>
      </c>
      <c r="AG23" s="298">
        <v>201.0</v>
      </c>
      <c r="AH23" s="298">
        <v>201.0</v>
      </c>
      <c r="AI23" s="298">
        <v>201.0</v>
      </c>
      <c r="AJ23" s="298">
        <v>201.0</v>
      </c>
      <c r="AK23" s="298">
        <v>201.0</v>
      </c>
      <c r="AL23" s="298">
        <v>201.0</v>
      </c>
      <c r="AM23" s="298">
        <v>201.0</v>
      </c>
      <c r="AN23" s="298">
        <v>201.0</v>
      </c>
      <c r="AO23" s="298">
        <v>200.821917808219</v>
      </c>
      <c r="AP23" s="298">
        <v>200.821917808219</v>
      </c>
      <c r="AQ23" s="298">
        <v>200.821917808219</v>
      </c>
      <c r="AR23" s="298">
        <v>200.821917808219</v>
      </c>
      <c r="AS23" s="298">
        <v>200.821917808219</v>
      </c>
      <c r="AT23" s="298">
        <v>200.821917808219</v>
      </c>
      <c r="AU23" s="298">
        <v>200.821917808219</v>
      </c>
      <c r="AV23" s="298">
        <v>192.78904109589</v>
      </c>
      <c r="AW23" s="298">
        <v>192.78904109589</v>
      </c>
      <c r="AX23" s="298">
        <v>192.78904109589</v>
      </c>
      <c r="AY23" s="298">
        <v>192.78904109589</v>
      </c>
      <c r="AZ23" s="298">
        <v>192.78904109589</v>
      </c>
      <c r="BA23" s="298">
        <v>192.78904109589</v>
      </c>
      <c r="BB23" s="298">
        <v>192.78904109589</v>
      </c>
      <c r="BC23" s="298">
        <v>192.78904109589</v>
      </c>
      <c r="BD23" s="299">
        <v>192.78904109589</v>
      </c>
      <c r="BE23" s="300">
        <v>192.78904109589</v>
      </c>
      <c r="BF23" s="301">
        <v>0.0</v>
      </c>
      <c r="BG23" s="301">
        <v>-0.00407387860214936</v>
      </c>
      <c r="BH23" s="301">
        <v>0.00189107649817905</v>
      </c>
    </row>
    <row r="24" spans="8:8" s="290" ht="10.2" customFormat="1">
      <c r="A24" s="297" t="s">
        <v>111</v>
      </c>
      <c r="B24" s="298">
        <v>335.0</v>
      </c>
      <c r="C24" s="298">
        <v>352.0</v>
      </c>
      <c r="D24" s="298">
        <v>502.0</v>
      </c>
      <c r="E24" s="298">
        <v>611.0</v>
      </c>
      <c r="F24" s="298">
        <v>692.0</v>
      </c>
      <c r="G24" s="298">
        <v>721.0</v>
      </c>
      <c r="H24" s="298">
        <v>837.0</v>
      </c>
      <c r="I24" s="298">
        <v>847.0</v>
      </c>
      <c r="J24" s="298">
        <v>865.0</v>
      </c>
      <c r="K24" s="298">
        <v>936.0</v>
      </c>
      <c r="L24" s="298">
        <v>978.0</v>
      </c>
      <c r="M24" s="298">
        <v>1113.0</v>
      </c>
      <c r="N24" s="298">
        <v>1082.0</v>
      </c>
      <c r="O24" s="298">
        <v>1076.0</v>
      </c>
      <c r="P24" s="298">
        <v>1076.0</v>
      </c>
      <c r="Q24" s="298">
        <v>1060.0</v>
      </c>
      <c r="R24" s="298">
        <v>1060.0</v>
      </c>
      <c r="S24" s="298">
        <v>726.0</v>
      </c>
      <c r="T24" s="298">
        <v>726.0</v>
      </c>
      <c r="U24" s="298">
        <v>607.0</v>
      </c>
      <c r="V24" s="298">
        <v>569.0</v>
      </c>
      <c r="W24" s="298">
        <v>609.0</v>
      </c>
      <c r="X24" s="298">
        <v>676.0</v>
      </c>
      <c r="Y24" s="298">
        <v>686.0</v>
      </c>
      <c r="Z24" s="298">
        <v>693.0</v>
      </c>
      <c r="AA24" s="298">
        <v>684.0</v>
      </c>
      <c r="AB24" s="298">
        <v>662.0</v>
      </c>
      <c r="AC24" s="298">
        <v>662.0</v>
      </c>
      <c r="AD24" s="298">
        <v>662.0</v>
      </c>
      <c r="AE24" s="298">
        <v>665.0</v>
      </c>
      <c r="AF24" s="298">
        <v>669.0</v>
      </c>
      <c r="AG24" s="298">
        <v>686.0</v>
      </c>
      <c r="AH24" s="298">
        <v>689.0</v>
      </c>
      <c r="AI24" s="298">
        <v>707.0</v>
      </c>
      <c r="AJ24" s="298">
        <v>709.0</v>
      </c>
      <c r="AK24" s="298">
        <v>739.0</v>
      </c>
      <c r="AL24" s="298">
        <v>758.0</v>
      </c>
      <c r="AM24" s="298">
        <v>780.0</v>
      </c>
      <c r="AN24" s="298">
        <v>776.0</v>
      </c>
      <c r="AO24" s="298">
        <v>751.0</v>
      </c>
      <c r="AP24" s="298">
        <v>756.0</v>
      </c>
      <c r="AQ24" s="298">
        <v>766.0</v>
      </c>
      <c r="AR24" s="298">
        <v>781.0</v>
      </c>
      <c r="AS24" s="298">
        <v>786.0</v>
      </c>
      <c r="AT24" s="298">
        <v>786.0</v>
      </c>
      <c r="AU24" s="298">
        <v>787.0</v>
      </c>
      <c r="AV24" s="298">
        <v>788.0</v>
      </c>
      <c r="AW24" s="298">
        <v>753.0</v>
      </c>
      <c r="AX24" s="298">
        <v>776.0</v>
      </c>
      <c r="AY24" s="298">
        <v>776.0</v>
      </c>
      <c r="AZ24" s="298">
        <v>776.0</v>
      </c>
      <c r="BA24" s="298">
        <v>776.0</v>
      </c>
      <c r="BB24" s="298">
        <v>776.0</v>
      </c>
      <c r="BC24" s="298">
        <v>776.0</v>
      </c>
      <c r="BD24" s="299">
        <v>776.0</v>
      </c>
      <c r="BE24" s="300">
        <v>776.0</v>
      </c>
      <c r="BF24" s="301">
        <v>0.0</v>
      </c>
      <c r="BG24" s="301">
        <v>-0.00127960782742353</v>
      </c>
      <c r="BH24" s="301">
        <v>0.00761181939722935</v>
      </c>
    </row>
    <row r="25" spans="8:8" s="290" ht="10.2" customFormat="1">
      <c r="A25" s="297" t="s">
        <v>112</v>
      </c>
      <c r="B25" s="298">
        <v>54.0</v>
      </c>
      <c r="C25" s="298">
        <v>63.0</v>
      </c>
      <c r="D25" s="298">
        <v>63.0</v>
      </c>
      <c r="E25" s="298">
        <v>74.0</v>
      </c>
      <c r="F25" s="298">
        <v>100.0</v>
      </c>
      <c r="G25" s="298">
        <v>131.0</v>
      </c>
      <c r="H25" s="298">
        <v>161.0</v>
      </c>
      <c r="I25" s="298">
        <v>170.0</v>
      </c>
      <c r="J25" s="298">
        <v>201.0</v>
      </c>
      <c r="K25" s="298">
        <v>231.0</v>
      </c>
      <c r="L25" s="298">
        <v>231.0</v>
      </c>
      <c r="M25" s="298">
        <v>240.0</v>
      </c>
      <c r="N25" s="298">
        <v>241.0</v>
      </c>
      <c r="O25" s="298">
        <v>277.0</v>
      </c>
      <c r="P25" s="298">
        <v>277.0</v>
      </c>
      <c r="Q25" s="298">
        <v>277.0</v>
      </c>
      <c r="R25" s="298">
        <v>277.0</v>
      </c>
      <c r="S25" s="298">
        <v>277.0</v>
      </c>
      <c r="T25" s="298">
        <v>277.0</v>
      </c>
      <c r="U25" s="298">
        <v>277.0</v>
      </c>
      <c r="V25" s="298">
        <v>277.0</v>
      </c>
      <c r="W25" s="298">
        <v>277.0</v>
      </c>
      <c r="X25" s="298">
        <v>277.0</v>
      </c>
      <c r="Y25" s="298">
        <v>277.0</v>
      </c>
      <c r="Z25" s="298">
        <v>277.0</v>
      </c>
      <c r="AA25" s="298">
        <v>277.0</v>
      </c>
      <c r="AB25" s="298">
        <v>267.0</v>
      </c>
      <c r="AC25" s="298">
        <v>257.0</v>
      </c>
      <c r="AD25" s="298">
        <v>237.0</v>
      </c>
      <c r="AE25" s="298">
        <v>237.0</v>
      </c>
      <c r="AF25" s="298">
        <v>210.0</v>
      </c>
      <c r="AG25" s="298">
        <v>210.0</v>
      </c>
      <c r="AH25" s="298">
        <v>210.0</v>
      </c>
      <c r="AI25" s="298">
        <v>120.0</v>
      </c>
      <c r="AJ25" s="298">
        <v>120.0</v>
      </c>
      <c r="AK25" s="298">
        <v>120.0</v>
      </c>
      <c r="AL25" s="298">
        <v>120.0</v>
      </c>
      <c r="AM25" s="298">
        <v>120.0</v>
      </c>
      <c r="AN25" s="298">
        <v>120.0</v>
      </c>
      <c r="AO25" s="298">
        <v>180.0</v>
      </c>
      <c r="AP25" s="298">
        <v>205.0</v>
      </c>
      <c r="AQ25" s="298">
        <v>205.0</v>
      </c>
      <c r="AR25" s="298">
        <v>175.0</v>
      </c>
      <c r="AS25" s="298">
        <v>175.0</v>
      </c>
      <c r="AT25" s="298">
        <v>180.0</v>
      </c>
      <c r="AU25" s="298">
        <v>195.0</v>
      </c>
      <c r="AV25" s="298">
        <v>195.0</v>
      </c>
      <c r="AW25" s="298">
        <v>195.0</v>
      </c>
      <c r="AX25" s="298">
        <v>195.0</v>
      </c>
      <c r="AY25" s="298">
        <v>195.0</v>
      </c>
      <c r="AZ25" s="298">
        <v>195.0</v>
      </c>
      <c r="BA25" s="298">
        <v>195.0</v>
      </c>
      <c r="BB25" s="298">
        <v>195.0</v>
      </c>
      <c r="BC25" s="298">
        <v>195.0</v>
      </c>
      <c r="BD25" s="299">
        <v>195.0</v>
      </c>
      <c r="BE25" s="300">
        <v>195.0</v>
      </c>
      <c r="BF25" s="301">
        <v>0.0</v>
      </c>
      <c r="BG25" s="301">
        <v>0.00803639058398864</v>
      </c>
      <c r="BH25" s="301">
        <v>0.00191276389492232</v>
      </c>
    </row>
    <row r="26" spans="8:8" s="290" ht="10.2" customFormat="1">
      <c r="A26" s="297" t="s">
        <v>116</v>
      </c>
      <c r="B26" s="298">
        <v>24.0</v>
      </c>
      <c r="C26" s="298">
        <v>24.0</v>
      </c>
      <c r="D26" s="298">
        <v>58.0</v>
      </c>
      <c r="E26" s="298">
        <v>58.0</v>
      </c>
      <c r="F26" s="298">
        <v>58.0</v>
      </c>
      <c r="G26" s="298">
        <v>58.0</v>
      </c>
      <c r="H26" s="298">
        <v>58.0</v>
      </c>
      <c r="I26" s="298">
        <v>58.0</v>
      </c>
      <c r="J26" s="298">
        <v>58.0</v>
      </c>
      <c r="K26" s="298">
        <v>120.0</v>
      </c>
      <c r="L26" s="298">
        <v>120.0</v>
      </c>
      <c r="M26" s="298">
        <v>120.0</v>
      </c>
      <c r="N26" s="298">
        <v>120.0</v>
      </c>
      <c r="O26" s="298">
        <v>120.0</v>
      </c>
      <c r="P26" s="298">
        <v>120.0</v>
      </c>
      <c r="Q26" s="298">
        <v>120.0</v>
      </c>
      <c r="R26" s="298">
        <v>120.0</v>
      </c>
      <c r="S26" s="298">
        <v>177.0</v>
      </c>
      <c r="T26" s="298">
        <v>177.0</v>
      </c>
      <c r="U26" s="298">
        <v>177.0</v>
      </c>
      <c r="V26" s="298">
        <v>177.0</v>
      </c>
      <c r="W26" s="298">
        <v>177.0</v>
      </c>
      <c r="X26" s="298">
        <v>177.0</v>
      </c>
      <c r="Y26" s="298">
        <v>177.0</v>
      </c>
      <c r="Z26" s="298">
        <v>177.0</v>
      </c>
      <c r="AA26" s="298">
        <v>177.0</v>
      </c>
      <c r="AB26" s="298">
        <v>177.0</v>
      </c>
      <c r="AC26" s="298">
        <v>177.0</v>
      </c>
      <c r="AD26" s="298">
        <v>177.0</v>
      </c>
      <c r="AE26" s="298">
        <v>177.0</v>
      </c>
      <c r="AF26" s="298">
        <v>177.0</v>
      </c>
      <c r="AG26" s="298">
        <v>177.0</v>
      </c>
      <c r="AH26" s="298">
        <v>177.0</v>
      </c>
      <c r="AI26" s="298">
        <v>200.0</v>
      </c>
      <c r="AJ26" s="298">
        <v>200.0</v>
      </c>
      <c r="AK26" s="298">
        <v>200.0</v>
      </c>
      <c r="AL26" s="298">
        <v>200.0</v>
      </c>
      <c r="AM26" s="298">
        <v>200.0</v>
      </c>
      <c r="AN26" s="298">
        <v>193.0</v>
      </c>
      <c r="AO26" s="298">
        <v>193.0</v>
      </c>
      <c r="AP26" s="298">
        <v>193.391506849315</v>
      </c>
      <c r="AQ26" s="298">
        <v>193.391506849315</v>
      </c>
      <c r="AR26" s="298">
        <v>193.391506849315</v>
      </c>
      <c r="AS26" s="298">
        <v>193.391506849315</v>
      </c>
      <c r="AT26" s="298">
        <v>193.391506849315</v>
      </c>
      <c r="AU26" s="298">
        <v>193.391506849315</v>
      </c>
      <c r="AV26" s="298">
        <v>193.391506849315</v>
      </c>
      <c r="AW26" s="298">
        <v>174.715068493151</v>
      </c>
      <c r="AX26" s="298">
        <v>174.715068493151</v>
      </c>
      <c r="AY26" s="298">
        <v>174.715068493151</v>
      </c>
      <c r="AZ26" s="298">
        <v>174.715068493151</v>
      </c>
      <c r="BA26" s="298">
        <v>174.715068493151</v>
      </c>
      <c r="BB26" s="298">
        <v>174.715068493151</v>
      </c>
      <c r="BC26" s="298">
        <v>174.715068493151</v>
      </c>
      <c r="BD26" s="299">
        <v>174.715068493151</v>
      </c>
      <c r="BE26" s="300">
        <v>174.715068493151</v>
      </c>
      <c r="BF26" s="301">
        <v>0.0</v>
      </c>
      <c r="BG26" s="301">
        <v>-0.0101046217913032</v>
      </c>
      <c r="BH26" s="301">
        <v>0.00171378807647477</v>
      </c>
    </row>
    <row r="27" spans="8:8" s="290" ht="10.2" customFormat="1">
      <c r="A27" s="297" t="s">
        <v>117</v>
      </c>
      <c r="B27" s="298">
        <v>53.08125</v>
      </c>
      <c r="C27" s="298">
        <v>113.0</v>
      </c>
      <c r="D27" s="298">
        <v>127.0</v>
      </c>
      <c r="E27" s="298">
        <v>162.0</v>
      </c>
      <c r="F27" s="298">
        <v>179.0</v>
      </c>
      <c r="G27" s="298">
        <v>189.0</v>
      </c>
      <c r="H27" s="298">
        <v>216.0</v>
      </c>
      <c r="I27" s="298">
        <v>222.0</v>
      </c>
      <c r="J27" s="298">
        <v>227.0</v>
      </c>
      <c r="K27" s="298">
        <v>220.0</v>
      </c>
      <c r="L27" s="298">
        <v>226.0</v>
      </c>
      <c r="M27" s="298">
        <v>226.0</v>
      </c>
      <c r="N27" s="298">
        <v>221.0</v>
      </c>
      <c r="O27" s="298">
        <v>220.0</v>
      </c>
      <c r="P27" s="298">
        <v>220.0</v>
      </c>
      <c r="Q27" s="298">
        <v>220.0</v>
      </c>
      <c r="R27" s="298">
        <v>220.0</v>
      </c>
      <c r="S27" s="298">
        <v>185.0</v>
      </c>
      <c r="T27" s="298">
        <v>185.0</v>
      </c>
      <c r="U27" s="298">
        <v>174.0</v>
      </c>
      <c r="V27" s="298">
        <v>175.0</v>
      </c>
      <c r="W27" s="298">
        <v>175.0</v>
      </c>
      <c r="X27" s="298">
        <v>175.0</v>
      </c>
      <c r="Y27" s="298">
        <v>174.0</v>
      </c>
      <c r="Z27" s="298">
        <v>193.0</v>
      </c>
      <c r="AA27" s="298">
        <v>193.0</v>
      </c>
      <c r="AB27" s="298">
        <v>193.0</v>
      </c>
      <c r="AC27" s="298">
        <v>180.0</v>
      </c>
      <c r="AD27" s="298">
        <v>185.0</v>
      </c>
      <c r="AE27" s="298">
        <v>185.0</v>
      </c>
      <c r="AF27" s="298">
        <v>221.0</v>
      </c>
      <c r="AG27" s="298">
        <v>234.0</v>
      </c>
      <c r="AH27" s="298">
        <v>178.0</v>
      </c>
      <c r="AI27" s="298">
        <v>178.0</v>
      </c>
      <c r="AJ27" s="298">
        <v>184.0</v>
      </c>
      <c r="AK27" s="298">
        <v>184.0</v>
      </c>
      <c r="AL27" s="298">
        <v>184.0</v>
      </c>
      <c r="AM27" s="298">
        <v>189.0</v>
      </c>
      <c r="AN27" s="298">
        <v>189.0</v>
      </c>
      <c r="AO27" s="298">
        <v>188.0</v>
      </c>
      <c r="AP27" s="298">
        <v>188.772602739726</v>
      </c>
      <c r="AQ27" s="298">
        <v>188.772602739726</v>
      </c>
      <c r="AR27" s="298">
        <v>188.772602739726</v>
      </c>
      <c r="AS27" s="298">
        <v>188.772602739726</v>
      </c>
      <c r="AT27" s="298">
        <v>188.772602739726</v>
      </c>
      <c r="AU27" s="298">
        <v>188.772602739726</v>
      </c>
      <c r="AV27" s="298">
        <v>180.739726027397</v>
      </c>
      <c r="AW27" s="298">
        <v>180.739726027397</v>
      </c>
      <c r="AX27" s="298">
        <v>180.739726027397</v>
      </c>
      <c r="AY27" s="298">
        <v>180.0</v>
      </c>
      <c r="AZ27" s="298">
        <v>180.0</v>
      </c>
      <c r="BA27" s="298">
        <v>180.0</v>
      </c>
      <c r="BB27" s="298">
        <v>180.547945205479</v>
      </c>
      <c r="BC27" s="298">
        <v>180.547945205479</v>
      </c>
      <c r="BD27" s="299">
        <v>180.547945205479</v>
      </c>
      <c r="BE27" s="300">
        <v>180.547945205479</v>
      </c>
      <c r="BF27" s="301">
        <v>0.0</v>
      </c>
      <c r="BG27" s="301">
        <v>-0.00444476901265156</v>
      </c>
      <c r="BH27" s="301">
        <v>0.00177100303021259</v>
      </c>
    </row>
    <row r="28" spans="8:8" s="290" ht="10.2" customFormat="1">
      <c r="A28" s="297" t="s">
        <v>119</v>
      </c>
      <c r="B28" s="298">
        <v>60.0</v>
      </c>
      <c r="C28" s="298">
        <v>84.0</v>
      </c>
      <c r="D28" s="298">
        <v>110.0</v>
      </c>
      <c r="E28" s="298">
        <v>130.0</v>
      </c>
      <c r="F28" s="298">
        <v>185.0</v>
      </c>
      <c r="G28" s="298">
        <v>185.0</v>
      </c>
      <c r="H28" s="298">
        <v>193.0</v>
      </c>
      <c r="I28" s="298">
        <v>196.0</v>
      </c>
      <c r="J28" s="298">
        <v>201.0</v>
      </c>
      <c r="K28" s="298">
        <v>201.0</v>
      </c>
      <c r="L28" s="298">
        <v>201.0</v>
      </c>
      <c r="M28" s="298">
        <v>300.0</v>
      </c>
      <c r="N28" s="298">
        <v>301.0</v>
      </c>
      <c r="O28" s="298">
        <v>301.0</v>
      </c>
      <c r="P28" s="298">
        <v>301.0</v>
      </c>
      <c r="Q28" s="298">
        <v>300.0</v>
      </c>
      <c r="R28" s="298">
        <v>301.0</v>
      </c>
      <c r="S28" s="298">
        <v>249.0</v>
      </c>
      <c r="T28" s="298">
        <v>241.0</v>
      </c>
      <c r="U28" s="298">
        <v>240.0</v>
      </c>
      <c r="V28" s="298">
        <v>241.0</v>
      </c>
      <c r="W28" s="298">
        <v>241.0</v>
      </c>
      <c r="X28" s="298">
        <v>241.0</v>
      </c>
      <c r="Y28" s="298">
        <v>240.0</v>
      </c>
      <c r="Z28" s="298">
        <v>201.0</v>
      </c>
      <c r="AA28" s="298">
        <v>201.0</v>
      </c>
      <c r="AB28" s="298">
        <v>201.0</v>
      </c>
      <c r="AC28" s="298">
        <v>200.0</v>
      </c>
      <c r="AD28" s="298">
        <v>201.0</v>
      </c>
      <c r="AE28" s="298">
        <v>241.0</v>
      </c>
      <c r="AF28" s="298">
        <v>241.0</v>
      </c>
      <c r="AG28" s="298">
        <v>250.0</v>
      </c>
      <c r="AH28" s="298">
        <v>251.0</v>
      </c>
      <c r="AI28" s="298">
        <v>261.0</v>
      </c>
      <c r="AJ28" s="298">
        <v>261.0</v>
      </c>
      <c r="AK28" s="298">
        <v>261.0</v>
      </c>
      <c r="AL28" s="298">
        <v>261.0</v>
      </c>
      <c r="AM28" s="298">
        <v>261.0</v>
      </c>
      <c r="AN28" s="298">
        <v>261.0</v>
      </c>
      <c r="AO28" s="298">
        <v>260.0</v>
      </c>
      <c r="AP28" s="298">
        <v>261.068493150685</v>
      </c>
      <c r="AQ28" s="298">
        <v>261.068493150685</v>
      </c>
      <c r="AR28" s="298">
        <v>261.068493150685</v>
      </c>
      <c r="AS28" s="298">
        <v>261.068493150685</v>
      </c>
      <c r="AT28" s="298">
        <v>261.068493150685</v>
      </c>
      <c r="AU28" s="298">
        <v>261.068493150685</v>
      </c>
      <c r="AV28" s="298">
        <v>261.068493150685</v>
      </c>
      <c r="AW28" s="298">
        <v>261.068493150685</v>
      </c>
      <c r="AX28" s="298">
        <v>261.068493150685</v>
      </c>
      <c r="AY28" s="298">
        <v>261.068493150685</v>
      </c>
      <c r="AZ28" s="298">
        <v>261.068493150685</v>
      </c>
      <c r="BA28" s="298">
        <v>261.068493150685</v>
      </c>
      <c r="BB28" s="298">
        <v>261.068493150685</v>
      </c>
      <c r="BC28" s="298">
        <v>261.068493150685</v>
      </c>
      <c r="BD28" s="299">
        <v>261.068493150685</v>
      </c>
      <c r="BE28" s="300">
        <v>261.068493150685</v>
      </c>
      <c r="BF28" s="301">
        <v>0.0</v>
      </c>
      <c r="BG28" s="301">
        <v>0.0</v>
      </c>
      <c r="BH28" s="301">
        <v>0.0025608327579508</v>
      </c>
    </row>
    <row r="29" spans="8:8" s="290" ht="10.2" customFormat="1">
      <c r="A29" s="297" t="s">
        <v>120</v>
      </c>
      <c r="B29" s="298">
        <v>1411.0</v>
      </c>
      <c r="C29" s="298">
        <v>1590.0</v>
      </c>
      <c r="D29" s="298">
        <v>1683.0</v>
      </c>
      <c r="E29" s="298">
        <v>1949.0</v>
      </c>
      <c r="F29" s="298">
        <v>2113.0</v>
      </c>
      <c r="G29" s="298">
        <v>2339.0</v>
      </c>
      <c r="H29" s="298">
        <v>2431.0</v>
      </c>
      <c r="I29" s="298">
        <v>2902.0</v>
      </c>
      <c r="J29" s="298">
        <v>3090.0</v>
      </c>
      <c r="K29" s="298">
        <v>3402.0</v>
      </c>
      <c r="L29" s="298">
        <v>3404.0</v>
      </c>
      <c r="M29" s="298">
        <v>3438.0</v>
      </c>
      <c r="N29" s="298">
        <v>3439.0</v>
      </c>
      <c r="O29" s="298">
        <v>3395.0</v>
      </c>
      <c r="P29" s="298">
        <v>3351.0</v>
      </c>
      <c r="Q29" s="298">
        <v>3326.0</v>
      </c>
      <c r="R29" s="298">
        <v>3179.0</v>
      </c>
      <c r="S29" s="298">
        <v>2831.0</v>
      </c>
      <c r="T29" s="298">
        <v>2378.0</v>
      </c>
      <c r="U29" s="298">
        <v>2194.0</v>
      </c>
      <c r="V29" s="298">
        <v>2184.0</v>
      </c>
      <c r="W29" s="298">
        <v>1919.0</v>
      </c>
      <c r="X29" s="298">
        <v>1927.0</v>
      </c>
      <c r="Y29" s="298">
        <v>1815.0</v>
      </c>
      <c r="Z29" s="298">
        <v>1699.0</v>
      </c>
      <c r="AA29" s="298">
        <v>1699.0</v>
      </c>
      <c r="AB29" s="298">
        <v>1699.0</v>
      </c>
      <c r="AC29" s="298">
        <v>1711.0</v>
      </c>
      <c r="AD29" s="298">
        <v>1687.0</v>
      </c>
      <c r="AE29" s="298">
        <v>1697.0</v>
      </c>
      <c r="AF29" s="298">
        <v>1728.0</v>
      </c>
      <c r="AG29" s="298">
        <v>1749.0</v>
      </c>
      <c r="AH29" s="298">
        <v>1872.0</v>
      </c>
      <c r="AI29" s="298">
        <v>1918.0</v>
      </c>
      <c r="AJ29" s="298">
        <v>1933.0</v>
      </c>
      <c r="AK29" s="298">
        <v>1984.0</v>
      </c>
      <c r="AL29" s="298">
        <v>1961.0</v>
      </c>
      <c r="AM29" s="298">
        <v>1987.0</v>
      </c>
      <c r="AN29" s="298">
        <v>1967.0</v>
      </c>
      <c r="AO29" s="298">
        <v>1982.29306849315</v>
      </c>
      <c r="AP29" s="298">
        <v>1978.21638356164</v>
      </c>
      <c r="AQ29" s="298">
        <v>1959.27887671233</v>
      </c>
      <c r="AR29" s="298">
        <v>1961.96989041096</v>
      </c>
      <c r="AS29" s="298">
        <v>1970.60523287671</v>
      </c>
      <c r="AT29" s="298">
        <v>1847.0</v>
      </c>
      <c r="AU29" s="298">
        <v>1702.20673972603</v>
      </c>
      <c r="AV29" s="298">
        <v>1610.17005479452</v>
      </c>
      <c r="AW29" s="298">
        <v>1512.77142465753</v>
      </c>
      <c r="AX29" s="298">
        <v>1374.92726027397</v>
      </c>
      <c r="AY29" s="298">
        <v>1374.92726027397</v>
      </c>
      <c r="AZ29" s="298">
        <v>1374.92726027397</v>
      </c>
      <c r="BA29" s="298">
        <v>1245.09589041096</v>
      </c>
      <c r="BB29" s="298">
        <v>1245.09589041096</v>
      </c>
      <c r="BC29" s="298">
        <v>1245.09589041096</v>
      </c>
      <c r="BD29" s="299">
        <v>1245.09589041096</v>
      </c>
      <c r="BE29" s="300">
        <v>1245.09589041096</v>
      </c>
      <c r="BF29" s="301">
        <v>0.0</v>
      </c>
      <c r="BG29" s="301">
        <v>-0.0386675762223364</v>
      </c>
      <c r="BH29" s="301">
        <v>0.0122132023840731</v>
      </c>
    </row>
    <row r="30" spans="8:8" s="290" ht="10.2" customFormat="1">
      <c r="A30" s="297" t="s">
        <v>121</v>
      </c>
      <c r="B30" s="298">
        <v>1747.0</v>
      </c>
      <c r="C30" s="298">
        <v>1911.0</v>
      </c>
      <c r="D30" s="298">
        <v>2324.0</v>
      </c>
      <c r="E30" s="298">
        <v>2436.0</v>
      </c>
      <c r="F30" s="298">
        <v>2502.0</v>
      </c>
      <c r="G30" s="298">
        <v>2643.0</v>
      </c>
      <c r="H30" s="298">
        <v>2773.0</v>
      </c>
      <c r="I30" s="298">
        <v>2918.0</v>
      </c>
      <c r="J30" s="298">
        <v>3192.0</v>
      </c>
      <c r="K30" s="298">
        <v>3268.0</v>
      </c>
      <c r="L30" s="298">
        <v>3461.0</v>
      </c>
      <c r="M30" s="298">
        <v>3452.0</v>
      </c>
      <c r="N30" s="298">
        <v>3505.0</v>
      </c>
      <c r="O30" s="298">
        <v>3603.0</v>
      </c>
      <c r="P30" s="298">
        <v>3492.0</v>
      </c>
      <c r="Q30" s="298">
        <v>3422.0</v>
      </c>
      <c r="R30" s="298">
        <v>3333.0</v>
      </c>
      <c r="S30" s="298">
        <v>2976.0</v>
      </c>
      <c r="T30" s="298">
        <v>2735.0</v>
      </c>
      <c r="U30" s="298">
        <v>2553.0</v>
      </c>
      <c r="V30" s="298">
        <v>2198.0</v>
      </c>
      <c r="W30" s="298">
        <v>2158.0</v>
      </c>
      <c r="X30" s="298">
        <v>2061.0</v>
      </c>
      <c r="Y30" s="298">
        <v>2077.0</v>
      </c>
      <c r="Z30" s="298">
        <v>2018.0</v>
      </c>
      <c r="AA30" s="298">
        <v>2024.0</v>
      </c>
      <c r="AB30" s="298">
        <v>2209.0</v>
      </c>
      <c r="AC30" s="298">
        <v>2219.0</v>
      </c>
      <c r="AD30" s="298">
        <v>2248.0</v>
      </c>
      <c r="AE30" s="298">
        <v>2272.0</v>
      </c>
      <c r="AF30" s="298">
        <v>2104.0</v>
      </c>
      <c r="AG30" s="298">
        <v>2098.0</v>
      </c>
      <c r="AH30" s="298">
        <v>2170.0</v>
      </c>
      <c r="AI30" s="298">
        <v>2206.0</v>
      </c>
      <c r="AJ30" s="298">
        <v>2240.0</v>
      </c>
      <c r="AK30" s="298">
        <v>2262.0</v>
      </c>
      <c r="AL30" s="298">
        <v>2274.0</v>
      </c>
      <c r="AM30" s="298">
        <v>2286.0</v>
      </c>
      <c r="AN30" s="298">
        <v>2304.0</v>
      </c>
      <c r="AO30" s="298">
        <v>2320.09561643836</v>
      </c>
      <c r="AP30" s="298">
        <v>2322.10383561644</v>
      </c>
      <c r="AQ30" s="298">
        <v>2390.38328767123</v>
      </c>
      <c r="AR30" s="298">
        <v>2390.38328767123</v>
      </c>
      <c r="AS30" s="298">
        <v>2366.28465753425</v>
      </c>
      <c r="AT30" s="298">
        <v>2362.26821917808</v>
      </c>
      <c r="AU30" s="298">
        <v>2091.15863013699</v>
      </c>
      <c r="AV30" s="298">
        <v>2077.48265753425</v>
      </c>
      <c r="AW30" s="298">
        <v>2096.52057534247</v>
      </c>
      <c r="AX30" s="298">
        <v>2061.13575342466</v>
      </c>
      <c r="AY30" s="298">
        <v>2076.61912328767</v>
      </c>
      <c r="AZ30" s="298">
        <v>2049.48808219178</v>
      </c>
      <c r="BA30" s="298">
        <v>2051.49630136986</v>
      </c>
      <c r="BB30" s="298">
        <v>2068.86739726027</v>
      </c>
      <c r="BC30" s="298">
        <v>2084.53150684932</v>
      </c>
      <c r="BD30" s="299">
        <v>2084.53150684932</v>
      </c>
      <c r="BE30" s="300">
        <v>2084.53150684932</v>
      </c>
      <c r="BF30" s="301">
        <v>0.0</v>
      </c>
      <c r="BG30" s="301">
        <v>-0.0124299158401168</v>
      </c>
      <c r="BH30" s="301">
        <v>0.020447264636561</v>
      </c>
    </row>
    <row r="31" spans="8:8" s="290" ht="10.2" customFormat="1">
      <c r="A31" s="297" t="s">
        <v>122</v>
      </c>
      <c r="B31" s="298">
        <v>37.0</v>
      </c>
      <c r="C31" s="298">
        <v>89.0</v>
      </c>
      <c r="D31" s="298">
        <v>91.0</v>
      </c>
      <c r="E31" s="298">
        <v>90.0</v>
      </c>
      <c r="F31" s="298">
        <v>97.0</v>
      </c>
      <c r="G31" s="298">
        <v>97.0</v>
      </c>
      <c r="H31" s="298">
        <v>105.0</v>
      </c>
      <c r="I31" s="298">
        <v>125.0</v>
      </c>
      <c r="J31" s="298">
        <v>314.0</v>
      </c>
      <c r="K31" s="298">
        <v>411.0</v>
      </c>
      <c r="L31" s="298">
        <v>420.0</v>
      </c>
      <c r="M31" s="298">
        <v>407.0</v>
      </c>
      <c r="N31" s="298">
        <v>407.0</v>
      </c>
      <c r="O31" s="298">
        <v>413.0</v>
      </c>
      <c r="P31" s="298">
        <v>418.0</v>
      </c>
      <c r="Q31" s="298">
        <v>443.0</v>
      </c>
      <c r="R31" s="298">
        <v>443.0</v>
      </c>
      <c r="S31" s="298">
        <v>443.0</v>
      </c>
      <c r="T31" s="298">
        <v>403.0</v>
      </c>
      <c r="U31" s="298">
        <v>403.0</v>
      </c>
      <c r="V31" s="298">
        <v>403.0</v>
      </c>
      <c r="W31" s="298">
        <v>403.0</v>
      </c>
      <c r="X31" s="298">
        <v>403.0</v>
      </c>
      <c r="Y31" s="298">
        <v>403.0</v>
      </c>
      <c r="Z31" s="298">
        <v>403.0</v>
      </c>
      <c r="AA31" s="298">
        <v>403.0</v>
      </c>
      <c r="AB31" s="298">
        <v>403.0</v>
      </c>
      <c r="AC31" s="298">
        <v>367.0</v>
      </c>
      <c r="AD31" s="298">
        <v>403.0</v>
      </c>
      <c r="AE31" s="298">
        <v>385.0</v>
      </c>
      <c r="AF31" s="298">
        <v>403.0</v>
      </c>
      <c r="AG31" s="298">
        <v>403.0</v>
      </c>
      <c r="AH31" s="298">
        <v>403.0</v>
      </c>
      <c r="AI31" s="298">
        <v>403.0</v>
      </c>
      <c r="AJ31" s="298">
        <v>403.0</v>
      </c>
      <c r="AK31" s="298">
        <v>412.0</v>
      </c>
      <c r="AL31" s="298">
        <v>412.0</v>
      </c>
      <c r="AM31" s="298">
        <v>412.0</v>
      </c>
      <c r="AN31" s="298">
        <v>412.0</v>
      </c>
      <c r="AO31" s="298">
        <v>412.0</v>
      </c>
      <c r="AP31" s="298">
        <v>418.0</v>
      </c>
      <c r="AQ31" s="298">
        <v>425.0</v>
      </c>
      <c r="AR31" s="298">
        <v>425.0</v>
      </c>
      <c r="AS31" s="298">
        <v>425.0</v>
      </c>
      <c r="AT31" s="298">
        <v>425.0</v>
      </c>
      <c r="AU31" s="298">
        <v>490.0</v>
      </c>
      <c r="AV31" s="298">
        <v>495.0</v>
      </c>
      <c r="AW31" s="298">
        <v>498.0</v>
      </c>
      <c r="AX31" s="298">
        <v>498.0</v>
      </c>
      <c r="AY31" s="298">
        <v>498.0</v>
      </c>
      <c r="AZ31" s="298">
        <v>528.0</v>
      </c>
      <c r="BA31" s="298">
        <v>528.0</v>
      </c>
      <c r="BB31" s="298">
        <v>528.0</v>
      </c>
      <c r="BC31" s="298">
        <v>528.0</v>
      </c>
      <c r="BD31" s="299">
        <v>528.0</v>
      </c>
      <c r="BE31" s="300">
        <v>528.0</v>
      </c>
      <c r="BF31" s="301">
        <v>0.0</v>
      </c>
      <c r="BG31" s="301">
        <v>0.0219378844177196</v>
      </c>
      <c r="BH31" s="301">
        <v>0.00517917608471276</v>
      </c>
    </row>
    <row r="32" spans="8:8" s="290" ht="10.2" customFormat="1">
      <c r="A32" s="297" t="s">
        <v>123</v>
      </c>
      <c r="B32" s="298">
        <v>90.0</v>
      </c>
      <c r="C32" s="298">
        <v>99.0</v>
      </c>
      <c r="D32" s="298">
        <v>105.0</v>
      </c>
      <c r="E32" s="298">
        <v>115.0</v>
      </c>
      <c r="F32" s="298">
        <v>125.0</v>
      </c>
      <c r="G32" s="298">
        <v>134.0</v>
      </c>
      <c r="H32" s="298">
        <v>137.0</v>
      </c>
      <c r="I32" s="298">
        <v>150.0</v>
      </c>
      <c r="J32" s="298">
        <v>165.0</v>
      </c>
      <c r="K32" s="298">
        <v>177.0</v>
      </c>
      <c r="L32" s="298">
        <v>201.0</v>
      </c>
      <c r="M32" s="298">
        <v>204.0</v>
      </c>
      <c r="N32" s="298">
        <v>221.0</v>
      </c>
      <c r="O32" s="298">
        <v>251.0</v>
      </c>
      <c r="P32" s="298">
        <v>291.0</v>
      </c>
      <c r="Q32" s="298">
        <v>290.0</v>
      </c>
      <c r="R32" s="298">
        <v>291.0</v>
      </c>
      <c r="S32" s="298">
        <v>291.0</v>
      </c>
      <c r="T32" s="298">
        <v>285.0</v>
      </c>
      <c r="U32" s="298">
        <v>221.0</v>
      </c>
      <c r="V32" s="298">
        <v>221.0</v>
      </c>
      <c r="W32" s="298">
        <v>221.0</v>
      </c>
      <c r="X32" s="298">
        <v>221.0</v>
      </c>
      <c r="Y32" s="298">
        <v>221.0</v>
      </c>
      <c r="Z32" s="298">
        <v>221.0</v>
      </c>
      <c r="AA32" s="298">
        <v>221.0</v>
      </c>
      <c r="AB32" s="298">
        <v>221.0</v>
      </c>
      <c r="AC32" s="298">
        <v>221.0</v>
      </c>
      <c r="AD32" s="298">
        <v>221.0</v>
      </c>
      <c r="AE32" s="298">
        <v>221.0</v>
      </c>
      <c r="AF32" s="298">
        <v>221.0</v>
      </c>
      <c r="AG32" s="298">
        <v>221.0</v>
      </c>
      <c r="AH32" s="298">
        <v>221.0</v>
      </c>
      <c r="AI32" s="298">
        <v>221.0</v>
      </c>
      <c r="AJ32" s="298">
        <v>221.0</v>
      </c>
      <c r="AK32" s="298">
        <v>221.0</v>
      </c>
      <c r="AL32" s="298">
        <v>221.0</v>
      </c>
      <c r="AM32" s="298">
        <v>165.0</v>
      </c>
      <c r="AN32" s="298">
        <v>165.0</v>
      </c>
      <c r="AO32" s="298">
        <v>165.0</v>
      </c>
      <c r="AP32" s="298">
        <v>165.0</v>
      </c>
      <c r="AQ32" s="298">
        <v>165.0</v>
      </c>
      <c r="AR32" s="298">
        <v>165.0</v>
      </c>
      <c r="AS32" s="298">
        <v>165.0</v>
      </c>
      <c r="AT32" s="298">
        <v>165.0</v>
      </c>
      <c r="AU32" s="298">
        <v>165.0</v>
      </c>
      <c r="AV32" s="298">
        <v>165.0</v>
      </c>
      <c r="AW32" s="298">
        <v>165.0</v>
      </c>
      <c r="AX32" s="298">
        <v>165.0</v>
      </c>
      <c r="AY32" s="298">
        <v>165.0</v>
      </c>
      <c r="AZ32" s="298">
        <v>165.0</v>
      </c>
      <c r="BA32" s="298">
        <v>165.0</v>
      </c>
      <c r="BB32" s="298">
        <v>165.0</v>
      </c>
      <c r="BC32" s="298">
        <v>165.0</v>
      </c>
      <c r="BD32" s="299">
        <v>165.0</v>
      </c>
      <c r="BE32" s="300">
        <v>165.0</v>
      </c>
      <c r="BF32" s="301">
        <v>0.0</v>
      </c>
      <c r="BG32" s="301">
        <v>0.0</v>
      </c>
      <c r="BH32" s="301">
        <v>0.00161849252647274</v>
      </c>
    </row>
    <row r="33" spans="8:8" s="290" ht="10.2" customFormat="1">
      <c r="A33" s="297" t="s">
        <v>125</v>
      </c>
      <c r="B33" s="298">
        <v>45.6</v>
      </c>
      <c r="C33" s="298">
        <v>45.6</v>
      </c>
      <c r="D33" s="298">
        <v>49.4</v>
      </c>
      <c r="E33" s="298">
        <v>51.3</v>
      </c>
      <c r="F33" s="298">
        <v>52.25</v>
      </c>
      <c r="G33" s="298">
        <v>52.25</v>
      </c>
      <c r="H33" s="298">
        <v>52.25</v>
      </c>
      <c r="I33" s="298">
        <v>58.0</v>
      </c>
      <c r="J33" s="298">
        <v>58.0</v>
      </c>
      <c r="K33" s="298">
        <v>56.0</v>
      </c>
      <c r="L33" s="298">
        <v>56.0</v>
      </c>
      <c r="M33" s="298">
        <v>56.0</v>
      </c>
      <c r="N33" s="298">
        <v>56.0</v>
      </c>
      <c r="O33" s="298">
        <v>56.0</v>
      </c>
      <c r="P33" s="298">
        <v>56.0</v>
      </c>
      <c r="Q33" s="298">
        <v>56.0</v>
      </c>
      <c r="R33" s="298">
        <v>56.0</v>
      </c>
      <c r="S33" s="298">
        <v>56.0</v>
      </c>
      <c r="T33" s="298">
        <v>56.0</v>
      </c>
      <c r="U33" s="298">
        <v>56.0</v>
      </c>
      <c r="V33" s="298">
        <v>56.0</v>
      </c>
      <c r="W33" s="298">
        <v>56.0</v>
      </c>
      <c r="X33" s="298">
        <v>56.0</v>
      </c>
      <c r="Y33" s="298">
        <v>56.0</v>
      </c>
      <c r="Z33" s="298">
        <v>56.0</v>
      </c>
      <c r="AA33" s="298">
        <v>56.0</v>
      </c>
      <c r="AB33" s="298">
        <v>56.0</v>
      </c>
      <c r="AC33" s="298">
        <v>56.0</v>
      </c>
      <c r="AD33" s="298">
        <v>56.0</v>
      </c>
      <c r="AE33" s="298">
        <v>56.0</v>
      </c>
      <c r="AF33" s="298">
        <v>56.0</v>
      </c>
      <c r="AG33" s="298">
        <v>56.0</v>
      </c>
      <c r="AH33" s="298">
        <v>58.0</v>
      </c>
      <c r="AI33" s="298">
        <v>65.0</v>
      </c>
      <c r="AJ33" s="298">
        <v>66.0</v>
      </c>
      <c r="AK33" s="298">
        <v>75.0</v>
      </c>
      <c r="AL33" s="298">
        <v>75.0</v>
      </c>
      <c r="AM33" s="298">
        <v>75.0</v>
      </c>
      <c r="AN33" s="298">
        <v>75.0</v>
      </c>
      <c r="AO33" s="298">
        <v>75.0</v>
      </c>
      <c r="AP33" s="298">
        <v>75.0</v>
      </c>
      <c r="AQ33" s="298">
        <v>75.0</v>
      </c>
      <c r="AR33" s="298">
        <v>75.0</v>
      </c>
      <c r="AS33" s="298">
        <v>75.0</v>
      </c>
      <c r="AT33" s="298">
        <v>75.0</v>
      </c>
      <c r="AU33" s="298">
        <v>75.0</v>
      </c>
      <c r="AV33" s="298">
        <v>75.0</v>
      </c>
      <c r="AW33" s="298">
        <v>75.0</v>
      </c>
      <c r="AX33" s="298">
        <v>75.0</v>
      </c>
      <c r="AY33" s="298">
        <v>75.0</v>
      </c>
      <c r="AZ33" s="298">
        <v>75.0</v>
      </c>
      <c r="BA33" s="298">
        <v>75.0</v>
      </c>
      <c r="BB33" s="298">
        <v>75.0</v>
      </c>
      <c r="BC33" s="298">
        <v>75.0</v>
      </c>
      <c r="BD33" s="299">
        <v>75.0</v>
      </c>
      <c r="BE33" s="300">
        <v>75.0</v>
      </c>
      <c r="BF33" s="301">
        <v>0.0</v>
      </c>
      <c r="BG33" s="301">
        <v>0.0</v>
      </c>
      <c r="BH33" s="301">
        <v>7.35678421123971E-4</v>
      </c>
    </row>
    <row r="34" spans="8:8" s="290" ht="10.2" customFormat="1">
      <c r="A34" s="297" t="s">
        <v>126</v>
      </c>
      <c r="B34" s="298">
        <v>1560.0</v>
      </c>
      <c r="C34" s="298">
        <v>2198.0</v>
      </c>
      <c r="D34" s="298">
        <v>2564.0</v>
      </c>
      <c r="E34" s="298">
        <v>2625.0</v>
      </c>
      <c r="F34" s="298">
        <v>2738.0</v>
      </c>
      <c r="G34" s="298">
        <v>2939.0</v>
      </c>
      <c r="H34" s="298">
        <v>3539.0</v>
      </c>
      <c r="I34" s="298">
        <v>3628.0</v>
      </c>
      <c r="J34" s="298">
        <v>3792.0</v>
      </c>
      <c r="K34" s="298">
        <v>3889.0</v>
      </c>
      <c r="L34" s="298">
        <v>4343.0</v>
      </c>
      <c r="M34" s="298">
        <v>4343.0</v>
      </c>
      <c r="N34" s="298">
        <v>4270.0</v>
      </c>
      <c r="O34" s="298">
        <v>3803.0</v>
      </c>
      <c r="P34" s="298">
        <v>3201.0</v>
      </c>
      <c r="Q34" s="298">
        <v>3101.0</v>
      </c>
      <c r="R34" s="298">
        <v>3036.0</v>
      </c>
      <c r="S34" s="298">
        <v>2795.0</v>
      </c>
      <c r="T34" s="298">
        <v>2777.0</v>
      </c>
      <c r="U34" s="298">
        <v>2738.0</v>
      </c>
      <c r="V34" s="298">
        <v>2585.0</v>
      </c>
      <c r="W34" s="298">
        <v>2586.0</v>
      </c>
      <c r="X34" s="298">
        <v>2591.0</v>
      </c>
      <c r="Y34" s="298">
        <v>2475.0</v>
      </c>
      <c r="Z34" s="298">
        <v>2474.0</v>
      </c>
      <c r="AA34" s="298">
        <v>2528.0</v>
      </c>
      <c r="AB34" s="298">
        <v>2535.0</v>
      </c>
      <c r="AC34" s="298">
        <v>2455.0</v>
      </c>
      <c r="AD34" s="298">
        <v>2359.0</v>
      </c>
      <c r="AE34" s="298">
        <v>2359.0</v>
      </c>
      <c r="AF34" s="298">
        <v>2359.0</v>
      </c>
      <c r="AG34" s="298">
        <v>2344.0</v>
      </c>
      <c r="AH34" s="298">
        <v>2345.0</v>
      </c>
      <c r="AI34" s="298">
        <v>2385.0</v>
      </c>
      <c r="AJ34" s="298">
        <v>2485.0</v>
      </c>
      <c r="AK34" s="298">
        <v>2485.0</v>
      </c>
      <c r="AL34" s="298">
        <v>2485.0</v>
      </c>
      <c r="AM34" s="298">
        <v>2485.0</v>
      </c>
      <c r="AN34" s="298">
        <v>2485.0</v>
      </c>
      <c r="AO34" s="298">
        <v>2497.0</v>
      </c>
      <c r="AP34" s="298">
        <v>2515.0</v>
      </c>
      <c r="AQ34" s="298">
        <v>2526.0</v>
      </c>
      <c r="AR34" s="298">
        <v>2377.0</v>
      </c>
      <c r="AS34" s="298">
        <v>2396.0</v>
      </c>
      <c r="AT34" s="298">
        <v>2396.0</v>
      </c>
      <c r="AU34" s="298">
        <v>2396.0</v>
      </c>
      <c r="AV34" s="298">
        <v>2276.0</v>
      </c>
      <c r="AW34" s="298">
        <v>2098.0</v>
      </c>
      <c r="AX34" s="298">
        <v>1861.0</v>
      </c>
      <c r="AY34" s="298">
        <v>1900.0</v>
      </c>
      <c r="AZ34" s="298">
        <v>1900.0</v>
      </c>
      <c r="BA34" s="298">
        <v>1900.0</v>
      </c>
      <c r="BB34" s="298">
        <v>1900.0</v>
      </c>
      <c r="BC34" s="298">
        <v>1900.0</v>
      </c>
      <c r="BD34" s="299">
        <v>1900.0</v>
      </c>
      <c r="BE34" s="300">
        <v>1900.0</v>
      </c>
      <c r="BF34" s="301">
        <v>0.0</v>
      </c>
      <c r="BG34" s="301">
        <v>-0.022927750590646</v>
      </c>
      <c r="BH34" s="301">
        <v>0.0186371866684739</v>
      </c>
    </row>
    <row r="35" spans="8:8" s="290" ht="10.2" customFormat="1">
      <c r="A35" s="297" t="s">
        <v>128</v>
      </c>
      <c r="B35" s="298" t="s">
        <v>114</v>
      </c>
      <c r="C35" s="298" t="s">
        <v>114</v>
      </c>
      <c r="D35" s="298" t="s">
        <v>114</v>
      </c>
      <c r="E35" s="298" t="s">
        <v>114</v>
      </c>
      <c r="F35" s="298" t="s">
        <v>114</v>
      </c>
      <c r="G35" s="298" t="s">
        <v>114</v>
      </c>
      <c r="H35" s="298" t="s">
        <v>114</v>
      </c>
      <c r="I35" s="298" t="s">
        <v>114</v>
      </c>
      <c r="J35" s="298" t="s">
        <v>114</v>
      </c>
      <c r="K35" s="298" t="s">
        <v>114</v>
      </c>
      <c r="L35" s="298" t="s">
        <v>114</v>
      </c>
      <c r="M35" s="298" t="s">
        <v>114</v>
      </c>
      <c r="N35" s="298" t="s">
        <v>114</v>
      </c>
      <c r="O35" s="298" t="s">
        <v>114</v>
      </c>
      <c r="P35" s="298" t="s">
        <v>114</v>
      </c>
      <c r="Q35" s="298">
        <v>0.0</v>
      </c>
      <c r="R35" s="298">
        <v>0.0</v>
      </c>
      <c r="S35" s="298">
        <v>0.0</v>
      </c>
      <c r="T35" s="298">
        <v>0.0</v>
      </c>
      <c r="U35" s="298">
        <v>0.0</v>
      </c>
      <c r="V35" s="298">
        <v>240.0</v>
      </c>
      <c r="W35" s="298">
        <v>240.0</v>
      </c>
      <c r="X35" s="298">
        <v>240.0</v>
      </c>
      <c r="Y35" s="298">
        <v>240.0</v>
      </c>
      <c r="Z35" s="298">
        <v>240.0</v>
      </c>
      <c r="AA35" s="298">
        <v>240.0</v>
      </c>
      <c r="AB35" s="298">
        <v>240.0</v>
      </c>
      <c r="AC35" s="298">
        <v>240.0</v>
      </c>
      <c r="AD35" s="298">
        <v>240.0</v>
      </c>
      <c r="AE35" s="298">
        <v>240.0</v>
      </c>
      <c r="AF35" s="298">
        <v>240.0</v>
      </c>
      <c r="AG35" s="298">
        <v>240.0</v>
      </c>
      <c r="AH35" s="298">
        <v>240.0</v>
      </c>
      <c r="AI35" s="298">
        <v>240.0</v>
      </c>
      <c r="AJ35" s="298">
        <v>240.0</v>
      </c>
      <c r="AK35" s="298">
        <v>240.0</v>
      </c>
      <c r="AL35" s="298">
        <v>240.0</v>
      </c>
      <c r="AM35" s="298">
        <v>240.0</v>
      </c>
      <c r="AN35" s="298">
        <v>240.0</v>
      </c>
      <c r="AO35" s="298">
        <v>240.986301369863</v>
      </c>
      <c r="AP35" s="298">
        <v>240.986301369863</v>
      </c>
      <c r="AQ35" s="298">
        <v>240.986301369863</v>
      </c>
      <c r="AR35" s="298">
        <v>240.986301369863</v>
      </c>
      <c r="AS35" s="298">
        <v>240.986301369863</v>
      </c>
      <c r="AT35" s="298">
        <v>240.986301369863</v>
      </c>
      <c r="AU35" s="298">
        <v>240.986301369863</v>
      </c>
      <c r="AV35" s="298">
        <v>240.986301369863</v>
      </c>
      <c r="AW35" s="298">
        <v>240.986301369863</v>
      </c>
      <c r="AX35" s="298">
        <v>240.986301369863</v>
      </c>
      <c r="AY35" s="298">
        <v>240.986301369863</v>
      </c>
      <c r="AZ35" s="298">
        <v>240.986301369863</v>
      </c>
      <c r="BA35" s="298">
        <v>240.986301369863</v>
      </c>
      <c r="BB35" s="298">
        <v>240.986301369863</v>
      </c>
      <c r="BC35" s="298">
        <v>240.986301369863</v>
      </c>
      <c r="BD35" s="299">
        <v>240.986301369863</v>
      </c>
      <c r="BE35" s="300">
        <v>240.986301369863</v>
      </c>
      <c r="BF35" s="301">
        <v>0.0</v>
      </c>
      <c r="BG35" s="301">
        <v>0.0</v>
      </c>
      <c r="BH35" s="301">
        <v>0.00236384562272382</v>
      </c>
    </row>
    <row r="36" spans="8:8" s="290" ht="10.2" customFormat="1">
      <c r="A36" s="297" t="s">
        <v>130</v>
      </c>
      <c r="B36" s="298">
        <v>614.0</v>
      </c>
      <c r="C36" s="298">
        <v>659.0</v>
      </c>
      <c r="D36" s="298">
        <v>773.0</v>
      </c>
      <c r="E36" s="298">
        <v>846.0</v>
      </c>
      <c r="F36" s="298">
        <v>1319.0</v>
      </c>
      <c r="G36" s="298">
        <v>1348.0</v>
      </c>
      <c r="H36" s="298">
        <v>1587.0</v>
      </c>
      <c r="I36" s="298">
        <v>1826.0</v>
      </c>
      <c r="J36" s="298">
        <v>1826.0</v>
      </c>
      <c r="K36" s="298">
        <v>1841.0</v>
      </c>
      <c r="L36" s="298">
        <v>1985.0</v>
      </c>
      <c r="M36" s="298">
        <v>2031.0</v>
      </c>
      <c r="N36" s="298">
        <v>1869.0</v>
      </c>
      <c r="O36" s="298">
        <v>1850.0</v>
      </c>
      <c r="P36" s="298">
        <v>1850.0</v>
      </c>
      <c r="Q36" s="298">
        <v>1852.0</v>
      </c>
      <c r="R36" s="298">
        <v>1705.0</v>
      </c>
      <c r="S36" s="298">
        <v>1625.0</v>
      </c>
      <c r="T36" s="298">
        <v>1504.0</v>
      </c>
      <c r="U36" s="298">
        <v>1500.0</v>
      </c>
      <c r="V36" s="298">
        <v>1478.0</v>
      </c>
      <c r="W36" s="298">
        <v>1456.0</v>
      </c>
      <c r="X36" s="298">
        <v>1363.0</v>
      </c>
      <c r="Y36" s="298">
        <v>1359.0</v>
      </c>
      <c r="Z36" s="298">
        <v>1367.0</v>
      </c>
      <c r="AA36" s="298">
        <v>1207.0</v>
      </c>
      <c r="AB36" s="298">
        <v>1225.0</v>
      </c>
      <c r="AC36" s="298">
        <v>1254.0</v>
      </c>
      <c r="AD36" s="298">
        <v>1197.0</v>
      </c>
      <c r="AE36" s="298">
        <v>1197.0</v>
      </c>
      <c r="AF36" s="298">
        <v>1257.0</v>
      </c>
      <c r="AG36" s="298">
        <v>1234.0</v>
      </c>
      <c r="AH36" s="298">
        <v>1261.0</v>
      </c>
      <c r="AI36" s="298">
        <v>1261.0</v>
      </c>
      <c r="AJ36" s="298">
        <v>1277.0</v>
      </c>
      <c r="AK36" s="298">
        <v>1277.0</v>
      </c>
      <c r="AL36" s="298">
        <v>1278.0</v>
      </c>
      <c r="AM36" s="298">
        <v>1281.5</v>
      </c>
      <c r="AN36" s="298">
        <v>1281.5</v>
      </c>
      <c r="AO36" s="298">
        <v>1283.5</v>
      </c>
      <c r="AP36" s="298">
        <v>1273.9</v>
      </c>
      <c r="AQ36" s="298">
        <v>1273.886</v>
      </c>
      <c r="AR36" s="298">
        <v>1236.28</v>
      </c>
      <c r="AS36" s="298">
        <v>1279.58</v>
      </c>
      <c r="AT36" s="298">
        <v>1279.58</v>
      </c>
      <c r="AU36" s="298">
        <v>1273.929</v>
      </c>
      <c r="AV36" s="298">
        <v>1276.229</v>
      </c>
      <c r="AW36" s="298">
        <v>1279.331</v>
      </c>
      <c r="AX36" s="298">
        <v>1279.331</v>
      </c>
      <c r="AY36" s="298">
        <v>1279.331</v>
      </c>
      <c r="AZ36" s="298">
        <v>1297.75</v>
      </c>
      <c r="BA36" s="298">
        <v>1297.75</v>
      </c>
      <c r="BB36" s="298">
        <v>1298.75</v>
      </c>
      <c r="BC36" s="298">
        <v>1298.75</v>
      </c>
      <c r="BD36" s="299">
        <v>1291.25</v>
      </c>
      <c r="BE36" s="300">
        <v>1228.5</v>
      </c>
      <c r="BF36" s="301">
        <v>-0.0485963213939981</v>
      </c>
      <c r="BG36" s="301">
        <v>9.0829648814017E-4</v>
      </c>
      <c r="BH36" s="301">
        <v>0.0120504125380106</v>
      </c>
    </row>
    <row r="37" spans="8:8" s="290" ht="10.2" customFormat="1">
      <c r="A37" s="297" t="s">
        <v>132</v>
      </c>
      <c r="B37" s="298">
        <v>60.0</v>
      </c>
      <c r="C37" s="298">
        <v>60.0</v>
      </c>
      <c r="D37" s="298">
        <v>98.0</v>
      </c>
      <c r="E37" s="298">
        <v>107.0</v>
      </c>
      <c r="F37" s="298">
        <v>117.0</v>
      </c>
      <c r="G37" s="298">
        <v>194.0</v>
      </c>
      <c r="H37" s="298">
        <v>161.0</v>
      </c>
      <c r="I37" s="298">
        <v>173.0</v>
      </c>
      <c r="J37" s="298">
        <v>168.0</v>
      </c>
      <c r="K37" s="298">
        <v>168.0</v>
      </c>
      <c r="L37" s="298">
        <v>259.0</v>
      </c>
      <c r="M37" s="298">
        <v>259.0</v>
      </c>
      <c r="N37" s="298">
        <v>264.0</v>
      </c>
      <c r="O37" s="298">
        <v>260.0</v>
      </c>
      <c r="P37" s="298">
        <v>260.0</v>
      </c>
      <c r="Q37" s="298">
        <v>250.0</v>
      </c>
      <c r="R37" s="298">
        <v>240.0</v>
      </c>
      <c r="S37" s="298">
        <v>240.0</v>
      </c>
      <c r="T37" s="298">
        <v>240.0</v>
      </c>
      <c r="U37" s="298">
        <v>240.0</v>
      </c>
      <c r="V37" s="298">
        <v>240.0</v>
      </c>
      <c r="W37" s="298">
        <v>240.0</v>
      </c>
      <c r="X37" s="298">
        <v>240.0</v>
      </c>
      <c r="Y37" s="298">
        <v>210.0</v>
      </c>
      <c r="Z37" s="298">
        <v>260.0</v>
      </c>
      <c r="AA37" s="298">
        <v>291.0</v>
      </c>
      <c r="AB37" s="298">
        <v>288.0</v>
      </c>
      <c r="AC37" s="298">
        <v>288.0</v>
      </c>
      <c r="AD37" s="298">
        <v>288.0</v>
      </c>
      <c r="AE37" s="298">
        <v>288.0</v>
      </c>
      <c r="AF37" s="298">
        <v>298.0</v>
      </c>
      <c r="AG37" s="298">
        <v>308.0</v>
      </c>
      <c r="AH37" s="298">
        <v>308.0</v>
      </c>
      <c r="AI37" s="298">
        <v>310.0</v>
      </c>
      <c r="AJ37" s="298">
        <v>323.0</v>
      </c>
      <c r="AK37" s="298">
        <v>305.0</v>
      </c>
      <c r="AL37" s="298">
        <v>307.0</v>
      </c>
      <c r="AM37" s="298">
        <v>316.0</v>
      </c>
      <c r="AN37" s="298">
        <v>316.0</v>
      </c>
      <c r="AO37" s="298">
        <v>316.0</v>
      </c>
      <c r="AP37" s="298">
        <v>316.0</v>
      </c>
      <c r="AQ37" s="298">
        <v>316.0</v>
      </c>
      <c r="AR37" s="298">
        <v>316.0</v>
      </c>
      <c r="AS37" s="298">
        <v>316.0</v>
      </c>
      <c r="AT37" s="298">
        <v>316.0</v>
      </c>
      <c r="AU37" s="298">
        <v>316.0</v>
      </c>
      <c r="AV37" s="298">
        <v>329.0</v>
      </c>
      <c r="AW37" s="298">
        <v>342.0</v>
      </c>
      <c r="AX37" s="298">
        <v>342.0</v>
      </c>
      <c r="AY37" s="298">
        <v>342.0</v>
      </c>
      <c r="AZ37" s="298">
        <v>342.0</v>
      </c>
      <c r="BA37" s="298">
        <v>342.0</v>
      </c>
      <c r="BB37" s="298">
        <v>342.0</v>
      </c>
      <c r="BC37" s="298">
        <v>342.0</v>
      </c>
      <c r="BD37" s="299">
        <v>342.0</v>
      </c>
      <c r="BE37" s="300">
        <v>342.0</v>
      </c>
      <c r="BF37" s="301">
        <v>0.0</v>
      </c>
      <c r="BG37" s="301">
        <v>0.00793819405488572</v>
      </c>
      <c r="BH37" s="301">
        <v>0.00335469360032531</v>
      </c>
    </row>
    <row r="38" spans="8:8" s="290" ht="10.2" customFormat="1">
      <c r="A38" s="297" t="s">
        <v>133</v>
      </c>
      <c r="B38" s="298">
        <v>86.0</v>
      </c>
      <c r="C38" s="298">
        <v>86.0</v>
      </c>
      <c r="D38" s="298">
        <v>86.0</v>
      </c>
      <c r="E38" s="298">
        <v>161.0</v>
      </c>
      <c r="F38" s="298">
        <v>161.0</v>
      </c>
      <c r="G38" s="298">
        <v>161.0</v>
      </c>
      <c r="H38" s="298">
        <v>201.0</v>
      </c>
      <c r="I38" s="298">
        <v>241.0</v>
      </c>
      <c r="J38" s="298">
        <v>241.0</v>
      </c>
      <c r="K38" s="298">
        <v>241.0</v>
      </c>
      <c r="L38" s="298">
        <v>311.0</v>
      </c>
      <c r="M38" s="298">
        <v>320.0</v>
      </c>
      <c r="N38" s="298">
        <v>351.0</v>
      </c>
      <c r="O38" s="298">
        <v>361.0</v>
      </c>
      <c r="P38" s="298">
        <v>361.0</v>
      </c>
      <c r="Q38" s="298">
        <v>361.0</v>
      </c>
      <c r="R38" s="298">
        <v>361.0</v>
      </c>
      <c r="S38" s="298">
        <v>361.0</v>
      </c>
      <c r="T38" s="298">
        <v>361.0</v>
      </c>
      <c r="U38" s="298">
        <v>361.0</v>
      </c>
      <c r="V38" s="298">
        <v>361.0</v>
      </c>
      <c r="W38" s="298">
        <v>361.0</v>
      </c>
      <c r="X38" s="298">
        <v>361.0</v>
      </c>
      <c r="Y38" s="298">
        <v>361.0</v>
      </c>
      <c r="Z38" s="298">
        <v>361.0</v>
      </c>
      <c r="AA38" s="298">
        <v>361.0</v>
      </c>
      <c r="AB38" s="298">
        <v>335.0</v>
      </c>
      <c r="AC38" s="298">
        <v>335.0</v>
      </c>
      <c r="AD38" s="298">
        <v>335.0</v>
      </c>
      <c r="AE38" s="298">
        <v>341.0</v>
      </c>
      <c r="AF38" s="298">
        <v>341.0</v>
      </c>
      <c r="AG38" s="298">
        <v>341.0</v>
      </c>
      <c r="AH38" s="298">
        <v>361.0</v>
      </c>
      <c r="AI38" s="298">
        <v>372.0</v>
      </c>
      <c r="AJ38" s="298">
        <v>378.0</v>
      </c>
      <c r="AK38" s="298">
        <v>384.0</v>
      </c>
      <c r="AL38" s="298">
        <v>386.0</v>
      </c>
      <c r="AM38" s="298">
        <v>482.0</v>
      </c>
      <c r="AN38" s="298">
        <v>482.0</v>
      </c>
      <c r="AO38" s="298">
        <v>484.784109589041</v>
      </c>
      <c r="AP38" s="298">
        <v>506.914684931507</v>
      </c>
      <c r="AQ38" s="298">
        <v>497.656794520548</v>
      </c>
      <c r="AR38" s="298">
        <v>493.459616438356</v>
      </c>
      <c r="AS38" s="298">
        <v>492.455506849315</v>
      </c>
      <c r="AT38" s="298">
        <v>491.049753424658</v>
      </c>
      <c r="AU38" s="298">
        <v>560.473890410959</v>
      </c>
      <c r="AV38" s="298">
        <v>579.572054794521</v>
      </c>
      <c r="AW38" s="298">
        <v>581.76101369863</v>
      </c>
      <c r="AX38" s="298">
        <v>581.76101369863</v>
      </c>
      <c r="AY38" s="298">
        <v>581.76101369863</v>
      </c>
      <c r="AZ38" s="298">
        <v>581.379452054795</v>
      </c>
      <c r="BA38" s="298">
        <v>581.379452054795</v>
      </c>
      <c r="BB38" s="298">
        <v>568.165369863014</v>
      </c>
      <c r="BC38" s="298">
        <v>581.379452054795</v>
      </c>
      <c r="BD38" s="299">
        <v>581.379452054795</v>
      </c>
      <c r="BE38" s="300">
        <v>581.379452054795</v>
      </c>
      <c r="BF38" s="301">
        <v>0.0</v>
      </c>
      <c r="BG38" s="301">
        <v>0.0170291904737618</v>
      </c>
      <c r="BH38" s="301">
        <v>0.00570277756482121</v>
      </c>
    </row>
    <row r="39" spans="8:8" s="290" ht="10.2" customFormat="1">
      <c r="A39" s="297" t="s">
        <v>134</v>
      </c>
      <c r="B39" s="298">
        <v>24.0</v>
      </c>
      <c r="C39" s="298">
        <v>24.0</v>
      </c>
      <c r="D39" s="298">
        <v>24.0</v>
      </c>
      <c r="E39" s="298">
        <v>24.0</v>
      </c>
      <c r="F39" s="298">
        <v>64.0</v>
      </c>
      <c r="G39" s="298">
        <v>80.0</v>
      </c>
      <c r="H39" s="298">
        <v>80.0</v>
      </c>
      <c r="I39" s="298">
        <v>80.0</v>
      </c>
      <c r="J39" s="298">
        <v>131.0</v>
      </c>
      <c r="K39" s="298">
        <v>131.0</v>
      </c>
      <c r="L39" s="298">
        <v>191.0</v>
      </c>
      <c r="M39" s="298">
        <v>191.0</v>
      </c>
      <c r="N39" s="298">
        <v>191.0</v>
      </c>
      <c r="O39" s="298">
        <v>241.0</v>
      </c>
      <c r="P39" s="298">
        <v>201.0</v>
      </c>
      <c r="Q39" s="298">
        <v>201.0</v>
      </c>
      <c r="R39" s="298">
        <v>201.0</v>
      </c>
      <c r="S39" s="298">
        <v>291.0</v>
      </c>
      <c r="T39" s="298">
        <v>291.0</v>
      </c>
      <c r="U39" s="298">
        <v>291.0</v>
      </c>
      <c r="V39" s="298">
        <v>291.0</v>
      </c>
      <c r="W39" s="298">
        <v>291.0</v>
      </c>
      <c r="X39" s="298">
        <v>291.0</v>
      </c>
      <c r="Y39" s="298">
        <v>291.0</v>
      </c>
      <c r="Z39" s="298">
        <v>291.0</v>
      </c>
      <c r="AA39" s="298">
        <v>291.0</v>
      </c>
      <c r="AB39" s="298">
        <v>291.0</v>
      </c>
      <c r="AC39" s="298">
        <v>291.0</v>
      </c>
      <c r="AD39" s="298">
        <v>291.0</v>
      </c>
      <c r="AE39" s="298">
        <v>291.0</v>
      </c>
      <c r="AF39" s="298">
        <v>291.0</v>
      </c>
      <c r="AG39" s="298">
        <v>291.0</v>
      </c>
      <c r="AH39" s="298">
        <v>291.0</v>
      </c>
      <c r="AI39" s="298">
        <v>291.0</v>
      </c>
      <c r="AJ39" s="298">
        <v>291.0</v>
      </c>
      <c r="AK39" s="298">
        <v>291.0</v>
      </c>
      <c r="AL39" s="298">
        <v>306.0</v>
      </c>
      <c r="AM39" s="298">
        <v>306.0</v>
      </c>
      <c r="AN39" s="298">
        <v>306.0</v>
      </c>
      <c r="AO39" s="298">
        <v>306.0</v>
      </c>
      <c r="AP39" s="298">
        <v>306.494410958904</v>
      </c>
      <c r="AQ39" s="298">
        <v>306.494410958904</v>
      </c>
      <c r="AR39" s="298">
        <v>306.494410958904</v>
      </c>
      <c r="AS39" s="298">
        <v>306.494410958904</v>
      </c>
      <c r="AT39" s="298">
        <v>306.494410958904</v>
      </c>
      <c r="AU39" s="298">
        <v>306.494410958904</v>
      </c>
      <c r="AV39" s="298">
        <v>306.494410958904</v>
      </c>
      <c r="AW39" s="298">
        <v>330.0</v>
      </c>
      <c r="AX39" s="298">
        <v>330.0</v>
      </c>
      <c r="AY39" s="298">
        <v>330.0</v>
      </c>
      <c r="AZ39" s="298">
        <v>330.0</v>
      </c>
      <c r="BA39" s="298">
        <v>330.0</v>
      </c>
      <c r="BB39" s="298">
        <v>330.0</v>
      </c>
      <c r="BC39" s="298">
        <v>330.0</v>
      </c>
      <c r="BD39" s="299">
        <v>330.0</v>
      </c>
      <c r="BE39" s="300">
        <v>330.0</v>
      </c>
      <c r="BF39" s="301">
        <v>0.0</v>
      </c>
      <c r="BG39" s="301">
        <v>0.00741668177553256</v>
      </c>
      <c r="BH39" s="301">
        <v>0.00323698505294547</v>
      </c>
    </row>
    <row r="40" spans="8:8" s="290" ht="10.2" customFormat="1">
      <c r="A40" s="297" t="s">
        <v>135</v>
      </c>
      <c r="B40" s="298">
        <v>241.0</v>
      </c>
      <c r="C40" s="298">
        <v>241.0</v>
      </c>
      <c r="D40" s="298">
        <v>281.0</v>
      </c>
      <c r="E40" s="298">
        <v>280.0</v>
      </c>
      <c r="F40" s="298">
        <v>301.0</v>
      </c>
      <c r="G40" s="298">
        <v>321.0</v>
      </c>
      <c r="H40" s="298">
        <v>337.0</v>
      </c>
      <c r="I40" s="298">
        <v>336.0</v>
      </c>
      <c r="J40" s="298">
        <v>372.0</v>
      </c>
      <c r="K40" s="298">
        <v>402.0</v>
      </c>
      <c r="L40" s="298">
        <v>402.0</v>
      </c>
      <c r="M40" s="298">
        <v>471.0</v>
      </c>
      <c r="N40" s="298">
        <v>510.0</v>
      </c>
      <c r="O40" s="298">
        <v>538.0</v>
      </c>
      <c r="P40" s="298">
        <v>583.0</v>
      </c>
      <c r="Q40" s="298">
        <v>618.0</v>
      </c>
      <c r="R40" s="298">
        <v>618.0</v>
      </c>
      <c r="S40" s="298">
        <v>618.0</v>
      </c>
      <c r="T40" s="298">
        <v>618.0</v>
      </c>
      <c r="U40" s="298">
        <v>618.0</v>
      </c>
      <c r="V40" s="298">
        <v>618.0</v>
      </c>
      <c r="W40" s="298">
        <v>618.0</v>
      </c>
      <c r="X40" s="298">
        <v>618.0</v>
      </c>
      <c r="Y40" s="298">
        <v>678.0</v>
      </c>
      <c r="Z40" s="298">
        <v>698.0</v>
      </c>
      <c r="AA40" s="298">
        <v>698.0</v>
      </c>
      <c r="AB40" s="298">
        <v>698.0</v>
      </c>
      <c r="AC40" s="298">
        <v>597.0</v>
      </c>
      <c r="AD40" s="298">
        <v>567.0</v>
      </c>
      <c r="AE40" s="298">
        <v>532.0</v>
      </c>
      <c r="AF40" s="298">
        <v>532.0</v>
      </c>
      <c r="AG40" s="298">
        <v>528.0</v>
      </c>
      <c r="AH40" s="298">
        <v>525.0</v>
      </c>
      <c r="AI40" s="298">
        <v>512.0</v>
      </c>
      <c r="AJ40" s="298">
        <v>438.0</v>
      </c>
      <c r="AK40" s="298">
        <v>391.0</v>
      </c>
      <c r="AL40" s="298">
        <v>461.0</v>
      </c>
      <c r="AM40" s="298">
        <v>421.0</v>
      </c>
      <c r="AN40" s="298">
        <v>675.0</v>
      </c>
      <c r="AO40" s="298">
        <v>609.0</v>
      </c>
      <c r="AP40" s="298">
        <v>655.0</v>
      </c>
      <c r="AQ40" s="298">
        <v>655.0</v>
      </c>
      <c r="AR40" s="298">
        <v>655.0</v>
      </c>
      <c r="AS40" s="298">
        <v>358.025315068493</v>
      </c>
      <c r="AT40" s="298">
        <v>283.098657534247</v>
      </c>
      <c r="AU40" s="298">
        <v>246.790054794521</v>
      </c>
      <c r="AV40" s="298">
        <v>228.896821917808</v>
      </c>
      <c r="AW40" s="298">
        <v>213.533945205479</v>
      </c>
      <c r="AX40" s="298">
        <v>235.443616438356</v>
      </c>
      <c r="AY40" s="298">
        <v>228.45501369863</v>
      </c>
      <c r="AZ40" s="298">
        <v>238.978082191781</v>
      </c>
      <c r="BA40" s="298">
        <v>255.927452054795</v>
      </c>
      <c r="BB40" s="298">
        <v>246.569150684932</v>
      </c>
      <c r="BC40" s="298">
        <v>253.959397260274</v>
      </c>
      <c r="BD40" s="299">
        <v>251.629863013699</v>
      </c>
      <c r="BE40" s="300">
        <v>251.629863013699</v>
      </c>
      <c r="BF40" s="301">
        <v>0.0</v>
      </c>
      <c r="BG40" s="301">
        <v>-0.0117144689896257</v>
      </c>
      <c r="BH40" s="301">
        <v>0.00246824880439412</v>
      </c>
    </row>
    <row r="41" spans="8:8" s="290" ht="10.2" customFormat="1">
      <c r="A41" s="297" t="s">
        <v>136</v>
      </c>
      <c r="B41" s="298">
        <v>68.0</v>
      </c>
      <c r="C41" s="298">
        <v>72.0</v>
      </c>
      <c r="D41" s="298">
        <v>84.0</v>
      </c>
      <c r="E41" s="298">
        <v>94.0</v>
      </c>
      <c r="F41" s="298">
        <v>114.0</v>
      </c>
      <c r="G41" s="298">
        <v>118.0</v>
      </c>
      <c r="H41" s="298">
        <v>145.0</v>
      </c>
      <c r="I41" s="298">
        <v>151.0</v>
      </c>
      <c r="J41" s="298">
        <v>159.0</v>
      </c>
      <c r="K41" s="298">
        <v>159.0</v>
      </c>
      <c r="L41" s="298">
        <v>151.0</v>
      </c>
      <c r="M41" s="298">
        <v>149.0</v>
      </c>
      <c r="N41" s="298">
        <v>143.0</v>
      </c>
      <c r="O41" s="298">
        <v>200.0</v>
      </c>
      <c r="P41" s="298">
        <v>200.0</v>
      </c>
      <c r="Q41" s="298">
        <v>200.0</v>
      </c>
      <c r="R41" s="298">
        <v>200.0</v>
      </c>
      <c r="S41" s="298">
        <v>200.0</v>
      </c>
      <c r="T41" s="298">
        <v>200.0</v>
      </c>
      <c r="U41" s="298">
        <v>200.0</v>
      </c>
      <c r="V41" s="298">
        <v>200.0</v>
      </c>
      <c r="W41" s="298">
        <v>200.0</v>
      </c>
      <c r="X41" s="298">
        <v>200.0</v>
      </c>
      <c r="Y41" s="298">
        <v>200.0</v>
      </c>
      <c r="Z41" s="298">
        <v>200.0</v>
      </c>
      <c r="AA41" s="298">
        <v>190.0</v>
      </c>
      <c r="AB41" s="298">
        <v>200.0</v>
      </c>
      <c r="AC41" s="298">
        <v>200.0</v>
      </c>
      <c r="AD41" s="298">
        <v>200.0</v>
      </c>
      <c r="AE41" s="298">
        <v>180.0</v>
      </c>
      <c r="AF41" s="298">
        <v>150.0</v>
      </c>
      <c r="AG41" s="298">
        <v>115.0</v>
      </c>
      <c r="AH41" s="298">
        <v>115.0</v>
      </c>
      <c r="AI41" s="298">
        <v>115.0</v>
      </c>
      <c r="AJ41" s="298">
        <v>115.0</v>
      </c>
      <c r="AK41" s="298">
        <v>120.0</v>
      </c>
      <c r="AL41" s="298">
        <v>122.0</v>
      </c>
      <c r="AM41" s="298">
        <v>122.0</v>
      </c>
      <c r="AN41" s="298">
        <v>122.0</v>
      </c>
      <c r="AO41" s="298">
        <v>122.0</v>
      </c>
      <c r="AP41" s="298">
        <v>122.0</v>
      </c>
      <c r="AQ41" s="298">
        <v>122.0</v>
      </c>
      <c r="AR41" s="298">
        <v>122.0</v>
      </c>
      <c r="AS41" s="298">
        <v>122.0</v>
      </c>
      <c r="AT41" s="298">
        <v>122.0</v>
      </c>
      <c r="AU41" s="298">
        <v>122.0</v>
      </c>
      <c r="AV41" s="298">
        <v>122.0</v>
      </c>
      <c r="AW41" s="298">
        <v>122.0</v>
      </c>
      <c r="AX41" s="298">
        <v>122.0</v>
      </c>
      <c r="AY41" s="298">
        <v>122.0</v>
      </c>
      <c r="AZ41" s="298">
        <v>122.0</v>
      </c>
      <c r="BA41" s="298">
        <v>122.0</v>
      </c>
      <c r="BB41" s="298">
        <v>122.0</v>
      </c>
      <c r="BC41" s="298">
        <v>122.0</v>
      </c>
      <c r="BD41" s="299">
        <v>122.0</v>
      </c>
      <c r="BE41" s="300">
        <v>122.0</v>
      </c>
      <c r="BF41" s="301">
        <v>0.0</v>
      </c>
      <c r="BG41" s="301">
        <v>0.0</v>
      </c>
      <c r="BH41" s="301">
        <v>0.00119670356502833</v>
      </c>
    </row>
    <row r="42" spans="8:8" s="290" ht="10.2" customFormat="1">
      <c r="A42" s="297" t="s">
        <v>138</v>
      </c>
      <c r="B42" s="298">
        <v>311.0</v>
      </c>
      <c r="C42" s="298">
        <v>341.0</v>
      </c>
      <c r="D42" s="298">
        <v>482.0</v>
      </c>
      <c r="E42" s="298">
        <v>511.0</v>
      </c>
      <c r="F42" s="298">
        <v>723.0</v>
      </c>
      <c r="G42" s="298">
        <v>894.0</v>
      </c>
      <c r="H42" s="298">
        <v>894.0</v>
      </c>
      <c r="I42" s="298">
        <v>894.0</v>
      </c>
      <c r="J42" s="298">
        <v>894.0</v>
      </c>
      <c r="K42" s="298">
        <v>964.0</v>
      </c>
      <c r="L42" s="298">
        <v>994.0</v>
      </c>
      <c r="M42" s="298">
        <v>1212.0</v>
      </c>
      <c r="N42" s="298">
        <v>1275.0</v>
      </c>
      <c r="O42" s="298">
        <v>1362.0</v>
      </c>
      <c r="P42" s="298">
        <v>1372.0</v>
      </c>
      <c r="Q42" s="298">
        <v>1392.0</v>
      </c>
      <c r="R42" s="298">
        <v>1422.0</v>
      </c>
      <c r="S42" s="298">
        <v>1427.0</v>
      </c>
      <c r="T42" s="298">
        <v>1402.0</v>
      </c>
      <c r="U42" s="298">
        <v>1372.0</v>
      </c>
      <c r="V42" s="298">
        <v>1312.0</v>
      </c>
      <c r="W42" s="298">
        <v>1312.0</v>
      </c>
      <c r="X42" s="298">
        <v>1312.0</v>
      </c>
      <c r="Y42" s="298">
        <v>1312.0</v>
      </c>
      <c r="Z42" s="298">
        <v>1287.0</v>
      </c>
      <c r="AA42" s="298">
        <v>1267.0</v>
      </c>
      <c r="AB42" s="298">
        <v>1272.0</v>
      </c>
      <c r="AC42" s="298">
        <v>1272.0</v>
      </c>
      <c r="AD42" s="298">
        <v>1277.0</v>
      </c>
      <c r="AE42" s="298">
        <v>1282.0</v>
      </c>
      <c r="AF42" s="298">
        <v>1308.0</v>
      </c>
      <c r="AG42" s="298">
        <v>1324.0</v>
      </c>
      <c r="AH42" s="298">
        <v>1312.0</v>
      </c>
      <c r="AI42" s="298">
        <v>1312.0</v>
      </c>
      <c r="AJ42" s="298">
        <v>1326.0</v>
      </c>
      <c r="AK42" s="298">
        <v>1330.0</v>
      </c>
      <c r="AL42" s="298">
        <v>1330.0</v>
      </c>
      <c r="AM42" s="298">
        <v>1330.0</v>
      </c>
      <c r="AN42" s="298">
        <v>1347.0</v>
      </c>
      <c r="AO42" s="298">
        <v>1372.0</v>
      </c>
      <c r="AP42" s="298">
        <v>1377.0</v>
      </c>
      <c r="AQ42" s="298">
        <v>1361.57260273973</v>
      </c>
      <c r="AR42" s="298">
        <v>1361.57260273973</v>
      </c>
      <c r="AS42" s="298">
        <v>1361.57260273973</v>
      </c>
      <c r="AT42" s="298">
        <v>1361.57260273973</v>
      </c>
      <c r="AU42" s="298">
        <v>1421.41753424658</v>
      </c>
      <c r="AV42" s="298">
        <v>1541.91068493151</v>
      </c>
      <c r="AW42" s="298">
        <v>1546.32876712329</v>
      </c>
      <c r="AX42" s="298">
        <v>1546.32876712329</v>
      </c>
      <c r="AY42" s="298">
        <v>1546.32876712329</v>
      </c>
      <c r="AZ42" s="298">
        <v>1562.39452054795</v>
      </c>
      <c r="BA42" s="298">
        <v>1562.39452054795</v>
      </c>
      <c r="BB42" s="298">
        <v>1562.39452054795</v>
      </c>
      <c r="BC42" s="298">
        <v>1564.20191780822</v>
      </c>
      <c r="BD42" s="299">
        <v>1586.49315068493</v>
      </c>
      <c r="BE42" s="300">
        <v>1586.49315068493</v>
      </c>
      <c r="BF42" s="301">
        <v>0.0</v>
      </c>
      <c r="BG42" s="301">
        <v>0.0154060337490391</v>
      </c>
      <c r="BH42" s="301">
        <v>0.0155619836829318</v>
      </c>
    </row>
    <row r="43" spans="8:8" s="290" ht="10.2" customFormat="1">
      <c r="A43" s="297" t="s">
        <v>139</v>
      </c>
      <c r="B43" s="298">
        <v>98.0</v>
      </c>
      <c r="C43" s="298">
        <v>153.0</v>
      </c>
      <c r="D43" s="298">
        <v>153.0</v>
      </c>
      <c r="E43" s="298">
        <v>253.0</v>
      </c>
      <c r="F43" s="298">
        <v>253.0</v>
      </c>
      <c r="G43" s="298">
        <v>253.0</v>
      </c>
      <c r="H43" s="298">
        <v>253.0</v>
      </c>
      <c r="I43" s="298">
        <v>253.0</v>
      </c>
      <c r="J43" s="298">
        <v>253.0</v>
      </c>
      <c r="K43" s="298">
        <v>253.0</v>
      </c>
      <c r="L43" s="298">
        <v>253.0</v>
      </c>
      <c r="M43" s="298">
        <v>420.0</v>
      </c>
      <c r="N43" s="298">
        <v>420.0</v>
      </c>
      <c r="O43" s="298">
        <v>426.0</v>
      </c>
      <c r="P43" s="298">
        <v>441.0</v>
      </c>
      <c r="Q43" s="298">
        <v>471.0</v>
      </c>
      <c r="R43" s="298">
        <v>471.0</v>
      </c>
      <c r="S43" s="298">
        <v>451.0</v>
      </c>
      <c r="T43" s="298">
        <v>451.0</v>
      </c>
      <c r="U43" s="298">
        <v>444.0</v>
      </c>
      <c r="V43" s="298">
        <v>439.0</v>
      </c>
      <c r="W43" s="298">
        <v>439.0</v>
      </c>
      <c r="X43" s="298">
        <v>439.0</v>
      </c>
      <c r="Y43" s="298">
        <v>439.0</v>
      </c>
      <c r="Z43" s="298">
        <v>436.0</v>
      </c>
      <c r="AA43" s="298">
        <v>436.0</v>
      </c>
      <c r="AB43" s="298">
        <v>436.0</v>
      </c>
      <c r="AC43" s="298">
        <v>436.0</v>
      </c>
      <c r="AD43" s="298">
        <v>436.0</v>
      </c>
      <c r="AE43" s="298">
        <v>436.0</v>
      </c>
      <c r="AF43" s="298">
        <v>436.0</v>
      </c>
      <c r="AG43" s="298">
        <v>436.0</v>
      </c>
      <c r="AH43" s="298">
        <v>436.0</v>
      </c>
      <c r="AI43" s="298">
        <v>436.0</v>
      </c>
      <c r="AJ43" s="298">
        <v>436.0</v>
      </c>
      <c r="AK43" s="298">
        <v>454.0</v>
      </c>
      <c r="AL43" s="298">
        <v>454.0</v>
      </c>
      <c r="AM43" s="298">
        <v>454.0</v>
      </c>
      <c r="AN43" s="298">
        <v>454.0</v>
      </c>
      <c r="AO43" s="298">
        <v>454.0</v>
      </c>
      <c r="AP43" s="298">
        <v>454.0</v>
      </c>
      <c r="AQ43" s="298">
        <v>454.0</v>
      </c>
      <c r="AR43" s="298">
        <v>454.0</v>
      </c>
      <c r="AS43" s="298">
        <v>454.0</v>
      </c>
      <c r="AT43" s="298">
        <v>454.0</v>
      </c>
      <c r="AU43" s="298">
        <v>454.0</v>
      </c>
      <c r="AV43" s="298">
        <v>454.0</v>
      </c>
      <c r="AW43" s="298">
        <v>454.0</v>
      </c>
      <c r="AX43" s="298">
        <v>454.0</v>
      </c>
      <c r="AY43" s="298">
        <v>454.0</v>
      </c>
      <c r="AZ43" s="298">
        <v>454.0</v>
      </c>
      <c r="BA43" s="298">
        <v>454.0</v>
      </c>
      <c r="BB43" s="298">
        <v>454.0</v>
      </c>
      <c r="BC43" s="298">
        <v>454.0</v>
      </c>
      <c r="BD43" s="299">
        <v>454.0</v>
      </c>
      <c r="BE43" s="300">
        <v>454.0</v>
      </c>
      <c r="BF43" s="301">
        <v>0.0</v>
      </c>
      <c r="BG43" s="301">
        <v>0.0</v>
      </c>
      <c r="BH43" s="301">
        <v>0.00445330670920377</v>
      </c>
    </row>
    <row r="44" spans="8:8" s="290" ht="10.2" customFormat="1">
      <c r="A44" s="297" t="s">
        <v>140</v>
      </c>
      <c r="B44" s="298">
        <v>42.75</v>
      </c>
      <c r="C44" s="298">
        <v>93.0</v>
      </c>
      <c r="D44" s="298">
        <v>97.5</v>
      </c>
      <c r="E44" s="298">
        <v>97.5</v>
      </c>
      <c r="F44" s="298">
        <v>103.45</v>
      </c>
      <c r="G44" s="298">
        <v>99.4</v>
      </c>
      <c r="H44" s="298">
        <v>102.25</v>
      </c>
      <c r="I44" s="298">
        <v>120.0</v>
      </c>
      <c r="J44" s="298">
        <v>140.0</v>
      </c>
      <c r="K44" s="298">
        <v>138.0</v>
      </c>
      <c r="L44" s="298">
        <v>138.0</v>
      </c>
      <c r="M44" s="298">
        <v>137.0</v>
      </c>
      <c r="N44" s="298">
        <v>137.0</v>
      </c>
      <c r="O44" s="298">
        <v>132.0</v>
      </c>
      <c r="P44" s="298">
        <v>132.0</v>
      </c>
      <c r="Q44" s="298">
        <v>132.0</v>
      </c>
      <c r="R44" s="298">
        <v>132.0</v>
      </c>
      <c r="S44" s="298">
        <v>132.0</v>
      </c>
      <c r="T44" s="298">
        <v>132.0</v>
      </c>
      <c r="U44" s="298">
        <v>132.0</v>
      </c>
      <c r="V44" s="298">
        <v>132.0</v>
      </c>
      <c r="W44" s="298">
        <v>132.0</v>
      </c>
      <c r="X44" s="298">
        <v>132.0</v>
      </c>
      <c r="Y44" s="298">
        <v>132.0</v>
      </c>
      <c r="Z44" s="298">
        <v>60.0</v>
      </c>
      <c r="AA44" s="298">
        <v>80.0</v>
      </c>
      <c r="AB44" s="298">
        <v>132.0</v>
      </c>
      <c r="AC44" s="298">
        <v>132.0</v>
      </c>
      <c r="AD44" s="298">
        <v>132.0</v>
      </c>
      <c r="AE44" s="298">
        <v>132.0</v>
      </c>
      <c r="AF44" s="298">
        <v>132.0</v>
      </c>
      <c r="AG44" s="298">
        <v>132.0</v>
      </c>
      <c r="AH44" s="298">
        <v>132.0</v>
      </c>
      <c r="AI44" s="298">
        <v>132.0</v>
      </c>
      <c r="AJ44" s="298">
        <v>132.0</v>
      </c>
      <c r="AK44" s="298">
        <v>132.0</v>
      </c>
      <c r="AL44" s="298">
        <v>132.0</v>
      </c>
      <c r="AM44" s="298">
        <v>132.0</v>
      </c>
      <c r="AN44" s="298">
        <v>136.0</v>
      </c>
      <c r="AO44" s="298">
        <v>140.0</v>
      </c>
      <c r="AP44" s="298">
        <v>140.0</v>
      </c>
      <c r="AQ44" s="298">
        <v>140.0</v>
      </c>
      <c r="AR44" s="298">
        <v>140.0</v>
      </c>
      <c r="AS44" s="298">
        <v>140.0</v>
      </c>
      <c r="AT44" s="298">
        <v>140.0</v>
      </c>
      <c r="AU44" s="298">
        <v>140.0</v>
      </c>
      <c r="AV44" s="298">
        <v>140.0</v>
      </c>
      <c r="AW44" s="298">
        <v>106.0</v>
      </c>
      <c r="AX44" s="298">
        <v>140.0</v>
      </c>
      <c r="AY44" s="298">
        <v>140.0</v>
      </c>
      <c r="AZ44" s="298">
        <v>68.0</v>
      </c>
      <c r="BA44" s="298">
        <v>68.0</v>
      </c>
      <c r="BB44" s="298">
        <v>68.0</v>
      </c>
      <c r="BC44" s="298">
        <v>68.0</v>
      </c>
      <c r="BD44" s="299">
        <v>68.0</v>
      </c>
      <c r="BE44" s="300">
        <v>68.0</v>
      </c>
      <c r="BF44" s="301">
        <v>0.0</v>
      </c>
      <c r="BG44" s="301">
        <v>-0.0696677250406119</v>
      </c>
      <c r="BH44" s="301">
        <v>6.67015101819067E-4</v>
      </c>
    </row>
    <row r="45" spans="8:8" s="290" ht="10.2" customFormat="1">
      <c r="A45" s="297" t="s">
        <v>141</v>
      </c>
      <c r="B45" s="298">
        <v>96.0</v>
      </c>
      <c r="C45" s="298">
        <v>96.0</v>
      </c>
      <c r="D45" s="298">
        <v>120.0</v>
      </c>
      <c r="E45" s="298">
        <v>120.0</v>
      </c>
      <c r="F45" s="298">
        <v>204.0</v>
      </c>
      <c r="G45" s="298">
        <v>204.0</v>
      </c>
      <c r="H45" s="298">
        <v>204.0</v>
      </c>
      <c r="I45" s="298">
        <v>280.0</v>
      </c>
      <c r="J45" s="298">
        <v>281.0</v>
      </c>
      <c r="K45" s="298">
        <v>281.0</v>
      </c>
      <c r="L45" s="298">
        <v>281.0</v>
      </c>
      <c r="M45" s="298">
        <v>280.0</v>
      </c>
      <c r="N45" s="298">
        <v>311.0</v>
      </c>
      <c r="O45" s="298">
        <v>320.0</v>
      </c>
      <c r="P45" s="298">
        <v>350.0</v>
      </c>
      <c r="Q45" s="298">
        <v>366.0</v>
      </c>
      <c r="R45" s="298">
        <v>366.0</v>
      </c>
      <c r="S45" s="298">
        <v>466.0</v>
      </c>
      <c r="T45" s="298">
        <v>466.0</v>
      </c>
      <c r="U45" s="298">
        <v>466.0</v>
      </c>
      <c r="V45" s="298">
        <v>466.0</v>
      </c>
      <c r="W45" s="298">
        <v>579.0</v>
      </c>
      <c r="X45" s="298">
        <v>703.0</v>
      </c>
      <c r="Y45" s="298">
        <v>703.0</v>
      </c>
      <c r="Z45" s="298">
        <v>703.0</v>
      </c>
      <c r="AA45" s="298">
        <v>703.0</v>
      </c>
      <c r="AB45" s="298">
        <v>708.0</v>
      </c>
      <c r="AC45" s="298">
        <v>713.0</v>
      </c>
      <c r="AD45" s="298">
        <v>713.0</v>
      </c>
      <c r="AE45" s="298">
        <v>713.0</v>
      </c>
      <c r="AF45" s="298">
        <v>713.0</v>
      </c>
      <c r="AG45" s="298">
        <v>713.0</v>
      </c>
      <c r="AH45" s="298">
        <v>713.0</v>
      </c>
      <c r="AI45" s="298">
        <v>713.0</v>
      </c>
      <c r="AJ45" s="298">
        <v>713.0</v>
      </c>
      <c r="AK45" s="298">
        <v>713.0</v>
      </c>
      <c r="AL45" s="298">
        <v>713.0</v>
      </c>
      <c r="AM45" s="298">
        <v>713.0</v>
      </c>
      <c r="AN45" s="298">
        <v>713.0</v>
      </c>
      <c r="AO45" s="298">
        <v>613.0</v>
      </c>
      <c r="AP45" s="298">
        <v>613.0</v>
      </c>
      <c r="AQ45" s="298">
        <v>613.0</v>
      </c>
      <c r="AR45" s="298">
        <v>613.0</v>
      </c>
      <c r="AS45" s="298">
        <v>613.0</v>
      </c>
      <c r="AT45" s="298">
        <v>613.0</v>
      </c>
      <c r="AU45" s="298">
        <v>613.0</v>
      </c>
      <c r="AV45" s="298">
        <v>596.0</v>
      </c>
      <c r="AW45" s="298">
        <v>596.0</v>
      </c>
      <c r="AX45" s="298">
        <v>596.0</v>
      </c>
      <c r="AY45" s="298">
        <v>596.0</v>
      </c>
      <c r="AZ45" s="298">
        <v>596.0</v>
      </c>
      <c r="BA45" s="298">
        <v>596.0</v>
      </c>
      <c r="BB45" s="298">
        <v>596.0</v>
      </c>
      <c r="BC45" s="298">
        <v>818.0</v>
      </c>
      <c r="BD45" s="299">
        <v>822.0</v>
      </c>
      <c r="BE45" s="300">
        <v>822.0</v>
      </c>
      <c r="BF45" s="301">
        <v>0.0</v>
      </c>
      <c r="BG45" s="301">
        <v>0.0297721311902039</v>
      </c>
      <c r="BH45" s="301">
        <v>0.00806303549551872</v>
      </c>
    </row>
    <row r="46" spans="8:8" s="290" ht="10.2" customFormat="1">
      <c r="A46" s="297" t="s">
        <v>142</v>
      </c>
      <c r="B46" s="298" t="s">
        <v>114</v>
      </c>
      <c r="C46" s="298" t="s">
        <v>114</v>
      </c>
      <c r="D46" s="298" t="s">
        <v>114</v>
      </c>
      <c r="E46" s="298" t="s">
        <v>114</v>
      </c>
      <c r="F46" s="298" t="s">
        <v>114</v>
      </c>
      <c r="G46" s="298" t="s">
        <v>114</v>
      </c>
      <c r="H46" s="298" t="s">
        <v>114</v>
      </c>
      <c r="I46" s="298" t="s">
        <v>114</v>
      </c>
      <c r="J46" s="298" t="s">
        <v>114</v>
      </c>
      <c r="K46" s="298" t="s">
        <v>114</v>
      </c>
      <c r="L46" s="298" t="s">
        <v>114</v>
      </c>
      <c r="M46" s="298" t="s">
        <v>114</v>
      </c>
      <c r="N46" s="298" t="s">
        <v>114</v>
      </c>
      <c r="O46" s="298" t="s">
        <v>114</v>
      </c>
      <c r="P46" s="298" t="s">
        <v>114</v>
      </c>
      <c r="Q46" s="298">
        <v>1133.0</v>
      </c>
      <c r="R46" s="298">
        <v>1133.0</v>
      </c>
      <c r="S46" s="298">
        <v>1133.0</v>
      </c>
      <c r="T46" s="298">
        <v>1293.0</v>
      </c>
      <c r="U46" s="298">
        <v>1293.0</v>
      </c>
      <c r="V46" s="298">
        <v>1293.0</v>
      </c>
      <c r="W46" s="298">
        <v>1293.0</v>
      </c>
      <c r="X46" s="298">
        <v>1293.0</v>
      </c>
      <c r="Y46" s="298">
        <v>1293.0</v>
      </c>
      <c r="Z46" s="298">
        <v>1293.0</v>
      </c>
      <c r="AA46" s="298">
        <v>1233.0</v>
      </c>
      <c r="AB46" s="298">
        <v>1233.0</v>
      </c>
      <c r="AC46" s="298">
        <v>1233.0</v>
      </c>
      <c r="AD46" s="298">
        <v>1233.0</v>
      </c>
      <c r="AE46" s="298">
        <v>1083.0</v>
      </c>
      <c r="AF46" s="298">
        <v>1083.0</v>
      </c>
      <c r="AG46" s="298">
        <v>1083.0</v>
      </c>
      <c r="AH46" s="298">
        <v>1083.0</v>
      </c>
      <c r="AI46" s="298">
        <v>1083.0</v>
      </c>
      <c r="AJ46" s="298">
        <v>1083.0</v>
      </c>
      <c r="AK46" s="298">
        <v>891.0</v>
      </c>
      <c r="AL46" s="298">
        <v>891.0</v>
      </c>
      <c r="AM46" s="298">
        <v>859.0</v>
      </c>
      <c r="AN46" s="298">
        <v>799.0</v>
      </c>
      <c r="AO46" s="298">
        <v>799.0</v>
      </c>
      <c r="AP46" s="298">
        <v>709.0</v>
      </c>
      <c r="AQ46" s="298">
        <v>733.0</v>
      </c>
      <c r="AR46" s="298">
        <v>734.0</v>
      </c>
      <c r="AS46" s="298">
        <v>726.0</v>
      </c>
      <c r="AT46" s="298">
        <v>742.0</v>
      </c>
      <c r="AU46" s="298">
        <v>686.0</v>
      </c>
      <c r="AV46" s="298">
        <v>700.0</v>
      </c>
      <c r="AW46" s="298">
        <v>314.0</v>
      </c>
      <c r="AX46" s="298">
        <v>0.0</v>
      </c>
      <c r="AY46" s="298">
        <v>258.0</v>
      </c>
      <c r="AZ46" s="298">
        <v>250.0</v>
      </c>
      <c r="BA46" s="298">
        <v>250.0</v>
      </c>
      <c r="BB46" s="298">
        <v>250.0</v>
      </c>
      <c r="BC46" s="298">
        <v>250.0</v>
      </c>
      <c r="BD46" s="299">
        <v>250.0</v>
      </c>
      <c r="BE46" s="300">
        <v>250.0</v>
      </c>
      <c r="BF46" s="301">
        <v>0.0</v>
      </c>
      <c r="BG46" s="301">
        <v>-0.103080202213915</v>
      </c>
      <c r="BH46" s="301">
        <v>0.00245226140374657</v>
      </c>
    </row>
    <row r="47" spans="8:8" s="290" ht="10.2" customFormat="1">
      <c r="A47" s="297" t="s">
        <v>143</v>
      </c>
      <c r="B47" s="298">
        <v>1474.0</v>
      </c>
      <c r="C47" s="298">
        <v>1683.0</v>
      </c>
      <c r="D47" s="298">
        <v>1731.0</v>
      </c>
      <c r="E47" s="298">
        <v>1957.0</v>
      </c>
      <c r="F47" s="298">
        <v>2195.0</v>
      </c>
      <c r="G47" s="298">
        <v>2305.0</v>
      </c>
      <c r="H47" s="298">
        <v>2450.0</v>
      </c>
      <c r="I47" s="298">
        <v>2487.0</v>
      </c>
      <c r="J47" s="298">
        <v>2852.0</v>
      </c>
      <c r="K47" s="298">
        <v>2984.0</v>
      </c>
      <c r="L47" s="298">
        <v>2940.0</v>
      </c>
      <c r="M47" s="298">
        <v>2916.0</v>
      </c>
      <c r="N47" s="298">
        <v>2801.0</v>
      </c>
      <c r="O47" s="298">
        <v>2681.0</v>
      </c>
      <c r="P47" s="298">
        <v>2677.0</v>
      </c>
      <c r="Q47" s="298">
        <v>2614.0</v>
      </c>
      <c r="R47" s="298">
        <v>2518.0</v>
      </c>
      <c r="S47" s="298">
        <v>2281.0</v>
      </c>
      <c r="T47" s="298">
        <v>2022.0</v>
      </c>
      <c r="U47" s="298">
        <v>1919.0</v>
      </c>
      <c r="V47" s="298">
        <v>1864.0</v>
      </c>
      <c r="W47" s="298">
        <v>1805.0</v>
      </c>
      <c r="X47" s="298">
        <v>1823.0</v>
      </c>
      <c r="Y47" s="298">
        <v>1814.0</v>
      </c>
      <c r="Z47" s="298">
        <v>1827.0</v>
      </c>
      <c r="AA47" s="298">
        <v>1850.0</v>
      </c>
      <c r="AB47" s="298">
        <v>1827.0</v>
      </c>
      <c r="AC47" s="298">
        <v>1837.0</v>
      </c>
      <c r="AD47" s="298">
        <v>1844.0</v>
      </c>
      <c r="AE47" s="298">
        <v>1866.0</v>
      </c>
      <c r="AF47" s="298">
        <v>1844.0</v>
      </c>
      <c r="AG47" s="298">
        <v>1873.0</v>
      </c>
      <c r="AH47" s="298">
        <v>1823.0</v>
      </c>
      <c r="AI47" s="298">
        <v>1848.0</v>
      </c>
      <c r="AJ47" s="298">
        <v>1777.0</v>
      </c>
      <c r="AK47" s="298">
        <v>1778.0</v>
      </c>
      <c r="AL47" s="298">
        <v>1769.0</v>
      </c>
      <c r="AM47" s="298">
        <v>1785.0</v>
      </c>
      <c r="AN47" s="298">
        <v>1813.0</v>
      </c>
      <c r="AO47" s="298">
        <v>1847.56164383562</v>
      </c>
      <c r="AP47" s="298">
        <v>1819.44657534247</v>
      </c>
      <c r="AQ47" s="298">
        <v>1835.51232876712</v>
      </c>
      <c r="AR47" s="298">
        <v>1819.44657534247</v>
      </c>
      <c r="AS47" s="298">
        <v>1827.47945205479</v>
      </c>
      <c r="AT47" s="298">
        <v>1757.19178082192</v>
      </c>
      <c r="AU47" s="298">
        <v>1757.19178082192</v>
      </c>
      <c r="AV47" s="298">
        <v>1787.31506849315</v>
      </c>
      <c r="AW47" s="298">
        <v>1526.24657534247</v>
      </c>
      <c r="AX47" s="298">
        <v>1498.13150684932</v>
      </c>
      <c r="AY47" s="298">
        <v>1337.47397260274</v>
      </c>
      <c r="AZ47" s="298">
        <v>1337.47397260274</v>
      </c>
      <c r="BA47" s="298">
        <v>1227.02191780822</v>
      </c>
      <c r="BB47" s="298">
        <v>1227.02191780822</v>
      </c>
      <c r="BC47" s="298">
        <v>1227.02191780822</v>
      </c>
      <c r="BD47" s="299">
        <v>1227.02191780822</v>
      </c>
      <c r="BE47" s="300">
        <v>1251.12054794521</v>
      </c>
      <c r="BF47" s="301">
        <v>0.0196399345335516</v>
      </c>
      <c r="BG47" s="301">
        <v>-0.035275482718704</v>
      </c>
      <c r="BH47" s="301">
        <v>0.0122722985246411</v>
      </c>
    </row>
    <row r="48" spans="8:8" s="290" ht="10.2" customFormat="1">
      <c r="A48" s="297" t="s">
        <v>144</v>
      </c>
      <c r="B48" s="298">
        <v>64.2</v>
      </c>
      <c r="C48" s="298">
        <v>75.6</v>
      </c>
      <c r="D48" s="298">
        <v>75.6</v>
      </c>
      <c r="E48" s="298">
        <v>169.2</v>
      </c>
      <c r="F48" s="298">
        <v>189.15</v>
      </c>
      <c r="G48" s="298">
        <v>245.9</v>
      </c>
      <c r="H48" s="298">
        <v>308.6</v>
      </c>
      <c r="I48" s="298">
        <v>327.0</v>
      </c>
      <c r="J48" s="298">
        <v>330.0</v>
      </c>
      <c r="K48" s="298">
        <v>337.0</v>
      </c>
      <c r="L48" s="298">
        <v>337.0</v>
      </c>
      <c r="M48" s="298">
        <v>314.0</v>
      </c>
      <c r="N48" s="298">
        <v>358.0</v>
      </c>
      <c r="O48" s="298">
        <v>404.0</v>
      </c>
      <c r="P48" s="298">
        <v>554.0</v>
      </c>
      <c r="Q48" s="298">
        <v>684.0</v>
      </c>
      <c r="R48" s="298">
        <v>684.0</v>
      </c>
      <c r="S48" s="298">
        <v>734.0</v>
      </c>
      <c r="T48" s="298">
        <v>734.0</v>
      </c>
      <c r="U48" s="298">
        <v>734.0</v>
      </c>
      <c r="V48" s="298">
        <v>694.0</v>
      </c>
      <c r="W48" s="298">
        <v>749.0</v>
      </c>
      <c r="X48" s="298">
        <v>749.0</v>
      </c>
      <c r="Y48" s="298">
        <v>750.0</v>
      </c>
      <c r="Z48" s="298">
        <v>752.0</v>
      </c>
      <c r="AA48" s="298">
        <v>812.0</v>
      </c>
      <c r="AB48" s="298">
        <v>770.0</v>
      </c>
      <c r="AC48" s="298">
        <v>699.0</v>
      </c>
      <c r="AD48" s="298">
        <v>701.0</v>
      </c>
      <c r="AE48" s="298">
        <v>703.0</v>
      </c>
      <c r="AF48" s="298">
        <v>703.0</v>
      </c>
      <c r="AG48" s="298">
        <v>704.0</v>
      </c>
      <c r="AH48" s="298">
        <v>708.0</v>
      </c>
      <c r="AI48" s="298">
        <v>657.0</v>
      </c>
      <c r="AJ48" s="298">
        <v>647.0</v>
      </c>
      <c r="AK48" s="298">
        <v>547.0</v>
      </c>
      <c r="AL48" s="298">
        <v>557.0</v>
      </c>
      <c r="AM48" s="298">
        <v>546.0</v>
      </c>
      <c r="AN48" s="298">
        <v>546.0</v>
      </c>
      <c r="AO48" s="298">
        <v>480.0</v>
      </c>
      <c r="AP48" s="298">
        <v>480.0</v>
      </c>
      <c r="AQ48" s="298">
        <v>461.0</v>
      </c>
      <c r="AR48" s="298">
        <v>471.0</v>
      </c>
      <c r="AS48" s="298">
        <v>468.0</v>
      </c>
      <c r="AT48" s="298">
        <v>490.0</v>
      </c>
      <c r="AU48" s="298">
        <v>490.0</v>
      </c>
      <c r="AV48" s="298">
        <v>432.0</v>
      </c>
      <c r="AW48" s="298">
        <v>460.0</v>
      </c>
      <c r="AX48" s="298">
        <v>410.0</v>
      </c>
      <c r="AY48" s="298">
        <v>410.0</v>
      </c>
      <c r="AZ48" s="298">
        <v>410.0</v>
      </c>
      <c r="BA48" s="298">
        <v>410.421726027397</v>
      </c>
      <c r="BB48" s="298">
        <v>392.502054794521</v>
      </c>
      <c r="BC48" s="298">
        <v>354.550684931507</v>
      </c>
      <c r="BD48" s="299">
        <v>355.285693150685</v>
      </c>
      <c r="BE48" s="300">
        <v>310.712917808219</v>
      </c>
      <c r="BF48" s="301">
        <v>-0.125456150365057</v>
      </c>
      <c r="BG48" s="301">
        <v>-0.0316370518886774</v>
      </c>
      <c r="BH48" s="301">
        <v>0.0030477971839463</v>
      </c>
    </row>
    <row r="49" spans="8:8" s="295" ht="10.2" customFormat="1">
      <c r="A49" s="306" t="s">
        <v>145</v>
      </c>
      <c r="B49" s="303">
        <v>8675.63125</v>
      </c>
      <c r="C49" s="303">
        <v>10232.2</v>
      </c>
      <c r="D49" s="303">
        <v>11761.5</v>
      </c>
      <c r="E49" s="303">
        <v>13001.0</v>
      </c>
      <c r="F49" s="303">
        <v>14664.85</v>
      </c>
      <c r="G49" s="303">
        <v>15862.55</v>
      </c>
      <c r="H49" s="303">
        <v>17376.1</v>
      </c>
      <c r="I49" s="303">
        <v>18593.0</v>
      </c>
      <c r="J49" s="303">
        <v>20031.0</v>
      </c>
      <c r="K49" s="303">
        <v>21031.0</v>
      </c>
      <c r="L49" s="303">
        <v>22104.0</v>
      </c>
      <c r="M49" s="303">
        <v>22890.0</v>
      </c>
      <c r="N49" s="303">
        <v>22784.0</v>
      </c>
      <c r="O49" s="303">
        <v>22581.0</v>
      </c>
      <c r="P49" s="303">
        <v>22075.0</v>
      </c>
      <c r="Q49" s="303">
        <v>23180.0</v>
      </c>
      <c r="R49" s="303">
        <v>22658.0</v>
      </c>
      <c r="S49" s="303">
        <v>21166.0</v>
      </c>
      <c r="T49" s="303">
        <v>20155.0</v>
      </c>
      <c r="U49" s="303">
        <v>19411.0</v>
      </c>
      <c r="V49" s="303">
        <v>18915.0</v>
      </c>
      <c r="W49" s="303">
        <v>18738.0</v>
      </c>
      <c r="X49" s="303">
        <v>18770.0</v>
      </c>
      <c r="Y49" s="303">
        <v>18584.0</v>
      </c>
      <c r="Z49" s="303">
        <v>18388.0</v>
      </c>
      <c r="AA49" s="303">
        <v>18323.0</v>
      </c>
      <c r="AB49" s="303">
        <v>18479.0</v>
      </c>
      <c r="AC49" s="303">
        <v>18233.0</v>
      </c>
      <c r="AD49" s="303">
        <v>18091.0</v>
      </c>
      <c r="AE49" s="303">
        <v>17980.0</v>
      </c>
      <c r="AF49" s="303">
        <v>17918.0</v>
      </c>
      <c r="AG49" s="303">
        <v>17951.0</v>
      </c>
      <c r="AH49" s="303">
        <v>18083.0</v>
      </c>
      <c r="AI49" s="303">
        <v>18147.0</v>
      </c>
      <c r="AJ49" s="303">
        <v>18199.0</v>
      </c>
      <c r="AK49" s="303">
        <v>17997.0</v>
      </c>
      <c r="AL49" s="303">
        <v>18098.0</v>
      </c>
      <c r="AM49" s="303">
        <v>18148.5</v>
      </c>
      <c r="AN49" s="303">
        <v>18378.5</v>
      </c>
      <c r="AO49" s="303">
        <v>18292.0426575342</v>
      </c>
      <c r="AP49" s="303">
        <v>18292.1167123288</v>
      </c>
      <c r="AQ49" s="303">
        <v>18365.8251232877</v>
      </c>
      <c r="AR49" s="303">
        <v>18157.6472054795</v>
      </c>
      <c r="AS49" s="303">
        <v>17908.538</v>
      </c>
      <c r="AT49" s="303">
        <v>17677.2962465753</v>
      </c>
      <c r="AU49" s="303">
        <v>17373.7028630137</v>
      </c>
      <c r="AV49" s="303">
        <v>17244.0458219178</v>
      </c>
      <c r="AW49" s="303">
        <v>16314.7919315069</v>
      </c>
      <c r="AX49" s="303">
        <v>15591.3575479452</v>
      </c>
      <c r="AY49" s="303">
        <v>15735.4550547945</v>
      </c>
      <c r="AZ49" s="303">
        <v>15702.9502739726</v>
      </c>
      <c r="BA49" s="303">
        <v>15482.0461643836</v>
      </c>
      <c r="BB49" s="303">
        <v>15460.4731506849</v>
      </c>
      <c r="BC49" s="303">
        <v>15682.5976164384</v>
      </c>
      <c r="BD49" s="304">
        <v>15699.7943232877</v>
      </c>
      <c r="BE49" s="304">
        <v>15616.5701780822</v>
      </c>
      <c r="BF49" s="305">
        <v>-0.00530097041348065</v>
      </c>
      <c r="BG49" s="305">
        <v>-0.0117932585496575</v>
      </c>
      <c r="BH49" s="305">
        <v>0.153183649226443</v>
      </c>
    </row>
    <row r="50" spans="8:8" s="290" ht="10.2" customFormat="1">
      <c r="B50" s="298"/>
      <c r="C50" s="298"/>
      <c r="D50" s="298"/>
      <c r="E50" s="298"/>
      <c r="F50" s="298"/>
      <c r="G50" s="298"/>
      <c r="H50" s="298"/>
      <c r="I50" s="298"/>
      <c r="J50" s="298"/>
      <c r="K50" s="298"/>
      <c r="L50" s="298"/>
      <c r="M50" s="298"/>
      <c r="N50" s="298"/>
      <c r="O50" s="298"/>
      <c r="P50" s="298"/>
      <c r="Q50" s="298"/>
      <c r="R50" s="298"/>
      <c r="S50" s="298"/>
      <c r="T50" s="298"/>
      <c r="U50" s="298"/>
      <c r="V50" s="298"/>
      <c r="W50" s="298"/>
      <c r="X50" s="298"/>
      <c r="Y50" s="298"/>
      <c r="Z50" s="298"/>
      <c r="AA50" s="298"/>
      <c r="AB50" s="298"/>
      <c r="AC50" s="298"/>
      <c r="AD50" s="298"/>
      <c r="AE50" s="298"/>
      <c r="AF50" s="298"/>
      <c r="AG50" s="298"/>
      <c r="AH50" s="298"/>
      <c r="AI50" s="298"/>
      <c r="AJ50" s="298"/>
      <c r="AK50" s="298"/>
      <c r="AL50" s="298"/>
      <c r="AM50" s="298"/>
      <c r="AN50" s="298"/>
      <c r="AO50" s="298"/>
      <c r="AP50" s="298"/>
      <c r="AQ50" s="298"/>
      <c r="AR50" s="298"/>
      <c r="AS50" s="298"/>
      <c r="AT50" s="298"/>
      <c r="AU50" s="298"/>
      <c r="AV50" s="298"/>
      <c r="AW50" s="298"/>
      <c r="AX50" s="298"/>
      <c r="AY50" s="298"/>
      <c r="AZ50" s="298"/>
      <c r="BA50" s="298"/>
      <c r="BB50" s="298"/>
      <c r="BC50" s="298"/>
      <c r="BD50" s="299"/>
      <c r="BE50" s="300"/>
      <c r="BF50" s="301"/>
      <c r="BG50" s="301"/>
      <c r="BH50" s="301"/>
    </row>
    <row r="51" spans="8:8" s="290" ht="10.2" customFormat="1">
      <c r="A51" s="297" t="s">
        <v>146</v>
      </c>
      <c r="B51" s="298" t="s">
        <v>114</v>
      </c>
      <c r="C51" s="298" t="s">
        <v>114</v>
      </c>
      <c r="D51" s="298" t="s">
        <v>114</v>
      </c>
      <c r="E51" s="298" t="s">
        <v>114</v>
      </c>
      <c r="F51" s="298" t="s">
        <v>114</v>
      </c>
      <c r="G51" s="298" t="s">
        <v>114</v>
      </c>
      <c r="H51" s="298" t="s">
        <v>114</v>
      </c>
      <c r="I51" s="298" t="s">
        <v>114</v>
      </c>
      <c r="J51" s="298" t="s">
        <v>114</v>
      </c>
      <c r="K51" s="298" t="s">
        <v>114</v>
      </c>
      <c r="L51" s="298" t="s">
        <v>114</v>
      </c>
      <c r="M51" s="298" t="s">
        <v>114</v>
      </c>
      <c r="N51" s="298" t="s">
        <v>114</v>
      </c>
      <c r="O51" s="298" t="s">
        <v>114</v>
      </c>
      <c r="P51" s="298" t="s">
        <v>114</v>
      </c>
      <c r="Q51" s="298">
        <v>600.0</v>
      </c>
      <c r="R51" s="298">
        <v>720.0</v>
      </c>
      <c r="S51" s="298">
        <v>720.0</v>
      </c>
      <c r="T51" s="298">
        <v>720.0</v>
      </c>
      <c r="U51" s="298">
        <v>720.0</v>
      </c>
      <c r="V51" s="298">
        <v>720.0</v>
      </c>
      <c r="W51" s="298">
        <v>720.0</v>
      </c>
      <c r="X51" s="298">
        <v>720.0</v>
      </c>
      <c r="Y51" s="298">
        <v>720.0</v>
      </c>
      <c r="Z51" s="298">
        <v>720.0</v>
      </c>
      <c r="AA51" s="298">
        <v>720.0</v>
      </c>
      <c r="AB51" s="298">
        <v>650.0</v>
      </c>
      <c r="AC51" s="298">
        <v>490.0</v>
      </c>
      <c r="AD51" s="298">
        <v>450.0</v>
      </c>
      <c r="AE51" s="298">
        <v>430.0</v>
      </c>
      <c r="AF51" s="298">
        <v>405.0</v>
      </c>
      <c r="AG51" s="298">
        <v>345.0</v>
      </c>
      <c r="AH51" s="298">
        <v>405.0</v>
      </c>
      <c r="AI51" s="298">
        <v>405.0</v>
      </c>
      <c r="AJ51" s="298">
        <v>405.0</v>
      </c>
      <c r="AK51" s="298">
        <v>405.0</v>
      </c>
      <c r="AL51" s="298">
        <v>325.0</v>
      </c>
      <c r="AM51" s="298">
        <v>325.0</v>
      </c>
      <c r="AN51" s="298">
        <v>325.0</v>
      </c>
      <c r="AO51" s="298">
        <v>325.0</v>
      </c>
      <c r="AP51" s="298">
        <v>325.0</v>
      </c>
      <c r="AQ51" s="298">
        <v>325.0</v>
      </c>
      <c r="AR51" s="298">
        <v>325.0</v>
      </c>
      <c r="AS51" s="298">
        <v>325.0</v>
      </c>
      <c r="AT51" s="298">
        <v>325.0</v>
      </c>
      <c r="AU51" s="298">
        <v>325.0</v>
      </c>
      <c r="AV51" s="298">
        <v>325.0</v>
      </c>
      <c r="AW51" s="298">
        <v>325.0</v>
      </c>
      <c r="AX51" s="298">
        <v>325.0</v>
      </c>
      <c r="AY51" s="298">
        <v>325.0</v>
      </c>
      <c r="AZ51" s="298">
        <v>325.0</v>
      </c>
      <c r="BA51" s="298">
        <v>325.0</v>
      </c>
      <c r="BB51" s="298">
        <v>205.0</v>
      </c>
      <c r="BC51" s="298">
        <v>120.0</v>
      </c>
      <c r="BD51" s="299">
        <v>120.0</v>
      </c>
      <c r="BE51" s="300">
        <v>120.0</v>
      </c>
      <c r="BF51" s="301">
        <v>0.0</v>
      </c>
      <c r="BG51" s="301">
        <v>-0.0948307570256741</v>
      </c>
      <c r="BH51" s="301">
        <v>0.00117708547379835</v>
      </c>
    </row>
    <row r="52" spans="8:8" s="290" ht="10.2" customFormat="1">
      <c r="A52" s="297" t="s">
        <v>147</v>
      </c>
      <c r="B52" s="298" t="s">
        <v>114</v>
      </c>
      <c r="C52" s="298" t="s">
        <v>114</v>
      </c>
      <c r="D52" s="298" t="s">
        <v>114</v>
      </c>
      <c r="E52" s="298" t="s">
        <v>114</v>
      </c>
      <c r="F52" s="298" t="s">
        <v>114</v>
      </c>
      <c r="G52" s="298" t="s">
        <v>114</v>
      </c>
      <c r="H52" s="298" t="s">
        <v>114</v>
      </c>
      <c r="I52" s="298" t="s">
        <v>114</v>
      </c>
      <c r="J52" s="298" t="s">
        <v>114</v>
      </c>
      <c r="K52" s="298" t="s">
        <v>114</v>
      </c>
      <c r="L52" s="298" t="s">
        <v>114</v>
      </c>
      <c r="M52" s="298" t="s">
        <v>114</v>
      </c>
      <c r="N52" s="298" t="s">
        <v>114</v>
      </c>
      <c r="O52" s="298" t="s">
        <v>114</v>
      </c>
      <c r="P52" s="298" t="s">
        <v>114</v>
      </c>
      <c r="Q52" s="298">
        <v>780.0</v>
      </c>
      <c r="R52" s="298">
        <v>780.0</v>
      </c>
      <c r="S52" s="298">
        <v>780.0</v>
      </c>
      <c r="T52" s="298">
        <v>780.0</v>
      </c>
      <c r="U52" s="298">
        <v>780.0</v>
      </c>
      <c r="V52" s="298">
        <v>780.0</v>
      </c>
      <c r="W52" s="298">
        <v>780.0</v>
      </c>
      <c r="X52" s="298">
        <v>780.0</v>
      </c>
      <c r="Y52" s="298">
        <v>780.0</v>
      </c>
      <c r="Z52" s="298">
        <v>780.0</v>
      </c>
      <c r="AA52" s="298">
        <v>780.0</v>
      </c>
      <c r="AB52" s="298">
        <v>780.0</v>
      </c>
      <c r="AC52" s="298">
        <v>780.0</v>
      </c>
      <c r="AD52" s="298">
        <v>780.0</v>
      </c>
      <c r="AE52" s="298">
        <v>780.0</v>
      </c>
      <c r="AF52" s="298">
        <v>340.0</v>
      </c>
      <c r="AG52" s="298">
        <v>340.0</v>
      </c>
      <c r="AH52" s="298">
        <v>380.0</v>
      </c>
      <c r="AI52" s="298">
        <v>500.0</v>
      </c>
      <c r="AJ52" s="298">
        <v>500.0</v>
      </c>
      <c r="AK52" s="298">
        <v>500.0</v>
      </c>
      <c r="AL52" s="298">
        <v>500.0</v>
      </c>
      <c r="AM52" s="298">
        <v>500.0</v>
      </c>
      <c r="AN52" s="298">
        <v>480.0</v>
      </c>
      <c r="AO52" s="298">
        <v>460.0</v>
      </c>
      <c r="AP52" s="298">
        <v>460.0</v>
      </c>
      <c r="AQ52" s="298">
        <v>460.0</v>
      </c>
      <c r="AR52" s="298">
        <v>460.0</v>
      </c>
      <c r="AS52" s="298">
        <v>460.0</v>
      </c>
      <c r="AT52" s="298">
        <v>460.0</v>
      </c>
      <c r="AU52" s="298">
        <v>460.0</v>
      </c>
      <c r="AV52" s="298">
        <v>460.0</v>
      </c>
      <c r="AW52" s="298">
        <v>460.0</v>
      </c>
      <c r="AX52" s="298">
        <v>460.0</v>
      </c>
      <c r="AY52" s="298">
        <v>460.0</v>
      </c>
      <c r="AZ52" s="298">
        <v>460.0</v>
      </c>
      <c r="BA52" s="298">
        <v>460.0</v>
      </c>
      <c r="BB52" s="298">
        <v>490.0</v>
      </c>
      <c r="BC52" s="298">
        <v>520.0</v>
      </c>
      <c r="BD52" s="299">
        <v>520.0</v>
      </c>
      <c r="BE52" s="300">
        <v>520.0</v>
      </c>
      <c r="BF52" s="301">
        <v>0.0</v>
      </c>
      <c r="BG52" s="301">
        <v>0.0123356969458599</v>
      </c>
      <c r="BH52" s="301">
        <v>0.00510070371979286</v>
      </c>
    </row>
    <row r="53" spans="8:8" s="290" ht="10.2" customFormat="1">
      <c r="A53" s="297" t="s">
        <v>148</v>
      </c>
      <c r="B53" s="298" t="s">
        <v>114</v>
      </c>
      <c r="C53" s="298" t="s">
        <v>114</v>
      </c>
      <c r="D53" s="298" t="s">
        <v>114</v>
      </c>
      <c r="E53" s="298" t="s">
        <v>114</v>
      </c>
      <c r="F53" s="298" t="s">
        <v>114</v>
      </c>
      <c r="G53" s="298" t="s">
        <v>114</v>
      </c>
      <c r="H53" s="298" t="s">
        <v>114</v>
      </c>
      <c r="I53" s="298" t="s">
        <v>114</v>
      </c>
      <c r="J53" s="298" t="s">
        <v>114</v>
      </c>
      <c r="K53" s="298" t="s">
        <v>114</v>
      </c>
      <c r="L53" s="298" t="s">
        <v>114</v>
      </c>
      <c r="M53" s="298" t="s">
        <v>114</v>
      </c>
      <c r="N53" s="298" t="s">
        <v>114</v>
      </c>
      <c r="O53" s="298" t="s">
        <v>114</v>
      </c>
      <c r="P53" s="298" t="s">
        <v>114</v>
      </c>
      <c r="Q53" s="298">
        <v>220.0</v>
      </c>
      <c r="R53" s="298">
        <v>220.0</v>
      </c>
      <c r="S53" s="298">
        <v>220.0</v>
      </c>
      <c r="T53" s="298">
        <v>220.0</v>
      </c>
      <c r="U53" s="298">
        <v>220.0</v>
      </c>
      <c r="V53" s="298">
        <v>360.0</v>
      </c>
      <c r="W53" s="298">
        <v>360.0</v>
      </c>
      <c r="X53" s="298">
        <v>360.0</v>
      </c>
      <c r="Y53" s="298">
        <v>360.0</v>
      </c>
      <c r="Z53" s="298">
        <v>360.0</v>
      </c>
      <c r="AA53" s="298">
        <v>360.0</v>
      </c>
      <c r="AB53" s="298">
        <v>330.0</v>
      </c>
      <c r="AC53" s="298">
        <v>330.0</v>
      </c>
      <c r="AD53" s="298">
        <v>330.0</v>
      </c>
      <c r="AE53" s="298">
        <v>330.0</v>
      </c>
      <c r="AF53" s="298">
        <v>330.0</v>
      </c>
      <c r="AG53" s="298">
        <v>330.0</v>
      </c>
      <c r="AH53" s="298">
        <v>330.0</v>
      </c>
      <c r="AI53" s="298">
        <v>330.0</v>
      </c>
      <c r="AJ53" s="298">
        <v>330.0</v>
      </c>
      <c r="AK53" s="298">
        <v>330.0</v>
      </c>
      <c r="AL53" s="298">
        <v>330.0</v>
      </c>
      <c r="AM53" s="298">
        <v>330.0</v>
      </c>
      <c r="AN53" s="298">
        <v>330.0</v>
      </c>
      <c r="AO53" s="298">
        <v>330.0</v>
      </c>
      <c r="AP53" s="298">
        <v>330.0</v>
      </c>
      <c r="AQ53" s="298">
        <v>330.0</v>
      </c>
      <c r="AR53" s="298">
        <v>330.0</v>
      </c>
      <c r="AS53" s="298">
        <v>330.0</v>
      </c>
      <c r="AT53" s="298">
        <v>330.0</v>
      </c>
      <c r="AU53" s="298">
        <v>330.0</v>
      </c>
      <c r="AV53" s="298">
        <v>330.0</v>
      </c>
      <c r="AW53" s="298">
        <v>330.0</v>
      </c>
      <c r="AX53" s="298">
        <v>350.0</v>
      </c>
      <c r="AY53" s="298">
        <v>350.0</v>
      </c>
      <c r="AZ53" s="298">
        <v>350.0</v>
      </c>
      <c r="BA53" s="298">
        <v>350.0</v>
      </c>
      <c r="BB53" s="298">
        <v>360.0</v>
      </c>
      <c r="BC53" s="298">
        <v>390.0</v>
      </c>
      <c r="BD53" s="299">
        <v>400.0</v>
      </c>
      <c r="BE53" s="300">
        <v>400.0</v>
      </c>
      <c r="BF53" s="301">
        <v>0.0</v>
      </c>
      <c r="BG53" s="301">
        <v>0.019423416234494</v>
      </c>
      <c r="BH53" s="301">
        <v>0.00392361824599451</v>
      </c>
    </row>
    <row r="54" spans="8:8" s="290" ht="10.2" customFormat="1">
      <c r="A54" s="297" t="s">
        <v>149</v>
      </c>
      <c r="B54" s="298" t="s">
        <v>114</v>
      </c>
      <c r="C54" s="298" t="s">
        <v>114</v>
      </c>
      <c r="D54" s="298" t="s">
        <v>114</v>
      </c>
      <c r="E54" s="298" t="s">
        <v>114</v>
      </c>
      <c r="F54" s="298" t="s">
        <v>114</v>
      </c>
      <c r="G54" s="298" t="s">
        <v>114</v>
      </c>
      <c r="H54" s="298" t="s">
        <v>114</v>
      </c>
      <c r="I54" s="298" t="s">
        <v>114</v>
      </c>
      <c r="J54" s="298" t="s">
        <v>114</v>
      </c>
      <c r="K54" s="298" t="s">
        <v>114</v>
      </c>
      <c r="L54" s="298" t="s">
        <v>114</v>
      </c>
      <c r="M54" s="298" t="s">
        <v>114</v>
      </c>
      <c r="N54" s="298" t="s">
        <v>114</v>
      </c>
      <c r="O54" s="298" t="s">
        <v>114</v>
      </c>
      <c r="P54" s="298" t="s">
        <v>114</v>
      </c>
      <c r="Q54" s="298">
        <v>6802.0</v>
      </c>
      <c r="R54" s="298">
        <v>6802.0</v>
      </c>
      <c r="S54" s="298">
        <v>6972.0</v>
      </c>
      <c r="T54" s="298">
        <v>7012.0</v>
      </c>
      <c r="U54" s="298">
        <v>7012.0</v>
      </c>
      <c r="V54" s="298">
        <v>7072.0</v>
      </c>
      <c r="W54" s="298">
        <v>7138.0</v>
      </c>
      <c r="X54" s="298">
        <v>7138.0</v>
      </c>
      <c r="Y54" s="298">
        <v>7138.0</v>
      </c>
      <c r="Z54" s="298">
        <v>7138.0</v>
      </c>
      <c r="AA54" s="298">
        <v>7138.0</v>
      </c>
      <c r="AB54" s="298">
        <v>7138.0</v>
      </c>
      <c r="AC54" s="298">
        <v>6606.0</v>
      </c>
      <c r="AD54" s="298">
        <v>6531.0</v>
      </c>
      <c r="AE54" s="298">
        <v>6619.0</v>
      </c>
      <c r="AF54" s="298">
        <v>6612.0</v>
      </c>
      <c r="AG54" s="298">
        <v>6560.0</v>
      </c>
      <c r="AH54" s="298">
        <v>6277.0</v>
      </c>
      <c r="AI54" s="298">
        <v>6028.0</v>
      </c>
      <c r="AJ54" s="298">
        <v>5536.0</v>
      </c>
      <c r="AK54" s="298">
        <v>5521.0</v>
      </c>
      <c r="AL54" s="298">
        <v>5481.0</v>
      </c>
      <c r="AM54" s="298">
        <v>5389.0</v>
      </c>
      <c r="AN54" s="298">
        <v>5258.0</v>
      </c>
      <c r="AO54" s="298">
        <v>5246.0</v>
      </c>
      <c r="AP54" s="298">
        <v>5313.0</v>
      </c>
      <c r="AQ54" s="298">
        <v>5429.0</v>
      </c>
      <c r="AR54" s="298">
        <v>5391.0</v>
      </c>
      <c r="AS54" s="298">
        <v>5333.0</v>
      </c>
      <c r="AT54" s="298">
        <v>5389.0</v>
      </c>
      <c r="AU54" s="298">
        <v>5527.0</v>
      </c>
      <c r="AV54" s="298">
        <v>5673.0</v>
      </c>
      <c r="AW54" s="298">
        <v>5767.0</v>
      </c>
      <c r="AX54" s="298">
        <v>6229.0</v>
      </c>
      <c r="AY54" s="298">
        <v>6366.0</v>
      </c>
      <c r="AZ54" s="298">
        <v>6472.0</v>
      </c>
      <c r="BA54" s="298">
        <v>6543.0</v>
      </c>
      <c r="BB54" s="298">
        <v>6545.0</v>
      </c>
      <c r="BC54" s="298">
        <v>6551.0</v>
      </c>
      <c r="BD54" s="299">
        <v>6676.0</v>
      </c>
      <c r="BE54" s="300">
        <v>6736.0</v>
      </c>
      <c r="BF54" s="301">
        <v>0.00898741761533839</v>
      </c>
      <c r="BG54" s="301">
        <v>0.0216468832688714</v>
      </c>
      <c r="BH54" s="301">
        <v>0.0660737312625476</v>
      </c>
    </row>
    <row r="55" spans="8:8" s="290" ht="10.2" customFormat="1">
      <c r="A55" s="297" t="s">
        <v>150</v>
      </c>
      <c r="B55" s="298" t="s">
        <v>114</v>
      </c>
      <c r="C55" s="298" t="s">
        <v>114</v>
      </c>
      <c r="D55" s="298" t="s">
        <v>114</v>
      </c>
      <c r="E55" s="298" t="s">
        <v>114</v>
      </c>
      <c r="F55" s="298" t="s">
        <v>114</v>
      </c>
      <c r="G55" s="298" t="s">
        <v>114</v>
      </c>
      <c r="H55" s="298" t="s">
        <v>114</v>
      </c>
      <c r="I55" s="298" t="s">
        <v>114</v>
      </c>
      <c r="J55" s="298" t="s">
        <v>114</v>
      </c>
      <c r="K55" s="298" t="s">
        <v>114</v>
      </c>
      <c r="L55" s="298" t="s">
        <v>114</v>
      </c>
      <c r="M55" s="298" t="s">
        <v>114</v>
      </c>
      <c r="N55" s="298" t="s">
        <v>114</v>
      </c>
      <c r="O55" s="298" t="s">
        <v>114</v>
      </c>
      <c r="P55" s="298" t="s">
        <v>114</v>
      </c>
      <c r="Q55" s="298">
        <v>130.0</v>
      </c>
      <c r="R55" s="298">
        <v>130.0</v>
      </c>
      <c r="S55" s="298">
        <v>170.698630136986</v>
      </c>
      <c r="T55" s="298">
        <v>170.698630136986</v>
      </c>
      <c r="U55" s="298">
        <v>170.698630136986</v>
      </c>
      <c r="V55" s="298">
        <v>170.698630136986</v>
      </c>
      <c r="W55" s="298">
        <v>170.698630136986</v>
      </c>
      <c r="X55" s="298">
        <v>170.698630136986</v>
      </c>
      <c r="Y55" s="298">
        <v>170.698630136986</v>
      </c>
      <c r="Z55" s="298">
        <v>170.698630136986</v>
      </c>
      <c r="AA55" s="298">
        <v>170.698630136986</v>
      </c>
      <c r="AB55" s="298">
        <v>251.027397260274</v>
      </c>
      <c r="AC55" s="298">
        <v>251.027397260274</v>
      </c>
      <c r="AD55" s="298">
        <v>251.027397260274</v>
      </c>
      <c r="AE55" s="298">
        <v>251.027397260274</v>
      </c>
      <c r="AF55" s="298">
        <v>251.027397260274</v>
      </c>
      <c r="AG55" s="298">
        <v>251.027397260274</v>
      </c>
      <c r="AH55" s="298">
        <v>251.027397260274</v>
      </c>
      <c r="AI55" s="298">
        <v>251.027397260274</v>
      </c>
      <c r="AJ55" s="298">
        <v>251.027397260274</v>
      </c>
      <c r="AK55" s="298">
        <v>251.027397260274</v>
      </c>
      <c r="AL55" s="298">
        <v>251.027397260274</v>
      </c>
      <c r="AM55" s="298">
        <v>251.027397260274</v>
      </c>
      <c r="AN55" s="298">
        <v>251.027397260274</v>
      </c>
      <c r="AO55" s="298">
        <v>251.027397260274</v>
      </c>
      <c r="AP55" s="298">
        <v>251.027397260274</v>
      </c>
      <c r="AQ55" s="298">
        <v>251.027397260274</v>
      </c>
      <c r="AR55" s="298">
        <v>251.027397260274</v>
      </c>
      <c r="AS55" s="298">
        <v>251.027397260274</v>
      </c>
      <c r="AT55" s="298">
        <v>251.027397260274</v>
      </c>
      <c r="AU55" s="298">
        <v>251.027397260274</v>
      </c>
      <c r="AV55" s="298">
        <v>251.027397260274</v>
      </c>
      <c r="AW55" s="298">
        <v>251.027397260274</v>
      </c>
      <c r="AX55" s="298">
        <v>251.027397260274</v>
      </c>
      <c r="AY55" s="298">
        <v>251.027397260274</v>
      </c>
      <c r="AZ55" s="298">
        <v>271.109589041096</v>
      </c>
      <c r="BA55" s="298">
        <v>271.109589041096</v>
      </c>
      <c r="BB55" s="298">
        <v>271.109589041096</v>
      </c>
      <c r="BC55" s="298">
        <v>271.109589041096</v>
      </c>
      <c r="BD55" s="299">
        <v>271.109589041096</v>
      </c>
      <c r="BE55" s="300">
        <v>271.109589041096</v>
      </c>
      <c r="BF55" s="301">
        <v>0.0</v>
      </c>
      <c r="BG55" s="301">
        <v>0.0077257952426748</v>
      </c>
      <c r="BH55" s="301">
        <v>0.00265932632556429</v>
      </c>
    </row>
    <row r="56" spans="8:8" s="290" ht="10.2" customFormat="1">
      <c r="A56" s="297" t="s">
        <v>151</v>
      </c>
      <c r="B56" s="298">
        <v>4518.49315068493</v>
      </c>
      <c r="C56" s="298">
        <v>4779.56164383562</v>
      </c>
      <c r="D56" s="298">
        <v>5060.71232876712</v>
      </c>
      <c r="E56" s="298">
        <v>5341.86301369863</v>
      </c>
      <c r="F56" s="298">
        <v>5623.01369863014</v>
      </c>
      <c r="G56" s="298">
        <v>6104.98630136986</v>
      </c>
      <c r="H56" s="298">
        <v>6526.71232876712</v>
      </c>
      <c r="I56" s="298">
        <v>6827.94520547945</v>
      </c>
      <c r="J56" s="298">
        <v>7229.58904109589</v>
      </c>
      <c r="K56" s="298">
        <v>8032.87671232877</v>
      </c>
      <c r="L56" s="298">
        <v>8434.52054794521</v>
      </c>
      <c r="M56" s="298">
        <v>9036.98630136986</v>
      </c>
      <c r="N56" s="298">
        <v>9840.27397260274</v>
      </c>
      <c r="O56" s="298">
        <v>9762.0</v>
      </c>
      <c r="P56" s="298">
        <v>9942.0</v>
      </c>
      <c r="Q56" s="298" t="s">
        <v>114</v>
      </c>
      <c r="R56" s="298" t="s">
        <v>114</v>
      </c>
      <c r="S56" s="298" t="s">
        <v>114</v>
      </c>
      <c r="T56" s="298" t="s">
        <v>114</v>
      </c>
      <c r="U56" s="298" t="s">
        <v>114</v>
      </c>
      <c r="V56" s="298" t="s">
        <v>114</v>
      </c>
      <c r="W56" s="298" t="s">
        <v>114</v>
      </c>
      <c r="X56" s="298" t="s">
        <v>114</v>
      </c>
      <c r="Y56" s="298" t="s">
        <v>114</v>
      </c>
      <c r="Z56" s="298" t="s">
        <v>114</v>
      </c>
      <c r="AA56" s="298" t="s">
        <v>114</v>
      </c>
      <c r="AB56" s="298" t="s">
        <v>114</v>
      </c>
      <c r="AC56" s="298" t="s">
        <v>114</v>
      </c>
      <c r="AD56" s="298" t="s">
        <v>114</v>
      </c>
      <c r="AE56" s="298" t="s">
        <v>114</v>
      </c>
      <c r="AF56" s="298" t="s">
        <v>114</v>
      </c>
      <c r="AG56" s="298" t="s">
        <v>114</v>
      </c>
      <c r="AH56" s="298" t="s">
        <v>114</v>
      </c>
      <c r="AI56" s="298" t="s">
        <v>114</v>
      </c>
      <c r="AJ56" s="298" t="s">
        <v>114</v>
      </c>
      <c r="AK56" s="298" t="s">
        <v>114</v>
      </c>
      <c r="AL56" s="298" t="s">
        <v>114</v>
      </c>
      <c r="AM56" s="298" t="s">
        <v>114</v>
      </c>
      <c r="AN56" s="298" t="s">
        <v>114</v>
      </c>
      <c r="AO56" s="298" t="s">
        <v>114</v>
      </c>
      <c r="AP56" s="298" t="s">
        <v>114</v>
      </c>
      <c r="AQ56" s="298" t="s">
        <v>114</v>
      </c>
      <c r="AR56" s="298" t="s">
        <v>114</v>
      </c>
      <c r="AS56" s="298" t="s">
        <v>114</v>
      </c>
      <c r="AT56" s="298" t="s">
        <v>114</v>
      </c>
      <c r="AU56" s="298" t="s">
        <v>114</v>
      </c>
      <c r="AV56" s="298" t="s">
        <v>114</v>
      </c>
      <c r="AW56" s="298" t="s">
        <v>114</v>
      </c>
      <c r="AX56" s="298" t="s">
        <v>114</v>
      </c>
      <c r="AY56" s="298" t="s">
        <v>114</v>
      </c>
      <c r="AZ56" s="298" t="s">
        <v>114</v>
      </c>
      <c r="BA56" s="298" t="s">
        <v>114</v>
      </c>
      <c r="BB56" s="298" t="s">
        <v>114</v>
      </c>
      <c r="BC56" s="298" t="s">
        <v>114</v>
      </c>
      <c r="BD56" s="299" t="s">
        <v>114</v>
      </c>
      <c r="BE56" s="300" t="s">
        <v>114</v>
      </c>
      <c r="BF56" s="301" t="s">
        <v>114</v>
      </c>
      <c r="BG56" s="301" t="s">
        <v>114</v>
      </c>
      <c r="BH56" s="301" t="s">
        <v>114</v>
      </c>
    </row>
    <row r="57" spans="8:8" s="290" ht="10.2" customFormat="1">
      <c r="A57" s="297" t="s">
        <v>152</v>
      </c>
      <c r="B57" s="298" t="s">
        <v>114</v>
      </c>
      <c r="C57" s="298" t="s">
        <v>114</v>
      </c>
      <c r="D57" s="298" t="s">
        <v>114</v>
      </c>
      <c r="E57" s="298" t="s">
        <v>114</v>
      </c>
      <c r="F57" s="298" t="s">
        <v>114</v>
      </c>
      <c r="G57" s="298" t="s">
        <v>114</v>
      </c>
      <c r="H57" s="298" t="s">
        <v>114</v>
      </c>
      <c r="I57" s="298" t="s">
        <v>114</v>
      </c>
      <c r="J57" s="298" t="s">
        <v>114</v>
      </c>
      <c r="K57" s="298" t="s">
        <v>114</v>
      </c>
      <c r="L57" s="298" t="s">
        <v>114</v>
      </c>
      <c r="M57" s="298" t="s">
        <v>114</v>
      </c>
      <c r="N57" s="298" t="s">
        <v>114</v>
      </c>
      <c r="O57" s="298" t="s">
        <v>114</v>
      </c>
      <c r="P57" s="298" t="s">
        <v>114</v>
      </c>
      <c r="Q57" s="298">
        <v>175.0</v>
      </c>
      <c r="R57" s="298">
        <v>175.0</v>
      </c>
      <c r="S57" s="298">
        <v>175.0</v>
      </c>
      <c r="T57" s="298">
        <v>175.0</v>
      </c>
      <c r="U57" s="298">
        <v>175.0</v>
      </c>
      <c r="V57" s="298">
        <v>175.0</v>
      </c>
      <c r="W57" s="298">
        <v>175.0</v>
      </c>
      <c r="X57" s="298">
        <v>175.0</v>
      </c>
      <c r="Y57" s="298">
        <v>175.0</v>
      </c>
      <c r="Z57" s="298">
        <v>175.0</v>
      </c>
      <c r="AA57" s="298">
        <v>175.0</v>
      </c>
      <c r="AB57" s="298">
        <v>175.0</v>
      </c>
      <c r="AC57" s="298">
        <v>175.0</v>
      </c>
      <c r="AD57" s="298">
        <v>175.0</v>
      </c>
      <c r="AE57" s="298">
        <v>175.0</v>
      </c>
      <c r="AF57" s="298">
        <v>175.0</v>
      </c>
      <c r="AG57" s="298">
        <v>175.0</v>
      </c>
      <c r="AH57" s="298">
        <v>232.0</v>
      </c>
      <c r="AI57" s="298">
        <v>232.0</v>
      </c>
      <c r="AJ57" s="298">
        <v>232.0</v>
      </c>
      <c r="AK57" s="298">
        <v>232.0</v>
      </c>
      <c r="AL57" s="298">
        <v>232.0</v>
      </c>
      <c r="AM57" s="298">
        <v>232.0</v>
      </c>
      <c r="AN57" s="298">
        <v>232.0</v>
      </c>
      <c r="AO57" s="298">
        <v>232.0</v>
      </c>
      <c r="AP57" s="298">
        <v>232.0</v>
      </c>
      <c r="AQ57" s="298">
        <v>232.0</v>
      </c>
      <c r="AR57" s="298">
        <v>232.0</v>
      </c>
      <c r="AS57" s="298">
        <v>232.0</v>
      </c>
      <c r="AT57" s="298">
        <v>232.0</v>
      </c>
      <c r="AU57" s="298">
        <v>232.0</v>
      </c>
      <c r="AV57" s="298">
        <v>232.0</v>
      </c>
      <c r="AW57" s="298">
        <v>232.0</v>
      </c>
      <c r="AX57" s="298">
        <v>232.0</v>
      </c>
      <c r="AY57" s="298">
        <v>232.0</v>
      </c>
      <c r="AZ57" s="298">
        <v>232.0</v>
      </c>
      <c r="BA57" s="298">
        <v>232.0</v>
      </c>
      <c r="BB57" s="298">
        <v>232.0</v>
      </c>
      <c r="BC57" s="298">
        <v>232.0</v>
      </c>
      <c r="BD57" s="299">
        <v>232.0</v>
      </c>
      <c r="BE57" s="300">
        <v>232.0</v>
      </c>
      <c r="BF57" s="301">
        <v>0.0</v>
      </c>
      <c r="BG57" s="301">
        <v>0.0</v>
      </c>
      <c r="BH57" s="301">
        <v>0.00227569858267682</v>
      </c>
    </row>
    <row r="58" spans="8:8" s="290" ht="10.2" customFormat="1">
      <c r="A58" s="297" t="s">
        <v>153</v>
      </c>
      <c r="B58" s="298">
        <v>0.0</v>
      </c>
      <c r="C58" s="298">
        <v>0.0</v>
      </c>
      <c r="D58" s="298">
        <v>0.0</v>
      </c>
      <c r="E58" s="298">
        <v>0.0</v>
      </c>
      <c r="F58" s="298">
        <v>0.0</v>
      </c>
      <c r="G58" s="298">
        <v>0.0</v>
      </c>
      <c r="H58" s="298">
        <v>0.0</v>
      </c>
      <c r="I58" s="298">
        <v>0.0</v>
      </c>
      <c r="J58" s="298">
        <v>0.0</v>
      </c>
      <c r="K58" s="298">
        <v>0.0</v>
      </c>
      <c r="L58" s="298">
        <v>0.0</v>
      </c>
      <c r="M58" s="298">
        <v>0.0</v>
      </c>
      <c r="N58" s="298">
        <v>0.0</v>
      </c>
      <c r="O58" s="298">
        <v>0.0</v>
      </c>
      <c r="P58" s="298">
        <v>0.0</v>
      </c>
      <c r="Q58" s="298">
        <v>0.0</v>
      </c>
      <c r="R58" s="298">
        <v>0.0</v>
      </c>
      <c r="S58" s="298">
        <v>0.0</v>
      </c>
      <c r="T58" s="298">
        <v>0.0</v>
      </c>
      <c r="U58" s="298">
        <v>0.0</v>
      </c>
      <c r="V58" s="298">
        <v>0.0</v>
      </c>
      <c r="W58" s="298">
        <v>0.0</v>
      </c>
      <c r="X58" s="298">
        <v>0.0</v>
      </c>
      <c r="Y58" s="298">
        <v>0.0</v>
      </c>
      <c r="Z58" s="298">
        <v>0.0</v>
      </c>
      <c r="AA58" s="298">
        <v>0.0</v>
      </c>
      <c r="AB58" s="298">
        <v>0.0</v>
      </c>
      <c r="AC58" s="298">
        <v>0.0</v>
      </c>
      <c r="AD58" s="298">
        <v>0.0</v>
      </c>
      <c r="AE58" s="298">
        <v>0.0</v>
      </c>
      <c r="AF58" s="298">
        <v>0.240986301369863</v>
      </c>
      <c r="AG58" s="298">
        <v>10.2409863013699</v>
      </c>
      <c r="AH58" s="298">
        <v>10.2409863013699</v>
      </c>
      <c r="AI58" s="298">
        <v>10.2409863013699</v>
      </c>
      <c r="AJ58" s="298">
        <v>10.2409863013699</v>
      </c>
      <c r="AK58" s="298">
        <v>10.2409863013699</v>
      </c>
      <c r="AL58" s="298">
        <v>10.2409863013699</v>
      </c>
      <c r="AM58" s="298">
        <v>10.2409863013699</v>
      </c>
      <c r="AN58" s="298">
        <v>10.2409863013699</v>
      </c>
      <c r="AO58" s="298">
        <v>10.2409863013699</v>
      </c>
      <c r="AP58" s="298">
        <v>16.2409863013699</v>
      </c>
      <c r="AQ58" s="298">
        <v>16.2409863013699</v>
      </c>
      <c r="AR58" s="298">
        <v>16.2409863013699</v>
      </c>
      <c r="AS58" s="298">
        <v>16.2409863013699</v>
      </c>
      <c r="AT58" s="298">
        <v>16.2409863013699</v>
      </c>
      <c r="AU58" s="298">
        <v>14.2409863013699</v>
      </c>
      <c r="AV58" s="298">
        <v>13.2409863013699</v>
      </c>
      <c r="AW58" s="298">
        <v>16.2409863013699</v>
      </c>
      <c r="AX58" s="298">
        <v>17.9479726027397</v>
      </c>
      <c r="AY58" s="298">
        <v>34.9479726027397</v>
      </c>
      <c r="AZ58" s="298">
        <v>43.9479726027397</v>
      </c>
      <c r="BA58" s="298">
        <v>45.3535950926996</v>
      </c>
      <c r="BB58" s="298">
        <v>48.3535950926996</v>
      </c>
      <c r="BC58" s="298">
        <v>48.3535950926996</v>
      </c>
      <c r="BD58" s="299">
        <v>51.3736772844804</v>
      </c>
      <c r="BE58" s="300">
        <v>61.3</v>
      </c>
      <c r="BF58" s="301">
        <v>0.193218068867309</v>
      </c>
      <c r="BG58" s="301">
        <v>0.122051589563429</v>
      </c>
      <c r="BH58" s="301">
        <v>6.01294496198659E-4</v>
      </c>
    </row>
    <row r="59" spans="8:8" s="290" ht="10.2" customFormat="1">
      <c r="A59" s="302" t="s">
        <v>154</v>
      </c>
      <c r="B59" s="303">
        <v>4518.49315068493</v>
      </c>
      <c r="C59" s="303">
        <v>4779.56164383562</v>
      </c>
      <c r="D59" s="303">
        <v>5060.71232876712</v>
      </c>
      <c r="E59" s="303">
        <v>5341.86301369863</v>
      </c>
      <c r="F59" s="303">
        <v>5623.01369863014</v>
      </c>
      <c r="G59" s="303">
        <v>6104.98630136986</v>
      </c>
      <c r="H59" s="303">
        <v>6526.71232876712</v>
      </c>
      <c r="I59" s="303">
        <v>6827.94520547945</v>
      </c>
      <c r="J59" s="303">
        <v>7229.58904109589</v>
      </c>
      <c r="K59" s="303">
        <v>8032.87671232877</v>
      </c>
      <c r="L59" s="303">
        <v>8434.52054794521</v>
      </c>
      <c r="M59" s="303">
        <v>9036.98630136986</v>
      </c>
      <c r="N59" s="303">
        <v>9840.27397260274</v>
      </c>
      <c r="O59" s="303">
        <v>9762.0</v>
      </c>
      <c r="P59" s="303">
        <v>9942.0</v>
      </c>
      <c r="Q59" s="303">
        <v>8707.0</v>
      </c>
      <c r="R59" s="303">
        <v>8827.0</v>
      </c>
      <c r="S59" s="303">
        <v>9037.69863013699</v>
      </c>
      <c r="T59" s="303">
        <v>9077.69863013699</v>
      </c>
      <c r="U59" s="303">
        <v>9077.69863013699</v>
      </c>
      <c r="V59" s="303">
        <v>9277.69863013699</v>
      </c>
      <c r="W59" s="303">
        <v>9343.69863013699</v>
      </c>
      <c r="X59" s="303">
        <v>9343.69863013699</v>
      </c>
      <c r="Y59" s="303">
        <v>9343.69863013699</v>
      </c>
      <c r="Z59" s="303">
        <v>9343.69863013699</v>
      </c>
      <c r="AA59" s="303">
        <v>9343.69863013699</v>
      </c>
      <c r="AB59" s="303">
        <v>9324.02739726027</v>
      </c>
      <c r="AC59" s="303">
        <v>8632.02739726027</v>
      </c>
      <c r="AD59" s="303">
        <v>8517.02739726027</v>
      </c>
      <c r="AE59" s="303">
        <v>8585.02739726027</v>
      </c>
      <c r="AF59" s="303">
        <v>8113.26838356164</v>
      </c>
      <c r="AG59" s="303">
        <v>8011.26838356164</v>
      </c>
      <c r="AH59" s="303">
        <v>7885.26838356164</v>
      </c>
      <c r="AI59" s="303">
        <v>7756.26838356164</v>
      </c>
      <c r="AJ59" s="303">
        <v>7264.26838356164</v>
      </c>
      <c r="AK59" s="303">
        <v>7249.26838356164</v>
      </c>
      <c r="AL59" s="303">
        <v>7129.26838356164</v>
      </c>
      <c r="AM59" s="303">
        <v>7037.26838356164</v>
      </c>
      <c r="AN59" s="303">
        <v>6886.26838356164</v>
      </c>
      <c r="AO59" s="303">
        <v>6854.26838356164</v>
      </c>
      <c r="AP59" s="303">
        <v>6927.26838356164</v>
      </c>
      <c r="AQ59" s="303">
        <v>7043.26838356164</v>
      </c>
      <c r="AR59" s="303">
        <v>7005.26838356164</v>
      </c>
      <c r="AS59" s="303">
        <v>6947.26838356164</v>
      </c>
      <c r="AT59" s="303">
        <v>7003.26838356164</v>
      </c>
      <c r="AU59" s="303">
        <v>7139.26838356164</v>
      </c>
      <c r="AV59" s="303">
        <v>7284.26838356164</v>
      </c>
      <c r="AW59" s="303">
        <v>7381.26838356164</v>
      </c>
      <c r="AX59" s="303">
        <v>7864.97536986301</v>
      </c>
      <c r="AY59" s="303">
        <v>8018.97536986301</v>
      </c>
      <c r="AZ59" s="303">
        <v>8154.05756164384</v>
      </c>
      <c r="BA59" s="303">
        <v>8226.4631841338</v>
      </c>
      <c r="BB59" s="303">
        <v>8151.4631841338</v>
      </c>
      <c r="BC59" s="303">
        <v>8132.4631841338</v>
      </c>
      <c r="BD59" s="304">
        <v>8270.48326632558</v>
      </c>
      <c r="BE59" s="304">
        <v>8340.4095890411</v>
      </c>
      <c r="BF59" s="305">
        <v>0.00845492584456742</v>
      </c>
      <c r="BG59" s="305">
        <v>0.0167706741261384</v>
      </c>
      <c r="BH59" s="305">
        <v>0.0818114581065731</v>
      </c>
    </row>
    <row r="60" spans="8:8" s="290" ht="10.2" customFormat="1">
      <c r="A60" s="297"/>
      <c r="B60" s="298"/>
      <c r="C60" s="298"/>
      <c r="D60" s="298"/>
      <c r="E60" s="298"/>
      <c r="F60" s="298"/>
      <c r="G60" s="298"/>
      <c r="H60" s="298"/>
      <c r="I60" s="298"/>
      <c r="J60" s="298"/>
      <c r="K60" s="298"/>
      <c r="L60" s="298"/>
      <c r="M60" s="298"/>
      <c r="N60" s="298"/>
      <c r="O60" s="298"/>
      <c r="P60" s="298"/>
      <c r="Q60" s="298"/>
      <c r="R60" s="298"/>
      <c r="S60" s="298"/>
      <c r="T60" s="298"/>
      <c r="U60" s="298"/>
      <c r="V60" s="298"/>
      <c r="W60" s="298"/>
      <c r="X60" s="298"/>
      <c r="Y60" s="298"/>
      <c r="Z60" s="298"/>
      <c r="AA60" s="298"/>
      <c r="AB60" s="298"/>
      <c r="AC60" s="298"/>
      <c r="AD60" s="298"/>
      <c r="AE60" s="298"/>
      <c r="AF60" s="298"/>
      <c r="AG60" s="298"/>
      <c r="AH60" s="298"/>
      <c r="AI60" s="298"/>
      <c r="AJ60" s="298"/>
      <c r="AK60" s="298"/>
      <c r="AL60" s="298"/>
      <c r="AM60" s="298"/>
      <c r="AN60" s="298"/>
      <c r="AO60" s="298"/>
      <c r="AP60" s="298"/>
      <c r="AQ60" s="298"/>
      <c r="AR60" s="298"/>
      <c r="AS60" s="298"/>
      <c r="AT60" s="298"/>
      <c r="AU60" s="298"/>
      <c r="AV60" s="298"/>
      <c r="AW60" s="298"/>
      <c r="AX60" s="298"/>
      <c r="AY60" s="298"/>
      <c r="AZ60" s="298"/>
      <c r="BA60" s="298"/>
      <c r="BB60" s="298"/>
      <c r="BC60" s="298"/>
      <c r="BD60" s="299"/>
      <c r="BE60" s="300"/>
      <c r="BF60" s="301"/>
      <c r="BG60" s="301"/>
      <c r="BH60" s="301"/>
    </row>
    <row r="61" spans="8:8" s="290" ht="10.2" customFormat="1">
      <c r="A61" s="297" t="s">
        <v>234</v>
      </c>
      <c r="B61" s="298">
        <v>205.0</v>
      </c>
      <c r="C61" s="298">
        <v>205.0</v>
      </c>
      <c r="D61" s="298">
        <v>205.0</v>
      </c>
      <c r="E61" s="298">
        <v>205.0</v>
      </c>
      <c r="F61" s="298">
        <v>205.0</v>
      </c>
      <c r="G61" s="298">
        <v>205.0</v>
      </c>
      <c r="H61" s="298">
        <v>205.0</v>
      </c>
      <c r="I61" s="298">
        <v>250.0</v>
      </c>
      <c r="J61" s="298">
        <v>250.0</v>
      </c>
      <c r="K61" s="298">
        <v>250.0</v>
      </c>
      <c r="L61" s="298">
        <v>250.0</v>
      </c>
      <c r="M61" s="298">
        <v>250.0</v>
      </c>
      <c r="N61" s="298">
        <v>250.0</v>
      </c>
      <c r="O61" s="298">
        <v>260.0</v>
      </c>
      <c r="P61" s="298">
        <v>260.0</v>
      </c>
      <c r="Q61" s="298">
        <v>260.0</v>
      </c>
      <c r="R61" s="298">
        <v>260.0</v>
      </c>
      <c r="S61" s="298">
        <v>260.0</v>
      </c>
      <c r="T61" s="298">
        <v>260.0</v>
      </c>
      <c r="U61" s="298">
        <v>260.0</v>
      </c>
      <c r="V61" s="298">
        <v>260.0</v>
      </c>
      <c r="W61" s="298">
        <v>260.0</v>
      </c>
      <c r="X61" s="298">
        <v>260.0</v>
      </c>
      <c r="Y61" s="298">
        <v>260.0</v>
      </c>
      <c r="Z61" s="298">
        <v>260.0</v>
      </c>
      <c r="AA61" s="298">
        <v>260.0</v>
      </c>
      <c r="AB61" s="298">
        <v>260.0</v>
      </c>
      <c r="AC61" s="298">
        <v>260.0</v>
      </c>
      <c r="AD61" s="298">
        <v>260.0</v>
      </c>
      <c r="AE61" s="298">
        <v>260.0</v>
      </c>
      <c r="AF61" s="298">
        <v>260.0</v>
      </c>
      <c r="AG61" s="298">
        <v>260.0</v>
      </c>
      <c r="AH61" s="298">
        <v>260.0</v>
      </c>
      <c r="AI61" s="298">
        <v>260.0</v>
      </c>
      <c r="AJ61" s="298">
        <v>260.0</v>
      </c>
      <c r="AK61" s="298">
        <v>260.0</v>
      </c>
      <c r="AL61" s="298">
        <v>260.0</v>
      </c>
      <c r="AM61" s="298">
        <v>260.0</v>
      </c>
      <c r="AN61" s="298">
        <v>260.0</v>
      </c>
      <c r="AO61" s="298">
        <v>260.0</v>
      </c>
      <c r="AP61" s="298">
        <v>260.0</v>
      </c>
      <c r="AQ61" s="298">
        <v>260.0</v>
      </c>
      <c r="AR61" s="298">
        <v>260.0</v>
      </c>
      <c r="AS61" s="298">
        <v>260.0</v>
      </c>
      <c r="AT61" s="298">
        <v>260.0</v>
      </c>
      <c r="AU61" s="298">
        <v>260.0</v>
      </c>
      <c r="AV61" s="298">
        <v>260.0</v>
      </c>
      <c r="AW61" s="298">
        <v>260.0</v>
      </c>
      <c r="AX61" s="298">
        <v>260.0</v>
      </c>
      <c r="AY61" s="298">
        <v>260.0</v>
      </c>
      <c r="AZ61" s="298">
        <v>260.0</v>
      </c>
      <c r="BA61" s="298">
        <v>260.0</v>
      </c>
      <c r="BB61" s="298">
        <v>260.0</v>
      </c>
      <c r="BC61" s="298">
        <v>260.0</v>
      </c>
      <c r="BD61" s="299">
        <v>260.0</v>
      </c>
      <c r="BE61" s="300">
        <v>260.0</v>
      </c>
      <c r="BF61" s="301">
        <v>0.0</v>
      </c>
      <c r="BG61" s="301">
        <v>0.0</v>
      </c>
      <c r="BH61" s="301">
        <v>0.00255035185989643</v>
      </c>
    </row>
    <row r="62" spans="8:8" s="290" ht="10.2" customFormat="1">
      <c r="A62" s="297" t="s">
        <v>155</v>
      </c>
      <c r="B62" s="298">
        <v>467.0</v>
      </c>
      <c r="C62" s="298">
        <v>524.0</v>
      </c>
      <c r="D62" s="298">
        <v>524.0</v>
      </c>
      <c r="E62" s="298">
        <v>594.0</v>
      </c>
      <c r="F62" s="298">
        <v>594.0</v>
      </c>
      <c r="G62" s="298">
        <v>594.0</v>
      </c>
      <c r="H62" s="298">
        <v>605.0</v>
      </c>
      <c r="I62" s="298">
        <v>605.0</v>
      </c>
      <c r="J62" s="298">
        <v>660.0</v>
      </c>
      <c r="K62" s="298">
        <v>690.0</v>
      </c>
      <c r="L62" s="298">
        <v>810.0</v>
      </c>
      <c r="M62" s="298">
        <v>810.0</v>
      </c>
      <c r="N62" s="298">
        <v>1050.0</v>
      </c>
      <c r="O62" s="298">
        <v>1101.0</v>
      </c>
      <c r="P62" s="298">
        <v>1086.0</v>
      </c>
      <c r="Q62" s="298">
        <v>975.0</v>
      </c>
      <c r="R62" s="298">
        <v>1071.0</v>
      </c>
      <c r="S62" s="298">
        <v>1005.0</v>
      </c>
      <c r="T62" s="298">
        <v>1032.0</v>
      </c>
      <c r="U62" s="298">
        <v>1080.0</v>
      </c>
      <c r="V62" s="298">
        <v>1085.0</v>
      </c>
      <c r="W62" s="298">
        <v>1085.0</v>
      </c>
      <c r="X62" s="298">
        <v>1180.0</v>
      </c>
      <c r="Y62" s="298">
        <v>1190.0</v>
      </c>
      <c r="Z62" s="298">
        <v>1170.0</v>
      </c>
      <c r="AA62" s="298">
        <v>1190.0</v>
      </c>
      <c r="AB62" s="298">
        <v>1175.0</v>
      </c>
      <c r="AC62" s="298">
        <v>1225.0</v>
      </c>
      <c r="AD62" s="298">
        <v>1400.0</v>
      </c>
      <c r="AE62" s="298">
        <v>1345.0</v>
      </c>
      <c r="AF62" s="298">
        <v>1405.0</v>
      </c>
      <c r="AG62" s="298">
        <v>1405.0</v>
      </c>
      <c r="AH62" s="298">
        <v>1526.0</v>
      </c>
      <c r="AI62" s="298">
        <v>1597.0</v>
      </c>
      <c r="AJ62" s="298">
        <v>1647.0</v>
      </c>
      <c r="AK62" s="298">
        <v>1647.0</v>
      </c>
      <c r="AL62" s="298">
        <v>1647.0</v>
      </c>
      <c r="AM62" s="298">
        <v>1647.0</v>
      </c>
      <c r="AN62" s="298">
        <v>1692.0</v>
      </c>
      <c r="AO62" s="298">
        <v>1692.0</v>
      </c>
      <c r="AP62" s="298">
        <v>1692.0</v>
      </c>
      <c r="AQ62" s="298">
        <v>1772.0</v>
      </c>
      <c r="AR62" s="298">
        <v>1862.0</v>
      </c>
      <c r="AS62" s="298">
        <v>1895.0</v>
      </c>
      <c r="AT62" s="298">
        <v>1950.0</v>
      </c>
      <c r="AU62" s="298">
        <v>1950.0</v>
      </c>
      <c r="AV62" s="298">
        <v>1950.0</v>
      </c>
      <c r="AW62" s="298">
        <v>2042.0</v>
      </c>
      <c r="AX62" s="298">
        <v>2075.0</v>
      </c>
      <c r="AY62" s="298">
        <v>2075.0</v>
      </c>
      <c r="AZ62" s="298">
        <v>2075.0</v>
      </c>
      <c r="BA62" s="298">
        <v>2075.0</v>
      </c>
      <c r="BB62" s="298">
        <v>2220.0</v>
      </c>
      <c r="BC62" s="298">
        <v>2330.0</v>
      </c>
      <c r="BD62" s="299">
        <v>2495.0</v>
      </c>
      <c r="BE62" s="300">
        <v>2475.0</v>
      </c>
      <c r="BF62" s="301">
        <v>-0.00801603206412826</v>
      </c>
      <c r="BG62" s="301">
        <v>0.024952157265806</v>
      </c>
      <c r="BH62" s="301">
        <v>0.024277387897091</v>
      </c>
    </row>
    <row r="63" spans="8:8" s="290" ht="10.2" customFormat="1">
      <c r="A63" s="297" t="s">
        <v>156</v>
      </c>
      <c r="B63" s="298">
        <v>79.0</v>
      </c>
      <c r="C63" s="298">
        <v>82.0</v>
      </c>
      <c r="D63" s="298">
        <v>82.0</v>
      </c>
      <c r="E63" s="298">
        <v>103.0</v>
      </c>
      <c r="F63" s="298">
        <v>103.0</v>
      </c>
      <c r="G63" s="298">
        <v>103.0</v>
      </c>
      <c r="H63" s="298">
        <v>109.0</v>
      </c>
      <c r="I63" s="298">
        <v>115.0</v>
      </c>
      <c r="J63" s="298">
        <v>115.0</v>
      </c>
      <c r="K63" s="298">
        <v>186.0</v>
      </c>
      <c r="L63" s="298">
        <v>186.0</v>
      </c>
      <c r="M63" s="298">
        <v>186.0</v>
      </c>
      <c r="N63" s="298">
        <v>186.0</v>
      </c>
      <c r="O63" s="298">
        <v>210.0</v>
      </c>
      <c r="P63" s="298">
        <v>302.0</v>
      </c>
      <c r="Q63" s="298">
        <v>319.0</v>
      </c>
      <c r="R63" s="298">
        <v>261.0</v>
      </c>
      <c r="S63" s="298">
        <v>418.0</v>
      </c>
      <c r="T63" s="298">
        <v>570.0</v>
      </c>
      <c r="U63" s="298">
        <v>660.0</v>
      </c>
      <c r="V63" s="298">
        <v>660.0</v>
      </c>
      <c r="W63" s="298">
        <v>670.0</v>
      </c>
      <c r="X63" s="298">
        <v>670.0</v>
      </c>
      <c r="Y63" s="298">
        <v>670.0</v>
      </c>
      <c r="Z63" s="298">
        <v>650.0</v>
      </c>
      <c r="AA63" s="298">
        <v>670.0</v>
      </c>
      <c r="AB63" s="298">
        <v>440.0</v>
      </c>
      <c r="AC63" s="298">
        <v>578.0</v>
      </c>
      <c r="AD63" s="298">
        <v>628.0</v>
      </c>
      <c r="AE63" s="298">
        <v>628.0</v>
      </c>
      <c r="AF63" s="298">
        <v>648.0</v>
      </c>
      <c r="AG63" s="298">
        <v>658.0</v>
      </c>
      <c r="AH63" s="298">
        <v>708.0</v>
      </c>
      <c r="AI63" s="298">
        <v>708.0</v>
      </c>
      <c r="AJ63" s="298">
        <v>718.0</v>
      </c>
      <c r="AK63" s="298">
        <v>718.0</v>
      </c>
      <c r="AL63" s="298">
        <v>718.0</v>
      </c>
      <c r="AM63" s="298">
        <v>718.0</v>
      </c>
      <c r="AN63" s="298">
        <v>718.0</v>
      </c>
      <c r="AO63" s="298">
        <v>718.0</v>
      </c>
      <c r="AP63" s="298">
        <v>728.0</v>
      </c>
      <c r="AQ63" s="298">
        <v>743.0</v>
      </c>
      <c r="AR63" s="298">
        <v>738.0</v>
      </c>
      <c r="AS63" s="298">
        <v>738.0</v>
      </c>
      <c r="AT63" s="298">
        <v>853.0</v>
      </c>
      <c r="AU63" s="298">
        <v>914.0</v>
      </c>
      <c r="AV63" s="298">
        <v>935.0</v>
      </c>
      <c r="AW63" s="298">
        <v>971.0</v>
      </c>
      <c r="AX63" s="298">
        <v>917.0</v>
      </c>
      <c r="AY63" s="298">
        <v>791.0</v>
      </c>
      <c r="AZ63" s="298">
        <v>763.0</v>
      </c>
      <c r="BA63" s="298">
        <v>779.0</v>
      </c>
      <c r="BB63" s="298">
        <v>779.0</v>
      </c>
      <c r="BC63" s="298">
        <v>849.0</v>
      </c>
      <c r="BD63" s="299">
        <v>919.0</v>
      </c>
      <c r="BE63" s="300">
        <v>919.0</v>
      </c>
      <c r="BF63" s="301">
        <v>0.0</v>
      </c>
      <c r="BG63" s="301">
        <v>0.00748049765631498</v>
      </c>
      <c r="BH63" s="301">
        <v>0.00901451292017239</v>
      </c>
    </row>
    <row r="64" spans="8:8" s="290" ht="10.2" customFormat="1">
      <c r="A64" s="297" t="s">
        <v>157</v>
      </c>
      <c r="B64" s="298">
        <v>87.0</v>
      </c>
      <c r="C64" s="298">
        <v>95.0</v>
      </c>
      <c r="D64" s="298">
        <v>109.0</v>
      </c>
      <c r="E64" s="298">
        <v>109.0</v>
      </c>
      <c r="F64" s="298">
        <v>102.0</v>
      </c>
      <c r="G64" s="298">
        <v>125.0</v>
      </c>
      <c r="H64" s="298">
        <v>133.0</v>
      </c>
      <c r="I64" s="298">
        <v>147.0</v>
      </c>
      <c r="J64" s="298">
        <v>212.0</v>
      </c>
      <c r="K64" s="298">
        <v>201.0</v>
      </c>
      <c r="L64" s="298">
        <v>181.0</v>
      </c>
      <c r="M64" s="298">
        <v>201.0</v>
      </c>
      <c r="N64" s="298">
        <v>201.0</v>
      </c>
      <c r="O64" s="298">
        <v>194.0</v>
      </c>
      <c r="P64" s="298">
        <v>194.0</v>
      </c>
      <c r="Q64" s="298">
        <v>194.0</v>
      </c>
      <c r="R64" s="298">
        <v>194.0</v>
      </c>
      <c r="S64" s="298">
        <v>194.0</v>
      </c>
      <c r="T64" s="298">
        <v>200.0</v>
      </c>
      <c r="U64" s="298">
        <v>210.0</v>
      </c>
      <c r="V64" s="298">
        <v>270.0</v>
      </c>
      <c r="W64" s="298">
        <v>270.0</v>
      </c>
      <c r="X64" s="298">
        <v>270.0</v>
      </c>
      <c r="Y64" s="298">
        <v>270.0</v>
      </c>
      <c r="Z64" s="298">
        <v>270.0</v>
      </c>
      <c r="AA64" s="298">
        <v>270.0</v>
      </c>
      <c r="AB64" s="298">
        <v>270.0</v>
      </c>
      <c r="AC64" s="298">
        <v>270.0</v>
      </c>
      <c r="AD64" s="298">
        <v>270.0</v>
      </c>
      <c r="AE64" s="298">
        <v>270.0</v>
      </c>
      <c r="AF64" s="298">
        <v>270.0</v>
      </c>
      <c r="AG64" s="298">
        <v>270.0</v>
      </c>
      <c r="AH64" s="298">
        <v>270.0</v>
      </c>
      <c r="AI64" s="298">
        <v>270.0</v>
      </c>
      <c r="AJ64" s="298">
        <v>270.0</v>
      </c>
      <c r="AK64" s="298">
        <v>270.0</v>
      </c>
      <c r="AL64" s="298">
        <v>270.0</v>
      </c>
      <c r="AM64" s="298">
        <v>270.0</v>
      </c>
      <c r="AN64" s="298">
        <v>270.0</v>
      </c>
      <c r="AO64" s="298">
        <v>270.0</v>
      </c>
      <c r="AP64" s="298">
        <v>270.0</v>
      </c>
      <c r="AQ64" s="298">
        <v>270.0</v>
      </c>
      <c r="AR64" s="298">
        <v>272.0</v>
      </c>
      <c r="AS64" s="298">
        <v>275.0</v>
      </c>
      <c r="AT64" s="298">
        <v>275.0</v>
      </c>
      <c r="AU64" s="298">
        <v>280.0</v>
      </c>
      <c r="AV64" s="298">
        <v>292.0</v>
      </c>
      <c r="AW64" s="298">
        <v>292.0</v>
      </c>
      <c r="AX64" s="298">
        <v>294.0</v>
      </c>
      <c r="AY64" s="298">
        <v>301.0</v>
      </c>
      <c r="AZ64" s="298">
        <v>301.0</v>
      </c>
      <c r="BA64" s="298">
        <v>301.0</v>
      </c>
      <c r="BB64" s="298">
        <v>301.0</v>
      </c>
      <c r="BC64" s="298">
        <v>301.0</v>
      </c>
      <c r="BD64" s="299">
        <v>301.0</v>
      </c>
      <c r="BE64" s="300">
        <v>301.0</v>
      </c>
      <c r="BF64" s="301">
        <v>0.0</v>
      </c>
      <c r="BG64" s="301">
        <v>0.00907484569060713</v>
      </c>
      <c r="BH64" s="301">
        <v>0.00295252273011087</v>
      </c>
    </row>
    <row r="65" spans="8:8" s="290" ht="11.25" customFormat="1" customHeight="1">
      <c r="A65" s="297" t="s">
        <v>158</v>
      </c>
      <c r="B65" s="298">
        <v>342.0</v>
      </c>
      <c r="C65" s="298">
        <v>360.0</v>
      </c>
      <c r="D65" s="298">
        <v>360.0</v>
      </c>
      <c r="E65" s="298">
        <v>440.0</v>
      </c>
      <c r="F65" s="298">
        <v>469.0</v>
      </c>
      <c r="G65" s="298">
        <v>469.0</v>
      </c>
      <c r="H65" s="298">
        <v>541.0</v>
      </c>
      <c r="I65" s="298">
        <v>523.0</v>
      </c>
      <c r="J65" s="298">
        <v>523.0</v>
      </c>
      <c r="K65" s="298">
        <v>523.0</v>
      </c>
      <c r="L65" s="298">
        <v>563.0</v>
      </c>
      <c r="M65" s="298">
        <v>577.0</v>
      </c>
      <c r="N65" s="298">
        <v>577.0</v>
      </c>
      <c r="O65" s="298">
        <v>579.0</v>
      </c>
      <c r="P65" s="298">
        <v>579.0</v>
      </c>
      <c r="Q65" s="298">
        <v>579.0</v>
      </c>
      <c r="R65" s="298">
        <v>554.0</v>
      </c>
      <c r="S65" s="298">
        <v>534.0</v>
      </c>
      <c r="T65" s="298">
        <v>534.0</v>
      </c>
      <c r="U65" s="298">
        <v>704.0</v>
      </c>
      <c r="V65" s="298">
        <v>584.0</v>
      </c>
      <c r="W65" s="298">
        <v>684.0</v>
      </c>
      <c r="X65" s="298">
        <v>844.0</v>
      </c>
      <c r="Y65" s="298">
        <v>844.0</v>
      </c>
      <c r="Z65" s="298">
        <v>844.0</v>
      </c>
      <c r="AA65" s="298">
        <v>570.0</v>
      </c>
      <c r="AB65" s="298">
        <v>574.0</v>
      </c>
      <c r="AC65" s="298">
        <v>790.0</v>
      </c>
      <c r="AD65" s="298">
        <v>584.0</v>
      </c>
      <c r="AE65" s="298">
        <v>764.0</v>
      </c>
      <c r="AF65" s="298">
        <v>824.0</v>
      </c>
      <c r="AG65" s="298">
        <v>854.0</v>
      </c>
      <c r="AH65" s="298">
        <v>906.0</v>
      </c>
      <c r="AI65" s="298">
        <v>926.0</v>
      </c>
      <c r="AJ65" s="298">
        <v>926.0</v>
      </c>
      <c r="AK65" s="298">
        <v>745.0</v>
      </c>
      <c r="AL65" s="298">
        <v>886.0</v>
      </c>
      <c r="AM65" s="298">
        <v>936.0</v>
      </c>
      <c r="AN65" s="298">
        <v>914.0</v>
      </c>
      <c r="AO65" s="298">
        <v>936.0</v>
      </c>
      <c r="AP65" s="298">
        <v>936.0</v>
      </c>
      <c r="AQ65" s="298">
        <v>936.0</v>
      </c>
      <c r="AR65" s="298">
        <v>936.0</v>
      </c>
      <c r="AS65" s="298">
        <v>936.0</v>
      </c>
      <c r="AT65" s="298">
        <v>936.0</v>
      </c>
      <c r="AU65" s="298">
        <v>936.0</v>
      </c>
      <c r="AV65" s="298">
        <v>936.0</v>
      </c>
      <c r="AW65" s="298">
        <v>936.0</v>
      </c>
      <c r="AX65" s="298">
        <v>936.0</v>
      </c>
      <c r="AY65" s="298">
        <v>936.0</v>
      </c>
      <c r="AZ65" s="298">
        <v>936.0</v>
      </c>
      <c r="BA65" s="298">
        <v>936.0</v>
      </c>
      <c r="BB65" s="298">
        <v>736.0</v>
      </c>
      <c r="BC65" s="298">
        <v>736.0</v>
      </c>
      <c r="BD65" s="299">
        <v>736.0</v>
      </c>
      <c r="BE65" s="300">
        <v>800.0</v>
      </c>
      <c r="BF65" s="301">
        <v>0.0869565217391304</v>
      </c>
      <c r="BG65" s="301">
        <v>-0.0237519114435265</v>
      </c>
      <c r="BH65" s="301">
        <v>0.00784723649198902</v>
      </c>
    </row>
    <row r="66" spans="8:8" s="290" ht="11.25" customFormat="1" customHeight="1">
      <c r="A66" s="297" t="s">
        <v>159</v>
      </c>
      <c r="B66" s="298">
        <v>0.0</v>
      </c>
      <c r="C66" s="298">
        <v>0.0</v>
      </c>
      <c r="D66" s="298">
        <v>0.0</v>
      </c>
      <c r="E66" s="298">
        <v>0.0</v>
      </c>
      <c r="F66" s="298">
        <v>0.0</v>
      </c>
      <c r="G66" s="298">
        <v>0.0</v>
      </c>
      <c r="H66" s="298">
        <v>0.0</v>
      </c>
      <c r="I66" s="298">
        <v>0.0</v>
      </c>
      <c r="J66" s="298">
        <v>0.0</v>
      </c>
      <c r="K66" s="298">
        <v>0.0</v>
      </c>
      <c r="L66" s="298">
        <v>0.0</v>
      </c>
      <c r="M66" s="298">
        <v>0.0</v>
      </c>
      <c r="N66" s="298">
        <v>0.0</v>
      </c>
      <c r="O66" s="298">
        <v>0.0</v>
      </c>
      <c r="P66" s="298">
        <v>0.0</v>
      </c>
      <c r="Q66" s="298">
        <v>0.0</v>
      </c>
      <c r="R66" s="298">
        <v>0.0</v>
      </c>
      <c r="S66" s="298">
        <v>50.0</v>
      </c>
      <c r="T66" s="298">
        <v>50.0</v>
      </c>
      <c r="U66" s="298">
        <v>50.0</v>
      </c>
      <c r="V66" s="298">
        <v>50.0</v>
      </c>
      <c r="W66" s="298">
        <v>70.0</v>
      </c>
      <c r="X66" s="298">
        <v>80.0</v>
      </c>
      <c r="Y66" s="298">
        <v>80.0</v>
      </c>
      <c r="Z66" s="298">
        <v>80.0</v>
      </c>
      <c r="AA66" s="298">
        <v>80.0</v>
      </c>
      <c r="AB66" s="298">
        <v>80.0</v>
      </c>
      <c r="AC66" s="298">
        <v>80.0</v>
      </c>
      <c r="AD66" s="298">
        <v>80.0</v>
      </c>
      <c r="AE66" s="298">
        <v>80.0</v>
      </c>
      <c r="AF66" s="298">
        <v>80.0</v>
      </c>
      <c r="AG66" s="298">
        <v>80.0</v>
      </c>
      <c r="AH66" s="298">
        <v>80.0</v>
      </c>
      <c r="AI66" s="298">
        <v>80.0</v>
      </c>
      <c r="AJ66" s="298">
        <v>80.0</v>
      </c>
      <c r="AK66" s="298">
        <v>80.0</v>
      </c>
      <c r="AL66" s="298">
        <v>82.0</v>
      </c>
      <c r="AM66" s="298">
        <v>85.0</v>
      </c>
      <c r="AN66" s="298">
        <v>85.0</v>
      </c>
      <c r="AO66" s="298">
        <v>85.0</v>
      </c>
      <c r="AP66" s="298">
        <v>85.0</v>
      </c>
      <c r="AQ66" s="298">
        <v>201.0</v>
      </c>
      <c r="AR66" s="298">
        <v>216.0</v>
      </c>
      <c r="AS66" s="298">
        <v>222.0</v>
      </c>
      <c r="AT66" s="298">
        <v>222.0</v>
      </c>
      <c r="AU66" s="298">
        <v>222.0</v>
      </c>
      <c r="AV66" s="298">
        <v>222.0</v>
      </c>
      <c r="AW66" s="298">
        <v>222.0</v>
      </c>
      <c r="AX66" s="298">
        <v>222.0</v>
      </c>
      <c r="AY66" s="298">
        <v>222.0</v>
      </c>
      <c r="AZ66" s="298">
        <v>222.0</v>
      </c>
      <c r="BA66" s="298">
        <v>222.0</v>
      </c>
      <c r="BB66" s="298">
        <v>304.0</v>
      </c>
      <c r="BC66" s="298">
        <v>304.0</v>
      </c>
      <c r="BD66" s="299">
        <v>304.0</v>
      </c>
      <c r="BE66" s="300">
        <v>304.0</v>
      </c>
      <c r="BF66" s="301">
        <v>0.0</v>
      </c>
      <c r="BG66" s="301">
        <v>0.0319343306600919</v>
      </c>
      <c r="BH66" s="301">
        <v>0.00298194986695583</v>
      </c>
    </row>
    <row r="67" spans="8:8" s="290" ht="10.2" customFormat="1">
      <c r="A67" s="297" t="s">
        <v>160</v>
      </c>
      <c r="B67" s="298">
        <v>0.95</v>
      </c>
      <c r="C67" s="298">
        <v>0.95</v>
      </c>
      <c r="D67" s="298">
        <v>0.95</v>
      </c>
      <c r="E67" s="298">
        <v>0.95</v>
      </c>
      <c r="F67" s="298">
        <v>0.95</v>
      </c>
      <c r="G67" s="298">
        <v>0.95</v>
      </c>
      <c r="H67" s="298">
        <v>0.95</v>
      </c>
      <c r="I67" s="298">
        <v>1.0</v>
      </c>
      <c r="J67" s="298">
        <v>1.0</v>
      </c>
      <c r="K67" s="298">
        <v>7.0</v>
      </c>
      <c r="L67" s="298">
        <v>7.0</v>
      </c>
      <c r="M67" s="298">
        <v>9.0</v>
      </c>
      <c r="N67" s="298">
        <v>10.0</v>
      </c>
      <c r="O67" s="298">
        <v>11.0</v>
      </c>
      <c r="P67" s="298">
        <v>11.0</v>
      </c>
      <c r="Q67" s="298">
        <v>13.0</v>
      </c>
      <c r="R67" s="298">
        <v>13.0</v>
      </c>
      <c r="S67" s="298">
        <v>12.0</v>
      </c>
      <c r="T67" s="298">
        <v>63.0</v>
      </c>
      <c r="U67" s="298">
        <v>56.0</v>
      </c>
      <c r="V67" s="298">
        <v>56.0</v>
      </c>
      <c r="W67" s="298">
        <v>62.0</v>
      </c>
      <c r="X67" s="298">
        <v>62.0</v>
      </c>
      <c r="Y67" s="298">
        <v>62.0</v>
      </c>
      <c r="Z67" s="298">
        <v>62.0</v>
      </c>
      <c r="AA67" s="298">
        <v>62.0</v>
      </c>
      <c r="AB67" s="298">
        <v>60.0</v>
      </c>
      <c r="AC67" s="298">
        <v>60.0</v>
      </c>
      <c r="AD67" s="298">
        <v>58.0</v>
      </c>
      <c r="AE67" s="298">
        <v>58.0</v>
      </c>
      <c r="AF67" s="298">
        <v>62.0</v>
      </c>
      <c r="AG67" s="298">
        <v>62.0</v>
      </c>
      <c r="AH67" s="298">
        <v>62.0</v>
      </c>
      <c r="AI67" s="298">
        <v>62.0</v>
      </c>
      <c r="AJ67" s="298">
        <v>62.0</v>
      </c>
      <c r="AK67" s="298">
        <v>62.0</v>
      </c>
      <c r="AL67" s="298">
        <v>62.0</v>
      </c>
      <c r="AM67" s="298">
        <v>137.0</v>
      </c>
      <c r="AN67" s="298">
        <v>137.0</v>
      </c>
      <c r="AO67" s="298">
        <v>137.0</v>
      </c>
      <c r="AP67" s="298">
        <v>137.0</v>
      </c>
      <c r="AQ67" s="298">
        <v>137.0</v>
      </c>
      <c r="AR67" s="298">
        <v>137.0</v>
      </c>
      <c r="AS67" s="298">
        <v>137.0</v>
      </c>
      <c r="AT67" s="298">
        <v>283.0</v>
      </c>
      <c r="AU67" s="298">
        <v>283.0</v>
      </c>
      <c r="AV67" s="298">
        <v>283.0</v>
      </c>
      <c r="AW67" s="298">
        <v>283.0</v>
      </c>
      <c r="AX67" s="298">
        <v>283.0</v>
      </c>
      <c r="AY67" s="298">
        <v>283.0</v>
      </c>
      <c r="AZ67" s="298">
        <v>283.0</v>
      </c>
      <c r="BA67" s="298">
        <v>429.0</v>
      </c>
      <c r="BB67" s="298">
        <v>429.0</v>
      </c>
      <c r="BC67" s="298">
        <v>429.0</v>
      </c>
      <c r="BD67" s="299">
        <v>429.0</v>
      </c>
      <c r="BE67" s="300">
        <v>429.0</v>
      </c>
      <c r="BF67" s="301">
        <v>0.0</v>
      </c>
      <c r="BG67" s="301">
        <v>0.0424784490765162</v>
      </c>
      <c r="BH67" s="301">
        <v>0.00420808056882911</v>
      </c>
    </row>
    <row r="68" spans="8:8" s="290" ht="10.2" customFormat="1">
      <c r="A68" s="297" t="s">
        <v>161</v>
      </c>
      <c r="B68" s="298">
        <v>303.0</v>
      </c>
      <c r="C68" s="298">
        <v>335.0</v>
      </c>
      <c r="D68" s="298">
        <v>335.0</v>
      </c>
      <c r="E68" s="298">
        <v>347.0</v>
      </c>
      <c r="F68" s="298">
        <v>347.0</v>
      </c>
      <c r="G68" s="298">
        <v>676.0</v>
      </c>
      <c r="H68" s="298">
        <v>676.0</v>
      </c>
      <c r="I68" s="298">
        <v>676.0</v>
      </c>
      <c r="J68" s="298">
        <v>676.0</v>
      </c>
      <c r="K68" s="298">
        <v>676.0</v>
      </c>
      <c r="L68" s="298">
        <v>703.0</v>
      </c>
      <c r="M68" s="298">
        <v>703.0</v>
      </c>
      <c r="N68" s="298">
        <v>703.0</v>
      </c>
      <c r="O68" s="298">
        <v>645.0</v>
      </c>
      <c r="P68" s="298">
        <v>690.0</v>
      </c>
      <c r="Q68" s="298">
        <v>700.0</v>
      </c>
      <c r="R68" s="298">
        <v>820.0</v>
      </c>
      <c r="S68" s="298">
        <v>820.0</v>
      </c>
      <c r="T68" s="298">
        <v>1010.0</v>
      </c>
      <c r="U68" s="298">
        <v>1260.0</v>
      </c>
      <c r="V68" s="298">
        <v>1510.0</v>
      </c>
      <c r="W68" s="298">
        <v>1540.0</v>
      </c>
      <c r="X68" s="298">
        <v>1565.0</v>
      </c>
      <c r="Y68" s="298">
        <v>1565.0</v>
      </c>
      <c r="Z68" s="298">
        <v>1915.0</v>
      </c>
      <c r="AA68" s="298">
        <v>1860.0</v>
      </c>
      <c r="AB68" s="298">
        <v>1645.0</v>
      </c>
      <c r="AC68" s="298">
        <v>1660.0</v>
      </c>
      <c r="AD68" s="298">
        <v>1670.0</v>
      </c>
      <c r="AE68" s="298">
        <v>1683.0</v>
      </c>
      <c r="AF68" s="298">
        <v>1692.0</v>
      </c>
      <c r="AG68" s="298">
        <v>1699.0</v>
      </c>
      <c r="AH68" s="298">
        <v>1704.0</v>
      </c>
      <c r="AI68" s="298">
        <v>1762.0</v>
      </c>
      <c r="AJ68" s="298">
        <v>1808.0</v>
      </c>
      <c r="AK68" s="298">
        <v>1798.0</v>
      </c>
      <c r="AL68" s="298">
        <v>1805.0</v>
      </c>
      <c r="AM68" s="298">
        <v>1809.0</v>
      </c>
      <c r="AN68" s="298">
        <v>2049.0</v>
      </c>
      <c r="AO68" s="298">
        <v>2074.0</v>
      </c>
      <c r="AP68" s="298">
        <v>2102.0</v>
      </c>
      <c r="AQ68" s="298">
        <v>2102.0</v>
      </c>
      <c r="AR68" s="298">
        <v>2102.0</v>
      </c>
      <c r="AS68" s="298">
        <v>2102.0</v>
      </c>
      <c r="AT68" s="298">
        <v>2109.0</v>
      </c>
      <c r="AU68" s="298">
        <v>2109.0</v>
      </c>
      <c r="AV68" s="298">
        <v>2107.0</v>
      </c>
      <c r="AW68" s="298">
        <v>2107.0</v>
      </c>
      <c r="AX68" s="298">
        <v>2507.0</v>
      </c>
      <c r="AY68" s="298">
        <v>2899.0</v>
      </c>
      <c r="AZ68" s="298">
        <v>2899.0</v>
      </c>
      <c r="BA68" s="298">
        <v>2901.0</v>
      </c>
      <c r="BB68" s="298">
        <v>2826.0</v>
      </c>
      <c r="BC68" s="298">
        <v>2835.0</v>
      </c>
      <c r="BD68" s="299">
        <v>2905.0</v>
      </c>
      <c r="BE68" s="300">
        <v>2905.0</v>
      </c>
      <c r="BF68" s="301">
        <v>0.0</v>
      </c>
      <c r="BG68" s="301">
        <v>0.0325401681573987</v>
      </c>
      <c r="BH68" s="301">
        <v>0.0284952775115351</v>
      </c>
    </row>
    <row r="69" spans="8:8" s="290" ht="10.2" customFormat="1">
      <c r="A69" s="297" t="s">
        <v>162</v>
      </c>
      <c r="B69" s="298">
        <v>0.0</v>
      </c>
      <c r="C69" s="298">
        <v>0.0</v>
      </c>
      <c r="D69" s="298">
        <v>0.0</v>
      </c>
      <c r="E69" s="298">
        <v>0.0</v>
      </c>
      <c r="F69" s="298">
        <v>0.0</v>
      </c>
      <c r="G69" s="298">
        <v>0.0</v>
      </c>
      <c r="H69" s="298">
        <v>0.0</v>
      </c>
      <c r="I69" s="298">
        <v>0.0</v>
      </c>
      <c r="J69" s="298">
        <v>0.0</v>
      </c>
      <c r="K69" s="298">
        <v>0.0</v>
      </c>
      <c r="L69" s="298">
        <v>0.0</v>
      </c>
      <c r="M69" s="298">
        <v>15.0</v>
      </c>
      <c r="N69" s="298">
        <v>15.0</v>
      </c>
      <c r="O69" s="298">
        <v>15.0</v>
      </c>
      <c r="P69" s="298">
        <v>15.0</v>
      </c>
      <c r="Q69" s="298">
        <v>15.0</v>
      </c>
      <c r="R69" s="298">
        <v>135.0</v>
      </c>
      <c r="S69" s="298">
        <v>135.0</v>
      </c>
      <c r="T69" s="298">
        <v>184.0</v>
      </c>
      <c r="U69" s="298">
        <v>195.0</v>
      </c>
      <c r="V69" s="298">
        <v>180.0</v>
      </c>
      <c r="W69" s="298">
        <v>180.0</v>
      </c>
      <c r="X69" s="298">
        <v>180.0</v>
      </c>
      <c r="Y69" s="298">
        <v>180.0</v>
      </c>
      <c r="Z69" s="298">
        <v>180.0</v>
      </c>
      <c r="AA69" s="298">
        <v>185.0</v>
      </c>
      <c r="AB69" s="298">
        <v>192.0</v>
      </c>
      <c r="AC69" s="298">
        <v>202.0</v>
      </c>
      <c r="AD69" s="298">
        <v>215.0</v>
      </c>
      <c r="AE69" s="298">
        <v>220.0</v>
      </c>
      <c r="AF69" s="298">
        <v>220.0</v>
      </c>
      <c r="AG69" s="298">
        <v>273.0</v>
      </c>
      <c r="AH69" s="298">
        <v>279.0</v>
      </c>
      <c r="AI69" s="298">
        <v>235.0</v>
      </c>
      <c r="AJ69" s="298">
        <v>431.0</v>
      </c>
      <c r="AK69" s="298">
        <v>668.0</v>
      </c>
      <c r="AL69" s="298">
        <v>674.0</v>
      </c>
      <c r="AM69" s="298">
        <v>711.0</v>
      </c>
      <c r="AN69" s="298">
        <v>645.0</v>
      </c>
      <c r="AO69" s="298">
        <v>711.0</v>
      </c>
      <c r="AP69" s="298">
        <v>711.0</v>
      </c>
      <c r="AQ69" s="298">
        <v>711.0</v>
      </c>
      <c r="AR69" s="298">
        <v>663.0</v>
      </c>
      <c r="AS69" s="298">
        <v>682.0</v>
      </c>
      <c r="AT69" s="298">
        <v>702.0</v>
      </c>
      <c r="AU69" s="298">
        <v>702.0</v>
      </c>
      <c r="AV69" s="298">
        <v>707.0</v>
      </c>
      <c r="AW69" s="298">
        <v>712.0</v>
      </c>
      <c r="AX69" s="298">
        <v>712.0</v>
      </c>
      <c r="AY69" s="298">
        <v>728.0</v>
      </c>
      <c r="AZ69" s="298">
        <v>1149.0</v>
      </c>
      <c r="BA69" s="298">
        <v>1149.0</v>
      </c>
      <c r="BB69" s="298">
        <v>1229.0</v>
      </c>
      <c r="BC69" s="298">
        <v>1229.0</v>
      </c>
      <c r="BD69" s="299">
        <v>1307.0</v>
      </c>
      <c r="BE69" s="300">
        <v>1331.0</v>
      </c>
      <c r="BF69" s="301">
        <v>0.0183626625860747</v>
      </c>
      <c r="BG69" s="301">
        <v>0.0641279430947606</v>
      </c>
      <c r="BH69" s="301">
        <v>0.0130558397135467</v>
      </c>
    </row>
    <row r="70" spans="8:8" s="290" ht="10.2" customFormat="1">
      <c r="A70" s="297" t="s">
        <v>163</v>
      </c>
      <c r="B70" s="298">
        <v>217.9</v>
      </c>
      <c r="C70" s="298">
        <v>231.2</v>
      </c>
      <c r="D70" s="298">
        <v>229.3</v>
      </c>
      <c r="E70" s="298">
        <v>232.15</v>
      </c>
      <c r="F70" s="298">
        <v>267.9</v>
      </c>
      <c r="G70" s="298">
        <v>292.6</v>
      </c>
      <c r="H70" s="298">
        <v>283.65</v>
      </c>
      <c r="I70" s="298">
        <v>280.0</v>
      </c>
      <c r="J70" s="298">
        <v>281.0</v>
      </c>
      <c r="K70" s="298">
        <v>294.0</v>
      </c>
      <c r="L70" s="298">
        <v>361.0</v>
      </c>
      <c r="M70" s="298">
        <v>364.0</v>
      </c>
      <c r="N70" s="298">
        <v>328.0</v>
      </c>
      <c r="O70" s="298">
        <v>342.0</v>
      </c>
      <c r="P70" s="298">
        <v>345.0</v>
      </c>
      <c r="Q70" s="298">
        <v>465.0</v>
      </c>
      <c r="R70" s="298">
        <v>513.0</v>
      </c>
      <c r="S70" s="298">
        <v>513.0</v>
      </c>
      <c r="T70" s="298">
        <v>520.0</v>
      </c>
      <c r="U70" s="298">
        <v>520.0</v>
      </c>
      <c r="V70" s="298">
        <v>520.0</v>
      </c>
      <c r="W70" s="298">
        <v>530.0</v>
      </c>
      <c r="X70" s="298">
        <v>530.0</v>
      </c>
      <c r="Y70" s="298">
        <v>530.0</v>
      </c>
      <c r="Z70" s="298">
        <v>503.0</v>
      </c>
      <c r="AA70" s="298">
        <v>500.0</v>
      </c>
      <c r="AB70" s="298">
        <v>515.0</v>
      </c>
      <c r="AC70" s="298">
        <v>510.0</v>
      </c>
      <c r="AD70" s="298">
        <v>530.0</v>
      </c>
      <c r="AE70" s="298">
        <v>530.0</v>
      </c>
      <c r="AF70" s="298">
        <v>478.0</v>
      </c>
      <c r="AG70" s="298">
        <v>478.0</v>
      </c>
      <c r="AH70" s="298">
        <v>478.0</v>
      </c>
      <c r="AI70" s="298">
        <v>483.0</v>
      </c>
      <c r="AJ70" s="298">
        <v>496.0</v>
      </c>
      <c r="AK70" s="298">
        <v>496.0</v>
      </c>
      <c r="AL70" s="298">
        <v>496.0</v>
      </c>
      <c r="AM70" s="298">
        <v>496.0</v>
      </c>
      <c r="AN70" s="298">
        <v>496.0</v>
      </c>
      <c r="AO70" s="298">
        <v>496.0</v>
      </c>
      <c r="AP70" s="298">
        <v>496.0</v>
      </c>
      <c r="AQ70" s="298">
        <v>496.0</v>
      </c>
      <c r="AR70" s="298">
        <v>496.0</v>
      </c>
      <c r="AS70" s="298">
        <v>496.0</v>
      </c>
      <c r="AT70" s="298">
        <v>496.0</v>
      </c>
      <c r="AU70" s="298">
        <v>496.0</v>
      </c>
      <c r="AV70" s="298">
        <v>496.0</v>
      </c>
      <c r="AW70" s="298">
        <v>496.0</v>
      </c>
      <c r="AX70" s="298">
        <v>496.0</v>
      </c>
      <c r="AY70" s="298">
        <v>496.0</v>
      </c>
      <c r="AZ70" s="298">
        <v>496.0</v>
      </c>
      <c r="BA70" s="298">
        <v>496.0</v>
      </c>
      <c r="BB70" s="298">
        <v>496.0</v>
      </c>
      <c r="BC70" s="298">
        <v>496.0</v>
      </c>
      <c r="BD70" s="299">
        <v>496.0</v>
      </c>
      <c r="BE70" s="300">
        <v>496.0</v>
      </c>
      <c r="BF70" s="301">
        <v>0.0</v>
      </c>
      <c r="BG70" s="301">
        <v>0.0</v>
      </c>
      <c r="BH70" s="301">
        <v>0.00486528662503319</v>
      </c>
    </row>
    <row r="71" spans="8:8" s="290" ht="10.2" customFormat="1">
      <c r="A71" s="302" t="s">
        <v>164</v>
      </c>
      <c r="B71" s="303">
        <v>1701.85</v>
      </c>
      <c r="C71" s="303">
        <v>1833.15</v>
      </c>
      <c r="D71" s="303">
        <v>1845.25</v>
      </c>
      <c r="E71" s="303">
        <v>2031.1</v>
      </c>
      <c r="F71" s="303">
        <v>2088.85</v>
      </c>
      <c r="G71" s="303">
        <v>2465.55</v>
      </c>
      <c r="H71" s="303">
        <v>2553.6</v>
      </c>
      <c r="I71" s="303">
        <v>2597.0</v>
      </c>
      <c r="J71" s="303">
        <v>2718.0</v>
      </c>
      <c r="K71" s="303">
        <v>2827.0</v>
      </c>
      <c r="L71" s="303">
        <v>3061.0</v>
      </c>
      <c r="M71" s="303">
        <v>3115.0</v>
      </c>
      <c r="N71" s="303">
        <v>3320.0</v>
      </c>
      <c r="O71" s="303">
        <v>3357.0</v>
      </c>
      <c r="P71" s="303">
        <v>3482.0</v>
      </c>
      <c r="Q71" s="303">
        <v>3520.0</v>
      </c>
      <c r="R71" s="303">
        <v>3821.0</v>
      </c>
      <c r="S71" s="303">
        <v>3941.0</v>
      </c>
      <c r="T71" s="303">
        <v>4423.0</v>
      </c>
      <c r="U71" s="303">
        <v>4995.0</v>
      </c>
      <c r="V71" s="303">
        <v>5175.0</v>
      </c>
      <c r="W71" s="303">
        <v>5351.0</v>
      </c>
      <c r="X71" s="303">
        <v>5641.0</v>
      </c>
      <c r="Y71" s="303">
        <v>5651.0</v>
      </c>
      <c r="Z71" s="303">
        <v>5934.0</v>
      </c>
      <c r="AA71" s="303">
        <v>5647.0</v>
      </c>
      <c r="AB71" s="303">
        <v>5211.0</v>
      </c>
      <c r="AC71" s="303">
        <v>5635.0</v>
      </c>
      <c r="AD71" s="303">
        <v>5695.0</v>
      </c>
      <c r="AE71" s="303">
        <v>5838.0</v>
      </c>
      <c r="AF71" s="303">
        <v>5939.0</v>
      </c>
      <c r="AG71" s="303">
        <v>6039.0</v>
      </c>
      <c r="AH71" s="303">
        <v>6273.0</v>
      </c>
      <c r="AI71" s="303">
        <v>6383.0</v>
      </c>
      <c r="AJ71" s="303">
        <v>6698.0</v>
      </c>
      <c r="AK71" s="303">
        <v>6744.0</v>
      </c>
      <c r="AL71" s="303">
        <v>6900.0</v>
      </c>
      <c r="AM71" s="303">
        <v>7069.0</v>
      </c>
      <c r="AN71" s="303">
        <v>7266.0</v>
      </c>
      <c r="AO71" s="303">
        <v>7379.0</v>
      </c>
      <c r="AP71" s="303">
        <v>7417.0</v>
      </c>
      <c r="AQ71" s="303">
        <v>7628.0</v>
      </c>
      <c r="AR71" s="303">
        <v>7682.0</v>
      </c>
      <c r="AS71" s="303">
        <v>7743.0</v>
      </c>
      <c r="AT71" s="303">
        <v>8086.0</v>
      </c>
      <c r="AU71" s="303">
        <v>8152.0</v>
      </c>
      <c r="AV71" s="303">
        <v>8188.0</v>
      </c>
      <c r="AW71" s="303">
        <v>8321.0</v>
      </c>
      <c r="AX71" s="303">
        <v>8702.0</v>
      </c>
      <c r="AY71" s="303">
        <v>8991.0</v>
      </c>
      <c r="AZ71" s="303">
        <v>9384.0</v>
      </c>
      <c r="BA71" s="303">
        <v>9548.0</v>
      </c>
      <c r="BB71" s="303">
        <v>9580.0</v>
      </c>
      <c r="BC71" s="303">
        <v>9769.0</v>
      </c>
      <c r="BD71" s="304">
        <v>10152.0</v>
      </c>
      <c r="BE71" s="304">
        <v>10220.0</v>
      </c>
      <c r="BF71" s="305">
        <v>0.00669818754925133</v>
      </c>
      <c r="BG71" s="305">
        <v>0.0230144949383968</v>
      </c>
      <c r="BH71" s="305">
        <v>0.10024844618516</v>
      </c>
    </row>
    <row r="72" spans="8:8" s="290" ht="10.2" customFormat="1">
      <c r="A72" s="297"/>
      <c r="B72" s="298"/>
      <c r="C72" s="298"/>
      <c r="D72" s="298"/>
      <c r="E72" s="298"/>
      <c r="F72" s="298"/>
      <c r="G72" s="298"/>
      <c r="H72" s="298"/>
      <c r="I72" s="298"/>
      <c r="J72" s="298"/>
      <c r="K72" s="298"/>
      <c r="L72" s="298"/>
      <c r="M72" s="298"/>
      <c r="N72" s="298"/>
      <c r="O72" s="298"/>
      <c r="P72" s="298"/>
      <c r="Q72" s="298"/>
      <c r="R72" s="298"/>
      <c r="S72" s="298"/>
      <c r="T72" s="298"/>
      <c r="U72" s="298"/>
      <c r="V72" s="298"/>
      <c r="W72" s="298"/>
      <c r="X72" s="298"/>
      <c r="Y72" s="298"/>
      <c r="Z72" s="298"/>
      <c r="AA72" s="298"/>
      <c r="AB72" s="298"/>
      <c r="AC72" s="298"/>
      <c r="AD72" s="298"/>
      <c r="AE72" s="298"/>
      <c r="AF72" s="298"/>
      <c r="AG72" s="298"/>
      <c r="AH72" s="298"/>
      <c r="AI72" s="298"/>
      <c r="AJ72" s="298"/>
      <c r="AK72" s="298"/>
      <c r="AL72" s="298"/>
      <c r="AM72" s="298"/>
      <c r="AN72" s="298"/>
      <c r="AO72" s="298"/>
      <c r="AP72" s="298"/>
      <c r="AQ72" s="298"/>
      <c r="AR72" s="298"/>
      <c r="AS72" s="298"/>
      <c r="AT72" s="298"/>
      <c r="AU72" s="298"/>
      <c r="AV72" s="298"/>
      <c r="AW72" s="298"/>
      <c r="AX72" s="298"/>
      <c r="AY72" s="298"/>
      <c r="AZ72" s="298"/>
      <c r="BA72" s="298"/>
      <c r="BB72" s="298"/>
      <c r="BC72" s="298"/>
      <c r="BD72" s="299"/>
      <c r="BE72" s="300"/>
      <c r="BF72" s="301"/>
      <c r="BG72" s="301"/>
      <c r="BH72" s="301"/>
    </row>
    <row r="73" spans="8:8" s="290" ht="10.2" customFormat="1">
      <c r="A73" s="297" t="s">
        <v>165</v>
      </c>
      <c r="B73" s="298">
        <v>54.2219178082192</v>
      </c>
      <c r="C73" s="298">
        <v>54.2219178082192</v>
      </c>
      <c r="D73" s="298">
        <v>54.2219178082192</v>
      </c>
      <c r="E73" s="298">
        <v>54.2219178082192</v>
      </c>
      <c r="F73" s="298">
        <v>54.2219178082192</v>
      </c>
      <c r="G73" s="298">
        <v>57.736301369863</v>
      </c>
      <c r="H73" s="298">
        <v>57.736301369863</v>
      </c>
      <c r="I73" s="298">
        <v>116.275890410959</v>
      </c>
      <c r="J73" s="298">
        <v>116.275890410959</v>
      </c>
      <c r="K73" s="298">
        <v>116.275890410959</v>
      </c>
      <c r="L73" s="298">
        <v>116.275890410959</v>
      </c>
      <c r="M73" s="298">
        <v>116.275890410959</v>
      </c>
      <c r="N73" s="298">
        <v>116.275890410959</v>
      </c>
      <c r="O73" s="298">
        <v>110.0</v>
      </c>
      <c r="P73" s="298">
        <v>134.0</v>
      </c>
      <c r="Q73" s="298">
        <v>440.0</v>
      </c>
      <c r="R73" s="298">
        <v>440.0</v>
      </c>
      <c r="S73" s="298">
        <v>440.0</v>
      </c>
      <c r="T73" s="298">
        <v>440.0</v>
      </c>
      <c r="U73" s="298">
        <v>440.0</v>
      </c>
      <c r="V73" s="298">
        <v>440.0</v>
      </c>
      <c r="W73" s="298">
        <v>434.0</v>
      </c>
      <c r="X73" s="298">
        <v>434.0</v>
      </c>
      <c r="Y73" s="298">
        <v>434.0</v>
      </c>
      <c r="Z73" s="298">
        <v>434.0</v>
      </c>
      <c r="AA73" s="298">
        <v>434.0</v>
      </c>
      <c r="AB73" s="298">
        <v>434.0</v>
      </c>
      <c r="AC73" s="298">
        <v>434.0</v>
      </c>
      <c r="AD73" s="298">
        <v>434.0</v>
      </c>
      <c r="AE73" s="298">
        <v>434.0</v>
      </c>
      <c r="AF73" s="298">
        <v>434.0</v>
      </c>
      <c r="AG73" s="298">
        <v>434.0</v>
      </c>
      <c r="AH73" s="298">
        <v>434.0</v>
      </c>
      <c r="AI73" s="298">
        <v>434.0</v>
      </c>
      <c r="AJ73" s="298">
        <v>434.0</v>
      </c>
      <c r="AK73" s="298">
        <v>434.0</v>
      </c>
      <c r="AL73" s="298">
        <v>434.0</v>
      </c>
      <c r="AM73" s="298">
        <v>434.0</v>
      </c>
      <c r="AN73" s="298">
        <v>434.0</v>
      </c>
      <c r="AO73" s="298">
        <v>442.97298630137</v>
      </c>
      <c r="AP73" s="298">
        <v>442.97298630137</v>
      </c>
      <c r="AQ73" s="298">
        <v>442.97298630137</v>
      </c>
      <c r="AR73" s="298">
        <v>442.97298630137</v>
      </c>
      <c r="AS73" s="298">
        <v>444.499232876712</v>
      </c>
      <c r="AT73" s="298">
        <v>554.268493150685</v>
      </c>
      <c r="AU73" s="298">
        <v>554.268493150685</v>
      </c>
      <c r="AV73" s="298">
        <v>652.35</v>
      </c>
      <c r="AW73" s="298">
        <v>652.35</v>
      </c>
      <c r="AX73" s="298">
        <v>646.551</v>
      </c>
      <c r="AY73" s="298">
        <v>650.858</v>
      </c>
      <c r="AZ73" s="298">
        <v>650.858</v>
      </c>
      <c r="BA73" s="298">
        <v>650.858</v>
      </c>
      <c r="BB73" s="298">
        <v>657.0</v>
      </c>
      <c r="BC73" s="298">
        <v>657.0</v>
      </c>
      <c r="BD73" s="299">
        <v>657.0</v>
      </c>
      <c r="BE73" s="300">
        <v>657.0</v>
      </c>
      <c r="BF73" s="301">
        <v>0.0</v>
      </c>
      <c r="BG73" s="301">
        <v>0.0171488624511056</v>
      </c>
      <c r="BH73" s="301">
        <v>0.00644454296904599</v>
      </c>
    </row>
    <row r="74" spans="8:8" s="290" ht="10.2" customFormat="1">
      <c r="A74" s="297" t="s">
        <v>166</v>
      </c>
      <c r="B74" s="298">
        <v>180.739726027397</v>
      </c>
      <c r="C74" s="298">
        <v>180.739726027397</v>
      </c>
      <c r="D74" s="298">
        <v>136.157260273973</v>
      </c>
      <c r="E74" s="298">
        <v>130.534246575342</v>
      </c>
      <c r="F74" s="298">
        <v>80.3287671232877</v>
      </c>
      <c r="G74" s="298">
        <v>175.397863013699</v>
      </c>
      <c r="H74" s="298">
        <v>175.397863013699</v>
      </c>
      <c r="I74" s="298">
        <v>175.397863013699</v>
      </c>
      <c r="J74" s="298">
        <v>175.397863013699</v>
      </c>
      <c r="K74" s="298">
        <v>175.397863013699</v>
      </c>
      <c r="L74" s="298">
        <v>200.821917808219</v>
      </c>
      <c r="M74" s="298">
        <v>222.912328767123</v>
      </c>
      <c r="N74" s="298">
        <v>293.2</v>
      </c>
      <c r="O74" s="298">
        <v>314.0</v>
      </c>
      <c r="P74" s="298">
        <v>314.0</v>
      </c>
      <c r="Q74" s="298">
        <v>324.0</v>
      </c>
      <c r="R74" s="298">
        <v>361.0</v>
      </c>
      <c r="S74" s="298">
        <v>386.0</v>
      </c>
      <c r="T74" s="298">
        <v>386.0</v>
      </c>
      <c r="U74" s="298">
        <v>433.0</v>
      </c>
      <c r="V74" s="298">
        <v>433.0</v>
      </c>
      <c r="W74" s="298">
        <v>443.0</v>
      </c>
      <c r="X74" s="298">
        <v>523.0</v>
      </c>
      <c r="Y74" s="298">
        <v>576.0</v>
      </c>
      <c r="Z74" s="298">
        <v>583.0</v>
      </c>
      <c r="AA74" s="298">
        <v>583.0</v>
      </c>
      <c r="AB74" s="298">
        <v>583.0</v>
      </c>
      <c r="AC74" s="298">
        <v>592.0</v>
      </c>
      <c r="AD74" s="298">
        <v>633.0</v>
      </c>
      <c r="AE74" s="298">
        <v>633.0</v>
      </c>
      <c r="AF74" s="298">
        <v>633.0</v>
      </c>
      <c r="AG74" s="298">
        <v>645.0</v>
      </c>
      <c r="AH74" s="298">
        <v>645.0</v>
      </c>
      <c r="AI74" s="298">
        <v>645.0</v>
      </c>
      <c r="AJ74" s="298">
        <v>645.0</v>
      </c>
      <c r="AK74" s="298">
        <v>654.0</v>
      </c>
      <c r="AL74" s="298">
        <v>770.0</v>
      </c>
      <c r="AM74" s="298">
        <v>810.0</v>
      </c>
      <c r="AN74" s="298">
        <v>810.0</v>
      </c>
      <c r="AO74" s="298">
        <v>810.0</v>
      </c>
      <c r="AP74" s="298">
        <v>810.0</v>
      </c>
      <c r="AQ74" s="298">
        <v>810.0</v>
      </c>
      <c r="AR74" s="298">
        <v>810.0</v>
      </c>
      <c r="AS74" s="298">
        <v>810.0</v>
      </c>
      <c r="AT74" s="298">
        <v>810.0</v>
      </c>
      <c r="AU74" s="298">
        <v>810.0</v>
      </c>
      <c r="AV74" s="298">
        <v>810.0</v>
      </c>
      <c r="AW74" s="298">
        <v>810.0</v>
      </c>
      <c r="AX74" s="298">
        <v>810.0</v>
      </c>
      <c r="AY74" s="298">
        <v>810.0</v>
      </c>
      <c r="AZ74" s="298">
        <v>810.0</v>
      </c>
      <c r="BA74" s="298">
        <v>810.0</v>
      </c>
      <c r="BB74" s="298">
        <v>810.0</v>
      </c>
      <c r="BC74" s="298">
        <v>795.0</v>
      </c>
      <c r="BD74" s="299">
        <v>795.0</v>
      </c>
      <c r="BE74" s="300">
        <v>795.0</v>
      </c>
      <c r="BF74" s="301">
        <v>0.0</v>
      </c>
      <c r="BG74" s="301">
        <v>-0.00186746741001631</v>
      </c>
      <c r="BH74" s="301">
        <v>0.00779819126391409</v>
      </c>
    </row>
    <row r="75" spans="8:8" s="290" ht="10.2" customFormat="1">
      <c r="A75" s="297" t="s">
        <v>167</v>
      </c>
      <c r="B75" s="298">
        <v>34.1397260273973</v>
      </c>
      <c r="C75" s="298">
        <v>34.1397260273973</v>
      </c>
      <c r="D75" s="298">
        <v>34.1397260273973</v>
      </c>
      <c r="E75" s="298">
        <v>34.1397260273973</v>
      </c>
      <c r="F75" s="298">
        <v>34.1397260273973</v>
      </c>
      <c r="G75" s="298">
        <v>34.1397260273973</v>
      </c>
      <c r="H75" s="298">
        <v>34.1397260273973</v>
      </c>
      <c r="I75" s="298">
        <v>40.1643835616438</v>
      </c>
      <c r="J75" s="298">
        <v>48.1972602739726</v>
      </c>
      <c r="K75" s="298">
        <v>78.3205479452055</v>
      </c>
      <c r="L75" s="298">
        <v>78.3205479452055</v>
      </c>
      <c r="M75" s="298">
        <v>78.3205479452055</v>
      </c>
      <c r="N75" s="298">
        <v>78.3205479452055</v>
      </c>
      <c r="O75" s="298">
        <v>74.0</v>
      </c>
      <c r="P75" s="298">
        <v>154.0</v>
      </c>
      <c r="Q75" s="298">
        <v>154.0</v>
      </c>
      <c r="R75" s="298">
        <v>154.0</v>
      </c>
      <c r="S75" s="298">
        <v>154.0</v>
      </c>
      <c r="T75" s="298">
        <v>154.0</v>
      </c>
      <c r="U75" s="298">
        <v>154.0</v>
      </c>
      <c r="V75" s="298">
        <v>154.0</v>
      </c>
      <c r="W75" s="298">
        <v>154.0</v>
      </c>
      <c r="X75" s="298">
        <v>154.0</v>
      </c>
      <c r="Y75" s="298">
        <v>154.0</v>
      </c>
      <c r="Z75" s="298">
        <v>154.0</v>
      </c>
      <c r="AA75" s="298">
        <v>154.0</v>
      </c>
      <c r="AB75" s="298">
        <v>154.0</v>
      </c>
      <c r="AC75" s="298">
        <v>154.0</v>
      </c>
      <c r="AD75" s="298">
        <v>154.0</v>
      </c>
      <c r="AE75" s="298">
        <v>154.0</v>
      </c>
      <c r="AF75" s="298">
        <v>154.0</v>
      </c>
      <c r="AG75" s="298">
        <v>154.0</v>
      </c>
      <c r="AH75" s="298">
        <v>154.0</v>
      </c>
      <c r="AI75" s="298">
        <v>154.0</v>
      </c>
      <c r="AJ75" s="298">
        <v>154.0</v>
      </c>
      <c r="AK75" s="298">
        <v>154.0</v>
      </c>
      <c r="AL75" s="298">
        <v>154.0</v>
      </c>
      <c r="AM75" s="298">
        <v>154.0</v>
      </c>
      <c r="AN75" s="298">
        <v>154.0</v>
      </c>
      <c r="AO75" s="298">
        <v>154.0</v>
      </c>
      <c r="AP75" s="298">
        <v>154.0</v>
      </c>
      <c r="AQ75" s="298">
        <v>154.0</v>
      </c>
      <c r="AR75" s="298">
        <v>155.63698630137</v>
      </c>
      <c r="AS75" s="298">
        <v>130.534246575342</v>
      </c>
      <c r="AT75" s="298">
        <v>130.534246575342</v>
      </c>
      <c r="AU75" s="298">
        <v>130.534246575342</v>
      </c>
      <c r="AV75" s="298">
        <v>130.534246575342</v>
      </c>
      <c r="AW75" s="298">
        <v>200.821917808219</v>
      </c>
      <c r="AX75" s="298">
        <v>200.821917808219</v>
      </c>
      <c r="AY75" s="298">
        <v>200.821917808219</v>
      </c>
      <c r="AZ75" s="298">
        <v>200.821917808219</v>
      </c>
      <c r="BA75" s="298">
        <v>200.821917808219</v>
      </c>
      <c r="BB75" s="298">
        <v>200.821917808219</v>
      </c>
      <c r="BC75" s="298">
        <v>200.821917808219</v>
      </c>
      <c r="BD75" s="299">
        <v>200.821917808219</v>
      </c>
      <c r="BE75" s="300">
        <v>200.0</v>
      </c>
      <c r="BF75" s="301">
        <v>-0.00409276944065484</v>
      </c>
      <c r="BG75" s="301">
        <v>0.0440196296278845</v>
      </c>
      <c r="BH75" s="301">
        <v>0.00196180912299726</v>
      </c>
    </row>
    <row r="76" spans="8:8" s="290" ht="10.2" customFormat="1">
      <c r="A76" s="297" t="s">
        <v>238</v>
      </c>
      <c r="B76" s="298">
        <v>32.1315068493151</v>
      </c>
      <c r="C76" s="298">
        <v>32.1315068493151</v>
      </c>
      <c r="D76" s="298">
        <v>33.3364383561644</v>
      </c>
      <c r="E76" s="298">
        <v>42.172602739726</v>
      </c>
      <c r="F76" s="298">
        <v>42.172602739726</v>
      </c>
      <c r="G76" s="298">
        <v>55.2260273972603</v>
      </c>
      <c r="H76" s="298">
        <v>60.2465753424658</v>
      </c>
      <c r="I76" s="298">
        <v>60.2465753424658</v>
      </c>
      <c r="J76" s="298">
        <v>60.2465753424658</v>
      </c>
      <c r="K76" s="298">
        <v>60.2465753424658</v>
      </c>
      <c r="L76" s="298">
        <v>60.2465753424658</v>
      </c>
      <c r="M76" s="298">
        <v>60.2465753424658</v>
      </c>
      <c r="N76" s="298">
        <v>60.2465753424658</v>
      </c>
      <c r="O76" s="298">
        <v>160.0</v>
      </c>
      <c r="P76" s="298">
        <v>160.0</v>
      </c>
      <c r="Q76" s="298">
        <v>210.0</v>
      </c>
      <c r="R76" s="298">
        <v>210.0</v>
      </c>
      <c r="S76" s="298">
        <v>260.0</v>
      </c>
      <c r="T76" s="298">
        <v>260.0</v>
      </c>
      <c r="U76" s="298">
        <v>260.0</v>
      </c>
      <c r="V76" s="298">
        <v>261.0</v>
      </c>
      <c r="W76" s="298">
        <v>270.0</v>
      </c>
      <c r="X76" s="298">
        <v>270.0</v>
      </c>
      <c r="Y76" s="298">
        <v>275.0</v>
      </c>
      <c r="Z76" s="298">
        <v>390.0</v>
      </c>
      <c r="AA76" s="298">
        <v>445.0</v>
      </c>
      <c r="AB76" s="298">
        <v>445.0</v>
      </c>
      <c r="AC76" s="298">
        <v>445.0</v>
      </c>
      <c r="AD76" s="298">
        <v>445.0</v>
      </c>
      <c r="AE76" s="298">
        <v>300.0</v>
      </c>
      <c r="AF76" s="298">
        <v>370.0</v>
      </c>
      <c r="AG76" s="298">
        <v>445.0</v>
      </c>
      <c r="AH76" s="298">
        <v>385.0</v>
      </c>
      <c r="AI76" s="298">
        <v>445.0</v>
      </c>
      <c r="AJ76" s="298">
        <v>360.0</v>
      </c>
      <c r="AK76" s="298">
        <v>320.0</v>
      </c>
      <c r="AL76" s="298">
        <v>445.0</v>
      </c>
      <c r="AM76" s="298">
        <v>400.0</v>
      </c>
      <c r="AN76" s="298">
        <v>400.0</v>
      </c>
      <c r="AO76" s="298">
        <v>360.0</v>
      </c>
      <c r="AP76" s="298">
        <v>405.0</v>
      </c>
      <c r="AQ76" s="298">
        <v>230.0</v>
      </c>
      <c r="AR76" s="298">
        <v>445.0</v>
      </c>
      <c r="AS76" s="298">
        <v>320.0</v>
      </c>
      <c r="AT76" s="298">
        <v>220.0</v>
      </c>
      <c r="AU76" s="298">
        <v>321.0</v>
      </c>
      <c r="AV76" s="298">
        <v>446.0</v>
      </c>
      <c r="AW76" s="298">
        <v>446.0</v>
      </c>
      <c r="AX76" s="298">
        <v>446.0</v>
      </c>
      <c r="AY76" s="298">
        <v>449.0</v>
      </c>
      <c r="AZ76" s="298">
        <v>449.0</v>
      </c>
      <c r="BA76" s="298">
        <v>449.0</v>
      </c>
      <c r="BB76" s="298">
        <v>449.0</v>
      </c>
      <c r="BC76" s="298">
        <v>454.0</v>
      </c>
      <c r="BD76" s="299">
        <v>460.0</v>
      </c>
      <c r="BE76" s="300">
        <v>460.0</v>
      </c>
      <c r="BF76" s="301">
        <v>0.0</v>
      </c>
      <c r="BG76" s="301">
        <v>0.0765482890953748</v>
      </c>
      <c r="BH76" s="301">
        <v>0.00451216098289369</v>
      </c>
    </row>
    <row r="77" spans="8:8" s="290" ht="10.2" customFormat="1">
      <c r="A77" s="297" t="s">
        <v>168</v>
      </c>
      <c r="B77" s="298">
        <v>305.0</v>
      </c>
      <c r="C77" s="298">
        <v>395.0</v>
      </c>
      <c r="D77" s="298">
        <v>395.0</v>
      </c>
      <c r="E77" s="298">
        <v>395.0</v>
      </c>
      <c r="F77" s="298">
        <v>395.0</v>
      </c>
      <c r="G77" s="298">
        <v>395.0</v>
      </c>
      <c r="H77" s="298">
        <v>473.0</v>
      </c>
      <c r="I77" s="298">
        <v>473.0</v>
      </c>
      <c r="J77" s="298">
        <v>473.0</v>
      </c>
      <c r="K77" s="298">
        <v>473.0</v>
      </c>
      <c r="L77" s="298">
        <v>473.0</v>
      </c>
      <c r="M77" s="298">
        <v>473.0</v>
      </c>
      <c r="N77" s="298">
        <v>473.0</v>
      </c>
      <c r="O77" s="298">
        <v>473.0</v>
      </c>
      <c r="P77" s="298">
        <v>491.0</v>
      </c>
      <c r="Q77" s="298">
        <v>491.0</v>
      </c>
      <c r="R77" s="298">
        <v>491.0</v>
      </c>
      <c r="S77" s="298">
        <v>491.0</v>
      </c>
      <c r="T77" s="298">
        <v>388.0</v>
      </c>
      <c r="U77" s="298">
        <v>324.0</v>
      </c>
      <c r="V77" s="298">
        <v>324.0</v>
      </c>
      <c r="W77" s="298">
        <v>324.0</v>
      </c>
      <c r="X77" s="298">
        <v>324.0</v>
      </c>
      <c r="Y77" s="298">
        <v>324.0</v>
      </c>
      <c r="Z77" s="298">
        <v>324.0</v>
      </c>
      <c r="AA77" s="298">
        <v>324.0</v>
      </c>
      <c r="AB77" s="298">
        <v>324.0</v>
      </c>
      <c r="AC77" s="298">
        <v>324.0</v>
      </c>
      <c r="AD77" s="298">
        <v>380.0</v>
      </c>
      <c r="AE77" s="298">
        <v>451.0</v>
      </c>
      <c r="AF77" s="298">
        <v>461.0</v>
      </c>
      <c r="AG77" s="298">
        <v>464.0</v>
      </c>
      <c r="AH77" s="298">
        <v>466.0</v>
      </c>
      <c r="AI77" s="298">
        <v>466.0</v>
      </c>
      <c r="AJ77" s="298">
        <v>476.0</v>
      </c>
      <c r="AK77" s="298">
        <v>481.0</v>
      </c>
      <c r="AL77" s="298">
        <v>486.0</v>
      </c>
      <c r="AM77" s="298">
        <v>505.0</v>
      </c>
      <c r="AN77" s="298">
        <v>514.0</v>
      </c>
      <c r="AO77" s="298">
        <v>517.0</v>
      </c>
      <c r="AP77" s="298">
        <v>520.0</v>
      </c>
      <c r="AQ77" s="298">
        <v>520.0</v>
      </c>
      <c r="AR77" s="298">
        <v>520.0</v>
      </c>
      <c r="AS77" s="298">
        <v>520.0</v>
      </c>
      <c r="AT77" s="298">
        <v>520.0</v>
      </c>
      <c r="AU77" s="298">
        <v>520.0</v>
      </c>
      <c r="AV77" s="298">
        <v>520.0</v>
      </c>
      <c r="AW77" s="298">
        <v>520.0</v>
      </c>
      <c r="AX77" s="298">
        <v>520.0</v>
      </c>
      <c r="AY77" s="298">
        <v>520.0</v>
      </c>
      <c r="AZ77" s="298">
        <v>520.0</v>
      </c>
      <c r="BA77" s="298">
        <v>520.0</v>
      </c>
      <c r="BB77" s="298">
        <v>520.0</v>
      </c>
      <c r="BC77" s="298">
        <v>520.0</v>
      </c>
      <c r="BD77" s="299">
        <v>520.0</v>
      </c>
      <c r="BE77" s="300">
        <v>520.0</v>
      </c>
      <c r="BF77" s="301">
        <v>0.0</v>
      </c>
      <c r="BG77" s="301">
        <v>0.0</v>
      </c>
      <c r="BH77" s="301">
        <v>0.00510070371979286</v>
      </c>
    </row>
    <row r="78" spans="8:8" s="290" ht="10.2" customFormat="1">
      <c r="A78" s="297" t="s">
        <v>216</v>
      </c>
      <c r="B78" s="298">
        <v>216.735068493151</v>
      </c>
      <c r="C78" s="298">
        <v>244.419726027397</v>
      </c>
      <c r="D78" s="298">
        <v>251.120821917808</v>
      </c>
      <c r="E78" s="298">
        <v>287.026849315068</v>
      </c>
      <c r="F78" s="298">
        <v>287.067945205479</v>
      </c>
      <c r="G78" s="298">
        <v>298.082602739726</v>
      </c>
      <c r="H78" s="298">
        <v>309.730273972603</v>
      </c>
      <c r="I78" s="298">
        <v>320.474246575342</v>
      </c>
      <c r="J78" s="298">
        <v>375.802465753425</v>
      </c>
      <c r="K78" s="298">
        <v>446.29095890411</v>
      </c>
      <c r="L78" s="298">
        <v>477.418356164384</v>
      </c>
      <c r="M78" s="298">
        <v>553.128219178082</v>
      </c>
      <c r="N78" s="298">
        <v>571.202191780822</v>
      </c>
      <c r="O78" s="298">
        <v>665.0</v>
      </c>
      <c r="P78" s="298">
        <v>665.0</v>
      </c>
      <c r="Q78" s="298">
        <v>668.0</v>
      </c>
      <c r="R78" s="298">
        <v>692.0</v>
      </c>
      <c r="S78" s="298">
        <v>691.0</v>
      </c>
      <c r="T78" s="298">
        <v>694.0</v>
      </c>
      <c r="U78" s="298">
        <v>881.0</v>
      </c>
      <c r="V78" s="298">
        <v>916.0</v>
      </c>
      <c r="W78" s="298">
        <v>928.0</v>
      </c>
      <c r="X78" s="298">
        <v>928.0</v>
      </c>
      <c r="Y78" s="298">
        <v>928.0</v>
      </c>
      <c r="Z78" s="298">
        <v>928.0</v>
      </c>
      <c r="AA78" s="298">
        <v>928.0</v>
      </c>
      <c r="AB78" s="298">
        <v>928.0</v>
      </c>
      <c r="AC78" s="298">
        <v>928.0</v>
      </c>
      <c r="AD78" s="298">
        <v>932.0</v>
      </c>
      <c r="AE78" s="298">
        <v>889.0</v>
      </c>
      <c r="AF78" s="298">
        <v>889.0</v>
      </c>
      <c r="AG78" s="298">
        <v>891.0</v>
      </c>
      <c r="AH78" s="298">
        <v>856.0</v>
      </c>
      <c r="AI78" s="298">
        <v>898.0</v>
      </c>
      <c r="AJ78" s="298">
        <v>879.0</v>
      </c>
      <c r="AK78" s="298">
        <v>897.0</v>
      </c>
      <c r="AL78" s="298">
        <v>944.0</v>
      </c>
      <c r="AM78" s="298">
        <v>944.0</v>
      </c>
      <c r="AN78" s="298">
        <v>927.0</v>
      </c>
      <c r="AO78" s="298">
        <v>927.0</v>
      </c>
      <c r="AP78" s="298">
        <v>932.0</v>
      </c>
      <c r="AQ78" s="298">
        <v>982.0</v>
      </c>
      <c r="AR78" s="298">
        <v>972.0</v>
      </c>
      <c r="AS78" s="298">
        <v>972.0</v>
      </c>
      <c r="AT78" s="298">
        <v>972.0</v>
      </c>
      <c r="AU78" s="298">
        <v>973.0</v>
      </c>
      <c r="AV78" s="298">
        <v>1014.0</v>
      </c>
      <c r="AW78" s="298">
        <v>1014.0</v>
      </c>
      <c r="AX78" s="298">
        <v>724.0</v>
      </c>
      <c r="AY78" s="298">
        <v>726.0</v>
      </c>
      <c r="AZ78" s="298">
        <v>726.0</v>
      </c>
      <c r="BA78" s="298">
        <v>726.0</v>
      </c>
      <c r="BB78" s="298">
        <v>706.0</v>
      </c>
      <c r="BC78" s="298">
        <v>711.0</v>
      </c>
      <c r="BD78" s="299">
        <v>711.0</v>
      </c>
      <c r="BE78" s="300">
        <v>711.0</v>
      </c>
      <c r="BF78" s="301">
        <v>0.0</v>
      </c>
      <c r="BG78" s="301">
        <v>-0.0307845386419101</v>
      </c>
      <c r="BH78" s="301">
        <v>0.00697423143225524</v>
      </c>
    </row>
    <row r="79" spans="8:8" s="290" ht="10.2" customFormat="1">
      <c r="A79" s="302" t="s">
        <v>174</v>
      </c>
      <c r="B79" s="303">
        <v>822.967945205479</v>
      </c>
      <c r="C79" s="303">
        <v>940.652602739726</v>
      </c>
      <c r="D79" s="303">
        <v>903.976164383562</v>
      </c>
      <c r="E79" s="303">
        <v>943.095342465753</v>
      </c>
      <c r="F79" s="303">
        <v>892.930958904109</v>
      </c>
      <c r="G79" s="303">
        <v>1015.58252054795</v>
      </c>
      <c r="H79" s="303">
        <v>1110.25073972603</v>
      </c>
      <c r="I79" s="303">
        <v>1185.55895890411</v>
      </c>
      <c r="J79" s="303">
        <v>1248.92005479452</v>
      </c>
      <c r="K79" s="303">
        <v>1349.53183561644</v>
      </c>
      <c r="L79" s="303">
        <v>1406.08328767123</v>
      </c>
      <c r="M79" s="303">
        <v>1503.88356164384</v>
      </c>
      <c r="N79" s="303">
        <v>1592.24520547945</v>
      </c>
      <c r="O79" s="303">
        <v>1796.0</v>
      </c>
      <c r="P79" s="303">
        <v>1918.0</v>
      </c>
      <c r="Q79" s="303">
        <v>2287.0</v>
      </c>
      <c r="R79" s="303">
        <v>2348.0</v>
      </c>
      <c r="S79" s="303">
        <v>2422.0</v>
      </c>
      <c r="T79" s="303">
        <v>2322.0</v>
      </c>
      <c r="U79" s="303">
        <v>2492.0</v>
      </c>
      <c r="V79" s="303">
        <v>2528.0</v>
      </c>
      <c r="W79" s="303">
        <v>2553.0</v>
      </c>
      <c r="X79" s="303">
        <v>2633.0</v>
      </c>
      <c r="Y79" s="303">
        <v>2691.0</v>
      </c>
      <c r="Z79" s="303">
        <v>2813.0</v>
      </c>
      <c r="AA79" s="303">
        <v>2868.0</v>
      </c>
      <c r="AB79" s="303">
        <v>2868.0</v>
      </c>
      <c r="AC79" s="303">
        <v>2877.0</v>
      </c>
      <c r="AD79" s="303">
        <v>2978.0</v>
      </c>
      <c r="AE79" s="303">
        <v>2861.0</v>
      </c>
      <c r="AF79" s="303">
        <v>2941.0</v>
      </c>
      <c r="AG79" s="303">
        <v>3033.0</v>
      </c>
      <c r="AH79" s="303">
        <v>2940.0</v>
      </c>
      <c r="AI79" s="303">
        <v>3042.0</v>
      </c>
      <c r="AJ79" s="303">
        <v>2948.0</v>
      </c>
      <c r="AK79" s="303">
        <v>2940.0</v>
      </c>
      <c r="AL79" s="303">
        <v>3233.0</v>
      </c>
      <c r="AM79" s="303">
        <v>3247.0</v>
      </c>
      <c r="AN79" s="303">
        <v>3239.0</v>
      </c>
      <c r="AO79" s="303">
        <v>3210.97298630137</v>
      </c>
      <c r="AP79" s="303">
        <v>3263.97298630137</v>
      </c>
      <c r="AQ79" s="303">
        <v>3138.97298630137</v>
      </c>
      <c r="AR79" s="303">
        <v>3345.60997260274</v>
      </c>
      <c r="AS79" s="303">
        <v>3197.03347945205</v>
      </c>
      <c r="AT79" s="303">
        <v>3206.80273972603</v>
      </c>
      <c r="AU79" s="303">
        <v>3308.80273972603</v>
      </c>
      <c r="AV79" s="303">
        <v>3572.88424657534</v>
      </c>
      <c r="AW79" s="303">
        <v>3643.17191780822</v>
      </c>
      <c r="AX79" s="303">
        <v>3347.37291780822</v>
      </c>
      <c r="AY79" s="303">
        <v>3356.67991780822</v>
      </c>
      <c r="AZ79" s="303">
        <v>3356.67991780822</v>
      </c>
      <c r="BA79" s="303">
        <v>3356.67991780822</v>
      </c>
      <c r="BB79" s="303">
        <v>3342.82191780822</v>
      </c>
      <c r="BC79" s="303">
        <v>3337.82191780822</v>
      </c>
      <c r="BD79" s="304">
        <v>3343.82191780822</v>
      </c>
      <c r="BE79" s="304">
        <v>3343.0</v>
      </c>
      <c r="BF79" s="305">
        <v>-2.45801908242083E-4</v>
      </c>
      <c r="BG79" s="305">
        <v>0.00419276816331116</v>
      </c>
      <c r="BH79" s="305">
        <v>0.0327916394908991</v>
      </c>
    </row>
    <row r="80" spans="8:8" s="290" ht="10.2" customFormat="1">
      <c r="A80" s="297"/>
      <c r="B80" s="298"/>
      <c r="C80" s="298"/>
      <c r="D80" s="298"/>
      <c r="E80" s="298"/>
      <c r="F80" s="298"/>
      <c r="G80" s="298"/>
      <c r="H80" s="298"/>
      <c r="I80" s="298"/>
      <c r="J80" s="298"/>
      <c r="K80" s="298"/>
      <c r="L80" s="298"/>
      <c r="M80" s="298"/>
      <c r="N80" s="298"/>
      <c r="O80" s="298"/>
      <c r="P80" s="298"/>
      <c r="Q80" s="298"/>
      <c r="R80" s="298"/>
      <c r="S80" s="298"/>
      <c r="T80" s="298"/>
      <c r="U80" s="298"/>
      <c r="V80" s="298"/>
      <c r="W80" s="298"/>
      <c r="X80" s="298"/>
      <c r="Y80" s="298"/>
      <c r="Z80" s="298"/>
      <c r="AA80" s="298"/>
      <c r="AB80" s="298"/>
      <c r="AC80" s="298"/>
      <c r="AD80" s="298"/>
      <c r="AE80" s="298"/>
      <c r="AF80" s="298"/>
      <c r="AG80" s="298"/>
      <c r="AH80" s="298"/>
      <c r="AI80" s="298"/>
      <c r="AJ80" s="298"/>
      <c r="AK80" s="298"/>
      <c r="AL80" s="298"/>
      <c r="AM80" s="298"/>
      <c r="AN80" s="298"/>
      <c r="AO80" s="298"/>
      <c r="AP80" s="298"/>
      <c r="AQ80" s="298"/>
      <c r="AR80" s="298"/>
      <c r="AS80" s="298"/>
      <c r="AT80" s="298"/>
      <c r="AU80" s="298"/>
      <c r="AV80" s="298"/>
      <c r="AW80" s="298"/>
      <c r="AX80" s="298"/>
      <c r="AY80" s="298"/>
      <c r="AZ80" s="298"/>
      <c r="BA80" s="298"/>
      <c r="BB80" s="298"/>
      <c r="BC80" s="298"/>
      <c r="BD80" s="299"/>
      <c r="BE80" s="300"/>
      <c r="BF80" s="301"/>
      <c r="BG80" s="301"/>
      <c r="BH80" s="301"/>
    </row>
    <row r="81" spans="8:8" s="290" ht="10.2" customFormat="1">
      <c r="A81" s="297" t="s">
        <v>175</v>
      </c>
      <c r="B81" s="298">
        <v>462.0</v>
      </c>
      <c r="C81" s="298">
        <v>455.0</v>
      </c>
      <c r="D81" s="298">
        <v>496.0</v>
      </c>
      <c r="E81" s="298">
        <v>543.0</v>
      </c>
      <c r="F81" s="298">
        <v>554.0</v>
      </c>
      <c r="G81" s="298">
        <v>603.0</v>
      </c>
      <c r="H81" s="298">
        <v>624.0</v>
      </c>
      <c r="I81" s="298">
        <v>640.0</v>
      </c>
      <c r="J81" s="298">
        <v>686.0</v>
      </c>
      <c r="K81" s="298">
        <v>689.0</v>
      </c>
      <c r="L81" s="298">
        <v>702.0</v>
      </c>
      <c r="M81" s="298">
        <v>691.0</v>
      </c>
      <c r="N81" s="298">
        <v>715.0</v>
      </c>
      <c r="O81" s="298">
        <v>715.0</v>
      </c>
      <c r="P81" s="298">
        <v>730.0</v>
      </c>
      <c r="Q81" s="298">
        <v>723.0</v>
      </c>
      <c r="R81" s="298">
        <v>725.0</v>
      </c>
      <c r="S81" s="298">
        <v>725.0</v>
      </c>
      <c r="T81" s="298">
        <v>725.0</v>
      </c>
      <c r="U81" s="298">
        <v>723.0</v>
      </c>
      <c r="V81" s="298">
        <v>670.0</v>
      </c>
      <c r="W81" s="298">
        <v>659.0</v>
      </c>
      <c r="X81" s="298">
        <v>647.0</v>
      </c>
      <c r="Y81" s="298">
        <v>660.0</v>
      </c>
      <c r="Z81" s="298">
        <v>662.0</v>
      </c>
      <c r="AA81" s="298">
        <v>662.0</v>
      </c>
      <c r="AB81" s="298">
        <v>677.0</v>
      </c>
      <c r="AC81" s="298">
        <v>694.0</v>
      </c>
      <c r="AD81" s="298">
        <v>703.0</v>
      </c>
      <c r="AE81" s="298">
        <v>708.0</v>
      </c>
      <c r="AF81" s="298">
        <v>730.0</v>
      </c>
      <c r="AG81" s="298">
        <v>751.0</v>
      </c>
      <c r="AH81" s="298">
        <v>793.0</v>
      </c>
      <c r="AI81" s="298">
        <v>810.0</v>
      </c>
      <c r="AJ81" s="298">
        <v>828.0</v>
      </c>
      <c r="AK81" s="298">
        <v>828.0</v>
      </c>
      <c r="AL81" s="298">
        <v>815.0</v>
      </c>
      <c r="AM81" s="298">
        <v>829.0</v>
      </c>
      <c r="AN81" s="298">
        <v>756.0</v>
      </c>
      <c r="AO81" s="298">
        <v>763.0</v>
      </c>
      <c r="AP81" s="298">
        <v>718.0</v>
      </c>
      <c r="AQ81" s="298">
        <v>693.8</v>
      </c>
      <c r="AR81" s="298">
        <v>732.9</v>
      </c>
      <c r="AS81" s="298">
        <v>733.9</v>
      </c>
      <c r="AT81" s="298">
        <v>733.9</v>
      </c>
      <c r="AU81" s="298">
        <v>739.6</v>
      </c>
      <c r="AV81" s="298">
        <v>742.4</v>
      </c>
      <c r="AW81" s="298">
        <v>663.4</v>
      </c>
      <c r="AX81" s="298">
        <v>662.4</v>
      </c>
      <c r="AY81" s="298">
        <v>536.15</v>
      </c>
      <c r="AZ81" s="298">
        <v>443.1</v>
      </c>
      <c r="BA81" s="298">
        <v>451.75</v>
      </c>
      <c r="BB81" s="298">
        <v>453.95</v>
      </c>
      <c r="BC81" s="298">
        <v>453.95</v>
      </c>
      <c r="BD81" s="299">
        <v>455.4</v>
      </c>
      <c r="BE81" s="300">
        <v>455.95</v>
      </c>
      <c r="BF81" s="301">
        <v>0.00120772946859926</v>
      </c>
      <c r="BG81" s="301">
        <v>-0.0465989764108348</v>
      </c>
      <c r="BH81" s="301">
        <v>0.00447243434815299</v>
      </c>
    </row>
    <row r="82" spans="8:8" s="290" ht="10.2" customFormat="1">
      <c r="A82" s="297" t="s">
        <v>176</v>
      </c>
      <c r="B82" s="298">
        <v>0.0</v>
      </c>
      <c r="C82" s="298">
        <v>0.0</v>
      </c>
      <c r="D82" s="298">
        <v>0.0</v>
      </c>
      <c r="E82" s="298">
        <v>0.0</v>
      </c>
      <c r="F82" s="298">
        <v>0.0</v>
      </c>
      <c r="G82" s="298">
        <v>0.0</v>
      </c>
      <c r="H82" s="298">
        <v>0.0</v>
      </c>
      <c r="I82" s="298">
        <v>31.0</v>
      </c>
      <c r="J82" s="298">
        <v>31.0</v>
      </c>
      <c r="K82" s="298">
        <v>30.0</v>
      </c>
      <c r="L82" s="298">
        <v>30.0</v>
      </c>
      <c r="M82" s="298">
        <v>31.0</v>
      </c>
      <c r="N82" s="298">
        <v>31.0</v>
      </c>
      <c r="O82" s="298">
        <v>31.0</v>
      </c>
      <c r="P82" s="298">
        <v>31.0</v>
      </c>
      <c r="Q82" s="298">
        <v>31.0</v>
      </c>
      <c r="R82" s="298">
        <v>31.0</v>
      </c>
      <c r="S82" s="298">
        <v>31.0</v>
      </c>
      <c r="T82" s="298">
        <v>31.0</v>
      </c>
      <c r="U82" s="298">
        <v>31.0</v>
      </c>
      <c r="V82" s="298">
        <v>31.0</v>
      </c>
      <c r="W82" s="298">
        <v>31.0</v>
      </c>
      <c r="X82" s="298">
        <v>31.0</v>
      </c>
      <c r="Y82" s="298">
        <v>31.0</v>
      </c>
      <c r="Z82" s="298">
        <v>31.0</v>
      </c>
      <c r="AA82" s="298">
        <v>31.0</v>
      </c>
      <c r="AB82" s="298">
        <v>31.0</v>
      </c>
      <c r="AC82" s="298">
        <v>31.0</v>
      </c>
      <c r="AD82" s="298">
        <v>31.0</v>
      </c>
      <c r="AE82" s="298">
        <v>31.0</v>
      </c>
      <c r="AF82" s="298">
        <v>31.0</v>
      </c>
      <c r="AG82" s="298">
        <v>31.0</v>
      </c>
      <c r="AH82" s="298">
        <v>34.0</v>
      </c>
      <c r="AI82" s="298">
        <v>35.0</v>
      </c>
      <c r="AJ82" s="298">
        <v>36.0</v>
      </c>
      <c r="AK82" s="298">
        <v>36.0</v>
      </c>
      <c r="AL82" s="298">
        <v>36.0</v>
      </c>
      <c r="AM82" s="298">
        <v>36.0</v>
      </c>
      <c r="AN82" s="298">
        <v>36.0</v>
      </c>
      <c r="AO82" s="298">
        <v>36.0</v>
      </c>
      <c r="AP82" s="298">
        <v>36.0</v>
      </c>
      <c r="AQ82" s="298">
        <v>36.0</v>
      </c>
      <c r="AR82" s="298">
        <v>36.0</v>
      </c>
      <c r="AS82" s="298">
        <v>36.0</v>
      </c>
      <c r="AT82" s="298">
        <v>39.0</v>
      </c>
      <c r="AU82" s="298">
        <v>39.0</v>
      </c>
      <c r="AV82" s="298">
        <v>39.0</v>
      </c>
      <c r="AW82" s="298">
        <v>40.0</v>
      </c>
      <c r="AX82" s="298">
        <v>43.0</v>
      </c>
      <c r="AY82" s="298">
        <v>43.0</v>
      </c>
      <c r="AZ82" s="298">
        <v>43.0</v>
      </c>
      <c r="BA82" s="298">
        <v>43.0</v>
      </c>
      <c r="BB82" s="298">
        <v>43.0</v>
      </c>
      <c r="BC82" s="298">
        <v>43.0</v>
      </c>
      <c r="BD82" s="299">
        <v>43.0</v>
      </c>
      <c r="BE82" s="300">
        <v>48.0</v>
      </c>
      <c r="BF82" s="301">
        <v>0.116279069767442</v>
      </c>
      <c r="BG82" s="301">
        <v>0.00981166882516726</v>
      </c>
      <c r="BH82" s="301">
        <v>4.70834189519341E-4</v>
      </c>
    </row>
    <row r="83" spans="8:8" s="290" ht="10.2" customFormat="1">
      <c r="A83" s="297" t="s">
        <v>177</v>
      </c>
      <c r="B83" s="298">
        <v>241.495726285193</v>
      </c>
      <c r="C83" s="298">
        <v>317.987585289553</v>
      </c>
      <c r="D83" s="298">
        <v>317.987585289553</v>
      </c>
      <c r="E83" s="298">
        <v>462.229376554918</v>
      </c>
      <c r="F83" s="298">
        <v>539.813976402197</v>
      </c>
      <c r="G83" s="298">
        <v>605.378426977363</v>
      </c>
      <c r="H83" s="298">
        <v>768.196812572357</v>
      </c>
      <c r="I83" s="298">
        <v>875.285415178461</v>
      </c>
      <c r="J83" s="298">
        <v>1020.61994728675</v>
      </c>
      <c r="K83" s="298">
        <v>1229.33344828436</v>
      </c>
      <c r="L83" s="298">
        <v>1327.6801241471</v>
      </c>
      <c r="M83" s="298">
        <v>1575.73229548981</v>
      </c>
      <c r="N83" s="298">
        <v>1756.03453457152</v>
      </c>
      <c r="O83" s="298">
        <v>1724.34505012686</v>
      </c>
      <c r="P83" s="298">
        <v>1748.38534867108</v>
      </c>
      <c r="Q83" s="298">
        <v>1972.39722146957</v>
      </c>
      <c r="R83" s="298">
        <v>1977.86092568416</v>
      </c>
      <c r="S83" s="298">
        <v>2185.48168583885</v>
      </c>
      <c r="T83" s="298">
        <v>2237.93324629899</v>
      </c>
      <c r="U83" s="298">
        <v>2243.39695051358</v>
      </c>
      <c r="V83" s="298">
        <v>2348.30007143385</v>
      </c>
      <c r="W83" s="298">
        <v>2370.15488829224</v>
      </c>
      <c r="X83" s="298">
        <v>2435.7193388674</v>
      </c>
      <c r="Y83" s="298">
        <v>2560.29179496022</v>
      </c>
      <c r="Z83" s="298">
        <v>2699.06988201099</v>
      </c>
      <c r="AA83" s="298">
        <v>3160.20651772298</v>
      </c>
      <c r="AB83" s="298">
        <v>3160.20651772298</v>
      </c>
      <c r="AC83" s="298">
        <v>3326.30312584674</v>
      </c>
      <c r="AD83" s="298">
        <v>3643.19797029337</v>
      </c>
      <c r="AE83" s="298">
        <v>3897.8065866936</v>
      </c>
      <c r="AF83" s="298">
        <v>4386.26174347858</v>
      </c>
      <c r="AG83" s="298">
        <v>4617.9228021775</v>
      </c>
      <c r="AH83" s="298">
        <v>4981.80550286967</v>
      </c>
      <c r="AI83" s="298">
        <v>5017.86595068601</v>
      </c>
      <c r="AJ83" s="298">
        <v>5901.89329260783</v>
      </c>
      <c r="AK83" s="298">
        <v>5908.44973766534</v>
      </c>
      <c r="AL83" s="298">
        <v>6166.33657659433</v>
      </c>
      <c r="AM83" s="298">
        <v>6877.71086533488</v>
      </c>
      <c r="AN83" s="298">
        <v>7322.45638840308</v>
      </c>
      <c r="AO83" s="298">
        <v>7843.69377047565</v>
      </c>
      <c r="AP83" s="298">
        <v>8463.41882191781</v>
      </c>
      <c r="AQ83" s="298">
        <v>9226.54210958904</v>
      </c>
      <c r="AR83" s="298">
        <v>9455.47909589041</v>
      </c>
      <c r="AS83" s="298">
        <v>10388.7788767123</v>
      </c>
      <c r="AT83" s="298">
        <v>11333.9070684932</v>
      </c>
      <c r="AU83" s="298">
        <v>12322.5332876712</v>
      </c>
      <c r="AV83" s="298">
        <v>13014.686109589</v>
      </c>
      <c r="AW83" s="298">
        <v>13680.5111780822</v>
      </c>
      <c r="AX83" s="298">
        <v>14502.7765205479</v>
      </c>
      <c r="AY83" s="298">
        <v>15252.5451506849</v>
      </c>
      <c r="AZ83" s="298">
        <v>15024.1805068493</v>
      </c>
      <c r="BA83" s="298">
        <v>14895.2126712329</v>
      </c>
      <c r="BB83" s="298">
        <v>15230.9869178082</v>
      </c>
      <c r="BC83" s="298">
        <v>15655.4742465753</v>
      </c>
      <c r="BD83" s="299">
        <v>16199.1995890411</v>
      </c>
      <c r="BE83" s="300">
        <v>16691.414109589</v>
      </c>
      <c r="BF83" s="301">
        <v>0.0303851136497468</v>
      </c>
      <c r="BG83" s="301">
        <v>0.0363617863065204</v>
      </c>
      <c r="BH83" s="301">
        <v>0.163726842379584</v>
      </c>
    </row>
    <row r="84" spans="8:8" s="290" ht="10.2" customFormat="1">
      <c r="A84" s="297" t="s">
        <v>179</v>
      </c>
      <c r="B84" s="298">
        <v>231.0</v>
      </c>
      <c r="C84" s="298">
        <v>329.0</v>
      </c>
      <c r="D84" s="298">
        <v>320.15</v>
      </c>
      <c r="E84" s="298">
        <v>366.7</v>
      </c>
      <c r="F84" s="298">
        <v>423.7</v>
      </c>
      <c r="G84" s="298">
        <v>411.635</v>
      </c>
      <c r="H84" s="298">
        <v>415.15</v>
      </c>
      <c r="I84" s="298">
        <v>489.0</v>
      </c>
      <c r="J84" s="298">
        <v>499.0</v>
      </c>
      <c r="K84" s="298">
        <v>555.0</v>
      </c>
      <c r="L84" s="298">
        <v>564.0</v>
      </c>
      <c r="M84" s="298">
        <v>568.0</v>
      </c>
      <c r="N84" s="298">
        <v>564.0</v>
      </c>
      <c r="O84" s="298">
        <v>626.0</v>
      </c>
      <c r="P84" s="298">
        <v>557.0</v>
      </c>
      <c r="Q84" s="298">
        <v>557.0</v>
      </c>
      <c r="R84" s="298">
        <v>557.0</v>
      </c>
      <c r="S84" s="298">
        <v>753.0</v>
      </c>
      <c r="T84" s="298">
        <v>779.0</v>
      </c>
      <c r="U84" s="298">
        <v>705.0</v>
      </c>
      <c r="V84" s="298">
        <v>867.0</v>
      </c>
      <c r="W84" s="298">
        <v>991.0</v>
      </c>
      <c r="X84" s="298">
        <v>1059.0</v>
      </c>
      <c r="Y84" s="298">
        <v>1051.0</v>
      </c>
      <c r="Z84" s="298">
        <v>1080.0</v>
      </c>
      <c r="AA84" s="298">
        <v>1122.0</v>
      </c>
      <c r="AB84" s="298">
        <v>1122.0</v>
      </c>
      <c r="AC84" s="298">
        <v>1041.0</v>
      </c>
      <c r="AD84" s="298">
        <v>1069.0</v>
      </c>
      <c r="AE84" s="298">
        <v>1072.0</v>
      </c>
      <c r="AF84" s="298">
        <v>1133.0</v>
      </c>
      <c r="AG84" s="298">
        <v>1210.0</v>
      </c>
      <c r="AH84" s="298">
        <v>1236.0</v>
      </c>
      <c r="AI84" s="298">
        <v>1356.0</v>
      </c>
      <c r="AJ84" s="298">
        <v>2190.0</v>
      </c>
      <c r="AK84" s="298">
        <v>2219.0</v>
      </c>
      <c r="AL84" s="298">
        <v>2261.0</v>
      </c>
      <c r="AM84" s="298">
        <v>2303.03870643836</v>
      </c>
      <c r="AN84" s="298">
        <v>2292.87129356164</v>
      </c>
      <c r="AO84" s="298">
        <v>2558.40644772603</v>
      </c>
      <c r="AP84" s="298">
        <v>2558.40644772603</v>
      </c>
      <c r="AQ84" s="298">
        <v>2871.70484583562</v>
      </c>
      <c r="AR84" s="298">
        <v>2983.31</v>
      </c>
      <c r="AS84" s="298">
        <v>2992.05870643836</v>
      </c>
      <c r="AT84" s="298">
        <v>3574.44236849315</v>
      </c>
      <c r="AU84" s="298">
        <v>3703.30838739726</v>
      </c>
      <c r="AV84" s="298">
        <v>3794.57871580822</v>
      </c>
      <c r="AW84" s="298">
        <v>4278.8283780274</v>
      </c>
      <c r="AX84" s="298">
        <v>4319.02515416438</v>
      </c>
      <c r="AY84" s="298">
        <v>4319.02515416438</v>
      </c>
      <c r="AZ84" s="298">
        <v>4307.20258064516</v>
      </c>
      <c r="BA84" s="298">
        <v>4620.26451612903</v>
      </c>
      <c r="BB84" s="298">
        <v>4699.23935483871</v>
      </c>
      <c r="BC84" s="298">
        <v>4971.63161290323</v>
      </c>
      <c r="BD84" s="299">
        <v>4994.09451612903</v>
      </c>
      <c r="BE84" s="300">
        <v>5017.73967741935</v>
      </c>
      <c r="BF84" s="301">
        <v>0.00473462430756122</v>
      </c>
      <c r="BG84" s="301">
        <v>0.0340102546025809</v>
      </c>
      <c r="BH84" s="301">
        <v>0.049219237379933</v>
      </c>
    </row>
    <row r="85" spans="8:8" s="290" ht="10.2" customFormat="1">
      <c r="A85" s="297" t="s">
        <v>180</v>
      </c>
      <c r="B85" s="298">
        <v>225.15</v>
      </c>
      <c r="C85" s="298">
        <v>228.95</v>
      </c>
      <c r="D85" s="298">
        <v>238.45</v>
      </c>
      <c r="E85" s="298">
        <v>238.45</v>
      </c>
      <c r="F85" s="298">
        <v>243.2</v>
      </c>
      <c r="G85" s="298">
        <v>269.8</v>
      </c>
      <c r="H85" s="298">
        <v>342.95</v>
      </c>
      <c r="I85" s="298">
        <v>342.95</v>
      </c>
      <c r="J85" s="298">
        <v>342.95</v>
      </c>
      <c r="K85" s="298">
        <v>342.95</v>
      </c>
      <c r="L85" s="298">
        <v>342.95</v>
      </c>
      <c r="M85" s="298">
        <v>449.35</v>
      </c>
      <c r="N85" s="298">
        <v>449.35</v>
      </c>
      <c r="O85" s="298">
        <v>427.5</v>
      </c>
      <c r="P85" s="298">
        <v>427.5</v>
      </c>
      <c r="Q85" s="298">
        <v>426.55</v>
      </c>
      <c r="R85" s="298">
        <v>424.65</v>
      </c>
      <c r="S85" s="298">
        <v>424.65</v>
      </c>
      <c r="T85" s="298">
        <v>424.65</v>
      </c>
      <c r="U85" s="298">
        <v>814.15</v>
      </c>
      <c r="V85" s="298">
        <v>823.65</v>
      </c>
      <c r="W85" s="298">
        <v>823.65</v>
      </c>
      <c r="X85" s="298">
        <v>823.65</v>
      </c>
      <c r="Y85" s="298">
        <v>822.7</v>
      </c>
      <c r="Z85" s="298">
        <v>822.7</v>
      </c>
      <c r="AA85" s="298">
        <v>822.7</v>
      </c>
      <c r="AB85" s="298">
        <v>822.7</v>
      </c>
      <c r="AC85" s="298">
        <v>822.7</v>
      </c>
      <c r="AD85" s="298">
        <v>822.7</v>
      </c>
      <c r="AE85" s="298">
        <v>941.45</v>
      </c>
      <c r="AF85" s="298">
        <v>941.45</v>
      </c>
      <c r="AG85" s="298">
        <v>941.45</v>
      </c>
      <c r="AH85" s="298">
        <v>1007.95</v>
      </c>
      <c r="AI85" s="298">
        <v>1041.2</v>
      </c>
      <c r="AJ85" s="298">
        <v>1070.65</v>
      </c>
      <c r="AK85" s="298">
        <v>1070.65</v>
      </c>
      <c r="AL85" s="298">
        <v>1070.65</v>
      </c>
      <c r="AM85" s="298">
        <v>1004.15</v>
      </c>
      <c r="AN85" s="298">
        <v>1004.15</v>
      </c>
      <c r="AO85" s="298">
        <v>1004.15</v>
      </c>
      <c r="AP85" s="298">
        <v>1004.15</v>
      </c>
      <c r="AQ85" s="298">
        <v>1004.15</v>
      </c>
      <c r="AR85" s="298">
        <v>1094.4</v>
      </c>
      <c r="AS85" s="298">
        <v>1094.4</v>
      </c>
      <c r="AT85" s="298">
        <v>1099.245</v>
      </c>
      <c r="AU85" s="298">
        <v>1099.245</v>
      </c>
      <c r="AV85" s="298">
        <v>1099.245</v>
      </c>
      <c r="AW85" s="298">
        <v>1099.245</v>
      </c>
      <c r="AX85" s="298">
        <v>1099.245</v>
      </c>
      <c r="AY85" s="298">
        <v>1099.245</v>
      </c>
      <c r="AZ85" s="298">
        <v>1110.645</v>
      </c>
      <c r="BA85" s="298">
        <v>1110.645</v>
      </c>
      <c r="BB85" s="298">
        <v>1110.645</v>
      </c>
      <c r="BC85" s="298">
        <v>1093.545</v>
      </c>
      <c r="BD85" s="299">
        <v>1110.645</v>
      </c>
      <c r="BE85" s="300">
        <v>1126.53658187599</v>
      </c>
      <c r="BF85" s="301">
        <v>0.0143084260731321</v>
      </c>
      <c r="BG85" s="301">
        <v>0.00103226713439719</v>
      </c>
      <c r="BH85" s="301">
        <v>0.0110502487185723</v>
      </c>
    </row>
    <row r="86" spans="8:8" s="290" ht="10.2" customFormat="1">
      <c r="A86" s="297" t="s">
        <v>181</v>
      </c>
      <c r="B86" s="298">
        <v>1917.0</v>
      </c>
      <c r="C86" s="298">
        <v>2102.0</v>
      </c>
      <c r="D86" s="298">
        <v>2214.0</v>
      </c>
      <c r="E86" s="298">
        <v>2613.0</v>
      </c>
      <c r="F86" s="298">
        <v>3029.0</v>
      </c>
      <c r="G86" s="298">
        <v>3504.0</v>
      </c>
      <c r="H86" s="298">
        <v>3904.0</v>
      </c>
      <c r="I86" s="298">
        <v>4635.0</v>
      </c>
      <c r="J86" s="298">
        <v>5140.0</v>
      </c>
      <c r="K86" s="298">
        <v>5377.0</v>
      </c>
      <c r="L86" s="298">
        <v>5567.0</v>
      </c>
      <c r="M86" s="298">
        <v>5643.0</v>
      </c>
      <c r="N86" s="298">
        <v>5643.0</v>
      </c>
      <c r="O86" s="298">
        <v>5643.0</v>
      </c>
      <c r="P86" s="298">
        <v>5643.0</v>
      </c>
      <c r="Q86" s="298">
        <v>5643.0</v>
      </c>
      <c r="R86" s="298">
        <v>5643.0</v>
      </c>
      <c r="S86" s="298">
        <v>5643.0</v>
      </c>
      <c r="T86" s="298">
        <v>4724.0</v>
      </c>
      <c r="U86" s="298">
        <v>4724.0</v>
      </c>
      <c r="V86" s="298">
        <v>4724.0</v>
      </c>
      <c r="W86" s="298">
        <v>4619.0</v>
      </c>
      <c r="X86" s="298">
        <v>4461.0</v>
      </c>
      <c r="Y86" s="298">
        <v>4324.0</v>
      </c>
      <c r="Z86" s="298">
        <v>4324.0</v>
      </c>
      <c r="AA86" s="298">
        <v>4324.0</v>
      </c>
      <c r="AB86" s="298">
        <v>4505.0</v>
      </c>
      <c r="AC86" s="298">
        <v>4636.0</v>
      </c>
      <c r="AD86" s="298">
        <v>4802.0</v>
      </c>
      <c r="AE86" s="298">
        <v>4862.0</v>
      </c>
      <c r="AF86" s="298">
        <v>5006.0</v>
      </c>
      <c r="AG86" s="298">
        <v>5006.0</v>
      </c>
      <c r="AH86" s="298">
        <v>5056.0</v>
      </c>
      <c r="AI86" s="298">
        <v>5144.0</v>
      </c>
      <c r="AJ86" s="298">
        <v>5087.0</v>
      </c>
      <c r="AK86" s="298">
        <v>5010.0</v>
      </c>
      <c r="AL86" s="298">
        <v>4704.9795</v>
      </c>
      <c r="AM86" s="298">
        <v>4727.7795</v>
      </c>
      <c r="AN86" s="298">
        <v>4645.1295</v>
      </c>
      <c r="AO86" s="298">
        <v>4531.1295</v>
      </c>
      <c r="AP86" s="298">
        <v>4531.1295</v>
      </c>
      <c r="AQ86" s="298">
        <v>4588.4278</v>
      </c>
      <c r="AR86" s="298">
        <v>4650.1778</v>
      </c>
      <c r="AS86" s="298">
        <v>4650.1778</v>
      </c>
      <c r="AT86" s="298">
        <v>4629.7528</v>
      </c>
      <c r="AU86" s="298">
        <v>4290.6028</v>
      </c>
      <c r="AV86" s="298">
        <v>4274.2628</v>
      </c>
      <c r="AW86" s="298">
        <v>4253.57085</v>
      </c>
      <c r="AX86" s="298">
        <v>4122.715</v>
      </c>
      <c r="AY86" s="298">
        <v>3749.365</v>
      </c>
      <c r="AZ86" s="298">
        <v>3720.865</v>
      </c>
      <c r="BA86" s="298">
        <v>3600.215</v>
      </c>
      <c r="BB86" s="298">
        <v>3342.86</v>
      </c>
      <c r="BC86" s="298">
        <v>3342.86</v>
      </c>
      <c r="BD86" s="299">
        <v>3342.86</v>
      </c>
      <c r="BE86" s="300">
        <v>3284.91</v>
      </c>
      <c r="BF86" s="301">
        <v>-0.0173354552688417</v>
      </c>
      <c r="BG86" s="301">
        <v>-0.0320430586520914</v>
      </c>
      <c r="BH86" s="301">
        <v>0.0322218320311246</v>
      </c>
    </row>
    <row r="87" spans="8:8" s="290" ht="10.2" customFormat="1">
      <c r="A87" s="297" t="s">
        <v>182</v>
      </c>
      <c r="B87" s="298">
        <v>118.0</v>
      </c>
      <c r="C87" s="298">
        <v>123.0</v>
      </c>
      <c r="D87" s="298">
        <v>124.0</v>
      </c>
      <c r="E87" s="298">
        <v>120.0</v>
      </c>
      <c r="F87" s="298">
        <v>124.0</v>
      </c>
      <c r="G87" s="298">
        <v>125.0</v>
      </c>
      <c r="H87" s="298">
        <v>125.0</v>
      </c>
      <c r="I87" s="298">
        <v>123.0</v>
      </c>
      <c r="J87" s="298">
        <v>123.0</v>
      </c>
      <c r="K87" s="298">
        <v>182.0</v>
      </c>
      <c r="L87" s="298">
        <v>143.0</v>
      </c>
      <c r="M87" s="298">
        <v>168.0</v>
      </c>
      <c r="N87" s="298">
        <v>140.0</v>
      </c>
      <c r="O87" s="298">
        <v>143.0</v>
      </c>
      <c r="P87" s="298">
        <v>158.0</v>
      </c>
      <c r="Q87" s="298">
        <v>172.0</v>
      </c>
      <c r="R87" s="298">
        <v>175.0</v>
      </c>
      <c r="S87" s="298">
        <v>175.0</v>
      </c>
      <c r="T87" s="298">
        <v>205.0</v>
      </c>
      <c r="U87" s="298">
        <v>205.0</v>
      </c>
      <c r="V87" s="298">
        <v>209.0</v>
      </c>
      <c r="W87" s="298">
        <v>213.0</v>
      </c>
      <c r="X87" s="298">
        <v>213.0</v>
      </c>
      <c r="Y87" s="298">
        <v>213.0</v>
      </c>
      <c r="Z87" s="298">
        <v>220.0</v>
      </c>
      <c r="AA87" s="298">
        <v>230.0</v>
      </c>
      <c r="AB87" s="298">
        <v>235.0</v>
      </c>
      <c r="AC87" s="298">
        <v>235.0</v>
      </c>
      <c r="AD87" s="298">
        <v>240.0</v>
      </c>
      <c r="AE87" s="298">
        <v>350.0</v>
      </c>
      <c r="AF87" s="298">
        <v>365.0</v>
      </c>
      <c r="AG87" s="298">
        <v>376.0</v>
      </c>
      <c r="AH87" s="298">
        <v>376.0</v>
      </c>
      <c r="AI87" s="298">
        <v>476.0</v>
      </c>
      <c r="AJ87" s="298">
        <v>491.0</v>
      </c>
      <c r="AK87" s="298">
        <v>572.0</v>
      </c>
      <c r="AL87" s="298">
        <v>559.0</v>
      </c>
      <c r="AM87" s="298">
        <v>524.0</v>
      </c>
      <c r="AN87" s="298">
        <v>527.0</v>
      </c>
      <c r="AO87" s="298">
        <v>527.0</v>
      </c>
      <c r="AP87" s="298">
        <v>522.0</v>
      </c>
      <c r="AQ87" s="298">
        <v>528.0</v>
      </c>
      <c r="AR87" s="298">
        <v>534.0</v>
      </c>
      <c r="AS87" s="298">
        <v>568.0</v>
      </c>
      <c r="AT87" s="298">
        <v>572.0</v>
      </c>
      <c r="AU87" s="298">
        <v>582.0</v>
      </c>
      <c r="AV87" s="298">
        <v>601.0</v>
      </c>
      <c r="AW87" s="298">
        <v>606.0</v>
      </c>
      <c r="AX87" s="298">
        <v>612.0</v>
      </c>
      <c r="AY87" s="298">
        <v>612.0</v>
      </c>
      <c r="AZ87" s="298">
        <v>612.0</v>
      </c>
      <c r="BA87" s="298">
        <v>618.0</v>
      </c>
      <c r="BB87" s="298">
        <v>625.0</v>
      </c>
      <c r="BC87" s="298">
        <v>625.0</v>
      </c>
      <c r="BD87" s="299">
        <v>625.0</v>
      </c>
      <c r="BE87" s="300">
        <v>955.0</v>
      </c>
      <c r="BF87" s="301">
        <v>0.528</v>
      </c>
      <c r="BG87" s="301">
        <v>0.00890064307655947</v>
      </c>
      <c r="BH87" s="301">
        <v>0.0093676385623119</v>
      </c>
    </row>
    <row r="88" spans="8:8" s="290" ht="10.2" customFormat="1">
      <c r="A88" s="297" t="s">
        <v>183</v>
      </c>
      <c r="B88" s="298">
        <v>61.0</v>
      </c>
      <c r="C88" s="298">
        <v>61.0</v>
      </c>
      <c r="D88" s="298">
        <v>61.0</v>
      </c>
      <c r="E88" s="298">
        <v>61.0</v>
      </c>
      <c r="F88" s="298">
        <v>61.0</v>
      </c>
      <c r="G88" s="298">
        <v>61.0</v>
      </c>
      <c r="H88" s="298">
        <v>61.0</v>
      </c>
      <c r="I88" s="298">
        <v>61.0</v>
      </c>
      <c r="J88" s="298">
        <v>61.0</v>
      </c>
      <c r="K88" s="298">
        <v>61.0</v>
      </c>
      <c r="L88" s="298">
        <v>61.0</v>
      </c>
      <c r="M88" s="298">
        <v>61.0</v>
      </c>
      <c r="N88" s="298">
        <v>61.0</v>
      </c>
      <c r="O88" s="298">
        <v>61.0</v>
      </c>
      <c r="P88" s="298">
        <v>61.0</v>
      </c>
      <c r="Q88" s="298">
        <v>61.0</v>
      </c>
      <c r="R88" s="298">
        <v>61.0</v>
      </c>
      <c r="S88" s="298">
        <v>61.0</v>
      </c>
      <c r="T88" s="298">
        <v>61.0</v>
      </c>
      <c r="U88" s="298">
        <v>61.0</v>
      </c>
      <c r="V88" s="298">
        <v>61.0</v>
      </c>
      <c r="W88" s="298">
        <v>61.0</v>
      </c>
      <c r="X88" s="298">
        <v>88.0</v>
      </c>
      <c r="Y88" s="298">
        <v>88.0</v>
      </c>
      <c r="Z88" s="298">
        <v>88.0</v>
      </c>
      <c r="AA88" s="298">
        <v>88.0</v>
      </c>
      <c r="AB88" s="298">
        <v>88.0</v>
      </c>
      <c r="AC88" s="298">
        <v>88.0</v>
      </c>
      <c r="AD88" s="298">
        <v>88.0</v>
      </c>
      <c r="AE88" s="298">
        <v>88.0</v>
      </c>
      <c r="AF88" s="298">
        <v>88.0</v>
      </c>
      <c r="AG88" s="298">
        <v>97.0</v>
      </c>
      <c r="AH88" s="298">
        <v>97.0</v>
      </c>
      <c r="AI88" s="298">
        <v>96.0</v>
      </c>
      <c r="AJ88" s="298">
        <v>96.0</v>
      </c>
      <c r="AK88" s="298">
        <v>96.0</v>
      </c>
      <c r="AL88" s="298">
        <v>101.0</v>
      </c>
      <c r="AM88" s="298">
        <v>104.0</v>
      </c>
      <c r="AN88" s="298">
        <v>104.0</v>
      </c>
      <c r="AO88" s="298">
        <v>104.0</v>
      </c>
      <c r="AP88" s="298">
        <v>102.0</v>
      </c>
      <c r="AQ88" s="298">
        <v>102.419178082192</v>
      </c>
      <c r="AR88" s="298">
        <v>102.62</v>
      </c>
      <c r="AS88" s="298">
        <v>102.62</v>
      </c>
      <c r="AT88" s="298">
        <v>135.605</v>
      </c>
      <c r="AU88" s="298">
        <v>135.605</v>
      </c>
      <c r="AV88" s="298">
        <v>135.605</v>
      </c>
      <c r="AW88" s="298">
        <v>135.605</v>
      </c>
      <c r="AX88" s="298">
        <v>135.605</v>
      </c>
      <c r="AY88" s="298">
        <v>135.605</v>
      </c>
      <c r="AZ88" s="298">
        <v>135.605</v>
      </c>
      <c r="BA88" s="298">
        <v>135.605</v>
      </c>
      <c r="BB88" s="298">
        <v>135.605</v>
      </c>
      <c r="BC88" s="298">
        <v>135.605</v>
      </c>
      <c r="BD88" s="299">
        <v>135.605</v>
      </c>
      <c r="BE88" s="300">
        <v>135.605</v>
      </c>
      <c r="BF88" s="301">
        <v>0.0</v>
      </c>
      <c r="BG88" s="301">
        <v>0.0</v>
      </c>
      <c r="BH88" s="301">
        <v>0.00133015563062021</v>
      </c>
    </row>
    <row r="89" spans="8:8" s="290" ht="10.2" customFormat="1">
      <c r="A89" s="297" t="s">
        <v>184</v>
      </c>
      <c r="B89" s="298">
        <v>52.0</v>
      </c>
      <c r="C89" s="298">
        <v>62.0</v>
      </c>
      <c r="D89" s="298">
        <v>62.0</v>
      </c>
      <c r="E89" s="298">
        <v>62.0</v>
      </c>
      <c r="F89" s="298">
        <v>62.0</v>
      </c>
      <c r="G89" s="298">
        <v>62.0</v>
      </c>
      <c r="H89" s="298">
        <v>62.0</v>
      </c>
      <c r="I89" s="298">
        <v>62.0</v>
      </c>
      <c r="J89" s="298">
        <v>62.0</v>
      </c>
      <c r="K89" s="298">
        <v>62.0</v>
      </c>
      <c r="L89" s="298">
        <v>62.0</v>
      </c>
      <c r="M89" s="298">
        <v>62.0</v>
      </c>
      <c r="N89" s="298">
        <v>96.0</v>
      </c>
      <c r="O89" s="298">
        <v>96.0</v>
      </c>
      <c r="P89" s="298">
        <v>96.0</v>
      </c>
      <c r="Q89" s="298">
        <v>113.0</v>
      </c>
      <c r="R89" s="298">
        <v>113.0</v>
      </c>
      <c r="S89" s="298">
        <v>113.0</v>
      </c>
      <c r="T89" s="298">
        <v>113.0</v>
      </c>
      <c r="U89" s="298">
        <v>113.0</v>
      </c>
      <c r="V89" s="298">
        <v>113.0</v>
      </c>
      <c r="W89" s="298">
        <v>113.0</v>
      </c>
      <c r="X89" s="298">
        <v>113.0</v>
      </c>
      <c r="Y89" s="298">
        <v>113.0</v>
      </c>
      <c r="Z89" s="298">
        <v>113.0</v>
      </c>
      <c r="AA89" s="298">
        <v>129.0</v>
      </c>
      <c r="AB89" s="298">
        <v>129.0</v>
      </c>
      <c r="AC89" s="298">
        <v>129.0</v>
      </c>
      <c r="AD89" s="298">
        <v>129.0</v>
      </c>
      <c r="AE89" s="298">
        <v>132.0</v>
      </c>
      <c r="AF89" s="298">
        <v>132.0</v>
      </c>
      <c r="AG89" s="298">
        <v>131.0</v>
      </c>
      <c r="AH89" s="298">
        <v>132.0</v>
      </c>
      <c r="AI89" s="298">
        <v>131.0</v>
      </c>
      <c r="AJ89" s="298">
        <v>134.0</v>
      </c>
      <c r="AK89" s="298">
        <v>134.0</v>
      </c>
      <c r="AL89" s="298">
        <v>226.527123287671</v>
      </c>
      <c r="AM89" s="298">
        <v>226.527123287671</v>
      </c>
      <c r="AN89" s="298">
        <v>227.531232876712</v>
      </c>
      <c r="AO89" s="298">
        <v>255.646301369863</v>
      </c>
      <c r="AP89" s="298">
        <v>268.953223534247</v>
      </c>
      <c r="AQ89" s="298">
        <v>271.464501616438</v>
      </c>
      <c r="AR89" s="298">
        <v>274.774870191781</v>
      </c>
      <c r="AS89" s="298">
        <v>274.252934027397</v>
      </c>
      <c r="AT89" s="298">
        <v>276.08422909589</v>
      </c>
      <c r="AU89" s="298">
        <v>278.70531660274</v>
      </c>
      <c r="AV89" s="298">
        <v>278.895173643836</v>
      </c>
      <c r="AW89" s="298">
        <v>275.135787342466</v>
      </c>
      <c r="AX89" s="298">
        <v>389.805102410959</v>
      </c>
      <c r="AY89" s="298">
        <v>389.805102410959</v>
      </c>
      <c r="AZ89" s="298">
        <v>388.714920547945</v>
      </c>
      <c r="BA89" s="298">
        <v>389.27702109589</v>
      </c>
      <c r="BB89" s="298">
        <v>401.191323589041</v>
      </c>
      <c r="BC89" s="298">
        <v>401.453054794521</v>
      </c>
      <c r="BD89" s="299">
        <v>401.453054794521</v>
      </c>
      <c r="BE89" s="300">
        <v>411.453054794521</v>
      </c>
      <c r="BF89" s="301">
        <v>0.0249095127825554</v>
      </c>
      <c r="BG89" s="301">
        <v>0.0381481079963957</v>
      </c>
      <c r="BH89" s="301">
        <v>0.0040359617829049</v>
      </c>
    </row>
    <row r="90" spans="8:8" s="290" ht="10.2" customFormat="1">
      <c r="A90" s="297" t="s">
        <v>185</v>
      </c>
      <c r="B90" s="298">
        <v>102.0</v>
      </c>
      <c r="C90" s="298">
        <v>109.0</v>
      </c>
      <c r="D90" s="298">
        <v>171.0</v>
      </c>
      <c r="E90" s="298">
        <v>187.0</v>
      </c>
      <c r="F90" s="298">
        <v>195.0</v>
      </c>
      <c r="G90" s="298">
        <v>199.0</v>
      </c>
      <c r="H90" s="298">
        <v>206.0</v>
      </c>
      <c r="I90" s="298">
        <v>275.0</v>
      </c>
      <c r="J90" s="298">
        <v>275.0</v>
      </c>
      <c r="K90" s="298">
        <v>275.0</v>
      </c>
      <c r="L90" s="298">
        <v>275.0</v>
      </c>
      <c r="M90" s="298">
        <v>246.0</v>
      </c>
      <c r="N90" s="298">
        <v>246.0</v>
      </c>
      <c r="O90" s="298">
        <v>257.0</v>
      </c>
      <c r="P90" s="298">
        <v>257.0</v>
      </c>
      <c r="Q90" s="298">
        <v>256.0</v>
      </c>
      <c r="R90" s="298">
        <v>276.0</v>
      </c>
      <c r="S90" s="298">
        <v>291.0</v>
      </c>
      <c r="T90" s="298">
        <v>291.0</v>
      </c>
      <c r="U90" s="298">
        <v>291.0</v>
      </c>
      <c r="V90" s="298">
        <v>291.0</v>
      </c>
      <c r="W90" s="298">
        <v>291.0</v>
      </c>
      <c r="X90" s="298">
        <v>291.0</v>
      </c>
      <c r="Y90" s="298">
        <v>291.0</v>
      </c>
      <c r="Z90" s="298">
        <v>291.0</v>
      </c>
      <c r="AA90" s="298">
        <v>291.0</v>
      </c>
      <c r="AB90" s="298">
        <v>291.0</v>
      </c>
      <c r="AC90" s="298">
        <v>291.0</v>
      </c>
      <c r="AD90" s="298">
        <v>291.0</v>
      </c>
      <c r="AE90" s="298">
        <v>301.0</v>
      </c>
      <c r="AF90" s="298">
        <v>366.0</v>
      </c>
      <c r="AG90" s="298">
        <v>369.0</v>
      </c>
      <c r="AH90" s="298">
        <v>389.0</v>
      </c>
      <c r="AI90" s="298">
        <v>394.0</v>
      </c>
      <c r="AJ90" s="298">
        <v>396.0</v>
      </c>
      <c r="AK90" s="298">
        <v>398.0</v>
      </c>
      <c r="AL90" s="298">
        <v>398.0</v>
      </c>
      <c r="AM90" s="298">
        <v>398.0</v>
      </c>
      <c r="AN90" s="298">
        <v>335.0</v>
      </c>
      <c r="AO90" s="298">
        <v>280.0</v>
      </c>
      <c r="AP90" s="298">
        <v>280.0</v>
      </c>
      <c r="AQ90" s="298">
        <v>275.5</v>
      </c>
      <c r="AR90" s="298">
        <v>269.8</v>
      </c>
      <c r="AS90" s="298">
        <v>269.8</v>
      </c>
      <c r="AT90" s="298">
        <v>266.95</v>
      </c>
      <c r="AU90" s="298">
        <v>264.1</v>
      </c>
      <c r="AV90" s="298">
        <v>261.25</v>
      </c>
      <c r="AW90" s="298">
        <v>261.25</v>
      </c>
      <c r="AX90" s="298">
        <v>269.8</v>
      </c>
      <c r="AY90" s="298">
        <v>270.75</v>
      </c>
      <c r="AZ90" s="298">
        <v>270.75</v>
      </c>
      <c r="BA90" s="298">
        <v>270.75</v>
      </c>
      <c r="BB90" s="298">
        <v>270.94</v>
      </c>
      <c r="BC90" s="298">
        <v>270.94</v>
      </c>
      <c r="BD90" s="299">
        <v>270.94</v>
      </c>
      <c r="BE90" s="300">
        <v>180.0</v>
      </c>
      <c r="BF90" s="301">
        <v>-0.335646268546541</v>
      </c>
      <c r="BG90" s="301">
        <v>0.00148470300242409</v>
      </c>
      <c r="BH90" s="301">
        <v>0.00176562821069753</v>
      </c>
    </row>
    <row r="91" spans="8:8" s="290" ht="10.2" customFormat="1">
      <c r="A91" s="297" t="s">
        <v>186</v>
      </c>
      <c r="B91" s="298">
        <v>50.0</v>
      </c>
      <c r="C91" s="298">
        <v>79.0</v>
      </c>
      <c r="D91" s="298">
        <v>162.0</v>
      </c>
      <c r="E91" s="298">
        <v>170.0</v>
      </c>
      <c r="F91" s="298">
        <v>180.0</v>
      </c>
      <c r="G91" s="298">
        <v>288.0</v>
      </c>
      <c r="H91" s="298">
        <v>303.0</v>
      </c>
      <c r="I91" s="298">
        <v>490.0</v>
      </c>
      <c r="J91" s="298">
        <v>700.0</v>
      </c>
      <c r="K91" s="298">
        <v>956.0</v>
      </c>
      <c r="L91" s="298">
        <v>923.0</v>
      </c>
      <c r="M91" s="298">
        <v>918.0</v>
      </c>
      <c r="N91" s="298">
        <v>918.0</v>
      </c>
      <c r="O91" s="298">
        <v>958.0</v>
      </c>
      <c r="P91" s="298">
        <v>960.0</v>
      </c>
      <c r="Q91" s="298">
        <v>1063.0</v>
      </c>
      <c r="R91" s="298">
        <v>1063.0</v>
      </c>
      <c r="S91" s="298">
        <v>1073.0</v>
      </c>
      <c r="T91" s="298">
        <v>1083.0</v>
      </c>
      <c r="U91" s="298">
        <v>1083.0</v>
      </c>
      <c r="V91" s="298">
        <v>1043.0</v>
      </c>
      <c r="W91" s="298">
        <v>973.0</v>
      </c>
      <c r="X91" s="298">
        <v>903.0</v>
      </c>
      <c r="Y91" s="298">
        <v>881.0</v>
      </c>
      <c r="Z91" s="298">
        <v>891.0</v>
      </c>
      <c r="AA91" s="298">
        <v>933.0</v>
      </c>
      <c r="AB91" s="298">
        <v>1031.0</v>
      </c>
      <c r="AC91" s="298">
        <v>1056.0</v>
      </c>
      <c r="AD91" s="298">
        <v>1098.0</v>
      </c>
      <c r="AE91" s="298">
        <v>1133.0</v>
      </c>
      <c r="AF91" s="298">
        <v>1175.0</v>
      </c>
      <c r="AG91" s="298">
        <v>1175.0</v>
      </c>
      <c r="AH91" s="298">
        <v>1200.0</v>
      </c>
      <c r="AI91" s="298">
        <v>1220.0</v>
      </c>
      <c r="AJ91" s="298">
        <v>690.0</v>
      </c>
      <c r="AK91" s="298">
        <v>1340.0</v>
      </c>
      <c r="AL91" s="298">
        <v>1365.0</v>
      </c>
      <c r="AM91" s="298">
        <v>1393.0</v>
      </c>
      <c r="AN91" s="298">
        <v>1393.0</v>
      </c>
      <c r="AO91" s="298">
        <v>1406.0</v>
      </c>
      <c r="AP91" s="298">
        <v>1420.0</v>
      </c>
      <c r="AQ91" s="298">
        <v>1422.0</v>
      </c>
      <c r="AR91" s="298">
        <v>1427.0</v>
      </c>
      <c r="AS91" s="298">
        <v>1427.0</v>
      </c>
      <c r="AT91" s="298">
        <v>1427.0</v>
      </c>
      <c r="AU91" s="298">
        <v>1427.0</v>
      </c>
      <c r="AV91" s="298">
        <v>1427.0</v>
      </c>
      <c r="AW91" s="298">
        <v>1422.0</v>
      </c>
      <c r="AX91" s="298">
        <v>1414.0</v>
      </c>
      <c r="AY91" s="298">
        <v>1514.0</v>
      </c>
      <c r="AZ91" s="298">
        <v>1514.0</v>
      </c>
      <c r="BA91" s="298">
        <v>1514.0</v>
      </c>
      <c r="BB91" s="298">
        <v>1514.0</v>
      </c>
      <c r="BC91" s="298">
        <v>1514.0</v>
      </c>
      <c r="BD91" s="299">
        <v>1514.0</v>
      </c>
      <c r="BE91" s="300">
        <v>1514.0</v>
      </c>
      <c r="BF91" s="301">
        <v>0.0</v>
      </c>
      <c r="BG91" s="301">
        <v>0.00593562809395731</v>
      </c>
      <c r="BH91" s="301">
        <v>0.0148508950610892</v>
      </c>
    </row>
    <row r="92" spans="8:8" s="290" ht="10.2" customFormat="1">
      <c r="A92" s="297" t="s">
        <v>187</v>
      </c>
      <c r="B92" s="298">
        <v>33.0</v>
      </c>
      <c r="C92" s="298">
        <v>38.0</v>
      </c>
      <c r="D92" s="298">
        <v>57.0</v>
      </c>
      <c r="E92" s="298">
        <v>114.0</v>
      </c>
      <c r="F92" s="298">
        <v>171.0</v>
      </c>
      <c r="G92" s="298">
        <v>209.0</v>
      </c>
      <c r="H92" s="298">
        <v>257.0</v>
      </c>
      <c r="I92" s="298">
        <v>380.0</v>
      </c>
      <c r="J92" s="298">
        <v>380.0</v>
      </c>
      <c r="K92" s="298">
        <v>418.0</v>
      </c>
      <c r="L92" s="298">
        <v>418.0</v>
      </c>
      <c r="M92" s="298">
        <v>418.0</v>
      </c>
      <c r="N92" s="298">
        <v>380.0</v>
      </c>
      <c r="O92" s="298">
        <v>551.0</v>
      </c>
      <c r="P92" s="298">
        <v>551.0</v>
      </c>
      <c r="Q92" s="298">
        <v>608.0</v>
      </c>
      <c r="R92" s="298">
        <v>750.5</v>
      </c>
      <c r="S92" s="298">
        <v>750.5</v>
      </c>
      <c r="T92" s="298">
        <v>750.5</v>
      </c>
      <c r="U92" s="298">
        <v>750.5</v>
      </c>
      <c r="V92" s="298">
        <v>750.5</v>
      </c>
      <c r="W92" s="298">
        <v>750.5</v>
      </c>
      <c r="X92" s="298">
        <v>750.5</v>
      </c>
      <c r="Y92" s="298">
        <v>750.5</v>
      </c>
      <c r="Z92" s="298">
        <v>798.0</v>
      </c>
      <c r="AA92" s="298">
        <v>798.0</v>
      </c>
      <c r="AB92" s="298">
        <v>983.25</v>
      </c>
      <c r="AC92" s="298">
        <v>1591.25</v>
      </c>
      <c r="AD92" s="298">
        <v>1591.25</v>
      </c>
      <c r="AE92" s="298">
        <v>1615.0</v>
      </c>
      <c r="AF92" s="298">
        <v>1727.1</v>
      </c>
      <c r="AG92" s="298">
        <v>2316.1</v>
      </c>
      <c r="AH92" s="298">
        <v>2316.1</v>
      </c>
      <c r="AI92" s="298">
        <v>2316.1</v>
      </c>
      <c r="AJ92" s="298">
        <v>2316.1</v>
      </c>
      <c r="AK92" s="298">
        <v>2316.1</v>
      </c>
      <c r="AL92" s="298">
        <v>2316.1</v>
      </c>
      <c r="AM92" s="298">
        <v>2316.1</v>
      </c>
      <c r="AN92" s="298">
        <v>2316.1</v>
      </c>
      <c r="AO92" s="298">
        <v>2598.25</v>
      </c>
      <c r="AP92" s="298">
        <v>2598.25</v>
      </c>
      <c r="AQ92" s="298">
        <v>2633.4</v>
      </c>
      <c r="AR92" s="298">
        <v>2679.0</v>
      </c>
      <c r="AS92" s="298">
        <v>2712.25</v>
      </c>
      <c r="AT92" s="298">
        <v>2745.5</v>
      </c>
      <c r="AU92" s="298">
        <v>2774.0</v>
      </c>
      <c r="AV92" s="298">
        <v>2864.25</v>
      </c>
      <c r="AW92" s="298">
        <v>2877.55</v>
      </c>
      <c r="AX92" s="298">
        <v>2877.55</v>
      </c>
      <c r="AY92" s="298">
        <v>3122.65</v>
      </c>
      <c r="AZ92" s="298">
        <v>3128.35</v>
      </c>
      <c r="BA92" s="298">
        <v>3258.5</v>
      </c>
      <c r="BB92" s="298">
        <v>3298.4</v>
      </c>
      <c r="BC92" s="298">
        <v>3345.9</v>
      </c>
      <c r="BD92" s="299">
        <v>3393.4</v>
      </c>
      <c r="BE92" s="300">
        <v>3572.0</v>
      </c>
      <c r="BF92" s="301">
        <v>0.0526315789473681</v>
      </c>
      <c r="BG92" s="301">
        <v>0.0214129523100601</v>
      </c>
      <c r="BH92" s="301">
        <v>0.035037910936731</v>
      </c>
    </row>
    <row r="93" spans="8:8" s="290" ht="10.2" customFormat="1">
      <c r="A93" s="297" t="s">
        <v>189</v>
      </c>
      <c r="B93" s="298">
        <v>46.0</v>
      </c>
      <c r="C93" s="298">
        <v>50.0</v>
      </c>
      <c r="D93" s="298">
        <v>50.0</v>
      </c>
      <c r="E93" s="298">
        <v>103.0</v>
      </c>
      <c r="F93" s="298">
        <v>103.0</v>
      </c>
      <c r="G93" s="298">
        <v>103.0</v>
      </c>
      <c r="H93" s="298">
        <v>122.0</v>
      </c>
      <c r="I93" s="298">
        <v>193.0</v>
      </c>
      <c r="J93" s="298">
        <v>193.0</v>
      </c>
      <c r="K93" s="298">
        <v>288.0</v>
      </c>
      <c r="L93" s="298">
        <v>274.0</v>
      </c>
      <c r="M93" s="298">
        <v>369.0</v>
      </c>
      <c r="N93" s="298">
        <v>464.0</v>
      </c>
      <c r="O93" s="298">
        <v>447.0</v>
      </c>
      <c r="P93" s="298">
        <v>447.0</v>
      </c>
      <c r="Q93" s="298">
        <v>542.0</v>
      </c>
      <c r="R93" s="298">
        <v>542.0</v>
      </c>
      <c r="S93" s="298">
        <v>542.0</v>
      </c>
      <c r="T93" s="298">
        <v>542.0</v>
      </c>
      <c r="U93" s="298">
        <v>542.0</v>
      </c>
      <c r="V93" s="298">
        <v>570.0</v>
      </c>
      <c r="W93" s="298">
        <v>570.0</v>
      </c>
      <c r="X93" s="298">
        <v>570.0</v>
      </c>
      <c r="Y93" s="298">
        <v>570.0</v>
      </c>
      <c r="Z93" s="298">
        <v>570.0</v>
      </c>
      <c r="AA93" s="298">
        <v>570.0</v>
      </c>
      <c r="AB93" s="298">
        <v>570.0</v>
      </c>
      <c r="AC93" s="298">
        <v>570.0</v>
      </c>
      <c r="AD93" s="298">
        <v>570.0</v>
      </c>
      <c r="AE93" s="298">
        <v>570.0</v>
      </c>
      <c r="AF93" s="298">
        <v>732.0</v>
      </c>
      <c r="AG93" s="298">
        <v>732.0</v>
      </c>
      <c r="AH93" s="298">
        <v>732.0</v>
      </c>
      <c r="AI93" s="298">
        <v>732.0</v>
      </c>
      <c r="AJ93" s="298">
        <v>732.0</v>
      </c>
      <c r="AK93" s="298">
        <v>732.0</v>
      </c>
      <c r="AL93" s="298">
        <v>874.0</v>
      </c>
      <c r="AM93" s="298">
        <v>1159.0</v>
      </c>
      <c r="AN93" s="298">
        <v>1159.0</v>
      </c>
      <c r="AO93" s="298">
        <v>1159.0</v>
      </c>
      <c r="AP93" s="298">
        <v>1159.0</v>
      </c>
      <c r="AQ93" s="298">
        <v>1140.0</v>
      </c>
      <c r="AR93" s="298">
        <v>1197.0</v>
      </c>
      <c r="AS93" s="298">
        <v>1197.0</v>
      </c>
      <c r="AT93" s="298">
        <v>1197.0</v>
      </c>
      <c r="AU93" s="298">
        <v>1197.0</v>
      </c>
      <c r="AV93" s="298">
        <v>1197.0</v>
      </c>
      <c r="AW93" s="298">
        <v>1197.0</v>
      </c>
      <c r="AX93" s="298">
        <v>1197.0</v>
      </c>
      <c r="AY93" s="298">
        <v>1197.0</v>
      </c>
      <c r="AZ93" s="298">
        <v>988.0</v>
      </c>
      <c r="BA93" s="298">
        <v>988.0</v>
      </c>
      <c r="BB93" s="298">
        <v>1083.0</v>
      </c>
      <c r="BC93" s="298">
        <v>1083.0</v>
      </c>
      <c r="BD93" s="299">
        <v>1083.0</v>
      </c>
      <c r="BE93" s="300">
        <v>1130.5</v>
      </c>
      <c r="BF93" s="301">
        <v>0.0438596491228069</v>
      </c>
      <c r="BG93" s="301">
        <v>-0.00995842902939847</v>
      </c>
      <c r="BH93" s="301">
        <v>0.011089126067742</v>
      </c>
    </row>
    <row r="94" spans="8:8" s="290" ht="10.2" customFormat="1">
      <c r="A94" s="297" t="s">
        <v>190</v>
      </c>
      <c r="B94" s="298">
        <v>45.0</v>
      </c>
      <c r="C94" s="298">
        <v>45.0</v>
      </c>
      <c r="D94" s="298">
        <v>45.0</v>
      </c>
      <c r="E94" s="298">
        <v>45.0</v>
      </c>
      <c r="F94" s="298">
        <v>63.0</v>
      </c>
      <c r="G94" s="298">
        <v>122.0</v>
      </c>
      <c r="H94" s="298">
        <v>122.0</v>
      </c>
      <c r="I94" s="298">
        <v>153.0</v>
      </c>
      <c r="J94" s="298">
        <v>153.0</v>
      </c>
      <c r="K94" s="298">
        <v>153.0</v>
      </c>
      <c r="L94" s="298">
        <v>153.0</v>
      </c>
      <c r="M94" s="298">
        <v>153.0</v>
      </c>
      <c r="N94" s="298">
        <v>153.0</v>
      </c>
      <c r="O94" s="298">
        <v>166.0</v>
      </c>
      <c r="P94" s="298">
        <v>171.0</v>
      </c>
      <c r="Q94" s="298">
        <v>177.0</v>
      </c>
      <c r="R94" s="298">
        <v>177.0</v>
      </c>
      <c r="S94" s="298">
        <v>177.0</v>
      </c>
      <c r="T94" s="298">
        <v>177.0</v>
      </c>
      <c r="U94" s="298">
        <v>177.0</v>
      </c>
      <c r="V94" s="298">
        <v>166.0</v>
      </c>
      <c r="W94" s="298">
        <v>179.0</v>
      </c>
      <c r="X94" s="298">
        <v>179.0</v>
      </c>
      <c r="Y94" s="298">
        <v>179.0</v>
      </c>
      <c r="Z94" s="298">
        <v>222.28</v>
      </c>
      <c r="AA94" s="298">
        <v>222.28</v>
      </c>
      <c r="AB94" s="298">
        <v>222.28</v>
      </c>
      <c r="AC94" s="298">
        <v>409.7</v>
      </c>
      <c r="AD94" s="298">
        <v>449.9</v>
      </c>
      <c r="AE94" s="298">
        <v>476.7</v>
      </c>
      <c r="AF94" s="298">
        <v>476.7</v>
      </c>
      <c r="AG94" s="298">
        <v>817.5</v>
      </c>
      <c r="AH94" s="298">
        <v>866.5</v>
      </c>
      <c r="AI94" s="298">
        <v>883.5</v>
      </c>
      <c r="AJ94" s="298">
        <v>898.5</v>
      </c>
      <c r="AK94" s="298">
        <v>898.5</v>
      </c>
      <c r="AL94" s="298">
        <v>1063.5</v>
      </c>
      <c r="AM94" s="298">
        <v>1067.5</v>
      </c>
      <c r="AN94" s="298">
        <v>1067.5</v>
      </c>
      <c r="AO94" s="298">
        <v>1067.5</v>
      </c>
      <c r="AP94" s="298">
        <v>1077.5</v>
      </c>
      <c r="AQ94" s="298">
        <v>1099.5</v>
      </c>
      <c r="AR94" s="298">
        <v>1099.5</v>
      </c>
      <c r="AS94" s="298">
        <v>1164.5</v>
      </c>
      <c r="AT94" s="298">
        <v>1235.5</v>
      </c>
      <c r="AU94" s="298">
        <v>1229.5</v>
      </c>
      <c r="AV94" s="298">
        <v>1229.5</v>
      </c>
      <c r="AW94" s="298">
        <v>1229.5</v>
      </c>
      <c r="AX94" s="298">
        <v>1236.5</v>
      </c>
      <c r="AY94" s="298">
        <v>1251.5</v>
      </c>
      <c r="AZ94" s="298">
        <v>1251.5</v>
      </c>
      <c r="BA94" s="298">
        <v>1234.5</v>
      </c>
      <c r="BB94" s="298">
        <v>1234.5</v>
      </c>
      <c r="BC94" s="298">
        <v>1234.5</v>
      </c>
      <c r="BD94" s="299">
        <v>1234.5</v>
      </c>
      <c r="BE94" s="300">
        <v>1244.5</v>
      </c>
      <c r="BF94" s="301">
        <v>0.00810044552450395</v>
      </c>
      <c r="BG94" s="301">
        <v>-8.09683862262878E-5</v>
      </c>
      <c r="BH94" s="301">
        <v>0.0122073572678504</v>
      </c>
    </row>
    <row r="95" spans="8:8" s="290" ht="10.2" customFormat="1">
      <c r="A95" s="297" t="s">
        <v>191</v>
      </c>
      <c r="B95" s="298">
        <v>0.0</v>
      </c>
      <c r="C95" s="298">
        <v>0.0</v>
      </c>
      <c r="D95" s="298">
        <v>0.0</v>
      </c>
      <c r="E95" s="298">
        <v>0.0</v>
      </c>
      <c r="F95" s="298">
        <v>0.0</v>
      </c>
      <c r="G95" s="298">
        <v>0.0</v>
      </c>
      <c r="H95" s="298">
        <v>0.0</v>
      </c>
      <c r="I95" s="298">
        <v>0.0</v>
      </c>
      <c r="J95" s="298">
        <v>0.0</v>
      </c>
      <c r="K95" s="298">
        <v>0.0</v>
      </c>
      <c r="L95" s="298">
        <v>0.0</v>
      </c>
      <c r="M95" s="298">
        <v>0.0</v>
      </c>
      <c r="N95" s="298">
        <v>0.0</v>
      </c>
      <c r="O95" s="298">
        <v>0.0</v>
      </c>
      <c r="P95" s="298">
        <v>0.0</v>
      </c>
      <c r="Q95" s="298">
        <v>0.0</v>
      </c>
      <c r="R95" s="298">
        <v>0.0</v>
      </c>
      <c r="S95" s="298">
        <v>0.0</v>
      </c>
      <c r="T95" s="298">
        <v>0.0</v>
      </c>
      <c r="U95" s="298">
        <v>0.0</v>
      </c>
      <c r="V95" s="298">
        <v>0.0</v>
      </c>
      <c r="W95" s="298">
        <v>0.0</v>
      </c>
      <c r="X95" s="298">
        <v>0.0</v>
      </c>
      <c r="Y95" s="298">
        <v>1.0</v>
      </c>
      <c r="Z95" s="298">
        <v>1.0</v>
      </c>
      <c r="AA95" s="298">
        <v>1.0</v>
      </c>
      <c r="AB95" s="298">
        <v>1.0</v>
      </c>
      <c r="AC95" s="298">
        <v>1.0</v>
      </c>
      <c r="AD95" s="298">
        <v>1.0</v>
      </c>
      <c r="AE95" s="298">
        <v>1.0</v>
      </c>
      <c r="AF95" s="298">
        <v>1.0</v>
      </c>
      <c r="AG95" s="298">
        <v>1.0</v>
      </c>
      <c r="AH95" s="298">
        <v>1.0</v>
      </c>
      <c r="AI95" s="298">
        <v>3.0</v>
      </c>
      <c r="AJ95" s="298">
        <v>8.0</v>
      </c>
      <c r="AK95" s="298">
        <v>8.0</v>
      </c>
      <c r="AL95" s="298">
        <v>8.0</v>
      </c>
      <c r="AM95" s="298">
        <v>8.0</v>
      </c>
      <c r="AN95" s="298">
        <v>8.0</v>
      </c>
      <c r="AO95" s="298">
        <v>11.0</v>
      </c>
      <c r="AP95" s="298">
        <v>11.0</v>
      </c>
      <c r="AQ95" s="298">
        <v>11.0</v>
      </c>
      <c r="AR95" s="298">
        <v>14.0</v>
      </c>
      <c r="AS95" s="298">
        <v>14.0</v>
      </c>
      <c r="AT95" s="298">
        <v>162.0</v>
      </c>
      <c r="AU95" s="298">
        <v>162.0</v>
      </c>
      <c r="AV95" s="298">
        <v>159.0</v>
      </c>
      <c r="AW95" s="298">
        <v>159.0</v>
      </c>
      <c r="AX95" s="298">
        <v>159.0</v>
      </c>
      <c r="AY95" s="298">
        <v>159.0</v>
      </c>
      <c r="AZ95" s="298">
        <v>159.0</v>
      </c>
      <c r="BA95" s="298">
        <v>163.0</v>
      </c>
      <c r="BB95" s="298">
        <v>167.0</v>
      </c>
      <c r="BC95" s="298">
        <v>367.0</v>
      </c>
      <c r="BD95" s="299">
        <v>367.0</v>
      </c>
      <c r="BE95" s="300">
        <v>367.0</v>
      </c>
      <c r="BF95" s="301">
        <v>0.0</v>
      </c>
      <c r="BG95" s="301">
        <v>0.0852132932166565</v>
      </c>
      <c r="BH95" s="301">
        <v>0.00359991974069996</v>
      </c>
    </row>
    <row r="96" spans="8:8" s="290" ht="10.2" customFormat="1">
      <c r="A96" s="297" t="s">
        <v>192</v>
      </c>
      <c r="B96" s="298">
        <v>24.7</v>
      </c>
      <c r="C96" s="298">
        <v>24.7</v>
      </c>
      <c r="D96" s="298">
        <v>24.7</v>
      </c>
      <c r="E96" s="298">
        <v>24.7</v>
      </c>
      <c r="F96" s="298">
        <v>62.7</v>
      </c>
      <c r="G96" s="298">
        <v>62.7</v>
      </c>
      <c r="H96" s="298">
        <v>62.7</v>
      </c>
      <c r="I96" s="298">
        <v>93.0</v>
      </c>
      <c r="J96" s="298">
        <v>93.0</v>
      </c>
      <c r="K96" s="298">
        <v>96.0</v>
      </c>
      <c r="L96" s="298">
        <v>96.0</v>
      </c>
      <c r="M96" s="298">
        <v>96.0</v>
      </c>
      <c r="N96" s="298">
        <v>136.0</v>
      </c>
      <c r="O96" s="298">
        <v>134.0</v>
      </c>
      <c r="P96" s="298">
        <v>142.0</v>
      </c>
      <c r="Q96" s="298">
        <v>178.0</v>
      </c>
      <c r="R96" s="298">
        <v>192.0</v>
      </c>
      <c r="S96" s="298">
        <v>217.0</v>
      </c>
      <c r="T96" s="298">
        <v>226.0</v>
      </c>
      <c r="U96" s="298">
        <v>226.0</v>
      </c>
      <c r="V96" s="298">
        <v>226.0</v>
      </c>
      <c r="W96" s="298">
        <v>226.0</v>
      </c>
      <c r="X96" s="298">
        <v>227.0</v>
      </c>
      <c r="Y96" s="298">
        <v>228.0</v>
      </c>
      <c r="Z96" s="298">
        <v>228.0</v>
      </c>
      <c r="AA96" s="298">
        <v>228.0</v>
      </c>
      <c r="AB96" s="298">
        <v>230.0</v>
      </c>
      <c r="AC96" s="298">
        <v>230.0</v>
      </c>
      <c r="AD96" s="298">
        <v>230.0</v>
      </c>
      <c r="AE96" s="298">
        <v>230.0</v>
      </c>
      <c r="AF96" s="298">
        <v>145.0</v>
      </c>
      <c r="AG96" s="298">
        <v>145.0</v>
      </c>
      <c r="AH96" s="298">
        <v>145.0</v>
      </c>
      <c r="AI96" s="298">
        <v>145.0</v>
      </c>
      <c r="AJ96" s="298">
        <v>145.0</v>
      </c>
      <c r="AK96" s="298">
        <v>143.0</v>
      </c>
      <c r="AL96" s="298">
        <v>143.0</v>
      </c>
      <c r="AM96" s="298">
        <v>140.0</v>
      </c>
      <c r="AN96" s="298">
        <v>144.0</v>
      </c>
      <c r="AO96" s="298">
        <v>177.0</v>
      </c>
      <c r="AP96" s="298">
        <v>176.193150684932</v>
      </c>
      <c r="AQ96" s="298">
        <v>176.193150684932</v>
      </c>
      <c r="AR96" s="298">
        <v>176.193150684932</v>
      </c>
      <c r="AS96" s="298">
        <v>178.193150684932</v>
      </c>
      <c r="AT96" s="298">
        <v>183.0</v>
      </c>
      <c r="AU96" s="298">
        <v>183.0</v>
      </c>
      <c r="AV96" s="298">
        <v>184.466</v>
      </c>
      <c r="AW96" s="298">
        <v>184.466</v>
      </c>
      <c r="AX96" s="298">
        <v>190.33</v>
      </c>
      <c r="AY96" s="298">
        <v>197.33</v>
      </c>
      <c r="AZ96" s="298">
        <v>197.33</v>
      </c>
      <c r="BA96" s="298">
        <v>197.33</v>
      </c>
      <c r="BB96" s="298">
        <v>197.33</v>
      </c>
      <c r="BC96" s="298">
        <v>197.33</v>
      </c>
      <c r="BD96" s="299">
        <v>357.33</v>
      </c>
      <c r="BE96" s="300">
        <v>357.831539101243</v>
      </c>
      <c r="BF96" s="301">
        <v>0.00140357401069902</v>
      </c>
      <c r="BG96" s="301">
        <v>0.069207112223719</v>
      </c>
      <c r="BH96" s="301">
        <v>0.00350998588952484</v>
      </c>
    </row>
    <row r="97" spans="8:8" s="295" ht="10.2" customFormat="1">
      <c r="A97" s="302" t="s">
        <v>193</v>
      </c>
      <c r="B97" s="303">
        <v>3608.34572628519</v>
      </c>
      <c r="C97" s="303">
        <v>4024.63758528955</v>
      </c>
      <c r="D97" s="303">
        <v>4343.28758528955</v>
      </c>
      <c r="E97" s="303">
        <v>5110.07937655492</v>
      </c>
      <c r="F97" s="303">
        <v>5811.4139764022</v>
      </c>
      <c r="G97" s="303">
        <v>6625.51342697736</v>
      </c>
      <c r="H97" s="303">
        <v>7374.99681257236</v>
      </c>
      <c r="I97" s="303">
        <v>8843.23541517846</v>
      </c>
      <c r="J97" s="303">
        <v>9759.56994728675</v>
      </c>
      <c r="K97" s="303">
        <v>10714.2834482844</v>
      </c>
      <c r="L97" s="303">
        <v>10938.6301241471</v>
      </c>
      <c r="M97" s="303">
        <v>11449.0822954898</v>
      </c>
      <c r="N97" s="303">
        <v>11752.3845345715</v>
      </c>
      <c r="O97" s="303">
        <v>11979.8450501269</v>
      </c>
      <c r="P97" s="303">
        <v>11979.8853486711</v>
      </c>
      <c r="Q97" s="303">
        <v>12522.9472214696</v>
      </c>
      <c r="R97" s="303">
        <v>12708.0109256842</v>
      </c>
      <c r="S97" s="303">
        <v>13161.6316858389</v>
      </c>
      <c r="T97" s="303">
        <v>12370.083246299</v>
      </c>
      <c r="U97" s="303">
        <v>12689.0469505136</v>
      </c>
      <c r="V97" s="303">
        <v>12893.4500714338</v>
      </c>
      <c r="W97" s="303">
        <v>12870.3048882922</v>
      </c>
      <c r="X97" s="303">
        <v>12791.8693388674</v>
      </c>
      <c r="Y97" s="303">
        <v>12763.4917949602</v>
      </c>
      <c r="Z97" s="303">
        <v>13041.049882011</v>
      </c>
      <c r="AA97" s="303">
        <v>13612.186517723</v>
      </c>
      <c r="AB97" s="303">
        <v>14098.436517723</v>
      </c>
      <c r="AC97" s="303">
        <v>15151.9531258467</v>
      </c>
      <c r="AD97" s="303">
        <v>15759.0479702934</v>
      </c>
      <c r="AE97" s="303">
        <v>16408.9565866936</v>
      </c>
      <c r="AF97" s="303">
        <v>17435.5117434786</v>
      </c>
      <c r="AG97" s="303">
        <v>18716.9728021775</v>
      </c>
      <c r="AH97" s="303">
        <v>19363.3555028697</v>
      </c>
      <c r="AI97" s="303">
        <v>19800.665950686</v>
      </c>
      <c r="AJ97" s="303">
        <v>21020.1432926078</v>
      </c>
      <c r="AK97" s="303">
        <v>21709.6997376653</v>
      </c>
      <c r="AL97" s="303">
        <v>22108.093199882</v>
      </c>
      <c r="AM97" s="303">
        <v>23113.8061950609</v>
      </c>
      <c r="AN97" s="303">
        <v>23337.7384148414</v>
      </c>
      <c r="AO97" s="303">
        <v>24321.7760195715</v>
      </c>
      <c r="AP97" s="303">
        <v>24926.001143863</v>
      </c>
      <c r="AQ97" s="303">
        <v>26080.1015858082</v>
      </c>
      <c r="AR97" s="303">
        <v>26726.1549167671</v>
      </c>
      <c r="AS97" s="303">
        <v>27802.931467863</v>
      </c>
      <c r="AT97" s="303">
        <v>29610.8864660822</v>
      </c>
      <c r="AU97" s="303">
        <v>30427.1997916712</v>
      </c>
      <c r="AV97" s="303">
        <v>31302.1387990411</v>
      </c>
      <c r="AW97" s="303">
        <v>32363.0621934521</v>
      </c>
      <c r="AX97" s="303">
        <v>33230.7517771233</v>
      </c>
      <c r="AY97" s="303">
        <v>33848.9704072603</v>
      </c>
      <c r="AZ97" s="303">
        <v>33294.2430080424</v>
      </c>
      <c r="BA97" s="303">
        <v>33490.0492084578</v>
      </c>
      <c r="BB97" s="303">
        <v>33807.647596236</v>
      </c>
      <c r="BC97" s="303">
        <v>34735.1889142731</v>
      </c>
      <c r="BD97" s="304">
        <v>35527.4271599647</v>
      </c>
      <c r="BE97" s="304">
        <v>36492.4399627802</v>
      </c>
      <c r="BF97" s="305">
        <v>0.0271624736142717</v>
      </c>
      <c r="BG97" s="305">
        <v>0.0183832201547125</v>
      </c>
      <c r="BH97" s="305">
        <v>0.357956008197059</v>
      </c>
    </row>
    <row r="98" spans="8:8" s="290" ht="10.2" customFormat="1">
      <c r="A98" s="297"/>
      <c r="B98" s="298"/>
      <c r="C98" s="298"/>
      <c r="D98" s="298"/>
      <c r="E98" s="298"/>
      <c r="F98" s="298"/>
      <c r="G98" s="298"/>
      <c r="H98" s="298"/>
      <c r="I98" s="298"/>
      <c r="J98" s="298"/>
      <c r="K98" s="298"/>
      <c r="L98" s="298"/>
      <c r="M98" s="298"/>
      <c r="N98" s="298"/>
      <c r="O98" s="298"/>
      <c r="P98" s="298"/>
      <c r="Q98" s="298"/>
      <c r="R98" s="298"/>
      <c r="S98" s="298"/>
      <c r="T98" s="298"/>
      <c r="U98" s="298"/>
      <c r="V98" s="298"/>
      <c r="W98" s="298"/>
      <c r="X98" s="298"/>
      <c r="Y98" s="298"/>
      <c r="Z98" s="298"/>
      <c r="AA98" s="298"/>
      <c r="AB98" s="298"/>
      <c r="AC98" s="298"/>
      <c r="AD98" s="298"/>
      <c r="AE98" s="298"/>
      <c r="AF98" s="298"/>
      <c r="AG98" s="298"/>
      <c r="AH98" s="298"/>
      <c r="AI98" s="298"/>
      <c r="AJ98" s="298"/>
      <c r="AK98" s="298"/>
      <c r="AL98" s="298"/>
      <c r="AM98" s="298"/>
      <c r="AN98" s="298"/>
      <c r="AO98" s="298"/>
      <c r="AP98" s="298"/>
      <c r="AQ98" s="298"/>
      <c r="AR98" s="298"/>
      <c r="AS98" s="298"/>
      <c r="AT98" s="298"/>
      <c r="AU98" s="298"/>
      <c r="AV98" s="298"/>
      <c r="AW98" s="298"/>
      <c r="AX98" s="298"/>
      <c r="AY98" s="298"/>
      <c r="AZ98" s="298"/>
      <c r="BA98" s="298"/>
      <c r="BB98" s="298"/>
      <c r="BC98" s="298"/>
      <c r="BD98" s="299"/>
      <c r="BE98" s="300"/>
      <c r="BF98" s="301"/>
      <c r="BG98" s="301"/>
      <c r="BH98" s="301"/>
    </row>
    <row r="99" spans="8:8" s="290" ht="10.2" customFormat="1">
      <c r="A99" s="307" t="s">
        <v>194</v>
      </c>
      <c r="B99" s="308">
        <v>34785.2617005807</v>
      </c>
      <c r="C99" s="308">
        <v>37826.6853159398</v>
      </c>
      <c r="D99" s="308">
        <v>40929.6077120117</v>
      </c>
      <c r="E99" s="308">
        <v>44104.0521172002</v>
      </c>
      <c r="F99" s="308">
        <v>47393.1048842195</v>
      </c>
      <c r="G99" s="308">
        <v>51700.1710302448</v>
      </c>
      <c r="H99" s="308">
        <v>55766.6675259964</v>
      </c>
      <c r="I99" s="308">
        <v>59969.7268998237</v>
      </c>
      <c r="J99" s="308">
        <v>64551.4947863079</v>
      </c>
      <c r="K99" s="308">
        <v>68467.3617749237</v>
      </c>
      <c r="L99" s="308">
        <v>70905.8145824664</v>
      </c>
      <c r="M99" s="308">
        <v>74227.21671602</v>
      </c>
      <c r="N99" s="308">
        <v>76423.8244812198</v>
      </c>
      <c r="O99" s="308">
        <v>77252.4743562596</v>
      </c>
      <c r="P99" s="308">
        <v>77800.5284330494</v>
      </c>
      <c r="Q99" s="308">
        <v>79420.9489619341</v>
      </c>
      <c r="R99" s="309">
        <v>78797.4848014958</v>
      </c>
      <c r="S99" s="309">
        <v>76760.1132485622</v>
      </c>
      <c r="T99" s="309">
        <v>74365.2391083843</v>
      </c>
      <c r="U99" s="309">
        <v>74015.7514644825</v>
      </c>
      <c r="V99" s="309">
        <v>73387.2039449894</v>
      </c>
      <c r="W99" s="309">
        <v>73659.3716312768</v>
      </c>
      <c r="X99" s="309">
        <v>74672.6649329354</v>
      </c>
      <c r="Y99" s="309">
        <v>74190.5361846684</v>
      </c>
      <c r="Z99" s="309">
        <v>74603.4746169699</v>
      </c>
      <c r="AA99" s="309">
        <v>75076.8907212359</v>
      </c>
      <c r="AB99" s="309">
        <v>75092.821633264</v>
      </c>
      <c r="AC99" s="309">
        <v>75102.9898361118</v>
      </c>
      <c r="AD99" s="309">
        <v>75428.1708017561</v>
      </c>
      <c r="AE99" s="309">
        <v>76412.6712197241</v>
      </c>
      <c r="AF99" s="309">
        <v>76799.6528608019</v>
      </c>
      <c r="AG99" s="309">
        <v>78375.1780162324</v>
      </c>
      <c r="AH99" s="309">
        <v>79671.0231689033</v>
      </c>
      <c r="AI99" s="309">
        <v>80859.1775503428</v>
      </c>
      <c r="AJ99" s="309">
        <v>82178.9320149959</v>
      </c>
      <c r="AK99" s="309">
        <v>82868.9688098927</v>
      </c>
      <c r="AL99" s="309">
        <v>83953.0649159651</v>
      </c>
      <c r="AM99" s="309">
        <v>85140.756974421</v>
      </c>
      <c r="AN99" s="309">
        <v>85992.5114757952</v>
      </c>
      <c r="AO99" s="309">
        <v>87088.0254184711</v>
      </c>
      <c r="AP99" s="309">
        <v>88045.1478785735</v>
      </c>
      <c r="AQ99" s="309">
        <v>89614.3909214992</v>
      </c>
      <c r="AR99" s="309">
        <v>90506.4598378694</v>
      </c>
      <c r="AS99" s="309">
        <v>91265.6954039669</v>
      </c>
      <c r="AT99" s="309">
        <v>92977.0835467728</v>
      </c>
      <c r="AU99" s="309">
        <v>93870.8990915509</v>
      </c>
      <c r="AV99" s="309">
        <v>95054.1678559757</v>
      </c>
      <c r="AW99" s="309">
        <v>95352.8822407707</v>
      </c>
      <c r="AX99" s="309">
        <v>96136.2511671487</v>
      </c>
      <c r="AY99" s="309">
        <v>97469.800304135</v>
      </c>
      <c r="AZ99" s="309">
        <v>97898.0202553174</v>
      </c>
      <c r="BA99" s="309">
        <v>98419.7154408189</v>
      </c>
      <c r="BB99" s="309">
        <v>98695.6913997576</v>
      </c>
      <c r="BC99" s="309">
        <v>100125.346267088</v>
      </c>
      <c r="BD99" s="309">
        <v>101747.83590816</v>
      </c>
      <c r="BE99" s="309">
        <v>101946.717270047</v>
      </c>
      <c r="BF99" s="310">
        <v>0.00195464955211766</v>
      </c>
      <c r="BG99" s="310">
        <v>0.00905520312846697</v>
      </c>
      <c r="BH99" s="310">
        <v>1.0</v>
      </c>
    </row>
    <row r="100" spans="8:8" s="290" ht="10.2" customFormat="1">
      <c r="A100" s="297" t="s">
        <v>195</v>
      </c>
      <c r="B100" s="298">
        <v>22946.9948784051</v>
      </c>
      <c r="C100" s="298">
        <v>25030.0684840749</v>
      </c>
      <c r="D100" s="298">
        <v>27533.4266335715</v>
      </c>
      <c r="E100" s="298">
        <v>29640.3893844809</v>
      </c>
      <c r="F100" s="298">
        <v>32098.0012502831</v>
      </c>
      <c r="G100" s="298">
        <v>34721.6637813496</v>
      </c>
      <c r="H100" s="298">
        <v>37345.9672949309</v>
      </c>
      <c r="I100" s="298">
        <v>39836.9773202617</v>
      </c>
      <c r="J100" s="298">
        <v>42825.0657431307</v>
      </c>
      <c r="K100" s="298">
        <v>44819.3197786942</v>
      </c>
      <c r="L100" s="298">
        <v>46459.3556227028</v>
      </c>
      <c r="M100" s="298">
        <v>48556.0145575165</v>
      </c>
      <c r="N100" s="298">
        <v>48994.9707685661</v>
      </c>
      <c r="O100" s="298">
        <v>49477.5293061327</v>
      </c>
      <c r="P100" s="298">
        <v>49466.5430843783</v>
      </c>
      <c r="Q100" s="298">
        <v>50026.9017404645</v>
      </c>
      <c r="R100" s="298">
        <v>48929.8738758116</v>
      </c>
      <c r="S100" s="298">
        <v>46294.1829325863</v>
      </c>
      <c r="T100" s="298">
        <v>43284.8572319483</v>
      </c>
      <c r="U100" s="298">
        <v>42137.4058838319</v>
      </c>
      <c r="V100" s="298">
        <v>41470.4552434186</v>
      </c>
      <c r="W100" s="298">
        <v>41152.7681128476</v>
      </c>
      <c r="X100" s="298">
        <v>41684.096963931</v>
      </c>
      <c r="Y100" s="298">
        <v>41018.3457595712</v>
      </c>
      <c r="Z100" s="298">
        <v>40969.2261048219</v>
      </c>
      <c r="AA100" s="298">
        <v>41072.5055733759</v>
      </c>
      <c r="AB100" s="298">
        <v>41494.1077182807</v>
      </c>
      <c r="AC100" s="298">
        <v>41619.2593130048</v>
      </c>
      <c r="AD100" s="298">
        <v>41548.3454342024</v>
      </c>
      <c r="AE100" s="298">
        <v>42104.6872357703</v>
      </c>
      <c r="AF100" s="298">
        <v>42229.9727337617</v>
      </c>
      <c r="AG100" s="298">
        <v>43051.0368304932</v>
      </c>
      <c r="AH100" s="298">
        <v>43578.6865131544</v>
      </c>
      <c r="AI100" s="298">
        <v>44484.3055515803</v>
      </c>
      <c r="AJ100" s="298">
        <v>44856.0364481589</v>
      </c>
      <c r="AK100" s="298">
        <v>45011.7389161383</v>
      </c>
      <c r="AL100" s="298">
        <v>44965.4210599941</v>
      </c>
      <c r="AM100" s="298">
        <v>45134.0173991263</v>
      </c>
      <c r="AN100" s="298">
        <v>45254.3451165812</v>
      </c>
      <c r="AO100" s="298">
        <v>45556.6695290366</v>
      </c>
      <c r="AP100" s="298">
        <v>45723.4338648475</v>
      </c>
      <c r="AQ100" s="298">
        <v>45989.0879439102</v>
      </c>
      <c r="AR100" s="298">
        <v>46103.0193649379</v>
      </c>
      <c r="AS100" s="298">
        <v>46323.8805580217</v>
      </c>
      <c r="AT100" s="298">
        <v>46130.0440998687</v>
      </c>
      <c r="AU100" s="298">
        <v>45679.9049217975</v>
      </c>
      <c r="AV100" s="298">
        <v>45559.7024048798</v>
      </c>
      <c r="AW100" s="298">
        <v>45387.7366507433</v>
      </c>
      <c r="AX100" s="298">
        <v>44893.1254859158</v>
      </c>
      <c r="AY100" s="298">
        <v>44501.1115955049</v>
      </c>
      <c r="AZ100" s="298">
        <v>44786.5816856312</v>
      </c>
      <c r="BA100" s="298">
        <v>44869.3749523369</v>
      </c>
      <c r="BB100" s="298">
        <v>44700.4268324809</v>
      </c>
      <c r="BC100" s="298">
        <v>45192.6015050615</v>
      </c>
      <c r="BD100" s="299">
        <v>45541.2888873863</v>
      </c>
      <c r="BE100" s="300">
        <v>44803.8258168928</v>
      </c>
      <c r="BF100" s="301">
        <v>-0.0161932850059887</v>
      </c>
      <c r="BG100" s="301">
        <v>-0.00128368447241511</v>
      </c>
      <c r="BH100" s="301">
        <v>0.439482771163802</v>
      </c>
    </row>
    <row r="101" spans="8:8" s="290" ht="10.2" customFormat="1">
      <c r="A101" s="297" t="s">
        <v>196</v>
      </c>
      <c r="B101" s="298">
        <v>11838.2668221756</v>
      </c>
      <c r="C101" s="298">
        <v>12796.6168318649</v>
      </c>
      <c r="D101" s="298">
        <v>13396.1810784402</v>
      </c>
      <c r="E101" s="298">
        <v>14463.6627327193</v>
      </c>
      <c r="F101" s="298">
        <v>15295.1036339364</v>
      </c>
      <c r="G101" s="298">
        <v>16978.5072488952</v>
      </c>
      <c r="H101" s="298">
        <v>18420.7002310655</v>
      </c>
      <c r="I101" s="298">
        <v>20132.749579562</v>
      </c>
      <c r="J101" s="298">
        <v>21726.4290431772</v>
      </c>
      <c r="K101" s="298">
        <v>23648.0419962296</v>
      </c>
      <c r="L101" s="298">
        <v>24446.4589597635</v>
      </c>
      <c r="M101" s="298">
        <v>25671.2021585035</v>
      </c>
      <c r="N101" s="298">
        <v>27428.8537126537</v>
      </c>
      <c r="O101" s="298">
        <v>27774.9450501269</v>
      </c>
      <c r="P101" s="298">
        <v>28333.9853486711</v>
      </c>
      <c r="Q101" s="298">
        <v>29394.0472214696</v>
      </c>
      <c r="R101" s="298">
        <v>29867.6109256842</v>
      </c>
      <c r="S101" s="298">
        <v>30465.9303159758</v>
      </c>
      <c r="T101" s="298">
        <v>31080.381876436</v>
      </c>
      <c r="U101" s="298">
        <v>31878.3455806506</v>
      </c>
      <c r="V101" s="298">
        <v>31916.7487015708</v>
      </c>
      <c r="W101" s="298">
        <v>32506.6035184292</v>
      </c>
      <c r="X101" s="298">
        <v>32988.5679690044</v>
      </c>
      <c r="Y101" s="298">
        <v>33172.1904250972</v>
      </c>
      <c r="Z101" s="298">
        <v>33634.248512148</v>
      </c>
      <c r="AA101" s="298">
        <v>34004.38514786</v>
      </c>
      <c r="AB101" s="298">
        <v>33598.7139149833</v>
      </c>
      <c r="AC101" s="298">
        <v>33483.730523107</v>
      </c>
      <c r="AD101" s="298">
        <v>33879.8253675536</v>
      </c>
      <c r="AE101" s="298">
        <v>34307.9839839539</v>
      </c>
      <c r="AF101" s="298">
        <v>34569.6801270402</v>
      </c>
      <c r="AG101" s="298">
        <v>35324.1411857391</v>
      </c>
      <c r="AH101" s="298">
        <v>36092.3366557489</v>
      </c>
      <c r="AI101" s="298">
        <v>36374.8719987625</v>
      </c>
      <c r="AJ101" s="298">
        <v>37322.895566837</v>
      </c>
      <c r="AK101" s="298">
        <v>37857.2298937544</v>
      </c>
      <c r="AL101" s="298">
        <v>38987.6438559711</v>
      </c>
      <c r="AM101" s="298">
        <v>40006.7395752946</v>
      </c>
      <c r="AN101" s="298">
        <v>40738.1663592141</v>
      </c>
      <c r="AO101" s="298">
        <v>41531.3558894346</v>
      </c>
      <c r="AP101" s="298">
        <v>42321.714013726</v>
      </c>
      <c r="AQ101" s="298">
        <v>43625.302977589</v>
      </c>
      <c r="AR101" s="298">
        <v>44403.4404729315</v>
      </c>
      <c r="AS101" s="298">
        <v>44941.8148459452</v>
      </c>
      <c r="AT101" s="298">
        <v>46847.0394469041</v>
      </c>
      <c r="AU101" s="298">
        <v>48190.9941697534</v>
      </c>
      <c r="AV101" s="298">
        <v>49494.4654510959</v>
      </c>
      <c r="AW101" s="298">
        <v>49965.1455900274</v>
      </c>
      <c r="AX101" s="298">
        <v>51243.1256812329</v>
      </c>
      <c r="AY101" s="298">
        <v>52968.6887086301</v>
      </c>
      <c r="AZ101" s="298">
        <v>53111.4385696863</v>
      </c>
      <c r="BA101" s="298">
        <v>53550.340488482</v>
      </c>
      <c r="BB101" s="298">
        <v>53995.2645672767</v>
      </c>
      <c r="BC101" s="298">
        <v>54932.7447620261</v>
      </c>
      <c r="BD101" s="299">
        <v>56206.5470207738</v>
      </c>
      <c r="BE101" s="300">
        <v>57142.8914531542</v>
      </c>
      <c r="BF101" s="301">
        <v>0.0166589922706741</v>
      </c>
      <c r="BG101" s="301">
        <v>0.0183814396271245</v>
      </c>
      <c r="BH101" s="301">
        <v>0.560517228836199</v>
      </c>
    </row>
    <row r="102" spans="8:8" s="290" ht="12.0" customFormat="1" customHeight="1">
      <c r="A102" s="311" t="s">
        <v>197</v>
      </c>
      <c r="B102" s="312">
        <v>6938.68125</v>
      </c>
      <c r="C102" s="312">
        <v>8224.6</v>
      </c>
      <c r="D102" s="312">
        <v>9639.4</v>
      </c>
      <c r="E102" s="312">
        <v>10550.3</v>
      </c>
      <c r="F102" s="312">
        <v>11856.25</v>
      </c>
      <c r="G102" s="312">
        <v>12814.25</v>
      </c>
      <c r="H102" s="312">
        <v>14150.25</v>
      </c>
      <c r="I102" s="312">
        <v>15218.0</v>
      </c>
      <c r="J102" s="312">
        <v>16275.0</v>
      </c>
      <c r="K102" s="312">
        <v>17138.0</v>
      </c>
      <c r="L102" s="312">
        <v>18164.0</v>
      </c>
      <c r="M102" s="312">
        <v>18999.0</v>
      </c>
      <c r="N102" s="312">
        <v>18928.0</v>
      </c>
      <c r="O102" s="312">
        <v>18799.0</v>
      </c>
      <c r="P102" s="312">
        <v>18117.0</v>
      </c>
      <c r="Q102" s="312">
        <v>18016.0</v>
      </c>
      <c r="R102" s="312">
        <v>17600.0</v>
      </c>
      <c r="S102" s="312">
        <v>16195.0</v>
      </c>
      <c r="T102" s="312">
        <v>15283.0</v>
      </c>
      <c r="U102" s="312">
        <v>14642.0</v>
      </c>
      <c r="V102" s="312">
        <v>14241.0</v>
      </c>
      <c r="W102" s="312">
        <v>13955.0</v>
      </c>
      <c r="X102" s="312">
        <v>13845.0</v>
      </c>
      <c r="Y102" s="312">
        <v>13698.0</v>
      </c>
      <c r="Z102" s="312">
        <v>13511.0</v>
      </c>
      <c r="AA102" s="312">
        <v>13706.0</v>
      </c>
      <c r="AB102" s="312">
        <v>13848.0</v>
      </c>
      <c r="AC102" s="312">
        <v>13658.0</v>
      </c>
      <c r="AD102" s="312">
        <v>13509.0</v>
      </c>
      <c r="AE102" s="312">
        <v>13526.0</v>
      </c>
      <c r="AF102" s="312">
        <v>13476.0</v>
      </c>
      <c r="AG102" s="312">
        <v>13470.0</v>
      </c>
      <c r="AH102" s="312">
        <v>13652.0</v>
      </c>
      <c r="AI102" s="312">
        <v>13685.0</v>
      </c>
      <c r="AJ102" s="312">
        <v>13805.0</v>
      </c>
      <c r="AK102" s="312">
        <v>13840.0</v>
      </c>
      <c r="AL102" s="312">
        <v>13940.0</v>
      </c>
      <c r="AM102" s="312">
        <v>13996.5</v>
      </c>
      <c r="AN102" s="312">
        <v>14254.5</v>
      </c>
      <c r="AO102" s="312">
        <v>14268.4810136986</v>
      </c>
      <c r="AP102" s="312">
        <v>14386.6701369863</v>
      </c>
      <c r="AQ102" s="312">
        <v>14439.3127945206</v>
      </c>
      <c r="AR102" s="312">
        <v>14236.200630137</v>
      </c>
      <c r="AS102" s="312">
        <v>13990.0585479452</v>
      </c>
      <c r="AT102" s="312">
        <v>13791.1044657534</v>
      </c>
      <c r="AU102" s="312">
        <v>13543.5110821918</v>
      </c>
      <c r="AV102" s="312">
        <v>13431.7307534247</v>
      </c>
      <c r="AW102" s="312">
        <v>13142.5453561644</v>
      </c>
      <c r="AX102" s="312">
        <v>12777.2260410959</v>
      </c>
      <c r="AY102" s="312">
        <v>12823.9810821918</v>
      </c>
      <c r="AZ102" s="312">
        <v>12871.4763013699</v>
      </c>
      <c r="BA102" s="312">
        <v>12760.6025205479</v>
      </c>
      <c r="BB102" s="312">
        <v>12756.9491780822</v>
      </c>
      <c r="BC102" s="312">
        <v>12757.5756986301</v>
      </c>
      <c r="BD102" s="313">
        <v>12770.0373972603</v>
      </c>
      <c r="BE102" s="304">
        <v>12662.7367123288</v>
      </c>
      <c r="BF102" s="314">
        <v>-0.00840253490209253</v>
      </c>
      <c r="BG102" s="314">
        <v>-0.00766270878453446</v>
      </c>
      <c r="BH102" s="314">
        <v>0.124209362021794</v>
      </c>
    </row>
    <row r="103" spans="8:8" s="290" ht="10.2" customFormat="1">
      <c r="BE103" s="295"/>
      <c r="BH103" s="315"/>
    </row>
    <row r="104" spans="8:8" s="290" ht="10.2" customFormat="1">
      <c r="A104" s="290" t="s">
        <v>406</v>
      </c>
      <c r="BE104" s="295"/>
      <c r="BH104" s="315"/>
    </row>
    <row r="105" spans="8:8" s="290" ht="11.45" customFormat="1" customHeight="1">
      <c r="A105" s="290" t="s">
        <v>410</v>
      </c>
      <c r="BE105" s="295"/>
    </row>
    <row r="106" spans="8:8" s="290" ht="10.2" customFormat="1">
      <c r="A106" s="293" t="s">
        <v>408</v>
      </c>
      <c r="B106" s="293"/>
      <c r="C106" s="293"/>
      <c r="D106" s="293"/>
      <c r="E106" s="293"/>
      <c r="F106" s="293"/>
      <c r="G106" s="293"/>
      <c r="H106" s="293"/>
      <c r="I106" s="293"/>
      <c r="J106" s="293"/>
      <c r="K106" s="293"/>
      <c r="L106" s="293"/>
      <c r="M106" s="293"/>
      <c r="N106" s="293"/>
      <c r="O106" s="293"/>
      <c r="P106" s="293"/>
      <c r="Q106" s="293"/>
      <c r="BE106" s="295"/>
    </row>
    <row r="107" spans="8:8" s="290" ht="11.45" customFormat="1" customHeight="1">
      <c r="A107" s="293" t="s">
        <v>203</v>
      </c>
      <c r="B107" s="296"/>
      <c r="C107" s="296"/>
      <c r="D107" s="296"/>
      <c r="E107" s="296"/>
      <c r="F107" s="296"/>
      <c r="G107" s="296"/>
      <c r="H107" s="296"/>
      <c r="I107" s="296"/>
      <c r="J107" s="296"/>
      <c r="K107" s="296"/>
      <c r="L107" s="296"/>
      <c r="M107" s="296"/>
      <c r="N107" s="296"/>
      <c r="O107" s="296"/>
      <c r="P107" s="296"/>
      <c r="Q107" s="296"/>
      <c r="BE107" s="295"/>
    </row>
    <row r="108" spans="8:8" s="290" ht="12.0" customFormat="1" customHeight="1">
      <c r="A108" s="293" t="s">
        <v>204</v>
      </c>
      <c r="B108" s="296"/>
      <c r="C108" s="296"/>
      <c r="D108" s="296"/>
      <c r="E108" s="296"/>
      <c r="F108" s="296"/>
      <c r="G108" s="296"/>
      <c r="H108" s="296"/>
      <c r="I108" s="296"/>
      <c r="J108" s="296"/>
      <c r="K108" s="296"/>
      <c r="L108" s="296"/>
      <c r="M108" s="296"/>
      <c r="N108" s="296"/>
      <c r="O108" s="296"/>
      <c r="P108" s="296"/>
      <c r="Q108" s="296"/>
      <c r="BE108" s="295"/>
    </row>
    <row r="109" spans="8:8" s="290" ht="12.0" customFormat="1" customHeight="1">
      <c r="A109" s="290" t="s">
        <v>225</v>
      </c>
      <c r="BE109" s="295"/>
    </row>
    <row r="110" spans="8:8" s="290" ht="10.2" customFormat="1">
      <c r="BE110" s="295"/>
    </row>
  </sheetData>
  <mergeCells count="1">
    <mergeCell ref="BF2:BG2"/>
  </mergeCells>
  <conditionalFormatting sqref="BF46:BH46">
    <cfRule type="cellIs" operator="greaterThanOrEqual" priority="4" dxfId="292">
      <formula>0</formula>
    </cfRule>
    <cfRule type="cellIs" operator="lessThanOrEqual" priority="1" dxfId="293">
      <formula>0</formula>
    </cfRule>
    <cfRule type="cellIs" operator="lessThan" priority="3" dxfId="294">
      <formula>0</formula>
    </cfRule>
    <cfRule type="cellIs" operator="greaterThan" priority="2" dxfId="295">
      <formula>0</formula>
    </cfRule>
  </conditionalFormatting>
  <conditionalFormatting sqref="BF4:BH45 BF47:BH102">
    <cfRule type="cellIs" operator="lessThanOrEqual" priority="5" dxfId="296">
      <formula>0</formula>
    </cfRule>
    <cfRule type="cellIs" operator="greaterThan" priority="6" dxfId="297">
      <formula>0</formula>
    </cfRule>
  </conditionalFormatting>
  <conditionalFormatting sqref="BF5:BH45 BF47:BH102">
    <cfRule type="cellIs" operator="greaterThanOrEqual" priority="8" dxfId="298">
      <formula>0</formula>
    </cfRule>
    <cfRule type="cellIs" operator="lessThan" priority="7" dxfId="299">
      <formula>0</formula>
    </cfRule>
  </conditionalFormatting>
  <hyperlinks>
    <hyperlink ref="L1" location="Contents!A1" display="Contents"/>
    <hyperlink ref="BJ1" location="Contents!A1" display="Contents"/>
  </hyperlinks>
  <pageMargins left="0.70866141732283" right="0.70866141732283" top="0.74803149606299" bottom="0.74803149606299" header="0.31496062992126" footer="0.31496062992126"/>
  <pageSetup paperSize="9" fitToWidth="0" fitToHeight="0" orientation="landscape"/>
</worksheet>
</file>

<file path=xl/worksheets/sheet24.xml><?xml version="1.0" encoding="utf-8"?>
<worksheet xmlns:r="http://schemas.openxmlformats.org/officeDocument/2006/relationships" xmlns="http://schemas.openxmlformats.org/spreadsheetml/2006/main">
  <sheetPr>
    <pageSetUpPr fitToPage="1"/>
  </sheetPr>
  <dimension ref="A1:G93"/>
  <sheetViews>
    <sheetView workbookViewId="0" showGridLines="0">
      <pane ySplit="4" topLeftCell="A74" state="frozen" activePane="bottomLeft"/>
      <selection pane="bottomLeft" activeCell="A91" sqref="A91"/>
    </sheetView>
  </sheetViews>
  <sheetFormatPr defaultRowHeight="10.2" defaultColWidth="9"/>
  <cols>
    <col min="1" max="1" customWidth="1" width="7.8320312" style="0"/>
    <col min="2" max="2" customWidth="1" width="32.83203" style="0"/>
    <col min="3" max="3" customWidth="1" width="25.5" style="0"/>
    <col min="4" max="4" customWidth="1" width="34.5" style="0"/>
    <col min="8" max="8" customWidth="1" width="10.5" style="0"/>
  </cols>
  <sheetData>
    <row r="1" spans="8:8" s="316" ht="13.2" customFormat="1">
      <c r="A1" s="234" t="s">
        <v>411</v>
      </c>
      <c r="F1" s="235" t="s">
        <v>89</v>
      </c>
    </row>
    <row r="2" spans="8:8" s="316" ht="10.2" customFormat="1">
      <c r="B2" s="233"/>
      <c r="C2" s="233"/>
      <c r="D2" s="233"/>
      <c r="E2" s="233"/>
    </row>
    <row r="3" spans="8:8" s="316" ht="10.2" customFormat="1">
      <c r="A3" s="233" t="s">
        <v>384</v>
      </c>
      <c r="B3" s="233"/>
      <c r="C3" s="233"/>
      <c r="D3" s="233"/>
      <c r="E3" s="233"/>
    </row>
    <row r="4" spans="8:8" s="316" ht="10.2" customFormat="1">
      <c r="A4" s="317"/>
      <c r="B4" s="240" t="s">
        <v>412</v>
      </c>
      <c r="C4" s="240" t="s">
        <v>413</v>
      </c>
      <c r="D4" s="240" t="s">
        <v>414</v>
      </c>
      <c r="E4" s="233"/>
    </row>
    <row r="5" spans="8:8" s="316" ht="9.75" customFormat="1" customHeight="1">
      <c r="A5" s="238"/>
      <c r="B5" s="241"/>
      <c r="C5" s="241"/>
      <c r="D5" s="241"/>
      <c r="E5" s="233"/>
    </row>
    <row r="6" spans="8:8">
      <c r="A6" s="318" t="s">
        <v>415</v>
      </c>
      <c r="B6" s="319">
        <v>2.7</v>
      </c>
      <c r="C6" s="319">
        <v>2.07</v>
      </c>
      <c r="D6" s="319">
        <v>2.42</v>
      </c>
      <c r="E6" s="316"/>
    </row>
    <row r="7" spans="8:8">
      <c r="A7" s="318" t="s">
        <v>416</v>
      </c>
      <c r="B7" s="319">
        <v>5.22</v>
      </c>
      <c r="C7" s="319">
        <v>4.26</v>
      </c>
      <c r="D7" s="319">
        <v>0.63</v>
      </c>
      <c r="E7" s="316"/>
    </row>
    <row r="8" spans="8:8">
      <c r="A8" s="318" t="s">
        <v>417</v>
      </c>
      <c r="B8" s="319">
        <v>3.87</v>
      </c>
      <c r="C8" s="319">
        <v>3.44</v>
      </c>
      <c r="D8" s="319">
        <v>3.19</v>
      </c>
      <c r="E8" s="316"/>
    </row>
    <row r="9" spans="8:8">
      <c r="A9" s="318" t="s">
        <v>418</v>
      </c>
      <c r="B9" s="319">
        <v>3.78</v>
      </c>
      <c r="C9" s="319">
        <v>3.63</v>
      </c>
      <c r="D9" s="319">
        <v>2.19</v>
      </c>
      <c r="E9" s="316"/>
    </row>
    <row r="10" spans="8:8">
      <c r="A10" s="318" t="s">
        <v>419</v>
      </c>
      <c r="B10" s="316">
        <v>6.69</v>
      </c>
      <c r="C10" s="316">
        <v>2.35</v>
      </c>
      <c r="D10" s="316">
        <v>0.7</v>
      </c>
      <c r="E10" s="316"/>
    </row>
    <row r="11" spans="8:8">
      <c r="A11" s="318" t="s">
        <v>420</v>
      </c>
      <c r="B11" s="316">
        <v>7.71</v>
      </c>
      <c r="C11" s="316">
        <v>3.35</v>
      </c>
      <c r="D11" s="316">
        <v>0.96</v>
      </c>
      <c r="E11" s="316"/>
    </row>
    <row r="12" spans="8:8">
      <c r="A12" s="318" t="s">
        <v>421</v>
      </c>
      <c r="B12" s="316">
        <v>3.24</v>
      </c>
      <c r="C12" s="316">
        <v>1.74</v>
      </c>
      <c r="D12" s="316">
        <v>0.75</v>
      </c>
      <c r="E12" s="316"/>
    </row>
    <row r="13" spans="8:8">
      <c r="A13" s="318" t="s">
        <v>422</v>
      </c>
      <c r="B13" s="316">
        <v>1.79</v>
      </c>
      <c r="C13" s="316">
        <v>1.53</v>
      </c>
      <c r="D13" s="316">
        <v>1.2</v>
      </c>
      <c r="E13" s="316"/>
    </row>
    <row r="14" spans="8:8">
      <c r="A14" s="318" t="s">
        <v>423</v>
      </c>
      <c r="B14" s="316">
        <v>2.04</v>
      </c>
      <c r="C14" s="316">
        <v>0.09</v>
      </c>
      <c r="D14" s="316">
        <v>0.2</v>
      </c>
      <c r="E14" s="316"/>
    </row>
    <row r="15" spans="8:8">
      <c r="A15" s="320" t="s">
        <v>424</v>
      </c>
      <c r="B15">
        <v>2.62</v>
      </c>
      <c r="C15">
        <v>0.59</v>
      </c>
      <c r="D15">
        <v>0.18</v>
      </c>
    </row>
    <row r="16" spans="8:8">
      <c r="A16" s="320" t="s">
        <v>425</v>
      </c>
      <c r="B16">
        <v>1.82</v>
      </c>
      <c r="C16">
        <v>1.28</v>
      </c>
      <c r="D16">
        <v>0.47</v>
      </c>
    </row>
    <row r="17" spans="8:8">
      <c r="A17" s="320" t="s">
        <v>426</v>
      </c>
      <c r="B17">
        <v>2.98</v>
      </c>
      <c r="C17">
        <v>2.19</v>
      </c>
      <c r="D17">
        <v>1.41</v>
      </c>
    </row>
    <row r="18" spans="8:8">
      <c r="A18" s="320" t="s">
        <v>427</v>
      </c>
      <c r="B18">
        <v>6.14</v>
      </c>
      <c r="C18">
        <v>3.7</v>
      </c>
      <c r="D18">
        <v>2.98</v>
      </c>
    </row>
    <row r="19" spans="8:8">
      <c r="A19" s="320" t="s">
        <v>428</v>
      </c>
      <c r="B19">
        <v>3.59</v>
      </c>
      <c r="C19">
        <v>2.14</v>
      </c>
      <c r="D19">
        <v>0.66</v>
      </c>
    </row>
    <row r="20" spans="8:8">
      <c r="A20" s="320" t="s">
        <v>429</v>
      </c>
      <c r="B20">
        <v>5.61</v>
      </c>
      <c r="C20">
        <v>2.47</v>
      </c>
      <c r="D20">
        <v>1.27</v>
      </c>
    </row>
    <row r="21" spans="8:8">
      <c r="A21" s="320" t="s">
        <v>430</v>
      </c>
      <c r="B21">
        <v>3.52</v>
      </c>
      <c r="C21">
        <v>2.21</v>
      </c>
      <c r="D21">
        <v>2.2</v>
      </c>
    </row>
    <row r="22" spans="8:8">
      <c r="A22" s="320" t="s">
        <v>431</v>
      </c>
      <c r="B22">
        <v>6.92</v>
      </c>
      <c r="C22">
        <v>2.73</v>
      </c>
      <c r="D22">
        <v>3.42</v>
      </c>
    </row>
    <row r="23" spans="8:8">
      <c r="A23" s="320" t="s">
        <v>432</v>
      </c>
      <c r="B23">
        <v>9.18</v>
      </c>
      <c r="C23">
        <v>5.29</v>
      </c>
      <c r="D23">
        <v>2.8</v>
      </c>
    </row>
    <row r="24" spans="8:8">
      <c r="A24" s="320" t="s">
        <v>433</v>
      </c>
      <c r="B24">
        <v>6.99</v>
      </c>
      <c r="C24">
        <v>4.37</v>
      </c>
      <c r="D24">
        <v>5.48</v>
      </c>
    </row>
    <row r="25" spans="8:8">
      <c r="A25" s="320" t="s">
        <v>434</v>
      </c>
      <c r="B25">
        <v>5.52</v>
      </c>
      <c r="C25">
        <v>4.72</v>
      </c>
      <c r="D25">
        <v>8.02</v>
      </c>
    </row>
    <row r="26" spans="8:8">
      <c r="A26" s="320" t="s">
        <v>435</v>
      </c>
      <c r="B26">
        <v>7.3</v>
      </c>
      <c r="C26">
        <v>2.84</v>
      </c>
      <c r="D26">
        <v>4.98</v>
      </c>
    </row>
    <row r="27" spans="8:8">
      <c r="A27" s="320" t="s">
        <v>436</v>
      </c>
      <c r="B27">
        <v>9.37</v>
      </c>
      <c r="C27">
        <v>5.68</v>
      </c>
      <c r="D27">
        <v>6.3</v>
      </c>
    </row>
    <row r="28" spans="8:8">
      <c r="A28" s="320" t="s">
        <v>437</v>
      </c>
      <c r="B28">
        <v>17.12</v>
      </c>
      <c r="C28">
        <v>7.78</v>
      </c>
      <c r="D28">
        <v>6.52</v>
      </c>
    </row>
    <row r="29" spans="8:8">
      <c r="A29" s="320" t="s">
        <v>438</v>
      </c>
      <c r="B29">
        <v>11.64</v>
      </c>
      <c r="C29">
        <v>5.51</v>
      </c>
      <c r="D29">
        <v>4.42</v>
      </c>
    </row>
    <row r="30" spans="8:8">
      <c r="A30" s="320" t="s">
        <v>439</v>
      </c>
      <c r="B30">
        <v>10.86</v>
      </c>
      <c r="C30">
        <v>2.88</v>
      </c>
      <c r="D30">
        <v>3.54</v>
      </c>
    </row>
    <row r="31" spans="8:8">
      <c r="A31" s="320" t="s">
        <v>440</v>
      </c>
      <c r="B31">
        <v>17.74</v>
      </c>
      <c r="C31">
        <v>5.78</v>
      </c>
      <c r="D31">
        <v>6.83</v>
      </c>
    </row>
    <row r="32" spans="8:8">
      <c r="A32" s="320" t="s">
        <v>441</v>
      </c>
      <c r="B32">
        <v>11.47</v>
      </c>
      <c r="C32">
        <v>4.54</v>
      </c>
      <c r="D32">
        <v>3.58</v>
      </c>
    </row>
    <row r="33" spans="8:8">
      <c r="A33" s="320" t="s">
        <v>442</v>
      </c>
      <c r="B33" s="232">
        <v>7.92</v>
      </c>
      <c r="C33" s="232">
        <v>2.49</v>
      </c>
      <c r="D33" s="232">
        <v>2.95</v>
      </c>
    </row>
    <row r="34" spans="8:8">
      <c r="A34" s="320" t="s">
        <v>443</v>
      </c>
      <c r="B34" s="321">
        <v>10.14</v>
      </c>
      <c r="C34" s="321">
        <v>4.16</v>
      </c>
      <c r="D34" s="321">
        <v>4.84</v>
      </c>
    </row>
    <row r="35" spans="8:8">
      <c r="A35" s="320" t="s">
        <v>444</v>
      </c>
      <c r="B35" s="321">
        <v>24.46</v>
      </c>
      <c r="C35" s="321">
        <v>7.12</v>
      </c>
      <c r="D35" s="321">
        <v>6.01</v>
      </c>
    </row>
    <row r="36" spans="8:8">
      <c r="A36" s="320" t="s">
        <v>445</v>
      </c>
      <c r="B36" s="321">
        <v>12.58</v>
      </c>
      <c r="C36" s="321">
        <v>3.82</v>
      </c>
      <c r="D36" s="321">
        <v>4.52</v>
      </c>
    </row>
    <row r="37" spans="8:8" s="322" ht="10.2" customFormat="1">
      <c r="A37" s="323" t="s">
        <v>446</v>
      </c>
      <c r="B37" s="324">
        <v>6.82</v>
      </c>
      <c r="C37" s="324">
        <v>4.84</v>
      </c>
      <c r="D37" s="324">
        <v>5.8</v>
      </c>
    </row>
    <row r="38" spans="8:8" s="322" ht="10.2" customFormat="1">
      <c r="A38" s="323" t="s">
        <v>447</v>
      </c>
      <c r="B38" s="324">
        <v>6.21</v>
      </c>
      <c r="C38" s="324">
        <v>4.79</v>
      </c>
      <c r="D38" s="324">
        <v>4.76</v>
      </c>
    </row>
    <row r="39" spans="8:8" s="322" ht="10.2" customFormat="1">
      <c r="A39" s="323" t="s">
        <v>448</v>
      </c>
      <c r="B39" s="324">
        <v>8.59</v>
      </c>
      <c r="C39" s="324">
        <v>7.46</v>
      </c>
      <c r="D39" s="324">
        <v>9.41</v>
      </c>
    </row>
    <row r="40" spans="8:8" s="322" ht="10.2" customFormat="1">
      <c r="A40" s="323" t="s">
        <v>449</v>
      </c>
      <c r="B40" s="324">
        <v>9.87</v>
      </c>
      <c r="C40" s="324">
        <v>7.13</v>
      </c>
      <c r="D40" s="324">
        <v>5.9</v>
      </c>
    </row>
    <row r="41" spans="8:8" s="322" ht="10.2" customFormat="1">
      <c r="A41" s="323" t="s">
        <v>450</v>
      </c>
      <c r="B41" s="324">
        <v>2.49</v>
      </c>
      <c r="C41" s="324">
        <v>7.48</v>
      </c>
      <c r="D41" s="324">
        <v>5.16</v>
      </c>
    </row>
    <row r="42" spans="8:8" s="322" ht="10.2" customFormat="1">
      <c r="A42" s="323" t="s">
        <v>451</v>
      </c>
      <c r="B42" s="324">
        <v>6.69</v>
      </c>
      <c r="C42" s="324">
        <v>4.67</v>
      </c>
      <c r="D42" s="324">
        <v>2.51</v>
      </c>
    </row>
    <row r="43" spans="8:8" s="322" ht="10.2" customFormat="1">
      <c r="A43" s="323" t="s">
        <v>452</v>
      </c>
      <c r="B43" s="324">
        <v>6.0</v>
      </c>
      <c r="C43" s="324">
        <v>3.1</v>
      </c>
      <c r="D43" s="324">
        <v>-0.11</v>
      </c>
    </row>
    <row r="44" spans="8:8" s="322" ht="10.2" customFormat="1">
      <c r="A44" s="323" t="s">
        <v>453</v>
      </c>
      <c r="B44" s="324">
        <v>4.16</v>
      </c>
      <c r="C44" s="324">
        <v>2.6</v>
      </c>
      <c r="D44" s="324">
        <v>-0.02</v>
      </c>
    </row>
    <row r="45" spans="8:8" s="322" ht="10.2" customFormat="1">
      <c r="A45" s="323" t="s">
        <v>454</v>
      </c>
      <c r="B45" s="324">
        <v>1.75</v>
      </c>
      <c r="C45" s="324">
        <v>2.69</v>
      </c>
      <c r="D45" s="324">
        <v>-1.47</v>
      </c>
    </row>
    <row r="46" spans="8:8" s="322" ht="10.2" customFormat="1">
      <c r="A46" s="323" t="s">
        <v>455</v>
      </c>
      <c r="B46" s="324">
        <v>3.5</v>
      </c>
      <c r="C46" s="324">
        <v>4.29</v>
      </c>
      <c r="D46" s="324">
        <v>0.97</v>
      </c>
    </row>
    <row r="47" spans="8:8" s="322" ht="10.2" customFormat="1">
      <c r="A47" s="323" t="s">
        <v>456</v>
      </c>
      <c r="B47" s="324">
        <v>6.59</v>
      </c>
      <c r="C47" s="324">
        <v>3.84</v>
      </c>
      <c r="D47" s="324">
        <v>0.85</v>
      </c>
    </row>
    <row r="48" spans="8:8" s="322" ht="10.2" customFormat="1">
      <c r="A48" s="323" t="s">
        <v>457</v>
      </c>
      <c r="B48" s="324">
        <v>4.72</v>
      </c>
      <c r="C48" s="324">
        <v>2.59</v>
      </c>
      <c r="D48" s="324">
        <v>2.34</v>
      </c>
    </row>
    <row r="49" spans="8:8" s="322" ht="10.2" customFormat="1">
      <c r="A49" s="323" t="s">
        <v>458</v>
      </c>
      <c r="B49" s="324">
        <v>5.03</v>
      </c>
      <c r="C49" s="324">
        <v>4.5</v>
      </c>
      <c r="D49" s="324">
        <v>2.32</v>
      </c>
    </row>
    <row r="50" spans="8:8" s="322" ht="10.2" customFormat="1">
      <c r="A50" s="251" t="s">
        <v>459</v>
      </c>
      <c r="B50" s="324">
        <v>2.59</v>
      </c>
      <c r="C50" s="324">
        <v>3.19</v>
      </c>
      <c r="D50" s="324">
        <v>4.23</v>
      </c>
    </row>
    <row r="51" spans="8:8" s="322" ht="10.2" customFormat="1">
      <c r="A51" s="251" t="s">
        <v>460</v>
      </c>
      <c r="B51" s="324">
        <v>8.59</v>
      </c>
      <c r="C51" s="324">
        <v>1.92</v>
      </c>
      <c r="D51" s="324">
        <v>4.18</v>
      </c>
    </row>
    <row r="52" spans="8:8" s="322" ht="10.2" customFormat="1">
      <c r="A52" s="251" t="s">
        <v>461</v>
      </c>
      <c r="B52" s="324">
        <v>4.73</v>
      </c>
      <c r="C52" s="324">
        <v>2.98</v>
      </c>
      <c r="D52" s="324">
        <v>4.41</v>
      </c>
    </row>
    <row r="53" spans="8:8" s="322" ht="10.2" customFormat="1">
      <c r="A53" s="251" t="s">
        <v>462</v>
      </c>
      <c r="B53" s="324">
        <v>-1.14</v>
      </c>
      <c r="C53" s="324">
        <v>4.67</v>
      </c>
      <c r="D53" s="324">
        <v>3.32</v>
      </c>
    </row>
    <row r="54" spans="8:8" s="322" ht="10.2" customFormat="1">
      <c r="A54" s="251" t="s">
        <v>463</v>
      </c>
      <c r="B54" s="324">
        <v>4.44</v>
      </c>
      <c r="C54" s="324">
        <v>4.84</v>
      </c>
      <c r="D54" s="324">
        <v>2.35</v>
      </c>
    </row>
    <row r="55" spans="8:8">
      <c r="A55" s="251" t="s">
        <v>464</v>
      </c>
      <c r="B55" s="324">
        <v>11.07</v>
      </c>
      <c r="C55" s="324">
        <v>7.08</v>
      </c>
      <c r="D55" s="324">
        <v>2.23</v>
      </c>
    </row>
    <row r="56" spans="8:8">
      <c r="A56" s="251" t="s">
        <v>465</v>
      </c>
      <c r="B56" s="324">
        <v>13.72</v>
      </c>
      <c r="C56" s="324">
        <v>9.26</v>
      </c>
      <c r="D56" s="324">
        <v>5.22</v>
      </c>
    </row>
    <row r="57" spans="8:8">
      <c r="A57" s="251" t="s">
        <v>466</v>
      </c>
      <c r="B57" s="324">
        <v>3.5</v>
      </c>
      <c r="C57" s="324">
        <v>6.76</v>
      </c>
      <c r="D57" s="324">
        <v>2.93</v>
      </c>
    </row>
    <row r="58" spans="8:8">
      <c r="A58" s="251" t="s">
        <v>467</v>
      </c>
      <c r="B58" s="324">
        <v>5.88</v>
      </c>
      <c r="C58" s="324">
        <v>5.82</v>
      </c>
      <c r="D58" s="324">
        <v>4.76</v>
      </c>
    </row>
    <row r="59" spans="8:8">
      <c r="A59" s="251" t="s">
        <v>468</v>
      </c>
      <c r="B59" s="324">
        <v>10.61</v>
      </c>
      <c r="C59" s="324">
        <v>4.54</v>
      </c>
      <c r="D59" s="324">
        <v>2.74</v>
      </c>
    </row>
    <row r="60" spans="8:8">
      <c r="A60" s="251" t="s">
        <v>469</v>
      </c>
      <c r="B60" s="324">
        <v>8.34</v>
      </c>
      <c r="C60" s="324">
        <v>3.12</v>
      </c>
      <c r="D60" s="324">
        <v>1.8</v>
      </c>
    </row>
    <row r="61" spans="8:8">
      <c r="A61" s="251" t="s">
        <v>470</v>
      </c>
      <c r="B61" s="324">
        <v>7.59</v>
      </c>
      <c r="C61" s="324">
        <v>2.89</v>
      </c>
      <c r="D61" s="324">
        <v>1.3</v>
      </c>
    </row>
    <row r="62" spans="8:8">
      <c r="A62" s="251" t="s">
        <v>471</v>
      </c>
      <c r="B62" s="324">
        <v>7.13</v>
      </c>
      <c r="C62" s="324">
        <v>2.6</v>
      </c>
      <c r="D62" s="324">
        <v>2.63</v>
      </c>
    </row>
    <row r="63" spans="8:8">
      <c r="A63" s="251" t="s">
        <v>472</v>
      </c>
      <c r="B63" s="324">
        <v>13.67</v>
      </c>
      <c r="C63" s="324">
        <v>2.86</v>
      </c>
      <c r="D63" s="324">
        <v>1.33</v>
      </c>
    </row>
    <row r="64" spans="8:8">
      <c r="A64" s="251" t="s">
        <v>473</v>
      </c>
      <c r="B64" s="324">
        <v>10.72</v>
      </c>
      <c r="C64" s="324">
        <v>4.72</v>
      </c>
      <c r="D64" s="324">
        <v>1.11</v>
      </c>
    </row>
    <row r="65" spans="8:8">
      <c r="A65" s="251" t="s">
        <v>474</v>
      </c>
      <c r="B65" s="324">
        <v>3.41</v>
      </c>
      <c r="C65" s="324">
        <v>5.52</v>
      </c>
      <c r="D65" s="324">
        <v>3.96</v>
      </c>
    </row>
    <row r="66" spans="8:8">
      <c r="A66" s="253" t="s">
        <v>475</v>
      </c>
      <c r="B66" s="324">
        <v>10.6292456327813</v>
      </c>
      <c r="C66" s="324">
        <v>7.37697661520481</v>
      </c>
      <c r="D66" s="324">
        <v>6.43843145577752</v>
      </c>
    </row>
    <row r="67" spans="8:8">
      <c r="A67" s="325" t="s">
        <v>476</v>
      </c>
      <c r="B67" s="324">
        <v>14.7023196612308</v>
      </c>
      <c r="C67" s="324">
        <v>7.94170780254639</v>
      </c>
      <c r="D67" s="324">
        <v>4.06702842327263</v>
      </c>
    </row>
    <row r="68" spans="8:8">
      <c r="A68" s="325" t="s">
        <v>477</v>
      </c>
      <c r="B68" s="324">
        <v>16.5620985840909</v>
      </c>
      <c r="C68" s="324">
        <v>8.8270048801688</v>
      </c>
      <c r="D68" s="324">
        <v>2.36370287602731</v>
      </c>
    </row>
    <row r="69" spans="8:8">
      <c r="A69" s="326" t="s">
        <v>478</v>
      </c>
      <c r="B69" s="324">
        <v>8.59263935030303</v>
      </c>
      <c r="C69" s="324">
        <v>4.73741916092518</v>
      </c>
      <c r="D69" s="324">
        <v>5.026595621201</v>
      </c>
    </row>
    <row r="70" spans="8:8">
      <c r="A70" s="253" t="s">
        <v>479</v>
      </c>
      <c r="B70" s="324">
        <v>7.0689935</v>
      </c>
      <c r="C70" s="324">
        <v>4.09628203211693</v>
      </c>
      <c r="D70" s="324">
        <v>4.54920104160537</v>
      </c>
    </row>
    <row r="71" spans="8:8">
      <c r="A71" s="253" t="s">
        <v>480</v>
      </c>
      <c r="B71" s="324">
        <v>8.99185178507693</v>
      </c>
      <c r="C71" s="324">
        <v>4.55706747640146</v>
      </c>
      <c r="D71" s="324">
        <v>2.51220976478374</v>
      </c>
    </row>
    <row r="72" spans="8:8">
      <c r="A72" s="253" t="s">
        <v>481</v>
      </c>
      <c r="B72" s="324">
        <v>9.54020256030303</v>
      </c>
      <c r="C72" s="324">
        <v>3.34855668700477</v>
      </c>
      <c r="D72" s="324">
        <v>3.2958227825305</v>
      </c>
    </row>
    <row r="73" spans="8:8">
      <c r="A73" s="253" t="s">
        <v>482</v>
      </c>
      <c r="B73" s="324">
        <v>8.32731553584616</v>
      </c>
      <c r="C73" s="324">
        <v>5.59521832937469</v>
      </c>
      <c r="D73" s="324">
        <v>4.09301608777811</v>
      </c>
    </row>
    <row r="74" spans="8:8">
      <c r="A74" s="253" t="s">
        <v>483</v>
      </c>
      <c r="B74" s="324">
        <v>9.05257395276923</v>
      </c>
      <c r="C74" s="324">
        <v>5.28856136462475</v>
      </c>
      <c r="D74" s="324">
        <v>3.57375730434789</v>
      </c>
    </row>
    <row r="75" spans="8:8">
      <c r="A75" s="253" t="s">
        <v>484</v>
      </c>
      <c r="B75" s="324">
        <v>9.46717555907693</v>
      </c>
      <c r="C75" s="324">
        <v>5.5883380991746</v>
      </c>
      <c r="D75" s="324">
        <v>3.68181493904037</v>
      </c>
    </row>
    <row r="76" spans="8:8">
      <c r="A76" s="253" t="s">
        <v>485</v>
      </c>
      <c r="B76" s="324">
        <v>12.9970182112308</v>
      </c>
      <c r="C76" s="324">
        <v>6.94452831213297</v>
      </c>
      <c r="D76" s="324">
        <v>5.51852725097533</v>
      </c>
    </row>
    <row r="77" spans="8:8">
      <c r="A77" s="253" t="s">
        <v>486</v>
      </c>
      <c r="B77" s="324">
        <v>7.82702222</v>
      </c>
      <c r="C77" s="324">
        <v>5.65885983989755</v>
      </c>
      <c r="D77" s="324">
        <v>4.43289578972152</v>
      </c>
    </row>
    <row r="78" spans="8:8">
      <c r="A78" s="253" t="s">
        <v>487</v>
      </c>
      <c r="B78" s="324">
        <v>8.0149367523077</v>
      </c>
      <c r="C78" s="324">
        <v>4.41185691482808</v>
      </c>
      <c r="D78" s="324">
        <v>5.08049300056676</v>
      </c>
    </row>
    <row r="79" spans="8:8">
      <c r="A79" s="253" t="s">
        <v>488</v>
      </c>
      <c r="B79" s="324">
        <v>9.05572681403076</v>
      </c>
      <c r="C79" s="324">
        <v>4.34132347273588</v>
      </c>
      <c r="D79" s="324">
        <v>4.17380131520711</v>
      </c>
    </row>
    <row r="80" spans="8:8">
      <c r="A80" s="253" t="s">
        <v>489</v>
      </c>
      <c r="B80" s="324">
        <v>8.84123886276923</v>
      </c>
      <c r="C80" s="324">
        <v>5.21443536021542</v>
      </c>
      <c r="D80" s="324">
        <v>4.00935400537827</v>
      </c>
    </row>
    <row r="81" spans="8:8">
      <c r="A81" s="253" t="s">
        <v>490</v>
      </c>
      <c r="B81" s="324">
        <v>3.40547507124243</v>
      </c>
      <c r="C81" s="324">
        <v>4.27857033546732</v>
      </c>
      <c r="D81" s="324">
        <v>3.98187288159536</v>
      </c>
    </row>
    <row r="82" spans="8:8">
      <c r="A82" s="253" t="s">
        <v>491</v>
      </c>
      <c r="B82" s="324">
        <v>2.69</v>
      </c>
      <c r="C82" s="324">
        <v>3.69</v>
      </c>
      <c r="D82" s="324">
        <v>2.98</v>
      </c>
    </row>
    <row r="83" spans="8:8">
      <c r="A83" s="253" t="s">
        <v>492</v>
      </c>
      <c r="B83" s="324">
        <v>7.47</v>
      </c>
      <c r="C83" s="324">
        <v>4.24</v>
      </c>
      <c r="D83" s="324">
        <v>2.27</v>
      </c>
    </row>
    <row r="84" spans="8:8">
      <c r="A84" s="253" t="s">
        <v>493</v>
      </c>
      <c r="B84" s="324">
        <v>8.72</v>
      </c>
      <c r="C84" s="324">
        <v>6.43</v>
      </c>
      <c r="D84" s="324">
        <v>5.49</v>
      </c>
    </row>
    <row r="85" spans="8:8">
      <c r="A85" s="253" t="s">
        <v>494</v>
      </c>
      <c r="B85" s="324">
        <v>7.63</v>
      </c>
      <c r="C85" s="324">
        <v>4.32</v>
      </c>
      <c r="D85" s="324">
        <v>0.48</v>
      </c>
    </row>
    <row r="86" spans="8:8">
      <c r="A86" s="253" t="s">
        <v>495</v>
      </c>
      <c r="B86" s="327">
        <v>5.40416296784616</v>
      </c>
      <c r="C86" s="327">
        <v>3.19951137456948</v>
      </c>
      <c r="D86" s="327">
        <v>-0.189546680961724</v>
      </c>
    </row>
    <row r="87" spans="8:8">
      <c r="A87" s="253" t="s">
        <v>496</v>
      </c>
      <c r="B87" s="327">
        <v>-0.129134521938458</v>
      </c>
      <c r="C87" s="327">
        <v>0.217787696836386</v>
      </c>
      <c r="D87" s="327">
        <v>-2.40578440283739</v>
      </c>
    </row>
    <row r="88" spans="8:8">
      <c r="A88" s="253" t="s">
        <v>497</v>
      </c>
      <c r="B88" s="327">
        <v>0.976243874090913</v>
      </c>
      <c r="C88" s="327">
        <v>-0.73770865290961</v>
      </c>
      <c r="D88" s="327">
        <v>-2.51286824515725</v>
      </c>
    </row>
    <row r="89" spans="8:8">
      <c r="A89" s="253" t="s">
        <v>498</v>
      </c>
      <c r="B89" s="328">
        <v>1.55856260003031</v>
      </c>
      <c r="C89" s="328">
        <v>0.8185392217196</v>
      </c>
      <c r="D89" s="328">
        <v>-1.3542146024602</v>
      </c>
    </row>
    <row r="91" spans="8:8">
      <c r="A91" s="329" t="s">
        <v>499</v>
      </c>
    </row>
    <row r="92" spans="8:8">
      <c r="A92" s="330" t="s">
        <v>500</v>
      </c>
    </row>
    <row r="93" spans="8:8">
      <c r="A93" s="232" t="s">
        <v>501</v>
      </c>
    </row>
  </sheetData>
  <hyperlinks>
    <hyperlink ref="F1" location="Contents!A1" display="Contents"/>
  </hyperlinks>
  <pageMargins left="0.75" right="0.75" top="1.0" bottom="1.0" header="0.5" footer="0.5"/>
  <pageSetup paperSize="9" scale="59"/>
  <headerFooter alignWithMargins="0"/>
</worksheet>
</file>

<file path=xl/worksheets/sheet25.xml><?xml version="1.0" encoding="utf-8"?>
<worksheet xmlns:r="http://schemas.openxmlformats.org/officeDocument/2006/relationships" xmlns="http://schemas.openxmlformats.org/spreadsheetml/2006/main">
  <dimension ref="A1:AV37"/>
  <sheetViews>
    <sheetView workbookViewId="0" showGridLines="0">
      <pane xSplit="1" ySplit="3" topLeftCell="AC25" state="frozen" activePane="bottomRight"/>
      <selection pane="bottomRight" activeCell="AU1" sqref="AU1"/>
    </sheetView>
  </sheetViews>
  <sheetFormatPr defaultRowHeight="13.8" defaultColWidth="9"/>
  <cols>
    <col min="1" max="1" customWidth="1" width="25.832031" style="331"/>
    <col min="2" max="13" customWidth="1" width="9.6640625" style="331"/>
    <col min="14" max="27" customWidth="1" width="8.832031" style="331"/>
    <col min="28" max="28" customWidth="1" width="8.832031" style="332"/>
    <col min="29" max="29" customWidth="1" width="9.6640625" style="331"/>
    <col min="30" max="30" customWidth="1" width="10.1640625" style="333"/>
    <col min="31" max="37" customWidth="0" width="9.1640625" style="331"/>
    <col min="38" max="42" customWidth="0" width="9.1640625" style="332"/>
    <col min="43" max="44" customWidth="0" width="9.1640625" style="331"/>
    <col min="45" max="45" customWidth="1" width="8.1640625" style="331"/>
    <col min="46" max="46" customWidth="0" width="9.1640625" style="331"/>
    <col min="47" max="16384" customWidth="0" width="9.1640625" style="19"/>
  </cols>
  <sheetData>
    <row r="1" spans="8:8" ht="14.1" customHeight="1">
      <c r="A1" s="334" t="s">
        <v>502</v>
      </c>
      <c r="L1" s="21" t="s">
        <v>89</v>
      </c>
      <c r="AB1" s="331"/>
      <c r="AD1" s="331"/>
      <c r="AH1" s="332"/>
      <c r="AI1" s="332"/>
      <c r="AJ1" s="332"/>
      <c r="AQ1" s="24"/>
      <c r="AR1" s="24"/>
      <c r="AS1" s="25"/>
      <c r="AU1" s="21" t="s">
        <v>89</v>
      </c>
    </row>
    <row r="2" spans="8:8" ht="14.1" customHeight="1">
      <c r="AB2" s="331"/>
      <c r="AD2" s="331"/>
      <c r="AH2" s="332"/>
      <c r="AI2" s="332"/>
      <c r="AJ2" s="332"/>
      <c r="AQ2" s="25" t="s">
        <v>90</v>
      </c>
      <c r="AR2" s="25"/>
      <c r="AS2" s="25" t="s">
        <v>91</v>
      </c>
    </row>
    <row r="3" spans="8:8" ht="14.1" customHeight="1">
      <c r="A3" s="331" t="s">
        <v>308</v>
      </c>
      <c r="B3" s="331">
        <v>1980.0</v>
      </c>
      <c r="C3" s="331">
        <v>1981.0</v>
      </c>
      <c r="D3" s="331">
        <v>1982.0</v>
      </c>
      <c r="E3" s="331">
        <v>1983.0</v>
      </c>
      <c r="F3" s="331">
        <v>1984.0</v>
      </c>
      <c r="G3" s="331">
        <v>1985.0</v>
      </c>
      <c r="H3" s="331">
        <v>1986.0</v>
      </c>
      <c r="I3" s="331">
        <v>1987.0</v>
      </c>
      <c r="J3" s="331">
        <v>1988.0</v>
      </c>
      <c r="K3" s="331">
        <v>1989.0</v>
      </c>
      <c r="L3" s="331">
        <v>1990.0</v>
      </c>
      <c r="M3" s="331">
        <v>1991.0</v>
      </c>
      <c r="N3" s="331">
        <v>1992.0</v>
      </c>
      <c r="O3" s="331">
        <v>1993.0</v>
      </c>
      <c r="P3" s="331">
        <v>1994.0</v>
      </c>
      <c r="Q3" s="331">
        <v>1995.0</v>
      </c>
      <c r="R3" s="331">
        <v>1996.0</v>
      </c>
      <c r="S3" s="331">
        <v>1997.0</v>
      </c>
      <c r="T3" s="331">
        <v>1998.0</v>
      </c>
      <c r="U3" s="331">
        <v>1999.0</v>
      </c>
      <c r="V3" s="331">
        <v>2000.0</v>
      </c>
      <c r="W3" s="331">
        <v>2001.0</v>
      </c>
      <c r="X3" s="331">
        <v>2002.0</v>
      </c>
      <c r="Y3" s="331">
        <v>2003.0</v>
      </c>
      <c r="Z3" s="331">
        <v>2004.0</v>
      </c>
      <c r="AA3" s="331">
        <v>2005.0</v>
      </c>
      <c r="AB3" s="331">
        <v>2006.0</v>
      </c>
      <c r="AC3" s="331">
        <v>2007.0</v>
      </c>
      <c r="AD3" s="331">
        <v>2008.0</v>
      </c>
      <c r="AE3" s="331">
        <v>2009.0</v>
      </c>
      <c r="AF3" s="331">
        <v>2010.0</v>
      </c>
      <c r="AG3" s="331">
        <v>2011.0</v>
      </c>
      <c r="AH3" s="331">
        <v>2012.0</v>
      </c>
      <c r="AI3" s="331">
        <v>2013.0</v>
      </c>
      <c r="AJ3" s="331">
        <v>2014.0</v>
      </c>
      <c r="AK3" s="331">
        <v>2015.0</v>
      </c>
      <c r="AL3" s="331">
        <v>2016.0</v>
      </c>
      <c r="AM3" s="331">
        <v>2017.0</v>
      </c>
      <c r="AN3" s="331">
        <v>2018.0</v>
      </c>
      <c r="AO3" s="331">
        <v>2019.0</v>
      </c>
      <c r="AP3" s="332">
        <v>2020.0</v>
      </c>
      <c r="AQ3" s="25">
        <v>2020.0</v>
      </c>
      <c r="AR3" s="25" t="s">
        <v>93</v>
      </c>
      <c r="AS3" s="25">
        <v>2020.0</v>
      </c>
    </row>
    <row r="4" spans="8:8" ht="14.1" customHeight="1">
      <c r="A4" s="332" t="s">
        <v>503</v>
      </c>
      <c r="B4" s="335"/>
      <c r="C4" s="335"/>
      <c r="D4" s="335"/>
      <c r="E4" s="335"/>
      <c r="F4" s="335"/>
      <c r="G4" s="335"/>
      <c r="H4" s="335"/>
      <c r="I4" s="335"/>
      <c r="J4" s="335"/>
      <c r="K4" s="335"/>
      <c r="L4" s="335"/>
      <c r="M4" s="335"/>
      <c r="N4" s="335"/>
      <c r="O4" s="335"/>
      <c r="P4" s="335"/>
      <c r="Q4" s="335"/>
      <c r="R4" s="335"/>
      <c r="S4" s="335"/>
      <c r="T4" s="335"/>
      <c r="U4" s="335"/>
      <c r="V4" s="335"/>
      <c r="W4" s="335"/>
      <c r="X4" s="335"/>
      <c r="Y4" s="335"/>
      <c r="Z4" s="336"/>
      <c r="AA4" s="336"/>
      <c r="AB4" s="336"/>
      <c r="AC4" s="336"/>
      <c r="AD4" s="336"/>
      <c r="AE4" s="336"/>
      <c r="AF4" s="336"/>
      <c r="AG4" s="336"/>
      <c r="AH4" s="335"/>
      <c r="AI4" s="335"/>
      <c r="AJ4" s="335"/>
      <c r="AK4" s="335"/>
      <c r="AL4" s="335"/>
      <c r="AM4" s="335"/>
      <c r="AN4" s="335"/>
      <c r="AO4" s="335"/>
      <c r="AP4" s="335"/>
      <c r="AQ4" s="337"/>
      <c r="AR4" s="337"/>
      <c r="AS4" s="337"/>
      <c r="AT4" s="332"/>
    </row>
    <row r="5" spans="8:8" ht="14.1" customHeight="1">
      <c r="A5" s="331" t="s">
        <v>96</v>
      </c>
      <c r="B5" s="336">
        <v>6735.0</v>
      </c>
      <c r="C5" s="336">
        <v>5950.0</v>
      </c>
      <c r="D5" s="336">
        <v>5040.0</v>
      </c>
      <c r="E5" s="336">
        <v>4990.0</v>
      </c>
      <c r="F5" s="336">
        <v>5380.0</v>
      </c>
      <c r="G5" s="336">
        <v>5065.0</v>
      </c>
      <c r="H5" s="336">
        <v>6045.0</v>
      </c>
      <c r="I5" s="336">
        <v>6245.0</v>
      </c>
      <c r="J5" s="336">
        <v>7240.0</v>
      </c>
      <c r="K5" s="336">
        <v>8019.0</v>
      </c>
      <c r="L5" s="336">
        <v>8026.0</v>
      </c>
      <c r="M5" s="336">
        <v>7791.0</v>
      </c>
      <c r="N5" s="336">
        <v>7888.0</v>
      </c>
      <c r="O5" s="336">
        <v>8620.0</v>
      </c>
      <c r="P5" s="336">
        <v>8929.03287671233</v>
      </c>
      <c r="Q5" s="336">
        <v>8830.43287671233</v>
      </c>
      <c r="R5" s="336">
        <v>9400.0</v>
      </c>
      <c r="S5" s="336">
        <v>9907.0</v>
      </c>
      <c r="T5" s="336">
        <v>10382.0</v>
      </c>
      <c r="U5" s="336">
        <v>10550.0</v>
      </c>
      <c r="V5" s="336">
        <v>11092.0</v>
      </c>
      <c r="W5" s="336">
        <v>11618.0</v>
      </c>
      <c r="X5" s="336">
        <v>11357.0</v>
      </c>
      <c r="Y5" s="336">
        <v>12254.0</v>
      </c>
      <c r="Z5" s="336">
        <v>12897.9016393443</v>
      </c>
      <c r="AA5" s="336">
        <v>13525.2356164384</v>
      </c>
      <c r="AB5" s="336">
        <v>13612.4321369863</v>
      </c>
      <c r="AC5" s="336">
        <v>13632.2878967123</v>
      </c>
      <c r="AD5" s="336">
        <v>12872.2349731486</v>
      </c>
      <c r="AE5" s="336">
        <v>11453.2240821918</v>
      </c>
      <c r="AF5" s="336">
        <v>11689.2829315069</v>
      </c>
      <c r="AG5" s="336">
        <v>11337.5526027397</v>
      </c>
      <c r="AH5" s="336">
        <v>10587.361284153</v>
      </c>
      <c r="AI5" s="336">
        <v>9859.30934995332</v>
      </c>
      <c r="AJ5" s="336">
        <v>9241.43061973093</v>
      </c>
      <c r="AK5" s="336">
        <v>9451.46995247096</v>
      </c>
      <c r="AL5" s="336">
        <v>10055.9671820456</v>
      </c>
      <c r="AM5" s="336">
        <v>10148.2293312921</v>
      </c>
      <c r="AN5" s="336">
        <v>9943.37134063945</v>
      </c>
      <c r="AO5" s="336">
        <v>9141.91868366057</v>
      </c>
      <c r="AP5" s="335">
        <v>7863.23749167069</v>
      </c>
      <c r="AQ5" s="338">
        <v>-0.139870112198141</v>
      </c>
      <c r="AR5" s="338">
        <v>-0.0222879683329904</v>
      </c>
      <c r="AS5" s="338">
        <v>0.120859416468567</v>
      </c>
    </row>
    <row r="6" spans="8:8" ht="14.1" customHeight="1">
      <c r="A6" s="331" t="s">
        <v>504</v>
      </c>
      <c r="B6" s="336">
        <v>12244.0</v>
      </c>
      <c r="C6" s="336">
        <v>10653.0</v>
      </c>
      <c r="D6" s="336">
        <v>9750.0</v>
      </c>
      <c r="E6" s="336">
        <v>9038.0</v>
      </c>
      <c r="F6" s="336">
        <v>8970.0</v>
      </c>
      <c r="G6" s="336">
        <v>8768.0</v>
      </c>
      <c r="H6" s="336">
        <v>9282.0</v>
      </c>
      <c r="I6" s="336">
        <v>8283.0</v>
      </c>
      <c r="J6" s="336">
        <v>9487.0</v>
      </c>
      <c r="K6" s="336">
        <v>9752.0</v>
      </c>
      <c r="L6" s="336">
        <v>9801.0</v>
      </c>
      <c r="M6" s="336">
        <v>10171.0</v>
      </c>
      <c r="N6" s="336">
        <v>10319.0</v>
      </c>
      <c r="O6" s="336">
        <v>11477.5389870693</v>
      </c>
      <c r="P6" s="336">
        <v>11092.4387390199</v>
      </c>
      <c r="Q6" s="336">
        <v>10693.6007364222</v>
      </c>
      <c r="R6" s="336">
        <v>10631.3750725493</v>
      </c>
      <c r="S6" s="336">
        <v>10647.1381656189</v>
      </c>
      <c r="T6" s="336">
        <v>11272.4401956977</v>
      </c>
      <c r="U6" s="336">
        <v>10806.5927898752</v>
      </c>
      <c r="V6" s="336">
        <v>11251.4166222688</v>
      </c>
      <c r="W6" s="336">
        <v>11756.5829646635</v>
      </c>
      <c r="X6" s="336">
        <v>12146.115753397</v>
      </c>
      <c r="Y6" s="336">
        <v>12341.277887868</v>
      </c>
      <c r="Z6" s="336">
        <v>12854.3358781753</v>
      </c>
      <c r="AA6" s="336">
        <v>13556.8173243109</v>
      </c>
      <c r="AB6" s="336">
        <v>13727.7965782985</v>
      </c>
      <c r="AC6" s="336">
        <v>14241.1299689221</v>
      </c>
      <c r="AD6" s="336">
        <v>14065.6919653539</v>
      </c>
      <c r="AE6" s="336">
        <v>12802.460497152</v>
      </c>
      <c r="AF6" s="336">
        <v>12407.0892854346</v>
      </c>
      <c r="AG6" s="336">
        <v>12489.0709990687</v>
      </c>
      <c r="AH6" s="336">
        <v>12720.9525789075</v>
      </c>
      <c r="AI6" s="336">
        <v>12919.9337439072</v>
      </c>
      <c r="AJ6" s="336">
        <v>12957.1021646843</v>
      </c>
      <c r="AK6" s="336">
        <v>13992.7129409218</v>
      </c>
      <c r="AL6" s="336">
        <v>14354.3159753671</v>
      </c>
      <c r="AM6" s="336">
        <v>14699.7627007647</v>
      </c>
      <c r="AN6" s="336">
        <v>14150.7723380581</v>
      </c>
      <c r="AO6" s="336">
        <v>14865.6264746004</v>
      </c>
      <c r="AP6" s="335">
        <v>12611.310307266</v>
      </c>
      <c r="AQ6" s="338">
        <v>-0.15164622703161</v>
      </c>
      <c r="AR6" s="338">
        <v>0.0150536031699107</v>
      </c>
      <c r="AS6" s="338">
        <v>0.193838174957165</v>
      </c>
    </row>
    <row r="7" spans="8:8" ht="14.1" customHeight="1">
      <c r="A7" s="331" t="s">
        <v>177</v>
      </c>
      <c r="B7" s="339" t="s">
        <v>114</v>
      </c>
      <c r="C7" s="339" t="s">
        <v>114</v>
      </c>
      <c r="D7" s="339" t="s">
        <v>114</v>
      </c>
      <c r="E7" s="339" t="s">
        <v>114</v>
      </c>
      <c r="F7" s="339" t="s">
        <v>114</v>
      </c>
      <c r="G7" s="339" t="s">
        <v>114</v>
      </c>
      <c r="H7" s="339" t="s">
        <v>114</v>
      </c>
      <c r="I7" s="339" t="s">
        <v>114</v>
      </c>
      <c r="J7" s="339" t="s">
        <v>114</v>
      </c>
      <c r="K7" s="339" t="s">
        <v>114</v>
      </c>
      <c r="L7" s="339" t="s">
        <v>114</v>
      </c>
      <c r="M7" s="339" t="s">
        <v>114</v>
      </c>
      <c r="N7" s="339" t="s">
        <v>114</v>
      </c>
      <c r="O7" s="336">
        <v>678.272547328247</v>
      </c>
      <c r="P7" s="336">
        <v>527.401197717288</v>
      </c>
      <c r="Q7" s="336">
        <v>679.358844011671</v>
      </c>
      <c r="R7" s="336">
        <v>828.042623160137</v>
      </c>
      <c r="S7" s="336">
        <v>1257.01595313978</v>
      </c>
      <c r="T7" s="336">
        <v>1053.71663138841</v>
      </c>
      <c r="U7" s="336">
        <v>1279.60124209033</v>
      </c>
      <c r="V7" s="336">
        <v>1892.87359660199</v>
      </c>
      <c r="W7" s="336">
        <v>1787.971643306</v>
      </c>
      <c r="X7" s="336">
        <v>1986.77421357951</v>
      </c>
      <c r="Y7" s="336">
        <v>2643.22408707844</v>
      </c>
      <c r="Z7" s="336">
        <v>3445.00954487104</v>
      </c>
      <c r="AA7" s="336">
        <v>3427.01976160784</v>
      </c>
      <c r="AB7" s="336">
        <v>3883.48377149025</v>
      </c>
      <c r="AC7" s="336">
        <v>4172.37323512137</v>
      </c>
      <c r="AD7" s="336">
        <v>4493.76897471454</v>
      </c>
      <c r="AE7" s="336">
        <v>5100.18181490901</v>
      </c>
      <c r="AF7" s="336">
        <v>5885.79688706046</v>
      </c>
      <c r="AG7" s="336">
        <v>6294.56385620816</v>
      </c>
      <c r="AH7" s="336">
        <v>6674.6569647253</v>
      </c>
      <c r="AI7" s="336">
        <v>6978.14134122417</v>
      </c>
      <c r="AJ7" s="336">
        <v>7398.18407928458</v>
      </c>
      <c r="AK7" s="336">
        <v>8332.91598949477</v>
      </c>
      <c r="AL7" s="336">
        <v>9214.23374181712</v>
      </c>
      <c r="AM7" s="336">
        <v>10240.7302367453</v>
      </c>
      <c r="AN7" s="336">
        <v>11027.8235076553</v>
      </c>
      <c r="AO7" s="336">
        <v>11825.9696821741</v>
      </c>
      <c r="AP7" s="335">
        <v>12864.8178325814</v>
      </c>
      <c r="AQ7" s="338">
        <v>0.0878446485427109</v>
      </c>
      <c r="AR7" s="338">
        <v>0.0877400273876474</v>
      </c>
      <c r="AS7" s="338">
        <v>0.197734632569244</v>
      </c>
    </row>
    <row r="8" spans="8:8" ht="14.1" customHeight="1">
      <c r="A8" s="331" t="s">
        <v>179</v>
      </c>
      <c r="B8" s="339" t="s">
        <v>114</v>
      </c>
      <c r="C8" s="339" t="s">
        <v>114</v>
      </c>
      <c r="D8" s="339" t="s">
        <v>114</v>
      </c>
      <c r="E8" s="339" t="s">
        <v>114</v>
      </c>
      <c r="F8" s="339" t="s">
        <v>114</v>
      </c>
      <c r="G8" s="339" t="s">
        <v>114</v>
      </c>
      <c r="H8" s="339" t="s">
        <v>114</v>
      </c>
      <c r="I8" s="339" t="s">
        <v>114</v>
      </c>
      <c r="J8" s="339" t="s">
        <v>114</v>
      </c>
      <c r="K8" s="339" t="s">
        <v>114</v>
      </c>
      <c r="L8" s="339" t="s">
        <v>114</v>
      </c>
      <c r="M8" s="339" t="s">
        <v>114</v>
      </c>
      <c r="N8" s="339" t="s">
        <v>114</v>
      </c>
      <c r="O8" s="336">
        <v>858.558876712329</v>
      </c>
      <c r="P8" s="336">
        <v>851.136136986301</v>
      </c>
      <c r="Q8" s="336">
        <v>915.062630136986</v>
      </c>
      <c r="R8" s="336">
        <v>1092.98980821918</v>
      </c>
      <c r="S8" s="336">
        <v>1088.93605479452</v>
      </c>
      <c r="T8" s="336">
        <v>1265.49432876712</v>
      </c>
      <c r="U8" s="336">
        <v>1455.13693150685</v>
      </c>
      <c r="V8" s="336">
        <v>1638.3337260274</v>
      </c>
      <c r="W8" s="336">
        <v>1726.76632876712</v>
      </c>
      <c r="X8" s="336">
        <v>1870.81235616438</v>
      </c>
      <c r="Y8" s="336">
        <v>2000.67098630137</v>
      </c>
      <c r="Z8" s="336">
        <v>2138.52510928962</v>
      </c>
      <c r="AA8" s="336">
        <v>2236.17350684931</v>
      </c>
      <c r="AB8" s="336">
        <v>2612.97783561644</v>
      </c>
      <c r="AC8" s="336">
        <v>2923.67838356164</v>
      </c>
      <c r="AD8" s="336">
        <v>3066.20926229508</v>
      </c>
      <c r="AE8" s="336">
        <v>3490.98169863014</v>
      </c>
      <c r="AF8" s="336">
        <v>3748.52361643836</v>
      </c>
      <c r="AG8" s="336">
        <v>3822.85967123288</v>
      </c>
      <c r="AH8" s="336">
        <v>4167.6412568306</v>
      </c>
      <c r="AI8" s="336">
        <v>4369.66756746139</v>
      </c>
      <c r="AJ8" s="336">
        <v>4154.81363198644</v>
      </c>
      <c r="AK8" s="336">
        <v>4380.21373050218</v>
      </c>
      <c r="AL8" s="336">
        <v>4945.2402558061</v>
      </c>
      <c r="AM8" s="336">
        <v>4920.22138377596</v>
      </c>
      <c r="AN8" s="336">
        <v>5196.364470752</v>
      </c>
      <c r="AO8" s="336">
        <v>5394.37007473243</v>
      </c>
      <c r="AP8" s="335">
        <v>5030.32995864613</v>
      </c>
      <c r="AQ8" s="338">
        <v>-0.0674851949426841</v>
      </c>
      <c r="AR8" s="338">
        <v>0.0444780474668907</v>
      </c>
      <c r="AS8" s="338">
        <v>0.0773171030495165</v>
      </c>
    </row>
    <row r="9" spans="8:8" ht="14.1" customHeight="1">
      <c r="A9" s="331" t="s">
        <v>181</v>
      </c>
      <c r="B9" s="336">
        <v>4985.0</v>
      </c>
      <c r="C9" s="336">
        <v>4460.0</v>
      </c>
      <c r="D9" s="336">
        <v>4155.0</v>
      </c>
      <c r="E9" s="336">
        <v>4145.0</v>
      </c>
      <c r="F9" s="336">
        <v>4305.0</v>
      </c>
      <c r="G9" s="336">
        <v>4045.0</v>
      </c>
      <c r="H9" s="336">
        <v>4140.0</v>
      </c>
      <c r="I9" s="336">
        <v>4125.0</v>
      </c>
      <c r="J9" s="336">
        <v>4412.0</v>
      </c>
      <c r="K9" s="336">
        <v>4549.0</v>
      </c>
      <c r="L9" s="336">
        <v>4802.0</v>
      </c>
      <c r="M9" s="336">
        <v>4925.0</v>
      </c>
      <c r="N9" s="336">
        <v>5306.0</v>
      </c>
      <c r="O9" s="336">
        <v>5307.0</v>
      </c>
      <c r="P9" s="336">
        <v>5611.96712328767</v>
      </c>
      <c r="Q9" s="336">
        <v>5581.23287671233</v>
      </c>
      <c r="R9" s="336">
        <v>5685.0</v>
      </c>
      <c r="S9" s="336">
        <v>5735.0</v>
      </c>
      <c r="T9" s="336">
        <v>5259.0</v>
      </c>
      <c r="U9" s="336">
        <v>5346.0</v>
      </c>
      <c r="V9" s="336">
        <v>5329.0</v>
      </c>
      <c r="W9" s="336">
        <v>5202.0</v>
      </c>
      <c r="X9" s="336">
        <v>5070.0</v>
      </c>
      <c r="Y9" s="336">
        <v>5314.0</v>
      </c>
      <c r="Z9" s="336">
        <v>5203.12568306011</v>
      </c>
      <c r="AA9" s="336">
        <v>5224.50958904109</v>
      </c>
      <c r="AB9" s="336">
        <v>5200.79775068493</v>
      </c>
      <c r="AC9" s="336">
        <v>5031.89513068493</v>
      </c>
      <c r="AD9" s="336">
        <v>4924.77570228736</v>
      </c>
      <c r="AE9" s="336">
        <v>4262.61649315068</v>
      </c>
      <c r="AF9" s="336">
        <v>4566.61432876712</v>
      </c>
      <c r="AG9" s="336">
        <v>4494.17515068493</v>
      </c>
      <c r="AH9" s="336">
        <v>4743.08133879782</v>
      </c>
      <c r="AI9" s="336">
        <v>4636.76969857844</v>
      </c>
      <c r="AJ9" s="336">
        <v>4383.06387850893</v>
      </c>
      <c r="AK9" s="336">
        <v>4331.50281653781</v>
      </c>
      <c r="AL9" s="336">
        <v>4180.17892207641</v>
      </c>
      <c r="AM9" s="336">
        <v>4141.97651828688</v>
      </c>
      <c r="AN9" s="336">
        <v>3939.67191015606</v>
      </c>
      <c r="AO9" s="336">
        <v>3779.63056320948</v>
      </c>
      <c r="AP9" s="335">
        <v>3310.03092144114</v>
      </c>
      <c r="AQ9" s="338">
        <v>-0.124244852483567</v>
      </c>
      <c r="AR9" s="338">
        <v>-0.0119536705475395</v>
      </c>
      <c r="AS9" s="338">
        <v>0.0508757882592317</v>
      </c>
    </row>
    <row r="10" spans="8:8" ht="14.1" customHeight="1">
      <c r="A10" s="331" t="s">
        <v>505</v>
      </c>
      <c r="B10" s="336">
        <v>8634.69945355191</v>
      </c>
      <c r="C10" s="336">
        <v>8303.61643835616</v>
      </c>
      <c r="D10" s="336">
        <v>7225.02739726027</v>
      </c>
      <c r="E10" s="336">
        <v>6710.47945205479</v>
      </c>
      <c r="F10" s="336">
        <v>6611.36065573771</v>
      </c>
      <c r="G10" s="336">
        <v>6764.05479452055</v>
      </c>
      <c r="H10" s="336">
        <v>7450.0</v>
      </c>
      <c r="I10" s="336">
        <v>6540.0</v>
      </c>
      <c r="J10" s="336">
        <v>7339.34972677596</v>
      </c>
      <c r="K10" s="336">
        <v>8530.76712328767</v>
      </c>
      <c r="L10" s="336">
        <v>9139.78055625414</v>
      </c>
      <c r="M10" s="336">
        <v>9838.86769277704</v>
      </c>
      <c r="N10" s="336">
        <v>10274.3892736538</v>
      </c>
      <c r="O10" s="336">
        <v>10626.4628232414</v>
      </c>
      <c r="P10" s="336">
        <v>11268.0266642961</v>
      </c>
      <c r="Q10" s="336">
        <v>11911.6455661166</v>
      </c>
      <c r="R10" s="336">
        <v>13057.6386951209</v>
      </c>
      <c r="S10" s="336">
        <v>13590.1325737978</v>
      </c>
      <c r="T10" s="336">
        <v>13171.507165869</v>
      </c>
      <c r="U10" s="336">
        <v>13483.7259314634</v>
      </c>
      <c r="V10" s="336">
        <v>13284.0175319024</v>
      </c>
      <c r="W10" s="336">
        <v>14020.0744690129</v>
      </c>
      <c r="X10" s="336">
        <v>13659.6720946689</v>
      </c>
      <c r="Y10" s="336">
        <v>13691.5308191225</v>
      </c>
      <c r="Z10" s="336">
        <v>14685.3450754447</v>
      </c>
      <c r="AA10" s="336">
        <v>15143.0356418477</v>
      </c>
      <c r="AB10" s="336">
        <v>15555.5349476542</v>
      </c>
      <c r="AC10" s="336">
        <v>17409.2969338186</v>
      </c>
      <c r="AD10" s="336">
        <v>17138.1451528656</v>
      </c>
      <c r="AE10" s="336">
        <v>17210.761993443</v>
      </c>
      <c r="AF10" s="336">
        <v>17048.475027019</v>
      </c>
      <c r="AG10" s="336">
        <v>17633.6084727631</v>
      </c>
      <c r="AH10" s="336">
        <v>17812.307496643</v>
      </c>
      <c r="AI10" s="336">
        <v>20012.1448006432</v>
      </c>
      <c r="AJ10" s="336">
        <v>21193.4533304122</v>
      </c>
      <c r="AK10" s="336">
        <v>22025.7222130623</v>
      </c>
      <c r="AL10" s="336">
        <v>23775.5911054373</v>
      </c>
      <c r="AM10" s="336">
        <v>25662.6111155667</v>
      </c>
      <c r="AN10" s="336">
        <v>25852.9520838865</v>
      </c>
      <c r="AO10" s="336">
        <v>25396.8425683393</v>
      </c>
      <c r="AP10" s="335">
        <v>23381.2982842219</v>
      </c>
      <c r="AQ10" s="338">
        <v>-0.079362002528221</v>
      </c>
      <c r="AR10" s="338">
        <v>0.0396758659840311</v>
      </c>
      <c r="AS10" s="338">
        <v>0.359374884696275</v>
      </c>
    </row>
    <row r="11" spans="8:8" ht="14.1" customHeight="1">
      <c r="A11" s="340" t="s">
        <v>194</v>
      </c>
      <c r="B11" s="341">
        <v>32598.6994535519</v>
      </c>
      <c r="C11" s="341">
        <v>29366.6164383562</v>
      </c>
      <c r="D11" s="341">
        <v>26170.0273972603</v>
      </c>
      <c r="E11" s="341">
        <v>24883.4794520548</v>
      </c>
      <c r="F11" s="341">
        <v>25266.3606557377</v>
      </c>
      <c r="G11" s="341">
        <v>24642.0547945206</v>
      </c>
      <c r="H11" s="341">
        <v>26917.0</v>
      </c>
      <c r="I11" s="341">
        <v>25193.0</v>
      </c>
      <c r="J11" s="341">
        <v>28478.349726776</v>
      </c>
      <c r="K11" s="341">
        <v>30850.7671232877</v>
      </c>
      <c r="L11" s="341">
        <v>31768.7805562541</v>
      </c>
      <c r="M11" s="341">
        <v>32725.867692777</v>
      </c>
      <c r="N11" s="341">
        <v>33787.3892736538</v>
      </c>
      <c r="O11" s="341">
        <v>37567.8332343513</v>
      </c>
      <c r="P11" s="341">
        <v>38280.0027380196</v>
      </c>
      <c r="Q11" s="341">
        <v>38611.3335301121</v>
      </c>
      <c r="R11" s="341">
        <v>40695.0461990495</v>
      </c>
      <c r="S11" s="341">
        <v>42225.222747351</v>
      </c>
      <c r="T11" s="341">
        <v>42404.1583217222</v>
      </c>
      <c r="U11" s="341">
        <v>42921.0568949358</v>
      </c>
      <c r="V11" s="341">
        <v>44487.6414768006</v>
      </c>
      <c r="W11" s="341">
        <v>46111.3954057495</v>
      </c>
      <c r="X11" s="341">
        <v>46090.3744178097</v>
      </c>
      <c r="Y11" s="341">
        <v>48244.7037803703</v>
      </c>
      <c r="Z11" s="341">
        <v>51224.242930185</v>
      </c>
      <c r="AA11" s="341">
        <v>53112.7914400952</v>
      </c>
      <c r="AB11" s="341">
        <v>54593.0230207307</v>
      </c>
      <c r="AC11" s="341">
        <v>57410.6615488209</v>
      </c>
      <c r="AD11" s="341">
        <v>56560.826030665</v>
      </c>
      <c r="AE11" s="341">
        <v>54320.2265794766</v>
      </c>
      <c r="AF11" s="341">
        <v>55345.7820762264</v>
      </c>
      <c r="AG11" s="341">
        <v>56071.8307526975</v>
      </c>
      <c r="AH11" s="341">
        <v>56706.0009200572</v>
      </c>
      <c r="AI11" s="341">
        <v>58775.9665017677</v>
      </c>
      <c r="AJ11" s="341">
        <v>59328.0477046073</v>
      </c>
      <c r="AK11" s="341">
        <v>62514.5376429898</v>
      </c>
      <c r="AL11" s="341">
        <v>66525.5271825496</v>
      </c>
      <c r="AM11" s="341">
        <v>69813.5312864315</v>
      </c>
      <c r="AN11" s="341">
        <v>70110.9556511474</v>
      </c>
      <c r="AO11" s="341">
        <v>70404.3580467163</v>
      </c>
      <c r="AP11" s="341">
        <v>65061.0247958273</v>
      </c>
      <c r="AQ11" s="342">
        <v>-0.075894921836279</v>
      </c>
      <c r="AR11" s="342">
        <v>0.0262751119300457</v>
      </c>
      <c r="AS11" s="342">
        <v>1.0</v>
      </c>
    </row>
    <row r="12" spans="8:8" ht="14.1" customHeight="1">
      <c r="A12" s="332" t="s">
        <v>506</v>
      </c>
      <c r="B12" s="335"/>
      <c r="C12" s="335"/>
      <c r="D12" s="335"/>
      <c r="E12" s="335"/>
      <c r="F12" s="335"/>
      <c r="G12" s="335"/>
      <c r="H12" s="335"/>
      <c r="I12" s="335"/>
      <c r="J12" s="335"/>
      <c r="K12" s="335"/>
      <c r="L12" s="335"/>
      <c r="M12" s="335"/>
      <c r="N12" s="335"/>
      <c r="O12" s="335"/>
      <c r="P12" s="335"/>
      <c r="Q12" s="335"/>
      <c r="R12" s="335"/>
      <c r="S12" s="335"/>
      <c r="T12" s="335"/>
      <c r="U12" s="335"/>
      <c r="V12" s="335"/>
      <c r="W12" s="335"/>
      <c r="X12" s="335"/>
      <c r="Y12" s="335"/>
      <c r="Z12" s="336"/>
      <c r="AA12" s="336"/>
      <c r="AB12" s="336"/>
      <c r="AC12" s="336"/>
      <c r="AD12" s="336"/>
      <c r="AE12" s="336"/>
      <c r="AF12" s="336"/>
      <c r="AG12" s="336"/>
      <c r="AH12" s="336"/>
      <c r="AI12" s="336"/>
      <c r="AJ12" s="336"/>
      <c r="AK12" s="335"/>
      <c r="AL12" s="335"/>
      <c r="AM12" s="335"/>
      <c r="AN12" s="335"/>
      <c r="AO12" s="335"/>
      <c r="AP12" s="335"/>
      <c r="AQ12" s="337"/>
      <c r="AR12" s="337"/>
      <c r="AS12" s="337"/>
      <c r="AT12" s="332"/>
    </row>
    <row r="13" spans="8:8" ht="14.1" customHeight="1">
      <c r="A13" s="331" t="s">
        <v>94</v>
      </c>
      <c r="B13" s="339">
        <v>445.0</v>
      </c>
      <c r="C13" s="339">
        <v>455.0</v>
      </c>
      <c r="D13" s="339">
        <v>485.0</v>
      </c>
      <c r="E13" s="339">
        <v>545.0</v>
      </c>
      <c r="F13" s="339">
        <v>655.0</v>
      </c>
      <c r="G13" s="339">
        <v>685.0</v>
      </c>
      <c r="H13" s="339">
        <v>675.0</v>
      </c>
      <c r="I13" s="339">
        <v>630.0</v>
      </c>
      <c r="J13" s="339">
        <v>890.0</v>
      </c>
      <c r="K13" s="339">
        <v>944.0</v>
      </c>
      <c r="L13" s="339">
        <v>955.0</v>
      </c>
      <c r="M13" s="339">
        <v>1111.0</v>
      </c>
      <c r="N13" s="339">
        <v>1101.0</v>
      </c>
      <c r="O13" s="336">
        <v>1215.0</v>
      </c>
      <c r="P13" s="336">
        <v>1322.95616438356</v>
      </c>
      <c r="Q13" s="336">
        <v>1401.44109589041</v>
      </c>
      <c r="R13" s="336">
        <v>1484.0</v>
      </c>
      <c r="S13" s="336">
        <v>1492.0</v>
      </c>
      <c r="T13" s="336">
        <v>1603.0</v>
      </c>
      <c r="U13" s="336">
        <v>1520.0</v>
      </c>
      <c r="V13" s="336">
        <v>1703.0</v>
      </c>
      <c r="W13" s="336">
        <v>1804.0</v>
      </c>
      <c r="X13" s="336">
        <v>1959.0</v>
      </c>
      <c r="Y13" s="336">
        <v>2096.0</v>
      </c>
      <c r="Z13" s="336">
        <v>2147.96721311475</v>
      </c>
      <c r="AA13" s="336">
        <v>2200.86301369863</v>
      </c>
      <c r="AB13" s="336">
        <v>2329.50854994912</v>
      </c>
      <c r="AC13" s="336">
        <v>2457.4389490411</v>
      </c>
      <c r="AD13" s="336">
        <v>2497.88542224533</v>
      </c>
      <c r="AE13" s="336">
        <v>2517.84460273973</v>
      </c>
      <c r="AF13" s="336">
        <v>2598.70810958904</v>
      </c>
      <c r="AG13" s="336">
        <v>2798.44194223485</v>
      </c>
      <c r="AH13" s="336">
        <v>3056.23858142801</v>
      </c>
      <c r="AI13" s="336">
        <v>3295.83924892414</v>
      </c>
      <c r="AJ13" s="336">
        <v>3535.58721212907</v>
      </c>
      <c r="AK13" s="336">
        <v>3835.73122191336</v>
      </c>
      <c r="AL13" s="336">
        <v>3890.31650078178</v>
      </c>
      <c r="AM13" s="336">
        <v>4240.93532356971</v>
      </c>
      <c r="AN13" s="336">
        <v>4500.13745502043</v>
      </c>
      <c r="AO13" s="336">
        <v>4689.16834418947</v>
      </c>
      <c r="AP13" s="335">
        <v>4426.96349456327</v>
      </c>
      <c r="AQ13" s="338">
        <v>-0.0559171329285085</v>
      </c>
      <c r="AR13" s="338">
        <v>0.0641594111688577</v>
      </c>
      <c r="AS13" s="338">
        <v>0.06804324875693</v>
      </c>
    </row>
    <row r="14" spans="8:8" ht="14.1" customHeight="1">
      <c r="A14" s="331" t="s">
        <v>95</v>
      </c>
      <c r="B14" s="339">
        <v>875.0</v>
      </c>
      <c r="C14" s="339">
        <v>1165.0</v>
      </c>
      <c r="D14" s="339">
        <v>1535.0</v>
      </c>
      <c r="E14" s="339">
        <v>1620.0</v>
      </c>
      <c r="F14" s="339">
        <v>1635.0</v>
      </c>
      <c r="G14" s="339">
        <v>1580.0</v>
      </c>
      <c r="H14" s="339">
        <v>1405.0</v>
      </c>
      <c r="I14" s="339">
        <v>1440.0</v>
      </c>
      <c r="J14" s="339">
        <v>1427.0</v>
      </c>
      <c r="K14" s="339">
        <v>1361.0</v>
      </c>
      <c r="L14" s="339">
        <v>1387.0</v>
      </c>
      <c r="M14" s="339">
        <v>1468.0</v>
      </c>
      <c r="N14" s="339">
        <v>1469.0</v>
      </c>
      <c r="O14" s="336">
        <v>1434.0</v>
      </c>
      <c r="P14" s="336">
        <v>1421.33698630137</v>
      </c>
      <c r="Q14" s="336">
        <v>1422.24109589041</v>
      </c>
      <c r="R14" s="336">
        <v>1656.0</v>
      </c>
      <c r="S14" s="336">
        <v>1767.0</v>
      </c>
      <c r="T14" s="336">
        <v>1770.0</v>
      </c>
      <c r="U14" s="336">
        <v>1739.0</v>
      </c>
      <c r="V14" s="336">
        <v>1814.0</v>
      </c>
      <c r="W14" s="336">
        <v>1882.0</v>
      </c>
      <c r="X14" s="336">
        <v>1966.0</v>
      </c>
      <c r="Y14" s="336">
        <v>2115.0</v>
      </c>
      <c r="Z14" s="336">
        <v>2069.52459016394</v>
      </c>
      <c r="AA14" s="336">
        <v>2064.70684931507</v>
      </c>
      <c r="AB14" s="336">
        <v>2101.75074648454</v>
      </c>
      <c r="AC14" s="336">
        <v>1975.0922090411</v>
      </c>
      <c r="AD14" s="336">
        <v>1608.7943744114</v>
      </c>
      <c r="AE14" s="336">
        <v>1449.34591780822</v>
      </c>
      <c r="AF14" s="336">
        <v>1539.32917808219</v>
      </c>
      <c r="AG14" s="336">
        <v>1487.25276712329</v>
      </c>
      <c r="AH14" s="336">
        <v>1366.00193989071</v>
      </c>
      <c r="AI14" s="336">
        <v>1346.68869553165</v>
      </c>
      <c r="AJ14" s="336">
        <v>1292.63375792791</v>
      </c>
      <c r="AK14" s="336">
        <v>1323.00891926813</v>
      </c>
      <c r="AL14" s="336">
        <v>1380.48012690051</v>
      </c>
      <c r="AM14" s="336">
        <v>1290.23624720646</v>
      </c>
      <c r="AN14" s="336">
        <v>1315.58008248812</v>
      </c>
      <c r="AO14" s="336">
        <v>1272.47032611969</v>
      </c>
      <c r="AP14" s="335">
        <v>1251.81114067578</v>
      </c>
      <c r="AQ14" s="338">
        <v>-0.0162354948636798</v>
      </c>
      <c r="AR14" s="338">
        <v>-0.0129308896361036</v>
      </c>
      <c r="AS14" s="338">
        <v>0.019240569059651</v>
      </c>
    </row>
    <row r="15" spans="8:8" ht="14.1" customHeight="1">
      <c r="A15" s="331" t="s">
        <v>96</v>
      </c>
      <c r="B15" s="339">
        <v>555.0</v>
      </c>
      <c r="C15" s="339">
        <v>605.0</v>
      </c>
      <c r="D15" s="339">
        <v>815.0</v>
      </c>
      <c r="E15" s="339">
        <v>740.0</v>
      </c>
      <c r="F15" s="339">
        <v>720.0</v>
      </c>
      <c r="G15" s="339">
        <v>780.0</v>
      </c>
      <c r="H15" s="339">
        <v>765.0</v>
      </c>
      <c r="I15" s="339">
        <v>745.0</v>
      </c>
      <c r="J15" s="339">
        <v>845.0</v>
      </c>
      <c r="K15" s="339">
        <v>817.0</v>
      </c>
      <c r="L15" s="339">
        <v>889.0</v>
      </c>
      <c r="M15" s="339">
        <v>1000.0</v>
      </c>
      <c r="N15" s="339">
        <v>918.0</v>
      </c>
      <c r="O15" s="336">
        <v>959.0</v>
      </c>
      <c r="P15" s="336">
        <v>942.682191780822</v>
      </c>
      <c r="Q15" s="336">
        <v>949.282191780822</v>
      </c>
      <c r="R15" s="336">
        <v>978.0</v>
      </c>
      <c r="S15" s="336">
        <v>976.0</v>
      </c>
      <c r="T15" s="336">
        <v>1011.0</v>
      </c>
      <c r="U15" s="336">
        <v>956.0</v>
      </c>
      <c r="V15" s="336">
        <v>890.0</v>
      </c>
      <c r="W15" s="336">
        <v>910.0</v>
      </c>
      <c r="X15" s="336">
        <v>904.0</v>
      </c>
      <c r="Y15" s="336">
        <v>921.0</v>
      </c>
      <c r="Z15" s="336">
        <v>990.75956284153</v>
      </c>
      <c r="AA15" s="336">
        <v>1129.35068493151</v>
      </c>
      <c r="AB15" s="336">
        <v>1316.52661710575</v>
      </c>
      <c r="AC15" s="336">
        <v>1439.36841260274</v>
      </c>
      <c r="AD15" s="336">
        <v>1967.06889869827</v>
      </c>
      <c r="AE15" s="336">
        <v>1946.55906849315</v>
      </c>
      <c r="AF15" s="336">
        <v>2154.30975342466</v>
      </c>
      <c r="AG15" s="336">
        <v>2495.05269187594</v>
      </c>
      <c r="AH15" s="336">
        <v>2682.11242168356</v>
      </c>
      <c r="AI15" s="336">
        <v>3563.00354095683</v>
      </c>
      <c r="AJ15" s="336">
        <v>4033.04858926983</v>
      </c>
      <c r="AK15" s="336">
        <v>4521.02583646339</v>
      </c>
      <c r="AL15" s="336">
        <v>5078.26995273151</v>
      </c>
      <c r="AM15" s="336">
        <v>5887.61413553505</v>
      </c>
      <c r="AN15" s="336">
        <v>7041.38864825213</v>
      </c>
      <c r="AO15" s="336">
        <v>8094.86026772325</v>
      </c>
      <c r="AP15" s="335">
        <v>8116.69667321573</v>
      </c>
      <c r="AQ15" s="338">
        <v>0.00269756422844702</v>
      </c>
      <c r="AR15" s="338">
        <v>0.153172234045465</v>
      </c>
      <c r="AS15" s="338">
        <v>0.124755131027944</v>
      </c>
    </row>
    <row r="16" spans="8:8" ht="14.1" customHeight="1">
      <c r="A16" s="331" t="s">
        <v>350</v>
      </c>
      <c r="B16" s="339">
        <v>3010.0</v>
      </c>
      <c r="C16" s="339">
        <v>3215.0</v>
      </c>
      <c r="D16" s="339">
        <v>2600.0</v>
      </c>
      <c r="E16" s="339">
        <v>2445.0</v>
      </c>
      <c r="F16" s="339">
        <v>2465.0</v>
      </c>
      <c r="G16" s="339">
        <v>1985.0</v>
      </c>
      <c r="H16" s="339">
        <v>2195.0</v>
      </c>
      <c r="I16" s="339">
        <v>1595.0</v>
      </c>
      <c r="J16" s="339">
        <v>1819.0</v>
      </c>
      <c r="K16" s="339">
        <v>2150.0</v>
      </c>
      <c r="L16" s="339">
        <v>2367.0</v>
      </c>
      <c r="M16" s="339">
        <v>1953.0</v>
      </c>
      <c r="N16" s="339">
        <v>2374.0</v>
      </c>
      <c r="O16" s="336">
        <v>2391.0</v>
      </c>
      <c r="P16" s="336">
        <v>2694.81095890411</v>
      </c>
      <c r="Q16" s="336">
        <v>2796.92602739726</v>
      </c>
      <c r="R16" s="336">
        <v>3011.0</v>
      </c>
      <c r="S16" s="336">
        <v>3219.0</v>
      </c>
      <c r="T16" s="336">
        <v>3240.0</v>
      </c>
      <c r="U16" s="336">
        <v>3145.0</v>
      </c>
      <c r="V16" s="336">
        <v>3079.0</v>
      </c>
      <c r="W16" s="336">
        <v>3143.0</v>
      </c>
      <c r="X16" s="336">
        <v>2965.0</v>
      </c>
      <c r="Y16" s="336">
        <v>2942.0</v>
      </c>
      <c r="Z16" s="336">
        <v>3233.46721311475</v>
      </c>
      <c r="AA16" s="336">
        <v>3528.41917808219</v>
      </c>
      <c r="AB16" s="336">
        <v>3681.31598500837</v>
      </c>
      <c r="AC16" s="336">
        <v>3570.4662090411</v>
      </c>
      <c r="AD16" s="336">
        <v>3615.88050863413</v>
      </c>
      <c r="AE16" s="336">
        <v>3748.49016438356</v>
      </c>
      <c r="AF16" s="336">
        <v>3567.91471232877</v>
      </c>
      <c r="AG16" s="336">
        <v>3754.5446179714</v>
      </c>
      <c r="AH16" s="336">
        <v>3830.03372709492</v>
      </c>
      <c r="AI16" s="336">
        <v>3789.52571436104</v>
      </c>
      <c r="AJ16" s="336">
        <v>3938.79149046694</v>
      </c>
      <c r="AK16" s="336">
        <v>4106.59582589788</v>
      </c>
      <c r="AL16" s="336">
        <v>4147.49943900408</v>
      </c>
      <c r="AM16" s="336">
        <v>3957.70767775599</v>
      </c>
      <c r="AN16" s="336">
        <v>3739.23565410744</v>
      </c>
      <c r="AO16" s="336">
        <v>3462.78605558408</v>
      </c>
      <c r="AP16" s="335">
        <v>3454.79851921254</v>
      </c>
      <c r="AQ16" s="338">
        <v>-0.00230667914312943</v>
      </c>
      <c r="AR16" s="338">
        <v>-0.007896621832436</v>
      </c>
      <c r="AS16" s="338">
        <v>0.0531008930470169</v>
      </c>
    </row>
    <row r="17" spans="8:8" ht="14.1" customHeight="1">
      <c r="A17" s="331" t="s">
        <v>507</v>
      </c>
      <c r="B17" s="339" t="s">
        <v>114</v>
      </c>
      <c r="C17" s="339" t="s">
        <v>114</v>
      </c>
      <c r="D17" s="339" t="s">
        <v>114</v>
      </c>
      <c r="E17" s="339" t="s">
        <v>114</v>
      </c>
      <c r="F17" s="339" t="s">
        <v>114</v>
      </c>
      <c r="G17" s="339" t="s">
        <v>114</v>
      </c>
      <c r="H17" s="339" t="s">
        <v>114</v>
      </c>
      <c r="I17" s="339" t="s">
        <v>114</v>
      </c>
      <c r="J17" s="339" t="s">
        <v>114</v>
      </c>
      <c r="K17" s="339" t="s">
        <v>114</v>
      </c>
      <c r="L17" s="339" t="s">
        <v>114</v>
      </c>
      <c r="M17" s="339" t="s">
        <v>114</v>
      </c>
      <c r="N17" s="339" t="s">
        <v>114</v>
      </c>
      <c r="O17" s="336">
        <v>1369.08095399038</v>
      </c>
      <c r="P17" s="336">
        <v>1598.0617483531</v>
      </c>
      <c r="Q17" s="336">
        <v>1435.06192965277</v>
      </c>
      <c r="R17" s="336">
        <v>1527.89440750429</v>
      </c>
      <c r="S17" s="336">
        <v>1476.48178904115</v>
      </c>
      <c r="T17" s="336">
        <v>1357.73389966282</v>
      </c>
      <c r="U17" s="336">
        <v>1886.78587679652</v>
      </c>
      <c r="V17" s="336">
        <v>2060.57755967669</v>
      </c>
      <c r="W17" s="336">
        <v>2024.90943374178</v>
      </c>
      <c r="X17" s="336">
        <v>2308.29504412112</v>
      </c>
      <c r="Y17" s="336">
        <v>2149.27203113982</v>
      </c>
      <c r="Z17" s="336">
        <v>2113.29007337442</v>
      </c>
      <c r="AA17" s="336">
        <v>2257.43793313299</v>
      </c>
      <c r="AB17" s="336">
        <v>2239.04909026303</v>
      </c>
      <c r="AC17" s="336">
        <v>2300.1987401359</v>
      </c>
      <c r="AD17" s="336">
        <v>2072.92031219684</v>
      </c>
      <c r="AE17" s="336">
        <v>2075.72693175727</v>
      </c>
      <c r="AF17" s="336">
        <v>1966.13003050059</v>
      </c>
      <c r="AG17" s="336">
        <v>2139.29399101352</v>
      </c>
      <c r="AH17" s="336">
        <v>2180.7291633061</v>
      </c>
      <c r="AI17" s="336">
        <v>2545.22636419629</v>
      </c>
      <c r="AJ17" s="336">
        <v>2467.03714050125</v>
      </c>
      <c r="AK17" s="336">
        <v>2926.02293870953</v>
      </c>
      <c r="AL17" s="336">
        <v>3082.1404025939</v>
      </c>
      <c r="AM17" s="336">
        <v>3392.0476199434</v>
      </c>
      <c r="AN17" s="336">
        <v>3374.56423307763</v>
      </c>
      <c r="AO17" s="336">
        <v>3147.8326346944</v>
      </c>
      <c r="AP17" s="335">
        <v>2741.69433203897</v>
      </c>
      <c r="AQ17" s="338">
        <v>-0.129021568103432</v>
      </c>
      <c r="AR17" s="338">
        <v>0.0425193902367382</v>
      </c>
      <c r="AS17" s="338">
        <v>0.0421403496277975</v>
      </c>
    </row>
    <row r="18" spans="8:8" ht="14.1" customHeight="1">
      <c r="A18" s="331" t="s">
        <v>508</v>
      </c>
      <c r="B18" s="339" t="s">
        <v>114</v>
      </c>
      <c r="C18" s="339" t="s">
        <v>114</v>
      </c>
      <c r="D18" s="339" t="s">
        <v>114</v>
      </c>
      <c r="E18" s="339" t="s">
        <v>114</v>
      </c>
      <c r="F18" s="339" t="s">
        <v>114</v>
      </c>
      <c r="G18" s="339" t="s">
        <v>114</v>
      </c>
      <c r="H18" s="339" t="s">
        <v>114</v>
      </c>
      <c r="I18" s="339" t="s">
        <v>114</v>
      </c>
      <c r="J18" s="339" t="s">
        <v>114</v>
      </c>
      <c r="K18" s="339" t="s">
        <v>114</v>
      </c>
      <c r="L18" s="339" t="s">
        <v>114</v>
      </c>
      <c r="M18" s="339" t="s">
        <v>114</v>
      </c>
      <c r="N18" s="339" t="s">
        <v>114</v>
      </c>
      <c r="O18" s="336">
        <v>3714.41456020189</v>
      </c>
      <c r="P18" s="336">
        <v>3704.0762065871</v>
      </c>
      <c r="Q18" s="336">
        <v>3467.86664686222</v>
      </c>
      <c r="R18" s="336">
        <v>3633.30031309754</v>
      </c>
      <c r="S18" s="336">
        <v>3697.29382607164</v>
      </c>
      <c r="T18" s="336">
        <v>3882.06308345762</v>
      </c>
      <c r="U18" s="336">
        <v>4213.63663188731</v>
      </c>
      <c r="V18" s="336">
        <v>4198.21956141353</v>
      </c>
      <c r="W18" s="336">
        <v>4630.83274599216</v>
      </c>
      <c r="X18" s="336">
        <v>5299.80024136836</v>
      </c>
      <c r="Y18" s="336">
        <v>5794.73705132836</v>
      </c>
      <c r="Z18" s="336">
        <v>6355.49864030555</v>
      </c>
      <c r="AA18" s="336">
        <v>6878.42626320014</v>
      </c>
      <c r="AB18" s="336">
        <v>6792.10678822081</v>
      </c>
      <c r="AC18" s="336">
        <v>7827.40004012647</v>
      </c>
      <c r="AD18" s="336">
        <v>7539.82002603855</v>
      </c>
      <c r="AE18" s="336">
        <v>7256.56001575504</v>
      </c>
      <c r="AF18" s="336">
        <v>7397.06818367852</v>
      </c>
      <c r="AG18" s="336">
        <v>7448.10520200099</v>
      </c>
      <c r="AH18" s="336">
        <v>7456.58216013614</v>
      </c>
      <c r="AI18" s="336">
        <v>7947.87520449022</v>
      </c>
      <c r="AJ18" s="336">
        <v>7792.22061742153</v>
      </c>
      <c r="AK18" s="336">
        <v>8312.51736544393</v>
      </c>
      <c r="AL18" s="336">
        <v>8813.96556391186</v>
      </c>
      <c r="AM18" s="336">
        <v>8991.86369720259</v>
      </c>
      <c r="AN18" s="336">
        <v>8117.14755462755</v>
      </c>
      <c r="AO18" s="336">
        <v>8379.80053396101</v>
      </c>
      <c r="AP18" s="335">
        <v>7432.76918673217</v>
      </c>
      <c r="AQ18" s="338">
        <v>-0.113013590644644</v>
      </c>
      <c r="AR18" s="338">
        <v>0.0144958830891568</v>
      </c>
      <c r="AS18" s="338">
        <v>0.114243038901669</v>
      </c>
      <c r="AT18" s="19"/>
    </row>
    <row r="19" spans="8:8" ht="14.1" customHeight="1">
      <c r="A19" s="331" t="s">
        <v>153</v>
      </c>
      <c r="B19" s="339" t="s">
        <v>114</v>
      </c>
      <c r="C19" s="339" t="s">
        <v>114</v>
      </c>
      <c r="D19" s="339" t="s">
        <v>114</v>
      </c>
      <c r="E19" s="339" t="s">
        <v>114</v>
      </c>
      <c r="F19" s="339" t="s">
        <v>114</v>
      </c>
      <c r="G19" s="339" t="s">
        <v>114</v>
      </c>
      <c r="H19" s="339" t="s">
        <v>114</v>
      </c>
      <c r="I19" s="339" t="s">
        <v>114</v>
      </c>
      <c r="J19" s="339" t="s">
        <v>114</v>
      </c>
      <c r="K19" s="339" t="s">
        <v>114</v>
      </c>
      <c r="L19" s="339" t="s">
        <v>114</v>
      </c>
      <c r="M19" s="339" t="s">
        <v>114</v>
      </c>
      <c r="N19" s="339" t="s">
        <v>114</v>
      </c>
      <c r="O19" s="336">
        <v>70.8298904109589</v>
      </c>
      <c r="P19" s="336">
        <v>41.9665847898356</v>
      </c>
      <c r="Q19" s="336">
        <v>133.759236743699</v>
      </c>
      <c r="R19" s="336">
        <v>327.791126331284</v>
      </c>
      <c r="S19" s="336">
        <v>426.853629950575</v>
      </c>
      <c r="T19" s="336">
        <v>422.199694224986</v>
      </c>
      <c r="U19" s="336">
        <v>547.487096543397</v>
      </c>
      <c r="V19" s="336">
        <v>634.474323903157</v>
      </c>
      <c r="W19" s="336">
        <v>738.414605669431</v>
      </c>
      <c r="X19" s="336">
        <v>925.819687148496</v>
      </c>
      <c r="Y19" s="336">
        <v>907.451172394302</v>
      </c>
      <c r="Z19" s="336">
        <v>1078.74265680394</v>
      </c>
      <c r="AA19" s="336">
        <v>1125.64967584801</v>
      </c>
      <c r="AB19" s="336">
        <v>1328.2835849639</v>
      </c>
      <c r="AC19" s="336">
        <v>1561.8941222093</v>
      </c>
      <c r="AD19" s="336">
        <v>1729.5121218298</v>
      </c>
      <c r="AE19" s="336">
        <v>1861.29757584357</v>
      </c>
      <c r="AF19" s="336">
        <v>2038.69363862855</v>
      </c>
      <c r="AG19" s="336">
        <v>2180.02256668106</v>
      </c>
      <c r="AH19" s="336">
        <v>1961.84836761</v>
      </c>
      <c r="AI19" s="336">
        <v>2166.30213597312</v>
      </c>
      <c r="AJ19" s="336">
        <v>2091.98509358175</v>
      </c>
      <c r="AK19" s="336">
        <v>2100.26360510011</v>
      </c>
      <c r="AL19" s="336">
        <v>2096.2314276544</v>
      </c>
      <c r="AM19" s="336">
        <v>2201.32221169285</v>
      </c>
      <c r="AN19" s="336">
        <v>2023.32520096071</v>
      </c>
      <c r="AO19" s="336">
        <v>2135.11952041591</v>
      </c>
      <c r="AP19" s="335">
        <v>2073.09964796297</v>
      </c>
      <c r="AQ19" s="338">
        <v>-0.0290474944657267</v>
      </c>
      <c r="AR19" s="338">
        <v>0.0138194945567884</v>
      </c>
      <c r="AS19" s="338">
        <v>0.0318639255140648</v>
      </c>
      <c r="AT19" s="19"/>
    </row>
    <row r="20" spans="8:8" ht="14.1" customHeight="1">
      <c r="A20" s="331" t="s">
        <v>509</v>
      </c>
      <c r="B20" s="339">
        <v>2040.0</v>
      </c>
      <c r="C20" s="339">
        <v>2192.0</v>
      </c>
      <c r="D20" s="339">
        <v>2210.0</v>
      </c>
      <c r="E20" s="336">
        <v>2591.0</v>
      </c>
      <c r="F20" s="336">
        <v>2643.0</v>
      </c>
      <c r="G20" s="336">
        <v>2549.0</v>
      </c>
      <c r="H20" s="336">
        <v>2711.0</v>
      </c>
      <c r="I20" s="336">
        <v>2589.0</v>
      </c>
      <c r="J20" s="336">
        <v>3510.0</v>
      </c>
      <c r="K20" s="336">
        <v>3201.0</v>
      </c>
      <c r="L20" s="336">
        <v>2659.0</v>
      </c>
      <c r="M20" s="336">
        <v>1860.0</v>
      </c>
      <c r="N20" s="336">
        <v>2298.0</v>
      </c>
      <c r="O20" s="339" t="s">
        <v>114</v>
      </c>
      <c r="P20" s="339" t="s">
        <v>114</v>
      </c>
      <c r="Q20" s="339" t="s">
        <v>114</v>
      </c>
      <c r="R20" s="339" t="s">
        <v>114</v>
      </c>
      <c r="S20" s="339" t="s">
        <v>114</v>
      </c>
      <c r="T20" s="339" t="s">
        <v>114</v>
      </c>
      <c r="U20" s="339" t="s">
        <v>114</v>
      </c>
      <c r="V20" s="339" t="s">
        <v>114</v>
      </c>
      <c r="W20" s="339" t="s">
        <v>114</v>
      </c>
      <c r="X20" s="339" t="s">
        <v>114</v>
      </c>
      <c r="Y20" s="339" t="s">
        <v>114</v>
      </c>
      <c r="Z20" s="339" t="s">
        <v>114</v>
      </c>
      <c r="AA20" s="339" t="s">
        <v>114</v>
      </c>
      <c r="AB20" s="339" t="s">
        <v>114</v>
      </c>
      <c r="AC20" s="339" t="s">
        <v>114</v>
      </c>
      <c r="AD20" s="339" t="s">
        <v>114</v>
      </c>
      <c r="AE20" s="339" t="s">
        <v>114</v>
      </c>
      <c r="AF20" s="339" t="s">
        <v>114</v>
      </c>
      <c r="AG20" s="339" t="s">
        <v>114</v>
      </c>
      <c r="AH20" s="339" t="s">
        <v>114</v>
      </c>
      <c r="AI20" s="339" t="s">
        <v>114</v>
      </c>
      <c r="AJ20" s="339" t="s">
        <v>114</v>
      </c>
      <c r="AK20" s="339" t="s">
        <v>114</v>
      </c>
      <c r="AL20" s="339" t="s">
        <v>114</v>
      </c>
      <c r="AM20" s="339" t="s">
        <v>114</v>
      </c>
      <c r="AN20" s="339" t="s">
        <v>114</v>
      </c>
      <c r="AO20" s="339" t="s">
        <v>114</v>
      </c>
      <c r="AP20" s="343" t="s">
        <v>114</v>
      </c>
      <c r="AQ20" s="344" t="s">
        <v>114</v>
      </c>
      <c r="AR20" s="344" t="s">
        <v>114</v>
      </c>
      <c r="AS20" s="344" t="s">
        <v>114</v>
      </c>
      <c r="AT20" s="19"/>
    </row>
    <row r="21" spans="8:8" ht="14.1" customHeight="1">
      <c r="A21" s="331" t="s">
        <v>161</v>
      </c>
      <c r="B21" s="339">
        <v>9630.0</v>
      </c>
      <c r="C21" s="339">
        <v>9500.19178082192</v>
      </c>
      <c r="D21" s="339">
        <v>6144.60273972603</v>
      </c>
      <c r="E21" s="336">
        <v>4304.43835616439</v>
      </c>
      <c r="F21" s="336">
        <v>3665.3825136612</v>
      </c>
      <c r="G21" s="336">
        <v>2673.83561643836</v>
      </c>
      <c r="H21" s="336">
        <v>3979.75342465753</v>
      </c>
      <c r="I21" s="336">
        <v>3345.83561643836</v>
      </c>
      <c r="J21" s="336">
        <v>4536.88524590164</v>
      </c>
      <c r="K21" s="336">
        <v>4408.02739726027</v>
      </c>
      <c r="L21" s="336">
        <v>5805.58904109589</v>
      </c>
      <c r="M21" s="336">
        <v>7752.43835616439</v>
      </c>
      <c r="N21" s="336">
        <v>7869.53551912568</v>
      </c>
      <c r="O21" s="339">
        <v>7678.65753424658</v>
      </c>
      <c r="P21" s="339">
        <v>7593.58904109589</v>
      </c>
      <c r="Q21" s="339">
        <v>7612.35616438356</v>
      </c>
      <c r="R21" s="339">
        <v>7601.31147540984</v>
      </c>
      <c r="S21" s="339">
        <v>7577.39726027397</v>
      </c>
      <c r="T21" s="339">
        <v>7759.28767123288</v>
      </c>
      <c r="U21" s="339">
        <v>6999.34246575343</v>
      </c>
      <c r="V21" s="339">
        <v>7460.71038251366</v>
      </c>
      <c r="W21" s="339">
        <v>7118.43835616438</v>
      </c>
      <c r="X21" s="339">
        <v>6278.16438356164</v>
      </c>
      <c r="Y21" s="339">
        <v>7651.47945205479</v>
      </c>
      <c r="Z21" s="339">
        <v>8125.24590163934</v>
      </c>
      <c r="AA21" s="339">
        <v>8594.27397260274</v>
      </c>
      <c r="AB21" s="339">
        <v>8306.93150684931</v>
      </c>
      <c r="AC21" s="339">
        <v>8100.87671232877</v>
      </c>
      <c r="AD21" s="339">
        <v>8357.07923497268</v>
      </c>
      <c r="AE21" s="339">
        <v>7275.94520547945</v>
      </c>
      <c r="AF21" s="339">
        <v>7594.91780821918</v>
      </c>
      <c r="AG21" s="339">
        <v>8120.24657534247</v>
      </c>
      <c r="AH21" s="339">
        <v>8468.03278688525</v>
      </c>
      <c r="AI21" s="339">
        <v>8364.71780821918</v>
      </c>
      <c r="AJ21" s="339">
        <v>7910.79592056831</v>
      </c>
      <c r="AK21" s="339">
        <v>7967.73896169481</v>
      </c>
      <c r="AL21" s="339">
        <v>8605.9362937161</v>
      </c>
      <c r="AM21" s="339">
        <v>8403.7812155724</v>
      </c>
      <c r="AN21" s="339">
        <v>8580.92798990399</v>
      </c>
      <c r="AO21" s="339">
        <v>8474.2109830457</v>
      </c>
      <c r="AP21" s="343">
        <v>8026.69684529455</v>
      </c>
      <c r="AQ21" s="344">
        <v>-0.0528089445314129</v>
      </c>
      <c r="AR21" s="344">
        <v>0.0153621856348218</v>
      </c>
      <c r="AS21" s="344">
        <v>0.123371817005399</v>
      </c>
      <c r="AT21" s="19"/>
    </row>
    <row r="22" spans="8:8" ht="14.1" customHeight="1">
      <c r="A22" s="331" t="s">
        <v>510</v>
      </c>
      <c r="B22" s="336">
        <v>8154.69945355192</v>
      </c>
      <c r="C22" s="336">
        <v>5438.42465753425</v>
      </c>
      <c r="D22" s="336">
        <v>5753.42465753425</v>
      </c>
      <c r="E22" s="336">
        <v>6238.04109589041</v>
      </c>
      <c r="F22" s="336">
        <v>6352.9781420765</v>
      </c>
      <c r="G22" s="336">
        <v>6820.21917808219</v>
      </c>
      <c r="H22" s="336">
        <v>7170.24657534247</v>
      </c>
      <c r="I22" s="336">
        <v>7239.16438356164</v>
      </c>
      <c r="J22" s="336">
        <v>7582.46448087432</v>
      </c>
      <c r="K22" s="336">
        <v>9241.7397260274</v>
      </c>
      <c r="L22" s="336">
        <v>8713.23287671233</v>
      </c>
      <c r="M22" s="336">
        <v>6425.02739726027</v>
      </c>
      <c r="N22" s="336">
        <v>7920.29508196721</v>
      </c>
      <c r="O22" s="336">
        <v>9226.70385050986</v>
      </c>
      <c r="P22" s="336">
        <v>9378.06275461945</v>
      </c>
      <c r="Q22" s="336">
        <v>9496.48418101868</v>
      </c>
      <c r="R22" s="336">
        <v>10088.8842427807</v>
      </c>
      <c r="S22" s="336">
        <v>11131.301938716</v>
      </c>
      <c r="T22" s="336">
        <v>11419.9969295119</v>
      </c>
      <c r="U22" s="336">
        <v>11740.8594709551</v>
      </c>
      <c r="V22" s="336">
        <v>11826.0998450688</v>
      </c>
      <c r="W22" s="336">
        <v>12378.213808356</v>
      </c>
      <c r="X22" s="336">
        <v>12130.4245005934</v>
      </c>
      <c r="Y22" s="336">
        <v>11775.85206648</v>
      </c>
      <c r="Z22" s="336">
        <v>12069.5924177501</v>
      </c>
      <c r="AA22" s="336">
        <v>11879.0318289383</v>
      </c>
      <c r="AB22" s="336">
        <v>12526.9045510887</v>
      </c>
      <c r="AC22" s="336">
        <v>12198.0851897959</v>
      </c>
      <c r="AD22" s="336">
        <v>12414.9252142596</v>
      </c>
      <c r="AE22" s="336">
        <v>11743.6080473033</v>
      </c>
      <c r="AF22" s="336">
        <v>11976.173893257</v>
      </c>
      <c r="AG22" s="336">
        <v>12188.3433276042</v>
      </c>
      <c r="AH22" s="336">
        <v>11741.7630017706</v>
      </c>
      <c r="AI22" s="336">
        <v>12242.1465401978</v>
      </c>
      <c r="AJ22" s="336">
        <v>12699.1821567141</v>
      </c>
      <c r="AK22" s="336">
        <v>13536.6900520709</v>
      </c>
      <c r="AL22" s="336">
        <v>15321.3341441171</v>
      </c>
      <c r="AM22" s="336">
        <v>16255.1794594752</v>
      </c>
      <c r="AN22" s="336">
        <v>16154.0404188191</v>
      </c>
      <c r="AO22" s="336">
        <v>14920.6780463815</v>
      </c>
      <c r="AP22" s="335">
        <v>13915.3480238908</v>
      </c>
      <c r="AQ22" s="338">
        <v>-0.0673783067609685</v>
      </c>
      <c r="AR22" s="338">
        <v>0.0242328509379686</v>
      </c>
      <c r="AS22" s="338">
        <v>0.213881476161181</v>
      </c>
      <c r="AT22" s="19"/>
    </row>
    <row r="23" spans="8:8" ht="14.1" customHeight="1">
      <c r="A23" s="331" t="s">
        <v>511</v>
      </c>
      <c r="B23" s="336">
        <v>2820.0</v>
      </c>
      <c r="C23" s="336">
        <v>2175.0</v>
      </c>
      <c r="D23" s="336">
        <v>2145.0</v>
      </c>
      <c r="E23" s="336">
        <v>2180.0</v>
      </c>
      <c r="F23" s="336">
        <v>2290.0</v>
      </c>
      <c r="G23" s="336">
        <v>2415.0</v>
      </c>
      <c r="H23" s="336">
        <v>2515.0</v>
      </c>
      <c r="I23" s="336">
        <v>2435.0</v>
      </c>
      <c r="J23" s="336">
        <v>2598.0</v>
      </c>
      <c r="K23" s="336">
        <v>2415.0</v>
      </c>
      <c r="L23" s="336">
        <v>2604.0</v>
      </c>
      <c r="M23" s="336">
        <v>2781.0</v>
      </c>
      <c r="N23" s="336">
        <v>2849.0</v>
      </c>
      <c r="O23" s="336">
        <v>2685.0</v>
      </c>
      <c r="P23" s="336">
        <v>2651.57260273973</v>
      </c>
      <c r="Q23" s="336">
        <v>2698.62077648238</v>
      </c>
      <c r="R23" s="336">
        <v>2757.2615410938</v>
      </c>
      <c r="S23" s="336">
        <v>2746.06535829044</v>
      </c>
      <c r="T23" s="336">
        <v>2714.80445729699</v>
      </c>
      <c r="U23" s="336">
        <v>2730.30238086197</v>
      </c>
      <c r="V23" s="336">
        <v>2733.31289284918</v>
      </c>
      <c r="W23" s="336">
        <v>2726.42810786055</v>
      </c>
      <c r="X23" s="336">
        <v>2629.0107070571</v>
      </c>
      <c r="Y23" s="336">
        <v>2720.22456829868</v>
      </c>
      <c r="Z23" s="336">
        <v>2919.70205804729</v>
      </c>
      <c r="AA23" s="336">
        <v>3075.56206045093</v>
      </c>
      <c r="AB23" s="336">
        <v>3245.05443658257</v>
      </c>
      <c r="AC23" s="336">
        <v>3340.75219418359</v>
      </c>
      <c r="AD23" s="336">
        <v>3268.19076901319</v>
      </c>
      <c r="AE23" s="336">
        <v>2942.99444491975</v>
      </c>
      <c r="AF23" s="336">
        <v>2878.42886527008</v>
      </c>
      <c r="AG23" s="336">
        <v>1950.51437666608</v>
      </c>
      <c r="AH23" s="336">
        <v>2602.00633367822</v>
      </c>
      <c r="AI23" s="336">
        <v>2127.25392607677</v>
      </c>
      <c r="AJ23" s="336">
        <v>1743.15750277421</v>
      </c>
      <c r="AK23" s="336">
        <v>1701.10120317623</v>
      </c>
      <c r="AL23" s="336">
        <v>1727.12450289143</v>
      </c>
      <c r="AM23" s="336">
        <v>2225.85748180624</v>
      </c>
      <c r="AN23" s="336">
        <v>2422.11035601896</v>
      </c>
      <c r="AO23" s="336">
        <v>2550.66112788256</v>
      </c>
      <c r="AP23" s="335">
        <v>1550.14797823874</v>
      </c>
      <c r="AQ23" s="338">
        <v>-0.392256399216154</v>
      </c>
      <c r="AR23" s="338">
        <v>-0.0142056331586786</v>
      </c>
      <c r="AS23" s="338">
        <v>0.0238260615030791</v>
      </c>
      <c r="AT23" s="19"/>
    </row>
    <row r="24" spans="8:8" ht="14.1" customHeight="1">
      <c r="A24" s="331" t="s">
        <v>512</v>
      </c>
      <c r="B24" s="336">
        <v>2475.0</v>
      </c>
      <c r="C24" s="336">
        <v>1730.0</v>
      </c>
      <c r="D24" s="336">
        <v>1500.0</v>
      </c>
      <c r="E24" s="336">
        <v>1425.0</v>
      </c>
      <c r="F24" s="336">
        <v>1670.0</v>
      </c>
      <c r="G24" s="336">
        <v>1765.0</v>
      </c>
      <c r="H24" s="336">
        <v>1980.0</v>
      </c>
      <c r="I24" s="336">
        <v>1880.0</v>
      </c>
      <c r="J24" s="336">
        <v>2022.0</v>
      </c>
      <c r="K24" s="336">
        <v>2319.0</v>
      </c>
      <c r="L24" s="336">
        <v>2248.0</v>
      </c>
      <c r="M24" s="336">
        <v>2500.0</v>
      </c>
      <c r="N24" s="336">
        <v>2679.0</v>
      </c>
      <c r="O24" s="336">
        <v>2684.81536135715</v>
      </c>
      <c r="P24" s="336">
        <v>2691.58179792652</v>
      </c>
      <c r="Q24" s="336">
        <v>2735.86362571772</v>
      </c>
      <c r="R24" s="336">
        <v>2941.35025183945</v>
      </c>
      <c r="S24" s="336">
        <v>3126.40782504408</v>
      </c>
      <c r="T24" s="336">
        <v>3105.6526694906</v>
      </c>
      <c r="U24" s="336">
        <v>3021.49620344304</v>
      </c>
      <c r="V24" s="336">
        <v>3311.36178702836</v>
      </c>
      <c r="W24" s="336">
        <v>3219.0309861171</v>
      </c>
      <c r="X24" s="336">
        <v>3183.81683047337</v>
      </c>
      <c r="Y24" s="336">
        <v>3645.81532197767</v>
      </c>
      <c r="Z24" s="336">
        <v>4133.62458391148</v>
      </c>
      <c r="AA24" s="336">
        <v>4407.50868356838</v>
      </c>
      <c r="AB24" s="336">
        <v>4797.21793805559</v>
      </c>
      <c r="AC24" s="336">
        <v>4960.70103827485</v>
      </c>
      <c r="AD24" s="336">
        <v>4712.25427089557</v>
      </c>
      <c r="AE24" s="336">
        <v>4531.25984080249</v>
      </c>
      <c r="AF24" s="336">
        <v>4755.24056403132</v>
      </c>
      <c r="AG24" s="336">
        <v>4759.24779837967</v>
      </c>
      <c r="AH24" s="336">
        <v>4723.71231374246</v>
      </c>
      <c r="AI24" s="336">
        <v>4589.61276183402</v>
      </c>
      <c r="AJ24" s="336">
        <v>4849.43936046611</v>
      </c>
      <c r="AK24" s="336">
        <v>4879.52075781439</v>
      </c>
      <c r="AL24" s="336">
        <v>4400.58306379663</v>
      </c>
      <c r="AM24" s="336">
        <v>4531.09256946689</v>
      </c>
      <c r="AN24" s="336">
        <v>4556.73142520373</v>
      </c>
      <c r="AO24" s="336">
        <v>4729.92708656357</v>
      </c>
      <c r="AP24" s="335">
        <v>4244.30111932018</v>
      </c>
      <c r="AQ24" s="338">
        <v>-0.102670920366389</v>
      </c>
      <c r="AR24" s="338">
        <v>0.00430019701644535</v>
      </c>
      <c r="AS24" s="338">
        <v>0.0652356942215331</v>
      </c>
      <c r="AT24" s="19"/>
    </row>
    <row r="25" spans="8:8" ht="14.1" customHeight="1">
      <c r="A25" s="331" t="s">
        <v>513</v>
      </c>
      <c r="B25" s="336">
        <v>2099.0</v>
      </c>
      <c r="C25" s="336">
        <v>2081.0</v>
      </c>
      <c r="D25" s="336">
        <v>1952.0</v>
      </c>
      <c r="E25" s="336">
        <v>1870.0</v>
      </c>
      <c r="F25" s="336">
        <v>2220.0</v>
      </c>
      <c r="G25" s="336">
        <v>2339.0</v>
      </c>
      <c r="H25" s="336">
        <v>2301.0</v>
      </c>
      <c r="I25" s="336">
        <v>2064.0</v>
      </c>
      <c r="J25" s="336">
        <v>2006.0</v>
      </c>
      <c r="K25" s="336">
        <v>2353.0</v>
      </c>
      <c r="L25" s="336">
        <v>2202.95863844592</v>
      </c>
      <c r="M25" s="336">
        <v>2296.40193935238</v>
      </c>
      <c r="N25" s="336">
        <v>2467.5586725609</v>
      </c>
      <c r="O25" s="336">
        <v>3333.67361233022</v>
      </c>
      <c r="P25" s="336">
        <v>3400.17898217641</v>
      </c>
      <c r="Q25" s="336">
        <v>3470.27218021616</v>
      </c>
      <c r="R25" s="336">
        <v>3907.15502136978</v>
      </c>
      <c r="S25" s="336">
        <v>3898.58606207589</v>
      </c>
      <c r="T25" s="336">
        <v>3559.76171606192</v>
      </c>
      <c r="U25" s="336">
        <v>3626.02658140151</v>
      </c>
      <c r="V25" s="336">
        <v>3831.50611412525</v>
      </c>
      <c r="W25" s="336">
        <v>4016.52582517625</v>
      </c>
      <c r="X25" s="336">
        <v>3972.15858090844</v>
      </c>
      <c r="Y25" s="336">
        <v>4150.33591991162</v>
      </c>
      <c r="Z25" s="336">
        <v>4348.65951789361</v>
      </c>
      <c r="AA25" s="336">
        <v>4428.50831296501</v>
      </c>
      <c r="AB25" s="336">
        <v>4566.71128208579</v>
      </c>
      <c r="AC25" s="336">
        <v>6003.70749726027</v>
      </c>
      <c r="AD25" s="336">
        <v>5391.91386373237</v>
      </c>
      <c r="AE25" s="336">
        <v>5631.01865753425</v>
      </c>
      <c r="AF25" s="336">
        <v>6226.17249315069</v>
      </c>
      <c r="AG25" s="336">
        <v>6087.61693624447</v>
      </c>
      <c r="AH25" s="336">
        <v>6298.68271240407</v>
      </c>
      <c r="AI25" s="336">
        <v>6306.74100218137</v>
      </c>
      <c r="AJ25" s="336">
        <v>6450.04754070389</v>
      </c>
      <c r="AK25" s="336">
        <v>6779.79308750629</v>
      </c>
      <c r="AL25" s="336">
        <v>7356.16819574825</v>
      </c>
      <c r="AM25" s="336">
        <v>7810.7128917082</v>
      </c>
      <c r="AN25" s="336">
        <v>7730.55811289782</v>
      </c>
      <c r="AO25" s="336">
        <v>7992.25321607659</v>
      </c>
      <c r="AP25" s="335">
        <v>7398.68510216768</v>
      </c>
      <c r="AQ25" s="338">
        <v>-0.0742679314407784</v>
      </c>
      <c r="AR25" s="338">
        <v>0.0356385950413192</v>
      </c>
      <c r="AS25" s="338">
        <v>0.113719160209757</v>
      </c>
      <c r="AT25" s="19"/>
    </row>
    <row r="26" spans="8:8" ht="14.1" customHeight="1">
      <c r="A26" s="331" t="s">
        <v>514</v>
      </c>
      <c r="B26" s="336">
        <v>495.0</v>
      </c>
      <c r="C26" s="336">
        <v>810.0</v>
      </c>
      <c r="D26" s="336">
        <v>1030.0</v>
      </c>
      <c r="E26" s="336">
        <v>925.0</v>
      </c>
      <c r="F26" s="336">
        <v>950.0</v>
      </c>
      <c r="G26" s="336">
        <v>1050.0</v>
      </c>
      <c r="H26" s="336">
        <v>1220.0</v>
      </c>
      <c r="I26" s="336">
        <v>1230.0</v>
      </c>
      <c r="J26" s="336">
        <v>1242.0</v>
      </c>
      <c r="K26" s="336">
        <v>1641.0</v>
      </c>
      <c r="L26" s="336">
        <v>1938.0</v>
      </c>
      <c r="M26" s="336">
        <v>3579.0</v>
      </c>
      <c r="N26" s="336">
        <v>1842.0</v>
      </c>
      <c r="O26" s="336">
        <v>805.657471304248</v>
      </c>
      <c r="P26" s="336">
        <v>839.126718361697</v>
      </c>
      <c r="Q26" s="336">
        <v>991.158378076016</v>
      </c>
      <c r="R26" s="336">
        <v>780.097819622814</v>
      </c>
      <c r="S26" s="336">
        <v>690.835057887233</v>
      </c>
      <c r="T26" s="336">
        <v>559.658200782466</v>
      </c>
      <c r="U26" s="336">
        <v>795.120187293479</v>
      </c>
      <c r="V26" s="336">
        <v>945.37901022194</v>
      </c>
      <c r="W26" s="336">
        <v>1521.60153667184</v>
      </c>
      <c r="X26" s="336">
        <v>1568.88444257778</v>
      </c>
      <c r="Y26" s="336">
        <v>1375.53619678507</v>
      </c>
      <c r="Z26" s="336">
        <v>1638.16850122432</v>
      </c>
      <c r="AA26" s="336">
        <v>1543.05298336126</v>
      </c>
      <c r="AB26" s="336">
        <v>1361.66194407316</v>
      </c>
      <c r="AC26" s="336">
        <v>1674.68023477984</v>
      </c>
      <c r="AD26" s="336">
        <v>1384.58101373728</v>
      </c>
      <c r="AE26" s="336">
        <v>1339.57610665682</v>
      </c>
      <c r="AF26" s="336">
        <v>652.694846065808</v>
      </c>
      <c r="AG26" s="336">
        <v>663.147959559573</v>
      </c>
      <c r="AH26" s="336">
        <v>338.257410427264</v>
      </c>
      <c r="AI26" s="336">
        <v>491.033558825267</v>
      </c>
      <c r="AJ26" s="336">
        <v>524.121322082403</v>
      </c>
      <c r="AK26" s="336">
        <v>524.527867930884</v>
      </c>
      <c r="AL26" s="336">
        <v>625.477568701996</v>
      </c>
      <c r="AM26" s="336">
        <v>625.180755496511</v>
      </c>
      <c r="AN26" s="336">
        <v>555.208519769879</v>
      </c>
      <c r="AO26" s="336">
        <v>554.589904078554</v>
      </c>
      <c r="AP26" s="335">
        <v>428.012732514012</v>
      </c>
      <c r="AQ26" s="338">
        <v>-0.228235621733592</v>
      </c>
      <c r="AR26" s="338">
        <v>-0.0844112312758389</v>
      </c>
      <c r="AS26" s="338">
        <v>0.00657863496397712</v>
      </c>
      <c r="AT26" s="19"/>
    </row>
    <row r="27" spans="8:8" ht="14.1" customHeight="1">
      <c r="A27" s="345" t="s">
        <v>194</v>
      </c>
      <c r="B27" s="341">
        <v>32598.6994535519</v>
      </c>
      <c r="C27" s="341">
        <v>29366.6164383562</v>
      </c>
      <c r="D27" s="341">
        <v>26170.0273972603</v>
      </c>
      <c r="E27" s="341">
        <v>24883.4794520548</v>
      </c>
      <c r="F27" s="341">
        <v>25266.3606557377</v>
      </c>
      <c r="G27" s="341">
        <v>24642.0547945206</v>
      </c>
      <c r="H27" s="341">
        <v>26917.0</v>
      </c>
      <c r="I27" s="341">
        <v>25193.0</v>
      </c>
      <c r="J27" s="341">
        <v>28478.349726776</v>
      </c>
      <c r="K27" s="341">
        <v>30850.7671232877</v>
      </c>
      <c r="L27" s="341">
        <v>31768.7805562541</v>
      </c>
      <c r="M27" s="341">
        <v>32725.867692777</v>
      </c>
      <c r="N27" s="341">
        <v>33787.3892736538</v>
      </c>
      <c r="O27" s="341">
        <v>37567.8332343513</v>
      </c>
      <c r="P27" s="341">
        <v>38280.0027380196</v>
      </c>
      <c r="Q27" s="341">
        <v>38611.3335301121</v>
      </c>
      <c r="R27" s="341">
        <v>40694.0461990495</v>
      </c>
      <c r="S27" s="341">
        <v>42225.222747351</v>
      </c>
      <c r="T27" s="341">
        <v>42405.1583217222</v>
      </c>
      <c r="U27" s="341">
        <v>42921.0568949357</v>
      </c>
      <c r="V27" s="341">
        <v>44487.6414768006</v>
      </c>
      <c r="W27" s="341">
        <v>46113.3954057495</v>
      </c>
      <c r="X27" s="341">
        <v>46090.3744178097</v>
      </c>
      <c r="Y27" s="341">
        <v>48244.7037803703</v>
      </c>
      <c r="Z27" s="341">
        <v>51224.242930185</v>
      </c>
      <c r="AA27" s="341">
        <v>53112.7914400952</v>
      </c>
      <c r="AB27" s="341">
        <v>54593.0230207307</v>
      </c>
      <c r="AC27" s="341">
        <v>57410.6615488209</v>
      </c>
      <c r="AD27" s="341">
        <v>56560.826030665</v>
      </c>
      <c r="AE27" s="341">
        <v>54320.2265794766</v>
      </c>
      <c r="AF27" s="341">
        <v>55345.7820762264</v>
      </c>
      <c r="AG27" s="341">
        <v>56071.8307526975</v>
      </c>
      <c r="AH27" s="341">
        <v>56706.0009200573</v>
      </c>
      <c r="AI27" s="341">
        <v>58775.9665017677</v>
      </c>
      <c r="AJ27" s="341">
        <v>59328.0477046073</v>
      </c>
      <c r="AK27" s="341">
        <v>62514.5376429898</v>
      </c>
      <c r="AL27" s="341">
        <v>66525.5271825496</v>
      </c>
      <c r="AM27" s="341">
        <v>69813.5312864315</v>
      </c>
      <c r="AN27" s="341">
        <v>70110.9556511474</v>
      </c>
      <c r="AO27" s="341">
        <v>70404.3580467163</v>
      </c>
      <c r="AP27" s="341">
        <v>65061.0247958274</v>
      </c>
      <c r="AQ27" s="342">
        <v>-0.0758949218362787</v>
      </c>
      <c r="AR27" s="342">
        <v>0.0262751119300457</v>
      </c>
      <c r="AS27" s="342">
        <v>1.0</v>
      </c>
      <c r="AT27" s="19"/>
    </row>
    <row r="28" spans="8:8" ht="14.1" customHeight="1">
      <c r="A28" s="346"/>
      <c r="B28" s="347"/>
      <c r="C28" s="347"/>
      <c r="D28" s="347"/>
      <c r="E28" s="347"/>
      <c r="F28" s="347"/>
      <c r="G28" s="347"/>
      <c r="H28" s="347"/>
      <c r="I28" s="347"/>
      <c r="J28" s="347"/>
      <c r="K28" s="347"/>
      <c r="L28" s="347"/>
      <c r="M28" s="347"/>
      <c r="N28" s="347"/>
      <c r="O28" s="347"/>
      <c r="P28" s="347"/>
      <c r="Q28" s="347"/>
      <c r="R28" s="347"/>
      <c r="S28" s="347"/>
      <c r="T28" s="347"/>
      <c r="U28" s="347"/>
      <c r="V28" s="347"/>
      <c r="W28" s="347">
        <v>44788.7424657534</v>
      </c>
      <c r="X28" s="347"/>
      <c r="Y28" s="347"/>
      <c r="Z28" s="347"/>
      <c r="AA28" s="347"/>
      <c r="AB28" s="347"/>
      <c r="AC28" s="347"/>
      <c r="AD28" s="348"/>
      <c r="AE28" s="348"/>
      <c r="AT28" s="19"/>
    </row>
    <row r="29" spans="8:8" ht="14.1" customHeight="1">
      <c r="A29" s="349" t="s">
        <v>198</v>
      </c>
      <c r="B29" s="347"/>
      <c r="C29" s="347"/>
      <c r="D29" s="347"/>
      <c r="E29" s="347"/>
      <c r="F29" s="347"/>
      <c r="G29" s="347"/>
      <c r="H29" s="347"/>
      <c r="I29" s="347"/>
      <c r="J29" s="347"/>
      <c r="K29" s="347"/>
      <c r="L29" s="347"/>
      <c r="M29" s="347"/>
      <c r="N29" s="347"/>
      <c r="O29" s="347"/>
      <c r="P29" s="347"/>
      <c r="Q29" s="347"/>
      <c r="R29" s="347"/>
      <c r="S29" s="347"/>
      <c r="T29" s="347"/>
      <c r="U29" s="347"/>
      <c r="V29" s="347"/>
      <c r="W29" s="347"/>
      <c r="X29" s="347"/>
      <c r="Y29" s="347"/>
      <c r="Z29" s="347"/>
      <c r="AA29" s="347"/>
      <c r="AB29" s="347"/>
      <c r="AC29" s="347"/>
      <c r="AD29" s="348"/>
      <c r="AE29" s="348"/>
      <c r="AT29" s="19"/>
    </row>
    <row r="30" spans="8:8" ht="14.1" customHeight="1">
      <c r="A30" s="350" t="s">
        <v>515</v>
      </c>
      <c r="B30" s="347"/>
      <c r="C30" s="347"/>
      <c r="D30" s="347"/>
      <c r="E30" s="347"/>
      <c r="F30" s="347"/>
      <c r="G30" s="347"/>
      <c r="H30" s="347"/>
      <c r="I30" s="347"/>
      <c r="J30" s="347"/>
      <c r="K30" s="347"/>
      <c r="L30" s="347"/>
      <c r="M30" s="347"/>
      <c r="N30" s="347"/>
      <c r="O30" s="347"/>
      <c r="P30" s="347"/>
      <c r="Q30" s="347"/>
      <c r="R30" s="347"/>
      <c r="S30" s="347"/>
      <c r="T30" s="347"/>
      <c r="U30" s="347"/>
      <c r="V30" s="347"/>
      <c r="W30" s="347"/>
      <c r="X30" s="347"/>
      <c r="Y30" s="347"/>
      <c r="Z30" s="347"/>
      <c r="AA30" s="347"/>
      <c r="AB30" s="347"/>
      <c r="AC30" s="347"/>
      <c r="AD30" s="348"/>
      <c r="AE30" s="348"/>
      <c r="AT30" s="19"/>
    </row>
    <row r="31" spans="8:8" ht="14.1" customHeight="1">
      <c r="A31" s="351" t="s">
        <v>516</v>
      </c>
      <c r="B31" s="347"/>
      <c r="C31" s="347"/>
      <c r="D31" s="347"/>
      <c r="E31" s="347"/>
      <c r="F31" s="347"/>
      <c r="G31" s="347"/>
      <c r="H31" s="347"/>
      <c r="I31" s="347"/>
      <c r="J31" s="347"/>
      <c r="K31" s="347"/>
      <c r="L31" s="347"/>
      <c r="M31" s="347"/>
      <c r="N31" s="347"/>
      <c r="O31" s="347"/>
      <c r="P31" s="347"/>
      <c r="Q31" s="347"/>
      <c r="R31" s="347"/>
      <c r="S31" s="347"/>
      <c r="T31" s="347"/>
      <c r="U31" s="347"/>
      <c r="V31" s="347"/>
      <c r="W31" s="347"/>
      <c r="X31" s="347"/>
      <c r="Y31" s="347"/>
      <c r="Z31" s="347"/>
      <c r="AA31" s="347"/>
      <c r="AB31" s="347"/>
      <c r="AC31" s="347"/>
      <c r="AD31" s="348"/>
      <c r="AE31" s="348"/>
      <c r="AT31" s="19"/>
    </row>
    <row r="32" spans="8:8" ht="14.1" customHeight="1">
      <c r="A32" s="351" t="s">
        <v>517</v>
      </c>
      <c r="B32" s="347"/>
      <c r="C32" s="347"/>
      <c r="D32" s="347"/>
      <c r="E32" s="347"/>
      <c r="F32" s="347"/>
      <c r="G32" s="347"/>
      <c r="H32" s="347"/>
      <c r="I32" s="347"/>
      <c r="J32" s="347"/>
      <c r="K32" s="347"/>
      <c r="L32" s="347"/>
      <c r="M32" s="347"/>
      <c r="N32" s="347"/>
      <c r="O32" s="347"/>
      <c r="P32" s="347"/>
      <c r="Q32" s="347"/>
      <c r="R32" s="347"/>
      <c r="S32" s="347"/>
      <c r="T32" s="347"/>
      <c r="U32" s="347"/>
      <c r="V32" s="347"/>
      <c r="W32" s="347"/>
      <c r="X32" s="347"/>
      <c r="Y32" s="347"/>
      <c r="Z32" s="347"/>
      <c r="AA32" s="347"/>
      <c r="AB32" s="347"/>
      <c r="AC32" s="347"/>
      <c r="AD32" s="348"/>
      <c r="AE32" s="348"/>
      <c r="AT32" s="19"/>
    </row>
    <row r="33" spans="8:8" ht="14.1" customHeight="1">
      <c r="A33" s="352" t="s">
        <v>518</v>
      </c>
      <c r="B33" s="347"/>
      <c r="C33" s="347"/>
      <c r="D33" s="347"/>
      <c r="E33" s="347"/>
      <c r="F33" s="347"/>
      <c r="G33" s="347"/>
      <c r="H33" s="347"/>
      <c r="I33" s="347"/>
      <c r="J33" s="347"/>
      <c r="K33" s="347"/>
      <c r="L33" s="347"/>
      <c r="M33" s="347"/>
      <c r="N33" s="347"/>
      <c r="O33" s="347"/>
      <c r="P33" s="347"/>
      <c r="Q33" s="347"/>
      <c r="R33" s="347"/>
      <c r="S33" s="347"/>
      <c r="T33" s="347"/>
      <c r="U33" s="347"/>
      <c r="V33" s="347"/>
      <c r="W33" s="347"/>
      <c r="X33" s="347"/>
      <c r="Y33" s="347"/>
      <c r="Z33" s="347"/>
      <c r="AA33" s="347"/>
      <c r="AB33" s="347"/>
      <c r="AC33" s="347"/>
      <c r="AD33" s="348"/>
      <c r="AE33" s="348"/>
      <c r="AT33" s="19"/>
    </row>
    <row r="34" spans="8:8" ht="14.1" customHeight="1">
      <c r="A34" s="351" t="s">
        <v>519</v>
      </c>
      <c r="N34" s="336"/>
      <c r="O34" s="336"/>
      <c r="P34" s="336"/>
      <c r="Q34" s="336"/>
      <c r="R34" s="336"/>
      <c r="S34" s="336"/>
      <c r="T34" s="336"/>
      <c r="U34" s="336"/>
      <c r="V34" s="336"/>
      <c r="W34" s="336"/>
      <c r="X34" s="336"/>
      <c r="Y34" s="336"/>
      <c r="Z34" s="336"/>
      <c r="AA34" s="336"/>
      <c r="AB34" s="335"/>
      <c r="AC34" s="333"/>
      <c r="AT34" s="19"/>
    </row>
    <row r="35" spans="8:8" ht="14.1" customHeight="1">
      <c r="A35" s="331" t="s">
        <v>203</v>
      </c>
      <c r="N35" s="336"/>
      <c r="O35" s="336"/>
      <c r="P35" s="336"/>
      <c r="Q35" s="336"/>
      <c r="R35" s="336"/>
      <c r="S35" s="336"/>
      <c r="T35" s="336"/>
      <c r="U35" s="336"/>
      <c r="V35" s="336"/>
      <c r="W35" s="336"/>
      <c r="X35" s="336"/>
      <c r="Y35" s="336"/>
      <c r="Z35" s="336"/>
      <c r="AA35" s="336"/>
      <c r="AB35" s="335"/>
      <c r="AC35" s="333"/>
      <c r="AT35" s="19"/>
    </row>
    <row r="36" spans="8:8">
      <c r="A36" s="353" t="s">
        <v>520</v>
      </c>
    </row>
    <row r="37" spans="8:8" ht="14.1" customHeight="1">
      <c r="A37" s="332" t="s">
        <v>328</v>
      </c>
      <c r="N37" s="336"/>
      <c r="O37" s="336"/>
      <c r="P37" s="336"/>
      <c r="Q37" s="336"/>
      <c r="R37" s="336"/>
      <c r="S37" s="336"/>
      <c r="T37" s="336"/>
      <c r="U37" s="336"/>
      <c r="V37" s="336"/>
      <c r="W37" s="336"/>
      <c r="X37" s="336"/>
      <c r="Y37" s="336"/>
      <c r="Z37" s="336"/>
      <c r="AA37" s="336"/>
      <c r="AB37" s="335"/>
      <c r="AC37" s="333"/>
      <c r="AT37" s="19"/>
    </row>
  </sheetData>
  <mergeCells count="1">
    <mergeCell ref="AQ2:AR2"/>
  </mergeCells>
  <hyperlinks>
    <hyperlink ref="L1" location="Contents!A1" display="Contents"/>
    <hyperlink ref="AU1" location="Contents!A1" display="Contents"/>
  </hyperlinks>
  <pageMargins left="0.7" right="0.7" top="0.75" bottom="0.75" header="0.3" footer="0.3"/>
</worksheet>
</file>

<file path=xl/worksheets/sheet26.xml><?xml version="1.0" encoding="utf-8"?>
<worksheet xmlns:r="http://schemas.openxmlformats.org/officeDocument/2006/relationships" xmlns="http://schemas.openxmlformats.org/spreadsheetml/2006/main">
  <sheetPr>
    <pageSetUpPr fitToPage="1"/>
  </sheetPr>
  <dimension ref="A1:R61"/>
  <sheetViews>
    <sheetView workbookViewId="0" showGridLines="0">
      <pane xSplit="1" ySplit="3" topLeftCell="B46" state="frozen" activePane="bottomRight"/>
      <selection pane="bottomRight" activeCell="A53" sqref="A53"/>
    </sheetView>
  </sheetViews>
  <sheetFormatPr defaultRowHeight="13.8" defaultColWidth="9"/>
  <cols>
    <col min="1" max="1" customWidth="1" width="30.5" style="354"/>
    <col min="2" max="8" customWidth="1" width="10.832031" style="354"/>
    <col min="9" max="9" customWidth="1" width="12.5" style="354"/>
    <col min="10" max="13" customWidth="1" width="10.832031" style="354"/>
    <col min="14" max="14" customWidth="1" width="10.832031" style="355"/>
    <col min="15" max="15" customWidth="1" width="10.832031" style="356"/>
    <col min="16" max="16" customWidth="1" width="10.832031" style="354"/>
    <col min="17" max="17" customWidth="1" width="10.5" style="354"/>
    <col min="18" max="155" customWidth="1" width="9.332031" style="354"/>
    <col min="156" max="16384" customWidth="0" width="9.332031" style="354"/>
  </cols>
  <sheetData>
    <row r="1" spans="8:8" s="357" ht="17.45" customFormat="1" customHeight="1">
      <c r="A1" s="358" t="s">
        <v>521</v>
      </c>
      <c r="B1" s="359"/>
      <c r="C1" s="359"/>
      <c r="D1" s="359"/>
      <c r="E1" s="359"/>
      <c r="F1" s="359"/>
      <c r="G1" s="359"/>
      <c r="H1" s="359"/>
      <c r="I1" s="359"/>
      <c r="J1" s="21" t="s">
        <v>89</v>
      </c>
      <c r="K1" s="359"/>
      <c r="L1" s="359"/>
      <c r="M1" s="359"/>
      <c r="N1" s="359"/>
      <c r="O1" s="359"/>
      <c r="P1" s="360"/>
      <c r="Q1" s="361"/>
    </row>
    <row r="2" spans="8:8" s="362" ht="17.45" customFormat="1" customHeight="1">
      <c r="A2" s="363"/>
      <c r="B2" s="364"/>
      <c r="C2" s="365"/>
      <c r="D2" s="364"/>
      <c r="E2" s="365"/>
      <c r="F2" s="365"/>
      <c r="G2" s="365"/>
      <c r="H2" s="365"/>
      <c r="I2" s="365"/>
      <c r="J2" s="364" t="s">
        <v>522</v>
      </c>
      <c r="K2" s="364"/>
      <c r="L2" s="364"/>
      <c r="M2" s="364"/>
      <c r="N2" s="364"/>
      <c r="O2" s="364"/>
      <c r="P2" s="364"/>
      <c r="Q2" s="366"/>
    </row>
    <row r="3" spans="8:8" s="367" ht="31.35" customFormat="1" customHeight="1">
      <c r="A3" s="368" t="s">
        <v>523</v>
      </c>
      <c r="B3" s="369" t="s">
        <v>94</v>
      </c>
      <c r="C3" s="370" t="s">
        <v>95</v>
      </c>
      <c r="D3" s="371" t="s">
        <v>96</v>
      </c>
      <c r="E3" s="372" t="s">
        <v>350</v>
      </c>
      <c r="F3" s="369" t="s">
        <v>353</v>
      </c>
      <c r="G3" s="369" t="s">
        <v>508</v>
      </c>
      <c r="H3" s="371" t="s">
        <v>153</v>
      </c>
      <c r="I3" s="371" t="s">
        <v>358</v>
      </c>
      <c r="J3" s="372" t="s">
        <v>359</v>
      </c>
      <c r="K3" s="369" t="s">
        <v>524</v>
      </c>
      <c r="L3" s="369" t="s">
        <v>177</v>
      </c>
      <c r="M3" s="369" t="s">
        <v>179</v>
      </c>
      <c r="N3" s="369" t="s">
        <v>181</v>
      </c>
      <c r="O3" s="369" t="s">
        <v>186</v>
      </c>
      <c r="P3" s="371" t="s">
        <v>192</v>
      </c>
      <c r="Q3" s="373" t="s">
        <v>214</v>
      </c>
    </row>
    <row r="4" spans="8:8" s="362" ht="15.0" customFormat="1" customHeight="1">
      <c r="A4" s="374" t="s">
        <v>525</v>
      </c>
      <c r="B4" s="375"/>
      <c r="C4" s="376"/>
      <c r="D4" s="377"/>
      <c r="E4" s="378"/>
      <c r="F4" s="379"/>
      <c r="G4" s="379"/>
      <c r="H4" s="380"/>
      <c r="I4" s="377"/>
      <c r="J4" s="381"/>
      <c r="K4" s="376"/>
      <c r="L4" s="376"/>
      <c r="M4" s="376"/>
      <c r="N4" s="376"/>
      <c r="O4" s="376"/>
      <c r="P4" s="382"/>
      <c r="Q4" s="382"/>
    </row>
    <row r="5" spans="8:8" s="362" ht="15.0" customFormat="1" customHeight="1">
      <c r="A5" s="383" t="s">
        <v>94</v>
      </c>
      <c r="B5" s="384">
        <v>0.0</v>
      </c>
      <c r="C5" s="385">
        <v>0.0</v>
      </c>
      <c r="D5" s="386">
        <v>179.660163710778</v>
      </c>
      <c r="E5" s="387">
        <v>0.467900436603998</v>
      </c>
      <c r="F5" s="385">
        <v>4.66472635899986</v>
      </c>
      <c r="G5" s="385">
        <v>0.0</v>
      </c>
      <c r="H5" s="386">
        <v>0.0</v>
      </c>
      <c r="I5" s="386">
        <v>5.9255E-5</v>
      </c>
      <c r="J5" s="387">
        <v>3.34399998246226E-6</v>
      </c>
      <c r="K5" s="385">
        <v>5.50036655771876E-7</v>
      </c>
      <c r="L5" s="385">
        <v>3.222185931</v>
      </c>
      <c r="M5" s="385">
        <v>0.96504</v>
      </c>
      <c r="N5" s="385">
        <v>0.0</v>
      </c>
      <c r="O5" s="385">
        <v>0.042939518</v>
      </c>
      <c r="P5" s="386">
        <v>0.271684808</v>
      </c>
      <c r="Q5" s="388">
        <v>189.294703912418</v>
      </c>
    </row>
    <row r="6" spans="8:8" s="362" ht="15.0" customFormat="1" customHeight="1">
      <c r="A6" s="383" t="s">
        <v>95</v>
      </c>
      <c r="B6" s="384">
        <v>0.0</v>
      </c>
      <c r="C6" s="385">
        <v>0.0</v>
      </c>
      <c r="D6" s="386">
        <v>32.7596180081855</v>
      </c>
      <c r="E6" s="387">
        <v>0.0997393822798924</v>
      </c>
      <c r="F6" s="385">
        <v>8.443</v>
      </c>
      <c r="G6" s="385">
        <v>0.0</v>
      </c>
      <c r="H6" s="386">
        <v>0.0</v>
      </c>
      <c r="I6" s="386">
        <v>0.0808640594482422</v>
      </c>
      <c r="J6" s="387">
        <v>0.0</v>
      </c>
      <c r="K6" s="385">
        <v>0.0</v>
      </c>
      <c r="L6" s="385">
        <v>0.354012812</v>
      </c>
      <c r="M6" s="385">
        <v>7.95105</v>
      </c>
      <c r="N6" s="385">
        <v>0.075015919</v>
      </c>
      <c r="O6" s="385">
        <v>0.0</v>
      </c>
      <c r="P6" s="386">
        <v>7.040264359</v>
      </c>
      <c r="Q6" s="388">
        <v>56.8035645399137</v>
      </c>
    </row>
    <row r="7" spans="8:8" s="362" ht="15.0" customFormat="1" customHeight="1">
      <c r="A7" s="383" t="s">
        <v>96</v>
      </c>
      <c r="B7" s="384">
        <v>21.3291910076128</v>
      </c>
      <c r="C7" s="385">
        <v>0.0</v>
      </c>
      <c r="D7" s="386">
        <v>0.0</v>
      </c>
      <c r="E7" s="387">
        <v>8.54238190159063</v>
      </c>
      <c r="F7" s="385">
        <v>57.9387506488172</v>
      </c>
      <c r="G7" s="385">
        <v>1.15E-9</v>
      </c>
      <c r="H7" s="386">
        <v>0.081855790813102</v>
      </c>
      <c r="I7" s="386">
        <v>1.89386754937237</v>
      </c>
      <c r="J7" s="387">
        <v>0.171119093999911</v>
      </c>
      <c r="K7" s="385">
        <v>3.30851846574072</v>
      </c>
      <c r="L7" s="385">
        <v>19.755699699</v>
      </c>
      <c r="M7" s="385">
        <v>10.69083</v>
      </c>
      <c r="N7" s="385">
        <v>1.980615011</v>
      </c>
      <c r="O7" s="385">
        <v>2.7359775612</v>
      </c>
      <c r="P7" s="386">
        <v>26.8652765676395</v>
      </c>
      <c r="Q7" s="388">
        <v>155.294083297936</v>
      </c>
    </row>
    <row r="8" spans="8:8" s="362" ht="15.0" customFormat="1" customHeight="1">
      <c r="A8" s="383" t="s">
        <v>350</v>
      </c>
      <c r="B8" s="384">
        <v>0.395813600370591</v>
      </c>
      <c r="C8" s="385">
        <v>4.0000001899898E-9</v>
      </c>
      <c r="D8" s="386">
        <v>30.3373238705812</v>
      </c>
      <c r="E8" s="387">
        <v>0.0</v>
      </c>
      <c r="F8" s="385">
        <v>12.3374237689059</v>
      </c>
      <c r="G8" s="385">
        <v>1.0E-6</v>
      </c>
      <c r="H8" s="386">
        <v>0.0</v>
      </c>
      <c r="I8" s="386">
        <v>1.24606818039613</v>
      </c>
      <c r="J8" s="387">
        <v>0.638715794636747</v>
      </c>
      <c r="K8" s="385">
        <v>0.0</v>
      </c>
      <c r="L8" s="385">
        <v>71.954190171</v>
      </c>
      <c r="M8" s="385">
        <v>16.01036</v>
      </c>
      <c r="N8" s="385">
        <v>2.221201607</v>
      </c>
      <c r="O8" s="385">
        <v>5.33039630285739</v>
      </c>
      <c r="P8" s="386">
        <v>5.24229841125248</v>
      </c>
      <c r="Q8" s="388">
        <v>145.713792711</v>
      </c>
    </row>
    <row r="9" spans="8:8" s="362" ht="15.0" customFormat="1" customHeight="1">
      <c r="A9" s="383" t="s">
        <v>353</v>
      </c>
      <c r="B9" s="384">
        <v>0.901050198762533</v>
      </c>
      <c r="C9" s="385">
        <v>0.0</v>
      </c>
      <c r="D9" s="386">
        <v>2.13426827765348</v>
      </c>
      <c r="E9" s="387">
        <v>0.695135946432564</v>
      </c>
      <c r="F9" s="385">
        <v>0.0</v>
      </c>
      <c r="G9" s="385">
        <v>1.23005E-4</v>
      </c>
      <c r="H9" s="386">
        <v>0.0800503365506765</v>
      </c>
      <c r="I9" s="386">
        <v>0.478305671896749</v>
      </c>
      <c r="J9" s="387">
        <v>0.368035681246402</v>
      </c>
      <c r="K9" s="385">
        <v>0.00176999908026075</v>
      </c>
      <c r="L9" s="385">
        <v>18.841476851</v>
      </c>
      <c r="M9" s="385">
        <v>1.633030229</v>
      </c>
      <c r="N9" s="385">
        <v>0.0</v>
      </c>
      <c r="O9" s="385">
        <v>0.1329844831</v>
      </c>
      <c r="P9" s="386">
        <v>2.91110437454148</v>
      </c>
      <c r="Q9" s="388">
        <v>28.1773350542641</v>
      </c>
    </row>
    <row r="10" spans="8:8" s="362" ht="15.0" customFormat="1" customHeight="1">
      <c r="A10" s="389" t="s">
        <v>508</v>
      </c>
      <c r="B10" s="384">
        <v>0.0</v>
      </c>
      <c r="C10" s="385">
        <v>0.0</v>
      </c>
      <c r="D10" s="386">
        <v>3.66657571623465</v>
      </c>
      <c r="E10" s="387">
        <v>0.355199265625</v>
      </c>
      <c r="F10" s="385">
        <v>138.200709261305</v>
      </c>
      <c r="G10" s="385">
        <v>0.0</v>
      </c>
      <c r="H10" s="386">
        <v>14.8472304369999</v>
      </c>
      <c r="I10" s="386">
        <v>0.117312297</v>
      </c>
      <c r="J10" s="387">
        <v>0.141006713947105</v>
      </c>
      <c r="K10" s="385">
        <v>0.688741539279105</v>
      </c>
      <c r="L10" s="385">
        <v>83.445084744</v>
      </c>
      <c r="M10" s="385">
        <v>2.6254</v>
      </c>
      <c r="N10" s="385">
        <v>5.087909129</v>
      </c>
      <c r="O10" s="385">
        <v>0.245225868</v>
      </c>
      <c r="P10" s="386">
        <v>10.5569107751334</v>
      </c>
      <c r="Q10" s="388">
        <v>259.977305746524</v>
      </c>
    </row>
    <row r="11" spans="8:8" s="362" ht="15.0" customFormat="1" customHeight="1">
      <c r="A11" s="389" t="s">
        <v>153</v>
      </c>
      <c r="B11" s="384">
        <v>3.99999998990097E-9</v>
      </c>
      <c r="C11" s="385">
        <v>0.0</v>
      </c>
      <c r="D11" s="386">
        <v>0.868076398362892</v>
      </c>
      <c r="E11" s="387">
        <v>0.14055668</v>
      </c>
      <c r="F11" s="385">
        <v>66.0341334337799</v>
      </c>
      <c r="G11" s="385">
        <v>0.00267865500000194</v>
      </c>
      <c r="H11" s="386">
        <v>0.0</v>
      </c>
      <c r="I11" s="386">
        <v>7.08561840200002</v>
      </c>
      <c r="J11" s="387">
        <v>0.868702</v>
      </c>
      <c r="K11" s="385">
        <v>0.222440878287818</v>
      </c>
      <c r="L11" s="385">
        <v>6.261143624</v>
      </c>
      <c r="M11" s="385">
        <v>3.59037099945</v>
      </c>
      <c r="N11" s="385">
        <v>0.937674999</v>
      </c>
      <c r="O11" s="385">
        <v>0.273723110999994</v>
      </c>
      <c r="P11" s="386">
        <v>6.89327509388027</v>
      </c>
      <c r="Q11" s="388">
        <v>93.1783942787609</v>
      </c>
    </row>
    <row r="12" spans="8:8" s="362" ht="15.0" customFormat="1" customHeight="1">
      <c r="A12" s="389" t="s">
        <v>156</v>
      </c>
      <c r="B12" s="384">
        <v>0.0</v>
      </c>
      <c r="C12" s="385">
        <v>0.0</v>
      </c>
      <c r="D12" s="386">
        <v>8.85306957708049</v>
      </c>
      <c r="E12" s="387">
        <v>0.27444824722209</v>
      </c>
      <c r="F12" s="385">
        <v>44.94875605975</v>
      </c>
      <c r="G12" s="385">
        <v>2.85289995372295E-5</v>
      </c>
      <c r="H12" s="386">
        <v>4.398E-5</v>
      </c>
      <c r="I12" s="386">
        <v>1.02512302200001</v>
      </c>
      <c r="J12" s="387">
        <v>1.3943</v>
      </c>
      <c r="K12" s="385">
        <v>0.0</v>
      </c>
      <c r="L12" s="385">
        <v>60.114327099</v>
      </c>
      <c r="M12" s="385">
        <v>47.27929</v>
      </c>
      <c r="N12" s="385">
        <v>0.495064224</v>
      </c>
      <c r="O12" s="385">
        <v>0.959070605</v>
      </c>
      <c r="P12" s="386">
        <v>13.5520087937178</v>
      </c>
      <c r="Q12" s="388">
        <v>178.89553013677</v>
      </c>
    </row>
    <row r="13" spans="8:8" s="362" ht="15.0" customFormat="1" customHeight="1">
      <c r="A13" s="389" t="s">
        <v>158</v>
      </c>
      <c r="B13" s="384">
        <v>0.0</v>
      </c>
      <c r="C13" s="385">
        <v>0.0</v>
      </c>
      <c r="D13" s="386">
        <v>1.02946793997271</v>
      </c>
      <c r="E13" s="387">
        <v>0.0</v>
      </c>
      <c r="F13" s="385">
        <v>2.538673003</v>
      </c>
      <c r="G13" s="385">
        <v>0.0</v>
      </c>
      <c r="H13" s="386">
        <v>0.0</v>
      </c>
      <c r="I13" s="386">
        <v>7.50000011425465E-7</v>
      </c>
      <c r="J13" s="387">
        <v>3.6243684</v>
      </c>
      <c r="K13" s="385">
        <v>0.0</v>
      </c>
      <c r="L13" s="385">
        <v>27.497625072</v>
      </c>
      <c r="M13" s="385">
        <v>9.8901</v>
      </c>
      <c r="N13" s="385">
        <v>11.260843915</v>
      </c>
      <c r="O13" s="385">
        <v>3.166740347</v>
      </c>
      <c r="P13" s="386">
        <v>37.5329399070752</v>
      </c>
      <c r="Q13" s="388">
        <v>96.540759334048</v>
      </c>
    </row>
    <row r="14" spans="8:8" s="362" ht="15.0" customFormat="1" customHeight="1">
      <c r="A14" s="389" t="s">
        <v>161</v>
      </c>
      <c r="B14" s="384">
        <v>3.67509179687321</v>
      </c>
      <c r="C14" s="385">
        <v>0.0</v>
      </c>
      <c r="D14" s="386">
        <v>24.8642564802183</v>
      </c>
      <c r="E14" s="387">
        <v>2.90045494158352</v>
      </c>
      <c r="F14" s="385">
        <v>41.893786125</v>
      </c>
      <c r="G14" s="385">
        <v>0.0</v>
      </c>
      <c r="H14" s="386">
        <v>0.086983032</v>
      </c>
      <c r="I14" s="386">
        <v>10.6183477641378</v>
      </c>
      <c r="J14" s="387">
        <v>8.39801836079736</v>
      </c>
      <c r="K14" s="385">
        <v>0.242217</v>
      </c>
      <c r="L14" s="385">
        <v>84.930208661</v>
      </c>
      <c r="M14" s="385">
        <v>37.59312</v>
      </c>
      <c r="N14" s="385">
        <v>49.600723113</v>
      </c>
      <c r="O14" s="385">
        <v>4.788486762</v>
      </c>
      <c r="P14" s="386">
        <v>79.4946844742519</v>
      </c>
      <c r="Q14" s="388">
        <v>349.086378510862</v>
      </c>
    </row>
    <row r="15" spans="8:8" s="362" ht="15.0" customFormat="1" customHeight="1">
      <c r="A15" s="389" t="s">
        <v>526</v>
      </c>
      <c r="B15" s="384">
        <v>0.0</v>
      </c>
      <c r="C15" s="385">
        <v>0.0</v>
      </c>
      <c r="D15" s="386">
        <v>0.265484311050478</v>
      </c>
      <c r="E15" s="387">
        <v>6.50000007681083E-8</v>
      </c>
      <c r="F15" s="385">
        <v>0.401914913</v>
      </c>
      <c r="G15" s="385">
        <v>7.0E-9</v>
      </c>
      <c r="H15" s="386">
        <v>0.0</v>
      </c>
      <c r="I15" s="386">
        <v>0.0235870213386291</v>
      </c>
      <c r="J15" s="387">
        <v>1.05406449077614</v>
      </c>
      <c r="K15" s="385">
        <v>3.89422964951656</v>
      </c>
      <c r="L15" s="385">
        <v>31.156224244</v>
      </c>
      <c r="M15" s="385">
        <v>22.16772</v>
      </c>
      <c r="N15" s="385">
        <v>38.279024986</v>
      </c>
      <c r="O15" s="385">
        <v>10.864418224</v>
      </c>
      <c r="P15" s="386">
        <v>34.5604495717932</v>
      </c>
      <c r="Q15" s="388">
        <v>142.667117483475</v>
      </c>
    </row>
    <row r="16" spans="8:8" s="362" ht="15.0" customFormat="1" customHeight="1">
      <c r="A16" s="383" t="s">
        <v>163</v>
      </c>
      <c r="B16" s="384">
        <v>0.0</v>
      </c>
      <c r="C16" s="385">
        <v>0.0</v>
      </c>
      <c r="D16" s="386">
        <v>0.0</v>
      </c>
      <c r="E16" s="387">
        <v>2.05894497429009E-4</v>
      </c>
      <c r="F16" s="385">
        <v>0.986161415726485</v>
      </c>
      <c r="G16" s="385">
        <v>0.0</v>
      </c>
      <c r="H16" s="386">
        <v>1.0E-7</v>
      </c>
      <c r="I16" s="386">
        <v>5.68119095045557</v>
      </c>
      <c r="J16" s="387">
        <v>0.137068005933315</v>
      </c>
      <c r="K16" s="385">
        <v>0.182751726812674</v>
      </c>
      <c r="L16" s="385">
        <v>53.1485071136194</v>
      </c>
      <c r="M16" s="385">
        <v>12.9156486534789</v>
      </c>
      <c r="N16" s="385">
        <v>11.462586415</v>
      </c>
      <c r="O16" s="385">
        <v>7.87493234679686</v>
      </c>
      <c r="P16" s="386">
        <v>15.2638918584995</v>
      </c>
      <c r="Q16" s="388">
        <v>107.65294448082</v>
      </c>
    </row>
    <row r="17" spans="8:8" s="362" ht="15.0" customFormat="1" customHeight="1">
      <c r="A17" s="383" t="s">
        <v>527</v>
      </c>
      <c r="B17" s="384">
        <v>0.0</v>
      </c>
      <c r="C17" s="385">
        <v>0.0</v>
      </c>
      <c r="D17" s="386">
        <v>0.897544338335607</v>
      </c>
      <c r="E17" s="387">
        <v>1.04734300742751</v>
      </c>
      <c r="F17" s="385">
        <v>31.8161276541427</v>
      </c>
      <c r="G17" s="385">
        <v>0.0</v>
      </c>
      <c r="H17" s="386">
        <v>0.091372802734375</v>
      </c>
      <c r="I17" s="386">
        <v>0.865865509</v>
      </c>
      <c r="J17" s="387">
        <v>0.044117077000003</v>
      </c>
      <c r="K17" s="385">
        <v>1.97698265253931</v>
      </c>
      <c r="L17" s="385">
        <v>3.424419508</v>
      </c>
      <c r="M17" s="385">
        <v>4.496088</v>
      </c>
      <c r="N17" s="385">
        <v>0.475244425</v>
      </c>
      <c r="O17" s="385">
        <v>1.12016236</v>
      </c>
      <c r="P17" s="386">
        <v>4.72228188440545</v>
      </c>
      <c r="Q17" s="388">
        <v>50.9775492185849</v>
      </c>
    </row>
    <row r="18" spans="8:8" s="362" ht="15.0" customFormat="1" customHeight="1">
      <c r="A18" s="383" t="s">
        <v>528</v>
      </c>
      <c r="B18" s="384">
        <v>1.58230262866404</v>
      </c>
      <c r="C18" s="385">
        <v>0.0</v>
      </c>
      <c r="D18" s="386">
        <v>7.1399727148704</v>
      </c>
      <c r="E18" s="387">
        <v>3.25042296907442</v>
      </c>
      <c r="F18" s="385">
        <v>65.3886062124824</v>
      </c>
      <c r="G18" s="385">
        <v>0.0119563</v>
      </c>
      <c r="H18" s="386">
        <v>4.2E-8</v>
      </c>
      <c r="I18" s="386">
        <v>4.349069309</v>
      </c>
      <c r="J18" s="387">
        <v>8.148740708</v>
      </c>
      <c r="K18" s="385">
        <v>1.2492367065029</v>
      </c>
      <c r="L18" s="385">
        <v>71.799045475</v>
      </c>
      <c r="M18" s="385">
        <v>21.40668199951</v>
      </c>
      <c r="N18" s="385">
        <v>0.1913814258703</v>
      </c>
      <c r="O18" s="385">
        <v>3.120305573</v>
      </c>
      <c r="P18" s="386">
        <v>16.0370710220019</v>
      </c>
      <c r="Q18" s="388">
        <v>203.674793085976</v>
      </c>
    </row>
    <row r="19" spans="8:8" s="362" ht="15.0" customFormat="1" customHeight="1">
      <c r="A19" s="383" t="s">
        <v>529</v>
      </c>
      <c r="B19" s="384">
        <v>3.1999999165535E-8</v>
      </c>
      <c r="C19" s="385">
        <v>0.0</v>
      </c>
      <c r="D19" s="386">
        <v>0.43534573057898</v>
      </c>
      <c r="E19" s="387">
        <v>3.9999999797903E-7</v>
      </c>
      <c r="F19" s="385">
        <v>0.334767398002593</v>
      </c>
      <c r="G19" s="385">
        <v>3.01E-7</v>
      </c>
      <c r="H19" s="386">
        <v>0.0</v>
      </c>
      <c r="I19" s="386">
        <v>0.0431438268372031</v>
      </c>
      <c r="J19" s="387">
        <v>1.46586999900157E-4</v>
      </c>
      <c r="K19" s="385">
        <v>0.0</v>
      </c>
      <c r="L19" s="385">
        <v>2.095570645</v>
      </c>
      <c r="M19" s="385">
        <v>0.562493</v>
      </c>
      <c r="N19" s="385">
        <v>0.065623443</v>
      </c>
      <c r="O19" s="385">
        <v>0.0392354870000039</v>
      </c>
      <c r="P19" s="386">
        <v>0.266979959186157</v>
      </c>
      <c r="Q19" s="388">
        <v>3.84330680960483</v>
      </c>
    </row>
    <row r="20" spans="8:8" s="362" ht="15.0" customFormat="1" customHeight="1">
      <c r="A20" s="383" t="s">
        <v>524</v>
      </c>
      <c r="B20" s="384">
        <v>2.25249020499403E-6</v>
      </c>
      <c r="C20" s="385">
        <v>0.0</v>
      </c>
      <c r="D20" s="386">
        <v>0.0</v>
      </c>
      <c r="E20" s="387">
        <v>0.0400827895266545</v>
      </c>
      <c r="F20" s="385">
        <v>1.07241702228396E-4</v>
      </c>
      <c r="G20" s="385">
        <v>0.0</v>
      </c>
      <c r="H20" s="386">
        <v>0.0</v>
      </c>
      <c r="I20" s="386">
        <v>0.178998817603294</v>
      </c>
      <c r="J20" s="387">
        <v>0.00218472463902619</v>
      </c>
      <c r="K20" s="385">
        <v>0.0</v>
      </c>
      <c r="L20" s="385">
        <v>1.388348662</v>
      </c>
      <c r="M20" s="385">
        <v>0.08032</v>
      </c>
      <c r="N20" s="385">
        <v>0.277905016</v>
      </c>
      <c r="O20" s="385">
        <v>1.7907151105</v>
      </c>
      <c r="P20" s="386">
        <v>5.59362913100179</v>
      </c>
      <c r="Q20" s="388">
        <v>9.3522937454632</v>
      </c>
    </row>
    <row r="21" spans="8:8" s="362" ht="15.0" customFormat="1" customHeight="1">
      <c r="A21" s="383" t="s">
        <v>177</v>
      </c>
      <c r="B21" s="384">
        <v>8.58091506664393E-7</v>
      </c>
      <c r="C21" s="385">
        <v>0.0</v>
      </c>
      <c r="D21" s="386">
        <v>0.0</v>
      </c>
      <c r="E21" s="387">
        <v>9.60620003345311E-7</v>
      </c>
      <c r="F21" s="385">
        <v>2.1E-8</v>
      </c>
      <c r="G21" s="385">
        <v>0.0</v>
      </c>
      <c r="H21" s="386">
        <v>3.0E-8</v>
      </c>
      <c r="I21" s="386">
        <v>5.06000000212225E-7</v>
      </c>
      <c r="J21" s="387">
        <v>4.59759993069419E-5</v>
      </c>
      <c r="K21" s="385">
        <v>0.0</v>
      </c>
      <c r="L21" s="385">
        <v>0.0</v>
      </c>
      <c r="M21" s="385">
        <v>0.0583968</v>
      </c>
      <c r="N21" s="385">
        <v>0.08796255</v>
      </c>
      <c r="O21" s="385">
        <v>0.24573152</v>
      </c>
      <c r="P21" s="386">
        <v>0.691880938129834</v>
      </c>
      <c r="Q21" s="388">
        <v>1.08402015984065</v>
      </c>
    </row>
    <row r="22" spans="8:8" s="362" ht="15.0" customFormat="1" customHeight="1">
      <c r="A22" s="383" t="s">
        <v>179</v>
      </c>
      <c r="B22" s="384">
        <v>0.0</v>
      </c>
      <c r="C22" s="385">
        <v>0.0</v>
      </c>
      <c r="D22" s="386">
        <v>0.0</v>
      </c>
      <c r="E22" s="387">
        <v>0.00401991800054932</v>
      </c>
      <c r="F22" s="385">
        <v>0.017810293</v>
      </c>
      <c r="G22" s="385">
        <v>0.0</v>
      </c>
      <c r="H22" s="386">
        <v>0.0</v>
      </c>
      <c r="I22" s="386">
        <v>1.8600000475999E-7</v>
      </c>
      <c r="J22" s="387">
        <v>0.0461141514811125</v>
      </c>
      <c r="K22" s="385">
        <v>0.00175430437530182</v>
      </c>
      <c r="L22" s="385">
        <v>0.0</v>
      </c>
      <c r="M22" s="385">
        <v>0.0</v>
      </c>
      <c r="N22" s="385">
        <v>0.0</v>
      </c>
      <c r="O22" s="385">
        <v>5.0E-8</v>
      </c>
      <c r="P22" s="386">
        <v>8.46309022535995E-5</v>
      </c>
      <c r="Q22" s="388">
        <v>0.069783533759222</v>
      </c>
    </row>
    <row r="23" spans="8:8" s="362" ht="15.0" customFormat="1" customHeight="1">
      <c r="A23" s="383" t="s">
        <v>181</v>
      </c>
      <c r="B23" s="384">
        <v>0.0</v>
      </c>
      <c r="C23" s="385">
        <v>0.0</v>
      </c>
      <c r="D23" s="386">
        <v>0.0</v>
      </c>
      <c r="E23" s="387">
        <v>1.00951941960517E-9</v>
      </c>
      <c r="F23" s="385">
        <v>0.0</v>
      </c>
      <c r="G23" s="385">
        <v>0.0</v>
      </c>
      <c r="H23" s="386">
        <v>0.0</v>
      </c>
      <c r="I23" s="386">
        <v>0.0</v>
      </c>
      <c r="J23" s="387">
        <v>0.00293771902519226</v>
      </c>
      <c r="K23" s="385">
        <v>9.1189384413225E-6</v>
      </c>
      <c r="L23" s="385">
        <v>0.0</v>
      </c>
      <c r="M23" s="385">
        <v>0.0</v>
      </c>
      <c r="N23" s="385">
        <v>0.0</v>
      </c>
      <c r="O23" s="385">
        <v>0.0</v>
      </c>
      <c r="P23" s="386">
        <v>1.1299999645818E-7</v>
      </c>
      <c r="Q23" s="388">
        <v>0.00294695197314946</v>
      </c>
    </row>
    <row r="24" spans="8:8" s="362" ht="15.0" customFormat="1" customHeight="1">
      <c r="A24" s="383" t="s">
        <v>186</v>
      </c>
      <c r="B24" s="384">
        <v>0.0</v>
      </c>
      <c r="C24" s="385">
        <v>0.0</v>
      </c>
      <c r="D24" s="386">
        <v>0.0</v>
      </c>
      <c r="E24" s="387">
        <v>9.2222999168396E-4</v>
      </c>
      <c r="F24" s="385">
        <v>0.0</v>
      </c>
      <c r="G24" s="385">
        <v>0.0</v>
      </c>
      <c r="H24" s="386">
        <v>0.0</v>
      </c>
      <c r="I24" s="386">
        <v>4.0E-8</v>
      </c>
      <c r="J24" s="387">
        <v>5.26E-7</v>
      </c>
      <c r="K24" s="385">
        <v>0.152488232227326</v>
      </c>
      <c r="L24" s="385">
        <v>0.0</v>
      </c>
      <c r="M24" s="385">
        <v>4.18E-7</v>
      </c>
      <c r="N24" s="385">
        <v>0.0</v>
      </c>
      <c r="O24" s="385">
        <v>0.0</v>
      </c>
      <c r="P24" s="386">
        <v>1.50800047227368</v>
      </c>
      <c r="Q24" s="388">
        <v>1.66141191849269</v>
      </c>
    </row>
    <row r="25" spans="8:8" s="390" ht="15.0" customFormat="1" customHeight="1">
      <c r="A25" s="383" t="s">
        <v>192</v>
      </c>
      <c r="B25" s="384">
        <v>9.86805260181427E-8</v>
      </c>
      <c r="C25" s="385">
        <v>0.0</v>
      </c>
      <c r="D25" s="386">
        <v>0.824420190995907</v>
      </c>
      <c r="E25" s="387">
        <v>1.73068720000042E-5</v>
      </c>
      <c r="F25" s="385">
        <v>2.32885066886673E-5</v>
      </c>
      <c r="G25" s="385">
        <v>0.0</v>
      </c>
      <c r="H25" s="386">
        <v>0.0</v>
      </c>
      <c r="I25" s="386">
        <v>0.355756225623182</v>
      </c>
      <c r="J25" s="387">
        <v>0.453003441401205</v>
      </c>
      <c r="K25" s="385">
        <v>6.76279504932874</v>
      </c>
      <c r="L25" s="385">
        <v>17.763953876</v>
      </c>
      <c r="M25" s="385">
        <v>4.00764400489721</v>
      </c>
      <c r="N25" s="385">
        <v>1.04279695288346</v>
      </c>
      <c r="O25" s="385">
        <v>3.4025777212</v>
      </c>
      <c r="P25" s="386">
        <v>0.0</v>
      </c>
      <c r="Q25" s="388">
        <v>34.6129881563889</v>
      </c>
    </row>
    <row r="26" spans="8:8" s="391" ht="15.0" customFormat="1" customHeight="1">
      <c r="A26" s="392" t="s">
        <v>530</v>
      </c>
      <c r="B26" s="393">
        <v>27.8834524775454</v>
      </c>
      <c r="C26" s="394">
        <v>4.0000001899898E-9</v>
      </c>
      <c r="D26" s="395">
        <v>293.735587264898</v>
      </c>
      <c r="E26" s="394">
        <v>17.8188323433574</v>
      </c>
      <c r="F26" s="394">
        <v>475.945477097121</v>
      </c>
      <c r="G26" s="394">
        <v>0.0147877981495392</v>
      </c>
      <c r="H26" s="394">
        <v>15.187536551098</v>
      </c>
      <c r="I26" s="394">
        <v>34.0431793431092</v>
      </c>
      <c r="J26" s="394">
        <v>25.4926927958827</v>
      </c>
      <c r="K26" s="394">
        <v>18.6839358726658</v>
      </c>
      <c r="L26" s="394">
        <v>557.152024187619</v>
      </c>
      <c r="M26" s="394">
        <v>203.923584104336</v>
      </c>
      <c r="N26" s="394">
        <v>123.541573130754</v>
      </c>
      <c r="O26" s="394">
        <v>46.1336229506543</v>
      </c>
      <c r="P26" s="394">
        <v>269.004717145686</v>
      </c>
      <c r="Q26" s="394">
        <v>2108.56100306688</v>
      </c>
    </row>
    <row r="27" spans="8:8" s="362" ht="8.45" customFormat="1" customHeight="1">
      <c r="A27" s="391"/>
      <c r="B27" s="396"/>
      <c r="C27" s="396"/>
      <c r="D27" s="396"/>
      <c r="E27" s="396"/>
      <c r="F27" s="396"/>
      <c r="G27" s="396"/>
      <c r="H27" s="396"/>
      <c r="I27" s="396"/>
      <c r="J27" s="396"/>
      <c r="K27" s="396"/>
      <c r="L27" s="396"/>
      <c r="M27" s="396"/>
      <c r="N27" s="396"/>
      <c r="O27" s="396"/>
      <c r="P27" s="396"/>
      <c r="Q27" s="397"/>
    </row>
    <row r="28" spans="8:8" s="362" ht="15.0" customFormat="1" customHeight="1">
      <c r="A28" s="398" t="s">
        <v>531</v>
      </c>
      <c r="B28" s="399"/>
      <c r="C28" s="399"/>
      <c r="D28" s="399"/>
      <c r="E28" s="399"/>
      <c r="F28" s="399"/>
      <c r="G28" s="399"/>
      <c r="H28" s="399"/>
      <c r="I28" s="399"/>
      <c r="J28" s="399"/>
      <c r="K28" s="399"/>
      <c r="L28" s="399"/>
      <c r="M28" s="399"/>
      <c r="N28" s="399"/>
      <c r="O28" s="399"/>
      <c r="P28" s="399"/>
      <c r="Q28" s="400"/>
    </row>
    <row r="29" spans="8:8" s="401" ht="15.0" customFormat="1" customHeight="1">
      <c r="A29" s="402" t="s">
        <v>525</v>
      </c>
      <c r="B29" s="376"/>
      <c r="C29" s="376"/>
      <c r="D29" s="376"/>
      <c r="E29" s="376"/>
      <c r="F29" s="376"/>
      <c r="G29" s="376"/>
      <c r="H29" s="376"/>
      <c r="I29" s="376"/>
      <c r="J29" s="376"/>
      <c r="K29" s="376"/>
      <c r="L29" s="376"/>
      <c r="M29" s="376"/>
      <c r="N29" s="376"/>
      <c r="O29" s="376"/>
      <c r="P29" s="376"/>
      <c r="Q29" s="403"/>
    </row>
    <row r="30" spans="8:8" s="401" ht="15.0" customFormat="1" customHeight="1">
      <c r="A30" s="383" t="s">
        <v>94</v>
      </c>
      <c r="B30" s="404">
        <v>0.0</v>
      </c>
      <c r="C30" s="405">
        <v>0.968</v>
      </c>
      <c r="D30" s="406">
        <v>25.1342070773263</v>
      </c>
      <c r="E30" s="407">
        <v>0.910002130322084</v>
      </c>
      <c r="F30" s="405">
        <v>0.709074657038477</v>
      </c>
      <c r="G30" s="405">
        <v>0.052757486</v>
      </c>
      <c r="H30" s="406">
        <v>3.72786E-4</v>
      </c>
      <c r="I30" s="406">
        <v>0.00158514900023526</v>
      </c>
      <c r="J30" s="407">
        <v>0.00140568780065146</v>
      </c>
      <c r="K30" s="405">
        <v>0.00121903399185257</v>
      </c>
      <c r="L30" s="405">
        <v>1.103414101</v>
      </c>
      <c r="M30" s="405">
        <v>1.7083E-4</v>
      </c>
      <c r="N30" s="405">
        <v>1.205705061</v>
      </c>
      <c r="O30" s="405">
        <v>0.15728621</v>
      </c>
      <c r="P30" s="406">
        <v>0.257874408100002</v>
      </c>
      <c r="Q30" s="408">
        <v>30.5030746175796</v>
      </c>
    </row>
    <row r="31" spans="8:8" s="401" ht="15.0" customFormat="1" customHeight="1">
      <c r="A31" s="383" t="s">
        <v>95</v>
      </c>
      <c r="B31" s="384">
        <v>6.7492E-4</v>
      </c>
      <c r="C31" s="385">
        <v>0.0</v>
      </c>
      <c r="D31" s="386">
        <v>4.48505897771953</v>
      </c>
      <c r="E31" s="387">
        <v>0.226558052085891</v>
      </c>
      <c r="F31" s="385">
        <v>0.0751518270004425</v>
      </c>
      <c r="G31" s="385">
        <v>0.0</v>
      </c>
      <c r="H31" s="386">
        <v>3.09999999747379E-9</v>
      </c>
      <c r="I31" s="386">
        <v>7.12341024162722E-4</v>
      </c>
      <c r="J31" s="387">
        <v>0.170010660354631</v>
      </c>
      <c r="K31" s="385">
        <v>1.24302839164111E-4</v>
      </c>
      <c r="L31" s="385">
        <v>7.3454E-5</v>
      </c>
      <c r="M31" s="385">
        <v>1.811E-5</v>
      </c>
      <c r="N31" s="385">
        <v>0.159382442</v>
      </c>
      <c r="O31" s="385">
        <v>0.28668066</v>
      </c>
      <c r="P31" s="386">
        <v>0.0729788121002942</v>
      </c>
      <c r="Q31" s="388">
        <v>5.47742456222411</v>
      </c>
    </row>
    <row r="32" spans="8:8" s="401" ht="15.0" customFormat="1" customHeight="1">
      <c r="A32" s="383" t="s">
        <v>96</v>
      </c>
      <c r="B32" s="384">
        <v>24.43250327654</v>
      </c>
      <c r="C32" s="385">
        <v>49.9255570117955</v>
      </c>
      <c r="D32" s="386">
        <v>0.0</v>
      </c>
      <c r="E32" s="387">
        <v>71.79504836173</v>
      </c>
      <c r="F32" s="385">
        <v>24.6140622975018</v>
      </c>
      <c r="G32" s="385">
        <v>9.8823392E-4</v>
      </c>
      <c r="H32" s="386">
        <v>0.00324488837483617</v>
      </c>
      <c r="I32" s="386">
        <v>2.07260130247619</v>
      </c>
      <c r="J32" s="387">
        <v>6.20922247149486</v>
      </c>
      <c r="K32" s="385">
        <v>1.46042008582434</v>
      </c>
      <c r="L32" s="385">
        <v>8.577723312</v>
      </c>
      <c r="M32" s="385">
        <v>9.57038007863696</v>
      </c>
      <c r="N32" s="385">
        <v>12.123419911</v>
      </c>
      <c r="O32" s="385">
        <v>3.73315858453473</v>
      </c>
      <c r="P32" s="386">
        <v>25.6396455214036</v>
      </c>
      <c r="Q32" s="388">
        <v>240.157975337233</v>
      </c>
    </row>
    <row r="33" spans="8:8" s="401" ht="15.0" customFormat="1" customHeight="1">
      <c r="A33" s="383" t="s">
        <v>350</v>
      </c>
      <c r="B33" s="384">
        <v>0.122250504414071</v>
      </c>
      <c r="C33" s="385">
        <v>0.625325959332323</v>
      </c>
      <c r="D33" s="386">
        <v>6.05868592467574</v>
      </c>
      <c r="E33" s="387">
        <v>0.0</v>
      </c>
      <c r="F33" s="385">
        <v>3.2113764686481</v>
      </c>
      <c r="G33" s="385">
        <v>0.00502489384485574</v>
      </c>
      <c r="H33" s="386">
        <v>1.95980542269122E-5</v>
      </c>
      <c r="I33" s="386">
        <v>0.431547329831729</v>
      </c>
      <c r="J33" s="387">
        <v>2.95544558323339</v>
      </c>
      <c r="K33" s="385">
        <v>8.63041600636156E-4</v>
      </c>
      <c r="L33" s="385">
        <v>1.27045982099867</v>
      </c>
      <c r="M33" s="385">
        <v>0.10777626</v>
      </c>
      <c r="N33" s="385">
        <v>0.684952776140011</v>
      </c>
      <c r="O33" s="385">
        <v>6.09522043976842</v>
      </c>
      <c r="P33" s="386">
        <v>4.16816246894116</v>
      </c>
      <c r="Q33" s="388">
        <v>25.7371110694833</v>
      </c>
    </row>
    <row r="34" spans="8:8" s="401" ht="15.0" customFormat="1" customHeight="1">
      <c r="A34" s="383" t="s">
        <v>353</v>
      </c>
      <c r="B34" s="384">
        <v>3.208837414</v>
      </c>
      <c r="C34" s="385">
        <v>1.78102011899955</v>
      </c>
      <c r="D34" s="386">
        <v>17.4467975472525</v>
      </c>
      <c r="E34" s="387">
        <v>7.16240830574299</v>
      </c>
      <c r="F34" s="385">
        <v>0.0</v>
      </c>
      <c r="G34" s="385">
        <v>0.111909945890348</v>
      </c>
      <c r="H34" s="386">
        <v>0.975906282758365</v>
      </c>
      <c r="I34" s="386">
        <v>13.2269482066419</v>
      </c>
      <c r="J34" s="387">
        <v>43.5899577639743</v>
      </c>
      <c r="K34" s="385">
        <v>0.545374796945636</v>
      </c>
      <c r="L34" s="385">
        <v>2.11989792</v>
      </c>
      <c r="M34" s="385">
        <v>1.08813992</v>
      </c>
      <c r="N34" s="385">
        <v>0.482106956</v>
      </c>
      <c r="O34" s="385">
        <v>4.87023866915625</v>
      </c>
      <c r="P34" s="386">
        <v>7.83609960984746</v>
      </c>
      <c r="Q34" s="388">
        <v>104.445643457209</v>
      </c>
    </row>
    <row r="35" spans="8:8" s="401" ht="15.0" customFormat="1" customHeight="1">
      <c r="A35" s="389" t="s">
        <v>508</v>
      </c>
      <c r="B35" s="384">
        <v>0.176</v>
      </c>
      <c r="C35" s="385">
        <v>0.0</v>
      </c>
      <c r="D35" s="386">
        <v>22.2871559633028</v>
      </c>
      <c r="E35" s="387">
        <v>1.16697331686255</v>
      </c>
      <c r="F35" s="385">
        <v>57.464370524354</v>
      </c>
      <c r="G35" s="385">
        <v>0.0</v>
      </c>
      <c r="H35" s="386">
        <v>1.030605351725</v>
      </c>
      <c r="I35" s="386">
        <v>2.926722388618</v>
      </c>
      <c r="J35" s="387">
        <v>2.95025890308203</v>
      </c>
      <c r="K35" s="385">
        <v>0.00305957910185112</v>
      </c>
      <c r="L35" s="385">
        <v>2.966335377</v>
      </c>
      <c r="M35" s="385">
        <v>1.30955051</v>
      </c>
      <c r="N35" s="385">
        <v>1.069812046</v>
      </c>
      <c r="O35" s="385">
        <v>3.89811615</v>
      </c>
      <c r="P35" s="386">
        <v>9.53477137382715</v>
      </c>
      <c r="Q35" s="388">
        <v>106.783731483873</v>
      </c>
    </row>
    <row r="36" spans="8:8" s="401" ht="15.0" customFormat="1" customHeight="1">
      <c r="A36" s="389" t="s">
        <v>153</v>
      </c>
      <c r="B36" s="384">
        <v>0.0153335</v>
      </c>
      <c r="C36" s="385">
        <v>8.9743E-4</v>
      </c>
      <c r="D36" s="386">
        <v>0.53997378768021</v>
      </c>
      <c r="E36" s="387">
        <v>0.107289995131976</v>
      </c>
      <c r="F36" s="385">
        <v>6.69555134221753</v>
      </c>
      <c r="G36" s="385">
        <v>0.287944002949999</v>
      </c>
      <c r="H36" s="386">
        <v>0.0</v>
      </c>
      <c r="I36" s="386">
        <v>0.059994053488672</v>
      </c>
      <c r="J36" s="387">
        <v>0.448117854953416</v>
      </c>
      <c r="K36" s="385">
        <v>7.50553000095859E-4</v>
      </c>
      <c r="L36" s="385">
        <v>0.395954157660799</v>
      </c>
      <c r="M36" s="385">
        <v>0.054073</v>
      </c>
      <c r="N36" s="385">
        <v>1.66448E-4</v>
      </c>
      <c r="O36" s="385">
        <v>0.00703766199801356</v>
      </c>
      <c r="P36" s="386">
        <v>1.31572893783795</v>
      </c>
      <c r="Q36" s="388">
        <v>9.92881272491866</v>
      </c>
    </row>
    <row r="37" spans="8:8" s="401" ht="15.0" customFormat="1" customHeight="1">
      <c r="A37" s="389" t="s">
        <v>156</v>
      </c>
      <c r="B37" s="384">
        <v>0.0</v>
      </c>
      <c r="C37" s="385">
        <v>0.0</v>
      </c>
      <c r="D37" s="386">
        <v>0.0055045871559633</v>
      </c>
      <c r="E37" s="387">
        <v>0.00283298078316177</v>
      </c>
      <c r="F37" s="385">
        <v>1.56981E-4</v>
      </c>
      <c r="G37" s="385">
        <v>4.0E-4</v>
      </c>
      <c r="H37" s="386">
        <v>0.001892834</v>
      </c>
      <c r="I37" s="386">
        <v>0.465962470227903</v>
      </c>
      <c r="J37" s="387">
        <v>0.0142480946162287</v>
      </c>
      <c r="K37" s="385">
        <v>0.0</v>
      </c>
      <c r="L37" s="385">
        <v>0.250064823</v>
      </c>
      <c r="M37" s="385">
        <v>3.96973423</v>
      </c>
      <c r="N37" s="385">
        <v>0.065038951</v>
      </c>
      <c r="O37" s="385">
        <v>5.3439121</v>
      </c>
      <c r="P37" s="386">
        <v>3.55822865689014</v>
      </c>
      <c r="Q37" s="388">
        <v>13.6779767086734</v>
      </c>
    </row>
    <row r="38" spans="8:8" s="401" ht="15.0" customFormat="1" customHeight="1">
      <c r="A38" s="389" t="s">
        <v>158</v>
      </c>
      <c r="B38" s="384">
        <v>0.0</v>
      </c>
      <c r="C38" s="385">
        <v>0.0</v>
      </c>
      <c r="D38" s="386">
        <v>0.355832241153342</v>
      </c>
      <c r="E38" s="387">
        <v>0.0376602749887703</v>
      </c>
      <c r="F38" s="385">
        <v>1.690638644</v>
      </c>
      <c r="G38" s="385">
        <v>0.0</v>
      </c>
      <c r="H38" s="386">
        <v>1.10000000859145E-8</v>
      </c>
      <c r="I38" s="386">
        <v>4.07435631258708</v>
      </c>
      <c r="J38" s="387">
        <v>2.10765553495929</v>
      </c>
      <c r="K38" s="385">
        <v>0.02</v>
      </c>
      <c r="L38" s="385">
        <v>1.413563002</v>
      </c>
      <c r="M38" s="385">
        <v>2.43519578</v>
      </c>
      <c r="N38" s="385">
        <v>1.751016156</v>
      </c>
      <c r="O38" s="385">
        <v>1.11948392</v>
      </c>
      <c r="P38" s="386">
        <v>7.95636435721203</v>
      </c>
      <c r="Q38" s="388">
        <v>22.9617662339005</v>
      </c>
    </row>
    <row r="39" spans="8:8" s="401" ht="15.0" customFormat="1" customHeight="1">
      <c r="A39" s="389" t="s">
        <v>161</v>
      </c>
      <c r="B39" s="384">
        <v>5.8385E-5</v>
      </c>
      <c r="C39" s="385">
        <v>0.0</v>
      </c>
      <c r="D39" s="386">
        <v>1.13813892529489</v>
      </c>
      <c r="E39" s="387">
        <v>0.234684391043107</v>
      </c>
      <c r="F39" s="385">
        <v>12.424599650271</v>
      </c>
      <c r="G39" s="385">
        <v>1.0E-8</v>
      </c>
      <c r="H39" s="386">
        <v>1.33685000244975E-4</v>
      </c>
      <c r="I39" s="386">
        <v>5.64575348918017</v>
      </c>
      <c r="J39" s="387">
        <v>9.17914435825166</v>
      </c>
      <c r="K39" s="385">
        <v>8.83698591919897E-5</v>
      </c>
      <c r="L39" s="385">
        <v>3.345327511</v>
      </c>
      <c r="M39" s="385">
        <v>6.7602183</v>
      </c>
      <c r="N39" s="385">
        <v>1.131394907</v>
      </c>
      <c r="O39" s="385">
        <v>2.72591946</v>
      </c>
      <c r="P39" s="386">
        <v>7.08267628984099</v>
      </c>
      <c r="Q39" s="388">
        <v>49.6681377317413</v>
      </c>
    </row>
    <row r="40" spans="8:8" s="401" ht="15.0" customFormat="1" customHeight="1">
      <c r="A40" s="389" t="s">
        <v>526</v>
      </c>
      <c r="B40" s="384">
        <v>0.02759622</v>
      </c>
      <c r="C40" s="385">
        <v>0.0</v>
      </c>
      <c r="D40" s="386">
        <v>0.667234600262123</v>
      </c>
      <c r="E40" s="387">
        <v>0.693050822141582</v>
      </c>
      <c r="F40" s="385">
        <v>4.11332190231166</v>
      </c>
      <c r="G40" s="385">
        <v>0.00274751667</v>
      </c>
      <c r="H40" s="386">
        <v>0.0148241321255136</v>
      </c>
      <c r="I40" s="386">
        <v>5.52767841018684</v>
      </c>
      <c r="J40" s="387">
        <v>11.1240882252587</v>
      </c>
      <c r="K40" s="385">
        <v>0.378949671423436</v>
      </c>
      <c r="L40" s="385">
        <v>5.27355634</v>
      </c>
      <c r="M40" s="385">
        <v>7.58049533</v>
      </c>
      <c r="N40" s="385">
        <v>3.533264373</v>
      </c>
      <c r="O40" s="385">
        <v>5.09870446</v>
      </c>
      <c r="P40" s="386">
        <v>23.3544804053864</v>
      </c>
      <c r="Q40" s="388">
        <v>67.3899924087662</v>
      </c>
    </row>
    <row r="41" spans="8:8" s="401" ht="15.0" customFormat="1" customHeight="1">
      <c r="A41" s="383" t="s">
        <v>163</v>
      </c>
      <c r="B41" s="384">
        <v>0.05532834</v>
      </c>
      <c r="C41" s="385">
        <v>5.40482E-4</v>
      </c>
      <c r="D41" s="386">
        <v>1.11847968545216</v>
      </c>
      <c r="E41" s="387">
        <v>0.548057656410243</v>
      </c>
      <c r="F41" s="385">
        <v>5.86079889925421</v>
      </c>
      <c r="G41" s="385">
        <v>0.03229422978</v>
      </c>
      <c r="H41" s="386">
        <v>0.138193772522506</v>
      </c>
      <c r="I41" s="386">
        <v>10.2752271394287</v>
      </c>
      <c r="J41" s="387">
        <v>5.01353602537093</v>
      </c>
      <c r="K41" s="385">
        <v>0.0099974261735683</v>
      </c>
      <c r="L41" s="385">
        <v>7.155371134</v>
      </c>
      <c r="M41" s="385">
        <v>6.88577036</v>
      </c>
      <c r="N41" s="385">
        <v>5.19482271700001</v>
      </c>
      <c r="O41" s="385">
        <v>2.7062226875</v>
      </c>
      <c r="P41" s="386">
        <v>13.3902139659354</v>
      </c>
      <c r="Q41" s="388">
        <v>58.3848545208277</v>
      </c>
    </row>
    <row r="42" spans="8:8" s="401" ht="15.0" customFormat="1" customHeight="1">
      <c r="A42" s="383" t="s">
        <v>527</v>
      </c>
      <c r="B42" s="384">
        <v>1.43E-7</v>
      </c>
      <c r="C42" s="385">
        <v>0.00342</v>
      </c>
      <c r="D42" s="386">
        <v>1.72503276539974</v>
      </c>
      <c r="E42" s="387">
        <v>0.819661875790247</v>
      </c>
      <c r="F42" s="385">
        <v>12.5811603960474</v>
      </c>
      <c r="G42" s="385">
        <v>3.3645269016433E-4</v>
      </c>
      <c r="H42" s="386">
        <v>5.56747E-4</v>
      </c>
      <c r="I42" s="386">
        <v>0.796877669119511</v>
      </c>
      <c r="J42" s="387">
        <v>0.454648265134112</v>
      </c>
      <c r="K42" s="385">
        <v>2.0E-5</v>
      </c>
      <c r="L42" s="385">
        <v>2.334936277</v>
      </c>
      <c r="M42" s="385">
        <v>0.2786433</v>
      </c>
      <c r="N42" s="385">
        <v>0.815181246</v>
      </c>
      <c r="O42" s="385">
        <v>1.78917026</v>
      </c>
      <c r="P42" s="386">
        <v>3.78550850362474</v>
      </c>
      <c r="Q42" s="388">
        <v>25.3851539008059</v>
      </c>
    </row>
    <row r="43" spans="8:8" s="401" ht="15.0" customFormat="1" customHeight="1">
      <c r="A43" s="383" t="s">
        <v>528</v>
      </c>
      <c r="B43" s="384">
        <v>5.4818375000192E-5</v>
      </c>
      <c r="C43" s="385">
        <v>1.1122999915824E-5</v>
      </c>
      <c r="D43" s="386">
        <v>0.823291414621265</v>
      </c>
      <c r="E43" s="387">
        <v>0.858437877733556</v>
      </c>
      <c r="F43" s="385">
        <v>1.95001144809965</v>
      </c>
      <c r="G43" s="385">
        <v>0.0127695570033257</v>
      </c>
      <c r="H43" s="386">
        <v>4.39670000232291E-5</v>
      </c>
      <c r="I43" s="386">
        <v>0.00343181900295282</v>
      </c>
      <c r="J43" s="387">
        <v>0.641689053959666</v>
      </c>
      <c r="K43" s="385">
        <v>1.34242000391173E-4</v>
      </c>
      <c r="L43" s="385">
        <v>1.37702271399951</v>
      </c>
      <c r="M43" s="385">
        <v>0.05195511</v>
      </c>
      <c r="N43" s="385">
        <v>0.04048421</v>
      </c>
      <c r="O43" s="385">
        <v>0.628099249999973</v>
      </c>
      <c r="P43" s="386">
        <v>1.53890367711537</v>
      </c>
      <c r="Q43" s="388">
        <v>7.9263402819106</v>
      </c>
    </row>
    <row r="44" spans="8:8" s="401" ht="15.0" customFormat="1" customHeight="1">
      <c r="A44" s="383" t="s">
        <v>529</v>
      </c>
      <c r="B44" s="384">
        <v>5.16619999998909E-5</v>
      </c>
      <c r="C44" s="385">
        <v>5.83710481508245E-4</v>
      </c>
      <c r="D44" s="386">
        <v>0.0210214902305501</v>
      </c>
      <c r="E44" s="387">
        <v>0.153557925642677</v>
      </c>
      <c r="F44" s="385">
        <v>0.247624920512754</v>
      </c>
      <c r="G44" s="385">
        <v>5.89235996224967E-4</v>
      </c>
      <c r="H44" s="386">
        <v>0.00109630599999999</v>
      </c>
      <c r="I44" s="386">
        <v>1.41904903331163</v>
      </c>
      <c r="J44" s="387">
        <v>0.495244379836276</v>
      </c>
      <c r="K44" s="385">
        <v>0.00354414630217869</v>
      </c>
      <c r="L44" s="385">
        <v>0.0248545979511958</v>
      </c>
      <c r="M44" s="385">
        <v>0.03483575</v>
      </c>
      <c r="N44" s="385">
        <v>0.00511166889679704</v>
      </c>
      <c r="O44" s="385">
        <v>0.07249361</v>
      </c>
      <c r="P44" s="386">
        <v>0.189325236318992</v>
      </c>
      <c r="Q44" s="388">
        <v>2.66898367348078</v>
      </c>
    </row>
    <row r="45" spans="8:8" s="401" ht="15.0" customFormat="1" customHeight="1">
      <c r="A45" s="383" t="s">
        <v>524</v>
      </c>
      <c r="B45" s="384">
        <v>1.78979774200627E-5</v>
      </c>
      <c r="C45" s="385">
        <v>9.99999974737875E-9</v>
      </c>
      <c r="D45" s="386">
        <v>0.0</v>
      </c>
      <c r="E45" s="387">
        <v>0.0606480838198254</v>
      </c>
      <c r="F45" s="385">
        <v>1.17950867251505</v>
      </c>
      <c r="G45" s="385">
        <v>4.5E-10</v>
      </c>
      <c r="H45" s="386">
        <v>7.87778656001275E-6</v>
      </c>
      <c r="I45" s="386">
        <v>3.41342114188424E-4</v>
      </c>
      <c r="J45" s="387">
        <v>0.00393094654655982</v>
      </c>
      <c r="K45" s="385">
        <v>0.0</v>
      </c>
      <c r="L45" s="385">
        <v>1.138404944</v>
      </c>
      <c r="M45" s="385">
        <v>0.01404361</v>
      </c>
      <c r="N45" s="385">
        <v>1.491362869</v>
      </c>
      <c r="O45" s="385">
        <v>1.3776822</v>
      </c>
      <c r="P45" s="386">
        <v>0.591360449273727</v>
      </c>
      <c r="Q45" s="388">
        <v>5.85730890348333</v>
      </c>
    </row>
    <row r="46" spans="8:8" s="401" ht="15.0" customFormat="1" customHeight="1">
      <c r="A46" s="383" t="s">
        <v>177</v>
      </c>
      <c r="B46" s="384">
        <v>0.175577574</v>
      </c>
      <c r="C46" s="385">
        <v>0.865120662</v>
      </c>
      <c r="D46" s="386">
        <v>0.150065530799476</v>
      </c>
      <c r="E46" s="387">
        <v>4.65722578371882</v>
      </c>
      <c r="F46" s="385">
        <v>3.44782261727002</v>
      </c>
      <c r="G46" s="385">
        <v>5.2083E-5</v>
      </c>
      <c r="H46" s="386">
        <v>0.069756176</v>
      </c>
      <c r="I46" s="386">
        <v>1.575691712</v>
      </c>
      <c r="J46" s="387">
        <v>3.930290257</v>
      </c>
      <c r="K46" s="385">
        <v>4.07345557534492</v>
      </c>
      <c r="L46" s="385">
        <v>0.0</v>
      </c>
      <c r="M46" s="385">
        <v>0.71338978</v>
      </c>
      <c r="N46" s="385">
        <v>0.835744658</v>
      </c>
      <c r="O46" s="385">
        <v>12.648082834</v>
      </c>
      <c r="P46" s="386">
        <v>32.0837892651907</v>
      </c>
      <c r="Q46" s="388">
        <v>65.2260645083239</v>
      </c>
    </row>
    <row r="47" spans="8:8" s="401" ht="15.0" customFormat="1" customHeight="1">
      <c r="A47" s="383" t="s">
        <v>179</v>
      </c>
      <c r="B47" s="384">
        <v>0.16489417</v>
      </c>
      <c r="C47" s="385">
        <v>0.0</v>
      </c>
      <c r="D47" s="386">
        <v>3.79646133682831</v>
      </c>
      <c r="E47" s="387">
        <v>2.79848843132232</v>
      </c>
      <c r="F47" s="385">
        <v>6.12031700141</v>
      </c>
      <c r="G47" s="385">
        <v>0.00544576</v>
      </c>
      <c r="H47" s="386">
        <v>6.06583E-4</v>
      </c>
      <c r="I47" s="386">
        <v>11.907146276</v>
      </c>
      <c r="J47" s="387">
        <v>10.718603737</v>
      </c>
      <c r="K47" s="385">
        <v>1.25563510727223</v>
      </c>
      <c r="L47" s="385">
        <v>0.734821233</v>
      </c>
      <c r="M47" s="385">
        <v>0.0</v>
      </c>
      <c r="N47" s="385">
        <v>1.348403101</v>
      </c>
      <c r="O47" s="385">
        <v>5.93857828</v>
      </c>
      <c r="P47" s="386">
        <v>11.0899419594184</v>
      </c>
      <c r="Q47" s="388">
        <v>55.8793429762512</v>
      </c>
    </row>
    <row r="48" spans="8:8" s="401" ht="15.0" customFormat="1" customHeight="1">
      <c r="A48" s="383" t="s">
        <v>181</v>
      </c>
      <c r="B48" s="384">
        <v>1.52012E-4</v>
      </c>
      <c r="C48" s="385">
        <v>0.128928433</v>
      </c>
      <c r="D48" s="386">
        <v>1.06094364351245</v>
      </c>
      <c r="E48" s="387">
        <v>0.216658394161234</v>
      </c>
      <c r="F48" s="385">
        <v>0.27073521525</v>
      </c>
      <c r="G48" s="385">
        <v>0.012237911</v>
      </c>
      <c r="H48" s="386">
        <v>0.002098</v>
      </c>
      <c r="I48" s="386">
        <v>0.019010536</v>
      </c>
      <c r="J48" s="387">
        <v>0.0991985632410401</v>
      </c>
      <c r="K48" s="385">
        <v>4.13607525180603</v>
      </c>
      <c r="L48" s="385">
        <v>1.811769336</v>
      </c>
      <c r="M48" s="385">
        <v>0.14974406</v>
      </c>
      <c r="N48" s="385">
        <v>0.0</v>
      </c>
      <c r="O48" s="385">
        <v>1.80936251</v>
      </c>
      <c r="P48" s="386">
        <v>4.45022566209</v>
      </c>
      <c r="Q48" s="388">
        <v>14.1671395280608</v>
      </c>
    </row>
    <row r="49" spans="8:8" s="362" ht="15.0" customFormat="1" customHeight="1">
      <c r="A49" s="383" t="s">
        <v>186</v>
      </c>
      <c r="B49" s="384">
        <v>0.1157970653</v>
      </c>
      <c r="C49" s="385">
        <v>0.0352470255</v>
      </c>
      <c r="D49" s="386">
        <v>1.19672346002621</v>
      </c>
      <c r="E49" s="387">
        <v>0.899498565500166</v>
      </c>
      <c r="F49" s="385">
        <v>0.925359257360231</v>
      </c>
      <c r="G49" s="385">
        <v>9.022E-5</v>
      </c>
      <c r="H49" s="386">
        <v>0.00161520020061035</v>
      </c>
      <c r="I49" s="386">
        <v>2.21702617544</v>
      </c>
      <c r="J49" s="387">
        <v>3.39814738888074</v>
      </c>
      <c r="K49" s="385">
        <v>8.09146287029201</v>
      </c>
      <c r="L49" s="385">
        <v>8.576945616</v>
      </c>
      <c r="M49" s="385">
        <v>1.59520808</v>
      </c>
      <c r="N49" s="385">
        <v>0.374810194</v>
      </c>
      <c r="O49" s="385">
        <v>0.0</v>
      </c>
      <c r="P49" s="386">
        <v>44.0322596808914</v>
      </c>
      <c r="Q49" s="388">
        <v>71.4601907993914</v>
      </c>
    </row>
    <row r="50" spans="8:8" s="362" ht="13.35" customFormat="1" customHeight="1">
      <c r="A50" s="383" t="s">
        <v>192</v>
      </c>
      <c r="B50" s="384">
        <v>0.208945245999996</v>
      </c>
      <c r="C50" s="385">
        <v>0.0812466451624031</v>
      </c>
      <c r="D50" s="386">
        <v>6.9911036625081</v>
      </c>
      <c r="E50" s="387">
        <v>1.10661619377354</v>
      </c>
      <c r="F50" s="385">
        <v>4.1325414637139</v>
      </c>
      <c r="G50" s="385">
        <v>0.221059552385268</v>
      </c>
      <c r="H50" s="386">
        <v>0.166546060107841</v>
      </c>
      <c r="I50" s="386">
        <v>1.58794097836625</v>
      </c>
      <c r="J50" s="387">
        <v>5.36831235857662</v>
      </c>
      <c r="K50" s="385">
        <v>12.2998553841967</v>
      </c>
      <c r="L50" s="385">
        <v>31.9904465875218</v>
      </c>
      <c r="M50" s="385">
        <v>2.79264887</v>
      </c>
      <c r="N50" s="385">
        <v>7.78108093400003</v>
      </c>
      <c r="O50" s="385">
        <v>36.8117502676081</v>
      </c>
      <c r="P50" s="386">
        <v>0.0</v>
      </c>
      <c r="Q50" s="388">
        <v>111.54009420392</v>
      </c>
    </row>
    <row r="51" spans="8:8" s="353" ht="15.75" customFormat="1" customHeight="1">
      <c r="A51" s="392" t="s">
        <v>530</v>
      </c>
      <c r="B51" s="394">
        <v>28.7040731486065</v>
      </c>
      <c r="C51" s="394">
        <v>54.4158986112712</v>
      </c>
      <c r="D51" s="394">
        <v>95.0017126212016</v>
      </c>
      <c r="E51" s="394">
        <v>94.4553594187048</v>
      </c>
      <c r="F51" s="394">
        <v>147.714184185776</v>
      </c>
      <c r="G51" s="394">
        <v>0.746647091580186</v>
      </c>
      <c r="H51" s="394">
        <v>2.40752026175573</v>
      </c>
      <c r="I51" s="394">
        <v>64.2356041340461</v>
      </c>
      <c r="J51" s="394">
        <v>108.873156113525</v>
      </c>
      <c r="K51" s="394">
        <v>32.2810294379742</v>
      </c>
      <c r="L51" s="394">
        <v>81.8609422581319</v>
      </c>
      <c r="M51" s="394">
        <v>45.391991268637</v>
      </c>
      <c r="N51" s="394">
        <v>40.0932616250368</v>
      </c>
      <c r="O51" s="394">
        <v>97.1172002145655</v>
      </c>
      <c r="P51" s="394">
        <v>201.928539241246</v>
      </c>
      <c r="Q51" s="394">
        <v>1095.22711963206</v>
      </c>
    </row>
    <row r="52" spans="8:8" s="353" ht="13.8" customFormat="1">
      <c r="A52" s="354"/>
      <c r="B52" s="354"/>
      <c r="C52" s="354"/>
      <c r="D52" s="354"/>
      <c r="E52" s="354"/>
      <c r="F52" s="354"/>
      <c r="G52" s="354"/>
      <c r="H52" s="354"/>
      <c r="I52" s="354"/>
      <c r="J52" s="354"/>
      <c r="K52" s="354"/>
      <c r="L52" s="354"/>
      <c r="M52" s="354"/>
      <c r="N52" s="355"/>
      <c r="O52" s="356"/>
      <c r="P52" s="354"/>
      <c r="Q52" s="354"/>
    </row>
    <row r="53" spans="8:8" s="353" ht="13.8" customFormat="1">
      <c r="A53" s="349" t="s">
        <v>198</v>
      </c>
      <c r="B53" s="354"/>
      <c r="C53" s="354"/>
      <c r="D53" s="354"/>
      <c r="E53" s="354"/>
      <c r="F53" s="354"/>
      <c r="G53" s="354"/>
      <c r="H53" s="354"/>
      <c r="I53" s="354"/>
      <c r="J53" s="354"/>
      <c r="K53" s="354"/>
      <c r="L53" s="354"/>
      <c r="M53" s="354"/>
      <c r="N53" s="355"/>
      <c r="O53" s="356"/>
      <c r="P53" s="354"/>
      <c r="Q53" s="354"/>
    </row>
    <row r="54" spans="8:8" s="353" ht="14.45" customFormat="1" customHeight="1">
      <c r="A54" s="409" t="s">
        <v>532</v>
      </c>
      <c r="B54" s="410"/>
      <c r="C54" s="410"/>
      <c r="D54" s="410"/>
      <c r="E54" s="410"/>
      <c r="F54" s="410"/>
      <c r="G54" s="410"/>
      <c r="H54" s="410"/>
      <c r="I54" s="410"/>
      <c r="J54" s="410"/>
      <c r="K54" s="410"/>
      <c r="L54" s="410"/>
      <c r="M54" s="410"/>
      <c r="N54" s="411"/>
      <c r="O54" s="411"/>
      <c r="P54" s="412"/>
    </row>
    <row r="55" spans="8:8" ht="10.2">
      <c r="A55" s="353" t="s">
        <v>533</v>
      </c>
      <c r="B55" s="353"/>
      <c r="C55" s="353"/>
      <c r="D55" s="353"/>
      <c r="E55" s="353"/>
      <c r="F55" s="353"/>
      <c r="G55" s="353"/>
      <c r="H55" s="353"/>
      <c r="I55" s="353"/>
      <c r="J55" s="353"/>
      <c r="K55" s="353"/>
      <c r="L55" s="353"/>
      <c r="M55" s="353"/>
      <c r="O55" s="355"/>
      <c r="P55" s="353"/>
      <c r="Q55" s="353"/>
    </row>
    <row r="56" spans="8:8" ht="10.2">
      <c r="A56" s="413" t="s">
        <v>534</v>
      </c>
    </row>
    <row r="58" spans="8:8">
      <c r="N58" s="354"/>
      <c r="O58" s="354"/>
    </row>
    <row r="59" spans="8:8">
      <c r="N59" s="354"/>
      <c r="O59" s="354"/>
    </row>
    <row r="60" spans="8:8">
      <c r="N60" s="354"/>
      <c r="O60" s="354"/>
    </row>
    <row r="61" spans="8:8">
      <c r="N61" s="354"/>
      <c r="O61" s="354"/>
    </row>
  </sheetData>
  <hyperlinks>
    <hyperlink ref="J1" location="Contents!A1" display="Contents"/>
  </hyperlinks>
  <printOptions gridLines="1"/>
  <pageMargins left="0.70866141732283" right="0.70866141732283" top="0.74803149606299" bottom="0.74803149606299" header="0.31496062992126" footer="0.31496062992126"/>
  <pageSetup paperSize="9" scale="81" orientation="landscape"/>
</worksheet>
</file>

<file path=xl/worksheets/sheet27.xml><?xml version="1.0" encoding="utf-8"?>
<worksheet xmlns:r="http://schemas.openxmlformats.org/officeDocument/2006/relationships" xmlns="http://schemas.openxmlformats.org/spreadsheetml/2006/main">
  <dimension ref="A1:L56"/>
  <sheetViews>
    <sheetView workbookViewId="0" showGridLines="0">
      <pane xSplit="1" ySplit="4" topLeftCell="B50" state="frozen" activePane="bottomRight"/>
      <selection pane="bottomRight" activeCell="A57" sqref="A57"/>
    </sheetView>
  </sheetViews>
  <sheetFormatPr defaultRowHeight="10.2" defaultColWidth="9"/>
  <cols>
    <col min="1" max="1" customWidth="1" width="25.832031" style="331"/>
    <col min="2" max="2" customWidth="1" width="8.832031" style="332"/>
    <col min="3" max="3" customWidth="1" width="10.832031" style="331"/>
    <col min="4" max="4" customWidth="1" width="10.1640625" style="333"/>
    <col min="5" max="16384" customWidth="0" width="9.6640625" style="331"/>
  </cols>
  <sheetData>
    <row r="1" spans="8:8" ht="13.2">
      <c r="A1" s="334" t="s">
        <v>535</v>
      </c>
      <c r="B1" s="331"/>
      <c r="C1" s="414"/>
      <c r="D1" s="331"/>
      <c r="H1" s="332"/>
      <c r="I1" s="332"/>
      <c r="K1" s="21" t="s">
        <v>89</v>
      </c>
    </row>
    <row r="2" spans="8:8" ht="14.45" customHeight="1">
      <c r="B2" s="331"/>
      <c r="C2" s="332">
        <v>2019.0</v>
      </c>
      <c r="D2" s="331"/>
      <c r="G2" s="332">
        <v>2020.0</v>
      </c>
      <c r="H2" s="332"/>
      <c r="I2" s="332"/>
    </row>
    <row r="3" spans="8:8" ht="13.35" customHeight="1">
      <c r="B3" s="415" t="s">
        <v>536</v>
      </c>
      <c r="C3" s="415" t="s">
        <v>537</v>
      </c>
      <c r="D3" s="415" t="s">
        <v>536</v>
      </c>
      <c r="E3" s="415" t="s">
        <v>537</v>
      </c>
      <c r="F3" s="415" t="s">
        <v>536</v>
      </c>
      <c r="G3" s="415" t="s">
        <v>537</v>
      </c>
      <c r="H3" s="415" t="s">
        <v>536</v>
      </c>
      <c r="I3" s="415" t="s">
        <v>537</v>
      </c>
    </row>
    <row r="4" spans="8:8" s="332" ht="15.0" customFormat="1" customHeight="1">
      <c r="A4" s="331" t="s">
        <v>313</v>
      </c>
      <c r="B4" s="415" t="s">
        <v>503</v>
      </c>
      <c r="C4" s="415" t="s">
        <v>503</v>
      </c>
      <c r="D4" s="415" t="s">
        <v>506</v>
      </c>
      <c r="E4" s="415" t="s">
        <v>506</v>
      </c>
      <c r="F4" s="415" t="s">
        <v>503</v>
      </c>
      <c r="G4" s="415" t="s">
        <v>503</v>
      </c>
      <c r="H4" s="415" t="s">
        <v>506</v>
      </c>
      <c r="I4" s="415" t="s">
        <v>506</v>
      </c>
    </row>
    <row r="5" spans="8:8" ht="18.0" customHeight="1">
      <c r="A5" s="331" t="s">
        <v>94</v>
      </c>
      <c r="B5" s="416">
        <v>34.8100532491338</v>
      </c>
      <c r="C5" s="416">
        <v>32.8352642667054</v>
      </c>
      <c r="D5" s="416">
        <v>197.715164465738</v>
      </c>
      <c r="E5" s="417">
        <v>34.37670905574</v>
      </c>
      <c r="F5" s="416">
        <v>27.8834524775454</v>
      </c>
      <c r="G5" s="416">
        <v>28.7040731486065</v>
      </c>
      <c r="H5" s="416">
        <v>189.294703912418</v>
      </c>
      <c r="I5" s="416">
        <v>30.5030746175796</v>
      </c>
    </row>
    <row r="6" spans="8:8" ht="18.0" customHeight="1">
      <c r="A6" s="331" t="s">
        <v>95</v>
      </c>
      <c r="B6" s="416">
        <v>4.0000001899898E-9</v>
      </c>
      <c r="C6" s="416">
        <v>60.3340844964892</v>
      </c>
      <c r="D6" s="416">
        <v>58.1984763148154</v>
      </c>
      <c r="E6" s="417">
        <v>4.96157767314392</v>
      </c>
      <c r="F6" s="416">
        <v>4.0000001899898E-9</v>
      </c>
      <c r="G6" s="416">
        <v>54.4158986112712</v>
      </c>
      <c r="H6" s="416">
        <v>56.8035645399137</v>
      </c>
      <c r="I6" s="416">
        <v>5.47742456222411</v>
      </c>
    </row>
    <row r="7" spans="8:8" ht="18.0" customHeight="1">
      <c r="A7" s="331" t="s">
        <v>96</v>
      </c>
      <c r="B7" s="416">
        <v>338.705517605112</v>
      </c>
      <c r="C7" s="416">
        <v>111.938253668497</v>
      </c>
      <c r="D7" s="416">
        <v>142.519742300726</v>
      </c>
      <c r="E7" s="417">
        <v>250.321662733245</v>
      </c>
      <c r="F7" s="416">
        <v>293.735587264898</v>
      </c>
      <c r="G7" s="416">
        <v>95.0017126212016</v>
      </c>
      <c r="H7" s="416">
        <v>155.294083297936</v>
      </c>
      <c r="I7" s="416">
        <v>240.157975337233</v>
      </c>
    </row>
    <row r="8" spans="8:8" ht="18.0" customHeight="1">
      <c r="A8" s="331" t="s">
        <v>350</v>
      </c>
      <c r="B8" s="416">
        <v>21.0984324895625</v>
      </c>
      <c r="C8" s="416">
        <v>109.383181441213</v>
      </c>
      <c r="D8" s="416">
        <v>146.836616066066</v>
      </c>
      <c r="E8" s="417">
        <v>24.5877476440269</v>
      </c>
      <c r="F8" s="416">
        <v>17.8188323433574</v>
      </c>
      <c r="G8" s="416">
        <v>94.4553594187047</v>
      </c>
      <c r="H8" s="416">
        <v>145.713792711</v>
      </c>
      <c r="I8" s="416">
        <v>25.7371110694834</v>
      </c>
    </row>
    <row r="9" spans="8:8" ht="18.0" customHeight="1">
      <c r="A9" s="331" t="s">
        <v>504</v>
      </c>
      <c r="B9" s="416">
        <v>556.045439349829</v>
      </c>
      <c r="C9" s="416">
        <v>176.951584901035</v>
      </c>
      <c r="D9" s="416">
        <v>28.1036612716028</v>
      </c>
      <c r="E9" s="417">
        <v>123.585724055387</v>
      </c>
      <c r="F9" s="416">
        <v>475.945477097121</v>
      </c>
      <c r="G9" s="416">
        <v>147.714184185776</v>
      </c>
      <c r="H9" s="416">
        <v>28.1773350542642</v>
      </c>
      <c r="I9" s="416">
        <v>104.445643457209</v>
      </c>
    </row>
    <row r="10" spans="8:8" ht="17.1" customHeight="1">
      <c r="A10" s="331" t="s">
        <v>508</v>
      </c>
      <c r="B10" s="416">
        <v>0.0129695809995392</v>
      </c>
      <c r="C10" s="416">
        <v>0.598398083370117</v>
      </c>
      <c r="D10" s="416">
        <v>288.95499864099</v>
      </c>
      <c r="E10" s="417">
        <v>123.274843362688</v>
      </c>
      <c r="F10" s="416">
        <v>0.0147877981495392</v>
      </c>
      <c r="G10" s="416">
        <v>0.746647091580186</v>
      </c>
      <c r="H10" s="416">
        <v>259.977305746524</v>
      </c>
      <c r="I10" s="416">
        <v>106.783731483873</v>
      </c>
    </row>
    <row r="11" spans="8:8" ht="18.75" customHeight="1">
      <c r="A11" s="331" t="s">
        <v>153</v>
      </c>
      <c r="B11" s="416">
        <v>18.5300486540349</v>
      </c>
      <c r="C11" s="416">
        <v>1.72208614006155</v>
      </c>
      <c r="D11" s="416">
        <v>93.8592468328494</v>
      </c>
      <c r="E11" s="417">
        <v>11.969901135914</v>
      </c>
      <c r="F11" s="416">
        <v>15.187536551098</v>
      </c>
      <c r="G11" s="416">
        <v>2.40752026175573</v>
      </c>
      <c r="H11" s="416">
        <v>93.1783942787609</v>
      </c>
      <c r="I11" s="416">
        <v>9.92881272491867</v>
      </c>
    </row>
    <row r="12" spans="8:8" ht="18.75" customHeight="1">
      <c r="A12" s="331" t="s">
        <v>156</v>
      </c>
      <c r="B12" s="416">
        <v>1.79865001810789E-4</v>
      </c>
      <c r="C12" s="416">
        <v>7.17795700716328</v>
      </c>
      <c r="D12" s="416">
        <v>204.41452784337</v>
      </c>
      <c r="E12" s="417">
        <v>13.4104590036781</v>
      </c>
      <c r="F12" s="416">
        <v>0.00471455008909106</v>
      </c>
      <c r="G12" s="416">
        <v>3.24998840564375</v>
      </c>
      <c r="H12" s="416">
        <v>178.89553013677</v>
      </c>
      <c r="I12" s="416">
        <v>13.6779767086734</v>
      </c>
    </row>
    <row r="13" spans="8:8" ht="18.75" customHeight="1">
      <c r="A13" s="331" t="s">
        <v>158</v>
      </c>
      <c r="B13" s="416">
        <v>4.99999987368938E-9</v>
      </c>
      <c r="C13" s="416">
        <v>0.743593621246063</v>
      </c>
      <c r="D13" s="416">
        <v>99.8608528043643</v>
      </c>
      <c r="E13" s="417">
        <v>24.0592098192479</v>
      </c>
      <c r="F13" s="416">
        <v>4.99999987368938E-9</v>
      </c>
      <c r="G13" s="416">
        <v>0.765241894961737</v>
      </c>
      <c r="H13" s="416">
        <v>96.5407593340479</v>
      </c>
      <c r="I13" s="416">
        <v>22.9617662339005</v>
      </c>
    </row>
    <row r="14" spans="8:8" ht="18.75" customHeight="1">
      <c r="A14" s="331" t="s">
        <v>161</v>
      </c>
      <c r="B14" s="416">
        <v>0.0600086044547119</v>
      </c>
      <c r="C14" s="416">
        <v>9.96759194316141</v>
      </c>
      <c r="D14" s="416">
        <v>366.049789708478</v>
      </c>
      <c r="E14" s="417">
        <v>53.7276605830325</v>
      </c>
      <c r="F14" s="416">
        <v>0.099969137453705</v>
      </c>
      <c r="G14" s="416">
        <v>13.5951344842769</v>
      </c>
      <c r="H14" s="416">
        <v>349.086378510862</v>
      </c>
      <c r="I14" s="416">
        <v>49.6681377317413</v>
      </c>
    </row>
    <row r="15" spans="8:8" ht="18.75" customHeight="1">
      <c r="A15" s="331" t="s">
        <v>162</v>
      </c>
      <c r="B15" s="416">
        <v>8.8180793380071</v>
      </c>
      <c r="C15" s="416">
        <v>33.2770207513507</v>
      </c>
      <c r="D15" s="416">
        <v>135.38230213766</v>
      </c>
      <c r="E15" s="417">
        <v>77.3907864932827</v>
      </c>
      <c r="F15" s="416">
        <v>11.6496315001891</v>
      </c>
      <c r="G15" s="416">
        <v>30.1872247852799</v>
      </c>
      <c r="H15" s="416">
        <v>142.667117483475</v>
      </c>
      <c r="I15" s="416">
        <v>67.3899924087663</v>
      </c>
    </row>
    <row r="16" spans="8:8" ht="18.0" customHeight="1">
      <c r="A16" s="331" t="s">
        <v>163</v>
      </c>
      <c r="B16" s="416">
        <v>25.9965278853331</v>
      </c>
      <c r="C16" s="416">
        <v>18.7942417397599</v>
      </c>
      <c r="D16" s="416">
        <v>120.540339474957</v>
      </c>
      <c r="E16" s="417">
        <v>60.7353485842986</v>
      </c>
      <c r="F16" s="416">
        <v>22.2888641503773</v>
      </c>
      <c r="G16" s="416">
        <v>16.4380145638838</v>
      </c>
      <c r="H16" s="416">
        <v>107.65294448082</v>
      </c>
      <c r="I16" s="416">
        <v>58.3848545208276</v>
      </c>
    </row>
    <row r="17" spans="8:8" ht="18.0" customHeight="1">
      <c r="A17" s="331" t="s">
        <v>527</v>
      </c>
      <c r="B17" s="416">
        <v>5.77689515175372</v>
      </c>
      <c r="C17" s="416">
        <v>32.010071350424</v>
      </c>
      <c r="D17" s="416">
        <v>97.7632617680344</v>
      </c>
      <c r="E17" s="417">
        <v>28.097850972142</v>
      </c>
      <c r="F17" s="416">
        <v>8.65668039076978</v>
      </c>
      <c r="G17" s="416">
        <v>32.1281748610662</v>
      </c>
      <c r="H17" s="416">
        <v>50.9775492185849</v>
      </c>
      <c r="I17" s="416">
        <v>25.3851539008059</v>
      </c>
    </row>
    <row r="18" spans="8:8" s="19" ht="18.0" customFormat="1" customHeight="1">
      <c r="A18" s="331" t="s">
        <v>528</v>
      </c>
      <c r="B18" s="416">
        <v>0.43960387259183</v>
      </c>
      <c r="C18" s="416">
        <v>36.0764253552795</v>
      </c>
      <c r="D18" s="416">
        <v>226.823136663957</v>
      </c>
      <c r="E18" s="417">
        <v>8.36301374166361</v>
      </c>
      <c r="F18" s="416">
        <v>0.531908462546414</v>
      </c>
      <c r="G18" s="416">
        <v>38.1373993388455</v>
      </c>
      <c r="H18" s="416">
        <v>203.674793085976</v>
      </c>
      <c r="I18" s="416">
        <v>7.92634028191061</v>
      </c>
    </row>
    <row r="19" spans="8:8" s="19" ht="18.0" customFormat="1" customHeight="1">
      <c r="A19" s="331" t="s">
        <v>529</v>
      </c>
      <c r="B19" s="416">
        <v>19.5553521523422</v>
      </c>
      <c r="C19" s="416">
        <v>41.6030647141908</v>
      </c>
      <c r="D19" s="416">
        <v>5.49068340289992</v>
      </c>
      <c r="E19" s="417">
        <v>2.55620882547384</v>
      </c>
      <c r="F19" s="416">
        <v>16.3041039425665</v>
      </c>
      <c r="G19" s="416">
        <v>38.6075819136135</v>
      </c>
      <c r="H19" s="416">
        <v>3.84330680960483</v>
      </c>
      <c r="I19" s="416">
        <v>2.66898367348078</v>
      </c>
    </row>
    <row r="20" spans="8:8" s="19" ht="18.0" customFormat="1" customHeight="1">
      <c r="A20" s="331" t="s">
        <v>524</v>
      </c>
      <c r="B20" s="416">
        <v>22.8536791073948</v>
      </c>
      <c r="C20" s="416">
        <v>32.1687025289521</v>
      </c>
      <c r="D20" s="416">
        <v>11.6605319699014</v>
      </c>
      <c r="E20" s="417">
        <v>5.59224170102445</v>
      </c>
      <c r="F20" s="416">
        <v>18.6839358726658</v>
      </c>
      <c r="G20" s="416">
        <v>32.2810294379742</v>
      </c>
      <c r="H20" s="416">
        <v>9.3522937454632</v>
      </c>
      <c r="I20" s="416">
        <v>5.85730890348333</v>
      </c>
    </row>
    <row r="21" spans="8:8" s="19" ht="18.0" customFormat="1" customHeight="1">
      <c r="A21" s="331" t="s">
        <v>177</v>
      </c>
      <c r="B21" s="416">
        <v>507.261965045539</v>
      </c>
      <c r="C21" s="416">
        <v>78.4074351519969</v>
      </c>
      <c r="D21" s="416">
        <v>0.438449074129095</v>
      </c>
      <c r="E21" s="417">
        <v>72.537142428674</v>
      </c>
      <c r="F21" s="416">
        <v>557.152024187619</v>
      </c>
      <c r="G21" s="416">
        <v>81.8609422581319</v>
      </c>
      <c r="H21" s="416">
        <v>1.08402015984065</v>
      </c>
      <c r="I21" s="416">
        <v>65.2260645083239</v>
      </c>
    </row>
    <row r="22" spans="8:8" s="19" ht="18.0" customFormat="1" customHeight="1">
      <c r="A22" s="331" t="s">
        <v>179</v>
      </c>
      <c r="B22" s="416">
        <v>221.829458674354</v>
      </c>
      <c r="C22" s="416">
        <v>44.9456284658349</v>
      </c>
      <c r="D22" s="416">
        <v>0.0526559876132617</v>
      </c>
      <c r="E22" s="417">
        <v>66.1902336486247</v>
      </c>
      <c r="F22" s="416">
        <v>203.923584104336</v>
      </c>
      <c r="G22" s="416">
        <v>45.391991268637</v>
      </c>
      <c r="H22" s="416">
        <v>0.069783533759222</v>
      </c>
      <c r="I22" s="416">
        <v>55.8793429762512</v>
      </c>
    </row>
    <row r="23" spans="8:8" ht="17.45" customHeight="1">
      <c r="A23" s="331" t="s">
        <v>181</v>
      </c>
      <c r="B23" s="416">
        <v>146.87412578587</v>
      </c>
      <c r="C23" s="416">
        <v>39.7087566921404</v>
      </c>
      <c r="D23" s="416">
        <v>0.00310158521856002</v>
      </c>
      <c r="E23" s="417">
        <v>18.6961989105371</v>
      </c>
      <c r="F23" s="416">
        <v>123.541573130754</v>
      </c>
      <c r="G23" s="416">
        <v>40.0932616250369</v>
      </c>
      <c r="H23" s="416">
        <v>0.00294695197314946</v>
      </c>
      <c r="I23" s="416">
        <v>14.1671395280608</v>
      </c>
    </row>
    <row r="24" spans="8:8" ht="17.45" customHeight="1">
      <c r="A24" s="331" t="s">
        <v>186</v>
      </c>
      <c r="B24" s="416">
        <v>49.6296074757697</v>
      </c>
      <c r="C24" s="416">
        <v>112.401399547999</v>
      </c>
      <c r="D24" s="416">
        <v>1.94188681575758</v>
      </c>
      <c r="E24" s="417">
        <v>76.9154197410271</v>
      </c>
      <c r="F24" s="416">
        <v>46.1336229506543</v>
      </c>
      <c r="G24" s="416">
        <v>97.1172002145655</v>
      </c>
      <c r="H24" s="416">
        <v>1.66141191849269</v>
      </c>
      <c r="I24" s="416">
        <v>71.4601907993914</v>
      </c>
    </row>
    <row r="25" spans="8:8" ht="16.35" customHeight="1">
      <c r="A25" s="331" t="s">
        <v>192</v>
      </c>
      <c r="B25" s="416">
        <v>287.265377863853</v>
      </c>
      <c r="C25" s="416">
        <v>210.437766462238</v>
      </c>
      <c r="D25" s="416">
        <v>38.9538966308087</v>
      </c>
      <c r="E25" s="417">
        <v>110.132568216256</v>
      </c>
      <c r="F25" s="416">
        <v>269.004717145686</v>
      </c>
      <c r="G25" s="416">
        <v>201.928539241246</v>
      </c>
      <c r="H25" s="416">
        <v>34.6129881563889</v>
      </c>
      <c r="I25" s="416">
        <v>111.540094203921</v>
      </c>
    </row>
    <row r="26" spans="8:8" ht="16.35" customHeight="1">
      <c r="A26" s="345" t="s">
        <v>194</v>
      </c>
      <c r="B26" s="418">
        <v>2265.56332175994</v>
      </c>
      <c r="C26" s="418">
        <v>1191.48250832911</v>
      </c>
      <c r="D26" s="418">
        <v>2265.56332175994</v>
      </c>
      <c r="E26" s="418">
        <v>1191.48250832911</v>
      </c>
      <c r="F26" s="418">
        <v>2108.56100306688</v>
      </c>
      <c r="G26" s="418">
        <v>1095.22711963206</v>
      </c>
      <c r="H26" s="418">
        <v>2108.56100306688</v>
      </c>
      <c r="I26" s="418">
        <v>1095.22711963206</v>
      </c>
    </row>
    <row r="27" spans="8:8" s="332" ht="18.0" customFormat="1" customHeight="1">
      <c r="B27" s="419"/>
      <c r="C27" s="419"/>
      <c r="D27" s="419"/>
      <c r="E27" s="420"/>
      <c r="F27" s="419"/>
      <c r="G27" s="419"/>
      <c r="H27" s="419"/>
      <c r="I27" s="419"/>
    </row>
    <row r="28" spans="8:8" s="332" ht="16.35" customFormat="1" customHeight="1">
      <c r="A28" s="331" t="s">
        <v>308</v>
      </c>
      <c r="B28" s="421"/>
      <c r="C28" s="421"/>
      <c r="D28" s="421"/>
      <c r="E28" s="422"/>
      <c r="F28" s="421"/>
      <c r="G28" s="421"/>
      <c r="H28" s="421"/>
      <c r="I28" s="421"/>
    </row>
    <row r="29" spans="8:8" s="332" ht="15.0" customFormat="1" customHeight="1">
      <c r="A29" s="331" t="s">
        <v>94</v>
      </c>
      <c r="B29" s="423">
        <v>699.062165249729</v>
      </c>
      <c r="C29" s="423">
        <v>686.391962616335</v>
      </c>
      <c r="D29" s="423">
        <v>3970.5538507777</v>
      </c>
      <c r="E29" s="424">
        <v>718.614493411769</v>
      </c>
      <c r="F29" s="423">
        <v>558.430892514775</v>
      </c>
      <c r="G29" s="423">
        <v>598.39365607614</v>
      </c>
      <c r="H29" s="423">
        <v>3791.06606469406</v>
      </c>
      <c r="I29" s="423">
        <v>635.897429869214</v>
      </c>
    </row>
    <row r="30" spans="8:8" s="332" ht="15.0" customFormat="1" customHeight="1">
      <c r="A30" s="331" t="s">
        <v>95</v>
      </c>
      <c r="B30" s="423">
        <v>8.03287709386994E-8</v>
      </c>
      <c r="C30" s="423">
        <v>1261.23031426908</v>
      </c>
      <c r="D30" s="423">
        <v>1168.75296270575</v>
      </c>
      <c r="E30" s="424">
        <v>103.71736341394</v>
      </c>
      <c r="F30" s="423">
        <v>8.01092934224734E-8</v>
      </c>
      <c r="G30" s="423">
        <v>1134.40794099453</v>
      </c>
      <c r="H30" s="423">
        <v>1137.62330075838</v>
      </c>
      <c r="I30" s="423">
        <v>114.187839917404</v>
      </c>
    </row>
    <row r="31" spans="8:8" s="332" ht="17.1" customFormat="1" customHeight="1">
      <c r="A31" s="331" t="s">
        <v>96</v>
      </c>
      <c r="B31" s="423">
        <v>6801.94916176842</v>
      </c>
      <c r="C31" s="423">
        <v>2339.96952189215</v>
      </c>
      <c r="D31" s="423">
        <v>2862.1087974365</v>
      </c>
      <c r="E31" s="424">
        <v>5232.75147028674</v>
      </c>
      <c r="F31" s="423">
        <v>5882.73730779154</v>
      </c>
      <c r="G31" s="423">
        <v>1980.50018387915</v>
      </c>
      <c r="H31" s="423">
        <v>3110.1246736991</v>
      </c>
      <c r="I31" s="423">
        <v>5006.57199951663</v>
      </c>
    </row>
    <row r="32" spans="8:8" s="332" ht="15.0" customFormat="1" customHeight="1">
      <c r="A32" s="331" t="s">
        <v>350</v>
      </c>
      <c r="B32" s="423">
        <v>423.702767530119</v>
      </c>
      <c r="C32" s="423">
        <v>2286.55801204508</v>
      </c>
      <c r="D32" s="423">
        <v>2948.80108428565</v>
      </c>
      <c r="E32" s="424">
        <v>513.984971298426</v>
      </c>
      <c r="F32" s="423">
        <v>356.863500209864</v>
      </c>
      <c r="G32" s="423">
        <v>1969.11036165223</v>
      </c>
      <c r="H32" s="423">
        <v>2918.25710538698</v>
      </c>
      <c r="I32" s="423">
        <v>536.541413825567</v>
      </c>
    </row>
    <row r="33" spans="8:8" ht="18.0" customHeight="1">
      <c r="A33" s="331" t="s">
        <v>504</v>
      </c>
      <c r="B33" s="423">
        <v>11166.6111518747</v>
      </c>
      <c r="C33" s="423">
        <v>3699.01532272575</v>
      </c>
      <c r="D33" s="423">
        <v>564.383115399585</v>
      </c>
      <c r="E33" s="424">
        <v>2583.44951929481</v>
      </c>
      <c r="F33" s="423">
        <v>9531.91351672648</v>
      </c>
      <c r="G33" s="423">
        <v>3079.39679053954</v>
      </c>
      <c r="H33" s="423">
        <v>564.316573627749</v>
      </c>
      <c r="I33" s="423">
        <v>2177.37775841121</v>
      </c>
    </row>
    <row r="34" spans="8:8" ht="15.75" customHeight="1">
      <c r="A34" s="331" t="s">
        <v>508</v>
      </c>
      <c r="B34" s="423">
        <v>0.26045761294965</v>
      </c>
      <c r="C34" s="423">
        <v>12.5089791126411</v>
      </c>
      <c r="D34" s="423">
        <v>5802.8496987355</v>
      </c>
      <c r="E34" s="424">
        <v>2576.95083522551</v>
      </c>
      <c r="F34" s="423">
        <v>0.29616000119159</v>
      </c>
      <c r="G34" s="423">
        <v>15.5653478381334</v>
      </c>
      <c r="H34" s="423">
        <v>5206.64932000552</v>
      </c>
      <c r="I34" s="423">
        <v>2226.11986672665</v>
      </c>
    </row>
    <row r="35" spans="8:8" ht="17.45" customHeight="1">
      <c r="A35" s="331" t="s">
        <v>153</v>
      </c>
      <c r="B35" s="423">
        <v>372.123990778291</v>
      </c>
      <c r="C35" s="423">
        <v>35.9986773936155</v>
      </c>
      <c r="D35" s="423">
        <v>1884.89939530078</v>
      </c>
      <c r="E35" s="424">
        <v>250.220125115133</v>
      </c>
      <c r="F35" s="423">
        <v>304.165691037018</v>
      </c>
      <c r="G35" s="423">
        <v>50.1895617409732</v>
      </c>
      <c r="H35" s="423">
        <v>1866.1137433424</v>
      </c>
      <c r="I35" s="423">
        <v>206.985904620572</v>
      </c>
    </row>
    <row r="36" spans="8:8" ht="17.45" customHeight="1">
      <c r="A36" s="331" t="s">
        <v>156</v>
      </c>
      <c r="B36" s="423">
        <v>0.00361208346102215</v>
      </c>
      <c r="C36" s="423">
        <v>150.048799903167</v>
      </c>
      <c r="D36" s="423">
        <v>4105.09175093671</v>
      </c>
      <c r="E36" s="424">
        <v>280.33370465223</v>
      </c>
      <c r="F36" s="423">
        <v>0.0944198146257855</v>
      </c>
      <c r="G36" s="423">
        <v>67.7524905329558</v>
      </c>
      <c r="H36" s="423">
        <v>3582.79845875006</v>
      </c>
      <c r="I36" s="423">
        <v>285.144705702672</v>
      </c>
    </row>
    <row r="37" spans="8:8" ht="17.45" customHeight="1">
      <c r="A37" s="331" t="s">
        <v>158</v>
      </c>
      <c r="B37" s="423">
        <v>1.00410956367515E-7</v>
      </c>
      <c r="C37" s="423">
        <v>15.5441625482396</v>
      </c>
      <c r="D37" s="423">
        <v>2005.42479741367</v>
      </c>
      <c r="E37" s="424">
        <v>502.936358687292</v>
      </c>
      <c r="F37" s="423">
        <v>1.00136609492194E-7</v>
      </c>
      <c r="G37" s="423">
        <v>15.9529936026176</v>
      </c>
      <c r="H37" s="423">
        <v>1933.45291234582</v>
      </c>
      <c r="I37" s="423">
        <v>478.683815203991</v>
      </c>
    </row>
    <row r="38" spans="8:8" ht="17.45" customHeight="1">
      <c r="A38" s="331" t="s">
        <v>161</v>
      </c>
      <c r="B38" s="423">
        <v>1.20510430315901</v>
      </c>
      <c r="C38" s="423">
        <v>208.363634318689</v>
      </c>
      <c r="D38" s="423">
        <v>7351.08207825518</v>
      </c>
      <c r="E38" s="424">
        <v>1123.12890479052</v>
      </c>
      <c r="F38" s="423">
        <v>2.00211414627229</v>
      </c>
      <c r="G38" s="423">
        <v>283.417694303368</v>
      </c>
      <c r="H38" s="423">
        <v>6991.26544941153</v>
      </c>
      <c r="I38" s="423">
        <v>1035.43139588302</v>
      </c>
    </row>
    <row r="39" spans="8:8" ht="16.35" customHeight="1">
      <c r="A39" s="331" t="s">
        <v>162</v>
      </c>
      <c r="B39" s="423">
        <v>177.086360404362</v>
      </c>
      <c r="C39" s="423">
        <v>695.626488583029</v>
      </c>
      <c r="D39" s="423">
        <v>2718.77335525767</v>
      </c>
      <c r="E39" s="424">
        <v>1617.78548203766</v>
      </c>
      <c r="F39" s="423">
        <v>233.310925946411</v>
      </c>
      <c r="G39" s="423">
        <v>629.312910141218</v>
      </c>
      <c r="H39" s="423">
        <v>2857.24035834391</v>
      </c>
      <c r="I39" s="423">
        <v>1404.87880349423</v>
      </c>
    </row>
    <row r="40" spans="8:8" ht="16.35" customHeight="1">
      <c r="A40" s="331" t="s">
        <v>163</v>
      </c>
      <c r="B40" s="423">
        <v>522.067258628744</v>
      </c>
      <c r="C40" s="423">
        <v>392.876888970871</v>
      </c>
      <c r="D40" s="423">
        <v>2420.71421466147</v>
      </c>
      <c r="E40" s="424">
        <v>1269.61838273479</v>
      </c>
      <c r="F40" s="423">
        <v>446.386268366846</v>
      </c>
      <c r="G40" s="423">
        <v>342.683199788069</v>
      </c>
      <c r="H40" s="423">
        <v>2156.0002268973</v>
      </c>
      <c r="I40" s="423">
        <v>1217.14874315277</v>
      </c>
    </row>
    <row r="41" spans="8:8" ht="17.1" customHeight="1">
      <c r="A41" s="331" t="s">
        <v>527</v>
      </c>
      <c r="B41" s="423">
        <v>116.012716335219</v>
      </c>
      <c r="C41" s="423">
        <v>669.142039462288</v>
      </c>
      <c r="D41" s="423">
        <v>1963.30057194436</v>
      </c>
      <c r="E41" s="424">
        <v>587.360555938201</v>
      </c>
      <c r="F41" s="423">
        <v>173.370129137548</v>
      </c>
      <c r="G41" s="423">
        <v>669.775885764849</v>
      </c>
      <c r="H41" s="423">
        <v>1020.94381358532</v>
      </c>
      <c r="I41" s="423">
        <v>529.204164653414</v>
      </c>
    </row>
    <row r="42" spans="8:8" ht="17.1" customHeight="1">
      <c r="A42" s="331" t="s">
        <v>528</v>
      </c>
      <c r="B42" s="423">
        <v>8.82820927698113</v>
      </c>
      <c r="C42" s="423">
        <v>754.145549207623</v>
      </c>
      <c r="D42" s="423">
        <v>4555.10573081317</v>
      </c>
      <c r="E42" s="424">
        <v>174.821355750393</v>
      </c>
      <c r="F42" s="423">
        <v>10.6527022690306</v>
      </c>
      <c r="G42" s="423">
        <v>795.05015561582</v>
      </c>
      <c r="H42" s="423">
        <v>4079.06074677652</v>
      </c>
      <c r="I42" s="423">
        <v>165.240372543655</v>
      </c>
    </row>
    <row r="43" spans="8:8" ht="18.75" customHeight="1">
      <c r="A43" s="331" t="s">
        <v>529</v>
      </c>
      <c r="B43" s="423">
        <v>392.714332264844</v>
      </c>
      <c r="C43" s="423">
        <v>869.675024025412</v>
      </c>
      <c r="D43" s="423">
        <v>110.264957104812</v>
      </c>
      <c r="E43" s="424">
        <v>53.4352694201791</v>
      </c>
      <c r="F43" s="423">
        <v>326.527546172166</v>
      </c>
      <c r="G43" s="423">
        <v>804.852049182707</v>
      </c>
      <c r="H43" s="423">
        <v>76.9711445748728</v>
      </c>
      <c r="I43" s="423">
        <v>55.6402880564435</v>
      </c>
    </row>
    <row r="44" spans="8:8" ht="18.0" customHeight="1">
      <c r="A44" s="331" t="s">
        <v>524</v>
      </c>
      <c r="B44" s="423">
        <v>458.951966732065</v>
      </c>
      <c r="C44" s="423">
        <v>672.45808300248</v>
      </c>
      <c r="D44" s="423">
        <v>234.169039285965</v>
      </c>
      <c r="E44" s="424">
        <v>116.900833366621</v>
      </c>
      <c r="F44" s="423">
        <v>374.189207504482</v>
      </c>
      <c r="G44" s="423">
        <v>672.962444294381</v>
      </c>
      <c r="H44" s="423">
        <v>187.301402060779</v>
      </c>
      <c r="I44" s="423">
        <v>122.107286703765</v>
      </c>
    </row>
    <row r="45" spans="8:8" ht="16.35" customHeight="1">
      <c r="A45" s="331" t="s">
        <v>177</v>
      </c>
      <c r="B45" s="423">
        <v>10186.9320651611</v>
      </c>
      <c r="C45" s="423">
        <v>1639.03761701298</v>
      </c>
      <c r="D45" s="423">
        <v>8.8050183927843</v>
      </c>
      <c r="E45" s="424">
        <v>1516.32437460488</v>
      </c>
      <c r="F45" s="423">
        <v>11158.2632166537</v>
      </c>
      <c r="G45" s="423">
        <v>1706.55461592772</v>
      </c>
      <c r="H45" s="423">
        <v>21.7100212339671</v>
      </c>
      <c r="I45" s="423">
        <v>1359.76741037845</v>
      </c>
    </row>
    <row r="46" spans="8:8" ht="15.0" customHeight="1">
      <c r="A46" s="331" t="s">
        <v>179</v>
      </c>
      <c r="B46" s="423">
        <v>4454.82173173429</v>
      </c>
      <c r="C46" s="423">
        <v>939.548342998137</v>
      </c>
      <c r="D46" s="423">
        <v>1.0574476416581</v>
      </c>
      <c r="E46" s="424">
        <v>1383.64789791509</v>
      </c>
      <c r="F46" s="423">
        <v>4084.04336471252</v>
      </c>
      <c r="G46" s="423">
        <v>946.286593933607</v>
      </c>
      <c r="H46" s="423">
        <v>1.39757732911229</v>
      </c>
      <c r="I46" s="423">
        <v>1164.91635767431</v>
      </c>
    </row>
    <row r="47" spans="8:8" ht="16.35" customHeight="1">
      <c r="A47" s="331" t="s">
        <v>181</v>
      </c>
      <c r="B47" s="423">
        <v>2949.55436167241</v>
      </c>
      <c r="C47" s="423">
        <v>830.076201537073</v>
      </c>
      <c r="D47" s="423">
        <v>0.0622866291836848</v>
      </c>
      <c r="E47" s="424">
        <v>390.827390924379</v>
      </c>
      <c r="F47" s="423">
        <v>2474.20691543285</v>
      </c>
      <c r="G47" s="423">
        <v>835.824006008282</v>
      </c>
      <c r="H47" s="423">
        <v>0.0590195572764632</v>
      </c>
      <c r="I47" s="423">
        <v>295.34228032542</v>
      </c>
    </row>
    <row r="48" spans="8:8" ht="17.45" customHeight="1">
      <c r="A48" s="331" t="s">
        <v>186</v>
      </c>
      <c r="B48" s="423">
        <v>996.671295335322</v>
      </c>
      <c r="C48" s="423">
        <v>2349.65117411297</v>
      </c>
      <c r="D48" s="423">
        <v>38.9973434506933</v>
      </c>
      <c r="E48" s="424">
        <v>1607.84836335352</v>
      </c>
      <c r="F48" s="423">
        <v>923.932940514469</v>
      </c>
      <c r="G48" s="423">
        <v>2024.60174217796</v>
      </c>
      <c r="H48" s="423">
        <v>33.2736321381187</v>
      </c>
      <c r="I48" s="423">
        <v>1489.73020710207</v>
      </c>
    </row>
    <row r="49" spans="8:8" ht="19.35" customHeight="1">
      <c r="A49" s="331" t="s">
        <v>192</v>
      </c>
      <c r="B49" s="423">
        <v>5768.91841025217</v>
      </c>
      <c r="C49" s="423">
        <v>4399.01413179966</v>
      </c>
      <c r="D49" s="423">
        <v>782.279622750213</v>
      </c>
      <c r="E49" s="424">
        <v>2302.22327531516</v>
      </c>
      <c r="F49" s="423">
        <v>5387.44419857343</v>
      </c>
      <c r="G49" s="423">
        <v>4209.60315412761</v>
      </c>
      <c r="H49" s="423">
        <v>693.205473186696</v>
      </c>
      <c r="I49" s="423">
        <v>2325.27573436042</v>
      </c>
    </row>
    <row r="50" spans="8:8" ht="15.0" customHeight="1">
      <c r="A50" s="345" t="s">
        <v>194</v>
      </c>
      <c r="B50" s="425">
        <v>45497.477119179</v>
      </c>
      <c r="C50" s="425">
        <v>24906.8809275373</v>
      </c>
      <c r="D50" s="425">
        <v>45497.477119179</v>
      </c>
      <c r="E50" s="425">
        <v>24906.8809275372</v>
      </c>
      <c r="F50" s="425">
        <v>42228.8310177055</v>
      </c>
      <c r="G50" s="425">
        <v>22832.1937781219</v>
      </c>
      <c r="H50" s="425">
        <v>42228.8310177055</v>
      </c>
      <c r="I50" s="425">
        <v>22832.1937781219</v>
      </c>
    </row>
    <row r="51" spans="8:8" ht="16.35" customHeight="1"/>
    <row r="52" spans="8:8" ht="14.45" customHeight="1">
      <c r="A52" s="349" t="s">
        <v>198</v>
      </c>
    </row>
    <row r="53" spans="8:8" ht="14.45" customHeight="1">
      <c r="A53" s="44" t="s">
        <v>538</v>
      </c>
    </row>
    <row r="54" spans="8:8" ht="14.45" customHeight="1">
      <c r="A54" s="44" t="s">
        <v>539</v>
      </c>
    </row>
    <row r="55" spans="8:8" ht="14.45" customHeight="1">
      <c r="A55" s="353" t="s">
        <v>540</v>
      </c>
    </row>
    <row r="56" spans="8:8" ht="14.45" customHeight="1">
      <c r="A56" s="353" t="s">
        <v>534</v>
      </c>
    </row>
  </sheetData>
  <hyperlinks>
    <hyperlink ref="K1" location="Contents!A1" display="Contents"/>
  </hyperlinks>
  <printOptions gridLines="1"/>
  <pageMargins left="0.70866141732283" right="0.70866141732283" top="0.74803149606299" bottom="0.74803149606299" header="0.31496062992126" footer="0.31496062992126"/>
  <pageSetup paperSize="9" scale="85"/>
</worksheet>
</file>

<file path=xl/worksheets/sheet28.xml><?xml version="1.0" encoding="utf-8"?>
<worksheet xmlns:r="http://schemas.openxmlformats.org/officeDocument/2006/relationships" xmlns="http://schemas.openxmlformats.org/spreadsheetml/2006/main">
  <dimension ref="A1:K92"/>
  <sheetViews>
    <sheetView workbookViewId="0" showGridLines="0">
      <pane xSplit="1" ySplit="5" topLeftCell="B78" state="frozen" activePane="bottomRight"/>
      <selection pane="bottomRight" activeCell="A84" sqref="A84"/>
    </sheetView>
  </sheetViews>
  <sheetFormatPr defaultRowHeight="10.2" defaultColWidth="9"/>
  <cols>
    <col min="1" max="1" customWidth="1" width="36.664062" style="45"/>
    <col min="2" max="3" customWidth="1" width="16.332031" style="45"/>
    <col min="4" max="4" customWidth="1" width="16.5" style="45"/>
    <col min="5" max="8" customWidth="1" width="16.332031" style="45"/>
    <col min="9" max="16384" customWidth="0" width="9.1640625" style="45"/>
  </cols>
  <sheetData>
    <row r="1" spans="8:8" ht="13.2">
      <c r="A1" s="426" t="s">
        <v>541</v>
      </c>
      <c r="J1" s="21" t="s">
        <v>89</v>
      </c>
    </row>
    <row r="2" spans="8:8" ht="13.2">
      <c r="A2" s="427" t="s">
        <v>253</v>
      </c>
      <c r="B2" s="51" t="s">
        <v>254</v>
      </c>
      <c r="C2" s="51" t="s">
        <v>255</v>
      </c>
      <c r="D2" s="51" t="s">
        <v>256</v>
      </c>
      <c r="E2" s="50"/>
      <c r="F2" s="51" t="s">
        <v>257</v>
      </c>
    </row>
    <row r="3" spans="8:8">
      <c r="A3" s="428"/>
      <c r="B3" s="50" t="s">
        <v>542</v>
      </c>
      <c r="C3" s="50" t="s">
        <v>542</v>
      </c>
      <c r="D3" s="50" t="s">
        <v>542</v>
      </c>
      <c r="E3" s="50" t="s">
        <v>542</v>
      </c>
      <c r="F3" s="429" t="s">
        <v>542</v>
      </c>
    </row>
    <row r="4" spans="8:8">
      <c r="B4" s="50" t="s">
        <v>543</v>
      </c>
      <c r="C4" s="50" t="s">
        <v>543</v>
      </c>
      <c r="D4" s="50" t="s">
        <v>543</v>
      </c>
      <c r="E4" s="50" t="s">
        <v>543</v>
      </c>
      <c r="F4" s="429" t="s">
        <v>543</v>
      </c>
      <c r="G4" s="50" t="s">
        <v>91</v>
      </c>
      <c r="H4" s="50" t="s">
        <v>260</v>
      </c>
    </row>
    <row r="5" spans="8:8">
      <c r="B5" s="50" t="s">
        <v>544</v>
      </c>
      <c r="C5" s="50" t="s">
        <v>544</v>
      </c>
      <c r="D5" s="50" t="s">
        <v>544</v>
      </c>
      <c r="E5" s="50" t="s">
        <v>544</v>
      </c>
      <c r="F5" s="429" t="s">
        <v>545</v>
      </c>
      <c r="G5" s="50" t="s">
        <v>263</v>
      </c>
      <c r="H5" s="50" t="s">
        <v>264</v>
      </c>
    </row>
    <row r="6" spans="8:8">
      <c r="B6" s="50"/>
      <c r="C6" s="50"/>
      <c r="D6" s="430"/>
      <c r="E6" s="431"/>
      <c r="F6" s="51"/>
      <c r="G6" s="432"/>
      <c r="H6" s="50"/>
    </row>
    <row r="7" spans="8:8">
      <c r="A7" s="45" t="s">
        <v>94</v>
      </c>
      <c r="B7" s="433">
        <v>1.640925</v>
      </c>
      <c r="C7" s="433">
        <v>1.88307100250938</v>
      </c>
      <c r="D7" s="434">
        <v>1.994067770175</v>
      </c>
      <c r="E7" s="435">
        <v>2.35395769365</v>
      </c>
      <c r="F7" s="435">
        <v>83.1292218848113</v>
      </c>
      <c r="G7" s="432">
        <v>0.0125161099562649</v>
      </c>
      <c r="H7" s="433">
        <v>14.2495811271535</v>
      </c>
    </row>
    <row r="8" spans="8:8">
      <c r="A8" s="45" t="s">
        <v>95</v>
      </c>
      <c r="B8" s="433">
        <v>0.814125</v>
      </c>
      <c r="C8" s="433">
        <v>0.3502584233973</v>
      </c>
      <c r="D8" s="434">
        <v>0.178069944888</v>
      </c>
      <c r="E8" s="435">
        <v>0.178069944888</v>
      </c>
      <c r="F8" s="435">
        <v>6.28848003493968</v>
      </c>
      <c r="G8" s="432">
        <v>9.46806740043143E-4</v>
      </c>
      <c r="H8" s="433">
        <v>5.92149820136515</v>
      </c>
    </row>
    <row r="9" spans="8:8">
      <c r="A9" s="45" t="s">
        <v>96</v>
      </c>
      <c r="B9" s="433">
        <v>4.81064636078963</v>
      </c>
      <c r="C9" s="433">
        <v>8.25941456292187</v>
      </c>
      <c r="D9" s="434">
        <v>12.6187044223444</v>
      </c>
      <c r="E9" s="435">
        <v>12.6187044223444</v>
      </c>
      <c r="F9" s="435">
        <v>445.625289975957</v>
      </c>
      <c r="G9" s="432">
        <v>0.0670942780669833</v>
      </c>
      <c r="H9" s="433">
        <v>13.7966491470247</v>
      </c>
    </row>
    <row r="10" spans="8:8" s="47" ht="10.2" customFormat="1">
      <c r="A10" s="54" t="s">
        <v>97</v>
      </c>
      <c r="B10" s="436">
        <v>7.26569636078962</v>
      </c>
      <c r="C10" s="436">
        <v>10.4927439888285</v>
      </c>
      <c r="D10" s="437">
        <v>14.7908421374074</v>
      </c>
      <c r="E10" s="436">
        <v>15.1507320608824</v>
      </c>
      <c r="F10" s="436">
        <v>535.042991895708</v>
      </c>
      <c r="G10" s="438">
        <v>0.0805571947632913</v>
      </c>
      <c r="H10" s="436">
        <v>13.6506904875369</v>
      </c>
    </row>
    <row r="11" spans="8:8">
      <c r="B11" s="433"/>
      <c r="C11" s="433"/>
      <c r="D11" s="434"/>
      <c r="E11" s="435"/>
      <c r="F11" s="435"/>
      <c r="G11" s="432"/>
      <c r="H11" s="433"/>
    </row>
    <row r="12" spans="8:8">
      <c r="A12" s="45" t="s">
        <v>98</v>
      </c>
      <c r="B12" s="433">
        <v>0.75855</v>
      </c>
      <c r="C12" s="433">
        <v>0.348847327669979</v>
      </c>
      <c r="D12" s="434">
        <v>0.385567746025</v>
      </c>
      <c r="E12" s="435">
        <v>0.385567746025</v>
      </c>
      <c r="F12" s="435">
        <v>13.6161948863404</v>
      </c>
      <c r="G12" s="432">
        <v>0.00205008285316942</v>
      </c>
      <c r="H12" s="433">
        <v>10.0692588767325</v>
      </c>
    </row>
    <row r="13" spans="8:8">
      <c r="A13" s="45" t="s">
        <v>233</v>
      </c>
      <c r="B13" s="433">
        <v>0.188353628302459</v>
      </c>
      <c r="C13" s="433">
        <v>0.271648272</v>
      </c>
      <c r="D13" s="434">
        <v>0.2128676723475</v>
      </c>
      <c r="E13" s="435">
        <v>0.2128676723475</v>
      </c>
      <c r="F13" s="435">
        <v>7.51735004176745</v>
      </c>
      <c r="G13" s="432">
        <v>0.00113182798502394</v>
      </c>
      <c r="H13" s="433">
        <v>14.7725746688384</v>
      </c>
    </row>
    <row r="14" spans="8:8">
      <c r="A14" s="45" t="s">
        <v>99</v>
      </c>
      <c r="B14" s="433">
        <v>0.215475</v>
      </c>
      <c r="C14" s="433">
        <v>0.4361158814985</v>
      </c>
      <c r="D14" s="434">
        <v>0.3752786630025</v>
      </c>
      <c r="E14" s="435">
        <v>0.348528317633922</v>
      </c>
      <c r="F14" s="435">
        <v>12.3081599673125</v>
      </c>
      <c r="G14" s="432">
        <v>0.00185314237301105</v>
      </c>
      <c r="H14" s="433">
        <v>14.5656004908462</v>
      </c>
    </row>
    <row r="15" spans="8:8">
      <c r="A15" s="45" t="s">
        <v>101</v>
      </c>
      <c r="B15" s="433">
        <v>0.125775</v>
      </c>
      <c r="C15" s="433">
        <v>0.147313102715625</v>
      </c>
      <c r="D15" s="434">
        <v>0.086207464179375</v>
      </c>
      <c r="E15" s="435">
        <v>0.086207464179375</v>
      </c>
      <c r="F15" s="435">
        <v>3.04438751691504</v>
      </c>
      <c r="G15" s="432">
        <v>4.58369368162591E-4</v>
      </c>
      <c r="H15" s="433">
        <v>6.50215388215692</v>
      </c>
    </row>
    <row r="16" spans="8:8">
      <c r="A16" s="45" t="s">
        <v>103</v>
      </c>
      <c r="B16" s="433">
        <v>0.240825</v>
      </c>
      <c r="C16" s="433">
        <v>0.33965141277375</v>
      </c>
      <c r="D16" s="434">
        <v>0.275597188055362</v>
      </c>
      <c r="E16" s="435">
        <v>0.261442130803646</v>
      </c>
      <c r="F16" s="435">
        <v>9.23274065640263</v>
      </c>
      <c r="G16" s="432">
        <v>0.00139010079287565</v>
      </c>
      <c r="H16" s="433">
        <v>21.6251224921245</v>
      </c>
    </row>
    <row r="17" spans="8:8">
      <c r="A17" s="45" t="s">
        <v>104</v>
      </c>
      <c r="B17" s="433">
        <v>0.543075</v>
      </c>
      <c r="C17" s="433">
        <v>0.3706633189725</v>
      </c>
      <c r="D17" s="434">
        <v>0.289563506611875</v>
      </c>
      <c r="E17" s="435">
        <v>0.28986642611475</v>
      </c>
      <c r="F17" s="435">
        <v>10.2365350568756</v>
      </c>
      <c r="G17" s="432">
        <v>0.00154123418261448</v>
      </c>
      <c r="H17" s="433">
        <v>9.83756414078784</v>
      </c>
    </row>
    <row r="18" spans="8:8">
      <c r="A18" s="45" t="s">
        <v>105</v>
      </c>
      <c r="B18" s="433">
        <v>4.60918398</v>
      </c>
      <c r="C18" s="433">
        <v>6.132199626036</v>
      </c>
      <c r="D18" s="434">
        <v>6.26017340641653</v>
      </c>
      <c r="E18" s="435">
        <v>6.26017340641653</v>
      </c>
      <c r="F18" s="435">
        <v>221.075912087641</v>
      </c>
      <c r="G18" s="432">
        <v>0.0332856528863532</v>
      </c>
      <c r="H18" s="433">
        <v>333.850095548535</v>
      </c>
    </row>
    <row r="19" spans="8:8">
      <c r="A19" s="45" t="s">
        <v>215</v>
      </c>
      <c r="B19" s="433">
        <v>0.11835</v>
      </c>
      <c r="C19" s="433">
        <v>0.0607329402</v>
      </c>
      <c r="D19" s="434">
        <v>0.0533048239666865</v>
      </c>
      <c r="E19" s="435">
        <v>0.0528235739666865</v>
      </c>
      <c r="F19" s="435">
        <v>1.86544669552516</v>
      </c>
      <c r="G19" s="432">
        <v>2.80865566035207E-4</v>
      </c>
      <c r="H19" s="433">
        <v>19.7216826441944</v>
      </c>
    </row>
    <row r="20" spans="8:8" s="47" ht="10.2" customFormat="1">
      <c r="A20" s="54" t="s">
        <v>109</v>
      </c>
      <c r="B20" s="436">
        <v>6.79958760830246</v>
      </c>
      <c r="C20" s="436">
        <v>8.10717188186636</v>
      </c>
      <c r="D20" s="437">
        <v>7.93856047060482</v>
      </c>
      <c r="E20" s="436">
        <v>7.89747673748741</v>
      </c>
      <c r="F20" s="436">
        <v>278.89672690878</v>
      </c>
      <c r="G20" s="438">
        <v>0.0419912760072455</v>
      </c>
      <c r="H20" s="436">
        <v>51.6605099130073</v>
      </c>
    </row>
    <row r="21" spans="8:8">
      <c r="B21" s="433"/>
      <c r="C21" s="433"/>
      <c r="D21" s="434"/>
      <c r="E21" s="435"/>
      <c r="F21" s="435"/>
      <c r="G21" s="432"/>
      <c r="H21" s="433"/>
    </row>
    <row r="22" spans="8:8">
      <c r="A22" s="45" t="s">
        <v>117</v>
      </c>
      <c r="B22" s="433">
        <v>0.1404</v>
      </c>
      <c r="C22" s="433">
        <v>0.05403145111</v>
      </c>
      <c r="D22" s="434">
        <v>0.0296409008538889</v>
      </c>
      <c r="E22" s="435">
        <v>0.0280279568533266</v>
      </c>
      <c r="F22" s="435">
        <v>0.989797841534417</v>
      </c>
      <c r="G22" s="432">
        <v>1.49026038476392E-4</v>
      </c>
      <c r="H22" s="433">
        <v>20.3146332723592</v>
      </c>
    </row>
    <row r="23" spans="8:8">
      <c r="A23" s="45" t="s">
        <v>121</v>
      </c>
      <c r="B23" s="433">
        <v>0.232052887584</v>
      </c>
      <c r="C23" s="433">
        <v>0.0766686816</v>
      </c>
      <c r="D23" s="434">
        <v>0.0218048544</v>
      </c>
      <c r="E23" s="435">
        <v>0.01965953808</v>
      </c>
      <c r="F23" s="435">
        <v>0.694269955494031</v>
      </c>
      <c r="G23" s="432">
        <v>1.0453074027729E-4</v>
      </c>
      <c r="H23" s="433">
        <v>4.37145650048876</v>
      </c>
    </row>
    <row r="24" spans="8:8">
      <c r="A24" s="45" t="s">
        <v>126</v>
      </c>
      <c r="B24" s="433">
        <v>0.194025</v>
      </c>
      <c r="C24" s="433">
        <v>0.0628811925</v>
      </c>
      <c r="D24" s="434">
        <v>0.0436006875</v>
      </c>
      <c r="E24" s="435">
        <v>0.04239768</v>
      </c>
      <c r="F24" s="435">
        <v>1.49725976708453</v>
      </c>
      <c r="G24" s="432">
        <v>2.25430570057404E-4</v>
      </c>
      <c r="H24" s="433">
        <v>10.9393796881989</v>
      </c>
    </row>
    <row r="25" spans="8:8">
      <c r="A25" s="45" t="s">
        <v>130</v>
      </c>
      <c r="B25" s="433">
        <v>1.57065476</v>
      </c>
      <c r="C25" s="433">
        <v>1.15257952</v>
      </c>
      <c r="D25" s="434">
        <v>0.12993036</v>
      </c>
      <c r="E25" s="435">
        <v>0.12993036</v>
      </c>
      <c r="F25" s="435">
        <v>4.58844683366657</v>
      </c>
      <c r="G25" s="432">
        <v>6.90846176549371E-4</v>
      </c>
      <c r="H25" s="433">
        <v>6.50555349095967</v>
      </c>
    </row>
    <row r="26" spans="8:8">
      <c r="A26" s="45" t="s">
        <v>132</v>
      </c>
      <c r="B26" s="433">
        <v>1.2495575</v>
      </c>
      <c r="C26" s="433">
        <v>2.026685</v>
      </c>
      <c r="D26" s="434">
        <v>1.53267805</v>
      </c>
      <c r="E26" s="435">
        <v>1.42918015</v>
      </c>
      <c r="F26" s="435">
        <v>50.4710148883342</v>
      </c>
      <c r="G26" s="432">
        <v>0.00759902183160084</v>
      </c>
      <c r="H26" s="433">
        <v>12.8230196917478</v>
      </c>
    </row>
    <row r="27" spans="8:8">
      <c r="A27" s="45" t="s">
        <v>133</v>
      </c>
      <c r="B27" s="433">
        <v>0.0877625</v>
      </c>
      <c r="C27" s="433">
        <v>0.0805036305542986</v>
      </c>
      <c r="D27" s="434">
        <v>0.0722600858144796</v>
      </c>
      <c r="E27" s="435">
        <v>0.0722600858144796</v>
      </c>
      <c r="F27" s="435">
        <v>2.55184055486281</v>
      </c>
      <c r="G27" s="432">
        <v>3.8421046476022E-4</v>
      </c>
      <c r="H27" s="433">
        <v>18.397506939364</v>
      </c>
    </row>
    <row r="28" spans="8:8">
      <c r="A28" s="45" t="s">
        <v>135</v>
      </c>
      <c r="B28" s="433">
        <v>0.19695</v>
      </c>
      <c r="C28" s="433">
        <v>0.10725</v>
      </c>
      <c r="D28" s="434">
        <v>0.07886775</v>
      </c>
      <c r="E28" s="435">
        <v>0.07886775</v>
      </c>
      <c r="F28" s="435">
        <v>2.78518798659456</v>
      </c>
      <c r="G28" s="432">
        <v>4.19343743375695E-4</v>
      </c>
      <c r="H28" s="433">
        <v>9.05907250286533</v>
      </c>
    </row>
    <row r="29" spans="8:8">
      <c r="A29" s="45" t="s">
        <v>142</v>
      </c>
      <c r="B29" s="433">
        <v>0.785030304742282</v>
      </c>
      <c r="C29" s="433">
        <v>0.730197880408063</v>
      </c>
      <c r="D29" s="434">
        <v>1.09121096714748</v>
      </c>
      <c r="E29" s="435">
        <v>1.09121096714748</v>
      </c>
      <c r="F29" s="435">
        <v>38.5357472038875</v>
      </c>
      <c r="G29" s="432">
        <v>0.00580202290259627</v>
      </c>
      <c r="H29" s="433">
        <v>57.5090536543384</v>
      </c>
    </row>
    <row r="30" spans="8:8">
      <c r="A30" s="45" t="s">
        <v>143</v>
      </c>
      <c r="B30" s="433">
        <v>0.731325</v>
      </c>
      <c r="C30" s="433">
        <v>0.25132705</v>
      </c>
      <c r="D30" s="434">
        <v>0.186979342769878</v>
      </c>
      <c r="E30" s="435">
        <v>0.186979342769878</v>
      </c>
      <c r="F30" s="435">
        <v>6.60311241570871</v>
      </c>
      <c r="G30" s="432">
        <v>9.94178451027799E-4</v>
      </c>
      <c r="H30" s="433">
        <v>4.73664731056983</v>
      </c>
    </row>
    <row r="31" spans="8:8">
      <c r="A31" s="45" t="s">
        <v>144</v>
      </c>
      <c r="B31" s="433">
        <v>0.182590256329333</v>
      </c>
      <c r="C31" s="433">
        <v>0.126752553322648</v>
      </c>
      <c r="D31" s="434">
        <v>0.0899873278033056</v>
      </c>
      <c r="E31" s="435">
        <v>0.0902682834901006</v>
      </c>
      <c r="F31" s="435">
        <v>3.18779398102698</v>
      </c>
      <c r="G31" s="432">
        <v>4.79960946100747E-4</v>
      </c>
      <c r="H31" s="433">
        <v>14.3124227116315</v>
      </c>
    </row>
    <row r="32" spans="8:8">
      <c r="A32" s="54" t="s">
        <v>145</v>
      </c>
      <c r="B32" s="436">
        <v>5.37034820865562</v>
      </c>
      <c r="C32" s="436">
        <v>4.66887695949501</v>
      </c>
      <c r="D32" s="437">
        <v>3.27696032628903</v>
      </c>
      <c r="E32" s="436">
        <v>3.16878211415526</v>
      </c>
      <c r="F32" s="436">
        <v>111.904471428194</v>
      </c>
      <c r="G32" s="438">
        <v>0.016848571864822</v>
      </c>
      <c r="H32" s="436">
        <v>14.4978309906869</v>
      </c>
    </row>
    <row r="33" spans="8:8">
      <c r="B33" s="433"/>
      <c r="C33" s="433"/>
      <c r="D33" s="434"/>
      <c r="E33" s="435"/>
      <c r="F33" s="435"/>
      <c r="G33" s="432"/>
      <c r="H33" s="433"/>
    </row>
    <row r="34" spans="8:8">
      <c r="A34" s="45" t="s">
        <v>146</v>
      </c>
      <c r="B34" s="433">
        <v>0.990199709023957</v>
      </c>
      <c r="C34" s="433">
        <v>1.02092305010325</v>
      </c>
      <c r="D34" s="434">
        <v>2.50365279916928</v>
      </c>
      <c r="E34" s="435">
        <v>2.50365279916928</v>
      </c>
      <c r="F34" s="435">
        <v>88.4156540392004</v>
      </c>
      <c r="G34" s="432">
        <v>0.0133120462662709</v>
      </c>
      <c r="H34" s="433">
        <v>96.8772913825001</v>
      </c>
    </row>
    <row r="35" spans="8:8">
      <c r="A35" s="45" t="s">
        <v>148</v>
      </c>
      <c r="B35" s="433">
        <v>1.71323220674073</v>
      </c>
      <c r="C35" s="433">
        <v>1.71323220674073</v>
      </c>
      <c r="D35" s="434">
        <v>2.25711544697588</v>
      </c>
      <c r="E35" s="435">
        <v>2.25711544697588</v>
      </c>
      <c r="F35" s="435">
        <v>79.7092706115521</v>
      </c>
      <c r="G35" s="432">
        <v>0.0120011949214472</v>
      </c>
      <c r="H35" s="433">
        <v>71.2206883001452</v>
      </c>
    </row>
    <row r="36" spans="8:8">
      <c r="A36" s="45" t="s">
        <v>149</v>
      </c>
      <c r="B36" s="433">
        <v>33.1557132074041</v>
      </c>
      <c r="C36" s="433">
        <v>34.1164181926549</v>
      </c>
      <c r="D36" s="434">
        <v>37.5567410126401</v>
      </c>
      <c r="E36" s="435">
        <v>37.3915243545301</v>
      </c>
      <c r="F36" s="435">
        <v>1320.46906920376</v>
      </c>
      <c r="G36" s="432">
        <v>0.198812591881372</v>
      </c>
      <c r="H36" s="433">
        <v>58.5624505291083</v>
      </c>
    </row>
    <row r="37" spans="8:8">
      <c r="A37" s="45" t="s">
        <v>150</v>
      </c>
      <c r="B37" s="433">
        <v>1.81545</v>
      </c>
      <c r="C37" s="433">
        <v>13.60125</v>
      </c>
      <c r="D37" s="434">
        <v>13.60125</v>
      </c>
      <c r="E37" s="435">
        <v>13.60125</v>
      </c>
      <c r="F37" s="435">
        <v>480.323555606307</v>
      </c>
      <c r="G37" s="432">
        <v>0.0723185216972548</v>
      </c>
      <c r="H37" s="439">
        <v>230.680557003189</v>
      </c>
    </row>
    <row r="38" spans="8:8">
      <c r="A38" s="45" t="s">
        <v>152</v>
      </c>
      <c r="B38" s="433">
        <v>0.913575</v>
      </c>
      <c r="C38" s="433">
        <v>0.8736</v>
      </c>
      <c r="D38" s="434">
        <v>0.845325</v>
      </c>
      <c r="E38" s="435">
        <v>0.845325</v>
      </c>
      <c r="F38" s="435">
        <v>29.8523672194027</v>
      </c>
      <c r="G38" s="432">
        <v>0.00449463500441003</v>
      </c>
      <c r="H38" s="433">
        <v>17.9576497947103</v>
      </c>
    </row>
    <row r="39" spans="8:8">
      <c r="A39" s="45" t="s">
        <v>153</v>
      </c>
      <c r="B39" s="433">
        <v>0.00903265391009068</v>
      </c>
      <c r="C39" s="433">
        <v>0.0051145462884587</v>
      </c>
      <c r="D39" s="434">
        <v>0.00298248063969243</v>
      </c>
      <c r="E39" s="435">
        <v>0.00286065686780944</v>
      </c>
      <c r="F39" s="435">
        <v>0.101023132294152</v>
      </c>
      <c r="G39" s="432">
        <v>1.52102546282936E-5</v>
      </c>
      <c r="H39" s="433">
        <v>9.05983888773694</v>
      </c>
    </row>
    <row r="40" spans="8:8" s="47" ht="10.2" customFormat="1">
      <c r="A40" s="54" t="s">
        <v>154</v>
      </c>
      <c r="B40" s="436">
        <v>38.5972027770789</v>
      </c>
      <c r="C40" s="436">
        <v>51.3305379957873</v>
      </c>
      <c r="D40" s="437">
        <v>56.767066739425</v>
      </c>
      <c r="E40" s="436">
        <v>56.601728257543</v>
      </c>
      <c r="F40" s="436">
        <v>1998.87093981252</v>
      </c>
      <c r="G40" s="438">
        <v>0.300954200025383</v>
      </c>
      <c r="H40" s="440">
        <v>70.5426875209805</v>
      </c>
    </row>
    <row r="41" spans="8:8">
      <c r="B41" s="433"/>
      <c r="C41" s="433"/>
      <c r="D41" s="434"/>
      <c r="E41" s="435"/>
      <c r="F41" s="435"/>
      <c r="G41" s="432"/>
      <c r="H41" s="433"/>
    </row>
    <row r="42" spans="8:8">
      <c r="A42" s="45" t="s">
        <v>234</v>
      </c>
      <c r="B42" s="433">
        <v>0.268950294983333</v>
      </c>
      <c r="C42" s="433">
        <v>0.20799858999</v>
      </c>
      <c r="D42" s="434">
        <v>0.077313495555</v>
      </c>
      <c r="E42" s="435">
        <v>0.064831428075</v>
      </c>
      <c r="F42" s="435">
        <v>2.28950001272078</v>
      </c>
      <c r="G42" s="432">
        <v>3.44711922647249E-4</v>
      </c>
      <c r="H42" s="433">
        <v>3.94428093408077</v>
      </c>
    </row>
    <row r="43" spans="8:8">
      <c r="A43" s="45" t="s">
        <v>155</v>
      </c>
      <c r="B43" s="433">
        <v>25.35</v>
      </c>
      <c r="C43" s="433">
        <v>32.26275</v>
      </c>
      <c r="D43" s="434">
        <v>32.10137858865</v>
      </c>
      <c r="E43" s="435">
        <v>32.10137858865</v>
      </c>
      <c r="F43" s="435">
        <v>1133.64935601982</v>
      </c>
      <c r="G43" s="432">
        <v>0.170684624131979</v>
      </c>
      <c r="H43" s="433">
        <v>128.002953885276</v>
      </c>
    </row>
    <row r="44" spans="8:8">
      <c r="A44" s="45" t="s">
        <v>156</v>
      </c>
      <c r="B44" s="433">
        <v>2.95355</v>
      </c>
      <c r="C44" s="433">
        <v>3.0001</v>
      </c>
      <c r="D44" s="434">
        <v>3.52852591</v>
      </c>
      <c r="E44" s="435">
        <v>3.52852591</v>
      </c>
      <c r="F44" s="435">
        <v>124.608702225176</v>
      </c>
      <c r="G44" s="432">
        <v>0.0187613474924482</v>
      </c>
      <c r="H44" s="433">
        <v>336.290875227158</v>
      </c>
    </row>
    <row r="45" spans="8:8">
      <c r="A45" s="45" t="s">
        <v>157</v>
      </c>
      <c r="B45" s="433">
        <v>0.043875</v>
      </c>
      <c r="C45" s="433">
        <v>0.19695</v>
      </c>
      <c r="D45" s="434">
        <v>0.566705021963657</v>
      </c>
      <c r="E45" s="435">
        <v>0.588557742674104</v>
      </c>
      <c r="F45" s="435">
        <v>20.7847181428801</v>
      </c>
      <c r="G45" s="432">
        <v>0.00312939074597294</v>
      </c>
      <c r="H45" s="433">
        <v>39.7073174839502</v>
      </c>
    </row>
    <row r="46" spans="8:8">
      <c r="A46" s="45" t="s">
        <v>158</v>
      </c>
      <c r="B46" s="433">
        <v>1.47915</v>
      </c>
      <c r="C46" s="433">
        <v>1.6948</v>
      </c>
      <c r="D46" s="434">
        <v>1.6948</v>
      </c>
      <c r="E46" s="435">
        <v>1.6948</v>
      </c>
      <c r="F46" s="435">
        <v>59.8512902888756</v>
      </c>
      <c r="G46" s="432">
        <v>0.00901133576491186</v>
      </c>
      <c r="H46" s="433">
        <v>113.209539793483</v>
      </c>
    </row>
    <row r="47" spans="8:8">
      <c r="A47" s="45" t="s">
        <v>159</v>
      </c>
      <c r="B47" s="433">
        <v>0.8096075</v>
      </c>
      <c r="C47" s="433">
        <v>0.49026588</v>
      </c>
      <c r="D47" s="434">
        <v>0.6663475</v>
      </c>
      <c r="E47" s="435">
        <v>0.6663475</v>
      </c>
      <c r="F47" s="435">
        <v>23.5318371818306</v>
      </c>
      <c r="G47" s="432">
        <v>0.00354300274876658</v>
      </c>
      <c r="H47" s="433">
        <v>18.0433304478407</v>
      </c>
    </row>
    <row r="48" spans="8:8">
      <c r="A48" s="45" t="s">
        <v>160</v>
      </c>
      <c r="B48" s="433">
        <v>14.948505</v>
      </c>
      <c r="C48" s="433">
        <v>25.9237226391278</v>
      </c>
      <c r="D48" s="434">
        <v>24.665471469</v>
      </c>
      <c r="E48" s="435">
        <v>24.665471469</v>
      </c>
      <c r="F48" s="435">
        <v>871.052804462531</v>
      </c>
      <c r="G48" s="432">
        <v>0.131147536704633</v>
      </c>
      <c r="H48" s="433">
        <v>143.974174618056</v>
      </c>
    </row>
    <row r="49" spans="8:8">
      <c r="A49" s="45" t="s">
        <v>161</v>
      </c>
      <c r="B49" s="433">
        <v>5.98595</v>
      </c>
      <c r="C49" s="433">
        <v>7.5053810925</v>
      </c>
      <c r="D49" s="434">
        <v>5.98454583508532</v>
      </c>
      <c r="E49" s="435">
        <v>6.01912001537442</v>
      </c>
      <c r="F49" s="435">
        <v>212.563192898133</v>
      </c>
      <c r="G49" s="432">
        <v>0.0320039600353082</v>
      </c>
      <c r="H49" s="433">
        <v>53.694173971144</v>
      </c>
    </row>
    <row r="50" spans="8:8">
      <c r="A50" s="45" t="s">
        <v>235</v>
      </c>
      <c r="B50" s="433">
        <v>0.234975</v>
      </c>
      <c r="C50" s="433">
        <v>0.2686125</v>
      </c>
      <c r="D50" s="434">
        <v>0.2686125</v>
      </c>
      <c r="E50" s="435">
        <v>0.2686125</v>
      </c>
      <c r="F50" s="435">
        <v>9.48595982577331</v>
      </c>
      <c r="G50" s="432">
        <v>0.00142822600197804</v>
      </c>
      <c r="H50" s="433">
        <v>89.5690164447774</v>
      </c>
    </row>
    <row r="51" spans="8:8">
      <c r="A51" s="45" t="s">
        <v>162</v>
      </c>
      <c r="B51" s="433">
        <v>5.84415</v>
      </c>
      <c r="C51" s="433">
        <v>5.938725</v>
      </c>
      <c r="D51" s="434">
        <v>5.938725</v>
      </c>
      <c r="E51" s="435">
        <v>5.938725</v>
      </c>
      <c r="F51" s="435">
        <v>209.724070050037</v>
      </c>
      <c r="G51" s="432">
        <v>0.0315764957460917</v>
      </c>
      <c r="H51" s="433">
        <v>107.135353027402</v>
      </c>
    </row>
    <row r="52" spans="8:8">
      <c r="A52" s="45" t="s">
        <v>236</v>
      </c>
      <c r="B52" s="433">
        <v>0.324683679525727</v>
      </c>
      <c r="C52" s="433">
        <v>0.315892379633348</v>
      </c>
      <c r="D52" s="434">
        <v>0.265932792133348</v>
      </c>
      <c r="E52" s="435">
        <v>0.265831030010758</v>
      </c>
      <c r="F52" s="435">
        <v>9.38773315138347</v>
      </c>
      <c r="G52" s="432">
        <v>0.00141343678791557</v>
      </c>
      <c r="H52" s="433">
        <v>2618.80944307441</v>
      </c>
    </row>
    <row r="53" spans="8:8">
      <c r="A53" s="45" t="s">
        <v>163</v>
      </c>
      <c r="B53" s="433">
        <v>0.006825</v>
      </c>
      <c r="C53" s="433">
        <v>0.004695</v>
      </c>
      <c r="D53" s="434">
        <v>0.004719640181625</v>
      </c>
      <c r="E53" s="435">
        <v>0.004719640181625</v>
      </c>
      <c r="F53" s="435">
        <v>0.166672500926056</v>
      </c>
      <c r="G53" s="432">
        <v>2.50945612262169E-5</v>
      </c>
      <c r="H53" s="433">
        <v>24.7212809951917</v>
      </c>
    </row>
    <row r="54" spans="8:8" s="47" ht="10.2" customFormat="1">
      <c r="A54" s="54" t="s">
        <v>164</v>
      </c>
      <c r="B54" s="436">
        <v>58.2502214745091</v>
      </c>
      <c r="C54" s="436">
        <v>77.8098930812511</v>
      </c>
      <c r="D54" s="437">
        <v>75.763077752569</v>
      </c>
      <c r="E54" s="436">
        <v>75.8069208239659</v>
      </c>
      <c r="F54" s="436">
        <v>2677.09583676009</v>
      </c>
      <c r="G54" s="438">
        <v>0.403069162643879</v>
      </c>
      <c r="H54" s="436">
        <v>110.41221344412</v>
      </c>
    </row>
    <row r="55" spans="8:8">
      <c r="B55" s="433"/>
      <c r="C55" s="433"/>
      <c r="D55" s="434"/>
      <c r="E55" s="435"/>
      <c r="F55" s="435"/>
      <c r="G55" s="432"/>
      <c r="H55" s="433"/>
    </row>
    <row r="56" spans="8:8">
      <c r="A56" s="45" t="s">
        <v>165</v>
      </c>
      <c r="B56" s="433">
        <v>4.3533875</v>
      </c>
      <c r="C56" s="433">
        <v>4.3351</v>
      </c>
      <c r="D56" s="434">
        <v>4.3351</v>
      </c>
      <c r="E56" s="435">
        <v>2.2792</v>
      </c>
      <c r="F56" s="435">
        <v>80.4891791517614</v>
      </c>
      <c r="G56" s="432">
        <v>0.0121186195866103</v>
      </c>
      <c r="H56" s="433">
        <v>27.9806215290086</v>
      </c>
    </row>
    <row r="57" spans="8:8">
      <c r="A57" s="45" t="s">
        <v>166</v>
      </c>
      <c r="B57" s="433">
        <v>1.3792625</v>
      </c>
      <c r="C57" s="433">
        <v>2.127125</v>
      </c>
      <c r="D57" s="434">
        <v>2.1377125</v>
      </c>
      <c r="E57" s="435">
        <v>2.1377125</v>
      </c>
      <c r="F57" s="435">
        <v>75.4925958175938</v>
      </c>
      <c r="G57" s="432">
        <v>0.0113663235227455</v>
      </c>
      <c r="H57" s="433">
        <v>36.5636996501908</v>
      </c>
    </row>
    <row r="58" spans="8:8">
      <c r="A58" s="45" t="s">
        <v>237</v>
      </c>
      <c r="B58" s="433">
        <v>1.2483</v>
      </c>
      <c r="C58" s="433">
        <v>1.42025</v>
      </c>
      <c r="D58" s="434">
        <v>1.42965448881337</v>
      </c>
      <c r="E58" s="435">
        <v>1.42965448881337</v>
      </c>
      <c r="F58" s="435">
        <v>50.4877660035183</v>
      </c>
      <c r="G58" s="432">
        <v>0.00760154391462749</v>
      </c>
      <c r="H58" s="433">
        <v>107.444386041461</v>
      </c>
    </row>
    <row r="59" spans="8:8">
      <c r="A59" s="45" t="s">
        <v>238</v>
      </c>
      <c r="B59" s="433">
        <v>3.9007</v>
      </c>
      <c r="C59" s="433">
        <v>4.91869158878505</v>
      </c>
      <c r="D59" s="434">
        <v>5.47297945</v>
      </c>
      <c r="E59" s="435">
        <v>5.47297945</v>
      </c>
      <c r="F59" s="435">
        <v>193.276423062899</v>
      </c>
      <c r="G59" s="432">
        <v>0.0291001035275033</v>
      </c>
      <c r="H59" s="433">
        <v>110.719265777574</v>
      </c>
    </row>
    <row r="60" spans="8:8">
      <c r="A60" s="45" t="s">
        <v>216</v>
      </c>
      <c r="B60" s="433">
        <v>1.0434360305</v>
      </c>
      <c r="C60" s="433">
        <v>1.20867787478572</v>
      </c>
      <c r="D60" s="434">
        <v>1.57105581062984</v>
      </c>
      <c r="E60" s="435">
        <v>1.56901124907954</v>
      </c>
      <c r="F60" s="435">
        <v>55.4091029827535</v>
      </c>
      <c r="G60" s="432">
        <v>0.00834251072951348</v>
      </c>
      <c r="H60" s="433">
        <v>54.7834104562877</v>
      </c>
    </row>
    <row r="61" spans="8:8" s="47" ht="10.2" customFormat="1">
      <c r="A61" s="54" t="s">
        <v>174</v>
      </c>
      <c r="B61" s="436">
        <v>11.9250860305</v>
      </c>
      <c r="C61" s="436">
        <v>14.0098444635708</v>
      </c>
      <c r="D61" s="437">
        <v>14.9465022494432</v>
      </c>
      <c r="E61" s="436">
        <v>12.8885576878929</v>
      </c>
      <c r="F61" s="436">
        <v>455.155067018526</v>
      </c>
      <c r="G61" s="438">
        <v>0.0685291012810001</v>
      </c>
      <c r="H61" s="436">
        <v>55.7224472169014</v>
      </c>
    </row>
    <row r="62" spans="8:8">
      <c r="B62" s="433"/>
      <c r="C62" s="433"/>
      <c r="D62" s="434"/>
      <c r="E62" s="435"/>
      <c r="F62" s="435"/>
      <c r="G62" s="432"/>
      <c r="H62" s="433"/>
    </row>
    <row r="63" spans="8:8">
      <c r="A63" s="45" t="s">
        <v>175</v>
      </c>
      <c r="B63" s="433">
        <v>1.71834</v>
      </c>
      <c r="C63" s="433">
        <v>2.85966486</v>
      </c>
      <c r="D63" s="434">
        <v>2.38959550446972</v>
      </c>
      <c r="E63" s="435">
        <v>2.38959550446972</v>
      </c>
      <c r="F63" s="435">
        <v>84.3877591521179</v>
      </c>
      <c r="G63" s="432">
        <v>0.012705597966191</v>
      </c>
      <c r="H63" s="433">
        <v>16.7672068368246</v>
      </c>
    </row>
    <row r="64" spans="8:8">
      <c r="A64" s="45" t="s">
        <v>176</v>
      </c>
      <c r="B64" s="433">
        <v>0.29835</v>
      </c>
      <c r="C64" s="433">
        <v>0.34515</v>
      </c>
      <c r="D64" s="434">
        <v>0.110227267587937</v>
      </c>
      <c r="E64" s="435">
        <v>0.110227267587937</v>
      </c>
      <c r="F64" s="435">
        <v>3.89263877162805</v>
      </c>
      <c r="G64" s="432">
        <v>5.86083855725567E-4</v>
      </c>
      <c r="H64" s="433">
        <v>4.46014182007245</v>
      </c>
    </row>
    <row r="65" spans="8:8">
      <c r="A65" s="45" t="s">
        <v>239</v>
      </c>
      <c r="B65" s="433">
        <v>0.35685</v>
      </c>
      <c r="C65" s="433">
        <v>0.29370661125</v>
      </c>
      <c r="D65" s="434">
        <v>0.2223</v>
      </c>
      <c r="E65" s="435">
        <v>0.2223</v>
      </c>
      <c r="F65" s="435">
        <v>7.8504495109848</v>
      </c>
      <c r="G65" s="432">
        <v>0.00118198013956804</v>
      </c>
      <c r="H65" s="433">
        <v>17.5859265623417</v>
      </c>
    </row>
    <row r="66" spans="8:8">
      <c r="A66" s="45" t="s">
        <v>177</v>
      </c>
      <c r="B66" s="433">
        <v>1.37765240904621</v>
      </c>
      <c r="C66" s="433">
        <v>2.74709373156342</v>
      </c>
      <c r="D66" s="434">
        <v>8.39854965585054</v>
      </c>
      <c r="E66" s="435">
        <v>8.39854965585054</v>
      </c>
      <c r="F66" s="435">
        <v>296.591947992593</v>
      </c>
      <c r="G66" s="432">
        <v>0.0446555055978016</v>
      </c>
      <c r="H66" s="441">
        <v>43.2883116883117</v>
      </c>
    </row>
    <row r="67" spans="8:8">
      <c r="A67" s="45" t="s">
        <v>179</v>
      </c>
      <c r="B67" s="433">
        <v>0.731317125</v>
      </c>
      <c r="C67" s="433">
        <v>1.105498625</v>
      </c>
      <c r="D67" s="434">
        <v>1.3288660897834</v>
      </c>
      <c r="E67" s="435">
        <v>1.3204431160449</v>
      </c>
      <c r="F67" s="435">
        <v>46.6310032147457</v>
      </c>
      <c r="G67" s="432">
        <v>0.0070208616221071</v>
      </c>
      <c r="H67" s="433">
        <v>55.572903949151</v>
      </c>
    </row>
    <row r="68" spans="8:8">
      <c r="A68" s="45" t="s">
        <v>180</v>
      </c>
      <c r="B68" s="433">
        <v>2.72223</v>
      </c>
      <c r="C68" s="433">
        <v>3.0095332239525</v>
      </c>
      <c r="D68" s="434">
        <v>1.42954840049936</v>
      </c>
      <c r="E68" s="435">
        <v>1.2522716318175</v>
      </c>
      <c r="F68" s="435">
        <v>44.2235502457123</v>
      </c>
      <c r="G68" s="432">
        <v>0.00665839045502807</v>
      </c>
      <c r="H68" s="433">
        <v>19.8293388082408</v>
      </c>
    </row>
    <row r="69" spans="8:8">
      <c r="A69" s="45" t="s">
        <v>182</v>
      </c>
      <c r="B69" s="433">
        <v>1.06355699365781</v>
      </c>
      <c r="C69" s="433">
        <v>1.02726704987267</v>
      </c>
      <c r="D69" s="434">
        <v>0.908230630508788</v>
      </c>
      <c r="E69" s="435">
        <v>0.908230630508788</v>
      </c>
      <c r="F69" s="435">
        <v>32.0738583407069</v>
      </c>
      <c r="G69" s="432">
        <v>0.00482910736576132</v>
      </c>
      <c r="H69" s="433">
        <v>12.4084582556353</v>
      </c>
    </row>
    <row r="70" spans="8:8">
      <c r="A70" s="45" t="s">
        <v>240</v>
      </c>
      <c r="B70" s="433">
        <v>0.279825</v>
      </c>
      <c r="C70" s="433">
        <v>0.217231894223479</v>
      </c>
      <c r="D70" s="434">
        <v>0.446934415883325</v>
      </c>
      <c r="E70" s="435">
        <v>0.432211869165847</v>
      </c>
      <c r="F70" s="435">
        <v>15.2634163604807</v>
      </c>
      <c r="G70" s="432">
        <v>0.00229809197228794</v>
      </c>
      <c r="H70" s="433">
        <v>24.4473620002229</v>
      </c>
    </row>
    <row r="71" spans="8:8">
      <c r="A71" s="45" t="s">
        <v>184</v>
      </c>
      <c r="B71" s="433">
        <v>0.500783790277069</v>
      </c>
      <c r="C71" s="433">
        <v>0.551084553977391</v>
      </c>
      <c r="D71" s="434">
        <v>0.394643061391792</v>
      </c>
      <c r="E71" s="435">
        <v>0.38478632986503</v>
      </c>
      <c r="F71" s="435">
        <v>13.5885994382481</v>
      </c>
      <c r="G71" s="432">
        <v>0.00204592802464121</v>
      </c>
      <c r="H71" s="433">
        <v>12.570229974876</v>
      </c>
    </row>
    <row r="72" spans="8:8">
      <c r="A72" s="45" t="s">
        <v>546</v>
      </c>
      <c r="B72" s="433">
        <v>0.00291542798411438</v>
      </c>
      <c r="C72" s="433">
        <v>0.149440305986457</v>
      </c>
      <c r="D72" s="434">
        <v>0.176019444884606</v>
      </c>
      <c r="E72" s="435">
        <v>0.163144479890302</v>
      </c>
      <c r="F72" s="435">
        <v>5.76139227339042</v>
      </c>
      <c r="G72" s="432">
        <v>8.67447301441716E-4</v>
      </c>
      <c r="H72" s="433">
        <v>13.6928846093707</v>
      </c>
    </row>
    <row r="73" spans="8:8">
      <c r="A73" s="45" t="s">
        <v>190</v>
      </c>
      <c r="B73" s="433">
        <v>0.351</v>
      </c>
      <c r="C73" s="433">
        <v>0.310069192257783</v>
      </c>
      <c r="D73" s="434">
        <v>0.143084037099878</v>
      </c>
      <c r="E73" s="435">
        <v>0.143084037099878</v>
      </c>
      <c r="F73" s="435">
        <v>5.05296450328598</v>
      </c>
      <c r="G73" s="432">
        <v>7.60784930909907E-4</v>
      </c>
      <c r="H73" s="433">
        <v>4.37480157732752</v>
      </c>
    </row>
    <row r="74" spans="8:8">
      <c r="A74" s="45" t="s">
        <v>191</v>
      </c>
      <c r="B74" s="433">
        <v>0.16575</v>
      </c>
      <c r="C74" s="433">
        <v>0.645928638659578</v>
      </c>
      <c r="D74" s="434">
        <v>0.645928638659578</v>
      </c>
      <c r="E74" s="435">
        <v>0.645928638659578</v>
      </c>
      <c r="F74" s="435">
        <v>22.8107519815392</v>
      </c>
      <c r="G74" s="432">
        <v>0.00343443464900512</v>
      </c>
      <c r="H74" s="433">
        <v>74.1373083576528</v>
      </c>
    </row>
    <row r="75" spans="8:8">
      <c r="A75" s="45" t="s">
        <v>192</v>
      </c>
      <c r="B75" s="433">
        <v>0.24648</v>
      </c>
      <c r="C75" s="433">
        <v>0.260092027166978</v>
      </c>
      <c r="D75" s="434">
        <v>0.190939779047997</v>
      </c>
      <c r="E75" s="435">
        <v>0.189255244567814</v>
      </c>
      <c r="F75" s="435">
        <v>6.68348511996718</v>
      </c>
      <c r="G75" s="432">
        <v>0.00100627953391024</v>
      </c>
      <c r="H75" s="433">
        <v>11.4969294062618</v>
      </c>
    </row>
    <row r="76" spans="8:8" s="47" ht="10.2" customFormat="1">
      <c r="A76" s="54" t="s">
        <v>193</v>
      </c>
      <c r="B76" s="436">
        <v>9.81505074596521</v>
      </c>
      <c r="C76" s="436">
        <v>13.5217607139103</v>
      </c>
      <c r="D76" s="437">
        <v>16.7848669256669</v>
      </c>
      <c r="E76" s="436">
        <v>16.5600284055278</v>
      </c>
      <c r="F76" s="436">
        <v>584.8118169054</v>
      </c>
      <c r="G76" s="438">
        <v>0.0880504934143789</v>
      </c>
      <c r="H76" s="442">
        <v>25.3957963449896</v>
      </c>
    </row>
    <row r="77" spans="8:8">
      <c r="B77" s="433"/>
      <c r="C77" s="433"/>
      <c r="D77" s="434"/>
      <c r="E77" s="435"/>
      <c r="F77" s="435"/>
      <c r="G77" s="432"/>
      <c r="H77" s="433"/>
    </row>
    <row r="78" spans="8:8" s="57" ht="10.2" customFormat="1">
      <c r="A78" s="443" t="s">
        <v>194</v>
      </c>
      <c r="B78" s="444">
        <v>138.023193205801</v>
      </c>
      <c r="C78" s="444">
        <v>179.940829084709</v>
      </c>
      <c r="D78" s="445">
        <v>190.267876601405</v>
      </c>
      <c r="E78" s="444">
        <v>188.074226087455</v>
      </c>
      <c r="F78" s="444">
        <v>6641.77785072922</v>
      </c>
      <c r="G78" s="446">
        <v>1.0</v>
      </c>
      <c r="H78" s="444">
        <v>48.8040169231512</v>
      </c>
    </row>
    <row r="79" spans="8:8">
      <c r="A79" s="45" t="s">
        <v>195</v>
      </c>
      <c r="B79" s="433">
        <v>13.6021364617592</v>
      </c>
      <c r="C79" s="433">
        <v>17.581645472263</v>
      </c>
      <c r="D79" s="434">
        <v>20.0063271598997</v>
      </c>
      <c r="E79" s="435">
        <v>20.2796938837047</v>
      </c>
      <c r="F79" s="435">
        <v>716.170548503152</v>
      </c>
      <c r="G79" s="432">
        <v>0.107828139482943</v>
      </c>
      <c r="H79" s="433">
        <v>13.7168516949522</v>
      </c>
    </row>
    <row r="80" spans="8:8">
      <c r="A80" s="45" t="s">
        <v>196</v>
      </c>
      <c r="B80" s="433">
        <v>124.421056744042</v>
      </c>
      <c r="C80" s="433">
        <v>162.359183612446</v>
      </c>
      <c r="D80" s="434">
        <v>170.261549441506</v>
      </c>
      <c r="E80" s="435">
        <v>167.79453220375</v>
      </c>
      <c r="F80" s="435">
        <v>5925.60730222606</v>
      </c>
      <c r="G80" s="432">
        <v>0.892171860517057</v>
      </c>
      <c r="H80" s="441">
        <v>70.6440301137124</v>
      </c>
    </row>
    <row r="81" spans="8:8">
      <c r="A81" s="60" t="s">
        <v>547</v>
      </c>
      <c r="B81" s="447">
        <v>2.54751760096958</v>
      </c>
      <c r="C81" s="447">
        <v>1.6360521731432</v>
      </c>
      <c r="D81" s="448">
        <v>0.446495969988674</v>
      </c>
      <c r="E81" s="436">
        <v>0.441815657854907</v>
      </c>
      <c r="F81" s="436">
        <v>15.6025709183647</v>
      </c>
      <c r="G81" s="449">
        <v>0.0023491557936783</v>
      </c>
      <c r="H81" s="447">
        <v>9.24194455266195</v>
      </c>
    </row>
    <row r="82" spans="8:8">
      <c r="E82" s="435"/>
    </row>
    <row r="83" spans="8:8">
      <c r="A83" s="450" t="s">
        <v>548</v>
      </c>
      <c r="E83" s="435"/>
    </row>
    <row r="84" spans="8:8">
      <c r="A84" s="56" t="s">
        <v>221</v>
      </c>
      <c r="D84" s="451"/>
      <c r="E84" s="452"/>
      <c r="F84" s="452"/>
    </row>
    <row r="85" spans="8:8">
      <c r="A85" s="453" t="s">
        <v>202</v>
      </c>
      <c r="B85" s="453"/>
    </row>
    <row r="86" spans="8:8">
      <c r="A86" s="47" t="s">
        <v>549</v>
      </c>
    </row>
    <row r="87" spans="8:8">
      <c r="A87" s="45" t="s">
        <v>550</v>
      </c>
    </row>
    <row r="88" spans="8:8">
      <c r="A88" s="45" t="s">
        <v>289</v>
      </c>
    </row>
    <row r="89" spans="8:8">
      <c r="A89" s="45" t="s">
        <v>290</v>
      </c>
    </row>
    <row r="90" spans="8:8">
      <c r="A90" s="47" t="s">
        <v>551</v>
      </c>
    </row>
    <row r="91" spans="8:8">
      <c r="A91" s="45" t="s">
        <v>292</v>
      </c>
    </row>
    <row r="92" spans="8:8" ht="10.8">
      <c r="A92" s="454" t="s">
        <v>552</v>
      </c>
    </row>
  </sheetData>
  <hyperlinks>
    <hyperlink ref="J1" location="Contents!A1" display="Contents"/>
  </hyperlinks>
  <printOptions gridLines="1"/>
  <pageMargins left="0.74803149606299" right="0.74803149606299" top="0.98425196850394" bottom="0.98425196850394" header="0.51181102362205" footer="0.51181102362205"/>
  <pageSetup paperSize="8" fitToWidth="0" fitToHeight="0"/>
</worksheet>
</file>

<file path=xl/worksheets/sheet29.xml><?xml version="1.0" encoding="utf-8"?>
<worksheet xmlns:r="http://schemas.openxmlformats.org/officeDocument/2006/relationships" xmlns="http://schemas.openxmlformats.org/spreadsheetml/2006/main">
  <dimension ref="A1:AV94"/>
  <sheetViews>
    <sheetView workbookViewId="0" showGridLines="0">
      <pane xSplit="1" ySplit="3" topLeftCell="AC76" state="frozen" activePane="bottomRight"/>
      <selection pane="bottomRight" activeCell="A92" sqref="A92"/>
    </sheetView>
  </sheetViews>
  <sheetFormatPr defaultRowHeight="10.2" defaultColWidth="9"/>
  <cols>
    <col min="1" max="1" customWidth="1" width="33.164062" style="45"/>
    <col min="2" max="41" customWidth="1" width="8.5" style="45"/>
    <col min="42" max="42" customWidth="1" width="8.5" style="47"/>
    <col min="43" max="44" customWidth="1" width="11.6640625" style="45"/>
    <col min="45" max="16384" customWidth="0" width="9.1640625" style="45"/>
  </cols>
  <sheetData>
    <row r="1" spans="8:8" ht="13.2">
      <c r="A1" s="426" t="s">
        <v>553</v>
      </c>
      <c r="L1" s="21" t="s">
        <v>89</v>
      </c>
      <c r="AS1" s="455"/>
      <c r="AU1" s="21" t="s">
        <v>89</v>
      </c>
    </row>
    <row r="2" spans="8:8">
      <c r="AQ2" s="455" t="s">
        <v>90</v>
      </c>
      <c r="AR2" s="455"/>
      <c r="AS2" s="455" t="s">
        <v>91</v>
      </c>
    </row>
    <row r="3" spans="8:8">
      <c r="A3" s="45" t="s">
        <v>554</v>
      </c>
      <c r="B3" s="45">
        <v>1980.0</v>
      </c>
      <c r="C3" s="45">
        <v>1981.0</v>
      </c>
      <c r="D3" s="45">
        <v>1982.0</v>
      </c>
      <c r="E3" s="45">
        <v>1983.0</v>
      </c>
      <c r="F3" s="45">
        <v>1984.0</v>
      </c>
      <c r="G3" s="45">
        <v>1985.0</v>
      </c>
      <c r="H3" s="45">
        <v>1986.0</v>
      </c>
      <c r="I3" s="45">
        <v>1987.0</v>
      </c>
      <c r="J3" s="45">
        <v>1988.0</v>
      </c>
      <c r="K3" s="45">
        <v>1989.0</v>
      </c>
      <c r="L3" s="45">
        <v>1990.0</v>
      </c>
      <c r="M3" s="45">
        <v>1991.0</v>
      </c>
      <c r="N3" s="45">
        <v>1992.0</v>
      </c>
      <c r="O3" s="45">
        <v>1993.0</v>
      </c>
      <c r="P3" s="45">
        <v>1994.0</v>
      </c>
      <c r="Q3" s="45">
        <v>1995.0</v>
      </c>
      <c r="R3" s="45">
        <v>1996.0</v>
      </c>
      <c r="S3" s="45">
        <v>1997.0</v>
      </c>
      <c r="T3" s="45">
        <v>1998.0</v>
      </c>
      <c r="U3" s="45">
        <v>1999.0</v>
      </c>
      <c r="V3" s="45">
        <v>2000.0</v>
      </c>
      <c r="W3" s="45">
        <v>2001.0</v>
      </c>
      <c r="X3" s="45">
        <v>2002.0</v>
      </c>
      <c r="Y3" s="45">
        <v>2003.0</v>
      </c>
      <c r="Z3" s="45">
        <v>2004.0</v>
      </c>
      <c r="AA3" s="45">
        <v>2005.0</v>
      </c>
      <c r="AB3" s="45">
        <v>2006.0</v>
      </c>
      <c r="AC3" s="45">
        <v>2007.0</v>
      </c>
      <c r="AD3" s="45">
        <v>2008.0</v>
      </c>
      <c r="AE3" s="45">
        <v>2009.0</v>
      </c>
      <c r="AF3" s="45">
        <v>2010.0</v>
      </c>
      <c r="AG3" s="45">
        <v>2011.0</v>
      </c>
      <c r="AH3" s="45">
        <v>2012.0</v>
      </c>
      <c r="AI3" s="45">
        <v>2013.0</v>
      </c>
      <c r="AJ3" s="45">
        <v>2014.0</v>
      </c>
      <c r="AK3" s="45">
        <v>2015.0</v>
      </c>
      <c r="AL3" s="45">
        <v>2016.0</v>
      </c>
      <c r="AM3" s="45">
        <v>2017.0</v>
      </c>
      <c r="AN3" s="45">
        <v>2018.0</v>
      </c>
      <c r="AO3" s="45">
        <v>2019.0</v>
      </c>
      <c r="AP3" s="47">
        <v>2020.0</v>
      </c>
      <c r="AQ3" s="455">
        <v>2020.0</v>
      </c>
      <c r="AR3" s="455" t="s">
        <v>93</v>
      </c>
      <c r="AS3" s="455">
        <v>2020.0</v>
      </c>
    </row>
    <row r="4" spans="8:8">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0"/>
      <c r="AL4" s="50"/>
      <c r="AM4" s="50"/>
      <c r="AN4" s="50"/>
      <c r="AO4" s="50"/>
      <c r="AP4" s="51"/>
      <c r="AQ4" s="50"/>
      <c r="AR4" s="50"/>
      <c r="AS4" s="50"/>
    </row>
    <row r="5" spans="8:8">
      <c r="A5" s="45" t="s">
        <v>94</v>
      </c>
      <c r="B5" s="433">
        <v>2.4297</v>
      </c>
      <c r="C5" s="433">
        <v>2.498925</v>
      </c>
      <c r="D5" s="433">
        <v>2.526225</v>
      </c>
      <c r="E5" s="433">
        <v>2.547675</v>
      </c>
      <c r="F5" s="433">
        <v>2.738775</v>
      </c>
      <c r="G5" s="433">
        <v>2.7144</v>
      </c>
      <c r="H5" s="433">
        <v>2.67735</v>
      </c>
      <c r="I5" s="433">
        <v>2.625675</v>
      </c>
      <c r="J5" s="433">
        <v>2.604225</v>
      </c>
      <c r="K5" s="433">
        <v>2.6637</v>
      </c>
      <c r="L5" s="433">
        <v>2.656875</v>
      </c>
      <c r="M5" s="433">
        <v>2.643225</v>
      </c>
      <c r="N5" s="433">
        <v>2.6052</v>
      </c>
      <c r="O5" s="433">
        <v>2.1762</v>
      </c>
      <c r="P5" s="433">
        <v>1.85055</v>
      </c>
      <c r="Q5" s="433">
        <v>1.880775</v>
      </c>
      <c r="R5" s="433">
        <v>1.89345</v>
      </c>
      <c r="S5" s="433">
        <v>1.763775</v>
      </c>
      <c r="T5" s="433">
        <v>1.7043</v>
      </c>
      <c r="U5" s="433">
        <v>1.676025</v>
      </c>
      <c r="V5" s="433">
        <v>1.640925</v>
      </c>
      <c r="W5" s="433">
        <v>1.65165</v>
      </c>
      <c r="X5" s="433">
        <v>1.6224</v>
      </c>
      <c r="Y5" s="433">
        <v>1.562925</v>
      </c>
      <c r="Z5" s="433">
        <v>1.56</v>
      </c>
      <c r="AA5" s="433">
        <v>1.5550134</v>
      </c>
      <c r="AB5" s="433">
        <v>1.56182568</v>
      </c>
      <c r="AC5" s="433">
        <v>1.55621736</v>
      </c>
      <c r="AD5" s="433">
        <v>1.670907885</v>
      </c>
      <c r="AE5" s="433">
        <v>1.645396125</v>
      </c>
      <c r="AF5" s="433">
        <v>1.88307100250938</v>
      </c>
      <c r="AG5" s="433">
        <v>1.829293395</v>
      </c>
      <c r="AH5" s="433">
        <v>1.90448008865259</v>
      </c>
      <c r="AI5" s="433">
        <v>1.9313871075</v>
      </c>
      <c r="AJ5" s="433">
        <v>1.89285430218234</v>
      </c>
      <c r="AK5" s="433">
        <v>2.06814456606009</v>
      </c>
      <c r="AL5" s="433">
        <v>1.99562818425</v>
      </c>
      <c r="AM5" s="433">
        <v>1.984051785</v>
      </c>
      <c r="AN5" s="433">
        <v>1.9125066525</v>
      </c>
      <c r="AO5" s="433">
        <v>1.994067770175</v>
      </c>
      <c r="AP5" s="435">
        <v>2.35395769365</v>
      </c>
      <c r="AQ5" s="456">
        <v>0.180480287008207</v>
      </c>
      <c r="AR5" s="456">
        <v>0.0194054342394692</v>
      </c>
      <c r="AS5" s="457">
        <v>0.0125161099562649</v>
      </c>
    </row>
    <row r="6" spans="8:8">
      <c r="A6" s="45" t="s">
        <v>95</v>
      </c>
      <c r="B6" s="433">
        <v>1.781325</v>
      </c>
      <c r="C6" s="433">
        <v>2.08065</v>
      </c>
      <c r="D6" s="433">
        <v>2.08065</v>
      </c>
      <c r="E6" s="433">
        <v>2.126475</v>
      </c>
      <c r="F6" s="433">
        <v>2.1177</v>
      </c>
      <c r="G6" s="433">
        <v>2.112825</v>
      </c>
      <c r="H6" s="433">
        <v>2.09235</v>
      </c>
      <c r="I6" s="433">
        <v>2.066025</v>
      </c>
      <c r="J6" s="433">
        <v>2.02605</v>
      </c>
      <c r="K6" s="433">
        <v>2.0085</v>
      </c>
      <c r="L6" s="433">
        <v>1.974375</v>
      </c>
      <c r="M6" s="433">
        <v>1.958775</v>
      </c>
      <c r="N6" s="433">
        <v>1.933425</v>
      </c>
      <c r="O6" s="433">
        <v>1.923675</v>
      </c>
      <c r="P6" s="433">
        <v>1.888575</v>
      </c>
      <c r="Q6" s="433">
        <v>1.8681</v>
      </c>
      <c r="R6" s="433">
        <v>1.76475</v>
      </c>
      <c r="S6" s="433">
        <v>1.752075</v>
      </c>
      <c r="T6" s="433">
        <v>0.829725</v>
      </c>
      <c r="U6" s="433">
        <v>0.839475</v>
      </c>
      <c r="V6" s="433">
        <v>0.814125</v>
      </c>
      <c r="W6" s="433">
        <v>0.777075</v>
      </c>
      <c r="X6" s="433">
        <v>0.4134</v>
      </c>
      <c r="Y6" s="433">
        <v>0.410475</v>
      </c>
      <c r="Z6" s="433">
        <v>0.408525</v>
      </c>
      <c r="AA6" s="433">
        <v>0.40392</v>
      </c>
      <c r="AB6" s="433">
        <v>0.384082776</v>
      </c>
      <c r="AC6" s="433">
        <v>0.363675</v>
      </c>
      <c r="AD6" s="433">
        <v>0.350025</v>
      </c>
      <c r="AE6" s="433">
        <v>0.33545383619715</v>
      </c>
      <c r="AF6" s="433">
        <v>0.3502584233973</v>
      </c>
      <c r="AG6" s="433">
        <v>0.35696688338025</v>
      </c>
      <c r="AH6" s="433">
        <v>0.35639499627765</v>
      </c>
      <c r="AI6" s="433">
        <v>0.3440461595769</v>
      </c>
      <c r="AJ6" s="433">
        <v>0.3209127656031</v>
      </c>
      <c r="AK6" s="433">
        <v>0.2413643909787</v>
      </c>
      <c r="AL6" s="433">
        <v>0.1957928383323</v>
      </c>
      <c r="AM6" s="433">
        <v>0.18483447223395</v>
      </c>
      <c r="AN6" s="433">
        <v>0.17851007368755</v>
      </c>
      <c r="AO6" s="433">
        <v>0.178069944888</v>
      </c>
      <c r="AP6" s="435">
        <v>0.178069944888</v>
      </c>
      <c r="AQ6" s="457">
        <v>0.0</v>
      </c>
      <c r="AR6" s="457">
        <v>-0.061367070685781</v>
      </c>
      <c r="AS6" s="457">
        <v>9.46806740043143E-4</v>
      </c>
    </row>
    <row r="7" spans="8:8">
      <c r="A7" s="45" t="s">
        <v>96</v>
      </c>
      <c r="B7" s="433">
        <v>5.39613277218637</v>
      </c>
      <c r="C7" s="433">
        <v>5.46958292910375</v>
      </c>
      <c r="D7" s="433">
        <v>5.463672211419</v>
      </c>
      <c r="E7" s="433">
        <v>5.42937378081713</v>
      </c>
      <c r="F7" s="433">
        <v>5.35389012010913</v>
      </c>
      <c r="G7" s="433">
        <v>5.24288792652487</v>
      </c>
      <c r="H7" s="433">
        <v>5.19454476307575</v>
      </c>
      <c r="I7" s="433">
        <v>5.07592370862262</v>
      </c>
      <c r="J7" s="433">
        <v>4.555699212213</v>
      </c>
      <c r="K7" s="433">
        <v>4.5310802596545</v>
      </c>
      <c r="L7" s="433">
        <v>4.59154310569575</v>
      </c>
      <c r="M7" s="433">
        <v>4.52961613692525</v>
      </c>
      <c r="N7" s="433">
        <v>4.47411504013312</v>
      </c>
      <c r="O7" s="433">
        <v>4.40362024205812</v>
      </c>
      <c r="P7" s="433">
        <v>4.44217547392837</v>
      </c>
      <c r="Q7" s="433">
        <v>4.47766689342075</v>
      </c>
      <c r="R7" s="433">
        <v>4.51367346720675</v>
      </c>
      <c r="S7" s="433">
        <v>4.53398139172912</v>
      </c>
      <c r="T7" s="433">
        <v>4.44770660423887</v>
      </c>
      <c r="U7" s="433">
        <v>4.53894314097825</v>
      </c>
      <c r="V7" s="433">
        <v>4.81064636078963</v>
      </c>
      <c r="W7" s="433">
        <v>4.9742214057075</v>
      </c>
      <c r="X7" s="433">
        <v>5.06873866189575</v>
      </c>
      <c r="Y7" s="433">
        <v>5.1256225412655</v>
      </c>
      <c r="Z7" s="433">
        <v>5.21967886992787</v>
      </c>
      <c r="AA7" s="433">
        <v>5.54156896329187</v>
      </c>
      <c r="AB7" s="433">
        <v>5.72322863525437</v>
      </c>
      <c r="AC7" s="433">
        <v>6.44555629506825</v>
      </c>
      <c r="AD7" s="433">
        <v>6.633452045322</v>
      </c>
      <c r="AE7" s="433">
        <v>7.38864112639237</v>
      </c>
      <c r="AF7" s="433">
        <v>8.25941456292187</v>
      </c>
      <c r="AG7" s="433">
        <v>9.05768681096962</v>
      </c>
      <c r="AH7" s="433">
        <v>8.3518983153195</v>
      </c>
      <c r="AI7" s="433">
        <v>9.171481683093</v>
      </c>
      <c r="AJ7" s="433">
        <v>9.996813088248</v>
      </c>
      <c r="AK7" s="433">
        <v>8.34360161985375</v>
      </c>
      <c r="AL7" s="433">
        <v>8.73685413957675</v>
      </c>
      <c r="AM7" s="433">
        <v>11.8881342938325</v>
      </c>
      <c r="AN7" s="433">
        <v>12.8740040449114</v>
      </c>
      <c r="AO7" s="433">
        <v>12.6187044223444</v>
      </c>
      <c r="AP7" s="435">
        <v>12.6187044223444</v>
      </c>
      <c r="AQ7" s="457">
        <v>0.0</v>
      </c>
      <c r="AR7" s="457">
        <v>0.0549819263058275</v>
      </c>
      <c r="AS7" s="457">
        <v>0.0670942780669833</v>
      </c>
    </row>
    <row r="8" spans="8:8" s="47" ht="10.2" customFormat="1">
      <c r="A8" s="54" t="s">
        <v>97</v>
      </c>
      <c r="B8" s="436">
        <v>9.60715777218637</v>
      </c>
      <c r="C8" s="436">
        <v>10.0491579291037</v>
      </c>
      <c r="D8" s="436">
        <v>10.070547211419</v>
      </c>
      <c r="E8" s="436">
        <v>10.1035237808171</v>
      </c>
      <c r="F8" s="436">
        <v>10.2103651201091</v>
      </c>
      <c r="G8" s="436">
        <v>10.0701129265249</v>
      </c>
      <c r="H8" s="436">
        <v>9.96424476307575</v>
      </c>
      <c r="I8" s="436">
        <v>9.76762370862263</v>
      </c>
      <c r="J8" s="436">
        <v>9.185974212213</v>
      </c>
      <c r="K8" s="436">
        <v>9.2032802596545</v>
      </c>
      <c r="L8" s="436">
        <v>9.22279310569575</v>
      </c>
      <c r="M8" s="436">
        <v>9.13161613692525</v>
      </c>
      <c r="N8" s="436">
        <v>9.01274004013312</v>
      </c>
      <c r="O8" s="436">
        <v>8.50349524205813</v>
      </c>
      <c r="P8" s="436">
        <v>8.18130047392837</v>
      </c>
      <c r="Q8" s="436">
        <v>8.22654189342075</v>
      </c>
      <c r="R8" s="436">
        <v>8.17187346720675</v>
      </c>
      <c r="S8" s="436">
        <v>8.04983139172912</v>
      </c>
      <c r="T8" s="436">
        <v>6.98173160423887</v>
      </c>
      <c r="U8" s="436">
        <v>7.05444314097825</v>
      </c>
      <c r="V8" s="436">
        <v>7.26569636078962</v>
      </c>
      <c r="W8" s="436">
        <v>7.4029464057075</v>
      </c>
      <c r="X8" s="436">
        <v>7.10453866189575</v>
      </c>
      <c r="Y8" s="436">
        <v>7.0990225412655</v>
      </c>
      <c r="Z8" s="436">
        <v>7.18820386992788</v>
      </c>
      <c r="AA8" s="436">
        <v>7.50050236329187</v>
      </c>
      <c r="AB8" s="436">
        <v>7.66913709125437</v>
      </c>
      <c r="AC8" s="436">
        <v>8.36544865506825</v>
      </c>
      <c r="AD8" s="436">
        <v>8.654384930322</v>
      </c>
      <c r="AE8" s="436">
        <v>9.36949108758952</v>
      </c>
      <c r="AF8" s="436">
        <v>10.4927439888285</v>
      </c>
      <c r="AG8" s="436">
        <v>11.2439470893499</v>
      </c>
      <c r="AH8" s="436">
        <v>10.6127734002497</v>
      </c>
      <c r="AI8" s="436">
        <v>11.4469149501699</v>
      </c>
      <c r="AJ8" s="436">
        <v>12.2105801560334</v>
      </c>
      <c r="AK8" s="436">
        <v>10.6531105768925</v>
      </c>
      <c r="AL8" s="436">
        <v>10.928275162159</v>
      </c>
      <c r="AM8" s="436">
        <v>14.0570205510665</v>
      </c>
      <c r="AN8" s="436">
        <v>14.9650207710989</v>
      </c>
      <c r="AO8" s="436">
        <v>14.7908421374074</v>
      </c>
      <c r="AP8" s="436">
        <v>15.1507320608824</v>
      </c>
      <c r="AQ8" s="458">
        <v>0.0243319427069542</v>
      </c>
      <c r="AR8" s="458">
        <v>0.0467131732363193</v>
      </c>
      <c r="AS8" s="458">
        <v>0.0805571947632913</v>
      </c>
    </row>
    <row r="9" spans="8:8">
      <c r="B9" s="433"/>
      <c r="C9" s="433"/>
      <c r="D9" s="433"/>
      <c r="E9" s="433"/>
      <c r="F9" s="433"/>
      <c r="G9" s="433"/>
      <c r="H9" s="433"/>
      <c r="I9" s="433"/>
      <c r="J9" s="433"/>
      <c r="K9" s="433"/>
      <c r="L9" s="433"/>
      <c r="M9" s="433"/>
      <c r="N9" s="433"/>
      <c r="O9" s="433"/>
      <c r="P9" s="433"/>
      <c r="Q9" s="433"/>
      <c r="R9" s="433"/>
      <c r="S9" s="433"/>
      <c r="T9" s="433"/>
      <c r="U9" s="433"/>
      <c r="V9" s="433"/>
      <c r="W9" s="433"/>
      <c r="X9" s="433"/>
      <c r="Y9" s="433"/>
      <c r="Z9" s="433"/>
      <c r="AA9" s="433"/>
      <c r="AB9" s="433"/>
      <c r="AC9" s="433"/>
      <c r="AD9" s="433"/>
      <c r="AE9" s="433"/>
      <c r="AF9" s="433"/>
      <c r="AG9" s="433"/>
      <c r="AH9" s="433"/>
      <c r="AI9" s="433"/>
      <c r="AJ9" s="433"/>
      <c r="AK9" s="433"/>
      <c r="AL9" s="433"/>
      <c r="AM9" s="433"/>
      <c r="AN9" s="433"/>
      <c r="AO9" s="433"/>
      <c r="AP9" s="435"/>
      <c r="AQ9" s="457"/>
      <c r="AR9" s="457"/>
      <c r="AS9" s="457"/>
    </row>
    <row r="10" spans="8:8">
      <c r="A10" s="45" t="s">
        <v>98</v>
      </c>
      <c r="B10" s="433">
        <v>0.624975</v>
      </c>
      <c r="C10" s="433">
        <v>0.6318</v>
      </c>
      <c r="D10" s="433">
        <v>0.6747</v>
      </c>
      <c r="E10" s="433">
        <v>0.662025</v>
      </c>
      <c r="F10" s="433">
        <v>0.6513</v>
      </c>
      <c r="G10" s="433">
        <v>0.663975</v>
      </c>
      <c r="H10" s="433">
        <v>0.654225</v>
      </c>
      <c r="I10" s="433">
        <v>0.675675</v>
      </c>
      <c r="J10" s="433">
        <v>0.753675</v>
      </c>
      <c r="K10" s="433">
        <v>0.654225</v>
      </c>
      <c r="L10" s="433">
        <v>0.6435</v>
      </c>
      <c r="M10" s="433">
        <v>0.626925</v>
      </c>
      <c r="N10" s="433">
        <v>0.527475</v>
      </c>
      <c r="O10" s="433">
        <v>0.504075</v>
      </c>
      <c r="P10" s="433">
        <v>0.521625</v>
      </c>
      <c r="Q10" s="433">
        <v>0.603525</v>
      </c>
      <c r="R10" s="433">
        <v>0.62595</v>
      </c>
      <c r="S10" s="433">
        <v>0.6669</v>
      </c>
      <c r="T10" s="433">
        <v>0.669825</v>
      </c>
      <c r="U10" s="433">
        <v>0.710775</v>
      </c>
      <c r="V10" s="433">
        <v>0.75855</v>
      </c>
      <c r="W10" s="433">
        <v>0.7449</v>
      </c>
      <c r="X10" s="433">
        <v>0.6474</v>
      </c>
      <c r="Y10" s="433">
        <v>0.5967</v>
      </c>
      <c r="Z10" s="433">
        <v>0.52845</v>
      </c>
      <c r="AA10" s="433">
        <v>0.428025</v>
      </c>
      <c r="AB10" s="433">
        <v>0.43485</v>
      </c>
      <c r="AC10" s="433">
        <v>0.429819715</v>
      </c>
      <c r="AD10" s="433">
        <v>0.3875694525</v>
      </c>
      <c r="AE10" s="433">
        <v>0.3682653275</v>
      </c>
      <c r="AF10" s="433">
        <v>0.348847327669979</v>
      </c>
      <c r="AG10" s="433">
        <v>0.323366191386251</v>
      </c>
      <c r="AH10" s="433">
        <v>0.30683125169678</v>
      </c>
      <c r="AI10" s="433">
        <v>0.319232555313193</v>
      </c>
      <c r="AJ10" s="433">
        <v>0.323081453186236</v>
      </c>
      <c r="AK10" s="433">
        <v>0.3408458067</v>
      </c>
      <c r="AL10" s="433">
        <v>0.327410242675</v>
      </c>
      <c r="AM10" s="433">
        <v>0.345684431825</v>
      </c>
      <c r="AN10" s="433">
        <v>0.360488079675</v>
      </c>
      <c r="AO10" s="433">
        <v>0.385567746025</v>
      </c>
      <c r="AP10" s="435">
        <v>0.385567746025</v>
      </c>
      <c r="AQ10" s="457">
        <v>0.0</v>
      </c>
      <c r="AR10" s="457">
        <v>0.00460187987794036</v>
      </c>
      <c r="AS10" s="457">
        <v>0.00205008285316942</v>
      </c>
    </row>
    <row r="11" spans="8:8">
      <c r="A11" s="45" t="s">
        <v>233</v>
      </c>
      <c r="B11" s="433">
        <v>0.1201425</v>
      </c>
      <c r="C11" s="433">
        <v>0.155750994110107</v>
      </c>
      <c r="D11" s="433">
        <v>0.133942002944946</v>
      </c>
      <c r="E11" s="433">
        <v>0.128345</v>
      </c>
      <c r="F11" s="433">
        <v>0.12931</v>
      </c>
      <c r="G11" s="433">
        <v>0.13124</v>
      </c>
      <c r="H11" s="433">
        <v>0.136065</v>
      </c>
      <c r="I11" s="433">
        <v>0.112229502944946</v>
      </c>
      <c r="J11" s="433">
        <v>0.113773501472473</v>
      </c>
      <c r="K11" s="433">
        <v>0.1133875</v>
      </c>
      <c r="L11" s="433">
        <v>0.109431001472473</v>
      </c>
      <c r="M11" s="433">
        <v>0.114062997055054</v>
      </c>
      <c r="N11" s="433">
        <v>0.1066325</v>
      </c>
      <c r="O11" s="433">
        <v>0.104123501472473</v>
      </c>
      <c r="P11" s="433">
        <v>0.105763998527527</v>
      </c>
      <c r="Q11" s="433">
        <v>0.105764</v>
      </c>
      <c r="R11" s="433">
        <v>0.10383788895</v>
      </c>
      <c r="S11" s="433">
        <v>0.11476819305</v>
      </c>
      <c r="T11" s="433">
        <v>0.144826529325</v>
      </c>
      <c r="U11" s="433">
        <v>0.144826529325</v>
      </c>
      <c r="V11" s="433">
        <v>0.188353628302459</v>
      </c>
      <c r="W11" s="433">
        <v>0.216844093087705</v>
      </c>
      <c r="X11" s="433">
        <v>0.227132316482377</v>
      </c>
      <c r="Y11" s="433">
        <v>0.218426896686885</v>
      </c>
      <c r="Z11" s="433">
        <v>0.211304280490574</v>
      </c>
      <c r="AA11" s="433">
        <v>0.20750847277742</v>
      </c>
      <c r="AB11" s="433">
        <v>0.203469958688798</v>
      </c>
      <c r="AC11" s="433">
        <v>0.199274680587991</v>
      </c>
      <c r="AD11" s="433">
        <v>0.271648272</v>
      </c>
      <c r="AE11" s="433">
        <v>0.271648272</v>
      </c>
      <c r="AF11" s="433">
        <v>0.271648272</v>
      </c>
      <c r="AG11" s="433">
        <v>0.271648272</v>
      </c>
      <c r="AH11" s="433">
        <v>0.3060485148</v>
      </c>
      <c r="AI11" s="433">
        <v>0.286920482625</v>
      </c>
      <c r="AJ11" s="433">
        <v>0.270525026475</v>
      </c>
      <c r="AK11" s="433">
        <v>0.270525026475</v>
      </c>
      <c r="AL11" s="433">
        <v>0.29241816</v>
      </c>
      <c r="AM11" s="433">
        <v>0.24702487266</v>
      </c>
      <c r="AN11" s="433">
        <v>0.22994627250375</v>
      </c>
      <c r="AO11" s="433">
        <v>0.2128676723475</v>
      </c>
      <c r="AP11" s="435">
        <v>0.2128676723475</v>
      </c>
      <c r="AQ11" s="457">
        <v>0.0</v>
      </c>
      <c r="AR11" s="457">
        <v>-0.024088857836122</v>
      </c>
      <c r="AS11" s="457">
        <v>0.00113182798502394</v>
      </c>
    </row>
    <row r="12" spans="8:8">
      <c r="A12" s="45" t="s">
        <v>99</v>
      </c>
      <c r="B12" s="433">
        <v>0.051675</v>
      </c>
      <c r="C12" s="433">
        <v>0.0585</v>
      </c>
      <c r="D12" s="433">
        <v>0.0702</v>
      </c>
      <c r="E12" s="433">
        <v>0.07995</v>
      </c>
      <c r="F12" s="433">
        <v>0.0819</v>
      </c>
      <c r="G12" s="433">
        <v>0.090675</v>
      </c>
      <c r="H12" s="433">
        <v>0.0936</v>
      </c>
      <c r="I12" s="433">
        <v>0.102375</v>
      </c>
      <c r="J12" s="433">
        <v>0.106275</v>
      </c>
      <c r="K12" s="433">
        <v>0.1131</v>
      </c>
      <c r="L12" s="433">
        <v>0.112125</v>
      </c>
      <c r="M12" s="433">
        <v>0.1209</v>
      </c>
      <c r="N12" s="433">
        <v>0.129675</v>
      </c>
      <c r="O12" s="433">
        <v>0.133575</v>
      </c>
      <c r="P12" s="433">
        <v>0.14235</v>
      </c>
      <c r="Q12" s="433">
        <v>0.15015</v>
      </c>
      <c r="R12" s="433">
        <v>0.15405</v>
      </c>
      <c r="S12" s="433">
        <v>0.2223</v>
      </c>
      <c r="T12" s="433">
        <v>0.22035</v>
      </c>
      <c r="U12" s="433">
        <v>0.225225</v>
      </c>
      <c r="V12" s="433">
        <v>0.215475</v>
      </c>
      <c r="W12" s="433">
        <v>0.22665493008</v>
      </c>
      <c r="X12" s="433">
        <v>0.2521278347265</v>
      </c>
      <c r="Y12" s="433">
        <v>0.25294541733</v>
      </c>
      <c r="Z12" s="433">
        <v>0.336192440958</v>
      </c>
      <c r="AA12" s="433">
        <v>0.3158930918025</v>
      </c>
      <c r="AB12" s="433">
        <v>0.3586878190485</v>
      </c>
      <c r="AC12" s="433">
        <v>0.376304507505</v>
      </c>
      <c r="AD12" s="433">
        <v>0.375526834892145</v>
      </c>
      <c r="AE12" s="433">
        <v>0.37847447277264</v>
      </c>
      <c r="AF12" s="433">
        <v>0.4361158814985</v>
      </c>
      <c r="AG12" s="433">
        <v>0.47364457156735</v>
      </c>
      <c r="AH12" s="433">
        <v>0.473422006612287</v>
      </c>
      <c r="AI12" s="433">
        <v>0.47236553627862</v>
      </c>
      <c r="AJ12" s="433">
        <v>0.485698223140284</v>
      </c>
      <c r="AK12" s="433">
        <v>0.443286160691945</v>
      </c>
      <c r="AL12" s="433">
        <v>0.389105670308596</v>
      </c>
      <c r="AM12" s="433">
        <v>0.380884087638065</v>
      </c>
      <c r="AN12" s="433">
        <v>0.380346792608628</v>
      </c>
      <c r="AO12" s="433">
        <v>0.3752786630025</v>
      </c>
      <c r="AP12" s="435">
        <v>0.348528317633922</v>
      </c>
      <c r="AQ12" s="457">
        <v>-0.071281285097735</v>
      </c>
      <c r="AR12" s="457">
        <v>-8.4761818046708E-4</v>
      </c>
      <c r="AS12" s="457">
        <v>0.00185314237301105</v>
      </c>
    </row>
    <row r="13" spans="8:8">
      <c r="A13" s="45" t="s">
        <v>101</v>
      </c>
      <c r="B13" s="433">
        <v>0.11895</v>
      </c>
      <c r="C13" s="433">
        <v>0.11895</v>
      </c>
      <c r="D13" s="433">
        <v>0.117</v>
      </c>
      <c r="E13" s="433">
        <v>0.110175</v>
      </c>
      <c r="F13" s="433">
        <v>0.106275</v>
      </c>
      <c r="G13" s="433">
        <v>0.104325</v>
      </c>
      <c r="H13" s="433">
        <v>0.110175</v>
      </c>
      <c r="I13" s="433">
        <v>0.094575</v>
      </c>
      <c r="J13" s="433">
        <v>0.123825</v>
      </c>
      <c r="K13" s="433">
        <v>0.106275</v>
      </c>
      <c r="L13" s="433">
        <v>0.098475</v>
      </c>
      <c r="M13" s="433">
        <v>0.096525</v>
      </c>
      <c r="N13" s="433">
        <v>0.180375</v>
      </c>
      <c r="O13" s="433">
        <v>0.205725</v>
      </c>
      <c r="P13" s="433">
        <v>0.20865</v>
      </c>
      <c r="Q13" s="433">
        <v>0.211575</v>
      </c>
      <c r="R13" s="433">
        <v>0.211575</v>
      </c>
      <c r="S13" s="433">
        <v>0.1911</v>
      </c>
      <c r="T13" s="433">
        <v>0.1911</v>
      </c>
      <c r="U13" s="433">
        <v>0.1833</v>
      </c>
      <c r="V13" s="433">
        <v>0.125775</v>
      </c>
      <c r="W13" s="433">
        <v>0.1248</v>
      </c>
      <c r="X13" s="433">
        <v>0.117</v>
      </c>
      <c r="Y13" s="433">
        <v>0.11115</v>
      </c>
      <c r="Z13" s="433">
        <v>0.116025</v>
      </c>
      <c r="AA13" s="433">
        <v>0.110175</v>
      </c>
      <c r="AB13" s="433">
        <v>0.119925</v>
      </c>
      <c r="AC13" s="433">
        <v>0.120270856293064</v>
      </c>
      <c r="AD13" s="433">
        <v>0.11948578026</v>
      </c>
      <c r="AE13" s="433">
        <v>0.129106784008125</v>
      </c>
      <c r="AF13" s="433">
        <v>0.147313102715625</v>
      </c>
      <c r="AG13" s="433">
        <v>0.148893890866875</v>
      </c>
      <c r="AH13" s="433">
        <v>0.156089202451875</v>
      </c>
      <c r="AI13" s="433">
        <v>0.1501203644325</v>
      </c>
      <c r="AJ13" s="433">
        <v>0.129706393306875</v>
      </c>
      <c r="AK13" s="433">
        <v>0.118858915993125</v>
      </c>
      <c r="AL13" s="433">
        <v>0.109665108495984</v>
      </c>
      <c r="AM13" s="433">
        <v>0.106185355815</v>
      </c>
      <c r="AN13" s="433">
        <v>0.10307828944875</v>
      </c>
      <c r="AO13" s="433">
        <v>0.086207464179375</v>
      </c>
      <c r="AP13" s="435">
        <v>0.086207464179375</v>
      </c>
      <c r="AQ13" s="457">
        <v>0.0</v>
      </c>
      <c r="AR13" s="457">
        <v>-0.0395835706105055</v>
      </c>
      <c r="AS13" s="457">
        <v>4.58369368162591E-4</v>
      </c>
    </row>
    <row r="14" spans="8:8">
      <c r="A14" s="45" t="s">
        <v>103</v>
      </c>
      <c r="B14" s="433">
        <v>0.0312</v>
      </c>
      <c r="C14" s="433">
        <v>0.0312</v>
      </c>
      <c r="D14" s="433">
        <v>0.026325</v>
      </c>
      <c r="E14" s="433">
        <v>0.02535</v>
      </c>
      <c r="F14" s="433">
        <v>0.024375</v>
      </c>
      <c r="G14" s="433">
        <v>0.026325</v>
      </c>
      <c r="H14" s="433">
        <v>0.053625</v>
      </c>
      <c r="I14" s="433">
        <v>0.3315</v>
      </c>
      <c r="J14" s="433">
        <v>0.3315</v>
      </c>
      <c r="K14" s="433">
        <v>0.3315</v>
      </c>
      <c r="L14" s="433">
        <v>0.330525</v>
      </c>
      <c r="M14" s="433">
        <v>0.334425</v>
      </c>
      <c r="N14" s="433">
        <v>0.31785</v>
      </c>
      <c r="O14" s="433">
        <v>0.3237</v>
      </c>
      <c r="P14" s="433">
        <v>0.3315</v>
      </c>
      <c r="Q14" s="433">
        <v>0.195975</v>
      </c>
      <c r="R14" s="433">
        <v>0.195975</v>
      </c>
      <c r="S14" s="433">
        <v>0.19305</v>
      </c>
      <c r="T14" s="433">
        <v>0.240825</v>
      </c>
      <c r="U14" s="433">
        <v>0.240825</v>
      </c>
      <c r="V14" s="433">
        <v>0.240825</v>
      </c>
      <c r="W14" s="433">
        <v>0.240825</v>
      </c>
      <c r="X14" s="433">
        <v>0.240825</v>
      </c>
      <c r="Y14" s="433">
        <v>0.240825</v>
      </c>
      <c r="Z14" s="433">
        <v>0.316875</v>
      </c>
      <c r="AA14" s="433">
        <v>0.321475</v>
      </c>
      <c r="AB14" s="433">
        <v>0.31914580236</v>
      </c>
      <c r="AC14" s="433">
        <v>0.3221537232375</v>
      </c>
      <c r="AD14" s="433">
        <v>0.32711412743625</v>
      </c>
      <c r="AE14" s="433">
        <v>0.32711412743625</v>
      </c>
      <c r="AF14" s="433">
        <v>0.33965141277375</v>
      </c>
      <c r="AG14" s="433">
        <v>0.3461380951875</v>
      </c>
      <c r="AH14" s="433">
        <v>0.41907238989</v>
      </c>
      <c r="AI14" s="433">
        <v>0.410105505376875</v>
      </c>
      <c r="AJ14" s="433">
        <v>0.39863116379625</v>
      </c>
      <c r="AK14" s="433">
        <v>0.3837499512</v>
      </c>
      <c r="AL14" s="433">
        <v>0.43853243713125</v>
      </c>
      <c r="AM14" s="433">
        <v>0.350907714609375</v>
      </c>
      <c r="AN14" s="433">
        <v>0.2890116819975</v>
      </c>
      <c r="AO14" s="433">
        <v>0.275597188055362</v>
      </c>
      <c r="AP14" s="435">
        <v>0.261442130803646</v>
      </c>
      <c r="AQ14" s="457">
        <v>-0.0513613994090281</v>
      </c>
      <c r="AR14" s="457">
        <v>-0.0169908776319245</v>
      </c>
      <c r="AS14" s="457">
        <v>0.00139010079287565</v>
      </c>
    </row>
    <row r="15" spans="8:8">
      <c r="A15" s="45" t="s">
        <v>104</v>
      </c>
      <c r="B15" s="433">
        <v>0.289575</v>
      </c>
      <c r="C15" s="433">
        <v>0.3315</v>
      </c>
      <c r="D15" s="433">
        <v>0.32565</v>
      </c>
      <c r="E15" s="433">
        <v>0.309075</v>
      </c>
      <c r="F15" s="433">
        <v>0.303225</v>
      </c>
      <c r="G15" s="433">
        <v>0.309075</v>
      </c>
      <c r="H15" s="433">
        <v>0.301275</v>
      </c>
      <c r="I15" s="433">
        <v>0.295425</v>
      </c>
      <c r="J15" s="433">
        <v>0.28665</v>
      </c>
      <c r="K15" s="433">
        <v>0.27885</v>
      </c>
      <c r="L15" s="433">
        <v>0.2457</v>
      </c>
      <c r="M15" s="433">
        <v>0.23205</v>
      </c>
      <c r="N15" s="433">
        <v>0.227175</v>
      </c>
      <c r="O15" s="433">
        <v>0.22425</v>
      </c>
      <c r="P15" s="433">
        <v>0.27885</v>
      </c>
      <c r="Q15" s="433">
        <v>0.340275</v>
      </c>
      <c r="R15" s="433">
        <v>0.4446</v>
      </c>
      <c r="S15" s="433">
        <v>0.504075</v>
      </c>
      <c r="T15" s="433">
        <v>0.546</v>
      </c>
      <c r="U15" s="433">
        <v>0.589875</v>
      </c>
      <c r="V15" s="433">
        <v>0.543075</v>
      </c>
      <c r="W15" s="433">
        <v>0.5616</v>
      </c>
      <c r="X15" s="433">
        <v>0.574275</v>
      </c>
      <c r="Y15" s="433">
        <v>0.5187</v>
      </c>
      <c r="Z15" s="433">
        <v>0.5187</v>
      </c>
      <c r="AA15" s="433">
        <v>0.51675</v>
      </c>
      <c r="AB15" s="433">
        <v>0.468</v>
      </c>
      <c r="AC15" s="433">
        <v>0.468065708215125</v>
      </c>
      <c r="AD15" s="433">
        <v>0.42326115992625</v>
      </c>
      <c r="AE15" s="433">
        <v>0.396989777586</v>
      </c>
      <c r="AF15" s="433">
        <v>0.3706633189725</v>
      </c>
      <c r="AG15" s="433">
        <v>0.365073077237625</v>
      </c>
      <c r="AH15" s="433">
        <v>0.36091481860725</v>
      </c>
      <c r="AI15" s="433">
        <v>0.33706679229</v>
      </c>
      <c r="AJ15" s="433">
        <v>0.316771185597375</v>
      </c>
      <c r="AK15" s="433">
        <v>0.316771185597375</v>
      </c>
      <c r="AL15" s="433">
        <v>0.291904248225</v>
      </c>
      <c r="AM15" s="433">
        <v>0.309528655665</v>
      </c>
      <c r="AN15" s="433">
        <v>0.27317831532</v>
      </c>
      <c r="AO15" s="433">
        <v>0.289563506611875</v>
      </c>
      <c r="AP15" s="435">
        <v>0.28986642611475</v>
      </c>
      <c r="AQ15" s="457">
        <v>0.00104612458392794</v>
      </c>
      <c r="AR15" s="457">
        <v>-0.031060969577102</v>
      </c>
      <c r="AS15" s="457">
        <v>0.00154123418261448</v>
      </c>
    </row>
    <row r="16" spans="8:8">
      <c r="A16" s="45" t="s">
        <v>105</v>
      </c>
      <c r="B16" s="433">
        <v>1.4012751</v>
      </c>
      <c r="C16" s="433">
        <v>1.515261</v>
      </c>
      <c r="D16" s="433">
        <v>1.6330542</v>
      </c>
      <c r="E16" s="433">
        <v>1.7341863</v>
      </c>
      <c r="F16" s="433">
        <v>1.849593</v>
      </c>
      <c r="G16" s="433">
        <v>1.925628</v>
      </c>
      <c r="H16" s="433">
        <v>2.91042</v>
      </c>
      <c r="I16" s="433">
        <v>3.15018</v>
      </c>
      <c r="J16" s="433">
        <v>3.17016</v>
      </c>
      <c r="K16" s="433">
        <v>3.321897</v>
      </c>
      <c r="L16" s="433">
        <v>3.80619</v>
      </c>
      <c r="M16" s="433">
        <v>3.975798</v>
      </c>
      <c r="N16" s="433">
        <v>4.09923</v>
      </c>
      <c r="O16" s="433">
        <v>4.09923</v>
      </c>
      <c r="P16" s="433">
        <v>4.4012055</v>
      </c>
      <c r="Q16" s="433">
        <v>4.511817</v>
      </c>
      <c r="R16" s="433">
        <v>4.497165</v>
      </c>
      <c r="S16" s="433">
        <v>4.574088</v>
      </c>
      <c r="T16" s="433">
        <v>4.60368504</v>
      </c>
      <c r="U16" s="433">
        <v>4.60918398</v>
      </c>
      <c r="V16" s="433">
        <v>4.60918398</v>
      </c>
      <c r="W16" s="433">
        <v>4.6398</v>
      </c>
      <c r="X16" s="433">
        <v>4.64091</v>
      </c>
      <c r="Y16" s="433">
        <v>4.68309</v>
      </c>
      <c r="Z16" s="433">
        <v>4.7612430144765</v>
      </c>
      <c r="AA16" s="433">
        <v>4.785916901724</v>
      </c>
      <c r="AB16" s="433">
        <v>5.2254892751715</v>
      </c>
      <c r="AC16" s="433">
        <v>5.37230676222</v>
      </c>
      <c r="AD16" s="433">
        <v>5.5313826136335</v>
      </c>
      <c r="AE16" s="433">
        <v>5.6224088269695</v>
      </c>
      <c r="AF16" s="433">
        <v>6.132199626036</v>
      </c>
      <c r="AG16" s="433">
        <v>6.136537201119</v>
      </c>
      <c r="AH16" s="433">
        <v>6.1733437259175</v>
      </c>
      <c r="AI16" s="433">
        <v>6.1948430111115</v>
      </c>
      <c r="AJ16" s="433">
        <v>6.235044159888</v>
      </c>
      <c r="AK16" s="433">
        <v>6.3287420680215</v>
      </c>
      <c r="AL16" s="433">
        <v>6.371143436043</v>
      </c>
      <c r="AM16" s="433">
        <v>6.3364114036755</v>
      </c>
      <c r="AN16" s="433">
        <v>6.296571216582</v>
      </c>
      <c r="AO16" s="433">
        <v>6.26017340641653</v>
      </c>
      <c r="AP16" s="435">
        <v>6.26017340641653</v>
      </c>
      <c r="AQ16" s="457">
        <v>0.0</v>
      </c>
      <c r="AR16" s="457">
        <v>0.0108027019873174</v>
      </c>
      <c r="AS16" s="457">
        <v>0.0332856528863532</v>
      </c>
    </row>
    <row r="17" spans="8:8">
      <c r="A17" s="45" t="s">
        <v>215</v>
      </c>
      <c r="B17" s="459">
        <v>0.15863956310955</v>
      </c>
      <c r="C17" s="459">
        <v>0.15278956310955</v>
      </c>
      <c r="D17" s="459">
        <v>0.14883407766555</v>
      </c>
      <c r="E17" s="459">
        <v>0.15760907766555</v>
      </c>
      <c r="F17" s="459">
        <v>0.1524764563137</v>
      </c>
      <c r="G17" s="459">
        <v>0.1476014563137</v>
      </c>
      <c r="H17" s="459">
        <v>0.1463688349527</v>
      </c>
      <c r="I17" s="459">
        <v>0.1453938349527</v>
      </c>
      <c r="J17" s="459">
        <v>0.1441612135917</v>
      </c>
      <c r="K17" s="459">
        <v>0.1604785922307</v>
      </c>
      <c r="L17" s="459">
        <v>0.1572959708697</v>
      </c>
      <c r="M17" s="459">
        <v>0.15508834951785</v>
      </c>
      <c r="N17" s="459">
        <v>0.15580572815685</v>
      </c>
      <c r="O17" s="459">
        <v>0.15359810679585</v>
      </c>
      <c r="P17" s="459">
        <v>0.15139048543485</v>
      </c>
      <c r="Q17" s="459">
        <v>0.14625786407385</v>
      </c>
      <c r="R17" s="459">
        <v>0.141125242722</v>
      </c>
      <c r="S17" s="459">
        <v>0.14061</v>
      </c>
      <c r="T17" s="459">
        <v>0.137427378639</v>
      </c>
      <c r="U17" s="459">
        <v>0.13671</v>
      </c>
      <c r="V17" s="459">
        <v>0.11835</v>
      </c>
      <c r="W17" s="459">
        <v>0.117375</v>
      </c>
      <c r="X17" s="459">
        <v>0.1164</v>
      </c>
      <c r="Y17" s="459">
        <v>0.06966</v>
      </c>
      <c r="Z17" s="459">
        <v>0.0643845</v>
      </c>
      <c r="AA17" s="459">
        <v>0.0643845</v>
      </c>
      <c r="AB17" s="459">
        <v>0.0629154</v>
      </c>
      <c r="AC17" s="459">
        <v>0.0655974</v>
      </c>
      <c r="AD17" s="459">
        <v>0.06519075</v>
      </c>
      <c r="AE17" s="459">
        <v>0.0647322</v>
      </c>
      <c r="AF17" s="459">
        <v>0.0607329402</v>
      </c>
      <c r="AG17" s="459">
        <v>0.0594444</v>
      </c>
      <c r="AH17" s="459">
        <v>0.0585469</v>
      </c>
      <c r="AI17" s="459">
        <v>0.057165</v>
      </c>
      <c r="AJ17" s="459">
        <v>0.06073935</v>
      </c>
      <c r="AK17" s="459">
        <v>0.05976435</v>
      </c>
      <c r="AL17" s="459">
        <v>0.05878935</v>
      </c>
      <c r="AM17" s="459">
        <v>0.0535999120199413</v>
      </c>
      <c r="AN17" s="459">
        <v>0.0533048239666865</v>
      </c>
      <c r="AO17" s="459">
        <v>0.0533048239666865</v>
      </c>
      <c r="AP17" s="460">
        <v>0.0528235739666865</v>
      </c>
      <c r="AQ17" s="461">
        <v>-0.00902826356392727</v>
      </c>
      <c r="AR17" s="461">
        <v>-0.0192357777831084</v>
      </c>
      <c r="AS17" s="461">
        <v>2.80865566035207E-4</v>
      </c>
    </row>
    <row r="18" spans="8:8" s="47" ht="10.2" customFormat="1">
      <c r="A18" s="54" t="s">
        <v>109</v>
      </c>
      <c r="B18" s="436">
        <v>2.79643216310955</v>
      </c>
      <c r="C18" s="436">
        <v>2.99575155721966</v>
      </c>
      <c r="D18" s="436">
        <v>3.1297052806105</v>
      </c>
      <c r="E18" s="436">
        <v>3.20671537766555</v>
      </c>
      <c r="F18" s="436">
        <v>3.2984544563137</v>
      </c>
      <c r="G18" s="436">
        <v>3.3988444563137</v>
      </c>
      <c r="H18" s="436">
        <v>4.4057538349527</v>
      </c>
      <c r="I18" s="436">
        <v>4.90735333789765</v>
      </c>
      <c r="J18" s="436">
        <v>5.03001971506418</v>
      </c>
      <c r="K18" s="436">
        <v>5.0797130922307</v>
      </c>
      <c r="L18" s="436">
        <v>5.50324197234217</v>
      </c>
      <c r="M18" s="436">
        <v>5.6557743465729</v>
      </c>
      <c r="N18" s="436">
        <v>5.74421822815685</v>
      </c>
      <c r="O18" s="436">
        <v>5.74827660826832</v>
      </c>
      <c r="P18" s="436">
        <v>6.14133498396238</v>
      </c>
      <c r="Q18" s="436">
        <v>6.26533886407385</v>
      </c>
      <c r="R18" s="436">
        <v>6.374278131672</v>
      </c>
      <c r="S18" s="436">
        <v>6.60689119305</v>
      </c>
      <c r="T18" s="436">
        <v>6.754038947964</v>
      </c>
      <c r="U18" s="436">
        <v>6.840720509325</v>
      </c>
      <c r="V18" s="436">
        <v>6.79958760830246</v>
      </c>
      <c r="W18" s="436">
        <v>6.87279902316771</v>
      </c>
      <c r="X18" s="436">
        <v>6.81607015120888</v>
      </c>
      <c r="Y18" s="436">
        <v>6.69149731401689</v>
      </c>
      <c r="Z18" s="436">
        <v>6.85317423592507</v>
      </c>
      <c r="AA18" s="436">
        <v>6.75012796630392</v>
      </c>
      <c r="AB18" s="436">
        <v>7.1924832552688</v>
      </c>
      <c r="AC18" s="436">
        <v>7.35379335305868</v>
      </c>
      <c r="AD18" s="436">
        <v>7.50117899064815</v>
      </c>
      <c r="AE18" s="436">
        <v>7.55873978827251</v>
      </c>
      <c r="AF18" s="436">
        <v>8.10717188186636</v>
      </c>
      <c r="AG18" s="436">
        <v>8.1247456993646</v>
      </c>
      <c r="AH18" s="436">
        <v>8.25426880997569</v>
      </c>
      <c r="AI18" s="436">
        <v>8.22781924742769</v>
      </c>
      <c r="AJ18" s="436">
        <v>8.22019695539002</v>
      </c>
      <c r="AK18" s="436">
        <v>8.26254346467895</v>
      </c>
      <c r="AL18" s="436">
        <v>8.27896865287883</v>
      </c>
      <c r="AM18" s="436">
        <v>8.13022643390788</v>
      </c>
      <c r="AN18" s="436">
        <v>7.98592547210231</v>
      </c>
      <c r="AO18" s="436">
        <v>7.93856047060482</v>
      </c>
      <c r="AP18" s="436">
        <v>7.8974767374874</v>
      </c>
      <c r="AQ18" s="458">
        <v>-0.00517521196311921</v>
      </c>
      <c r="AR18" s="458">
        <v>0.00491478575914051</v>
      </c>
      <c r="AS18" s="458">
        <v>0.0419912760072455</v>
      </c>
    </row>
    <row r="19" spans="8:8">
      <c r="B19" s="433"/>
      <c r="C19" s="433"/>
      <c r="D19" s="433"/>
      <c r="E19" s="433"/>
      <c r="F19" s="433"/>
      <c r="G19" s="433"/>
      <c r="H19" s="433"/>
      <c r="I19" s="433"/>
      <c r="J19" s="433"/>
      <c r="K19" s="433"/>
      <c r="L19" s="433"/>
      <c r="M19" s="433"/>
      <c r="N19" s="433"/>
      <c r="O19" s="433"/>
      <c r="P19" s="433"/>
      <c r="Q19" s="433"/>
      <c r="R19" s="433"/>
      <c r="S19" s="433"/>
      <c r="T19" s="433"/>
      <c r="U19" s="433"/>
      <c r="V19" s="433"/>
      <c r="W19" s="433"/>
      <c r="X19" s="433"/>
      <c r="Y19" s="433"/>
      <c r="Z19" s="433"/>
      <c r="AA19" s="433"/>
      <c r="AB19" s="433"/>
      <c r="AC19" s="433"/>
      <c r="AD19" s="433"/>
      <c r="AE19" s="433"/>
      <c r="AF19" s="433"/>
      <c r="AG19" s="433"/>
      <c r="AH19" s="433"/>
      <c r="AI19" s="433"/>
      <c r="AJ19" s="433"/>
      <c r="AK19" s="433"/>
      <c r="AL19" s="433"/>
      <c r="AM19" s="433"/>
      <c r="AN19" s="433"/>
      <c r="AO19" s="433"/>
      <c r="AP19" s="435"/>
      <c r="AQ19" s="457"/>
      <c r="AR19" s="457"/>
      <c r="AS19" s="457"/>
    </row>
    <row r="20" spans="8:8">
      <c r="A20" s="45" t="s">
        <v>117</v>
      </c>
      <c r="B20" s="433">
        <v>0.085485</v>
      </c>
      <c r="C20" s="433">
        <v>0.085485</v>
      </c>
      <c r="D20" s="433">
        <v>0.085485</v>
      </c>
      <c r="E20" s="433">
        <v>0.102165</v>
      </c>
      <c r="F20" s="433">
        <v>0.1073775</v>
      </c>
      <c r="G20" s="433">
        <v>0.0948675</v>
      </c>
      <c r="H20" s="433">
        <v>0.0740175</v>
      </c>
      <c r="I20" s="433">
        <v>0.072975</v>
      </c>
      <c r="J20" s="433">
        <v>0.0823575</v>
      </c>
      <c r="K20" s="433">
        <v>0.11259</v>
      </c>
      <c r="L20" s="433">
        <v>0.1032075</v>
      </c>
      <c r="M20" s="433">
        <v>0.1052925</v>
      </c>
      <c r="N20" s="433">
        <v>0.1344825</v>
      </c>
      <c r="O20" s="433">
        <v>0.131355</v>
      </c>
      <c r="P20" s="433">
        <v>0.12927</v>
      </c>
      <c r="Q20" s="433">
        <v>0.1251</v>
      </c>
      <c r="R20" s="433">
        <v>0.118845</v>
      </c>
      <c r="S20" s="433">
        <v>0.1157175</v>
      </c>
      <c r="T20" s="433">
        <v>0.10842</v>
      </c>
      <c r="U20" s="433">
        <v>0.13845</v>
      </c>
      <c r="V20" s="433">
        <v>0.1404</v>
      </c>
      <c r="W20" s="433">
        <v>0.137475</v>
      </c>
      <c r="X20" s="433">
        <v>0.125775</v>
      </c>
      <c r="Y20" s="433">
        <v>0.1326</v>
      </c>
      <c r="Z20" s="433">
        <v>0.1287</v>
      </c>
      <c r="AA20" s="433">
        <v>0.11895</v>
      </c>
      <c r="AB20" s="433">
        <v>0.117</v>
      </c>
      <c r="AC20" s="433">
        <v>0.0719317786816667</v>
      </c>
      <c r="AD20" s="433">
        <v>0.0571776155652778</v>
      </c>
      <c r="AE20" s="433">
        <v>0.06650024752</v>
      </c>
      <c r="AF20" s="433">
        <v>0.05403145111</v>
      </c>
      <c r="AG20" s="433">
        <v>0.0447364679130556</v>
      </c>
      <c r="AH20" s="433">
        <v>0.0395725766522222</v>
      </c>
      <c r="AI20" s="433">
        <v>0.0379855910561111</v>
      </c>
      <c r="AJ20" s="433">
        <v>0.0364336798680556</v>
      </c>
      <c r="AK20" s="433">
        <v>0.0177441484422222</v>
      </c>
      <c r="AL20" s="433">
        <v>0.0135680276405556</v>
      </c>
      <c r="AM20" s="433">
        <v>0.028196103525</v>
      </c>
      <c r="AN20" s="433">
        <v>0.0291895251355556</v>
      </c>
      <c r="AO20" s="433">
        <v>0.0296409008538889</v>
      </c>
      <c r="AP20" s="435">
        <v>0.0280279568533266</v>
      </c>
      <c r="AQ20" s="457">
        <v>-0.0544161599039485</v>
      </c>
      <c r="AR20" s="457">
        <v>-0.0776265072127323</v>
      </c>
      <c r="AS20" s="457">
        <v>1.49026038476392E-4</v>
      </c>
    </row>
    <row r="21" spans="8:8">
      <c r="A21" s="45" t="s">
        <v>121</v>
      </c>
      <c r="B21" s="433">
        <v>0.258375</v>
      </c>
      <c r="C21" s="433">
        <v>0.2418</v>
      </c>
      <c r="D21" s="433">
        <v>0.234975</v>
      </c>
      <c r="E21" s="433">
        <v>0.312</v>
      </c>
      <c r="F21" s="433">
        <v>0.29835</v>
      </c>
      <c r="G21" s="433">
        <v>0.2886</v>
      </c>
      <c r="H21" s="433">
        <v>0.37245</v>
      </c>
      <c r="I21" s="433">
        <v>0.3666</v>
      </c>
      <c r="J21" s="433">
        <v>0.353925</v>
      </c>
      <c r="K21" s="433">
        <v>0.342225</v>
      </c>
      <c r="L21" s="433">
        <v>0.211575</v>
      </c>
      <c r="M21" s="433">
        <v>0.190125</v>
      </c>
      <c r="N21" s="433">
        <v>0.19305</v>
      </c>
      <c r="O21" s="433">
        <v>0.19305</v>
      </c>
      <c r="P21" s="433">
        <v>0.21645</v>
      </c>
      <c r="Q21" s="433">
        <v>0.211166826444</v>
      </c>
      <c r="R21" s="433">
        <v>0.215426686104</v>
      </c>
      <c r="S21" s="433">
        <v>0.201296612916</v>
      </c>
      <c r="T21" s="433">
        <v>0.200602902024</v>
      </c>
      <c r="U21" s="433">
        <v>0.237416178384</v>
      </c>
      <c r="V21" s="433">
        <v>0.232052887584</v>
      </c>
      <c r="W21" s="433">
        <v>0.223763526</v>
      </c>
      <c r="X21" s="433">
        <v>0.2113664112</v>
      </c>
      <c r="Y21" s="433">
        <v>0.1907045532</v>
      </c>
      <c r="Z21" s="433">
        <v>0.1769006736</v>
      </c>
      <c r="AA21" s="433">
        <v>0.1643277132</v>
      </c>
      <c r="AB21" s="433">
        <v>0.1432262412</v>
      </c>
      <c r="AC21" s="433">
        <v>0.1303895124</v>
      </c>
      <c r="AD21" s="433">
        <v>0.1109585736</v>
      </c>
      <c r="AE21" s="433">
        <v>0.0864281124</v>
      </c>
      <c r="AF21" s="433">
        <v>0.0766686816</v>
      </c>
      <c r="AG21" s="433">
        <v>0.069898626</v>
      </c>
      <c r="AH21" s="433">
        <v>0.062425188</v>
      </c>
      <c r="AI21" s="433">
        <v>0.05495175</v>
      </c>
      <c r="AJ21" s="433">
        <v>0.0450164736</v>
      </c>
      <c r="AK21" s="433">
        <v>0.0407961792</v>
      </c>
      <c r="AL21" s="433">
        <v>0.0370154988</v>
      </c>
      <c r="AM21" s="433">
        <v>0.0326193588</v>
      </c>
      <c r="AN21" s="433">
        <v>0.0266406084</v>
      </c>
      <c r="AO21" s="433">
        <v>0.0218048544</v>
      </c>
      <c r="AP21" s="435">
        <v>0.01965953808</v>
      </c>
      <c r="AQ21" s="457">
        <v>-0.0983870967741937</v>
      </c>
      <c r="AR21" s="457">
        <v>-0.128655656369974</v>
      </c>
      <c r="AS21" s="457">
        <v>1.0453074027729E-4</v>
      </c>
    </row>
    <row r="22" spans="8:8">
      <c r="A22" s="45" t="s">
        <v>126</v>
      </c>
      <c r="B22" s="433">
        <v>0.153516</v>
      </c>
      <c r="C22" s="433">
        <v>0.171746025</v>
      </c>
      <c r="D22" s="433">
        <v>0.1727055</v>
      </c>
      <c r="E22" s="433">
        <v>0.2264361</v>
      </c>
      <c r="F22" s="433">
        <v>0.23986875</v>
      </c>
      <c r="G22" s="433">
        <v>0.2494635</v>
      </c>
      <c r="H22" s="433">
        <v>0.254260875</v>
      </c>
      <c r="I22" s="433">
        <v>0.2878425</v>
      </c>
      <c r="J22" s="433">
        <v>0.313748325</v>
      </c>
      <c r="K22" s="433">
        <v>0.315667275</v>
      </c>
      <c r="L22" s="433">
        <v>0.30895095</v>
      </c>
      <c r="M22" s="433">
        <v>0.3530868</v>
      </c>
      <c r="N22" s="433">
        <v>0.288801975</v>
      </c>
      <c r="O22" s="433">
        <v>0.2801667</v>
      </c>
      <c r="P22" s="433">
        <v>0.28592355</v>
      </c>
      <c r="Q22" s="433">
        <v>0.284964075</v>
      </c>
      <c r="R22" s="433">
        <v>0.26673405</v>
      </c>
      <c r="S22" s="433">
        <v>0.26289615</v>
      </c>
      <c r="T22" s="433">
        <v>0.254260875</v>
      </c>
      <c r="U22" s="433">
        <v>0.2028</v>
      </c>
      <c r="V22" s="433">
        <v>0.194025</v>
      </c>
      <c r="W22" s="433">
        <v>0.178425</v>
      </c>
      <c r="X22" s="433">
        <v>0.1677</v>
      </c>
      <c r="Y22" s="433">
        <v>0.131625</v>
      </c>
      <c r="Z22" s="433">
        <v>0.119582247675</v>
      </c>
      <c r="AA22" s="433">
        <v>0.111910285575</v>
      </c>
      <c r="AB22" s="433">
        <v>0.090331692825</v>
      </c>
      <c r="AC22" s="433">
        <v>0.080404964475</v>
      </c>
      <c r="AD22" s="433">
        <v>0.06653022</v>
      </c>
      <c r="AE22" s="433">
        <v>0.060554235</v>
      </c>
      <c r="AF22" s="433">
        <v>0.0628811925</v>
      </c>
      <c r="AG22" s="433">
        <v>0.0593798025</v>
      </c>
      <c r="AH22" s="433">
        <v>0.0566023125</v>
      </c>
      <c r="AI22" s="433">
        <v>0.0535333575</v>
      </c>
      <c r="AJ22" s="433">
        <v>0.0511616325</v>
      </c>
      <c r="AK22" s="433">
        <v>0.046788705</v>
      </c>
      <c r="AL22" s="433">
        <v>0.036303585</v>
      </c>
      <c r="AM22" s="433">
        <v>0.04256151</v>
      </c>
      <c r="AN22" s="433">
        <v>0.0461762475</v>
      </c>
      <c r="AO22" s="433">
        <v>0.0436006875</v>
      </c>
      <c r="AP22" s="435">
        <v>0.04239768</v>
      </c>
      <c r="AQ22" s="457">
        <v>-0.0275914800655379</v>
      </c>
      <c r="AR22" s="457">
        <v>-0.0323130561414281</v>
      </c>
      <c r="AS22" s="457">
        <v>2.25430570057404E-4</v>
      </c>
    </row>
    <row r="23" spans="8:8">
      <c r="A23" s="45" t="s">
        <v>130</v>
      </c>
      <c r="B23" s="433">
        <v>1.98961388</v>
      </c>
      <c r="C23" s="433">
        <v>1.92155512</v>
      </c>
      <c r="D23" s="433">
        <v>1.87117396</v>
      </c>
      <c r="E23" s="433">
        <v>1.8384704</v>
      </c>
      <c r="F23" s="433">
        <v>1.7986958</v>
      </c>
      <c r="G23" s="433">
        <v>1.76245672</v>
      </c>
      <c r="H23" s="433">
        <v>1.7279854</v>
      </c>
      <c r="I23" s="433">
        <v>1.6882108</v>
      </c>
      <c r="J23" s="433">
        <v>1.65904276</v>
      </c>
      <c r="K23" s="433">
        <v>1.6484362</v>
      </c>
      <c r="L23" s="433">
        <v>1.86763844</v>
      </c>
      <c r="M23" s="433">
        <v>1.84377368</v>
      </c>
      <c r="N23" s="433">
        <v>1.82167668</v>
      </c>
      <c r="O23" s="433">
        <v>1.7765988</v>
      </c>
      <c r="P23" s="433">
        <v>1.76510836</v>
      </c>
      <c r="Q23" s="433">
        <v>1.72533376</v>
      </c>
      <c r="R23" s="433">
        <v>1.7058884</v>
      </c>
      <c r="S23" s="433">
        <v>1.72091436</v>
      </c>
      <c r="T23" s="433">
        <v>1.67318484</v>
      </c>
      <c r="U23" s="433">
        <v>1.62280368</v>
      </c>
      <c r="V23" s="433">
        <v>1.57065476</v>
      </c>
      <c r="W23" s="433">
        <v>1.53618344</v>
      </c>
      <c r="X23" s="433">
        <v>1.49287332</v>
      </c>
      <c r="Y23" s="433">
        <v>1.4274662</v>
      </c>
      <c r="Z23" s="433">
        <v>1.38945936</v>
      </c>
      <c r="AA23" s="433">
        <v>1.3346588</v>
      </c>
      <c r="AB23" s="433">
        <v>1.27190332</v>
      </c>
      <c r="AC23" s="433">
        <v>1.2285932</v>
      </c>
      <c r="AD23" s="433">
        <v>1.1888186</v>
      </c>
      <c r="AE23" s="433">
        <v>1.2285932</v>
      </c>
      <c r="AF23" s="433">
        <v>1.15257952</v>
      </c>
      <c r="AG23" s="433">
        <v>1.0871724</v>
      </c>
      <c r="AH23" s="433">
        <v>0.8441054</v>
      </c>
      <c r="AI23" s="433">
        <v>0.79284036</v>
      </c>
      <c r="AJ23" s="433">
        <v>0.70622012</v>
      </c>
      <c r="AK23" s="433">
        <v>0.729201</v>
      </c>
      <c r="AL23" s="433">
        <v>0.6540712</v>
      </c>
      <c r="AM23" s="433">
        <v>0.6142966</v>
      </c>
      <c r="AN23" s="433">
        <v>0.17324048</v>
      </c>
      <c r="AO23" s="433">
        <v>0.12993036</v>
      </c>
      <c r="AP23" s="435">
        <v>0.12993036</v>
      </c>
      <c r="AQ23" s="457">
        <v>0.0</v>
      </c>
      <c r="AR23" s="457">
        <v>-0.201214351506582</v>
      </c>
      <c r="AS23" s="457">
        <v>6.90846176549371E-4</v>
      </c>
    </row>
    <row r="24" spans="8:8">
      <c r="A24" s="45" t="s">
        <v>132</v>
      </c>
      <c r="B24" s="433">
        <v>0.38509</v>
      </c>
      <c r="C24" s="433">
        <v>0.36921</v>
      </c>
      <c r="D24" s="433">
        <v>0.3424125</v>
      </c>
      <c r="E24" s="433">
        <v>0.4039475</v>
      </c>
      <c r="F24" s="433">
        <v>0.37715</v>
      </c>
      <c r="G24" s="433">
        <v>0.5413095</v>
      </c>
      <c r="H24" s="433">
        <v>0.449404</v>
      </c>
      <c r="I24" s="433">
        <v>1.23754825</v>
      </c>
      <c r="J24" s="433">
        <v>1.71901</v>
      </c>
      <c r="K24" s="433">
        <v>1.717025</v>
      </c>
      <c r="L24" s="433">
        <v>1.66749925</v>
      </c>
      <c r="M24" s="433">
        <v>1.26414725</v>
      </c>
      <c r="N24" s="433">
        <v>1.370444</v>
      </c>
      <c r="O24" s="433">
        <v>1.344639</v>
      </c>
      <c r="P24" s="433">
        <v>1.3357065</v>
      </c>
      <c r="Q24" s="433">
        <v>1.3420585</v>
      </c>
      <c r="R24" s="433">
        <v>1.4689</v>
      </c>
      <c r="S24" s="433">
        <v>1.1642025</v>
      </c>
      <c r="T24" s="433">
        <v>1.16321</v>
      </c>
      <c r="U24" s="433">
        <v>1.2376475</v>
      </c>
      <c r="V24" s="433">
        <v>1.2495575</v>
      </c>
      <c r="W24" s="433">
        <v>2.1725825</v>
      </c>
      <c r="X24" s="433">
        <v>2.1011225</v>
      </c>
      <c r="Y24" s="433">
        <v>2.4425425</v>
      </c>
      <c r="Z24" s="433">
        <v>2.368105</v>
      </c>
      <c r="AA24" s="433">
        <v>2.340315</v>
      </c>
      <c r="AB24" s="433">
        <v>2.284735</v>
      </c>
      <c r="AC24" s="433">
        <v>2.2956525</v>
      </c>
      <c r="AD24" s="433">
        <v>2.1983875</v>
      </c>
      <c r="AE24" s="433">
        <v>2.030655</v>
      </c>
      <c r="AF24" s="433">
        <v>2.026685</v>
      </c>
      <c r="AG24" s="433">
        <v>2.054475</v>
      </c>
      <c r="AH24" s="433">
        <v>2.074325</v>
      </c>
      <c r="AI24" s="433">
        <v>2.0336325</v>
      </c>
      <c r="AJ24" s="433">
        <v>1.907585</v>
      </c>
      <c r="AK24" s="433">
        <v>1.84297325</v>
      </c>
      <c r="AL24" s="433">
        <v>1.7501745</v>
      </c>
      <c r="AM24" s="433">
        <v>1.71617145</v>
      </c>
      <c r="AN24" s="433">
        <v>1.609308975</v>
      </c>
      <c r="AO24" s="433">
        <v>1.53267805</v>
      </c>
      <c r="AP24" s="435">
        <v>1.42918015</v>
      </c>
      <c r="AQ24" s="457">
        <v>-0.0675274888943571</v>
      </c>
      <c r="AR24" s="457">
        <v>-0.027742103047978</v>
      </c>
      <c r="AS24" s="457">
        <v>0.00759902183160084</v>
      </c>
    </row>
    <row r="25" spans="8:8">
      <c r="A25" s="45" t="s">
        <v>133</v>
      </c>
      <c r="B25" s="433">
        <v>0.0767</v>
      </c>
      <c r="C25" s="433">
        <v>0.07375</v>
      </c>
      <c r="D25" s="433">
        <v>0.0715375</v>
      </c>
      <c r="E25" s="433">
        <v>0.069325</v>
      </c>
      <c r="F25" s="433">
        <v>0.0671125</v>
      </c>
      <c r="G25" s="433">
        <v>0.0708</v>
      </c>
      <c r="H25" s="433">
        <v>0.1216875</v>
      </c>
      <c r="I25" s="433">
        <v>0.1202125</v>
      </c>
      <c r="J25" s="433">
        <v>0.1261125</v>
      </c>
      <c r="K25" s="433">
        <v>0.12095</v>
      </c>
      <c r="L25" s="433">
        <v>0.1172625</v>
      </c>
      <c r="M25" s="433">
        <v>0.1128375</v>
      </c>
      <c r="N25" s="433">
        <v>0.116525</v>
      </c>
      <c r="O25" s="433">
        <v>0.1143125</v>
      </c>
      <c r="P25" s="433">
        <v>0.1143125</v>
      </c>
      <c r="Q25" s="433">
        <v>0.1128375</v>
      </c>
      <c r="R25" s="433">
        <v>0.1098875</v>
      </c>
      <c r="S25" s="433">
        <v>0.1143125</v>
      </c>
      <c r="T25" s="433">
        <v>0.1039875</v>
      </c>
      <c r="U25" s="433">
        <v>0.107675</v>
      </c>
      <c r="V25" s="433">
        <v>0.0877625</v>
      </c>
      <c r="W25" s="433">
        <v>0.0848125</v>
      </c>
      <c r="X25" s="433">
        <v>0.08555</v>
      </c>
      <c r="Y25" s="433">
        <v>0.081125</v>
      </c>
      <c r="Z25" s="433">
        <v>0.0803875</v>
      </c>
      <c r="AA25" s="433">
        <v>0.078175</v>
      </c>
      <c r="AB25" s="433">
        <v>0.0833375</v>
      </c>
      <c r="AC25" s="433">
        <v>0.0770410637160634</v>
      </c>
      <c r="AD25" s="433">
        <v>0.0776631663235294</v>
      </c>
      <c r="AE25" s="433">
        <v>0.0814504881165158</v>
      </c>
      <c r="AF25" s="433">
        <v>0.0805036305542986</v>
      </c>
      <c r="AG25" s="433">
        <v>0.0788085004864253</v>
      </c>
      <c r="AH25" s="433">
        <v>0.0759036174660633</v>
      </c>
      <c r="AI25" s="433">
        <v>0.0724748418099547</v>
      </c>
      <c r="AJ25" s="433">
        <v>0.0697049359728507</v>
      </c>
      <c r="AK25" s="433">
        <v>0.066877866877828</v>
      </c>
      <c r="AL25" s="433">
        <v>0.0653916852432127</v>
      </c>
      <c r="AM25" s="433">
        <v>0.0636978449660633</v>
      </c>
      <c r="AN25" s="433">
        <v>0.0722515321493213</v>
      </c>
      <c r="AO25" s="433">
        <v>0.0722600858144796</v>
      </c>
      <c r="AP25" s="435">
        <v>0.0722600858144796</v>
      </c>
      <c r="AQ25" s="457">
        <v>0.0</v>
      </c>
      <c r="AR25" s="457">
        <v>-0.0119009581360064</v>
      </c>
      <c r="AS25" s="457">
        <v>3.8421046476022E-4</v>
      </c>
    </row>
    <row r="26" spans="8:8">
      <c r="A26" s="45" t="s">
        <v>135</v>
      </c>
      <c r="B26" s="433">
        <v>0.2925</v>
      </c>
      <c r="C26" s="433">
        <v>0.273</v>
      </c>
      <c r="D26" s="433">
        <v>0.248625</v>
      </c>
      <c r="E26" s="433">
        <v>0.22425</v>
      </c>
      <c r="F26" s="433">
        <v>0.20475</v>
      </c>
      <c r="G26" s="433">
        <v>0.26325</v>
      </c>
      <c r="H26" s="433">
        <v>0.229125</v>
      </c>
      <c r="I26" s="433">
        <v>0.19305</v>
      </c>
      <c r="J26" s="433">
        <v>0.160875</v>
      </c>
      <c r="K26" s="433">
        <v>0.129675</v>
      </c>
      <c r="L26" s="433">
        <v>0.379275</v>
      </c>
      <c r="M26" s="433">
        <v>0.3549</v>
      </c>
      <c r="N26" s="433">
        <v>0.332475</v>
      </c>
      <c r="O26" s="433">
        <v>0.312</v>
      </c>
      <c r="P26" s="433">
        <v>0.2925</v>
      </c>
      <c r="Q26" s="433">
        <v>0.273</v>
      </c>
      <c r="R26" s="433">
        <v>0.25545</v>
      </c>
      <c r="S26" s="433">
        <v>0.23985</v>
      </c>
      <c r="T26" s="433">
        <v>0.225225</v>
      </c>
      <c r="U26" s="433">
        <v>0.2106</v>
      </c>
      <c r="V26" s="433">
        <v>0.19695</v>
      </c>
      <c r="W26" s="433">
        <v>0.184275</v>
      </c>
      <c r="X26" s="433">
        <v>0.17355</v>
      </c>
      <c r="Y26" s="433">
        <v>0.160875</v>
      </c>
      <c r="Z26" s="433">
        <v>0.1482</v>
      </c>
      <c r="AA26" s="433">
        <v>0.139425</v>
      </c>
      <c r="AB26" s="433">
        <v>0.12675</v>
      </c>
      <c r="AC26" s="433">
        <v>0.117</v>
      </c>
      <c r="AD26" s="433">
        <v>0.110175</v>
      </c>
      <c r="AE26" s="433">
        <v>0.1092</v>
      </c>
      <c r="AF26" s="433">
        <v>0.10725</v>
      </c>
      <c r="AG26" s="433">
        <v>0.1087125</v>
      </c>
      <c r="AH26" s="433">
        <v>0.1161225</v>
      </c>
      <c r="AI26" s="433">
        <v>0.110175</v>
      </c>
      <c r="AJ26" s="433">
        <v>0.106275</v>
      </c>
      <c r="AK26" s="433">
        <v>0.100425</v>
      </c>
      <c r="AL26" s="433">
        <v>0.09692475</v>
      </c>
      <c r="AM26" s="433">
        <v>0.08959275</v>
      </c>
      <c r="AN26" s="433">
        <v>0.084825</v>
      </c>
      <c r="AO26" s="433">
        <v>0.07886775</v>
      </c>
      <c r="AP26" s="435">
        <v>0.07886775</v>
      </c>
      <c r="AQ26" s="457">
        <v>0.0</v>
      </c>
      <c r="AR26" s="457">
        <v>-0.0320171089786938</v>
      </c>
      <c r="AS26" s="457">
        <v>4.19343743375695E-4</v>
      </c>
    </row>
    <row r="27" spans="8:8">
      <c r="A27" s="45" t="s">
        <v>142</v>
      </c>
      <c r="B27" s="433" t="s">
        <v>114</v>
      </c>
      <c r="C27" s="433" t="s">
        <v>114</v>
      </c>
      <c r="D27" s="433" t="s">
        <v>114</v>
      </c>
      <c r="E27" s="433" t="s">
        <v>114</v>
      </c>
      <c r="F27" s="433" t="s">
        <v>114</v>
      </c>
      <c r="G27" s="433" t="s">
        <v>114</v>
      </c>
      <c r="H27" s="433" t="s">
        <v>114</v>
      </c>
      <c r="I27" s="433" t="s">
        <v>114</v>
      </c>
      <c r="J27" s="433" t="s">
        <v>114</v>
      </c>
      <c r="K27" s="433" t="s">
        <v>114</v>
      </c>
      <c r="L27" s="433" t="s">
        <v>114</v>
      </c>
      <c r="M27" s="433" t="s">
        <v>114</v>
      </c>
      <c r="N27" s="433" t="s">
        <v>114</v>
      </c>
      <c r="O27" s="433" t="s">
        <v>114</v>
      </c>
      <c r="P27" s="433" t="s">
        <v>114</v>
      </c>
      <c r="Q27" s="433" t="s">
        <v>114</v>
      </c>
      <c r="R27" s="433" t="s">
        <v>114</v>
      </c>
      <c r="S27" s="433">
        <v>0.742596192670744</v>
      </c>
      <c r="T27" s="433">
        <v>0.795638774534322</v>
      </c>
      <c r="U27" s="433">
        <v>0.788566430285844</v>
      </c>
      <c r="V27" s="433">
        <v>0.785030304742282</v>
      </c>
      <c r="W27" s="433">
        <v>0.785030304742282</v>
      </c>
      <c r="X27" s="433">
        <v>0.785030304742282</v>
      </c>
      <c r="Y27" s="433">
        <v>0.781494086037365</v>
      </c>
      <c r="Z27" s="433">
        <v>0.785030304742282</v>
      </c>
      <c r="AA27" s="433">
        <v>0.77795791391313</v>
      </c>
      <c r="AB27" s="433">
        <v>0.7765292845375</v>
      </c>
      <c r="AC27" s="433">
        <v>0.7765292845375</v>
      </c>
      <c r="AD27" s="433">
        <v>0.761451072684934</v>
      </c>
      <c r="AE27" s="433">
        <v>0.746372814251678</v>
      </c>
      <c r="AF27" s="433">
        <v>0.730197880408063</v>
      </c>
      <c r="AG27" s="433">
        <v>0.729083074483776</v>
      </c>
      <c r="AH27" s="433">
        <v>1.16501650892546</v>
      </c>
      <c r="AI27" s="433">
        <v>1.1372402297617</v>
      </c>
      <c r="AJ27" s="433">
        <v>1.13823223973184</v>
      </c>
      <c r="AK27" s="433">
        <v>1.06958514979856</v>
      </c>
      <c r="AL27" s="433">
        <v>1.05014175438393</v>
      </c>
      <c r="AM27" s="433">
        <v>1.03169036893944</v>
      </c>
      <c r="AN27" s="433">
        <v>1.09121096714748</v>
      </c>
      <c r="AO27" s="433">
        <v>1.09121096714748</v>
      </c>
      <c r="AP27" s="435">
        <v>1.09121096714748</v>
      </c>
      <c r="AQ27" s="457">
        <v>0.0</v>
      </c>
      <c r="AR27" s="457">
        <v>0.0387123396925373</v>
      </c>
      <c r="AS27" s="457">
        <v>0.00580202290259627</v>
      </c>
    </row>
    <row r="28" spans="8:8">
      <c r="A28" s="45" t="s">
        <v>143</v>
      </c>
      <c r="B28" s="433">
        <v>0.720525</v>
      </c>
      <c r="C28" s="433">
        <v>0.6474</v>
      </c>
      <c r="D28" s="433">
        <v>0.617175</v>
      </c>
      <c r="E28" s="433">
        <v>0.6942</v>
      </c>
      <c r="F28" s="433">
        <v>0.706875</v>
      </c>
      <c r="G28" s="433">
        <v>0.6318</v>
      </c>
      <c r="H28" s="433">
        <v>0.61815</v>
      </c>
      <c r="I28" s="433">
        <v>0.6279</v>
      </c>
      <c r="J28" s="433">
        <v>0.57525</v>
      </c>
      <c r="K28" s="433">
        <v>0.546</v>
      </c>
      <c r="L28" s="433">
        <v>0.531375</v>
      </c>
      <c r="M28" s="433">
        <v>0.5265</v>
      </c>
      <c r="N28" s="433">
        <v>0.59475</v>
      </c>
      <c r="O28" s="433">
        <v>0.61425</v>
      </c>
      <c r="P28" s="433">
        <v>0.6435</v>
      </c>
      <c r="Q28" s="433">
        <v>0.6825</v>
      </c>
      <c r="R28" s="433">
        <v>0.741</v>
      </c>
      <c r="S28" s="433">
        <v>0.745875</v>
      </c>
      <c r="T28" s="433">
        <v>0.736125</v>
      </c>
      <c r="U28" s="433">
        <v>0.7562</v>
      </c>
      <c r="V28" s="433">
        <v>0.731325</v>
      </c>
      <c r="W28" s="433">
        <v>0.651725</v>
      </c>
      <c r="X28" s="433">
        <v>0.62685</v>
      </c>
      <c r="Y28" s="433">
        <v>0.58705</v>
      </c>
      <c r="Z28" s="433">
        <v>0.528345</v>
      </c>
      <c r="AA28" s="433">
        <v>0.478595</v>
      </c>
      <c r="AB28" s="433">
        <v>0.40994</v>
      </c>
      <c r="AC28" s="433">
        <v>0.341285</v>
      </c>
      <c r="AD28" s="433">
        <v>0.29054</v>
      </c>
      <c r="AE28" s="433">
        <v>0.25472</v>
      </c>
      <c r="AF28" s="433">
        <v>0.25132705</v>
      </c>
      <c r="AG28" s="433">
        <v>0.24479985</v>
      </c>
      <c r="AH28" s="433">
        <v>0.24278</v>
      </c>
      <c r="AI28" s="433">
        <v>0.239795</v>
      </c>
      <c r="AJ28" s="433">
        <v>0.20497</v>
      </c>
      <c r="AK28" s="433">
        <v>0.205965</v>
      </c>
      <c r="AL28" s="433">
        <v>0.183957643783784</v>
      </c>
      <c r="AM28" s="433">
        <v>0.186979342769878</v>
      </c>
      <c r="AN28" s="433">
        <v>0.186979342769878</v>
      </c>
      <c r="AO28" s="433">
        <v>0.186979342769878</v>
      </c>
      <c r="AP28" s="435">
        <v>0.186979342769878</v>
      </c>
      <c r="AQ28" s="457">
        <v>0.0</v>
      </c>
      <c r="AR28" s="457">
        <v>-0.0304436428181518</v>
      </c>
      <c r="AS28" s="457">
        <v>9.94178451027799E-4</v>
      </c>
    </row>
    <row r="29" spans="8:8">
      <c r="A29" s="45" t="s">
        <v>144</v>
      </c>
      <c r="B29" s="433">
        <v>0.31785</v>
      </c>
      <c r="C29" s="433">
        <v>0.3315</v>
      </c>
      <c r="D29" s="433">
        <v>0.340275</v>
      </c>
      <c r="E29" s="433">
        <v>0.36075</v>
      </c>
      <c r="F29" s="433">
        <v>0.363675</v>
      </c>
      <c r="G29" s="433">
        <v>0.35685</v>
      </c>
      <c r="H29" s="433">
        <v>0.350025</v>
      </c>
      <c r="I29" s="433">
        <v>0.3432</v>
      </c>
      <c r="J29" s="433">
        <v>0.338325</v>
      </c>
      <c r="K29" s="433">
        <v>0.34125</v>
      </c>
      <c r="L29" s="433">
        <v>0.327428715</v>
      </c>
      <c r="M29" s="433">
        <v>0.3145125225</v>
      </c>
      <c r="N29" s="433">
        <v>0.3144018075</v>
      </c>
      <c r="O29" s="433">
        <v>0.306349035</v>
      </c>
      <c r="P29" s="433">
        <v>0.2565559875</v>
      </c>
      <c r="Q29" s="433">
        <v>0.259060185</v>
      </c>
      <c r="R29" s="433">
        <v>0.21322491</v>
      </c>
      <c r="S29" s="433">
        <v>0.20033560794375</v>
      </c>
      <c r="T29" s="433">
        <v>0.17203226544375</v>
      </c>
      <c r="U29" s="433">
        <v>0.20480939294375</v>
      </c>
      <c r="V29" s="433">
        <v>0.182590256329333</v>
      </c>
      <c r="W29" s="433">
        <v>0.182938285299672</v>
      </c>
      <c r="X29" s="433">
        <v>0.170067332284842</v>
      </c>
      <c r="Y29" s="433">
        <v>0.133267993240352</v>
      </c>
      <c r="Z29" s="433">
        <v>0.133010135740352</v>
      </c>
      <c r="AA29" s="433">
        <v>0.138788876815347</v>
      </c>
      <c r="AB29" s="433">
        <v>0.135767069315347</v>
      </c>
      <c r="AC29" s="433">
        <v>0.150403445059929</v>
      </c>
      <c r="AD29" s="433">
        <v>0.137866675931683</v>
      </c>
      <c r="AE29" s="433">
        <v>0.129907050433759</v>
      </c>
      <c r="AF29" s="433">
        <v>0.126752553322648</v>
      </c>
      <c r="AG29" s="433">
        <v>0.125043200854498</v>
      </c>
      <c r="AH29" s="433">
        <v>0.123705305477685</v>
      </c>
      <c r="AI29" s="433">
        <v>0.118303260104806</v>
      </c>
      <c r="AJ29" s="433">
        <v>0.112516017318556</v>
      </c>
      <c r="AK29" s="433">
        <v>0.106946927366458</v>
      </c>
      <c r="AL29" s="433">
        <v>0.101285265385708</v>
      </c>
      <c r="AM29" s="433">
        <v>0.0971895370642778</v>
      </c>
      <c r="AN29" s="433">
        <v>0.0935665915207778</v>
      </c>
      <c r="AO29" s="433">
        <v>0.0899873278033056</v>
      </c>
      <c r="AP29" s="435">
        <v>0.0902682834901005</v>
      </c>
      <c r="AQ29" s="457">
        <v>0.0031221694615613</v>
      </c>
      <c r="AR29" s="457">
        <v>-0.0360492105691962</v>
      </c>
      <c r="AS29" s="457">
        <v>4.79960946100747E-4</v>
      </c>
    </row>
    <row r="30" spans="8:8">
      <c r="A30" s="54" t="s">
        <v>145</v>
      </c>
      <c r="B30" s="436">
        <v>4.27965488</v>
      </c>
      <c r="C30" s="436">
        <v>4.115446145</v>
      </c>
      <c r="D30" s="436">
        <v>3.98436446</v>
      </c>
      <c r="E30" s="436">
        <v>4.231544</v>
      </c>
      <c r="F30" s="436">
        <v>4.16385455</v>
      </c>
      <c r="G30" s="436">
        <v>4.25939722</v>
      </c>
      <c r="H30" s="436">
        <v>4.197105275</v>
      </c>
      <c r="I30" s="436">
        <v>4.93753905</v>
      </c>
      <c r="J30" s="436">
        <v>5.328646085</v>
      </c>
      <c r="K30" s="436">
        <v>5.273818475</v>
      </c>
      <c r="L30" s="436">
        <v>5.514212355</v>
      </c>
      <c r="M30" s="436">
        <v>5.0651752525</v>
      </c>
      <c r="N30" s="436">
        <v>5.1666069625</v>
      </c>
      <c r="O30" s="436">
        <v>5.072721035</v>
      </c>
      <c r="P30" s="436">
        <v>5.0393268975</v>
      </c>
      <c r="Q30" s="436">
        <v>5.016020846444</v>
      </c>
      <c r="R30" s="436">
        <v>5.095356546104</v>
      </c>
      <c r="S30" s="436">
        <v>5.50799642353049</v>
      </c>
      <c r="T30" s="436">
        <v>5.43268715700207</v>
      </c>
      <c r="U30" s="436">
        <v>5.50696818161359</v>
      </c>
      <c r="V30" s="436">
        <v>5.37034820865561</v>
      </c>
      <c r="W30" s="436">
        <v>6.13721055604195</v>
      </c>
      <c r="X30" s="436">
        <v>5.93988486822712</v>
      </c>
      <c r="Y30" s="436">
        <v>6.06875033247772</v>
      </c>
      <c r="Z30" s="436">
        <v>5.85772022175763</v>
      </c>
      <c r="AA30" s="436">
        <v>5.68310358950348</v>
      </c>
      <c r="AB30" s="436">
        <v>5.43952010787785</v>
      </c>
      <c r="AC30" s="436">
        <v>5.26923074887016</v>
      </c>
      <c r="AD30" s="436">
        <v>4.99956842410542</v>
      </c>
      <c r="AE30" s="436">
        <v>4.79438114772195</v>
      </c>
      <c r="AF30" s="436">
        <v>4.66887695949501</v>
      </c>
      <c r="AG30" s="436">
        <v>4.60210942223776</v>
      </c>
      <c r="AH30" s="436">
        <v>4.80055840902143</v>
      </c>
      <c r="AI30" s="436">
        <v>4.65093189023257</v>
      </c>
      <c r="AJ30" s="436">
        <v>4.3781150989913</v>
      </c>
      <c r="AK30" s="436">
        <v>4.22730322668507</v>
      </c>
      <c r="AL30" s="436">
        <v>3.98883391023719</v>
      </c>
      <c r="AM30" s="436">
        <v>3.90299486606465</v>
      </c>
      <c r="AN30" s="436">
        <v>3.41338926962301</v>
      </c>
      <c r="AO30" s="436">
        <v>3.27696032628903</v>
      </c>
      <c r="AP30" s="436">
        <v>3.16878211415526</v>
      </c>
      <c r="AQ30" s="458">
        <v>-0.0330117552128781</v>
      </c>
      <c r="AR30" s="458">
        <v>-0.0373379251178895</v>
      </c>
      <c r="AS30" s="458">
        <v>0.016848571864822</v>
      </c>
    </row>
    <row r="31" spans="8:8">
      <c r="B31" s="433"/>
      <c r="C31" s="433"/>
      <c r="D31" s="433"/>
      <c r="E31" s="433"/>
      <c r="F31" s="433"/>
      <c r="G31" s="433"/>
      <c r="H31" s="433"/>
      <c r="I31" s="433"/>
      <c r="J31" s="433"/>
      <c r="K31" s="433"/>
      <c r="L31" s="433"/>
      <c r="M31" s="433"/>
      <c r="N31" s="433"/>
      <c r="O31" s="433"/>
      <c r="P31" s="433"/>
      <c r="Q31" s="433"/>
      <c r="R31" s="433"/>
      <c r="S31" s="433"/>
      <c r="T31" s="433"/>
      <c r="U31" s="433"/>
      <c r="V31" s="433"/>
      <c r="W31" s="433"/>
      <c r="X31" s="433"/>
      <c r="Y31" s="433"/>
      <c r="Z31" s="433"/>
      <c r="AA31" s="433"/>
      <c r="AB31" s="433"/>
      <c r="AC31" s="433"/>
      <c r="AD31" s="433"/>
      <c r="AE31" s="433"/>
      <c r="AF31" s="433"/>
      <c r="AG31" s="433"/>
      <c r="AH31" s="433"/>
      <c r="AI31" s="433"/>
      <c r="AJ31" s="433"/>
      <c r="AK31" s="433"/>
      <c r="AL31" s="433"/>
      <c r="AM31" s="433"/>
      <c r="AN31" s="433"/>
      <c r="AO31" s="433"/>
      <c r="AP31" s="435"/>
      <c r="AQ31" s="457"/>
      <c r="AR31" s="457"/>
      <c r="AS31" s="457"/>
    </row>
    <row r="32" spans="8:8">
      <c r="A32" s="45" t="s">
        <v>146</v>
      </c>
      <c r="B32" s="433" t="s">
        <v>114</v>
      </c>
      <c r="C32" s="433" t="s">
        <v>114</v>
      </c>
      <c r="D32" s="433" t="s">
        <v>114</v>
      </c>
      <c r="E32" s="433" t="s">
        <v>114</v>
      </c>
      <c r="F32" s="433" t="s">
        <v>114</v>
      </c>
      <c r="G32" s="433" t="s">
        <v>114</v>
      </c>
      <c r="H32" s="433" t="s">
        <v>114</v>
      </c>
      <c r="I32" s="433" t="s">
        <v>114</v>
      </c>
      <c r="J32" s="433" t="s">
        <v>114</v>
      </c>
      <c r="K32" s="433" t="s">
        <v>114</v>
      </c>
      <c r="L32" s="433" t="s">
        <v>114</v>
      </c>
      <c r="M32" s="433" t="s">
        <v>114</v>
      </c>
      <c r="N32" s="433" t="s">
        <v>114</v>
      </c>
      <c r="O32" s="433" t="s">
        <v>114</v>
      </c>
      <c r="P32" s="433" t="s">
        <v>114</v>
      </c>
      <c r="Q32" s="433" t="s">
        <v>114</v>
      </c>
      <c r="R32" s="433" t="s">
        <v>114</v>
      </c>
      <c r="S32" s="433">
        <v>0.655689023581895</v>
      </c>
      <c r="T32" s="433">
        <v>0.655689023581895</v>
      </c>
      <c r="U32" s="433">
        <v>0.990199709023957</v>
      </c>
      <c r="V32" s="433">
        <v>0.990199709023957</v>
      </c>
      <c r="W32" s="433">
        <v>0.990199709023957</v>
      </c>
      <c r="X32" s="433">
        <v>0.990199709023957</v>
      </c>
      <c r="Y32" s="433">
        <v>0.990199709023957</v>
      </c>
      <c r="Z32" s="433">
        <v>0.990199709023957</v>
      </c>
      <c r="AA32" s="433">
        <v>0.990199709023957</v>
      </c>
      <c r="AB32" s="433">
        <v>0.990199709023957</v>
      </c>
      <c r="AC32" s="433">
        <v>0.997965943240618</v>
      </c>
      <c r="AD32" s="433">
        <v>1.05543636434884</v>
      </c>
      <c r="AE32" s="433">
        <v>1.01738167273473</v>
      </c>
      <c r="AF32" s="433">
        <v>1.02092305010325</v>
      </c>
      <c r="AG32" s="433">
        <v>1.02092305010325</v>
      </c>
      <c r="AH32" s="433">
        <v>1.02092305010325</v>
      </c>
      <c r="AI32" s="433">
        <v>9.458085E-4</v>
      </c>
      <c r="AJ32" s="433">
        <v>1.33921843760697</v>
      </c>
      <c r="AK32" s="433">
        <v>1.31874479129429</v>
      </c>
      <c r="AL32" s="433">
        <v>1.31874479129429</v>
      </c>
      <c r="AM32" s="433">
        <v>1.31874479129429</v>
      </c>
      <c r="AN32" s="433">
        <v>2.09489315848858</v>
      </c>
      <c r="AO32" s="433">
        <v>2.50365279916928</v>
      </c>
      <c r="AP32" s="435">
        <v>2.50365279916928</v>
      </c>
      <c r="AQ32" s="457">
        <v>0.0</v>
      </c>
      <c r="AR32" s="457">
        <v>0.0942310121737739</v>
      </c>
      <c r="AS32" s="457">
        <v>0.0133120462662709</v>
      </c>
    </row>
    <row r="33" spans="8:8">
      <c r="A33" s="45" t="s">
        <v>148</v>
      </c>
      <c r="B33" s="433" t="s">
        <v>114</v>
      </c>
      <c r="C33" s="433" t="s">
        <v>114</v>
      </c>
      <c r="D33" s="433" t="s">
        <v>114</v>
      </c>
      <c r="E33" s="433" t="s">
        <v>114</v>
      </c>
      <c r="F33" s="433" t="s">
        <v>114</v>
      </c>
      <c r="G33" s="433" t="s">
        <v>114</v>
      </c>
      <c r="H33" s="433" t="s">
        <v>114</v>
      </c>
      <c r="I33" s="433" t="s">
        <v>114</v>
      </c>
      <c r="J33" s="433" t="s">
        <v>114</v>
      </c>
      <c r="K33" s="433" t="s">
        <v>114</v>
      </c>
      <c r="L33" s="433" t="s">
        <v>114</v>
      </c>
      <c r="M33" s="433" t="s">
        <v>114</v>
      </c>
      <c r="N33" s="433" t="s">
        <v>114</v>
      </c>
      <c r="O33" s="433" t="s">
        <v>114</v>
      </c>
      <c r="P33" s="433" t="s">
        <v>114</v>
      </c>
      <c r="Q33" s="433" t="s">
        <v>114</v>
      </c>
      <c r="R33" s="433" t="s">
        <v>114</v>
      </c>
      <c r="S33" s="433">
        <v>1.71323220674073</v>
      </c>
      <c r="T33" s="433">
        <v>1.71323220674073</v>
      </c>
      <c r="U33" s="433">
        <v>1.71323220674073</v>
      </c>
      <c r="V33" s="433">
        <v>1.71323220674073</v>
      </c>
      <c r="W33" s="433">
        <v>1.71323220674073</v>
      </c>
      <c r="X33" s="433">
        <v>1.71323220674073</v>
      </c>
      <c r="Y33" s="433">
        <v>1.71323220674073</v>
      </c>
      <c r="Z33" s="433">
        <v>1.71323220674073</v>
      </c>
      <c r="AA33" s="433">
        <v>1.71323220674073</v>
      </c>
      <c r="AB33" s="433">
        <v>1.71323220674073</v>
      </c>
      <c r="AC33" s="433">
        <v>1.71323220674073</v>
      </c>
      <c r="AD33" s="433">
        <v>1.71323220674073</v>
      </c>
      <c r="AE33" s="433">
        <v>1.71323220674073</v>
      </c>
      <c r="AF33" s="433">
        <v>1.71323220674073</v>
      </c>
      <c r="AG33" s="433">
        <v>1.71323220674073</v>
      </c>
      <c r="AH33" s="433">
        <v>1.71323220674073</v>
      </c>
      <c r="AI33" s="433">
        <v>1.71323220674073</v>
      </c>
      <c r="AJ33" s="433">
        <v>1.71323220674073</v>
      </c>
      <c r="AK33" s="433">
        <v>1.71323220674073</v>
      </c>
      <c r="AL33" s="433">
        <v>2.25711544697588</v>
      </c>
      <c r="AM33" s="433">
        <v>2.25711544697588</v>
      </c>
      <c r="AN33" s="433">
        <v>2.25711544697588</v>
      </c>
      <c r="AO33" s="433">
        <v>2.25711544697588</v>
      </c>
      <c r="AP33" s="435">
        <v>2.25711544697588</v>
      </c>
      <c r="AQ33" s="457">
        <v>0.0</v>
      </c>
      <c r="AR33" s="457">
        <v>0.0279541739199896</v>
      </c>
      <c r="AS33" s="457">
        <v>0.0120011949214472</v>
      </c>
    </row>
    <row r="34" spans="8:8">
      <c r="A34" s="45" t="s">
        <v>149</v>
      </c>
      <c r="B34" s="433" t="s">
        <v>114</v>
      </c>
      <c r="C34" s="433" t="s">
        <v>114</v>
      </c>
      <c r="D34" s="433" t="s">
        <v>114</v>
      </c>
      <c r="E34" s="433" t="s">
        <v>114</v>
      </c>
      <c r="F34" s="433" t="s">
        <v>114</v>
      </c>
      <c r="G34" s="433" t="s">
        <v>114</v>
      </c>
      <c r="H34" s="433" t="s">
        <v>114</v>
      </c>
      <c r="I34" s="433" t="s">
        <v>114</v>
      </c>
      <c r="J34" s="433" t="s">
        <v>114</v>
      </c>
      <c r="K34" s="433" t="s">
        <v>114</v>
      </c>
      <c r="L34" s="433" t="s">
        <v>114</v>
      </c>
      <c r="M34" s="433">
        <v>33.9105528386726</v>
      </c>
      <c r="N34" s="433">
        <v>34.7298969475221</v>
      </c>
      <c r="O34" s="433">
        <v>34.7340142546018</v>
      </c>
      <c r="P34" s="433">
        <v>34.5094151534071</v>
      </c>
      <c r="Q34" s="433">
        <v>33.7046874846903</v>
      </c>
      <c r="R34" s="433">
        <v>33.4253281993363</v>
      </c>
      <c r="S34" s="433">
        <v>33.5674439153687</v>
      </c>
      <c r="T34" s="433">
        <v>33.3640489456342</v>
      </c>
      <c r="U34" s="433">
        <v>32.9498478534218</v>
      </c>
      <c r="V34" s="433">
        <v>33.1557132074041</v>
      </c>
      <c r="W34" s="433">
        <v>33.3615785613864</v>
      </c>
      <c r="X34" s="433">
        <v>33.9105528386726</v>
      </c>
      <c r="Y34" s="433">
        <v>33.773309269351</v>
      </c>
      <c r="Z34" s="433">
        <v>33.6360657000295</v>
      </c>
      <c r="AA34" s="433">
        <v>33.773309269351</v>
      </c>
      <c r="AB34" s="433">
        <v>33.773309269351</v>
      </c>
      <c r="AC34" s="433">
        <v>33.9105528386726</v>
      </c>
      <c r="AD34" s="433">
        <v>33.9791746233333</v>
      </c>
      <c r="AE34" s="433">
        <v>34.0477964079941</v>
      </c>
      <c r="AF34" s="433">
        <v>34.1164181926549</v>
      </c>
      <c r="AG34" s="433">
        <v>34.4595271159587</v>
      </c>
      <c r="AH34" s="433">
        <v>34.6400710314012</v>
      </c>
      <c r="AI34" s="433">
        <v>34.9439969156637</v>
      </c>
      <c r="AJ34" s="433">
        <v>35.0490589266329</v>
      </c>
      <c r="AK34" s="433">
        <v>34.9573998285503</v>
      </c>
      <c r="AL34" s="433">
        <v>34.8332524719504</v>
      </c>
      <c r="AM34" s="433">
        <v>37.8882346458026</v>
      </c>
      <c r="AN34" s="433">
        <v>37.6409880133333</v>
      </c>
      <c r="AO34" s="433">
        <v>37.5567410126401</v>
      </c>
      <c r="AP34" s="435">
        <v>37.3915243545301</v>
      </c>
      <c r="AQ34" s="457">
        <v>-0.0043991212670571</v>
      </c>
      <c r="AR34" s="457">
        <v>0.00985702042167191</v>
      </c>
      <c r="AS34" s="457">
        <v>0.198812591881372</v>
      </c>
    </row>
    <row r="35" spans="8:8">
      <c r="A35" s="45" t="s">
        <v>150</v>
      </c>
      <c r="B35" s="433" t="s">
        <v>114</v>
      </c>
      <c r="C35" s="433" t="s">
        <v>114</v>
      </c>
      <c r="D35" s="433" t="s">
        <v>114</v>
      </c>
      <c r="E35" s="433" t="s">
        <v>114</v>
      </c>
      <c r="F35" s="433" t="s">
        <v>114</v>
      </c>
      <c r="G35" s="433" t="s">
        <v>114</v>
      </c>
      <c r="H35" s="433" t="s">
        <v>114</v>
      </c>
      <c r="I35" s="433" t="s">
        <v>114</v>
      </c>
      <c r="J35" s="433" t="s">
        <v>114</v>
      </c>
      <c r="K35" s="433" t="s">
        <v>114</v>
      </c>
      <c r="L35" s="433" t="s">
        <v>114</v>
      </c>
      <c r="M35" s="433" t="s">
        <v>114</v>
      </c>
      <c r="N35" s="433" t="s">
        <v>114</v>
      </c>
      <c r="O35" s="433" t="s">
        <v>114</v>
      </c>
      <c r="P35" s="433" t="s">
        <v>114</v>
      </c>
      <c r="Q35" s="433" t="s">
        <v>114</v>
      </c>
      <c r="R35" s="433" t="s">
        <v>114</v>
      </c>
      <c r="S35" s="433">
        <v>1.757925</v>
      </c>
      <c r="T35" s="433">
        <v>1.81545</v>
      </c>
      <c r="U35" s="433">
        <v>1.81545</v>
      </c>
      <c r="V35" s="433">
        <v>1.81545</v>
      </c>
      <c r="W35" s="433">
        <v>1.81545</v>
      </c>
      <c r="X35" s="433">
        <v>1.81545</v>
      </c>
      <c r="Y35" s="433">
        <v>1.81545</v>
      </c>
      <c r="Z35" s="433">
        <v>1.81545</v>
      </c>
      <c r="AA35" s="433">
        <v>1.81545</v>
      </c>
      <c r="AB35" s="433">
        <v>1.81545</v>
      </c>
      <c r="AC35" s="433">
        <v>5.712525</v>
      </c>
      <c r="AD35" s="433">
        <v>5.712525</v>
      </c>
      <c r="AE35" s="433">
        <v>7.910175</v>
      </c>
      <c r="AF35" s="433">
        <v>13.60125</v>
      </c>
      <c r="AG35" s="433">
        <v>13.60125</v>
      </c>
      <c r="AH35" s="433">
        <v>13.60125</v>
      </c>
      <c r="AI35" s="433">
        <v>13.60125</v>
      </c>
      <c r="AJ35" s="433">
        <v>13.60125</v>
      </c>
      <c r="AK35" s="433">
        <v>13.60125</v>
      </c>
      <c r="AL35" s="433">
        <v>13.60125</v>
      </c>
      <c r="AM35" s="433">
        <v>13.60125</v>
      </c>
      <c r="AN35" s="433">
        <v>13.60125</v>
      </c>
      <c r="AO35" s="433">
        <v>13.60125</v>
      </c>
      <c r="AP35" s="435">
        <v>13.60125</v>
      </c>
      <c r="AQ35" s="457">
        <v>0.0</v>
      </c>
      <c r="AR35" s="457">
        <v>0.0556969653650807</v>
      </c>
      <c r="AS35" s="457">
        <v>0.0723185216972548</v>
      </c>
    </row>
    <row r="36" spans="8:8">
      <c r="A36" s="45" t="s">
        <v>151</v>
      </c>
      <c r="B36" s="433">
        <v>20.4692954669371</v>
      </c>
      <c r="C36" s="433">
        <v>21.7486270234459</v>
      </c>
      <c r="D36" s="433">
        <v>22.3882914535284</v>
      </c>
      <c r="E36" s="433">
        <v>23.0279572317828</v>
      </c>
      <c r="F36" s="433">
        <v>23.9874565732503</v>
      </c>
      <c r="G36" s="433">
        <v>25.5866203448004</v>
      </c>
      <c r="H36" s="433">
        <v>26.2262847748828</v>
      </c>
      <c r="I36" s="433">
        <v>26.6740504152093</v>
      </c>
      <c r="J36" s="433">
        <v>27.1857841163503</v>
      </c>
      <c r="K36" s="433">
        <v>33.2626042911654</v>
      </c>
      <c r="L36" s="433">
        <v>34.880957941691</v>
      </c>
      <c r="M36" s="433">
        <v>2.41504032978726</v>
      </c>
      <c r="N36" s="433">
        <v>2.39093783883967</v>
      </c>
      <c r="O36" s="433">
        <v>3.41042413752836</v>
      </c>
      <c r="P36" s="433">
        <v>3.85132907315418</v>
      </c>
      <c r="Q36" s="433">
        <v>4.1299692203682</v>
      </c>
      <c r="R36" s="433">
        <v>3.93934436049166</v>
      </c>
      <c r="S36" s="433" t="s">
        <v>114</v>
      </c>
      <c r="T36" s="433" t="s">
        <v>114</v>
      </c>
      <c r="U36" s="433" t="s">
        <v>114</v>
      </c>
      <c r="V36" s="433" t="s">
        <v>114</v>
      </c>
      <c r="W36" s="433" t="s">
        <v>114</v>
      </c>
      <c r="X36" s="433" t="s">
        <v>114</v>
      </c>
      <c r="Y36" s="433" t="s">
        <v>114</v>
      </c>
      <c r="Z36" s="433" t="s">
        <v>114</v>
      </c>
      <c r="AA36" s="433" t="s">
        <v>114</v>
      </c>
      <c r="AB36" s="433" t="s">
        <v>114</v>
      </c>
      <c r="AC36" s="433" t="s">
        <v>114</v>
      </c>
      <c r="AD36" s="433" t="s">
        <v>114</v>
      </c>
      <c r="AE36" s="433" t="s">
        <v>114</v>
      </c>
      <c r="AF36" s="433" t="s">
        <v>114</v>
      </c>
      <c r="AG36" s="433" t="s">
        <v>114</v>
      </c>
      <c r="AH36" s="433" t="s">
        <v>114</v>
      </c>
      <c r="AI36" s="433" t="s">
        <v>114</v>
      </c>
      <c r="AJ36" s="433" t="s">
        <v>114</v>
      </c>
      <c r="AK36" s="433" t="s">
        <v>114</v>
      </c>
      <c r="AL36" s="433" t="s">
        <v>114</v>
      </c>
      <c r="AM36" s="433" t="s">
        <v>114</v>
      </c>
      <c r="AN36" s="433" t="s">
        <v>114</v>
      </c>
      <c r="AO36" s="433" t="s">
        <v>114</v>
      </c>
      <c r="AP36" s="435" t="s">
        <v>114</v>
      </c>
      <c r="AQ36" s="457" t="s">
        <v>114</v>
      </c>
      <c r="AR36" s="457" t="s">
        <v>114</v>
      </c>
      <c r="AS36" s="457" t="s">
        <v>114</v>
      </c>
    </row>
    <row r="37" spans="8:8">
      <c r="A37" s="45" t="s">
        <v>152</v>
      </c>
      <c r="B37" s="433" t="s">
        <v>114</v>
      </c>
      <c r="C37" s="433" t="s">
        <v>114</v>
      </c>
      <c r="D37" s="433" t="s">
        <v>114</v>
      </c>
      <c r="E37" s="433" t="s">
        <v>114</v>
      </c>
      <c r="F37" s="433" t="s">
        <v>114</v>
      </c>
      <c r="G37" s="433" t="s">
        <v>114</v>
      </c>
      <c r="H37" s="433" t="s">
        <v>114</v>
      </c>
      <c r="I37" s="433" t="s">
        <v>114</v>
      </c>
      <c r="J37" s="433" t="s">
        <v>114</v>
      </c>
      <c r="K37" s="433" t="s">
        <v>114</v>
      </c>
      <c r="L37" s="433" t="s">
        <v>114</v>
      </c>
      <c r="M37" s="433" t="s">
        <v>114</v>
      </c>
      <c r="N37" s="433" t="s">
        <v>114</v>
      </c>
      <c r="O37" s="433" t="s">
        <v>114</v>
      </c>
      <c r="P37" s="433" t="s">
        <v>114</v>
      </c>
      <c r="Q37" s="433" t="s">
        <v>114</v>
      </c>
      <c r="R37" s="433" t="s">
        <v>114</v>
      </c>
      <c r="S37" s="433">
        <v>0.86385</v>
      </c>
      <c r="T37" s="433">
        <v>0.86385</v>
      </c>
      <c r="U37" s="433">
        <v>0.913575</v>
      </c>
      <c r="V37" s="433">
        <v>0.913575</v>
      </c>
      <c r="W37" s="433">
        <v>0.913575</v>
      </c>
      <c r="X37" s="433">
        <v>0.91845</v>
      </c>
      <c r="Y37" s="433">
        <v>0.91845</v>
      </c>
      <c r="Z37" s="433">
        <v>0.913575</v>
      </c>
      <c r="AA37" s="433">
        <v>0.9243</v>
      </c>
      <c r="AB37" s="433">
        <v>0.9243</v>
      </c>
      <c r="AC37" s="433">
        <v>0.91845</v>
      </c>
      <c r="AD37" s="433">
        <v>0.8853</v>
      </c>
      <c r="AE37" s="433">
        <v>0.8736</v>
      </c>
      <c r="AF37" s="433">
        <v>0.8736</v>
      </c>
      <c r="AG37" s="433">
        <v>0.8736</v>
      </c>
      <c r="AH37" s="433">
        <v>0.845325</v>
      </c>
      <c r="AI37" s="433">
        <v>0.845325</v>
      </c>
      <c r="AJ37" s="433">
        <v>0.845325</v>
      </c>
      <c r="AK37" s="433">
        <v>0.845325</v>
      </c>
      <c r="AL37" s="433">
        <v>0.845325</v>
      </c>
      <c r="AM37" s="433">
        <v>0.845325</v>
      </c>
      <c r="AN37" s="433">
        <v>0.845325</v>
      </c>
      <c r="AO37" s="433">
        <v>0.845325</v>
      </c>
      <c r="AP37" s="435">
        <v>0.845325</v>
      </c>
      <c r="AQ37" s="457">
        <v>0.0</v>
      </c>
      <c r="AR37" s="457">
        <v>-0.00328473702803334</v>
      </c>
      <c r="AS37" s="457">
        <v>0.00449463500441003</v>
      </c>
    </row>
    <row r="38" spans="8:8">
      <c r="A38" s="45" t="s">
        <v>153</v>
      </c>
      <c r="B38" s="433" t="s">
        <v>114</v>
      </c>
      <c r="C38" s="433" t="s">
        <v>114</v>
      </c>
      <c r="D38" s="433" t="s">
        <v>114</v>
      </c>
      <c r="E38" s="433" t="s">
        <v>114</v>
      </c>
      <c r="F38" s="433" t="s">
        <v>114</v>
      </c>
      <c r="G38" s="433" t="s">
        <v>114</v>
      </c>
      <c r="H38" s="433" t="s">
        <v>114</v>
      </c>
      <c r="I38" s="433" t="s">
        <v>114</v>
      </c>
      <c r="J38" s="433" t="s">
        <v>114</v>
      </c>
      <c r="K38" s="433" t="s">
        <v>114</v>
      </c>
      <c r="L38" s="433" t="s">
        <v>114</v>
      </c>
      <c r="M38" s="433" t="s">
        <v>114</v>
      </c>
      <c r="N38" s="433" t="s">
        <v>114</v>
      </c>
      <c r="O38" s="433" t="s">
        <v>114</v>
      </c>
      <c r="P38" s="433" t="s">
        <v>114</v>
      </c>
      <c r="Q38" s="433" t="s">
        <v>114</v>
      </c>
      <c r="R38" s="433" t="s">
        <v>114</v>
      </c>
      <c r="S38" s="433">
        <v>0.00980424085396302</v>
      </c>
      <c r="T38" s="433">
        <v>0.00955020634498413</v>
      </c>
      <c r="U38" s="433">
        <v>0.00929213633943687</v>
      </c>
      <c r="V38" s="433">
        <v>0.00903265391009068</v>
      </c>
      <c r="W38" s="433">
        <v>0.00774675703507048</v>
      </c>
      <c r="X38" s="433">
        <v>0.00743249859144045</v>
      </c>
      <c r="Y38" s="433">
        <v>0.00714491609157831</v>
      </c>
      <c r="Z38" s="433">
        <v>0.00682979586765945</v>
      </c>
      <c r="AA38" s="433">
        <v>0.00653081228298434</v>
      </c>
      <c r="AB38" s="433">
        <v>0.00622942717430726</v>
      </c>
      <c r="AC38" s="433">
        <v>0.00593679132483126</v>
      </c>
      <c r="AD38" s="433">
        <v>0.00566749759454898</v>
      </c>
      <c r="AE38" s="433">
        <v>0.00538365690804741</v>
      </c>
      <c r="AF38" s="433">
        <v>0.0051145462884587</v>
      </c>
      <c r="AG38" s="433">
        <v>0.00483660701125192</v>
      </c>
      <c r="AH38" s="433">
        <v>0.00458410502610516</v>
      </c>
      <c r="AI38" s="433">
        <v>0.00382688640199085</v>
      </c>
      <c r="AJ38" s="433">
        <v>0.00356617153262999</v>
      </c>
      <c r="AK38" s="433">
        <v>0.00329854627896234</v>
      </c>
      <c r="AL38" s="433">
        <v>0.00325454423336253</v>
      </c>
      <c r="AM38" s="433">
        <v>0.0031828717967352</v>
      </c>
      <c r="AN38" s="433">
        <v>0.0030890577002529</v>
      </c>
      <c r="AO38" s="433">
        <v>0.00298248063969243</v>
      </c>
      <c r="AP38" s="435">
        <v>0.00286065686780944</v>
      </c>
      <c r="AQ38" s="457">
        <v>-0.0408464585693176</v>
      </c>
      <c r="AR38" s="457">
        <v>-0.0573509681943488</v>
      </c>
      <c r="AS38" s="457">
        <v>1.52102546282936E-5</v>
      </c>
    </row>
    <row r="39" spans="8:8" s="47" ht="10.2" customFormat="1">
      <c r="A39" s="54" t="s">
        <v>154</v>
      </c>
      <c r="B39" s="436">
        <v>20.4692954669371</v>
      </c>
      <c r="C39" s="436">
        <v>21.7486270234459</v>
      </c>
      <c r="D39" s="436">
        <v>22.3882914535284</v>
      </c>
      <c r="E39" s="436">
        <v>23.0279572317828</v>
      </c>
      <c r="F39" s="436">
        <v>23.9874565732503</v>
      </c>
      <c r="G39" s="436">
        <v>25.5866203448004</v>
      </c>
      <c r="H39" s="436">
        <v>26.2262847748828</v>
      </c>
      <c r="I39" s="436">
        <v>26.6740504152093</v>
      </c>
      <c r="J39" s="436">
        <v>27.1857841163503</v>
      </c>
      <c r="K39" s="436">
        <v>33.2626042911654</v>
      </c>
      <c r="L39" s="436">
        <v>34.880957941691</v>
      </c>
      <c r="M39" s="436">
        <v>36.3255931684598</v>
      </c>
      <c r="N39" s="436">
        <v>37.1208347863618</v>
      </c>
      <c r="O39" s="436">
        <v>38.1444383921301</v>
      </c>
      <c r="P39" s="436">
        <v>38.3607442265612</v>
      </c>
      <c r="Q39" s="436">
        <v>37.8346567050585</v>
      </c>
      <c r="R39" s="436">
        <v>37.3646725598279</v>
      </c>
      <c r="S39" s="436">
        <v>38.5679443865453</v>
      </c>
      <c r="T39" s="436">
        <v>38.4218203823018</v>
      </c>
      <c r="U39" s="436">
        <v>38.391596905526</v>
      </c>
      <c r="V39" s="436">
        <v>38.5972027770789</v>
      </c>
      <c r="W39" s="436">
        <v>38.8017822341862</v>
      </c>
      <c r="X39" s="436">
        <v>39.3553172530287</v>
      </c>
      <c r="Y39" s="436">
        <v>39.2177861012073</v>
      </c>
      <c r="Z39" s="436">
        <v>39.0753524116618</v>
      </c>
      <c r="AA39" s="436">
        <v>39.2230219973987</v>
      </c>
      <c r="AB39" s="436">
        <v>39.22272061229</v>
      </c>
      <c r="AC39" s="436">
        <v>43.2586627799787</v>
      </c>
      <c r="AD39" s="436">
        <v>43.3513356920175</v>
      </c>
      <c r="AE39" s="436">
        <v>45.5675689443776</v>
      </c>
      <c r="AF39" s="436">
        <v>51.3305379957873</v>
      </c>
      <c r="AG39" s="436">
        <v>51.6733689798139</v>
      </c>
      <c r="AH39" s="436">
        <v>51.8253853932713</v>
      </c>
      <c r="AI39" s="436">
        <v>51.1085768173064</v>
      </c>
      <c r="AJ39" s="436">
        <v>52.5516507425132</v>
      </c>
      <c r="AK39" s="436">
        <v>52.4392503728643</v>
      </c>
      <c r="AL39" s="436">
        <v>52.8589422544539</v>
      </c>
      <c r="AM39" s="436">
        <v>55.9138527558695</v>
      </c>
      <c r="AN39" s="436">
        <v>56.4426606764981</v>
      </c>
      <c r="AO39" s="436">
        <v>56.767066739425</v>
      </c>
      <c r="AP39" s="436">
        <v>56.601728257543</v>
      </c>
      <c r="AQ39" s="458">
        <v>-0.00291257750978913</v>
      </c>
      <c r="AR39" s="458">
        <v>0.0222192601665163</v>
      </c>
      <c r="AS39" s="458">
        <v>0.300954200025383</v>
      </c>
    </row>
    <row r="40" spans="8:8">
      <c r="B40" s="433"/>
      <c r="C40" s="433"/>
      <c r="D40" s="433"/>
      <c r="E40" s="433"/>
      <c r="F40" s="433"/>
      <c r="G40" s="433"/>
      <c r="H40" s="433"/>
      <c r="I40" s="433"/>
      <c r="J40" s="433"/>
      <c r="K40" s="433"/>
      <c r="L40" s="433"/>
      <c r="M40" s="433"/>
      <c r="N40" s="433"/>
      <c r="O40" s="433"/>
      <c r="P40" s="433"/>
      <c r="Q40" s="433"/>
      <c r="R40" s="433"/>
      <c r="S40" s="433"/>
      <c r="T40" s="433"/>
      <c r="U40" s="433"/>
      <c r="V40" s="433"/>
      <c r="W40" s="433"/>
      <c r="X40" s="433"/>
      <c r="Y40" s="433"/>
      <c r="Z40" s="433"/>
      <c r="AA40" s="433"/>
      <c r="AB40" s="433"/>
      <c r="AC40" s="433"/>
      <c r="AD40" s="433"/>
      <c r="AE40" s="433"/>
      <c r="AF40" s="433"/>
      <c r="AG40" s="433"/>
      <c r="AH40" s="433"/>
      <c r="AI40" s="433"/>
      <c r="AJ40" s="433"/>
      <c r="AK40" s="433"/>
      <c r="AL40" s="433"/>
      <c r="AM40" s="433"/>
      <c r="AN40" s="433"/>
      <c r="AO40" s="433"/>
      <c r="AP40" s="435"/>
      <c r="AQ40" s="457"/>
      <c r="AR40" s="457"/>
      <c r="AS40" s="457"/>
    </row>
    <row r="41" spans="8:8">
      <c r="A41" s="45" t="s">
        <v>234</v>
      </c>
      <c r="B41" s="433">
        <v>0.569685624828334</v>
      </c>
      <c r="C41" s="433">
        <v>0.550125603375</v>
      </c>
      <c r="D41" s="433">
        <v>0.54279059533</v>
      </c>
      <c r="E41" s="433">
        <v>0.533010584603334</v>
      </c>
      <c r="F41" s="433">
        <v>0.523230573876667</v>
      </c>
      <c r="G41" s="433">
        <v>0.511005560468334</v>
      </c>
      <c r="H41" s="433">
        <v>0.49878054706</v>
      </c>
      <c r="I41" s="433">
        <v>0.48411053097</v>
      </c>
      <c r="J41" s="433">
        <v>0.464550509516667</v>
      </c>
      <c r="K41" s="433">
        <v>0.447435490745</v>
      </c>
      <c r="L41" s="433">
        <v>0.432765474655</v>
      </c>
      <c r="M41" s="433">
        <v>0.422985463928333</v>
      </c>
      <c r="N41" s="433">
        <v>0.408315447838333</v>
      </c>
      <c r="O41" s="433">
        <v>0.388755426385</v>
      </c>
      <c r="P41" s="433">
        <v>0.374085410295</v>
      </c>
      <c r="Q41" s="433">
        <v>0.359415394205</v>
      </c>
      <c r="R41" s="433">
        <v>0.347190380796667</v>
      </c>
      <c r="S41" s="433">
        <v>0.347190380796667</v>
      </c>
      <c r="T41" s="433">
        <v>0.347190380796667</v>
      </c>
      <c r="U41" s="433">
        <v>0.288510316436667</v>
      </c>
      <c r="V41" s="433">
        <v>0.268950294983333</v>
      </c>
      <c r="W41" s="433">
        <v>0.268950294983333</v>
      </c>
      <c r="X41" s="433">
        <v>0.268950294983333</v>
      </c>
      <c r="Y41" s="433">
        <v>0.224940246713333</v>
      </c>
      <c r="Z41" s="433">
        <v>0.22005024135</v>
      </c>
      <c r="AA41" s="433">
        <v>0.22005024135</v>
      </c>
      <c r="AB41" s="433">
        <v>0.22005024135</v>
      </c>
      <c r="AC41" s="433">
        <v>0.207825227941667</v>
      </c>
      <c r="AD41" s="433">
        <v>0.22005024135</v>
      </c>
      <c r="AE41" s="433">
        <v>0.22005024135</v>
      </c>
      <c r="AF41" s="433">
        <v>0.20799858999</v>
      </c>
      <c r="AG41" s="433">
        <v>0.20799858999</v>
      </c>
      <c r="AH41" s="433">
        <v>0.1893561917925</v>
      </c>
      <c r="AI41" s="433">
        <v>0.180988913915857</v>
      </c>
      <c r="AJ41" s="433">
        <v>0.172200844501897</v>
      </c>
      <c r="AK41" s="433">
        <v>0.163461327957628</v>
      </c>
      <c r="AL41" s="433">
        <v>0.173789923802625</v>
      </c>
      <c r="AM41" s="433">
        <v>0.1824695338725</v>
      </c>
      <c r="AN41" s="433">
        <v>0.182926851</v>
      </c>
      <c r="AO41" s="433">
        <v>0.077313495555</v>
      </c>
      <c r="AP41" s="435">
        <v>0.064831428075</v>
      </c>
      <c r="AQ41" s="457">
        <v>-0.161447459986082</v>
      </c>
      <c r="AR41" s="457">
        <v>-0.0993141373693294</v>
      </c>
      <c r="AS41" s="457">
        <v>3.44711922647249E-4</v>
      </c>
    </row>
    <row r="42" spans="8:8">
      <c r="A42" s="45" t="s">
        <v>155</v>
      </c>
      <c r="B42" s="433">
        <v>13.3183945</v>
      </c>
      <c r="C42" s="433">
        <v>13.3032825</v>
      </c>
      <c r="D42" s="433">
        <v>13.2881705</v>
      </c>
      <c r="E42" s="433">
        <v>13.2655025</v>
      </c>
      <c r="F42" s="433">
        <v>13.238112</v>
      </c>
      <c r="G42" s="433">
        <v>13.209777</v>
      </c>
      <c r="H42" s="433">
        <v>13.1804975</v>
      </c>
      <c r="I42" s="433">
        <v>13.149329</v>
      </c>
      <c r="J42" s="433">
        <v>13.4119</v>
      </c>
      <c r="K42" s="433">
        <v>16.0565</v>
      </c>
      <c r="L42" s="433">
        <v>16.0593335</v>
      </c>
      <c r="M42" s="433">
        <v>18.7011</v>
      </c>
      <c r="N42" s="433">
        <v>19.55115</v>
      </c>
      <c r="O42" s="433">
        <v>19.55115</v>
      </c>
      <c r="P42" s="433">
        <v>19.611598</v>
      </c>
      <c r="Q42" s="433">
        <v>18.276075</v>
      </c>
      <c r="R42" s="433">
        <v>21.7235</v>
      </c>
      <c r="S42" s="433">
        <v>21.7235</v>
      </c>
      <c r="T42" s="433">
        <v>22.76245</v>
      </c>
      <c r="U42" s="433">
        <v>24.375</v>
      </c>
      <c r="V42" s="433">
        <v>25.35</v>
      </c>
      <c r="W42" s="433">
        <v>25.4475</v>
      </c>
      <c r="X42" s="433">
        <v>26.02275</v>
      </c>
      <c r="Y42" s="433">
        <v>26.88075</v>
      </c>
      <c r="Z42" s="433">
        <v>26.8125</v>
      </c>
      <c r="AA42" s="433">
        <v>26.04931</v>
      </c>
      <c r="AB42" s="433">
        <v>25.359825</v>
      </c>
      <c r="AC42" s="433">
        <v>26.568785</v>
      </c>
      <c r="AD42" s="433">
        <v>27.966645</v>
      </c>
      <c r="AE42" s="433">
        <v>27.966645</v>
      </c>
      <c r="AF42" s="433">
        <v>32.26275</v>
      </c>
      <c r="AG42" s="433">
        <v>32.7795</v>
      </c>
      <c r="AH42" s="433">
        <v>31.90521</v>
      </c>
      <c r="AI42" s="433">
        <v>32.13189</v>
      </c>
      <c r="AJ42" s="433">
        <v>32.13189</v>
      </c>
      <c r="AK42" s="433">
        <v>31.64075</v>
      </c>
      <c r="AL42" s="433">
        <v>31.8497196805</v>
      </c>
      <c r="AM42" s="433">
        <v>31.933545</v>
      </c>
      <c r="AN42" s="433">
        <v>32.0173682416</v>
      </c>
      <c r="AO42" s="433">
        <v>32.10137858865</v>
      </c>
      <c r="AP42" s="435">
        <v>32.10137858865</v>
      </c>
      <c r="AQ42" s="457">
        <v>0.0</v>
      </c>
      <c r="AR42" s="457">
        <v>0.0138841443566879</v>
      </c>
      <c r="AS42" s="457">
        <v>0.170684624131979</v>
      </c>
    </row>
    <row r="43" spans="8:8">
      <c r="A43" s="45" t="s">
        <v>156</v>
      </c>
      <c r="B43" s="433">
        <v>0.73853</v>
      </c>
      <c r="C43" s="433">
        <v>0.7344925</v>
      </c>
      <c r="D43" s="433">
        <v>0.7748485</v>
      </c>
      <c r="E43" s="433">
        <v>0.78014</v>
      </c>
      <c r="F43" s="433">
        <v>0.7771</v>
      </c>
      <c r="G43" s="433">
        <v>0.78014</v>
      </c>
      <c r="H43" s="433">
        <v>0.7801305</v>
      </c>
      <c r="I43" s="433">
        <v>0.95</v>
      </c>
      <c r="J43" s="433">
        <v>2.5555</v>
      </c>
      <c r="K43" s="433">
        <v>2.95925</v>
      </c>
      <c r="L43" s="433">
        <v>2.95165</v>
      </c>
      <c r="M43" s="433">
        <v>2.945</v>
      </c>
      <c r="N43" s="433">
        <v>2.945</v>
      </c>
      <c r="O43" s="433">
        <v>2.945</v>
      </c>
      <c r="P43" s="433">
        <v>2.95925</v>
      </c>
      <c r="Q43" s="433">
        <v>3.192</v>
      </c>
      <c r="R43" s="433">
        <v>3.192</v>
      </c>
      <c r="S43" s="433">
        <v>3.0286</v>
      </c>
      <c r="T43" s="433">
        <v>3.0286</v>
      </c>
      <c r="U43" s="433">
        <v>3.12075</v>
      </c>
      <c r="V43" s="433">
        <v>2.95355</v>
      </c>
      <c r="W43" s="433">
        <v>2.95355</v>
      </c>
      <c r="X43" s="433">
        <v>3.0305</v>
      </c>
      <c r="Y43" s="433">
        <v>3.0115</v>
      </c>
      <c r="Z43" s="433">
        <v>3.0115</v>
      </c>
      <c r="AA43" s="433">
        <v>3.0115</v>
      </c>
      <c r="AB43" s="433">
        <v>3.0115</v>
      </c>
      <c r="AC43" s="433">
        <v>3.0115</v>
      </c>
      <c r="AD43" s="433">
        <v>3.0115</v>
      </c>
      <c r="AE43" s="433">
        <v>3.0115</v>
      </c>
      <c r="AF43" s="433">
        <v>3.0001</v>
      </c>
      <c r="AG43" s="433">
        <v>3.0001</v>
      </c>
      <c r="AH43" s="433">
        <v>3.0001</v>
      </c>
      <c r="AI43" s="433">
        <v>3.0001</v>
      </c>
      <c r="AJ43" s="433">
        <v>3.0001</v>
      </c>
      <c r="AK43" s="433">
        <v>3.0001</v>
      </c>
      <c r="AL43" s="433">
        <v>3.628905</v>
      </c>
      <c r="AM43" s="433">
        <v>3.556914</v>
      </c>
      <c r="AN43" s="433">
        <v>3.5428825</v>
      </c>
      <c r="AO43" s="433">
        <v>3.52852591</v>
      </c>
      <c r="AP43" s="435">
        <v>3.52852591</v>
      </c>
      <c r="AQ43" s="457">
        <v>0.0</v>
      </c>
      <c r="AR43" s="457">
        <v>0.0159703748300997</v>
      </c>
      <c r="AS43" s="457">
        <v>0.0187613474924482</v>
      </c>
    </row>
    <row r="44" spans="8:8">
      <c r="A44" s="45" t="s">
        <v>157</v>
      </c>
      <c r="B44" s="433">
        <v>0.002925</v>
      </c>
      <c r="C44" s="433">
        <v>0.00195</v>
      </c>
      <c r="D44" s="433">
        <v>9.75E-4</v>
      </c>
      <c r="E44" s="433">
        <v>9.75E-4</v>
      </c>
      <c r="F44" s="433">
        <v>9.75E-4</v>
      </c>
      <c r="G44" s="433">
        <v>9.75E-4</v>
      </c>
      <c r="H44" s="433">
        <v>9.75E-4</v>
      </c>
      <c r="I44" s="433">
        <v>9.75E-4</v>
      </c>
      <c r="J44" s="433">
        <v>9.75E-4</v>
      </c>
      <c r="K44" s="433">
        <v>9.75E-4</v>
      </c>
      <c r="L44" s="433">
        <v>9.75E-4</v>
      </c>
      <c r="M44" s="433">
        <v>9.75E-4</v>
      </c>
      <c r="N44" s="433">
        <v>9.75E-4</v>
      </c>
      <c r="O44" s="433">
        <v>9.75E-4</v>
      </c>
      <c r="P44" s="433">
        <v>9.75E-4</v>
      </c>
      <c r="Q44" s="433">
        <v>9.75E-4</v>
      </c>
      <c r="R44" s="433">
        <v>9.75E-4</v>
      </c>
      <c r="S44" s="433">
        <v>9.75E-4</v>
      </c>
      <c r="T44" s="433">
        <v>9.75E-4</v>
      </c>
      <c r="U44" s="433">
        <v>0.00195</v>
      </c>
      <c r="V44" s="433">
        <v>0.043875</v>
      </c>
      <c r="W44" s="433">
        <v>0.043875</v>
      </c>
      <c r="X44" s="433">
        <v>0.043875</v>
      </c>
      <c r="Y44" s="433">
        <v>0.045825</v>
      </c>
      <c r="Z44" s="433">
        <v>0.045825</v>
      </c>
      <c r="AA44" s="433">
        <v>0.043875</v>
      </c>
      <c r="AB44" s="433">
        <v>0.043875</v>
      </c>
      <c r="AC44" s="433">
        <v>0.0429</v>
      </c>
      <c r="AD44" s="433">
        <v>0.0429</v>
      </c>
      <c r="AE44" s="433">
        <v>0.08775</v>
      </c>
      <c r="AF44" s="433">
        <v>0.19695</v>
      </c>
      <c r="AG44" s="433">
        <v>0.19695</v>
      </c>
      <c r="AH44" s="433">
        <v>0.19695</v>
      </c>
      <c r="AI44" s="433">
        <v>0.187193269499598</v>
      </c>
      <c r="AJ44" s="433">
        <v>0.182436038366692</v>
      </c>
      <c r="AK44" s="433">
        <v>0.1739787264</v>
      </c>
      <c r="AL44" s="433">
        <v>0.165948939027692</v>
      </c>
      <c r="AM44" s="433">
        <v>0.455690433378462</v>
      </c>
      <c r="AN44" s="433">
        <v>0.412363039015385</v>
      </c>
      <c r="AO44" s="433">
        <v>0.566705021963657</v>
      </c>
      <c r="AP44" s="435">
        <v>0.588557742674104</v>
      </c>
      <c r="AQ44" s="457">
        <v>0.0385610147493072</v>
      </c>
      <c r="AR44" s="457">
        <v>0.205066444704208</v>
      </c>
      <c r="AS44" s="457">
        <v>0.00312939074597294</v>
      </c>
    </row>
    <row r="45" spans="8:8">
      <c r="A45" s="45" t="s">
        <v>158</v>
      </c>
      <c r="B45" s="433">
        <v>1.0013</v>
      </c>
      <c r="C45" s="433">
        <v>0.9937</v>
      </c>
      <c r="D45" s="433">
        <v>0.988</v>
      </c>
      <c r="E45" s="433">
        <v>0.9842</v>
      </c>
      <c r="F45" s="433">
        <v>0.98591</v>
      </c>
      <c r="G45" s="433">
        <v>0.984675</v>
      </c>
      <c r="H45" s="433">
        <v>1.10865</v>
      </c>
      <c r="I45" s="433">
        <v>1.14475</v>
      </c>
      <c r="J45" s="433">
        <v>1.3091</v>
      </c>
      <c r="K45" s="433">
        <v>1.33</v>
      </c>
      <c r="L45" s="433">
        <v>1.4421</v>
      </c>
      <c r="M45" s="433">
        <v>1.43545</v>
      </c>
      <c r="N45" s="433">
        <v>1.42025</v>
      </c>
      <c r="O45" s="433">
        <v>1.4174</v>
      </c>
      <c r="P45" s="433">
        <v>1.42431900510204</v>
      </c>
      <c r="Q45" s="433">
        <v>1.4193</v>
      </c>
      <c r="R45" s="433">
        <v>1.41455</v>
      </c>
      <c r="S45" s="433">
        <v>1.4155</v>
      </c>
      <c r="T45" s="433">
        <v>1.4079</v>
      </c>
      <c r="U45" s="433">
        <v>1.4079</v>
      </c>
      <c r="V45" s="433">
        <v>1.47915</v>
      </c>
      <c r="W45" s="433">
        <v>1.47915</v>
      </c>
      <c r="X45" s="433">
        <v>1.47915</v>
      </c>
      <c r="Y45" s="433">
        <v>1.4934</v>
      </c>
      <c r="Z45" s="433">
        <v>1.4934</v>
      </c>
      <c r="AA45" s="433">
        <v>1.5327</v>
      </c>
      <c r="AB45" s="433">
        <v>1.7355</v>
      </c>
      <c r="AC45" s="433">
        <v>1.6948</v>
      </c>
      <c r="AD45" s="433">
        <v>1.6948</v>
      </c>
      <c r="AE45" s="433">
        <v>1.6948</v>
      </c>
      <c r="AF45" s="433">
        <v>1.6948</v>
      </c>
      <c r="AG45" s="433">
        <v>1.6948</v>
      </c>
      <c r="AH45" s="433">
        <v>1.6948</v>
      </c>
      <c r="AI45" s="433">
        <v>1.6948</v>
      </c>
      <c r="AJ45" s="433">
        <v>1.6948</v>
      </c>
      <c r="AK45" s="433">
        <v>1.6948</v>
      </c>
      <c r="AL45" s="433">
        <v>1.6948</v>
      </c>
      <c r="AM45" s="433">
        <v>1.6948</v>
      </c>
      <c r="AN45" s="433">
        <v>1.6948</v>
      </c>
      <c r="AO45" s="433">
        <v>1.6948</v>
      </c>
      <c r="AP45" s="435">
        <v>1.6948</v>
      </c>
      <c r="AQ45" s="457">
        <v>0.0</v>
      </c>
      <c r="AR45" s="457">
        <v>0.0</v>
      </c>
      <c r="AS45" s="457">
        <v>0.00901133576491186</v>
      </c>
    </row>
    <row r="46" spans="8:8">
      <c r="A46" s="45" t="s">
        <v>159</v>
      </c>
      <c r="B46" s="433">
        <v>0.078975</v>
      </c>
      <c r="C46" s="433">
        <v>0.07605</v>
      </c>
      <c r="D46" s="433">
        <v>0.080925</v>
      </c>
      <c r="E46" s="433">
        <v>0.160875</v>
      </c>
      <c r="F46" s="433">
        <v>0.209625</v>
      </c>
      <c r="G46" s="433">
        <v>0.21255</v>
      </c>
      <c r="H46" s="433">
        <v>0.223275</v>
      </c>
      <c r="I46" s="433">
        <v>0.2652</v>
      </c>
      <c r="J46" s="433">
        <v>0.275925</v>
      </c>
      <c r="K46" s="433">
        <v>0.272025</v>
      </c>
      <c r="L46" s="433">
        <v>0.273</v>
      </c>
      <c r="M46" s="433">
        <v>0.090675</v>
      </c>
      <c r="N46" s="433">
        <v>0.14625</v>
      </c>
      <c r="O46" s="433">
        <v>0.195</v>
      </c>
      <c r="P46" s="433">
        <v>0.2496</v>
      </c>
      <c r="Q46" s="433">
        <v>0.441675</v>
      </c>
      <c r="R46" s="433">
        <v>0.601575</v>
      </c>
      <c r="S46" s="433">
        <v>0.52845</v>
      </c>
      <c r="T46" s="433">
        <v>0.5538</v>
      </c>
      <c r="U46" s="433">
        <v>0.782275</v>
      </c>
      <c r="V46" s="433">
        <v>0.8096075</v>
      </c>
      <c r="W46" s="433">
        <v>0.891605</v>
      </c>
      <c r="X46" s="433">
        <v>0.891605</v>
      </c>
      <c r="Y46" s="433">
        <v>0.933075</v>
      </c>
      <c r="Z46" s="433">
        <v>0.9377875</v>
      </c>
      <c r="AA46" s="433">
        <v>0.9377875</v>
      </c>
      <c r="AB46" s="433">
        <v>0.92365</v>
      </c>
      <c r="AC46" s="433">
        <v>0.92365</v>
      </c>
      <c r="AD46" s="433">
        <v>0.92625</v>
      </c>
      <c r="AE46" s="433">
        <v>0.4988058725</v>
      </c>
      <c r="AF46" s="433">
        <v>0.49026588</v>
      </c>
      <c r="AG46" s="433">
        <v>0.4851942875</v>
      </c>
      <c r="AH46" s="433">
        <v>0.4755914066475</v>
      </c>
      <c r="AI46" s="433">
        <v>0.66481380132375</v>
      </c>
      <c r="AJ46" s="433">
        <v>0.6644625</v>
      </c>
      <c r="AK46" s="433">
        <v>0.6644625</v>
      </c>
      <c r="AL46" s="433">
        <v>0.6644625</v>
      </c>
      <c r="AM46" s="433">
        <v>0.6644625</v>
      </c>
      <c r="AN46" s="433">
        <v>0.6663475</v>
      </c>
      <c r="AO46" s="433">
        <v>0.6663475</v>
      </c>
      <c r="AP46" s="435">
        <v>0.6663475</v>
      </c>
      <c r="AQ46" s="457">
        <v>0.0</v>
      </c>
      <c r="AR46" s="457">
        <v>0.0293828335474653</v>
      </c>
      <c r="AS46" s="457">
        <v>0.00354300274876658</v>
      </c>
    </row>
    <row r="47" spans="8:8">
      <c r="A47" s="45" t="s">
        <v>160</v>
      </c>
      <c r="B47" s="433">
        <v>2.898</v>
      </c>
      <c r="C47" s="433">
        <v>2.92905</v>
      </c>
      <c r="D47" s="433">
        <v>3.255075</v>
      </c>
      <c r="E47" s="433">
        <v>3.519</v>
      </c>
      <c r="F47" s="433">
        <v>4.4298</v>
      </c>
      <c r="G47" s="433">
        <v>4.5954</v>
      </c>
      <c r="H47" s="433">
        <v>4.5954</v>
      </c>
      <c r="I47" s="433">
        <v>4.5954</v>
      </c>
      <c r="J47" s="433">
        <v>4.782735</v>
      </c>
      <c r="K47" s="433">
        <v>4.7817</v>
      </c>
      <c r="L47" s="433">
        <v>4.776525</v>
      </c>
      <c r="M47" s="433">
        <v>6.65298</v>
      </c>
      <c r="N47" s="433">
        <v>6.947955</v>
      </c>
      <c r="O47" s="433">
        <v>7.31745</v>
      </c>
      <c r="P47" s="433">
        <v>7.31745</v>
      </c>
      <c r="Q47" s="433">
        <v>8.7975</v>
      </c>
      <c r="R47" s="433">
        <v>8.7975</v>
      </c>
      <c r="S47" s="433">
        <v>8.7975</v>
      </c>
      <c r="T47" s="433">
        <v>11.2815</v>
      </c>
      <c r="U47" s="433">
        <v>11.547495</v>
      </c>
      <c r="V47" s="433">
        <v>14.948505</v>
      </c>
      <c r="W47" s="433">
        <v>26.685405</v>
      </c>
      <c r="X47" s="433">
        <v>26.685405</v>
      </c>
      <c r="Y47" s="433">
        <v>26.230005</v>
      </c>
      <c r="Z47" s="433">
        <v>26.248635</v>
      </c>
      <c r="AA47" s="433">
        <v>24.9951</v>
      </c>
      <c r="AB47" s="433">
        <v>26.4367581244515</v>
      </c>
      <c r="AC47" s="433">
        <v>26.3561905980788</v>
      </c>
      <c r="AD47" s="433">
        <v>26.2528508025203</v>
      </c>
      <c r="AE47" s="433">
        <v>26.2078338070643</v>
      </c>
      <c r="AF47" s="433">
        <v>25.9237226391278</v>
      </c>
      <c r="AG47" s="433">
        <v>25.9237226391278</v>
      </c>
      <c r="AH47" s="433">
        <v>25.758748246275</v>
      </c>
      <c r="AI47" s="433">
        <v>25.541869492125</v>
      </c>
      <c r="AJ47" s="433">
        <v>25.38653741145</v>
      </c>
      <c r="AK47" s="433">
        <v>25.1495327102804</v>
      </c>
      <c r="AL47" s="433">
        <v>24.9150382327952</v>
      </c>
      <c r="AM47" s="433">
        <v>24.696135</v>
      </c>
      <c r="AN47" s="433">
        <v>24.6809661435</v>
      </c>
      <c r="AO47" s="433">
        <v>24.665471469</v>
      </c>
      <c r="AP47" s="435">
        <v>24.665471469</v>
      </c>
      <c r="AQ47" s="457">
        <v>0.0</v>
      </c>
      <c r="AR47" s="457">
        <v>-0.00604704427916192</v>
      </c>
      <c r="AS47" s="457">
        <v>0.131147536704633</v>
      </c>
    </row>
    <row r="48" spans="8:8">
      <c r="A48" s="45" t="s">
        <v>161</v>
      </c>
      <c r="B48" s="433">
        <v>3.0240685</v>
      </c>
      <c r="C48" s="433">
        <v>3.178776</v>
      </c>
      <c r="D48" s="433">
        <v>3.2605615</v>
      </c>
      <c r="E48" s="433">
        <v>3.3667715</v>
      </c>
      <c r="F48" s="433">
        <v>3.4276095</v>
      </c>
      <c r="G48" s="433">
        <v>3.50265</v>
      </c>
      <c r="H48" s="433">
        <v>3.81995</v>
      </c>
      <c r="I48" s="433">
        <v>3.980025</v>
      </c>
      <c r="J48" s="433">
        <v>4.769</v>
      </c>
      <c r="K48" s="433">
        <v>4.95748</v>
      </c>
      <c r="L48" s="433">
        <v>4.961565</v>
      </c>
      <c r="M48" s="433">
        <v>4.95957</v>
      </c>
      <c r="N48" s="433">
        <v>4.98636</v>
      </c>
      <c r="O48" s="433">
        <v>4.98636</v>
      </c>
      <c r="P48" s="433">
        <v>4.997</v>
      </c>
      <c r="Q48" s="433">
        <v>5.267275</v>
      </c>
      <c r="R48" s="433">
        <v>5.408635</v>
      </c>
      <c r="S48" s="433">
        <v>5.5879</v>
      </c>
      <c r="T48" s="433">
        <v>5.7646</v>
      </c>
      <c r="U48" s="433">
        <v>5.8387</v>
      </c>
      <c r="V48" s="433">
        <v>5.98595</v>
      </c>
      <c r="W48" s="433">
        <v>6.132782</v>
      </c>
      <c r="X48" s="433">
        <v>6.3137</v>
      </c>
      <c r="Y48" s="433">
        <v>6.4163</v>
      </c>
      <c r="Z48" s="433">
        <v>6.41915</v>
      </c>
      <c r="AA48" s="433">
        <v>6.4809</v>
      </c>
      <c r="AB48" s="433">
        <v>6.71935</v>
      </c>
      <c r="AC48" s="433">
        <v>6.939222488655</v>
      </c>
      <c r="AD48" s="433">
        <v>7.0749649725</v>
      </c>
      <c r="AE48" s="433">
        <v>7.403157264</v>
      </c>
      <c r="AF48" s="433">
        <v>7.5053810925</v>
      </c>
      <c r="AG48" s="433">
        <v>7.6022247195</v>
      </c>
      <c r="AH48" s="433">
        <v>7.661406936</v>
      </c>
      <c r="AI48" s="433">
        <v>7.758250563</v>
      </c>
      <c r="AJ48" s="433">
        <v>7.908896205</v>
      </c>
      <c r="AK48" s="433">
        <v>8.005739832</v>
      </c>
      <c r="AL48" s="433">
        <v>8.03533094025</v>
      </c>
      <c r="AM48" s="433">
        <v>5.65104268008426</v>
      </c>
      <c r="AN48" s="433">
        <v>5.89275597591072</v>
      </c>
      <c r="AO48" s="433">
        <v>5.98454583508532</v>
      </c>
      <c r="AP48" s="435">
        <v>6.01912001537442</v>
      </c>
      <c r="AQ48" s="457">
        <v>0.00577724379457512</v>
      </c>
      <c r="AR48" s="457">
        <v>-0.0210479453245265</v>
      </c>
      <c r="AS48" s="457">
        <v>0.0320039600353082</v>
      </c>
    </row>
    <row r="49" spans="8:8">
      <c r="A49" s="45" t="s">
        <v>235</v>
      </c>
      <c r="B49" s="433">
        <v>0.08775</v>
      </c>
      <c r="C49" s="433">
        <v>0.08775</v>
      </c>
      <c r="D49" s="433">
        <v>0.100425</v>
      </c>
      <c r="E49" s="433">
        <v>0.1014</v>
      </c>
      <c r="F49" s="433">
        <v>0.1014</v>
      </c>
      <c r="G49" s="433">
        <v>0.1209</v>
      </c>
      <c r="H49" s="433">
        <v>0.13845</v>
      </c>
      <c r="I49" s="433">
        <v>0.121875</v>
      </c>
      <c r="J49" s="433">
        <v>0.110175</v>
      </c>
      <c r="K49" s="433">
        <v>0.153075</v>
      </c>
      <c r="L49" s="433">
        <v>0.17745</v>
      </c>
      <c r="M49" s="433">
        <v>0.195</v>
      </c>
      <c r="N49" s="433">
        <v>0.195</v>
      </c>
      <c r="O49" s="433">
        <v>0.221325</v>
      </c>
      <c r="P49" s="433">
        <v>0.229125</v>
      </c>
      <c r="Q49" s="433">
        <v>0.229125</v>
      </c>
      <c r="R49" s="433">
        <v>0.229125</v>
      </c>
      <c r="S49" s="433">
        <v>0.23205</v>
      </c>
      <c r="T49" s="433">
        <v>0.23205</v>
      </c>
      <c r="U49" s="433">
        <v>0.234975</v>
      </c>
      <c r="V49" s="433">
        <v>0.234975</v>
      </c>
      <c r="W49" s="433">
        <v>0.234975</v>
      </c>
      <c r="X49" s="433">
        <v>0.24375</v>
      </c>
      <c r="Y49" s="433">
        <v>0.28275</v>
      </c>
      <c r="Z49" s="433">
        <v>0.28275</v>
      </c>
      <c r="AA49" s="433">
        <v>0.277875</v>
      </c>
      <c r="AB49" s="433">
        <v>0.273</v>
      </c>
      <c r="AC49" s="433">
        <v>0.268125</v>
      </c>
      <c r="AD49" s="433">
        <v>0.26325</v>
      </c>
      <c r="AE49" s="433">
        <v>0.2686125</v>
      </c>
      <c r="AF49" s="433">
        <v>0.2686125</v>
      </c>
      <c r="AG49" s="433">
        <v>0.277875</v>
      </c>
      <c r="AH49" s="433">
        <v>0.2686125</v>
      </c>
      <c r="AI49" s="433">
        <v>0.277875</v>
      </c>
      <c r="AJ49" s="433">
        <v>0.2686125</v>
      </c>
      <c r="AK49" s="433">
        <v>0.2686125</v>
      </c>
      <c r="AL49" s="433">
        <v>0.2686125</v>
      </c>
      <c r="AM49" s="433">
        <v>0.2686125</v>
      </c>
      <c r="AN49" s="433">
        <v>0.2686125</v>
      </c>
      <c r="AO49" s="433">
        <v>0.2686125</v>
      </c>
      <c r="AP49" s="435">
        <v>0.2686125</v>
      </c>
      <c r="AQ49" s="457">
        <v>0.0</v>
      </c>
      <c r="AR49" s="457">
        <v>0.0</v>
      </c>
      <c r="AS49" s="457">
        <v>0.00142822600197804</v>
      </c>
    </row>
    <row r="50" spans="8:8">
      <c r="A50" s="45" t="s">
        <v>162</v>
      </c>
      <c r="B50" s="433">
        <v>2.31075</v>
      </c>
      <c r="C50" s="433">
        <v>2.465775</v>
      </c>
      <c r="D50" s="433">
        <v>2.898675</v>
      </c>
      <c r="E50" s="433">
        <v>2.972775</v>
      </c>
      <c r="F50" s="433">
        <v>3.0303</v>
      </c>
      <c r="G50" s="433">
        <v>3.0693</v>
      </c>
      <c r="H50" s="433">
        <v>5.278845</v>
      </c>
      <c r="I50" s="433">
        <v>5.5419</v>
      </c>
      <c r="J50" s="433">
        <v>5.521425</v>
      </c>
      <c r="K50" s="433">
        <v>5.50875</v>
      </c>
      <c r="L50" s="433">
        <v>5.482425</v>
      </c>
      <c r="M50" s="433">
        <v>5.648175</v>
      </c>
      <c r="N50" s="433">
        <v>5.650125</v>
      </c>
      <c r="O50" s="433">
        <v>5.650125</v>
      </c>
      <c r="P50" s="433">
        <v>6.607575</v>
      </c>
      <c r="Q50" s="433">
        <v>5.712525</v>
      </c>
      <c r="R50" s="433">
        <v>5.6394</v>
      </c>
      <c r="S50" s="433">
        <v>5.911425</v>
      </c>
      <c r="T50" s="433">
        <v>5.8461</v>
      </c>
      <c r="U50" s="433">
        <v>5.845125</v>
      </c>
      <c r="V50" s="433">
        <v>5.84415</v>
      </c>
      <c r="W50" s="433">
        <v>5.90655</v>
      </c>
      <c r="X50" s="433">
        <v>5.90265</v>
      </c>
      <c r="Y50" s="433">
        <v>5.895825</v>
      </c>
      <c r="Z50" s="433">
        <v>5.901675</v>
      </c>
      <c r="AA50" s="433">
        <v>5.9085</v>
      </c>
      <c r="AB50" s="433">
        <v>5.889975</v>
      </c>
      <c r="AC50" s="433">
        <v>5.923125</v>
      </c>
      <c r="AD50" s="433">
        <v>5.93775</v>
      </c>
      <c r="AE50" s="433">
        <v>5.938725</v>
      </c>
      <c r="AF50" s="433">
        <v>5.938725</v>
      </c>
      <c r="AG50" s="433">
        <v>5.938725</v>
      </c>
      <c r="AH50" s="433">
        <v>5.938725</v>
      </c>
      <c r="AI50" s="433">
        <v>5.938725</v>
      </c>
      <c r="AJ50" s="433">
        <v>5.938725</v>
      </c>
      <c r="AK50" s="433">
        <v>5.938725</v>
      </c>
      <c r="AL50" s="433">
        <v>5.938725</v>
      </c>
      <c r="AM50" s="433">
        <v>5.938725</v>
      </c>
      <c r="AN50" s="433">
        <v>5.938725</v>
      </c>
      <c r="AO50" s="433">
        <v>5.938725</v>
      </c>
      <c r="AP50" s="435">
        <v>5.938725</v>
      </c>
      <c r="AQ50" s="457">
        <v>0.0</v>
      </c>
      <c r="AR50" s="457">
        <v>0.0</v>
      </c>
      <c r="AS50" s="457">
        <v>0.0315764957460917</v>
      </c>
    </row>
    <row r="51" spans="8:8">
      <c r="A51" s="45" t="s">
        <v>236</v>
      </c>
      <c r="B51" s="433">
        <v>0.0</v>
      </c>
      <c r="C51" s="433">
        <v>0.0</v>
      </c>
      <c r="D51" s="433">
        <v>0.0</v>
      </c>
      <c r="E51" s="433">
        <v>0.0</v>
      </c>
      <c r="F51" s="433">
        <v>0.0</v>
      </c>
      <c r="G51" s="433">
        <v>0.0</v>
      </c>
      <c r="H51" s="433">
        <v>0.016575</v>
      </c>
      <c r="I51" s="433">
        <v>0.110175</v>
      </c>
      <c r="J51" s="433">
        <v>0.1521</v>
      </c>
      <c r="K51" s="433">
        <v>0.19305</v>
      </c>
      <c r="L51" s="433">
        <v>0.238875</v>
      </c>
      <c r="M51" s="433">
        <v>0.324683679525727</v>
      </c>
      <c r="N51" s="433">
        <v>0.324683679525727</v>
      </c>
      <c r="O51" s="433">
        <v>0.324683679525727</v>
      </c>
      <c r="P51" s="433">
        <v>0.324683679525727</v>
      </c>
      <c r="Q51" s="433">
        <v>0.324683679525727</v>
      </c>
      <c r="R51" s="433">
        <v>0.324683679525727</v>
      </c>
      <c r="S51" s="433">
        <v>0.324683679525727</v>
      </c>
      <c r="T51" s="433">
        <v>0.324683679525727</v>
      </c>
      <c r="U51" s="433">
        <v>0.324683679525727</v>
      </c>
      <c r="V51" s="433">
        <v>0.324683679525727</v>
      </c>
      <c r="W51" s="433">
        <v>0.324683679525727</v>
      </c>
      <c r="X51" s="433">
        <v>0.324683679525727</v>
      </c>
      <c r="Y51" s="433">
        <v>0.324683679525727</v>
      </c>
      <c r="Z51" s="433">
        <v>0.324683679525727</v>
      </c>
      <c r="AA51" s="433">
        <v>0.324683679525727</v>
      </c>
      <c r="AB51" s="433">
        <v>0.324683679525727</v>
      </c>
      <c r="AC51" s="433">
        <v>0.324683679525727</v>
      </c>
      <c r="AD51" s="433">
        <v>0.324683679525727</v>
      </c>
      <c r="AE51" s="433">
        <v>0.323711879633349</v>
      </c>
      <c r="AF51" s="433">
        <v>0.315892379633348</v>
      </c>
      <c r="AG51" s="433">
        <v>0.304113004633349</v>
      </c>
      <c r="AH51" s="433">
        <v>0.294601785883349</v>
      </c>
      <c r="AI51" s="433">
        <v>0.281657004633348</v>
      </c>
      <c r="AJ51" s="433">
        <v>0.269527744602099</v>
      </c>
      <c r="AK51" s="433">
        <v>0.266937535227098</v>
      </c>
      <c r="AL51" s="433">
        <v>0.266435157414598</v>
      </c>
      <c r="AM51" s="433">
        <v>0.266133738245848</v>
      </c>
      <c r="AN51" s="433">
        <v>0.266033265189598</v>
      </c>
      <c r="AO51" s="433">
        <v>0.265932792133348</v>
      </c>
      <c r="AP51" s="435">
        <v>0.265831030010758</v>
      </c>
      <c r="AQ51" s="457">
        <v>-3.82661054222022E-4</v>
      </c>
      <c r="AR51" s="457">
        <v>-0.0194690069457608</v>
      </c>
      <c r="AS51" s="457">
        <v>0.00141343678791557</v>
      </c>
    </row>
    <row r="52" spans="8:8">
      <c r="A52" s="45" t="s">
        <v>163</v>
      </c>
      <c r="B52" s="433">
        <v>0.0</v>
      </c>
      <c r="C52" s="433">
        <v>0.0</v>
      </c>
      <c r="D52" s="433">
        <v>0.0</v>
      </c>
      <c r="E52" s="433">
        <v>0.0</v>
      </c>
      <c r="F52" s="433">
        <v>0.0</v>
      </c>
      <c r="G52" s="433">
        <v>0.0</v>
      </c>
      <c r="H52" s="433">
        <v>0.0</v>
      </c>
      <c r="I52" s="433">
        <v>0.0273</v>
      </c>
      <c r="J52" s="433">
        <v>0.0273</v>
      </c>
      <c r="K52" s="433">
        <v>0.010725</v>
      </c>
      <c r="L52" s="433">
        <v>0.014625</v>
      </c>
      <c r="M52" s="433">
        <v>0.004875</v>
      </c>
      <c r="N52" s="433">
        <v>0.004875</v>
      </c>
      <c r="O52" s="433">
        <v>0.004875</v>
      </c>
      <c r="P52" s="433">
        <v>0.004875</v>
      </c>
      <c r="Q52" s="433">
        <v>0.004875</v>
      </c>
      <c r="R52" s="433">
        <v>0.004875</v>
      </c>
      <c r="S52" s="433">
        <v>0.004875</v>
      </c>
      <c r="T52" s="433">
        <v>0.004875</v>
      </c>
      <c r="U52" s="433">
        <v>0.006825</v>
      </c>
      <c r="V52" s="433">
        <v>0.006825</v>
      </c>
      <c r="W52" s="433">
        <v>0.006825</v>
      </c>
      <c r="X52" s="433">
        <v>0.006825</v>
      </c>
      <c r="Y52" s="433">
        <v>0.00585</v>
      </c>
      <c r="Z52" s="433">
        <v>0.00585</v>
      </c>
      <c r="AA52" s="433">
        <v>0.00585</v>
      </c>
      <c r="AB52" s="433">
        <v>0.004875</v>
      </c>
      <c r="AC52" s="433">
        <v>0.004875</v>
      </c>
      <c r="AD52" s="433">
        <v>0.004875</v>
      </c>
      <c r="AE52" s="433">
        <v>0.004695</v>
      </c>
      <c r="AF52" s="433">
        <v>0.004695</v>
      </c>
      <c r="AG52" s="433">
        <v>0.00585</v>
      </c>
      <c r="AH52" s="433">
        <v>0.004695</v>
      </c>
      <c r="AI52" s="433">
        <v>0.00585</v>
      </c>
      <c r="AJ52" s="433">
        <v>0.004719640181625</v>
      </c>
      <c r="AK52" s="433">
        <v>0.004719640181625</v>
      </c>
      <c r="AL52" s="433">
        <v>0.004719640181625</v>
      </c>
      <c r="AM52" s="433">
        <v>0.004719640181625</v>
      </c>
      <c r="AN52" s="433">
        <v>0.004719640181625</v>
      </c>
      <c r="AO52" s="433">
        <v>0.004719640181625</v>
      </c>
      <c r="AP52" s="435">
        <v>0.004719640181625</v>
      </c>
      <c r="AQ52" s="457">
        <v>0.0</v>
      </c>
      <c r="AR52" s="457">
        <v>5.23582153791002E-4</v>
      </c>
      <c r="AS52" s="457">
        <v>2.50945612262169E-5</v>
      </c>
    </row>
    <row r="53" spans="8:8" s="47" ht="10.2" customFormat="1">
      <c r="A53" s="54" t="s">
        <v>164</v>
      </c>
      <c r="B53" s="436">
        <v>24.0303786248283</v>
      </c>
      <c r="C53" s="436">
        <v>24.320951603375</v>
      </c>
      <c r="D53" s="436">
        <v>25.19044609533</v>
      </c>
      <c r="E53" s="436">
        <v>25.6846495846033</v>
      </c>
      <c r="F53" s="436">
        <v>26.7240620738767</v>
      </c>
      <c r="G53" s="436">
        <v>26.9873725604683</v>
      </c>
      <c r="H53" s="436">
        <v>29.64152854706</v>
      </c>
      <c r="I53" s="436">
        <v>30.37103953097</v>
      </c>
      <c r="J53" s="436">
        <v>33.3806855095167</v>
      </c>
      <c r="K53" s="436">
        <v>36.670965490745</v>
      </c>
      <c r="L53" s="436">
        <v>36.811288974655</v>
      </c>
      <c r="M53" s="436">
        <v>41.3814691434541</v>
      </c>
      <c r="N53" s="436">
        <v>42.5809391273641</v>
      </c>
      <c r="O53" s="436">
        <v>43.0030991059107</v>
      </c>
      <c r="P53" s="436">
        <v>44.1005360949228</v>
      </c>
      <c r="Q53" s="436">
        <v>44.0254240737307</v>
      </c>
      <c r="R53" s="436">
        <v>47.6840090603224</v>
      </c>
      <c r="S53" s="436">
        <v>47.9026490603224</v>
      </c>
      <c r="T53" s="436">
        <v>51.5547240603224</v>
      </c>
      <c r="U53" s="436">
        <v>53.7741889959624</v>
      </c>
      <c r="V53" s="436">
        <v>58.2502214745091</v>
      </c>
      <c r="W53" s="436">
        <v>70.3758509745091</v>
      </c>
      <c r="X53" s="436">
        <v>71.2138439745091</v>
      </c>
      <c r="Y53" s="436">
        <v>71.7449039262391</v>
      </c>
      <c r="Z53" s="436">
        <v>71.7038064208757</v>
      </c>
      <c r="AA53" s="436">
        <v>69.7881314208757</v>
      </c>
      <c r="AB53" s="436">
        <v>70.9430420453272</v>
      </c>
      <c r="AC53" s="436">
        <v>72.2656819942011</v>
      </c>
      <c r="AD53" s="436">
        <v>73.720519695896</v>
      </c>
      <c r="AE53" s="436">
        <v>73.6262865645476</v>
      </c>
      <c r="AF53" s="436">
        <v>77.8098930812511</v>
      </c>
      <c r="AG53" s="436">
        <v>78.4170532407511</v>
      </c>
      <c r="AH53" s="436">
        <v>77.3887970665984</v>
      </c>
      <c r="AI53" s="436">
        <v>77.6640130444976</v>
      </c>
      <c r="AJ53" s="436">
        <v>77.6229078841023</v>
      </c>
      <c r="AK53" s="436">
        <v>76.9718197720467</v>
      </c>
      <c r="AL53" s="436">
        <v>77.6064875139718</v>
      </c>
      <c r="AM53" s="436">
        <v>75.3132500257627</v>
      </c>
      <c r="AN53" s="436">
        <v>75.5685006563973</v>
      </c>
      <c r="AO53" s="436">
        <v>75.763077752569</v>
      </c>
      <c r="AP53" s="436">
        <v>75.8069208239659</v>
      </c>
      <c r="AQ53" s="458">
        <v>5.78686514559612E-4</v>
      </c>
      <c r="AR53" s="458">
        <v>0.00286499193807566</v>
      </c>
      <c r="AS53" s="458">
        <v>0.403069162643879</v>
      </c>
    </row>
    <row r="54" spans="8:8">
      <c r="B54" s="433"/>
      <c r="C54" s="433"/>
      <c r="D54" s="433"/>
      <c r="E54" s="433"/>
      <c r="F54" s="433"/>
      <c r="G54" s="433"/>
      <c r="H54" s="433"/>
      <c r="I54" s="433"/>
      <c r="J54" s="433"/>
      <c r="K54" s="433"/>
      <c r="L54" s="433"/>
      <c r="M54" s="433"/>
      <c r="N54" s="433"/>
      <c r="O54" s="433"/>
      <c r="P54" s="433"/>
      <c r="Q54" s="433"/>
      <c r="R54" s="433"/>
      <c r="S54" s="433"/>
      <c r="T54" s="433"/>
      <c r="U54" s="433"/>
      <c r="V54" s="433"/>
      <c r="W54" s="433"/>
      <c r="X54" s="433"/>
      <c r="Y54" s="433"/>
      <c r="Z54" s="433"/>
      <c r="AA54" s="433"/>
      <c r="AB54" s="433"/>
      <c r="AC54" s="433"/>
      <c r="AD54" s="433"/>
      <c r="AE54" s="433"/>
      <c r="AF54" s="433"/>
      <c r="AG54" s="433"/>
      <c r="AH54" s="433"/>
      <c r="AI54" s="433"/>
      <c r="AJ54" s="433"/>
      <c r="AK54" s="433"/>
      <c r="AL54" s="433"/>
      <c r="AM54" s="433"/>
      <c r="AN54" s="433"/>
      <c r="AO54" s="433"/>
      <c r="AP54" s="435"/>
      <c r="AQ54" s="457"/>
      <c r="AR54" s="457"/>
      <c r="AS54" s="457"/>
    </row>
    <row r="55" spans="8:8">
      <c r="A55" s="45" t="s">
        <v>165</v>
      </c>
      <c r="B55" s="433">
        <v>3.5814625</v>
      </c>
      <c r="C55" s="433">
        <v>3.540075</v>
      </c>
      <c r="D55" s="433">
        <v>3.4775125</v>
      </c>
      <c r="E55" s="433">
        <v>3.3985875</v>
      </c>
      <c r="F55" s="433">
        <v>3.312925</v>
      </c>
      <c r="G55" s="433">
        <v>3.2234125</v>
      </c>
      <c r="H55" s="433">
        <v>3.1367875</v>
      </c>
      <c r="I55" s="433">
        <v>3.0443875</v>
      </c>
      <c r="J55" s="433">
        <v>3.112725</v>
      </c>
      <c r="K55" s="433">
        <v>3.128125</v>
      </c>
      <c r="L55" s="433">
        <v>3.17625</v>
      </c>
      <c r="M55" s="433">
        <v>3.490025</v>
      </c>
      <c r="N55" s="433">
        <v>3.513125</v>
      </c>
      <c r="O55" s="433">
        <v>3.56125</v>
      </c>
      <c r="P55" s="433">
        <v>2.8518875</v>
      </c>
      <c r="Q55" s="433">
        <v>3.551625</v>
      </c>
      <c r="R55" s="433">
        <v>3.56125</v>
      </c>
      <c r="S55" s="433">
        <v>3.9241125</v>
      </c>
      <c r="T55" s="433">
        <v>3.9241125</v>
      </c>
      <c r="U55" s="433">
        <v>4.3505</v>
      </c>
      <c r="V55" s="433">
        <v>4.3533875</v>
      </c>
      <c r="W55" s="433">
        <v>4.3533875</v>
      </c>
      <c r="X55" s="433">
        <v>4.3533875</v>
      </c>
      <c r="Y55" s="433">
        <v>4.3745625</v>
      </c>
      <c r="Z55" s="433">
        <v>4.3745625</v>
      </c>
      <c r="AA55" s="433">
        <v>4.3352925</v>
      </c>
      <c r="AB55" s="433">
        <v>4.3352925</v>
      </c>
      <c r="AC55" s="433">
        <v>4.3351</v>
      </c>
      <c r="AD55" s="433">
        <v>4.3351</v>
      </c>
      <c r="AE55" s="433">
        <v>4.3351</v>
      </c>
      <c r="AF55" s="433">
        <v>4.3351</v>
      </c>
      <c r="AG55" s="433">
        <v>4.3351</v>
      </c>
      <c r="AH55" s="433">
        <v>4.33501170015375</v>
      </c>
      <c r="AI55" s="433">
        <v>4.33501170015375</v>
      </c>
      <c r="AJ55" s="433">
        <v>4.3351</v>
      </c>
      <c r="AK55" s="433">
        <v>4.3351</v>
      </c>
      <c r="AL55" s="433">
        <v>4.3351</v>
      </c>
      <c r="AM55" s="433">
        <v>4.3351</v>
      </c>
      <c r="AN55" s="433">
        <v>4.3351</v>
      </c>
      <c r="AO55" s="433">
        <v>4.3351</v>
      </c>
      <c r="AP55" s="435">
        <v>2.2792</v>
      </c>
      <c r="AQ55" s="457">
        <v>-0.474245115452931</v>
      </c>
      <c r="AR55" s="457">
        <v>0.0</v>
      </c>
      <c r="AS55" s="457">
        <v>0.0121186195866103</v>
      </c>
    </row>
    <row r="56" spans="8:8">
      <c r="A56" s="45" t="s">
        <v>166</v>
      </c>
      <c r="B56" s="433">
        <v>0.08085</v>
      </c>
      <c r="C56" s="433">
        <v>0.0798875</v>
      </c>
      <c r="D56" s="433">
        <v>0.1953875</v>
      </c>
      <c r="E56" s="433">
        <v>0.1925</v>
      </c>
      <c r="F56" s="433">
        <v>0.2261875</v>
      </c>
      <c r="G56" s="433">
        <v>0.2454375</v>
      </c>
      <c r="H56" s="433">
        <v>0.279125</v>
      </c>
      <c r="I56" s="433">
        <v>0.2954875</v>
      </c>
      <c r="J56" s="433">
        <v>0.3166625</v>
      </c>
      <c r="K56" s="433">
        <v>0.3378375</v>
      </c>
      <c r="L56" s="433">
        <v>0.3647875</v>
      </c>
      <c r="M56" s="433">
        <v>0.38115</v>
      </c>
      <c r="N56" s="433">
        <v>0.41965</v>
      </c>
      <c r="O56" s="433">
        <v>0.5726875</v>
      </c>
      <c r="P56" s="433">
        <v>0.6073375</v>
      </c>
      <c r="Q56" s="433">
        <v>0.6208125</v>
      </c>
      <c r="R56" s="433">
        <v>0.8171625</v>
      </c>
      <c r="S56" s="433">
        <v>0.8922375</v>
      </c>
      <c r="T56" s="433">
        <v>0.98175</v>
      </c>
      <c r="U56" s="433">
        <v>1.1771375</v>
      </c>
      <c r="V56" s="433">
        <v>1.3792625</v>
      </c>
      <c r="W56" s="433">
        <v>1.4986125</v>
      </c>
      <c r="X56" s="433">
        <v>1.5948625</v>
      </c>
      <c r="Y56" s="433">
        <v>1.66012</v>
      </c>
      <c r="Z56" s="433">
        <v>1.799875</v>
      </c>
      <c r="AA56" s="433">
        <v>1.8239375</v>
      </c>
      <c r="AB56" s="433">
        <v>1.9105625</v>
      </c>
      <c r="AC56" s="433">
        <v>1.992375</v>
      </c>
      <c r="AD56" s="433">
        <v>2.069375</v>
      </c>
      <c r="AE56" s="433">
        <v>2.107875</v>
      </c>
      <c r="AF56" s="433">
        <v>2.127125</v>
      </c>
      <c r="AG56" s="433">
        <v>2.107875</v>
      </c>
      <c r="AH56" s="433">
        <v>2.1030625</v>
      </c>
      <c r="AI56" s="433">
        <v>2.1030625</v>
      </c>
      <c r="AJ56" s="433">
        <v>2.104025</v>
      </c>
      <c r="AK56" s="433">
        <v>2.007775</v>
      </c>
      <c r="AL56" s="433">
        <v>2.1377125</v>
      </c>
      <c r="AM56" s="433">
        <v>2.1377125</v>
      </c>
      <c r="AN56" s="433">
        <v>2.1377125</v>
      </c>
      <c r="AO56" s="433">
        <v>2.1377125</v>
      </c>
      <c r="AP56" s="435">
        <v>2.1377125</v>
      </c>
      <c r="AQ56" s="457">
        <v>0.0</v>
      </c>
      <c r="AR56" s="457">
        <v>0.00140658842722652</v>
      </c>
      <c r="AS56" s="457">
        <v>0.0113663235227455</v>
      </c>
    </row>
    <row r="57" spans="8:8">
      <c r="A57" s="45" t="s">
        <v>237</v>
      </c>
      <c r="B57" s="433">
        <v>0.65075</v>
      </c>
      <c r="C57" s="433">
        <v>0.63175</v>
      </c>
      <c r="D57" s="433">
        <v>0.62035</v>
      </c>
      <c r="E57" s="433">
        <v>0.608</v>
      </c>
      <c r="F57" s="433">
        <v>0.5966</v>
      </c>
      <c r="G57" s="433">
        <v>0.5947</v>
      </c>
      <c r="H57" s="433">
        <v>0.6916</v>
      </c>
      <c r="I57" s="433">
        <v>0.69065</v>
      </c>
      <c r="J57" s="433">
        <v>0.78565</v>
      </c>
      <c r="K57" s="433">
        <v>1.1571</v>
      </c>
      <c r="L57" s="433">
        <v>1.1476</v>
      </c>
      <c r="M57" s="433">
        <v>1.24355</v>
      </c>
      <c r="N57" s="433">
        <v>1.23405</v>
      </c>
      <c r="O57" s="433">
        <v>1.22455</v>
      </c>
      <c r="P57" s="433">
        <v>1.2445</v>
      </c>
      <c r="Q57" s="433">
        <v>1.24735</v>
      </c>
      <c r="R57" s="433">
        <v>1.24545</v>
      </c>
      <c r="S57" s="433">
        <v>1.2483</v>
      </c>
      <c r="T57" s="433">
        <v>1.24925</v>
      </c>
      <c r="U57" s="433">
        <v>1.24925</v>
      </c>
      <c r="V57" s="433">
        <v>1.2483</v>
      </c>
      <c r="W57" s="433">
        <v>1.2483</v>
      </c>
      <c r="X57" s="433">
        <v>1.42785</v>
      </c>
      <c r="Y57" s="433">
        <v>1.41645</v>
      </c>
      <c r="Z57" s="433">
        <v>1.41645</v>
      </c>
      <c r="AA57" s="433">
        <v>1.41645</v>
      </c>
      <c r="AB57" s="433">
        <v>1.349</v>
      </c>
      <c r="AC57" s="433">
        <v>1.463</v>
      </c>
      <c r="AD57" s="433">
        <v>1.463</v>
      </c>
      <c r="AE57" s="433">
        <v>1.47155</v>
      </c>
      <c r="AF57" s="433">
        <v>1.42025</v>
      </c>
      <c r="AG57" s="433">
        <v>1.46965</v>
      </c>
      <c r="AH57" s="433">
        <v>1.47155</v>
      </c>
      <c r="AI57" s="433">
        <v>1.4307</v>
      </c>
      <c r="AJ57" s="433">
        <v>1.429655</v>
      </c>
      <c r="AK57" s="433">
        <v>1.42965448881337</v>
      </c>
      <c r="AL57" s="433">
        <v>1.42965448881337</v>
      </c>
      <c r="AM57" s="433">
        <v>1.42965448881337</v>
      </c>
      <c r="AN57" s="433">
        <v>1.42965448881337</v>
      </c>
      <c r="AO57" s="433">
        <v>1.42965448881337</v>
      </c>
      <c r="AP57" s="435">
        <v>1.42965448881337</v>
      </c>
      <c r="AQ57" s="457">
        <v>0.0</v>
      </c>
      <c r="AR57" s="457">
        <v>-0.00288417955782794</v>
      </c>
      <c r="AS57" s="457">
        <v>0.00760154391462749</v>
      </c>
    </row>
    <row r="58" spans="8:8">
      <c r="A58" s="45" t="s">
        <v>238</v>
      </c>
      <c r="B58" s="433">
        <v>1.103083</v>
      </c>
      <c r="C58" s="433">
        <v>1.089631</v>
      </c>
      <c r="D58" s="433">
        <v>1.3157595</v>
      </c>
      <c r="E58" s="433">
        <v>1.3015</v>
      </c>
      <c r="F58" s="433">
        <v>1.28725</v>
      </c>
      <c r="G58" s="433">
        <v>1.273</v>
      </c>
      <c r="H58" s="433">
        <v>2.28</v>
      </c>
      <c r="I58" s="433">
        <v>2.28665</v>
      </c>
      <c r="J58" s="433">
        <v>2.3522</v>
      </c>
      <c r="K58" s="433">
        <v>2.6904</v>
      </c>
      <c r="L58" s="433">
        <v>2.698</v>
      </c>
      <c r="M58" s="433">
        <v>3.23</v>
      </c>
      <c r="N58" s="433">
        <v>3.53039</v>
      </c>
      <c r="O58" s="433">
        <v>3.49885</v>
      </c>
      <c r="P58" s="433">
        <v>3.2775</v>
      </c>
      <c r="Q58" s="433">
        <v>3.3003</v>
      </c>
      <c r="R58" s="433">
        <v>3.30125</v>
      </c>
      <c r="S58" s="433">
        <v>3.30885</v>
      </c>
      <c r="T58" s="433">
        <v>3.3364</v>
      </c>
      <c r="U58" s="433">
        <v>3.3364</v>
      </c>
      <c r="V58" s="433">
        <v>3.9007</v>
      </c>
      <c r="W58" s="433">
        <v>4.401065</v>
      </c>
      <c r="X58" s="433">
        <v>4.747435</v>
      </c>
      <c r="Y58" s="433">
        <v>4.928625</v>
      </c>
      <c r="Z58" s="433">
        <v>4.967455</v>
      </c>
      <c r="AA58" s="433">
        <v>4.89421</v>
      </c>
      <c r="AB58" s="433">
        <v>4.94665</v>
      </c>
      <c r="AC58" s="433">
        <v>5.0274</v>
      </c>
      <c r="AD58" s="433">
        <v>5.0274</v>
      </c>
      <c r="AE58" s="433">
        <v>5.0274</v>
      </c>
      <c r="AF58" s="433">
        <v>4.91869158878505</v>
      </c>
      <c r="AG58" s="433">
        <v>4.91680826961201</v>
      </c>
      <c r="AH58" s="433">
        <v>4.86246105919003</v>
      </c>
      <c r="AI58" s="433">
        <v>4.85169923534409</v>
      </c>
      <c r="AJ58" s="433">
        <v>5.05778816199377</v>
      </c>
      <c r="AK58" s="433">
        <v>5.02006396601529</v>
      </c>
      <c r="AL58" s="433">
        <v>5.2014440818266</v>
      </c>
      <c r="AM58" s="433">
        <v>5.3455265</v>
      </c>
      <c r="AN58" s="433">
        <v>5.39124749193625</v>
      </c>
      <c r="AO58" s="433">
        <v>5.47297945</v>
      </c>
      <c r="AP58" s="435">
        <v>5.47297945</v>
      </c>
      <c r="AQ58" s="457">
        <v>0.0</v>
      </c>
      <c r="AR58" s="457">
        <v>0.00852818003907019</v>
      </c>
      <c r="AS58" s="457">
        <v>0.0291001035275033</v>
      </c>
    </row>
    <row r="59" spans="8:8">
      <c r="A59" s="45" t="s">
        <v>216</v>
      </c>
      <c r="B59" s="433">
        <v>0.32955</v>
      </c>
      <c r="C59" s="433">
        <v>0.3315</v>
      </c>
      <c r="D59" s="433">
        <v>0.4212</v>
      </c>
      <c r="E59" s="433">
        <v>0.53235</v>
      </c>
      <c r="F59" s="433">
        <v>0.541125</v>
      </c>
      <c r="G59" s="433">
        <v>0.5772</v>
      </c>
      <c r="H59" s="433">
        <v>0.7056</v>
      </c>
      <c r="I59" s="433">
        <v>0.7574375</v>
      </c>
      <c r="J59" s="433">
        <v>0.7847375</v>
      </c>
      <c r="K59" s="433">
        <v>0.7905875</v>
      </c>
      <c r="L59" s="433">
        <v>0.7925375</v>
      </c>
      <c r="M59" s="433">
        <v>0.7359875</v>
      </c>
      <c r="N59" s="433">
        <v>0.7524875</v>
      </c>
      <c r="O59" s="433">
        <v>0.7086125</v>
      </c>
      <c r="P59" s="433">
        <v>0.7378625</v>
      </c>
      <c r="Q59" s="433">
        <v>0.7661375</v>
      </c>
      <c r="R59" s="433">
        <v>0.79137875</v>
      </c>
      <c r="S59" s="433">
        <v>0.77870375</v>
      </c>
      <c r="T59" s="433">
        <v>0.80307875</v>
      </c>
      <c r="U59" s="433">
        <v>0.82901875</v>
      </c>
      <c r="V59" s="433">
        <v>1.0434360305</v>
      </c>
      <c r="W59" s="433">
        <v>1.045414014</v>
      </c>
      <c r="X59" s="433">
        <v>1.0288063975</v>
      </c>
      <c r="Y59" s="433">
        <v>0.986628076561716</v>
      </c>
      <c r="Z59" s="433">
        <v>1.02341508806172</v>
      </c>
      <c r="AA59" s="433">
        <v>1.10846508002307</v>
      </c>
      <c r="AB59" s="433">
        <v>1.10802833228571</v>
      </c>
      <c r="AC59" s="433">
        <v>1.10577006546217</v>
      </c>
      <c r="AD59" s="433">
        <v>1.13288252686095</v>
      </c>
      <c r="AE59" s="433">
        <v>1.20643573271444</v>
      </c>
      <c r="AF59" s="433">
        <v>1.20867787478572</v>
      </c>
      <c r="AG59" s="433">
        <v>1.26541760371157</v>
      </c>
      <c r="AH59" s="433">
        <v>1.26050537661234</v>
      </c>
      <c r="AI59" s="433">
        <v>1.24691271053303</v>
      </c>
      <c r="AJ59" s="433">
        <v>1.21060961937695</v>
      </c>
      <c r="AK59" s="433">
        <v>1.1927120680161</v>
      </c>
      <c r="AL59" s="433">
        <v>1.3150926327746</v>
      </c>
      <c r="AM59" s="433">
        <v>1.28825076116372</v>
      </c>
      <c r="AN59" s="433">
        <v>1.30273857543868</v>
      </c>
      <c r="AO59" s="433">
        <v>1.57105581062984</v>
      </c>
      <c r="AP59" s="435">
        <v>1.56901124907954</v>
      </c>
      <c r="AQ59" s="457">
        <v>-0.00130139332827417</v>
      </c>
      <c r="AR59" s="457">
        <v>0.0267595291585898</v>
      </c>
      <c r="AS59" s="457">
        <v>0.00834251072951348</v>
      </c>
    </row>
    <row r="60" spans="8:8" s="47" ht="10.2" customFormat="1">
      <c r="A60" s="54" t="s">
        <v>174</v>
      </c>
      <c r="B60" s="436">
        <v>5.7456955</v>
      </c>
      <c r="C60" s="436">
        <v>5.6728435</v>
      </c>
      <c r="D60" s="436">
        <v>6.0302095</v>
      </c>
      <c r="E60" s="436">
        <v>6.0329375</v>
      </c>
      <c r="F60" s="436">
        <v>5.9640875</v>
      </c>
      <c r="G60" s="436">
        <v>5.91375</v>
      </c>
      <c r="H60" s="436">
        <v>7.0931125</v>
      </c>
      <c r="I60" s="436">
        <v>7.0746125</v>
      </c>
      <c r="J60" s="436">
        <v>7.351975</v>
      </c>
      <c r="K60" s="436">
        <v>8.10405</v>
      </c>
      <c r="L60" s="436">
        <v>8.179175</v>
      </c>
      <c r="M60" s="436">
        <v>9.0807125</v>
      </c>
      <c r="N60" s="436">
        <v>9.4497025</v>
      </c>
      <c r="O60" s="436">
        <v>9.56595</v>
      </c>
      <c r="P60" s="436">
        <v>8.7190875</v>
      </c>
      <c r="Q60" s="436">
        <v>9.486225</v>
      </c>
      <c r="R60" s="436">
        <v>9.71649125</v>
      </c>
      <c r="S60" s="436">
        <v>10.15220375</v>
      </c>
      <c r="T60" s="436">
        <v>10.29459125</v>
      </c>
      <c r="U60" s="436">
        <v>10.94230625</v>
      </c>
      <c r="V60" s="436">
        <v>11.9250860305</v>
      </c>
      <c r="W60" s="436">
        <v>12.546779014</v>
      </c>
      <c r="X60" s="436">
        <v>13.1523413975</v>
      </c>
      <c r="Y60" s="436">
        <v>13.3663855765617</v>
      </c>
      <c r="Z60" s="436">
        <v>13.5817575880617</v>
      </c>
      <c r="AA60" s="436">
        <v>13.5783550800231</v>
      </c>
      <c r="AB60" s="436">
        <v>13.6495333322857</v>
      </c>
      <c r="AC60" s="436">
        <v>13.9236450654622</v>
      </c>
      <c r="AD60" s="436">
        <v>14.027757526861</v>
      </c>
      <c r="AE60" s="436">
        <v>14.1483607327144</v>
      </c>
      <c r="AF60" s="436">
        <v>14.0098444635708</v>
      </c>
      <c r="AG60" s="436">
        <v>14.0948508733236</v>
      </c>
      <c r="AH60" s="436">
        <v>14.0325906359561</v>
      </c>
      <c r="AI60" s="436">
        <v>13.9673861460309</v>
      </c>
      <c r="AJ60" s="436">
        <v>14.1371777813707</v>
      </c>
      <c r="AK60" s="436">
        <v>13.9853055228448</v>
      </c>
      <c r="AL60" s="436">
        <v>14.4190037034146</v>
      </c>
      <c r="AM60" s="436">
        <v>14.5362442499771</v>
      </c>
      <c r="AN60" s="436">
        <v>14.5964530561883</v>
      </c>
      <c r="AO60" s="436">
        <v>14.9465022494432</v>
      </c>
      <c r="AP60" s="436">
        <v>12.8885576878929</v>
      </c>
      <c r="AQ60" s="458">
        <v>-0.137687368402662</v>
      </c>
      <c r="AR60" s="458">
        <v>0.00550293996657447</v>
      </c>
      <c r="AS60" s="458">
        <v>0.0685291012810001</v>
      </c>
    </row>
    <row r="61" spans="8:8">
      <c r="B61" s="433"/>
      <c r="C61" s="433"/>
      <c r="D61" s="433"/>
      <c r="E61" s="433"/>
      <c r="F61" s="433"/>
      <c r="G61" s="433"/>
      <c r="H61" s="433"/>
      <c r="I61" s="433"/>
      <c r="J61" s="433"/>
      <c r="K61" s="433"/>
      <c r="L61" s="433"/>
      <c r="M61" s="433"/>
      <c r="N61" s="433"/>
      <c r="O61" s="433"/>
      <c r="P61" s="433"/>
      <c r="Q61" s="433"/>
      <c r="R61" s="433"/>
      <c r="S61" s="433"/>
      <c r="T61" s="433"/>
      <c r="U61" s="433"/>
      <c r="V61" s="433"/>
      <c r="W61" s="433"/>
      <c r="X61" s="433"/>
      <c r="Y61" s="433"/>
      <c r="Z61" s="433"/>
      <c r="AA61" s="433"/>
      <c r="AB61" s="433"/>
      <c r="AC61" s="433"/>
      <c r="AD61" s="433"/>
      <c r="AE61" s="433"/>
      <c r="AF61" s="433"/>
      <c r="AG61" s="433"/>
      <c r="AH61" s="433"/>
      <c r="AI61" s="433"/>
      <c r="AJ61" s="433"/>
      <c r="AK61" s="433"/>
      <c r="AL61" s="433"/>
      <c r="AM61" s="433"/>
      <c r="AN61" s="433"/>
      <c r="AO61" s="433"/>
      <c r="AP61" s="435"/>
      <c r="AQ61" s="457"/>
      <c r="AR61" s="457"/>
      <c r="AS61" s="457"/>
    </row>
    <row r="62" spans="8:8">
      <c r="A62" s="45" t="s">
        <v>175</v>
      </c>
      <c r="B62" s="433">
        <v>0.141336</v>
      </c>
      <c r="C62" s="433">
        <v>0.356382</v>
      </c>
      <c r="D62" s="433">
        <v>0.49998</v>
      </c>
      <c r="E62" s="433">
        <v>0.49062</v>
      </c>
      <c r="F62" s="433">
        <v>0.53742</v>
      </c>
      <c r="G62" s="433">
        <v>0.55302</v>
      </c>
      <c r="H62" s="433">
        <v>0.70356</v>
      </c>
      <c r="I62" s="433">
        <v>0.83382</v>
      </c>
      <c r="J62" s="433">
        <v>0.80574</v>
      </c>
      <c r="K62" s="433">
        <v>0.7449</v>
      </c>
      <c r="L62" s="433">
        <v>0.72306</v>
      </c>
      <c r="M62" s="433">
        <v>0.741</v>
      </c>
      <c r="N62" s="433">
        <v>0.78468</v>
      </c>
      <c r="O62" s="433">
        <v>0.77376</v>
      </c>
      <c r="P62" s="433">
        <v>1.00776</v>
      </c>
      <c r="Q62" s="433">
        <v>0.98592</v>
      </c>
      <c r="R62" s="433">
        <v>1.0608</v>
      </c>
      <c r="S62" s="433">
        <v>1.16532</v>
      </c>
      <c r="T62" s="433">
        <v>1.55142</v>
      </c>
      <c r="U62" s="433">
        <v>1.55142</v>
      </c>
      <c r="V62" s="433">
        <v>1.71834</v>
      </c>
      <c r="W62" s="433">
        <v>2.08026</v>
      </c>
      <c r="X62" s="433">
        <v>1.97184</v>
      </c>
      <c r="Y62" s="433">
        <v>1.85766438</v>
      </c>
      <c r="Z62" s="433">
        <v>1.81164438</v>
      </c>
      <c r="AA62" s="433">
        <v>1.83582438</v>
      </c>
      <c r="AB62" s="433">
        <v>1.85198364</v>
      </c>
      <c r="AC62" s="433">
        <v>1.78828377</v>
      </c>
      <c r="AD62" s="433">
        <v>2.7432639</v>
      </c>
      <c r="AE62" s="433">
        <v>2.7534429</v>
      </c>
      <c r="AF62" s="433">
        <v>2.85966486</v>
      </c>
      <c r="AG62" s="433">
        <v>2.81482394718249</v>
      </c>
      <c r="AH62" s="433">
        <v>2.81943562991399</v>
      </c>
      <c r="AI62" s="433">
        <v>2.82037826879317</v>
      </c>
      <c r="AJ62" s="433">
        <v>2.38610911682242</v>
      </c>
      <c r="AK62" s="433">
        <v>2.38959550446972</v>
      </c>
      <c r="AL62" s="433">
        <v>2.38959550446972</v>
      </c>
      <c r="AM62" s="433">
        <v>2.38959550446972</v>
      </c>
      <c r="AN62" s="433">
        <v>2.38959550446972</v>
      </c>
      <c r="AO62" s="433">
        <v>2.38959550446972</v>
      </c>
      <c r="AP62" s="435">
        <v>2.38959550446972</v>
      </c>
      <c r="AQ62" s="457">
        <v>0.0</v>
      </c>
      <c r="AR62" s="457">
        <v>-0.0140728372548697</v>
      </c>
      <c r="AS62" s="457">
        <v>0.012705597966191</v>
      </c>
    </row>
    <row r="63" spans="8:8">
      <c r="A63" s="45" t="s">
        <v>176</v>
      </c>
      <c r="B63" s="433">
        <v>0.27885</v>
      </c>
      <c r="C63" s="433">
        <v>0.309075</v>
      </c>
      <c r="D63" s="433">
        <v>0.330525</v>
      </c>
      <c r="E63" s="433">
        <v>0.303225</v>
      </c>
      <c r="F63" s="433">
        <v>0.344175</v>
      </c>
      <c r="G63" s="433">
        <v>0.344175</v>
      </c>
      <c r="H63" s="433">
        <v>0.34515</v>
      </c>
      <c r="I63" s="433">
        <v>0.34515</v>
      </c>
      <c r="J63" s="433">
        <v>0.34125</v>
      </c>
      <c r="K63" s="433">
        <v>0.706875</v>
      </c>
      <c r="L63" s="433">
        <v>0.706875</v>
      </c>
      <c r="M63" s="433">
        <v>0.702</v>
      </c>
      <c r="N63" s="433">
        <v>0.295425</v>
      </c>
      <c r="O63" s="433">
        <v>0.289575</v>
      </c>
      <c r="P63" s="433">
        <v>0.293475</v>
      </c>
      <c r="Q63" s="433">
        <v>0.2652</v>
      </c>
      <c r="R63" s="433">
        <v>0.2925</v>
      </c>
      <c r="S63" s="433">
        <v>0.289575</v>
      </c>
      <c r="T63" s="433">
        <v>0.289575</v>
      </c>
      <c r="U63" s="433">
        <v>0.314925</v>
      </c>
      <c r="V63" s="433">
        <v>0.29835</v>
      </c>
      <c r="W63" s="433">
        <v>0.3315</v>
      </c>
      <c r="X63" s="433">
        <v>0.3315</v>
      </c>
      <c r="Y63" s="433">
        <v>0.422175</v>
      </c>
      <c r="Z63" s="433">
        <v>0.41145</v>
      </c>
      <c r="AA63" s="433">
        <v>0.396825</v>
      </c>
      <c r="AB63" s="433">
        <v>0.373425</v>
      </c>
      <c r="AC63" s="433">
        <v>0.36465</v>
      </c>
      <c r="AD63" s="433">
        <v>0.3354</v>
      </c>
      <c r="AE63" s="433">
        <v>0.3549</v>
      </c>
      <c r="AF63" s="433">
        <v>0.34515</v>
      </c>
      <c r="AG63" s="433">
        <v>0.340275</v>
      </c>
      <c r="AH63" s="433">
        <v>0.265375901089819</v>
      </c>
      <c r="AI63" s="433">
        <v>0.243715287722156</v>
      </c>
      <c r="AJ63" s="433">
        <v>0.223447403225681</v>
      </c>
      <c r="AK63" s="433">
        <v>0.197675650466044</v>
      </c>
      <c r="AL63" s="433">
        <v>0.177890724004744</v>
      </c>
      <c r="AM63" s="433">
        <v>0.162362478465206</v>
      </c>
      <c r="AN63" s="433">
        <v>0.120421443315731</v>
      </c>
      <c r="AO63" s="433">
        <v>0.110227267587937</v>
      </c>
      <c r="AP63" s="435">
        <v>0.110227267587937</v>
      </c>
      <c r="AQ63" s="457">
        <v>0.0</v>
      </c>
      <c r="AR63" s="457">
        <v>-0.110351800291353</v>
      </c>
      <c r="AS63" s="457">
        <v>5.86083855725567E-4</v>
      </c>
    </row>
    <row r="64" spans="8:8">
      <c r="A64" s="45" t="s">
        <v>239</v>
      </c>
      <c r="B64" s="433">
        <v>0.201825</v>
      </c>
      <c r="C64" s="433">
        <v>0.2067</v>
      </c>
      <c r="D64" s="433">
        <v>0.215475</v>
      </c>
      <c r="E64" s="433">
        <v>0.21255</v>
      </c>
      <c r="F64" s="433">
        <v>0.23205</v>
      </c>
      <c r="G64" s="433">
        <v>0.23205</v>
      </c>
      <c r="H64" s="433">
        <v>0.3315</v>
      </c>
      <c r="I64" s="433">
        <v>0.322725</v>
      </c>
      <c r="J64" s="433">
        <v>0.31395</v>
      </c>
      <c r="K64" s="433">
        <v>0.309075</v>
      </c>
      <c r="L64" s="433">
        <v>0.322725</v>
      </c>
      <c r="M64" s="433">
        <v>0.3861</v>
      </c>
      <c r="N64" s="433">
        <v>0.39</v>
      </c>
      <c r="O64" s="433">
        <v>0.39</v>
      </c>
      <c r="P64" s="433">
        <v>0.39</v>
      </c>
      <c r="Q64" s="433">
        <v>0.39</v>
      </c>
      <c r="R64" s="433">
        <v>0.39</v>
      </c>
      <c r="S64" s="433">
        <v>0.381225</v>
      </c>
      <c r="T64" s="433">
        <v>0.37245</v>
      </c>
      <c r="U64" s="433">
        <v>0.36465</v>
      </c>
      <c r="V64" s="433">
        <v>0.35685</v>
      </c>
      <c r="W64" s="433">
        <v>0.3471</v>
      </c>
      <c r="X64" s="433">
        <v>0.34125</v>
      </c>
      <c r="Y64" s="433">
        <v>0.336375</v>
      </c>
      <c r="Z64" s="433">
        <v>0.336375</v>
      </c>
      <c r="AA64" s="433">
        <v>0.324675</v>
      </c>
      <c r="AB64" s="433">
        <v>0.312975</v>
      </c>
      <c r="AC64" s="433">
        <v>0.312975</v>
      </c>
      <c r="AD64" s="433">
        <v>0.312975</v>
      </c>
      <c r="AE64" s="433">
        <v>0.301275</v>
      </c>
      <c r="AF64" s="433">
        <v>0.29370661125</v>
      </c>
      <c r="AG64" s="433">
        <v>0.2808</v>
      </c>
      <c r="AH64" s="433">
        <v>0.2691</v>
      </c>
      <c r="AI64" s="433">
        <v>0.26325</v>
      </c>
      <c r="AJ64" s="433">
        <v>0.256425</v>
      </c>
      <c r="AK64" s="433">
        <v>0.25155</v>
      </c>
      <c r="AL64" s="433">
        <v>0.2457</v>
      </c>
      <c r="AM64" s="433">
        <v>0.234</v>
      </c>
      <c r="AN64" s="433">
        <v>0.2223</v>
      </c>
      <c r="AO64" s="433">
        <v>0.2223</v>
      </c>
      <c r="AP64" s="435">
        <v>0.2223</v>
      </c>
      <c r="AQ64" s="457">
        <v>0.0</v>
      </c>
      <c r="AR64" s="457">
        <v>-0.0299421448650324</v>
      </c>
      <c r="AS64" s="457">
        <v>0.00118198013956804</v>
      </c>
    </row>
    <row r="65" spans="8:8">
      <c r="A65" s="45" t="s">
        <v>177</v>
      </c>
      <c r="B65" s="433">
        <v>0.708328416912488</v>
      </c>
      <c r="C65" s="433">
        <v>0.704901671583088</v>
      </c>
      <c r="D65" s="433">
        <v>0.865857915437562</v>
      </c>
      <c r="E65" s="433">
        <v>0.879968043264504</v>
      </c>
      <c r="F65" s="433">
        <v>0.896799410029498</v>
      </c>
      <c r="G65" s="433">
        <v>0.878859390363815</v>
      </c>
      <c r="H65" s="433">
        <v>0.871804326450344</v>
      </c>
      <c r="I65" s="433">
        <v>0.901032448377581</v>
      </c>
      <c r="J65" s="433">
        <v>0.929353490658801</v>
      </c>
      <c r="K65" s="433">
        <v>1.03084562438545</v>
      </c>
      <c r="L65" s="433">
        <v>1.00685840707965</v>
      </c>
      <c r="M65" s="433">
        <v>1.00968043264503</v>
      </c>
      <c r="N65" s="433">
        <v>1.40990412979351</v>
      </c>
      <c r="O65" s="433">
        <v>1.68384218289086</v>
      </c>
      <c r="P65" s="433">
        <v>1.6828343166175</v>
      </c>
      <c r="Q65" s="433">
        <v>1.6828343166175</v>
      </c>
      <c r="R65" s="433">
        <v>1.17960668633235</v>
      </c>
      <c r="S65" s="433">
        <v>1.16942723697148</v>
      </c>
      <c r="T65" s="433">
        <v>1.37765240904621</v>
      </c>
      <c r="U65" s="433">
        <v>1.37765240904621</v>
      </c>
      <c r="V65" s="433">
        <v>1.37765240904621</v>
      </c>
      <c r="W65" s="433">
        <v>1.3784587020649</v>
      </c>
      <c r="X65" s="433">
        <v>1.2779655653884</v>
      </c>
      <c r="Y65" s="433">
        <v>1.3466254473943</v>
      </c>
      <c r="Z65" s="433">
        <v>1.45954880039331</v>
      </c>
      <c r="AA65" s="433">
        <v>1.54664215339233</v>
      </c>
      <c r="AB65" s="433">
        <v>1.6967485152409</v>
      </c>
      <c r="AC65" s="433">
        <v>2.27283923303835</v>
      </c>
      <c r="AD65" s="433">
        <v>2.71060090953786</v>
      </c>
      <c r="AE65" s="433">
        <v>2.86821204523107</v>
      </c>
      <c r="AF65" s="433">
        <v>2.74709373156342</v>
      </c>
      <c r="AG65" s="433">
        <v>2.92899746804326</v>
      </c>
      <c r="AH65" s="433">
        <v>3.1398622418879</v>
      </c>
      <c r="AI65" s="433">
        <v>3.3745167366696</v>
      </c>
      <c r="AJ65" s="433">
        <v>3.57643803393519</v>
      </c>
      <c r="AK65" s="433">
        <v>4.67940216322517</v>
      </c>
      <c r="AL65" s="433">
        <v>5.47931135693215</v>
      </c>
      <c r="AM65" s="433">
        <v>6.07029793510325</v>
      </c>
      <c r="AN65" s="433">
        <v>6.36392767944936</v>
      </c>
      <c r="AO65" s="433">
        <v>8.39854965585054</v>
      </c>
      <c r="AP65" s="435">
        <v>8.39854965585054</v>
      </c>
      <c r="AQ65" s="457">
        <v>0.0</v>
      </c>
      <c r="AR65" s="457">
        <v>0.113420732632795</v>
      </c>
      <c r="AS65" s="457">
        <v>0.0446555055978016</v>
      </c>
    </row>
    <row r="66" spans="8:8">
      <c r="A66" s="45" t="s">
        <v>179</v>
      </c>
      <c r="B66" s="433">
        <v>0.334425</v>
      </c>
      <c r="C66" s="433">
        <v>0.400725</v>
      </c>
      <c r="D66" s="433">
        <v>0.4095</v>
      </c>
      <c r="E66" s="433">
        <v>0.45045</v>
      </c>
      <c r="F66" s="433">
        <v>0.46605</v>
      </c>
      <c r="G66" s="433">
        <v>0.468</v>
      </c>
      <c r="H66" s="433">
        <v>0.527475</v>
      </c>
      <c r="I66" s="433">
        <v>0.5382</v>
      </c>
      <c r="J66" s="433">
        <v>0.585</v>
      </c>
      <c r="K66" s="433">
        <v>0.66885</v>
      </c>
      <c r="L66" s="433">
        <v>0.6825</v>
      </c>
      <c r="M66" s="433">
        <v>0.71175</v>
      </c>
      <c r="N66" s="433">
        <v>0.716625</v>
      </c>
      <c r="O66" s="433">
        <v>0.70005</v>
      </c>
      <c r="P66" s="433">
        <v>0.68445</v>
      </c>
      <c r="Q66" s="433">
        <v>0.650755875</v>
      </c>
      <c r="R66" s="433">
        <v>0.617260875</v>
      </c>
      <c r="S66" s="433">
        <v>0.66630025</v>
      </c>
      <c r="T66" s="433">
        <v>0.6494565</v>
      </c>
      <c r="U66" s="433">
        <v>0.6236615</v>
      </c>
      <c r="V66" s="433">
        <v>0.731317125</v>
      </c>
      <c r="W66" s="433">
        <v>0.734339375</v>
      </c>
      <c r="X66" s="433">
        <v>0.722558375</v>
      </c>
      <c r="Y66" s="433">
        <v>0.821975</v>
      </c>
      <c r="Z66" s="433">
        <v>0.8883875</v>
      </c>
      <c r="AA66" s="433">
        <v>1.073475</v>
      </c>
      <c r="AB66" s="433">
        <v>1.048125</v>
      </c>
      <c r="AC66" s="433">
        <v>1.0154375</v>
      </c>
      <c r="AD66" s="433">
        <v>1.049125</v>
      </c>
      <c r="AE66" s="433">
        <v>1.07343775</v>
      </c>
      <c r="AF66" s="433">
        <v>1.105498625</v>
      </c>
      <c r="AG66" s="433">
        <v>1.23013275</v>
      </c>
      <c r="AH66" s="433">
        <v>1.280356</v>
      </c>
      <c r="AI66" s="433">
        <v>1.3039565</v>
      </c>
      <c r="AJ66" s="433">
        <v>1.3736309125</v>
      </c>
      <c r="AK66" s="433">
        <v>1.204944125</v>
      </c>
      <c r="AL66" s="433">
        <v>1.1813725</v>
      </c>
      <c r="AM66" s="433">
        <v>1.2413314375</v>
      </c>
      <c r="AN66" s="433">
        <v>1.289336125</v>
      </c>
      <c r="AO66" s="433">
        <v>1.3288660897834</v>
      </c>
      <c r="AP66" s="435">
        <v>1.3204431160449</v>
      </c>
      <c r="AQ66" s="457">
        <v>-0.00633846691043805</v>
      </c>
      <c r="AR66" s="457">
        <v>0.0215754214572428</v>
      </c>
      <c r="AS66" s="457">
        <v>0.0070208616221071</v>
      </c>
    </row>
    <row r="67" spans="8:8">
      <c r="A67" s="45" t="s">
        <v>180</v>
      </c>
      <c r="B67" s="433">
        <v>0.83433</v>
      </c>
      <c r="C67" s="433">
        <v>0.87662505</v>
      </c>
      <c r="D67" s="433">
        <v>0.9744</v>
      </c>
      <c r="E67" s="433">
        <v>1.2071395</v>
      </c>
      <c r="F67" s="433">
        <v>1.7245053</v>
      </c>
      <c r="G67" s="433">
        <v>2.011933</v>
      </c>
      <c r="H67" s="433">
        <v>2.298975</v>
      </c>
      <c r="I67" s="433">
        <v>2.402505</v>
      </c>
      <c r="J67" s="433">
        <v>2.599009</v>
      </c>
      <c r="K67" s="433">
        <v>2.5909905</v>
      </c>
      <c r="L67" s="433">
        <v>2.906554</v>
      </c>
      <c r="M67" s="433">
        <v>1.8676</v>
      </c>
      <c r="N67" s="433">
        <v>1.8473</v>
      </c>
      <c r="O67" s="433">
        <v>1.8473</v>
      </c>
      <c r="P67" s="433">
        <v>1.8473</v>
      </c>
      <c r="Q67" s="433">
        <v>1.97925</v>
      </c>
      <c r="R67" s="433">
        <v>2.08075</v>
      </c>
      <c r="S67" s="433">
        <v>2.18428</v>
      </c>
      <c r="T67" s="433">
        <v>2.213715</v>
      </c>
      <c r="U67" s="433">
        <v>2.6593</v>
      </c>
      <c r="V67" s="433">
        <v>2.72223</v>
      </c>
      <c r="W67" s="433">
        <v>2.642045</v>
      </c>
      <c r="X67" s="433">
        <v>2.595355</v>
      </c>
      <c r="Y67" s="433">
        <v>2.595355</v>
      </c>
      <c r="Z67" s="433">
        <v>2.810535</v>
      </c>
      <c r="AA67" s="433">
        <v>2.51517</v>
      </c>
      <c r="AB67" s="433">
        <v>2.67148</v>
      </c>
      <c r="AC67" s="433">
        <v>3.0468973075275</v>
      </c>
      <c r="AD67" s="433">
        <v>3.2325680612925</v>
      </c>
      <c r="AE67" s="433">
        <v>3.1155897381</v>
      </c>
      <c r="AF67" s="433">
        <v>3.0095332239525</v>
      </c>
      <c r="AG67" s="433">
        <v>3.0095332239525</v>
      </c>
      <c r="AH67" s="433">
        <v>2.9704446442125</v>
      </c>
      <c r="AI67" s="433">
        <v>2.918422343235</v>
      </c>
      <c r="AJ67" s="433">
        <v>2.881633091715</v>
      </c>
      <c r="AK67" s="433">
        <v>2.8163896534725</v>
      </c>
      <c r="AL67" s="433">
        <v>2.909225030355</v>
      </c>
      <c r="AM67" s="433">
        <v>2.8847946680175</v>
      </c>
      <c r="AN67" s="433">
        <v>2.760918360165</v>
      </c>
      <c r="AO67" s="433">
        <v>1.42954840049936</v>
      </c>
      <c r="AP67" s="435">
        <v>1.2522716318175</v>
      </c>
      <c r="AQ67" s="457">
        <v>-0.124008930806356</v>
      </c>
      <c r="AR67" s="457">
        <v>-0.0749486102990052</v>
      </c>
      <c r="AS67" s="457">
        <v>0.00665839045502807</v>
      </c>
    </row>
    <row r="68" spans="8:8">
      <c r="A68" s="45" t="s">
        <v>182</v>
      </c>
      <c r="B68" s="433">
        <v>0.557819528673619</v>
      </c>
      <c r="C68" s="433">
        <v>0.620472704300006</v>
      </c>
      <c r="D68" s="433">
        <v>0.644708912155481</v>
      </c>
      <c r="E68" s="433">
        <v>0.626531756263875</v>
      </c>
      <c r="F68" s="433">
        <v>0.674230675979438</v>
      </c>
      <c r="G68" s="433">
        <v>0.6827391319287</v>
      </c>
      <c r="H68" s="433">
        <v>0.672039103992506</v>
      </c>
      <c r="I68" s="433">
        <v>0.664948724034787</v>
      </c>
      <c r="J68" s="433">
        <v>0.659663168066306</v>
      </c>
      <c r="K68" s="433">
        <v>0.733918783623506</v>
      </c>
      <c r="L68" s="433">
        <v>0.761248975460531</v>
      </c>
      <c r="M68" s="433">
        <v>0.874050474787875</v>
      </c>
      <c r="N68" s="433">
        <v>0.990074874096</v>
      </c>
      <c r="O68" s="433">
        <v>1.04035211379619</v>
      </c>
      <c r="P68" s="433">
        <v>1.09191851348869</v>
      </c>
      <c r="Q68" s="433">
        <v>1.03390631383462</v>
      </c>
      <c r="R68" s="433">
        <v>1.02874967386537</v>
      </c>
      <c r="S68" s="433">
        <v>1.12156919331187</v>
      </c>
      <c r="T68" s="433">
        <v>1.10609927340412</v>
      </c>
      <c r="U68" s="433">
        <v>1.06355699365781</v>
      </c>
      <c r="V68" s="433">
        <v>1.06355699365781</v>
      </c>
      <c r="W68" s="433">
        <v>1.12543667328881</v>
      </c>
      <c r="X68" s="433">
        <v>1.14735239315812</v>
      </c>
      <c r="Y68" s="433">
        <v>1.12182702531034</v>
      </c>
      <c r="Z68" s="433">
        <v>1.09823539745102</v>
      </c>
      <c r="AA68" s="433">
        <v>1.13381621323884</v>
      </c>
      <c r="AB68" s="433">
        <v>1.14639841476381</v>
      </c>
      <c r="AC68" s="433">
        <v>1.13458970923423</v>
      </c>
      <c r="AD68" s="433">
        <v>1.13404826203746</v>
      </c>
      <c r="AE68" s="433">
        <v>1.07801342515917</v>
      </c>
      <c r="AF68" s="433">
        <v>1.02726704987267</v>
      </c>
      <c r="AG68" s="433">
        <v>1.05117491664898</v>
      </c>
      <c r="AH68" s="433">
        <v>1.01832088036927</v>
      </c>
      <c r="AI68" s="433">
        <v>1.0180123917657</v>
      </c>
      <c r="AJ68" s="433">
        <v>1.11055897283531</v>
      </c>
      <c r="AK68" s="433">
        <v>1.00223868460528</v>
      </c>
      <c r="AL68" s="433">
        <v>0.946681203655399</v>
      </c>
      <c r="AM68" s="433">
        <v>0.908230630508788</v>
      </c>
      <c r="AN68" s="433">
        <v>0.908230630508788</v>
      </c>
      <c r="AO68" s="433">
        <v>0.908230630508788</v>
      </c>
      <c r="AP68" s="435">
        <v>0.908230630508788</v>
      </c>
      <c r="AQ68" s="457">
        <v>0.0</v>
      </c>
      <c r="AR68" s="457">
        <v>-0.0169916712121739</v>
      </c>
      <c r="AS68" s="457">
        <v>0.00482910736576132</v>
      </c>
    </row>
    <row r="69" spans="8:8">
      <c r="A69" s="45" t="s">
        <v>240</v>
      </c>
      <c r="B69" s="433">
        <v>0.090675</v>
      </c>
      <c r="C69" s="433">
        <v>0.14235</v>
      </c>
      <c r="D69" s="433">
        <v>0.14235</v>
      </c>
      <c r="E69" s="433">
        <v>0.238875</v>
      </c>
      <c r="F69" s="433">
        <v>0.2535</v>
      </c>
      <c r="G69" s="433">
        <v>0.2613</v>
      </c>
      <c r="H69" s="433">
        <v>0.2613</v>
      </c>
      <c r="I69" s="433">
        <v>0.2613</v>
      </c>
      <c r="J69" s="433">
        <v>0.260325</v>
      </c>
      <c r="K69" s="433">
        <v>0.25935</v>
      </c>
      <c r="L69" s="433">
        <v>0.258375</v>
      </c>
      <c r="M69" s="433">
        <v>0.27105</v>
      </c>
      <c r="N69" s="433">
        <v>0.27105</v>
      </c>
      <c r="O69" s="433">
        <v>0.2613</v>
      </c>
      <c r="P69" s="433">
        <v>0.2613</v>
      </c>
      <c r="Q69" s="433">
        <v>0.2613</v>
      </c>
      <c r="R69" s="433">
        <v>0.27495</v>
      </c>
      <c r="S69" s="433">
        <v>0.275925</v>
      </c>
      <c r="T69" s="433">
        <v>0.277875</v>
      </c>
      <c r="U69" s="433">
        <v>0.279825</v>
      </c>
      <c r="V69" s="433">
        <v>0.279825</v>
      </c>
      <c r="W69" s="433">
        <v>0.336375</v>
      </c>
      <c r="X69" s="433">
        <v>0.433875</v>
      </c>
      <c r="Y69" s="433">
        <v>0.394875</v>
      </c>
      <c r="Z69" s="433">
        <v>0.472875</v>
      </c>
      <c r="AA69" s="433">
        <v>0.528585</v>
      </c>
      <c r="AB69" s="433">
        <v>0.528585</v>
      </c>
      <c r="AC69" s="433">
        <v>0.4857599874825</v>
      </c>
      <c r="AD69" s="433">
        <v>0.33925299469425</v>
      </c>
      <c r="AE69" s="433">
        <v>0.32690033521875</v>
      </c>
      <c r="AF69" s="433">
        <v>0.217231894223479</v>
      </c>
      <c r="AG69" s="433">
        <v>0.217231894223479</v>
      </c>
      <c r="AH69" s="433">
        <v>0.27821305125</v>
      </c>
      <c r="AI69" s="433">
        <v>0.51831091447875</v>
      </c>
      <c r="AJ69" s="433">
        <v>0.5191455536325</v>
      </c>
      <c r="AK69" s="433">
        <v>0.505596767602652</v>
      </c>
      <c r="AL69" s="433">
        <v>0.489808863090769</v>
      </c>
      <c r="AM69" s="433">
        <v>0.474884557790766</v>
      </c>
      <c r="AN69" s="433">
        <v>0.460523143967582</v>
      </c>
      <c r="AO69" s="433">
        <v>0.446934415883325</v>
      </c>
      <c r="AP69" s="435">
        <v>0.432211869165847</v>
      </c>
      <c r="AQ69" s="457">
        <v>-0.032941179274326</v>
      </c>
      <c r="AR69" s="457">
        <v>0.0317698745386341</v>
      </c>
      <c r="AS69" s="457">
        <v>0.00229809197228794</v>
      </c>
    </row>
    <row r="70" spans="8:8">
      <c r="A70" s="45" t="s">
        <v>184</v>
      </c>
      <c r="B70" s="433">
        <v>0.29129189634375</v>
      </c>
      <c r="C70" s="433">
        <v>0.316370006625</v>
      </c>
      <c r="D70" s="433">
        <v>0.35765243431875</v>
      </c>
      <c r="E70" s="433">
        <v>0.3047954941875</v>
      </c>
      <c r="F70" s="433">
        <v>0.304023860025</v>
      </c>
      <c r="G70" s="433">
        <v>0.2970791525625</v>
      </c>
      <c r="H70" s="433">
        <v>0.36073897096875</v>
      </c>
      <c r="I70" s="433">
        <v>0.432115131</v>
      </c>
      <c r="J70" s="433">
        <v>0.341872515695625</v>
      </c>
      <c r="K70" s="433">
        <v>0.347235373125</v>
      </c>
      <c r="L70" s="433">
        <v>0.375187820661563</v>
      </c>
      <c r="M70" s="433">
        <v>0.4359733018125</v>
      </c>
      <c r="N70" s="433">
        <v>0.475741740247685</v>
      </c>
      <c r="O70" s="433">
        <v>0.449684901459614</v>
      </c>
      <c r="P70" s="433">
        <v>0.450403177337996</v>
      </c>
      <c r="Q70" s="433">
        <v>0.408102253300364</v>
      </c>
      <c r="R70" s="433">
        <v>0.393427324585114</v>
      </c>
      <c r="S70" s="433">
        <v>0.364276374320936</v>
      </c>
      <c r="T70" s="433">
        <v>0.404116724409223</v>
      </c>
      <c r="U70" s="433">
        <v>0.401452048971449</v>
      </c>
      <c r="V70" s="433">
        <v>0.500783790277069</v>
      </c>
      <c r="W70" s="433">
        <v>0.516237958265887</v>
      </c>
      <c r="X70" s="433">
        <v>0.548214063519168</v>
      </c>
      <c r="Y70" s="433">
        <v>0.543364947691338</v>
      </c>
      <c r="Z70" s="433">
        <v>0.580586843396638</v>
      </c>
      <c r="AA70" s="433">
        <v>0.676827798582007</v>
      </c>
      <c r="AB70" s="433">
        <v>0.676711241286689</v>
      </c>
      <c r="AC70" s="433">
        <v>0.668984038598496</v>
      </c>
      <c r="AD70" s="433">
        <v>0.609118692442644</v>
      </c>
      <c r="AE70" s="433">
        <v>0.581448797651832</v>
      </c>
      <c r="AF70" s="433">
        <v>0.551084553977391</v>
      </c>
      <c r="AG70" s="433">
        <v>0.5461972187513</v>
      </c>
      <c r="AH70" s="433">
        <v>0.539469892494635</v>
      </c>
      <c r="AI70" s="433">
        <v>0.485176032532506</v>
      </c>
      <c r="AJ70" s="433">
        <v>0.454838613653118</v>
      </c>
      <c r="AK70" s="433">
        <v>0.379647051406974</v>
      </c>
      <c r="AL70" s="433">
        <v>0.364962731297416</v>
      </c>
      <c r="AM70" s="433">
        <v>0.379843133537183</v>
      </c>
      <c r="AN70" s="433">
        <v>0.365827059428279</v>
      </c>
      <c r="AO70" s="433">
        <v>0.394643061391792</v>
      </c>
      <c r="AP70" s="435">
        <v>0.38478632986503</v>
      </c>
      <c r="AQ70" s="457">
        <v>-0.0249763203538917</v>
      </c>
      <c r="AR70" s="457">
        <v>-0.0380127866654579</v>
      </c>
      <c r="AS70" s="457">
        <v>0.00204592802464121</v>
      </c>
    </row>
    <row r="71" spans="8:8">
      <c r="A71" s="45" t="s">
        <v>546</v>
      </c>
      <c r="B71" s="433">
        <v>0.0</v>
      </c>
      <c r="C71" s="433">
        <v>0.0</v>
      </c>
      <c r="D71" s="433">
        <v>0.0</v>
      </c>
      <c r="E71" s="433">
        <v>0.0</v>
      </c>
      <c r="F71" s="433">
        <v>0.0</v>
      </c>
      <c r="G71" s="433">
        <v>1.08987966410367E-4</v>
      </c>
      <c r="H71" s="433">
        <v>2.99716891768649E-4</v>
      </c>
      <c r="I71" s="433">
        <v>5.85810311525792E-4</v>
      </c>
      <c r="J71" s="433">
        <v>8.71903731282867E-4</v>
      </c>
      <c r="K71" s="433">
        <v>0.00153945492562937</v>
      </c>
      <c r="L71" s="433">
        <v>0.00164163114334612</v>
      </c>
      <c r="M71" s="433">
        <v>0.00275194611697002</v>
      </c>
      <c r="N71" s="433">
        <v>0.00296992187216054</v>
      </c>
      <c r="O71" s="433">
        <v>0.00373283752284226</v>
      </c>
      <c r="P71" s="433">
        <v>0.00291542798411438</v>
      </c>
      <c r="Q71" s="433">
        <v>0.00291542798411438</v>
      </c>
      <c r="R71" s="433">
        <v>0.00291542798411438</v>
      </c>
      <c r="S71" s="433">
        <v>0.00291542798411438</v>
      </c>
      <c r="T71" s="433">
        <v>0.00291542798411438</v>
      </c>
      <c r="U71" s="433">
        <v>0.00291542798411438</v>
      </c>
      <c r="V71" s="433">
        <v>0.00291542798411438</v>
      </c>
      <c r="W71" s="433">
        <v>0.002916281589375</v>
      </c>
      <c r="X71" s="433">
        <v>0.0027609282710625</v>
      </c>
      <c r="Y71" s="433">
        <v>0.0026246534304375</v>
      </c>
      <c r="Z71" s="433">
        <v>0.002480202099375</v>
      </c>
      <c r="AA71" s="433">
        <v>0.0023330252715</v>
      </c>
      <c r="AB71" s="433">
        <v>0.0021940249340625</v>
      </c>
      <c r="AC71" s="433">
        <v>0.0020632010870625</v>
      </c>
      <c r="AD71" s="433">
        <v>0.0019214752528125</v>
      </c>
      <c r="AE71" s="433">
        <v>0.149592933807957</v>
      </c>
      <c r="AF71" s="433">
        <v>0.149440305986457</v>
      </c>
      <c r="AG71" s="433">
        <v>0.149290403661769</v>
      </c>
      <c r="AH71" s="433">
        <v>0.149145952330707</v>
      </c>
      <c r="AI71" s="433">
        <v>0.148996050006019</v>
      </c>
      <c r="AJ71" s="433">
        <v>0.145610458163955</v>
      </c>
      <c r="AK71" s="433">
        <v>0.135960240567217</v>
      </c>
      <c r="AL71" s="433">
        <v>0.202483547138974</v>
      </c>
      <c r="AM71" s="433">
        <v>0.19208546841872</v>
      </c>
      <c r="AN71" s="433">
        <v>0.182247493046136</v>
      </c>
      <c r="AO71" s="433">
        <v>0.176019444884606</v>
      </c>
      <c r="AP71" s="435">
        <v>0.163144479890302</v>
      </c>
      <c r="AQ71" s="457">
        <v>-0.0731451289529088</v>
      </c>
      <c r="AR71" s="457">
        <v>0.0164007029500877</v>
      </c>
      <c r="AS71" s="457">
        <v>8.67447301441716E-4</v>
      </c>
    </row>
    <row r="72" spans="8:8">
      <c r="A72" s="45" t="s">
        <v>190</v>
      </c>
      <c r="B72" s="433">
        <v>0.2847</v>
      </c>
      <c r="C72" s="433">
        <v>0.39195</v>
      </c>
      <c r="D72" s="433">
        <v>0.34125</v>
      </c>
      <c r="E72" s="433">
        <v>0.1638</v>
      </c>
      <c r="F72" s="433">
        <v>0.20475</v>
      </c>
      <c r="G72" s="433">
        <v>0.21255</v>
      </c>
      <c r="H72" s="433">
        <v>0.1989</v>
      </c>
      <c r="I72" s="433">
        <v>0.1794</v>
      </c>
      <c r="J72" s="433">
        <v>0.190125</v>
      </c>
      <c r="K72" s="433">
        <v>0.223275</v>
      </c>
      <c r="L72" s="433">
        <v>0.2184</v>
      </c>
      <c r="M72" s="433">
        <v>0.23985</v>
      </c>
      <c r="N72" s="433">
        <v>0.225225</v>
      </c>
      <c r="O72" s="433">
        <v>0.176475</v>
      </c>
      <c r="P72" s="433">
        <v>0.170625</v>
      </c>
      <c r="Q72" s="433">
        <v>0.1716</v>
      </c>
      <c r="R72" s="433">
        <v>0.1911</v>
      </c>
      <c r="S72" s="433">
        <v>0.199875</v>
      </c>
      <c r="T72" s="433">
        <v>0.4095</v>
      </c>
      <c r="U72" s="433">
        <v>0.336375</v>
      </c>
      <c r="V72" s="433">
        <v>0.351</v>
      </c>
      <c r="W72" s="433">
        <v>0.36855</v>
      </c>
      <c r="X72" s="433">
        <v>0.429975</v>
      </c>
      <c r="Y72" s="433">
        <v>0.40755</v>
      </c>
      <c r="Z72" s="433">
        <v>0.34515</v>
      </c>
      <c r="AA72" s="433">
        <v>0.2964</v>
      </c>
      <c r="AB72" s="433">
        <v>0.322725</v>
      </c>
      <c r="AC72" s="433">
        <v>0.328239598609373</v>
      </c>
      <c r="AD72" s="433">
        <v>0.351685284224328</v>
      </c>
      <c r="AE72" s="433">
        <v>0.323257390416195</v>
      </c>
      <c r="AF72" s="433">
        <v>0.310069192257783</v>
      </c>
      <c r="AG72" s="433">
        <v>0.29485880371508</v>
      </c>
      <c r="AH72" s="433">
        <v>0.264904595773414</v>
      </c>
      <c r="AI72" s="433">
        <v>0.246612564927696</v>
      </c>
      <c r="AJ72" s="433">
        <v>0.227180194547881</v>
      </c>
      <c r="AK72" s="433">
        <v>0.214063798801664</v>
      </c>
      <c r="AL72" s="433">
        <v>0.200169006293031</v>
      </c>
      <c r="AM72" s="433">
        <v>0.187862072842671</v>
      </c>
      <c r="AN72" s="433">
        <v>0.177540402821757</v>
      </c>
      <c r="AO72" s="433">
        <v>0.143084037099878</v>
      </c>
      <c r="AP72" s="435">
        <v>0.143084037099878</v>
      </c>
      <c r="AQ72" s="457">
        <v>0.0</v>
      </c>
      <c r="AR72" s="457">
        <v>-0.0782688340991829</v>
      </c>
      <c r="AS72" s="457">
        <v>7.60784930909907E-4</v>
      </c>
    </row>
    <row r="73" spans="8:8">
      <c r="A73" s="45" t="s">
        <v>191</v>
      </c>
      <c r="B73" s="433">
        <v>0.0</v>
      </c>
      <c r="C73" s="433">
        <v>0.0</v>
      </c>
      <c r="D73" s="433">
        <v>0.0</v>
      </c>
      <c r="E73" s="433">
        <v>0.0</v>
      </c>
      <c r="F73" s="433">
        <v>0.0</v>
      </c>
      <c r="G73" s="433">
        <v>0.0</v>
      </c>
      <c r="H73" s="433">
        <v>0.0</v>
      </c>
      <c r="I73" s="433">
        <v>0.0</v>
      </c>
      <c r="J73" s="433">
        <v>0.0</v>
      </c>
      <c r="K73" s="433">
        <v>0.0</v>
      </c>
      <c r="L73" s="433">
        <v>0.014625</v>
      </c>
      <c r="M73" s="433">
        <v>0.014625</v>
      </c>
      <c r="N73" s="433">
        <v>0.10335</v>
      </c>
      <c r="O73" s="433">
        <v>0.10335</v>
      </c>
      <c r="P73" s="433">
        <v>0.13065</v>
      </c>
      <c r="Q73" s="433">
        <v>0.143325</v>
      </c>
      <c r="R73" s="433">
        <v>0.166725</v>
      </c>
      <c r="S73" s="433">
        <v>0.16575</v>
      </c>
      <c r="T73" s="433">
        <v>0.16575</v>
      </c>
      <c r="U73" s="433">
        <v>0.16575</v>
      </c>
      <c r="V73" s="433">
        <v>0.16575</v>
      </c>
      <c r="W73" s="433">
        <v>0.188175</v>
      </c>
      <c r="X73" s="433">
        <v>0.22425</v>
      </c>
      <c r="Y73" s="433">
        <v>0.2145</v>
      </c>
      <c r="Z73" s="433">
        <v>0.2145</v>
      </c>
      <c r="AA73" s="433">
        <v>0.2145</v>
      </c>
      <c r="AB73" s="433">
        <v>0.2145</v>
      </c>
      <c r="AC73" s="433">
        <v>0.499744788857673</v>
      </c>
      <c r="AD73" s="433">
        <v>0.583035587000619</v>
      </c>
      <c r="AE73" s="433">
        <v>0.713921126939533</v>
      </c>
      <c r="AF73" s="433">
        <v>0.645928638659578</v>
      </c>
      <c r="AG73" s="433">
        <v>0.645928638659578</v>
      </c>
      <c r="AH73" s="433">
        <v>0.645928638659578</v>
      </c>
      <c r="AI73" s="433">
        <v>0.645928638659578</v>
      </c>
      <c r="AJ73" s="433">
        <v>0.645928638659578</v>
      </c>
      <c r="AK73" s="433">
        <v>0.645928638659578</v>
      </c>
      <c r="AL73" s="433">
        <v>0.645928638659578</v>
      </c>
      <c r="AM73" s="433">
        <v>0.645928638659578</v>
      </c>
      <c r="AN73" s="433">
        <v>0.645928638659578</v>
      </c>
      <c r="AO73" s="433">
        <v>0.645928638659578</v>
      </c>
      <c r="AP73" s="435">
        <v>0.645928638659578</v>
      </c>
      <c r="AQ73" s="457">
        <v>0.0</v>
      </c>
      <c r="AR73" s="457">
        <v>-0.00995842902939847</v>
      </c>
      <c r="AS73" s="457">
        <v>0.00343443464900512</v>
      </c>
    </row>
    <row r="74" spans="8:8">
      <c r="A74" s="45" t="s">
        <v>192</v>
      </c>
      <c r="B74" s="433">
        <v>0.236925</v>
      </c>
      <c r="C74" s="433">
        <v>0.23985</v>
      </c>
      <c r="D74" s="433">
        <v>0.2301</v>
      </c>
      <c r="E74" s="433">
        <v>0.229125</v>
      </c>
      <c r="F74" s="433">
        <v>0.2262</v>
      </c>
      <c r="G74" s="433">
        <v>0.24765</v>
      </c>
      <c r="H74" s="433">
        <v>0.22815</v>
      </c>
      <c r="I74" s="433">
        <v>0.2223</v>
      </c>
      <c r="J74" s="433">
        <v>0.262275</v>
      </c>
      <c r="K74" s="433">
        <v>0.252525</v>
      </c>
      <c r="L74" s="433">
        <v>0.2732925</v>
      </c>
      <c r="M74" s="433">
        <v>0.2534025</v>
      </c>
      <c r="N74" s="433">
        <v>0.2588625</v>
      </c>
      <c r="O74" s="433">
        <v>0.26247</v>
      </c>
      <c r="P74" s="433">
        <v>0.2680275</v>
      </c>
      <c r="Q74" s="433">
        <v>0.2588625</v>
      </c>
      <c r="R74" s="433">
        <v>0.253695</v>
      </c>
      <c r="S74" s="433">
        <v>0.265005</v>
      </c>
      <c r="T74" s="433">
        <v>0.2617875</v>
      </c>
      <c r="U74" s="433">
        <v>0.2487225</v>
      </c>
      <c r="V74" s="433">
        <v>0.24648</v>
      </c>
      <c r="W74" s="433">
        <v>0.29289</v>
      </c>
      <c r="X74" s="433">
        <v>0.2906475</v>
      </c>
      <c r="Y74" s="433">
        <v>0.327570249621643</v>
      </c>
      <c r="Z74" s="433">
        <v>0.328033334605994</v>
      </c>
      <c r="AA74" s="433">
        <v>0.324423666331732</v>
      </c>
      <c r="AB74" s="433">
        <v>0.322769168687787</v>
      </c>
      <c r="AC74" s="433">
        <v>0.315287965160718</v>
      </c>
      <c r="AD74" s="433">
        <v>0.303835863194155</v>
      </c>
      <c r="AE74" s="433">
        <v>0.271241241419726</v>
      </c>
      <c r="AF74" s="433">
        <v>0.260092027166978</v>
      </c>
      <c r="AG74" s="433">
        <v>0.254163467440536</v>
      </c>
      <c r="AH74" s="433">
        <v>0.240274098387319</v>
      </c>
      <c r="AI74" s="433">
        <v>0.245894788487649</v>
      </c>
      <c r="AJ74" s="433">
        <v>0.240798063115776</v>
      </c>
      <c r="AK74" s="433">
        <v>0.231064414448417</v>
      </c>
      <c r="AL74" s="433">
        <v>0.222414216187116</v>
      </c>
      <c r="AM74" s="433">
        <v>0.203562374379657</v>
      </c>
      <c r="AN74" s="433">
        <v>0.195114022969756</v>
      </c>
      <c r="AO74" s="433">
        <v>0.190939779047997</v>
      </c>
      <c r="AP74" s="435">
        <v>0.189255244567814</v>
      </c>
      <c r="AQ74" s="457">
        <v>-0.00882233387187492</v>
      </c>
      <c r="AR74" s="457">
        <v>-0.0344960180874895</v>
      </c>
      <c r="AS74" s="457">
        <v>0.00100627953391024</v>
      </c>
    </row>
    <row r="75" spans="8:8" s="47" ht="10.2" customFormat="1">
      <c r="A75" s="54" t="s">
        <v>193</v>
      </c>
      <c r="B75" s="436">
        <v>3.96050584192986</v>
      </c>
      <c r="C75" s="436">
        <v>4.56540143250809</v>
      </c>
      <c r="D75" s="436">
        <v>5.01179926191179</v>
      </c>
      <c r="E75" s="436">
        <v>5.10707979371588</v>
      </c>
      <c r="F75" s="436">
        <v>5.86370424603394</v>
      </c>
      <c r="G75" s="436">
        <v>6.18946466282143</v>
      </c>
      <c r="H75" s="436">
        <v>6.79989211830337</v>
      </c>
      <c r="I75" s="436">
        <v>7.1040821137239</v>
      </c>
      <c r="J75" s="436">
        <v>7.28943507815201</v>
      </c>
      <c r="K75" s="436">
        <v>7.86937973605958</v>
      </c>
      <c r="L75" s="436">
        <v>8.25134333434509</v>
      </c>
      <c r="M75" s="436">
        <v>7.50983365536238</v>
      </c>
      <c r="N75" s="436">
        <v>7.77120816600936</v>
      </c>
      <c r="O75" s="436">
        <v>7.9818920356695</v>
      </c>
      <c r="P75" s="436">
        <v>8.2816589354283</v>
      </c>
      <c r="Q75" s="436">
        <v>8.23397168673661</v>
      </c>
      <c r="R75" s="436">
        <v>7.93247998776695</v>
      </c>
      <c r="S75" s="436">
        <v>8.25144348258841</v>
      </c>
      <c r="T75" s="436">
        <v>9.08231283484367</v>
      </c>
      <c r="U75" s="436">
        <v>9.39020587965959</v>
      </c>
      <c r="V75" s="436">
        <v>9.81505074596521</v>
      </c>
      <c r="W75" s="436">
        <v>10.344283990209</v>
      </c>
      <c r="X75" s="436">
        <v>10.3175438253368</v>
      </c>
      <c r="Y75" s="436">
        <v>10.3924817034481</v>
      </c>
      <c r="Z75" s="436">
        <v>10.7598014579463</v>
      </c>
      <c r="AA75" s="436">
        <v>10.8694972368164</v>
      </c>
      <c r="AB75" s="436">
        <v>11.1686200049133</v>
      </c>
      <c r="AC75" s="436">
        <v>12.2357520995959</v>
      </c>
      <c r="AD75" s="436">
        <v>13.7068310296766</v>
      </c>
      <c r="AE75" s="436">
        <v>13.9112326839442</v>
      </c>
      <c r="AF75" s="436">
        <v>13.5217607139103</v>
      </c>
      <c r="AG75" s="436">
        <v>13.763407732279</v>
      </c>
      <c r="AH75" s="436">
        <v>13.8808315263691</v>
      </c>
      <c r="AI75" s="436">
        <v>14.2331705172778</v>
      </c>
      <c r="AJ75" s="436">
        <v>14.0417440528064</v>
      </c>
      <c r="AK75" s="436">
        <v>14.6540566927252</v>
      </c>
      <c r="AL75" s="436">
        <v>15.4555433220839</v>
      </c>
      <c r="AM75" s="436">
        <v>15.974778899693</v>
      </c>
      <c r="AN75" s="436">
        <v>16.0819105038017</v>
      </c>
      <c r="AO75" s="436">
        <v>16.7848669256669</v>
      </c>
      <c r="AP75" s="436">
        <v>16.5600284055278</v>
      </c>
      <c r="AQ75" s="458">
        <v>-0.0133953114513687</v>
      </c>
      <c r="AR75" s="458">
        <v>0.0189555256223854</v>
      </c>
      <c r="AS75" s="458">
        <v>0.0880504934143789</v>
      </c>
    </row>
    <row r="76" spans="8:8">
      <c r="B76" s="433"/>
      <c r="C76" s="433"/>
      <c r="D76" s="433"/>
      <c r="E76" s="433"/>
      <c r="F76" s="433"/>
      <c r="G76" s="433"/>
      <c r="H76" s="433"/>
      <c r="I76" s="433"/>
      <c r="J76" s="433"/>
      <c r="K76" s="433"/>
      <c r="L76" s="433"/>
      <c r="M76" s="433"/>
      <c r="N76" s="433"/>
      <c r="O76" s="433"/>
      <c r="P76" s="433"/>
      <c r="Q76" s="433"/>
      <c r="R76" s="433"/>
      <c r="S76" s="433"/>
      <c r="T76" s="433"/>
      <c r="U76" s="433"/>
      <c r="V76" s="433"/>
      <c r="W76" s="433"/>
      <c r="X76" s="433"/>
      <c r="Y76" s="433"/>
      <c r="Z76" s="433"/>
      <c r="AA76" s="433"/>
      <c r="AB76" s="433"/>
      <c r="AC76" s="433"/>
      <c r="AD76" s="433"/>
      <c r="AE76" s="433"/>
      <c r="AF76" s="433"/>
      <c r="AG76" s="433"/>
      <c r="AH76" s="433"/>
      <c r="AI76" s="433"/>
      <c r="AJ76" s="433"/>
      <c r="AK76" s="433"/>
      <c r="AL76" s="433"/>
      <c r="AM76" s="433"/>
      <c r="AN76" s="433"/>
      <c r="AO76" s="433"/>
      <c r="AP76" s="435"/>
      <c r="AQ76" s="457"/>
      <c r="AR76" s="457"/>
      <c r="AS76" s="457"/>
    </row>
    <row r="77" spans="8:8" s="57" ht="10.2" customFormat="1">
      <c r="A77" s="462" t="s">
        <v>194</v>
      </c>
      <c r="B77" s="444">
        <v>70.8891202489912</v>
      </c>
      <c r="C77" s="444">
        <v>73.4681791906524</v>
      </c>
      <c r="D77" s="444">
        <v>75.8053632627997</v>
      </c>
      <c r="E77" s="444">
        <v>77.3944072685847</v>
      </c>
      <c r="F77" s="444">
        <v>80.2119845195837</v>
      </c>
      <c r="G77" s="444">
        <v>82.4055621709287</v>
      </c>
      <c r="H77" s="444">
        <v>88.3279218132746</v>
      </c>
      <c r="I77" s="444">
        <v>90.8363006564235</v>
      </c>
      <c r="J77" s="444">
        <v>94.7525197162962</v>
      </c>
      <c r="K77" s="444">
        <v>105.463811344855</v>
      </c>
      <c r="L77" s="444">
        <v>108.363012683729</v>
      </c>
      <c r="M77" s="444">
        <v>114.150174203274</v>
      </c>
      <c r="N77" s="444">
        <v>116.846249810525</v>
      </c>
      <c r="O77" s="444">
        <v>118.019872419037</v>
      </c>
      <c r="P77" s="444">
        <v>118.823989112303</v>
      </c>
      <c r="Q77" s="444">
        <v>119.088179069464</v>
      </c>
      <c r="R77" s="444">
        <v>122.3391610029</v>
      </c>
      <c r="S77" s="444">
        <v>125.038959687766</v>
      </c>
      <c r="T77" s="444">
        <v>128.521906236673</v>
      </c>
      <c r="U77" s="444">
        <v>131.900429863065</v>
      </c>
      <c r="V77" s="444">
        <v>138.023193205801</v>
      </c>
      <c r="W77" s="444">
        <v>152.481652197821</v>
      </c>
      <c r="X77" s="444">
        <v>153.899540131706</v>
      </c>
      <c r="Y77" s="444">
        <v>154.580827495216</v>
      </c>
      <c r="Z77" s="444">
        <v>155.019816206156</v>
      </c>
      <c r="AA77" s="444">
        <v>153.392739654213</v>
      </c>
      <c r="AB77" s="444">
        <v>155.285056449217</v>
      </c>
      <c r="AC77" s="444">
        <v>162.672214696235</v>
      </c>
      <c r="AD77" s="444">
        <v>165.961576289527</v>
      </c>
      <c r="AE77" s="444">
        <v>168.976060949168</v>
      </c>
      <c r="AF77" s="444">
        <v>179.940829084709</v>
      </c>
      <c r="AG77" s="444">
        <v>181.91948303712</v>
      </c>
      <c r="AH77" s="444">
        <v>180.795205241442</v>
      </c>
      <c r="AI77" s="444">
        <v>181.298812612943</v>
      </c>
      <c r="AJ77" s="444">
        <v>183.162372671207</v>
      </c>
      <c r="AK77" s="444">
        <v>181.193389628738</v>
      </c>
      <c r="AL77" s="444">
        <v>183.536054519199</v>
      </c>
      <c r="AM77" s="444">
        <v>187.828367782341</v>
      </c>
      <c r="AN77" s="444">
        <v>189.05386040571</v>
      </c>
      <c r="AO77" s="444">
        <v>190.267876601405</v>
      </c>
      <c r="AP77" s="444">
        <v>188.074226087455</v>
      </c>
      <c r="AQ77" s="463">
        <v>-0.0115292741640571</v>
      </c>
      <c r="AR77" s="463">
        <v>0.0119382894853295</v>
      </c>
      <c r="AS77" s="463">
        <v>1.0</v>
      </c>
    </row>
    <row r="78" spans="8:8">
      <c r="A78" s="45" t="s">
        <v>555</v>
      </c>
      <c r="B78" s="433">
        <v>14.0690986521864</v>
      </c>
      <c r="C78" s="433">
        <v>14.5619360741038</v>
      </c>
      <c r="D78" s="433">
        <v>14.602666671419</v>
      </c>
      <c r="E78" s="433">
        <v>14.8910127808171</v>
      </c>
      <c r="F78" s="433">
        <v>14.9886646701091</v>
      </c>
      <c r="G78" s="433">
        <v>14.9069051465249</v>
      </c>
      <c r="H78" s="433">
        <v>14.9156100380757</v>
      </c>
      <c r="I78" s="433">
        <v>15.6013827586226</v>
      </c>
      <c r="J78" s="433">
        <v>15.449060297213</v>
      </c>
      <c r="K78" s="433">
        <v>15.3487487346545</v>
      </c>
      <c r="L78" s="433">
        <v>15.3274654606958</v>
      </c>
      <c r="M78" s="433">
        <v>14.7934913894253</v>
      </c>
      <c r="N78" s="433">
        <v>14.9133270026331</v>
      </c>
      <c r="O78" s="433">
        <v>14.3402262770581</v>
      </c>
      <c r="P78" s="433">
        <v>14.2293623714284</v>
      </c>
      <c r="Q78" s="433">
        <v>14.2353077398647</v>
      </c>
      <c r="R78" s="433">
        <v>14.3777550133107</v>
      </c>
      <c r="S78" s="433">
        <v>14.0396588196451</v>
      </c>
      <c r="T78" s="433">
        <v>13.2400321837629</v>
      </c>
      <c r="U78" s="433">
        <v>13.3560720893623</v>
      </c>
      <c r="V78" s="433">
        <v>13.6021364617592</v>
      </c>
      <c r="W78" s="433">
        <v>14.9256938540634</v>
      </c>
      <c r="X78" s="433">
        <v>14.3293404224368</v>
      </c>
      <c r="Y78" s="433">
        <v>14.3361028647621</v>
      </c>
      <c r="Z78" s="433">
        <v>14.1805903639995</v>
      </c>
      <c r="AA78" s="433">
        <v>14.3468921159385</v>
      </c>
      <c r="AB78" s="433">
        <v>14.313316366361</v>
      </c>
      <c r="AC78" s="433">
        <v>14.7742791379646</v>
      </c>
      <c r="AD78" s="433">
        <v>15.7716283660871</v>
      </c>
      <c r="AE78" s="433">
        <v>16.3386285695157</v>
      </c>
      <c r="AF78" s="433">
        <v>17.581645472263</v>
      </c>
      <c r="AG78" s="433">
        <v>18.2281972454395</v>
      </c>
      <c r="AH78" s="433">
        <v>17.3610578135363</v>
      </c>
      <c r="AI78" s="433">
        <v>18.0766935262302</v>
      </c>
      <c r="AJ78" s="433">
        <v>18.1098591957418</v>
      </c>
      <c r="AK78" s="433">
        <v>16.4609051086776</v>
      </c>
      <c r="AL78" s="433">
        <v>16.5024598411041</v>
      </c>
      <c r="AM78" s="433">
        <v>19.8539714894003</v>
      </c>
      <c r="AN78" s="433">
        <v>20.1735447768447</v>
      </c>
      <c r="AO78" s="433">
        <v>20.0063271598997</v>
      </c>
      <c r="AP78" s="435">
        <v>20.2796938837047</v>
      </c>
      <c r="AQ78" s="457">
        <v>0.0136640134703441</v>
      </c>
      <c r="AR78" s="457">
        <v>0.0204580984981015</v>
      </c>
      <c r="AS78" s="457">
        <v>0.107828139482943</v>
      </c>
    </row>
    <row r="79" spans="8:8">
      <c r="A79" s="45" t="s">
        <v>196</v>
      </c>
      <c r="B79" s="433">
        <v>56.8200215968049</v>
      </c>
      <c r="C79" s="433">
        <v>58.9062431165486</v>
      </c>
      <c r="D79" s="433">
        <v>61.2026965913807</v>
      </c>
      <c r="E79" s="433">
        <v>62.5033944877675</v>
      </c>
      <c r="F79" s="433">
        <v>65.2233198494746</v>
      </c>
      <c r="G79" s="433">
        <v>67.4986570244038</v>
      </c>
      <c r="H79" s="433">
        <v>73.4123117751988</v>
      </c>
      <c r="I79" s="433">
        <v>75.2349178978009</v>
      </c>
      <c r="J79" s="433">
        <v>79.3034594190832</v>
      </c>
      <c r="K79" s="433">
        <v>90.1150626102006</v>
      </c>
      <c r="L79" s="433">
        <v>93.0355472230332</v>
      </c>
      <c r="M79" s="433">
        <v>99.3566828138491</v>
      </c>
      <c r="N79" s="433">
        <v>101.932922807892</v>
      </c>
      <c r="O79" s="433">
        <v>103.679646141979</v>
      </c>
      <c r="P79" s="433">
        <v>104.594626740875</v>
      </c>
      <c r="Q79" s="433">
        <v>104.8528713296</v>
      </c>
      <c r="R79" s="433">
        <v>107.961405989589</v>
      </c>
      <c r="S79" s="433">
        <v>110.999300868121</v>
      </c>
      <c r="T79" s="433">
        <v>115.28187405291</v>
      </c>
      <c r="U79" s="433">
        <v>118.544357773703</v>
      </c>
      <c r="V79" s="433">
        <v>124.421056744042</v>
      </c>
      <c r="W79" s="433">
        <v>137.555958343758</v>
      </c>
      <c r="X79" s="433">
        <v>139.570199709269</v>
      </c>
      <c r="Y79" s="433">
        <v>140.244724630454</v>
      </c>
      <c r="Z79" s="433">
        <v>140.839225842157</v>
      </c>
      <c r="AA79" s="433">
        <v>139.045847538275</v>
      </c>
      <c r="AB79" s="433">
        <v>140.971740082856</v>
      </c>
      <c r="AC79" s="433">
        <v>147.89793555827</v>
      </c>
      <c r="AD79" s="433">
        <v>150.18994792344</v>
      </c>
      <c r="AE79" s="433">
        <v>152.637432379652</v>
      </c>
      <c r="AF79" s="433">
        <v>162.359183612446</v>
      </c>
      <c r="AG79" s="433">
        <v>163.69128579168</v>
      </c>
      <c r="AH79" s="433">
        <v>163.434147427905</v>
      </c>
      <c r="AI79" s="433">
        <v>163.222119086713</v>
      </c>
      <c r="AJ79" s="433">
        <v>165.052513475466</v>
      </c>
      <c r="AK79" s="433">
        <v>164.73248452006</v>
      </c>
      <c r="AL79" s="433">
        <v>167.033594678095</v>
      </c>
      <c r="AM79" s="433">
        <v>167.974396292941</v>
      </c>
      <c r="AN79" s="433">
        <v>168.880315628865</v>
      </c>
      <c r="AO79" s="433">
        <v>170.261549441506</v>
      </c>
      <c r="AP79" s="435">
        <v>167.79453220375</v>
      </c>
      <c r="AQ79" s="457">
        <v>-0.014489573517027</v>
      </c>
      <c r="AR79" s="457">
        <v>0.0109869576107153</v>
      </c>
      <c r="AS79" s="457">
        <v>0.892171860517057</v>
      </c>
    </row>
    <row r="80" spans="8:8">
      <c r="A80" s="60" t="s">
        <v>547</v>
      </c>
      <c r="B80" s="447">
        <v>3.09506488</v>
      </c>
      <c r="C80" s="447">
        <v>3.008161145</v>
      </c>
      <c r="D80" s="447">
        <v>2.92532696</v>
      </c>
      <c r="E80" s="447">
        <v>3.0124965</v>
      </c>
      <c r="F80" s="447">
        <v>2.96087955</v>
      </c>
      <c r="G80" s="447">
        <v>2.96831272</v>
      </c>
      <c r="H80" s="447">
        <v>3.012551275</v>
      </c>
      <c r="I80" s="447">
        <v>2.9502158</v>
      </c>
      <c r="J80" s="447">
        <v>2.915436085</v>
      </c>
      <c r="K80" s="447">
        <v>2.891843475</v>
      </c>
      <c r="L80" s="447">
        <v>3.199313105</v>
      </c>
      <c r="M80" s="447">
        <v>3.1624030025</v>
      </c>
      <c r="N80" s="447">
        <v>3.0834379625</v>
      </c>
      <c r="O80" s="447">
        <v>2.997807035</v>
      </c>
      <c r="P80" s="447">
        <v>2.9421453975</v>
      </c>
      <c r="Q80" s="447">
        <v>2.870562346444</v>
      </c>
      <c r="R80" s="447">
        <v>2.800631546104</v>
      </c>
      <c r="S80" s="447">
        <v>2.774029927916</v>
      </c>
      <c r="T80" s="447">
        <v>2.673970579524</v>
      </c>
      <c r="U80" s="447">
        <v>2.661786448384</v>
      </c>
      <c r="V80" s="447">
        <v>2.54751760096958</v>
      </c>
      <c r="W80" s="447">
        <v>2.47095494835592</v>
      </c>
      <c r="X80" s="447">
        <v>2.36996426054109</v>
      </c>
      <c r="Y80" s="447">
        <v>2.2328234434966</v>
      </c>
      <c r="Z80" s="447">
        <v>2.1487671140716</v>
      </c>
      <c r="AA80" s="447">
        <v>2.0580803726466</v>
      </c>
      <c r="AB80" s="447">
        <v>1.9403555203966</v>
      </c>
      <c r="AC80" s="447">
        <v>1.82692616138891</v>
      </c>
      <c r="AD80" s="447">
        <v>1.72249704847674</v>
      </c>
      <c r="AE80" s="447">
        <v>1.73720803052652</v>
      </c>
      <c r="AF80" s="447">
        <v>1.6360521731432</v>
      </c>
      <c r="AG80" s="447">
        <v>1.54930119481023</v>
      </c>
      <c r="AH80" s="447">
        <v>1.29397686378384</v>
      </c>
      <c r="AI80" s="447">
        <v>1.21581885752712</v>
      </c>
      <c r="AJ80" s="447">
        <v>1.10424755631571</v>
      </c>
      <c r="AK80" s="447">
        <v>1.08675045499688</v>
      </c>
      <c r="AL80" s="447">
        <v>0.984070355838102</v>
      </c>
      <c r="AM80" s="447">
        <v>0.946822992314091</v>
      </c>
      <c r="AN80" s="447">
        <v>0.505122906503155</v>
      </c>
      <c r="AO80" s="447">
        <v>0.446495969988674</v>
      </c>
      <c r="AP80" s="436">
        <v>0.441815657854907</v>
      </c>
      <c r="AQ80" s="464">
        <v>-0.0104823166352118</v>
      </c>
      <c r="AR80" s="464">
        <v>-0.127035523167487</v>
      </c>
      <c r="AS80" s="464">
        <v>0.0023491557936783</v>
      </c>
    </row>
    <row r="82" spans="8:8">
      <c r="A82" s="450" t="s">
        <v>556</v>
      </c>
    </row>
    <row r="83" spans="8:8">
      <c r="A83" s="218" t="s">
        <v>221</v>
      </c>
    </row>
    <row r="84" spans="8:8">
      <c r="A84" s="465" t="s">
        <v>224</v>
      </c>
    </row>
    <row r="85" spans="8:8">
      <c r="A85" s="466" t="s">
        <v>203</v>
      </c>
    </row>
    <row r="86" spans="8:8">
      <c r="A86" s="466" t="s">
        <v>204</v>
      </c>
    </row>
    <row r="87" spans="8:8">
      <c r="A87" s="467" t="s">
        <v>557</v>
      </c>
    </row>
    <row r="88" spans="8:8">
      <c r="A88" s="45" t="s">
        <v>558</v>
      </c>
    </row>
    <row r="89" spans="8:8">
      <c r="A89" s="45" t="s">
        <v>289</v>
      </c>
    </row>
    <row r="90" spans="8:8">
      <c r="A90" s="45" t="s">
        <v>290</v>
      </c>
    </row>
    <row r="91" spans="8:8">
      <c r="A91" s="450" t="s">
        <v>559</v>
      </c>
    </row>
    <row r="92" spans="8:8">
      <c r="A92" s="56" t="s">
        <v>560</v>
      </c>
    </row>
    <row r="93" spans="8:8" ht="10.8">
      <c r="A93" s="454" t="s">
        <v>561</v>
      </c>
    </row>
    <row r="94" spans="8:8">
      <c r="A94" s="468" t="s">
        <v>562</v>
      </c>
    </row>
  </sheetData>
  <mergeCells count="1">
    <mergeCell ref="AQ2:AR2"/>
  </mergeCells>
  <conditionalFormatting sqref="AQ5:AS80">
    <cfRule type="cellIs" operator="lessThanOrEqual" priority="1" dxfId="300">
      <formula>0</formula>
    </cfRule>
    <cfRule type="cellIs" operator="greaterThan" priority="2" dxfId="301">
      <formula>0</formula>
    </cfRule>
  </conditionalFormatting>
  <hyperlinks>
    <hyperlink ref="L1" location="Contents!A1" display="Contents"/>
    <hyperlink ref="AU1" location="Contents!A1" display="Contents"/>
  </hyperlinks>
  <pageMargins left="0.75" right="0.75" top="1.0" bottom="1.0" header="0.5" footer="0.5"/>
</worksheet>
</file>

<file path=xl/worksheets/sheet30.xml><?xml version="1.0" encoding="utf-8"?>
<worksheet xmlns:r="http://schemas.openxmlformats.org/officeDocument/2006/relationships" xmlns="http://schemas.openxmlformats.org/spreadsheetml/2006/main">
  <dimension ref="A1:BF89"/>
  <sheetViews>
    <sheetView workbookViewId="0" showGridLines="0">
      <pane xSplit="1" ySplit="3" topLeftCell="AM67" state="frozen" activePane="bottomRight"/>
      <selection pane="bottomRight" activeCell="BE1" sqref="BE1"/>
    </sheetView>
  </sheetViews>
  <sheetFormatPr defaultRowHeight="10.2" defaultColWidth="9"/>
  <cols>
    <col min="1" max="1" customWidth="1" width="30.664062" style="45"/>
    <col min="2" max="51" customWidth="1" width="8.5" style="45"/>
    <col min="52" max="52" customWidth="1" width="8.5" style="47"/>
    <col min="53" max="54" customWidth="1" width="11.6640625" style="45"/>
    <col min="55" max="16384" customWidth="0" width="9.1640625" style="45"/>
  </cols>
  <sheetData>
    <row r="1" spans="8:8" ht="13.2">
      <c r="A1" s="426" t="s">
        <v>563</v>
      </c>
      <c r="L1" s="21" t="s">
        <v>89</v>
      </c>
      <c r="BC1" s="455"/>
      <c r="BE1" s="21" t="s">
        <v>89</v>
      </c>
    </row>
    <row r="2" spans="8:8">
      <c r="BA2" s="455" t="s">
        <v>90</v>
      </c>
      <c r="BB2" s="455"/>
      <c r="BC2" s="455" t="s">
        <v>91</v>
      </c>
    </row>
    <row r="3" spans="8:8">
      <c r="A3" s="45" t="s">
        <v>232</v>
      </c>
      <c r="B3" s="45">
        <v>1970.0</v>
      </c>
      <c r="C3" s="45">
        <v>1971.0</v>
      </c>
      <c r="D3" s="45">
        <v>1972.0</v>
      </c>
      <c r="E3" s="45">
        <v>1973.0</v>
      </c>
      <c r="F3" s="45">
        <v>1974.0</v>
      </c>
      <c r="G3" s="45">
        <v>1975.0</v>
      </c>
      <c r="H3" s="45">
        <v>1976.0</v>
      </c>
      <c r="I3" s="45">
        <v>1977.0</v>
      </c>
      <c r="J3" s="45">
        <v>1978.0</v>
      </c>
      <c r="K3" s="45">
        <v>1979.0</v>
      </c>
      <c r="L3" s="45">
        <v>1980.0</v>
      </c>
      <c r="M3" s="45">
        <v>1981.0</v>
      </c>
      <c r="N3" s="45">
        <v>1982.0</v>
      </c>
      <c r="O3" s="45">
        <v>1983.0</v>
      </c>
      <c r="P3" s="45">
        <v>1984.0</v>
      </c>
      <c r="Q3" s="45">
        <v>1985.0</v>
      </c>
      <c r="R3" s="45">
        <v>1986.0</v>
      </c>
      <c r="S3" s="45">
        <v>1987.0</v>
      </c>
      <c r="T3" s="45">
        <v>1988.0</v>
      </c>
      <c r="U3" s="45">
        <v>1989.0</v>
      </c>
      <c r="V3" s="45">
        <v>1990.0</v>
      </c>
      <c r="W3" s="45">
        <v>1991.0</v>
      </c>
      <c r="X3" s="45">
        <v>1992.0</v>
      </c>
      <c r="Y3" s="45">
        <v>1993.0</v>
      </c>
      <c r="Z3" s="45">
        <v>1994.0</v>
      </c>
      <c r="AA3" s="45">
        <v>1995.0</v>
      </c>
      <c r="AB3" s="45">
        <v>1996.0</v>
      </c>
      <c r="AC3" s="45">
        <v>1997.0</v>
      </c>
      <c r="AD3" s="45">
        <v>1998.0</v>
      </c>
      <c r="AE3" s="45">
        <v>1999.0</v>
      </c>
      <c r="AF3" s="45">
        <v>2000.0</v>
      </c>
      <c r="AG3" s="45">
        <v>2001.0</v>
      </c>
      <c r="AH3" s="45">
        <v>2002.0</v>
      </c>
      <c r="AI3" s="45">
        <v>2003.0</v>
      </c>
      <c r="AJ3" s="45">
        <v>2004.0</v>
      </c>
      <c r="AK3" s="45">
        <v>2005.0</v>
      </c>
      <c r="AL3" s="45">
        <v>2006.0</v>
      </c>
      <c r="AM3" s="45">
        <v>2007.0</v>
      </c>
      <c r="AN3" s="45">
        <v>2008.0</v>
      </c>
      <c r="AO3" s="45">
        <v>2009.0</v>
      </c>
      <c r="AP3" s="45">
        <v>2010.0</v>
      </c>
      <c r="AQ3" s="45">
        <v>2011.0</v>
      </c>
      <c r="AR3" s="45">
        <v>2012.0</v>
      </c>
      <c r="AS3" s="45">
        <v>2013.0</v>
      </c>
      <c r="AT3" s="45">
        <v>2014.0</v>
      </c>
      <c r="AU3" s="45">
        <v>2015.0</v>
      </c>
      <c r="AV3" s="45">
        <v>2016.0</v>
      </c>
      <c r="AW3" s="45">
        <v>2017.0</v>
      </c>
      <c r="AX3" s="45">
        <v>2018.0</v>
      </c>
      <c r="AY3" s="45">
        <v>2019.0</v>
      </c>
      <c r="AZ3" s="47">
        <v>2020.0</v>
      </c>
      <c r="BA3" s="455">
        <v>2020.0</v>
      </c>
      <c r="BB3" s="455" t="s">
        <v>93</v>
      </c>
      <c r="BC3" s="455">
        <v>2020.0</v>
      </c>
    </row>
    <row r="4" spans="8:8">
      <c r="AU4" s="47"/>
      <c r="AV4" s="47"/>
      <c r="AW4" s="47"/>
      <c r="AX4" s="47"/>
    </row>
    <row r="5" spans="8:8">
      <c r="A5" s="45" t="s">
        <v>94</v>
      </c>
      <c r="B5" s="433">
        <v>54.016275</v>
      </c>
      <c r="C5" s="433">
        <v>59.055</v>
      </c>
      <c r="D5" s="433">
        <v>66.675</v>
      </c>
      <c r="E5" s="433">
        <v>71.4375</v>
      </c>
      <c r="F5" s="433">
        <v>69.95541</v>
      </c>
      <c r="G5" s="433">
        <v>71.45655</v>
      </c>
      <c r="H5" s="433">
        <v>72.0852</v>
      </c>
      <c r="I5" s="433">
        <v>75.72375</v>
      </c>
      <c r="J5" s="433">
        <v>73.0758</v>
      </c>
      <c r="K5" s="433">
        <v>77.05725</v>
      </c>
      <c r="L5" s="433">
        <v>71.22795</v>
      </c>
      <c r="M5" s="433">
        <v>68.82765</v>
      </c>
      <c r="N5" s="433">
        <v>72.247125</v>
      </c>
      <c r="O5" s="433">
        <v>67.95135</v>
      </c>
      <c r="P5" s="433">
        <v>74.475975</v>
      </c>
      <c r="Q5" s="433">
        <v>80.513682</v>
      </c>
      <c r="R5" s="433">
        <v>75.5151525</v>
      </c>
      <c r="S5" s="433">
        <v>81.8565165</v>
      </c>
      <c r="T5" s="433">
        <v>94.526862</v>
      </c>
      <c r="U5" s="433">
        <v>100.42693275</v>
      </c>
      <c r="V5" s="433">
        <v>103.4477865</v>
      </c>
      <c r="W5" s="433">
        <v>108.8785605</v>
      </c>
      <c r="X5" s="433">
        <v>119.964708</v>
      </c>
      <c r="Y5" s="433">
        <v>132.06402975</v>
      </c>
      <c r="Z5" s="433">
        <v>142.94710425</v>
      </c>
      <c r="AA5" s="433">
        <v>152.74125</v>
      </c>
      <c r="AB5" s="433">
        <v>153.918075</v>
      </c>
      <c r="AC5" s="433">
        <v>159.7309</v>
      </c>
      <c r="AD5" s="433">
        <v>165.6041</v>
      </c>
      <c r="AE5" s="433">
        <v>170.5402</v>
      </c>
      <c r="AF5" s="433">
        <v>176.304675</v>
      </c>
      <c r="AG5" s="433">
        <v>179.419225</v>
      </c>
      <c r="AH5" s="433">
        <v>180.722575</v>
      </c>
      <c r="AI5" s="433">
        <v>176.047</v>
      </c>
      <c r="AJ5" s="433">
        <v>176.7352</v>
      </c>
      <c r="AK5" s="433">
        <v>179.15245</v>
      </c>
      <c r="AL5" s="433">
        <v>179.3974</v>
      </c>
      <c r="AM5" s="433">
        <v>174.679125</v>
      </c>
      <c r="AN5" s="433">
        <v>166.4916</v>
      </c>
      <c r="AO5" s="433">
        <v>155.050825</v>
      </c>
      <c r="AP5" s="433">
        <v>149.591075</v>
      </c>
      <c r="AQ5" s="433">
        <v>151.071325</v>
      </c>
      <c r="AR5" s="433">
        <v>150.3052</v>
      </c>
      <c r="AS5" s="433">
        <v>151.92035</v>
      </c>
      <c r="AT5" s="433">
        <v>158.9916</v>
      </c>
      <c r="AU5" s="433">
        <v>160.755675</v>
      </c>
      <c r="AV5" s="433">
        <v>171.983325</v>
      </c>
      <c r="AW5" s="433">
        <v>173.901975</v>
      </c>
      <c r="AX5" s="433">
        <v>176.776275</v>
      </c>
      <c r="AY5" s="433">
        <v>168.98585</v>
      </c>
      <c r="AZ5" s="435">
        <v>165.194869424223</v>
      </c>
      <c r="BA5" s="456">
        <v>-0.0251046621834228</v>
      </c>
      <c r="BB5" s="456">
        <v>0.0086433415428937</v>
      </c>
      <c r="BC5" s="456">
        <v>0.0428669752933006</v>
      </c>
    </row>
    <row r="6" spans="8:8">
      <c r="A6" s="45" t="s">
        <v>95</v>
      </c>
      <c r="B6" s="433">
        <v>11.0303072473538</v>
      </c>
      <c r="C6" s="433">
        <v>10.9181730736509</v>
      </c>
      <c r="D6" s="433">
        <v>11.3480226712808</v>
      </c>
      <c r="E6" s="433">
        <v>12.3305940108412</v>
      </c>
      <c r="F6" s="433">
        <v>12.9262030365984</v>
      </c>
      <c r="G6" s="433">
        <v>13.1390341150402</v>
      </c>
      <c r="H6" s="433">
        <v>12.885492711777</v>
      </c>
      <c r="I6" s="433">
        <v>13.6652762701524</v>
      </c>
      <c r="J6" s="433">
        <v>17.1058645457124</v>
      </c>
      <c r="K6" s="433">
        <v>20.7654654450096</v>
      </c>
      <c r="L6" s="433">
        <v>25.1152415945184</v>
      </c>
      <c r="M6" s="433">
        <v>27.0579072894288</v>
      </c>
      <c r="N6" s="433">
        <v>28.8523111194621</v>
      </c>
      <c r="O6" s="433">
        <v>29.0961663009278</v>
      </c>
      <c r="P6" s="433">
        <v>28.6193614893289</v>
      </c>
      <c r="Q6" s="433">
        <v>27.763767532751</v>
      </c>
      <c r="R6" s="433">
        <v>24.6616091138958</v>
      </c>
      <c r="S6" s="433">
        <v>25.0671013527724</v>
      </c>
      <c r="T6" s="433">
        <v>25.3932286261705</v>
      </c>
      <c r="U6" s="433">
        <v>24.3764792325393</v>
      </c>
      <c r="V6" s="433">
        <v>26.3861396841274</v>
      </c>
      <c r="W6" s="433">
        <v>26.7590967160189</v>
      </c>
      <c r="X6" s="433">
        <v>25.9375321640585</v>
      </c>
      <c r="Y6" s="433">
        <v>27.77821</v>
      </c>
      <c r="Z6" s="433">
        <v>29.2230097222222</v>
      </c>
      <c r="AA6" s="433">
        <v>29.1862512222222</v>
      </c>
      <c r="AB6" s="433">
        <v>30.8050270277778</v>
      </c>
      <c r="AC6" s="433">
        <v>31.10647225</v>
      </c>
      <c r="AD6" s="433">
        <v>32.9341131388889</v>
      </c>
      <c r="AE6" s="433">
        <v>34.2352683611111</v>
      </c>
      <c r="AF6" s="433">
        <v>33.3786691944444</v>
      </c>
      <c r="AG6" s="433">
        <v>33.1407042777778</v>
      </c>
      <c r="AH6" s="433">
        <v>33.7277305555556</v>
      </c>
      <c r="AI6" s="433">
        <v>34.8404080833333</v>
      </c>
      <c r="AJ6" s="433">
        <v>37.0270449166667</v>
      </c>
      <c r="AK6" s="433">
        <v>44.3118911388889</v>
      </c>
      <c r="AL6" s="433">
        <v>48.45220025</v>
      </c>
      <c r="AM6" s="433">
        <v>46.8585743055556</v>
      </c>
      <c r="AN6" s="433">
        <v>47.2305783888889</v>
      </c>
      <c r="AO6" s="433">
        <v>52.5830511111111</v>
      </c>
      <c r="AP6" s="433">
        <v>51.1778178055556</v>
      </c>
      <c r="AQ6" s="433">
        <v>52.0989908333333</v>
      </c>
      <c r="AR6" s="433">
        <v>50.850187</v>
      </c>
      <c r="AS6" s="433">
        <v>52.4880391944445</v>
      </c>
      <c r="AT6" s="433">
        <v>51.29980325</v>
      </c>
      <c r="AU6" s="433">
        <v>47.9469475277778</v>
      </c>
      <c r="AV6" s="433">
        <v>43.6514240277778</v>
      </c>
      <c r="AW6" s="433">
        <v>38.2684437222222</v>
      </c>
      <c r="AX6" s="433">
        <v>35.1910277777778</v>
      </c>
      <c r="AY6" s="433">
        <v>31.2948888888889</v>
      </c>
      <c r="AZ6" s="435">
        <v>30.0717721820717</v>
      </c>
      <c r="BA6" s="456">
        <v>-0.0417090478711852</v>
      </c>
      <c r="BB6" s="456">
        <v>-0.0505704093061567</v>
      </c>
      <c r="BC6" s="456">
        <v>0.00780342585485651</v>
      </c>
    </row>
    <row r="7" spans="8:8">
      <c r="A7" s="45" t="s">
        <v>96</v>
      </c>
      <c r="B7" s="433">
        <v>571.462298360839</v>
      </c>
      <c r="C7" s="433">
        <v>587.66059724251</v>
      </c>
      <c r="D7" s="433">
        <v>585.7550081143</v>
      </c>
      <c r="E7" s="433">
        <v>585.222310414313</v>
      </c>
      <c r="F7" s="433">
        <v>559.447190429221</v>
      </c>
      <c r="G7" s="433">
        <v>518.041470740356</v>
      </c>
      <c r="H7" s="433">
        <v>513.820614296365</v>
      </c>
      <c r="I7" s="433">
        <v>516.062660735975</v>
      </c>
      <c r="J7" s="433">
        <v>513.949858638311</v>
      </c>
      <c r="K7" s="433">
        <v>529.541685039499</v>
      </c>
      <c r="L7" s="433">
        <v>525.090747290448</v>
      </c>
      <c r="M7" s="433">
        <v>519.592719360463</v>
      </c>
      <c r="N7" s="433">
        <v>483.189863513552</v>
      </c>
      <c r="O7" s="433">
        <v>437.673804481258</v>
      </c>
      <c r="P7" s="433">
        <v>474.984377630971</v>
      </c>
      <c r="Q7" s="433">
        <v>447.88123246779</v>
      </c>
      <c r="R7" s="433">
        <v>436.286722551819</v>
      </c>
      <c r="S7" s="433">
        <v>451.981153134675</v>
      </c>
      <c r="T7" s="433">
        <v>464.187569068769</v>
      </c>
      <c r="U7" s="433">
        <v>470.746798551715</v>
      </c>
      <c r="V7" s="433">
        <v>483.377927219282</v>
      </c>
      <c r="W7" s="433">
        <v>480.808365066622</v>
      </c>
      <c r="X7" s="433">
        <v>484.668919936944</v>
      </c>
      <c r="Y7" s="433">
        <v>490.179925053916</v>
      </c>
      <c r="Z7" s="433">
        <v>510.330858805446</v>
      </c>
      <c r="AA7" s="433">
        <v>503.320856709468</v>
      </c>
      <c r="AB7" s="433">
        <v>510.232079201245</v>
      </c>
      <c r="AC7" s="433">
        <v>511.539900059756</v>
      </c>
      <c r="AD7" s="433">
        <v>517.328041972815</v>
      </c>
      <c r="AE7" s="433">
        <v>510.13804734838</v>
      </c>
      <c r="AF7" s="433">
        <v>518.600281072696</v>
      </c>
      <c r="AG7" s="433">
        <v>531.894987118768</v>
      </c>
      <c r="AH7" s="433">
        <v>511.228764088818</v>
      </c>
      <c r="AI7" s="433">
        <v>517.855807286692</v>
      </c>
      <c r="AJ7" s="433">
        <v>503.110082926511</v>
      </c>
      <c r="AK7" s="433">
        <v>489.440805676363</v>
      </c>
      <c r="AL7" s="433">
        <v>501.724056052924</v>
      </c>
      <c r="AM7" s="433">
        <v>521.888890165313</v>
      </c>
      <c r="AN7" s="433">
        <v>546.067473257824</v>
      </c>
      <c r="AO7" s="433">
        <v>557.582511091696</v>
      </c>
      <c r="AP7" s="433">
        <v>575.157446849866</v>
      </c>
      <c r="AQ7" s="433">
        <v>617.358546769625</v>
      </c>
      <c r="AR7" s="433">
        <v>649.124827790215</v>
      </c>
      <c r="AS7" s="433">
        <v>655.692735107549</v>
      </c>
      <c r="AT7" s="433">
        <v>704.72648223446</v>
      </c>
      <c r="AU7" s="433">
        <v>740.303202972373</v>
      </c>
      <c r="AV7" s="433">
        <v>727.356111453343</v>
      </c>
      <c r="AW7" s="433">
        <v>746.170711461945</v>
      </c>
      <c r="AX7" s="433">
        <v>840.936171037426</v>
      </c>
      <c r="AY7" s="433">
        <v>929.987527244305</v>
      </c>
      <c r="AZ7" s="435">
        <v>914.620955267651</v>
      </c>
      <c r="BA7" s="456">
        <v>-0.0192105117670208</v>
      </c>
      <c r="BB7" s="456">
        <v>0.0524871400448856</v>
      </c>
      <c r="BC7" s="456">
        <v>0.237338084583662</v>
      </c>
    </row>
    <row r="8" spans="8:8" s="47" ht="10.2" customFormat="1">
      <c r="A8" s="54" t="s">
        <v>97</v>
      </c>
      <c r="B8" s="436">
        <v>636.508880608193</v>
      </c>
      <c r="C8" s="436">
        <v>657.633770316161</v>
      </c>
      <c r="D8" s="436">
        <v>663.778030785581</v>
      </c>
      <c r="E8" s="436">
        <v>668.990404425154</v>
      </c>
      <c r="F8" s="436">
        <v>642.328803465819</v>
      </c>
      <c r="G8" s="436">
        <v>602.637054855397</v>
      </c>
      <c r="H8" s="436">
        <v>598.791307008142</v>
      </c>
      <c r="I8" s="436">
        <v>605.451687006127</v>
      </c>
      <c r="J8" s="436">
        <v>604.131523184023</v>
      </c>
      <c r="K8" s="436">
        <v>627.364400484509</v>
      </c>
      <c r="L8" s="436">
        <v>621.433938884966</v>
      </c>
      <c r="M8" s="436">
        <v>615.478276649892</v>
      </c>
      <c r="N8" s="436">
        <v>584.289299633015</v>
      </c>
      <c r="O8" s="436">
        <v>534.721320782186</v>
      </c>
      <c r="P8" s="436">
        <v>578.0797141203</v>
      </c>
      <c r="Q8" s="436">
        <v>556.158682000541</v>
      </c>
      <c r="R8" s="436">
        <v>536.463484165714</v>
      </c>
      <c r="S8" s="436">
        <v>558.904770987447</v>
      </c>
      <c r="T8" s="436">
        <v>584.10765969494</v>
      </c>
      <c r="U8" s="436">
        <v>595.550210534255</v>
      </c>
      <c r="V8" s="436">
        <v>613.211853403409</v>
      </c>
      <c r="W8" s="436">
        <v>616.446022282641</v>
      </c>
      <c r="X8" s="436">
        <v>630.571160101003</v>
      </c>
      <c r="Y8" s="436">
        <v>650.022164803916</v>
      </c>
      <c r="Z8" s="436">
        <v>682.500972777668</v>
      </c>
      <c r="AA8" s="436">
        <v>685.248357931691</v>
      </c>
      <c r="AB8" s="436">
        <v>694.955181229022</v>
      </c>
      <c r="AC8" s="436">
        <v>702.377272309756</v>
      </c>
      <c r="AD8" s="436">
        <v>715.866255111703</v>
      </c>
      <c r="AE8" s="436">
        <v>714.913515709491</v>
      </c>
      <c r="AF8" s="436">
        <v>728.283625267141</v>
      </c>
      <c r="AG8" s="436">
        <v>744.454916396546</v>
      </c>
      <c r="AH8" s="436">
        <v>725.679069644374</v>
      </c>
      <c r="AI8" s="436">
        <v>728.743215370025</v>
      </c>
      <c r="AJ8" s="436">
        <v>716.872327843178</v>
      </c>
      <c r="AK8" s="436">
        <v>712.905146815252</v>
      </c>
      <c r="AL8" s="436">
        <v>729.573656302924</v>
      </c>
      <c r="AM8" s="436">
        <v>743.426589470868</v>
      </c>
      <c r="AN8" s="436">
        <v>759.789651646713</v>
      </c>
      <c r="AO8" s="436">
        <v>765.216387202808</v>
      </c>
      <c r="AP8" s="436">
        <v>775.926339655422</v>
      </c>
      <c r="AQ8" s="436">
        <v>820.528862602958</v>
      </c>
      <c r="AR8" s="436">
        <v>850.280214790215</v>
      </c>
      <c r="AS8" s="436">
        <v>860.101124301994</v>
      </c>
      <c r="AT8" s="436">
        <v>915.01788548446</v>
      </c>
      <c r="AU8" s="436">
        <v>949.005825500151</v>
      </c>
      <c r="AV8" s="436">
        <v>942.990860481121</v>
      </c>
      <c r="AW8" s="436">
        <v>958.341130184167</v>
      </c>
      <c r="AX8" s="436">
        <v>1052.9034738152</v>
      </c>
      <c r="AY8" s="436">
        <v>1130.26826613319</v>
      </c>
      <c r="AZ8" s="436">
        <v>1109.88759687395</v>
      </c>
      <c r="BA8" s="469">
        <v>-0.0207146831718344</v>
      </c>
      <c r="BB8" s="469">
        <v>0.0397758524430292</v>
      </c>
      <c r="BC8" s="469">
        <v>0.288008485731819</v>
      </c>
    </row>
    <row r="9" spans="8:8">
      <c r="B9" s="433"/>
      <c r="C9" s="433"/>
      <c r="D9" s="433"/>
      <c r="E9" s="433"/>
      <c r="F9" s="433"/>
      <c r="G9" s="433"/>
      <c r="H9" s="433"/>
      <c r="I9" s="433"/>
      <c r="J9" s="433"/>
      <c r="K9" s="433"/>
      <c r="L9" s="433"/>
      <c r="M9" s="433"/>
      <c r="N9" s="433"/>
      <c r="O9" s="433"/>
      <c r="P9" s="433"/>
      <c r="Q9" s="433"/>
      <c r="R9" s="433"/>
      <c r="S9" s="433"/>
      <c r="T9" s="433"/>
      <c r="U9" s="433"/>
      <c r="V9" s="433"/>
      <c r="W9" s="433"/>
      <c r="X9" s="433"/>
      <c r="Y9" s="433"/>
      <c r="Z9" s="433"/>
      <c r="AA9" s="433"/>
      <c r="AB9" s="433"/>
      <c r="AC9" s="433"/>
      <c r="AD9" s="433"/>
      <c r="AE9" s="433"/>
      <c r="AF9" s="433"/>
      <c r="AG9" s="433"/>
      <c r="AH9" s="433"/>
      <c r="AI9" s="433"/>
      <c r="AJ9" s="433"/>
      <c r="AK9" s="433"/>
      <c r="AL9" s="433"/>
      <c r="AM9" s="433"/>
      <c r="AN9" s="433"/>
      <c r="AO9" s="433"/>
      <c r="AP9" s="433"/>
      <c r="AQ9" s="433"/>
      <c r="AR9" s="433"/>
      <c r="AS9" s="433"/>
      <c r="AT9" s="433"/>
      <c r="AU9" s="433"/>
      <c r="AV9" s="433"/>
      <c r="AW9" s="433"/>
      <c r="AX9" s="433"/>
      <c r="AY9" s="433"/>
      <c r="AZ9" s="435"/>
      <c r="BA9" s="456"/>
      <c r="BB9" s="456"/>
      <c r="BC9" s="456"/>
    </row>
    <row r="10" spans="8:8">
      <c r="A10" s="45" t="s">
        <v>98</v>
      </c>
      <c r="B10" s="433">
        <v>5.85445</v>
      </c>
      <c r="C10" s="433">
        <v>6.32659875</v>
      </c>
      <c r="D10" s="433">
        <v>6.01394</v>
      </c>
      <c r="E10" s="433">
        <v>6.548815</v>
      </c>
      <c r="F10" s="433">
        <v>7.04868</v>
      </c>
      <c r="G10" s="433">
        <v>7.48047</v>
      </c>
      <c r="H10" s="433">
        <v>7.132315</v>
      </c>
      <c r="I10" s="433">
        <v>7.361825</v>
      </c>
      <c r="J10" s="433">
        <v>7.595225</v>
      </c>
      <c r="K10" s="433">
        <v>7.031175</v>
      </c>
      <c r="L10" s="433">
        <v>8.16462375</v>
      </c>
      <c r="M10" s="433">
        <v>8.49527375</v>
      </c>
      <c r="N10" s="433">
        <v>9.520775</v>
      </c>
      <c r="O10" s="433">
        <v>12.77865</v>
      </c>
      <c r="P10" s="433">
        <v>13.1093</v>
      </c>
      <c r="Q10" s="433">
        <v>13.508025</v>
      </c>
      <c r="R10" s="433">
        <v>15.083475</v>
      </c>
      <c r="S10" s="433">
        <v>14.733375</v>
      </c>
      <c r="T10" s="433">
        <v>17.4661</v>
      </c>
      <c r="U10" s="433">
        <v>18.467775</v>
      </c>
      <c r="V10" s="433">
        <v>17.3494</v>
      </c>
      <c r="W10" s="433">
        <v>19.381925</v>
      </c>
      <c r="X10" s="433">
        <v>19.537525</v>
      </c>
      <c r="Y10" s="433">
        <v>20.9282</v>
      </c>
      <c r="Z10" s="433">
        <v>21.657575</v>
      </c>
      <c r="AA10" s="433">
        <v>24.322225</v>
      </c>
      <c r="AB10" s="433">
        <v>28.134425</v>
      </c>
      <c r="AC10" s="433">
        <v>26.62705</v>
      </c>
      <c r="AD10" s="433">
        <v>28.776275</v>
      </c>
      <c r="AE10" s="433">
        <v>33.619325</v>
      </c>
      <c r="AF10" s="433">
        <v>36.381225</v>
      </c>
      <c r="AG10" s="433">
        <v>36.11865</v>
      </c>
      <c r="AH10" s="433">
        <v>35.116975</v>
      </c>
      <c r="AI10" s="433">
        <v>39.9114</v>
      </c>
      <c r="AJ10" s="433">
        <v>43.6458</v>
      </c>
      <c r="AK10" s="433">
        <v>44.375175</v>
      </c>
      <c r="AL10" s="433">
        <v>44.83225</v>
      </c>
      <c r="AM10" s="433">
        <v>43.597175</v>
      </c>
      <c r="AN10" s="433">
        <v>42.84835</v>
      </c>
      <c r="AO10" s="433">
        <v>40.3011911968251</v>
      </c>
      <c r="AP10" s="433">
        <v>38.996995759325</v>
      </c>
      <c r="AQ10" s="433">
        <v>37.7178451046</v>
      </c>
      <c r="AR10" s="433">
        <v>36.691203296875</v>
      </c>
      <c r="AS10" s="433">
        <v>34.55585356705</v>
      </c>
      <c r="AT10" s="433">
        <v>34.4858795468499</v>
      </c>
      <c r="AU10" s="433">
        <v>35.491144248575</v>
      </c>
      <c r="AV10" s="433">
        <v>37.2823564148</v>
      </c>
      <c r="AW10" s="433">
        <v>37.14988828035</v>
      </c>
      <c r="AX10" s="433">
        <v>39.425389847675</v>
      </c>
      <c r="AY10" s="433">
        <v>41.6158165703999</v>
      </c>
      <c r="AZ10" s="435">
        <v>38.2915714796</v>
      </c>
      <c r="BA10" s="456">
        <v>-0.0823933579435684</v>
      </c>
      <c r="BB10" s="456">
        <v>0.00321508476146937</v>
      </c>
      <c r="BC10" s="456">
        <v>0.00993640937081653</v>
      </c>
    </row>
    <row r="11" spans="8:8">
      <c r="A11" s="45" t="s">
        <v>233</v>
      </c>
      <c r="B11" s="433">
        <v>0.041868</v>
      </c>
      <c r="C11" s="433">
        <v>0.041868</v>
      </c>
      <c r="D11" s="433">
        <v>1.11648</v>
      </c>
      <c r="E11" s="433">
        <v>1.72124</v>
      </c>
      <c r="F11" s="433">
        <v>1.801487</v>
      </c>
      <c r="G11" s="433">
        <v>1.775901</v>
      </c>
      <c r="H11" s="433">
        <v>1.830562</v>
      </c>
      <c r="I11" s="433">
        <v>1.931743</v>
      </c>
      <c r="J11" s="433">
        <v>1.903831</v>
      </c>
      <c r="K11" s="433">
        <v>2.08177</v>
      </c>
      <c r="L11" s="433">
        <v>2.552785</v>
      </c>
      <c r="M11" s="433">
        <v>2.722583</v>
      </c>
      <c r="N11" s="433">
        <v>2.823764</v>
      </c>
      <c r="O11" s="433">
        <v>2.710953</v>
      </c>
      <c r="P11" s="433">
        <v>2.607446</v>
      </c>
      <c r="Q11" s="433">
        <v>2.584186</v>
      </c>
      <c r="R11" s="433">
        <v>2.631869</v>
      </c>
      <c r="S11" s="433">
        <v>2.752821</v>
      </c>
      <c r="T11" s="433">
        <v>2.909826</v>
      </c>
      <c r="U11" s="433">
        <v>3.069157</v>
      </c>
      <c r="V11" s="433">
        <v>3.136611</v>
      </c>
      <c r="W11" s="433">
        <v>3.118003</v>
      </c>
      <c r="X11" s="433">
        <v>2.831123373508</v>
      </c>
      <c r="Y11" s="433">
        <v>2.82468378484748</v>
      </c>
      <c r="Z11" s="433">
        <v>3.04582050550424</v>
      </c>
      <c r="AA11" s="433">
        <v>3.04336692549139</v>
      </c>
      <c r="AB11" s="433">
        <v>3.07331158660375</v>
      </c>
      <c r="AC11" s="433">
        <v>2.59044490866606</v>
      </c>
      <c r="AD11" s="433">
        <v>2.70550029545629</v>
      </c>
      <c r="AE11" s="433">
        <v>2.17840605478117</v>
      </c>
      <c r="AF11" s="433">
        <v>3.12240258815047</v>
      </c>
      <c r="AG11" s="433">
        <v>4.54709531432081</v>
      </c>
      <c r="AH11" s="433">
        <v>5.82584580037514</v>
      </c>
      <c r="AI11" s="433">
        <v>6.69538865456408</v>
      </c>
      <c r="AJ11" s="433">
        <v>9.41988035339412</v>
      </c>
      <c r="AK11" s="433">
        <v>11.6215813455308</v>
      </c>
      <c r="AL11" s="433">
        <v>12.4452928881132</v>
      </c>
      <c r="AM11" s="433">
        <v>13.3301925463051</v>
      </c>
      <c r="AN11" s="433">
        <v>13.7920189353655</v>
      </c>
      <c r="AO11" s="433">
        <v>11.8815843147639</v>
      </c>
      <c r="AP11" s="433">
        <v>13.7145023117187</v>
      </c>
      <c r="AQ11" s="433">
        <v>15.0340012447154</v>
      </c>
      <c r="AR11" s="433">
        <v>17.1397836264802</v>
      </c>
      <c r="AS11" s="433">
        <v>19.5754641733335</v>
      </c>
      <c r="AT11" s="433">
        <v>20.2768246243966</v>
      </c>
      <c r="AU11" s="433">
        <v>19.5605956806663</v>
      </c>
      <c r="AV11" s="433">
        <v>18.7745454482235</v>
      </c>
      <c r="AW11" s="433">
        <v>18.2357748201375</v>
      </c>
      <c r="AX11" s="433">
        <v>17.0360339616807</v>
      </c>
      <c r="AY11" s="433">
        <v>14.9503437221931</v>
      </c>
      <c r="AZ11" s="435">
        <v>14.4096528275824</v>
      </c>
      <c r="BA11" s="456">
        <v>-0.0387992103412653</v>
      </c>
      <c r="BB11" s="456">
        <v>0.0232404083295026</v>
      </c>
      <c r="BC11" s="456">
        <v>0.0037392095402113</v>
      </c>
    </row>
    <row r="12" spans="8:8">
      <c r="A12" s="45" t="s">
        <v>99</v>
      </c>
      <c r="B12" s="433">
        <v>0.0811012389380531</v>
      </c>
      <c r="C12" s="433">
        <v>0.128748216814159</v>
      </c>
      <c r="D12" s="433">
        <v>0.17538142920354</v>
      </c>
      <c r="E12" s="433">
        <v>0.200725566371681</v>
      </c>
      <c r="F12" s="433">
        <v>0.386244650442478</v>
      </c>
      <c r="G12" s="433">
        <v>0.42071267699115</v>
      </c>
      <c r="H12" s="433">
        <v>0.484579902654867</v>
      </c>
      <c r="I12" s="433">
        <v>0.60319046460177</v>
      </c>
      <c r="J12" s="433">
        <v>0.793778376106195</v>
      </c>
      <c r="K12" s="433">
        <v>0.869810787610619</v>
      </c>
      <c r="L12" s="433">
        <v>1.01680678318584</v>
      </c>
      <c r="M12" s="433">
        <v>0.912388938053097</v>
      </c>
      <c r="N12" s="433">
        <v>1.3037024159292</v>
      </c>
      <c r="O12" s="433">
        <v>1.76293818141593</v>
      </c>
      <c r="P12" s="433">
        <v>2.05186134513274</v>
      </c>
      <c r="Q12" s="433">
        <v>2.57395057079646</v>
      </c>
      <c r="R12" s="433">
        <v>2.99770454424779</v>
      </c>
      <c r="S12" s="433">
        <v>3.34846740265487</v>
      </c>
      <c r="T12" s="433">
        <v>3.36975647787611</v>
      </c>
      <c r="U12" s="433">
        <v>3.45491277876106</v>
      </c>
      <c r="V12" s="433">
        <v>3.14551357974336</v>
      </c>
      <c r="W12" s="433">
        <v>3.27006075238053</v>
      </c>
      <c r="X12" s="433">
        <v>3.70439945127876</v>
      </c>
      <c r="Y12" s="433">
        <v>4.33946270278318</v>
      </c>
      <c r="Z12" s="433">
        <v>4.73917015888938</v>
      </c>
      <c r="AA12" s="433">
        <v>5.23049464332743</v>
      </c>
      <c r="AB12" s="433">
        <v>5.71575478262389</v>
      </c>
      <c r="AC12" s="433">
        <v>6.22166329735398</v>
      </c>
      <c r="AD12" s="433">
        <v>6.51732496026106</v>
      </c>
      <c r="AE12" s="433">
        <v>7.65252333204867</v>
      </c>
      <c r="AF12" s="433">
        <v>7.70971311153479</v>
      </c>
      <c r="AG12" s="433">
        <v>7.87379804851567</v>
      </c>
      <c r="AH12" s="433">
        <v>9.51257574090533</v>
      </c>
      <c r="AI12" s="433">
        <v>10.3341113150989</v>
      </c>
      <c r="AJ12" s="433">
        <v>11.3657777815503</v>
      </c>
      <c r="AK12" s="433">
        <v>11.2414407093524</v>
      </c>
      <c r="AL12" s="433">
        <v>11.4784715976136</v>
      </c>
      <c r="AM12" s="433">
        <v>11.5577350826071</v>
      </c>
      <c r="AN12" s="433">
        <v>14.3760697216694</v>
      </c>
      <c r="AO12" s="433">
        <v>12.2769424319148</v>
      </c>
      <c r="AP12" s="433">
        <v>15.0205533514279</v>
      </c>
      <c r="AQ12" s="433">
        <v>17.2269652214795</v>
      </c>
      <c r="AR12" s="433">
        <v>19.8328495778231</v>
      </c>
      <c r="AS12" s="433">
        <v>21.9495944343273</v>
      </c>
      <c r="AT12" s="433">
        <v>23.3476760793274</v>
      </c>
      <c r="AU12" s="433">
        <v>23.8044950278938</v>
      </c>
      <c r="AV12" s="433">
        <v>24.1235777148407</v>
      </c>
      <c r="AW12" s="433">
        <v>27.1814218690575</v>
      </c>
      <c r="AX12" s="433">
        <v>25.1623567443248</v>
      </c>
      <c r="AY12" s="433">
        <v>25.7465270477257</v>
      </c>
      <c r="AZ12" s="435">
        <v>23.9281804998672</v>
      </c>
      <c r="BA12" s="456">
        <v>-0.0731642013975694</v>
      </c>
      <c r="BB12" s="456">
        <v>0.0768689220261911</v>
      </c>
      <c r="BC12" s="456">
        <v>0.00620920447394378</v>
      </c>
    </row>
    <row r="13" spans="8:8">
      <c r="A13" s="45" t="s">
        <v>101</v>
      </c>
      <c r="B13" s="433">
        <v>1.249325</v>
      </c>
      <c r="C13" s="433">
        <v>1.30045</v>
      </c>
      <c r="D13" s="433">
        <v>1.58855</v>
      </c>
      <c r="E13" s="433">
        <v>1.646</v>
      </c>
      <c r="F13" s="433">
        <v>1.71255</v>
      </c>
      <c r="G13" s="433">
        <v>1.491575</v>
      </c>
      <c r="H13" s="433">
        <v>1.5148</v>
      </c>
      <c r="I13" s="433">
        <v>1.717475</v>
      </c>
      <c r="J13" s="433">
        <v>2.280825</v>
      </c>
      <c r="K13" s="433">
        <v>2.6056</v>
      </c>
      <c r="L13" s="433">
        <v>2.784475</v>
      </c>
      <c r="M13" s="433">
        <v>3.0519</v>
      </c>
      <c r="N13" s="433">
        <v>3.2536</v>
      </c>
      <c r="O13" s="433">
        <v>3.57455</v>
      </c>
      <c r="P13" s="433">
        <v>3.634075</v>
      </c>
      <c r="Q13" s="433">
        <v>3.70675</v>
      </c>
      <c r="R13" s="433">
        <v>3.61265</v>
      </c>
      <c r="S13" s="433">
        <v>3.806925</v>
      </c>
      <c r="T13" s="433">
        <v>3.671075</v>
      </c>
      <c r="U13" s="433">
        <v>3.71025</v>
      </c>
      <c r="V13" s="433">
        <v>3.9246</v>
      </c>
      <c r="W13" s="433">
        <v>3.88615</v>
      </c>
      <c r="X13" s="433">
        <v>3.9809</v>
      </c>
      <c r="Y13" s="433">
        <v>3.897375</v>
      </c>
      <c r="Z13" s="433">
        <v>4.02045</v>
      </c>
      <c r="AA13" s="433">
        <v>4.2149</v>
      </c>
      <c r="AB13" s="433">
        <v>4.54685</v>
      </c>
      <c r="AC13" s="433">
        <v>5.674</v>
      </c>
      <c r="AD13" s="433">
        <v>6.48955</v>
      </c>
      <c r="AE13" s="433">
        <v>5.6929</v>
      </c>
      <c r="AF13" s="433">
        <v>5.73580735507834</v>
      </c>
      <c r="AG13" s="433">
        <v>5.93899311811996</v>
      </c>
      <c r="AH13" s="433">
        <v>5.99868149116639</v>
      </c>
      <c r="AI13" s="433">
        <v>5.74997993680626</v>
      </c>
      <c r="AJ13" s="433">
        <v>6.134820040649</v>
      </c>
      <c r="AK13" s="433">
        <v>6.44634428901463</v>
      </c>
      <c r="AL13" s="433">
        <v>6.7646822785956</v>
      </c>
      <c r="AM13" s="433">
        <v>7.25788423326656</v>
      </c>
      <c r="AN13" s="433">
        <v>8.71886445389504</v>
      </c>
      <c r="AO13" s="433">
        <v>10.1118197076953</v>
      </c>
      <c r="AP13" s="433">
        <v>10.8433877701018</v>
      </c>
      <c r="AQ13" s="433">
        <v>10.5458464571947</v>
      </c>
      <c r="AR13" s="433">
        <v>11.5256476779944</v>
      </c>
      <c r="AS13" s="433">
        <v>13.2234759222576</v>
      </c>
      <c r="AT13" s="433">
        <v>12.3328341879008</v>
      </c>
      <c r="AU13" s="433">
        <v>11.6103158287376</v>
      </c>
      <c r="AV13" s="433">
        <v>12.0202023982758</v>
      </c>
      <c r="AW13" s="433">
        <v>12.2879462596549</v>
      </c>
      <c r="AX13" s="433">
        <v>12.8565181817974</v>
      </c>
      <c r="AY13" s="433">
        <v>13.193889407944</v>
      </c>
      <c r="AZ13" s="435">
        <v>13.2582934427227</v>
      </c>
      <c r="BA13" s="456">
        <v>0.00213577576979351</v>
      </c>
      <c r="BB13" s="456">
        <v>0.0269619484651975</v>
      </c>
      <c r="BC13" s="456">
        <v>0.00344043939997318</v>
      </c>
    </row>
    <row r="14" spans="8:8">
      <c r="A14" s="45" t="s">
        <v>103</v>
      </c>
      <c r="B14" s="433">
        <v>0.3975125</v>
      </c>
      <c r="C14" s="433">
        <v>0.4745125</v>
      </c>
      <c r="D14" s="433">
        <v>0.456225</v>
      </c>
      <c r="E14" s="433">
        <v>0.4466</v>
      </c>
      <c r="F14" s="433">
        <v>0.460075</v>
      </c>
      <c r="G14" s="433">
        <v>0.567875</v>
      </c>
      <c r="H14" s="433">
        <v>0.616</v>
      </c>
      <c r="I14" s="433">
        <v>0.61166875</v>
      </c>
      <c r="J14" s="433">
        <v>0.6391</v>
      </c>
      <c r="K14" s="433">
        <v>0.590975</v>
      </c>
      <c r="L14" s="433">
        <v>0.63525</v>
      </c>
      <c r="M14" s="433">
        <v>0.729575</v>
      </c>
      <c r="N14" s="433">
        <v>0.76566875</v>
      </c>
      <c r="O14" s="433">
        <v>0.50435</v>
      </c>
      <c r="P14" s="433">
        <v>0.68145</v>
      </c>
      <c r="Q14" s="433">
        <v>0.5313</v>
      </c>
      <c r="R14" s="433">
        <v>0.56354375</v>
      </c>
      <c r="S14" s="433">
        <v>0.560175</v>
      </c>
      <c r="T14" s="433">
        <v>0.5284125</v>
      </c>
      <c r="U14" s="433">
        <v>0.44804375</v>
      </c>
      <c r="V14" s="433">
        <v>0.42879375</v>
      </c>
      <c r="W14" s="433">
        <v>0.402325</v>
      </c>
      <c r="X14" s="433">
        <v>0.3628625</v>
      </c>
      <c r="Y14" s="433">
        <v>0.3821125</v>
      </c>
      <c r="Z14" s="433">
        <v>0.398475</v>
      </c>
      <c r="AA14" s="433">
        <v>0.3859625</v>
      </c>
      <c r="AB14" s="433">
        <v>0.3917375</v>
      </c>
      <c r="AC14" s="433">
        <v>0.2319625</v>
      </c>
      <c r="AD14" s="433">
        <v>0.3936625</v>
      </c>
      <c r="AE14" s="433">
        <v>0.3955875</v>
      </c>
      <c r="AF14" s="433">
        <v>0.33254375</v>
      </c>
      <c r="AG14" s="433">
        <v>0.356125</v>
      </c>
      <c r="AH14" s="433">
        <v>0.425425</v>
      </c>
      <c r="AI14" s="433">
        <v>0.5033875</v>
      </c>
      <c r="AJ14" s="433">
        <v>0.82775</v>
      </c>
      <c r="AK14" s="433">
        <v>1.45997012089308</v>
      </c>
      <c r="AL14" s="433">
        <v>1.70864426001669</v>
      </c>
      <c r="AM14" s="433">
        <v>2.57519931977397</v>
      </c>
      <c r="AN14" s="433">
        <v>3.49794349161469</v>
      </c>
      <c r="AO14" s="433">
        <v>3.58579988136562</v>
      </c>
      <c r="AP14" s="433">
        <v>7.31494590483628</v>
      </c>
      <c r="AQ14" s="433">
        <v>11.480540723125</v>
      </c>
      <c r="AR14" s="433">
        <v>11.9580747470935</v>
      </c>
      <c r="AS14" s="433">
        <v>12.3991255432795</v>
      </c>
      <c r="AT14" s="433">
        <v>13.1272300245529</v>
      </c>
      <c r="AU14" s="433">
        <v>12.6567166078237</v>
      </c>
      <c r="AV14" s="433">
        <v>14.018435321378</v>
      </c>
      <c r="AW14" s="433">
        <v>13.0107469241312</v>
      </c>
      <c r="AX14" s="433">
        <v>12.8114855796197</v>
      </c>
      <c r="AY14" s="433">
        <v>13.4957921447652</v>
      </c>
      <c r="AZ14" s="435">
        <v>12.0897410360962</v>
      </c>
      <c r="BA14" s="456">
        <v>-0.106631991109968</v>
      </c>
      <c r="BB14" s="456">
        <v>0.141724270377455</v>
      </c>
      <c r="BC14" s="456">
        <v>0.00313720778437654</v>
      </c>
    </row>
    <row r="15" spans="8:8">
      <c r="A15" s="45" t="s">
        <v>104</v>
      </c>
      <c r="B15" s="433">
        <v>1.7767575</v>
      </c>
      <c r="C15" s="433">
        <v>1.8635</v>
      </c>
      <c r="D15" s="433">
        <v>1.926075</v>
      </c>
      <c r="E15" s="433">
        <v>1.8498</v>
      </c>
      <c r="F15" s="433">
        <v>1.689975</v>
      </c>
      <c r="G15" s="433">
        <v>1.535975</v>
      </c>
      <c r="H15" s="433">
        <v>1.728825</v>
      </c>
      <c r="I15" s="433">
        <v>2.03215</v>
      </c>
      <c r="J15" s="433">
        <v>2.426025</v>
      </c>
      <c r="K15" s="433">
        <v>2.50765</v>
      </c>
      <c r="L15" s="433">
        <v>2.83325</v>
      </c>
      <c r="M15" s="433">
        <v>3.12095</v>
      </c>
      <c r="N15" s="433">
        <v>3.793125</v>
      </c>
      <c r="O15" s="433">
        <v>3.929725</v>
      </c>
      <c r="P15" s="433">
        <v>4.1176</v>
      </c>
      <c r="Q15" s="433">
        <v>4.2152</v>
      </c>
      <c r="R15" s="433">
        <v>4.31345</v>
      </c>
      <c r="S15" s="433">
        <v>4.56935</v>
      </c>
      <c r="T15" s="433">
        <v>5.259425</v>
      </c>
      <c r="U15" s="433">
        <v>5.269475</v>
      </c>
      <c r="V15" s="433">
        <v>5.463375</v>
      </c>
      <c r="W15" s="433">
        <v>5.535165461625</v>
      </c>
      <c r="X15" s="433">
        <v>5.34880112201531</v>
      </c>
      <c r="Y15" s="433">
        <v>6.00331378425</v>
      </c>
      <c r="Z15" s="433">
        <v>6.87572195253</v>
      </c>
      <c r="AA15" s="433">
        <v>7.381322140965</v>
      </c>
      <c r="AB15" s="433">
        <v>8.33440465739477</v>
      </c>
      <c r="AC15" s="433">
        <v>9.04433644268044</v>
      </c>
      <c r="AD15" s="433">
        <v>9.04433644268044</v>
      </c>
      <c r="AE15" s="433">
        <v>11.4075340293163</v>
      </c>
      <c r="AF15" s="433">
        <v>13.8306711241301</v>
      </c>
      <c r="AG15" s="433">
        <v>14.7148656148856</v>
      </c>
      <c r="AH15" s="433">
        <v>17.2624186340644</v>
      </c>
      <c r="AI15" s="433">
        <v>25.1854159224431</v>
      </c>
      <c r="AJ15" s="433">
        <v>28.5786651173756</v>
      </c>
      <c r="AK15" s="433">
        <v>30.0103453023728</v>
      </c>
      <c r="AL15" s="433">
        <v>35.5602712052288</v>
      </c>
      <c r="AM15" s="433">
        <v>37.7033440736595</v>
      </c>
      <c r="AN15" s="433">
        <v>37.3995158122759</v>
      </c>
      <c r="AO15" s="433">
        <v>38.5582104489094</v>
      </c>
      <c r="AP15" s="433">
        <v>40.2930304418745</v>
      </c>
      <c r="AQ15" s="433">
        <v>38.6852163350239</v>
      </c>
      <c r="AR15" s="433">
        <v>38.5324072148918</v>
      </c>
      <c r="AS15" s="433">
        <v>38.74725975684</v>
      </c>
      <c r="AT15" s="433">
        <v>38.0672054728856</v>
      </c>
      <c r="AU15" s="433">
        <v>35.9558565378469</v>
      </c>
      <c r="AV15" s="433">
        <v>31.2816984559391</v>
      </c>
      <c r="AW15" s="433">
        <v>31.8729275877816</v>
      </c>
      <c r="AX15" s="433">
        <v>33.9611131545283</v>
      </c>
      <c r="AY15" s="433">
        <v>34.560890496463</v>
      </c>
      <c r="AZ15" s="435">
        <v>29.4652641615749</v>
      </c>
      <c r="BA15" s="456">
        <v>-0.149768494004854</v>
      </c>
      <c r="BB15" s="456">
        <v>-0.0108849602737775</v>
      </c>
      <c r="BC15" s="456">
        <v>0.00764604103763765</v>
      </c>
    </row>
    <row r="16" spans="8:8">
      <c r="A16" s="45" t="s">
        <v>105</v>
      </c>
      <c r="B16" s="433">
        <v>8.5581</v>
      </c>
      <c r="C16" s="433">
        <v>8.29392</v>
      </c>
      <c r="D16" s="433">
        <v>8.24397</v>
      </c>
      <c r="E16" s="433">
        <v>10.15539</v>
      </c>
      <c r="F16" s="433">
        <v>10.73259</v>
      </c>
      <c r="G16" s="433">
        <v>10.43844</v>
      </c>
      <c r="H16" s="433">
        <v>12.94038</v>
      </c>
      <c r="I16" s="433">
        <v>14.125305</v>
      </c>
      <c r="J16" s="433">
        <v>14.25351</v>
      </c>
      <c r="K16" s="433">
        <v>15.96402</v>
      </c>
      <c r="L16" s="433">
        <v>16.434105</v>
      </c>
      <c r="M16" s="433">
        <v>16.522905</v>
      </c>
      <c r="N16" s="433">
        <v>17.63013</v>
      </c>
      <c r="O16" s="433">
        <v>17.3604</v>
      </c>
      <c r="P16" s="433">
        <v>19.203</v>
      </c>
      <c r="Q16" s="433">
        <v>19.231305</v>
      </c>
      <c r="R16" s="433">
        <v>21.17214</v>
      </c>
      <c r="S16" s="433">
        <v>20.63157</v>
      </c>
      <c r="T16" s="433">
        <v>21.12108</v>
      </c>
      <c r="U16" s="433">
        <v>21.68718</v>
      </c>
      <c r="V16" s="433">
        <v>24.381705</v>
      </c>
      <c r="W16" s="433">
        <v>24.31122</v>
      </c>
      <c r="X16" s="433">
        <v>23.99598</v>
      </c>
      <c r="Y16" s="433">
        <v>25.89519</v>
      </c>
      <c r="Z16" s="433">
        <v>27.389805</v>
      </c>
      <c r="AA16" s="433">
        <v>30.52611</v>
      </c>
      <c r="AB16" s="433">
        <v>33.00141</v>
      </c>
      <c r="AC16" s="433">
        <v>34.2213</v>
      </c>
      <c r="AD16" s="433">
        <v>35.892405</v>
      </c>
      <c r="AE16" s="433">
        <v>30.4251</v>
      </c>
      <c r="AF16" s="433">
        <v>30.99564</v>
      </c>
      <c r="AG16" s="433">
        <v>32.84823</v>
      </c>
      <c r="AH16" s="433">
        <v>31.541205</v>
      </c>
      <c r="AI16" s="433">
        <v>27.99864</v>
      </c>
      <c r="AJ16" s="433">
        <v>31.52955</v>
      </c>
      <c r="AK16" s="433">
        <v>30.43509</v>
      </c>
      <c r="AL16" s="433">
        <v>34.94502</v>
      </c>
      <c r="AM16" s="433">
        <v>37.24716</v>
      </c>
      <c r="AN16" s="433">
        <v>33.42321</v>
      </c>
      <c r="AO16" s="433">
        <v>31.79595</v>
      </c>
      <c r="AP16" s="433">
        <v>30.45174</v>
      </c>
      <c r="AQ16" s="433">
        <v>30.2364</v>
      </c>
      <c r="AR16" s="433">
        <v>31.90473</v>
      </c>
      <c r="AS16" s="433">
        <v>30.59049</v>
      </c>
      <c r="AT16" s="433">
        <v>31.78818</v>
      </c>
      <c r="AU16" s="433">
        <v>36.06501</v>
      </c>
      <c r="AV16" s="433">
        <v>37.2387339461211</v>
      </c>
      <c r="AW16" s="433">
        <v>38.6053877425695</v>
      </c>
      <c r="AX16" s="433">
        <v>31.6190995172896</v>
      </c>
      <c r="AY16" s="433">
        <v>25.5762186496784</v>
      </c>
      <c r="AZ16" s="435">
        <v>18.7514500965791</v>
      </c>
      <c r="BA16" s="456">
        <v>-0.268843573692039</v>
      </c>
      <c r="BB16" s="456">
        <v>-0.0215323918243221</v>
      </c>
      <c r="BC16" s="456">
        <v>0.00486587719585525</v>
      </c>
    </row>
    <row r="17" spans="8:8">
      <c r="A17" s="45" t="s">
        <v>215</v>
      </c>
      <c r="B17" s="433">
        <v>0.740567</v>
      </c>
      <c r="C17" s="433">
        <v>0.779809</v>
      </c>
      <c r="D17" s="433">
        <v>0.749046</v>
      </c>
      <c r="E17" s="433">
        <v>0.577447</v>
      </c>
      <c r="F17" s="433">
        <v>0.660133</v>
      </c>
      <c r="G17" s="433">
        <v>0.758025</v>
      </c>
      <c r="H17" s="433">
        <v>1.178705</v>
      </c>
      <c r="I17" s="433">
        <v>1.273433</v>
      </c>
      <c r="J17" s="433">
        <v>1.45147</v>
      </c>
      <c r="K17" s="433">
        <v>0.93017</v>
      </c>
      <c r="L17" s="433">
        <v>0.832865</v>
      </c>
      <c r="M17" s="433">
        <v>0.842884</v>
      </c>
      <c r="N17" s="433">
        <v>0.890079</v>
      </c>
      <c r="O17" s="433">
        <v>0.974827</v>
      </c>
      <c r="P17" s="433">
        <v>1.031973</v>
      </c>
      <c r="Q17" s="433">
        <v>1.06571</v>
      </c>
      <c r="R17" s="433">
        <v>0.988664</v>
      </c>
      <c r="S17" s="433">
        <v>0.974122</v>
      </c>
      <c r="T17" s="433">
        <v>1.303762</v>
      </c>
      <c r="U17" s="433">
        <v>1.85351</v>
      </c>
      <c r="V17" s="433">
        <v>2.394839</v>
      </c>
      <c r="W17" s="433">
        <v>2.5391972</v>
      </c>
      <c r="X17" s="433">
        <v>2.772883</v>
      </c>
      <c r="Y17" s="433">
        <v>2.2893996793742</v>
      </c>
      <c r="Z17" s="433">
        <v>2.991827</v>
      </c>
      <c r="AA17" s="433">
        <v>2.8622483</v>
      </c>
      <c r="AB17" s="433">
        <v>2.9174083</v>
      </c>
      <c r="AC17" s="433">
        <v>2.7932986</v>
      </c>
      <c r="AD17" s="433">
        <v>2.6490121</v>
      </c>
      <c r="AE17" s="433">
        <v>3.26726</v>
      </c>
      <c r="AF17" s="433">
        <v>3.6114555</v>
      </c>
      <c r="AG17" s="433">
        <v>3.79521753975</v>
      </c>
      <c r="AH17" s="433">
        <v>3.53434565566571</v>
      </c>
      <c r="AI17" s="433">
        <v>3.25525061407497</v>
      </c>
      <c r="AJ17" s="433">
        <v>3.5293406239776</v>
      </c>
      <c r="AK17" s="433">
        <v>3.78892793942485</v>
      </c>
      <c r="AL17" s="433">
        <v>4.0718628542604</v>
      </c>
      <c r="AM17" s="433">
        <v>3.98420726900571</v>
      </c>
      <c r="AN17" s="433">
        <v>3.83032673619717</v>
      </c>
      <c r="AO17" s="433">
        <v>3.80057797152231</v>
      </c>
      <c r="AP17" s="433">
        <v>3.78794075082353</v>
      </c>
      <c r="AQ17" s="433">
        <v>3.1553342020777</v>
      </c>
      <c r="AR17" s="433">
        <v>2.9859205924706</v>
      </c>
      <c r="AS17" s="433">
        <v>2.73260581303364</v>
      </c>
      <c r="AT17" s="433">
        <v>2.62362668893551</v>
      </c>
      <c r="AU17" s="433">
        <v>2.89566800227495</v>
      </c>
      <c r="AV17" s="433">
        <v>3.12775196869295</v>
      </c>
      <c r="AW17" s="433">
        <v>3.09281959273813</v>
      </c>
      <c r="AX17" s="433">
        <v>3.00953603447461</v>
      </c>
      <c r="AY17" s="433">
        <v>3.19161813094854</v>
      </c>
      <c r="AZ17" s="435">
        <v>2.67845167776475</v>
      </c>
      <c r="BA17" s="456">
        <v>-0.163078603332808</v>
      </c>
      <c r="BB17" s="456">
        <v>-0.0173109253550082</v>
      </c>
      <c r="BC17" s="456">
        <v>6.95040483371119E-4</v>
      </c>
    </row>
    <row r="18" spans="8:8" s="47" ht="10.2" customFormat="1">
      <c r="A18" s="54" t="s">
        <v>109</v>
      </c>
      <c r="B18" s="436">
        <v>18.6996812389381</v>
      </c>
      <c r="C18" s="436">
        <v>19.2094064668142</v>
      </c>
      <c r="D18" s="436">
        <v>20.2696674292035</v>
      </c>
      <c r="E18" s="436">
        <v>23.1460175663717</v>
      </c>
      <c r="F18" s="436">
        <v>24.4917346504425</v>
      </c>
      <c r="G18" s="436">
        <v>24.4689736769912</v>
      </c>
      <c r="H18" s="436">
        <v>27.4261669026549</v>
      </c>
      <c r="I18" s="436">
        <v>29.6567902146018</v>
      </c>
      <c r="J18" s="436">
        <v>31.3437643761062</v>
      </c>
      <c r="K18" s="436">
        <v>32.5811707876106</v>
      </c>
      <c r="L18" s="436">
        <v>35.2541605331859</v>
      </c>
      <c r="M18" s="436">
        <v>36.3984596880531</v>
      </c>
      <c r="N18" s="436">
        <v>39.9808441659292</v>
      </c>
      <c r="O18" s="436">
        <v>43.5963931814159</v>
      </c>
      <c r="P18" s="436">
        <v>46.4367053451328</v>
      </c>
      <c r="Q18" s="436">
        <v>47.4164265707965</v>
      </c>
      <c r="R18" s="436">
        <v>51.3634962942478</v>
      </c>
      <c r="S18" s="436">
        <v>51.3768054026549</v>
      </c>
      <c r="T18" s="436">
        <v>55.6294369778761</v>
      </c>
      <c r="U18" s="436">
        <v>57.9603035287611</v>
      </c>
      <c r="V18" s="436">
        <v>60.2248373297434</v>
      </c>
      <c r="W18" s="436">
        <v>62.4440464140055</v>
      </c>
      <c r="X18" s="436">
        <v>62.5344744468021</v>
      </c>
      <c r="Y18" s="436">
        <v>66.5597374512549</v>
      </c>
      <c r="Z18" s="436">
        <v>71.1188446169236</v>
      </c>
      <c r="AA18" s="436">
        <v>77.9666295097838</v>
      </c>
      <c r="AB18" s="436">
        <v>86.1153018266224</v>
      </c>
      <c r="AC18" s="436">
        <v>87.4040557487005</v>
      </c>
      <c r="AD18" s="436">
        <v>92.4680662983978</v>
      </c>
      <c r="AE18" s="436">
        <v>94.6386359161461</v>
      </c>
      <c r="AF18" s="436">
        <v>101.719458428894</v>
      </c>
      <c r="AG18" s="436">
        <v>106.192974635592</v>
      </c>
      <c r="AH18" s="436">
        <v>109.217472322177</v>
      </c>
      <c r="AI18" s="436">
        <v>119.633573942987</v>
      </c>
      <c r="AJ18" s="436">
        <v>135.031583916947</v>
      </c>
      <c r="AK18" s="436">
        <v>139.378874706589</v>
      </c>
      <c r="AL18" s="436">
        <v>151.806495083828</v>
      </c>
      <c r="AM18" s="436">
        <v>157.252897524618</v>
      </c>
      <c r="AN18" s="436">
        <v>157.886299151018</v>
      </c>
      <c r="AO18" s="436">
        <v>152.312075952996</v>
      </c>
      <c r="AP18" s="436">
        <v>160.423096290108</v>
      </c>
      <c r="AQ18" s="436">
        <v>164.082149288216</v>
      </c>
      <c r="AR18" s="436">
        <v>170.570616733628</v>
      </c>
      <c r="AS18" s="436">
        <v>173.773869210121</v>
      </c>
      <c r="AT18" s="436">
        <v>176.049456624849</v>
      </c>
      <c r="AU18" s="436">
        <v>178.039801933818</v>
      </c>
      <c r="AV18" s="436">
        <v>177.867301668271</v>
      </c>
      <c r="AW18" s="436">
        <v>181.43691307642</v>
      </c>
      <c r="AX18" s="436">
        <v>175.88153302139</v>
      </c>
      <c r="AY18" s="436">
        <v>172.331096170118</v>
      </c>
      <c r="AZ18" s="436">
        <v>152.872605221787</v>
      </c>
      <c r="BA18" s="469">
        <v>-0.115337139400716</v>
      </c>
      <c r="BB18" s="469">
        <v>0.0124251645211266</v>
      </c>
      <c r="BC18" s="469">
        <v>0.0396694292861854</v>
      </c>
    </row>
    <row r="19" spans="8:8">
      <c r="B19" s="433"/>
      <c r="C19" s="433"/>
      <c r="D19" s="433"/>
      <c r="E19" s="433"/>
      <c r="F19" s="433"/>
      <c r="G19" s="433"/>
      <c r="H19" s="433"/>
      <c r="I19" s="433"/>
      <c r="J19" s="433"/>
      <c r="K19" s="433"/>
      <c r="L19" s="433"/>
      <c r="M19" s="433"/>
      <c r="N19" s="433"/>
      <c r="O19" s="433"/>
      <c r="P19" s="433"/>
      <c r="Q19" s="433"/>
      <c r="R19" s="433"/>
      <c r="S19" s="433"/>
      <c r="T19" s="433"/>
      <c r="U19" s="433"/>
      <c r="V19" s="433"/>
      <c r="W19" s="433"/>
      <c r="X19" s="433"/>
      <c r="Y19" s="433"/>
      <c r="Z19" s="433"/>
      <c r="AA19" s="433"/>
      <c r="AB19" s="433"/>
      <c r="AC19" s="433"/>
      <c r="AD19" s="433"/>
      <c r="AE19" s="433"/>
      <c r="AF19" s="433"/>
      <c r="AG19" s="433"/>
      <c r="AH19" s="433"/>
      <c r="AI19" s="433"/>
      <c r="AJ19" s="433"/>
      <c r="AK19" s="433"/>
      <c r="AL19" s="433"/>
      <c r="AM19" s="433"/>
      <c r="AN19" s="433"/>
      <c r="AO19" s="433"/>
      <c r="AP19" s="433"/>
      <c r="AQ19" s="433"/>
      <c r="AR19" s="433"/>
      <c r="AS19" s="433"/>
      <c r="AT19" s="433"/>
      <c r="AU19" s="433"/>
      <c r="AV19" s="433"/>
      <c r="AW19" s="433"/>
      <c r="AX19" s="433"/>
      <c r="AY19" s="433"/>
      <c r="AZ19" s="435"/>
      <c r="BA19" s="456"/>
      <c r="BB19" s="456"/>
      <c r="BC19" s="456"/>
    </row>
    <row r="20" spans="8:8">
      <c r="A20" s="45" t="s">
        <v>117</v>
      </c>
      <c r="B20" s="433">
        <v>0.0</v>
      </c>
      <c r="C20" s="433">
        <v>0.0</v>
      </c>
      <c r="D20" s="433">
        <v>0.0</v>
      </c>
      <c r="E20" s="433">
        <v>0.0</v>
      </c>
      <c r="F20" s="433">
        <v>0.0</v>
      </c>
      <c r="G20" s="433">
        <v>0.0</v>
      </c>
      <c r="H20" s="433">
        <v>0.0</v>
      </c>
      <c r="I20" s="433">
        <v>0.0</v>
      </c>
      <c r="J20" s="433">
        <v>0.0</v>
      </c>
      <c r="K20" s="433">
        <v>0.0</v>
      </c>
      <c r="L20" s="433">
        <v>0.0</v>
      </c>
      <c r="M20" s="433">
        <v>0.0</v>
      </c>
      <c r="N20" s="433">
        <v>0.0</v>
      </c>
      <c r="O20" s="433">
        <v>0.0</v>
      </c>
      <c r="P20" s="433">
        <v>0.24186</v>
      </c>
      <c r="Q20" s="433">
        <v>1.169685</v>
      </c>
      <c r="R20" s="433">
        <v>1.9838775</v>
      </c>
      <c r="S20" s="433">
        <v>2.52858375</v>
      </c>
      <c r="T20" s="433">
        <v>2.49730875</v>
      </c>
      <c r="U20" s="433">
        <v>3.20256</v>
      </c>
      <c r="V20" s="433">
        <v>3.2703225</v>
      </c>
      <c r="W20" s="433">
        <v>4.10882336865</v>
      </c>
      <c r="X20" s="433">
        <v>4.2798995649975</v>
      </c>
      <c r="Y20" s="433">
        <v>4.695290123265</v>
      </c>
      <c r="Z20" s="433">
        <v>5.0873660145</v>
      </c>
      <c r="AA20" s="433">
        <v>5.5085050845675</v>
      </c>
      <c r="AB20" s="433">
        <v>6.69352222902</v>
      </c>
      <c r="AC20" s="433">
        <v>8.19391249425</v>
      </c>
      <c r="AD20" s="433">
        <v>7.886699793465</v>
      </c>
      <c r="AE20" s="433">
        <v>8.0850024118725</v>
      </c>
      <c r="AF20" s="433">
        <v>8.4994863193575</v>
      </c>
      <c r="AG20" s="433">
        <v>8.7383500534275</v>
      </c>
      <c r="AH20" s="433">
        <v>8.84230958944292</v>
      </c>
      <c r="AI20" s="433">
        <v>8.37655377284735</v>
      </c>
      <c r="AJ20" s="433">
        <v>9.87583082444439</v>
      </c>
      <c r="AK20" s="433">
        <v>10.913009387606</v>
      </c>
      <c r="AL20" s="433">
        <v>10.842959023925</v>
      </c>
      <c r="AM20" s="433">
        <v>9.61517056941917</v>
      </c>
      <c r="AN20" s="433">
        <v>10.4901156214867</v>
      </c>
      <c r="AO20" s="433">
        <v>8.75675192896778</v>
      </c>
      <c r="AP20" s="433">
        <v>8.53593876723444</v>
      </c>
      <c r="AQ20" s="433">
        <v>6.85712294167163</v>
      </c>
      <c r="AR20" s="433">
        <v>5.99119495348459</v>
      </c>
      <c r="AS20" s="433">
        <v>4.97358540580515</v>
      </c>
      <c r="AT20" s="433">
        <v>4.80065432805547</v>
      </c>
      <c r="AU20" s="433">
        <v>4.7935452619277</v>
      </c>
      <c r="AV20" s="433">
        <v>4.70010264948356</v>
      </c>
      <c r="AW20" s="433">
        <v>5.0500286276932</v>
      </c>
      <c r="AX20" s="433">
        <v>4.29276138025761</v>
      </c>
      <c r="AY20" s="433">
        <v>3.20255677918278</v>
      </c>
      <c r="AZ20" s="435">
        <v>1.37969297685833</v>
      </c>
      <c r="BA20" s="456">
        <v>-0.570367235060481</v>
      </c>
      <c r="BB20" s="456">
        <v>-0.0956940691465834</v>
      </c>
      <c r="BC20" s="456">
        <v>3.58021196163457E-4</v>
      </c>
    </row>
    <row r="21" spans="8:8">
      <c r="A21" s="45" t="s">
        <v>121</v>
      </c>
      <c r="B21" s="433">
        <v>12.012975</v>
      </c>
      <c r="C21" s="433">
        <v>14.799725</v>
      </c>
      <c r="D21" s="433">
        <v>17.718575</v>
      </c>
      <c r="E21" s="433">
        <v>19.83745</v>
      </c>
      <c r="F21" s="433">
        <v>20.6037</v>
      </c>
      <c r="G21" s="433">
        <v>19.1252</v>
      </c>
      <c r="H21" s="433">
        <v>19.720975</v>
      </c>
      <c r="I21" s="433">
        <v>19.6066</v>
      </c>
      <c r="J21" s="433">
        <v>20.27125</v>
      </c>
      <c r="K21" s="433">
        <v>20.300475</v>
      </c>
      <c r="L21" s="433">
        <v>18.48155</v>
      </c>
      <c r="M21" s="433">
        <v>18.932575</v>
      </c>
      <c r="N21" s="433">
        <v>16.62025</v>
      </c>
      <c r="O21" s="433">
        <v>18.3713</v>
      </c>
      <c r="P21" s="433">
        <v>18.05255</v>
      </c>
      <c r="Q21" s="433">
        <v>17.1077</v>
      </c>
      <c r="R21" s="433">
        <v>14.01515</v>
      </c>
      <c r="S21" s="433">
        <v>15.73055</v>
      </c>
      <c r="T21" s="433">
        <v>14.638425</v>
      </c>
      <c r="U21" s="433">
        <v>15.32025</v>
      </c>
      <c r="V21" s="433">
        <v>15.024625</v>
      </c>
      <c r="W21" s="433">
        <v>15.39528228</v>
      </c>
      <c r="X21" s="433">
        <v>15.615968508</v>
      </c>
      <c r="Y21" s="433">
        <v>15.5403549</v>
      </c>
      <c r="Z21" s="433">
        <v>16.29209484</v>
      </c>
      <c r="AA21" s="433">
        <v>16.811718588</v>
      </c>
      <c r="AB21" s="433">
        <v>18.206174196</v>
      </c>
      <c r="AC21" s="433">
        <v>17.89668594</v>
      </c>
      <c r="AD21" s="433">
        <v>17.486965692</v>
      </c>
      <c r="AE21" s="433">
        <v>18.678319632</v>
      </c>
      <c r="AF21" s="433">
        <v>17.665448976</v>
      </c>
      <c r="AG21" s="433">
        <v>17.833381524</v>
      </c>
      <c r="AH21" s="433">
        <v>17.78678244</v>
      </c>
      <c r="AI21" s="433">
        <v>18.515662452</v>
      </c>
      <c r="AJ21" s="433">
        <v>17.133516036</v>
      </c>
      <c r="AK21" s="433">
        <v>16.54267482</v>
      </c>
      <c r="AL21" s="433">
        <v>16.342210836</v>
      </c>
      <c r="AM21" s="433">
        <v>14.969735928</v>
      </c>
      <c r="AN21" s="433">
        <v>13.635067824</v>
      </c>
      <c r="AO21" s="433">
        <v>12.746168316</v>
      </c>
      <c r="AP21" s="433">
        <v>11.123992656</v>
      </c>
      <c r="AQ21" s="433">
        <v>10.465450884</v>
      </c>
      <c r="AR21" s="433">
        <v>9.461372508</v>
      </c>
      <c r="AS21" s="433">
        <v>8.604125208</v>
      </c>
      <c r="AT21" s="433">
        <v>8.082743004</v>
      </c>
      <c r="AU21" s="433">
        <v>7.524433224</v>
      </c>
      <c r="AV21" s="433">
        <v>6.923041272</v>
      </c>
      <c r="AW21" s="433">
        <v>6.376161456</v>
      </c>
      <c r="AX21" s="433">
        <v>5.541774084</v>
      </c>
      <c r="AY21" s="433">
        <v>5.330759364</v>
      </c>
      <c r="AZ21" s="435">
        <v>4.49725122</v>
      </c>
      <c r="BA21" s="456">
        <v>-0.158663270631051</v>
      </c>
      <c r="BB21" s="456">
        <v>-0.0834821177516697</v>
      </c>
      <c r="BC21" s="456">
        <v>0.00116700692707613</v>
      </c>
    </row>
    <row r="22" spans="8:8">
      <c r="A22" s="45" t="s">
        <v>126</v>
      </c>
      <c r="B22" s="433">
        <v>12.58155</v>
      </c>
      <c r="C22" s="433">
        <v>12.8202</v>
      </c>
      <c r="D22" s="433">
        <v>13.587325</v>
      </c>
      <c r="E22" s="433">
        <v>14.67525</v>
      </c>
      <c r="F22" s="433">
        <v>14.64845</v>
      </c>
      <c r="G22" s="433">
        <v>13.961825</v>
      </c>
      <c r="H22" s="433">
        <v>15.002875</v>
      </c>
      <c r="I22" s="433">
        <v>13.1612</v>
      </c>
      <c r="J22" s="433">
        <v>13.1455</v>
      </c>
      <c r="K22" s="433">
        <v>12.82585</v>
      </c>
      <c r="L22" s="433">
        <v>11.935625</v>
      </c>
      <c r="M22" s="433">
        <v>13.375875</v>
      </c>
      <c r="N22" s="433">
        <v>13.734075</v>
      </c>
      <c r="O22" s="433">
        <v>12.31495</v>
      </c>
      <c r="P22" s="433">
        <v>13.033925</v>
      </c>
      <c r="Q22" s="433">
        <v>13.419225</v>
      </c>
      <c r="R22" s="433">
        <v>15.037625</v>
      </c>
      <c r="S22" s="433">
        <v>15.411825</v>
      </c>
      <c r="T22" s="433">
        <v>15.664075</v>
      </c>
      <c r="U22" s="433">
        <v>16.011275</v>
      </c>
      <c r="V22" s="433">
        <v>16.3166</v>
      </c>
      <c r="W22" s="433">
        <v>16.411075</v>
      </c>
      <c r="X22" s="433">
        <v>17.135075</v>
      </c>
      <c r="Y22" s="433">
        <v>18.23775</v>
      </c>
      <c r="Z22" s="433">
        <v>19.242625</v>
      </c>
      <c r="AA22" s="433">
        <v>19.0112</v>
      </c>
      <c r="AB22" s="433">
        <v>19.030875</v>
      </c>
      <c r="AC22" s="433">
        <v>18.485885</v>
      </c>
      <c r="AD22" s="433">
        <v>18.238166</v>
      </c>
      <c r="AE22" s="433">
        <v>16.768134</v>
      </c>
      <c r="AF22" s="433">
        <v>15.958686</v>
      </c>
      <c r="AG22" s="433">
        <v>14.624725</v>
      </c>
      <c r="AH22" s="433">
        <v>14.030432</v>
      </c>
      <c r="AI22" s="433">
        <v>13.322165</v>
      </c>
      <c r="AJ22" s="433">
        <v>12.435959</v>
      </c>
      <c r="AK22" s="433">
        <v>11.582317</v>
      </c>
      <c r="AL22" s="433">
        <v>10.534454</v>
      </c>
      <c r="AM22" s="433">
        <v>9.31267468931393</v>
      </c>
      <c r="AN22" s="433">
        <v>8.81517795</v>
      </c>
      <c r="AO22" s="433">
        <v>7.63239486277</v>
      </c>
      <c r="AP22" s="433">
        <v>8.0065650474075</v>
      </c>
      <c r="AQ22" s="433">
        <v>8.04782722616</v>
      </c>
      <c r="AR22" s="433">
        <v>8.19580409666159</v>
      </c>
      <c r="AS22" s="433">
        <v>7.3674950280119</v>
      </c>
      <c r="AT22" s="433">
        <v>6.80955624678884</v>
      </c>
      <c r="AU22" s="433">
        <v>6.44968784623859</v>
      </c>
      <c r="AV22" s="433">
        <v>5.50976323906793</v>
      </c>
      <c r="AW22" s="433">
        <v>5.27305855049007</v>
      </c>
      <c r="AX22" s="433">
        <v>5.18919692192432</v>
      </c>
      <c r="AY22" s="433">
        <v>4.62124743818682</v>
      </c>
      <c r="AZ22" s="435">
        <v>3.8756932484698</v>
      </c>
      <c r="BA22" s="456">
        <v>-0.16362324797505</v>
      </c>
      <c r="BB22" s="456">
        <v>-0.048935789099832</v>
      </c>
      <c r="BC22" s="456">
        <v>0.00100571674717039</v>
      </c>
    </row>
    <row r="23" spans="8:8">
      <c r="A23" s="45" t="s">
        <v>130</v>
      </c>
      <c r="B23" s="433">
        <v>27.9166666666667</v>
      </c>
      <c r="C23" s="433">
        <v>38.5833333333333</v>
      </c>
      <c r="D23" s="433">
        <v>51.4444444444444</v>
      </c>
      <c r="E23" s="433">
        <v>62.5555555555556</v>
      </c>
      <c r="F23" s="433">
        <v>74.1666666666667</v>
      </c>
      <c r="G23" s="433">
        <v>80.3333333333333</v>
      </c>
      <c r="H23" s="433">
        <v>85.8333333333333</v>
      </c>
      <c r="I23" s="433">
        <v>86.1111111111111</v>
      </c>
      <c r="J23" s="433">
        <v>78.8333333333333</v>
      </c>
      <c r="K23" s="433">
        <v>82.6666666666667</v>
      </c>
      <c r="L23" s="433">
        <v>79.9444444444444</v>
      </c>
      <c r="M23" s="433">
        <v>74.2222222222222</v>
      </c>
      <c r="N23" s="433">
        <v>63.4722222222222</v>
      </c>
      <c r="O23" s="433">
        <v>67.5833333333333</v>
      </c>
      <c r="P23" s="433">
        <v>68.4166666666667</v>
      </c>
      <c r="Q23" s="433">
        <v>71.6388888888889</v>
      </c>
      <c r="R23" s="433">
        <v>65.5</v>
      </c>
      <c r="S23" s="433">
        <v>65.6111111111111</v>
      </c>
      <c r="T23" s="433">
        <v>57.9166666666667</v>
      </c>
      <c r="U23" s="433">
        <v>63.3055555555556</v>
      </c>
      <c r="V23" s="433">
        <v>63.4166666666667</v>
      </c>
      <c r="W23" s="433">
        <v>71.7</v>
      </c>
      <c r="X23" s="433">
        <v>72.0055555555556</v>
      </c>
      <c r="Y23" s="433">
        <v>73.4</v>
      </c>
      <c r="Z23" s="433">
        <v>69.6277777777778</v>
      </c>
      <c r="AA23" s="433">
        <v>70.7833333333333</v>
      </c>
      <c r="AB23" s="433">
        <v>80.1083333333333</v>
      </c>
      <c r="AC23" s="433">
        <v>70.95</v>
      </c>
      <c r="AD23" s="433">
        <v>67.6777777777778</v>
      </c>
      <c r="AE23" s="433">
        <v>62.9333333333333</v>
      </c>
      <c r="AF23" s="433">
        <v>61.3611111111111</v>
      </c>
      <c r="AG23" s="433">
        <v>64.6472222222222</v>
      </c>
      <c r="AH23" s="433">
        <v>63.5194444444444</v>
      </c>
      <c r="AI23" s="433">
        <v>60.7166666666667</v>
      </c>
      <c r="AJ23" s="433">
        <v>71.6166666666667</v>
      </c>
      <c r="AK23" s="433">
        <v>65.3333333333333</v>
      </c>
      <c r="AL23" s="433">
        <v>64.5027777777778</v>
      </c>
      <c r="AM23" s="433">
        <v>62.0027777777778</v>
      </c>
      <c r="AN23" s="433">
        <v>70.9083333333333</v>
      </c>
      <c r="AO23" s="433">
        <v>65.5</v>
      </c>
      <c r="AP23" s="433">
        <v>75.2666666666667</v>
      </c>
      <c r="AQ23" s="433">
        <v>69.4972222222222</v>
      </c>
      <c r="AR23" s="433">
        <v>68.4027777777778</v>
      </c>
      <c r="AS23" s="433">
        <v>72.4055555555556</v>
      </c>
      <c r="AT23" s="433">
        <v>60.3861111111111</v>
      </c>
      <c r="AU23" s="433">
        <v>45.8722222222222</v>
      </c>
      <c r="AV23" s="433">
        <v>44.2861111111111</v>
      </c>
      <c r="AW23" s="433">
        <v>37.9305555555556</v>
      </c>
      <c r="AX23" s="433">
        <v>32.325</v>
      </c>
      <c r="AY23" s="433">
        <v>27.8444444444444</v>
      </c>
      <c r="AZ23" s="435">
        <v>19.9722222222222</v>
      </c>
      <c r="BA23" s="456">
        <v>-0.284681245884195</v>
      </c>
      <c r="BB23" s="456">
        <v>-0.0819851093591601</v>
      </c>
      <c r="BC23" s="456">
        <v>0.00518265948292682</v>
      </c>
    </row>
    <row r="24" spans="8:8">
      <c r="A24" s="45" t="s">
        <v>132</v>
      </c>
      <c r="B24" s="433">
        <v>0.0</v>
      </c>
      <c r="C24" s="433">
        <v>0.0</v>
      </c>
      <c r="D24" s="433">
        <v>0.0</v>
      </c>
      <c r="E24" s="433">
        <v>0.0</v>
      </c>
      <c r="F24" s="433">
        <v>0.0</v>
      </c>
      <c r="G24" s="433">
        <v>0.0</v>
      </c>
      <c r="H24" s="433">
        <v>0.0</v>
      </c>
      <c r="I24" s="433">
        <v>2.63498825</v>
      </c>
      <c r="J24" s="433">
        <v>14.0942394125</v>
      </c>
      <c r="K24" s="433">
        <v>20.5147020625</v>
      </c>
      <c r="L24" s="433">
        <v>24.9001546225</v>
      </c>
      <c r="M24" s="433">
        <v>24.763988585</v>
      </c>
      <c r="N24" s="433">
        <v>23.7803367225</v>
      </c>
      <c r="O24" s="433">
        <v>23.43547771</v>
      </c>
      <c r="P24" s="433">
        <v>25.7678755375</v>
      </c>
      <c r="Q24" s="433">
        <v>25.989261595</v>
      </c>
      <c r="R24" s="433">
        <v>25.8940302275</v>
      </c>
      <c r="S24" s="433">
        <v>27.939754355</v>
      </c>
      <c r="T24" s="433">
        <v>28.117098225</v>
      </c>
      <c r="U24" s="433">
        <v>28.5221980175</v>
      </c>
      <c r="V24" s="433">
        <v>25.2883551175</v>
      </c>
      <c r="W24" s="433">
        <v>24.83930941</v>
      </c>
      <c r="X24" s="433">
        <v>25.6399065575</v>
      </c>
      <c r="Y24" s="433">
        <v>24.61781914</v>
      </c>
      <c r="Z24" s="433">
        <v>26.64029594</v>
      </c>
      <c r="AA24" s="433">
        <v>27.604998</v>
      </c>
      <c r="AB24" s="433">
        <v>37.1174584275</v>
      </c>
      <c r="AC24" s="433">
        <v>42.6226375775</v>
      </c>
      <c r="AD24" s="433">
        <v>43.86310477</v>
      </c>
      <c r="AE24" s="433">
        <v>48.10726106</v>
      </c>
      <c r="AF24" s="433">
        <v>49.4224773975</v>
      </c>
      <c r="AG24" s="433">
        <v>53.6312153325</v>
      </c>
      <c r="AH24" s="433">
        <v>65.101939795</v>
      </c>
      <c r="AI24" s="433">
        <v>72.41274045</v>
      </c>
      <c r="AJ24" s="433">
        <v>78.5850294675</v>
      </c>
      <c r="AK24" s="433">
        <v>85.198778515</v>
      </c>
      <c r="AL24" s="433">
        <v>88.00328378</v>
      </c>
      <c r="AM24" s="433">
        <v>89.6324020625</v>
      </c>
      <c r="AN24" s="433">
        <v>99.3288193875</v>
      </c>
      <c r="AO24" s="433">
        <v>103.4642254675</v>
      </c>
      <c r="AP24" s="433">
        <v>106.19538399</v>
      </c>
      <c r="AQ24" s="433">
        <v>100.50689009</v>
      </c>
      <c r="AR24" s="433">
        <v>113.862523905</v>
      </c>
      <c r="AS24" s="433">
        <v>107.930399045</v>
      </c>
      <c r="AT24" s="433">
        <v>107.4911393875</v>
      </c>
      <c r="AU24" s="433">
        <v>116.1308776925</v>
      </c>
      <c r="AV24" s="433">
        <v>115.8909308925</v>
      </c>
      <c r="AW24" s="433">
        <v>123.72922247</v>
      </c>
      <c r="AX24" s="433">
        <v>121.28686656</v>
      </c>
      <c r="AY24" s="433">
        <v>114.2597869175</v>
      </c>
      <c r="AZ24" s="435">
        <v>111.454258385</v>
      </c>
      <c r="BA24" s="456">
        <v>-0.0272190982326843</v>
      </c>
      <c r="BB24" s="456">
        <v>0.00997429325901744</v>
      </c>
      <c r="BC24" s="456">
        <v>0.0289216424043636</v>
      </c>
    </row>
    <row r="25" spans="8:8">
      <c r="A25" s="45" t="s">
        <v>133</v>
      </c>
      <c r="B25" s="433">
        <v>5.119325</v>
      </c>
      <c r="C25" s="433">
        <v>5.279025</v>
      </c>
      <c r="D25" s="433">
        <v>5.584075</v>
      </c>
      <c r="E25" s="433">
        <v>5.664775</v>
      </c>
      <c r="F25" s="433">
        <v>5.483525</v>
      </c>
      <c r="G25" s="433">
        <v>5.643775</v>
      </c>
      <c r="H25" s="433">
        <v>6.14325</v>
      </c>
      <c r="I25" s="433">
        <v>6.4661</v>
      </c>
      <c r="J25" s="433">
        <v>6.933525</v>
      </c>
      <c r="K25" s="433">
        <v>6.2208</v>
      </c>
      <c r="L25" s="433">
        <v>5.283525</v>
      </c>
      <c r="M25" s="433">
        <v>4.6959</v>
      </c>
      <c r="N25" s="433">
        <v>4.3278</v>
      </c>
      <c r="O25" s="433">
        <v>4.231125</v>
      </c>
      <c r="P25" s="433">
        <v>4.64745</v>
      </c>
      <c r="Q25" s="433">
        <v>4.8062</v>
      </c>
      <c r="R25" s="433">
        <v>4.363425</v>
      </c>
      <c r="S25" s="433">
        <v>4.3837</v>
      </c>
      <c r="T25" s="433">
        <v>4.3505</v>
      </c>
      <c r="U25" s="433">
        <v>4.028375</v>
      </c>
      <c r="V25" s="433">
        <v>2.765525</v>
      </c>
      <c r="W25" s="433">
        <v>3.0915</v>
      </c>
      <c r="X25" s="433">
        <v>2.97705</v>
      </c>
      <c r="Y25" s="433">
        <v>3.8041</v>
      </c>
      <c r="Z25" s="433">
        <v>3.604525</v>
      </c>
      <c r="AA25" s="433">
        <v>3.6858</v>
      </c>
      <c r="AB25" s="433">
        <v>3.652025</v>
      </c>
      <c r="AC25" s="433">
        <v>3.7264</v>
      </c>
      <c r="AD25" s="433">
        <v>3.778125</v>
      </c>
      <c r="AE25" s="433">
        <v>3.60785</v>
      </c>
      <c r="AF25" s="433">
        <v>3.85345</v>
      </c>
      <c r="AG25" s="433">
        <v>4.061225</v>
      </c>
      <c r="AH25" s="433">
        <v>4.150925</v>
      </c>
      <c r="AI25" s="433">
        <v>4.199925</v>
      </c>
      <c r="AJ25" s="433">
        <v>4.56545</v>
      </c>
      <c r="AK25" s="433">
        <v>4.5175</v>
      </c>
      <c r="AL25" s="433">
        <v>4.51285</v>
      </c>
      <c r="AM25" s="433">
        <v>4.53186111</v>
      </c>
      <c r="AN25" s="433">
        <v>4.29130555555556</v>
      </c>
      <c r="AO25" s="433">
        <v>4.27972222222222</v>
      </c>
      <c r="AP25" s="433">
        <v>4.29491666666667</v>
      </c>
      <c r="AQ25" s="433">
        <v>4.47736111111111</v>
      </c>
      <c r="AR25" s="433">
        <v>4.54358333333333</v>
      </c>
      <c r="AS25" s="433">
        <v>4.44630555555556</v>
      </c>
      <c r="AT25" s="433">
        <v>4.33372222222222</v>
      </c>
      <c r="AU25" s="433">
        <v>4.28325</v>
      </c>
      <c r="AV25" s="433">
        <v>4.13180555555556</v>
      </c>
      <c r="AW25" s="433">
        <v>4.04</v>
      </c>
      <c r="AX25" s="433">
        <v>3.98130555555556</v>
      </c>
      <c r="AY25" s="433">
        <v>3.98519444444444</v>
      </c>
      <c r="AZ25" s="435">
        <v>3.92771075193178</v>
      </c>
      <c r="BA25" s="456">
        <v>-0.0171171428660531</v>
      </c>
      <c r="BB25" s="456">
        <v>-0.00710484053168114</v>
      </c>
      <c r="BC25" s="456">
        <v>0.00101921494504721</v>
      </c>
    </row>
    <row r="26" spans="8:8">
      <c r="A26" s="45" t="s">
        <v>135</v>
      </c>
      <c r="B26" s="433">
        <v>21.74285605</v>
      </c>
      <c r="C26" s="433">
        <v>23.236145675</v>
      </c>
      <c r="D26" s="433">
        <v>23.76869795</v>
      </c>
      <c r="E26" s="433">
        <v>25.1636774</v>
      </c>
      <c r="F26" s="433">
        <v>25.97159135</v>
      </c>
      <c r="G26" s="433">
        <v>28.212224675</v>
      </c>
      <c r="H26" s="433">
        <v>30.7734144</v>
      </c>
      <c r="I26" s="433">
        <v>32.58959005</v>
      </c>
      <c r="J26" s="433">
        <v>32.8123022</v>
      </c>
      <c r="K26" s="433">
        <v>31.352559175</v>
      </c>
      <c r="L26" s="433">
        <v>32.37340085</v>
      </c>
      <c r="M26" s="433">
        <v>34.07495895</v>
      </c>
      <c r="N26" s="433">
        <v>34.4523582</v>
      </c>
      <c r="O26" s="433">
        <v>34.18864465</v>
      </c>
      <c r="P26" s="433">
        <v>33.94449995</v>
      </c>
      <c r="Q26" s="433">
        <v>32.4451533</v>
      </c>
      <c r="R26" s="433">
        <v>32.834200675</v>
      </c>
      <c r="S26" s="433">
        <v>31.2057928</v>
      </c>
      <c r="T26" s="433">
        <v>30.5590889</v>
      </c>
      <c r="U26" s="433">
        <v>27.3945263</v>
      </c>
      <c r="V26" s="433">
        <v>26.645275</v>
      </c>
      <c r="W26" s="433">
        <v>23.32685</v>
      </c>
      <c r="X26" s="433">
        <v>20.482325</v>
      </c>
      <c r="Y26" s="433">
        <v>19.492025</v>
      </c>
      <c r="Z26" s="433">
        <v>17.23985</v>
      </c>
      <c r="AA26" s="433">
        <v>16.8003</v>
      </c>
      <c r="AB26" s="433">
        <v>16.00755</v>
      </c>
      <c r="AC26" s="433">
        <v>13.84895</v>
      </c>
      <c r="AD26" s="433">
        <v>12.9669</v>
      </c>
      <c r="AE26" s="433">
        <v>13.0167</v>
      </c>
      <c r="AF26" s="433">
        <v>12.755925</v>
      </c>
      <c r="AG26" s="433">
        <v>12.5374</v>
      </c>
      <c r="AH26" s="433">
        <v>12.3266</v>
      </c>
      <c r="AI26" s="433">
        <v>12.128375</v>
      </c>
      <c r="AJ26" s="433">
        <v>12.068975</v>
      </c>
      <c r="AK26" s="433">
        <v>11.282625</v>
      </c>
      <c r="AL26" s="433">
        <v>11.1164</v>
      </c>
      <c r="AM26" s="433">
        <v>10.737675</v>
      </c>
      <c r="AN26" s="433">
        <v>10.45835</v>
      </c>
      <c r="AO26" s="433">
        <v>10.3954</v>
      </c>
      <c r="AP26" s="433">
        <v>10.02345</v>
      </c>
      <c r="AQ26" s="433">
        <v>10.0795</v>
      </c>
      <c r="AR26" s="433">
        <v>10.097975</v>
      </c>
      <c r="AS26" s="433">
        <v>10.0019</v>
      </c>
      <c r="AT26" s="433">
        <v>10.1943</v>
      </c>
      <c r="AU26" s="433">
        <v>10.217225</v>
      </c>
      <c r="AV26" s="433">
        <v>9.052775</v>
      </c>
      <c r="AW26" s="433">
        <v>10.0114010277778</v>
      </c>
      <c r="AX26" s="433">
        <v>9.95764955555556</v>
      </c>
      <c r="AY26" s="433">
        <v>9.62258663888889</v>
      </c>
      <c r="AZ26" s="435">
        <v>8.70594092000639</v>
      </c>
      <c r="BA26" s="456">
        <v>-0.0977317719236707</v>
      </c>
      <c r="BB26" s="456">
        <v>-0.00769526771714357</v>
      </c>
      <c r="BC26" s="456">
        <v>0.00225913404952348</v>
      </c>
    </row>
    <row r="27" spans="8:8">
      <c r="A27" s="45" t="s">
        <v>142</v>
      </c>
      <c r="B27" s="433" t="s">
        <v>114</v>
      </c>
      <c r="C27" s="433" t="s">
        <v>114</v>
      </c>
      <c r="D27" s="433" t="s">
        <v>114</v>
      </c>
      <c r="E27" s="433" t="s">
        <v>114</v>
      </c>
      <c r="F27" s="433" t="s">
        <v>114</v>
      </c>
      <c r="G27" s="433" t="s">
        <v>114</v>
      </c>
      <c r="H27" s="433" t="s">
        <v>114</v>
      </c>
      <c r="I27" s="433" t="s">
        <v>114</v>
      </c>
      <c r="J27" s="433" t="s">
        <v>114</v>
      </c>
      <c r="K27" s="433" t="s">
        <v>114</v>
      </c>
      <c r="L27" s="433" t="s">
        <v>114</v>
      </c>
      <c r="M27" s="433" t="s">
        <v>114</v>
      </c>
      <c r="N27" s="433" t="s">
        <v>114</v>
      </c>
      <c r="O27" s="433" t="s">
        <v>114</v>
      </c>
      <c r="P27" s="433" t="s">
        <v>114</v>
      </c>
      <c r="Q27" s="433">
        <v>40.5821042281219</v>
      </c>
      <c r="R27" s="433">
        <v>37.572517207473</v>
      </c>
      <c r="S27" s="433">
        <v>33.6922320550639</v>
      </c>
      <c r="T27" s="433">
        <v>30.6637168141593</v>
      </c>
      <c r="U27" s="433">
        <v>29.149459193707</v>
      </c>
      <c r="V27" s="433">
        <v>26.5941494591937</v>
      </c>
      <c r="W27" s="433">
        <v>23.0924287118977</v>
      </c>
      <c r="X27" s="433">
        <v>19.8746312684366</v>
      </c>
      <c r="Y27" s="433">
        <v>18.1710914454277</v>
      </c>
      <c r="Z27" s="433">
        <v>17.224680432645</v>
      </c>
      <c r="AA27" s="433">
        <v>16.0681661750246</v>
      </c>
      <c r="AB27" s="433">
        <v>16.2441986234022</v>
      </c>
      <c r="AC27" s="433">
        <v>16.4855334316617</v>
      </c>
      <c r="AD27" s="433">
        <v>15.8637413962635</v>
      </c>
      <c r="AE27" s="433">
        <v>15.99008726647</v>
      </c>
      <c r="AF27" s="433">
        <v>15.7880285152409</v>
      </c>
      <c r="AG27" s="433">
        <v>16.1561823992134</v>
      </c>
      <c r="AH27" s="433">
        <v>17.6789577187807</v>
      </c>
      <c r="AI27" s="433">
        <v>18.2969641101278</v>
      </c>
      <c r="AJ27" s="433">
        <v>19.3664085545723</v>
      </c>
      <c r="AK27" s="433">
        <v>19.6739921337266</v>
      </c>
      <c r="AL27" s="433">
        <v>19.9635939036381</v>
      </c>
      <c r="AM27" s="433">
        <v>19.973058013766</v>
      </c>
      <c r="AN27" s="433">
        <v>20.2948377581121</v>
      </c>
      <c r="AO27" s="433">
        <v>20.3374262536873</v>
      </c>
      <c r="AP27" s="433">
        <v>19.4279252704031</v>
      </c>
      <c r="AQ27" s="433">
        <v>19.5443338249754</v>
      </c>
      <c r="AR27" s="433">
        <v>19.3929080629302</v>
      </c>
      <c r="AS27" s="433">
        <v>20.1585545722714</v>
      </c>
      <c r="AT27" s="433">
        <v>20.2191248770895</v>
      </c>
      <c r="AU27" s="433">
        <v>18.8335791543756</v>
      </c>
      <c r="AV27" s="433">
        <v>19.0228613569322</v>
      </c>
      <c r="AW27" s="433">
        <v>19.4014257620452</v>
      </c>
      <c r="AX27" s="433">
        <v>19.68534906588</v>
      </c>
      <c r="AY27" s="433">
        <v>19.4014257620452</v>
      </c>
      <c r="AZ27" s="435">
        <v>18.9745943952802</v>
      </c>
      <c r="BA27" s="456">
        <v>-0.0246721311475409</v>
      </c>
      <c r="BB27" s="456">
        <v>-0.00470054670369502</v>
      </c>
      <c r="BC27" s="456">
        <v>0.00492378166451462</v>
      </c>
    </row>
    <row r="28" spans="8:8">
      <c r="A28" s="45" t="s">
        <v>143</v>
      </c>
      <c r="B28" s="433">
        <v>10.949645</v>
      </c>
      <c r="C28" s="433">
        <v>18.196298</v>
      </c>
      <c r="D28" s="433">
        <v>26.255888</v>
      </c>
      <c r="E28" s="433">
        <v>28.507456</v>
      </c>
      <c r="F28" s="433">
        <v>34.380606</v>
      </c>
      <c r="G28" s="433">
        <v>35.800629</v>
      </c>
      <c r="H28" s="433">
        <v>37.912637</v>
      </c>
      <c r="I28" s="433">
        <v>39.612943</v>
      </c>
      <c r="J28" s="433">
        <v>37.933571</v>
      </c>
      <c r="K28" s="433">
        <v>38.304568</v>
      </c>
      <c r="L28" s="433">
        <v>36.414693</v>
      </c>
      <c r="M28" s="433">
        <v>36.333283</v>
      </c>
      <c r="N28" s="433">
        <v>36.928739</v>
      </c>
      <c r="O28" s="433">
        <v>38.077783</v>
      </c>
      <c r="P28" s="433">
        <v>37.224141</v>
      </c>
      <c r="Q28" s="433">
        <v>41.531893</v>
      </c>
      <c r="R28" s="433">
        <v>43.664835</v>
      </c>
      <c r="S28" s="433">
        <v>45.714041</v>
      </c>
      <c r="T28" s="433">
        <v>44.023039</v>
      </c>
      <c r="U28" s="433">
        <v>43.111247</v>
      </c>
      <c r="V28" s="433">
        <v>47.603916</v>
      </c>
      <c r="W28" s="433">
        <v>53.002562</v>
      </c>
      <c r="X28" s="433">
        <v>53.899235</v>
      </c>
      <c r="Y28" s="433">
        <v>63.369544</v>
      </c>
      <c r="Z28" s="433">
        <v>67.654036</v>
      </c>
      <c r="AA28" s="433">
        <v>74.04534</v>
      </c>
      <c r="AB28" s="433">
        <v>88.06077</v>
      </c>
      <c r="AC28" s="433">
        <v>89.85087</v>
      </c>
      <c r="AD28" s="433">
        <v>94.39731</v>
      </c>
      <c r="AE28" s="433">
        <v>103.7367</v>
      </c>
      <c r="AF28" s="433">
        <v>113.45904</v>
      </c>
      <c r="AG28" s="433">
        <v>110.81367</v>
      </c>
      <c r="AH28" s="433">
        <v>108.48645</v>
      </c>
      <c r="AI28" s="433">
        <v>107.806106654564</v>
      </c>
      <c r="AJ28" s="433">
        <v>100.913141074636</v>
      </c>
      <c r="AK28" s="433">
        <v>92.3390239793814</v>
      </c>
      <c r="AL28" s="433">
        <v>83.74842</v>
      </c>
      <c r="AM28" s="433">
        <v>75.4928363892773</v>
      </c>
      <c r="AN28" s="433">
        <v>72.7705649598935</v>
      </c>
      <c r="AO28" s="433">
        <v>61.2057481181</v>
      </c>
      <c r="AP28" s="433">
        <v>57.9009326069472</v>
      </c>
      <c r="AQ28" s="433">
        <v>46.082528392771</v>
      </c>
      <c r="AR28" s="433">
        <v>39.192384971013</v>
      </c>
      <c r="AS28" s="433">
        <v>36.9803797518739</v>
      </c>
      <c r="AT28" s="433">
        <v>37.4315134755349</v>
      </c>
      <c r="AU28" s="433">
        <v>40.6611831151083</v>
      </c>
      <c r="AV28" s="433">
        <v>41.7381890924493</v>
      </c>
      <c r="AW28" s="433">
        <v>41.8846482084375</v>
      </c>
      <c r="AX28" s="433">
        <v>40.7153651021719</v>
      </c>
      <c r="AY28" s="433">
        <v>39.5352276518461</v>
      </c>
      <c r="AZ28" s="435">
        <v>39.4750401518461</v>
      </c>
      <c r="BA28" s="456">
        <v>-0.00425045740070407</v>
      </c>
      <c r="BB28" s="456">
        <v>-0.0427636032506885</v>
      </c>
      <c r="BC28" s="456">
        <v>0.01024351165862</v>
      </c>
    </row>
    <row r="29" spans="8:8">
      <c r="A29" s="45" t="s">
        <v>144</v>
      </c>
      <c r="B29" s="433">
        <v>14.607863084</v>
      </c>
      <c r="C29" s="433">
        <v>15.268534639</v>
      </c>
      <c r="D29" s="433">
        <v>16.0236959</v>
      </c>
      <c r="E29" s="433">
        <v>17.278402494</v>
      </c>
      <c r="F29" s="433">
        <v>17.660129668</v>
      </c>
      <c r="G29" s="433">
        <v>17.555446193</v>
      </c>
      <c r="H29" s="433">
        <v>18.068042907</v>
      </c>
      <c r="I29" s="433">
        <v>19.499021171</v>
      </c>
      <c r="J29" s="433">
        <v>20.673523255</v>
      </c>
      <c r="K29" s="433">
        <v>19.998530042</v>
      </c>
      <c r="L29" s="433">
        <v>19.221167069</v>
      </c>
      <c r="M29" s="433">
        <v>18.377957134</v>
      </c>
      <c r="N29" s="433">
        <v>18.922705648</v>
      </c>
      <c r="O29" s="433">
        <v>18.686331393</v>
      </c>
      <c r="P29" s="433">
        <v>18.829091525</v>
      </c>
      <c r="Q29" s="433">
        <v>19.0432958600914</v>
      </c>
      <c r="R29" s="433">
        <v>17.4898757884808</v>
      </c>
      <c r="S29" s="433">
        <v>17.7268714394808</v>
      </c>
      <c r="T29" s="433">
        <v>17.083640412351</v>
      </c>
      <c r="U29" s="433">
        <v>17.5767364062212</v>
      </c>
      <c r="V29" s="433">
        <v>16.2707304363324</v>
      </c>
      <c r="W29" s="433">
        <v>16.4180975221239</v>
      </c>
      <c r="X29" s="433">
        <v>15.9724334550147</v>
      </c>
      <c r="Y29" s="433">
        <v>16.5241335867748</v>
      </c>
      <c r="Z29" s="433">
        <v>15.3981253259587</v>
      </c>
      <c r="AA29" s="433">
        <v>15.9466293399705</v>
      </c>
      <c r="AB29" s="433">
        <v>14.8184684788594</v>
      </c>
      <c r="AC29" s="433">
        <v>13.4668516111111</v>
      </c>
      <c r="AD29" s="433">
        <v>12.3387760277778</v>
      </c>
      <c r="AE29" s="433">
        <v>11.6263856111111</v>
      </c>
      <c r="AF29" s="433">
        <v>11.1613696624527</v>
      </c>
      <c r="AG29" s="433">
        <v>10.8504903894626</v>
      </c>
      <c r="AH29" s="433">
        <v>10.8140171954061</v>
      </c>
      <c r="AI29" s="433">
        <v>10.3752765287646</v>
      </c>
      <c r="AJ29" s="433">
        <v>10.8487508170359</v>
      </c>
      <c r="AK29" s="433">
        <v>10.1971405782717</v>
      </c>
      <c r="AL29" s="433">
        <v>10.8047533605782</v>
      </c>
      <c r="AM29" s="433">
        <v>10.0010078235955</v>
      </c>
      <c r="AN29" s="433">
        <v>9.44516006729894</v>
      </c>
      <c r="AO29" s="433">
        <v>9.25131815138607</v>
      </c>
      <c r="AP29" s="433">
        <v>9.34862140974997</v>
      </c>
      <c r="AQ29" s="433">
        <v>9.24972662216659</v>
      </c>
      <c r="AR29" s="433">
        <v>8.37088914692671</v>
      </c>
      <c r="AS29" s="433">
        <v>7.15685050958593</v>
      </c>
      <c r="AT29" s="433">
        <v>6.33194910304142</v>
      </c>
      <c r="AU29" s="433">
        <v>6.07673287468989</v>
      </c>
      <c r="AV29" s="433">
        <v>8.67846524219031</v>
      </c>
      <c r="AW29" s="433">
        <v>8.98477562904952</v>
      </c>
      <c r="AX29" s="433">
        <v>8.44661179863744</v>
      </c>
      <c r="AY29" s="433">
        <v>7.40217118458167</v>
      </c>
      <c r="AZ29" s="435">
        <v>6.30698836310505</v>
      </c>
      <c r="BA29" s="456">
        <v>-0.150282262106568</v>
      </c>
      <c r="BB29" s="456">
        <v>-0.0220524775100216</v>
      </c>
      <c r="BC29" s="456">
        <v>0.00163662173818525</v>
      </c>
    </row>
    <row r="30" spans="8:8">
      <c r="A30" s="54" t="s">
        <v>145</v>
      </c>
      <c r="B30" s="436">
        <v>104.930880800667</v>
      </c>
      <c r="C30" s="436">
        <v>128.183261647333</v>
      </c>
      <c r="D30" s="436">
        <v>154.382701294444</v>
      </c>
      <c r="E30" s="436">
        <v>173.682566449556</v>
      </c>
      <c r="F30" s="436">
        <v>192.914668684667</v>
      </c>
      <c r="G30" s="436">
        <v>200.632433201333</v>
      </c>
      <c r="H30" s="436">
        <v>213.454527640333</v>
      </c>
      <c r="I30" s="436">
        <v>219.681553582111</v>
      </c>
      <c r="J30" s="436">
        <v>224.697244200833</v>
      </c>
      <c r="K30" s="436">
        <v>232.184150946167</v>
      </c>
      <c r="L30" s="436">
        <v>228.554559985944</v>
      </c>
      <c r="M30" s="436">
        <v>224.776759891222</v>
      </c>
      <c r="N30" s="436">
        <v>212.238486792722</v>
      </c>
      <c r="O30" s="436">
        <v>216.888945086333</v>
      </c>
      <c r="P30" s="436">
        <v>220.158059679167</v>
      </c>
      <c r="Q30" s="436">
        <v>267.733406872102</v>
      </c>
      <c r="R30" s="436">
        <v>258.355536398454</v>
      </c>
      <c r="S30" s="436">
        <v>259.944461510656</v>
      </c>
      <c r="T30" s="436">
        <v>245.513558768177</v>
      </c>
      <c r="U30" s="436">
        <v>247.622182472984</v>
      </c>
      <c r="V30" s="436">
        <v>243.196165179693</v>
      </c>
      <c r="W30" s="436">
        <v>251.385928292672</v>
      </c>
      <c r="X30" s="436">
        <v>247.882079909504</v>
      </c>
      <c r="Y30" s="436">
        <v>257.852108195468</v>
      </c>
      <c r="Z30" s="436">
        <v>258.011376330882</v>
      </c>
      <c r="AA30" s="436">
        <v>266.265990520896</v>
      </c>
      <c r="AB30" s="436">
        <v>299.939375288115</v>
      </c>
      <c r="AC30" s="436">
        <v>295.527726054523</v>
      </c>
      <c r="AD30" s="436">
        <v>294.497566457284</v>
      </c>
      <c r="AE30" s="436">
        <v>302.549773314787</v>
      </c>
      <c r="AF30" s="436">
        <v>309.925022981662</v>
      </c>
      <c r="AG30" s="436">
        <v>313.893861920826</v>
      </c>
      <c r="AH30" s="436">
        <v>322.737858183074</v>
      </c>
      <c r="AI30" s="436">
        <v>326.15043563497</v>
      </c>
      <c r="AJ30" s="436">
        <v>337.409727440855</v>
      </c>
      <c r="AK30" s="436">
        <v>327.580394747319</v>
      </c>
      <c r="AL30" s="436">
        <v>320.371702681919</v>
      </c>
      <c r="AM30" s="436">
        <v>306.26919936365</v>
      </c>
      <c r="AN30" s="436">
        <v>320.43773245718</v>
      </c>
      <c r="AO30" s="436">
        <v>303.569155320633</v>
      </c>
      <c r="AP30" s="436">
        <v>310.124393081076</v>
      </c>
      <c r="AQ30" s="436">
        <v>284.807963315078</v>
      </c>
      <c r="AR30" s="436">
        <v>287.511413755127</v>
      </c>
      <c r="AS30" s="436">
        <v>280.025150631659</v>
      </c>
      <c r="AT30" s="436">
        <v>266.080813755344</v>
      </c>
      <c r="AU30" s="436">
        <v>260.842736391062</v>
      </c>
      <c r="AV30" s="436">
        <v>259.93404541129</v>
      </c>
      <c r="AW30" s="436">
        <v>262.681277287049</v>
      </c>
      <c r="AX30" s="436">
        <v>251.421880023982</v>
      </c>
      <c r="AY30" s="436">
        <v>235.20540062512</v>
      </c>
      <c r="AZ30" s="436">
        <v>218.56939263472</v>
      </c>
      <c r="BA30" s="469">
        <v>-0.0732686922897199</v>
      </c>
      <c r="BB30" s="469">
        <v>-0.0251922692210886</v>
      </c>
      <c r="BC30" s="469">
        <v>0.056717310813591</v>
      </c>
    </row>
    <row r="31" spans="8:8">
      <c r="B31" s="433"/>
      <c r="C31" s="433"/>
      <c r="D31" s="433"/>
      <c r="E31" s="433"/>
      <c r="F31" s="433"/>
      <c r="G31" s="433"/>
      <c r="H31" s="433"/>
      <c r="I31" s="433"/>
      <c r="J31" s="433"/>
      <c r="K31" s="433"/>
      <c r="L31" s="433"/>
      <c r="M31" s="433"/>
      <c r="N31" s="433"/>
      <c r="O31" s="433"/>
      <c r="P31" s="433"/>
      <c r="Q31" s="433"/>
      <c r="R31" s="433"/>
      <c r="S31" s="433"/>
      <c r="T31" s="433"/>
      <c r="U31" s="433"/>
      <c r="V31" s="433"/>
      <c r="W31" s="433"/>
      <c r="X31" s="433"/>
      <c r="Y31" s="433"/>
      <c r="Z31" s="433"/>
      <c r="AA31" s="433"/>
      <c r="AB31" s="433"/>
      <c r="AC31" s="433"/>
      <c r="AD31" s="433"/>
      <c r="AE31" s="433"/>
      <c r="AF31" s="433"/>
      <c r="AG31" s="433"/>
      <c r="AH31" s="433"/>
      <c r="AI31" s="433"/>
      <c r="AJ31" s="433"/>
      <c r="AK31" s="433"/>
      <c r="AL31" s="433"/>
      <c r="AM31" s="433"/>
      <c r="AN31" s="433"/>
      <c r="AO31" s="433"/>
      <c r="AP31" s="433"/>
      <c r="AQ31" s="433"/>
      <c r="AR31" s="433"/>
      <c r="AS31" s="433"/>
      <c r="AT31" s="433"/>
      <c r="AU31" s="433"/>
      <c r="AV31" s="433"/>
      <c r="AW31" s="433"/>
      <c r="AX31" s="433"/>
      <c r="AY31" s="433"/>
      <c r="AZ31" s="435"/>
      <c r="BA31" s="456"/>
      <c r="BB31" s="456"/>
      <c r="BC31" s="456"/>
    </row>
    <row r="32" spans="8:8">
      <c r="A32" s="45" t="s">
        <v>146</v>
      </c>
      <c r="B32" s="433" t="s">
        <v>114</v>
      </c>
      <c r="C32" s="433" t="s">
        <v>114</v>
      </c>
      <c r="D32" s="433" t="s">
        <v>114</v>
      </c>
      <c r="E32" s="433" t="s">
        <v>114</v>
      </c>
      <c r="F32" s="433" t="s">
        <v>114</v>
      </c>
      <c r="G32" s="433" t="s">
        <v>114</v>
      </c>
      <c r="H32" s="433" t="s">
        <v>114</v>
      </c>
      <c r="I32" s="433" t="s">
        <v>114</v>
      </c>
      <c r="J32" s="433" t="s">
        <v>114</v>
      </c>
      <c r="K32" s="433" t="s">
        <v>114</v>
      </c>
      <c r="L32" s="433" t="s">
        <v>114</v>
      </c>
      <c r="M32" s="433" t="s">
        <v>114</v>
      </c>
      <c r="N32" s="433" t="s">
        <v>114</v>
      </c>
      <c r="O32" s="433" t="s">
        <v>114</v>
      </c>
      <c r="P32" s="433" t="s">
        <v>114</v>
      </c>
      <c r="Q32" s="433">
        <v>13.7172123893805</v>
      </c>
      <c r="R32" s="433">
        <v>13.2589970501475</v>
      </c>
      <c r="S32" s="433">
        <v>12.1865781710914</v>
      </c>
      <c r="T32" s="433">
        <v>11.6016224188791</v>
      </c>
      <c r="U32" s="433">
        <v>10.8216814159292</v>
      </c>
      <c r="V32" s="433">
        <v>9.65176991150442</v>
      </c>
      <c r="W32" s="433">
        <v>8.38436578171091</v>
      </c>
      <c r="X32" s="433">
        <v>7.70191740412979</v>
      </c>
      <c r="Y32" s="433">
        <v>6.62949852507374</v>
      </c>
      <c r="Z32" s="433">
        <v>6.23952802359882</v>
      </c>
      <c r="AA32" s="433">
        <v>6.43451327433628</v>
      </c>
      <c r="AB32" s="433">
        <v>5.72964159292035</v>
      </c>
      <c r="AC32" s="433">
        <v>5.4566622418879</v>
      </c>
      <c r="AD32" s="433">
        <v>5.09203982300885</v>
      </c>
      <c r="AE32" s="433">
        <v>5.4566622418879</v>
      </c>
      <c r="AF32" s="433">
        <v>5.14468584070796</v>
      </c>
      <c r="AG32" s="433">
        <v>5.04329351032448</v>
      </c>
      <c r="AH32" s="433">
        <v>4.67769616519174</v>
      </c>
      <c r="AI32" s="433">
        <v>4.66307227138643</v>
      </c>
      <c r="AJ32" s="433">
        <v>4.54315634218289</v>
      </c>
      <c r="AK32" s="433">
        <v>5.58837477876106</v>
      </c>
      <c r="AL32" s="433">
        <v>6.59381622418879</v>
      </c>
      <c r="AM32" s="433">
        <v>10.5604986725664</v>
      </c>
      <c r="AN32" s="433">
        <v>15.9268827433628</v>
      </c>
      <c r="AO32" s="433">
        <v>15.9134287610619</v>
      </c>
      <c r="AP32" s="433">
        <v>16.2546529498525</v>
      </c>
      <c r="AQ32" s="433">
        <v>15.9511584070796</v>
      </c>
      <c r="AR32" s="433">
        <v>16.8097759587021</v>
      </c>
      <c r="AS32" s="433">
        <v>17.4464028023599</v>
      </c>
      <c r="AT32" s="433">
        <v>18.3840775</v>
      </c>
      <c r="AU32" s="433">
        <v>18.7840525</v>
      </c>
      <c r="AV32" s="433">
        <v>18.27754</v>
      </c>
      <c r="AW32" s="433">
        <v>17.7586275</v>
      </c>
      <c r="AX32" s="433">
        <v>19.04661585</v>
      </c>
      <c r="AY32" s="433">
        <v>24.31822305</v>
      </c>
      <c r="AZ32" s="435">
        <v>25.84354665</v>
      </c>
      <c r="BA32" s="456">
        <v>0.059819864873033</v>
      </c>
      <c r="BB32" s="456">
        <v>0.0433182574081878</v>
      </c>
      <c r="BC32" s="456">
        <v>0.00670622931328377</v>
      </c>
    </row>
    <row r="33" spans="8:8">
      <c r="A33" s="45" t="s">
        <v>148</v>
      </c>
      <c r="B33" s="433" t="s">
        <v>114</v>
      </c>
      <c r="C33" s="433" t="s">
        <v>114</v>
      </c>
      <c r="D33" s="433" t="s">
        <v>114</v>
      </c>
      <c r="E33" s="433" t="s">
        <v>114</v>
      </c>
      <c r="F33" s="433" t="s">
        <v>114</v>
      </c>
      <c r="G33" s="433" t="s">
        <v>114</v>
      </c>
      <c r="H33" s="433" t="s">
        <v>114</v>
      </c>
      <c r="I33" s="433" t="s">
        <v>114</v>
      </c>
      <c r="J33" s="433" t="s">
        <v>114</v>
      </c>
      <c r="K33" s="433" t="s">
        <v>114</v>
      </c>
      <c r="L33" s="433" t="s">
        <v>114</v>
      </c>
      <c r="M33" s="433" t="s">
        <v>114</v>
      </c>
      <c r="N33" s="433" t="s">
        <v>114</v>
      </c>
      <c r="O33" s="433" t="s">
        <v>114</v>
      </c>
      <c r="P33" s="433" t="s">
        <v>114</v>
      </c>
      <c r="Q33" s="433">
        <v>3.86787757573624</v>
      </c>
      <c r="R33" s="433">
        <v>4.12876081398238</v>
      </c>
      <c r="S33" s="433">
        <v>4.47400575155268</v>
      </c>
      <c r="T33" s="433">
        <v>5.0574484283912</v>
      </c>
      <c r="U33" s="433">
        <v>4.75686556693369</v>
      </c>
      <c r="V33" s="433">
        <v>5.04291553060846</v>
      </c>
      <c r="W33" s="433">
        <v>5.58991962471368</v>
      </c>
      <c r="X33" s="433">
        <v>5.75119934400987</v>
      </c>
      <c r="Y33" s="433">
        <v>4.7394260895944</v>
      </c>
      <c r="Z33" s="433">
        <v>3.1815703394697</v>
      </c>
      <c r="AA33" s="433">
        <v>4.1938398391753</v>
      </c>
      <c r="AB33" s="433">
        <v>4.6250061041245</v>
      </c>
      <c r="AC33" s="433">
        <v>5.75226272677446</v>
      </c>
      <c r="AD33" s="433">
        <v>5.63436902427355</v>
      </c>
      <c r="AE33" s="433">
        <v>7.05086575889206</v>
      </c>
      <c r="AF33" s="433">
        <v>8.18230502041608</v>
      </c>
      <c r="AG33" s="433">
        <v>8.23044081355987</v>
      </c>
      <c r="AH33" s="433">
        <v>10.0022491759201</v>
      </c>
      <c r="AI33" s="433">
        <v>11.7659049370852</v>
      </c>
      <c r="AJ33" s="433">
        <v>15.6686614675</v>
      </c>
      <c r="AK33" s="433">
        <v>19.2262679765706</v>
      </c>
      <c r="AL33" s="433">
        <v>20.1198942999765</v>
      </c>
      <c r="AM33" s="433">
        <v>22.9153395644502</v>
      </c>
      <c r="AN33" s="433">
        <v>25.509775367034</v>
      </c>
      <c r="AO33" s="433">
        <v>26.4856103423044</v>
      </c>
      <c r="AP33" s="433">
        <v>27.7687843197979</v>
      </c>
      <c r="AQ33" s="433">
        <v>29.3259359960038</v>
      </c>
      <c r="AR33" s="433">
        <v>29.6782911998019</v>
      </c>
      <c r="AS33" s="433">
        <v>31.1277128661919</v>
      </c>
      <c r="AT33" s="433">
        <v>31.7107543736877</v>
      </c>
      <c r="AU33" s="433">
        <v>31.8930137451356</v>
      </c>
      <c r="AV33" s="433">
        <v>32.095624801742</v>
      </c>
      <c r="AW33" s="433">
        <v>34.457652080558</v>
      </c>
      <c r="AX33" s="433">
        <v>34.128646694386</v>
      </c>
      <c r="AY33" s="433">
        <v>34.0419966583457</v>
      </c>
      <c r="AZ33" s="435">
        <v>31.6918510737178</v>
      </c>
      <c r="BA33" s="456">
        <v>-0.0715802708670598</v>
      </c>
      <c r="BB33" s="456">
        <v>0.0254169781998459</v>
      </c>
      <c r="BC33" s="456">
        <v>0.00822382560494227</v>
      </c>
    </row>
    <row r="34" spans="8:8">
      <c r="A34" s="45" t="s">
        <v>149</v>
      </c>
      <c r="B34" s="433" t="s">
        <v>114</v>
      </c>
      <c r="C34" s="433" t="s">
        <v>114</v>
      </c>
      <c r="D34" s="433" t="s">
        <v>114</v>
      </c>
      <c r="E34" s="433" t="s">
        <v>114</v>
      </c>
      <c r="F34" s="433" t="s">
        <v>114</v>
      </c>
      <c r="G34" s="433" t="s">
        <v>114</v>
      </c>
      <c r="H34" s="433" t="s">
        <v>114</v>
      </c>
      <c r="I34" s="433" t="s">
        <v>114</v>
      </c>
      <c r="J34" s="433" t="s">
        <v>114</v>
      </c>
      <c r="K34" s="433" t="s">
        <v>114</v>
      </c>
      <c r="L34" s="433" t="s">
        <v>114</v>
      </c>
      <c r="M34" s="433" t="s">
        <v>114</v>
      </c>
      <c r="N34" s="433" t="s">
        <v>114</v>
      </c>
      <c r="O34" s="433" t="s">
        <v>114</v>
      </c>
      <c r="P34" s="433" t="s">
        <v>114</v>
      </c>
      <c r="Q34" s="433">
        <v>424.88122418879</v>
      </c>
      <c r="R34" s="433">
        <v>462.567109144543</v>
      </c>
      <c r="S34" s="433">
        <v>500.547271386431</v>
      </c>
      <c r="T34" s="433">
        <v>542.389823008849</v>
      </c>
      <c r="U34" s="433">
        <v>566.299852507374</v>
      </c>
      <c r="V34" s="433">
        <v>599.589970501475</v>
      </c>
      <c r="W34" s="433">
        <v>591.313421828909</v>
      </c>
      <c r="X34" s="433">
        <v>592.233038348083</v>
      </c>
      <c r="Y34" s="433">
        <v>568.59889380531</v>
      </c>
      <c r="Z34" s="433">
        <v>558.483112094395</v>
      </c>
      <c r="AA34" s="433">
        <v>541.194321533923</v>
      </c>
      <c r="AB34" s="433">
        <v>552.321681415929</v>
      </c>
      <c r="AC34" s="433">
        <v>523.537684365782</v>
      </c>
      <c r="AD34" s="433">
        <v>541.286283185841</v>
      </c>
      <c r="AE34" s="433">
        <v>544.412979351032</v>
      </c>
      <c r="AF34" s="433">
        <v>537.05604719764</v>
      </c>
      <c r="AG34" s="433">
        <v>534.757005899705</v>
      </c>
      <c r="AH34" s="433">
        <v>547.539675516224</v>
      </c>
      <c r="AI34" s="433">
        <v>570.622050147493</v>
      </c>
      <c r="AJ34" s="433">
        <v>582.577064896755</v>
      </c>
      <c r="AK34" s="433">
        <v>589.47418879056</v>
      </c>
      <c r="AL34" s="433">
        <v>604.781205752212</v>
      </c>
      <c r="AM34" s="433">
        <v>601.613126843658</v>
      </c>
      <c r="AN34" s="433">
        <v>611.45302359882</v>
      </c>
      <c r="AO34" s="433">
        <v>536.189768436578</v>
      </c>
      <c r="AP34" s="433">
        <v>598.386744247788</v>
      </c>
      <c r="AQ34" s="433">
        <v>616.827722345133</v>
      </c>
      <c r="AR34" s="433">
        <v>601.854985988201</v>
      </c>
      <c r="AS34" s="433">
        <v>614.496218584071</v>
      </c>
      <c r="AT34" s="433">
        <v>591.155155825959</v>
      </c>
      <c r="AU34" s="433">
        <v>584.439564233038</v>
      </c>
      <c r="AV34" s="433">
        <v>589.275367699115</v>
      </c>
      <c r="AW34" s="433">
        <v>635.560862610619</v>
      </c>
      <c r="AX34" s="433">
        <v>669.112979351032</v>
      </c>
      <c r="AY34" s="433">
        <v>679.044837758112</v>
      </c>
      <c r="AZ34" s="435">
        <v>638.489749262537</v>
      </c>
      <c r="BA34" s="456">
        <v>-0.0622927878325018</v>
      </c>
      <c r="BB34" s="456">
        <v>0.0239010607998491</v>
      </c>
      <c r="BC34" s="456">
        <v>0.165683864166361</v>
      </c>
    </row>
    <row r="35" spans="8:8">
      <c r="A35" s="45" t="s">
        <v>150</v>
      </c>
      <c r="B35" s="433" t="s">
        <v>114</v>
      </c>
      <c r="C35" s="433" t="s">
        <v>114</v>
      </c>
      <c r="D35" s="433" t="s">
        <v>114</v>
      </c>
      <c r="E35" s="433" t="s">
        <v>114</v>
      </c>
      <c r="F35" s="433" t="s">
        <v>114</v>
      </c>
      <c r="G35" s="433" t="s">
        <v>114</v>
      </c>
      <c r="H35" s="433" t="s">
        <v>114</v>
      </c>
      <c r="I35" s="433" t="s">
        <v>114</v>
      </c>
      <c r="J35" s="433" t="s">
        <v>114</v>
      </c>
      <c r="K35" s="433" t="s">
        <v>114</v>
      </c>
      <c r="L35" s="433" t="s">
        <v>114</v>
      </c>
      <c r="M35" s="433" t="s">
        <v>114</v>
      </c>
      <c r="N35" s="433" t="s">
        <v>114</v>
      </c>
      <c r="O35" s="433" t="s">
        <v>114</v>
      </c>
      <c r="P35" s="433" t="s">
        <v>114</v>
      </c>
      <c r="Q35" s="433">
        <v>78.7319321533923</v>
      </c>
      <c r="R35" s="433">
        <v>80.1610127826942</v>
      </c>
      <c r="S35" s="433">
        <v>83.3788102261554</v>
      </c>
      <c r="T35" s="433">
        <v>83.5680924287119</v>
      </c>
      <c r="U35" s="433">
        <v>85.0823500491642</v>
      </c>
      <c r="V35" s="433">
        <v>79.242625</v>
      </c>
      <c r="W35" s="433">
        <v>76.143375</v>
      </c>
      <c r="X35" s="433">
        <v>50.30025</v>
      </c>
      <c r="Y35" s="433">
        <v>58.88575</v>
      </c>
      <c r="Z35" s="433">
        <v>32.330375</v>
      </c>
      <c r="AA35" s="433">
        <v>29.16375</v>
      </c>
      <c r="AB35" s="433">
        <v>31.7625</v>
      </c>
      <c r="AC35" s="433">
        <v>15.621375</v>
      </c>
      <c r="AD35" s="433">
        <v>12.012</v>
      </c>
      <c r="AE35" s="433">
        <v>20.587875</v>
      </c>
      <c r="AF35" s="433">
        <v>42.436625</v>
      </c>
      <c r="AG35" s="433">
        <v>46.325125</v>
      </c>
      <c r="AH35" s="433">
        <v>48.307875</v>
      </c>
      <c r="AI35" s="433">
        <v>53.41875</v>
      </c>
      <c r="AJ35" s="433">
        <v>52.64875</v>
      </c>
      <c r="AK35" s="433">
        <v>56.88375</v>
      </c>
      <c r="AL35" s="433">
        <v>56.595</v>
      </c>
      <c r="AM35" s="433">
        <v>61.6</v>
      </c>
      <c r="AN35" s="433">
        <v>61.6</v>
      </c>
      <c r="AO35" s="433">
        <v>33.32175</v>
      </c>
      <c r="AP35" s="433">
        <v>40.1278269419862</v>
      </c>
      <c r="AQ35" s="433">
        <v>56.3114552605703</v>
      </c>
      <c r="AR35" s="433">
        <v>58.9614060963618</v>
      </c>
      <c r="AS35" s="433">
        <v>58.9614060963618</v>
      </c>
      <c r="AT35" s="433">
        <v>63.5041789577188</v>
      </c>
      <c r="AU35" s="433">
        <v>65.8702064896755</v>
      </c>
      <c r="AV35" s="433">
        <v>63.220255653884</v>
      </c>
      <c r="AW35" s="433">
        <v>58.677482792527</v>
      </c>
      <c r="AX35" s="433">
        <v>61.5167158308751</v>
      </c>
      <c r="AY35" s="433">
        <v>63.1631840660454</v>
      </c>
      <c r="AZ35" s="435">
        <v>58.9614060963618</v>
      </c>
      <c r="BA35" s="456">
        <v>-0.0690730648266531</v>
      </c>
      <c r="BB35" s="456">
        <v>0.0660402962492839</v>
      </c>
      <c r="BC35" s="456">
        <v>0.015300094653063</v>
      </c>
    </row>
    <row r="36" spans="8:8">
      <c r="A36" s="45" t="s">
        <v>151</v>
      </c>
      <c r="B36" s="433">
        <v>187.501386431187</v>
      </c>
      <c r="C36" s="433">
        <v>201.193738048368</v>
      </c>
      <c r="D36" s="433">
        <v>209.718896440248</v>
      </c>
      <c r="E36" s="433">
        <v>223.832769777916</v>
      </c>
      <c r="F36" s="433">
        <v>246.850697435992</v>
      </c>
      <c r="G36" s="433">
        <v>274.006168633594</v>
      </c>
      <c r="H36" s="433">
        <v>304.019462466842</v>
      </c>
      <c r="I36" s="433">
        <v>327.747819990908</v>
      </c>
      <c r="J36" s="433">
        <v>352.556978056376</v>
      </c>
      <c r="K36" s="433">
        <v>385.144869534524</v>
      </c>
      <c r="L36" s="433">
        <v>412.238770238464</v>
      </c>
      <c r="M36" s="433">
        <v>440.750688860196</v>
      </c>
      <c r="N36" s="433">
        <v>474.282978534924</v>
      </c>
      <c r="O36" s="433">
        <v>507.436372281124</v>
      </c>
      <c r="P36" s="433">
        <v>556.408671043368</v>
      </c>
      <c r="Q36" s="433" t="s">
        <v>114</v>
      </c>
      <c r="R36" s="433" t="s">
        <v>114</v>
      </c>
      <c r="S36" s="433" t="s">
        <v>114</v>
      </c>
      <c r="T36" s="433" t="s">
        <v>114</v>
      </c>
      <c r="U36" s="433" t="s">
        <v>114</v>
      </c>
      <c r="V36" s="433" t="s">
        <v>114</v>
      </c>
      <c r="W36" s="433" t="s">
        <v>114</v>
      </c>
      <c r="X36" s="433" t="s">
        <v>114</v>
      </c>
      <c r="Y36" s="433" t="s">
        <v>114</v>
      </c>
      <c r="Z36" s="433" t="s">
        <v>114</v>
      </c>
      <c r="AA36" s="433" t="s">
        <v>114</v>
      </c>
      <c r="AB36" s="433" t="s">
        <v>114</v>
      </c>
      <c r="AC36" s="433" t="s">
        <v>114</v>
      </c>
      <c r="AD36" s="433" t="s">
        <v>114</v>
      </c>
      <c r="AE36" s="433" t="s">
        <v>114</v>
      </c>
      <c r="AF36" s="433" t="s">
        <v>114</v>
      </c>
      <c r="AG36" s="433" t="s">
        <v>114</v>
      </c>
      <c r="AH36" s="433" t="s">
        <v>114</v>
      </c>
      <c r="AI36" s="433" t="s">
        <v>114</v>
      </c>
      <c r="AJ36" s="433" t="s">
        <v>114</v>
      </c>
      <c r="AK36" s="433" t="s">
        <v>114</v>
      </c>
      <c r="AL36" s="433" t="s">
        <v>114</v>
      </c>
      <c r="AM36" s="433" t="s">
        <v>114</v>
      </c>
      <c r="AN36" s="433" t="s">
        <v>114</v>
      </c>
      <c r="AO36" s="433" t="s">
        <v>114</v>
      </c>
      <c r="AP36" s="433" t="s">
        <v>114</v>
      </c>
      <c r="AQ36" s="433" t="s">
        <v>114</v>
      </c>
      <c r="AR36" s="433" t="s">
        <v>114</v>
      </c>
      <c r="AS36" s="433" t="s">
        <v>114</v>
      </c>
      <c r="AT36" s="433" t="s">
        <v>114</v>
      </c>
      <c r="AU36" s="433" t="s">
        <v>114</v>
      </c>
      <c r="AV36" s="433" t="s">
        <v>114</v>
      </c>
      <c r="AW36" s="433" t="s">
        <v>114</v>
      </c>
      <c r="AX36" s="433" t="s">
        <v>114</v>
      </c>
      <c r="AY36" s="433" t="s">
        <v>114</v>
      </c>
      <c r="AZ36" s="435" t="s">
        <v>114</v>
      </c>
      <c r="BA36" s="456" t="s">
        <v>114</v>
      </c>
      <c r="BB36" s="456" t="s">
        <v>114</v>
      </c>
      <c r="BC36" s="456" t="s">
        <v>114</v>
      </c>
    </row>
    <row r="37" spans="8:8">
      <c r="A37" s="45" t="s">
        <v>152</v>
      </c>
      <c r="B37" s="433" t="s">
        <v>114</v>
      </c>
      <c r="C37" s="433" t="s">
        <v>114</v>
      </c>
      <c r="D37" s="433" t="s">
        <v>114</v>
      </c>
      <c r="E37" s="433" t="s">
        <v>114</v>
      </c>
      <c r="F37" s="433" t="s">
        <v>114</v>
      </c>
      <c r="G37" s="433" t="s">
        <v>114</v>
      </c>
      <c r="H37" s="433" t="s">
        <v>114</v>
      </c>
      <c r="I37" s="433" t="s">
        <v>114</v>
      </c>
      <c r="J37" s="433" t="s">
        <v>114</v>
      </c>
      <c r="K37" s="433" t="s">
        <v>114</v>
      </c>
      <c r="L37" s="433" t="s">
        <v>114</v>
      </c>
      <c r="M37" s="433" t="s">
        <v>114</v>
      </c>
      <c r="N37" s="433" t="s">
        <v>114</v>
      </c>
      <c r="O37" s="433" t="s">
        <v>114</v>
      </c>
      <c r="P37" s="433" t="s">
        <v>114</v>
      </c>
      <c r="Q37" s="433">
        <v>32.7363569321534</v>
      </c>
      <c r="R37" s="433">
        <v>36.531465093412</v>
      </c>
      <c r="S37" s="433">
        <v>37.6671583087512</v>
      </c>
      <c r="T37" s="433">
        <v>37.7617994100295</v>
      </c>
      <c r="U37" s="433">
        <v>38.8974926253687</v>
      </c>
      <c r="V37" s="433">
        <v>36.806</v>
      </c>
      <c r="W37" s="433">
        <v>37.816625</v>
      </c>
      <c r="X37" s="433">
        <v>38.4615</v>
      </c>
      <c r="Y37" s="433">
        <v>40.63675</v>
      </c>
      <c r="Z37" s="433">
        <v>42.6195</v>
      </c>
      <c r="AA37" s="433">
        <v>43.341375</v>
      </c>
      <c r="AB37" s="433">
        <v>44.2365</v>
      </c>
      <c r="AC37" s="433">
        <v>45.362625</v>
      </c>
      <c r="AD37" s="433">
        <v>49.4725</v>
      </c>
      <c r="AE37" s="433">
        <v>50.18475</v>
      </c>
      <c r="AF37" s="433">
        <v>50.925875</v>
      </c>
      <c r="AG37" s="433">
        <v>51.464875</v>
      </c>
      <c r="AH37" s="433">
        <v>52.735375</v>
      </c>
      <c r="AI37" s="433">
        <v>53.0915</v>
      </c>
      <c r="AJ37" s="433">
        <v>53.80375</v>
      </c>
      <c r="AK37" s="433">
        <v>54.621875</v>
      </c>
      <c r="AL37" s="433">
        <v>56.595</v>
      </c>
      <c r="AM37" s="433">
        <v>58.905</v>
      </c>
      <c r="AN37" s="433">
        <v>61.0225</v>
      </c>
      <c r="AO37" s="433">
        <v>58.42375</v>
      </c>
      <c r="AP37" s="433">
        <v>57.143625</v>
      </c>
      <c r="AQ37" s="433">
        <v>56.643125</v>
      </c>
      <c r="AR37" s="433">
        <v>56.527625</v>
      </c>
      <c r="AS37" s="433">
        <v>55.902</v>
      </c>
      <c r="AT37" s="433">
        <v>56.296625</v>
      </c>
      <c r="AU37" s="433">
        <v>53.61125</v>
      </c>
      <c r="AV37" s="433">
        <v>53.1240376106195</v>
      </c>
      <c r="AW37" s="433">
        <v>53.3956575712881</v>
      </c>
      <c r="AX37" s="433">
        <v>57.15991273353</v>
      </c>
      <c r="AY37" s="433">
        <v>57.2933566863323</v>
      </c>
      <c r="AZ37" s="435">
        <v>47.0732534414946</v>
      </c>
      <c r="BA37" s="456">
        <v>-0.180626852569593</v>
      </c>
      <c r="BB37" s="456">
        <v>-0.00195187335307001</v>
      </c>
      <c r="BC37" s="456">
        <v>0.0122151977194271</v>
      </c>
    </row>
    <row r="38" spans="8:8">
      <c r="A38" s="45" t="s">
        <v>153</v>
      </c>
      <c r="B38" s="433" t="s">
        <v>114</v>
      </c>
      <c r="C38" s="433" t="s">
        <v>114</v>
      </c>
      <c r="D38" s="433" t="s">
        <v>114</v>
      </c>
      <c r="E38" s="433" t="s">
        <v>114</v>
      </c>
      <c r="F38" s="433" t="s">
        <v>114</v>
      </c>
      <c r="G38" s="433" t="s">
        <v>114</v>
      </c>
      <c r="H38" s="433" t="s">
        <v>114</v>
      </c>
      <c r="I38" s="433" t="s">
        <v>114</v>
      </c>
      <c r="J38" s="433" t="s">
        <v>114</v>
      </c>
      <c r="K38" s="433" t="s">
        <v>114</v>
      </c>
      <c r="L38" s="433" t="s">
        <v>114</v>
      </c>
      <c r="M38" s="433" t="s">
        <v>114</v>
      </c>
      <c r="N38" s="433" t="s">
        <v>114</v>
      </c>
      <c r="O38" s="433" t="s">
        <v>114</v>
      </c>
      <c r="P38" s="433" t="s">
        <v>114</v>
      </c>
      <c r="Q38" s="433">
        <v>0.719616519174041</v>
      </c>
      <c r="R38" s="433">
        <v>0.800147492625369</v>
      </c>
      <c r="S38" s="433">
        <v>0.800147492625369</v>
      </c>
      <c r="T38" s="433">
        <v>0.705506391347099</v>
      </c>
      <c r="U38" s="433">
        <v>0.705506391347099</v>
      </c>
      <c r="V38" s="433">
        <v>0.602745968534906</v>
      </c>
      <c r="W38" s="433">
        <v>0.567924434611603</v>
      </c>
      <c r="X38" s="433">
        <v>0.551740068829892</v>
      </c>
      <c r="Y38" s="433">
        <v>0.472056022615536</v>
      </c>
      <c r="Z38" s="433">
        <v>0.462080235988201</v>
      </c>
      <c r="AA38" s="433">
        <v>0.426170648967552</v>
      </c>
      <c r="AB38" s="433">
        <v>0.403327458210423</v>
      </c>
      <c r="AC38" s="433">
        <v>0.388679277286136</v>
      </c>
      <c r="AD38" s="433">
        <v>0.383602409046214</v>
      </c>
      <c r="AE38" s="433">
        <v>0.399960299901672</v>
      </c>
      <c r="AF38" s="433">
        <v>0.412533874139626</v>
      </c>
      <c r="AG38" s="433">
        <v>0.421810791543756</v>
      </c>
      <c r="AH38" s="433">
        <v>0.388554744346116</v>
      </c>
      <c r="AI38" s="433">
        <v>0.396896411012783</v>
      </c>
      <c r="AJ38" s="433">
        <v>0.390415191740413</v>
      </c>
      <c r="AK38" s="433">
        <v>0.357502458210423</v>
      </c>
      <c r="AL38" s="433">
        <v>0.331226647000983</v>
      </c>
      <c r="AM38" s="433">
        <v>0.300442477876106</v>
      </c>
      <c r="AN38" s="433">
        <v>0.304167895771878</v>
      </c>
      <c r="AO38" s="433">
        <v>0.30789331366765</v>
      </c>
      <c r="AP38" s="433">
        <v>0.32923058013766</v>
      </c>
      <c r="AQ38" s="433">
        <v>0.341120943952802</v>
      </c>
      <c r="AR38" s="433">
        <v>0.330281151279315</v>
      </c>
      <c r="AS38" s="433">
        <v>0.339607718780728</v>
      </c>
      <c r="AT38" s="433">
        <v>0.331304744346116</v>
      </c>
      <c r="AU38" s="433">
        <v>0.335581385201573</v>
      </c>
      <c r="AV38" s="433">
        <v>0.319378012536873</v>
      </c>
      <c r="AW38" s="433">
        <v>0.300385932890855</v>
      </c>
      <c r="AX38" s="433">
        <v>0.310394756637168</v>
      </c>
      <c r="AY38" s="433">
        <v>0.316578397246804</v>
      </c>
      <c r="AZ38" s="435">
        <v>0.315751406096362</v>
      </c>
      <c r="BA38" s="456">
        <v>-0.00533738222495095</v>
      </c>
      <c r="BB38" s="456">
        <v>0.00278562995294207</v>
      </c>
      <c r="BC38" s="456">
        <v>8.19354001194719E-5</v>
      </c>
    </row>
    <row r="39" spans="8:8" s="47" ht="10.2" customFormat="1">
      <c r="A39" s="54" t="s">
        <v>154</v>
      </c>
      <c r="B39" s="436">
        <v>187.501386431187</v>
      </c>
      <c r="C39" s="436">
        <v>201.193738048368</v>
      </c>
      <c r="D39" s="436">
        <v>209.718896440248</v>
      </c>
      <c r="E39" s="436">
        <v>223.832769777916</v>
      </c>
      <c r="F39" s="436">
        <v>246.850697435992</v>
      </c>
      <c r="G39" s="436">
        <v>274.006168633594</v>
      </c>
      <c r="H39" s="436">
        <v>304.019462466842</v>
      </c>
      <c r="I39" s="436">
        <v>327.747819990908</v>
      </c>
      <c r="J39" s="436">
        <v>352.556978056376</v>
      </c>
      <c r="K39" s="436">
        <v>385.144869534524</v>
      </c>
      <c r="L39" s="436">
        <v>412.238770238464</v>
      </c>
      <c r="M39" s="436">
        <v>440.750688860196</v>
      </c>
      <c r="N39" s="436">
        <v>474.282978534924</v>
      </c>
      <c r="O39" s="436">
        <v>507.436372281124</v>
      </c>
      <c r="P39" s="436">
        <v>556.408671043368</v>
      </c>
      <c r="Q39" s="436">
        <v>554.654219758627</v>
      </c>
      <c r="R39" s="436">
        <v>597.447492377404</v>
      </c>
      <c r="S39" s="436">
        <v>639.053971336607</v>
      </c>
      <c r="T39" s="436">
        <v>681.084292086208</v>
      </c>
      <c r="U39" s="436">
        <v>706.563748556117</v>
      </c>
      <c r="V39" s="436">
        <v>730.936026912123</v>
      </c>
      <c r="W39" s="436">
        <v>719.815631669945</v>
      </c>
      <c r="X39" s="436">
        <v>694.999645165052</v>
      </c>
      <c r="Y39" s="436">
        <v>679.962374442593</v>
      </c>
      <c r="Z39" s="436">
        <v>643.316165693452</v>
      </c>
      <c r="AA39" s="436">
        <v>624.753970296402</v>
      </c>
      <c r="AB39" s="436">
        <v>639.078656571185</v>
      </c>
      <c r="AC39" s="436">
        <v>596.11928861173</v>
      </c>
      <c r="AD39" s="436">
        <v>613.880794442169</v>
      </c>
      <c r="AE39" s="436">
        <v>628.093092651714</v>
      </c>
      <c r="AF39" s="436">
        <v>644.158071932904</v>
      </c>
      <c r="AG39" s="436">
        <v>646.242551015133</v>
      </c>
      <c r="AH39" s="436">
        <v>663.651425601682</v>
      </c>
      <c r="AI39" s="436">
        <v>693.958173766977</v>
      </c>
      <c r="AJ39" s="436">
        <v>709.631797898179</v>
      </c>
      <c r="AK39" s="436">
        <v>726.151959004103</v>
      </c>
      <c r="AL39" s="436">
        <v>745.016142923379</v>
      </c>
      <c r="AM39" s="436">
        <v>755.89440755855</v>
      </c>
      <c r="AN39" s="436">
        <v>775.816349604989</v>
      </c>
      <c r="AO39" s="436">
        <v>670.642200853612</v>
      </c>
      <c r="AP39" s="436">
        <v>740.010864039562</v>
      </c>
      <c r="AQ39" s="436">
        <v>775.400517952739</v>
      </c>
      <c r="AR39" s="436">
        <v>764.162365394346</v>
      </c>
      <c r="AS39" s="436">
        <v>778.273348067765</v>
      </c>
      <c r="AT39" s="436">
        <v>761.382096401711</v>
      </c>
      <c r="AU39" s="436">
        <v>754.933668353051</v>
      </c>
      <c r="AV39" s="436">
        <v>756.312203777897</v>
      </c>
      <c r="AW39" s="436">
        <v>800.150668487883</v>
      </c>
      <c r="AX39" s="436">
        <v>841.275265216461</v>
      </c>
      <c r="AY39" s="436">
        <v>858.178176616083</v>
      </c>
      <c r="AZ39" s="436">
        <v>802.375557930207</v>
      </c>
      <c r="BA39" s="469">
        <v>-0.0675790916284096</v>
      </c>
      <c r="BB39" s="469">
        <v>0.0249641107692056</v>
      </c>
      <c r="BC39" s="469">
        <v>0.208211146857197</v>
      </c>
    </row>
    <row r="40" spans="8:8">
      <c r="B40" s="433"/>
      <c r="C40" s="433"/>
      <c r="D40" s="433"/>
      <c r="E40" s="433"/>
      <c r="F40" s="433"/>
      <c r="G40" s="433"/>
      <c r="H40" s="433"/>
      <c r="I40" s="433"/>
      <c r="J40" s="433"/>
      <c r="K40" s="433"/>
      <c r="L40" s="433"/>
      <c r="M40" s="433"/>
      <c r="N40" s="433"/>
      <c r="O40" s="433"/>
      <c r="P40" s="433"/>
      <c r="Q40" s="433"/>
      <c r="R40" s="433"/>
      <c r="S40" s="433"/>
      <c r="T40" s="433"/>
      <c r="U40" s="433"/>
      <c r="V40" s="433"/>
      <c r="W40" s="433"/>
      <c r="X40" s="433"/>
      <c r="Y40" s="433"/>
      <c r="Z40" s="433"/>
      <c r="AA40" s="433"/>
      <c r="AB40" s="433"/>
      <c r="AC40" s="433"/>
      <c r="AD40" s="433"/>
      <c r="AE40" s="433"/>
      <c r="AF40" s="433"/>
      <c r="AG40" s="433"/>
      <c r="AH40" s="433"/>
      <c r="AI40" s="433"/>
      <c r="AJ40" s="433"/>
      <c r="AK40" s="433"/>
      <c r="AL40" s="433"/>
      <c r="AM40" s="433"/>
      <c r="AN40" s="433"/>
      <c r="AO40" s="433"/>
      <c r="AP40" s="433"/>
      <c r="AQ40" s="433"/>
      <c r="AR40" s="433"/>
      <c r="AS40" s="433"/>
      <c r="AT40" s="433"/>
      <c r="AU40" s="433"/>
      <c r="AV40" s="433"/>
      <c r="AW40" s="433"/>
      <c r="AX40" s="433"/>
      <c r="AY40" s="433"/>
      <c r="AZ40" s="435"/>
      <c r="BA40" s="456"/>
      <c r="BB40" s="456"/>
      <c r="BC40" s="456"/>
    </row>
    <row r="41" spans="8:8">
      <c r="A41" s="45" t="s">
        <v>234</v>
      </c>
      <c r="B41" s="433">
        <v>0.650117</v>
      </c>
      <c r="C41" s="433">
        <v>0.947845</v>
      </c>
      <c r="D41" s="433">
        <v>1.182771</v>
      </c>
      <c r="E41" s="433">
        <v>1.677046</v>
      </c>
      <c r="F41" s="433">
        <v>2.067814</v>
      </c>
      <c r="G41" s="433">
        <v>2.175973</v>
      </c>
      <c r="H41" s="433">
        <v>2.280643</v>
      </c>
      <c r="I41" s="433">
        <v>2.473701</v>
      </c>
      <c r="J41" s="433">
        <v>2.717931</v>
      </c>
      <c r="K41" s="433">
        <v>3.013333</v>
      </c>
      <c r="L41" s="433">
        <v>2.445789</v>
      </c>
      <c r="M41" s="433">
        <v>2.26785</v>
      </c>
      <c r="N41" s="433">
        <v>3.580877</v>
      </c>
      <c r="O41" s="433">
        <v>3.753001</v>
      </c>
      <c r="P41" s="433">
        <v>3.866975</v>
      </c>
      <c r="Q41" s="433">
        <v>4.720617</v>
      </c>
      <c r="R41" s="433">
        <v>5.404461</v>
      </c>
      <c r="S41" s="433">
        <v>5.250945</v>
      </c>
      <c r="T41" s="433">
        <v>5.577748</v>
      </c>
      <c r="U41" s="433">
        <v>5.802207</v>
      </c>
      <c r="V41" s="433">
        <v>6.076675</v>
      </c>
      <c r="W41" s="433">
        <v>5.792903</v>
      </c>
      <c r="X41" s="433">
        <v>6.76866</v>
      </c>
      <c r="Y41" s="433">
        <v>7.250142</v>
      </c>
      <c r="Z41" s="433">
        <v>7.422266</v>
      </c>
      <c r="AA41" s="433">
        <v>7.545544</v>
      </c>
      <c r="AB41" s="433">
        <v>7.770003</v>
      </c>
      <c r="AC41" s="433">
        <v>8.342199</v>
      </c>
      <c r="AD41" s="433">
        <v>8.771346</v>
      </c>
      <c r="AE41" s="433">
        <v>9.076052</v>
      </c>
      <c r="AF41" s="433">
        <v>9.174907</v>
      </c>
      <c r="AG41" s="433">
        <v>9.554045</v>
      </c>
      <c r="AH41" s="433">
        <v>9.899456</v>
      </c>
      <c r="AI41" s="433">
        <v>10.077395</v>
      </c>
      <c r="AJ41" s="433">
        <v>9.26988888888889</v>
      </c>
      <c r="AK41" s="433">
        <v>10.1742851936404</v>
      </c>
      <c r="AL41" s="433">
        <v>10.7632071610218</v>
      </c>
      <c r="AM41" s="433">
        <v>11.1986263303966</v>
      </c>
      <c r="AN41" s="433">
        <v>12.0175782748904</v>
      </c>
      <c r="AO41" s="433">
        <v>12.1335044005706</v>
      </c>
      <c r="AP41" s="433">
        <v>12.4286560676289</v>
      </c>
      <c r="AQ41" s="433">
        <v>12.6240792436429</v>
      </c>
      <c r="AR41" s="433">
        <v>13.0518544917366</v>
      </c>
      <c r="AS41" s="433">
        <v>13.9578298504425</v>
      </c>
      <c r="AT41" s="433">
        <v>14.6965247911406</v>
      </c>
      <c r="AU41" s="433">
        <v>14.5843454950834</v>
      </c>
      <c r="AV41" s="433">
        <v>14.4413710155124</v>
      </c>
      <c r="AW41" s="433">
        <v>14.4663230450948</v>
      </c>
      <c r="AX41" s="433">
        <v>14.6474561354512</v>
      </c>
      <c r="AY41" s="433">
        <v>16.26596319495</v>
      </c>
      <c r="AZ41" s="435">
        <v>16.4368180559403</v>
      </c>
      <c r="BA41" s="456">
        <v>0.00774288743495766</v>
      </c>
      <c r="BB41" s="456">
        <v>0.0297441972597574</v>
      </c>
      <c r="BC41" s="456">
        <v>0.00426524550042201</v>
      </c>
    </row>
    <row r="42" spans="8:8">
      <c r="A42" s="45" t="s">
        <v>155</v>
      </c>
      <c r="B42" s="433">
        <v>3.49545383970151</v>
      </c>
      <c r="C42" s="433">
        <v>8.45439972332672</v>
      </c>
      <c r="D42" s="433">
        <v>11.4004344212279</v>
      </c>
      <c r="E42" s="433">
        <v>12.5981268094738</v>
      </c>
      <c r="F42" s="433">
        <v>13.0720092400692</v>
      </c>
      <c r="G42" s="433">
        <v>13.6178526523684</v>
      </c>
      <c r="H42" s="433">
        <v>13.8737637595331</v>
      </c>
      <c r="I42" s="433">
        <v>14.0884011741882</v>
      </c>
      <c r="J42" s="433">
        <v>8.82541597419779</v>
      </c>
      <c r="K42" s="433">
        <v>8.50056490535181</v>
      </c>
      <c r="L42" s="433">
        <v>4.5354040718813</v>
      </c>
      <c r="M42" s="433">
        <v>4.92804056138694</v>
      </c>
      <c r="N42" s="433">
        <v>6.74910248103741</v>
      </c>
      <c r="O42" s="433">
        <v>7.71331099629511</v>
      </c>
      <c r="P42" s="433">
        <v>8.97887154968805</v>
      </c>
      <c r="Q42" s="433">
        <v>9.68643807660901</v>
      </c>
      <c r="R42" s="433">
        <v>9.30547470859912</v>
      </c>
      <c r="S42" s="433">
        <v>11.3917669478195</v>
      </c>
      <c r="T42" s="433">
        <v>12.3674676615542</v>
      </c>
      <c r="U42" s="433">
        <v>15.61683525</v>
      </c>
      <c r="V42" s="433">
        <v>24.71803725</v>
      </c>
      <c r="W42" s="433">
        <v>29.19968975</v>
      </c>
      <c r="X42" s="433">
        <v>30.9044178</v>
      </c>
      <c r="Y42" s="433">
        <v>16.51316575</v>
      </c>
      <c r="Z42" s="433">
        <v>26.231456825</v>
      </c>
      <c r="AA42" s="433">
        <v>31.8679967</v>
      </c>
      <c r="AB42" s="433">
        <v>37.47938454</v>
      </c>
      <c r="AC42" s="433">
        <v>39.379935775</v>
      </c>
      <c r="AD42" s="433">
        <v>44.4717825</v>
      </c>
      <c r="AE42" s="433">
        <v>52.9800274</v>
      </c>
      <c r="AF42" s="433">
        <v>56.33661039</v>
      </c>
      <c r="AG42" s="433">
        <v>62.605238</v>
      </c>
      <c r="AH42" s="433">
        <v>74.447142875</v>
      </c>
      <c r="AI42" s="433">
        <v>78.087623675</v>
      </c>
      <c r="AJ42" s="433">
        <v>91.04012832</v>
      </c>
      <c r="AK42" s="433">
        <v>96.6125272</v>
      </c>
      <c r="AL42" s="433">
        <v>105.27727575</v>
      </c>
      <c r="AM42" s="433">
        <v>118.01442495</v>
      </c>
      <c r="AN42" s="433">
        <v>123.5674238</v>
      </c>
      <c r="AO42" s="433">
        <v>135.7356062</v>
      </c>
      <c r="AP42" s="433">
        <v>143.91015925</v>
      </c>
      <c r="AQ42" s="433">
        <v>150.9862588</v>
      </c>
      <c r="AR42" s="433">
        <v>156.93575875</v>
      </c>
      <c r="AS42" s="433">
        <v>157.5280547</v>
      </c>
      <c r="AT42" s="433">
        <v>175.45060335</v>
      </c>
      <c r="AU42" s="433">
        <v>183.5478963</v>
      </c>
      <c r="AV42" s="433">
        <v>199.34191975</v>
      </c>
      <c r="AW42" s="433">
        <v>213.803836429841</v>
      </c>
      <c r="AX42" s="433">
        <v>232.014586815991</v>
      </c>
      <c r="AY42" s="433">
        <v>241.421509502333</v>
      </c>
      <c r="AZ42" s="435">
        <v>250.786232772574</v>
      </c>
      <c r="BA42" s="456">
        <v>0.0359517053880956</v>
      </c>
      <c r="BB42" s="456">
        <v>0.0592737678336328</v>
      </c>
      <c r="BC42" s="456">
        <v>0.0650773676061</v>
      </c>
    </row>
    <row r="43" spans="8:8">
      <c r="A43" s="45" t="s">
        <v>156</v>
      </c>
      <c r="B43" s="433">
        <v>0.741</v>
      </c>
      <c r="C43" s="433">
        <v>0.87875</v>
      </c>
      <c r="D43" s="433">
        <v>0.88825</v>
      </c>
      <c r="E43" s="433">
        <v>0.8645</v>
      </c>
      <c r="F43" s="433">
        <v>0.7942</v>
      </c>
      <c r="G43" s="433">
        <v>1.23025</v>
      </c>
      <c r="H43" s="433">
        <v>1.71475</v>
      </c>
      <c r="I43" s="433">
        <v>1.1191</v>
      </c>
      <c r="J43" s="433">
        <v>1.15995</v>
      </c>
      <c r="K43" s="433">
        <v>1.66345</v>
      </c>
      <c r="L43" s="433">
        <v>1.21695</v>
      </c>
      <c r="M43" s="433">
        <v>0.589</v>
      </c>
      <c r="N43" s="433">
        <v>0.646</v>
      </c>
      <c r="O43" s="433">
        <v>0.4465</v>
      </c>
      <c r="P43" s="433">
        <v>0.5605</v>
      </c>
      <c r="Q43" s="433">
        <v>0.8075</v>
      </c>
      <c r="R43" s="433">
        <v>1.4725</v>
      </c>
      <c r="S43" s="433">
        <v>3.5625</v>
      </c>
      <c r="T43" s="433">
        <v>5.32</v>
      </c>
      <c r="U43" s="433">
        <v>6.1275</v>
      </c>
      <c r="V43" s="433">
        <v>3.781</v>
      </c>
      <c r="W43" s="433">
        <v>1.653</v>
      </c>
      <c r="X43" s="433">
        <v>2.1565</v>
      </c>
      <c r="Y43" s="433">
        <v>2.4225</v>
      </c>
      <c r="Z43" s="433">
        <v>3.0115</v>
      </c>
      <c r="AA43" s="433">
        <v>3.0115</v>
      </c>
      <c r="AB43" s="433">
        <v>3.078</v>
      </c>
      <c r="AC43" s="433">
        <v>2.8975</v>
      </c>
      <c r="AD43" s="433">
        <v>2.8025</v>
      </c>
      <c r="AE43" s="433">
        <v>3.021</v>
      </c>
      <c r="AF43" s="433">
        <v>2.9925</v>
      </c>
      <c r="AG43" s="433">
        <v>2.622</v>
      </c>
      <c r="AH43" s="433">
        <v>2.242</v>
      </c>
      <c r="AI43" s="433">
        <v>1.482</v>
      </c>
      <c r="AJ43" s="433">
        <v>0.95</v>
      </c>
      <c r="AK43" s="433">
        <v>1.3775</v>
      </c>
      <c r="AL43" s="433">
        <v>1.3775</v>
      </c>
      <c r="AM43" s="433">
        <v>4.542957</v>
      </c>
      <c r="AN43" s="433">
        <v>6.457625</v>
      </c>
      <c r="AO43" s="433">
        <v>6.85273</v>
      </c>
      <c r="AP43" s="433">
        <v>7.13526</v>
      </c>
      <c r="AQ43" s="433">
        <v>6.30192</v>
      </c>
      <c r="AR43" s="433">
        <v>6.341345</v>
      </c>
      <c r="AS43" s="433">
        <v>7.072655</v>
      </c>
      <c r="AT43" s="433">
        <v>7.5308343</v>
      </c>
      <c r="AU43" s="433">
        <v>7.30109675</v>
      </c>
      <c r="AV43" s="433">
        <v>9.8955781</v>
      </c>
      <c r="AW43" s="433">
        <v>10.1177983941805</v>
      </c>
      <c r="AX43" s="433">
        <v>10.5737355564453</v>
      </c>
      <c r="AY43" s="433">
        <v>10.9668538415934</v>
      </c>
      <c r="AZ43" s="435">
        <v>10.4924818659339</v>
      </c>
      <c r="BA43" s="456">
        <v>-0.045869122189982</v>
      </c>
      <c r="BB43" s="456">
        <v>0.048146150076489</v>
      </c>
      <c r="BC43" s="456">
        <v>0.00272272960098626</v>
      </c>
    </row>
    <row r="44" spans="8:8">
      <c r="A44" s="45" t="s">
        <v>158</v>
      </c>
      <c r="B44" s="433">
        <v>1.93515</v>
      </c>
      <c r="C44" s="433">
        <v>1.9988</v>
      </c>
      <c r="D44" s="433">
        <v>2.36265</v>
      </c>
      <c r="E44" s="433">
        <v>2.6467</v>
      </c>
      <c r="F44" s="433">
        <v>2.78445</v>
      </c>
      <c r="G44" s="433">
        <v>3.0514</v>
      </c>
      <c r="H44" s="433">
        <v>3.6708</v>
      </c>
      <c r="I44" s="433">
        <v>4.00235</v>
      </c>
      <c r="J44" s="433">
        <v>4.48495</v>
      </c>
      <c r="K44" s="433">
        <v>5.93845</v>
      </c>
      <c r="L44" s="433">
        <v>3.86745</v>
      </c>
      <c r="M44" s="433">
        <v>4.4498</v>
      </c>
      <c r="N44" s="433">
        <v>3.49125</v>
      </c>
      <c r="O44" s="433">
        <v>3.83325</v>
      </c>
      <c r="P44" s="433">
        <v>4.1572</v>
      </c>
      <c r="Q44" s="433">
        <v>3.99</v>
      </c>
      <c r="R44" s="433">
        <v>5.4435</v>
      </c>
      <c r="S44" s="433">
        <v>4.541</v>
      </c>
      <c r="T44" s="433">
        <v>6.498</v>
      </c>
      <c r="U44" s="433">
        <v>7.752</v>
      </c>
      <c r="V44" s="433">
        <v>3.9805</v>
      </c>
      <c r="W44" s="433">
        <v>0.475</v>
      </c>
      <c r="X44" s="433">
        <v>2.489</v>
      </c>
      <c r="Y44" s="433">
        <v>5.149</v>
      </c>
      <c r="Z44" s="433">
        <v>5.6715</v>
      </c>
      <c r="AA44" s="433">
        <v>8.8141</v>
      </c>
      <c r="AB44" s="433">
        <v>8.8369</v>
      </c>
      <c r="AC44" s="433">
        <v>8.8065</v>
      </c>
      <c r="AD44" s="433">
        <v>9.01645</v>
      </c>
      <c r="AE44" s="433">
        <v>8.2536</v>
      </c>
      <c r="AF44" s="433">
        <v>9.12</v>
      </c>
      <c r="AG44" s="433">
        <v>9.025</v>
      </c>
      <c r="AH44" s="433">
        <v>8.2745</v>
      </c>
      <c r="AI44" s="433">
        <v>9.5</v>
      </c>
      <c r="AJ44" s="433">
        <v>10.355</v>
      </c>
      <c r="AK44" s="433">
        <v>11.685</v>
      </c>
      <c r="AL44" s="433">
        <v>11.7895</v>
      </c>
      <c r="AM44" s="433">
        <v>10.697</v>
      </c>
      <c r="AN44" s="433">
        <v>12.065</v>
      </c>
      <c r="AO44" s="433">
        <v>10.91455</v>
      </c>
      <c r="AP44" s="433">
        <v>11.14635</v>
      </c>
      <c r="AQ44" s="433">
        <v>12.85635</v>
      </c>
      <c r="AR44" s="433">
        <v>14.73925</v>
      </c>
      <c r="AS44" s="433">
        <v>15.4956386009629</v>
      </c>
      <c r="AT44" s="433">
        <v>14.2773372656471</v>
      </c>
      <c r="AU44" s="433">
        <v>16.06355</v>
      </c>
      <c r="AV44" s="433">
        <v>16.42645</v>
      </c>
      <c r="AW44" s="433">
        <v>16.2466402453226</v>
      </c>
      <c r="AX44" s="433">
        <v>16.8508912758859</v>
      </c>
      <c r="AY44" s="433">
        <v>17.924573715804</v>
      </c>
      <c r="AZ44" s="435">
        <v>14.9704698304724</v>
      </c>
      <c r="BA44" s="456">
        <v>-0.167089430178474</v>
      </c>
      <c r="BB44" s="456">
        <v>0.0508586420432215</v>
      </c>
      <c r="BC44" s="456">
        <v>0.00388473784076165</v>
      </c>
    </row>
    <row r="45" spans="8:8">
      <c r="A45" s="45" t="s">
        <v>159</v>
      </c>
      <c r="B45" s="433">
        <v>0.0</v>
      </c>
      <c r="C45" s="433">
        <v>0.0</v>
      </c>
      <c r="D45" s="433">
        <v>0.0</v>
      </c>
      <c r="E45" s="433">
        <v>0.0</v>
      </c>
      <c r="F45" s="433">
        <v>0.0</v>
      </c>
      <c r="G45" s="433">
        <v>0.0</v>
      </c>
      <c r="H45" s="433">
        <v>0.0</v>
      </c>
      <c r="I45" s="433">
        <v>0.0</v>
      </c>
      <c r="J45" s="433">
        <v>0.3025425</v>
      </c>
      <c r="K45" s="433">
        <v>0.50895</v>
      </c>
      <c r="L45" s="433">
        <v>0.64608375</v>
      </c>
      <c r="M45" s="433">
        <v>0.76154</v>
      </c>
      <c r="N45" s="433">
        <v>0.83317</v>
      </c>
      <c r="O45" s="433">
        <v>1.034865</v>
      </c>
      <c r="P45" s="433">
        <v>1.30065</v>
      </c>
      <c r="Q45" s="433">
        <v>1.6559725</v>
      </c>
      <c r="R45" s="433">
        <v>1.935895</v>
      </c>
      <c r="S45" s="433">
        <v>2.1686925</v>
      </c>
      <c r="T45" s="433">
        <v>2.18235875</v>
      </c>
      <c r="U45" s="433">
        <v>2.2648275</v>
      </c>
      <c r="V45" s="433">
        <v>2.4476725</v>
      </c>
      <c r="W45" s="433">
        <v>2.4816025</v>
      </c>
      <c r="X45" s="433">
        <v>2.712515</v>
      </c>
      <c r="Y45" s="433">
        <v>2.603185</v>
      </c>
      <c r="Z45" s="433">
        <v>2.72571</v>
      </c>
      <c r="AA45" s="433">
        <v>3.8180675</v>
      </c>
      <c r="AB45" s="433">
        <v>4.12815</v>
      </c>
      <c r="AC45" s="433">
        <v>4.695535</v>
      </c>
      <c r="AD45" s="433">
        <v>4.8755525</v>
      </c>
      <c r="AE45" s="433">
        <v>5.13851</v>
      </c>
      <c r="AF45" s="433">
        <v>10.3211078601511</v>
      </c>
      <c r="AG45" s="433">
        <v>15.4246409814315</v>
      </c>
      <c r="AH45" s="433">
        <v>16.644097914795</v>
      </c>
      <c r="AI45" s="433">
        <v>18.3354899123419</v>
      </c>
      <c r="AJ45" s="433">
        <v>18.6575369444769</v>
      </c>
      <c r="AK45" s="433">
        <v>20.8493988325301</v>
      </c>
      <c r="AL45" s="433">
        <v>24.2914582773525</v>
      </c>
      <c r="AM45" s="433">
        <v>24.6065175677831</v>
      </c>
      <c r="AN45" s="433">
        <v>24.1363156442554</v>
      </c>
      <c r="AO45" s="433">
        <v>23.9139704158923</v>
      </c>
      <c r="AP45" s="433">
        <v>25.6977609827906</v>
      </c>
      <c r="AQ45" s="433">
        <v>27.1278782698311</v>
      </c>
      <c r="AR45" s="433">
        <v>28.3219930107197</v>
      </c>
      <c r="AS45" s="433">
        <v>30.7859021177169</v>
      </c>
      <c r="AT45" s="433">
        <v>29.3490797545757</v>
      </c>
      <c r="AU45" s="433">
        <v>30.7471178829165</v>
      </c>
      <c r="AV45" s="433">
        <v>31.4775029820513</v>
      </c>
      <c r="AW45" s="433">
        <v>32.3234139519551</v>
      </c>
      <c r="AX45" s="433">
        <v>36.3326479834923</v>
      </c>
      <c r="AY45" s="433">
        <v>36.6901946367224</v>
      </c>
      <c r="AZ45" s="435">
        <v>36.9304049452657</v>
      </c>
      <c r="BA45" s="456">
        <v>0.00379686082809161</v>
      </c>
      <c r="BB45" s="456">
        <v>0.043734004343797</v>
      </c>
      <c r="BC45" s="456">
        <v>0.00958319566387304</v>
      </c>
    </row>
    <row r="46" spans="8:8">
      <c r="A46" s="45" t="s">
        <v>160</v>
      </c>
      <c r="B46" s="433">
        <v>1.040175</v>
      </c>
      <c r="C46" s="433">
        <v>1.040175</v>
      </c>
      <c r="D46" s="433">
        <v>1.141605</v>
      </c>
      <c r="E46" s="433">
        <v>1.6353</v>
      </c>
      <c r="F46" s="433">
        <v>1.34343</v>
      </c>
      <c r="G46" s="433">
        <v>2.073105</v>
      </c>
      <c r="H46" s="433">
        <v>1.13229</v>
      </c>
      <c r="I46" s="433">
        <v>1.605285</v>
      </c>
      <c r="J46" s="433">
        <v>1.530765</v>
      </c>
      <c r="K46" s="433">
        <v>4.51467</v>
      </c>
      <c r="L46" s="433">
        <v>4.906935</v>
      </c>
      <c r="M46" s="433">
        <v>4.474305</v>
      </c>
      <c r="N46" s="433">
        <v>5.231925</v>
      </c>
      <c r="O46" s="433">
        <v>5.418225</v>
      </c>
      <c r="P46" s="433">
        <v>6.13755</v>
      </c>
      <c r="Q46" s="433">
        <v>5.6511</v>
      </c>
      <c r="R46" s="433">
        <v>6.003</v>
      </c>
      <c r="S46" s="433">
        <v>5.80635</v>
      </c>
      <c r="T46" s="433">
        <v>6.0651</v>
      </c>
      <c r="U46" s="433">
        <v>6.417</v>
      </c>
      <c r="V46" s="433">
        <v>6.5205</v>
      </c>
      <c r="W46" s="433">
        <v>7.89705</v>
      </c>
      <c r="X46" s="433">
        <v>8.2257725347713</v>
      </c>
      <c r="Y46" s="433">
        <v>8.57181574227835</v>
      </c>
      <c r="Z46" s="433">
        <v>8.94033373813178</v>
      </c>
      <c r="AA46" s="433">
        <v>9.3088517339852</v>
      </c>
      <c r="AB46" s="433">
        <v>9.70391038328883</v>
      </c>
      <c r="AC46" s="433">
        <v>13.4111541707834</v>
      </c>
      <c r="AD46" s="433">
        <v>16.2293659171196</v>
      </c>
      <c r="AE46" s="433">
        <v>21.3648380307314</v>
      </c>
      <c r="AF46" s="433">
        <v>25.7715</v>
      </c>
      <c r="AG46" s="433">
        <v>27.945</v>
      </c>
      <c r="AH46" s="433">
        <v>30.5325</v>
      </c>
      <c r="AI46" s="433">
        <v>32.499</v>
      </c>
      <c r="AJ46" s="433">
        <v>40.54095</v>
      </c>
      <c r="AK46" s="433">
        <v>47.403</v>
      </c>
      <c r="AL46" s="433">
        <v>52.4745</v>
      </c>
      <c r="AM46" s="433">
        <v>65.412</v>
      </c>
      <c r="AN46" s="433">
        <v>79.675335</v>
      </c>
      <c r="AO46" s="433">
        <v>92.4255</v>
      </c>
      <c r="AP46" s="433">
        <v>123.111259741627</v>
      </c>
      <c r="AQ46" s="433">
        <v>150.355899</v>
      </c>
      <c r="AR46" s="433">
        <v>162.54632979</v>
      </c>
      <c r="AS46" s="433">
        <v>167.889213590807</v>
      </c>
      <c r="AT46" s="433">
        <v>169.42522782026</v>
      </c>
      <c r="AU46" s="433">
        <v>175.763618938787</v>
      </c>
      <c r="AV46" s="433">
        <v>174.549144613889</v>
      </c>
      <c r="AW46" s="433">
        <v>170.467520838845</v>
      </c>
      <c r="AX46" s="433">
        <v>169.066129896952</v>
      </c>
      <c r="AY46" s="433">
        <v>172.104089937059</v>
      </c>
      <c r="AZ46" s="435">
        <v>171.318721113937</v>
      </c>
      <c r="BA46" s="456">
        <v>-0.00728310850166136</v>
      </c>
      <c r="BB46" s="456">
        <v>0.0641428669153179</v>
      </c>
      <c r="BC46" s="456">
        <v>0.0444560742768088</v>
      </c>
    </row>
    <row r="47" spans="8:8">
      <c r="A47" s="45" t="s">
        <v>161</v>
      </c>
      <c r="B47" s="433">
        <v>1.53615</v>
      </c>
      <c r="C47" s="433">
        <v>1.28155</v>
      </c>
      <c r="D47" s="433">
        <v>1.45255</v>
      </c>
      <c r="E47" s="433">
        <v>1.71</v>
      </c>
      <c r="F47" s="433">
        <v>2.1641</v>
      </c>
      <c r="G47" s="433">
        <v>2.5745</v>
      </c>
      <c r="H47" s="433">
        <v>2.779225</v>
      </c>
      <c r="I47" s="433">
        <v>3.91115</v>
      </c>
      <c r="J47" s="433">
        <v>5.39315</v>
      </c>
      <c r="K47" s="433">
        <v>6.6215</v>
      </c>
      <c r="L47" s="433">
        <v>9.2378</v>
      </c>
      <c r="M47" s="433">
        <v>10.7711</v>
      </c>
      <c r="N47" s="433">
        <v>11.41615</v>
      </c>
      <c r="O47" s="433">
        <v>11.1473</v>
      </c>
      <c r="P47" s="433">
        <v>17.29</v>
      </c>
      <c r="Q47" s="433">
        <v>17.86</v>
      </c>
      <c r="R47" s="433">
        <v>23.94</v>
      </c>
      <c r="S47" s="433">
        <v>25.46</v>
      </c>
      <c r="T47" s="433">
        <v>27.645</v>
      </c>
      <c r="U47" s="433">
        <v>28.31</v>
      </c>
      <c r="V47" s="433">
        <v>31.844</v>
      </c>
      <c r="W47" s="433">
        <v>33.4115</v>
      </c>
      <c r="X47" s="433">
        <v>36.3375</v>
      </c>
      <c r="Y47" s="433">
        <v>38.038</v>
      </c>
      <c r="Z47" s="433">
        <v>40.6315</v>
      </c>
      <c r="AA47" s="433">
        <v>40.7835</v>
      </c>
      <c r="AB47" s="433">
        <v>42.1895</v>
      </c>
      <c r="AC47" s="433">
        <v>43.073</v>
      </c>
      <c r="AD47" s="433">
        <v>44.479</v>
      </c>
      <c r="AE47" s="433">
        <v>43.89</v>
      </c>
      <c r="AF47" s="433">
        <v>47.3195</v>
      </c>
      <c r="AG47" s="433">
        <v>51.0055</v>
      </c>
      <c r="AH47" s="433">
        <v>53.865</v>
      </c>
      <c r="AI47" s="433">
        <v>57.057</v>
      </c>
      <c r="AJ47" s="433">
        <v>62.396</v>
      </c>
      <c r="AK47" s="433">
        <v>67.678</v>
      </c>
      <c r="AL47" s="433">
        <v>69.78795</v>
      </c>
      <c r="AM47" s="433">
        <v>70.699</v>
      </c>
      <c r="AN47" s="433">
        <v>76.418</v>
      </c>
      <c r="AO47" s="433">
        <v>74.5275</v>
      </c>
      <c r="AP47" s="433">
        <v>83.277</v>
      </c>
      <c r="AQ47" s="433">
        <v>87.647</v>
      </c>
      <c r="AR47" s="433">
        <v>94.3635</v>
      </c>
      <c r="AS47" s="433">
        <v>95.0285</v>
      </c>
      <c r="AT47" s="433">
        <v>97.261</v>
      </c>
      <c r="AU47" s="433">
        <v>99.2275</v>
      </c>
      <c r="AV47" s="433">
        <v>105.317</v>
      </c>
      <c r="AW47" s="433">
        <v>109.250209</v>
      </c>
      <c r="AX47" s="433">
        <v>112.1</v>
      </c>
      <c r="AY47" s="433">
        <v>111.15</v>
      </c>
      <c r="AZ47" s="435">
        <v>112.10005798039</v>
      </c>
      <c r="BA47" s="456">
        <v>0.00579193584317217</v>
      </c>
      <c r="BB47" s="456">
        <v>0.0407808466936546</v>
      </c>
      <c r="BC47" s="456">
        <v>0.0290892231252209</v>
      </c>
    </row>
    <row r="48" spans="8:8">
      <c r="A48" s="45" t="s">
        <v>235</v>
      </c>
      <c r="B48" s="433">
        <v>0.0</v>
      </c>
      <c r="C48" s="433">
        <v>0.0</v>
      </c>
      <c r="D48" s="433">
        <v>0.0</v>
      </c>
      <c r="E48" s="433">
        <v>0.0</v>
      </c>
      <c r="F48" s="433">
        <v>0.0</v>
      </c>
      <c r="G48" s="433">
        <v>0.0</v>
      </c>
      <c r="H48" s="433">
        <v>0.0314</v>
      </c>
      <c r="I48" s="433">
        <v>0.03495</v>
      </c>
      <c r="J48" s="433">
        <v>0.0337</v>
      </c>
      <c r="K48" s="433">
        <v>0.03475</v>
      </c>
      <c r="L48" s="433">
        <v>0.046775</v>
      </c>
      <c r="M48" s="433">
        <v>0.0472</v>
      </c>
      <c r="N48" s="433">
        <v>0.04925</v>
      </c>
      <c r="O48" s="433">
        <v>0.07475</v>
      </c>
      <c r="P48" s="433">
        <v>0.12625</v>
      </c>
      <c r="Q48" s="433">
        <v>0.15</v>
      </c>
      <c r="R48" s="433">
        <v>0.379275</v>
      </c>
      <c r="S48" s="433">
        <v>0.373425</v>
      </c>
      <c r="T48" s="433">
        <v>0.88335</v>
      </c>
      <c r="U48" s="433">
        <v>1.445925</v>
      </c>
      <c r="V48" s="433">
        <v>1.592175</v>
      </c>
      <c r="W48" s="433">
        <v>1.85835</v>
      </c>
      <c r="X48" s="433">
        <v>1.9222</v>
      </c>
      <c r="Y48" s="433">
        <v>1.9025</v>
      </c>
      <c r="Z48" s="433">
        <v>2.0623</v>
      </c>
      <c r="AA48" s="433">
        <v>2.60055</v>
      </c>
      <c r="AB48" s="433">
        <v>2.77095</v>
      </c>
      <c r="AC48" s="433">
        <v>4.2978</v>
      </c>
      <c r="AD48" s="433">
        <v>5.419375</v>
      </c>
      <c r="AE48" s="433">
        <v>5.37225</v>
      </c>
      <c r="AF48" s="433">
        <v>5.37225</v>
      </c>
      <c r="AG48" s="433">
        <v>5.5042</v>
      </c>
      <c r="AH48" s="433">
        <v>6.08855</v>
      </c>
      <c r="AI48" s="433">
        <v>6.456125</v>
      </c>
      <c r="AJ48" s="433">
        <v>5.93775</v>
      </c>
      <c r="AK48" s="433">
        <v>5.74925</v>
      </c>
      <c r="AL48" s="433">
        <v>5.890625</v>
      </c>
      <c r="AM48" s="433">
        <v>5.655</v>
      </c>
      <c r="AN48" s="433">
        <v>5.56075</v>
      </c>
      <c r="AO48" s="433">
        <v>6.135675</v>
      </c>
      <c r="AP48" s="433">
        <v>8.42595</v>
      </c>
      <c r="AQ48" s="433">
        <v>7.417475</v>
      </c>
      <c r="AR48" s="433">
        <v>6.079125</v>
      </c>
      <c r="AS48" s="433">
        <v>4.99525</v>
      </c>
      <c r="AT48" s="433">
        <v>4.61825</v>
      </c>
      <c r="AU48" s="433">
        <v>4.05275</v>
      </c>
      <c r="AV48" s="433">
        <v>3.534375</v>
      </c>
      <c r="AW48" s="433">
        <v>3.48725</v>
      </c>
      <c r="AX48" s="433">
        <v>3.4684</v>
      </c>
      <c r="AY48" s="433">
        <v>3.327025</v>
      </c>
      <c r="AZ48" s="435">
        <v>2.99894439686752</v>
      </c>
      <c r="BA48" s="456">
        <v>-0.101073613899021</v>
      </c>
      <c r="BB48" s="456">
        <v>-0.0593688177055329</v>
      </c>
      <c r="BC48" s="456">
        <v>7.78206222835947E-4</v>
      </c>
    </row>
    <row r="49" spans="8:8">
      <c r="A49" s="45" t="s">
        <v>162</v>
      </c>
      <c r="B49" s="433">
        <v>0.812175</v>
      </c>
      <c r="C49" s="433">
        <v>1.434225</v>
      </c>
      <c r="D49" s="433">
        <v>1.455675</v>
      </c>
      <c r="E49" s="433">
        <v>1.6921125</v>
      </c>
      <c r="F49" s="433">
        <v>1.69455</v>
      </c>
      <c r="G49" s="433">
        <v>1.6185</v>
      </c>
      <c r="H49" s="433">
        <v>1.8915</v>
      </c>
      <c r="I49" s="433">
        <v>3.8025</v>
      </c>
      <c r="J49" s="433">
        <v>5.56725</v>
      </c>
      <c r="K49" s="433">
        <v>5.95725</v>
      </c>
      <c r="L49" s="433">
        <v>7.332</v>
      </c>
      <c r="M49" s="433">
        <v>8.6385</v>
      </c>
      <c r="N49" s="433">
        <v>9.2625</v>
      </c>
      <c r="O49" s="433">
        <v>8.151</v>
      </c>
      <c r="P49" s="433">
        <v>10.725</v>
      </c>
      <c r="Q49" s="433">
        <v>12.89925</v>
      </c>
      <c r="R49" s="433">
        <v>14.8395</v>
      </c>
      <c r="S49" s="433">
        <v>16.46775</v>
      </c>
      <c r="T49" s="433">
        <v>16.926</v>
      </c>
      <c r="U49" s="433">
        <v>19.8705</v>
      </c>
      <c r="V49" s="433">
        <v>19.60725</v>
      </c>
      <c r="W49" s="433">
        <v>23.21475</v>
      </c>
      <c r="X49" s="433">
        <v>21.61575</v>
      </c>
      <c r="Y49" s="433">
        <v>22.41525</v>
      </c>
      <c r="Z49" s="433">
        <v>25.1745</v>
      </c>
      <c r="AA49" s="433">
        <v>30.537</v>
      </c>
      <c r="AB49" s="433">
        <v>32.955</v>
      </c>
      <c r="AC49" s="433">
        <v>35.40225</v>
      </c>
      <c r="AD49" s="433">
        <v>36.14325</v>
      </c>
      <c r="AE49" s="433">
        <v>37.52775</v>
      </c>
      <c r="AF49" s="433">
        <v>37.4205</v>
      </c>
      <c r="AG49" s="433">
        <v>38.376</v>
      </c>
      <c r="AH49" s="433">
        <v>42.30525</v>
      </c>
      <c r="AI49" s="433">
        <v>43.67025</v>
      </c>
      <c r="AJ49" s="433">
        <v>45.13275</v>
      </c>
      <c r="AK49" s="433">
        <v>46.59525</v>
      </c>
      <c r="AL49" s="433">
        <v>47.57025</v>
      </c>
      <c r="AM49" s="433">
        <v>49.03275</v>
      </c>
      <c r="AN49" s="433">
        <v>48.984</v>
      </c>
      <c r="AO49" s="433">
        <v>47.619</v>
      </c>
      <c r="AP49" s="433">
        <v>49.99995</v>
      </c>
      <c r="AQ49" s="433">
        <v>51.0003</v>
      </c>
      <c r="AR49" s="433">
        <v>52.9425</v>
      </c>
      <c r="AS49" s="433">
        <v>53.235</v>
      </c>
      <c r="AT49" s="433">
        <v>52.8884787995023</v>
      </c>
      <c r="AU49" s="433">
        <v>58.5987352169909</v>
      </c>
      <c r="AV49" s="433">
        <v>59.5208221227316</v>
      </c>
      <c r="AW49" s="433">
        <v>59.4951930920012</v>
      </c>
      <c r="AX49" s="433">
        <v>58.0338589073584</v>
      </c>
      <c r="AY49" s="433">
        <v>58.026946951357</v>
      </c>
      <c r="AZ49" s="435">
        <v>55.4319823679588</v>
      </c>
      <c r="BA49" s="456">
        <v>-0.0473300463220663</v>
      </c>
      <c r="BB49" s="456">
        <v>0.0199642385131653</v>
      </c>
      <c r="BC49" s="456">
        <v>0.014384232554607</v>
      </c>
    </row>
    <row r="50" spans="8:8">
      <c r="A50" s="45" t="s">
        <v>236</v>
      </c>
      <c r="B50" s="433">
        <v>0.0</v>
      </c>
      <c r="C50" s="433">
        <v>0.0</v>
      </c>
      <c r="D50" s="433">
        <v>0.0</v>
      </c>
      <c r="E50" s="433">
        <v>0.0</v>
      </c>
      <c r="F50" s="433">
        <v>0.0</v>
      </c>
      <c r="G50" s="433">
        <v>0.0</v>
      </c>
      <c r="H50" s="433">
        <v>0.0</v>
      </c>
      <c r="I50" s="433">
        <v>0.0</v>
      </c>
      <c r="J50" s="433">
        <v>0.0</v>
      </c>
      <c r="K50" s="433">
        <v>0.0</v>
      </c>
      <c r="L50" s="433">
        <v>0.0</v>
      </c>
      <c r="M50" s="433">
        <v>0.0</v>
      </c>
      <c r="N50" s="433">
        <v>0.0</v>
      </c>
      <c r="O50" s="433">
        <v>0.0</v>
      </c>
      <c r="P50" s="433">
        <v>0.0</v>
      </c>
      <c r="Q50" s="433">
        <v>0.0</v>
      </c>
      <c r="R50" s="433">
        <v>0.0</v>
      </c>
      <c r="S50" s="433">
        <v>0.0</v>
      </c>
      <c r="T50" s="433">
        <v>0.0</v>
      </c>
      <c r="U50" s="433">
        <v>0.0</v>
      </c>
      <c r="V50" s="433">
        <v>0.0</v>
      </c>
      <c r="W50" s="433">
        <v>0.0</v>
      </c>
      <c r="X50" s="433">
        <v>0.0</v>
      </c>
      <c r="Y50" s="433">
        <v>0.0</v>
      </c>
      <c r="Z50" s="433">
        <v>0.0</v>
      </c>
      <c r="AA50" s="433">
        <v>0.0</v>
      </c>
      <c r="AB50" s="433">
        <v>0.0</v>
      </c>
      <c r="AC50" s="433">
        <v>0.0</v>
      </c>
      <c r="AD50" s="433">
        <v>0.0</v>
      </c>
      <c r="AE50" s="433">
        <v>0.0</v>
      </c>
      <c r="AF50" s="433">
        <v>0.0</v>
      </c>
      <c r="AG50" s="433">
        <v>0.0</v>
      </c>
      <c r="AH50" s="433">
        <v>0.0</v>
      </c>
      <c r="AI50" s="433">
        <v>0.0</v>
      </c>
      <c r="AJ50" s="433">
        <v>0.0</v>
      </c>
      <c r="AK50" s="433">
        <v>0.0</v>
      </c>
      <c r="AL50" s="433">
        <v>0.0</v>
      </c>
      <c r="AM50" s="433">
        <v>0.0</v>
      </c>
      <c r="AN50" s="433">
        <v>0.0</v>
      </c>
      <c r="AO50" s="433">
        <v>0.7819</v>
      </c>
      <c r="AP50" s="433">
        <v>6.2553</v>
      </c>
      <c r="AQ50" s="433">
        <v>9.423025</v>
      </c>
      <c r="AR50" s="433">
        <v>7.6169</v>
      </c>
      <c r="AS50" s="433">
        <v>10.352975</v>
      </c>
      <c r="AT50" s="433">
        <v>9.761675</v>
      </c>
      <c r="AU50" s="433">
        <v>2.85635</v>
      </c>
      <c r="AV50" s="433">
        <v>0.501125</v>
      </c>
      <c r="AW50" s="433">
        <v>0.3006675</v>
      </c>
      <c r="AX50" s="433">
        <v>0.1002225</v>
      </c>
      <c r="AY50" s="433">
        <v>0.1002225</v>
      </c>
      <c r="AZ50" s="435">
        <v>0.101508351710646</v>
      </c>
      <c r="BA50" s="456">
        <v>0.0100626754211173</v>
      </c>
      <c r="BB50" s="456">
        <v>-0.185705686701094</v>
      </c>
      <c r="BC50" s="456">
        <v>2.63407454481505E-5</v>
      </c>
    </row>
    <row r="51" spans="8:8">
      <c r="A51" s="45" t="s">
        <v>163</v>
      </c>
      <c r="B51" s="433">
        <v>0.129206388528</v>
      </c>
      <c r="C51" s="433">
        <v>0.120942399024</v>
      </c>
      <c r="D51" s="433">
        <v>0.119556006048</v>
      </c>
      <c r="E51" s="433">
        <v>0.051894591984</v>
      </c>
      <c r="F51" s="433">
        <v>0.063420682608</v>
      </c>
      <c r="G51" s="433">
        <v>0.057956663232</v>
      </c>
      <c r="H51" s="433">
        <v>0.055836297504</v>
      </c>
      <c r="I51" s="433">
        <v>0.055482903216</v>
      </c>
      <c r="J51" s="433">
        <v>0.054585825408</v>
      </c>
      <c r="K51" s="433">
        <v>0.03887337168</v>
      </c>
      <c r="L51" s="433">
        <v>0.001848523968</v>
      </c>
      <c r="M51" s="433">
        <v>0.001957260672</v>
      </c>
      <c r="N51" s="433">
        <v>0.043576234128</v>
      </c>
      <c r="O51" s="433">
        <v>0.061735263696</v>
      </c>
      <c r="P51" s="433">
        <v>0.053906221008</v>
      </c>
      <c r="Q51" s="433">
        <v>0.050725672416</v>
      </c>
      <c r="R51" s="433">
        <v>0.038030662224</v>
      </c>
      <c r="S51" s="433">
        <v>0.043331576544</v>
      </c>
      <c r="T51" s="433">
        <v>0.039770449488</v>
      </c>
      <c r="U51" s="433">
        <v>0.1184927083305</v>
      </c>
      <c r="V51" s="433">
        <v>0.1534566556995</v>
      </c>
      <c r="W51" s="433">
        <v>0.1481557413795</v>
      </c>
      <c r="X51" s="433">
        <v>0.155428924302</v>
      </c>
      <c r="Y51" s="433">
        <v>0.1752895133865</v>
      </c>
      <c r="Z51" s="433">
        <v>0.242266509186</v>
      </c>
      <c r="AA51" s="433">
        <v>0.245691715362</v>
      </c>
      <c r="AB51" s="433">
        <v>0.2300735567445</v>
      </c>
      <c r="AC51" s="433">
        <v>0.2551673828775</v>
      </c>
      <c r="AD51" s="433">
        <v>0.2528844784305</v>
      </c>
      <c r="AE51" s="433">
        <v>0.249526949526</v>
      </c>
      <c r="AF51" s="433">
        <v>0.2374149832755</v>
      </c>
      <c r="AG51" s="433">
        <v>0.2289867560415</v>
      </c>
      <c r="AH51" s="433">
        <v>0.208011615741</v>
      </c>
      <c r="AI51" s="433">
        <v>0.233258848408875</v>
      </c>
      <c r="AJ51" s="433">
        <v>1.37489612252363</v>
      </c>
      <c r="AK51" s="433">
        <v>1.77842780038088</v>
      </c>
      <c r="AL51" s="433">
        <v>2.41672074791588</v>
      </c>
      <c r="AM51" s="433">
        <v>2.81911529186925</v>
      </c>
      <c r="AN51" s="433">
        <v>3.45955147098863</v>
      </c>
      <c r="AO51" s="433">
        <v>2.73616484158575</v>
      </c>
      <c r="AP51" s="433">
        <v>3.254869737015</v>
      </c>
      <c r="AQ51" s="433">
        <v>4.23143294273512</v>
      </c>
      <c r="AR51" s="433">
        <v>2.52123861202273</v>
      </c>
      <c r="AS51" s="433">
        <v>6.2513076936465</v>
      </c>
      <c r="AT51" s="433">
        <v>7.33110318647213</v>
      </c>
      <c r="AU51" s="433">
        <v>8.0663552454384</v>
      </c>
      <c r="AV51" s="433">
        <v>9.0474506</v>
      </c>
      <c r="AW51" s="433">
        <v>9.5329801</v>
      </c>
      <c r="AX51" s="433">
        <v>10.1321977</v>
      </c>
      <c r="AY51" s="433">
        <v>10.2343924392424</v>
      </c>
      <c r="AZ51" s="435">
        <v>15.0133140623636</v>
      </c>
      <c r="BA51" s="456">
        <v>0.462939218666016</v>
      </c>
      <c r="BB51" s="456">
        <v>0.141016647356945</v>
      </c>
      <c r="BC51" s="456">
        <v>0.00389585563537807</v>
      </c>
    </row>
    <row r="52" spans="8:8" s="47" ht="10.2" customFormat="1">
      <c r="A52" s="54" t="s">
        <v>164</v>
      </c>
      <c r="B52" s="436">
        <v>10.3394272282295</v>
      </c>
      <c r="C52" s="436">
        <v>16.1566871223507</v>
      </c>
      <c r="D52" s="436">
        <v>20.0034914272759</v>
      </c>
      <c r="E52" s="436">
        <v>22.8756799014578</v>
      </c>
      <c r="F52" s="436">
        <v>23.9839739226772</v>
      </c>
      <c r="G52" s="436">
        <v>26.3995373156004</v>
      </c>
      <c r="H52" s="436">
        <v>27.4302080570371</v>
      </c>
      <c r="I52" s="436">
        <v>31.0929200774042</v>
      </c>
      <c r="J52" s="436">
        <v>30.0702402996058</v>
      </c>
      <c r="K52" s="436">
        <v>36.7917912770318</v>
      </c>
      <c r="L52" s="436">
        <v>34.2370353458493</v>
      </c>
      <c r="M52" s="436">
        <v>36.9292928220589</v>
      </c>
      <c r="N52" s="436">
        <v>41.3038007151654</v>
      </c>
      <c r="O52" s="436">
        <v>41.6339372599911</v>
      </c>
      <c r="P52" s="436">
        <v>53.1969027706961</v>
      </c>
      <c r="Q52" s="436">
        <v>57.471603249025</v>
      </c>
      <c r="R52" s="436">
        <v>68.7616363708231</v>
      </c>
      <c r="S52" s="436">
        <v>75.0657610243635</v>
      </c>
      <c r="T52" s="436">
        <v>83.5047948610422</v>
      </c>
      <c r="U52" s="436">
        <v>93.7252874583305</v>
      </c>
      <c r="V52" s="436">
        <v>100.7212664057</v>
      </c>
      <c r="W52" s="436">
        <v>106.132000991379</v>
      </c>
      <c r="X52" s="436">
        <v>113.287744259073</v>
      </c>
      <c r="Y52" s="436">
        <v>105.040848005665</v>
      </c>
      <c r="Z52" s="436">
        <v>122.113333072318</v>
      </c>
      <c r="AA52" s="436">
        <v>138.532801649347</v>
      </c>
      <c r="AB52" s="436">
        <v>149.141871480033</v>
      </c>
      <c r="AC52" s="436">
        <v>160.561041328661</v>
      </c>
      <c r="AD52" s="436">
        <v>172.46150639555</v>
      </c>
      <c r="AE52" s="436">
        <v>186.873554380257</v>
      </c>
      <c r="AF52" s="436">
        <v>204.066290233427</v>
      </c>
      <c r="AG52" s="436">
        <v>222.290610737473</v>
      </c>
      <c r="AH52" s="436">
        <v>244.506508405536</v>
      </c>
      <c r="AI52" s="436">
        <v>257.398142435751</v>
      </c>
      <c r="AJ52" s="436">
        <v>285.654900275889</v>
      </c>
      <c r="AK52" s="436">
        <v>309.902639026551</v>
      </c>
      <c r="AL52" s="436">
        <v>331.63898693629</v>
      </c>
      <c r="AM52" s="436">
        <v>362.677391140049</v>
      </c>
      <c r="AN52" s="436">
        <v>392.341579190134</v>
      </c>
      <c r="AO52" s="436">
        <v>413.776100858049</v>
      </c>
      <c r="AP52" s="436">
        <v>474.642515779062</v>
      </c>
      <c r="AQ52" s="436">
        <v>519.971618256209</v>
      </c>
      <c r="AR52" s="436">
        <v>545.459794654479</v>
      </c>
      <c r="AS52" s="436">
        <v>562.592326553576</v>
      </c>
      <c r="AT52" s="436">
        <v>582.590114267598</v>
      </c>
      <c r="AU52" s="436">
        <v>600.809315829216</v>
      </c>
      <c r="AV52" s="436">
        <v>624.052739184184</v>
      </c>
      <c r="AW52" s="436">
        <v>639.49183259724</v>
      </c>
      <c r="AX52" s="436">
        <v>663.320126771576</v>
      </c>
      <c r="AY52" s="436">
        <v>678.211771719061</v>
      </c>
      <c r="AZ52" s="436">
        <v>686.580935743415</v>
      </c>
      <c r="BA52" s="469">
        <v>0.00957408894846346</v>
      </c>
      <c r="BB52" s="469">
        <v>0.0506546623660022</v>
      </c>
      <c r="BC52" s="469">
        <v>0.178163208772442</v>
      </c>
    </row>
    <row r="53" spans="8:8">
      <c r="B53" s="433"/>
      <c r="C53" s="433"/>
      <c r="D53" s="433"/>
      <c r="E53" s="433"/>
      <c r="F53" s="433"/>
      <c r="G53" s="433"/>
      <c r="H53" s="433"/>
      <c r="I53" s="433"/>
      <c r="J53" s="433"/>
      <c r="K53" s="433"/>
      <c r="L53" s="433"/>
      <c r="M53" s="433"/>
      <c r="N53" s="433"/>
      <c r="O53" s="433"/>
      <c r="P53" s="433"/>
      <c r="Q53" s="433"/>
      <c r="R53" s="433"/>
      <c r="S53" s="433"/>
      <c r="T53" s="433"/>
      <c r="U53" s="433"/>
      <c r="V53" s="433"/>
      <c r="W53" s="433"/>
      <c r="X53" s="433"/>
      <c r="Y53" s="433"/>
      <c r="Z53" s="433"/>
      <c r="AA53" s="433"/>
      <c r="AB53" s="433"/>
      <c r="AC53" s="433"/>
      <c r="AD53" s="433"/>
      <c r="AE53" s="433"/>
      <c r="AF53" s="433"/>
      <c r="AG53" s="433"/>
      <c r="AH53" s="433"/>
      <c r="AI53" s="433"/>
      <c r="AJ53" s="433"/>
      <c r="AK53" s="433"/>
      <c r="AL53" s="433"/>
      <c r="AM53" s="433"/>
      <c r="AN53" s="433"/>
      <c r="AO53" s="433"/>
      <c r="AP53" s="433"/>
      <c r="AQ53" s="433"/>
      <c r="AR53" s="433"/>
      <c r="AS53" s="433"/>
      <c r="AT53" s="433"/>
      <c r="AU53" s="433"/>
      <c r="AV53" s="433"/>
      <c r="AW53" s="433"/>
      <c r="AX53" s="433"/>
      <c r="AY53" s="433"/>
      <c r="AZ53" s="435"/>
      <c r="BA53" s="456"/>
      <c r="BB53" s="456"/>
      <c r="BC53" s="456"/>
    </row>
    <row r="54" spans="8:8">
      <c r="A54" s="45" t="s">
        <v>165</v>
      </c>
      <c r="B54" s="433">
        <v>2.4380125</v>
      </c>
      <c r="C54" s="433">
        <v>2.569875</v>
      </c>
      <c r="D54" s="433">
        <v>3.2561375</v>
      </c>
      <c r="E54" s="433">
        <v>4.321625</v>
      </c>
      <c r="F54" s="433">
        <v>4.9963375</v>
      </c>
      <c r="G54" s="433">
        <v>6.1523</v>
      </c>
      <c r="H54" s="433">
        <v>7.7490875</v>
      </c>
      <c r="I54" s="433">
        <v>7.41654375</v>
      </c>
      <c r="J54" s="433">
        <v>11.501875</v>
      </c>
      <c r="K54" s="433">
        <v>18.85345</v>
      </c>
      <c r="L54" s="433">
        <v>15.40975</v>
      </c>
      <c r="M54" s="433">
        <v>17.864843</v>
      </c>
      <c r="N54" s="433">
        <v>23.310009</v>
      </c>
      <c r="O54" s="433">
        <v>33.379263</v>
      </c>
      <c r="P54" s="433">
        <v>33.975882</v>
      </c>
      <c r="Q54" s="433">
        <v>37.338115</v>
      </c>
      <c r="R54" s="433">
        <v>38.189431</v>
      </c>
      <c r="S54" s="433">
        <v>43.10078</v>
      </c>
      <c r="T54" s="433">
        <v>45.058109</v>
      </c>
      <c r="U54" s="433">
        <v>48.583162</v>
      </c>
      <c r="V54" s="433">
        <v>51.656971</v>
      </c>
      <c r="W54" s="433">
        <v>55.703048</v>
      </c>
      <c r="X54" s="433">
        <v>58.001136</v>
      </c>
      <c r="Y54" s="433">
        <v>58.746619</v>
      </c>
      <c r="Z54" s="433">
        <v>54.010883</v>
      </c>
      <c r="AA54" s="433">
        <v>61.491299</v>
      </c>
      <c r="AB54" s="433">
        <v>65.251278</v>
      </c>
      <c r="AC54" s="433">
        <v>74.858821</v>
      </c>
      <c r="AD54" s="433">
        <v>80.162101</v>
      </c>
      <c r="AE54" s="433">
        <v>90.106914</v>
      </c>
      <c r="AF54" s="433">
        <v>91.88863</v>
      </c>
      <c r="AG54" s="433">
        <v>86.472539</v>
      </c>
      <c r="AH54" s="433">
        <v>88.941588</v>
      </c>
      <c r="AI54" s="433">
        <v>93.857589</v>
      </c>
      <c r="AJ54" s="433">
        <v>92.054939</v>
      </c>
      <c r="AK54" s="433">
        <v>84.91175</v>
      </c>
      <c r="AL54" s="433">
        <v>81.2994875</v>
      </c>
      <c r="AM54" s="433">
        <v>81.6459875</v>
      </c>
      <c r="AN54" s="433">
        <v>82.6007875</v>
      </c>
      <c r="AO54" s="433">
        <v>76.566875</v>
      </c>
      <c r="AP54" s="433">
        <v>77.39655</v>
      </c>
      <c r="AQ54" s="433">
        <v>79.59875</v>
      </c>
      <c r="AR54" s="433">
        <v>78.44375</v>
      </c>
      <c r="AS54" s="433">
        <v>79.338875</v>
      </c>
      <c r="AT54" s="433">
        <v>80.1724</v>
      </c>
      <c r="AU54" s="433">
        <v>81.4111375</v>
      </c>
      <c r="AV54" s="433">
        <v>91.3922625</v>
      </c>
      <c r="AW54" s="433">
        <v>92.9765375</v>
      </c>
      <c r="AX54" s="433">
        <v>93.84375</v>
      </c>
      <c r="AY54" s="433">
        <v>86.95225</v>
      </c>
      <c r="AZ54" s="435">
        <v>81.456375</v>
      </c>
      <c r="BA54" s="456">
        <v>-0.0657652148350314</v>
      </c>
      <c r="BB54" s="456">
        <v>0.0128006939064764</v>
      </c>
      <c r="BC54" s="456">
        <v>0.0211373902033232</v>
      </c>
    </row>
    <row r="55" spans="8:8">
      <c r="A55" s="45" t="s">
        <v>166</v>
      </c>
      <c r="B55" s="433">
        <v>0.0818125</v>
      </c>
      <c r="C55" s="433">
        <v>0.0818125</v>
      </c>
      <c r="D55" s="433">
        <v>0.0683375</v>
      </c>
      <c r="E55" s="433">
        <v>0.0548625</v>
      </c>
      <c r="F55" s="433">
        <v>0.05775</v>
      </c>
      <c r="G55" s="433">
        <v>0.048125</v>
      </c>
      <c r="H55" s="433">
        <v>0.36575</v>
      </c>
      <c r="I55" s="433">
        <v>0.44275</v>
      </c>
      <c r="J55" s="433">
        <v>0.71225</v>
      </c>
      <c r="K55" s="433">
        <v>1.078</v>
      </c>
      <c r="L55" s="433">
        <v>2.09825</v>
      </c>
      <c r="M55" s="433">
        <v>2.3485</v>
      </c>
      <c r="N55" s="433">
        <v>2.569875</v>
      </c>
      <c r="O55" s="433">
        <v>3.012625</v>
      </c>
      <c r="P55" s="433">
        <v>3.86925</v>
      </c>
      <c r="Q55" s="433">
        <v>4.745125</v>
      </c>
      <c r="R55" s="433">
        <v>5.467</v>
      </c>
      <c r="S55" s="433">
        <v>6.0445</v>
      </c>
      <c r="T55" s="433">
        <v>6.6605</v>
      </c>
      <c r="U55" s="433">
        <v>7.44975</v>
      </c>
      <c r="V55" s="433">
        <v>7.767375</v>
      </c>
      <c r="W55" s="433">
        <v>8.7395</v>
      </c>
      <c r="X55" s="433">
        <v>9.45175</v>
      </c>
      <c r="Y55" s="433">
        <v>10.866625</v>
      </c>
      <c r="Z55" s="433">
        <v>11.64625</v>
      </c>
      <c r="AA55" s="433">
        <v>12.03125</v>
      </c>
      <c r="AB55" s="433">
        <v>12.80125</v>
      </c>
      <c r="AC55" s="433">
        <v>13.09</v>
      </c>
      <c r="AD55" s="433">
        <v>13.475</v>
      </c>
      <c r="AE55" s="433">
        <v>16.17</v>
      </c>
      <c r="AF55" s="433">
        <v>20.2125</v>
      </c>
      <c r="AG55" s="433">
        <v>24.255</v>
      </c>
      <c r="AH55" s="433">
        <v>26.27625</v>
      </c>
      <c r="AI55" s="433">
        <v>28.97125</v>
      </c>
      <c r="AJ55" s="433">
        <v>31.7625</v>
      </c>
      <c r="AK55" s="433">
        <v>40.90625</v>
      </c>
      <c r="AL55" s="433">
        <v>52.64875</v>
      </c>
      <c r="AM55" s="433">
        <v>53.601625</v>
      </c>
      <c r="AN55" s="433">
        <v>56.758625</v>
      </c>
      <c r="AO55" s="433">
        <v>60.339125</v>
      </c>
      <c r="AP55" s="433">
        <v>59.0205</v>
      </c>
      <c r="AQ55" s="433">
        <v>59.14328083125</v>
      </c>
      <c r="AR55" s="433">
        <v>58.59818146875</v>
      </c>
      <c r="AS55" s="433">
        <v>53.9648368875</v>
      </c>
      <c r="AT55" s="433">
        <v>46.96104875</v>
      </c>
      <c r="AU55" s="433">
        <v>42.590625</v>
      </c>
      <c r="AV55" s="433">
        <v>40.25175</v>
      </c>
      <c r="AW55" s="433">
        <v>48.8126486785889</v>
      </c>
      <c r="AX55" s="433">
        <v>58.5583265808105</v>
      </c>
      <c r="AY55" s="433">
        <v>64.9386967075</v>
      </c>
      <c r="AZ55" s="435">
        <v>58.46543212125</v>
      </c>
      <c r="BA55" s="456">
        <v>-0.102142582779946</v>
      </c>
      <c r="BB55" s="456">
        <v>0.00737334671795686</v>
      </c>
      <c r="BC55" s="456">
        <v>0.0151713926890653</v>
      </c>
    </row>
    <row r="56" spans="8:8">
      <c r="A56" s="45" t="s">
        <v>237</v>
      </c>
      <c r="B56" s="433">
        <v>0.2793</v>
      </c>
      <c r="C56" s="433">
        <v>0.6726</v>
      </c>
      <c r="D56" s="433">
        <v>2.6904</v>
      </c>
      <c r="E56" s="433">
        <v>4.30445</v>
      </c>
      <c r="F56" s="433">
        <v>3.87125</v>
      </c>
      <c r="G56" s="433">
        <v>4.40325</v>
      </c>
      <c r="H56" s="433">
        <v>4.54005</v>
      </c>
      <c r="I56" s="433">
        <v>4.79845</v>
      </c>
      <c r="J56" s="433">
        <v>4.86495</v>
      </c>
      <c r="K56" s="433">
        <v>6.44575</v>
      </c>
      <c r="L56" s="433">
        <v>4.9115</v>
      </c>
      <c r="M56" s="433">
        <v>2.9925</v>
      </c>
      <c r="N56" s="433">
        <v>3.1825</v>
      </c>
      <c r="O56" s="433">
        <v>3.5245</v>
      </c>
      <c r="P56" s="433">
        <v>4.37</v>
      </c>
      <c r="Q56" s="433">
        <v>4.94</v>
      </c>
      <c r="R56" s="433">
        <v>5.32</v>
      </c>
      <c r="S56" s="433">
        <v>4.75</v>
      </c>
      <c r="T56" s="433">
        <v>5.225</v>
      </c>
      <c r="U56" s="433">
        <v>6.46</v>
      </c>
      <c r="V56" s="433">
        <v>5.89</v>
      </c>
      <c r="W56" s="433">
        <v>6.213</v>
      </c>
      <c r="X56" s="433">
        <v>6.4315</v>
      </c>
      <c r="Y56" s="433">
        <v>6.042</v>
      </c>
      <c r="Z56" s="433">
        <v>6.0705</v>
      </c>
      <c r="AA56" s="433">
        <v>6.023</v>
      </c>
      <c r="AB56" s="433">
        <v>6.099</v>
      </c>
      <c r="AC56" s="433">
        <v>6.2415</v>
      </c>
      <c r="AD56" s="433">
        <v>6.042</v>
      </c>
      <c r="AE56" s="433">
        <v>4.94</v>
      </c>
      <c r="AF56" s="433">
        <v>5.586</v>
      </c>
      <c r="AG56" s="433">
        <v>5.871</v>
      </c>
      <c r="AH56" s="433">
        <v>5.605</v>
      </c>
      <c r="AI56" s="433">
        <v>5.225</v>
      </c>
      <c r="AJ56" s="433">
        <v>7.657</v>
      </c>
      <c r="AK56" s="433">
        <v>10.735</v>
      </c>
      <c r="AL56" s="433">
        <v>12.53525</v>
      </c>
      <c r="AM56" s="433">
        <v>14.516</v>
      </c>
      <c r="AN56" s="433">
        <v>15.105</v>
      </c>
      <c r="AO56" s="433">
        <v>15.105</v>
      </c>
      <c r="AP56" s="433">
        <v>15.9733</v>
      </c>
      <c r="AQ56" s="433">
        <v>7.46225</v>
      </c>
      <c r="AR56" s="433">
        <v>11.59</v>
      </c>
      <c r="AS56" s="433">
        <v>12.16</v>
      </c>
      <c r="AT56" s="433">
        <v>15.697175</v>
      </c>
      <c r="AU56" s="433">
        <v>14.71835</v>
      </c>
      <c r="AV56" s="433">
        <v>14.79195</v>
      </c>
      <c r="AW56" s="433">
        <v>13.5938</v>
      </c>
      <c r="AX56" s="433">
        <v>13.185975</v>
      </c>
      <c r="AY56" s="433">
        <v>14.5043396809218</v>
      </c>
      <c r="AZ56" s="435">
        <v>13.3059952361</v>
      </c>
      <c r="BA56" s="456">
        <v>-0.08512622085696</v>
      </c>
      <c r="BB56" s="456">
        <v>-0.00404957047076926</v>
      </c>
      <c r="BC56" s="456">
        <v>0.00345281769964604</v>
      </c>
    </row>
    <row r="57" spans="8:8">
      <c r="A57" s="45" t="s">
        <v>238</v>
      </c>
      <c r="B57" s="433">
        <v>0.10545</v>
      </c>
      <c r="C57" s="433">
        <v>0.195225</v>
      </c>
      <c r="D57" s="433">
        <v>0.261725</v>
      </c>
      <c r="E57" s="433">
        <v>0.4009</v>
      </c>
      <c r="F57" s="433">
        <v>0.3743</v>
      </c>
      <c r="G57" s="433">
        <v>0.33535</v>
      </c>
      <c r="H57" s="433">
        <v>0.622725</v>
      </c>
      <c r="I57" s="433">
        <v>0.81985</v>
      </c>
      <c r="J57" s="433">
        <v>0.993225</v>
      </c>
      <c r="K57" s="433">
        <v>1.3091</v>
      </c>
      <c r="L57" s="433">
        <v>1.582225</v>
      </c>
      <c r="M57" s="433">
        <v>2.33035</v>
      </c>
      <c r="N57" s="433">
        <v>2.427725</v>
      </c>
      <c r="O57" s="433">
        <v>2.75215</v>
      </c>
      <c r="P57" s="433">
        <v>2.64765</v>
      </c>
      <c r="Q57" s="433">
        <v>2.508</v>
      </c>
      <c r="R57" s="433">
        <v>2.92505</v>
      </c>
      <c r="S57" s="433">
        <v>2.89655</v>
      </c>
      <c r="T57" s="433">
        <v>3.482225</v>
      </c>
      <c r="U57" s="433">
        <v>4.0318</v>
      </c>
      <c r="V57" s="433">
        <v>3.83895</v>
      </c>
      <c r="W57" s="433">
        <v>3.7449</v>
      </c>
      <c r="X57" s="433">
        <v>4.05365</v>
      </c>
      <c r="Y57" s="433">
        <v>4.6189</v>
      </c>
      <c r="Z57" s="433">
        <v>4.21895</v>
      </c>
      <c r="AA57" s="433">
        <v>4.59135</v>
      </c>
      <c r="AB57" s="433">
        <v>5.16515</v>
      </c>
      <c r="AC57" s="433">
        <v>4.97459743415463</v>
      </c>
      <c r="AD57" s="433">
        <v>6.01768903993203</v>
      </c>
      <c r="AE57" s="433">
        <v>4.33771649249504</v>
      </c>
      <c r="AF57" s="433">
        <v>11.2044640371</v>
      </c>
      <c r="AG57" s="433">
        <v>15.2613423959218</v>
      </c>
      <c r="AH57" s="433">
        <v>17.1403914386859</v>
      </c>
      <c r="AI57" s="433">
        <v>21.3938891225617</v>
      </c>
      <c r="AJ57" s="433">
        <v>22.8941969092133</v>
      </c>
      <c r="AK57" s="433">
        <v>22.9839866885317</v>
      </c>
      <c r="AL57" s="433">
        <v>26.8915082431326</v>
      </c>
      <c r="AM57" s="433">
        <v>33.6342278031346</v>
      </c>
      <c r="AN57" s="433">
        <v>32.7792187435251</v>
      </c>
      <c r="AO57" s="433">
        <v>23.1919387666798</v>
      </c>
      <c r="AP57" s="433">
        <v>30.9066673964247</v>
      </c>
      <c r="AQ57" s="433">
        <v>36.4258155630392</v>
      </c>
      <c r="AR57" s="433">
        <v>39.1603025449981</v>
      </c>
      <c r="AS57" s="433">
        <v>33.0995708439933</v>
      </c>
      <c r="AT57" s="433">
        <v>39.982533318791</v>
      </c>
      <c r="AU57" s="433">
        <v>47.5652854212</v>
      </c>
      <c r="AV57" s="433">
        <v>42.6370208472</v>
      </c>
      <c r="AW57" s="433">
        <v>47.205618950925</v>
      </c>
      <c r="AX57" s="433">
        <v>48.26955379755</v>
      </c>
      <c r="AY57" s="433">
        <v>49.279148609025</v>
      </c>
      <c r="AZ57" s="435">
        <v>49.4311393014</v>
      </c>
      <c r="BA57" s="456">
        <v>3.43612566346074E-4</v>
      </c>
      <c r="BB57" s="456">
        <v>0.0782826418902092</v>
      </c>
      <c r="BC57" s="456">
        <v>0.0128270534946898</v>
      </c>
    </row>
    <row r="58" spans="8:8">
      <c r="A58" s="45" t="s">
        <v>216</v>
      </c>
      <c r="B58" s="433">
        <v>0.11264125</v>
      </c>
      <c r="C58" s="433">
        <v>0.182777699</v>
      </c>
      <c r="D58" s="433">
        <v>0.23688462235</v>
      </c>
      <c r="E58" s="433">
        <v>0.750377762</v>
      </c>
      <c r="F58" s="433">
        <v>0.96086216235</v>
      </c>
      <c r="G58" s="433">
        <v>0.594089865</v>
      </c>
      <c r="H58" s="433">
        <v>0.450600929</v>
      </c>
      <c r="I58" s="433">
        <v>0.520091182</v>
      </c>
      <c r="J58" s="433">
        <v>0.596727662</v>
      </c>
      <c r="K58" s="433">
        <v>0.646694512</v>
      </c>
      <c r="L58" s="433">
        <v>0.828613881</v>
      </c>
      <c r="M58" s="433">
        <v>0.938610957</v>
      </c>
      <c r="N58" s="433">
        <v>1.021180289</v>
      </c>
      <c r="O58" s="433">
        <v>1.0271449</v>
      </c>
      <c r="P58" s="433">
        <v>1.002287382</v>
      </c>
      <c r="Q58" s="433">
        <v>1.036580966</v>
      </c>
      <c r="R58" s="433">
        <v>1.112832184</v>
      </c>
      <c r="S58" s="433">
        <v>1.105989251</v>
      </c>
      <c r="T58" s="433">
        <v>1.327393953</v>
      </c>
      <c r="U58" s="433">
        <v>1.216084792</v>
      </c>
      <c r="V58" s="433">
        <v>3.005763303</v>
      </c>
      <c r="W58" s="433">
        <v>2.944725013</v>
      </c>
      <c r="X58" s="433">
        <v>2.890243926</v>
      </c>
      <c r="Y58" s="433">
        <v>3.066528172</v>
      </c>
      <c r="Z58" s="433">
        <v>3.018038755</v>
      </c>
      <c r="AA58" s="433">
        <v>3.133623239</v>
      </c>
      <c r="AB58" s="433">
        <v>4.01582237</v>
      </c>
      <c r="AC58" s="433">
        <v>4.996183944</v>
      </c>
      <c r="AD58" s="433">
        <v>5.23484535271875</v>
      </c>
      <c r="AE58" s="433">
        <v>6.1179440371875</v>
      </c>
      <c r="AF58" s="433">
        <v>6.2096489225625</v>
      </c>
      <c r="AG58" s="433">
        <v>6.9814331227125</v>
      </c>
      <c r="AH58" s="433">
        <v>6.9791701165375</v>
      </c>
      <c r="AI58" s="433">
        <v>6.18047431623125</v>
      </c>
      <c r="AJ58" s="433">
        <v>9.25663461104977</v>
      </c>
      <c r="AK58" s="433">
        <v>10.5695067845707</v>
      </c>
      <c r="AL58" s="433">
        <v>10.8306943853314</v>
      </c>
      <c r="AM58" s="433">
        <v>12.337069744968</v>
      </c>
      <c r="AN58" s="433">
        <v>15.6691849969433</v>
      </c>
      <c r="AO58" s="433">
        <v>16.1545913194503</v>
      </c>
      <c r="AP58" s="433">
        <v>18.232818729103</v>
      </c>
      <c r="AQ58" s="433">
        <v>17.983370509644</v>
      </c>
      <c r="AR58" s="433">
        <v>18.9357039057539</v>
      </c>
      <c r="AS58" s="433">
        <v>20.5383843275507</v>
      </c>
      <c r="AT58" s="433">
        <v>20.6917403359669</v>
      </c>
      <c r="AU58" s="433">
        <v>21.7070282307479</v>
      </c>
      <c r="AV58" s="433">
        <v>22.8049435485774</v>
      </c>
      <c r="AW58" s="433">
        <v>26.9043779875469</v>
      </c>
      <c r="AX58" s="433">
        <v>27.5802634431843</v>
      </c>
      <c r="AY58" s="433">
        <v>28.1022349348559</v>
      </c>
      <c r="AZ58" s="435">
        <v>28.6402623716073</v>
      </c>
      <c r="BA58" s="456">
        <v>0.0163608109758782</v>
      </c>
      <c r="BB58" s="456">
        <v>0.056925773497404</v>
      </c>
      <c r="BC58" s="456">
        <v>0.00743195853331574</v>
      </c>
    </row>
    <row r="59" spans="8:8" s="47" ht="10.2" customFormat="1">
      <c r="A59" s="54" t="s">
        <v>174</v>
      </c>
      <c r="B59" s="436">
        <v>3.01721625</v>
      </c>
      <c r="C59" s="436">
        <v>3.702290199</v>
      </c>
      <c r="D59" s="436">
        <v>6.51348462235</v>
      </c>
      <c r="E59" s="436">
        <v>9.832215262</v>
      </c>
      <c r="F59" s="436">
        <v>10.26049966235</v>
      </c>
      <c r="G59" s="436">
        <v>11.533114865</v>
      </c>
      <c r="H59" s="436">
        <v>13.728213429</v>
      </c>
      <c r="I59" s="436">
        <v>13.997684932</v>
      </c>
      <c r="J59" s="436">
        <v>18.669027662</v>
      </c>
      <c r="K59" s="436">
        <v>28.332994512</v>
      </c>
      <c r="L59" s="436">
        <v>24.830338881</v>
      </c>
      <c r="M59" s="436">
        <v>26.474803957</v>
      </c>
      <c r="N59" s="436">
        <v>32.511289289</v>
      </c>
      <c r="O59" s="436">
        <v>43.6956829</v>
      </c>
      <c r="P59" s="436">
        <v>45.865069382</v>
      </c>
      <c r="Q59" s="436">
        <v>50.567820966</v>
      </c>
      <c r="R59" s="436">
        <v>53.014313184</v>
      </c>
      <c r="S59" s="436">
        <v>57.897819251</v>
      </c>
      <c r="T59" s="436">
        <v>61.753227953</v>
      </c>
      <c r="U59" s="436">
        <v>67.740796792</v>
      </c>
      <c r="V59" s="436">
        <v>72.159059303</v>
      </c>
      <c r="W59" s="436">
        <v>77.345173013</v>
      </c>
      <c r="X59" s="436">
        <v>80.828279926</v>
      </c>
      <c r="Y59" s="436">
        <v>83.340672172</v>
      </c>
      <c r="Z59" s="436">
        <v>78.964621755</v>
      </c>
      <c r="AA59" s="436">
        <v>87.270522239</v>
      </c>
      <c r="AB59" s="436">
        <v>93.33250037</v>
      </c>
      <c r="AC59" s="436">
        <v>104.161102378155</v>
      </c>
      <c r="AD59" s="436">
        <v>110.931635392651</v>
      </c>
      <c r="AE59" s="436">
        <v>121.672574529683</v>
      </c>
      <c r="AF59" s="436">
        <v>135.101242959662</v>
      </c>
      <c r="AG59" s="436">
        <v>138.841314518634</v>
      </c>
      <c r="AH59" s="436">
        <v>144.942399555223</v>
      </c>
      <c r="AI59" s="436">
        <v>155.628202438793</v>
      </c>
      <c r="AJ59" s="436">
        <v>163.625270520263</v>
      </c>
      <c r="AK59" s="436">
        <v>170.106493473102</v>
      </c>
      <c r="AL59" s="436">
        <v>184.205690128464</v>
      </c>
      <c r="AM59" s="436">
        <v>195.734910048103</v>
      </c>
      <c r="AN59" s="436">
        <v>202.912816240468</v>
      </c>
      <c r="AO59" s="436">
        <v>191.35753008613</v>
      </c>
      <c r="AP59" s="436">
        <v>201.529836125528</v>
      </c>
      <c r="AQ59" s="436">
        <v>200.613466903933</v>
      </c>
      <c r="AR59" s="436">
        <v>206.727937919502</v>
      </c>
      <c r="AS59" s="436">
        <v>199.101667059044</v>
      </c>
      <c r="AT59" s="436">
        <v>203.504897404758</v>
      </c>
      <c r="AU59" s="436">
        <v>207.992426151948</v>
      </c>
      <c r="AV59" s="436">
        <v>211.877926895777</v>
      </c>
      <c r="AW59" s="436">
        <v>229.492983117061</v>
      </c>
      <c r="AX59" s="436">
        <v>241.437868821545</v>
      </c>
      <c r="AY59" s="436">
        <v>243.776669932303</v>
      </c>
      <c r="AZ59" s="436">
        <v>231.299204030357</v>
      </c>
      <c r="BA59" s="469">
        <v>-0.0537763968304276</v>
      </c>
      <c r="BB59" s="469">
        <v>0.0245063589386763</v>
      </c>
      <c r="BC59" s="469">
        <v>0.0600206126200401</v>
      </c>
    </row>
    <row r="60" spans="8:8">
      <c r="B60" s="433"/>
      <c r="C60" s="433"/>
      <c r="D60" s="433"/>
      <c r="E60" s="433"/>
      <c r="F60" s="433"/>
      <c r="G60" s="433"/>
      <c r="H60" s="433"/>
      <c r="I60" s="433"/>
      <c r="J60" s="433"/>
      <c r="K60" s="433"/>
      <c r="L60" s="433"/>
      <c r="M60" s="433"/>
      <c r="N60" s="433"/>
      <c r="O60" s="433"/>
      <c r="P60" s="433"/>
      <c r="Q60" s="433"/>
      <c r="R60" s="433"/>
      <c r="S60" s="433"/>
      <c r="T60" s="433"/>
      <c r="U60" s="433"/>
      <c r="V60" s="433"/>
      <c r="W60" s="433"/>
      <c r="X60" s="433"/>
      <c r="Y60" s="433"/>
      <c r="Z60" s="433"/>
      <c r="AA60" s="433"/>
      <c r="AB60" s="433"/>
      <c r="AC60" s="433"/>
      <c r="AD60" s="433"/>
      <c r="AE60" s="433"/>
      <c r="AF60" s="433"/>
      <c r="AG60" s="433"/>
      <c r="AH60" s="433"/>
      <c r="AI60" s="433"/>
      <c r="AJ60" s="433"/>
      <c r="AK60" s="433"/>
      <c r="AL60" s="433"/>
      <c r="AM60" s="433"/>
      <c r="AN60" s="433"/>
      <c r="AO60" s="433"/>
      <c r="AP60" s="433"/>
      <c r="AQ60" s="433"/>
      <c r="AR60" s="433"/>
      <c r="AS60" s="433"/>
      <c r="AT60" s="433"/>
      <c r="AU60" s="433"/>
      <c r="AV60" s="433"/>
      <c r="AW60" s="433"/>
      <c r="AX60" s="433"/>
      <c r="AY60" s="433"/>
      <c r="AZ60" s="435"/>
      <c r="BA60" s="456"/>
      <c r="BB60" s="456"/>
      <c r="BC60" s="456"/>
    </row>
    <row r="61" spans="8:8">
      <c r="A61" s="45" t="s">
        <v>175</v>
      </c>
      <c r="B61" s="433">
        <v>1.730397462</v>
      </c>
      <c r="C61" s="433">
        <v>2.5826679361</v>
      </c>
      <c r="D61" s="433">
        <v>3.7074262864</v>
      </c>
      <c r="E61" s="433">
        <v>4.7068799929</v>
      </c>
      <c r="F61" s="433">
        <v>5.37019902</v>
      </c>
      <c r="G61" s="433">
        <v>5.7669970587</v>
      </c>
      <c r="H61" s="433">
        <v>6.80772173915</v>
      </c>
      <c r="I61" s="433">
        <v>7.776843766</v>
      </c>
      <c r="J61" s="433">
        <v>8.3725380647</v>
      </c>
      <c r="K61" s="433">
        <v>9.6375182783</v>
      </c>
      <c r="L61" s="433">
        <v>11.0665879064</v>
      </c>
      <c r="M61" s="433">
        <v>11.9944389593</v>
      </c>
      <c r="N61" s="433">
        <v>11.6980835319</v>
      </c>
      <c r="O61" s="433">
        <v>12.7074820514</v>
      </c>
      <c r="P61" s="433">
        <v>12.5317263767697</v>
      </c>
      <c r="Q61" s="433">
        <v>13.3952623350361</v>
      </c>
      <c r="R61" s="433">
        <v>14.6329281252503</v>
      </c>
      <c r="S61" s="433">
        <v>14.9394590853119</v>
      </c>
      <c r="T61" s="433">
        <v>15.299338994712</v>
      </c>
      <c r="U61" s="433">
        <v>17.7075639714977</v>
      </c>
      <c r="V61" s="433">
        <v>20.6111470451825</v>
      </c>
      <c r="W61" s="433">
        <v>21.5764999879055</v>
      </c>
      <c r="X61" s="433">
        <v>23.3335952948853</v>
      </c>
      <c r="Y61" s="433">
        <v>24.3839027971421</v>
      </c>
      <c r="Z61" s="433">
        <v>27.9912166400337</v>
      </c>
      <c r="AA61" s="433">
        <v>29.5959683511478</v>
      </c>
      <c r="AB61" s="433">
        <v>29.633702949595</v>
      </c>
      <c r="AC61" s="433">
        <v>29.6376470624308</v>
      </c>
      <c r="AD61" s="433">
        <v>30.2737079081475</v>
      </c>
      <c r="AE61" s="433">
        <v>30.7125330923894</v>
      </c>
      <c r="AF61" s="433">
        <v>31.1923304195551</v>
      </c>
      <c r="AG61" s="433">
        <v>32.6413178381554</v>
      </c>
      <c r="AH61" s="433">
        <v>33.0011596963574</v>
      </c>
      <c r="AI61" s="433">
        <v>33.7452258524713</v>
      </c>
      <c r="AJ61" s="433">
        <v>35.9303126098597</v>
      </c>
      <c r="AK61" s="433">
        <v>38.2352796961055</v>
      </c>
      <c r="AL61" s="433">
        <v>40.6822271905042</v>
      </c>
      <c r="AM61" s="433">
        <v>42.7511847942557</v>
      </c>
      <c r="AN61" s="433">
        <v>41.682903435166</v>
      </c>
      <c r="AO61" s="433">
        <v>46.6975928228964</v>
      </c>
      <c r="AP61" s="433">
        <v>52.6255094435228</v>
      </c>
      <c r="AQ61" s="433">
        <v>54.1632815002092</v>
      </c>
      <c r="AR61" s="433">
        <v>57.9620083154689</v>
      </c>
      <c r="AS61" s="433">
        <v>60.2500193483631</v>
      </c>
      <c r="AT61" s="433">
        <v>64.927607956319</v>
      </c>
      <c r="AU61" s="433">
        <v>74.0985192037883</v>
      </c>
      <c r="AV61" s="433">
        <v>93.9979285994892</v>
      </c>
      <c r="AW61" s="433">
        <v>110.124627245442</v>
      </c>
      <c r="AX61" s="433">
        <v>126.01577538431</v>
      </c>
      <c r="AY61" s="433">
        <v>143.149018828629</v>
      </c>
      <c r="AZ61" s="435">
        <v>142.516015203058</v>
      </c>
      <c r="BA61" s="456">
        <v>-0.00714214916467537</v>
      </c>
      <c r="BB61" s="456">
        <v>0.118534510741851</v>
      </c>
      <c r="BC61" s="456">
        <v>0.036981962720165</v>
      </c>
    </row>
    <row r="62" spans="8:8">
      <c r="A62" s="45" t="s">
        <v>176</v>
      </c>
      <c r="B62" s="433">
        <v>0.0</v>
      </c>
      <c r="C62" s="433">
        <v>0.0</v>
      </c>
      <c r="D62" s="433">
        <v>0.439614</v>
      </c>
      <c r="E62" s="433">
        <v>0.608249</v>
      </c>
      <c r="F62" s="433">
        <v>0.668725</v>
      </c>
      <c r="G62" s="433">
        <v>0.672214</v>
      </c>
      <c r="H62" s="433">
        <v>0.885043</v>
      </c>
      <c r="I62" s="433">
        <v>0.987387</v>
      </c>
      <c r="J62" s="433">
        <v>1.089731</v>
      </c>
      <c r="K62" s="433">
        <v>1.253714</v>
      </c>
      <c r="L62" s="433">
        <v>1.411882</v>
      </c>
      <c r="M62" s="433">
        <v>1.36138565784375</v>
      </c>
      <c r="N62" s="433">
        <v>1.76748468290625</v>
      </c>
      <c r="O62" s="433">
        <v>1.9667184999</v>
      </c>
      <c r="P62" s="433">
        <v>2.27006629513125</v>
      </c>
      <c r="Q62" s="433">
        <v>2.57804743494375</v>
      </c>
      <c r="R62" s="433">
        <v>2.9070149002125</v>
      </c>
      <c r="S62" s="433">
        <v>3.415592605425</v>
      </c>
      <c r="T62" s="433">
        <v>4.0201077984375</v>
      </c>
      <c r="U62" s="433">
        <v>4.24986717973125</v>
      </c>
      <c r="V62" s="433">
        <v>4.57420130041875</v>
      </c>
      <c r="W62" s="433">
        <v>4.710748690725</v>
      </c>
      <c r="X62" s="433">
        <v>5.1370163922</v>
      </c>
      <c r="Y62" s="433">
        <v>5.7502531750125</v>
      </c>
      <c r="Z62" s="433">
        <v>6.09857166765</v>
      </c>
      <c r="AA62" s="433">
        <v>6.7423340147625</v>
      </c>
      <c r="AB62" s="433">
        <v>7.23646658686875</v>
      </c>
      <c r="AC62" s="433">
        <v>7.11327413094375</v>
      </c>
      <c r="AD62" s="433">
        <v>7.6864461106125</v>
      </c>
      <c r="AE62" s="433">
        <v>8.380357599075</v>
      </c>
      <c r="AF62" s="433">
        <v>9.05818865634375</v>
      </c>
      <c r="AG62" s="433">
        <v>10.1432089374</v>
      </c>
      <c r="AH62" s="433">
        <v>10.6711376699812</v>
      </c>
      <c r="AI62" s="433">
        <v>11.4784298258438</v>
      </c>
      <c r="AJ62" s="433">
        <v>12.3402319179562</v>
      </c>
      <c r="AK62" s="433">
        <v>13.26335768835</v>
      </c>
      <c r="AL62" s="433">
        <v>14.363368201875</v>
      </c>
      <c r="AM62" s="433">
        <v>15.3363705639375</v>
      </c>
      <c r="AN62" s="433">
        <v>16.3764201475875</v>
      </c>
      <c r="AO62" s="433">
        <v>18.7467383116843</v>
      </c>
      <c r="AP62" s="433">
        <v>19.2537271325438</v>
      </c>
      <c r="AQ62" s="433">
        <v>19.58214949845</v>
      </c>
      <c r="AR62" s="433">
        <v>21.336279246975</v>
      </c>
      <c r="AS62" s="433">
        <v>21.9527866259625</v>
      </c>
      <c r="AT62" s="433">
        <v>23.0222715751875</v>
      </c>
      <c r="AU62" s="433">
        <v>25.854062763375</v>
      </c>
      <c r="AV62" s="433">
        <v>26.4509465653125</v>
      </c>
      <c r="AW62" s="433">
        <v>26.5926723995625</v>
      </c>
      <c r="AX62" s="433">
        <v>26.5817704123125</v>
      </c>
      <c r="AY62" s="433">
        <v>25.2844339295625</v>
      </c>
      <c r="AZ62" s="435">
        <v>24.7138481318845</v>
      </c>
      <c r="BA62" s="456">
        <v>-0.0252372655318029</v>
      </c>
      <c r="BB62" s="456">
        <v>0.0303689238549025</v>
      </c>
      <c r="BC62" s="456">
        <v>0.00641308002460596</v>
      </c>
    </row>
    <row r="63" spans="8:8">
      <c r="A63" s="45" t="s">
        <v>239</v>
      </c>
      <c r="B63" s="433">
        <v>0.213525</v>
      </c>
      <c r="C63" s="433">
        <v>0.211575</v>
      </c>
      <c r="D63" s="433">
        <v>0.4343625</v>
      </c>
      <c r="E63" s="433">
        <v>1.8968625</v>
      </c>
      <c r="F63" s="433">
        <v>4.117425</v>
      </c>
      <c r="G63" s="433">
        <v>5.39955</v>
      </c>
      <c r="H63" s="433">
        <v>7.1214</v>
      </c>
      <c r="I63" s="433">
        <v>8.17245</v>
      </c>
      <c r="J63" s="433">
        <v>8.0101125</v>
      </c>
      <c r="K63" s="433">
        <v>8.391825</v>
      </c>
      <c r="L63" s="433">
        <v>8.423025</v>
      </c>
      <c r="M63" s="433">
        <v>8.1549</v>
      </c>
      <c r="N63" s="433">
        <v>8.14515</v>
      </c>
      <c r="O63" s="433">
        <v>8.495175</v>
      </c>
      <c r="P63" s="433">
        <v>8.596575</v>
      </c>
      <c r="Q63" s="433">
        <v>8.3806125</v>
      </c>
      <c r="R63" s="433">
        <v>8.40255</v>
      </c>
      <c r="S63" s="433">
        <v>8.38305</v>
      </c>
      <c r="T63" s="433">
        <v>8.709675</v>
      </c>
      <c r="U63" s="433">
        <v>8.53515</v>
      </c>
      <c r="V63" s="433">
        <v>8.7023625</v>
      </c>
      <c r="W63" s="433">
        <v>8.8335</v>
      </c>
      <c r="X63" s="433">
        <v>9.5082</v>
      </c>
      <c r="Y63" s="433">
        <v>10.0673625</v>
      </c>
      <c r="Z63" s="433">
        <v>10.131225</v>
      </c>
      <c r="AA63" s="433">
        <v>11.466975</v>
      </c>
      <c r="AB63" s="433">
        <v>11.367525</v>
      </c>
      <c r="AC63" s="433">
        <v>11.3763</v>
      </c>
      <c r="AD63" s="433">
        <v>10.501725</v>
      </c>
      <c r="AE63" s="433">
        <v>10.9473</v>
      </c>
      <c r="AF63" s="433">
        <v>11.01555</v>
      </c>
      <c r="AG63" s="433">
        <v>11.112075</v>
      </c>
      <c r="AH63" s="433">
        <v>11.172525</v>
      </c>
      <c r="AI63" s="433">
        <v>12.04515</v>
      </c>
      <c r="AJ63" s="433">
        <v>11.926822206</v>
      </c>
      <c r="AK63" s="433">
        <v>11.709442485</v>
      </c>
      <c r="AL63" s="433">
        <v>12.2561265855159</v>
      </c>
      <c r="AM63" s="433">
        <v>11.9476285361705</v>
      </c>
      <c r="AN63" s="433">
        <v>11.84999735205</v>
      </c>
      <c r="AO63" s="433">
        <v>11.12860927425</v>
      </c>
      <c r="AP63" s="433">
        <v>11.9753477003063</v>
      </c>
      <c r="AQ63" s="433">
        <v>12.478791</v>
      </c>
      <c r="AR63" s="433">
        <v>12.25127641725</v>
      </c>
      <c r="AS63" s="433">
        <v>11.90131371</v>
      </c>
      <c r="AT63" s="433">
        <v>12.6881464198174</v>
      </c>
      <c r="AU63" s="433">
        <v>13.2914520950257</v>
      </c>
      <c r="AV63" s="433">
        <v>12.9428446777801</v>
      </c>
      <c r="AW63" s="433">
        <v>12.8549081438346</v>
      </c>
      <c r="AX63" s="433">
        <v>12.565272110698</v>
      </c>
      <c r="AY63" s="433">
        <v>12.9801360569712</v>
      </c>
      <c r="AZ63" s="435">
        <v>12.6407897367222</v>
      </c>
      <c r="BA63" s="456">
        <v>-0.0288043203464305</v>
      </c>
      <c r="BB63" s="456">
        <v>0.0155091363222133</v>
      </c>
      <c r="BC63" s="456">
        <v>0.00328020127513973</v>
      </c>
    </row>
    <row r="64" spans="8:8">
      <c r="A64" s="45" t="s">
        <v>177</v>
      </c>
      <c r="B64" s="433">
        <v>2.89257620452311</v>
      </c>
      <c r="C64" s="433">
        <v>3.76941986234022</v>
      </c>
      <c r="D64" s="433">
        <v>4.87807276302851</v>
      </c>
      <c r="E64" s="433">
        <v>6.02704031465093</v>
      </c>
      <c r="F64" s="433">
        <v>7.58923303834808</v>
      </c>
      <c r="G64" s="433">
        <v>8.91961651917404</v>
      </c>
      <c r="H64" s="433">
        <v>10.1794493608653</v>
      </c>
      <c r="I64" s="433">
        <v>12.2153392330383</v>
      </c>
      <c r="J64" s="433">
        <v>13.8380039331367</v>
      </c>
      <c r="K64" s="433">
        <v>14.624139626352</v>
      </c>
      <c r="L64" s="433">
        <v>14.3822517207473</v>
      </c>
      <c r="M64" s="433">
        <v>12.8402163225172</v>
      </c>
      <c r="N64" s="433">
        <v>12.0238446411013</v>
      </c>
      <c r="O64" s="433">
        <v>12.3060471976401</v>
      </c>
      <c r="P64" s="433">
        <v>12.5277777777778</v>
      </c>
      <c r="Q64" s="433">
        <v>13.0317109144543</v>
      </c>
      <c r="R64" s="433">
        <v>13.8682399213373</v>
      </c>
      <c r="S64" s="433">
        <v>13.9992625368732</v>
      </c>
      <c r="T64" s="433">
        <v>14.3721730580138</v>
      </c>
      <c r="U64" s="433">
        <v>15.1673795476893</v>
      </c>
      <c r="V64" s="433">
        <v>15.4183382497542</v>
      </c>
      <c r="W64" s="433">
        <v>15.611848574238</v>
      </c>
      <c r="X64" s="433">
        <v>15.9142084562439</v>
      </c>
      <c r="Y64" s="433">
        <v>16.896878072763</v>
      </c>
      <c r="Z64" s="433">
        <v>17.6971238938053</v>
      </c>
      <c r="AA64" s="433">
        <v>18.0911996066863</v>
      </c>
      <c r="AB64" s="433">
        <v>20.2722222222222</v>
      </c>
      <c r="AC64" s="433">
        <v>22.8815880039331</v>
      </c>
      <c r="AD64" s="433">
        <v>23.4621189773845</v>
      </c>
      <c r="AE64" s="433">
        <v>25.3962143559489</v>
      </c>
      <c r="AF64" s="433">
        <v>27.4139626352016</v>
      </c>
      <c r="AG64" s="433">
        <v>30.5675762045231</v>
      </c>
      <c r="AH64" s="433">
        <v>32.9179203539823</v>
      </c>
      <c r="AI64" s="433">
        <v>35.2904375614553</v>
      </c>
      <c r="AJ64" s="433">
        <v>41.7861356932153</v>
      </c>
      <c r="AK64" s="433">
        <v>49.7079646017699</v>
      </c>
      <c r="AL64" s="433">
        <v>59.0135939036381</v>
      </c>
      <c r="AM64" s="433">
        <v>69.7846607669616</v>
      </c>
      <c r="AN64" s="433">
        <v>80.9316617502458</v>
      </c>
      <c r="AO64" s="433">
        <v>85.9397492625369</v>
      </c>
      <c r="AP64" s="433">
        <v>96.5445181907571</v>
      </c>
      <c r="AQ64" s="433">
        <v>106.165609636185</v>
      </c>
      <c r="AR64" s="433">
        <v>111.478072763028</v>
      </c>
      <c r="AS64" s="433">
        <v>121.810717797443</v>
      </c>
      <c r="AT64" s="433">
        <v>131.180850540806</v>
      </c>
      <c r="AU64" s="433">
        <v>135.668879056047</v>
      </c>
      <c r="AV64" s="433">
        <v>137.941617502458</v>
      </c>
      <c r="AW64" s="433">
        <v>149.199483775811</v>
      </c>
      <c r="AX64" s="433">
        <v>161.418854473943</v>
      </c>
      <c r="AY64" s="433">
        <v>177.559832841691</v>
      </c>
      <c r="AZ64" s="435">
        <v>194.014257620452</v>
      </c>
      <c r="BA64" s="456">
        <v>0.0896843104876257</v>
      </c>
      <c r="BB64" s="456">
        <v>0.0752638978008384</v>
      </c>
      <c r="BC64" s="456">
        <v>0.050345415792583</v>
      </c>
    </row>
    <row r="65" spans="8:8">
      <c r="A65" s="45" t="s">
        <v>179</v>
      </c>
      <c r="B65" s="433">
        <v>0.63284662027125</v>
      </c>
      <c r="C65" s="433">
        <v>0.670621875</v>
      </c>
      <c r="D65" s="433">
        <v>0.735590625</v>
      </c>
      <c r="E65" s="433">
        <v>0.733665625</v>
      </c>
      <c r="F65" s="433">
        <v>0.830396875</v>
      </c>
      <c r="G65" s="433">
        <v>1.06308125</v>
      </c>
      <c r="H65" s="433">
        <v>1.291434375</v>
      </c>
      <c r="I65" s="433">
        <v>1.3792625</v>
      </c>
      <c r="J65" s="433">
        <v>1.54048125</v>
      </c>
      <c r="K65" s="433">
        <v>1.91585625</v>
      </c>
      <c r="L65" s="433">
        <v>1.133103125</v>
      </c>
      <c r="M65" s="433">
        <v>1.978178125</v>
      </c>
      <c r="N65" s="433">
        <v>2.59345625</v>
      </c>
      <c r="O65" s="433">
        <v>3.085775</v>
      </c>
      <c r="P65" s="433">
        <v>3.534059375</v>
      </c>
      <c r="Q65" s="433">
        <v>4.322828125</v>
      </c>
      <c r="R65" s="433">
        <v>6.040024375</v>
      </c>
      <c r="S65" s="433">
        <v>6.95770075</v>
      </c>
      <c r="T65" s="433">
        <v>8.1504885</v>
      </c>
      <c r="U65" s="433">
        <v>9.690459625</v>
      </c>
      <c r="V65" s="433">
        <v>11.592735</v>
      </c>
      <c r="W65" s="433">
        <v>12.91080175</v>
      </c>
      <c r="X65" s="433">
        <v>14.4346895</v>
      </c>
      <c r="Y65" s="433">
        <v>14.667085125</v>
      </c>
      <c r="Z65" s="433">
        <v>15.856918</v>
      </c>
      <c r="AA65" s="433">
        <v>18.077829</v>
      </c>
      <c r="AB65" s="433">
        <v>19.731721625</v>
      </c>
      <c r="AC65" s="433">
        <v>21.452633125</v>
      </c>
      <c r="AD65" s="433">
        <v>23.542875125</v>
      </c>
      <c r="AE65" s="433">
        <v>24.1233685</v>
      </c>
      <c r="AF65" s="433">
        <v>25.362693125</v>
      </c>
      <c r="AG65" s="433">
        <v>25.4277485</v>
      </c>
      <c r="AH65" s="433">
        <v>26.5544125</v>
      </c>
      <c r="AI65" s="433">
        <v>28.4268985</v>
      </c>
      <c r="AJ65" s="433">
        <v>28.1377635</v>
      </c>
      <c r="AK65" s="433">
        <v>28.5121375</v>
      </c>
      <c r="AL65" s="433">
        <v>28.1868125</v>
      </c>
      <c r="AM65" s="433">
        <v>28.9645125</v>
      </c>
      <c r="AN65" s="433">
        <v>29.3918625</v>
      </c>
      <c r="AO65" s="433">
        <v>36.1499387797818</v>
      </c>
      <c r="AP65" s="433">
        <v>47.429187712753</v>
      </c>
      <c r="AQ65" s="433">
        <v>42.9333943474253</v>
      </c>
      <c r="AR65" s="433">
        <v>37.2678228038705</v>
      </c>
      <c r="AS65" s="433">
        <v>31.0631281053653</v>
      </c>
      <c r="AT65" s="433">
        <v>29.3552182159405</v>
      </c>
      <c r="AU65" s="433">
        <v>28.1427810777409</v>
      </c>
      <c r="AV65" s="433">
        <v>26.5823158980002</v>
      </c>
      <c r="AW65" s="433">
        <v>27.6933243426978</v>
      </c>
      <c r="AX65" s="433">
        <v>27.4929302420207</v>
      </c>
      <c r="AY65" s="433">
        <v>26.9060051415296</v>
      </c>
      <c r="AZ65" s="435">
        <v>23.7605563541021</v>
      </c>
      <c r="BA65" s="456">
        <v>-0.119317911500447</v>
      </c>
      <c r="BB65" s="456">
        <v>-0.0291007502997712</v>
      </c>
      <c r="BC65" s="456">
        <v>0.00616570711751787</v>
      </c>
    </row>
    <row r="66" spans="8:8">
      <c r="A66" s="45" t="s">
        <v>180</v>
      </c>
      <c r="B66" s="433">
        <v>1.2789</v>
      </c>
      <c r="C66" s="433">
        <v>1.5225</v>
      </c>
      <c r="D66" s="433">
        <v>1.127665</v>
      </c>
      <c r="E66" s="433">
        <v>1.74783</v>
      </c>
      <c r="F66" s="433">
        <v>1.80467</v>
      </c>
      <c r="G66" s="433">
        <v>2.36495</v>
      </c>
      <c r="H66" s="433">
        <v>2.38525</v>
      </c>
      <c r="I66" s="433">
        <v>5.7449</v>
      </c>
      <c r="J66" s="433">
        <v>11.0432</v>
      </c>
      <c r="K66" s="433">
        <v>16.0167</v>
      </c>
      <c r="L66" s="433">
        <v>18.78765</v>
      </c>
      <c r="M66" s="433">
        <v>19.05155</v>
      </c>
      <c r="N66" s="433">
        <v>19.3662</v>
      </c>
      <c r="O66" s="433">
        <v>22.09655</v>
      </c>
      <c r="P66" s="433">
        <v>29.79025</v>
      </c>
      <c r="Q66" s="433">
        <v>32.7845</v>
      </c>
      <c r="R66" s="433">
        <v>34.11415</v>
      </c>
      <c r="S66" s="433">
        <v>36.44865</v>
      </c>
      <c r="T66" s="433">
        <v>39.8083</v>
      </c>
      <c r="U66" s="433">
        <v>41.8789</v>
      </c>
      <c r="V66" s="433">
        <v>44.539827083976</v>
      </c>
      <c r="W66" s="433">
        <v>48.9092117588392</v>
      </c>
      <c r="X66" s="433">
        <v>51.8310830944043</v>
      </c>
      <c r="Y66" s="433">
        <v>53.8475652017415</v>
      </c>
      <c r="Z66" s="433">
        <v>61.3532910518903</v>
      </c>
      <c r="AA66" s="433">
        <v>61.6304294846293</v>
      </c>
      <c r="AB66" s="433">
        <v>64.9387795526782</v>
      </c>
      <c r="AC66" s="433">
        <v>66.6689773043821</v>
      </c>
      <c r="AD66" s="433">
        <v>65.5565141981031</v>
      </c>
      <c r="AE66" s="433">
        <v>71.088834360553</v>
      </c>
      <c r="AF66" s="433">
        <v>70.6844248342943</v>
      </c>
      <c r="AG66" s="433">
        <v>68.6264973357915</v>
      </c>
      <c r="AH66" s="433">
        <v>75.5902427828835</v>
      </c>
      <c r="AI66" s="433">
        <v>79.1568457513365</v>
      </c>
      <c r="AJ66" s="433">
        <v>75.694689767277</v>
      </c>
      <c r="AK66" s="433">
        <v>76.2697804967018</v>
      </c>
      <c r="AL66" s="433">
        <v>75.3970992124035</v>
      </c>
      <c r="AM66" s="433">
        <v>72.5791287707798</v>
      </c>
      <c r="AN66" s="433">
        <v>74.8299411653377</v>
      </c>
      <c r="AO66" s="433">
        <v>78.0440571176648</v>
      </c>
      <c r="AP66" s="433">
        <v>87.0005153666198</v>
      </c>
      <c r="AQ66" s="433">
        <v>82.6790429435408</v>
      </c>
      <c r="AR66" s="433">
        <v>78.2995699661123</v>
      </c>
      <c r="AS66" s="433">
        <v>77.6236536942405</v>
      </c>
      <c r="AT66" s="433">
        <v>76.3995775747208</v>
      </c>
      <c r="AU66" s="433">
        <v>76.1622006776085</v>
      </c>
      <c r="AV66" s="433">
        <v>75.07996436766</v>
      </c>
      <c r="AW66" s="433">
        <v>72.704988249222</v>
      </c>
      <c r="AX66" s="433">
        <v>72.801675000873</v>
      </c>
      <c r="AY66" s="433">
        <v>67.5834358303913</v>
      </c>
      <c r="AZ66" s="435">
        <v>63.1524653407543</v>
      </c>
      <c r="BA66" s="456">
        <v>-0.0681160724160321</v>
      </c>
      <c r="BB66" s="456">
        <v>-0.0142880017929872</v>
      </c>
      <c r="BC66" s="456">
        <v>0.0163876467889636</v>
      </c>
    </row>
    <row r="67" spans="8:8">
      <c r="A67" s="45" t="s">
        <v>182</v>
      </c>
      <c r="B67" s="433">
        <v>0.0</v>
      </c>
      <c r="C67" s="433">
        <v>0.0828749150489385</v>
      </c>
      <c r="D67" s="433">
        <v>0.116050939801751</v>
      </c>
      <c r="E67" s="433">
        <v>0.116050939801751</v>
      </c>
      <c r="F67" s="433">
        <v>0.241926254701248</v>
      </c>
      <c r="G67" s="433">
        <v>0.291626308333679</v>
      </c>
      <c r="H67" s="433">
        <v>0.347176780245158</v>
      </c>
      <c r="I67" s="433">
        <v>0.317675734880596</v>
      </c>
      <c r="J67" s="433">
        <v>2.36555945315372</v>
      </c>
      <c r="K67" s="433">
        <v>2.93541159892102</v>
      </c>
      <c r="L67" s="433">
        <v>2.610935</v>
      </c>
      <c r="M67" s="433">
        <v>2.199233</v>
      </c>
      <c r="N67" s="433">
        <v>2.766777</v>
      </c>
      <c r="O67" s="433">
        <v>6.672131</v>
      </c>
      <c r="P67" s="433">
        <v>10.135545</v>
      </c>
      <c r="Q67" s="433">
        <v>11.198527</v>
      </c>
      <c r="R67" s="433">
        <v>15.06085</v>
      </c>
      <c r="S67" s="433">
        <v>16.284326</v>
      </c>
      <c r="T67" s="433">
        <v>16.811165</v>
      </c>
      <c r="U67" s="433">
        <v>18.195135</v>
      </c>
      <c r="V67" s="433">
        <v>18.011381</v>
      </c>
      <c r="W67" s="433">
        <v>21.38757</v>
      </c>
      <c r="X67" s="433">
        <v>22.390076</v>
      </c>
      <c r="Y67" s="433">
        <v>24.124109</v>
      </c>
      <c r="Z67" s="433">
        <v>25.552273</v>
      </c>
      <c r="AA67" s="433">
        <v>28.288812</v>
      </c>
      <c r="AB67" s="433">
        <v>36.14604</v>
      </c>
      <c r="AC67" s="433">
        <v>41.308597</v>
      </c>
      <c r="AD67" s="433">
        <v>41.226024</v>
      </c>
      <c r="AE67" s="433">
        <v>42.227367</v>
      </c>
      <c r="AF67" s="433">
        <v>49.682197</v>
      </c>
      <c r="AG67" s="433">
        <v>49.023939</v>
      </c>
      <c r="AH67" s="433">
        <v>50.588174</v>
      </c>
      <c r="AI67" s="433">
        <v>52.722279</v>
      </c>
      <c r="AJ67" s="433">
        <v>60.142219</v>
      </c>
      <c r="AK67" s="433">
        <v>67.6999796340957</v>
      </c>
      <c r="AL67" s="433">
        <v>67.4658908620628</v>
      </c>
      <c r="AM67" s="433">
        <v>67.6286983323693</v>
      </c>
      <c r="AN67" s="433">
        <v>69.2050748967489</v>
      </c>
      <c r="AO67" s="433">
        <v>66.1656898915666</v>
      </c>
      <c r="AP67" s="433">
        <v>65.0820586639791</v>
      </c>
      <c r="AQ67" s="433">
        <v>66.9511671095726</v>
      </c>
      <c r="AR67" s="433">
        <v>69.2507208918555</v>
      </c>
      <c r="AS67" s="433">
        <v>72.5886005898401</v>
      </c>
      <c r="AT67" s="433">
        <v>72.1741078421406</v>
      </c>
      <c r="AU67" s="433">
        <v>76.8460096425666</v>
      </c>
      <c r="AV67" s="433">
        <v>76.6954810612594</v>
      </c>
      <c r="AW67" s="433">
        <v>78.4656312826281</v>
      </c>
      <c r="AX67" s="433">
        <v>77.2279873680241</v>
      </c>
      <c r="AY67" s="433">
        <v>79.2647335193416</v>
      </c>
      <c r="AZ67" s="435">
        <v>73.1944784595877</v>
      </c>
      <c r="BA67" s="456">
        <v>-0.0791050407309817</v>
      </c>
      <c r="BB67" s="456">
        <v>0.0182272508103607</v>
      </c>
      <c r="BC67" s="456">
        <v>0.0189934827314503</v>
      </c>
    </row>
    <row r="68" spans="8:8">
      <c r="A68" s="45" t="s">
        <v>240</v>
      </c>
      <c r="B68" s="433">
        <v>0.00736875</v>
      </c>
      <c r="C68" s="433">
        <v>0.01424625</v>
      </c>
      <c r="D68" s="433">
        <v>0.01522875</v>
      </c>
      <c r="E68" s="433">
        <v>0.018421875</v>
      </c>
      <c r="F68" s="433">
        <v>0.164814375</v>
      </c>
      <c r="G68" s="433">
        <v>0.17685</v>
      </c>
      <c r="H68" s="433">
        <v>0.245625</v>
      </c>
      <c r="I68" s="433">
        <v>0.225975</v>
      </c>
      <c r="J68" s="433">
        <v>0.265275</v>
      </c>
      <c r="K68" s="433">
        <v>0.265275</v>
      </c>
      <c r="L68" s="433">
        <v>0.343875</v>
      </c>
      <c r="M68" s="433">
        <v>0.41265</v>
      </c>
      <c r="N68" s="433">
        <v>0.442125</v>
      </c>
      <c r="O68" s="433">
        <v>0.5895</v>
      </c>
      <c r="P68" s="433">
        <v>0.6288</v>
      </c>
      <c r="Q68" s="433">
        <v>0.9039</v>
      </c>
      <c r="R68" s="433">
        <v>1.051275</v>
      </c>
      <c r="S68" s="433">
        <v>1.169175</v>
      </c>
      <c r="T68" s="433">
        <v>1.0218</v>
      </c>
      <c r="U68" s="433">
        <v>1.070925</v>
      </c>
      <c r="V68" s="433">
        <v>0.835125</v>
      </c>
      <c r="W68" s="433">
        <v>0.84495</v>
      </c>
      <c r="X68" s="433">
        <v>0.854775</v>
      </c>
      <c r="Y68" s="433">
        <v>1.08075</v>
      </c>
      <c r="Z68" s="433">
        <v>1.404975</v>
      </c>
      <c r="AA68" s="433">
        <v>1.6113</v>
      </c>
      <c r="AB68" s="433">
        <v>1.572</v>
      </c>
      <c r="AC68" s="433">
        <v>1.483575</v>
      </c>
      <c r="AD68" s="433">
        <v>1.7292</v>
      </c>
      <c r="AE68" s="433">
        <v>1.6899</v>
      </c>
      <c r="AF68" s="433">
        <v>3.3405</v>
      </c>
      <c r="AG68" s="433">
        <v>6.8775</v>
      </c>
      <c r="AH68" s="433">
        <v>8.253</v>
      </c>
      <c r="AI68" s="433">
        <v>9.432</v>
      </c>
      <c r="AJ68" s="433">
        <v>10.0215</v>
      </c>
      <c r="AK68" s="433">
        <v>11.9865</v>
      </c>
      <c r="AL68" s="433">
        <v>12.3795</v>
      </c>
      <c r="AM68" s="433">
        <v>13.2834</v>
      </c>
      <c r="AN68" s="433">
        <v>12.183</v>
      </c>
      <c r="AO68" s="433">
        <v>11.3523722710358</v>
      </c>
      <c r="AP68" s="433">
        <v>12.2078774036295</v>
      </c>
      <c r="AQ68" s="433">
        <v>12.5500238140568</v>
      </c>
      <c r="AR68" s="433">
        <v>12.5111018081869</v>
      </c>
      <c r="AS68" s="433">
        <v>12.8609419223334</v>
      </c>
      <c r="AT68" s="433">
        <v>16.5431918123256</v>
      </c>
      <c r="AU68" s="433">
        <v>19.2166837450821</v>
      </c>
      <c r="AV68" s="433">
        <v>18.2800758912793</v>
      </c>
      <c r="AW68" s="433">
        <v>17.7988916738508</v>
      </c>
      <c r="AX68" s="433">
        <v>16.9717083516612</v>
      </c>
      <c r="AY68" s="433">
        <v>18.4819049928826</v>
      </c>
      <c r="AZ68" s="435">
        <v>17.6792845445618</v>
      </c>
      <c r="BA68" s="456">
        <v>-0.0460409522060181</v>
      </c>
      <c r="BB68" s="456">
        <v>0.0499436974105147</v>
      </c>
      <c r="BC68" s="456">
        <v>0.00458765733110493</v>
      </c>
    </row>
    <row r="69" spans="8:8">
      <c r="A69" s="45" t="s">
        <v>184</v>
      </c>
      <c r="B69" s="433">
        <v>2.9103925</v>
      </c>
      <c r="C69" s="433">
        <v>2.9020425</v>
      </c>
      <c r="D69" s="433">
        <v>2.689535</v>
      </c>
      <c r="E69" s="433">
        <v>3.063615</v>
      </c>
      <c r="F69" s="433">
        <v>3.389265</v>
      </c>
      <c r="G69" s="433">
        <v>3.8076</v>
      </c>
      <c r="H69" s="433">
        <v>3.88275</v>
      </c>
      <c r="I69" s="433">
        <v>4.2418</v>
      </c>
      <c r="J69" s="433">
        <v>4.3587</v>
      </c>
      <c r="K69" s="433">
        <v>4.9098</v>
      </c>
      <c r="L69" s="433">
        <v>5.9953</v>
      </c>
      <c r="M69" s="433">
        <v>6.53805</v>
      </c>
      <c r="N69" s="433">
        <v>7.1309</v>
      </c>
      <c r="O69" s="433">
        <v>7.0307</v>
      </c>
      <c r="P69" s="433">
        <v>7.2144</v>
      </c>
      <c r="Q69" s="433">
        <v>7.3647</v>
      </c>
      <c r="R69" s="433">
        <v>7.8991</v>
      </c>
      <c r="S69" s="433">
        <v>8.45855</v>
      </c>
      <c r="T69" s="433">
        <v>8.9679</v>
      </c>
      <c r="U69" s="433">
        <v>9.56075</v>
      </c>
      <c r="V69" s="433">
        <v>10.21205</v>
      </c>
      <c r="W69" s="433">
        <v>11.03035</v>
      </c>
      <c r="X69" s="433">
        <v>10.8216</v>
      </c>
      <c r="Y69" s="433">
        <v>12.4582</v>
      </c>
      <c r="Z69" s="433">
        <v>12.70035</v>
      </c>
      <c r="AA69" s="433">
        <v>13.026</v>
      </c>
      <c r="AB69" s="433">
        <v>14.15325</v>
      </c>
      <c r="AC69" s="433">
        <v>14.1115</v>
      </c>
      <c r="AD69" s="433">
        <v>14.863</v>
      </c>
      <c r="AE69" s="433">
        <v>16.9505</v>
      </c>
      <c r="AF69" s="433">
        <v>17.9525</v>
      </c>
      <c r="AG69" s="433">
        <v>18.9545</v>
      </c>
      <c r="AH69" s="433">
        <v>20.54935</v>
      </c>
      <c r="AI69" s="433">
        <v>25.5503802583778</v>
      </c>
      <c r="AJ69" s="433">
        <v>30.6765948387836</v>
      </c>
      <c r="AK69" s="433">
        <v>32.6101886415142</v>
      </c>
      <c r="AL69" s="433">
        <v>33.3194784448747</v>
      </c>
      <c r="AM69" s="433">
        <v>33.8002553038864</v>
      </c>
      <c r="AN69" s="433">
        <v>34.607610960285</v>
      </c>
      <c r="AO69" s="433">
        <v>34.7016690587505</v>
      </c>
      <c r="AP69" s="433">
        <v>35.3483953305525</v>
      </c>
      <c r="AQ69" s="433">
        <v>35.339646839745</v>
      </c>
      <c r="AR69" s="433">
        <v>36.5972305710383</v>
      </c>
      <c r="AS69" s="433">
        <v>35.5857286452009</v>
      </c>
      <c r="AT69" s="433">
        <v>34.9866894510078</v>
      </c>
      <c r="AU69" s="433">
        <v>35.0475661789603</v>
      </c>
      <c r="AV69" s="433">
        <v>34.6786886649648</v>
      </c>
      <c r="AW69" s="433">
        <v>34.651497646198</v>
      </c>
      <c r="AX69" s="433">
        <v>34.2001038940147</v>
      </c>
      <c r="AY69" s="433">
        <v>32.6862295778302</v>
      </c>
      <c r="AZ69" s="435">
        <v>30.610922046303</v>
      </c>
      <c r="BA69" s="456">
        <v>-0.0660505649763038</v>
      </c>
      <c r="BB69" s="456">
        <v>-0.0059655261735222</v>
      </c>
      <c r="BC69" s="456">
        <v>0.0079433316763263</v>
      </c>
    </row>
    <row r="70" spans="8:8">
      <c r="A70" s="45" t="s">
        <v>190</v>
      </c>
      <c r="B70" s="433">
        <v>0.0</v>
      </c>
      <c r="C70" s="433">
        <v>0.0</v>
      </c>
      <c r="D70" s="433">
        <v>0.0</v>
      </c>
      <c r="E70" s="433">
        <v>0.0</v>
      </c>
      <c r="F70" s="433">
        <v>0.0</v>
      </c>
      <c r="G70" s="433">
        <v>0.0</v>
      </c>
      <c r="H70" s="433">
        <v>0.0</v>
      </c>
      <c r="I70" s="433">
        <v>0.0</v>
      </c>
      <c r="J70" s="433">
        <v>0.0</v>
      </c>
      <c r="K70" s="433">
        <v>0.0</v>
      </c>
      <c r="L70" s="433">
        <v>0.0</v>
      </c>
      <c r="M70" s="433">
        <v>0.272556095273854</v>
      </c>
      <c r="N70" s="433">
        <v>1.3891568726861</v>
      </c>
      <c r="O70" s="433">
        <v>1.63533657164313</v>
      </c>
      <c r="P70" s="433">
        <v>2.44128201465721</v>
      </c>
      <c r="Q70" s="433">
        <v>3.20912821854699</v>
      </c>
      <c r="R70" s="433">
        <v>3.74398292163816</v>
      </c>
      <c r="S70" s="433">
        <v>5.2308789962316</v>
      </c>
      <c r="T70" s="433">
        <v>6.19985987559068</v>
      </c>
      <c r="U70" s="433">
        <v>6.1936174617957</v>
      </c>
      <c r="V70" s="433">
        <v>6.74986635301051</v>
      </c>
      <c r="W70" s="433">
        <v>8.36512755634583</v>
      </c>
      <c r="X70" s="433">
        <v>8.92436577247655</v>
      </c>
      <c r="Y70" s="433">
        <v>10.0445713240521</v>
      </c>
      <c r="Z70" s="433">
        <v>11.1035836361726</v>
      </c>
      <c r="AA70" s="433">
        <v>11.7561063739438</v>
      </c>
      <c r="AB70" s="433">
        <v>13.5903502809228</v>
      </c>
      <c r="AC70" s="433">
        <v>16.7302551126917</v>
      </c>
      <c r="AD70" s="433">
        <v>18.163665716976</v>
      </c>
      <c r="AE70" s="433">
        <v>19.8965949549914</v>
      </c>
      <c r="AF70" s="433">
        <v>20.8950294769042</v>
      </c>
      <c r="AG70" s="433">
        <v>20.3244787174643</v>
      </c>
      <c r="AH70" s="433">
        <v>21.2444288067811</v>
      </c>
      <c r="AI70" s="433">
        <v>22.217864366407</v>
      </c>
      <c r="AJ70" s="433">
        <v>23.1475737223611</v>
      </c>
      <c r="AK70" s="433">
        <v>24.517739589699</v>
      </c>
      <c r="AL70" s="433">
        <v>25.1702623274703</v>
      </c>
      <c r="AM70" s="433">
        <v>26.9031915654856</v>
      </c>
      <c r="AN70" s="433">
        <v>29.7979424470431</v>
      </c>
      <c r="AO70" s="433">
        <v>29.3897310801565</v>
      </c>
      <c r="AP70" s="433">
        <v>33.7151010640547</v>
      </c>
      <c r="AQ70" s="433">
        <v>33.8038869447679</v>
      </c>
      <c r="AR70" s="433">
        <v>38.4498576298311</v>
      </c>
      <c r="AS70" s="433">
        <v>38.9347481115214</v>
      </c>
      <c r="AT70" s="433">
        <v>39.0919953942302</v>
      </c>
      <c r="AU70" s="433">
        <v>37.477269045598</v>
      </c>
      <c r="AV70" s="433">
        <v>37.2737077416675</v>
      </c>
      <c r="AW70" s="433">
        <v>35.9465148853511</v>
      </c>
      <c r="AX70" s="433">
        <v>34.7281158717094</v>
      </c>
      <c r="AY70" s="433">
        <v>35.7726871068464</v>
      </c>
      <c r="AZ70" s="435">
        <v>32.7064061239746</v>
      </c>
      <c r="BA70" s="456">
        <v>-0.0882137463929549</v>
      </c>
      <c r="BB70" s="456">
        <v>0.0198483443078563</v>
      </c>
      <c r="BC70" s="456">
        <v>0.00848709592577388</v>
      </c>
    </row>
    <row r="71" spans="8:8">
      <c r="A71" s="45" t="s">
        <v>191</v>
      </c>
      <c r="B71" s="433">
        <v>0.0</v>
      </c>
      <c r="C71" s="433">
        <v>0.0</v>
      </c>
      <c r="D71" s="433">
        <v>0.0</v>
      </c>
      <c r="E71" s="433">
        <v>0.0</v>
      </c>
      <c r="F71" s="433">
        <v>0.0</v>
      </c>
      <c r="G71" s="433">
        <v>0.0</v>
      </c>
      <c r="H71" s="433">
        <v>0.0</v>
      </c>
      <c r="I71" s="433">
        <v>0.0</v>
      </c>
      <c r="J71" s="433">
        <v>0.0</v>
      </c>
      <c r="K71" s="433">
        <v>0.0</v>
      </c>
      <c r="L71" s="433">
        <v>0.0</v>
      </c>
      <c r="M71" s="433">
        <v>0.00965</v>
      </c>
      <c r="N71" s="433">
        <v>0.018335</v>
      </c>
      <c r="O71" s="433">
        <v>0.0632075</v>
      </c>
      <c r="P71" s="433">
        <v>0.055005</v>
      </c>
      <c r="Q71" s="433">
        <v>0.0342575</v>
      </c>
      <c r="R71" s="433">
        <v>0.035705</v>
      </c>
      <c r="S71" s="433">
        <v>0.035705</v>
      </c>
      <c r="T71" s="433">
        <v>0.02702</v>
      </c>
      <c r="U71" s="433">
        <v>0.031845</v>
      </c>
      <c r="V71" s="433">
        <v>0.0386</v>
      </c>
      <c r="W71" s="433">
        <v>0.06948</v>
      </c>
      <c r="X71" s="433">
        <v>0.20265</v>
      </c>
      <c r="Y71" s="433">
        <v>0.24125</v>
      </c>
      <c r="Z71" s="433">
        <v>0.24125</v>
      </c>
      <c r="AA71" s="433">
        <v>0.1404075</v>
      </c>
      <c r="AB71" s="433">
        <v>0.276955</v>
      </c>
      <c r="AC71" s="433">
        <v>0.512415</v>
      </c>
      <c r="AD71" s="433">
        <v>0.8685</v>
      </c>
      <c r="AE71" s="433">
        <v>1.2545</v>
      </c>
      <c r="AF71" s="433">
        <v>1.544</v>
      </c>
      <c r="AG71" s="433">
        <v>1.93</v>
      </c>
      <c r="AH71" s="433">
        <v>2.316</v>
      </c>
      <c r="AI71" s="433">
        <v>2.289945</v>
      </c>
      <c r="AJ71" s="433">
        <v>4.0144</v>
      </c>
      <c r="AK71" s="433">
        <v>6.2146</v>
      </c>
      <c r="AL71" s="433">
        <v>6.755</v>
      </c>
      <c r="AM71" s="433">
        <v>6.8322</v>
      </c>
      <c r="AN71" s="433">
        <v>7.236535</v>
      </c>
      <c r="AO71" s="433">
        <v>7.72965</v>
      </c>
      <c r="AP71" s="433">
        <v>9.07293</v>
      </c>
      <c r="AQ71" s="433">
        <v>8.1832</v>
      </c>
      <c r="AR71" s="433">
        <v>9.027575</v>
      </c>
      <c r="AS71" s="433">
        <v>9.409715</v>
      </c>
      <c r="AT71" s="433">
        <v>9.85265</v>
      </c>
      <c r="AU71" s="433">
        <v>10.2869</v>
      </c>
      <c r="AV71" s="433">
        <v>10.23865</v>
      </c>
      <c r="AW71" s="433">
        <v>9.52069</v>
      </c>
      <c r="AX71" s="433">
        <v>9.65965</v>
      </c>
      <c r="AY71" s="433">
        <v>9.85265</v>
      </c>
      <c r="AZ71" s="435">
        <v>8.712599</v>
      </c>
      <c r="BA71" s="456">
        <v>-0.118126180804205</v>
      </c>
      <c r="BB71" s="456">
        <v>0.0245645439069877</v>
      </c>
      <c r="BC71" s="456">
        <v>0.00226086177721612</v>
      </c>
    </row>
    <row r="72" spans="8:8">
      <c r="A72" s="45" t="s">
        <v>192</v>
      </c>
      <c r="B72" s="433">
        <v>5.43564516404856</v>
      </c>
      <c r="C72" s="433">
        <v>6.10483598295619</v>
      </c>
      <c r="D72" s="433">
        <v>6.62319315814935</v>
      </c>
      <c r="E72" s="433">
        <v>6.8531798021977</v>
      </c>
      <c r="F72" s="433">
        <v>7.17420744055322</v>
      </c>
      <c r="G72" s="433">
        <v>7.05126320495474</v>
      </c>
      <c r="H72" s="433">
        <v>7.81714221715555</v>
      </c>
      <c r="I72" s="433">
        <v>8.81226507318683</v>
      </c>
      <c r="J72" s="433">
        <v>8.46484552457743</v>
      </c>
      <c r="K72" s="433">
        <v>7.54907274745756</v>
      </c>
      <c r="L72" s="433">
        <v>7.74694665599445</v>
      </c>
      <c r="M72" s="433">
        <v>7.42455285767484</v>
      </c>
      <c r="N72" s="433">
        <v>7.7258471167705</v>
      </c>
      <c r="O72" s="433">
        <v>8.10235761368739</v>
      </c>
      <c r="P72" s="433">
        <v>8.90293758719116</v>
      </c>
      <c r="Q72" s="433">
        <v>9.73133410338203</v>
      </c>
      <c r="R72" s="433">
        <v>10.2368836054259</v>
      </c>
      <c r="S72" s="433">
        <v>10.2020878399382</v>
      </c>
      <c r="T72" s="433">
        <v>10.7116468738103</v>
      </c>
      <c r="U72" s="433">
        <v>6.10130859054263</v>
      </c>
      <c r="V72" s="433">
        <v>7.96626201809856</v>
      </c>
      <c r="W72" s="433">
        <v>8.13655859193366</v>
      </c>
      <c r="X72" s="433">
        <v>8.36616277195822</v>
      </c>
      <c r="Y72" s="433">
        <v>8.27935795327664</v>
      </c>
      <c r="Z72" s="433">
        <v>8.08574371645901</v>
      </c>
      <c r="AA72" s="433">
        <v>7.87425304415275</v>
      </c>
      <c r="AB72" s="433">
        <v>8.50528006723057</v>
      </c>
      <c r="AC72" s="433">
        <v>8.86124014029549</v>
      </c>
      <c r="AD72" s="433">
        <v>8.24560075683124</v>
      </c>
      <c r="AE72" s="433">
        <v>8.85766374582203</v>
      </c>
      <c r="AF72" s="433">
        <v>9.31336147543274</v>
      </c>
      <c r="AG72" s="433">
        <v>9.86480894058951</v>
      </c>
      <c r="AH72" s="433">
        <v>11.2289231695835</v>
      </c>
      <c r="AI72" s="433">
        <v>10.9058839391654</v>
      </c>
      <c r="AJ72" s="433">
        <v>10.5592215838492</v>
      </c>
      <c r="AK72" s="433">
        <v>11.2973009021166</v>
      </c>
      <c r="AL72" s="433">
        <v>14.5336003013854</v>
      </c>
      <c r="AM72" s="433">
        <v>17.2447876202921</v>
      </c>
      <c r="AN72" s="433">
        <v>18.1795290616791</v>
      </c>
      <c r="AO72" s="433">
        <v>18.4891514009515</v>
      </c>
      <c r="AP72" s="433">
        <v>17.8567466045233</v>
      </c>
      <c r="AQ72" s="433">
        <v>17.7259596062047</v>
      </c>
      <c r="AR72" s="433">
        <v>17.6850290157088</v>
      </c>
      <c r="AS72" s="433">
        <v>18.2046170189017</v>
      </c>
      <c r="AT72" s="433">
        <v>23.0459525718237</v>
      </c>
      <c r="AU72" s="433">
        <v>27.9411729782411</v>
      </c>
      <c r="AV72" s="433">
        <v>28.8727834815274</v>
      </c>
      <c r="AW72" s="433">
        <v>29.0662635464784</v>
      </c>
      <c r="AX72" s="433">
        <v>26.9524942341748</v>
      </c>
      <c r="AY72" s="433">
        <v>28.7194252166978</v>
      </c>
      <c r="AZ72" s="435">
        <v>28.3759173813462</v>
      </c>
      <c r="BA72" s="456">
        <v>-0.0146603792062514</v>
      </c>
      <c r="BB72" s="456">
        <v>0.0450230662414248</v>
      </c>
      <c r="BC72" s="456">
        <v>0.00736336275787838</v>
      </c>
    </row>
    <row r="73" spans="8:8" s="47" ht="10.2" customFormat="1">
      <c r="A73" s="54" t="s">
        <v>193</v>
      </c>
      <c r="B73" s="436">
        <v>15.1016517008429</v>
      </c>
      <c r="C73" s="436">
        <v>17.8607843214453</v>
      </c>
      <c r="D73" s="436">
        <v>20.7667390223796</v>
      </c>
      <c r="E73" s="436">
        <v>25.7717950495504</v>
      </c>
      <c r="F73" s="436">
        <v>31.3508620036026</v>
      </c>
      <c r="G73" s="436">
        <v>35.5137483411624</v>
      </c>
      <c r="H73" s="436">
        <v>40.962992472416</v>
      </c>
      <c r="I73" s="436">
        <v>49.8738983071058</v>
      </c>
      <c r="J73" s="436">
        <v>59.3484467255678</v>
      </c>
      <c r="K73" s="436">
        <v>67.4993125010306</v>
      </c>
      <c r="L73" s="436">
        <v>71.9015564081417</v>
      </c>
      <c r="M73" s="436">
        <v>72.2373610176097</v>
      </c>
      <c r="N73" s="436">
        <v>75.0673600953641</v>
      </c>
      <c r="O73" s="436">
        <v>84.7509804342706</v>
      </c>
      <c r="P73" s="436">
        <v>98.6284244265271</v>
      </c>
      <c r="Q73" s="436">
        <v>106.934808131363</v>
      </c>
      <c r="R73" s="436">
        <v>117.992703848864</v>
      </c>
      <c r="S73" s="436">
        <v>125.52443781378</v>
      </c>
      <c r="T73" s="436">
        <v>134.099475100564</v>
      </c>
      <c r="U73" s="436">
        <v>138.382901376257</v>
      </c>
      <c r="V73" s="436">
        <v>149.251895550441</v>
      </c>
      <c r="W73" s="436">
        <v>162.386646909987</v>
      </c>
      <c r="X73" s="436">
        <v>171.718422282168</v>
      </c>
      <c r="Y73" s="436">
        <v>181.841285148988</v>
      </c>
      <c r="Z73" s="436">
        <v>198.216521606011</v>
      </c>
      <c r="AA73" s="436">
        <v>208.301614375323</v>
      </c>
      <c r="AB73" s="436">
        <v>227.424293284518</v>
      </c>
      <c r="AC73" s="436">
        <v>242.138001879677</v>
      </c>
      <c r="AD73" s="436">
        <v>246.119377793055</v>
      </c>
      <c r="AE73" s="436">
        <v>261.52513360878</v>
      </c>
      <c r="AF73" s="436">
        <v>277.454737622732</v>
      </c>
      <c r="AG73" s="436">
        <v>285.493650473924</v>
      </c>
      <c r="AH73" s="436">
        <v>304.087273979569</v>
      </c>
      <c r="AI73" s="436">
        <v>323.261340055057</v>
      </c>
      <c r="AJ73" s="436">
        <v>344.377464839302</v>
      </c>
      <c r="AK73" s="436">
        <v>372.024271235353</v>
      </c>
      <c r="AL73" s="436">
        <v>389.52295952973</v>
      </c>
      <c r="AM73" s="436">
        <v>407.056018754139</v>
      </c>
      <c r="AN73" s="436">
        <v>426.272478716143</v>
      </c>
      <c r="AO73" s="436">
        <v>444.534949271275</v>
      </c>
      <c r="AP73" s="436">
        <v>488.111914613242</v>
      </c>
      <c r="AQ73" s="436">
        <v>492.556153240157</v>
      </c>
      <c r="AR73" s="436">
        <v>502.116544429326</v>
      </c>
      <c r="AS73" s="436">
        <v>512.185970569172</v>
      </c>
      <c r="AT73" s="436">
        <v>533.268259354319</v>
      </c>
      <c r="AU73" s="436">
        <v>560.033496464034</v>
      </c>
      <c r="AV73" s="436">
        <v>579.035004451399</v>
      </c>
      <c r="AW73" s="436">
        <v>604.619493191077</v>
      </c>
      <c r="AX73" s="436">
        <v>626.616337343742</v>
      </c>
      <c r="AY73" s="436">
        <v>658.240493042373</v>
      </c>
      <c r="AZ73" s="436">
        <v>652.077539942747</v>
      </c>
      <c r="BA73" s="469">
        <v>-0.0120694272175524</v>
      </c>
      <c r="BB73" s="469">
        <v>0.040034793373027</v>
      </c>
      <c r="BC73" s="469">
        <v>0.169209805918725</v>
      </c>
    </row>
    <row r="74" spans="8:8">
      <c r="B74" s="433"/>
      <c r="C74" s="433"/>
      <c r="D74" s="433"/>
      <c r="E74" s="433"/>
      <c r="F74" s="433"/>
      <c r="G74" s="433"/>
      <c r="H74" s="433"/>
      <c r="I74" s="433"/>
      <c r="J74" s="433"/>
      <c r="K74" s="433"/>
      <c r="L74" s="433"/>
      <c r="M74" s="433"/>
      <c r="N74" s="433"/>
      <c r="O74" s="433"/>
      <c r="P74" s="433"/>
      <c r="Q74" s="433"/>
      <c r="R74" s="433"/>
      <c r="S74" s="433"/>
      <c r="T74" s="433"/>
      <c r="U74" s="433"/>
      <c r="V74" s="433"/>
      <c r="W74" s="433"/>
      <c r="X74" s="433"/>
      <c r="Y74" s="433"/>
      <c r="Z74" s="433"/>
      <c r="AA74" s="433"/>
      <c r="AB74" s="433"/>
      <c r="AC74" s="433"/>
      <c r="AD74" s="433"/>
      <c r="AE74" s="433"/>
      <c r="AF74" s="433"/>
      <c r="AG74" s="433"/>
      <c r="AH74" s="433"/>
      <c r="AI74" s="433"/>
      <c r="AJ74" s="433"/>
      <c r="AK74" s="433"/>
      <c r="AL74" s="433"/>
      <c r="AM74" s="433"/>
      <c r="AN74" s="433"/>
      <c r="AO74" s="433"/>
      <c r="AP74" s="433"/>
      <c r="AQ74" s="433"/>
      <c r="AR74" s="433"/>
      <c r="AS74" s="433"/>
      <c r="AT74" s="433"/>
      <c r="AU74" s="433"/>
      <c r="AV74" s="433"/>
      <c r="AW74" s="433"/>
      <c r="AX74" s="433"/>
      <c r="AY74" s="433"/>
      <c r="AZ74" s="435"/>
      <c r="BA74" s="456"/>
      <c r="BB74" s="456"/>
      <c r="BC74" s="456"/>
    </row>
    <row r="75" spans="8:8" s="57" ht="10.2" customFormat="1">
      <c r="A75" s="462" t="s">
        <v>194</v>
      </c>
      <c r="B75" s="444">
        <v>976.099124258057</v>
      </c>
      <c r="C75" s="444">
        <v>1043.93993812147</v>
      </c>
      <c r="D75" s="444">
        <v>1095.43301102148</v>
      </c>
      <c r="E75" s="444">
        <v>1148.13144843201</v>
      </c>
      <c r="F75" s="444">
        <v>1172.18123982555</v>
      </c>
      <c r="G75" s="444">
        <v>1175.19103088908</v>
      </c>
      <c r="H75" s="444">
        <v>1225.81287797642</v>
      </c>
      <c r="I75" s="444">
        <v>1277.50235411026</v>
      </c>
      <c r="J75" s="444">
        <v>1320.81722450451</v>
      </c>
      <c r="K75" s="444">
        <v>1409.89869004287</v>
      </c>
      <c r="L75" s="444">
        <v>1428.45036027755</v>
      </c>
      <c r="M75" s="444">
        <v>1453.04564288603</v>
      </c>
      <c r="N75" s="444">
        <v>1459.67405922612</v>
      </c>
      <c r="O75" s="444">
        <v>1472.72363192532</v>
      </c>
      <c r="P75" s="444">
        <v>1598.77354676719</v>
      </c>
      <c r="Q75" s="444">
        <v>1640.93696754845</v>
      </c>
      <c r="R75" s="444">
        <v>1683.39866263951</v>
      </c>
      <c r="S75" s="444">
        <v>1767.76802732651</v>
      </c>
      <c r="T75" s="444">
        <v>1845.69244544181</v>
      </c>
      <c r="U75" s="444">
        <v>1907.5454307187</v>
      </c>
      <c r="V75" s="444">
        <v>1969.70110408411</v>
      </c>
      <c r="W75" s="444">
        <v>1995.95544957363</v>
      </c>
      <c r="X75" s="444">
        <v>2001.8218060896</v>
      </c>
      <c r="Y75" s="444">
        <v>2024.61919021988</v>
      </c>
      <c r="Z75" s="444">
        <v>2054.24183585225</v>
      </c>
      <c r="AA75" s="444">
        <v>2088.33988652244</v>
      </c>
      <c r="AB75" s="444">
        <v>2189.98718004949</v>
      </c>
      <c r="AC75" s="444">
        <v>2188.2884883112</v>
      </c>
      <c r="AD75" s="444">
        <v>2246.22520189081</v>
      </c>
      <c r="AE75" s="444">
        <v>2310.26628011086</v>
      </c>
      <c r="AF75" s="444">
        <v>2400.70844942642</v>
      </c>
      <c r="AG75" s="444">
        <v>2457.40987969813</v>
      </c>
      <c r="AH75" s="444">
        <v>2514.82200769164</v>
      </c>
      <c r="AI75" s="444">
        <v>2604.77308364456</v>
      </c>
      <c r="AJ75" s="444">
        <v>2692.60307273461</v>
      </c>
      <c r="AK75" s="444">
        <v>2758.04977900827</v>
      </c>
      <c r="AL75" s="444">
        <v>2852.13563358653</v>
      </c>
      <c r="AM75" s="444">
        <v>2928.31141385998</v>
      </c>
      <c r="AN75" s="444">
        <v>3035.45690700664</v>
      </c>
      <c r="AO75" s="444">
        <v>2941.4083995455</v>
      </c>
      <c r="AP75" s="444">
        <v>3150.768959584</v>
      </c>
      <c r="AQ75" s="444">
        <v>3257.96073155929</v>
      </c>
      <c r="AR75" s="444">
        <v>3326.82888767662</v>
      </c>
      <c r="AS75" s="444">
        <v>3366.05345639333</v>
      </c>
      <c r="AT75" s="444">
        <v>3437.89352329304</v>
      </c>
      <c r="AU75" s="444">
        <v>3511.65727062328</v>
      </c>
      <c r="AV75" s="444">
        <v>3552.07008186994</v>
      </c>
      <c r="AW75" s="444">
        <v>3676.2142979409</v>
      </c>
      <c r="AX75" s="444">
        <v>3852.8564850139</v>
      </c>
      <c r="AY75" s="444">
        <v>3976.21187423825</v>
      </c>
      <c r="AZ75" s="444">
        <v>3853.66283237718</v>
      </c>
      <c r="BA75" s="470">
        <v>-0.033468582533309</v>
      </c>
      <c r="BB75" s="470">
        <v>0.0306030394948893</v>
      </c>
      <c r="BC75" s="470">
        <v>1.0</v>
      </c>
    </row>
    <row r="76" spans="8:8">
      <c r="A76" s="45" t="s">
        <v>195</v>
      </c>
      <c r="B76" s="433">
        <v>724.603713259723</v>
      </c>
      <c r="C76" s="433">
        <v>768.406785286624</v>
      </c>
      <c r="D76" s="433">
        <v>801.51275600361</v>
      </c>
      <c r="E76" s="433">
        <v>825.518335250141</v>
      </c>
      <c r="F76" s="433">
        <v>818.007061536647</v>
      </c>
      <c r="G76" s="433">
        <v>783.989826586666</v>
      </c>
      <c r="H76" s="433">
        <v>792.292097282285</v>
      </c>
      <c r="I76" s="433">
        <v>805.438526910641</v>
      </c>
      <c r="J76" s="433">
        <v>809.941757389542</v>
      </c>
      <c r="K76" s="433">
        <v>842.441088293113</v>
      </c>
      <c r="L76" s="433">
        <v>832.925169407273</v>
      </c>
      <c r="M76" s="433">
        <v>822.910890538761</v>
      </c>
      <c r="N76" s="433">
        <v>779.530570510425</v>
      </c>
      <c r="O76" s="433">
        <v>736.578633727663</v>
      </c>
      <c r="P76" s="433">
        <v>784.074241511275</v>
      </c>
      <c r="Q76" s="433">
        <v>771.753305286054</v>
      </c>
      <c r="R76" s="433">
        <v>746.956630863215</v>
      </c>
      <c r="S76" s="433">
        <v>776.482865763662</v>
      </c>
      <c r="T76" s="433">
        <v>791.615695690562</v>
      </c>
      <c r="U76" s="433">
        <v>811.032080085408</v>
      </c>
      <c r="V76" s="433">
        <v>833.536029843105</v>
      </c>
      <c r="W76" s="433">
        <v>853.448414259575</v>
      </c>
      <c r="X76" s="433">
        <v>872.472659169329</v>
      </c>
      <c r="Y76" s="433">
        <v>904.603508522102</v>
      </c>
      <c r="Z76" s="433">
        <v>945.102602884622</v>
      </c>
      <c r="AA76" s="433">
        <v>958.892833901684</v>
      </c>
      <c r="AB76" s="433">
        <v>1004.33532761956</v>
      </c>
      <c r="AC76" s="433">
        <v>1010.78068545237</v>
      </c>
      <c r="AD76" s="433">
        <v>1025.41075020892</v>
      </c>
      <c r="AE76" s="433">
        <v>1032.96618527046</v>
      </c>
      <c r="AF76" s="433">
        <v>1055.24611476738</v>
      </c>
      <c r="AG76" s="433">
        <v>1077.36684020685</v>
      </c>
      <c r="AH76" s="433">
        <v>1066.28872907915</v>
      </c>
      <c r="AI76" s="433">
        <v>1071.25428830789</v>
      </c>
      <c r="AJ76" s="433">
        <v>1072.9038533508</v>
      </c>
      <c r="AK76" s="433">
        <v>1062.82153849</v>
      </c>
      <c r="AL76" s="433">
        <v>1074.81019717127</v>
      </c>
      <c r="AM76" s="433">
        <v>1078.60796746171</v>
      </c>
      <c r="AN76" s="433">
        <v>1110.22065001845</v>
      </c>
      <c r="AO76" s="433">
        <v>1104.83409712499</v>
      </c>
      <c r="AP76" s="433">
        <v>1130.89047568874</v>
      </c>
      <c r="AQ76" s="433">
        <v>1151.00239856623</v>
      </c>
      <c r="AR76" s="433">
        <v>1187.02510477844</v>
      </c>
      <c r="AS76" s="433">
        <v>1196.42741324952</v>
      </c>
      <c r="AT76" s="433">
        <v>1242.10964965804</v>
      </c>
      <c r="AU76" s="433">
        <v>1281.03740237877</v>
      </c>
      <c r="AV76" s="433">
        <v>1296.70839408069</v>
      </c>
      <c r="AW76" s="433">
        <v>1331.13192385316</v>
      </c>
      <c r="AX76" s="433">
        <v>1430.86226888542</v>
      </c>
      <c r="AY76" s="433">
        <v>1510.7696691865</v>
      </c>
      <c r="AZ76" s="435">
        <v>1478.45105675143</v>
      </c>
      <c r="BA76" s="456">
        <v>-0.024065942637218</v>
      </c>
      <c r="BB76" s="456">
        <v>0.0317871595379358</v>
      </c>
      <c r="BC76" s="456">
        <v>0.383648264277294</v>
      </c>
    </row>
    <row r="77" spans="8:8">
      <c r="A77" s="45" t="s">
        <v>196</v>
      </c>
      <c r="B77" s="433">
        <v>251.495410998334</v>
      </c>
      <c r="C77" s="433">
        <v>275.533152834848</v>
      </c>
      <c r="D77" s="433">
        <v>293.920255017872</v>
      </c>
      <c r="E77" s="433">
        <v>322.613113181864</v>
      </c>
      <c r="F77" s="433">
        <v>354.174178288903</v>
      </c>
      <c r="G77" s="433">
        <v>391.201204302411</v>
      </c>
      <c r="H77" s="433">
        <v>433.52078069414</v>
      </c>
      <c r="I77" s="433">
        <v>472.063827199617</v>
      </c>
      <c r="J77" s="433">
        <v>510.87546711497</v>
      </c>
      <c r="K77" s="433">
        <v>567.457601749759</v>
      </c>
      <c r="L77" s="433">
        <v>595.525190870279</v>
      </c>
      <c r="M77" s="433">
        <v>630.134752347271</v>
      </c>
      <c r="N77" s="433">
        <v>680.143488715695</v>
      </c>
      <c r="O77" s="433">
        <v>736.144998197659</v>
      </c>
      <c r="P77" s="433">
        <v>814.699305255915</v>
      </c>
      <c r="Q77" s="433">
        <v>869.183662262401</v>
      </c>
      <c r="R77" s="433">
        <v>936.442031776293</v>
      </c>
      <c r="S77" s="433">
        <v>991.285161562845</v>
      </c>
      <c r="T77" s="433">
        <v>1054.07674975125</v>
      </c>
      <c r="U77" s="433">
        <v>1096.5133506333</v>
      </c>
      <c r="V77" s="433">
        <v>1136.165074241</v>
      </c>
      <c r="W77" s="433">
        <v>1142.50703531406</v>
      </c>
      <c r="X77" s="433">
        <v>1129.34914692027</v>
      </c>
      <c r="Y77" s="433">
        <v>1120.01568169778</v>
      </c>
      <c r="Z77" s="433">
        <v>1109.13923296763</v>
      </c>
      <c r="AA77" s="433">
        <v>1129.44705262076</v>
      </c>
      <c r="AB77" s="433">
        <v>1185.65185242994</v>
      </c>
      <c r="AC77" s="433">
        <v>1177.50780285883</v>
      </c>
      <c r="AD77" s="433">
        <v>1220.81445168189</v>
      </c>
      <c r="AE77" s="433">
        <v>1277.3000948404</v>
      </c>
      <c r="AF77" s="433">
        <v>1345.46233465905</v>
      </c>
      <c r="AG77" s="433">
        <v>1380.04303949128</v>
      </c>
      <c r="AH77" s="433">
        <v>1448.53327861248</v>
      </c>
      <c r="AI77" s="433">
        <v>1533.51879533667</v>
      </c>
      <c r="AJ77" s="433">
        <v>1619.69921938382</v>
      </c>
      <c r="AK77" s="433">
        <v>1695.22824051827</v>
      </c>
      <c r="AL77" s="433">
        <v>1777.32543641526</v>
      </c>
      <c r="AM77" s="433">
        <v>1849.70344639827</v>
      </c>
      <c r="AN77" s="433">
        <v>1925.2362569882</v>
      </c>
      <c r="AO77" s="433">
        <v>1836.57430242051</v>
      </c>
      <c r="AP77" s="433">
        <v>2019.87848389526</v>
      </c>
      <c r="AQ77" s="433">
        <v>2106.95833299306</v>
      </c>
      <c r="AR77" s="433">
        <v>2139.80378289819</v>
      </c>
      <c r="AS77" s="433">
        <v>2169.62604314381</v>
      </c>
      <c r="AT77" s="433">
        <v>2195.783873635</v>
      </c>
      <c r="AU77" s="433">
        <v>2230.61986824451</v>
      </c>
      <c r="AV77" s="433">
        <v>2255.36168778925</v>
      </c>
      <c r="AW77" s="433">
        <v>2345.08237408774</v>
      </c>
      <c r="AX77" s="433">
        <v>2421.99421612848</v>
      </c>
      <c r="AY77" s="433">
        <v>2465.44220505175</v>
      </c>
      <c r="AZ77" s="435">
        <v>2375.21177562575</v>
      </c>
      <c r="BA77" s="456">
        <v>-0.039230316933812</v>
      </c>
      <c r="BB77" s="456">
        <v>0.0298847616372087</v>
      </c>
      <c r="BC77" s="456">
        <v>0.616351735722706</v>
      </c>
    </row>
    <row r="78" spans="8:8">
      <c r="A78" s="60" t="s">
        <v>197</v>
      </c>
      <c r="B78" s="447">
        <v>92.9841383006667</v>
      </c>
      <c r="C78" s="447">
        <v>108.802871147333</v>
      </c>
      <c r="D78" s="447">
        <v>126.674489544444</v>
      </c>
      <c r="E78" s="447">
        <v>143.520105449556</v>
      </c>
      <c r="F78" s="447">
        <v>156.741300184667</v>
      </c>
      <c r="G78" s="447">
        <v>163.053047951333</v>
      </c>
      <c r="H78" s="447">
        <v>173.467685640333</v>
      </c>
      <c r="I78" s="447">
        <v>175.200594832111</v>
      </c>
      <c r="J78" s="447">
        <v>170.394988788333</v>
      </c>
      <c r="K78" s="447">
        <v>171.155755883667</v>
      </c>
      <c r="L78" s="447">
        <v>164.960656113444</v>
      </c>
      <c r="M78" s="447">
        <v>161.512563306222</v>
      </c>
      <c r="N78" s="447">
        <v>149.291106070222</v>
      </c>
      <c r="O78" s="447">
        <v>153.171229376333</v>
      </c>
      <c r="P78" s="447">
        <v>155.104838141667</v>
      </c>
      <c r="Q78" s="447">
        <v>156.833764877889</v>
      </c>
      <c r="R78" s="447">
        <v>148.04048108</v>
      </c>
      <c r="S78" s="447">
        <v>149.144611217111</v>
      </c>
      <c r="T78" s="447">
        <v>139.288559249667</v>
      </c>
      <c r="U78" s="447">
        <v>143.544345186556</v>
      </c>
      <c r="V78" s="447">
        <v>142.602175277778</v>
      </c>
      <c r="W78" s="447">
        <v>149.361427315317</v>
      </c>
      <c r="X78" s="447">
        <v>147.33147529522</v>
      </c>
      <c r="Y78" s="447">
        <v>150.479734801043</v>
      </c>
      <c r="Z78" s="447">
        <v>145.448997298944</v>
      </c>
      <c r="AA78" s="447">
        <v>147.472895339234</v>
      </c>
      <c r="AB78" s="447">
        <v>157.649945980576</v>
      </c>
      <c r="AC78" s="447">
        <v>145.647527545361</v>
      </c>
      <c r="AD78" s="447">
        <v>139.113799041021</v>
      </c>
      <c r="AE78" s="447">
        <v>133.344817488317</v>
      </c>
      <c r="AF78" s="447">
        <v>129.846202931753</v>
      </c>
      <c r="AG78" s="447">
        <v>132.455173153714</v>
      </c>
      <c r="AH78" s="447">
        <v>130.69660873419</v>
      </c>
      <c r="AI78" s="447">
        <v>126.71528139963</v>
      </c>
      <c r="AJ78" s="447">
        <v>137.558321314648</v>
      </c>
      <c r="AK78" s="447">
        <v>129.211007877323</v>
      </c>
      <c r="AL78" s="447">
        <v>127.501544913473</v>
      </c>
      <c r="AM78" s="447">
        <v>120.06733823144</v>
      </c>
      <c r="AN78" s="447">
        <v>126.850305238105</v>
      </c>
      <c r="AO78" s="447">
        <v>117.64107504347</v>
      </c>
      <c r="AP78" s="447">
        <v>125.56502182559</v>
      </c>
      <c r="AQ78" s="447">
        <v>117.453378442339</v>
      </c>
      <c r="AR78" s="447">
        <v>113.94166173409</v>
      </c>
      <c r="AS78" s="447">
        <v>113.925184560744</v>
      </c>
      <c r="AT78" s="447">
        <v>99.9223613514924</v>
      </c>
      <c r="AU78" s="447">
        <v>84.2753146709673</v>
      </c>
      <c r="AV78" s="447">
        <v>82.3476911027418</v>
      </c>
      <c r="AW78" s="447">
        <v>76.7703273326773</v>
      </c>
      <c r="AX78" s="447">
        <v>68.8126659057783</v>
      </c>
      <c r="AY78" s="447">
        <v>61.065911065425</v>
      </c>
      <c r="AZ78" s="436">
        <v>47.8054867498259</v>
      </c>
      <c r="BA78" s="471">
        <v>-0.219288309401756</v>
      </c>
      <c r="BB78" s="471">
        <v>-0.0634650576874152</v>
      </c>
      <c r="BC78" s="471">
        <v>0.0124052074167414</v>
      </c>
    </row>
    <row r="79" spans="8:8">
      <c r="A79" s="62"/>
      <c r="B79" s="62"/>
      <c r="C79" s="62"/>
      <c r="D79" s="62"/>
      <c r="E79" s="62"/>
      <c r="F79" s="62"/>
      <c r="G79" s="62"/>
      <c r="H79" s="62"/>
      <c r="I79" s="62"/>
      <c r="J79" s="62"/>
      <c r="K79" s="62"/>
      <c r="L79" s="62"/>
      <c r="M79" s="62"/>
      <c r="N79" s="62"/>
      <c r="O79" s="62"/>
      <c r="P79" s="62"/>
      <c r="Q79" s="62"/>
      <c r="R79" s="62"/>
      <c r="S79" s="62"/>
      <c r="T79" s="62"/>
      <c r="U79" s="62"/>
      <c r="V79" s="62"/>
      <c r="W79" s="62"/>
      <c r="X79" s="62"/>
      <c r="Y79" s="62"/>
      <c r="Z79" s="62"/>
      <c r="AA79" s="62"/>
      <c r="AB79" s="62"/>
      <c r="AC79" s="62"/>
      <c r="AD79" s="62"/>
      <c r="AE79" s="62"/>
      <c r="AF79" s="62"/>
      <c r="AG79" s="62"/>
      <c r="AH79" s="62"/>
      <c r="AI79" s="62"/>
      <c r="AJ79" s="62"/>
      <c r="AK79" s="62"/>
      <c r="AL79" s="62"/>
      <c r="AM79" s="62"/>
      <c r="AN79" s="62"/>
      <c r="AO79" s="62"/>
      <c r="AP79" s="62"/>
      <c r="AQ79" s="62"/>
      <c r="AR79" s="62"/>
      <c r="AS79" s="62"/>
      <c r="AT79" s="62"/>
      <c r="AU79" s="62"/>
      <c r="AV79" s="62"/>
      <c r="AW79" s="62"/>
      <c r="AX79" s="62"/>
      <c r="AY79" s="62"/>
      <c r="AZ79" s="472"/>
      <c r="BA79" s="62"/>
      <c r="BB79" s="62"/>
      <c r="BC79" s="62"/>
    </row>
    <row r="80" spans="8:8">
      <c r="A80" s="473" t="s">
        <v>564</v>
      </c>
      <c r="B80" s="62"/>
      <c r="C80" s="62"/>
      <c r="D80" s="62"/>
      <c r="E80" s="62"/>
      <c r="F80" s="62"/>
      <c r="G80" s="62"/>
      <c r="H80" s="62"/>
      <c r="I80" s="62"/>
      <c r="J80" s="62"/>
      <c r="K80" s="62"/>
      <c r="L80" s="62"/>
      <c r="M80" s="62"/>
      <c r="N80" s="62"/>
      <c r="O80" s="62"/>
      <c r="P80" s="62"/>
      <c r="Q80" s="62"/>
      <c r="R80" s="62"/>
      <c r="S80" s="62"/>
      <c r="T80" s="62"/>
      <c r="U80" s="62"/>
      <c r="V80" s="62"/>
      <c r="W80" s="62"/>
      <c r="X80" s="62"/>
      <c r="Y80" s="62"/>
      <c r="Z80" s="62"/>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472"/>
      <c r="BA80" s="62"/>
      <c r="BB80" s="62"/>
      <c r="BC80" s="62"/>
    </row>
    <row r="81" spans="8:8">
      <c r="A81" s="45" t="s">
        <v>565</v>
      </c>
      <c r="BC81" s="50"/>
    </row>
    <row r="82" spans="8:8">
      <c r="A82" s="45" t="s">
        <v>221</v>
      </c>
      <c r="BC82" s="50"/>
    </row>
    <row r="83" spans="8:8">
      <c r="A83" s="453" t="s">
        <v>202</v>
      </c>
    </row>
    <row r="84" spans="8:8">
      <c r="A84" s="45" t="s">
        <v>203</v>
      </c>
    </row>
    <row r="85" spans="8:8">
      <c r="A85" s="45" t="s">
        <v>204</v>
      </c>
    </row>
    <row r="86" spans="8:8">
      <c r="A86" s="45" t="s">
        <v>225</v>
      </c>
    </row>
    <row r="87" spans="8:8">
      <c r="A87" s="45" t="s">
        <v>566</v>
      </c>
    </row>
    <row r="88" spans="8:8">
      <c r="A88" s="45" t="s">
        <v>567</v>
      </c>
    </row>
    <row r="89" spans="8:8">
      <c r="A89" s="47" t="s">
        <v>568</v>
      </c>
    </row>
  </sheetData>
  <mergeCells count="1">
    <mergeCell ref="BA2:BB2"/>
  </mergeCells>
  <conditionalFormatting sqref="BA5:BC26 BA28:BC78">
    <cfRule type="cellIs" operator="greaterThan" priority="4" dxfId="302">
      <formula>0</formula>
    </cfRule>
    <cfRule type="cellIs" operator="lessThanOrEqual" priority="3" dxfId="303">
      <formula>0</formula>
    </cfRule>
  </conditionalFormatting>
  <conditionalFormatting sqref="BA27:BC27">
    <cfRule type="cellIs" operator="lessThanOrEqual" priority="1" dxfId="304">
      <formula>0</formula>
    </cfRule>
    <cfRule type="cellIs" operator="greaterThan" priority="2" dxfId="305">
      <formula>0</formula>
    </cfRule>
  </conditionalFormatting>
  <hyperlinks>
    <hyperlink ref="L1" location="Contents!A1" display="Contents"/>
    <hyperlink ref="BE1" location="Contents!A1" display="Contents"/>
  </hyperlinks>
  <pageMargins left="0.75" right="0.75" top="1.0" bottom="1.0" header="0.5" footer="0.5"/>
</worksheet>
</file>

<file path=xl/worksheets/sheet31.xml><?xml version="1.0" encoding="utf-8"?>
<worksheet xmlns:r="http://schemas.openxmlformats.org/officeDocument/2006/relationships" xmlns="http://schemas.openxmlformats.org/spreadsheetml/2006/main">
  <dimension ref="A1:BF88"/>
  <sheetViews>
    <sheetView workbookViewId="0" showGridLines="0">
      <pane xSplit="1" ySplit="3" topLeftCell="AM70" state="frozen" activePane="bottomRight"/>
      <selection pane="bottomRight" activeCell="BE1" sqref="BE1"/>
    </sheetView>
  </sheetViews>
  <sheetFormatPr defaultRowHeight="10.2" defaultColWidth="9"/>
  <cols>
    <col min="1" max="1" customWidth="1" width="30.664062" style="45"/>
    <col min="2" max="51" customWidth="1" width="8.5" style="45"/>
    <col min="52" max="52" customWidth="1" width="8.5" style="47"/>
    <col min="53" max="54" customWidth="1" width="11.832031" style="45"/>
    <col min="55" max="16384" customWidth="0" width="9.1640625" style="45"/>
  </cols>
  <sheetData>
    <row r="1" spans="8:8" ht="13.2">
      <c r="A1" s="426" t="s">
        <v>563</v>
      </c>
      <c r="L1" s="21" t="s">
        <v>89</v>
      </c>
      <c r="BC1" s="455"/>
      <c r="BE1" s="21" t="s">
        <v>89</v>
      </c>
    </row>
    <row r="2" spans="8:8">
      <c r="BA2" s="455" t="s">
        <v>90</v>
      </c>
      <c r="BB2" s="455"/>
      <c r="BC2" s="455" t="s">
        <v>91</v>
      </c>
    </row>
    <row r="3" spans="8:8">
      <c r="A3" s="56" t="s">
        <v>569</v>
      </c>
      <c r="B3" s="45">
        <v>1970.0</v>
      </c>
      <c r="C3" s="45">
        <v>1971.0</v>
      </c>
      <c r="D3" s="45">
        <v>1972.0</v>
      </c>
      <c r="E3" s="45">
        <v>1973.0</v>
      </c>
      <c r="F3" s="45">
        <v>1974.0</v>
      </c>
      <c r="G3" s="45">
        <v>1975.0</v>
      </c>
      <c r="H3" s="45">
        <v>1976.0</v>
      </c>
      <c r="I3" s="45">
        <v>1977.0</v>
      </c>
      <c r="J3" s="45">
        <v>1978.0</v>
      </c>
      <c r="K3" s="45">
        <v>1979.0</v>
      </c>
      <c r="L3" s="45">
        <v>1980.0</v>
      </c>
      <c r="M3" s="45">
        <v>1981.0</v>
      </c>
      <c r="N3" s="45">
        <v>1982.0</v>
      </c>
      <c r="O3" s="45">
        <v>1983.0</v>
      </c>
      <c r="P3" s="45">
        <v>1984.0</v>
      </c>
      <c r="Q3" s="45">
        <v>1985.0</v>
      </c>
      <c r="R3" s="45">
        <v>1986.0</v>
      </c>
      <c r="S3" s="45">
        <v>1987.0</v>
      </c>
      <c r="T3" s="45">
        <v>1988.0</v>
      </c>
      <c r="U3" s="45">
        <v>1989.0</v>
      </c>
      <c r="V3" s="45">
        <v>1990.0</v>
      </c>
      <c r="W3" s="45">
        <v>1991.0</v>
      </c>
      <c r="X3" s="45">
        <v>1992.0</v>
      </c>
      <c r="Y3" s="45">
        <v>1993.0</v>
      </c>
      <c r="Z3" s="45">
        <v>1994.0</v>
      </c>
      <c r="AA3" s="45">
        <v>1995.0</v>
      </c>
      <c r="AB3" s="45">
        <v>1996.0</v>
      </c>
      <c r="AC3" s="45">
        <v>1997.0</v>
      </c>
      <c r="AD3" s="45">
        <v>1998.0</v>
      </c>
      <c r="AE3" s="45">
        <v>1999.0</v>
      </c>
      <c r="AF3" s="45">
        <v>2000.0</v>
      </c>
      <c r="AG3" s="45">
        <v>2001.0</v>
      </c>
      <c r="AH3" s="45">
        <v>2002.0</v>
      </c>
      <c r="AI3" s="45">
        <v>2003.0</v>
      </c>
      <c r="AJ3" s="45">
        <v>2004.0</v>
      </c>
      <c r="AK3" s="45">
        <v>2005.0</v>
      </c>
      <c r="AL3" s="45">
        <v>2006.0</v>
      </c>
      <c r="AM3" s="45">
        <v>2007.0</v>
      </c>
      <c r="AN3" s="45">
        <v>2008.0</v>
      </c>
      <c r="AO3" s="45">
        <v>2009.0</v>
      </c>
      <c r="AP3" s="45">
        <v>2010.0</v>
      </c>
      <c r="AQ3" s="45">
        <v>2011.0</v>
      </c>
      <c r="AR3" s="45">
        <v>2012.0</v>
      </c>
      <c r="AS3" s="45">
        <v>2013.0</v>
      </c>
      <c r="AT3" s="45">
        <v>2014.0</v>
      </c>
      <c r="AU3" s="45">
        <v>2015.0</v>
      </c>
      <c r="AV3" s="45">
        <v>2016.0</v>
      </c>
      <c r="AW3" s="45">
        <v>2017.0</v>
      </c>
      <c r="AX3" s="45">
        <v>2018.0</v>
      </c>
      <c r="AY3" s="45">
        <v>2019.0</v>
      </c>
      <c r="AZ3" s="47">
        <v>2020.0</v>
      </c>
      <c r="BA3" s="455">
        <v>2020.0</v>
      </c>
      <c r="BB3" s="455" t="s">
        <v>93</v>
      </c>
      <c r="BC3" s="455">
        <v>2020.0</v>
      </c>
    </row>
    <row r="4" spans="8:8">
      <c r="B4" s="474"/>
      <c r="C4" s="474"/>
      <c r="D4" s="474"/>
      <c r="E4" s="474"/>
      <c r="F4" s="474"/>
      <c r="G4" s="474"/>
      <c r="H4" s="474"/>
      <c r="I4" s="474"/>
      <c r="J4" s="474"/>
      <c r="K4" s="474"/>
      <c r="L4" s="474"/>
      <c r="M4" s="474"/>
      <c r="N4" s="474"/>
      <c r="O4" s="474"/>
      <c r="P4" s="474"/>
      <c r="Q4" s="474"/>
      <c r="R4" s="474"/>
      <c r="S4" s="474"/>
      <c r="T4" s="474"/>
      <c r="U4" s="474"/>
      <c r="V4" s="474"/>
      <c r="W4" s="474"/>
      <c r="X4" s="474"/>
      <c r="Y4" s="474"/>
      <c r="Z4" s="474"/>
      <c r="AA4" s="474"/>
      <c r="AB4" s="474"/>
      <c r="AC4" s="474"/>
      <c r="AD4" s="474"/>
      <c r="AE4" s="474"/>
      <c r="AF4" s="474"/>
      <c r="AG4" s="474"/>
      <c r="AH4" s="474"/>
      <c r="AI4" s="474"/>
      <c r="AJ4" s="474"/>
      <c r="AK4" s="474"/>
      <c r="AL4" s="474"/>
      <c r="AM4" s="474"/>
      <c r="AN4" s="474"/>
      <c r="AO4" s="474"/>
      <c r="AP4" s="474"/>
      <c r="AQ4" s="474"/>
      <c r="AR4" s="474"/>
      <c r="AS4" s="474"/>
      <c r="AT4" s="475"/>
      <c r="AU4" s="475"/>
      <c r="AV4" s="475"/>
      <c r="AW4" s="475"/>
      <c r="AX4" s="475"/>
      <c r="AY4" s="474"/>
      <c r="AZ4" s="475"/>
    </row>
    <row r="5" spans="8:8">
      <c r="A5" s="45" t="s">
        <v>94</v>
      </c>
      <c r="B5" s="476">
        <v>5.22620964249781</v>
      </c>
      <c r="C5" s="476">
        <v>5.71371888264617</v>
      </c>
      <c r="D5" s="476">
        <v>6.43334732291598</v>
      </c>
      <c r="E5" s="476">
        <v>6.91175671287843</v>
      </c>
      <c r="F5" s="476">
        <v>6.76836080027524</v>
      </c>
      <c r="G5" s="476">
        <v>6.91359984800186</v>
      </c>
      <c r="H5" s="476">
        <v>6.95536750568974</v>
      </c>
      <c r="I5" s="476">
        <v>7.32646211565113</v>
      </c>
      <c r="J5" s="476">
        <v>7.07026633349377</v>
      </c>
      <c r="K5" s="476">
        <v>7.45548157429153</v>
      </c>
      <c r="L5" s="476">
        <v>6.87265304010939</v>
      </c>
      <c r="M5" s="476">
        <v>6.65924720096793</v>
      </c>
      <c r="N5" s="476">
        <v>6.99008995562438</v>
      </c>
      <c r="O5" s="476">
        <v>6.57446298528996</v>
      </c>
      <c r="P5" s="476">
        <v>7.18604895969716</v>
      </c>
      <c r="Q5" s="476">
        <v>7.78990001108744</v>
      </c>
      <c r="R5" s="476">
        <v>7.30627978604953</v>
      </c>
      <c r="S5" s="476">
        <v>7.91982260593832</v>
      </c>
      <c r="T5" s="476">
        <v>9.12072192862915</v>
      </c>
      <c r="U5" s="476">
        <v>9.71655680264011</v>
      </c>
      <c r="V5" s="476">
        <v>10.0088319548387</v>
      </c>
      <c r="W5" s="476">
        <v>10.5342729158273</v>
      </c>
      <c r="X5" s="476">
        <v>11.5751725992681</v>
      </c>
      <c r="Y5" s="476">
        <v>12.7775250275323</v>
      </c>
      <c r="Z5" s="476">
        <v>13.830489692199</v>
      </c>
      <c r="AA5" s="476">
        <v>14.7780977780709</v>
      </c>
      <c r="AB5" s="476">
        <v>14.8512701274785</v>
      </c>
      <c r="AC5" s="476">
        <v>15.4543638891214</v>
      </c>
      <c r="AD5" s="476">
        <v>16.0226106716387</v>
      </c>
      <c r="AE5" s="476">
        <v>16.500190686483</v>
      </c>
      <c r="AF5" s="476">
        <v>17.0113117199673</v>
      </c>
      <c r="AG5" s="476">
        <v>17.3592585520657</v>
      </c>
      <c r="AH5" s="476">
        <v>17.4853609228336</v>
      </c>
      <c r="AI5" s="476">
        <v>17.0329873530304</v>
      </c>
      <c r="AJ5" s="476">
        <v>17.0528522802403</v>
      </c>
      <c r="AK5" s="476">
        <v>17.3334474039001</v>
      </c>
      <c r="AL5" s="476">
        <v>17.357146928755</v>
      </c>
      <c r="AM5" s="476">
        <v>16.9006420272053</v>
      </c>
      <c r="AN5" s="476">
        <v>16.0644662789351</v>
      </c>
      <c r="AO5" s="476">
        <v>15.0015549330686</v>
      </c>
      <c r="AP5" s="476">
        <v>14.4733104716423</v>
      </c>
      <c r="AQ5" s="476">
        <v>14.6165283596457</v>
      </c>
      <c r="AR5" s="476">
        <v>14.5026705067919</v>
      </c>
      <c r="AS5" s="476">
        <v>14.6986736508884</v>
      </c>
      <c r="AT5" s="476">
        <v>15.3828347659322</v>
      </c>
      <c r="AU5" s="476">
        <v>15.5535134322247</v>
      </c>
      <c r="AV5" s="476">
        <v>16.5943526580418</v>
      </c>
      <c r="AW5" s="476">
        <v>16.8254508218942</v>
      </c>
      <c r="AX5" s="476">
        <v>17.1035465324079</v>
      </c>
      <c r="AY5" s="476">
        <v>16.3498034382358</v>
      </c>
      <c r="AZ5" s="477">
        <v>15.9393471461535</v>
      </c>
      <c r="BA5" s="456">
        <v>-0.0251046621834229</v>
      </c>
      <c r="BB5" s="456">
        <v>0.0086433415428937</v>
      </c>
      <c r="BC5" s="456">
        <v>0.0428669752933006</v>
      </c>
    </row>
    <row r="6" spans="8:8">
      <c r="A6" s="45" t="s">
        <v>95</v>
      </c>
      <c r="B6" s="476">
        <v>1.067209801043</v>
      </c>
      <c r="C6" s="476">
        <v>1.05636053941103</v>
      </c>
      <c r="D6" s="476">
        <v>1.09494970037757</v>
      </c>
      <c r="E6" s="476">
        <v>1.19301579602044</v>
      </c>
      <c r="F6" s="476">
        <v>1.25064245823606</v>
      </c>
      <c r="G6" s="476">
        <v>1.2712343971355</v>
      </c>
      <c r="H6" s="476">
        <v>1.24329733845915</v>
      </c>
      <c r="I6" s="476">
        <v>1.32214964120474</v>
      </c>
      <c r="J6" s="476">
        <v>1.65503515805307</v>
      </c>
      <c r="K6" s="476">
        <v>2.00911069376154</v>
      </c>
      <c r="L6" s="476">
        <v>2.42332316875116</v>
      </c>
      <c r="M6" s="476">
        <v>2.61792017279653</v>
      </c>
      <c r="N6" s="476">
        <v>2.79153322921433</v>
      </c>
      <c r="O6" s="476">
        <v>2.81512682763905</v>
      </c>
      <c r="P6" s="476">
        <v>2.76142921066275</v>
      </c>
      <c r="Q6" s="476">
        <v>2.68621391593054</v>
      </c>
      <c r="R6" s="476">
        <v>2.38607233376522</v>
      </c>
      <c r="S6" s="476">
        <v>2.4253047215738</v>
      </c>
      <c r="T6" s="476">
        <v>2.45014562283266</v>
      </c>
      <c r="U6" s="476">
        <v>2.35848530494271</v>
      </c>
      <c r="V6" s="476">
        <v>2.55292497761981</v>
      </c>
      <c r="W6" s="476">
        <v>2.58900950281724</v>
      </c>
      <c r="X6" s="476">
        <v>2.50266446360245</v>
      </c>
      <c r="Y6" s="476">
        <v>2.68761126074186</v>
      </c>
      <c r="Z6" s="476">
        <v>2.82739924574741</v>
      </c>
      <c r="AA6" s="476">
        <v>2.82384276897919</v>
      </c>
      <c r="AB6" s="476">
        <v>2.97232003241858</v>
      </c>
      <c r="AC6" s="476">
        <v>3.00962895381143</v>
      </c>
      <c r="AD6" s="476">
        <v>3.18645777876343</v>
      </c>
      <c r="AE6" s="476">
        <v>3.31234779929455</v>
      </c>
      <c r="AF6" s="476">
        <v>3.22064600081856</v>
      </c>
      <c r="AG6" s="476">
        <v>3.2064459879118</v>
      </c>
      <c r="AH6" s="476">
        <v>3.26324224780425</v>
      </c>
      <c r="AI6" s="476">
        <v>3.37089658021911</v>
      </c>
      <c r="AJ6" s="476">
        <v>3.57267102047435</v>
      </c>
      <c r="AK6" s="476">
        <v>4.28728624377327</v>
      </c>
      <c r="AL6" s="476">
        <v>4.68787150070575</v>
      </c>
      <c r="AM6" s="476">
        <v>4.53368420664688</v>
      </c>
      <c r="AN6" s="476">
        <v>4.55719107668439</v>
      </c>
      <c r="AO6" s="476">
        <v>5.08754164830588</v>
      </c>
      <c r="AP6" s="476">
        <v>4.95158181302562</v>
      </c>
      <c r="AQ6" s="476">
        <v>5.04070760631997</v>
      </c>
      <c r="AR6" s="476">
        <v>4.90644041104203</v>
      </c>
      <c r="AS6" s="476">
        <v>5.0783490078464</v>
      </c>
      <c r="AT6" s="476">
        <v>4.9633842097292</v>
      </c>
      <c r="AU6" s="476">
        <v>4.63898703674047</v>
      </c>
      <c r="AV6" s="476">
        <v>4.21184509802137</v>
      </c>
      <c r="AW6" s="476">
        <v>3.70256759808895</v>
      </c>
      <c r="AX6" s="476">
        <v>3.40481991217703</v>
      </c>
      <c r="AY6" s="476">
        <v>3.02785873465004</v>
      </c>
      <c r="AZ6" s="477">
        <v>2.90156962973933</v>
      </c>
      <c r="BA6" s="456">
        <v>-0.0417090478711853</v>
      </c>
      <c r="BB6" s="456">
        <v>-0.0505704093061567</v>
      </c>
      <c r="BC6" s="456">
        <v>0.00780342585485652</v>
      </c>
    </row>
    <row r="7" spans="8:8">
      <c r="A7" s="45" t="s">
        <v>96</v>
      </c>
      <c r="B7" s="476">
        <v>55.2904059751876</v>
      </c>
      <c r="C7" s="476">
        <v>56.8576318864051</v>
      </c>
      <c r="D7" s="476">
        <v>56.5184163980017</v>
      </c>
      <c r="E7" s="476">
        <v>56.6217215402603</v>
      </c>
      <c r="F7" s="476">
        <v>54.1279142460212</v>
      </c>
      <c r="G7" s="476">
        <v>50.1218073552276</v>
      </c>
      <c r="H7" s="476">
        <v>49.5775999016508</v>
      </c>
      <c r="I7" s="476">
        <v>49.9303525404413</v>
      </c>
      <c r="J7" s="476">
        <v>49.7259336556607</v>
      </c>
      <c r="K7" s="476">
        <v>51.2344818382602</v>
      </c>
      <c r="L7" s="476">
        <v>50.6650341712629</v>
      </c>
      <c r="M7" s="476">
        <v>50.271894537217</v>
      </c>
      <c r="N7" s="476">
        <v>46.7498272298808</v>
      </c>
      <c r="O7" s="476">
        <v>42.3460347320998</v>
      </c>
      <c r="P7" s="476">
        <v>45.830363318472</v>
      </c>
      <c r="Q7" s="476">
        <v>43.3336289075277</v>
      </c>
      <c r="R7" s="476">
        <v>42.2118310878356</v>
      </c>
      <c r="S7" s="476">
        <v>43.7303064815135</v>
      </c>
      <c r="T7" s="476">
        <v>44.7885992470858</v>
      </c>
      <c r="U7" s="476">
        <v>45.5459295881833</v>
      </c>
      <c r="V7" s="476">
        <v>46.7680228635539</v>
      </c>
      <c r="W7" s="476">
        <v>46.5194113015899</v>
      </c>
      <c r="X7" s="476">
        <v>46.7648068777941</v>
      </c>
      <c r="Y7" s="476">
        <v>47.4261331584902</v>
      </c>
      <c r="Z7" s="476">
        <v>49.3757863746289</v>
      </c>
      <c r="AA7" s="476">
        <v>48.697551147414</v>
      </c>
      <c r="AB7" s="476">
        <v>49.2313487933286</v>
      </c>
      <c r="AC7" s="476">
        <v>49.4927641384872</v>
      </c>
      <c r="AD7" s="476">
        <v>50.0527813384546</v>
      </c>
      <c r="AE7" s="476">
        <v>49.357131384145</v>
      </c>
      <c r="AF7" s="476">
        <v>50.0387811009</v>
      </c>
      <c r="AG7" s="476">
        <v>51.4621696974913</v>
      </c>
      <c r="AH7" s="476">
        <v>49.4626609554846</v>
      </c>
      <c r="AI7" s="476">
        <v>50.1038439519421</v>
      </c>
      <c r="AJ7" s="476">
        <v>48.54416055684</v>
      </c>
      <c r="AK7" s="476">
        <v>47.3546215109743</v>
      </c>
      <c r="AL7" s="476">
        <v>48.543056692023</v>
      </c>
      <c r="AM7" s="476">
        <v>50.4940548028245</v>
      </c>
      <c r="AN7" s="476">
        <v>52.6890396282672</v>
      </c>
      <c r="AO7" s="476">
        <v>53.9475018585707</v>
      </c>
      <c r="AP7" s="476">
        <v>55.6479208290685</v>
      </c>
      <c r="AQ7" s="476">
        <v>59.7309827455863</v>
      </c>
      <c r="AR7" s="476">
        <v>62.6328529899135</v>
      </c>
      <c r="AS7" s="476">
        <v>63.4399112996006</v>
      </c>
      <c r="AT7" s="476">
        <v>68.1840489144669</v>
      </c>
      <c r="AU7" s="476">
        <v>71.6261855847377</v>
      </c>
      <c r="AV7" s="476">
        <v>70.1812447307828</v>
      </c>
      <c r="AW7" s="476">
        <v>72.1938816993928</v>
      </c>
      <c r="AX7" s="476">
        <v>81.3626768191805</v>
      </c>
      <c r="AY7" s="476">
        <v>89.9786181532673</v>
      </c>
      <c r="AZ7" s="477">
        <v>88.2500828504537</v>
      </c>
      <c r="BA7" s="456">
        <v>-0.0192105117670208</v>
      </c>
      <c r="BB7" s="456">
        <v>0.0524871400448856</v>
      </c>
      <c r="BC7" s="456">
        <v>0.237338084583662</v>
      </c>
    </row>
    <row r="8" spans="8:8" s="47" ht="10.2" customFormat="1">
      <c r="A8" s="54" t="s">
        <v>97</v>
      </c>
      <c r="B8" s="478">
        <v>61.5838254187284</v>
      </c>
      <c r="C8" s="478">
        <v>63.6277113084623</v>
      </c>
      <c r="D8" s="478">
        <v>64.0467134212953</v>
      </c>
      <c r="E8" s="478">
        <v>64.7264940491592</v>
      </c>
      <c r="F8" s="478">
        <v>62.1469175045325</v>
      </c>
      <c r="G8" s="478">
        <v>58.3066416003649</v>
      </c>
      <c r="H8" s="478">
        <v>57.7762647457997</v>
      </c>
      <c r="I8" s="478">
        <v>58.5789642972972</v>
      </c>
      <c r="J8" s="478">
        <v>58.4512351472075</v>
      </c>
      <c r="K8" s="478">
        <v>60.6990741063133</v>
      </c>
      <c r="L8" s="478">
        <v>59.9610103801235</v>
      </c>
      <c r="M8" s="478">
        <v>59.5490619109815</v>
      </c>
      <c r="N8" s="478">
        <v>56.5314504147195</v>
      </c>
      <c r="O8" s="478">
        <v>51.7356245450288</v>
      </c>
      <c r="P8" s="478">
        <v>55.7778414888319</v>
      </c>
      <c r="Q8" s="478">
        <v>53.8097428345457</v>
      </c>
      <c r="R8" s="478">
        <v>51.9041832076504</v>
      </c>
      <c r="S8" s="478">
        <v>54.0754338090256</v>
      </c>
      <c r="T8" s="478">
        <v>56.3594667985476</v>
      </c>
      <c r="U8" s="478">
        <v>57.6209716957661</v>
      </c>
      <c r="V8" s="478">
        <v>59.3297797960124</v>
      </c>
      <c r="W8" s="478">
        <v>59.6426937202344</v>
      </c>
      <c r="X8" s="478">
        <v>60.8426439406646</v>
      </c>
      <c r="Y8" s="478">
        <v>62.8912694467644</v>
      </c>
      <c r="Z8" s="478">
        <v>66.0336753125754</v>
      </c>
      <c r="AA8" s="478">
        <v>66.2994916944641</v>
      </c>
      <c r="AB8" s="478">
        <v>67.0549389532257</v>
      </c>
      <c r="AC8" s="478">
        <v>67.95675698142</v>
      </c>
      <c r="AD8" s="478">
        <v>69.2618497888568</v>
      </c>
      <c r="AE8" s="478">
        <v>69.1696698699225</v>
      </c>
      <c r="AF8" s="478">
        <v>70.2707388216859</v>
      </c>
      <c r="AG8" s="478">
        <v>72.0278742374688</v>
      </c>
      <c r="AH8" s="478">
        <v>70.2112641261224</v>
      </c>
      <c r="AI8" s="478">
        <v>70.5077278851916</v>
      </c>
      <c r="AJ8" s="478">
        <v>69.1696838575547</v>
      </c>
      <c r="AK8" s="478">
        <v>68.9753551586477</v>
      </c>
      <c r="AL8" s="478">
        <v>70.5880751214837</v>
      </c>
      <c r="AM8" s="478">
        <v>71.9283810366767</v>
      </c>
      <c r="AN8" s="478">
        <v>73.3106969838867</v>
      </c>
      <c r="AO8" s="478">
        <v>74.0365984399452</v>
      </c>
      <c r="AP8" s="478">
        <v>75.0728131137364</v>
      </c>
      <c r="AQ8" s="478">
        <v>79.388218711552</v>
      </c>
      <c r="AR8" s="478">
        <v>82.0419639077474</v>
      </c>
      <c r="AS8" s="478">
        <v>83.2169339583354</v>
      </c>
      <c r="AT8" s="478">
        <v>88.5302678901283</v>
      </c>
      <c r="AU8" s="478">
        <v>91.8186860537029</v>
      </c>
      <c r="AV8" s="478">
        <v>90.987442486846</v>
      </c>
      <c r="AW8" s="478">
        <v>92.7219001193759</v>
      </c>
      <c r="AX8" s="478">
        <v>101.871043263765</v>
      </c>
      <c r="AY8" s="478">
        <v>109.356280326153</v>
      </c>
      <c r="AZ8" s="478">
        <v>107.090999626347</v>
      </c>
      <c r="BA8" s="469">
        <v>-0.0207146831718346</v>
      </c>
      <c r="BB8" s="469">
        <v>0.0397758524430292</v>
      </c>
      <c r="BC8" s="469">
        <v>0.28800848573182</v>
      </c>
    </row>
    <row r="9" spans="8:8">
      <c r="B9" s="476"/>
      <c r="C9" s="476"/>
      <c r="D9" s="476"/>
      <c r="E9" s="476"/>
      <c r="F9" s="476"/>
      <c r="G9" s="476"/>
      <c r="H9" s="476"/>
      <c r="I9" s="476"/>
      <c r="J9" s="476"/>
      <c r="K9" s="476"/>
      <c r="L9" s="476"/>
      <c r="M9" s="476"/>
      <c r="N9" s="476"/>
      <c r="O9" s="476"/>
      <c r="P9" s="476"/>
      <c r="Q9" s="476"/>
      <c r="R9" s="476"/>
      <c r="S9" s="476"/>
      <c r="T9" s="476"/>
      <c r="U9" s="476"/>
      <c r="V9" s="476"/>
      <c r="W9" s="476"/>
      <c r="X9" s="476"/>
      <c r="Y9" s="476"/>
      <c r="Z9" s="476"/>
      <c r="AA9" s="476"/>
      <c r="AB9" s="476"/>
      <c r="AC9" s="476"/>
      <c r="AD9" s="476"/>
      <c r="AE9" s="476"/>
      <c r="AF9" s="476"/>
      <c r="AG9" s="476"/>
      <c r="AH9" s="476"/>
      <c r="AI9" s="476"/>
      <c r="AJ9" s="476"/>
      <c r="AK9" s="476"/>
      <c r="AL9" s="476"/>
      <c r="AM9" s="476"/>
      <c r="AN9" s="476"/>
      <c r="AO9" s="476"/>
      <c r="AP9" s="476"/>
      <c r="AQ9" s="476"/>
      <c r="AR9" s="476"/>
      <c r="AS9" s="476"/>
      <c r="AT9" s="476"/>
      <c r="AU9" s="476"/>
      <c r="AV9" s="476"/>
      <c r="AW9" s="476"/>
      <c r="AX9" s="476"/>
      <c r="AY9" s="476"/>
      <c r="AZ9" s="477"/>
      <c r="BA9" s="456"/>
      <c r="BB9" s="456"/>
      <c r="BC9" s="456"/>
    </row>
    <row r="10" spans="8:8">
      <c r="A10" s="45" t="s">
        <v>98</v>
      </c>
      <c r="B10" s="476">
        <v>0.566432673143813</v>
      </c>
      <c r="C10" s="476">
        <v>0.612114245039381</v>
      </c>
      <c r="D10" s="476">
        <v>0.580273937745442</v>
      </c>
      <c r="E10" s="476">
        <v>0.633614222749241</v>
      </c>
      <c r="F10" s="476">
        <v>0.681977411120657</v>
      </c>
      <c r="G10" s="476">
        <v>0.723754173060167</v>
      </c>
      <c r="H10" s="476">
        <v>0.688183871187754</v>
      </c>
      <c r="I10" s="476">
        <v>0.712274972707419</v>
      </c>
      <c r="J10" s="476">
        <v>0.734857006188235</v>
      </c>
      <c r="K10" s="476">
        <v>0.680283758609595</v>
      </c>
      <c r="L10" s="476">
        <v>0.787789431491245</v>
      </c>
      <c r="M10" s="476">
        <v>0.821938972798633</v>
      </c>
      <c r="N10" s="476">
        <v>0.921158782404971</v>
      </c>
      <c r="O10" s="476">
        <v>1.2363663330747</v>
      </c>
      <c r="P10" s="476">
        <v>1.26489208939336</v>
      </c>
      <c r="Q10" s="476">
        <v>1.30693518770225</v>
      </c>
      <c r="R10" s="476">
        <v>1.45936391369776</v>
      </c>
      <c r="S10" s="476">
        <v>1.42549086347654</v>
      </c>
      <c r="T10" s="476">
        <v>1.68527165619472</v>
      </c>
      <c r="U10" s="476">
        <v>1.7868033991696</v>
      </c>
      <c r="V10" s="476">
        <v>1.67859782207402</v>
      </c>
      <c r="W10" s="476">
        <v>1.87524969696947</v>
      </c>
      <c r="X10" s="476">
        <v>1.88513961987483</v>
      </c>
      <c r="Y10" s="476">
        <v>2.02485566877987</v>
      </c>
      <c r="Z10" s="476">
        <v>2.09542452340743</v>
      </c>
      <c r="AA10" s="476">
        <v>2.35323607231341</v>
      </c>
      <c r="AB10" s="476">
        <v>2.71463858650964</v>
      </c>
      <c r="AC10" s="476">
        <v>2.57623365293648</v>
      </c>
      <c r="AD10" s="476">
        <v>2.78417654457233</v>
      </c>
      <c r="AE10" s="476">
        <v>3.25275373929927</v>
      </c>
      <c r="AF10" s="476">
        <v>3.51035705224078</v>
      </c>
      <c r="AG10" s="476">
        <v>3.49456968115634</v>
      </c>
      <c r="AH10" s="476">
        <v>3.39765512080117</v>
      </c>
      <c r="AI10" s="476">
        <v>3.86152772521961</v>
      </c>
      <c r="AJ10" s="476">
        <v>4.21130244599215</v>
      </c>
      <c r="AK10" s="476">
        <v>4.29340911554023</v>
      </c>
      <c r="AL10" s="476">
        <v>4.33763226444016</v>
      </c>
      <c r="AM10" s="476">
        <v>4.21813567060417</v>
      </c>
      <c r="AN10" s="476">
        <v>4.13435797171154</v>
      </c>
      <c r="AO10" s="476">
        <v>3.89924099795839</v>
      </c>
      <c r="AP10" s="476">
        <v>3.77305682899886</v>
      </c>
      <c r="AQ10" s="476">
        <v>3.64929580538272</v>
      </c>
      <c r="AR10" s="476">
        <v>3.54026628428222</v>
      </c>
      <c r="AS10" s="476">
        <v>3.3433652194058</v>
      </c>
      <c r="AT10" s="476">
        <v>3.33659505802214</v>
      </c>
      <c r="AU10" s="476">
        <v>3.43385693099317</v>
      </c>
      <c r="AV10" s="476">
        <v>3.59730555430301</v>
      </c>
      <c r="AW10" s="476">
        <v>3.59434456279114</v>
      </c>
      <c r="AX10" s="476">
        <v>3.81450502799673</v>
      </c>
      <c r="AY10" s="476">
        <v>4.02643428930714</v>
      </c>
      <c r="AZ10" s="477">
        <v>3.694682847672</v>
      </c>
      <c r="BA10" s="456">
        <v>-0.0823933579435684</v>
      </c>
      <c r="BB10" s="456">
        <v>0.00321508476146937</v>
      </c>
      <c r="BC10" s="456">
        <v>0.00993640937081654</v>
      </c>
    </row>
    <row r="11" spans="8:8">
      <c r="A11" s="45" t="s">
        <v>233</v>
      </c>
      <c r="B11" s="476">
        <v>0.0040508336665588</v>
      </c>
      <c r="C11" s="476">
        <v>0.0040508336665588</v>
      </c>
      <c r="D11" s="476">
        <v>0.107727088400289</v>
      </c>
      <c r="E11" s="476">
        <v>0.166534272958528</v>
      </c>
      <c r="F11" s="476">
        <v>0.174298370819433</v>
      </c>
      <c r="G11" s="476">
        <v>0.171822861356536</v>
      </c>
      <c r="H11" s="476">
        <v>0.17662753868964</v>
      </c>
      <c r="I11" s="476">
        <v>0.186900964448727</v>
      </c>
      <c r="J11" s="476">
        <v>0.184200408671021</v>
      </c>
      <c r="K11" s="476">
        <v>0.201416451753896</v>
      </c>
      <c r="L11" s="476">
        <v>0.246313498998576</v>
      </c>
      <c r="M11" s="476">
        <v>0.263416711483726</v>
      </c>
      <c r="N11" s="476">
        <v>0.27320622617791</v>
      </c>
      <c r="O11" s="476">
        <v>0.262291479909682</v>
      </c>
      <c r="P11" s="476">
        <v>0.251587637701507</v>
      </c>
      <c r="Q11" s="476">
        <v>0.250026455752601</v>
      </c>
      <c r="R11" s="476">
        <v>0.254639905206182</v>
      </c>
      <c r="S11" s="476">
        <v>0.266342313576241</v>
      </c>
      <c r="T11" s="476">
        <v>0.280763724143252</v>
      </c>
      <c r="U11" s="476">
        <v>0.296948612390241</v>
      </c>
      <c r="V11" s="476">
        <v>0.303474955519696</v>
      </c>
      <c r="W11" s="476">
        <v>0.301674585001226</v>
      </c>
      <c r="X11" s="476">
        <v>0.273169853405363</v>
      </c>
      <c r="Y11" s="476">
        <v>0.27329521766129</v>
      </c>
      <c r="Z11" s="476">
        <v>0.294690748208457</v>
      </c>
      <c r="AA11" s="476">
        <v>0.294453358208466</v>
      </c>
      <c r="AB11" s="476">
        <v>0.296538145754239</v>
      </c>
      <c r="AC11" s="476">
        <v>0.2506320208128</v>
      </c>
      <c r="AD11" s="476">
        <v>0.261763917113765</v>
      </c>
      <c r="AE11" s="476">
        <v>0.210766231636168</v>
      </c>
      <c r="AF11" s="476">
        <v>0.301274845617455</v>
      </c>
      <c r="AG11" s="476">
        <v>0.439942839025091</v>
      </c>
      <c r="AH11" s="476">
        <v>0.563665145321959</v>
      </c>
      <c r="AI11" s="476">
        <v>0.647795590250406</v>
      </c>
      <c r="AJ11" s="476">
        <v>0.908906817453272</v>
      </c>
      <c r="AK11" s="476">
        <v>1.12441704817827</v>
      </c>
      <c r="AL11" s="476">
        <v>1.20411319913428</v>
      </c>
      <c r="AM11" s="476">
        <v>1.28972945324075</v>
      </c>
      <c r="AN11" s="476">
        <v>1.33076637563465</v>
      </c>
      <c r="AO11" s="476">
        <v>1.14957298543763</v>
      </c>
      <c r="AP11" s="476">
        <v>1.32691238378734</v>
      </c>
      <c r="AQ11" s="476">
        <v>1.45457720419366</v>
      </c>
      <c r="AR11" s="476">
        <v>1.65378599338246</v>
      </c>
      <c r="AS11" s="476">
        <v>1.89397509582151</v>
      </c>
      <c r="AT11" s="476">
        <v>1.96183347280534</v>
      </c>
      <c r="AU11" s="476">
        <v>1.89253653198594</v>
      </c>
      <c r="AV11" s="476">
        <v>1.81152113533248</v>
      </c>
      <c r="AW11" s="476">
        <v>1.76435680178652</v>
      </c>
      <c r="AX11" s="476">
        <v>1.64827887447729</v>
      </c>
      <c r="AY11" s="476">
        <v>1.44648312975269</v>
      </c>
      <c r="AZ11" s="477">
        <v>1.39036072654633</v>
      </c>
      <c r="BA11" s="456">
        <v>-0.0387992103412653</v>
      </c>
      <c r="BB11" s="456">
        <v>0.0232404083295026</v>
      </c>
      <c r="BC11" s="456">
        <v>0.0037392095402113</v>
      </c>
    </row>
    <row r="12" spans="8:8">
      <c r="A12" s="45" t="s">
        <v>99</v>
      </c>
      <c r="B12" s="476">
        <v>0.00784674761368813</v>
      </c>
      <c r="C12" s="476">
        <v>0.0124567118367299</v>
      </c>
      <c r="D12" s="476">
        <v>0.0169222294421563</v>
      </c>
      <c r="E12" s="476">
        <v>0.0194207003438781</v>
      </c>
      <c r="F12" s="476">
        <v>0.0373701355101897</v>
      </c>
      <c r="G12" s="476">
        <v>0.0407050032460071</v>
      </c>
      <c r="H12" s="476">
        <v>0.046756217765033</v>
      </c>
      <c r="I12" s="476">
        <v>0.0583601853768054</v>
      </c>
      <c r="J12" s="476">
        <v>0.0768000422689725</v>
      </c>
      <c r="K12" s="476">
        <v>0.0841563681568051</v>
      </c>
      <c r="L12" s="476">
        <v>0.0981098042224438</v>
      </c>
      <c r="M12" s="476">
        <v>0.0882759106539914</v>
      </c>
      <c r="N12" s="476">
        <v>0.126136467890037</v>
      </c>
      <c r="O12" s="476">
        <v>0.170568676252546</v>
      </c>
      <c r="P12" s="476">
        <v>0.197980302837713</v>
      </c>
      <c r="Q12" s="476">
        <v>0.249036152389427</v>
      </c>
      <c r="R12" s="476">
        <v>0.290035408670947</v>
      </c>
      <c r="S12" s="476">
        <v>0.323972592100149</v>
      </c>
      <c r="T12" s="476">
        <v>0.325141564541778</v>
      </c>
      <c r="U12" s="476">
        <v>0.334271448343114</v>
      </c>
      <c r="V12" s="476">
        <v>0.304336302365584</v>
      </c>
      <c r="W12" s="476">
        <v>0.316386552675925</v>
      </c>
      <c r="X12" s="476">
        <v>0.357430645562739</v>
      </c>
      <c r="Y12" s="476">
        <v>0.419853864794362</v>
      </c>
      <c r="Z12" s="476">
        <v>0.458526560408424</v>
      </c>
      <c r="AA12" s="476">
        <v>0.506063432548634</v>
      </c>
      <c r="AB12" s="476">
        <v>0.551502598113801</v>
      </c>
      <c r="AC12" s="476">
        <v>0.601961477665871</v>
      </c>
      <c r="AD12" s="476">
        <v>0.630567482681988</v>
      </c>
      <c r="AE12" s="476">
        <v>0.740400763055065</v>
      </c>
      <c r="AF12" s="476">
        <v>0.743895946104876</v>
      </c>
      <c r="AG12" s="476">
        <v>0.761809645041851</v>
      </c>
      <c r="AH12" s="476">
        <v>0.920365483590088</v>
      </c>
      <c r="AI12" s="476">
        <v>0.999851104164727</v>
      </c>
      <c r="AJ12" s="476">
        <v>1.09666285809965</v>
      </c>
      <c r="AK12" s="476">
        <v>1.08763749130767</v>
      </c>
      <c r="AL12" s="476">
        <v>1.11057082230467</v>
      </c>
      <c r="AM12" s="476">
        <v>1.11823976262999</v>
      </c>
      <c r="AN12" s="476">
        <v>1.38712035482497</v>
      </c>
      <c r="AO12" s="476">
        <v>1.18782487163477</v>
      </c>
      <c r="AP12" s="476">
        <v>1.45327608689946</v>
      </c>
      <c r="AQ12" s="476">
        <v>1.66675195117528</v>
      </c>
      <c r="AR12" s="476">
        <v>1.91363494169154</v>
      </c>
      <c r="AS12" s="476">
        <v>2.12367813370317</v>
      </c>
      <c r="AT12" s="476">
        <v>2.25894602794614</v>
      </c>
      <c r="AU12" s="476">
        <v>2.30314440322976</v>
      </c>
      <c r="AV12" s="476">
        <v>2.3276393567443</v>
      </c>
      <c r="AW12" s="476">
        <v>2.6298705171519</v>
      </c>
      <c r="AX12" s="476">
        <v>2.43452091883715</v>
      </c>
      <c r="AY12" s="476">
        <v>2.49104085606892</v>
      </c>
      <c r="AZ12" s="477">
        <v>2.30878584118592</v>
      </c>
      <c r="BA12" s="456">
        <v>-0.0731642013975695</v>
      </c>
      <c r="BB12" s="456">
        <v>0.0768689220261911</v>
      </c>
      <c r="BC12" s="456">
        <v>0.00620920447394378</v>
      </c>
    </row>
    <row r="13" spans="8:8">
      <c r="A13" s="45" t="s">
        <v>101</v>
      </c>
      <c r="B13" s="476">
        <v>0.120875316959816</v>
      </c>
      <c r="C13" s="476">
        <v>0.125821788518114</v>
      </c>
      <c r="D13" s="476">
        <v>0.153276248816171</v>
      </c>
      <c r="E13" s="476">
        <v>0.159254614864712</v>
      </c>
      <c r="F13" s="476">
        <v>0.165693493734242</v>
      </c>
      <c r="G13" s="476">
        <v>0.144313610064905</v>
      </c>
      <c r="H13" s="476">
        <v>0.146160247840317</v>
      </c>
      <c r="I13" s="476">
        <v>0.166169999796338</v>
      </c>
      <c r="J13" s="476">
        <v>0.220675520625035</v>
      </c>
      <c r="K13" s="476">
        <v>0.252098313785841</v>
      </c>
      <c r="L13" s="476">
        <v>0.268668838199872</v>
      </c>
      <c r="M13" s="476">
        <v>0.295278954499159</v>
      </c>
      <c r="N13" s="476">
        <v>0.314793933732581</v>
      </c>
      <c r="O13" s="476">
        <v>0.345846648581201</v>
      </c>
      <c r="P13" s="476">
        <v>0.350645169441708</v>
      </c>
      <c r="Q13" s="476">
        <v>0.358637329070336</v>
      </c>
      <c r="R13" s="476">
        <v>0.34953291882807</v>
      </c>
      <c r="S13" s="476">
        <v>0.368329510749602</v>
      </c>
      <c r="T13" s="476">
        <v>0.354215230948238</v>
      </c>
      <c r="U13" s="476">
        <v>0.358975962820048</v>
      </c>
      <c r="V13" s="476">
        <v>0.37971486117743</v>
      </c>
      <c r="W13" s="476">
        <v>0.37599472755559</v>
      </c>
      <c r="X13" s="476">
        <v>0.384109671657986</v>
      </c>
      <c r="Y13" s="476">
        <v>0.377080774367168</v>
      </c>
      <c r="Z13" s="476">
        <v>0.388988588294552</v>
      </c>
      <c r="AA13" s="476">
        <v>0.40780211190357</v>
      </c>
      <c r="AB13" s="476">
        <v>0.438717139485572</v>
      </c>
      <c r="AC13" s="476">
        <v>0.548973684533644</v>
      </c>
      <c r="AD13" s="476">
        <v>0.627880185841613</v>
      </c>
      <c r="AE13" s="476">
        <v>0.55080230678209</v>
      </c>
      <c r="AF13" s="476">
        <v>0.553437433709112</v>
      </c>
      <c r="AG13" s="476">
        <v>0.574612431172765</v>
      </c>
      <c r="AH13" s="476">
        <v>0.580387430481034</v>
      </c>
      <c r="AI13" s="476">
        <v>0.556324933363246</v>
      </c>
      <c r="AJ13" s="476">
        <v>0.591937429097572</v>
      </c>
      <c r="AK13" s="476">
        <v>0.623699925293051</v>
      </c>
      <c r="AL13" s="476">
        <v>0.654499921603819</v>
      </c>
      <c r="AM13" s="476">
        <v>0.702218443682585</v>
      </c>
      <c r="AN13" s="476">
        <v>0.841267091013618</v>
      </c>
      <c r="AO13" s="476">
        <v>0.978343835437678</v>
      </c>
      <c r="AP13" s="476">
        <v>1.04912487433553</v>
      </c>
      <c r="AQ13" s="476">
        <v>1.02033700848295</v>
      </c>
      <c r="AR13" s="476">
        <v>1.11208840846041</v>
      </c>
      <c r="AS13" s="476">
        <v>1.27940435308137</v>
      </c>
      <c r="AT13" s="476">
        <v>1.19323253875122</v>
      </c>
      <c r="AU13" s="476">
        <v>1.12332708126566</v>
      </c>
      <c r="AV13" s="476">
        <v>1.1598070779131</v>
      </c>
      <c r="AW13" s="476">
        <v>1.1888895194773</v>
      </c>
      <c r="AX13" s="476">
        <v>1.24390027432765</v>
      </c>
      <c r="AY13" s="476">
        <v>1.27654178385767</v>
      </c>
      <c r="AZ13" s="477">
        <v>1.27926819086876</v>
      </c>
      <c r="BA13" s="456">
        <v>0.00213577576979351</v>
      </c>
      <c r="BB13" s="456">
        <v>0.0269619484651975</v>
      </c>
      <c r="BC13" s="456">
        <v>0.00344043939997318</v>
      </c>
    </row>
    <row r="14" spans="8:8">
      <c r="A14" s="45" t="s">
        <v>103</v>
      </c>
      <c r="B14" s="476">
        <v>0.0384603281235777</v>
      </c>
      <c r="C14" s="476">
        <v>0.045910270617249</v>
      </c>
      <c r="D14" s="476">
        <v>0.044020305697748</v>
      </c>
      <c r="E14" s="476">
        <v>0.0432096664632932</v>
      </c>
      <c r="F14" s="476">
        <v>0.0445134063996856</v>
      </c>
      <c r="G14" s="476">
        <v>0.0549433258908253</v>
      </c>
      <c r="H14" s="476">
        <v>0.0594366996762842</v>
      </c>
      <c r="I14" s="476">
        <v>0.0591804806841009</v>
      </c>
      <c r="J14" s="476">
        <v>0.0618345226974712</v>
      </c>
      <c r="K14" s="476">
        <v>0.0571783086389267</v>
      </c>
      <c r="L14" s="476">
        <v>0.061294096541168</v>
      </c>
      <c r="M14" s="476">
        <v>0.0705882051275349</v>
      </c>
      <c r="N14" s="476">
        <v>0.0740803656714433</v>
      </c>
      <c r="O14" s="476">
        <v>0.0487971233335466</v>
      </c>
      <c r="P14" s="476">
        <v>0.0657518490168894</v>
      </c>
      <c r="Q14" s="476">
        <v>0.0514046032063315</v>
      </c>
      <c r="R14" s="476">
        <v>0.0545242666255563</v>
      </c>
      <c r="S14" s="476">
        <v>0.0541983316414582</v>
      </c>
      <c r="T14" s="476">
        <v>0.0509855439410625</v>
      </c>
      <c r="U14" s="476">
        <v>0.0433493528850495</v>
      </c>
      <c r="V14" s="476">
        <v>0.0414868672616317</v>
      </c>
      <c r="W14" s="476">
        <v>0.0389259495294322</v>
      </c>
      <c r="X14" s="476">
        <v>0.0350119309030611</v>
      </c>
      <c r="Y14" s="476">
        <v>0.0369703396248435</v>
      </c>
      <c r="Z14" s="476">
        <v>0.0385534524047486</v>
      </c>
      <c r="AA14" s="476">
        <v>0.0373428367495271</v>
      </c>
      <c r="AB14" s="476">
        <v>0.037798026200387</v>
      </c>
      <c r="AC14" s="476">
        <v>0.0224429517621846</v>
      </c>
      <c r="AD14" s="476">
        <v>0.0380878309988942</v>
      </c>
      <c r="AE14" s="476">
        <v>0.038274079561236</v>
      </c>
      <c r="AF14" s="476">
        <v>0.032086530840869</v>
      </c>
      <c r="AG14" s="476">
        <v>0.0344559840332294</v>
      </c>
      <c r="AH14" s="476">
        <v>0.0411609322775336</v>
      </c>
      <c r="AI14" s="476">
        <v>0.0487039990523757</v>
      </c>
      <c r="AJ14" s="476">
        <v>0.0798680651900068</v>
      </c>
      <c r="AK14" s="476">
        <v>0.14125575900171</v>
      </c>
      <c r="AL14" s="476">
        <v>0.165315603626828</v>
      </c>
      <c r="AM14" s="476">
        <v>0.249156971974771</v>
      </c>
      <c r="AN14" s="476">
        <v>0.337510092200836</v>
      </c>
      <c r="AO14" s="476">
        <v>0.346935102727104</v>
      </c>
      <c r="AP14" s="476">
        <v>0.707739303056444</v>
      </c>
      <c r="AQ14" s="476">
        <v>1.11077101537055</v>
      </c>
      <c r="AR14" s="476">
        <v>1.15381249585966</v>
      </c>
      <c r="AS14" s="476">
        <v>1.19964639310704</v>
      </c>
      <c r="AT14" s="476">
        <v>1.2700923218716</v>
      </c>
      <c r="AU14" s="476">
        <v>1.22456897255819</v>
      </c>
      <c r="AV14" s="476">
        <v>1.35261287358467</v>
      </c>
      <c r="AW14" s="476">
        <v>1.25882229070763</v>
      </c>
      <c r="AX14" s="476">
        <v>1.23954325748915</v>
      </c>
      <c r="AY14" s="476">
        <v>1.30575162837715</v>
      </c>
      <c r="AZ14" s="477">
        <v>1.16651673234821</v>
      </c>
      <c r="BA14" s="456">
        <v>-0.106631991109968</v>
      </c>
      <c r="BB14" s="456">
        <v>0.141724270377455</v>
      </c>
      <c r="BC14" s="456">
        <v>0.00313720778437654</v>
      </c>
    </row>
    <row r="15" spans="8:8">
      <c r="A15" s="45" t="s">
        <v>104</v>
      </c>
      <c r="B15" s="476">
        <v>0.171905729872715</v>
      </c>
      <c r="C15" s="476">
        <v>0.180298283596836</v>
      </c>
      <c r="D15" s="476">
        <v>0.185843411248375</v>
      </c>
      <c r="E15" s="476">
        <v>0.178972774347962</v>
      </c>
      <c r="F15" s="476">
        <v>0.163509306048598</v>
      </c>
      <c r="G15" s="476">
        <v>0.148609421061255</v>
      </c>
      <c r="H15" s="476">
        <v>0.166811123892617</v>
      </c>
      <c r="I15" s="476">
        <v>0.196615592707974</v>
      </c>
      <c r="J15" s="476">
        <v>0.234723983613101</v>
      </c>
      <c r="K15" s="476">
        <v>0.242621406418892</v>
      </c>
      <c r="L15" s="476">
        <v>0.273375047658818</v>
      </c>
      <c r="M15" s="476">
        <v>0.301959714618484</v>
      </c>
      <c r="N15" s="476">
        <v>0.366994326250736</v>
      </c>
      <c r="O15" s="476">
        <v>0.380210717739509</v>
      </c>
      <c r="P15" s="476">
        <v>0.397299601602383</v>
      </c>
      <c r="Q15" s="476">
        <v>0.407831137653545</v>
      </c>
      <c r="R15" s="476">
        <v>0.41733707077047</v>
      </c>
      <c r="S15" s="476">
        <v>0.442096035499437</v>
      </c>
      <c r="T15" s="476">
        <v>0.507472182134644</v>
      </c>
      <c r="U15" s="476">
        <v>0.509834879504392</v>
      </c>
      <c r="V15" s="476">
        <v>0.528595189238455</v>
      </c>
      <c r="W15" s="476">
        <v>0.535541095870928</v>
      </c>
      <c r="X15" s="476">
        <v>0.516095918697071</v>
      </c>
      <c r="Y15" s="476">
        <v>0.580835616417225</v>
      </c>
      <c r="Z15" s="476">
        <v>0.665243287647031</v>
      </c>
      <c r="AA15" s="476">
        <v>0.714161369837032</v>
      </c>
      <c r="AB15" s="476">
        <v>0.804171276951618</v>
      </c>
      <c r="AC15" s="476">
        <v>0.875062160927069</v>
      </c>
      <c r="AD15" s="476">
        <v>0.875062160927069</v>
      </c>
      <c r="AE15" s="476">
        <v>1.10370743523382</v>
      </c>
      <c r="AF15" s="476">
        <v>1.33449585377659</v>
      </c>
      <c r="AG15" s="476">
        <v>1.42370003419478</v>
      </c>
      <c r="AH15" s="476">
        <v>1.67018215747348</v>
      </c>
      <c r="AI15" s="476">
        <v>2.43675195196614</v>
      </c>
      <c r="AJ15" s="476">
        <v>2.75750249306908</v>
      </c>
      <c r="AK15" s="476">
        <v>2.90357593140122</v>
      </c>
      <c r="AL15" s="476">
        <v>3.44054513686113</v>
      </c>
      <c r="AM15" s="476">
        <v>3.64789279438784</v>
      </c>
      <c r="AN15" s="476">
        <v>3.60861004768293</v>
      </c>
      <c r="AO15" s="476">
        <v>3.73060325328894</v>
      </c>
      <c r="AP15" s="476">
        <v>3.89845142451571</v>
      </c>
      <c r="AQ15" s="476">
        <v>3.74289139027479</v>
      </c>
      <c r="AR15" s="476">
        <v>3.71792064194124</v>
      </c>
      <c r="AS15" s="476">
        <v>3.74889424643896</v>
      </c>
      <c r="AT15" s="476">
        <v>3.68309729438656</v>
      </c>
      <c r="AU15" s="476">
        <v>3.47881900672275</v>
      </c>
      <c r="AV15" s="476">
        <v>3.0183131761197</v>
      </c>
      <c r="AW15" s="476">
        <v>3.08378542381715</v>
      </c>
      <c r="AX15" s="476">
        <v>3.28582259769218</v>
      </c>
      <c r="AY15" s="476">
        <v>3.34385255491841</v>
      </c>
      <c r="AZ15" s="477">
        <v>2.843048793594</v>
      </c>
      <c r="BA15" s="456">
        <v>-0.149768494004854</v>
      </c>
      <c r="BB15" s="456">
        <v>-0.0108849602737775</v>
      </c>
      <c r="BC15" s="456">
        <v>0.00764604103763766</v>
      </c>
    </row>
    <row r="16" spans="8:8">
      <c r="A16" s="45" t="s">
        <v>105</v>
      </c>
      <c r="B16" s="476">
        <v>0.828017569546595</v>
      </c>
      <c r="C16" s="476">
        <v>0.802457494118308</v>
      </c>
      <c r="D16" s="476">
        <v>0.795445404269962</v>
      </c>
      <c r="E16" s="476">
        <v>0.982559370140311</v>
      </c>
      <c r="F16" s="476">
        <v>1.03840491309287</v>
      </c>
      <c r="G16" s="476">
        <v>1.00994516524205</v>
      </c>
      <c r="H16" s="476">
        <v>1.24859331129382</v>
      </c>
      <c r="I16" s="476">
        <v>1.36665857085152</v>
      </c>
      <c r="J16" s="476">
        <v>1.37906272510348</v>
      </c>
      <c r="K16" s="476">
        <v>1.54455884373789</v>
      </c>
      <c r="L16" s="476">
        <v>1.58569636904792</v>
      </c>
      <c r="M16" s="476">
        <v>1.59863236465445</v>
      </c>
      <c r="N16" s="476">
        <v>1.70575915137595</v>
      </c>
      <c r="O16" s="476">
        <v>1.67966209957312</v>
      </c>
      <c r="P16" s="476">
        <v>1.8528619218891</v>
      </c>
      <c r="Q16" s="476">
        <v>1.86067683543185</v>
      </c>
      <c r="R16" s="476">
        <v>2.04845747360982</v>
      </c>
      <c r="S16" s="476">
        <v>1.99615597472925</v>
      </c>
      <c r="T16" s="476">
        <v>2.03793391038762</v>
      </c>
      <c r="U16" s="476">
        <v>2.09828888116749</v>
      </c>
      <c r="V16" s="476">
        <v>2.35899091100852</v>
      </c>
      <c r="W16" s="476">
        <v>2.35217131105182</v>
      </c>
      <c r="X16" s="476">
        <v>2.315327689445</v>
      </c>
      <c r="Y16" s="476">
        <v>2.50542436834663</v>
      </c>
      <c r="Z16" s="476">
        <v>2.65003210601128</v>
      </c>
      <c r="AA16" s="476">
        <v>2.95347745526601</v>
      </c>
      <c r="AB16" s="476">
        <v>3.18424495951935</v>
      </c>
      <c r="AC16" s="476">
        <v>3.31099632543729</v>
      </c>
      <c r="AD16" s="476">
        <v>3.47267991181244</v>
      </c>
      <c r="AE16" s="476">
        <v>2.94370448524931</v>
      </c>
      <c r="AF16" s="476">
        <v>2.99071192525036</v>
      </c>
      <c r="AG16" s="476">
        <v>3.17814837037515</v>
      </c>
      <c r="AH16" s="476">
        <v>3.05169043417007</v>
      </c>
      <c r="AI16" s="476">
        <v>2.70893841429874</v>
      </c>
      <c r="AJ16" s="476">
        <v>3.04222791278959</v>
      </c>
      <c r="AK16" s="476">
        <v>2.94467104272349</v>
      </c>
      <c r="AL16" s="476">
        <v>3.38101804467781</v>
      </c>
      <c r="AM16" s="476">
        <v>3.60375584483859</v>
      </c>
      <c r="AN16" s="476">
        <v>3.22494366069379</v>
      </c>
      <c r="AO16" s="476">
        <v>3.07633764976164</v>
      </c>
      <c r="AP16" s="476">
        <v>2.94628197184712</v>
      </c>
      <c r="AQ16" s="476">
        <v>2.92544728851482</v>
      </c>
      <c r="AR16" s="476">
        <v>3.0784283364658</v>
      </c>
      <c r="AS16" s="476">
        <v>2.95970638121071</v>
      </c>
      <c r="AT16" s="476">
        <v>3.07558588283727</v>
      </c>
      <c r="AU16" s="476">
        <v>3.48937987706075</v>
      </c>
      <c r="AV16" s="476">
        <v>3.593096503053</v>
      </c>
      <c r="AW16" s="476">
        <v>3.73516777438991</v>
      </c>
      <c r="AX16" s="476">
        <v>3.05922692344773</v>
      </c>
      <c r="AY16" s="476">
        <v>2.47456309280085</v>
      </c>
      <c r="AZ16" s="477">
        <v>1.80929270760585</v>
      </c>
      <c r="BA16" s="456">
        <v>-0.268843573692039</v>
      </c>
      <c r="BB16" s="456">
        <v>-0.0215323918243221</v>
      </c>
      <c r="BC16" s="456">
        <v>0.00486587719585526</v>
      </c>
    </row>
    <row r="17" spans="8:8">
      <c r="A17" s="45" t="s">
        <v>215</v>
      </c>
      <c r="B17" s="476">
        <v>0.0716517086066315</v>
      </c>
      <c r="C17" s="476">
        <v>0.0754484702084061</v>
      </c>
      <c r="D17" s="476">
        <v>0.0722740619248733</v>
      </c>
      <c r="E17" s="476">
        <v>0.0558694408200386</v>
      </c>
      <c r="F17" s="476">
        <v>0.0638695180282425</v>
      </c>
      <c r="G17" s="476">
        <v>0.0733408137501966</v>
      </c>
      <c r="H17" s="476">
        <v>0.113731063460933</v>
      </c>
      <c r="I17" s="476">
        <v>0.123207826227834</v>
      </c>
      <c r="J17" s="476">
        <v>0.140433351055701</v>
      </c>
      <c r="K17" s="476">
        <v>0.0899962728485477</v>
      </c>
      <c r="L17" s="476">
        <v>0.0803616020712474</v>
      </c>
      <c r="M17" s="476">
        <v>0.0815511341407219</v>
      </c>
      <c r="N17" s="476">
        <v>0.0861173683743428</v>
      </c>
      <c r="O17" s="476">
        <v>0.0943169492373772</v>
      </c>
      <c r="P17" s="476">
        <v>0.0995731644075227</v>
      </c>
      <c r="Q17" s="476">
        <v>0.103110106687407</v>
      </c>
      <c r="R17" s="476">
        <v>0.09565571357874</v>
      </c>
      <c r="S17" s="476">
        <v>0.0942487387249352</v>
      </c>
      <c r="T17" s="476">
        <v>0.125797581888558</v>
      </c>
      <c r="U17" s="476">
        <v>0.179331726122657</v>
      </c>
      <c r="V17" s="476">
        <v>0.231706660150664</v>
      </c>
      <c r="W17" s="476">
        <v>0.245673676884299</v>
      </c>
      <c r="X17" s="476">
        <v>0.267550347578691</v>
      </c>
      <c r="Y17" s="476">
        <v>0.221505142290483</v>
      </c>
      <c r="Z17" s="476">
        <v>0.289466741571596</v>
      </c>
      <c r="AA17" s="476">
        <v>0.276929678410497</v>
      </c>
      <c r="AB17" s="476">
        <v>0.281495326234089</v>
      </c>
      <c r="AC17" s="476">
        <v>0.270258622566914</v>
      </c>
      <c r="AD17" s="476">
        <v>0.256298542987523</v>
      </c>
      <c r="AE17" s="476">
        <v>0.316115572881458</v>
      </c>
      <c r="AF17" s="476">
        <v>0.348462655759358</v>
      </c>
      <c r="AG17" s="476">
        <v>0.367196784702726</v>
      </c>
      <c r="AH17" s="476">
        <v>0.341956777759302</v>
      </c>
      <c r="AI17" s="476">
        <v>0.314953634770733</v>
      </c>
      <c r="AJ17" s="476">
        <v>0.340539543380951</v>
      </c>
      <c r="AK17" s="476">
        <v>0.366588250147784</v>
      </c>
      <c r="AL17" s="476">
        <v>0.393962910472156</v>
      </c>
      <c r="AM17" s="476">
        <v>0.385482013467006</v>
      </c>
      <c r="AN17" s="476">
        <v>0.369581136171092</v>
      </c>
      <c r="AO17" s="476">
        <v>0.367715419877336</v>
      </c>
      <c r="AP17" s="476">
        <v>0.366492737182716</v>
      </c>
      <c r="AQ17" s="476">
        <v>0.30528647212718</v>
      </c>
      <c r="AR17" s="476">
        <v>0.288105950506343</v>
      </c>
      <c r="AS17" s="476">
        <v>0.26438644370094</v>
      </c>
      <c r="AT17" s="476">
        <v>0.253842441005593</v>
      </c>
      <c r="AU17" s="476">
        <v>0.280163118152107</v>
      </c>
      <c r="AV17" s="476">
        <v>0.301790997443359</v>
      </c>
      <c r="AW17" s="476">
        <v>0.299238027392192</v>
      </c>
      <c r="AX17" s="476">
        <v>0.291180134928145</v>
      </c>
      <c r="AY17" s="476">
        <v>0.308797032952274</v>
      </c>
      <c r="AZ17" s="477">
        <v>0.258438844105102</v>
      </c>
      <c r="BA17" s="456">
        <v>-0.163078603332808</v>
      </c>
      <c r="BB17" s="456">
        <v>-0.0173109253550082</v>
      </c>
      <c r="BC17" s="456">
        <v>6.9504048337112E-4</v>
      </c>
    </row>
    <row r="18" spans="8:8" s="47" ht="10.2" customFormat="1">
      <c r="A18" s="54" t="s">
        <v>109</v>
      </c>
      <c r="B18" s="478">
        <v>1.80924090753339</v>
      </c>
      <c r="C18" s="478">
        <v>1.85855809760158</v>
      </c>
      <c r="D18" s="478">
        <v>1.95578268754502</v>
      </c>
      <c r="E18" s="478">
        <v>2.23943506268796</v>
      </c>
      <c r="F18" s="478">
        <v>2.36963655475392</v>
      </c>
      <c r="G18" s="478">
        <v>2.36743437367194</v>
      </c>
      <c r="H18" s="478">
        <v>2.6463000738064</v>
      </c>
      <c r="I18" s="478">
        <v>2.86936859280071</v>
      </c>
      <c r="J18" s="478">
        <v>3.03258756022302</v>
      </c>
      <c r="K18" s="478">
        <v>3.15230972395039</v>
      </c>
      <c r="L18" s="478">
        <v>3.40160868823129</v>
      </c>
      <c r="M18" s="478">
        <v>3.5216419679767</v>
      </c>
      <c r="N18" s="478">
        <v>3.86824662187797</v>
      </c>
      <c r="O18" s="478">
        <v>4.21806002770168</v>
      </c>
      <c r="P18" s="478">
        <v>4.48059173629019</v>
      </c>
      <c r="Q18" s="478">
        <v>4.58765780789374</v>
      </c>
      <c r="R18" s="478">
        <v>4.96954667098755</v>
      </c>
      <c r="S18" s="478">
        <v>4.97083436049761</v>
      </c>
      <c r="T18" s="478">
        <v>5.36758139417987</v>
      </c>
      <c r="U18" s="478">
        <v>5.60780426240259</v>
      </c>
      <c r="V18" s="478">
        <v>5.82690356879601</v>
      </c>
      <c r="W18" s="478">
        <v>6.04161759553868</v>
      </c>
      <c r="X18" s="478">
        <v>6.03383567712474</v>
      </c>
      <c r="Y18" s="478">
        <v>6.43982099228187</v>
      </c>
      <c r="Z18" s="478">
        <v>6.88092600795352</v>
      </c>
      <c r="AA18" s="478">
        <v>7.54346631523714</v>
      </c>
      <c r="AB18" s="478">
        <v>8.3091060587687</v>
      </c>
      <c r="AC18" s="478">
        <v>8.45656089664225</v>
      </c>
      <c r="AD18" s="478">
        <v>8.94651657693562</v>
      </c>
      <c r="AE18" s="478">
        <v>9.15652461369841</v>
      </c>
      <c r="AF18" s="478">
        <v>9.8147222432994</v>
      </c>
      <c r="AG18" s="478">
        <v>10.2744357697019</v>
      </c>
      <c r="AH18" s="478">
        <v>10.5670634818746</v>
      </c>
      <c r="AI18" s="478">
        <v>11.574847353086</v>
      </c>
      <c r="AJ18" s="478">
        <v>13.0289475650723</v>
      </c>
      <c r="AK18" s="478">
        <v>13.4852545635934</v>
      </c>
      <c r="AL18" s="478">
        <v>14.6876579031209</v>
      </c>
      <c r="AM18" s="478">
        <v>15.2146109548257</v>
      </c>
      <c r="AN18" s="478">
        <v>15.2341567299334</v>
      </c>
      <c r="AO18" s="478">
        <v>14.7365741161235</v>
      </c>
      <c r="AP18" s="478">
        <v>15.5213356106232</v>
      </c>
      <c r="AQ18" s="478">
        <v>15.8753581355219</v>
      </c>
      <c r="AR18" s="478">
        <v>16.4580430525897</v>
      </c>
      <c r="AS18" s="478">
        <v>16.8130562664695</v>
      </c>
      <c r="AT18" s="478">
        <v>17.0332250376259</v>
      </c>
      <c r="AU18" s="478">
        <v>17.2257959219683</v>
      </c>
      <c r="AV18" s="478">
        <v>17.1620866744936</v>
      </c>
      <c r="AW18" s="478">
        <v>17.5544749175137</v>
      </c>
      <c r="AX18" s="478">
        <v>17.016978009196</v>
      </c>
      <c r="AY18" s="478">
        <v>16.6734643680351</v>
      </c>
      <c r="AZ18" s="478">
        <v>14.7503946839262</v>
      </c>
      <c r="BA18" s="469">
        <v>-0.115337139400717</v>
      </c>
      <c r="BB18" s="469">
        <v>0.0124251645211266</v>
      </c>
      <c r="BC18" s="469">
        <v>0.0396694292861854</v>
      </c>
    </row>
    <row r="19" spans="8:8">
      <c r="B19" s="476"/>
      <c r="C19" s="476"/>
      <c r="D19" s="476"/>
      <c r="E19" s="476"/>
      <c r="F19" s="476"/>
      <c r="G19" s="476"/>
      <c r="H19" s="476"/>
      <c r="I19" s="476"/>
      <c r="J19" s="476"/>
      <c r="K19" s="476"/>
      <c r="L19" s="476"/>
      <c r="M19" s="476"/>
      <c r="N19" s="476"/>
      <c r="O19" s="476"/>
      <c r="P19" s="476"/>
      <c r="Q19" s="476"/>
      <c r="R19" s="476"/>
      <c r="S19" s="476"/>
      <c r="T19" s="476"/>
      <c r="U19" s="476"/>
      <c r="V19" s="476"/>
      <c r="W19" s="476"/>
      <c r="X19" s="476"/>
      <c r="Y19" s="476"/>
      <c r="Z19" s="476"/>
      <c r="AA19" s="476"/>
      <c r="AB19" s="476"/>
      <c r="AC19" s="476"/>
      <c r="AD19" s="476"/>
      <c r="AE19" s="476"/>
      <c r="AF19" s="476"/>
      <c r="AG19" s="476"/>
      <c r="AH19" s="476"/>
      <c r="AI19" s="476"/>
      <c r="AJ19" s="476"/>
      <c r="AK19" s="476"/>
      <c r="AL19" s="476"/>
      <c r="AM19" s="476"/>
      <c r="AN19" s="476"/>
      <c r="AO19" s="476"/>
      <c r="AP19" s="476"/>
      <c r="AQ19" s="476"/>
      <c r="AR19" s="476"/>
      <c r="AS19" s="476"/>
      <c r="AT19" s="476"/>
      <c r="AU19" s="476"/>
      <c r="AV19" s="476"/>
      <c r="AW19" s="476"/>
      <c r="AX19" s="476"/>
      <c r="AY19" s="476"/>
      <c r="AZ19" s="477"/>
      <c r="BA19" s="456"/>
      <c r="BB19" s="456"/>
      <c r="BC19" s="456"/>
    </row>
    <row r="20" spans="8:8">
      <c r="A20" s="45" t="s">
        <v>117</v>
      </c>
      <c r="B20" s="476">
        <v>0.0</v>
      </c>
      <c r="C20" s="476">
        <v>0.0</v>
      </c>
      <c r="D20" s="476">
        <v>0.0</v>
      </c>
      <c r="E20" s="476">
        <v>0.0</v>
      </c>
      <c r="F20" s="476">
        <v>0.0</v>
      </c>
      <c r="G20" s="476">
        <v>0.0</v>
      </c>
      <c r="H20" s="476">
        <v>0.0</v>
      </c>
      <c r="I20" s="476">
        <v>0.0</v>
      </c>
      <c r="J20" s="476">
        <v>0.0</v>
      </c>
      <c r="K20" s="476">
        <v>0.0</v>
      </c>
      <c r="L20" s="476">
        <v>0.0</v>
      </c>
      <c r="M20" s="476">
        <v>0.0</v>
      </c>
      <c r="N20" s="476">
        <v>0.0</v>
      </c>
      <c r="O20" s="476">
        <v>0.0</v>
      </c>
      <c r="P20" s="476">
        <v>0.0233366236748475</v>
      </c>
      <c r="Q20" s="476">
        <v>0.113169947866362</v>
      </c>
      <c r="R20" s="476">
        <v>0.191945107655692</v>
      </c>
      <c r="S20" s="476">
        <v>0.244646799064046</v>
      </c>
      <c r="T20" s="476">
        <v>0.240960698332316</v>
      </c>
      <c r="U20" s="476">
        <v>0.309855686136776</v>
      </c>
      <c r="V20" s="476">
        <v>0.316411877412456</v>
      </c>
      <c r="W20" s="476">
        <v>0.397538932637598</v>
      </c>
      <c r="X20" s="476">
        <v>0.412959586184116</v>
      </c>
      <c r="Y20" s="476">
        <v>0.454281057265283</v>
      </c>
      <c r="Z20" s="476">
        <v>0.492215379899772</v>
      </c>
      <c r="AA20" s="476">
        <v>0.532961637741863</v>
      </c>
      <c r="AB20" s="476">
        <v>0.645845568998042</v>
      </c>
      <c r="AC20" s="476">
        <v>0.792781517926451</v>
      </c>
      <c r="AD20" s="476">
        <v>0.763057921119001</v>
      </c>
      <c r="AE20" s="476">
        <v>0.782244195190173</v>
      </c>
      <c r="AF20" s="476">
        <v>0.820099700919379</v>
      </c>
      <c r="AG20" s="476">
        <v>0.845457212826024</v>
      </c>
      <c r="AH20" s="476">
        <v>0.855515557825811</v>
      </c>
      <c r="AI20" s="476">
        <v>0.810452518218929</v>
      </c>
      <c r="AJ20" s="476">
        <v>0.952900634360862</v>
      </c>
      <c r="AK20" s="476">
        <v>1.05586093987739</v>
      </c>
      <c r="AL20" s="476">
        <v>1.0490833920711</v>
      </c>
      <c r="AM20" s="476">
        <v>0.93029178972744</v>
      </c>
      <c r="AN20" s="476">
        <v>1.0121718372789</v>
      </c>
      <c r="AO20" s="476">
        <v>0.847237640287722</v>
      </c>
      <c r="AP20" s="476">
        <v>0.825873414875267</v>
      </c>
      <c r="AQ20" s="476">
        <v>0.663443786850486</v>
      </c>
      <c r="AR20" s="476">
        <v>0.578079310312229</v>
      </c>
      <c r="AS20" s="476">
        <v>0.481206821566375</v>
      </c>
      <c r="AT20" s="476">
        <v>0.464475307480612</v>
      </c>
      <c r="AU20" s="476">
        <v>0.46378748756067</v>
      </c>
      <c r="AV20" s="476">
        <v>0.453504203936788</v>
      </c>
      <c r="AW20" s="476">
        <v>0.488602894385815</v>
      </c>
      <c r="AX20" s="476">
        <v>0.415335395090545</v>
      </c>
      <c r="AY20" s="476">
        <v>0.309855374514658</v>
      </c>
      <c r="AZ20" s="477">
        <v>0.133124021284103</v>
      </c>
      <c r="BA20" s="456">
        <v>-0.570367235060481</v>
      </c>
      <c r="BB20" s="456">
        <v>-0.0956940691465834</v>
      </c>
      <c r="BC20" s="456">
        <v>3.58021196163457E-4</v>
      </c>
    </row>
    <row r="21" spans="8:8">
      <c r="A21" s="45" t="s">
        <v>121</v>
      </c>
      <c r="B21" s="476">
        <v>1.16228536270013</v>
      </c>
      <c r="C21" s="476">
        <v>1.43191039184608</v>
      </c>
      <c r="D21" s="476">
        <v>1.70963250156935</v>
      </c>
      <c r="E21" s="476">
        <v>1.91932287949452</v>
      </c>
      <c r="F21" s="476">
        <v>1.99345948255654</v>
      </c>
      <c r="G21" s="476">
        <v>1.85041091142807</v>
      </c>
      <c r="H21" s="476">
        <v>1.9028403707768</v>
      </c>
      <c r="I21" s="476">
        <v>1.8969875648885</v>
      </c>
      <c r="J21" s="476">
        <v>1.96129411395887</v>
      </c>
      <c r="K21" s="476">
        <v>1.96412170576897</v>
      </c>
      <c r="L21" s="476">
        <v>1.7832505469192</v>
      </c>
      <c r="M21" s="476">
        <v>1.8317739611314</v>
      </c>
      <c r="N21" s="476">
        <v>1.60805073675895</v>
      </c>
      <c r="O21" s="476">
        <v>1.77746920174003</v>
      </c>
      <c r="P21" s="476">
        <v>1.74185713107322</v>
      </c>
      <c r="Q21" s="476">
        <v>1.65521274284389</v>
      </c>
      <c r="R21" s="476">
        <v>1.35600079922307</v>
      </c>
      <c r="S21" s="476">
        <v>1.52197003758208</v>
      </c>
      <c r="T21" s="476">
        <v>1.4124345299656</v>
      </c>
      <c r="U21" s="476">
        <v>1.4822724868658</v>
      </c>
      <c r="V21" s="476">
        <v>1.4536700290776</v>
      </c>
      <c r="W21" s="476">
        <v>1.48953204753033</v>
      </c>
      <c r="X21" s="476">
        <v>1.50675589344855</v>
      </c>
      <c r="Y21" s="476">
        <v>1.50356818618496</v>
      </c>
      <c r="Z21" s="476">
        <v>1.57630090466802</v>
      </c>
      <c r="AA21" s="476">
        <v>1.62657580130368</v>
      </c>
      <c r="AB21" s="476">
        <v>1.75668004536001</v>
      </c>
      <c r="AC21" s="476">
        <v>1.73154910493889</v>
      </c>
      <c r="AD21" s="476">
        <v>1.69190764667795</v>
      </c>
      <c r="AE21" s="476">
        <v>1.80717411865988</v>
      </c>
      <c r="AF21" s="476">
        <v>1.70450646985915</v>
      </c>
      <c r="AG21" s="476">
        <v>1.72542424443505</v>
      </c>
      <c r="AH21" s="476">
        <v>1.72091566656417</v>
      </c>
      <c r="AI21" s="476">
        <v>1.7914366298653</v>
      </c>
      <c r="AJ21" s="476">
        <v>1.65318124517943</v>
      </c>
      <c r="AK21" s="476">
        <v>1.60054514416238</v>
      </c>
      <c r="AL21" s="476">
        <v>1.58114975256689</v>
      </c>
      <c r="AM21" s="476">
        <v>1.44835937414343</v>
      </c>
      <c r="AN21" s="476">
        <v>1.31562245344294</v>
      </c>
      <c r="AO21" s="476">
        <v>1.23322364894616</v>
      </c>
      <c r="AP21" s="476">
        <v>1.07627409853534</v>
      </c>
      <c r="AQ21" s="476">
        <v>1.01255853579404</v>
      </c>
      <c r="AR21" s="476">
        <v>0.91291031864196</v>
      </c>
      <c r="AS21" s="476">
        <v>0.832470623479832</v>
      </c>
      <c r="AT21" s="476">
        <v>0.782025591830175</v>
      </c>
      <c r="AU21" s="476">
        <v>0.728007724886613</v>
      </c>
      <c r="AV21" s="476">
        <v>0.667991436575299</v>
      </c>
      <c r="AW21" s="476">
        <v>0.616909560747572</v>
      </c>
      <c r="AX21" s="476">
        <v>0.536180496606722</v>
      </c>
      <c r="AY21" s="476">
        <v>0.515764294927265</v>
      </c>
      <c r="AZ21" s="477">
        <v>0.433931445019387</v>
      </c>
      <c r="BA21" s="456">
        <v>-0.158663270631052</v>
      </c>
      <c r="BB21" s="456">
        <v>-0.0834821177516697</v>
      </c>
      <c r="BC21" s="456">
        <v>0.00116700692707613</v>
      </c>
    </row>
    <row r="22" spans="8:8">
      <c r="A22" s="45" t="s">
        <v>126</v>
      </c>
      <c r="B22" s="476">
        <v>1.2172964153409</v>
      </c>
      <c r="C22" s="476">
        <v>1.24038639944628</v>
      </c>
      <c r="D22" s="476">
        <v>1.3110158367355</v>
      </c>
      <c r="E22" s="476">
        <v>1.41986712441882</v>
      </c>
      <c r="F22" s="476">
        <v>1.41727415742102</v>
      </c>
      <c r="G22" s="476">
        <v>1.35084147216495</v>
      </c>
      <c r="H22" s="476">
        <v>1.44759963580492</v>
      </c>
      <c r="I22" s="476">
        <v>1.27337900191826</v>
      </c>
      <c r="J22" s="476">
        <v>1.27185998766955</v>
      </c>
      <c r="K22" s="476">
        <v>1.24093305107082</v>
      </c>
      <c r="L22" s="476">
        <v>1.15164636132102</v>
      </c>
      <c r="M22" s="476">
        <v>1.29414934483811</v>
      </c>
      <c r="N22" s="476">
        <v>1.32880609030867</v>
      </c>
      <c r="O22" s="476">
        <v>1.19150219886281</v>
      </c>
      <c r="P22" s="476">
        <v>1.25761929517567</v>
      </c>
      <c r="Q22" s="476">
        <v>1.29834356570955</v>
      </c>
      <c r="R22" s="476">
        <v>1.45492781157653</v>
      </c>
      <c r="S22" s="476">
        <v>1.49113259704577</v>
      </c>
      <c r="T22" s="476">
        <v>1.5113975998081</v>
      </c>
      <c r="U22" s="476">
        <v>1.5491308831215</v>
      </c>
      <c r="V22" s="476">
        <v>1.57867184015891</v>
      </c>
      <c r="W22" s="476">
        <v>1.58781253258864</v>
      </c>
      <c r="X22" s="476">
        <v>1.65333166672988</v>
      </c>
      <c r="Y22" s="476">
        <v>1.76454790537601</v>
      </c>
      <c r="Z22" s="476">
        <v>1.86177207373091</v>
      </c>
      <c r="AA22" s="476">
        <v>1.83938112643744</v>
      </c>
      <c r="AB22" s="476">
        <v>1.83625389927257</v>
      </c>
      <c r="AC22" s="476">
        <v>1.78855558694311</v>
      </c>
      <c r="AD22" s="476">
        <v>1.76458815441597</v>
      </c>
      <c r="AE22" s="476">
        <v>1.6223588834568</v>
      </c>
      <c r="AF22" s="476">
        <v>1.53982406982162</v>
      </c>
      <c r="AG22" s="476">
        <v>1.41497870436047</v>
      </c>
      <c r="AH22" s="476">
        <v>1.35747937092681</v>
      </c>
      <c r="AI22" s="476">
        <v>1.28895276806753</v>
      </c>
      <c r="AJ22" s="476">
        <v>1.1999226627753</v>
      </c>
      <c r="AK22" s="476">
        <v>1.12061812459053</v>
      </c>
      <c r="AL22" s="476">
        <v>1.01923475976915</v>
      </c>
      <c r="AM22" s="476">
        <v>0.901024557112421</v>
      </c>
      <c r="AN22" s="476">
        <v>0.850560201959663</v>
      </c>
      <c r="AO22" s="476">
        <v>0.738453283332834</v>
      </c>
      <c r="AP22" s="476">
        <v>0.77465518409122</v>
      </c>
      <c r="AQ22" s="476">
        <v>0.77864740303758</v>
      </c>
      <c r="AR22" s="476">
        <v>0.790797965420348</v>
      </c>
      <c r="AS22" s="476">
        <v>0.712823562092174</v>
      </c>
      <c r="AT22" s="476">
        <v>0.658841590207747</v>
      </c>
      <c r="AU22" s="476">
        <v>0.624023422813088</v>
      </c>
      <c r="AV22" s="476">
        <v>0.531626855402454</v>
      </c>
      <c r="AW22" s="476">
        <v>0.510181596972888</v>
      </c>
      <c r="AX22" s="476">
        <v>0.502067774761974</v>
      </c>
      <c r="AY22" s="476">
        <v>0.447117242383342</v>
      </c>
      <c r="AZ22" s="477">
        <v>0.373958466958931</v>
      </c>
      <c r="BA22" s="456">
        <v>-0.16362324797505</v>
      </c>
      <c r="BB22" s="456">
        <v>-0.048935789099832</v>
      </c>
      <c r="BC22" s="456">
        <v>0.00100571674717039</v>
      </c>
    </row>
    <row r="23" spans="8:8">
      <c r="A23" s="45" t="s">
        <v>130</v>
      </c>
      <c r="B23" s="476">
        <v>2.70100728937215</v>
      </c>
      <c r="C23" s="476">
        <v>3.7330339551621</v>
      </c>
      <c r="D23" s="476">
        <v>4.96377921178203</v>
      </c>
      <c r="E23" s="476">
        <v>6.05240638374734</v>
      </c>
      <c r="F23" s="476">
        <v>7.17581041057078</v>
      </c>
      <c r="G23" s="476">
        <v>7.7724508267306</v>
      </c>
      <c r="H23" s="476">
        <v>8.28189944082423</v>
      </c>
      <c r="I23" s="476">
        <v>8.33146527070015</v>
      </c>
      <c r="J23" s="476">
        <v>7.62732207685388</v>
      </c>
      <c r="K23" s="476">
        <v>7.99820665987215</v>
      </c>
      <c r="L23" s="476">
        <v>7.71369145329842</v>
      </c>
      <c r="M23" s="476">
        <v>7.1811855494551</v>
      </c>
      <c r="N23" s="476">
        <v>6.14109617533866</v>
      </c>
      <c r="O23" s="476">
        <v>6.53885645277854</v>
      </c>
      <c r="P23" s="476">
        <v>6.6013975154531</v>
      </c>
      <c r="Q23" s="476">
        <v>6.93124159133409</v>
      </c>
      <c r="R23" s="476">
        <v>6.33728874461644</v>
      </c>
      <c r="S23" s="476">
        <v>6.34803902238508</v>
      </c>
      <c r="T23" s="476">
        <v>5.58827195278916</v>
      </c>
      <c r="U23" s="476">
        <v>6.12497075868569</v>
      </c>
      <c r="V23" s="476">
        <v>6.13572103645434</v>
      </c>
      <c r="W23" s="476">
        <v>6.93715424410685</v>
      </c>
      <c r="X23" s="476">
        <v>6.94768276068109</v>
      </c>
      <c r="Y23" s="476">
        <v>7.10163349396713</v>
      </c>
      <c r="Z23" s="476">
        <v>6.73666156372161</v>
      </c>
      <c r="AA23" s="476">
        <v>6.84846445251553</v>
      </c>
      <c r="AB23" s="476">
        <v>7.72950478880032</v>
      </c>
      <c r="AC23" s="476">
        <v>6.86458986916849</v>
      </c>
      <c r="AD23" s="476">
        <v>6.54799418888189</v>
      </c>
      <c r="AE23" s="476">
        <v>6.08895732816073</v>
      </c>
      <c r="AF23" s="476">
        <v>5.92062002096463</v>
      </c>
      <c r="AG23" s="476">
        <v>6.25478036274209</v>
      </c>
      <c r="AH23" s="476">
        <v>6.14566504339034</v>
      </c>
      <c r="AI23" s="476">
        <v>5.87448928667626</v>
      </c>
      <c r="AJ23" s="476">
        <v>6.91015959169353</v>
      </c>
      <c r="AK23" s="476">
        <v>6.32116332796347</v>
      </c>
      <c r="AL23" s="476">
        <v>6.24080500164285</v>
      </c>
      <c r="AM23" s="476">
        <v>5.99892375184833</v>
      </c>
      <c r="AN23" s="476">
        <v>6.84181381960906</v>
      </c>
      <c r="AO23" s="476">
        <v>6.33728874461644</v>
      </c>
      <c r="AP23" s="476">
        <v>7.28223816048037</v>
      </c>
      <c r="AQ23" s="476">
        <v>6.72402998734346</v>
      </c>
      <c r="AR23" s="476">
        <v>6.60005740227497</v>
      </c>
      <c r="AS23" s="476">
        <v>7.00541850793775</v>
      </c>
      <c r="AT23" s="476">
        <v>5.84250721031454</v>
      </c>
      <c r="AU23" s="476">
        <v>4.43825217678524</v>
      </c>
      <c r="AV23" s="476">
        <v>4.27308487977543</v>
      </c>
      <c r="AW23" s="476">
        <v>3.66987607327131</v>
      </c>
      <c r="AX23" s="476">
        <v>3.12752455984315</v>
      </c>
      <c r="AY23" s="476">
        <v>2.69401960882253</v>
      </c>
      <c r="AZ23" s="477">
        <v>1.92708275014648</v>
      </c>
      <c r="BA23" s="456">
        <v>-0.284681245884195</v>
      </c>
      <c r="BB23" s="456">
        <v>-0.0819851093591601</v>
      </c>
      <c r="BC23" s="456">
        <v>0.00518265948292682</v>
      </c>
    </row>
    <row r="24" spans="8:8">
      <c r="A24" s="45" t="s">
        <v>132</v>
      </c>
      <c r="B24" s="476">
        <v>0.0</v>
      </c>
      <c r="C24" s="476">
        <v>0.0</v>
      </c>
      <c r="D24" s="476">
        <v>0.0</v>
      </c>
      <c r="E24" s="476">
        <v>0.0</v>
      </c>
      <c r="F24" s="476">
        <v>0.0</v>
      </c>
      <c r="G24" s="476">
        <v>0.0</v>
      </c>
      <c r="H24" s="476">
        <v>0.0</v>
      </c>
      <c r="I24" s="476">
        <v>0.254941700441551</v>
      </c>
      <c r="J24" s="476">
        <v>1.36365289759948</v>
      </c>
      <c r="K24" s="476">
        <v>1.98484870961589</v>
      </c>
      <c r="L24" s="476">
        <v>2.40256982498469</v>
      </c>
      <c r="M24" s="476">
        <v>2.39597780353482</v>
      </c>
      <c r="N24" s="476">
        <v>2.30080702678913</v>
      </c>
      <c r="O24" s="476">
        <v>2.26744105521057</v>
      </c>
      <c r="P24" s="476">
        <v>2.4862946097699</v>
      </c>
      <c r="Q24" s="476">
        <v>2.51452603033413</v>
      </c>
      <c r="R24" s="476">
        <v>2.50531215745792</v>
      </c>
      <c r="S24" s="476">
        <v>2.70324108093572</v>
      </c>
      <c r="T24" s="476">
        <v>2.71296675806478</v>
      </c>
      <c r="U24" s="476">
        <v>2.75959396134388</v>
      </c>
      <c r="V24" s="476">
        <v>2.44671157642742</v>
      </c>
      <c r="W24" s="476">
        <v>2.40326528164944</v>
      </c>
      <c r="X24" s="476">
        <v>2.47394711978266</v>
      </c>
      <c r="Y24" s="476">
        <v>2.38183554431947</v>
      </c>
      <c r="Z24" s="476">
        <v>2.57751523074524</v>
      </c>
      <c r="AA24" s="476">
        <v>2.6708525667261</v>
      </c>
      <c r="AB24" s="476">
        <v>3.58139485276344</v>
      </c>
      <c r="AC24" s="476">
        <v>4.12384673871384</v>
      </c>
      <c r="AD24" s="476">
        <v>4.24386504065424</v>
      </c>
      <c r="AE24" s="476">
        <v>4.65449777175363</v>
      </c>
      <c r="AF24" s="476">
        <v>4.76868335443693</v>
      </c>
      <c r="AG24" s="476">
        <v>5.18895415704966</v>
      </c>
      <c r="AH24" s="476">
        <v>6.29877542466489</v>
      </c>
      <c r="AI24" s="476">
        <v>7.00611366443689</v>
      </c>
      <c r="AJ24" s="476">
        <v>7.58252401868789</v>
      </c>
      <c r="AK24" s="476">
        <v>8.2431948112699</v>
      </c>
      <c r="AL24" s="476">
        <v>8.51453770669131</v>
      </c>
      <c r="AM24" s="476">
        <v>8.67215897318499</v>
      </c>
      <c r="AN24" s="476">
        <v>9.58405390768621</v>
      </c>
      <c r="AO24" s="476">
        <v>10.0104224660404</v>
      </c>
      <c r="AP24" s="476">
        <v>10.2746688807641</v>
      </c>
      <c r="AQ24" s="476">
        <v>9.72429287517189</v>
      </c>
      <c r="AR24" s="476">
        <v>10.9863841521513</v>
      </c>
      <c r="AS24" s="476">
        <v>10.4425359247304</v>
      </c>
      <c r="AT24" s="476">
        <v>10.4000364547542</v>
      </c>
      <c r="AU24" s="476">
        <v>11.2359527343986</v>
      </c>
      <c r="AV24" s="476">
        <v>11.1821013874392</v>
      </c>
      <c r="AW24" s="476">
        <v>11.9711115868592</v>
      </c>
      <c r="AX24" s="476">
        <v>11.7348075468776</v>
      </c>
      <c r="AY24" s="476">
        <v>11.0549200243442</v>
      </c>
      <c r="AZ24" s="477">
        <v>10.7540150702471</v>
      </c>
      <c r="BA24" s="456">
        <v>-0.0272190982326844</v>
      </c>
      <c r="BB24" s="456">
        <v>0.00997429325901744</v>
      </c>
      <c r="BC24" s="456">
        <v>0.0289216424043637</v>
      </c>
    </row>
    <row r="25" spans="8:8">
      <c r="A25" s="45" t="s">
        <v>133</v>
      </c>
      <c r="B25" s="476">
        <v>0.495307491641734</v>
      </c>
      <c r="C25" s="476">
        <v>0.510758865878608</v>
      </c>
      <c r="D25" s="476">
        <v>0.538797059650725</v>
      </c>
      <c r="E25" s="476">
        <v>0.548081142721902</v>
      </c>
      <c r="F25" s="476">
        <v>0.530544752111799</v>
      </c>
      <c r="G25" s="476">
        <v>0.546049340223628</v>
      </c>
      <c r="H25" s="476">
        <v>0.592750820270021</v>
      </c>
      <c r="I25" s="476">
        <v>0.62561133971854</v>
      </c>
      <c r="J25" s="476">
        <v>0.670835876992621</v>
      </c>
      <c r="K25" s="476">
        <v>0.601877951488701</v>
      </c>
      <c r="L25" s="476">
        <v>0.50979754652133</v>
      </c>
      <c r="M25" s="476">
        <v>0.454340064364036</v>
      </c>
      <c r="N25" s="476">
        <v>0.41872546914429</v>
      </c>
      <c r="O25" s="476">
        <v>0.409371921214736</v>
      </c>
      <c r="P25" s="476">
        <v>0.448423847257381</v>
      </c>
      <c r="Q25" s="476">
        <v>0.46501186510497</v>
      </c>
      <c r="R25" s="476">
        <v>0.422172276953862</v>
      </c>
      <c r="S25" s="476">
        <v>0.424133933889696</v>
      </c>
      <c r="T25" s="476">
        <v>0.419771691463757</v>
      </c>
      <c r="U25" s="476">
        <v>0.389755351856401</v>
      </c>
      <c r="V25" s="476">
        <v>0.267571457335197</v>
      </c>
      <c r="W25" s="476">
        <v>0.299110353495904</v>
      </c>
      <c r="X25" s="476">
        <v>0.287250043459873</v>
      </c>
      <c r="Y25" s="476">
        <v>0.368056184937334</v>
      </c>
      <c r="Z25" s="476">
        <v>0.348746804766238</v>
      </c>
      <c r="AA25" s="476">
        <v>0.356610364197058</v>
      </c>
      <c r="AB25" s="476">
        <v>0.35237713171312</v>
      </c>
      <c r="AC25" s="476">
        <v>0.360538515693721</v>
      </c>
      <c r="AD25" s="476">
        <v>0.365543038751969</v>
      </c>
      <c r="AE25" s="476">
        <v>0.349068506828464</v>
      </c>
      <c r="AF25" s="476">
        <v>0.371812257090223</v>
      </c>
      <c r="AG25" s="476">
        <v>0.392933671478701</v>
      </c>
      <c r="AH25" s="476">
        <v>0.401612370721328</v>
      </c>
      <c r="AI25" s="476">
        <v>0.406353243217301</v>
      </c>
      <c r="AJ25" s="476">
        <v>0.44051181905372</v>
      </c>
      <c r="AK25" s="476">
        <v>0.437079418378699</v>
      </c>
      <c r="AL25" s="476">
        <v>0.436629519254081</v>
      </c>
      <c r="AM25" s="476">
        <v>0.438468891672793</v>
      </c>
      <c r="AN25" s="476">
        <v>0.41406012909858</v>
      </c>
      <c r="AO25" s="476">
        <v>0.414073823953798</v>
      </c>
      <c r="AP25" s="476">
        <v>0.41554392443866</v>
      </c>
      <c r="AQ25" s="476">
        <v>0.433195880534776</v>
      </c>
      <c r="AR25" s="476">
        <v>0.438401944866077</v>
      </c>
      <c r="AS25" s="476">
        <v>0.430191177898439</v>
      </c>
      <c r="AT25" s="476">
        <v>0.419298458949359</v>
      </c>
      <c r="AU25" s="476">
        <v>0.414415145272952</v>
      </c>
      <c r="AV25" s="476">
        <v>0.398670269360971</v>
      </c>
      <c r="AW25" s="476">
        <v>0.390880099667945</v>
      </c>
      <c r="AX25" s="476">
        <v>0.385201265436658</v>
      </c>
      <c r="AY25" s="476">
        <v>0.385577525158561</v>
      </c>
      <c r="AZ25" s="477">
        <v>0.378977539574483</v>
      </c>
      <c r="BA25" s="456">
        <v>-0.017117142866053</v>
      </c>
      <c r="BB25" s="456">
        <v>-0.00710484053168114</v>
      </c>
      <c r="BC25" s="456">
        <v>0.00101921494504721</v>
      </c>
    </row>
    <row r="26" spans="8:8">
      <c r="A26" s="45" t="s">
        <v>135</v>
      </c>
      <c r="B26" s="476">
        <v>2.10367567819054</v>
      </c>
      <c r="C26" s="476">
        <v>2.24815518251062</v>
      </c>
      <c r="D26" s="476">
        <v>2.29339766517932</v>
      </c>
      <c r="E26" s="476">
        <v>2.43464869557525</v>
      </c>
      <c r="F26" s="476">
        <v>2.51281638995622</v>
      </c>
      <c r="G26" s="476">
        <v>2.72960326554912</v>
      </c>
      <c r="H26" s="476">
        <v>2.9692697884848</v>
      </c>
      <c r="I26" s="476">
        <v>3.15312430863403</v>
      </c>
      <c r="J26" s="476">
        <v>3.1746722659086</v>
      </c>
      <c r="K26" s="476">
        <v>3.03343847900227</v>
      </c>
      <c r="L26" s="476">
        <v>3.1236495191906</v>
      </c>
      <c r="M26" s="476">
        <v>3.29683746300919</v>
      </c>
      <c r="N26" s="476">
        <v>3.3333517839138</v>
      </c>
      <c r="O26" s="476">
        <v>3.3078368386891</v>
      </c>
      <c r="P26" s="476">
        <v>3.27524196297044</v>
      </c>
      <c r="Q26" s="476">
        <v>3.13914969199152</v>
      </c>
      <c r="R26" s="476">
        <v>3.17679099810924</v>
      </c>
      <c r="S26" s="476">
        <v>3.01923846531714</v>
      </c>
      <c r="T26" s="476">
        <v>2.94858991774378</v>
      </c>
      <c r="U26" s="476">
        <v>2.65048890358915</v>
      </c>
      <c r="V26" s="476">
        <v>2.57799696724748</v>
      </c>
      <c r="W26" s="476">
        <v>2.25693105270772</v>
      </c>
      <c r="X26" s="476">
        <v>1.97630162288482</v>
      </c>
      <c r="Y26" s="476">
        <v>1.88590214721042</v>
      </c>
      <c r="Z26" s="476">
        <v>1.66799858570803</v>
      </c>
      <c r="AA26" s="476">
        <v>1.62547102436915</v>
      </c>
      <c r="AB26" s="476">
        <v>1.54453886672582</v>
      </c>
      <c r="AC26" s="476">
        <v>1.33992053373673</v>
      </c>
      <c r="AD26" s="476">
        <v>1.25457999118423</v>
      </c>
      <c r="AE26" s="476">
        <v>1.25939826568013</v>
      </c>
      <c r="AF26" s="476">
        <v>1.23079558980228</v>
      </c>
      <c r="AG26" s="476">
        <v>1.21302479246953</v>
      </c>
      <c r="AH26" s="476">
        <v>1.19262936548685</v>
      </c>
      <c r="AI26" s="476">
        <v>1.17345060119065</v>
      </c>
      <c r="AJ26" s="476">
        <v>1.16451305596685</v>
      </c>
      <c r="AK26" s="476">
        <v>1.09162217438516</v>
      </c>
      <c r="AL26" s="476">
        <v>1.07553949008632</v>
      </c>
      <c r="AM26" s="476">
        <v>1.03889689955495</v>
      </c>
      <c r="AN26" s="476">
        <v>1.00910683126537</v>
      </c>
      <c r="AO26" s="476">
        <v>1.00578093764558</v>
      </c>
      <c r="AP26" s="476">
        <v>0.969793845301155</v>
      </c>
      <c r="AQ26" s="476">
        <v>0.975216822921548</v>
      </c>
      <c r="AR26" s="476">
        <v>0.974334914632509</v>
      </c>
      <c r="AS26" s="476">
        <v>0.967708828927926</v>
      </c>
      <c r="AT26" s="476">
        <v>0.986324009912112</v>
      </c>
      <c r="AU26" s="476">
        <v>0.988542060972728</v>
      </c>
      <c r="AV26" s="476">
        <v>0.873485501480476</v>
      </c>
      <c r="AW26" s="476">
        <v>0.968628077117215</v>
      </c>
      <c r="AX26" s="476">
        <v>0.963427487805452</v>
      </c>
      <c r="AY26" s="476">
        <v>0.9310093129882</v>
      </c>
      <c r="AZ26" s="477">
        <v>0.840020123152424</v>
      </c>
      <c r="BA26" s="456">
        <v>-0.0977317719236706</v>
      </c>
      <c r="BB26" s="456">
        <v>-0.00769526771714357</v>
      </c>
      <c r="BC26" s="456">
        <v>0.00225913404952348</v>
      </c>
    </row>
    <row r="27" spans="8:8">
      <c r="A27" s="45" t="s">
        <v>142</v>
      </c>
      <c r="B27" s="476" t="s">
        <v>114</v>
      </c>
      <c r="C27" s="476" t="s">
        <v>114</v>
      </c>
      <c r="D27" s="476" t="s">
        <v>114</v>
      </c>
      <c r="E27" s="476" t="s">
        <v>114</v>
      </c>
      <c r="F27" s="476" t="s">
        <v>114</v>
      </c>
      <c r="G27" s="476" t="s">
        <v>114</v>
      </c>
      <c r="H27" s="476" t="s">
        <v>114</v>
      </c>
      <c r="I27" s="476" t="s">
        <v>114</v>
      </c>
      <c r="J27" s="476" t="s">
        <v>114</v>
      </c>
      <c r="K27" s="476" t="s">
        <v>114</v>
      </c>
      <c r="L27" s="476" t="s">
        <v>114</v>
      </c>
      <c r="M27" s="476" t="s">
        <v>114</v>
      </c>
      <c r="N27" s="476" t="s">
        <v>114</v>
      </c>
      <c r="O27" s="476" t="s">
        <v>114</v>
      </c>
      <c r="P27" s="476" t="s">
        <v>114</v>
      </c>
      <c r="Q27" s="476">
        <v>3.92642003599585</v>
      </c>
      <c r="R27" s="476">
        <v>3.63523496802788</v>
      </c>
      <c r="S27" s="476">
        <v>3.25980767913835</v>
      </c>
      <c r="T27" s="476">
        <v>2.95868527149645</v>
      </c>
      <c r="U27" s="476">
        <v>2.82028304824329</v>
      </c>
      <c r="V27" s="476">
        <v>2.57305044336482</v>
      </c>
      <c r="W27" s="476">
        <v>2.23425020704988</v>
      </c>
      <c r="X27" s="476">
        <v>1.91766637967362</v>
      </c>
      <c r="Y27" s="476">
        <v>1.75809852358023</v>
      </c>
      <c r="Z27" s="476">
        <v>1.66653089214376</v>
      </c>
      <c r="AA27" s="476">
        <v>1.55463524652839</v>
      </c>
      <c r="AB27" s="476">
        <v>1.56737265431991</v>
      </c>
      <c r="AC27" s="476">
        <v>1.59501657199188</v>
      </c>
      <c r="AD27" s="476">
        <v>1.53485663813812</v>
      </c>
      <c r="AE27" s="476">
        <v>1.54708091693489</v>
      </c>
      <c r="AF27" s="476">
        <v>1.52335764503407</v>
      </c>
      <c r="AG27" s="476">
        <v>1.56315103625199</v>
      </c>
      <c r="AH27" s="476">
        <v>1.71048335523327</v>
      </c>
      <c r="AI27" s="476">
        <v>1.77027701856128</v>
      </c>
      <c r="AJ27" s="476">
        <v>1.86862891082197</v>
      </c>
      <c r="AK27" s="476">
        <v>1.90350792230135</v>
      </c>
      <c r="AL27" s="476">
        <v>1.93152761752091</v>
      </c>
      <c r="AM27" s="476">
        <v>1.93244329383527</v>
      </c>
      <c r="AN27" s="476">
        <v>1.95821132598672</v>
      </c>
      <c r="AO27" s="476">
        <v>1.96769683193831</v>
      </c>
      <c r="AP27" s="476">
        <v>1.87970033812786</v>
      </c>
      <c r="AQ27" s="476">
        <v>1.89096315679455</v>
      </c>
      <c r="AR27" s="476">
        <v>1.8711857993282</v>
      </c>
      <c r="AS27" s="476">
        <v>1.95039054959682</v>
      </c>
      <c r="AT27" s="476">
        <v>1.95625087800875</v>
      </c>
      <c r="AU27" s="476">
        <v>1.82219586558576</v>
      </c>
      <c r="AV27" s="476">
        <v>1.83548067768761</v>
      </c>
      <c r="AW27" s="476">
        <v>1.87713644444764</v>
      </c>
      <c r="AX27" s="476">
        <v>1.90460673387858</v>
      </c>
      <c r="AY27" s="476">
        <v>1.87713644444764</v>
      </c>
      <c r="AZ27" s="477">
        <v>1.8308234879084</v>
      </c>
      <c r="BA27" s="456">
        <v>-0.0246721311475409</v>
      </c>
      <c r="BB27" s="456">
        <v>-0.00470054670369502</v>
      </c>
      <c r="BC27" s="456">
        <v>0.00492378166451462</v>
      </c>
    </row>
    <row r="28" spans="8:8">
      <c r="A28" s="45" t="s">
        <v>143</v>
      </c>
      <c r="B28" s="476">
        <v>1.05940552696253</v>
      </c>
      <c r="C28" s="476">
        <v>1.76053732074941</v>
      </c>
      <c r="D28" s="476">
        <v>2.53338202888012</v>
      </c>
      <c r="E28" s="476">
        <v>2.75816763429692</v>
      </c>
      <c r="F28" s="476">
        <v>3.3264095791892</v>
      </c>
      <c r="G28" s="476">
        <v>3.46380035437998</v>
      </c>
      <c r="H28" s="476">
        <v>3.65812016120938</v>
      </c>
      <c r="I28" s="476">
        <v>3.83265126435164</v>
      </c>
      <c r="J28" s="476">
        <v>3.67016782505967</v>
      </c>
      <c r="K28" s="476">
        <v>3.70606271227168</v>
      </c>
      <c r="L28" s="476">
        <v>3.51358631760566</v>
      </c>
      <c r="M28" s="476">
        <v>3.5153359604712</v>
      </c>
      <c r="N28" s="476">
        <v>3.57294781706226</v>
      </c>
      <c r="O28" s="476">
        <v>3.68412069657782</v>
      </c>
      <c r="P28" s="476">
        <v>3.59168845669587</v>
      </c>
      <c r="Q28" s="476">
        <v>4.01831447406892</v>
      </c>
      <c r="R28" s="476">
        <v>4.22468194474861</v>
      </c>
      <c r="S28" s="476">
        <v>4.42294774809518</v>
      </c>
      <c r="T28" s="476">
        <v>4.24770153876679</v>
      </c>
      <c r="U28" s="476">
        <v>4.17112092182411</v>
      </c>
      <c r="V28" s="476">
        <v>4.60579787887735</v>
      </c>
      <c r="W28" s="476">
        <v>5.12813037554863</v>
      </c>
      <c r="X28" s="476">
        <v>5.20063740824101</v>
      </c>
      <c r="Y28" s="476">
        <v>6.13116180065155</v>
      </c>
      <c r="Z28" s="476">
        <v>6.5456971125294</v>
      </c>
      <c r="AA28" s="476">
        <v>7.16407175226408</v>
      </c>
      <c r="AB28" s="476">
        <v>8.49682068141613</v>
      </c>
      <c r="AC28" s="476">
        <v>8.69329629229</v>
      </c>
      <c r="AD28" s="476">
        <v>9.13317572801632</v>
      </c>
      <c r="AE28" s="476">
        <v>10.0367850582237</v>
      </c>
      <c r="AF28" s="476">
        <v>10.9474527370771</v>
      </c>
      <c r="AG28" s="476">
        <v>10.721499597567</v>
      </c>
      <c r="AH28" s="476">
        <v>10.4963352447083</v>
      </c>
      <c r="AI28" s="476">
        <v>10.4305103252349</v>
      </c>
      <c r="AJ28" s="476">
        <v>9.73692217442146</v>
      </c>
      <c r="AK28" s="476">
        <v>8.93403140997559</v>
      </c>
      <c r="AL28" s="476">
        <v>8.10286899916657</v>
      </c>
      <c r="AM28" s="476">
        <v>7.30412064654866</v>
      </c>
      <c r="AN28" s="476">
        <v>7.02149710193948</v>
      </c>
      <c r="AO28" s="476">
        <v>5.92180913976586</v>
      </c>
      <c r="AP28" s="476">
        <v>5.60205997729468</v>
      </c>
      <c r="AQ28" s="476">
        <v>4.45859982453397</v>
      </c>
      <c r="AR28" s="476">
        <v>3.78160067389515</v>
      </c>
      <c r="AS28" s="476">
        <v>3.57794418890369</v>
      </c>
      <c r="AT28" s="476">
        <v>3.62159250446513</v>
      </c>
      <c r="AU28" s="476">
        <v>3.9340711160025</v>
      </c>
      <c r="AV28" s="476">
        <v>4.02724060084394</v>
      </c>
      <c r="AW28" s="476">
        <v>4.05244442234428</v>
      </c>
      <c r="AX28" s="476">
        <v>3.93931335870142</v>
      </c>
      <c r="AY28" s="476">
        <v>3.82513211013577</v>
      </c>
      <c r="AZ28" s="477">
        <v>3.80887354904957</v>
      </c>
      <c r="BA28" s="456">
        <v>-0.00425045740070418</v>
      </c>
      <c r="BB28" s="456">
        <v>-0.0427636032506885</v>
      </c>
      <c r="BC28" s="456">
        <v>0.01024351165862</v>
      </c>
    </row>
    <row r="29" spans="8:8">
      <c r="A29" s="45" t="s">
        <v>144</v>
      </c>
      <c r="B29" s="476">
        <v>1.41334727183406</v>
      </c>
      <c r="C29" s="476">
        <v>1.4772688964049</v>
      </c>
      <c r="D29" s="476">
        <v>1.54609675472793</v>
      </c>
      <c r="E29" s="476">
        <v>1.67172863588059</v>
      </c>
      <c r="F29" s="476">
        <v>1.70866169425165</v>
      </c>
      <c r="G29" s="476">
        <v>1.69853330634532</v>
      </c>
      <c r="H29" s="476">
        <v>1.74335201298957</v>
      </c>
      <c r="I29" s="476">
        <v>1.88657904424452</v>
      </c>
      <c r="J29" s="476">
        <v>2.00021505703019</v>
      </c>
      <c r="K29" s="476">
        <v>1.93490777624489</v>
      </c>
      <c r="L29" s="476">
        <v>1.85461482874649</v>
      </c>
      <c r="M29" s="476">
        <v>1.77811329609682</v>
      </c>
      <c r="N29" s="476">
        <v>1.83081907665283</v>
      </c>
      <c r="O29" s="476">
        <v>1.80794927656537</v>
      </c>
      <c r="P29" s="476">
        <v>1.81678418530632</v>
      </c>
      <c r="Q29" s="476">
        <v>1.8424864811383</v>
      </c>
      <c r="R29" s="476">
        <v>1.69218920578747</v>
      </c>
      <c r="S29" s="476">
        <v>1.71511912749137</v>
      </c>
      <c r="T29" s="476">
        <v>1.64836883858204</v>
      </c>
      <c r="U29" s="476">
        <v>1.70059318769826</v>
      </c>
      <c r="V29" s="476">
        <v>1.57423384520393</v>
      </c>
      <c r="W29" s="476">
        <v>1.58849197915986</v>
      </c>
      <c r="X29" s="476">
        <v>1.54115053630705</v>
      </c>
      <c r="Y29" s="476">
        <v>1.59875123349628</v>
      </c>
      <c r="Z29" s="476">
        <v>1.48980711933422</v>
      </c>
      <c r="AA29" s="476">
        <v>1.54287625390481</v>
      </c>
      <c r="AB29" s="476">
        <v>1.42980659194878</v>
      </c>
      <c r="AC29" s="476">
        <v>1.30295155939716</v>
      </c>
      <c r="AD29" s="476">
        <v>1.19380742661342</v>
      </c>
      <c r="AE29" s="476">
        <v>1.12488187288343</v>
      </c>
      <c r="AF29" s="476">
        <v>1.07693989708311</v>
      </c>
      <c r="AG29" s="476">
        <v>1.04981207051466</v>
      </c>
      <c r="AH29" s="476">
        <v>1.04628319780971</v>
      </c>
      <c r="AI29" s="476">
        <v>1.00383394149654</v>
      </c>
      <c r="AJ29" s="476">
        <v>1.04677588340098</v>
      </c>
      <c r="AK29" s="476">
        <v>0.98659884296111</v>
      </c>
      <c r="AL29" s="476">
        <v>1.04538689863128</v>
      </c>
      <c r="AM29" s="476">
        <v>0.967622508630419</v>
      </c>
      <c r="AN29" s="476">
        <v>0.911346010250778</v>
      </c>
      <c r="AO29" s="476">
        <v>0.895088158681599</v>
      </c>
      <c r="AP29" s="476">
        <v>0.904502492178454</v>
      </c>
      <c r="AQ29" s="476">
        <v>0.894934174250922</v>
      </c>
      <c r="AR29" s="476">
        <v>0.807691597807386</v>
      </c>
      <c r="AS29" s="476">
        <v>0.692443178340479</v>
      </c>
      <c r="AT29" s="476">
        <v>0.612631905071581</v>
      </c>
      <c r="AU29" s="476">
        <v>0.587939096958977</v>
      </c>
      <c r="AV29" s="476">
        <v>0.837369045862234</v>
      </c>
      <c r="AW29" s="476">
        <v>0.869299503311139</v>
      </c>
      <c r="AX29" s="476">
        <v>0.817230807353427</v>
      </c>
      <c r="AY29" s="476">
        <v>0.716178566927841</v>
      </c>
      <c r="AZ29" s="477">
        <v>0.608549631817685</v>
      </c>
      <c r="BA29" s="456">
        <v>-0.150282262106568</v>
      </c>
      <c r="BB29" s="456">
        <v>-0.0220524775100216</v>
      </c>
      <c r="BC29" s="456">
        <v>0.00163662173818525</v>
      </c>
    </row>
    <row r="30" spans="8:8">
      <c r="A30" s="54" t="s">
        <v>145</v>
      </c>
      <c r="B30" s="478">
        <v>10.152325036042</v>
      </c>
      <c r="C30" s="478">
        <v>12.402051011998</v>
      </c>
      <c r="D30" s="478">
        <v>14.896101058525</v>
      </c>
      <c r="E30" s="478">
        <v>16.8042224961353</v>
      </c>
      <c r="F30" s="478">
        <v>18.6649764660572</v>
      </c>
      <c r="G30" s="478">
        <v>19.4116894768217</v>
      </c>
      <c r="H30" s="478">
        <v>20.5958322303597</v>
      </c>
      <c r="I30" s="478">
        <v>21.2547394948972</v>
      </c>
      <c r="J30" s="478">
        <v>21.7400201010729</v>
      </c>
      <c r="K30" s="478">
        <v>22.4643970453354</v>
      </c>
      <c r="L30" s="478">
        <v>22.0528063985874</v>
      </c>
      <c r="M30" s="478">
        <v>21.7477134429007</v>
      </c>
      <c r="N30" s="478">
        <v>20.5346041759686</v>
      </c>
      <c r="O30" s="478">
        <v>20.984547641639</v>
      </c>
      <c r="P30" s="478">
        <v>21.2426436273767</v>
      </c>
      <c r="Q30" s="478">
        <v>25.9038764263876</v>
      </c>
      <c r="R30" s="478">
        <v>24.9965440141567</v>
      </c>
      <c r="S30" s="478">
        <v>25.1502764909444</v>
      </c>
      <c r="T30" s="478">
        <v>23.6891487970128</v>
      </c>
      <c r="U30" s="478">
        <v>23.9580651893649</v>
      </c>
      <c r="V30" s="478">
        <v>23.5298369515595</v>
      </c>
      <c r="W30" s="478">
        <v>24.3222170064749</v>
      </c>
      <c r="X30" s="478">
        <v>23.9176830173927</v>
      </c>
      <c r="Y30" s="478">
        <v>24.9478360769887</v>
      </c>
      <c r="Z30" s="478">
        <v>24.9632456672472</v>
      </c>
      <c r="AA30" s="478">
        <v>25.7619002259881</v>
      </c>
      <c r="AB30" s="478">
        <v>28.9405950813181</v>
      </c>
      <c r="AC30" s="478">
        <v>28.5930462908003</v>
      </c>
      <c r="AD30" s="478">
        <v>28.4933757744531</v>
      </c>
      <c r="AE30" s="478">
        <v>29.2724469177718</v>
      </c>
      <c r="AF30" s="478">
        <v>29.9040917420885</v>
      </c>
      <c r="AG30" s="478">
        <v>30.3700158496952</v>
      </c>
      <c r="AH30" s="478">
        <v>31.2256945973315</v>
      </c>
      <c r="AI30" s="478">
        <v>31.5558699969656</v>
      </c>
      <c r="AJ30" s="478">
        <v>32.556039996362</v>
      </c>
      <c r="AK30" s="478">
        <v>31.6942221158656</v>
      </c>
      <c r="AL30" s="478">
        <v>30.9967631374005</v>
      </c>
      <c r="AM30" s="478">
        <v>29.6323106862587</v>
      </c>
      <c r="AN30" s="478">
        <v>30.9184436185177</v>
      </c>
      <c r="AO30" s="478">
        <v>29.3710746752087</v>
      </c>
      <c r="AP30" s="478">
        <v>30.0053103160871</v>
      </c>
      <c r="AQ30" s="478">
        <v>27.5558824472332</v>
      </c>
      <c r="AR30" s="478">
        <v>27.7414440793301</v>
      </c>
      <c r="AS30" s="478">
        <v>27.0931333634739</v>
      </c>
      <c r="AT30" s="478">
        <v>25.7439839109942</v>
      </c>
      <c r="AU30" s="478">
        <v>25.2371868312371</v>
      </c>
      <c r="AV30" s="478">
        <v>25.0805548583644</v>
      </c>
      <c r="AW30" s="478">
        <v>25.415070259125</v>
      </c>
      <c r="AX30" s="478">
        <v>24.3256954263555</v>
      </c>
      <c r="AY30" s="478">
        <v>22.75671050465</v>
      </c>
      <c r="AZ30" s="478">
        <v>21.0893560851586</v>
      </c>
      <c r="BA30" s="469">
        <v>-0.0732686922897197</v>
      </c>
      <c r="BB30" s="469">
        <v>-0.0251922692210886</v>
      </c>
      <c r="BC30" s="469">
        <v>0.056717310813591</v>
      </c>
    </row>
    <row r="31" spans="8:8">
      <c r="B31" s="476"/>
      <c r="C31" s="476"/>
      <c r="D31" s="476"/>
      <c r="E31" s="476"/>
      <c r="F31" s="476"/>
      <c r="G31" s="476"/>
      <c r="H31" s="476"/>
      <c r="I31" s="476"/>
      <c r="J31" s="476"/>
      <c r="K31" s="476"/>
      <c r="L31" s="476"/>
      <c r="M31" s="476"/>
      <c r="N31" s="476"/>
      <c r="O31" s="476"/>
      <c r="P31" s="476"/>
      <c r="Q31" s="476"/>
      <c r="R31" s="476"/>
      <c r="S31" s="476"/>
      <c r="T31" s="476"/>
      <c r="U31" s="476"/>
      <c r="V31" s="476"/>
      <c r="W31" s="476"/>
      <c r="X31" s="476"/>
      <c r="Y31" s="476"/>
      <c r="Z31" s="476"/>
      <c r="AA31" s="476"/>
      <c r="AB31" s="476"/>
      <c r="AC31" s="476"/>
      <c r="AD31" s="476"/>
      <c r="AE31" s="476"/>
      <c r="AF31" s="476"/>
      <c r="AG31" s="476"/>
      <c r="AH31" s="476"/>
      <c r="AI31" s="476"/>
      <c r="AJ31" s="476"/>
      <c r="AK31" s="476"/>
      <c r="AL31" s="476"/>
      <c r="AM31" s="476"/>
      <c r="AN31" s="476"/>
      <c r="AO31" s="476"/>
      <c r="AP31" s="476"/>
      <c r="AQ31" s="476"/>
      <c r="AR31" s="476"/>
      <c r="AS31" s="476"/>
      <c r="AT31" s="476"/>
      <c r="AU31" s="476"/>
      <c r="AV31" s="476"/>
      <c r="AW31" s="476"/>
      <c r="AX31" s="476"/>
      <c r="AY31" s="476"/>
      <c r="AZ31" s="477"/>
      <c r="BA31" s="456"/>
      <c r="BB31" s="456"/>
      <c r="BC31" s="456"/>
    </row>
    <row r="32" spans="8:8">
      <c r="A32" s="45" t="s">
        <v>146</v>
      </c>
      <c r="B32" s="476" t="s">
        <v>114</v>
      </c>
      <c r="C32" s="476" t="s">
        <v>114</v>
      </c>
      <c r="D32" s="476" t="s">
        <v>114</v>
      </c>
      <c r="E32" s="476" t="s">
        <v>114</v>
      </c>
      <c r="F32" s="476" t="s">
        <v>114</v>
      </c>
      <c r="G32" s="476" t="s">
        <v>114</v>
      </c>
      <c r="H32" s="476" t="s">
        <v>114</v>
      </c>
      <c r="I32" s="476" t="s">
        <v>114</v>
      </c>
      <c r="J32" s="476" t="s">
        <v>114</v>
      </c>
      <c r="K32" s="476" t="s">
        <v>114</v>
      </c>
      <c r="L32" s="476" t="s">
        <v>114</v>
      </c>
      <c r="M32" s="476" t="s">
        <v>114</v>
      </c>
      <c r="N32" s="476" t="s">
        <v>114</v>
      </c>
      <c r="O32" s="476" t="s">
        <v>114</v>
      </c>
      <c r="P32" s="476" t="s">
        <v>114</v>
      </c>
      <c r="Q32" s="476">
        <v>1.3271745905761</v>
      </c>
      <c r="R32" s="476">
        <v>1.28284111100461</v>
      </c>
      <c r="S32" s="476">
        <v>1.17908190349689</v>
      </c>
      <c r="T32" s="476">
        <v>1.11941907056584</v>
      </c>
      <c r="U32" s="476">
        <v>1.04702473030524</v>
      </c>
      <c r="V32" s="476">
        <v>0.933832867569535</v>
      </c>
      <c r="W32" s="476">
        <v>0.811208349605859</v>
      </c>
      <c r="X32" s="476">
        <v>0.743143752728585</v>
      </c>
      <c r="Y32" s="476">
        <v>0.641420555502307</v>
      </c>
      <c r="Z32" s="476">
        <v>0.603689934590407</v>
      </c>
      <c r="AA32" s="476">
        <v>0.622555245046357</v>
      </c>
      <c r="AB32" s="476">
        <v>0.552842510732392</v>
      </c>
      <c r="AC32" s="476">
        <v>0.527945713109767</v>
      </c>
      <c r="AD32" s="476">
        <v>0.49266758255714</v>
      </c>
      <c r="AE32" s="476">
        <v>0.527945713109767</v>
      </c>
      <c r="AF32" s="476">
        <v>0.496401213056803</v>
      </c>
      <c r="AG32" s="476">
        <v>0.487951254943152</v>
      </c>
      <c r="AH32" s="476">
        <v>0.452578797838246</v>
      </c>
      <c r="AI32" s="476">
        <v>0.451163899554049</v>
      </c>
      <c r="AJ32" s="476">
        <v>0.438360745280406</v>
      </c>
      <c r="AK32" s="476">
        <v>0.540689230322761</v>
      </c>
      <c r="AL32" s="476">
        <v>0.637968203688868</v>
      </c>
      <c r="AM32" s="476">
        <v>1.02175464694949</v>
      </c>
      <c r="AN32" s="476">
        <v>1.53675543246209</v>
      </c>
      <c r="AO32" s="476">
        <v>1.53966401489669</v>
      </c>
      <c r="AP32" s="476">
        <v>1.57267830819461</v>
      </c>
      <c r="AQ32" s="476">
        <v>1.54331445246992</v>
      </c>
      <c r="AR32" s="476">
        <v>1.62194416442045</v>
      </c>
      <c r="AS32" s="476">
        <v>1.68798308570137</v>
      </c>
      <c r="AT32" s="476">
        <v>1.77870545680773</v>
      </c>
      <c r="AU32" s="476">
        <v>1.81740403796236</v>
      </c>
      <c r="AV32" s="476">
        <v>1.76356599967739</v>
      </c>
      <c r="AW32" s="476">
        <v>1.71819160573414</v>
      </c>
      <c r="AX32" s="476">
        <v>1.84280769846165</v>
      </c>
      <c r="AY32" s="476">
        <v>2.35284887364637</v>
      </c>
      <c r="AZ32" s="477">
        <v>2.49359597533456</v>
      </c>
      <c r="BA32" s="456">
        <v>0.059819864873033</v>
      </c>
      <c r="BB32" s="456">
        <v>0.0433182574081878</v>
      </c>
      <c r="BC32" s="456">
        <v>0.00670622931328377</v>
      </c>
    </row>
    <row r="33" spans="8:8">
      <c r="A33" s="45" t="s">
        <v>148</v>
      </c>
      <c r="B33" s="476" t="s">
        <v>114</v>
      </c>
      <c r="C33" s="476" t="s">
        <v>114</v>
      </c>
      <c r="D33" s="476" t="s">
        <v>114</v>
      </c>
      <c r="E33" s="476" t="s">
        <v>114</v>
      </c>
      <c r="F33" s="476" t="s">
        <v>114</v>
      </c>
      <c r="G33" s="476" t="s">
        <v>114</v>
      </c>
      <c r="H33" s="476" t="s">
        <v>114</v>
      </c>
      <c r="I33" s="476" t="s">
        <v>114</v>
      </c>
      <c r="J33" s="476" t="s">
        <v>114</v>
      </c>
      <c r="K33" s="476" t="s">
        <v>114</v>
      </c>
      <c r="L33" s="476" t="s">
        <v>114</v>
      </c>
      <c r="M33" s="476" t="s">
        <v>114</v>
      </c>
      <c r="N33" s="476" t="s">
        <v>114</v>
      </c>
      <c r="O33" s="476" t="s">
        <v>114</v>
      </c>
      <c r="P33" s="476" t="s">
        <v>114</v>
      </c>
      <c r="Q33" s="476">
        <v>0.374226824828513</v>
      </c>
      <c r="R33" s="476">
        <v>0.39946793031548</v>
      </c>
      <c r="S33" s="476">
        <v>0.432871241109374</v>
      </c>
      <c r="T33" s="476">
        <v>0.487983836634063</v>
      </c>
      <c r="U33" s="476">
        <v>0.460238635373776</v>
      </c>
      <c r="V33" s="476">
        <v>0.487914684460709</v>
      </c>
      <c r="W33" s="476">
        <v>0.540838698030665</v>
      </c>
      <c r="X33" s="476">
        <v>0.554922578227852</v>
      </c>
      <c r="Y33" s="476">
        <v>0.458551322343941</v>
      </c>
      <c r="Z33" s="476">
        <v>0.307824884008043</v>
      </c>
      <c r="AA33" s="476">
        <v>0.40576448869511</v>
      </c>
      <c r="AB33" s="476">
        <v>0.44625827729193</v>
      </c>
      <c r="AC33" s="476">
        <v>0.556545798999457</v>
      </c>
      <c r="AD33" s="476">
        <v>0.545139288557928</v>
      </c>
      <c r="AE33" s="476">
        <v>0.682188888757681</v>
      </c>
      <c r="AF33" s="476">
        <v>0.789495464542569</v>
      </c>
      <c r="AG33" s="476">
        <v>0.796315724137476</v>
      </c>
      <c r="AH33" s="476">
        <v>0.96774261257111</v>
      </c>
      <c r="AI33" s="476">
        <v>1.13838071645827</v>
      </c>
      <c r="AJ33" s="476">
        <v>1.51184013956682</v>
      </c>
      <c r="AK33" s="476">
        <v>1.86018949082291</v>
      </c>
      <c r="AL33" s="476">
        <v>1.94665007160479</v>
      </c>
      <c r="AM33" s="476">
        <v>2.21711638932601</v>
      </c>
      <c r="AN33" s="476">
        <v>2.46139100211018</v>
      </c>
      <c r="AO33" s="476">
        <v>2.56254901246691</v>
      </c>
      <c r="AP33" s="476">
        <v>2.68669930261888</v>
      </c>
      <c r="AQ33" s="476">
        <v>2.837357620043</v>
      </c>
      <c r="AR33" s="476">
        <v>2.86360337816223</v>
      </c>
      <c r="AS33" s="476">
        <v>3.01168403652779</v>
      </c>
      <c r="AT33" s="476">
        <v>3.06809475993386</v>
      </c>
      <c r="AU33" s="476">
        <v>3.08572880975489</v>
      </c>
      <c r="AV33" s="476">
        <v>3.09684742250623</v>
      </c>
      <c r="AW33" s="476">
        <v>3.33386398009205</v>
      </c>
      <c r="AX33" s="476">
        <v>3.30203188649349</v>
      </c>
      <c r="AY33" s="476">
        <v>3.29364827888862</v>
      </c>
      <c r="AZ33" s="477">
        <v>3.05788804294495</v>
      </c>
      <c r="BA33" s="456">
        <v>-0.0715802708670596</v>
      </c>
      <c r="BB33" s="456">
        <v>0.0254169781998459</v>
      </c>
      <c r="BC33" s="456">
        <v>0.00822382560494228</v>
      </c>
    </row>
    <row r="34" spans="8:8">
      <c r="A34" s="45" t="s">
        <v>149</v>
      </c>
      <c r="B34" s="476" t="s">
        <v>114</v>
      </c>
      <c r="C34" s="476" t="s">
        <v>114</v>
      </c>
      <c r="D34" s="476" t="s">
        <v>114</v>
      </c>
      <c r="E34" s="476" t="s">
        <v>114</v>
      </c>
      <c r="F34" s="476" t="s">
        <v>114</v>
      </c>
      <c r="G34" s="476" t="s">
        <v>114</v>
      </c>
      <c r="H34" s="476" t="s">
        <v>114</v>
      </c>
      <c r="I34" s="476" t="s">
        <v>114</v>
      </c>
      <c r="J34" s="476" t="s">
        <v>114</v>
      </c>
      <c r="K34" s="476" t="s">
        <v>114</v>
      </c>
      <c r="L34" s="476" t="s">
        <v>114</v>
      </c>
      <c r="M34" s="476" t="s">
        <v>114</v>
      </c>
      <c r="N34" s="476" t="s">
        <v>114</v>
      </c>
      <c r="O34" s="476" t="s">
        <v>114</v>
      </c>
      <c r="P34" s="476" t="s">
        <v>114</v>
      </c>
      <c r="Q34" s="476">
        <v>41.1083206084042</v>
      </c>
      <c r="R34" s="476">
        <v>44.7545241894881</v>
      </c>
      <c r="S34" s="476">
        <v>48.4291998336748</v>
      </c>
      <c r="T34" s="476">
        <v>52.3341899637174</v>
      </c>
      <c r="U34" s="476">
        <v>54.7909264331746</v>
      </c>
      <c r="V34" s="476">
        <v>58.0118285716626</v>
      </c>
      <c r="W34" s="476">
        <v>57.2110517969004</v>
      </c>
      <c r="X34" s="476">
        <v>57.1434695432926</v>
      </c>
      <c r="Y34" s="476">
        <v>55.0133644261641</v>
      </c>
      <c r="Z34" s="476">
        <v>54.0346372570103</v>
      </c>
      <c r="AA34" s="476">
        <v>52.3619035497292</v>
      </c>
      <c r="AB34" s="476">
        <v>53.2924965958099</v>
      </c>
      <c r="AC34" s="476">
        <v>50.6535797635698</v>
      </c>
      <c r="AD34" s="476">
        <v>52.3708010694488</v>
      </c>
      <c r="AE34" s="476">
        <v>52.6733167399145</v>
      </c>
      <c r="AF34" s="476">
        <v>51.8195438094455</v>
      </c>
      <c r="AG34" s="476">
        <v>51.7390771693586</v>
      </c>
      <c r="AH34" s="476">
        <v>52.9758324103802</v>
      </c>
      <c r="AI34" s="476">
        <v>55.2091098599948</v>
      </c>
      <c r="AJ34" s="476">
        <v>56.2117825398694</v>
      </c>
      <c r="AK34" s="476">
        <v>57.0331014025088</v>
      </c>
      <c r="AL34" s="476">
        <v>58.5140935598329</v>
      </c>
      <c r="AM34" s="476">
        <v>58.2075740054933</v>
      </c>
      <c r="AN34" s="476">
        <v>58.9979703405827</v>
      </c>
      <c r="AO34" s="476">
        <v>51.8777005265896</v>
      </c>
      <c r="AP34" s="476">
        <v>57.8954134236516</v>
      </c>
      <c r="AQ34" s="476">
        <v>59.6796241554993</v>
      </c>
      <c r="AR34" s="476">
        <v>58.07187345918</v>
      </c>
      <c r="AS34" s="476">
        <v>59.4540453380488</v>
      </c>
      <c r="AT34" s="476">
        <v>57.195739165463</v>
      </c>
      <c r="AU34" s="476">
        <v>56.5459888904209</v>
      </c>
      <c r="AV34" s="476">
        <v>56.8580893775393</v>
      </c>
      <c r="AW34" s="476">
        <v>61.4921023074961</v>
      </c>
      <c r="AX34" s="476">
        <v>64.7383534796652</v>
      </c>
      <c r="AY34" s="476">
        <v>65.6992856093798</v>
      </c>
      <c r="AZ34" s="477">
        <v>61.6066939501678</v>
      </c>
      <c r="BA34" s="456">
        <v>-0.0622927878325016</v>
      </c>
      <c r="BB34" s="456">
        <v>0.0239010607998491</v>
      </c>
      <c r="BC34" s="456">
        <v>0.165683864166362</v>
      </c>
    </row>
    <row r="35" spans="8:8">
      <c r="A35" s="45" t="s">
        <v>150</v>
      </c>
      <c r="B35" s="476" t="s">
        <v>114</v>
      </c>
      <c r="C35" s="476" t="s">
        <v>114</v>
      </c>
      <c r="D35" s="476" t="s">
        <v>114</v>
      </c>
      <c r="E35" s="476" t="s">
        <v>114</v>
      </c>
      <c r="F35" s="476" t="s">
        <v>114</v>
      </c>
      <c r="G35" s="476" t="s">
        <v>114</v>
      </c>
      <c r="H35" s="476" t="s">
        <v>114</v>
      </c>
      <c r="I35" s="476" t="s">
        <v>114</v>
      </c>
      <c r="J35" s="476" t="s">
        <v>114</v>
      </c>
      <c r="K35" s="476" t="s">
        <v>114</v>
      </c>
      <c r="L35" s="476" t="s">
        <v>114</v>
      </c>
      <c r="M35" s="476" t="s">
        <v>114</v>
      </c>
      <c r="N35" s="476" t="s">
        <v>114</v>
      </c>
      <c r="O35" s="476" t="s">
        <v>114</v>
      </c>
      <c r="P35" s="476" t="s">
        <v>114</v>
      </c>
      <c r="Q35" s="476">
        <v>7.61751125919997</v>
      </c>
      <c r="R35" s="476">
        <v>7.75577838266904</v>
      </c>
      <c r="S35" s="476">
        <v>8.06710832955304</v>
      </c>
      <c r="T35" s="476">
        <v>8.06333053929432</v>
      </c>
      <c r="U35" s="476">
        <v>8.23193006613869</v>
      </c>
      <c r="V35" s="476">
        <v>7.66692206879941</v>
      </c>
      <c r="W35" s="476">
        <v>7.36706188342914</v>
      </c>
      <c r="X35" s="476">
        <v>4.85337800794158</v>
      </c>
      <c r="Y35" s="476">
        <v>5.69734352203507</v>
      </c>
      <c r="Z35" s="476">
        <v>3.12804460453021</v>
      </c>
      <c r="AA35" s="476">
        <v>2.82166571947798</v>
      </c>
      <c r="AB35" s="476">
        <v>3.0647048270584</v>
      </c>
      <c r="AC35" s="476">
        <v>1.51140708340355</v>
      </c>
      <c r="AD35" s="476">
        <v>1.16219102901271</v>
      </c>
      <c r="AE35" s="476">
        <v>1.99192837424535</v>
      </c>
      <c r="AF35" s="476">
        <v>4.09463138863651</v>
      </c>
      <c r="AG35" s="476">
        <v>4.48207165275496</v>
      </c>
      <c r="AH35" s="476">
        <v>4.67390767196699</v>
      </c>
      <c r="AI35" s="476">
        <v>5.16839760498442</v>
      </c>
      <c r="AJ35" s="476">
        <v>5.07998042545741</v>
      </c>
      <c r="AK35" s="476">
        <v>5.50364501719962</v>
      </c>
      <c r="AL35" s="476">
        <v>5.47570773284836</v>
      </c>
      <c r="AM35" s="476">
        <v>5.95995399493699</v>
      </c>
      <c r="AN35" s="476">
        <v>5.94366996762842</v>
      </c>
      <c r="AO35" s="476">
        <v>3.22396261413623</v>
      </c>
      <c r="AP35" s="476">
        <v>3.88246757290635</v>
      </c>
      <c r="AQ35" s="476">
        <v>5.44827407046999</v>
      </c>
      <c r="AR35" s="476">
        <v>5.68907692636508</v>
      </c>
      <c r="AS35" s="476">
        <v>5.70466343849211</v>
      </c>
      <c r="AT35" s="476">
        <v>6.14418806938717</v>
      </c>
      <c r="AU35" s="476">
        <v>6.37310714797834</v>
      </c>
      <c r="AV35" s="476">
        <v>6.10000543629514</v>
      </c>
      <c r="AW35" s="476">
        <v>5.67719314906117</v>
      </c>
      <c r="AX35" s="476">
        <v>5.95189604337058</v>
      </c>
      <c r="AY35" s="476">
        <v>6.11119596115857</v>
      </c>
      <c r="AZ35" s="477">
        <v>5.68907692636508</v>
      </c>
      <c r="BA35" s="456">
        <v>-0.069073064826653</v>
      </c>
      <c r="BB35" s="456">
        <v>0.0660402962492839</v>
      </c>
      <c r="BC35" s="456">
        <v>0.015300094653063</v>
      </c>
    </row>
    <row r="36" spans="8:8">
      <c r="A36" s="45" t="s">
        <v>151</v>
      </c>
      <c r="B36" s="476">
        <v>18.1412278752724</v>
      </c>
      <c r="C36" s="476">
        <v>19.4659971239883</v>
      </c>
      <c r="D36" s="476">
        <v>20.2353880911701</v>
      </c>
      <c r="E36" s="476">
        <v>21.6563800395406</v>
      </c>
      <c r="F36" s="476">
        <v>23.8834220833867</v>
      </c>
      <c r="G36" s="476">
        <v>26.5107818082007</v>
      </c>
      <c r="H36" s="476">
        <v>29.3342751402387</v>
      </c>
      <c r="I36" s="476">
        <v>31.7104209267321</v>
      </c>
      <c r="J36" s="476">
        <v>34.1107689904222</v>
      </c>
      <c r="K36" s="476">
        <v>37.2637289579833</v>
      </c>
      <c r="L36" s="476">
        <v>39.7761558142602</v>
      </c>
      <c r="M36" s="476">
        <v>42.64373098772</v>
      </c>
      <c r="N36" s="476">
        <v>45.8880638417181</v>
      </c>
      <c r="O36" s="476">
        <v>49.0957375674224</v>
      </c>
      <c r="P36" s="476">
        <v>53.686842659229</v>
      </c>
      <c r="Q36" s="476" t="s">
        <v>114</v>
      </c>
      <c r="R36" s="476" t="s">
        <v>114</v>
      </c>
      <c r="S36" s="476" t="s">
        <v>114</v>
      </c>
      <c r="T36" s="476" t="s">
        <v>114</v>
      </c>
      <c r="U36" s="476" t="s">
        <v>114</v>
      </c>
      <c r="V36" s="476" t="s">
        <v>114</v>
      </c>
      <c r="W36" s="476" t="s">
        <v>114</v>
      </c>
      <c r="X36" s="476" t="s">
        <v>114</v>
      </c>
      <c r="Y36" s="476" t="s">
        <v>114</v>
      </c>
      <c r="Z36" s="476" t="s">
        <v>114</v>
      </c>
      <c r="AA36" s="476" t="s">
        <v>114</v>
      </c>
      <c r="AB36" s="476" t="s">
        <v>114</v>
      </c>
      <c r="AC36" s="476" t="s">
        <v>114</v>
      </c>
      <c r="AD36" s="476" t="s">
        <v>114</v>
      </c>
      <c r="AE36" s="476" t="s">
        <v>114</v>
      </c>
      <c r="AF36" s="476" t="s">
        <v>114</v>
      </c>
      <c r="AG36" s="476" t="s">
        <v>114</v>
      </c>
      <c r="AH36" s="476" t="s">
        <v>114</v>
      </c>
      <c r="AI36" s="476" t="s">
        <v>114</v>
      </c>
      <c r="AJ36" s="476" t="s">
        <v>114</v>
      </c>
      <c r="AK36" s="476" t="s">
        <v>114</v>
      </c>
      <c r="AL36" s="476" t="s">
        <v>114</v>
      </c>
      <c r="AM36" s="476" t="s">
        <v>114</v>
      </c>
      <c r="AN36" s="476" t="s">
        <v>114</v>
      </c>
      <c r="AO36" s="476" t="s">
        <v>114</v>
      </c>
      <c r="AP36" s="476" t="s">
        <v>114</v>
      </c>
      <c r="AQ36" s="476" t="s">
        <v>114</v>
      </c>
      <c r="AR36" s="476" t="s">
        <v>114</v>
      </c>
      <c r="AS36" s="476" t="s">
        <v>114</v>
      </c>
      <c r="AT36" s="476" t="s">
        <v>114</v>
      </c>
      <c r="AU36" s="476" t="s">
        <v>114</v>
      </c>
      <c r="AV36" s="476" t="s">
        <v>114</v>
      </c>
      <c r="AW36" s="476" t="s">
        <v>114</v>
      </c>
      <c r="AX36" s="476" t="s">
        <v>114</v>
      </c>
      <c r="AY36" s="476" t="s">
        <v>114</v>
      </c>
      <c r="AZ36" s="477" t="s">
        <v>114</v>
      </c>
      <c r="BA36" s="456" t="s">
        <v>114</v>
      </c>
      <c r="BB36" s="456" t="s">
        <v>114</v>
      </c>
      <c r="BC36" s="456" t="s">
        <v>114</v>
      </c>
    </row>
    <row r="37" spans="8:8">
      <c r="A37" s="45" t="s">
        <v>152</v>
      </c>
      <c r="B37" s="476" t="s">
        <v>114</v>
      </c>
      <c r="C37" s="476" t="s">
        <v>114</v>
      </c>
      <c r="D37" s="476" t="s">
        <v>114</v>
      </c>
      <c r="E37" s="476" t="s">
        <v>114</v>
      </c>
      <c r="F37" s="476" t="s">
        <v>114</v>
      </c>
      <c r="G37" s="476" t="s">
        <v>114</v>
      </c>
      <c r="H37" s="476" t="s">
        <v>114</v>
      </c>
      <c r="I37" s="476" t="s">
        <v>114</v>
      </c>
      <c r="J37" s="476" t="s">
        <v>114</v>
      </c>
      <c r="K37" s="476" t="s">
        <v>114</v>
      </c>
      <c r="L37" s="476" t="s">
        <v>114</v>
      </c>
      <c r="M37" s="476" t="s">
        <v>114</v>
      </c>
      <c r="N37" s="476" t="s">
        <v>114</v>
      </c>
      <c r="O37" s="476" t="s">
        <v>114</v>
      </c>
      <c r="P37" s="476" t="s">
        <v>114</v>
      </c>
      <c r="Q37" s="476">
        <v>3.16732437138751</v>
      </c>
      <c r="R37" s="476">
        <v>3.53451057344776</v>
      </c>
      <c r="S37" s="476">
        <v>3.64439173117152</v>
      </c>
      <c r="T37" s="476">
        <v>3.64356612137988</v>
      </c>
      <c r="U37" s="476">
        <v>3.76342965203893</v>
      </c>
      <c r="V37" s="476">
        <v>3.56107251197485</v>
      </c>
      <c r="W37" s="476">
        <v>3.65885300720428</v>
      </c>
      <c r="X37" s="476">
        <v>3.71107893603799</v>
      </c>
      <c r="Y37" s="476">
        <v>3.93170715103499</v>
      </c>
      <c r="Z37" s="476">
        <v>4.12354317024703</v>
      </c>
      <c r="AA37" s="476">
        <v>4.19338638112519</v>
      </c>
      <c r="AB37" s="476">
        <v>4.26829799550316</v>
      </c>
      <c r="AC37" s="476">
        <v>4.38894737158407</v>
      </c>
      <c r="AD37" s="476">
        <v>4.78658805218377</v>
      </c>
      <c r="AE37" s="476">
        <v>4.85550002025023</v>
      </c>
      <c r="AF37" s="476">
        <v>4.9137434060503</v>
      </c>
      <c r="AG37" s="476">
        <v>4.97935531420751</v>
      </c>
      <c r="AH37" s="476">
        <v>5.10227936535309</v>
      </c>
      <c r="AI37" s="476">
        <v>5.13673534938632</v>
      </c>
      <c r="AJ37" s="476">
        <v>5.19142423735044</v>
      </c>
      <c r="AK37" s="476">
        <v>5.28480295644803</v>
      </c>
      <c r="AL37" s="476">
        <v>5.47570773284836</v>
      </c>
      <c r="AM37" s="476">
        <v>5.69920600765849</v>
      </c>
      <c r="AN37" s="476">
        <v>5.8879480616819</v>
      </c>
      <c r="AO37" s="476">
        <v>5.65264386707305</v>
      </c>
      <c r="AP37" s="476">
        <v>5.52878857311577</v>
      </c>
      <c r="AQ37" s="476">
        <v>5.4803639469069</v>
      </c>
      <c r="AR37" s="476">
        <v>5.45424589373151</v>
      </c>
      <c r="AS37" s="476">
        <v>5.40865825040532</v>
      </c>
      <c r="AT37" s="476">
        <v>5.44683920568538</v>
      </c>
      <c r="AU37" s="476">
        <v>5.1870224612186</v>
      </c>
      <c r="AV37" s="476">
        <v>5.12584004716561</v>
      </c>
      <c r="AW37" s="476">
        <v>5.16616335477737</v>
      </c>
      <c r="AX37" s="476">
        <v>5.53036445205279</v>
      </c>
      <c r="AY37" s="476">
        <v>5.54327548808533</v>
      </c>
      <c r="AZ37" s="477">
        <v>4.5420110837463</v>
      </c>
      <c r="BA37" s="456">
        <v>-0.180626852569592</v>
      </c>
      <c r="BB37" s="456">
        <v>-0.00195187335307001</v>
      </c>
      <c r="BC37" s="456">
        <v>0.0122151977194271</v>
      </c>
    </row>
    <row r="38" spans="8:8">
      <c r="A38" s="45" t="s">
        <v>153</v>
      </c>
      <c r="B38" s="476" t="s">
        <v>114</v>
      </c>
      <c r="C38" s="476" t="s">
        <v>114</v>
      </c>
      <c r="D38" s="476" t="s">
        <v>114</v>
      </c>
      <c r="E38" s="476" t="s">
        <v>114</v>
      </c>
      <c r="F38" s="476" t="s">
        <v>114</v>
      </c>
      <c r="G38" s="476" t="s">
        <v>114</v>
      </c>
      <c r="H38" s="476" t="s">
        <v>114</v>
      </c>
      <c r="I38" s="476" t="s">
        <v>114</v>
      </c>
      <c r="J38" s="476" t="s">
        <v>114</v>
      </c>
      <c r="K38" s="476" t="s">
        <v>114</v>
      </c>
      <c r="L38" s="476" t="s">
        <v>114</v>
      </c>
      <c r="M38" s="476" t="s">
        <v>114</v>
      </c>
      <c r="N38" s="476" t="s">
        <v>114</v>
      </c>
      <c r="O38" s="476" t="s">
        <v>114</v>
      </c>
      <c r="P38" s="476" t="s">
        <v>114</v>
      </c>
      <c r="Q38" s="476">
        <v>0.0696246972122399</v>
      </c>
      <c r="R38" s="476">
        <v>0.0774162702144704</v>
      </c>
      <c r="S38" s="476">
        <v>0.0774162702144704</v>
      </c>
      <c r="T38" s="476">
        <v>0.068073005685384</v>
      </c>
      <c r="U38" s="476">
        <v>0.0682595070708234</v>
      </c>
      <c r="V38" s="476">
        <v>0.0583171792711328</v>
      </c>
      <c r="W38" s="476">
        <v>0.0549481088130804</v>
      </c>
      <c r="X38" s="476">
        <v>0.0532363778740497</v>
      </c>
      <c r="Y38" s="476">
        <v>0.0456726002893105</v>
      </c>
      <c r="Z38" s="476">
        <v>0.0447074179944692</v>
      </c>
      <c r="AA38" s="476">
        <v>0.0412330756792053</v>
      </c>
      <c r="AB38" s="476">
        <v>0.0389163198130713</v>
      </c>
      <c r="AC38" s="476">
        <v>0.0376056917436806</v>
      </c>
      <c r="AD38" s="476">
        <v>0.0371144920497149</v>
      </c>
      <c r="AE38" s="476">
        <v>0.038697158883363</v>
      </c>
      <c r="AF38" s="476">
        <v>0.0398046298433944</v>
      </c>
      <c r="AG38" s="476">
        <v>0.0408112485741679</v>
      </c>
      <c r="AH38" s="476">
        <v>0.0375936428704116</v>
      </c>
      <c r="AI38" s="476">
        <v>0.0384007199738926</v>
      </c>
      <c r="AJ38" s="476">
        <v>0.0376704391242432</v>
      </c>
      <c r="AK38" s="476">
        <v>0.0345892565586202</v>
      </c>
      <c r="AL38" s="476">
        <v>0.0320470061367385</v>
      </c>
      <c r="AM38" s="476">
        <v>0.0290685608160141</v>
      </c>
      <c r="AN38" s="476">
        <v>0.0293485971950656</v>
      </c>
      <c r="AO38" s="476">
        <v>0.029789447805323</v>
      </c>
      <c r="AP38" s="476">
        <v>0.0318538816777089</v>
      </c>
      <c r="AQ38" s="476">
        <v>0.0330043041017562</v>
      </c>
      <c r="AR38" s="476">
        <v>0.031868216878776</v>
      </c>
      <c r="AS38" s="476">
        <v>0.0328578957834194</v>
      </c>
      <c r="AT38" s="476">
        <v>0.0320545622501171</v>
      </c>
      <c r="AU38" s="476">
        <v>0.0324683379441332</v>
      </c>
      <c r="AV38" s="476">
        <v>0.0308161932051342</v>
      </c>
      <c r="AW38" s="476">
        <v>0.0290630899473332</v>
      </c>
      <c r="AX38" s="476">
        <v>0.0300314686660257</v>
      </c>
      <c r="AY38" s="476">
        <v>0.0306297513536013</v>
      </c>
      <c r="AZ38" s="477">
        <v>0.0304662686631719</v>
      </c>
      <c r="BA38" s="456">
        <v>-0.00533738222495084</v>
      </c>
      <c r="BB38" s="456">
        <v>0.00278562995294207</v>
      </c>
      <c r="BC38" s="456">
        <v>8.1935400119472E-5</v>
      </c>
    </row>
    <row r="39" spans="8:8" s="47" ht="10.2" customFormat="1">
      <c r="A39" s="54" t="s">
        <v>154</v>
      </c>
      <c r="B39" s="478">
        <v>18.1412278752724</v>
      </c>
      <c r="C39" s="478">
        <v>19.4659971239883</v>
      </c>
      <c r="D39" s="478">
        <v>20.2353880911701</v>
      </c>
      <c r="E39" s="478">
        <v>21.6563800395406</v>
      </c>
      <c r="F39" s="478">
        <v>23.8834220833867</v>
      </c>
      <c r="G39" s="478">
        <v>26.5107818082007</v>
      </c>
      <c r="H39" s="478">
        <v>29.3342751402387</v>
      </c>
      <c r="I39" s="478">
        <v>31.7104209267321</v>
      </c>
      <c r="J39" s="478">
        <v>34.1107689904222</v>
      </c>
      <c r="K39" s="478">
        <v>37.2637289579833</v>
      </c>
      <c r="L39" s="478">
        <v>39.7761558142602</v>
      </c>
      <c r="M39" s="478">
        <v>42.64373098772</v>
      </c>
      <c r="N39" s="478">
        <v>45.8880638417181</v>
      </c>
      <c r="O39" s="478">
        <v>49.0957375674224</v>
      </c>
      <c r="P39" s="478">
        <v>53.686842659229</v>
      </c>
      <c r="Q39" s="478">
        <v>53.6641823516085</v>
      </c>
      <c r="R39" s="478">
        <v>57.8045384571395</v>
      </c>
      <c r="S39" s="478">
        <v>61.8300693092201</v>
      </c>
      <c r="T39" s="478">
        <v>65.7165625372769</v>
      </c>
      <c r="U39" s="478">
        <v>68.361809024102</v>
      </c>
      <c r="V39" s="478">
        <v>70.7198878837382</v>
      </c>
      <c r="W39" s="478">
        <v>69.6439618439834</v>
      </c>
      <c r="X39" s="478">
        <v>67.0592291961027</v>
      </c>
      <c r="Y39" s="478">
        <v>65.7880595773697</v>
      </c>
      <c r="Z39" s="478">
        <v>62.2424472683804</v>
      </c>
      <c r="AA39" s="478">
        <v>60.446508459753</v>
      </c>
      <c r="AB39" s="478">
        <v>61.6635165262088</v>
      </c>
      <c r="AC39" s="478">
        <v>57.6760314224103</v>
      </c>
      <c r="AD39" s="478">
        <v>59.39450151381</v>
      </c>
      <c r="AE39" s="478">
        <v>60.7695768951609</v>
      </c>
      <c r="AF39" s="478">
        <v>62.1536199115751</v>
      </c>
      <c r="AG39" s="478">
        <v>62.5255823639759</v>
      </c>
      <c r="AH39" s="478">
        <v>64.2099345009801</v>
      </c>
      <c r="AI39" s="478">
        <v>67.1421881503518</v>
      </c>
      <c r="AJ39" s="478">
        <v>68.4710585266487</v>
      </c>
      <c r="AK39" s="478">
        <v>70.2570173538607</v>
      </c>
      <c r="AL39" s="478">
        <v>72.08217430696</v>
      </c>
      <c r="AM39" s="478">
        <v>73.1346736051803</v>
      </c>
      <c r="AN39" s="478">
        <v>74.8570834016604</v>
      </c>
      <c r="AO39" s="478">
        <v>64.8863094829678</v>
      </c>
      <c r="AP39" s="478">
        <v>71.5979010621649</v>
      </c>
      <c r="AQ39" s="478">
        <v>75.0219385494909</v>
      </c>
      <c r="AR39" s="478">
        <v>73.732612038738</v>
      </c>
      <c r="AS39" s="478">
        <v>75.2998920449588</v>
      </c>
      <c r="AT39" s="478">
        <v>73.6656212195272</v>
      </c>
      <c r="AU39" s="478">
        <v>73.0417196852792</v>
      </c>
      <c r="AV39" s="478">
        <v>72.9751644763888</v>
      </c>
      <c r="AW39" s="478">
        <v>77.4165774871081</v>
      </c>
      <c r="AX39" s="478">
        <v>81.3954850287097</v>
      </c>
      <c r="AY39" s="478">
        <v>83.0308839625123</v>
      </c>
      <c r="AZ39" s="478">
        <v>77.4197322472219</v>
      </c>
      <c r="BA39" s="469">
        <v>-0.0675790916284092</v>
      </c>
      <c r="BB39" s="469">
        <v>0.0249641107692056</v>
      </c>
      <c r="BC39" s="469">
        <v>0.208211146857197</v>
      </c>
    </row>
    <row r="40" spans="8:8">
      <c r="B40" s="476"/>
      <c r="C40" s="476"/>
      <c r="D40" s="476"/>
      <c r="E40" s="476"/>
      <c r="F40" s="476"/>
      <c r="G40" s="476"/>
      <c r="H40" s="476"/>
      <c r="I40" s="476"/>
      <c r="J40" s="476"/>
      <c r="K40" s="476"/>
      <c r="L40" s="476"/>
      <c r="M40" s="476"/>
      <c r="N40" s="476"/>
      <c r="O40" s="476"/>
      <c r="P40" s="476"/>
      <c r="Q40" s="476"/>
      <c r="R40" s="476"/>
      <c r="S40" s="476"/>
      <c r="T40" s="476"/>
      <c r="U40" s="476"/>
      <c r="V40" s="476"/>
      <c r="W40" s="476"/>
      <c r="X40" s="476"/>
      <c r="Y40" s="476"/>
      <c r="Z40" s="476"/>
      <c r="AA40" s="476"/>
      <c r="AB40" s="476"/>
      <c r="AC40" s="476"/>
      <c r="AD40" s="476"/>
      <c r="AE40" s="476"/>
      <c r="AF40" s="476"/>
      <c r="AG40" s="476"/>
      <c r="AH40" s="476"/>
      <c r="AI40" s="476"/>
      <c r="AJ40" s="476"/>
      <c r="AK40" s="476"/>
      <c r="AL40" s="476"/>
      <c r="AM40" s="476"/>
      <c r="AN40" s="476"/>
      <c r="AO40" s="476"/>
      <c r="AP40" s="476"/>
      <c r="AQ40" s="476"/>
      <c r="AR40" s="476"/>
      <c r="AS40" s="476"/>
      <c r="AT40" s="476"/>
      <c r="AU40" s="476"/>
      <c r="AV40" s="476"/>
      <c r="AW40" s="476"/>
      <c r="AX40" s="476"/>
      <c r="AY40" s="476"/>
      <c r="AZ40" s="477"/>
      <c r="BA40" s="456"/>
      <c r="BB40" s="456"/>
      <c r="BC40" s="456"/>
    </row>
    <row r="41" spans="8:8">
      <c r="A41" s="45" t="s">
        <v>234</v>
      </c>
      <c r="B41" s="476">
        <v>0.0629004449890657</v>
      </c>
      <c r="C41" s="476">
        <v>0.091706373284595</v>
      </c>
      <c r="D41" s="476">
        <v>0.114123384274056</v>
      </c>
      <c r="E41" s="476">
        <v>0.162258392977161</v>
      </c>
      <c r="F41" s="476">
        <v>0.200066173865043</v>
      </c>
      <c r="G41" s="476">
        <v>0.210530827503653</v>
      </c>
      <c r="H41" s="476">
        <v>0.220055021201006</v>
      </c>
      <c r="I41" s="476">
        <v>0.239336755799182</v>
      </c>
      <c r="J41" s="476">
        <v>0.262966618854108</v>
      </c>
      <c r="K41" s="476">
        <v>0.291547500834829</v>
      </c>
      <c r="L41" s="476">
        <v>0.235989653026882</v>
      </c>
      <c r="M41" s="476">
        <v>0.219420156938601</v>
      </c>
      <c r="N41" s="476">
        <v>0.346458801648181</v>
      </c>
      <c r="O41" s="476">
        <v>0.363112228944034</v>
      </c>
      <c r="P41" s="476">
        <v>0.373117259303083</v>
      </c>
      <c r="Q41" s="476">
        <v>0.456731495904504</v>
      </c>
      <c r="R41" s="476">
        <v>0.522895112458298</v>
      </c>
      <c r="S41" s="476">
        <v>0.508042055680916</v>
      </c>
      <c r="T41" s="476">
        <v>0.538186579133108</v>
      </c>
      <c r="U41" s="476">
        <v>0.561378032290606</v>
      </c>
      <c r="V41" s="476">
        <v>0.587933497438047</v>
      </c>
      <c r="W41" s="476">
        <v>0.560477847031371</v>
      </c>
      <c r="X41" s="476">
        <v>0.653095473426749</v>
      </c>
      <c r="Y41" s="476">
        <v>0.701469363259098</v>
      </c>
      <c r="Z41" s="476">
        <v>0.718122790554951</v>
      </c>
      <c r="AA41" s="476">
        <v>0.730050245239819</v>
      </c>
      <c r="AB41" s="476">
        <v>0.749713205835758</v>
      </c>
      <c r="AC41" s="476">
        <v>0.80712860806184</v>
      </c>
      <c r="AD41" s="476">
        <v>0.848649653144068</v>
      </c>
      <c r="AE41" s="476">
        <v>0.878130720384023</v>
      </c>
      <c r="AF41" s="476">
        <v>0.885269792072788</v>
      </c>
      <c r="AG41" s="476">
        <v>0.924377738077236</v>
      </c>
      <c r="AH41" s="476">
        <v>0.957797115826346</v>
      </c>
      <c r="AI41" s="476">
        <v>0.975013158909221</v>
      </c>
      <c r="AJ41" s="476">
        <v>0.894434418703591</v>
      </c>
      <c r="AK41" s="476">
        <v>0.984387527361448</v>
      </c>
      <c r="AL41" s="476">
        <v>1.04136719996211</v>
      </c>
      <c r="AM41" s="476">
        <v>1.08349509311127</v>
      </c>
      <c r="AN41" s="476">
        <v>1.15955388110536</v>
      </c>
      <c r="AO41" s="476">
        <v>1.17394688351894</v>
      </c>
      <c r="AP41" s="476">
        <v>1.20250354516173</v>
      </c>
      <c r="AQ41" s="476">
        <v>1.22141122598296</v>
      </c>
      <c r="AR41" s="476">
        <v>1.25934927864271</v>
      </c>
      <c r="AS41" s="476">
        <v>1.35045493145772</v>
      </c>
      <c r="AT41" s="476">
        <v>1.4219255136469</v>
      </c>
      <c r="AU41" s="476">
        <v>1.41107188631434</v>
      </c>
      <c r="AV41" s="476">
        <v>1.39342115578377</v>
      </c>
      <c r="AW41" s="476">
        <v>1.39965291923152</v>
      </c>
      <c r="AX41" s="476">
        <v>1.41717799854134</v>
      </c>
      <c r="AY41" s="476">
        <v>1.57377260268247</v>
      </c>
      <c r="AZ41" s="477">
        <v>1.58595814679326</v>
      </c>
      <c r="BA41" s="456">
        <v>0.00774288743495766</v>
      </c>
      <c r="BB41" s="456">
        <v>0.0297441972597574</v>
      </c>
      <c r="BC41" s="456">
        <v>0.00426524550042201</v>
      </c>
    </row>
    <row r="42" spans="8:8">
      <c r="A42" s="45" t="s">
        <v>155</v>
      </c>
      <c r="B42" s="476">
        <v>0.338193897338423</v>
      </c>
      <c r="C42" s="476">
        <v>0.817984308536287</v>
      </c>
      <c r="D42" s="476">
        <v>1.10000681310665</v>
      </c>
      <c r="E42" s="476">
        <v>1.21890026309815</v>
      </c>
      <c r="F42" s="476">
        <v>1.26474957292539</v>
      </c>
      <c r="G42" s="476">
        <v>1.317561287629</v>
      </c>
      <c r="H42" s="476">
        <v>1.33865378239462</v>
      </c>
      <c r="I42" s="476">
        <v>1.3630880334477</v>
      </c>
      <c r="J42" s="476">
        <v>0.853881058318195</v>
      </c>
      <c r="K42" s="476">
        <v>0.822450905306375</v>
      </c>
      <c r="L42" s="476">
        <v>0.437612743069813</v>
      </c>
      <c r="M42" s="476">
        <v>0.476800244010546</v>
      </c>
      <c r="N42" s="476">
        <v>0.652992537241851</v>
      </c>
      <c r="O42" s="476">
        <v>0.746282121535072</v>
      </c>
      <c r="P42" s="476">
        <v>0.866354694368086</v>
      </c>
      <c r="Q42" s="476">
        <v>0.937187099210968</v>
      </c>
      <c r="R42" s="476">
        <v>0.900327940978903</v>
      </c>
      <c r="S42" s="476">
        <v>1.1021819306826</v>
      </c>
      <c r="T42" s="476">
        <v>1.1933140603181</v>
      </c>
      <c r="U42" s="476">
        <v>1.51096785124205</v>
      </c>
      <c r="V42" s="476">
        <v>2.39153189699901</v>
      </c>
      <c r="W42" s="476">
        <v>2.8251429801369</v>
      </c>
      <c r="X42" s="476">
        <v>2.9819100640406</v>
      </c>
      <c r="Y42" s="476">
        <v>1.59769006786963</v>
      </c>
      <c r="Z42" s="476">
        <v>2.5379590243048</v>
      </c>
      <c r="AA42" s="476">
        <v>3.08330834809746</v>
      </c>
      <c r="AB42" s="476">
        <v>3.61631643337004</v>
      </c>
      <c r="AC42" s="476">
        <v>3.81010723283398</v>
      </c>
      <c r="AD42" s="476">
        <v>4.30275613267604</v>
      </c>
      <c r="AE42" s="476">
        <v>5.12595009666398</v>
      </c>
      <c r="AF42" s="476">
        <v>5.43581524761406</v>
      </c>
      <c r="AG42" s="476">
        <v>6.05721328444937</v>
      </c>
      <c r="AH42" s="476">
        <v>7.2029471848945</v>
      </c>
      <c r="AI42" s="476">
        <v>7.55517280319728</v>
      </c>
      <c r="AJ42" s="476">
        <v>8.78429345039969</v>
      </c>
      <c r="AK42" s="476">
        <v>9.34750352997724</v>
      </c>
      <c r="AL42" s="476">
        <v>10.1858396133489</v>
      </c>
      <c r="AM42" s="476">
        <v>11.4181906402751</v>
      </c>
      <c r="AN42" s="476">
        <v>11.9227919775531</v>
      </c>
      <c r="AO42" s="476">
        <v>13.1327592277092</v>
      </c>
      <c r="AP42" s="476">
        <v>13.9236676710074</v>
      </c>
      <c r="AQ42" s="476">
        <v>14.6082979921372</v>
      </c>
      <c r="AR42" s="476">
        <v>15.1424408462557</v>
      </c>
      <c r="AS42" s="476">
        <v>15.2412330994142</v>
      </c>
      <c r="AT42" s="476">
        <v>16.9752844862003</v>
      </c>
      <c r="AU42" s="476">
        <v>17.7587178216796</v>
      </c>
      <c r="AV42" s="476">
        <v>19.2341328199264</v>
      </c>
      <c r="AW42" s="476">
        <v>20.6860556666053</v>
      </c>
      <c r="AX42" s="476">
        <v>22.4479912918445</v>
      </c>
      <c r="AY42" s="476">
        <v>23.3581345782816</v>
      </c>
      <c r="AZ42" s="477">
        <v>24.1978993510555</v>
      </c>
      <c r="BA42" s="456">
        <v>0.0359517053880956</v>
      </c>
      <c r="BB42" s="456">
        <v>0.0592737678336328</v>
      </c>
      <c r="BC42" s="456">
        <v>0.0650773676061</v>
      </c>
    </row>
    <row r="43" spans="8:8">
      <c r="A43" s="45" t="s">
        <v>156</v>
      </c>
      <c r="B43" s="476">
        <v>0.0716936024390959</v>
      </c>
      <c r="C43" s="476">
        <v>0.085021259302774</v>
      </c>
      <c r="D43" s="476">
        <v>0.0857055981939276</v>
      </c>
      <c r="E43" s="476">
        <v>0.0836425361789452</v>
      </c>
      <c r="F43" s="476">
        <v>0.0768408354347233</v>
      </c>
      <c r="G43" s="476">
        <v>0.119029763023884</v>
      </c>
      <c r="H43" s="476">
        <v>0.165453053197903</v>
      </c>
      <c r="I43" s="476">
        <v>0.108275722658019</v>
      </c>
      <c r="J43" s="476">
        <v>0.112228062279662</v>
      </c>
      <c r="K43" s="476">
        <v>0.160942945988278</v>
      </c>
      <c r="L43" s="476">
        <v>0.11742125271275</v>
      </c>
      <c r="M43" s="476">
        <v>0.056987222451589</v>
      </c>
      <c r="N43" s="476">
        <v>0.0625021149469041</v>
      </c>
      <c r="O43" s="476">
        <v>0.0431999912133014</v>
      </c>
      <c r="P43" s="476">
        <v>0.0540816074164891</v>
      </c>
      <c r="Q43" s="476">
        <v>0.0781276436836301</v>
      </c>
      <c r="R43" s="476">
        <v>0.142468056128973</v>
      </c>
      <c r="S43" s="476">
        <v>0.344680780957192</v>
      </c>
      <c r="T43" s="476">
        <v>0.513316951749727</v>
      </c>
      <c r="U43" s="476">
        <v>0.59285094324637</v>
      </c>
      <c r="V43" s="476">
        <v>0.365821202189233</v>
      </c>
      <c r="W43" s="476">
        <v>0.159931882364137</v>
      </c>
      <c r="X43" s="476">
        <v>0.208076692941407</v>
      </c>
      <c r="Y43" s="476">
        <v>0.23438293105089</v>
      </c>
      <c r="Z43" s="476">
        <v>0.291370153502479</v>
      </c>
      <c r="AA43" s="476">
        <v>0.291370153502479</v>
      </c>
      <c r="AB43" s="476">
        <v>0.296990522083771</v>
      </c>
      <c r="AC43" s="476">
        <v>0.280340368511849</v>
      </c>
      <c r="AD43" s="476">
        <v>0.271148881019658</v>
      </c>
      <c r="AE43" s="476">
        <v>0.292289302251699</v>
      </c>
      <c r="AF43" s="476">
        <v>0.288740785359221</v>
      </c>
      <c r="AG43" s="476">
        <v>0.253685054784493</v>
      </c>
      <c r="AH43" s="476">
        <v>0.216919104815726</v>
      </c>
      <c r="AI43" s="476">
        <v>0.143387204878192</v>
      </c>
      <c r="AJ43" s="476">
        <v>0.0916637413838798</v>
      </c>
      <c r="AK43" s="476">
        <v>0.133276568636781</v>
      </c>
      <c r="AL43" s="476">
        <v>0.133276568636781</v>
      </c>
      <c r="AM43" s="476">
        <v>0.439542446769106</v>
      </c>
      <c r="AN43" s="476">
        <v>0.623084282056923</v>
      </c>
      <c r="AO43" s="476">
        <v>0.663018758761762</v>
      </c>
      <c r="AP43" s="476">
        <v>0.69035424256354</v>
      </c>
      <c r="AQ43" s="476">
        <v>0.609726514282034</v>
      </c>
      <c r="AR43" s="476">
        <v>0.611864640111536</v>
      </c>
      <c r="AS43" s="476">
        <v>0.684297052306186</v>
      </c>
      <c r="AT43" s="476">
        <v>0.728627044991777</v>
      </c>
      <c r="AU43" s="476">
        <v>0.706399362704285</v>
      </c>
      <c r="AV43" s="476">
        <v>0.954806012423562</v>
      </c>
      <c r="AW43" s="476">
        <v>0.978922288301346</v>
      </c>
      <c r="AX43" s="476">
        <v>1.0230353485559</v>
      </c>
      <c r="AY43" s="476">
        <v>1.06107052540738</v>
      </c>
      <c r="AZ43" s="477">
        <v>1.01240015182528</v>
      </c>
      <c r="BA43" s="456">
        <v>-0.0458691221899821</v>
      </c>
      <c r="BB43" s="456">
        <v>0.048146150076489</v>
      </c>
      <c r="BC43" s="456">
        <v>0.00272272960098627</v>
      </c>
    </row>
    <row r="44" spans="8:8">
      <c r="A44" s="45" t="s">
        <v>158</v>
      </c>
      <c r="B44" s="476">
        <v>0.187230600215947</v>
      </c>
      <c r="C44" s="476">
        <v>0.193388896835715</v>
      </c>
      <c r="D44" s="476">
        <v>0.227967724821709</v>
      </c>
      <c r="E44" s="476">
        <v>0.256074841532463</v>
      </c>
      <c r="F44" s="476">
        <v>0.269402498396141</v>
      </c>
      <c r="G44" s="476">
        <v>0.2952305782492</v>
      </c>
      <c r="H44" s="476">
        <v>0.354188696707312</v>
      </c>
      <c r="I44" s="476">
        <v>0.38723736804604</v>
      </c>
      <c r="J44" s="476">
        <v>0.433930124506374</v>
      </c>
      <c r="K44" s="476">
        <v>0.574559883136908</v>
      </c>
      <c r="L44" s="476">
        <v>0.373163091173775</v>
      </c>
      <c r="M44" s="476">
        <v>0.430529274134263</v>
      </c>
      <c r="N44" s="476">
        <v>0.337787165338048</v>
      </c>
      <c r="O44" s="476">
        <v>0.370876520309938</v>
      </c>
      <c r="P44" s="476">
        <v>0.401120532295858</v>
      </c>
      <c r="Q44" s="476">
        <v>0.386042474672055</v>
      </c>
      <c r="R44" s="476">
        <v>0.526672233302589</v>
      </c>
      <c r="S44" s="476">
        <v>0.439353102126767</v>
      </c>
      <c r="T44" s="476">
        <v>0.626979991065738</v>
      </c>
      <c r="U44" s="476">
        <v>0.750025379362849</v>
      </c>
      <c r="V44" s="476">
        <v>0.385123325922836</v>
      </c>
      <c r="W44" s="476">
        <v>0.0459574374609589</v>
      </c>
      <c r="X44" s="476">
        <v>0.240159002425765</v>
      </c>
      <c r="Y44" s="476">
        <v>0.498178622076795</v>
      </c>
      <c r="Z44" s="476">
        <v>0.548731803283849</v>
      </c>
      <c r="AA44" s="476">
        <v>0.852786209525553</v>
      </c>
      <c r="AB44" s="476">
        <v>0.85265612235285</v>
      </c>
      <c r="AC44" s="476">
        <v>0.852050890526178</v>
      </c>
      <c r="AD44" s="476">
        <v>0.872364077883922</v>
      </c>
      <c r="AE44" s="476">
        <v>0.798556433321622</v>
      </c>
      <c r="AF44" s="476">
        <v>0.879971917285246</v>
      </c>
      <c r="AG44" s="476">
        <v>0.873191311758219</v>
      </c>
      <c r="AH44" s="476">
        <v>0.800578560569904</v>
      </c>
      <c r="AI44" s="476">
        <v>0.919148749219178</v>
      </c>
      <c r="AJ44" s="476">
        <v>0.99913478108429</v>
      </c>
      <c r="AK44" s="476">
        <v>1.13055296153959</v>
      </c>
      <c r="AL44" s="476">
        <v>1.140663597781</v>
      </c>
      <c r="AM44" s="476">
        <v>1.03496149162079</v>
      </c>
      <c r="AN44" s="476">
        <v>1.16412951557527</v>
      </c>
      <c r="AO44" s="476">
        <v>1.05600999797791</v>
      </c>
      <c r="AP44" s="476">
        <v>1.07843722745886</v>
      </c>
      <c r="AQ44" s="476">
        <v>1.24388400231831</v>
      </c>
      <c r="AR44" s="476">
        <v>1.4221629475709</v>
      </c>
      <c r="AS44" s="476">
        <v>1.49924177246605</v>
      </c>
      <c r="AT44" s="476">
        <v>1.38136807262104</v>
      </c>
      <c r="AU44" s="476">
        <v>1.55418862005471</v>
      </c>
      <c r="AV44" s="476">
        <v>1.58495775226867</v>
      </c>
      <c r="AW44" s="476">
        <v>1.57190305900023</v>
      </c>
      <c r="AX44" s="476">
        <v>1.63036585678515</v>
      </c>
      <c r="AY44" s="476">
        <v>1.73424731696508</v>
      </c>
      <c r="AZ44" s="477">
        <v>1.44447292098484</v>
      </c>
      <c r="BA44" s="456">
        <v>-0.167089430178474</v>
      </c>
      <c r="BB44" s="456">
        <v>0.0508586420432215</v>
      </c>
      <c r="BC44" s="456">
        <v>0.00388473784076166</v>
      </c>
    </row>
    <row r="45" spans="8:8">
      <c r="A45" s="45" t="s">
        <v>159</v>
      </c>
      <c r="B45" s="476">
        <v>0.0</v>
      </c>
      <c r="C45" s="476">
        <v>0.0</v>
      </c>
      <c r="D45" s="476">
        <v>0.0</v>
      </c>
      <c r="E45" s="476">
        <v>0.0</v>
      </c>
      <c r="F45" s="476">
        <v>0.0</v>
      </c>
      <c r="G45" s="476">
        <v>0.0</v>
      </c>
      <c r="H45" s="476">
        <v>0.0</v>
      </c>
      <c r="I45" s="476">
        <v>0.0</v>
      </c>
      <c r="J45" s="476">
        <v>0.0292717432063835</v>
      </c>
      <c r="K45" s="476">
        <v>0.0492421848331685</v>
      </c>
      <c r="L45" s="476">
        <v>0.0623394250235024</v>
      </c>
      <c r="M45" s="476">
        <v>0.0736808987874077</v>
      </c>
      <c r="N45" s="476">
        <v>0.0806112803565203</v>
      </c>
      <c r="O45" s="476">
        <v>0.100125775827443</v>
      </c>
      <c r="P45" s="476">
        <v>0.125497310769414</v>
      </c>
      <c r="Q45" s="476">
        <v>0.160219479170143</v>
      </c>
      <c r="R45" s="476">
        <v>0.187302680828385</v>
      </c>
      <c r="S45" s="476">
        <v>0.209826420928001</v>
      </c>
      <c r="T45" s="476">
        <v>0.210571755859839</v>
      </c>
      <c r="U45" s="476">
        <v>0.2191277225076</v>
      </c>
      <c r="V45" s="476">
        <v>0.236818433355071</v>
      </c>
      <c r="W45" s="476">
        <v>0.240101245677283</v>
      </c>
      <c r="X45" s="476">
        <v>0.261725551010416</v>
      </c>
      <c r="Y45" s="476">
        <v>0.25186465649854</v>
      </c>
      <c r="Z45" s="476">
        <v>0.263719256550969</v>
      </c>
      <c r="AA45" s="476">
        <v>0.369407575479936</v>
      </c>
      <c r="AB45" s="476">
        <v>0.398317551572488</v>
      </c>
      <c r="AC45" s="476">
        <v>0.454304749701566</v>
      </c>
      <c r="AD45" s="476">
        <v>0.47172189285552</v>
      </c>
      <c r="AE45" s="476">
        <v>0.497163688352657</v>
      </c>
      <c r="AF45" s="476">
        <v>0.995864591250543</v>
      </c>
      <c r="AG45" s="476">
        <v>1.49237257528817</v>
      </c>
      <c r="AH45" s="476">
        <v>1.6103580821332</v>
      </c>
      <c r="AI45" s="476">
        <v>1.77400448623683</v>
      </c>
      <c r="AJ45" s="476">
        <v>1.80023120140917</v>
      </c>
      <c r="AK45" s="476">
        <v>2.01723145883072</v>
      </c>
      <c r="AL45" s="476">
        <v>2.35025931498299</v>
      </c>
      <c r="AM45" s="476">
        <v>2.38074208895448</v>
      </c>
      <c r="AN45" s="476">
        <v>2.32886841597339</v>
      </c>
      <c r="AO45" s="476">
        <v>2.31373642069809</v>
      </c>
      <c r="AP45" s="476">
        <v>2.4863226173753</v>
      </c>
      <c r="AQ45" s="476">
        <v>2.62469004007214</v>
      </c>
      <c r="AR45" s="476">
        <v>2.7327366766428</v>
      </c>
      <c r="AS45" s="476">
        <v>2.97861299211406</v>
      </c>
      <c r="AT45" s="476">
        <v>2.83959683654233</v>
      </c>
      <c r="AU45" s="476">
        <v>2.97486052043972</v>
      </c>
      <c r="AV45" s="476">
        <v>3.03720599237584</v>
      </c>
      <c r="AW45" s="476">
        <v>3.12737110572982</v>
      </c>
      <c r="AX45" s="476">
        <v>3.51527452103659</v>
      </c>
      <c r="AY45" s="476">
        <v>3.54986805357385</v>
      </c>
      <c r="AZ45" s="477">
        <v>3.56334640853136</v>
      </c>
      <c r="BA45" s="456">
        <v>0.00379686082809183</v>
      </c>
      <c r="BB45" s="456">
        <v>0.043734004343797</v>
      </c>
      <c r="BC45" s="456">
        <v>0.00958319566387305</v>
      </c>
    </row>
    <row r="46" spans="8:8">
      <c r="A46" s="45" t="s">
        <v>160</v>
      </c>
      <c r="B46" s="476">
        <v>0.100639531602006</v>
      </c>
      <c r="C46" s="476">
        <v>0.100639531602006</v>
      </c>
      <c r="D46" s="476">
        <v>0.11015135313952</v>
      </c>
      <c r="E46" s="476">
        <v>0.158219363115592</v>
      </c>
      <c r="F46" s="476">
        <v>0.129980210964581</v>
      </c>
      <c r="G46" s="476">
        <v>0.200578091342108</v>
      </c>
      <c r="H46" s="476">
        <v>0.109252566033214</v>
      </c>
      <c r="I46" s="476">
        <v>0.155315336830559</v>
      </c>
      <c r="J46" s="476">
        <v>0.148105340536684</v>
      </c>
      <c r="K46" s="476">
        <v>0.436805608803931</v>
      </c>
      <c r="L46" s="476">
        <v>0.473461074555272</v>
      </c>
      <c r="M46" s="476">
        <v>0.432900194144749</v>
      </c>
      <c r="N46" s="476">
        <v>0.506201823132479</v>
      </c>
      <c r="O46" s="476">
        <v>0.524226813867167</v>
      </c>
      <c r="P46" s="476">
        <v>0.592200837821717</v>
      </c>
      <c r="Q46" s="476">
        <v>0.546758052285526</v>
      </c>
      <c r="R46" s="476">
        <v>0.580805257006603</v>
      </c>
      <c r="S46" s="476">
        <v>0.561778877897766</v>
      </c>
      <c r="T46" s="476">
        <v>0.585210271439336</v>
      </c>
      <c r="U46" s="476">
        <v>0.620860791972575</v>
      </c>
      <c r="V46" s="476">
        <v>0.630874675714069</v>
      </c>
      <c r="W46" s="476">
        <v>0.764059329475928</v>
      </c>
      <c r="X46" s="476">
        <v>0.793689564536734</v>
      </c>
      <c r="Y46" s="476">
        <v>0.829344601900253</v>
      </c>
      <c r="Z46" s="476">
        <v>0.864999639263773</v>
      </c>
      <c r="AA46" s="476">
        <v>0.900654676627292</v>
      </c>
      <c r="AB46" s="476">
        <v>0.936312349248561</v>
      </c>
      <c r="AC46" s="476">
        <v>1.29756269280644</v>
      </c>
      <c r="AD46" s="476">
        <v>1.5702317245622</v>
      </c>
      <c r="AE46" s="476">
        <v>2.06710148981232</v>
      </c>
      <c r="AF46" s="476">
        <v>2.48664432744701</v>
      </c>
      <c r="AG46" s="476">
        <v>2.70374861020315</v>
      </c>
      <c r="AH46" s="476">
        <v>2.95409570374048</v>
      </c>
      <c r="AI46" s="476">
        <v>3.14435949482885</v>
      </c>
      <c r="AJ46" s="476">
        <v>3.91172121711242</v>
      </c>
      <c r="AK46" s="476">
        <v>4.58635875360386</v>
      </c>
      <c r="AL46" s="476">
        <v>5.07703905693703</v>
      </c>
      <c r="AM46" s="476">
        <v>6.32877452462367</v>
      </c>
      <c r="AN46" s="476">
        <v>7.68772558117262</v>
      </c>
      <c r="AO46" s="476">
        <v>8.94239818115338</v>
      </c>
      <c r="AP46" s="476">
        <v>11.9113221480331</v>
      </c>
      <c r="AQ46" s="476">
        <v>14.5473091056395</v>
      </c>
      <c r="AR46" s="476">
        <v>15.6837944597573</v>
      </c>
      <c r="AS46" s="476">
        <v>16.2437011241455</v>
      </c>
      <c r="AT46" s="476">
        <v>16.3923143407543</v>
      </c>
      <c r="AU46" s="476">
        <v>17.0055695269286</v>
      </c>
      <c r="AV46" s="476">
        <v>16.8419238428052</v>
      </c>
      <c r="AW46" s="476">
        <v>16.4931587959493</v>
      </c>
      <c r="AX46" s="476">
        <v>16.357570718959</v>
      </c>
      <c r="AY46" s="476">
        <v>16.6515009474898</v>
      </c>
      <c r="AZ46" s="477">
        <v>16.5302262593737</v>
      </c>
      <c r="BA46" s="456">
        <v>-0.00728310850166136</v>
      </c>
      <c r="BB46" s="456">
        <v>0.0641428669153179</v>
      </c>
      <c r="BC46" s="456">
        <v>0.0444560742768089</v>
      </c>
    </row>
    <row r="47" spans="8:8">
      <c r="A47" s="45" t="s">
        <v>161</v>
      </c>
      <c r="B47" s="476">
        <v>0.148626352748741</v>
      </c>
      <c r="C47" s="476">
        <v>0.123993166269667</v>
      </c>
      <c r="D47" s="476">
        <v>0.140153860575952</v>
      </c>
      <c r="E47" s="476">
        <v>0.165446774859452</v>
      </c>
      <c r="F47" s="476">
        <v>0.209382085072129</v>
      </c>
      <c r="G47" s="476">
        <v>0.249089311038397</v>
      </c>
      <c r="H47" s="476">
        <v>0.26816227541854</v>
      </c>
      <c r="I47" s="476">
        <v>0.378413540053536</v>
      </c>
      <c r="J47" s="476">
        <v>0.521800744931727</v>
      </c>
      <c r="K47" s="476">
        <v>0.640646678205767</v>
      </c>
      <c r="L47" s="476">
        <v>0.891338221216847</v>
      </c>
      <c r="M47" s="476">
        <v>1.0421308518647</v>
      </c>
      <c r="N47" s="476">
        <v>1.10454105193669</v>
      </c>
      <c r="O47" s="476">
        <v>1.07852914233378</v>
      </c>
      <c r="P47" s="476">
        <v>1.66828009318661</v>
      </c>
      <c r="Q47" s="476">
        <v>1.72799964853206</v>
      </c>
      <c r="R47" s="476">
        <v>2.31625484803233</v>
      </c>
      <c r="S47" s="476">
        <v>2.4633186479074</v>
      </c>
      <c r="T47" s="476">
        <v>2.6674148742709</v>
      </c>
      <c r="U47" s="476">
        <v>2.73906327267315</v>
      </c>
      <c r="V47" s="476">
        <v>3.08098660738269</v>
      </c>
      <c r="W47" s="476">
        <v>3.23264615100385</v>
      </c>
      <c r="X47" s="476">
        <v>3.5061381079334</v>
      </c>
      <c r="Y47" s="476">
        <v>3.68027159187359</v>
      </c>
      <c r="Z47" s="476">
        <v>3.93119920041042</v>
      </c>
      <c r="AA47" s="476">
        <v>3.94590558039793</v>
      </c>
      <c r="AB47" s="476">
        <v>4.0707867548581</v>
      </c>
      <c r="AC47" s="476">
        <v>4.16742042895975</v>
      </c>
      <c r="AD47" s="476">
        <v>4.30345444384419</v>
      </c>
      <c r="AE47" s="476">
        <v>4.2464672213926</v>
      </c>
      <c r="AF47" s="476">
        <v>4.56577095833105</v>
      </c>
      <c r="AG47" s="476">
        <v>4.93490963455777</v>
      </c>
      <c r="AH47" s="476">
        <v>5.21157340807274</v>
      </c>
      <c r="AI47" s="476">
        <v>5.52040738781038</v>
      </c>
      <c r="AJ47" s="476">
        <v>6.02047453409322</v>
      </c>
      <c r="AK47" s="476">
        <v>6.54801568943742</v>
      </c>
      <c r="AL47" s="476">
        <v>6.752158626639</v>
      </c>
      <c r="AM47" s="476">
        <v>6.84030499168912</v>
      </c>
      <c r="AN47" s="476">
        <v>7.37343135691929</v>
      </c>
      <c r="AO47" s="476">
        <v>7.21072193762445</v>
      </c>
      <c r="AP47" s="476">
        <v>8.05725793565532</v>
      </c>
      <c r="AQ47" s="476">
        <v>8.48006636029614</v>
      </c>
      <c r="AR47" s="476">
        <v>9.10495943166078</v>
      </c>
      <c r="AS47" s="476">
        <v>9.19424493843944</v>
      </c>
      <c r="AT47" s="476">
        <v>9.41024489450595</v>
      </c>
      <c r="AU47" s="476">
        <v>9.60050868559432</v>
      </c>
      <c r="AV47" s="476">
        <v>10.1618423698169</v>
      </c>
      <c r="AW47" s="476">
        <v>10.570230837293</v>
      </c>
      <c r="AX47" s="476">
        <v>10.8459552407863</v>
      </c>
      <c r="AY47" s="476">
        <v>10.7540403658644</v>
      </c>
      <c r="AZ47" s="477">
        <v>10.8163270777184</v>
      </c>
      <c r="BA47" s="456">
        <v>0.00579193584317239</v>
      </c>
      <c r="BB47" s="456">
        <v>0.0407808466936546</v>
      </c>
      <c r="BC47" s="456">
        <v>0.0290892231252209</v>
      </c>
    </row>
    <row r="48" spans="8:8">
      <c r="A48" s="45" t="s">
        <v>235</v>
      </c>
      <c r="B48" s="476">
        <v>0.0</v>
      </c>
      <c r="C48" s="476">
        <v>0.0</v>
      </c>
      <c r="D48" s="476">
        <v>0.0</v>
      </c>
      <c r="E48" s="476">
        <v>0.0</v>
      </c>
      <c r="F48" s="476">
        <v>0.0</v>
      </c>
      <c r="G48" s="476">
        <v>0.0</v>
      </c>
      <c r="H48" s="476">
        <v>0.00302972787310929</v>
      </c>
      <c r="I48" s="476">
        <v>0.0033814998721274</v>
      </c>
      <c r="J48" s="476">
        <v>0.00326055924723014</v>
      </c>
      <c r="K48" s="476">
        <v>0.00336214937214384</v>
      </c>
      <c r="L48" s="476">
        <v>0.00451323316129577</v>
      </c>
      <c r="M48" s="476">
        <v>0.00456671799612055</v>
      </c>
      <c r="N48" s="476">
        <v>0.00476506062095206</v>
      </c>
      <c r="O48" s="476">
        <v>0.00723224936885617</v>
      </c>
      <c r="P48" s="476">
        <v>0.0121816287891735</v>
      </c>
      <c r="Q48" s="476">
        <v>0.0145128749876712</v>
      </c>
      <c r="R48" s="476">
        <v>0.0366958044063267</v>
      </c>
      <c r="S48" s="476">
        <v>0.0361298022818075</v>
      </c>
      <c r="T48" s="476">
        <v>0.0852328062646844</v>
      </c>
      <c r="U48" s="476">
        <v>0.139896858443657</v>
      </c>
      <c r="V48" s="476">
        <v>0.154046911556636</v>
      </c>
      <c r="W48" s="476">
        <v>0.179800008222259</v>
      </c>
      <c r="X48" s="476">
        <v>0.185469519671678</v>
      </c>
      <c r="Y48" s="476">
        <v>0.18407163109363</v>
      </c>
      <c r="Z48" s="476">
        <v>0.199532680580496</v>
      </c>
      <c r="AA48" s="476">
        <v>0.251609713661256</v>
      </c>
      <c r="AB48" s="476">
        <v>0.267363835987012</v>
      </c>
      <c r="AC48" s="476">
        <v>0.415822894146756</v>
      </c>
      <c r="AD48" s="476">
        <v>0.524338079242072</v>
      </c>
      <c r="AE48" s="476">
        <v>0.519778617683445</v>
      </c>
      <c r="AF48" s="476">
        <v>0.51835845752584</v>
      </c>
      <c r="AG48" s="476">
        <v>0.5325451100476</v>
      </c>
      <c r="AH48" s="476">
        <v>0.589082433374571</v>
      </c>
      <c r="AI48" s="476">
        <v>0.62464623353186</v>
      </c>
      <c r="AJ48" s="476">
        <v>0.572922505686455</v>
      </c>
      <c r="AK48" s="476">
        <v>0.556254310152459</v>
      </c>
      <c r="AL48" s="476">
        <v>0.569932694828339</v>
      </c>
      <c r="AM48" s="476">
        <v>0.547135387035205</v>
      </c>
      <c r="AN48" s="476">
        <v>0.536546473579379</v>
      </c>
      <c r="AO48" s="476">
        <v>0.593641894933198</v>
      </c>
      <c r="AP48" s="476">
        <v>0.815231726682456</v>
      </c>
      <c r="AQ48" s="476">
        <v>0.717659249327845</v>
      </c>
      <c r="AR48" s="476">
        <v>0.586563517726609</v>
      </c>
      <c r="AS48" s="476">
        <v>0.483302925214432</v>
      </c>
      <c r="AT48" s="476">
        <v>0.446827232745418</v>
      </c>
      <c r="AU48" s="476">
        <v>0.392113694041897</v>
      </c>
      <c r="AV48" s="476">
        <v>0.341025301003842</v>
      </c>
      <c r="AW48" s="476">
        <v>0.337400155338377</v>
      </c>
      <c r="AX48" s="476">
        <v>0.335576370714926</v>
      </c>
      <c r="AY48" s="476">
        <v>0.321897986039046</v>
      </c>
      <c r="AZ48" s="477">
        <v>0.289362593283263</v>
      </c>
      <c r="BA48" s="456">
        <v>-0.101073613899021</v>
      </c>
      <c r="BB48" s="456">
        <v>-0.0593688177055329</v>
      </c>
      <c r="BC48" s="456">
        <v>7.78206222835947E-4</v>
      </c>
    </row>
    <row r="49" spans="8:8">
      <c r="A49" s="45" t="s">
        <v>162</v>
      </c>
      <c r="B49" s="476">
        <v>0.0785799616207459</v>
      </c>
      <c r="C49" s="476">
        <v>0.138764854194619</v>
      </c>
      <c r="D49" s="476">
        <v>0.140455386041031</v>
      </c>
      <c r="E49" s="476">
        <v>0.163716114517172</v>
      </c>
      <c r="F49" s="476">
        <v>0.163951948735722</v>
      </c>
      <c r="G49" s="476">
        <v>0.156593921116973</v>
      </c>
      <c r="H49" s="476">
        <v>0.182507333502746</v>
      </c>
      <c r="I49" s="476">
        <v>0.367901380937466</v>
      </c>
      <c r="J49" s="476">
        <v>0.538645355167418</v>
      </c>
      <c r="K49" s="476">
        <v>0.576378830135363</v>
      </c>
      <c r="L49" s="476">
        <v>0.707451107185902</v>
      </c>
      <c r="M49" s="476">
        <v>0.835796470539986</v>
      </c>
      <c r="N49" s="476">
        <v>0.896170030488699</v>
      </c>
      <c r="O49" s="476">
        <v>0.788629626830055</v>
      </c>
      <c r="P49" s="476">
        <v>1.03483539614959</v>
      </c>
      <c r="Q49" s="476">
        <v>1.24803468456479</v>
      </c>
      <c r="R49" s="476">
        <v>1.43575872253032</v>
      </c>
      <c r="S49" s="476">
        <v>1.59329598052149</v>
      </c>
      <c r="T49" s="476">
        <v>1.63315840701426</v>
      </c>
      <c r="U49" s="476">
        <v>1.92252054961681</v>
      </c>
      <c r="V49" s="476">
        <v>1.89705045401345</v>
      </c>
      <c r="W49" s="476">
        <v>2.24608509746694</v>
      </c>
      <c r="X49" s="476">
        <v>2.08566370296695</v>
      </c>
      <c r="Y49" s="476">
        <v>2.16873147378265</v>
      </c>
      <c r="Z49" s="476">
        <v>2.43569580918086</v>
      </c>
      <c r="AA49" s="476">
        <v>2.95453108999011</v>
      </c>
      <c r="AB49" s="476">
        <v>3.17976694453238</v>
      </c>
      <c r="AC49" s="476">
        <v>3.42525619021523</v>
      </c>
      <c r="AD49" s="476">
        <v>3.49694979265432</v>
      </c>
      <c r="AE49" s="476">
        <v>3.63090362879053</v>
      </c>
      <c r="AF49" s="476">
        <v>3.61063477311102</v>
      </c>
      <c r="AG49" s="476">
        <v>3.71297393684581</v>
      </c>
      <c r="AH49" s="476">
        <v>4.09313869714786</v>
      </c>
      <c r="AI49" s="476">
        <v>4.22520585953566</v>
      </c>
      <c r="AJ49" s="476">
        <v>4.35477549888769</v>
      </c>
      <c r="AK49" s="476">
        <v>4.50820692179525</v>
      </c>
      <c r="AL49" s="476">
        <v>4.60254060921512</v>
      </c>
      <c r="AM49" s="476">
        <v>4.74404114034491</v>
      </c>
      <c r="AN49" s="476">
        <v>4.72637548205049</v>
      </c>
      <c r="AO49" s="476">
        <v>4.60725729358611</v>
      </c>
      <c r="AP49" s="476">
        <v>4.83762015826542</v>
      </c>
      <c r="AQ49" s="476">
        <v>4.93440652155819</v>
      </c>
      <c r="AR49" s="476">
        <v>5.1083238191748</v>
      </c>
      <c r="AS49" s="476">
        <v>5.15061933312452</v>
      </c>
      <c r="AT49" s="476">
        <v>5.11709254070185</v>
      </c>
      <c r="AU49" s="476">
        <v>5.66957412426558</v>
      </c>
      <c r="AV49" s="476">
        <v>5.74305394317261</v>
      </c>
      <c r="AW49" s="476">
        <v>5.75630866474383</v>
      </c>
      <c r="AX49" s="476">
        <v>5.61492092916429</v>
      </c>
      <c r="AY49" s="476">
        <v>5.61425218014183</v>
      </c>
      <c r="AZ49" s="477">
        <v>5.34852936439195</v>
      </c>
      <c r="BA49" s="456">
        <v>-0.0473300463220663</v>
      </c>
      <c r="BB49" s="456">
        <v>0.0199642385131653</v>
      </c>
      <c r="BC49" s="456">
        <v>0.014384232554607</v>
      </c>
    </row>
    <row r="50" spans="8:8">
      <c r="A50" s="45" t="s">
        <v>236</v>
      </c>
      <c r="B50" s="476">
        <v>0.0</v>
      </c>
      <c r="C50" s="476">
        <v>0.0</v>
      </c>
      <c r="D50" s="476">
        <v>0.0</v>
      </c>
      <c r="E50" s="476">
        <v>0.0</v>
      </c>
      <c r="F50" s="476">
        <v>0.0</v>
      </c>
      <c r="G50" s="476">
        <v>0.0</v>
      </c>
      <c r="H50" s="476">
        <v>0.0</v>
      </c>
      <c r="I50" s="476">
        <v>0.0</v>
      </c>
      <c r="J50" s="476">
        <v>0.0</v>
      </c>
      <c r="K50" s="476">
        <v>0.0</v>
      </c>
      <c r="L50" s="476">
        <v>0.0</v>
      </c>
      <c r="M50" s="476">
        <v>0.0</v>
      </c>
      <c r="N50" s="476">
        <v>0.0</v>
      </c>
      <c r="O50" s="476">
        <v>0.0</v>
      </c>
      <c r="P50" s="476">
        <v>0.0</v>
      </c>
      <c r="Q50" s="476">
        <v>0.0</v>
      </c>
      <c r="R50" s="476">
        <v>0.0</v>
      </c>
      <c r="S50" s="476">
        <v>0.0</v>
      </c>
      <c r="T50" s="476">
        <v>0.0</v>
      </c>
      <c r="U50" s="476">
        <v>0.0</v>
      </c>
      <c r="V50" s="476">
        <v>0.0</v>
      </c>
      <c r="W50" s="476">
        <v>0.0</v>
      </c>
      <c r="X50" s="476">
        <v>0.0</v>
      </c>
      <c r="Y50" s="476">
        <v>0.0</v>
      </c>
      <c r="Z50" s="476">
        <v>0.0</v>
      </c>
      <c r="AA50" s="476">
        <v>0.0</v>
      </c>
      <c r="AB50" s="476">
        <v>0.0</v>
      </c>
      <c r="AC50" s="476">
        <v>0.0</v>
      </c>
      <c r="AD50" s="476">
        <v>0.0</v>
      </c>
      <c r="AE50" s="476">
        <v>0.0</v>
      </c>
      <c r="AF50" s="476">
        <v>0.0</v>
      </c>
      <c r="AG50" s="476">
        <v>0.0</v>
      </c>
      <c r="AH50" s="476">
        <v>0.0</v>
      </c>
      <c r="AI50" s="476">
        <v>0.0</v>
      </c>
      <c r="AJ50" s="476">
        <v>0.0</v>
      </c>
      <c r="AK50" s="476">
        <v>0.0</v>
      </c>
      <c r="AL50" s="476">
        <v>0.0</v>
      </c>
      <c r="AM50" s="476">
        <v>0.0</v>
      </c>
      <c r="AN50" s="476">
        <v>0.0</v>
      </c>
      <c r="AO50" s="476">
        <v>0.0756507796857342</v>
      </c>
      <c r="AP50" s="476">
        <v>0.605215912735866</v>
      </c>
      <c r="AQ50" s="476">
        <v>0.911701225538005</v>
      </c>
      <c r="AR50" s="476">
        <v>0.734940580786183</v>
      </c>
      <c r="AS50" s="476">
        <v>1.00167621283657</v>
      </c>
      <c r="AT50" s="476">
        <v>0.944466459635171</v>
      </c>
      <c r="AU50" s="476">
        <v>0.276359003140232</v>
      </c>
      <c r="AV50" s="476">
        <v>0.0483526235799966</v>
      </c>
      <c r="AW50" s="476">
        <v>0.0290903322690376</v>
      </c>
      <c r="AX50" s="476">
        <v>0.00969677742301254</v>
      </c>
      <c r="AY50" s="476">
        <v>0.00969677742301254</v>
      </c>
      <c r="AZ50" s="477">
        <v>0.00979435294685113</v>
      </c>
      <c r="BA50" s="456">
        <v>0.0100626754211173</v>
      </c>
      <c r="BB50" s="456">
        <v>-0.185705686701094</v>
      </c>
      <c r="BC50" s="456">
        <v>2.63407454481505E-5</v>
      </c>
    </row>
    <row r="51" spans="8:8">
      <c r="A51" s="45" t="s">
        <v>163</v>
      </c>
      <c r="B51" s="476">
        <v>0.0125010410954356</v>
      </c>
      <c r="C51" s="476">
        <v>0.0117014794516291</v>
      </c>
      <c r="D51" s="476">
        <v>0.0115357377044984</v>
      </c>
      <c r="E51" s="476">
        <v>0.00502093150666665</v>
      </c>
      <c r="F51" s="476">
        <v>0.00613610958881786</v>
      </c>
      <c r="G51" s="476">
        <v>0.00560745205459052</v>
      </c>
      <c r="H51" s="476">
        <v>0.00538754098341056</v>
      </c>
      <c r="I51" s="476">
        <v>0.0053681095888458</v>
      </c>
      <c r="J51" s="476">
        <v>0.00528131506830101</v>
      </c>
      <c r="K51" s="476">
        <v>0.00376109589027413</v>
      </c>
      <c r="L51" s="476">
        <v>1.78360655731216E-4</v>
      </c>
      <c r="M51" s="476">
        <v>1.89369863006809E-4</v>
      </c>
      <c r="N51" s="476">
        <v>0.00421610958888771</v>
      </c>
      <c r="O51" s="476">
        <v>0.00597304109567311</v>
      </c>
      <c r="P51" s="476">
        <v>0.00520131147522061</v>
      </c>
      <c r="Q51" s="476">
        <v>0.00490783561625981</v>
      </c>
      <c r="R51" s="476">
        <v>0.00367956164370175</v>
      </c>
      <c r="S51" s="476">
        <v>0.00419243835601186</v>
      </c>
      <c r="T51" s="476">
        <v>0.00383737704904072</v>
      </c>
      <c r="U51" s="476">
        <v>0.0114644657530076</v>
      </c>
      <c r="V51" s="476">
        <v>0.014847315067953</v>
      </c>
      <c r="W51" s="476">
        <v>0.0143344383556429</v>
      </c>
      <c r="X51" s="476">
        <v>0.0149970491797823</v>
      </c>
      <c r="Y51" s="476">
        <v>0.01695969862952</v>
      </c>
      <c r="Z51" s="476">
        <v>0.0234398904101062</v>
      </c>
      <c r="AA51" s="476">
        <v>0.0237712876703681</v>
      </c>
      <c r="AB51" s="476">
        <v>0.0221993715838918</v>
      </c>
      <c r="AC51" s="476">
        <v>0.0246880821908827</v>
      </c>
      <c r="AD51" s="476">
        <v>0.0244672054785619</v>
      </c>
      <c r="AE51" s="476">
        <v>0.0241423561635053</v>
      </c>
      <c r="AF51" s="476">
        <v>0.0229077322396038</v>
      </c>
      <c r="AG51" s="476">
        <v>0.0221550410950844</v>
      </c>
      <c r="AH51" s="476">
        <v>0.0201256438348843</v>
      </c>
      <c r="AI51" s="476">
        <v>0.0225683767115077</v>
      </c>
      <c r="AJ51" s="476">
        <v>0.132661181689163</v>
      </c>
      <c r="AK51" s="476">
        <v>0.172067335610179</v>
      </c>
      <c r="AL51" s="476">
        <v>0.233823773964096</v>
      </c>
      <c r="AM51" s="476">
        <v>0.272756452044872</v>
      </c>
      <c r="AN51" s="476">
        <v>0.333805717200971</v>
      </c>
      <c r="AO51" s="476">
        <v>0.264730788610635</v>
      </c>
      <c r="AP51" s="476">
        <v>0.31491678396302</v>
      </c>
      <c r="AQ51" s="476">
        <v>0.409401715444191</v>
      </c>
      <c r="AR51" s="476">
        <v>0.24326964642053</v>
      </c>
      <c r="AS51" s="476">
        <v>0.604829647115727</v>
      </c>
      <c r="AT51" s="476">
        <v>0.709302560446588</v>
      </c>
      <c r="AU51" s="476">
        <v>0.780440035221291</v>
      </c>
      <c r="AV51" s="476">
        <v>0.872971759980872</v>
      </c>
      <c r="AW51" s="476">
        <v>0.922339656341718</v>
      </c>
      <c r="AX51" s="476">
        <v>0.980315457136467</v>
      </c>
      <c r="AY51" s="476">
        <v>0.99020305363662</v>
      </c>
      <c r="AZ51" s="477">
        <v>1.44860688160786</v>
      </c>
      <c r="BA51" s="456">
        <v>0.462939218666016</v>
      </c>
      <c r="BB51" s="456">
        <v>0.141016647356945</v>
      </c>
      <c r="BC51" s="456">
        <v>0.00389585563537807</v>
      </c>
    </row>
    <row r="52" spans="8:8" s="47" ht="10.2" customFormat="1">
      <c r="A52" s="54" t="s">
        <v>164</v>
      </c>
      <c r="B52" s="478">
        <v>1.00036543204946</v>
      </c>
      <c r="C52" s="478">
        <v>1.56319986947729</v>
      </c>
      <c r="D52" s="478">
        <v>1.93009985785735</v>
      </c>
      <c r="E52" s="478">
        <v>2.21327921778561</v>
      </c>
      <c r="F52" s="478">
        <v>2.32050943498254</v>
      </c>
      <c r="G52" s="478">
        <v>2.5542212319578</v>
      </c>
      <c r="H52" s="478">
        <v>2.64668999731186</v>
      </c>
      <c r="I52" s="478">
        <v>3.00831774723347</v>
      </c>
      <c r="J52" s="478">
        <v>2.90937092211608</v>
      </c>
      <c r="K52" s="478">
        <v>3.55969778250704</v>
      </c>
      <c r="L52" s="478">
        <v>3.30346816178177</v>
      </c>
      <c r="M52" s="478">
        <v>3.57300140073097</v>
      </c>
      <c r="N52" s="478">
        <v>3.99624597529921</v>
      </c>
      <c r="O52" s="478">
        <v>4.02818751132532</v>
      </c>
      <c r="P52" s="478">
        <v>5.13287067157524</v>
      </c>
      <c r="Q52" s="478">
        <v>5.5605212886276</v>
      </c>
      <c r="R52" s="478">
        <v>6.65286021731642</v>
      </c>
      <c r="S52" s="478">
        <v>7.26280003733994</v>
      </c>
      <c r="T52" s="478">
        <v>8.05722307416474</v>
      </c>
      <c r="U52" s="478">
        <v>9.06815586710867</v>
      </c>
      <c r="V52" s="478">
        <v>9.74503431963898</v>
      </c>
      <c r="W52" s="478">
        <v>10.2685364171953</v>
      </c>
      <c r="X52" s="478">
        <v>10.9309247281335</v>
      </c>
      <c r="Y52" s="478">
        <v>10.1629646380346</v>
      </c>
      <c r="Z52" s="478">
        <v>11.8147702480427</v>
      </c>
      <c r="AA52" s="478">
        <v>13.4033948801922</v>
      </c>
      <c r="AB52" s="478">
        <v>14.3904230914249</v>
      </c>
      <c r="AC52" s="478">
        <v>15.5346821379545</v>
      </c>
      <c r="AD52" s="478">
        <v>16.6860818833605</v>
      </c>
      <c r="AE52" s="478">
        <v>18.0804835548164</v>
      </c>
      <c r="AF52" s="478">
        <v>19.6899785822364</v>
      </c>
      <c r="AG52" s="478">
        <v>21.5071722971069</v>
      </c>
      <c r="AH52" s="478">
        <v>23.6566159344102</v>
      </c>
      <c r="AI52" s="478">
        <v>24.903913754859</v>
      </c>
      <c r="AJ52" s="478">
        <v>27.5623125304496</v>
      </c>
      <c r="AK52" s="478">
        <v>29.983855056945</v>
      </c>
      <c r="AL52" s="478">
        <v>32.0869010562954</v>
      </c>
      <c r="AM52" s="478">
        <v>35.0899442564685</v>
      </c>
      <c r="AN52" s="478">
        <v>37.8563126831868</v>
      </c>
      <c r="AO52" s="478">
        <v>40.0338721642594</v>
      </c>
      <c r="AP52" s="478">
        <v>45.922849968902</v>
      </c>
      <c r="AQ52" s="478">
        <v>50.3085539525965</v>
      </c>
      <c r="AR52" s="478">
        <v>52.6304058447498</v>
      </c>
      <c r="AS52" s="478">
        <v>54.4322140286344</v>
      </c>
      <c r="AT52" s="478">
        <v>56.3670499827916</v>
      </c>
      <c r="AU52" s="478">
        <v>58.1298032803846</v>
      </c>
      <c r="AV52" s="478">
        <v>60.2136935731377</v>
      </c>
      <c r="AW52" s="478">
        <v>61.8724334808035</v>
      </c>
      <c r="AX52" s="478">
        <v>64.1778805109474</v>
      </c>
      <c r="AY52" s="478">
        <v>65.618684387505</v>
      </c>
      <c r="AZ52" s="478">
        <v>66.2469235085122</v>
      </c>
      <c r="BA52" s="469">
        <v>0.0095740889484639</v>
      </c>
      <c r="BB52" s="469">
        <v>0.0506546623660022</v>
      </c>
      <c r="BC52" s="469">
        <v>0.178163208772442</v>
      </c>
    </row>
    <row r="53" spans="8:8">
      <c r="B53" s="476"/>
      <c r="C53" s="476"/>
      <c r="D53" s="476"/>
      <c r="E53" s="476"/>
      <c r="F53" s="476"/>
      <c r="G53" s="476"/>
      <c r="H53" s="476"/>
      <c r="I53" s="476"/>
      <c r="J53" s="476"/>
      <c r="K53" s="476"/>
      <c r="L53" s="476"/>
      <c r="M53" s="476"/>
      <c r="N53" s="476"/>
      <c r="O53" s="476"/>
      <c r="P53" s="476"/>
      <c r="Q53" s="476"/>
      <c r="R53" s="476"/>
      <c r="S53" s="476"/>
      <c r="T53" s="476"/>
      <c r="U53" s="476"/>
      <c r="V53" s="476"/>
      <c r="W53" s="476"/>
      <c r="X53" s="476"/>
      <c r="Y53" s="476"/>
      <c r="Z53" s="476"/>
      <c r="AA53" s="476"/>
      <c r="AB53" s="476"/>
      <c r="AC53" s="476"/>
      <c r="AD53" s="476"/>
      <c r="AE53" s="476"/>
      <c r="AF53" s="476"/>
      <c r="AG53" s="476"/>
      <c r="AH53" s="476"/>
      <c r="AI53" s="476"/>
      <c r="AJ53" s="476"/>
      <c r="AK53" s="476"/>
      <c r="AL53" s="476"/>
      <c r="AM53" s="476"/>
      <c r="AN53" s="476"/>
      <c r="AO53" s="476"/>
      <c r="AP53" s="476"/>
      <c r="AQ53" s="476"/>
      <c r="AR53" s="476"/>
      <c r="AS53" s="476"/>
      <c r="AT53" s="476"/>
      <c r="AU53" s="476"/>
      <c r="AV53" s="476"/>
      <c r="AW53" s="476"/>
      <c r="AX53" s="476"/>
      <c r="AY53" s="476"/>
      <c r="AZ53" s="477"/>
      <c r="BA53" s="456"/>
      <c r="BB53" s="456"/>
      <c r="BC53" s="456"/>
    </row>
    <row r="54" spans="8:8">
      <c r="A54" s="45" t="s">
        <v>165</v>
      </c>
      <c r="B54" s="476">
        <v>0.235883804205865</v>
      </c>
      <c r="C54" s="476">
        <v>0.248641830726277</v>
      </c>
      <c r="D54" s="476">
        <v>0.314178679695108</v>
      </c>
      <c r="E54" s="476">
        <v>0.418128022457298</v>
      </c>
      <c r="F54" s="476">
        <v>0.483408143558092</v>
      </c>
      <c r="G54" s="476">
        <v>0.595250405244332</v>
      </c>
      <c r="H54" s="476">
        <v>0.747695107959006</v>
      </c>
      <c r="I54" s="476">
        <v>0.717569148562296</v>
      </c>
      <c r="J54" s="476">
        <v>1.11283515999214</v>
      </c>
      <c r="K54" s="476">
        <v>1.8241184195754</v>
      </c>
      <c r="L54" s="476">
        <v>1.48685825135815</v>
      </c>
      <c r="M54" s="476">
        <v>1.72846822088916</v>
      </c>
      <c r="N54" s="476">
        <v>2.25530164385661</v>
      </c>
      <c r="O54" s="476">
        <v>3.229527140664</v>
      </c>
      <c r="P54" s="476">
        <v>3.27826995888128</v>
      </c>
      <c r="Q54" s="476">
        <v>3.61255596846861</v>
      </c>
      <c r="R54" s="476">
        <v>3.69492291968864</v>
      </c>
      <c r="S54" s="476">
        <v>4.17010821340747</v>
      </c>
      <c r="T54" s="476">
        <v>4.34757352697123</v>
      </c>
      <c r="U54" s="476">
        <v>4.70054237741186</v>
      </c>
      <c r="V54" s="476">
        <v>4.99794108243172</v>
      </c>
      <c r="W54" s="476">
        <v>5.38940914704167</v>
      </c>
      <c r="X54" s="476">
        <v>5.59642224239499</v>
      </c>
      <c r="Y54" s="476">
        <v>5.68388224996901</v>
      </c>
      <c r="Z54" s="476">
        <v>5.22568795301825</v>
      </c>
      <c r="AA54" s="476">
        <v>5.94943690144342</v>
      </c>
      <c r="AB54" s="476">
        <v>6.29597502269436</v>
      </c>
      <c r="AC54" s="476">
        <v>7.24277807264972</v>
      </c>
      <c r="AD54" s="476">
        <v>7.75588367041384</v>
      </c>
      <c r="AE54" s="476">
        <v>8.71806918937895</v>
      </c>
      <c r="AF54" s="476">
        <v>8.86616380677792</v>
      </c>
      <c r="AG54" s="476">
        <v>8.36643432249017</v>
      </c>
      <c r="AH54" s="476">
        <v>8.60532098565973</v>
      </c>
      <c r="AI54" s="476">
        <v>9.08095637200818</v>
      </c>
      <c r="AJ54" s="476">
        <v>8.88221065432087</v>
      </c>
      <c r="AK54" s="476">
        <v>8.21542408489595</v>
      </c>
      <c r="AL54" s="476">
        <v>7.8659286576616</v>
      </c>
      <c r="AM54" s="476">
        <v>7.89945339888312</v>
      </c>
      <c r="AN54" s="476">
        <v>7.96999707737348</v>
      </c>
      <c r="AO54" s="476">
        <v>7.40803656714433</v>
      </c>
      <c r="AP54" s="476">
        <v>7.48830969751364</v>
      </c>
      <c r="AQ54" s="476">
        <v>7.70137805283264</v>
      </c>
      <c r="AR54" s="476">
        <v>7.56889222440181</v>
      </c>
      <c r="AS54" s="476">
        <v>7.6762344969165</v>
      </c>
      <c r="AT54" s="476">
        <v>7.75688012441049</v>
      </c>
      <c r="AU54" s="476">
        <v>7.87673107427742</v>
      </c>
      <c r="AV54" s="476">
        <v>8.81827022556595</v>
      </c>
      <c r="AW54" s="476">
        <v>8.99571243682684</v>
      </c>
      <c r="AX54" s="476">
        <v>9.07961741416181</v>
      </c>
      <c r="AY54" s="476">
        <v>8.41284756097824</v>
      </c>
      <c r="AZ54" s="477">
        <v>7.85957483375614</v>
      </c>
      <c r="BA54" s="456">
        <v>-0.0657652148350315</v>
      </c>
      <c r="BB54" s="456">
        <v>0.0128006939064764</v>
      </c>
      <c r="BC54" s="456">
        <v>0.0211373902033232</v>
      </c>
    </row>
    <row r="55" spans="8:8">
      <c r="A55" s="45" t="s">
        <v>166</v>
      </c>
      <c r="B55" s="476">
        <v>0.00791556389952569</v>
      </c>
      <c r="C55" s="476">
        <v>0.00791556389952569</v>
      </c>
      <c r="D55" s="476">
        <v>0.00659375887033777</v>
      </c>
      <c r="E55" s="476">
        <v>0.00530808402674075</v>
      </c>
      <c r="F55" s="476">
        <v>0.00558745687025343</v>
      </c>
      <c r="G55" s="476">
        <v>0.00465621405854452</v>
      </c>
      <c r="H55" s="476">
        <v>0.0352905404327937</v>
      </c>
      <c r="I55" s="476">
        <v>0.0428371693386096</v>
      </c>
      <c r="J55" s="476">
        <v>0.0689119680664589</v>
      </c>
      <c r="K55" s="476">
        <v>0.104299194911397</v>
      </c>
      <c r="L55" s="476">
        <v>0.202456258272343</v>
      </c>
      <c r="M55" s="476">
        <v>0.227223246056973</v>
      </c>
      <c r="N55" s="476">
        <v>0.248641830726277</v>
      </c>
      <c r="O55" s="476">
        <v>0.291479000064887</v>
      </c>
      <c r="P55" s="476">
        <v>0.37333676984166</v>
      </c>
      <c r="Q55" s="476">
        <v>0.45910270617249</v>
      </c>
      <c r="R55" s="476">
        <v>0.528945917050658</v>
      </c>
      <c r="S55" s="476">
        <v>0.584820485753192</v>
      </c>
      <c r="T55" s="476">
        <v>0.642659315249823</v>
      </c>
      <c r="U55" s="476">
        <v>0.720781936262692</v>
      </c>
      <c r="V55" s="476">
        <v>0.751512949049086</v>
      </c>
      <c r="W55" s="476">
        <v>0.845568473031685</v>
      </c>
      <c r="X55" s="476">
        <v>0.911981860657985</v>
      </c>
      <c r="Y55" s="476">
        <v>1.05137313441935</v>
      </c>
      <c r="Z55" s="476">
        <v>1.12680380216777</v>
      </c>
      <c r="AA55" s="476">
        <v>1.16405351463613</v>
      </c>
      <c r="AB55" s="476">
        <v>1.23516891514778</v>
      </c>
      <c r="AC55" s="476">
        <v>1.26649022392411</v>
      </c>
      <c r="AD55" s="476">
        <v>1.30373993639247</v>
      </c>
      <c r="AE55" s="476">
        <v>1.56448792367096</v>
      </c>
      <c r="AF55" s="476">
        <v>1.95026670812807</v>
      </c>
      <c r="AG55" s="476">
        <v>2.34673188550644</v>
      </c>
      <c r="AH55" s="476">
        <v>2.54229287596531</v>
      </c>
      <c r="AI55" s="476">
        <v>2.8030408632438</v>
      </c>
      <c r="AJ55" s="476">
        <v>3.0647048270584</v>
      </c>
      <c r="AK55" s="476">
        <v>3.95778194976284</v>
      </c>
      <c r="AL55" s="476">
        <v>5.09389818004771</v>
      </c>
      <c r="AM55" s="476">
        <v>5.18609121840689</v>
      </c>
      <c r="AN55" s="476">
        <v>5.47653465611012</v>
      </c>
      <c r="AO55" s="476">
        <v>5.83796118660312</v>
      </c>
      <c r="AP55" s="476">
        <v>5.710380921399</v>
      </c>
      <c r="AQ55" s="476">
        <v>5.72226027376442</v>
      </c>
      <c r="AR55" s="476">
        <v>5.65403005443911</v>
      </c>
      <c r="AS55" s="476">
        <v>5.22123287652238</v>
      </c>
      <c r="AT55" s="476">
        <v>4.54359886532456</v>
      </c>
      <c r="AU55" s="476">
        <v>4.1207494418119</v>
      </c>
      <c r="AV55" s="476">
        <v>3.88381684447219</v>
      </c>
      <c r="AW55" s="476">
        <v>4.72274578726317</v>
      </c>
      <c r="AX55" s="476">
        <v>5.66566448769686</v>
      </c>
      <c r="AY55" s="476">
        <v>6.28298124785497</v>
      </c>
      <c r="AZ55" s="477">
        <v>5.64122131564109</v>
      </c>
      <c r="BA55" s="456">
        <v>-0.102142582779946</v>
      </c>
      <c r="BB55" s="456">
        <v>0.00737334671795709</v>
      </c>
      <c r="BC55" s="456">
        <v>0.0151713926890654</v>
      </c>
    </row>
    <row r="56" spans="8:8">
      <c r="A56" s="45" t="s">
        <v>237</v>
      </c>
      <c r="B56" s="476">
        <v>0.0270229732270438</v>
      </c>
      <c r="C56" s="476">
        <v>0.0650757314447178</v>
      </c>
      <c r="D56" s="476">
        <v>0.259591715599148</v>
      </c>
      <c r="E56" s="476">
        <v>0.41646629827121</v>
      </c>
      <c r="F56" s="476">
        <v>0.374553115306815</v>
      </c>
      <c r="G56" s="476">
        <v>0.426025445263089</v>
      </c>
      <c r="H56" s="476">
        <v>0.438061020073562</v>
      </c>
      <c r="I56" s="476">
        <v>0.464262033230607</v>
      </c>
      <c r="J56" s="476">
        <v>0.470696074475141</v>
      </c>
      <c r="K56" s="476">
        <v>0.623642426345212</v>
      </c>
      <c r="L56" s="476">
        <v>0.473901542954659</v>
      </c>
      <c r="M56" s="476">
        <v>0.289531856004041</v>
      </c>
      <c r="N56" s="476">
        <v>0.307914830988425</v>
      </c>
      <c r="O56" s="476">
        <v>0.341004185960315</v>
      </c>
      <c r="P56" s="476">
        <v>0.421653210365847</v>
      </c>
      <c r="Q56" s="476">
        <v>0.477957349593973</v>
      </c>
      <c r="R56" s="476">
        <v>0.51472329956274</v>
      </c>
      <c r="S56" s="476">
        <v>0.459574374609589</v>
      </c>
      <c r="T56" s="476">
        <v>0.504150577611339</v>
      </c>
      <c r="U56" s="476">
        <v>0.625021149469041</v>
      </c>
      <c r="V56" s="476">
        <v>0.56987222451589</v>
      </c>
      <c r="W56" s="476">
        <v>0.601123281989343</v>
      </c>
      <c r="X56" s="476">
        <v>0.620563529168866</v>
      </c>
      <c r="Y56" s="476">
        <v>0.584578604503397</v>
      </c>
      <c r="Z56" s="476">
        <v>0.587336050751055</v>
      </c>
      <c r="AA56" s="476">
        <v>0.582740307004959</v>
      </c>
      <c r="AB56" s="476">
        <v>0.588481219684508</v>
      </c>
      <c r="AC56" s="476">
        <v>0.603880728237</v>
      </c>
      <c r="AD56" s="476">
        <v>0.584578604503397</v>
      </c>
      <c r="AE56" s="476">
        <v>0.477957349593973</v>
      </c>
      <c r="AF56" s="476">
        <v>0.538982799337213</v>
      </c>
      <c r="AG56" s="476">
        <v>0.568033927017452</v>
      </c>
      <c r="AH56" s="476">
        <v>0.542297762039315</v>
      </c>
      <c r="AI56" s="476">
        <v>0.505531812070548</v>
      </c>
      <c r="AJ56" s="476">
        <v>0.738809755554071</v>
      </c>
      <c r="AK56" s="476">
        <v>1.03863808661767</v>
      </c>
      <c r="AL56" s="476">
        <v>1.21281677459471</v>
      </c>
      <c r="AM56" s="476">
        <v>1.4044592888069</v>
      </c>
      <c r="AN56" s="476">
        <v>1.45745348800369</v>
      </c>
      <c r="AO56" s="476">
        <v>1.46144651125849</v>
      </c>
      <c r="AP56" s="476">
        <v>1.54545670693713</v>
      </c>
      <c r="AQ56" s="476">
        <v>0.721991342511664</v>
      </c>
      <c r="AR56" s="476">
        <v>1.11829764488333</v>
      </c>
      <c r="AS56" s="476">
        <v>1.17651039900055</v>
      </c>
      <c r="AT56" s="476">
        <v>1.51874092289732</v>
      </c>
      <c r="AU56" s="476">
        <v>1.42403715716527</v>
      </c>
      <c r="AV56" s="476">
        <v>1.42724787301398</v>
      </c>
      <c r="AW56" s="476">
        <v>1.3152341333827</v>
      </c>
      <c r="AX56" s="476">
        <v>1.27577604510372</v>
      </c>
      <c r="AY56" s="476">
        <v>1.40333112378625</v>
      </c>
      <c r="AZ56" s="477">
        <v>1.28387084860738</v>
      </c>
      <c r="BA56" s="456">
        <v>-0.0851262208569599</v>
      </c>
      <c r="BB56" s="456">
        <v>-0.00404957047076926</v>
      </c>
      <c r="BC56" s="456">
        <v>0.00345281769964604</v>
      </c>
    </row>
    <row r="57" spans="8:8">
      <c r="A57" s="45" t="s">
        <v>238</v>
      </c>
      <c r="B57" s="476">
        <v>0.0102025511163329</v>
      </c>
      <c r="C57" s="476">
        <v>0.0188885067964541</v>
      </c>
      <c r="D57" s="476">
        <v>0.0252533607512589</v>
      </c>
      <c r="E57" s="476">
        <v>0.0387880772170493</v>
      </c>
      <c r="F57" s="476">
        <v>0.0362144607192356</v>
      </c>
      <c r="G57" s="476">
        <v>0.032445950847437</v>
      </c>
      <c r="H57" s="476">
        <v>0.0600855824771332</v>
      </c>
      <c r="I57" s="476">
        <v>0.0793225370576151</v>
      </c>
      <c r="J57" s="476">
        <v>0.0960970017308651</v>
      </c>
      <c r="K57" s="476">
        <v>0.126658697642403</v>
      </c>
      <c r="L57" s="476">
        <v>0.152665961274852</v>
      </c>
      <c r="M57" s="476">
        <v>0.225467188183464</v>
      </c>
      <c r="N57" s="476">
        <v>0.234888462862961</v>
      </c>
      <c r="O57" s="476">
        <v>0.266277392648796</v>
      </c>
      <c r="P57" s="476">
        <v>0.255466847236873</v>
      </c>
      <c r="Q57" s="476">
        <v>0.242655269793863</v>
      </c>
      <c r="R57" s="476">
        <v>0.283005899884585</v>
      </c>
      <c r="S57" s="476">
        <v>0.280248453636927</v>
      </c>
      <c r="T57" s="476">
        <v>0.335993444042611</v>
      </c>
      <c r="U57" s="476">
        <v>0.390086729168619</v>
      </c>
      <c r="V57" s="476">
        <v>0.37142800955947</v>
      </c>
      <c r="W57" s="476">
        <v>0.3623284369422</v>
      </c>
      <c r="X57" s="476">
        <v>0.391129184485015</v>
      </c>
      <c r="Y57" s="476">
        <v>0.446890121870364</v>
      </c>
      <c r="Z57" s="476">
        <v>0.408193959528237</v>
      </c>
      <c r="AA57" s="476">
        <v>0.444224590497629</v>
      </c>
      <c r="AB57" s="476">
        <v>0.498375761904155</v>
      </c>
      <c r="AC57" s="476">
        <v>0.481304737839175</v>
      </c>
      <c r="AD57" s="476">
        <v>0.582226458341419</v>
      </c>
      <c r="AE57" s="476">
        <v>0.419684914583602</v>
      </c>
      <c r="AF57" s="476">
        <v>1.08109799351759</v>
      </c>
      <c r="AG57" s="476">
        <v>1.47657302890707</v>
      </c>
      <c r="AH57" s="476">
        <v>1.65837572126266</v>
      </c>
      <c r="AI57" s="476">
        <v>2.06991225557225</v>
      </c>
      <c r="AJ57" s="476">
        <v>2.20901867860816</v>
      </c>
      <c r="AK57" s="476">
        <v>2.22375817019307</v>
      </c>
      <c r="AL57" s="476">
        <v>2.60182064908343</v>
      </c>
      <c r="AM57" s="476">
        <v>3.25419562275832</v>
      </c>
      <c r="AN57" s="476">
        <v>3.16280613649696</v>
      </c>
      <c r="AO57" s="476">
        <v>2.243878053617</v>
      </c>
      <c r="AP57" s="476">
        <v>2.99029733473231</v>
      </c>
      <c r="AQ57" s="476">
        <v>3.52428871726904</v>
      </c>
      <c r="AR57" s="476">
        <v>3.77850509999915</v>
      </c>
      <c r="AS57" s="476">
        <v>3.20246622536294</v>
      </c>
      <c r="AT57" s="476">
        <v>3.86841005164009</v>
      </c>
      <c r="AU57" s="476">
        <v>4.60206027380518</v>
      </c>
      <c r="AV57" s="476">
        <v>4.11396721296509</v>
      </c>
      <c r="AW57" s="476">
        <v>4.56726164366946</v>
      </c>
      <c r="AX57" s="476">
        <v>4.67019999983009</v>
      </c>
      <c r="AY57" s="476">
        <v>4.76788082174435</v>
      </c>
      <c r="AZ57" s="477">
        <v>4.76951912550954</v>
      </c>
      <c r="BA57" s="456">
        <v>3.43612566346074E-4</v>
      </c>
      <c r="BB57" s="456">
        <v>0.0782826418902092</v>
      </c>
      <c r="BC57" s="456">
        <v>0.0128270534946898</v>
      </c>
    </row>
    <row r="58" spans="8:8">
      <c r="A58" s="45" t="s">
        <v>216</v>
      </c>
      <c r="B58" s="476">
        <v>0.0108983225313668</v>
      </c>
      <c r="C58" s="476">
        <v>0.0176841993074747</v>
      </c>
      <c r="D58" s="476">
        <v>0.0228565586956931</v>
      </c>
      <c r="E58" s="476">
        <v>0.0726009243562301</v>
      </c>
      <c r="F58" s="476">
        <v>0.0929658162837934</v>
      </c>
      <c r="G58" s="476">
        <v>0.0574796796145832</v>
      </c>
      <c r="H58" s="476">
        <v>0.0434776494980968</v>
      </c>
      <c r="I58" s="476">
        <v>0.0503201220437078</v>
      </c>
      <c r="J58" s="476">
        <v>0.0577348930686089</v>
      </c>
      <c r="K58" s="476">
        <v>0.062569310719127</v>
      </c>
      <c r="L58" s="476">
        <v>0.0799514194685021</v>
      </c>
      <c r="M58" s="476">
        <v>0.0908129565399964</v>
      </c>
      <c r="N58" s="476">
        <v>0.0988017458275399</v>
      </c>
      <c r="O58" s="476">
        <v>0.0993788368528271</v>
      </c>
      <c r="P58" s="476">
        <v>0.0967088540799726</v>
      </c>
      <c r="Q58" s="476">
        <v>0.100291799827717</v>
      </c>
      <c r="R58" s="476">
        <v>0.107669295790994</v>
      </c>
      <c r="S58" s="476">
        <v>0.107007224916474</v>
      </c>
      <c r="T58" s="476">
        <v>0.12807778528665</v>
      </c>
      <c r="U58" s="476">
        <v>0.117659243738028</v>
      </c>
      <c r="V58" s="476">
        <v>0.290815113726458</v>
      </c>
      <c r="W58" s="476">
        <v>0.28490950657825</v>
      </c>
      <c r="X58" s="476">
        <v>0.278874286072835</v>
      </c>
      <c r="Y58" s="476">
        <v>0.296694266709387</v>
      </c>
      <c r="Z58" s="476">
        <v>0.29200279439508</v>
      </c>
      <c r="AA58" s="476">
        <v>0.30318588217379</v>
      </c>
      <c r="AB58" s="476">
        <v>0.387479266491873</v>
      </c>
      <c r="AC58" s="476">
        <v>0.483393286631215</v>
      </c>
      <c r="AD58" s="476">
        <v>0.50648437455866</v>
      </c>
      <c r="AE58" s="476">
        <v>0.591926379955139</v>
      </c>
      <c r="AF58" s="476">
        <v>0.59915752939206</v>
      </c>
      <c r="AG58" s="476">
        <v>0.675471107631425</v>
      </c>
      <c r="AH58" s="476">
        <v>0.675252156126664</v>
      </c>
      <c r="AI58" s="476">
        <v>0.59797634077318</v>
      </c>
      <c r="AJ58" s="476">
        <v>0.893155537970881</v>
      </c>
      <c r="AK58" s="476">
        <v>1.02262620430545</v>
      </c>
      <c r="AL58" s="476">
        <v>1.04789675762658</v>
      </c>
      <c r="AM58" s="476">
        <v>1.19364233948601</v>
      </c>
      <c r="AN58" s="476">
        <v>1.51189065395366</v>
      </c>
      <c r="AO58" s="476">
        <v>1.56299709530734</v>
      </c>
      <c r="AP58" s="476">
        <v>1.76407079258895</v>
      </c>
      <c r="AQ58" s="476">
        <v>1.73993605375624</v>
      </c>
      <c r="AR58" s="476">
        <v>1.82707101656711</v>
      </c>
      <c r="AS58" s="476">
        <v>1.98714002796326</v>
      </c>
      <c r="AT58" s="476">
        <v>2.00197760515495</v>
      </c>
      <c r="AU58" s="476">
        <v>2.10020924711129</v>
      </c>
      <c r="AV58" s="476">
        <v>2.20040678706397</v>
      </c>
      <c r="AW58" s="476">
        <v>2.60306582902882</v>
      </c>
      <c r="AX58" s="476">
        <v>2.66845943651982</v>
      </c>
      <c r="AY58" s="476">
        <v>2.71896148322487</v>
      </c>
      <c r="AZ58" s="477">
        <v>2.76344589810261</v>
      </c>
      <c r="BA58" s="456">
        <v>0.0163608109758782</v>
      </c>
      <c r="BB58" s="456">
        <v>0.0569257734974042</v>
      </c>
      <c r="BC58" s="456">
        <v>0.00743195853331575</v>
      </c>
    </row>
    <row r="59" spans="8:8" s="47" ht="10.2" customFormat="1">
      <c r="A59" s="54" t="s">
        <v>174</v>
      </c>
      <c r="B59" s="478">
        <v>0.291923214980135</v>
      </c>
      <c r="C59" s="478">
        <v>0.35820583217445</v>
      </c>
      <c r="D59" s="478">
        <v>0.628474073611546</v>
      </c>
      <c r="E59" s="478">
        <v>0.951291406328528</v>
      </c>
      <c r="F59" s="478">
        <v>0.99272899273819</v>
      </c>
      <c r="G59" s="478">
        <v>1.11585769502799</v>
      </c>
      <c r="H59" s="478">
        <v>1.32460990044059</v>
      </c>
      <c r="I59" s="478">
        <v>1.35431101023284</v>
      </c>
      <c r="J59" s="478">
        <v>1.80627509733321</v>
      </c>
      <c r="K59" s="478">
        <v>2.74128804919354</v>
      </c>
      <c r="L59" s="478">
        <v>2.3958334333285</v>
      </c>
      <c r="M59" s="478">
        <v>2.56150346767363</v>
      </c>
      <c r="N59" s="478">
        <v>3.14554851426181</v>
      </c>
      <c r="O59" s="478">
        <v>4.22766655619083</v>
      </c>
      <c r="P59" s="478">
        <v>4.42543564040563</v>
      </c>
      <c r="Q59" s="478">
        <v>4.89256309385666</v>
      </c>
      <c r="R59" s="478">
        <v>5.12926733197762</v>
      </c>
      <c r="S59" s="478">
        <v>5.60175875232365</v>
      </c>
      <c r="T59" s="478">
        <v>5.95845464916165</v>
      </c>
      <c r="U59" s="478">
        <v>6.55409143605024</v>
      </c>
      <c r="V59" s="478">
        <v>6.98156937928263</v>
      </c>
      <c r="W59" s="478">
        <v>7.48333884558315</v>
      </c>
      <c r="X59" s="478">
        <v>7.79897110277969</v>
      </c>
      <c r="Y59" s="478">
        <v>8.06341837747151</v>
      </c>
      <c r="Z59" s="478">
        <v>7.6400245598604</v>
      </c>
      <c r="AA59" s="478">
        <v>8.44364119575593</v>
      </c>
      <c r="AB59" s="478">
        <v>9.00548018592268</v>
      </c>
      <c r="AC59" s="478">
        <v>10.0778470492812</v>
      </c>
      <c r="AD59" s="478">
        <v>10.7329130442098</v>
      </c>
      <c r="AE59" s="478">
        <v>11.7721257571826</v>
      </c>
      <c r="AF59" s="478">
        <v>13.0356688371529</v>
      </c>
      <c r="AG59" s="478">
        <v>13.4332442715526</v>
      </c>
      <c r="AH59" s="478">
        <v>14.0235395010537</v>
      </c>
      <c r="AI59" s="478">
        <v>15.057417643668</v>
      </c>
      <c r="AJ59" s="478">
        <v>15.7878994535124</v>
      </c>
      <c r="AK59" s="478">
        <v>16.458228495775</v>
      </c>
      <c r="AL59" s="478">
        <v>17.822361019014</v>
      </c>
      <c r="AM59" s="478">
        <v>18.9378418683412</v>
      </c>
      <c r="AN59" s="478">
        <v>19.5786820119379</v>
      </c>
      <c r="AO59" s="478">
        <v>18.5143194139303</v>
      </c>
      <c r="AP59" s="478">
        <v>19.498515453171</v>
      </c>
      <c r="AQ59" s="478">
        <v>19.409854440134</v>
      </c>
      <c r="AR59" s="478">
        <v>19.9467960402905</v>
      </c>
      <c r="AS59" s="478">
        <v>19.2635840257656</v>
      </c>
      <c r="AT59" s="478">
        <v>19.6896075694274</v>
      </c>
      <c r="AU59" s="478">
        <v>20.1237871941711</v>
      </c>
      <c r="AV59" s="478">
        <v>20.4437089430812</v>
      </c>
      <c r="AW59" s="478">
        <v>22.204019830171</v>
      </c>
      <c r="AX59" s="478">
        <v>23.3597173833123</v>
      </c>
      <c r="AY59" s="478">
        <v>23.5860022375887</v>
      </c>
      <c r="AZ59" s="478">
        <v>22.3176320216168</v>
      </c>
      <c r="BA59" s="469">
        <v>-0.0537763968304276</v>
      </c>
      <c r="BB59" s="469">
        <v>0.0245063589386763</v>
      </c>
      <c r="BC59" s="469">
        <v>0.0600206126200401</v>
      </c>
    </row>
    <row r="60" spans="8:8">
      <c r="B60" s="476"/>
      <c r="C60" s="476"/>
      <c r="D60" s="476"/>
      <c r="E60" s="476"/>
      <c r="F60" s="476"/>
      <c r="G60" s="476"/>
      <c r="H60" s="476"/>
      <c r="I60" s="476"/>
      <c r="J60" s="476"/>
      <c r="K60" s="476"/>
      <c r="L60" s="476"/>
      <c r="M60" s="476"/>
      <c r="N60" s="476"/>
      <c r="O60" s="476"/>
      <c r="P60" s="476"/>
      <c r="Q60" s="476"/>
      <c r="R60" s="476"/>
      <c r="S60" s="476"/>
      <c r="T60" s="476"/>
      <c r="U60" s="476"/>
      <c r="V60" s="476"/>
      <c r="W60" s="476"/>
      <c r="X60" s="476"/>
      <c r="Y60" s="476"/>
      <c r="Z60" s="476"/>
      <c r="AA60" s="476"/>
      <c r="AB60" s="476"/>
      <c r="AC60" s="476"/>
      <c r="AD60" s="476"/>
      <c r="AE60" s="476"/>
      <c r="AF60" s="476"/>
      <c r="AG60" s="476"/>
      <c r="AH60" s="476"/>
      <c r="AI60" s="476"/>
      <c r="AJ60" s="476"/>
      <c r="AK60" s="476"/>
      <c r="AL60" s="476"/>
      <c r="AM60" s="476"/>
      <c r="AN60" s="476"/>
      <c r="AO60" s="476"/>
      <c r="AP60" s="476"/>
      <c r="AQ60" s="476"/>
      <c r="AR60" s="476"/>
      <c r="AS60" s="476"/>
      <c r="AT60" s="476"/>
      <c r="AU60" s="476"/>
      <c r="AV60" s="476"/>
      <c r="AW60" s="476"/>
      <c r="AX60" s="476"/>
      <c r="AY60" s="476"/>
      <c r="AZ60" s="477"/>
      <c r="BA60" s="456"/>
      <c r="BB60" s="456"/>
      <c r="BC60" s="456"/>
    </row>
    <row r="61" spans="8:8">
      <c r="A61" s="45" t="s">
        <v>175</v>
      </c>
      <c r="B61" s="476">
        <v>0.167420280299931</v>
      </c>
      <c r="C61" s="476">
        <v>0.249879579275241</v>
      </c>
      <c r="D61" s="476">
        <v>0.357722699280387</v>
      </c>
      <c r="E61" s="476">
        <v>0.455402406126191</v>
      </c>
      <c r="F61" s="476">
        <v>0.519580180241164</v>
      </c>
      <c r="G61" s="476">
        <v>0.557971382447872</v>
      </c>
      <c r="H61" s="476">
        <v>0.656864468327223</v>
      </c>
      <c r="I61" s="476">
        <v>0.752429075830722</v>
      </c>
      <c r="J61" s="476">
        <v>0.810063988416733</v>
      </c>
      <c r="K61" s="476">
        <v>0.932453986429096</v>
      </c>
      <c r="L61" s="476">
        <v>1.06779458089918</v>
      </c>
      <c r="M61" s="476">
        <v>1.16049195442383</v>
      </c>
      <c r="N61" s="476">
        <v>1.13181882595867</v>
      </c>
      <c r="O61" s="476">
        <v>1.22948065613363</v>
      </c>
      <c r="P61" s="476">
        <v>1.20916307967764</v>
      </c>
      <c r="Q61" s="476">
        <v>1.2960251179696</v>
      </c>
      <c r="R61" s="476">
        <v>1.41577237723557</v>
      </c>
      <c r="S61" s="476">
        <v>1.44543001392374</v>
      </c>
      <c r="T61" s="476">
        <v>1.47620489784799</v>
      </c>
      <c r="U61" s="476">
        <v>1.71325108169692</v>
      </c>
      <c r="V61" s="476">
        <v>1.99418000279495</v>
      </c>
      <c r="W61" s="476">
        <v>2.08758031330642</v>
      </c>
      <c r="X61" s="476">
        <v>2.2514154154384</v>
      </c>
      <c r="Y61" s="476">
        <v>2.35920355337633</v>
      </c>
      <c r="Z61" s="476">
        <v>2.70822018566421</v>
      </c>
      <c r="AA61" s="476">
        <v>2.86348392546188</v>
      </c>
      <c r="AB61" s="476">
        <v>2.85930114044041</v>
      </c>
      <c r="AC61" s="476">
        <v>2.86751644497187</v>
      </c>
      <c r="AD61" s="476">
        <v>2.92905692189479</v>
      </c>
      <c r="AE61" s="476">
        <v>2.97151435549709</v>
      </c>
      <c r="AF61" s="476">
        <v>3.00969021972487</v>
      </c>
      <c r="AG61" s="476">
        <v>3.15812910145328</v>
      </c>
      <c r="AH61" s="476">
        <v>3.1929447008094</v>
      </c>
      <c r="AI61" s="476">
        <v>3.26493496151765</v>
      </c>
      <c r="AJ61" s="476">
        <v>3.46684935043382</v>
      </c>
      <c r="AK61" s="476">
        <v>3.69935889565482</v>
      </c>
      <c r="AL61" s="476">
        <v>3.93610718290551</v>
      </c>
      <c r="AM61" s="476">
        <v>4.13628400329243</v>
      </c>
      <c r="AN61" s="476">
        <v>4.02190619011609</v>
      </c>
      <c r="AO61" s="476">
        <v>4.51810884575913</v>
      </c>
      <c r="AP61" s="476">
        <v>5.09164959810905</v>
      </c>
      <c r="AQ61" s="476">
        <v>5.24043288889721</v>
      </c>
      <c r="AR61" s="476">
        <v>5.59264688454677</v>
      </c>
      <c r="AS61" s="476">
        <v>5.82933999205045</v>
      </c>
      <c r="AT61" s="476">
        <v>6.28190838345723</v>
      </c>
      <c r="AU61" s="476">
        <v>7.16921697317424</v>
      </c>
      <c r="AV61" s="476">
        <v>9.06968612396208</v>
      </c>
      <c r="AW61" s="476">
        <v>10.6548329885133</v>
      </c>
      <c r="AX61" s="476">
        <v>12.192341297513</v>
      </c>
      <c r="AY61" s="476">
        <v>13.8500254324512</v>
      </c>
      <c r="AZ61" s="477">
        <v>13.7511064848781</v>
      </c>
      <c r="BA61" s="456">
        <v>-0.00714214916467537</v>
      </c>
      <c r="BB61" s="456">
        <v>0.118534510741851</v>
      </c>
      <c r="BC61" s="456">
        <v>0.036981962720165</v>
      </c>
    </row>
    <row r="62" spans="8:8">
      <c r="A62" s="45" t="s">
        <v>176</v>
      </c>
      <c r="B62" s="476">
        <v>0.0</v>
      </c>
      <c r="C62" s="476">
        <v>0.0</v>
      </c>
      <c r="D62" s="476">
        <v>0.0424175410576136</v>
      </c>
      <c r="E62" s="476">
        <v>0.0588496113225069</v>
      </c>
      <c r="F62" s="476">
        <v>0.0647008155075363</v>
      </c>
      <c r="G62" s="476">
        <v>0.0650383849797495</v>
      </c>
      <c r="H62" s="476">
        <v>0.0853961607006454</v>
      </c>
      <c r="I62" s="476">
        <v>0.0955321606363449</v>
      </c>
      <c r="J62" s="476">
        <v>0.105434198487933</v>
      </c>
      <c r="K62" s="476">
        <v>0.121299963681955</v>
      </c>
      <c r="L62" s="476">
        <v>0.136229880539532</v>
      </c>
      <c r="M62" s="476">
        <v>0.131717465748633</v>
      </c>
      <c r="N62" s="476">
        <v>0.171008561637614</v>
      </c>
      <c r="O62" s="476">
        <v>0.190284931499927</v>
      </c>
      <c r="P62" s="476">
        <v>0.219034494527551</v>
      </c>
      <c r="Q62" s="476">
        <v>0.249432534237501</v>
      </c>
      <c r="R62" s="476">
        <v>0.281260958893877</v>
      </c>
      <c r="S62" s="476">
        <v>0.330467123275649</v>
      </c>
      <c r="T62" s="476">
        <v>0.38789275954873</v>
      </c>
      <c r="U62" s="476">
        <v>0.411185273957644</v>
      </c>
      <c r="V62" s="476">
        <v>0.442565410942803</v>
      </c>
      <c r="W62" s="476">
        <v>0.455776712312186</v>
      </c>
      <c r="X62" s="476">
        <v>0.49566120216776</v>
      </c>
      <c r="Y62" s="476">
        <v>0.556351369842773</v>
      </c>
      <c r="Z62" s="476">
        <v>0.590052054773054</v>
      </c>
      <c r="AA62" s="476">
        <v>0.652337671209144</v>
      </c>
      <c r="AB62" s="476">
        <v>0.69823326500192</v>
      </c>
      <c r="AC62" s="476">
        <v>0.688227054769483</v>
      </c>
      <c r="AD62" s="476">
        <v>0.743682876685273</v>
      </c>
      <c r="AE62" s="476">
        <v>0.810820547915708</v>
      </c>
      <c r="AF62" s="476">
        <v>0.87400785515946</v>
      </c>
      <c r="AG62" s="476">
        <v>0.981380821882105</v>
      </c>
      <c r="AH62" s="476">
        <v>1.03245924653778</v>
      </c>
      <c r="AI62" s="476">
        <v>1.11056678078151</v>
      </c>
      <c r="AJ62" s="476">
        <v>1.19068613383646</v>
      </c>
      <c r="AK62" s="476">
        <v>1.28326301365194</v>
      </c>
      <c r="AL62" s="476">
        <v>1.38969178077136</v>
      </c>
      <c r="AM62" s="476">
        <v>1.48383219172684</v>
      </c>
      <c r="AN62" s="476">
        <v>1.58013046442339</v>
      </c>
      <c r="AO62" s="476">
        <v>1.81379379696041</v>
      </c>
      <c r="AP62" s="476">
        <v>1.86284623280894</v>
      </c>
      <c r="AQ62" s="476">
        <v>1.89462191773929</v>
      </c>
      <c r="AR62" s="476">
        <v>2.0586980873568</v>
      </c>
      <c r="AS62" s="476">
        <v>2.1239869862241</v>
      </c>
      <c r="AT62" s="476">
        <v>2.22746232868609</v>
      </c>
      <c r="AU62" s="476">
        <v>2.50144520538845</v>
      </c>
      <c r="AV62" s="476">
        <v>2.55220286875961</v>
      </c>
      <c r="AW62" s="476">
        <v>2.57290753415297</v>
      </c>
      <c r="AX62" s="476">
        <v>2.57185273963246</v>
      </c>
      <c r="AY62" s="476">
        <v>2.44633219169182</v>
      </c>
      <c r="AZ62" s="477">
        <v>2.3845934565911</v>
      </c>
      <c r="BA62" s="456">
        <v>-0.0252372655318029</v>
      </c>
      <c r="BB62" s="456">
        <v>0.0303689238549025</v>
      </c>
      <c r="BC62" s="456">
        <v>0.00641308002460597</v>
      </c>
    </row>
    <row r="63" spans="8:8">
      <c r="A63" s="45" t="s">
        <v>239</v>
      </c>
      <c r="B63" s="476">
        <v>0.02065907754495</v>
      </c>
      <c r="C63" s="476">
        <v>0.0204704101701103</v>
      </c>
      <c r="D63" s="476">
        <v>0.0419108335440584</v>
      </c>
      <c r="E63" s="476">
        <v>0.183526188875343</v>
      </c>
      <c r="F63" s="476">
        <v>0.398371161974082</v>
      </c>
      <c r="G63" s="476">
        <v>0.522419960931201</v>
      </c>
      <c r="H63" s="476">
        <v>0.687130703043328</v>
      </c>
      <c r="I63" s="476">
        <v>0.790704967953292</v>
      </c>
      <c r="J63" s="476">
        <v>0.774998408997885</v>
      </c>
      <c r="K63" s="476">
        <v>0.811930047622761</v>
      </c>
      <c r="L63" s="476">
        <v>0.812722089757846</v>
      </c>
      <c r="M63" s="476">
        <v>0.789006961579734</v>
      </c>
      <c r="N63" s="476">
        <v>0.788063624705536</v>
      </c>
      <c r="O63" s="476">
        <v>0.821929418489266</v>
      </c>
      <c r="P63" s="476">
        <v>0.829467607986449</v>
      </c>
      <c r="Q63" s="476">
        <v>0.810845210217432</v>
      </c>
      <c r="R63" s="476">
        <v>0.81296771818438</v>
      </c>
      <c r="S63" s="476">
        <v>0.811081044435982</v>
      </c>
      <c r="T63" s="476">
        <v>0.840380417618572</v>
      </c>
      <c r="U63" s="476">
        <v>0.825797099673481</v>
      </c>
      <c r="V63" s="476">
        <v>0.841975327065987</v>
      </c>
      <c r="W63" s="476">
        <v>0.854663208023959</v>
      </c>
      <c r="X63" s="476">
        <v>0.917428616659164</v>
      </c>
      <c r="Y63" s="476">
        <v>0.974042489453796</v>
      </c>
      <c r="Z63" s="476">
        <v>0.980221345979797</v>
      </c>
      <c r="AA63" s="476">
        <v>1.10945849774501</v>
      </c>
      <c r="AB63" s="476">
        <v>1.09683144397346</v>
      </c>
      <c r="AC63" s="476">
        <v>1.10068546481496</v>
      </c>
      <c r="AD63" s="476">
        <v>1.01606814719934</v>
      </c>
      <c r="AE63" s="476">
        <v>1.05917864235022</v>
      </c>
      <c r="AF63" s="476">
        <v>1.06287002779073</v>
      </c>
      <c r="AG63" s="476">
        <v>1.07512103552418</v>
      </c>
      <c r="AH63" s="476">
        <v>1.08096972414421</v>
      </c>
      <c r="AI63" s="476">
        <v>1.16539837438499</v>
      </c>
      <c r="AJ63" s="476">
        <v>1.15079699602347</v>
      </c>
      <c r="AK63" s="476">
        <v>1.13291783306754</v>
      </c>
      <c r="AL63" s="476">
        <v>1.18581088645777</v>
      </c>
      <c r="AM63" s="476">
        <v>1.15596292896384</v>
      </c>
      <c r="AN63" s="476">
        <v>1.14338430808208</v>
      </c>
      <c r="AO63" s="476">
        <v>1.07672076789219</v>
      </c>
      <c r="AP63" s="476">
        <v>1.15864482738961</v>
      </c>
      <c r="AQ63" s="476">
        <v>1.20735422520185</v>
      </c>
      <c r="AR63" s="476">
        <v>1.1821029822455</v>
      </c>
      <c r="AS63" s="476">
        <v>1.15148185374858</v>
      </c>
      <c r="AT63" s="476">
        <v>1.22760988544052</v>
      </c>
      <c r="AU63" s="476">
        <v>1.28598121773153</v>
      </c>
      <c r="AV63" s="476">
        <v>1.24883112349028</v>
      </c>
      <c r="AW63" s="476">
        <v>1.24374449912979</v>
      </c>
      <c r="AX63" s="476">
        <v>1.21572148885754</v>
      </c>
      <c r="AY63" s="476">
        <v>1.25586061278524</v>
      </c>
      <c r="AZ63" s="477">
        <v>1.21968640138411</v>
      </c>
      <c r="BA63" s="456">
        <v>-0.0288043203464305</v>
      </c>
      <c r="BB63" s="456">
        <v>0.0155091363222133</v>
      </c>
      <c r="BC63" s="456">
        <v>0.00328020127513973</v>
      </c>
    </row>
    <row r="64" spans="8:8">
      <c r="A64" s="45" t="s">
        <v>177</v>
      </c>
      <c r="B64" s="476">
        <v>0.279863978990376</v>
      </c>
      <c r="C64" s="476">
        <v>0.364700794921256</v>
      </c>
      <c r="D64" s="476">
        <v>0.470676210738941</v>
      </c>
      <c r="E64" s="476">
        <v>0.583131217547891</v>
      </c>
      <c r="F64" s="476">
        <v>0.734277268919</v>
      </c>
      <c r="G64" s="476">
        <v>0.862995196538267</v>
      </c>
      <c r="H64" s="476">
        <v>0.982196224889112</v>
      </c>
      <c r="I64" s="476">
        <v>1.18186460814054</v>
      </c>
      <c r="J64" s="476">
        <v>1.33886147440344</v>
      </c>
      <c r="K64" s="476">
        <v>1.41492206799664</v>
      </c>
      <c r="L64" s="476">
        <v>1.38771684447204</v>
      </c>
      <c r="M64" s="476">
        <v>1.24232302868899</v>
      </c>
      <c r="N64" s="476">
        <v>1.16333702764989</v>
      </c>
      <c r="O64" s="476">
        <v>1.19064083047822</v>
      </c>
      <c r="P64" s="476">
        <v>1.20878208667046</v>
      </c>
      <c r="Q64" s="476">
        <v>1.26085060917964</v>
      </c>
      <c r="R64" s="476">
        <v>1.34178688184933</v>
      </c>
      <c r="S64" s="476">
        <v>1.3544636474482</v>
      </c>
      <c r="T64" s="476">
        <v>1.38674437296225</v>
      </c>
      <c r="U64" s="476">
        <v>1.46748188844117</v>
      </c>
      <c r="V64" s="476">
        <v>1.49176277024208</v>
      </c>
      <c r="W64" s="476">
        <v>1.51048537789579</v>
      </c>
      <c r="X64" s="476">
        <v>1.5355325139603</v>
      </c>
      <c r="Y64" s="476">
        <v>1.63481519434622</v>
      </c>
      <c r="Z64" s="476">
        <v>1.71224097808084</v>
      </c>
      <c r="AA64" s="476">
        <v>1.75036878845897</v>
      </c>
      <c r="AB64" s="476">
        <v>1.95602919479402</v>
      </c>
      <c r="AC64" s="476">
        <v>2.21385084146986</v>
      </c>
      <c r="AD64" s="476">
        <v>2.270018664431</v>
      </c>
      <c r="AE64" s="476">
        <v>2.45714722738658</v>
      </c>
      <c r="AF64" s="476">
        <v>2.64512250663206</v>
      </c>
      <c r="AG64" s="476">
        <v>2.95748941421572</v>
      </c>
      <c r="AH64" s="476">
        <v>3.18489108634309</v>
      </c>
      <c r="AI64" s="476">
        <v>3.41443805726412</v>
      </c>
      <c r="AJ64" s="476">
        <v>4.03186687959431</v>
      </c>
      <c r="AK64" s="476">
        <v>4.80936984104716</v>
      </c>
      <c r="AL64" s="476">
        <v>5.70971273931132</v>
      </c>
      <c r="AM64" s="476">
        <v>6.75184038511973</v>
      </c>
      <c r="AN64" s="476">
        <v>7.80894622362333</v>
      </c>
      <c r="AO64" s="476">
        <v>8.31488558346006</v>
      </c>
      <c r="AP64" s="476">
        <v>9.34092348831606</v>
      </c>
      <c r="AQ64" s="476">
        <v>10.271788137599</v>
      </c>
      <c r="AR64" s="476">
        <v>10.7563128754985</v>
      </c>
      <c r="AS64" s="476">
        <v>11.7854914636853</v>
      </c>
      <c r="AT64" s="476">
        <v>12.6920752311674</v>
      </c>
      <c r="AU64" s="476">
        <v>13.1263032097193</v>
      </c>
      <c r="AV64" s="476">
        <v>13.3097313187573</v>
      </c>
      <c r="AW64" s="476">
        <v>14.4354230417562</v>
      </c>
      <c r="AX64" s="476">
        <v>15.6176777042229</v>
      </c>
      <c r="AY64" s="476">
        <v>17.1793577124218</v>
      </c>
      <c r="AZ64" s="477">
        <v>18.7200765634806</v>
      </c>
      <c r="BA64" s="456">
        <v>0.0896843104876257</v>
      </c>
      <c r="BB64" s="456">
        <v>0.0752638978008384</v>
      </c>
      <c r="BC64" s="456">
        <v>0.050345415792583</v>
      </c>
    </row>
    <row r="65" spans="8:8">
      <c r="A65" s="45" t="s">
        <v>179</v>
      </c>
      <c r="B65" s="476">
        <v>0.0612294925757793</v>
      </c>
      <c r="C65" s="476">
        <v>0.0648843429058179</v>
      </c>
      <c r="D65" s="476">
        <v>0.0709757776993753</v>
      </c>
      <c r="E65" s="476">
        <v>0.0709839833225112</v>
      </c>
      <c r="F65" s="476">
        <v>0.0803429735801857</v>
      </c>
      <c r="G65" s="476">
        <v>0.102855768553248</v>
      </c>
      <c r="H65" s="476">
        <v>0.124608112172897</v>
      </c>
      <c r="I65" s="476">
        <v>0.133447094917886</v>
      </c>
      <c r="J65" s="476">
        <v>0.14904541201401</v>
      </c>
      <c r="K65" s="476">
        <v>0.185363881670657</v>
      </c>
      <c r="L65" s="476">
        <v>0.109331022959227</v>
      </c>
      <c r="M65" s="476">
        <v>0.191393678876473</v>
      </c>
      <c r="N65" s="476">
        <v>0.250923375614964</v>
      </c>
      <c r="O65" s="476">
        <v>0.298556445433875</v>
      </c>
      <c r="P65" s="476">
        <v>0.340994846931869</v>
      </c>
      <c r="Q65" s="476">
        <v>0.418244427808762</v>
      </c>
      <c r="R65" s="476">
        <v>0.584387457845747</v>
      </c>
      <c r="S65" s="476">
        <v>0.673174941242509</v>
      </c>
      <c r="T65" s="476">
        <v>0.786425547385564</v>
      </c>
      <c r="U65" s="476">
        <v>0.937576194071337</v>
      </c>
      <c r="V65" s="476">
        <v>1.12162609213467</v>
      </c>
      <c r="W65" s="476">
        <v>1.24915234525571</v>
      </c>
      <c r="X65" s="476">
        <v>1.39277646872064</v>
      </c>
      <c r="Y65" s="476">
        <v>1.41907715235105</v>
      </c>
      <c r="Z65" s="476">
        <v>1.53419645749169</v>
      </c>
      <c r="AA65" s="476">
        <v>1.74907514883665</v>
      </c>
      <c r="AB65" s="476">
        <v>1.90387729272917</v>
      </c>
      <c r="AC65" s="476">
        <v>2.07559588466333</v>
      </c>
      <c r="AD65" s="476">
        <v>2.27783202359653</v>
      </c>
      <c r="AE65" s="476">
        <v>2.33399620881351</v>
      </c>
      <c r="AF65" s="476">
        <v>2.44719930885127</v>
      </c>
      <c r="AG65" s="476">
        <v>2.4601982346563</v>
      </c>
      <c r="AH65" s="476">
        <v>2.5692057932237</v>
      </c>
      <c r="AI65" s="476">
        <v>2.75037349478479</v>
      </c>
      <c r="AJ65" s="476">
        <v>2.7149607121945</v>
      </c>
      <c r="AK65" s="476">
        <v>2.75862058112529</v>
      </c>
      <c r="AL65" s="476">
        <v>2.72714457408953</v>
      </c>
      <c r="AM65" s="476">
        <v>2.80238899327561</v>
      </c>
      <c r="AN65" s="476">
        <v>2.83596640314795</v>
      </c>
      <c r="AO65" s="476">
        <v>3.49759694881961</v>
      </c>
      <c r="AP65" s="476">
        <v>4.58889248027984</v>
      </c>
      <c r="AQ65" s="476">
        <v>4.1539132330705</v>
      </c>
      <c r="AR65" s="476">
        <v>3.59590323308868</v>
      </c>
      <c r="AS65" s="476">
        <v>3.00543529946122</v>
      </c>
      <c r="AT65" s="476">
        <v>2.84019074802502</v>
      </c>
      <c r="AU65" s="476">
        <v>2.72288442391102</v>
      </c>
      <c r="AV65" s="476">
        <v>2.56487845248303</v>
      </c>
      <c r="AW65" s="476">
        <v>2.6793983611907</v>
      </c>
      <c r="AX65" s="476">
        <v>2.66000973098142</v>
      </c>
      <c r="AY65" s="476">
        <v>2.60322326024439</v>
      </c>
      <c r="AZ65" s="477">
        <v>2.29261209766265</v>
      </c>
      <c r="BA65" s="456">
        <v>-0.119317911500447</v>
      </c>
      <c r="BB65" s="456">
        <v>-0.0291007502997712</v>
      </c>
      <c r="BC65" s="456">
        <v>0.00616570711751788</v>
      </c>
    </row>
    <row r="66" spans="8:8">
      <c r="A66" s="45" t="s">
        <v>180</v>
      </c>
      <c r="B66" s="476">
        <v>0.123736772144885</v>
      </c>
      <c r="C66" s="476">
        <v>0.147305681124863</v>
      </c>
      <c r="D66" s="476">
        <v>0.108806308344898</v>
      </c>
      <c r="E66" s="476">
        <v>0.169106921931343</v>
      </c>
      <c r="F66" s="476">
        <v>0.174606334026671</v>
      </c>
      <c r="G66" s="476">
        <v>0.228814824680621</v>
      </c>
      <c r="H66" s="476">
        <v>0.230148356985157</v>
      </c>
      <c r="I66" s="476">
        <v>0.555833436777816</v>
      </c>
      <c r="J66" s="476">
        <v>1.06845720709234</v>
      </c>
      <c r="K66" s="476">
        <v>1.54965576543356</v>
      </c>
      <c r="L66" s="476">
        <v>1.81278556927458</v>
      </c>
      <c r="M66" s="476">
        <v>1.84328508980912</v>
      </c>
      <c r="N66" s="476">
        <v>1.87372826390826</v>
      </c>
      <c r="O66" s="476">
        <v>2.13789645205885</v>
      </c>
      <c r="P66" s="476">
        <v>2.87440607553803</v>
      </c>
      <c r="Q66" s="476">
        <v>3.17198233355538</v>
      </c>
      <c r="R66" s="476">
        <v>3.3006292950711</v>
      </c>
      <c r="S66" s="476">
        <v>3.52649800612922</v>
      </c>
      <c r="T66" s="476">
        <v>3.84102917487569</v>
      </c>
      <c r="U66" s="476">
        <v>4.0518882688079</v>
      </c>
      <c r="V66" s="476">
        <v>4.30933961628158</v>
      </c>
      <c r="W66" s="476">
        <v>4.73208850667716</v>
      </c>
      <c r="X66" s="476">
        <v>5.0010852593809</v>
      </c>
      <c r="Y66" s="476">
        <v>5.20988654775567</v>
      </c>
      <c r="Z66" s="476">
        <v>5.93608428745528</v>
      </c>
      <c r="AA66" s="476">
        <v>5.96289812364608</v>
      </c>
      <c r="AB66" s="476">
        <v>6.26582262600156</v>
      </c>
      <c r="AC66" s="476">
        <v>6.45039022116259</v>
      </c>
      <c r="AD66" s="476">
        <v>6.34275663456377</v>
      </c>
      <c r="AE66" s="476">
        <v>6.87802244062649</v>
      </c>
      <c r="AF66" s="476">
        <v>6.82020930303057</v>
      </c>
      <c r="AG66" s="476">
        <v>6.63978517784063</v>
      </c>
      <c r="AH66" s="476">
        <v>7.31354495863804</v>
      </c>
      <c r="AI66" s="476">
        <v>7.65862271205014</v>
      </c>
      <c r="AJ66" s="476">
        <v>7.30364049153757</v>
      </c>
      <c r="AK66" s="476">
        <v>7.37929193123839</v>
      </c>
      <c r="AL66" s="476">
        <v>7.29485783535105</v>
      </c>
      <c r="AM66" s="476">
        <v>7.02221215042946</v>
      </c>
      <c r="AN66" s="476">
        <v>7.22020249973732</v>
      </c>
      <c r="AO66" s="476">
        <v>7.55095762986228</v>
      </c>
      <c r="AP66" s="476">
        <v>8.41751735585815</v>
      </c>
      <c r="AQ66" s="476">
        <v>7.99940409559939</v>
      </c>
      <c r="AR66" s="476">
        <v>7.55498055983444</v>
      </c>
      <c r="AS66" s="476">
        <v>7.51028254767198</v>
      </c>
      <c r="AT66" s="476">
        <v>7.39185012301875</v>
      </c>
      <c r="AU66" s="476">
        <v>7.36888331480041</v>
      </c>
      <c r="AV66" s="476">
        <v>7.24432677569273</v>
      </c>
      <c r="AW66" s="476">
        <v>7.0343893696071</v>
      </c>
      <c r="AX66" s="476">
        <v>7.04374405453827</v>
      </c>
      <c r="AY66" s="476">
        <v>6.53886636962513</v>
      </c>
      <c r="AZ66" s="477">
        <v>6.09346447447299</v>
      </c>
      <c r="BA66" s="456">
        <v>-0.0681160724160321</v>
      </c>
      <c r="BB66" s="456">
        <v>-0.0142880017929872</v>
      </c>
      <c r="BC66" s="456">
        <v>0.0163876467889636</v>
      </c>
    </row>
    <row r="67" spans="8:8">
      <c r="A67" s="45" t="s">
        <v>182</v>
      </c>
      <c r="B67" s="476">
        <v>0.0</v>
      </c>
      <c r="C67" s="476">
        <v>0.00801835521146078</v>
      </c>
      <c r="D67" s="476">
        <v>0.0111975403508883</v>
      </c>
      <c r="E67" s="476">
        <v>0.0112282185436305</v>
      </c>
      <c r="F67" s="476">
        <v>0.0234069699380981</v>
      </c>
      <c r="G67" s="476">
        <v>0.028215574373085</v>
      </c>
      <c r="H67" s="476">
        <v>0.0334984448409265</v>
      </c>
      <c r="I67" s="476">
        <v>0.0307359215129245</v>
      </c>
      <c r="J67" s="476">
        <v>0.228873790796826</v>
      </c>
      <c r="K67" s="476">
        <v>0.28400841048334</v>
      </c>
      <c r="L67" s="476">
        <v>0.251924284852758</v>
      </c>
      <c r="M67" s="476">
        <v>0.212781290651741</v>
      </c>
      <c r="N67" s="476">
        <v>0.267692591465094</v>
      </c>
      <c r="O67" s="476">
        <v>0.645545354029106</v>
      </c>
      <c r="P67" s="476">
        <v>0.97795997438387</v>
      </c>
      <c r="Q67" s="476">
        <v>1.08348548264707</v>
      </c>
      <c r="R67" s="476">
        <v>1.45717488838712</v>
      </c>
      <c r="S67" s="476">
        <v>1.57554924997656</v>
      </c>
      <c r="T67" s="476">
        <v>1.62207819044393</v>
      </c>
      <c r="U67" s="476">
        <v>1.76042479759201</v>
      </c>
      <c r="V67" s="476">
        <v>1.74264613872211</v>
      </c>
      <c r="W67" s="476">
        <v>2.06930086466712</v>
      </c>
      <c r="X67" s="476">
        <v>2.16037698529412</v>
      </c>
      <c r="Y67" s="476">
        <v>2.3340678540397</v>
      </c>
      <c r="Z67" s="476">
        <v>2.47224629133231</v>
      </c>
      <c r="AA67" s="476">
        <v>2.73701328070489</v>
      </c>
      <c r="AB67" s="476">
        <v>3.48766448695934</v>
      </c>
      <c r="AC67" s="476">
        <v>3.99671002784727</v>
      </c>
      <c r="AD67" s="476">
        <v>3.98872088367156</v>
      </c>
      <c r="AE67" s="476">
        <v>4.08560332219676</v>
      </c>
      <c r="AF67" s="476">
        <v>4.79374321809576</v>
      </c>
      <c r="AG67" s="476">
        <v>4.74318865406814</v>
      </c>
      <c r="AH67" s="476">
        <v>4.89453230077707</v>
      </c>
      <c r="AI67" s="476">
        <v>5.10101229461416</v>
      </c>
      <c r="AJ67" s="476">
        <v>5.80301137754596</v>
      </c>
      <c r="AK67" s="476">
        <v>6.55014227398346</v>
      </c>
      <c r="AL67" s="476">
        <v>6.52749360008659</v>
      </c>
      <c r="AM67" s="476">
        <v>6.54324562984404</v>
      </c>
      <c r="AN67" s="476">
        <v>6.67746956609224</v>
      </c>
      <c r="AO67" s="476">
        <v>6.40169590579552</v>
      </c>
      <c r="AP67" s="476">
        <v>6.29685187553743</v>
      </c>
      <c r="AQ67" s="476">
        <v>6.47769279026608</v>
      </c>
      <c r="AR67" s="476">
        <v>6.68187386366135</v>
      </c>
      <c r="AS67" s="476">
        <v>7.02312857260232</v>
      </c>
      <c r="AT67" s="476">
        <v>6.98302536306459</v>
      </c>
      <c r="AU67" s="476">
        <v>7.43504354162631</v>
      </c>
      <c r="AV67" s="476">
        <v>7.40020499085425</v>
      </c>
      <c r="AW67" s="476">
        <v>7.59174598422324</v>
      </c>
      <c r="AX67" s="476">
        <v>7.47200084147725</v>
      </c>
      <c r="AY67" s="476">
        <v>7.66906112331519</v>
      </c>
      <c r="AZ67" s="477">
        <v>7.06239973078696</v>
      </c>
      <c r="BA67" s="456">
        <v>-0.0791050407309817</v>
      </c>
      <c r="BB67" s="456">
        <v>0.0182272508103607</v>
      </c>
      <c r="BC67" s="456">
        <v>0.0189934827314503</v>
      </c>
    </row>
    <row r="68" spans="8:8">
      <c r="A68" s="45" t="s">
        <v>240</v>
      </c>
      <c r="B68" s="476">
        <v>7.12944983769349E-4</v>
      </c>
      <c r="C68" s="476">
        <v>0.00137836030195408</v>
      </c>
      <c r="D68" s="476">
        <v>0.0014693938964208</v>
      </c>
      <c r="E68" s="476">
        <v>0.00178236245942337</v>
      </c>
      <c r="F68" s="476">
        <v>0.0159462028036411</v>
      </c>
      <c r="G68" s="476">
        <v>0.0171106796104644</v>
      </c>
      <c r="H68" s="476">
        <v>0.0236999015551742</v>
      </c>
      <c r="I68" s="476">
        <v>0.0218636461689267</v>
      </c>
      <c r="J68" s="476">
        <v>0.0256660194156966</v>
      </c>
      <c r="K68" s="476">
        <v>0.0256660194156966</v>
      </c>
      <c r="L68" s="476">
        <v>0.0331798621772439</v>
      </c>
      <c r="M68" s="476">
        <v>0.0399249190910836</v>
      </c>
      <c r="N68" s="476">
        <v>0.042776699026161</v>
      </c>
      <c r="O68" s="476">
        <v>0.057035598701548</v>
      </c>
      <c r="P68" s="476">
        <v>0.0606717479812459</v>
      </c>
      <c r="Q68" s="476">
        <v>0.0874545846757069</v>
      </c>
      <c r="R68" s="476">
        <v>0.101713484351094</v>
      </c>
      <c r="S68" s="476">
        <v>0.113120604091403</v>
      </c>
      <c r="T68" s="476">
        <v>0.0985915904695246</v>
      </c>
      <c r="U68" s="476">
        <v>0.103614670974479</v>
      </c>
      <c r="V68" s="476">
        <v>0.0808004314938596</v>
      </c>
      <c r="W68" s="476">
        <v>0.0817510248055521</v>
      </c>
      <c r="X68" s="476">
        <v>0.0824756574120062</v>
      </c>
      <c r="Y68" s="476">
        <v>0.104565264286171</v>
      </c>
      <c r="Z68" s="476">
        <v>0.135934843572023</v>
      </c>
      <c r="AA68" s="476">
        <v>0.155897303117564</v>
      </c>
      <c r="AB68" s="476">
        <v>0.151679369953115</v>
      </c>
      <c r="AC68" s="476">
        <v>0.143539590065562</v>
      </c>
      <c r="AD68" s="476">
        <v>0.167304422857874</v>
      </c>
      <c r="AE68" s="476">
        <v>0.163502049611104</v>
      </c>
      <c r="AF68" s="476">
        <v>0.322318661150369</v>
      </c>
      <c r="AG68" s="476">
        <v>0.665415318184726</v>
      </c>
      <c r="AH68" s="476">
        <v>0.798498381821671</v>
      </c>
      <c r="AI68" s="476">
        <v>0.912569579224767</v>
      </c>
      <c r="AJ68" s="476">
        <v>0.966955983451107</v>
      </c>
      <c r="AK68" s="476">
        <v>1.15972384026481</v>
      </c>
      <c r="AL68" s="476">
        <v>1.19774757273251</v>
      </c>
      <c r="AM68" s="476">
        <v>1.28520215740821</v>
      </c>
      <c r="AN68" s="476">
        <v>1.17551511713664</v>
      </c>
      <c r="AO68" s="476">
        <v>1.09837039722031</v>
      </c>
      <c r="AP68" s="476">
        <v>1.18114265749128</v>
      </c>
      <c r="AQ68" s="476">
        <v>1.21424617803802</v>
      </c>
      <c r="AR68" s="476">
        <v>1.20717305323477</v>
      </c>
      <c r="AS68" s="476">
        <v>1.2443282822835</v>
      </c>
      <c r="AT68" s="476">
        <v>1.60059516446232</v>
      </c>
      <c r="AU68" s="476">
        <v>1.85926219246661</v>
      </c>
      <c r="AV68" s="476">
        <v>1.76381068313255</v>
      </c>
      <c r="AW68" s="476">
        <v>1.72208726521132</v>
      </c>
      <c r="AX68" s="476">
        <v>1.64205521089917</v>
      </c>
      <c r="AY68" s="476">
        <v>1.78817051130481</v>
      </c>
      <c r="AZ68" s="477">
        <v>1.70584143825761</v>
      </c>
      <c r="BA68" s="456">
        <v>-0.0460409522060181</v>
      </c>
      <c r="BB68" s="456">
        <v>0.0499436974105147</v>
      </c>
      <c r="BC68" s="456">
        <v>0.00458765733110493</v>
      </c>
    </row>
    <row r="69" spans="8:8">
      <c r="A69" s="45" t="s">
        <v>184</v>
      </c>
      <c r="B69" s="476">
        <v>0.28158775011704</v>
      </c>
      <c r="C69" s="476">
        <v>0.280779866742726</v>
      </c>
      <c r="D69" s="476">
        <v>0.259508253350414</v>
      </c>
      <c r="E69" s="476">
        <v>0.296412410035696</v>
      </c>
      <c r="F69" s="476">
        <v>0.32791986163393</v>
      </c>
      <c r="G69" s="476">
        <v>0.368394818687047</v>
      </c>
      <c r="H69" s="476">
        <v>0.374639359850799</v>
      </c>
      <c r="I69" s="476">
        <v>0.410404754151359</v>
      </c>
      <c r="J69" s="476">
        <v>0.421715121391751</v>
      </c>
      <c r="K69" s="476">
        <v>0.475035424096455</v>
      </c>
      <c r="L69" s="476">
        <v>0.578475398651341</v>
      </c>
      <c r="M69" s="476">
        <v>0.632572682087626</v>
      </c>
      <c r="N69" s="476">
        <v>0.689932401663899</v>
      </c>
      <c r="O69" s="476">
        <v>0.680237801172134</v>
      </c>
      <c r="P69" s="476">
        <v>0.696104100884066</v>
      </c>
      <c r="Q69" s="476">
        <v>0.712553136144682</v>
      </c>
      <c r="R69" s="476">
        <v>0.764257672100759</v>
      </c>
      <c r="S69" s="476">
        <v>0.818385858179777</v>
      </c>
      <c r="T69" s="476">
        <v>0.865296069848943</v>
      </c>
      <c r="U69" s="476">
        <v>0.925026463589185</v>
      </c>
      <c r="V69" s="476">
        <v>0.988041366785653</v>
      </c>
      <c r="W69" s="476">
        <v>1.0672139374684</v>
      </c>
      <c r="X69" s="476">
        <v>1.0441561513261</v>
      </c>
      <c r="Y69" s="476">
        <v>1.20536199447604</v>
      </c>
      <c r="Z69" s="476">
        <v>1.22879061233114</v>
      </c>
      <c r="AA69" s="476">
        <v>1.26029806392937</v>
      </c>
      <c r="AB69" s="476">
        <v>1.36562089235936</v>
      </c>
      <c r="AC69" s="476">
        <v>1.36532290259015</v>
      </c>
      <c r="AD69" s="476">
        <v>1.43803240627838</v>
      </c>
      <c r="AE69" s="476">
        <v>1.64000324985681</v>
      </c>
      <c r="AF69" s="476">
        <v>1.73220349178327</v>
      </c>
      <c r="AG69" s="476">
        <v>1.8338952596921</v>
      </c>
      <c r="AH69" s="476">
        <v>1.98820098418601</v>
      </c>
      <c r="AI69" s="476">
        <v>2.47206316384867</v>
      </c>
      <c r="AJ69" s="476">
        <v>2.95992784825297</v>
      </c>
      <c r="AK69" s="476">
        <v>3.15511727385782</v>
      </c>
      <c r="AL69" s="476">
        <v>3.22374283549916</v>
      </c>
      <c r="AM69" s="476">
        <v>3.27025919851116</v>
      </c>
      <c r="AN69" s="476">
        <v>3.33922431681841</v>
      </c>
      <c r="AO69" s="476">
        <v>3.35747323275457</v>
      </c>
      <c r="AP69" s="476">
        <v>3.42004561631393</v>
      </c>
      <c r="AQ69" s="476">
        <v>3.4191991779578</v>
      </c>
      <c r="AR69" s="476">
        <v>3.53119902992618</v>
      </c>
      <c r="AS69" s="476">
        <v>3.44300820781995</v>
      </c>
      <c r="AT69" s="476">
        <v>3.38504966823301</v>
      </c>
      <c r="AU69" s="476">
        <v>3.39093964384924</v>
      </c>
      <c r="AV69" s="476">
        <v>3.3460824729657</v>
      </c>
      <c r="AW69" s="476">
        <v>3.3526190231657</v>
      </c>
      <c r="AX69" s="476">
        <v>3.30894554919469</v>
      </c>
      <c r="AY69" s="476">
        <v>3.16247442454248</v>
      </c>
      <c r="AZ69" s="477">
        <v>2.95359120207834</v>
      </c>
      <c r="BA69" s="456">
        <v>-0.0660505649763037</v>
      </c>
      <c r="BB69" s="456">
        <v>-0.0059655261735222</v>
      </c>
      <c r="BC69" s="456">
        <v>0.00794333167632631</v>
      </c>
    </row>
    <row r="70" spans="8:8">
      <c r="A70" s="45" t="s">
        <v>190</v>
      </c>
      <c r="B70" s="476">
        <v>0.0</v>
      </c>
      <c r="C70" s="476">
        <v>0.0</v>
      </c>
      <c r="D70" s="476">
        <v>0.0</v>
      </c>
      <c r="E70" s="476">
        <v>0.0</v>
      </c>
      <c r="F70" s="476">
        <v>0.0</v>
      </c>
      <c r="G70" s="476">
        <v>0.0</v>
      </c>
      <c r="H70" s="476">
        <v>0.0</v>
      </c>
      <c r="I70" s="476">
        <v>0.0</v>
      </c>
      <c r="J70" s="476">
        <v>0.0</v>
      </c>
      <c r="K70" s="476">
        <v>0.0</v>
      </c>
      <c r="L70" s="476">
        <v>0.0</v>
      </c>
      <c r="M70" s="476">
        <v>0.0263704835855817</v>
      </c>
      <c r="N70" s="476">
        <v>0.134404400210384</v>
      </c>
      <c r="O70" s="476">
        <v>0.15822290151349</v>
      </c>
      <c r="P70" s="476">
        <v>0.235554782354374</v>
      </c>
      <c r="Q70" s="476">
        <v>0.310491177701204</v>
      </c>
      <c r="R70" s="476">
        <v>0.362239707318071</v>
      </c>
      <c r="S70" s="476">
        <v>0.506100619652963</v>
      </c>
      <c r="T70" s="476">
        <v>0.598213002370987</v>
      </c>
      <c r="U70" s="476">
        <v>0.599247972963324</v>
      </c>
      <c r="V70" s="476">
        <v>0.653066443764866</v>
      </c>
      <c r="W70" s="476">
        <v>0.809347003207806</v>
      </c>
      <c r="X70" s="476">
        <v>0.861095532824673</v>
      </c>
      <c r="Y70" s="476">
        <v>0.971837386204769</v>
      </c>
      <c r="Z70" s="476">
        <v>1.07429947484617</v>
      </c>
      <c r="AA70" s="476">
        <v>1.13743268097874</v>
      </c>
      <c r="AB70" s="476">
        <v>1.31130774049142</v>
      </c>
      <c r="AC70" s="476">
        <v>1.61869400641561</v>
      </c>
      <c r="AD70" s="476">
        <v>1.75738006578882</v>
      </c>
      <c r="AE70" s="476">
        <v>1.92504530174747</v>
      </c>
      <c r="AF70" s="476">
        <v>2.01612271387315</v>
      </c>
      <c r="AG70" s="476">
        <v>1.96644412544096</v>
      </c>
      <c r="AH70" s="476">
        <v>2.05545159638197</v>
      </c>
      <c r="AI70" s="476">
        <v>2.14963392028467</v>
      </c>
      <c r="AJ70" s="476">
        <v>2.233466538264</v>
      </c>
      <c r="AK70" s="476">
        <v>2.3721525976372</v>
      </c>
      <c r="AL70" s="476">
        <v>2.43528580376978</v>
      </c>
      <c r="AM70" s="476">
        <v>2.60295103972843</v>
      </c>
      <c r="AN70" s="476">
        <v>2.87514830551315</v>
      </c>
      <c r="AO70" s="476">
        <v>2.84352995391724</v>
      </c>
      <c r="AP70" s="476">
        <v>3.26202031292885</v>
      </c>
      <c r="AQ70" s="476">
        <v>3.27061056884525</v>
      </c>
      <c r="AR70" s="476">
        <v>3.70995558529246</v>
      </c>
      <c r="AS70" s="476">
        <v>3.76703421345986</v>
      </c>
      <c r="AT70" s="476">
        <v>3.78224828116722</v>
      </c>
      <c r="AU70" s="476">
        <v>3.6260194702539</v>
      </c>
      <c r="AV70" s="476">
        <v>3.59647105984267</v>
      </c>
      <c r="AW70" s="476">
        <v>3.47791517849042</v>
      </c>
      <c r="AX70" s="476">
        <v>3.3600320280232</v>
      </c>
      <c r="AY70" s="476">
        <v>3.46109690636494</v>
      </c>
      <c r="AZ70" s="477">
        <v>3.15578058162542</v>
      </c>
      <c r="BA70" s="456">
        <v>-0.088213746392955</v>
      </c>
      <c r="BB70" s="456">
        <v>0.0198483443078563</v>
      </c>
      <c r="BC70" s="456">
        <v>0.00848709592577389</v>
      </c>
    </row>
    <row r="71" spans="8:8">
      <c r="A71" s="45" t="s">
        <v>191</v>
      </c>
      <c r="B71" s="476">
        <v>0.0</v>
      </c>
      <c r="C71" s="476">
        <v>0.0</v>
      </c>
      <c r="D71" s="476">
        <v>0.0</v>
      </c>
      <c r="E71" s="476">
        <v>0.0</v>
      </c>
      <c r="F71" s="476">
        <v>0.0</v>
      </c>
      <c r="G71" s="476">
        <v>0.0</v>
      </c>
      <c r="H71" s="476">
        <v>0.0</v>
      </c>
      <c r="I71" s="476">
        <v>0.0</v>
      </c>
      <c r="J71" s="476">
        <v>0.0</v>
      </c>
      <c r="K71" s="476">
        <v>0.0</v>
      </c>
      <c r="L71" s="476">
        <v>0.0</v>
      </c>
      <c r="M71" s="476">
        <v>9.33661624206849E-4</v>
      </c>
      <c r="N71" s="476">
        <v>0.00177395708599301</v>
      </c>
      <c r="O71" s="476">
        <v>0.00611548363855486</v>
      </c>
      <c r="P71" s="476">
        <v>0.00530733062612664</v>
      </c>
      <c r="Q71" s="476">
        <v>0.00331449876593432</v>
      </c>
      <c r="R71" s="476">
        <v>0.00345454800956534</v>
      </c>
      <c r="S71" s="476">
        <v>0.00345454800956534</v>
      </c>
      <c r="T71" s="476">
        <v>0.00260710978125519</v>
      </c>
      <c r="U71" s="476">
        <v>0.0030810833598826</v>
      </c>
      <c r="V71" s="476">
        <v>0.0037346464968274</v>
      </c>
      <c r="W71" s="476">
        <v>0.00672236369428932</v>
      </c>
      <c r="X71" s="476">
        <v>0.0195533233594139</v>
      </c>
      <c r="Y71" s="476">
        <v>0.0233415406051712</v>
      </c>
      <c r="Z71" s="476">
        <v>0.0233415406051712</v>
      </c>
      <c r="AA71" s="476">
        <v>0.0135847766322097</v>
      </c>
      <c r="AB71" s="476">
        <v>0.0267228752578657</v>
      </c>
      <c r="AC71" s="476">
        <v>0.0495774322453837</v>
      </c>
      <c r="AD71" s="476">
        <v>0.0840295461786165</v>
      </c>
      <c r="AE71" s="476">
        <v>0.12137601114689</v>
      </c>
      <c r="AF71" s="476">
        <v>0.148977701786011</v>
      </c>
      <c r="AG71" s="476">
        <v>0.18673232484137</v>
      </c>
      <c r="AH71" s="476">
        <v>0.224078789809644</v>
      </c>
      <c r="AI71" s="476">
        <v>0.221557903424285</v>
      </c>
      <c r="AJ71" s="476">
        <v>0.387342024643628</v>
      </c>
      <c r="AK71" s="476">
        <v>0.601278085989211</v>
      </c>
      <c r="AL71" s="476">
        <v>0.653563136944795</v>
      </c>
      <c r="AM71" s="476">
        <v>0.661032429938449</v>
      </c>
      <c r="AN71" s="476">
        <v>0.69823986605831</v>
      </c>
      <c r="AO71" s="476">
        <v>0.747862960989686</v>
      </c>
      <c r="AP71" s="476">
        <v>0.87782865907928</v>
      </c>
      <c r="AQ71" s="476">
        <v>0.791745057327408</v>
      </c>
      <c r="AR71" s="476">
        <v>0.871054000130083</v>
      </c>
      <c r="AS71" s="476">
        <v>0.910413449764099</v>
      </c>
      <c r="AT71" s="476">
        <v>0.953268518315193</v>
      </c>
      <c r="AU71" s="476">
        <v>0.995283291404501</v>
      </c>
      <c r="AV71" s="476">
        <v>0.987908384968485</v>
      </c>
      <c r="AW71" s="476">
        <v>0.921150558442478</v>
      </c>
      <c r="AX71" s="476">
        <v>0.934595285831056</v>
      </c>
      <c r="AY71" s="476">
        <v>0.953268518315193</v>
      </c>
      <c r="AZ71" s="477">
        <v>0.840662548965736</v>
      </c>
      <c r="BA71" s="456">
        <v>-0.118126180804205</v>
      </c>
      <c r="BB71" s="456">
        <v>0.0245645439069877</v>
      </c>
      <c r="BC71" s="456">
        <v>0.00226086177721613</v>
      </c>
    </row>
    <row r="72" spans="8:8">
      <c r="A72" s="45" t="s">
        <v>192</v>
      </c>
      <c r="B72" s="476">
        <v>0.525912258287843</v>
      </c>
      <c r="C72" s="476">
        <v>0.590658142939201</v>
      </c>
      <c r="D72" s="476">
        <v>0.639059647141141</v>
      </c>
      <c r="E72" s="476">
        <v>0.663062278248858</v>
      </c>
      <c r="F72" s="476">
        <v>0.694122504802464</v>
      </c>
      <c r="G72" s="476">
        <v>0.682227342657827</v>
      </c>
      <c r="H72" s="476">
        <v>0.754261581636163</v>
      </c>
      <c r="I72" s="476">
        <v>0.852608675769213</v>
      </c>
      <c r="J72" s="476">
        <v>0.818994965920937</v>
      </c>
      <c r="K72" s="476">
        <v>0.730391660377915</v>
      </c>
      <c r="L72" s="476">
        <v>0.747488541883987</v>
      </c>
      <c r="M72" s="476">
        <v>0.718344049751948</v>
      </c>
      <c r="N72" s="476">
        <v>0.747495022530336</v>
      </c>
      <c r="O72" s="476">
        <v>0.783923354352342</v>
      </c>
      <c r="P72" s="476">
        <v>0.859027966893803</v>
      </c>
      <c r="Q72" s="476">
        <v>0.941530902037634</v>
      </c>
      <c r="R72" s="476">
        <v>0.990444080192583</v>
      </c>
      <c r="S72" s="476">
        <v>0.987077502895097</v>
      </c>
      <c r="T72" s="476">
        <v>1.03354697772252</v>
      </c>
      <c r="U72" s="476">
        <v>0.590316858904999</v>
      </c>
      <c r="V72" s="476">
        <v>0.77075576525132</v>
      </c>
      <c r="W72" s="476">
        <v>0.787232384497303</v>
      </c>
      <c r="X72" s="476">
        <v>0.807235558636023</v>
      </c>
      <c r="Y72" s="476">
        <v>0.801048579693903</v>
      </c>
      <c r="Z72" s="476">
        <v>0.782315918262119</v>
      </c>
      <c r="AA72" s="476">
        <v>0.761853667007191</v>
      </c>
      <c r="AB72" s="476">
        <v>0.820658728926411</v>
      </c>
      <c r="AC72" s="476">
        <v>0.857347135945618</v>
      </c>
      <c r="AD72" s="476">
        <v>0.797782486547594</v>
      </c>
      <c r="AE72" s="476">
        <v>0.857001110839619</v>
      </c>
      <c r="AF72" s="476">
        <v>0.898629008103848</v>
      </c>
      <c r="AG72" s="476">
        <v>0.954444926213581</v>
      </c>
      <c r="AH72" s="476">
        <v>1.0864263880422</v>
      </c>
      <c r="AI72" s="476">
        <v>1.05517153492772</v>
      </c>
      <c r="AJ72" s="476">
        <v>1.01883974366004</v>
      </c>
      <c r="AK72" s="476">
        <v>1.09304210460349</v>
      </c>
      <c r="AL72" s="476">
        <v>1.40616216196525</v>
      </c>
      <c r="AM72" s="476">
        <v>1.66847631281493</v>
      </c>
      <c r="AN72" s="476">
        <v>1.75410910567419</v>
      </c>
      <c r="AO72" s="476">
        <v>1.78887161940091</v>
      </c>
      <c r="AP72" s="476">
        <v>1.72768487438647</v>
      </c>
      <c r="AQ72" s="476">
        <v>1.71503090534239</v>
      </c>
      <c r="AR72" s="476">
        <v>1.70639571164457</v>
      </c>
      <c r="AS72" s="476">
        <v>1.76134220662501</v>
      </c>
      <c r="AT72" s="476">
        <v>2.22975352431119</v>
      </c>
      <c r="AU72" s="476">
        <v>2.70337833628074</v>
      </c>
      <c r="AV72" s="476">
        <v>2.78588142956157</v>
      </c>
      <c r="AW72" s="476">
        <v>2.81223366139164</v>
      </c>
      <c r="AX72" s="476">
        <v>2.60772119617672</v>
      </c>
      <c r="AY72" s="476">
        <v>2.77867618591806</v>
      </c>
      <c r="AZ72" s="477">
        <v>2.73793973934112</v>
      </c>
      <c r="BA72" s="456">
        <v>-0.0146603792062515</v>
      </c>
      <c r="BB72" s="456">
        <v>0.0450230662414248</v>
      </c>
      <c r="BC72" s="456">
        <v>0.00736336275787838</v>
      </c>
    </row>
    <row r="73" spans="8:8" s="47" ht="10.2" customFormat="1">
      <c r="A73" s="54" t="s">
        <v>193</v>
      </c>
      <c r="B73" s="478">
        <v>1.46112255494457</v>
      </c>
      <c r="C73" s="478">
        <v>1.72807553359263</v>
      </c>
      <c r="D73" s="478">
        <v>2.00374420540414</v>
      </c>
      <c r="E73" s="478">
        <v>2.49348559841339</v>
      </c>
      <c r="F73" s="478">
        <v>3.03327427342677</v>
      </c>
      <c r="G73" s="478">
        <v>3.43604393345938</v>
      </c>
      <c r="H73" s="478">
        <v>3.95244331400142</v>
      </c>
      <c r="I73" s="478">
        <v>4.82542434185903</v>
      </c>
      <c r="J73" s="478">
        <v>5.74211058693755</v>
      </c>
      <c r="K73" s="478">
        <v>6.53072722720807</v>
      </c>
      <c r="L73" s="478">
        <v>6.93764807546774</v>
      </c>
      <c r="M73" s="478">
        <v>6.98914526591896</v>
      </c>
      <c r="N73" s="478">
        <v>7.2629547514568</v>
      </c>
      <c r="O73" s="478">
        <v>8.19986922750094</v>
      </c>
      <c r="P73" s="478">
        <v>9.51647409445549</v>
      </c>
      <c r="Q73" s="478">
        <v>10.3462100149406</v>
      </c>
      <c r="R73" s="478">
        <v>11.4160890694392</v>
      </c>
      <c r="S73" s="478">
        <v>12.1448031592607</v>
      </c>
      <c r="T73" s="478">
        <v>12.9390101108759</v>
      </c>
      <c r="U73" s="478">
        <v>13.3888916540323</v>
      </c>
      <c r="V73" s="478">
        <v>14.4404940119767</v>
      </c>
      <c r="W73" s="478">
        <v>15.7113140418117</v>
      </c>
      <c r="X73" s="478">
        <v>16.5687926851795</v>
      </c>
      <c r="Y73" s="478">
        <v>17.5935989264316</v>
      </c>
      <c r="Z73" s="478">
        <v>19.1779439903938</v>
      </c>
      <c r="AA73" s="478">
        <v>20.1537019277277</v>
      </c>
      <c r="AB73" s="478">
        <v>21.9437490568881</v>
      </c>
      <c r="AC73" s="478">
        <v>23.4274570069617</v>
      </c>
      <c r="AD73" s="478">
        <v>23.8126650796936</v>
      </c>
      <c r="AE73" s="478">
        <v>25.3032104679882</v>
      </c>
      <c r="AF73" s="478">
        <v>26.7710940159814</v>
      </c>
      <c r="AG73" s="478">
        <v>27.6222243940131</v>
      </c>
      <c r="AH73" s="478">
        <v>29.4212039507148</v>
      </c>
      <c r="AI73" s="478">
        <v>31.2763427771075</v>
      </c>
      <c r="AJ73" s="478">
        <v>33.2283440794378</v>
      </c>
      <c r="AK73" s="478">
        <v>35.9942782721211</v>
      </c>
      <c r="AL73" s="478">
        <v>37.6873201098846</v>
      </c>
      <c r="AM73" s="478">
        <v>39.3836874210531</v>
      </c>
      <c r="AN73" s="478">
        <v>41.1302423664231</v>
      </c>
      <c r="AO73" s="478">
        <v>43.0098676428319</v>
      </c>
      <c r="AP73" s="478">
        <v>47.2260479784989</v>
      </c>
      <c r="AQ73" s="478">
        <v>47.6560391758842</v>
      </c>
      <c r="AR73" s="478">
        <v>48.4482958664601</v>
      </c>
      <c r="AS73" s="478">
        <v>49.5552730753964</v>
      </c>
      <c r="AT73" s="478">
        <v>51.5950372193485</v>
      </c>
      <c r="AU73" s="478">
        <v>54.1846408206063</v>
      </c>
      <c r="AV73" s="478">
        <v>55.8700156844702</v>
      </c>
      <c r="AW73" s="478">
        <v>58.4984474652749</v>
      </c>
      <c r="AX73" s="478">
        <v>60.6266971273477</v>
      </c>
      <c r="AY73" s="478">
        <v>63.6864132489803</v>
      </c>
      <c r="AZ73" s="478">
        <v>62.9177547195247</v>
      </c>
      <c r="BA73" s="469">
        <v>-0.0120694272175521</v>
      </c>
      <c r="BB73" s="469">
        <v>0.040034793373027</v>
      </c>
      <c r="BC73" s="469">
        <v>0.169209805918725</v>
      </c>
    </row>
    <row r="74" spans="8:8">
      <c r="B74" s="476"/>
      <c r="C74" s="476"/>
      <c r="D74" s="476"/>
      <c r="E74" s="476"/>
      <c r="F74" s="476"/>
      <c r="G74" s="476"/>
      <c r="H74" s="476"/>
      <c r="I74" s="476"/>
      <c r="J74" s="476"/>
      <c r="K74" s="476"/>
      <c r="L74" s="476"/>
      <c r="M74" s="476"/>
      <c r="N74" s="476"/>
      <c r="O74" s="476"/>
      <c r="P74" s="476"/>
      <c r="Q74" s="476"/>
      <c r="R74" s="476"/>
      <c r="S74" s="476"/>
      <c r="T74" s="476"/>
      <c r="U74" s="476"/>
      <c r="V74" s="476"/>
      <c r="W74" s="476"/>
      <c r="X74" s="476"/>
      <c r="Y74" s="476"/>
      <c r="Z74" s="476"/>
      <c r="AA74" s="476"/>
      <c r="AB74" s="476"/>
      <c r="AC74" s="476"/>
      <c r="AD74" s="476"/>
      <c r="AE74" s="476"/>
      <c r="AF74" s="476"/>
      <c r="AG74" s="476"/>
      <c r="AH74" s="476"/>
      <c r="AI74" s="476"/>
      <c r="AJ74" s="476"/>
      <c r="AK74" s="476"/>
      <c r="AL74" s="476"/>
      <c r="AM74" s="476"/>
      <c r="AN74" s="476"/>
      <c r="AO74" s="476"/>
      <c r="AP74" s="476"/>
      <c r="AQ74" s="476"/>
      <c r="AR74" s="476"/>
      <c r="AS74" s="476"/>
      <c r="AT74" s="476"/>
      <c r="AU74" s="476"/>
      <c r="AV74" s="476"/>
      <c r="AW74" s="476"/>
      <c r="AX74" s="476"/>
      <c r="AY74" s="476"/>
      <c r="AZ74" s="477"/>
      <c r="BA74" s="456"/>
      <c r="BB74" s="456"/>
      <c r="BC74" s="456"/>
    </row>
    <row r="75" spans="8:8" s="57" ht="10.2" customFormat="1">
      <c r="A75" s="462" t="s">
        <v>194</v>
      </c>
      <c r="B75" s="479">
        <v>94.4400304395504</v>
      </c>
      <c r="C75" s="479">
        <v>101.003798777295</v>
      </c>
      <c r="D75" s="479">
        <v>105.696303395408</v>
      </c>
      <c r="E75" s="479">
        <v>111.084587870051</v>
      </c>
      <c r="F75" s="479">
        <v>113.411465309878</v>
      </c>
      <c r="G75" s="479">
        <v>113.702670119504</v>
      </c>
      <c r="H75" s="479">
        <v>118.276415401958</v>
      </c>
      <c r="I75" s="479">
        <v>123.601546411053</v>
      </c>
      <c r="J75" s="479">
        <v>127.792368405313</v>
      </c>
      <c r="K75" s="479">
        <v>136.411222892491</v>
      </c>
      <c r="L75" s="479">
        <v>137.82853095178</v>
      </c>
      <c r="M75" s="479">
        <v>140.585798443902</v>
      </c>
      <c r="N75" s="479">
        <v>141.227114295302</v>
      </c>
      <c r="O75" s="479">
        <v>142.489693076809</v>
      </c>
      <c r="P75" s="479">
        <v>154.262699918164</v>
      </c>
      <c r="Q75" s="479">
        <v>158.76475381786</v>
      </c>
      <c r="R75" s="479">
        <v>162.873028968667</v>
      </c>
      <c r="S75" s="479">
        <v>171.035975918612</v>
      </c>
      <c r="T75" s="479">
        <v>178.08744736122</v>
      </c>
      <c r="U75" s="479">
        <v>184.559789128827</v>
      </c>
      <c r="V75" s="479">
        <v>190.573505911004</v>
      </c>
      <c r="W75" s="479">
        <v>193.113679470821</v>
      </c>
      <c r="X75" s="479">
        <v>193.152080347377</v>
      </c>
      <c r="Y75" s="479">
        <v>195.886968035342</v>
      </c>
      <c r="Z75" s="479">
        <v>198.753033054453</v>
      </c>
      <c r="AA75" s="479">
        <v>202.052104699118</v>
      </c>
      <c r="AB75" s="479">
        <v>211.307808953757</v>
      </c>
      <c r="AC75" s="479">
        <v>211.72238178547</v>
      </c>
      <c r="AD75" s="479">
        <v>217.327903661319</v>
      </c>
      <c r="AE75" s="479">
        <v>223.524038076541</v>
      </c>
      <c r="AF75" s="479">
        <v>231.639914154019</v>
      </c>
      <c r="AG75" s="479">
        <v>237.760549183514</v>
      </c>
      <c r="AH75" s="479">
        <v>243.315316092487</v>
      </c>
      <c r="AI75" s="479">
        <v>252.018307561229</v>
      </c>
      <c r="AJ75" s="479">
        <v>259.804286009037</v>
      </c>
      <c r="AK75" s="479">
        <v>266.848211016809</v>
      </c>
      <c r="AL75" s="479">
        <v>275.951252654159</v>
      </c>
      <c r="AM75" s="479">
        <v>283.321449828804</v>
      </c>
      <c r="AN75" s="479">
        <v>292.885617795546</v>
      </c>
      <c r="AO75" s="479">
        <v>284.588615935267</v>
      </c>
      <c r="AP75" s="479">
        <v>304.844773503183</v>
      </c>
      <c r="AQ75" s="479">
        <v>315.215845412413</v>
      </c>
      <c r="AR75" s="479">
        <v>320.999560829906</v>
      </c>
      <c r="AS75" s="479">
        <v>325.674086763034</v>
      </c>
      <c r="AT75" s="479">
        <v>332.624792829843</v>
      </c>
      <c r="AU75" s="479">
        <v>339.76161978735</v>
      </c>
      <c r="AV75" s="479">
        <v>342.732666696782</v>
      </c>
      <c r="AW75" s="479">
        <v>355.682923559372</v>
      </c>
      <c r="AX75" s="479">
        <v>372.773496749634</v>
      </c>
      <c r="AY75" s="479">
        <v>384.708439035425</v>
      </c>
      <c r="AZ75" s="479">
        <v>371.832792892307</v>
      </c>
      <c r="BA75" s="470">
        <v>-0.0334685825333101</v>
      </c>
      <c r="BB75" s="470">
        <v>0.0306030394948895</v>
      </c>
      <c r="BC75" s="470">
        <v>1.0</v>
      </c>
    </row>
    <row r="76" spans="8:8">
      <c r="A76" s="45" t="s">
        <v>195</v>
      </c>
      <c r="B76" s="476">
        <v>70.1072207076049</v>
      </c>
      <c r="C76" s="476">
        <v>74.3452774302874</v>
      </c>
      <c r="D76" s="476">
        <v>77.3364820865217</v>
      </c>
      <c r="E76" s="476">
        <v>79.8709626634385</v>
      </c>
      <c r="F76" s="476">
        <v>79.144228154091</v>
      </c>
      <c r="G76" s="476">
        <v>75.852975632389</v>
      </c>
      <c r="H76" s="476">
        <v>76.4467977955527</v>
      </c>
      <c r="I76" s="476">
        <v>77.9281910087214</v>
      </c>
      <c r="J76" s="476">
        <v>78.3638898152611</v>
      </c>
      <c r="K76" s="476">
        <v>81.5082813258377</v>
      </c>
      <c r="L76" s="476">
        <v>80.3674077059711</v>
      </c>
      <c r="M76" s="476">
        <v>79.618685869215</v>
      </c>
      <c r="N76" s="476">
        <v>75.4215314592389</v>
      </c>
      <c r="O76" s="476">
        <v>71.265824199195</v>
      </c>
      <c r="P76" s="476">
        <v>75.6538721048961</v>
      </c>
      <c r="Q76" s="476">
        <v>74.6690616062572</v>
      </c>
      <c r="R76" s="476">
        <v>72.2699213661995</v>
      </c>
      <c r="S76" s="476">
        <v>75.1266584059783</v>
      </c>
      <c r="T76" s="476">
        <v>76.381533058105</v>
      </c>
      <c r="U76" s="476">
        <v>78.4693812618033</v>
      </c>
      <c r="V76" s="476">
        <v>80.6466946588852</v>
      </c>
      <c r="W76" s="476">
        <v>82.5732676305031</v>
      </c>
      <c r="X76" s="476">
        <v>84.1832717837929</v>
      </c>
      <c r="Y76" s="476">
        <v>87.5226508839337</v>
      </c>
      <c r="Z76" s="476">
        <v>91.4410395079147</v>
      </c>
      <c r="AA76" s="476">
        <v>92.7752788332595</v>
      </c>
      <c r="AB76" s="476">
        <v>96.906456561698</v>
      </c>
      <c r="AC76" s="476">
        <v>97.7955581861527</v>
      </c>
      <c r="AD76" s="476">
        <v>99.2110535253083</v>
      </c>
      <c r="AE76" s="476">
        <v>99.942060755479</v>
      </c>
      <c r="AF76" s="476">
        <v>101.818744168822</v>
      </c>
      <c r="AG76" s="476">
        <v>104.237935118562</v>
      </c>
      <c r="AH76" s="476">
        <v>103.16610017259</v>
      </c>
      <c r="AI76" s="476">
        <v>103.646530441461</v>
      </c>
      <c r="AJ76" s="476">
        <v>103.522506677174</v>
      </c>
      <c r="AK76" s="476">
        <v>102.830640815398</v>
      </c>
      <c r="AL76" s="476">
        <v>103.990573513473</v>
      </c>
      <c r="AM76" s="476">
        <v>104.358017283186</v>
      </c>
      <c r="AN76" s="476">
        <v>107.12313530772</v>
      </c>
      <c r="AO76" s="476">
        <v>106.895460891277</v>
      </c>
      <c r="AP76" s="476">
        <v>109.416480656125</v>
      </c>
      <c r="AQ76" s="476">
        <v>111.362359472676</v>
      </c>
      <c r="AR76" s="476">
        <v>114.533854969035</v>
      </c>
      <c r="AS76" s="476">
        <v>115.757343202087</v>
      </c>
      <c r="AT76" s="476">
        <v>120.177213776448</v>
      </c>
      <c r="AU76" s="476">
        <v>123.943571168361</v>
      </c>
      <c r="AV76" s="476">
        <v>125.116992510861</v>
      </c>
      <c r="AW76" s="476">
        <v>128.790341353195</v>
      </c>
      <c r="AX76" s="476">
        <v>138.439501552731</v>
      </c>
      <c r="AY76" s="476">
        <v>146.170742293794</v>
      </c>
      <c r="AZ76" s="477">
        <v>142.653005594512</v>
      </c>
      <c r="BA76" s="456">
        <v>-0.0240659426372183</v>
      </c>
      <c r="BB76" s="456">
        <v>0.0317871595379358</v>
      </c>
      <c r="BC76" s="456">
        <v>0.383648264277294</v>
      </c>
    </row>
    <row r="77" spans="8:8">
      <c r="A77" s="45" t="s">
        <v>196</v>
      </c>
      <c r="B77" s="476">
        <v>24.3328097319454</v>
      </c>
      <c r="C77" s="476">
        <v>26.6585213470071</v>
      </c>
      <c r="D77" s="476">
        <v>28.3598213088866</v>
      </c>
      <c r="E77" s="476">
        <v>31.2136252066122</v>
      </c>
      <c r="F77" s="476">
        <v>34.2672371557869</v>
      </c>
      <c r="G77" s="476">
        <v>37.8496944871155</v>
      </c>
      <c r="H77" s="476">
        <v>41.8296176064056</v>
      </c>
      <c r="I77" s="476">
        <v>45.6733554023312</v>
      </c>
      <c r="J77" s="476">
        <v>49.4284785900514</v>
      </c>
      <c r="K77" s="476">
        <v>54.9029415666533</v>
      </c>
      <c r="L77" s="476">
        <v>57.4611232458093</v>
      </c>
      <c r="M77" s="476">
        <v>60.9671125746875</v>
      </c>
      <c r="N77" s="476">
        <v>65.805582836063</v>
      </c>
      <c r="O77" s="476">
        <v>71.2238688776139</v>
      </c>
      <c r="P77" s="476">
        <v>78.6088278132681</v>
      </c>
      <c r="Q77" s="476">
        <v>84.0956922116032</v>
      </c>
      <c r="R77" s="476">
        <v>90.6031076024679</v>
      </c>
      <c r="S77" s="476">
        <v>95.9093175126337</v>
      </c>
      <c r="T77" s="476">
        <v>101.705914303114</v>
      </c>
      <c r="U77" s="476">
        <v>106.090407867024</v>
      </c>
      <c r="V77" s="476">
        <v>109.926811252119</v>
      </c>
      <c r="W77" s="476">
        <v>110.540411840318</v>
      </c>
      <c r="X77" s="476">
        <v>108.968808563584</v>
      </c>
      <c r="Y77" s="476">
        <v>108.364317151409</v>
      </c>
      <c r="Z77" s="476">
        <v>107.311993546539</v>
      </c>
      <c r="AA77" s="476">
        <v>109.276825865859</v>
      </c>
      <c r="AB77" s="476">
        <v>114.401352392059</v>
      </c>
      <c r="AC77" s="476">
        <v>113.926823599318</v>
      </c>
      <c r="AD77" s="476">
        <v>118.116850136011</v>
      </c>
      <c r="AE77" s="476">
        <v>123.581977321062</v>
      </c>
      <c r="AF77" s="476">
        <v>129.821169985198</v>
      </c>
      <c r="AG77" s="476">
        <v>133.522614064952</v>
      </c>
      <c r="AH77" s="476">
        <v>140.149215919897</v>
      </c>
      <c r="AI77" s="476">
        <v>148.371777119769</v>
      </c>
      <c r="AJ77" s="476">
        <v>156.281779331863</v>
      </c>
      <c r="AK77" s="476">
        <v>164.01757020141</v>
      </c>
      <c r="AL77" s="476">
        <v>171.960679140686</v>
      </c>
      <c r="AM77" s="476">
        <v>178.963432545618</v>
      </c>
      <c r="AN77" s="476">
        <v>185.762482487826</v>
      </c>
      <c r="AO77" s="476">
        <v>177.693155043989</v>
      </c>
      <c r="AP77" s="476">
        <v>195.428292847059</v>
      </c>
      <c r="AQ77" s="476">
        <v>203.853485939736</v>
      </c>
      <c r="AR77" s="476">
        <v>206.46570586087</v>
      </c>
      <c r="AS77" s="476">
        <v>209.916743560947</v>
      </c>
      <c r="AT77" s="476">
        <v>212.447579053395</v>
      </c>
      <c r="AU77" s="476">
        <v>215.818048618988</v>
      </c>
      <c r="AV77" s="476">
        <v>217.61567418592</v>
      </c>
      <c r="AW77" s="476">
        <v>226.892582206177</v>
      </c>
      <c r="AX77" s="476">
        <v>234.333995196903</v>
      </c>
      <c r="AY77" s="476">
        <v>238.53769674163</v>
      </c>
      <c r="AZ77" s="477">
        <v>229.179787297795</v>
      </c>
      <c r="BA77" s="456">
        <v>-0.0392303169338115</v>
      </c>
      <c r="BB77" s="456">
        <v>0.0298847616372089</v>
      </c>
      <c r="BC77" s="456">
        <v>0.616351735722706</v>
      </c>
    </row>
    <row r="78" spans="8:8">
      <c r="A78" s="60" t="s">
        <v>197</v>
      </c>
      <c r="B78" s="480">
        <v>8.99644783329272</v>
      </c>
      <c r="C78" s="480">
        <v>10.5269497817397</v>
      </c>
      <c r="D78" s="480">
        <v>12.2225869995126</v>
      </c>
      <c r="E78" s="480">
        <v>13.885928990712</v>
      </c>
      <c r="F78" s="480">
        <v>15.1651126332341</v>
      </c>
      <c r="G78" s="480">
        <v>15.7757900085098</v>
      </c>
      <c r="H78" s="480">
        <v>16.7375758684165</v>
      </c>
      <c r="I78" s="480">
        <v>16.9510955370938</v>
      </c>
      <c r="J78" s="480">
        <v>16.4861411387382</v>
      </c>
      <c r="K78" s="480">
        <v>16.5597472570669</v>
      </c>
      <c r="L78" s="480">
        <v>15.9167483373662</v>
      </c>
      <c r="M78" s="480">
        <v>15.6267442680103</v>
      </c>
      <c r="N78" s="480">
        <v>14.4442877277887</v>
      </c>
      <c r="O78" s="480">
        <v>14.8196993576443</v>
      </c>
      <c r="P78" s="480">
        <v>14.9657787061119</v>
      </c>
      <c r="Q78" s="480">
        <v>15.1740588234575</v>
      </c>
      <c r="R78" s="480">
        <v>14.323286633525</v>
      </c>
      <c r="S78" s="480">
        <v>14.4301139845251</v>
      </c>
      <c r="T78" s="480">
        <v>13.4396952345207</v>
      </c>
      <c r="U78" s="480">
        <v>13.8882742458641</v>
      </c>
      <c r="V78" s="480">
        <v>13.7971169518425</v>
      </c>
      <c r="W78" s="480">
        <v>14.4510914840489</v>
      </c>
      <c r="X78" s="480">
        <v>14.2157413149121</v>
      </c>
      <c r="Y78" s="480">
        <v>14.5592905289697</v>
      </c>
      <c r="Z78" s="480">
        <v>14.0725540992114</v>
      </c>
      <c r="AA78" s="480">
        <v>14.2683712941882</v>
      </c>
      <c r="AB78" s="480">
        <v>15.2113514500485</v>
      </c>
      <c r="AC78" s="480">
        <v>14.0917623968615</v>
      </c>
      <c r="AD78" s="480">
        <v>13.4596078302823</v>
      </c>
      <c r="AE78" s="480">
        <v>12.9014444430785</v>
      </c>
      <c r="AF78" s="480">
        <v>12.5286197528579</v>
      </c>
      <c r="AG78" s="480">
        <v>12.815369129668</v>
      </c>
      <c r="AH78" s="480">
        <v>12.6452236258126</v>
      </c>
      <c r="AI78" s="480">
        <v>12.2600202532027</v>
      </c>
      <c r="AJ78" s="480">
        <v>13.2727477791438</v>
      </c>
      <c r="AK78" s="480">
        <v>12.5014880290306</v>
      </c>
      <c r="AL78" s="480">
        <v>12.3360932137612</v>
      </c>
      <c r="AM78" s="480">
        <v>11.6168151323688</v>
      </c>
      <c r="AN78" s="480">
        <v>12.2395511303283</v>
      </c>
      <c r="AO78" s="480">
        <v>11.3820681034742</v>
      </c>
      <c r="AP78" s="480">
        <v>12.14872976386</v>
      </c>
      <c r="AQ78" s="480">
        <v>11.3639079880887</v>
      </c>
      <c r="AR78" s="480">
        <v>10.9940200147822</v>
      </c>
      <c r="AS78" s="480">
        <v>11.0225464098497</v>
      </c>
      <c r="AT78" s="480">
        <v>9.66773825844747</v>
      </c>
      <c r="AU78" s="480">
        <v>8.15384737577603</v>
      </c>
      <c r="AV78" s="480">
        <v>7.94557627452773</v>
      </c>
      <c r="AW78" s="480">
        <v>7.42772108894497</v>
      </c>
      <c r="AX78" s="480">
        <v>6.65779745239298</v>
      </c>
      <c r="AY78" s="480">
        <v>5.90827955533842</v>
      </c>
      <c r="AZ78" s="478">
        <v>4.6126629201753</v>
      </c>
      <c r="BA78" s="471">
        <v>-0.219288309401756</v>
      </c>
      <c r="BB78" s="471">
        <v>-0.0634650576874152</v>
      </c>
      <c r="BC78" s="471">
        <v>0.0124052074167414</v>
      </c>
    </row>
    <row r="79" spans="8:8">
      <c r="A79" s="62"/>
      <c r="B79" s="62"/>
      <c r="C79" s="62"/>
      <c r="D79" s="62"/>
      <c r="E79" s="62"/>
      <c r="F79" s="62"/>
      <c r="G79" s="62"/>
      <c r="H79" s="62"/>
      <c r="I79" s="62"/>
      <c r="J79" s="62"/>
      <c r="K79" s="62"/>
      <c r="L79" s="62"/>
      <c r="M79" s="62"/>
      <c r="N79" s="62"/>
      <c r="O79" s="62"/>
      <c r="P79" s="62"/>
      <c r="Q79" s="62"/>
      <c r="R79" s="62"/>
      <c r="S79" s="62"/>
      <c r="T79" s="62"/>
      <c r="U79" s="62"/>
      <c r="V79" s="62"/>
      <c r="W79" s="62"/>
      <c r="X79" s="62"/>
      <c r="Y79" s="62"/>
      <c r="Z79" s="62"/>
      <c r="AA79" s="62"/>
      <c r="AB79" s="62"/>
      <c r="AC79" s="62"/>
      <c r="AD79" s="62"/>
      <c r="AE79" s="62"/>
      <c r="AF79" s="62"/>
      <c r="AG79" s="62"/>
      <c r="AH79" s="62"/>
      <c r="AI79" s="62"/>
      <c r="AJ79" s="62"/>
      <c r="AK79" s="62"/>
      <c r="AL79" s="62"/>
      <c r="AM79" s="62"/>
      <c r="AN79" s="62"/>
      <c r="AO79" s="62"/>
      <c r="AP79" s="62"/>
      <c r="AQ79" s="62"/>
      <c r="AR79" s="62"/>
      <c r="AS79" s="62"/>
      <c r="AT79" s="62"/>
      <c r="AU79" s="62"/>
      <c r="AV79" s="62"/>
      <c r="AW79" s="62"/>
      <c r="AX79" s="62"/>
      <c r="AY79" s="62"/>
      <c r="AZ79" s="472"/>
      <c r="BA79" s="62"/>
      <c r="BB79" s="62"/>
      <c r="BC79" s="62"/>
    </row>
    <row r="80" spans="8:8">
      <c r="A80" s="473" t="s">
        <v>570</v>
      </c>
      <c r="B80" s="62"/>
      <c r="C80" s="62"/>
      <c r="D80" s="62"/>
      <c r="E80" s="62"/>
      <c r="F80" s="62"/>
      <c r="G80" s="62"/>
      <c r="H80" s="62"/>
      <c r="I80" s="62"/>
      <c r="J80" s="62"/>
      <c r="K80" s="62"/>
      <c r="L80" s="62"/>
      <c r="M80" s="62"/>
      <c r="N80" s="62"/>
      <c r="O80" s="62"/>
      <c r="P80" s="62"/>
      <c r="Q80" s="62"/>
      <c r="R80" s="62"/>
      <c r="S80" s="62"/>
      <c r="T80" s="62"/>
      <c r="U80" s="62"/>
      <c r="V80" s="62"/>
      <c r="W80" s="62"/>
      <c r="X80" s="62"/>
      <c r="Y80" s="62"/>
      <c r="Z80" s="62"/>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472"/>
      <c r="BA80" s="62"/>
      <c r="BB80" s="62"/>
      <c r="BC80" s="62"/>
    </row>
    <row r="81" spans="8:8">
      <c r="A81" s="45" t="s">
        <v>565</v>
      </c>
      <c r="BC81" s="50"/>
    </row>
    <row r="82" spans="8:8">
      <c r="A82" s="45" t="s">
        <v>221</v>
      </c>
    </row>
    <row r="83" spans="8:8">
      <c r="A83" s="453" t="s">
        <v>571</v>
      </c>
    </row>
    <row r="84" spans="8:8">
      <c r="A84" s="45" t="s">
        <v>203</v>
      </c>
    </row>
    <row r="85" spans="8:8">
      <c r="A85" s="45" t="s">
        <v>204</v>
      </c>
    </row>
    <row r="86" spans="8:8">
      <c r="A86" s="45" t="s">
        <v>225</v>
      </c>
    </row>
    <row r="87" spans="8:8">
      <c r="A87" s="45" t="s">
        <v>572</v>
      </c>
    </row>
    <row r="88" spans="8:8">
      <c r="A88" s="47" t="s">
        <v>573</v>
      </c>
    </row>
  </sheetData>
  <mergeCells count="1">
    <mergeCell ref="BA2:BB2"/>
  </mergeCells>
  <conditionalFormatting sqref="BA27:BC27">
    <cfRule type="cellIs" operator="lessThanOrEqual" priority="1" dxfId="306">
      <formula>0</formula>
    </cfRule>
    <cfRule type="cellIs" operator="greaterThan" priority="2" dxfId="307">
      <formula>0</formula>
    </cfRule>
  </conditionalFormatting>
  <conditionalFormatting sqref="BA5:BC26 BA28:BC78">
    <cfRule type="cellIs" operator="lessThanOrEqual" priority="3" dxfId="308">
      <formula>0</formula>
    </cfRule>
    <cfRule type="cellIs" operator="greaterThan" priority="4" dxfId="309">
      <formula>0</formula>
    </cfRule>
  </conditionalFormatting>
  <hyperlinks>
    <hyperlink ref="L1" location="Contents!A1" display="Contents"/>
    <hyperlink ref="BE1" location="Contents!A1" display="Contents"/>
  </hyperlinks>
  <pageMargins left="0.75" right="0.75" top="1.0" bottom="1.0" header="0.5" footer="0.5"/>
</worksheet>
</file>

<file path=xl/worksheets/sheet32.xml><?xml version="1.0" encoding="utf-8"?>
<worksheet xmlns:r="http://schemas.openxmlformats.org/officeDocument/2006/relationships" xmlns="http://schemas.openxmlformats.org/spreadsheetml/2006/main">
  <dimension ref="A1:BF87"/>
  <sheetViews>
    <sheetView workbookViewId="0" showGridLines="0">
      <pane xSplit="1" ySplit="3" topLeftCell="AM64" state="frozen" activePane="bottomRight"/>
      <selection pane="bottomRight" activeCell="BE1" sqref="BE1"/>
    </sheetView>
  </sheetViews>
  <sheetFormatPr defaultRowHeight="10.2" defaultColWidth="9"/>
  <cols>
    <col min="1" max="1" customWidth="1" width="30.664062" style="45"/>
    <col min="2" max="51" customWidth="1" width="8.5" style="45"/>
    <col min="52" max="52" customWidth="1" width="8.5" style="47"/>
    <col min="53" max="54" customWidth="1" width="11.832031" style="45"/>
    <col min="55" max="16384" customWidth="0" width="9.1640625" style="45"/>
  </cols>
  <sheetData>
    <row r="1" spans="8:8" ht="13.2">
      <c r="A1" s="426" t="s">
        <v>563</v>
      </c>
      <c r="L1" s="21" t="s">
        <v>89</v>
      </c>
      <c r="BC1" s="455"/>
      <c r="BE1" s="21" t="s">
        <v>89</v>
      </c>
    </row>
    <row r="2" spans="8:8">
      <c r="BA2" s="455" t="s">
        <v>90</v>
      </c>
      <c r="BB2" s="455"/>
      <c r="BC2" s="455" t="s">
        <v>91</v>
      </c>
    </row>
    <row r="3" spans="8:8">
      <c r="A3" s="45" t="s">
        <v>92</v>
      </c>
      <c r="B3" s="45">
        <v>1970.0</v>
      </c>
      <c r="C3" s="45">
        <v>1971.0</v>
      </c>
      <c r="D3" s="45">
        <v>1972.0</v>
      </c>
      <c r="E3" s="45">
        <v>1973.0</v>
      </c>
      <c r="F3" s="45">
        <v>1974.0</v>
      </c>
      <c r="G3" s="45">
        <v>1975.0</v>
      </c>
      <c r="H3" s="45">
        <v>1976.0</v>
      </c>
      <c r="I3" s="45">
        <v>1977.0</v>
      </c>
      <c r="J3" s="45">
        <v>1978.0</v>
      </c>
      <c r="K3" s="45">
        <v>1979.0</v>
      </c>
      <c r="L3" s="45">
        <v>1980.0</v>
      </c>
      <c r="M3" s="45">
        <v>1981.0</v>
      </c>
      <c r="N3" s="45">
        <v>1982.0</v>
      </c>
      <c r="O3" s="45">
        <v>1983.0</v>
      </c>
      <c r="P3" s="45">
        <v>1984.0</v>
      </c>
      <c r="Q3" s="45">
        <v>1985.0</v>
      </c>
      <c r="R3" s="45">
        <v>1986.0</v>
      </c>
      <c r="S3" s="45">
        <v>1987.0</v>
      </c>
      <c r="T3" s="45">
        <v>1988.0</v>
      </c>
      <c r="U3" s="45">
        <v>1989.0</v>
      </c>
      <c r="V3" s="45">
        <v>1990.0</v>
      </c>
      <c r="W3" s="45">
        <v>1991.0</v>
      </c>
      <c r="X3" s="45">
        <v>1992.0</v>
      </c>
      <c r="Y3" s="45">
        <v>1993.0</v>
      </c>
      <c r="Z3" s="45">
        <v>1994.0</v>
      </c>
      <c r="AA3" s="45">
        <v>1995.0</v>
      </c>
      <c r="AB3" s="45">
        <v>1996.0</v>
      </c>
      <c r="AC3" s="45">
        <v>1997.0</v>
      </c>
      <c r="AD3" s="45">
        <v>1998.0</v>
      </c>
      <c r="AE3" s="45">
        <v>1999.0</v>
      </c>
      <c r="AF3" s="45">
        <v>2000.0</v>
      </c>
      <c r="AG3" s="45">
        <v>2001.0</v>
      </c>
      <c r="AH3" s="45">
        <v>2002.0</v>
      </c>
      <c r="AI3" s="45">
        <v>2003.0</v>
      </c>
      <c r="AJ3" s="45">
        <v>2004.0</v>
      </c>
      <c r="AK3" s="45">
        <v>2005.0</v>
      </c>
      <c r="AL3" s="45">
        <v>2006.0</v>
      </c>
      <c r="AM3" s="45">
        <v>2007.0</v>
      </c>
      <c r="AN3" s="45">
        <v>2008.0</v>
      </c>
      <c r="AO3" s="45">
        <v>2009.0</v>
      </c>
      <c r="AP3" s="45">
        <v>2010.0</v>
      </c>
      <c r="AQ3" s="45">
        <v>2011.0</v>
      </c>
      <c r="AR3" s="45">
        <v>2012.0</v>
      </c>
      <c r="AS3" s="45">
        <v>2013.0</v>
      </c>
      <c r="AT3" s="45">
        <v>2014.0</v>
      </c>
      <c r="AU3" s="45">
        <v>2015.0</v>
      </c>
      <c r="AV3" s="45">
        <v>2016.0</v>
      </c>
      <c r="AW3" s="45">
        <v>2017.0</v>
      </c>
      <c r="AX3" s="45">
        <v>2018.0</v>
      </c>
      <c r="AY3" s="45">
        <v>2019.0</v>
      </c>
      <c r="AZ3" s="47">
        <v>2020.0</v>
      </c>
      <c r="BA3" s="455">
        <v>2020.0</v>
      </c>
      <c r="BB3" s="455" t="s">
        <v>93</v>
      </c>
      <c r="BC3" s="455">
        <v>2020.0</v>
      </c>
    </row>
    <row r="4" spans="8:8">
      <c r="AT4" s="47"/>
      <c r="AU4" s="47"/>
      <c r="AV4" s="47"/>
      <c r="AW4" s="47"/>
      <c r="AX4" s="47"/>
    </row>
    <row r="5" spans="8:8">
      <c r="A5" s="45" t="s">
        <v>94</v>
      </c>
      <c r="B5" s="52">
        <v>1.9445859</v>
      </c>
      <c r="C5" s="52">
        <v>2.12598</v>
      </c>
      <c r="D5" s="52">
        <v>2.4003</v>
      </c>
      <c r="E5" s="52">
        <v>2.57175</v>
      </c>
      <c r="F5" s="52">
        <v>2.51839476</v>
      </c>
      <c r="G5" s="52">
        <v>2.5724358</v>
      </c>
      <c r="H5" s="52">
        <v>2.5950672</v>
      </c>
      <c r="I5" s="52">
        <v>2.726055</v>
      </c>
      <c r="J5" s="52">
        <v>2.6307288</v>
      </c>
      <c r="K5" s="52">
        <v>2.774061</v>
      </c>
      <c r="L5" s="52">
        <v>2.5642062</v>
      </c>
      <c r="M5" s="52">
        <v>2.4777954</v>
      </c>
      <c r="N5" s="52">
        <v>2.6008965</v>
      </c>
      <c r="O5" s="52">
        <v>2.4462486</v>
      </c>
      <c r="P5" s="52">
        <v>2.6811351</v>
      </c>
      <c r="Q5" s="52">
        <v>2.898492552</v>
      </c>
      <c r="R5" s="52">
        <v>2.71854549</v>
      </c>
      <c r="S5" s="52">
        <v>2.946834594</v>
      </c>
      <c r="T5" s="52">
        <v>3.402967032</v>
      </c>
      <c r="U5" s="52">
        <v>3.615369579</v>
      </c>
      <c r="V5" s="52">
        <v>3.724120314</v>
      </c>
      <c r="W5" s="52">
        <v>3.919628178</v>
      </c>
      <c r="X5" s="52">
        <v>4.318729488</v>
      </c>
      <c r="Y5" s="52">
        <v>4.754305071</v>
      </c>
      <c r="Z5" s="52">
        <v>5.146095753</v>
      </c>
      <c r="AA5" s="52">
        <v>5.498685</v>
      </c>
      <c r="AB5" s="52">
        <v>5.5410507</v>
      </c>
      <c r="AC5" s="52">
        <v>5.7503124</v>
      </c>
      <c r="AD5" s="52">
        <v>5.9617476</v>
      </c>
      <c r="AE5" s="52">
        <v>6.1394472</v>
      </c>
      <c r="AF5" s="52">
        <v>6.3469683</v>
      </c>
      <c r="AG5" s="52">
        <v>6.4590921</v>
      </c>
      <c r="AH5" s="52">
        <v>6.5060127</v>
      </c>
      <c r="AI5" s="52">
        <v>6.337692</v>
      </c>
      <c r="AJ5" s="52">
        <v>6.3624672</v>
      </c>
      <c r="AK5" s="52">
        <v>6.4494882</v>
      </c>
      <c r="AL5" s="52">
        <v>6.4583064</v>
      </c>
      <c r="AM5" s="52">
        <v>6.2884485</v>
      </c>
      <c r="AN5" s="52">
        <v>5.9936976</v>
      </c>
      <c r="AO5" s="52">
        <v>5.5818297</v>
      </c>
      <c r="AP5" s="52">
        <v>5.3852787</v>
      </c>
      <c r="AQ5" s="52">
        <v>5.4385677</v>
      </c>
      <c r="AR5" s="52">
        <v>5.4109872</v>
      </c>
      <c r="AS5" s="52">
        <v>5.4691326</v>
      </c>
      <c r="AT5" s="52">
        <v>5.7236976</v>
      </c>
      <c r="AU5" s="52">
        <v>5.7872043</v>
      </c>
      <c r="AV5" s="52">
        <v>6.1913997</v>
      </c>
      <c r="AW5" s="52">
        <v>6.2604711</v>
      </c>
      <c r="AX5" s="52">
        <v>6.3639459</v>
      </c>
      <c r="AY5" s="52">
        <v>6.0834906</v>
      </c>
      <c r="AZ5" s="53">
        <v>5.94701529927204</v>
      </c>
      <c r="BA5" s="456">
        <v>-0.0251046621834228</v>
      </c>
      <c r="BB5" s="456">
        <v>0.0086433415428937</v>
      </c>
      <c r="BC5" s="456">
        <v>0.0428669752933006</v>
      </c>
    </row>
    <row r="6" spans="8:8">
      <c r="A6" s="45" t="s">
        <v>95</v>
      </c>
      <c r="B6" s="52">
        <v>0.397091060904737</v>
      </c>
      <c r="C6" s="52">
        <v>0.393054230651433</v>
      </c>
      <c r="D6" s="52">
        <v>0.408528816166109</v>
      </c>
      <c r="E6" s="52">
        <v>0.443901384390284</v>
      </c>
      <c r="F6" s="52">
        <v>0.465343309317542</v>
      </c>
      <c r="G6" s="52">
        <v>0.473005228141446</v>
      </c>
      <c r="H6" s="52">
        <v>0.46387773762397</v>
      </c>
      <c r="I6" s="52">
        <v>0.491949945725485</v>
      </c>
      <c r="J6" s="52">
        <v>0.615811123645645</v>
      </c>
      <c r="K6" s="52">
        <v>0.747556756020345</v>
      </c>
      <c r="L6" s="52">
        <v>0.904148697402664</v>
      </c>
      <c r="M6" s="52">
        <v>0.974084662419438</v>
      </c>
      <c r="N6" s="52">
        <v>1.03868320030063</v>
      </c>
      <c r="O6" s="52">
        <v>1.0474619868334</v>
      </c>
      <c r="P6" s="52">
        <v>1.03029701361584</v>
      </c>
      <c r="Q6" s="52">
        <v>0.999495631179035</v>
      </c>
      <c r="R6" s="52">
        <v>0.887817928100248</v>
      </c>
      <c r="S6" s="52">
        <v>0.902415648699807</v>
      </c>
      <c r="T6" s="52">
        <v>0.914156230542139</v>
      </c>
      <c r="U6" s="52">
        <v>0.877553252371415</v>
      </c>
      <c r="V6" s="52">
        <v>0.949901028628586</v>
      </c>
      <c r="W6" s="52">
        <v>0.96332748177668</v>
      </c>
      <c r="X6" s="52">
        <v>0.933751157906107</v>
      </c>
      <c r="Y6" s="52">
        <v>1.00001556</v>
      </c>
      <c r="Z6" s="52">
        <v>1.05202835</v>
      </c>
      <c r="AA6" s="52">
        <v>1.050705044</v>
      </c>
      <c r="AB6" s="52">
        <v>1.108980973</v>
      </c>
      <c r="AC6" s="52">
        <v>1.119833001</v>
      </c>
      <c r="AD6" s="52">
        <v>1.185628073</v>
      </c>
      <c r="AE6" s="52">
        <v>1.232469661</v>
      </c>
      <c r="AF6" s="52">
        <v>1.201632091</v>
      </c>
      <c r="AG6" s="52">
        <v>1.193065354</v>
      </c>
      <c r="AH6" s="52">
        <v>1.2141983</v>
      </c>
      <c r="AI6" s="52">
        <v>1.254254691</v>
      </c>
      <c r="AJ6" s="52">
        <v>1.332973617</v>
      </c>
      <c r="AK6" s="52">
        <v>1.595228081</v>
      </c>
      <c r="AL6" s="52">
        <v>1.744279209</v>
      </c>
      <c r="AM6" s="52">
        <v>1.686908675</v>
      </c>
      <c r="AN6" s="52">
        <v>1.700300822</v>
      </c>
      <c r="AO6" s="52">
        <v>1.89298984</v>
      </c>
      <c r="AP6" s="52">
        <v>1.842401441</v>
      </c>
      <c r="AQ6" s="52">
        <v>1.87556367</v>
      </c>
      <c r="AR6" s="52">
        <v>1.830606732</v>
      </c>
      <c r="AS6" s="52">
        <v>1.889569411</v>
      </c>
      <c r="AT6" s="52">
        <v>1.846792917</v>
      </c>
      <c r="AU6" s="52">
        <v>1.726090111</v>
      </c>
      <c r="AV6" s="52">
        <v>1.571451265</v>
      </c>
      <c r="AW6" s="52">
        <v>1.377663974</v>
      </c>
      <c r="AX6" s="52">
        <v>1.266877</v>
      </c>
      <c r="AY6" s="52">
        <v>1.126616</v>
      </c>
      <c r="AZ6" s="53">
        <v>1.08258379855458</v>
      </c>
      <c r="BA6" s="456">
        <v>-0.0417090478711852</v>
      </c>
      <c r="BB6" s="456">
        <v>-0.0505704093061567</v>
      </c>
      <c r="BC6" s="456">
        <v>0.00780342585485652</v>
      </c>
    </row>
    <row r="7" spans="8:8">
      <c r="A7" s="45" t="s">
        <v>96</v>
      </c>
      <c r="B7" s="52">
        <v>20.5726427409902</v>
      </c>
      <c r="C7" s="52">
        <v>21.1557815007304</v>
      </c>
      <c r="D7" s="52">
        <v>21.0871802921148</v>
      </c>
      <c r="E7" s="52">
        <v>21.0680031749153</v>
      </c>
      <c r="F7" s="52">
        <v>20.140098855452</v>
      </c>
      <c r="G7" s="52">
        <v>18.6494929466528</v>
      </c>
      <c r="H7" s="52">
        <v>18.4975421146691</v>
      </c>
      <c r="I7" s="52">
        <v>18.5782557864951</v>
      </c>
      <c r="J7" s="52">
        <v>18.5021949109792</v>
      </c>
      <c r="K7" s="52">
        <v>19.063500661422</v>
      </c>
      <c r="L7" s="52">
        <v>18.9032669024561</v>
      </c>
      <c r="M7" s="52">
        <v>18.7053378969767</v>
      </c>
      <c r="N7" s="52">
        <v>17.3948350864879</v>
      </c>
      <c r="O7" s="52">
        <v>15.7562569613253</v>
      </c>
      <c r="P7" s="52">
        <v>17.099437594715</v>
      </c>
      <c r="Q7" s="52">
        <v>16.1237243688404</v>
      </c>
      <c r="R7" s="52">
        <v>15.7063220118655</v>
      </c>
      <c r="S7" s="52">
        <v>16.2713215128483</v>
      </c>
      <c r="T7" s="52">
        <v>16.7107524864757</v>
      </c>
      <c r="U7" s="52">
        <v>16.9468847478617</v>
      </c>
      <c r="V7" s="52">
        <v>17.4016053798941</v>
      </c>
      <c r="W7" s="52">
        <v>17.3091011423984</v>
      </c>
      <c r="X7" s="52">
        <v>17.44808111773</v>
      </c>
      <c r="Y7" s="52">
        <v>17.646477301941</v>
      </c>
      <c r="Z7" s="52">
        <v>18.3719109169961</v>
      </c>
      <c r="AA7" s="52">
        <v>18.1195508415409</v>
      </c>
      <c r="AB7" s="52">
        <v>18.3683548512448</v>
      </c>
      <c r="AC7" s="52">
        <v>18.4154364021512</v>
      </c>
      <c r="AD7" s="52">
        <v>18.6238095110213</v>
      </c>
      <c r="AE7" s="52">
        <v>18.3649697045417</v>
      </c>
      <c r="AF7" s="52">
        <v>18.6696101186171</v>
      </c>
      <c r="AG7" s="52">
        <v>19.1482195362757</v>
      </c>
      <c r="AH7" s="52">
        <v>18.4042355071975</v>
      </c>
      <c r="AI7" s="52">
        <v>18.6428090623209</v>
      </c>
      <c r="AJ7" s="52">
        <v>18.1119629853544</v>
      </c>
      <c r="AK7" s="52">
        <v>17.6198690043491</v>
      </c>
      <c r="AL7" s="52">
        <v>18.0620660179053</v>
      </c>
      <c r="AM7" s="52">
        <v>18.7880000459513</v>
      </c>
      <c r="AN7" s="52">
        <v>19.6584290372817</v>
      </c>
      <c r="AO7" s="52">
        <v>20.0729703993011</v>
      </c>
      <c r="AP7" s="52">
        <v>20.7056680865952</v>
      </c>
      <c r="AQ7" s="52">
        <v>22.2249076837065</v>
      </c>
      <c r="AR7" s="52">
        <v>23.3684938004478</v>
      </c>
      <c r="AS7" s="52">
        <v>23.6049384638718</v>
      </c>
      <c r="AT7" s="52">
        <v>25.3701533604406</v>
      </c>
      <c r="AU7" s="52">
        <v>26.6509153070054</v>
      </c>
      <c r="AV7" s="52">
        <v>26.1848200123204</v>
      </c>
      <c r="AW7" s="52">
        <v>26.86214561263</v>
      </c>
      <c r="AX7" s="52">
        <v>30.2737021573473</v>
      </c>
      <c r="AY7" s="52">
        <v>33.479550980795</v>
      </c>
      <c r="AZ7" s="53">
        <v>32.9263543896354</v>
      </c>
      <c r="BA7" s="456">
        <v>-0.0192105117670207</v>
      </c>
      <c r="BB7" s="456">
        <v>0.0524871400448856</v>
      </c>
      <c r="BC7" s="456">
        <v>0.237338084583662</v>
      </c>
    </row>
    <row r="8" spans="8:8" s="47" ht="10.2" customFormat="1">
      <c r="A8" s="54" t="s">
        <v>97</v>
      </c>
      <c r="B8" s="55">
        <v>22.9143197018949</v>
      </c>
      <c r="C8" s="55">
        <v>23.6748157313818</v>
      </c>
      <c r="D8" s="55">
        <v>23.8960091082809</v>
      </c>
      <c r="E8" s="55">
        <v>24.0836545593055</v>
      </c>
      <c r="F8" s="55">
        <v>23.1238369247695</v>
      </c>
      <c r="G8" s="55">
        <v>21.6949339747943</v>
      </c>
      <c r="H8" s="55">
        <v>21.5564870522931</v>
      </c>
      <c r="I8" s="55">
        <v>21.7962607322206</v>
      </c>
      <c r="J8" s="55">
        <v>21.7487348346248</v>
      </c>
      <c r="K8" s="55">
        <v>22.5851184174423</v>
      </c>
      <c r="L8" s="55">
        <v>22.3716217998588</v>
      </c>
      <c r="M8" s="55">
        <v>22.1572179593961</v>
      </c>
      <c r="N8" s="55">
        <v>21.0344147867885</v>
      </c>
      <c r="O8" s="55">
        <v>19.2499675481587</v>
      </c>
      <c r="P8" s="55">
        <v>20.8108697083308</v>
      </c>
      <c r="Q8" s="55">
        <v>20.0217125520195</v>
      </c>
      <c r="R8" s="55">
        <v>19.3126854299657</v>
      </c>
      <c r="S8" s="55">
        <v>20.1205717555481</v>
      </c>
      <c r="T8" s="55">
        <v>21.0278757490178</v>
      </c>
      <c r="U8" s="55">
        <v>21.4398075792332</v>
      </c>
      <c r="V8" s="55">
        <v>22.0756267225227</v>
      </c>
      <c r="W8" s="55">
        <v>22.1920568021751</v>
      </c>
      <c r="X8" s="55">
        <v>22.7005617636361</v>
      </c>
      <c r="Y8" s="55">
        <v>23.400797932941</v>
      </c>
      <c r="Z8" s="55">
        <v>24.5700350199961</v>
      </c>
      <c r="AA8" s="55">
        <v>24.6689408855409</v>
      </c>
      <c r="AB8" s="55">
        <v>25.0183865242448</v>
      </c>
      <c r="AC8" s="55">
        <v>25.2855818031512</v>
      </c>
      <c r="AD8" s="55">
        <v>25.7711851840213</v>
      </c>
      <c r="AE8" s="55">
        <v>25.7368865655417</v>
      </c>
      <c r="AF8" s="55">
        <v>26.2182105096171</v>
      </c>
      <c r="AG8" s="55">
        <v>26.8003769902757</v>
      </c>
      <c r="AH8" s="55">
        <v>26.1244465071975</v>
      </c>
      <c r="AI8" s="55">
        <v>26.2347557533209</v>
      </c>
      <c r="AJ8" s="55">
        <v>25.8074038023544</v>
      </c>
      <c r="AK8" s="55">
        <v>25.6645852853491</v>
      </c>
      <c r="AL8" s="55">
        <v>26.2646516269053</v>
      </c>
      <c r="AM8" s="55">
        <v>26.7633572209513</v>
      </c>
      <c r="AN8" s="55">
        <v>27.3524274592817</v>
      </c>
      <c r="AO8" s="55">
        <v>27.5477899393011</v>
      </c>
      <c r="AP8" s="55">
        <v>27.9333482275952</v>
      </c>
      <c r="AQ8" s="55">
        <v>29.5390390537065</v>
      </c>
      <c r="AR8" s="55">
        <v>30.6100877324478</v>
      </c>
      <c r="AS8" s="55">
        <v>30.9636404748718</v>
      </c>
      <c r="AT8" s="55">
        <v>32.9406438774406</v>
      </c>
      <c r="AU8" s="55">
        <v>34.1642097180054</v>
      </c>
      <c r="AV8" s="55">
        <v>33.9476709773204</v>
      </c>
      <c r="AW8" s="55">
        <v>34.50028068663</v>
      </c>
      <c r="AX8" s="55">
        <v>37.9045250573473</v>
      </c>
      <c r="AY8" s="55">
        <v>40.689657580795</v>
      </c>
      <c r="AZ8" s="55">
        <v>39.9559534874621</v>
      </c>
      <c r="BA8" s="469">
        <v>-0.0207146831718344</v>
      </c>
      <c r="BB8" s="469">
        <v>0.0397758524430292</v>
      </c>
      <c r="BC8" s="469">
        <v>0.288008485731819</v>
      </c>
    </row>
    <row r="9" spans="8:8">
      <c r="B9" s="52"/>
      <c r="C9" s="52"/>
      <c r="D9" s="52"/>
      <c r="E9" s="52"/>
      <c r="F9" s="52"/>
      <c r="G9" s="52"/>
      <c r="H9" s="52"/>
      <c r="I9" s="52"/>
      <c r="J9" s="52"/>
      <c r="K9" s="52"/>
      <c r="L9" s="52"/>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2"/>
      <c r="AP9" s="52"/>
      <c r="AQ9" s="52"/>
      <c r="AR9" s="52"/>
      <c r="AS9" s="52"/>
      <c r="AT9" s="52"/>
      <c r="AU9" s="52"/>
      <c r="AV9" s="52"/>
      <c r="AW9" s="52"/>
      <c r="AX9" s="52"/>
      <c r="AY9" s="52"/>
      <c r="AZ9" s="53"/>
      <c r="BA9" s="456"/>
      <c r="BB9" s="456"/>
      <c r="BC9" s="456"/>
    </row>
    <row r="10" spans="8:8">
      <c r="A10" s="45" t="s">
        <v>98</v>
      </c>
      <c r="B10" s="52">
        <v>0.2107602</v>
      </c>
      <c r="C10" s="52">
        <v>0.227757555</v>
      </c>
      <c r="D10" s="52">
        <v>0.21650184</v>
      </c>
      <c r="E10" s="52">
        <v>0.23575734</v>
      </c>
      <c r="F10" s="52">
        <v>0.25375248</v>
      </c>
      <c r="G10" s="52">
        <v>0.26929692</v>
      </c>
      <c r="H10" s="52">
        <v>0.25676334</v>
      </c>
      <c r="I10" s="52">
        <v>0.2650257</v>
      </c>
      <c r="J10" s="52">
        <v>0.2734281</v>
      </c>
      <c r="K10" s="52">
        <v>0.2531223</v>
      </c>
      <c r="L10" s="52">
        <v>0.293926455</v>
      </c>
      <c r="M10" s="52">
        <v>0.305829855</v>
      </c>
      <c r="N10" s="52">
        <v>0.3427479</v>
      </c>
      <c r="O10" s="52">
        <v>0.4600314</v>
      </c>
      <c r="P10" s="52">
        <v>0.4719348</v>
      </c>
      <c r="Q10" s="52">
        <v>0.4862889</v>
      </c>
      <c r="R10" s="52">
        <v>0.5430051</v>
      </c>
      <c r="S10" s="52">
        <v>0.5304015</v>
      </c>
      <c r="T10" s="52">
        <v>0.6287796</v>
      </c>
      <c r="U10" s="52">
        <v>0.6648399</v>
      </c>
      <c r="V10" s="52">
        <v>0.6245784</v>
      </c>
      <c r="W10" s="52">
        <v>0.6977493</v>
      </c>
      <c r="X10" s="52">
        <v>0.7033509</v>
      </c>
      <c r="Y10" s="52">
        <v>0.7534152</v>
      </c>
      <c r="Z10" s="52">
        <v>0.7796727</v>
      </c>
      <c r="AA10" s="52">
        <v>0.8756001</v>
      </c>
      <c r="AB10" s="52">
        <v>1.0128393</v>
      </c>
      <c r="AC10" s="52">
        <v>0.9585738</v>
      </c>
      <c r="AD10" s="52">
        <v>1.0359459</v>
      </c>
      <c r="AE10" s="52">
        <v>1.2102957</v>
      </c>
      <c r="AF10" s="52">
        <v>1.3097241</v>
      </c>
      <c r="AG10" s="52">
        <v>1.3002714</v>
      </c>
      <c r="AH10" s="52">
        <v>1.2642111</v>
      </c>
      <c r="AI10" s="52">
        <v>1.4368104</v>
      </c>
      <c r="AJ10" s="52">
        <v>1.5712488</v>
      </c>
      <c r="AK10" s="52">
        <v>1.5975063</v>
      </c>
      <c r="AL10" s="52">
        <v>1.613961</v>
      </c>
      <c r="AM10" s="52">
        <v>1.5694983</v>
      </c>
      <c r="AN10" s="52">
        <v>1.5425406</v>
      </c>
      <c r="AO10" s="52">
        <v>1.4508428830857</v>
      </c>
      <c r="AP10" s="52">
        <v>1.4038918473357</v>
      </c>
      <c r="AQ10" s="52">
        <v>1.3578424237656</v>
      </c>
      <c r="AR10" s="52">
        <v>1.3208833186875</v>
      </c>
      <c r="AS10" s="52">
        <v>1.2440107284138</v>
      </c>
      <c r="AT10" s="52">
        <v>1.2414916636866</v>
      </c>
      <c r="AU10" s="52">
        <v>1.2776811929487</v>
      </c>
      <c r="AV10" s="52">
        <v>1.3421648309328</v>
      </c>
      <c r="AW10" s="52">
        <v>1.3373959780926</v>
      </c>
      <c r="AX10" s="52">
        <v>1.4193140345163</v>
      </c>
      <c r="AY10" s="52">
        <v>1.4981693965344</v>
      </c>
      <c r="AZ10" s="53">
        <v>1.3784965732656</v>
      </c>
      <c r="BA10" s="456">
        <v>-0.0823933579435684</v>
      </c>
      <c r="BB10" s="456">
        <v>0.00321508476146937</v>
      </c>
      <c r="BC10" s="456">
        <v>0.00993640937081653</v>
      </c>
    </row>
    <row r="11" spans="8:8">
      <c r="A11" s="45" t="s">
        <v>233</v>
      </c>
      <c r="B11" s="52">
        <v>0.001507248</v>
      </c>
      <c r="C11" s="52">
        <v>0.001507248</v>
      </c>
      <c r="D11" s="52">
        <v>0.04019328</v>
      </c>
      <c r="E11" s="52">
        <v>0.06196464</v>
      </c>
      <c r="F11" s="52">
        <v>0.064853532</v>
      </c>
      <c r="G11" s="52">
        <v>0.063932436</v>
      </c>
      <c r="H11" s="52">
        <v>0.065900232</v>
      </c>
      <c r="I11" s="52">
        <v>0.069542748</v>
      </c>
      <c r="J11" s="52">
        <v>0.068537916</v>
      </c>
      <c r="K11" s="52">
        <v>0.07494372</v>
      </c>
      <c r="L11" s="52">
        <v>0.09190026</v>
      </c>
      <c r="M11" s="52">
        <v>0.098012988</v>
      </c>
      <c r="N11" s="52">
        <v>0.101655504</v>
      </c>
      <c r="O11" s="52">
        <v>0.097594308</v>
      </c>
      <c r="P11" s="52">
        <v>0.093868056</v>
      </c>
      <c r="Q11" s="52">
        <v>0.093030696</v>
      </c>
      <c r="R11" s="52">
        <v>0.094747284</v>
      </c>
      <c r="S11" s="52">
        <v>0.099101556</v>
      </c>
      <c r="T11" s="52">
        <v>0.104753736</v>
      </c>
      <c r="U11" s="52">
        <v>0.110489652</v>
      </c>
      <c r="V11" s="52">
        <v>0.112917996</v>
      </c>
      <c r="W11" s="52">
        <v>0.112248108</v>
      </c>
      <c r="X11" s="52">
        <v>0.101920441446288</v>
      </c>
      <c r="Y11" s="52">
        <v>0.101688616254509</v>
      </c>
      <c r="Z11" s="52">
        <v>0.109649538198152</v>
      </c>
      <c r="AA11" s="52">
        <v>0.10956120931769</v>
      </c>
      <c r="AB11" s="52">
        <v>0.110639217117735</v>
      </c>
      <c r="AC11" s="52">
        <v>0.0932560167119782</v>
      </c>
      <c r="AD11" s="52">
        <v>0.0973980106364263</v>
      </c>
      <c r="AE11" s="52">
        <v>0.078422617972122</v>
      </c>
      <c r="AF11" s="52">
        <v>0.112406493173417</v>
      </c>
      <c r="AG11" s="52">
        <v>0.163695431315549</v>
      </c>
      <c r="AH11" s="52">
        <v>0.209730448813505</v>
      </c>
      <c r="AI11" s="52">
        <v>0.241033991564307</v>
      </c>
      <c r="AJ11" s="52">
        <v>0.339115692722188</v>
      </c>
      <c r="AK11" s="52">
        <v>0.418376928439109</v>
      </c>
      <c r="AL11" s="52">
        <v>0.448030543972077</v>
      </c>
      <c r="AM11" s="52">
        <v>0.479886931666983</v>
      </c>
      <c r="AN11" s="52">
        <v>0.496512681673157</v>
      </c>
      <c r="AO11" s="52">
        <v>0.427737035331502</v>
      </c>
      <c r="AP11" s="52">
        <v>0.493722083221873</v>
      </c>
      <c r="AQ11" s="52">
        <v>0.541224044809755</v>
      </c>
      <c r="AR11" s="52">
        <v>0.617032210553286</v>
      </c>
      <c r="AS11" s="52">
        <v>0.704716710240006</v>
      </c>
      <c r="AT11" s="52">
        <v>0.729965686478276</v>
      </c>
      <c r="AU11" s="52">
        <v>0.704181444503986</v>
      </c>
      <c r="AV11" s="52">
        <v>0.675883636136046</v>
      </c>
      <c r="AW11" s="52">
        <v>0.656487893524951</v>
      </c>
      <c r="AX11" s="52">
        <v>0.613297222620504</v>
      </c>
      <c r="AY11" s="52">
        <v>0.538212373998951</v>
      </c>
      <c r="AZ11" s="53">
        <v>0.518747501792968</v>
      </c>
      <c r="BA11" s="456">
        <v>-0.0387992103412653</v>
      </c>
      <c r="BB11" s="456">
        <v>0.0232404083295026</v>
      </c>
      <c r="BC11" s="456">
        <v>0.0037392095402113</v>
      </c>
    </row>
    <row r="12" spans="8:8">
      <c r="A12" s="45" t="s">
        <v>99</v>
      </c>
      <c r="B12" s="52">
        <v>0.00291964460176991</v>
      </c>
      <c r="C12" s="52">
        <v>0.00463493580530973</v>
      </c>
      <c r="D12" s="52">
        <v>0.00631373145132743</v>
      </c>
      <c r="E12" s="52">
        <v>0.00722612038938053</v>
      </c>
      <c r="F12" s="52">
        <v>0.0139048074159292</v>
      </c>
      <c r="G12" s="52">
        <v>0.0151456563716814</v>
      </c>
      <c r="H12" s="52">
        <v>0.0174448764955752</v>
      </c>
      <c r="I12" s="52">
        <v>0.0217148567256637</v>
      </c>
      <c r="J12" s="52">
        <v>0.028576021539823</v>
      </c>
      <c r="K12" s="52">
        <v>0.0313131883539823</v>
      </c>
      <c r="L12" s="52">
        <v>0.0366050441946903</v>
      </c>
      <c r="M12" s="52">
        <v>0.0328460017699115</v>
      </c>
      <c r="N12" s="52">
        <v>0.0469332869734513</v>
      </c>
      <c r="O12" s="52">
        <v>0.0634657745309734</v>
      </c>
      <c r="P12" s="52">
        <v>0.0738670084247788</v>
      </c>
      <c r="Q12" s="52">
        <v>0.0926622205486725</v>
      </c>
      <c r="R12" s="52">
        <v>0.10791736359292</v>
      </c>
      <c r="S12" s="52">
        <v>0.120544826495575</v>
      </c>
      <c r="T12" s="52">
        <v>0.12131123320354</v>
      </c>
      <c r="U12" s="52">
        <v>0.124376860035398</v>
      </c>
      <c r="V12" s="52">
        <v>0.113238488870761</v>
      </c>
      <c r="W12" s="52">
        <v>0.117722187085699</v>
      </c>
      <c r="X12" s="52">
        <v>0.133358380246035</v>
      </c>
      <c r="Y12" s="52">
        <v>0.156220657300195</v>
      </c>
      <c r="Z12" s="52">
        <v>0.170610125720018</v>
      </c>
      <c r="AA12" s="52">
        <v>0.188297807159788</v>
      </c>
      <c r="AB12" s="52">
        <v>0.20576717217446</v>
      </c>
      <c r="AC12" s="52">
        <v>0.223979878704743</v>
      </c>
      <c r="AD12" s="52">
        <v>0.234623698569398</v>
      </c>
      <c r="AE12" s="52">
        <v>0.275490839953752</v>
      </c>
      <c r="AF12" s="52">
        <v>0.277549672015253</v>
      </c>
      <c r="AG12" s="52">
        <v>0.283456729746564</v>
      </c>
      <c r="AH12" s="52">
        <v>0.342452726672592</v>
      </c>
      <c r="AI12" s="52">
        <v>0.37202800734356</v>
      </c>
      <c r="AJ12" s="52">
        <v>0.40916800013581</v>
      </c>
      <c r="AK12" s="52">
        <v>0.404691865536688</v>
      </c>
      <c r="AL12" s="52">
        <v>0.413224977514089</v>
      </c>
      <c r="AM12" s="52">
        <v>0.416078462973854</v>
      </c>
      <c r="AN12" s="52">
        <v>0.517538509980097</v>
      </c>
      <c r="AO12" s="52">
        <v>0.441969927548931</v>
      </c>
      <c r="AP12" s="52">
        <v>0.540739920651403</v>
      </c>
      <c r="AQ12" s="52">
        <v>0.620170747973264</v>
      </c>
      <c r="AR12" s="52">
        <v>0.713982584801631</v>
      </c>
      <c r="AS12" s="52">
        <v>0.790185399635782</v>
      </c>
      <c r="AT12" s="52">
        <v>0.840516338855787</v>
      </c>
      <c r="AU12" s="52">
        <v>0.856961821004177</v>
      </c>
      <c r="AV12" s="52">
        <v>0.868448797734265</v>
      </c>
      <c r="AW12" s="52">
        <v>0.978531187286071</v>
      </c>
      <c r="AX12" s="52">
        <v>0.905844842795693</v>
      </c>
      <c r="AY12" s="52">
        <v>0.926874973718124</v>
      </c>
      <c r="AZ12" s="53">
        <v>0.861414497995221</v>
      </c>
      <c r="BA12" s="456">
        <v>-0.0731642013975693</v>
      </c>
      <c r="BB12" s="456">
        <v>0.0768689220261911</v>
      </c>
      <c r="BC12" s="456">
        <v>0.00620920447394378</v>
      </c>
    </row>
    <row r="13" spans="8:8">
      <c r="A13" s="45" t="s">
        <v>101</v>
      </c>
      <c r="B13" s="52">
        <v>0.0449757</v>
      </c>
      <c r="C13" s="52">
        <v>0.0468162</v>
      </c>
      <c r="D13" s="52">
        <v>0.0571878</v>
      </c>
      <c r="E13" s="52">
        <v>0.059256</v>
      </c>
      <c r="F13" s="52">
        <v>0.0616518</v>
      </c>
      <c r="G13" s="52">
        <v>0.0536967</v>
      </c>
      <c r="H13" s="52">
        <v>0.0545328</v>
      </c>
      <c r="I13" s="52">
        <v>0.0618291</v>
      </c>
      <c r="J13" s="52">
        <v>0.0821097</v>
      </c>
      <c r="K13" s="52">
        <v>0.0938016</v>
      </c>
      <c r="L13" s="52">
        <v>0.1002411</v>
      </c>
      <c r="M13" s="52">
        <v>0.1098684</v>
      </c>
      <c r="N13" s="52">
        <v>0.1171296</v>
      </c>
      <c r="O13" s="52">
        <v>0.1286838</v>
      </c>
      <c r="P13" s="52">
        <v>0.1308267</v>
      </c>
      <c r="Q13" s="52">
        <v>0.133443</v>
      </c>
      <c r="R13" s="52">
        <v>0.1300554</v>
      </c>
      <c r="S13" s="52">
        <v>0.1370493</v>
      </c>
      <c r="T13" s="52">
        <v>0.1321587</v>
      </c>
      <c r="U13" s="52">
        <v>0.133569</v>
      </c>
      <c r="V13" s="52">
        <v>0.1412856</v>
      </c>
      <c r="W13" s="52">
        <v>0.1399014</v>
      </c>
      <c r="X13" s="52">
        <v>0.1433124</v>
      </c>
      <c r="Y13" s="52">
        <v>0.1403055</v>
      </c>
      <c r="Z13" s="52">
        <v>0.1447362</v>
      </c>
      <c r="AA13" s="52">
        <v>0.1517364</v>
      </c>
      <c r="AB13" s="52">
        <v>0.1636866</v>
      </c>
      <c r="AC13" s="52">
        <v>0.204264</v>
      </c>
      <c r="AD13" s="52">
        <v>0.2336238</v>
      </c>
      <c r="AE13" s="52">
        <v>0.2049444</v>
      </c>
      <c r="AF13" s="52">
        <v>0.20648906478282</v>
      </c>
      <c r="AG13" s="52">
        <v>0.213803752252318</v>
      </c>
      <c r="AH13" s="52">
        <v>0.21595253368199</v>
      </c>
      <c r="AI13" s="52">
        <v>0.206999277725025</v>
      </c>
      <c r="AJ13" s="52">
        <v>0.220853521463364</v>
      </c>
      <c r="AK13" s="52">
        <v>0.232068394404527</v>
      </c>
      <c r="AL13" s="52">
        <v>0.243528562029441</v>
      </c>
      <c r="AM13" s="52">
        <v>0.261283832397596</v>
      </c>
      <c r="AN13" s="52">
        <v>0.313879120340221</v>
      </c>
      <c r="AO13" s="52">
        <v>0.36402550947703</v>
      </c>
      <c r="AP13" s="52">
        <v>0.390361959723664</v>
      </c>
      <c r="AQ13" s="52">
        <v>0.379650472459009</v>
      </c>
      <c r="AR13" s="52">
        <v>0.414923316407797</v>
      </c>
      <c r="AS13" s="52">
        <v>0.476045133201273</v>
      </c>
      <c r="AT13" s="52">
        <v>0.443982030764429</v>
      </c>
      <c r="AU13" s="52">
        <v>0.417971369834555</v>
      </c>
      <c r="AV13" s="52">
        <v>0.432727286337931</v>
      </c>
      <c r="AW13" s="52">
        <v>0.442366065347578</v>
      </c>
      <c r="AX13" s="52">
        <v>0.462834654544707</v>
      </c>
      <c r="AY13" s="52">
        <v>0.474980018685982</v>
      </c>
      <c r="AZ13" s="53">
        <v>0.477298563938017</v>
      </c>
      <c r="BA13" s="456">
        <v>0.00213577576979351</v>
      </c>
      <c r="BB13" s="456">
        <v>0.0269619484651975</v>
      </c>
      <c r="BC13" s="456">
        <v>0.00344043939997318</v>
      </c>
    </row>
    <row r="14" spans="8:8">
      <c r="A14" s="45" t="s">
        <v>103</v>
      </c>
      <c r="B14" s="52">
        <v>0.01431045</v>
      </c>
      <c r="C14" s="52">
        <v>0.01708245</v>
      </c>
      <c r="D14" s="52">
        <v>0.0164241</v>
      </c>
      <c r="E14" s="52">
        <v>0.0160776</v>
      </c>
      <c r="F14" s="52">
        <v>0.0165627</v>
      </c>
      <c r="G14" s="52">
        <v>0.0204435</v>
      </c>
      <c r="H14" s="52">
        <v>0.022176</v>
      </c>
      <c r="I14" s="52">
        <v>0.022020075</v>
      </c>
      <c r="J14" s="52">
        <v>0.0230076</v>
      </c>
      <c r="K14" s="52">
        <v>0.0212751</v>
      </c>
      <c r="L14" s="52">
        <v>0.022869</v>
      </c>
      <c r="M14" s="52">
        <v>0.0262647</v>
      </c>
      <c r="N14" s="52">
        <v>0.027564075</v>
      </c>
      <c r="O14" s="52">
        <v>0.0181566</v>
      </c>
      <c r="P14" s="52">
        <v>0.0245322</v>
      </c>
      <c r="Q14" s="52">
        <v>0.0191268</v>
      </c>
      <c r="R14" s="52">
        <v>0.020287575</v>
      </c>
      <c r="S14" s="52">
        <v>0.0201663</v>
      </c>
      <c r="T14" s="52">
        <v>0.01902285</v>
      </c>
      <c r="U14" s="52">
        <v>0.016129575</v>
      </c>
      <c r="V14" s="52">
        <v>0.015436575</v>
      </c>
      <c r="W14" s="52">
        <v>0.0144837</v>
      </c>
      <c r="X14" s="52">
        <v>0.01306305</v>
      </c>
      <c r="Y14" s="52">
        <v>0.01375605</v>
      </c>
      <c r="Z14" s="52">
        <v>0.0143451</v>
      </c>
      <c r="AA14" s="52">
        <v>0.01389465</v>
      </c>
      <c r="AB14" s="52">
        <v>0.01410255</v>
      </c>
      <c r="AC14" s="52">
        <v>0.00835065</v>
      </c>
      <c r="AD14" s="52">
        <v>0.01417185</v>
      </c>
      <c r="AE14" s="52">
        <v>0.01424115</v>
      </c>
      <c r="AF14" s="52">
        <v>0.011971575</v>
      </c>
      <c r="AG14" s="52">
        <v>0.0128205</v>
      </c>
      <c r="AH14" s="52">
        <v>0.0153153</v>
      </c>
      <c r="AI14" s="52">
        <v>0.01812195</v>
      </c>
      <c r="AJ14" s="52">
        <v>0.029799</v>
      </c>
      <c r="AK14" s="52">
        <v>0.0525589243521509</v>
      </c>
      <c r="AL14" s="52">
        <v>0.0615111933606008</v>
      </c>
      <c r="AM14" s="52">
        <v>0.0927071755118631</v>
      </c>
      <c r="AN14" s="52">
        <v>0.125925965698129</v>
      </c>
      <c r="AO14" s="52">
        <v>0.129088795729163</v>
      </c>
      <c r="AP14" s="52">
        <v>0.263338052574106</v>
      </c>
      <c r="AQ14" s="52">
        <v>0.413299466032501</v>
      </c>
      <c r="AR14" s="52">
        <v>0.430490690895365</v>
      </c>
      <c r="AS14" s="52">
        <v>0.446368519558061</v>
      </c>
      <c r="AT14" s="52">
        <v>0.472580280883903</v>
      </c>
      <c r="AU14" s="52">
        <v>0.455641797881655</v>
      </c>
      <c r="AV14" s="52">
        <v>0.504663671569608</v>
      </c>
      <c r="AW14" s="52">
        <v>0.468386889268724</v>
      </c>
      <c r="AX14" s="52">
        <v>0.461213480866307</v>
      </c>
      <c r="AY14" s="52">
        <v>0.485848517211548</v>
      </c>
      <c r="AZ14" s="53">
        <v>0.435230677299464</v>
      </c>
      <c r="BA14" s="456">
        <v>-0.106631991109968</v>
      </c>
      <c r="BB14" s="456">
        <v>0.141724270377455</v>
      </c>
      <c r="BC14" s="456">
        <v>0.00313720778437654</v>
      </c>
    </row>
    <row r="15" spans="8:8">
      <c r="A15" s="45" t="s">
        <v>104</v>
      </c>
      <c r="B15" s="52">
        <v>0.06396327</v>
      </c>
      <c r="C15" s="52">
        <v>0.067086</v>
      </c>
      <c r="D15" s="52">
        <v>0.0693387</v>
      </c>
      <c r="E15" s="52">
        <v>0.0665928</v>
      </c>
      <c r="F15" s="52">
        <v>0.0608391</v>
      </c>
      <c r="G15" s="52">
        <v>0.0552951</v>
      </c>
      <c r="H15" s="52">
        <v>0.0622377</v>
      </c>
      <c r="I15" s="52">
        <v>0.0731574</v>
      </c>
      <c r="J15" s="52">
        <v>0.0873369</v>
      </c>
      <c r="K15" s="52">
        <v>0.0902754</v>
      </c>
      <c r="L15" s="52">
        <v>0.101997</v>
      </c>
      <c r="M15" s="52">
        <v>0.1123542</v>
      </c>
      <c r="N15" s="52">
        <v>0.1365525</v>
      </c>
      <c r="O15" s="52">
        <v>0.1414701</v>
      </c>
      <c r="P15" s="52">
        <v>0.1482336</v>
      </c>
      <c r="Q15" s="52">
        <v>0.1517472</v>
      </c>
      <c r="R15" s="52">
        <v>0.1552842</v>
      </c>
      <c r="S15" s="52">
        <v>0.1644966</v>
      </c>
      <c r="T15" s="52">
        <v>0.1893393</v>
      </c>
      <c r="U15" s="52">
        <v>0.1897011</v>
      </c>
      <c r="V15" s="52">
        <v>0.1966815</v>
      </c>
      <c r="W15" s="52">
        <v>0.1992659566185</v>
      </c>
      <c r="X15" s="52">
        <v>0.192556840392551</v>
      </c>
      <c r="Y15" s="52">
        <v>0.216119296233</v>
      </c>
      <c r="Z15" s="52">
        <v>0.24752599029108</v>
      </c>
      <c r="AA15" s="52">
        <v>0.26572759707474</v>
      </c>
      <c r="AB15" s="52">
        <v>0.300038567666212</v>
      </c>
      <c r="AC15" s="52">
        <v>0.325596111936496</v>
      </c>
      <c r="AD15" s="52">
        <v>0.325596111936496</v>
      </c>
      <c r="AE15" s="52">
        <v>0.410671225055387</v>
      </c>
      <c r="AF15" s="52">
        <v>0.497904160468685</v>
      </c>
      <c r="AG15" s="52">
        <v>0.529735162135883</v>
      </c>
      <c r="AH15" s="52">
        <v>0.621447070826318</v>
      </c>
      <c r="AI15" s="52">
        <v>0.906674973207953</v>
      </c>
      <c r="AJ15" s="52">
        <v>1.02883194422552</v>
      </c>
      <c r="AK15" s="52">
        <v>1.08037243088542</v>
      </c>
      <c r="AL15" s="52">
        <v>1.28016976338824</v>
      </c>
      <c r="AM15" s="52">
        <v>1.35732038665174</v>
      </c>
      <c r="AN15" s="52">
        <v>1.34638256924193</v>
      </c>
      <c r="AO15" s="52">
        <v>1.38809557616074</v>
      </c>
      <c r="AP15" s="52">
        <v>1.45054909590748</v>
      </c>
      <c r="AQ15" s="52">
        <v>1.39266778806086</v>
      </c>
      <c r="AR15" s="52">
        <v>1.3871666597361</v>
      </c>
      <c r="AS15" s="52">
        <v>1.39490135124624</v>
      </c>
      <c r="AT15" s="52">
        <v>1.37041939702388</v>
      </c>
      <c r="AU15" s="52">
        <v>1.29441083536249</v>
      </c>
      <c r="AV15" s="52">
        <v>1.12614114441381</v>
      </c>
      <c r="AW15" s="52">
        <v>1.14742539316014</v>
      </c>
      <c r="AX15" s="52">
        <v>1.22260007356302</v>
      </c>
      <c r="AY15" s="52">
        <v>1.24419205787267</v>
      </c>
      <c r="AZ15" s="53">
        <v>1.0607495098167</v>
      </c>
      <c r="BA15" s="456">
        <v>-0.149768494004854</v>
      </c>
      <c r="BB15" s="456">
        <v>-0.0108849602737775</v>
      </c>
      <c r="BC15" s="456">
        <v>0.00764604103763765</v>
      </c>
    </row>
    <row r="16" spans="8:8">
      <c r="A16" s="45" t="s">
        <v>105</v>
      </c>
      <c r="B16" s="52">
        <v>0.3080916</v>
      </c>
      <c r="C16" s="52">
        <v>0.29858112</v>
      </c>
      <c r="D16" s="52">
        <v>0.29678292</v>
      </c>
      <c r="E16" s="52">
        <v>0.36559404</v>
      </c>
      <c r="F16" s="52">
        <v>0.38637324</v>
      </c>
      <c r="G16" s="52">
        <v>0.37578384</v>
      </c>
      <c r="H16" s="52">
        <v>0.46585368</v>
      </c>
      <c r="I16" s="52">
        <v>0.50851098</v>
      </c>
      <c r="J16" s="52">
        <v>0.51312636</v>
      </c>
      <c r="K16" s="52">
        <v>0.57470472</v>
      </c>
      <c r="L16" s="52">
        <v>0.59162778</v>
      </c>
      <c r="M16" s="52">
        <v>0.59482458</v>
      </c>
      <c r="N16" s="52">
        <v>0.63468468</v>
      </c>
      <c r="O16" s="52">
        <v>0.6249744</v>
      </c>
      <c r="P16" s="52">
        <v>0.691308</v>
      </c>
      <c r="Q16" s="52">
        <v>0.69232698</v>
      </c>
      <c r="R16" s="52">
        <v>0.76219704</v>
      </c>
      <c r="S16" s="52">
        <v>0.74273652</v>
      </c>
      <c r="T16" s="52">
        <v>0.76035888</v>
      </c>
      <c r="U16" s="52">
        <v>0.78073848</v>
      </c>
      <c r="V16" s="52">
        <v>0.87774138</v>
      </c>
      <c r="W16" s="52">
        <v>0.87520392</v>
      </c>
      <c r="X16" s="52">
        <v>0.86385528</v>
      </c>
      <c r="Y16" s="52">
        <v>0.93222684</v>
      </c>
      <c r="Z16" s="52">
        <v>0.98603298</v>
      </c>
      <c r="AA16" s="52">
        <v>1.09893996</v>
      </c>
      <c r="AB16" s="52">
        <v>1.18805076</v>
      </c>
      <c r="AC16" s="52">
        <v>1.2319668</v>
      </c>
      <c r="AD16" s="52">
        <v>1.29212658</v>
      </c>
      <c r="AE16" s="52">
        <v>1.0953036</v>
      </c>
      <c r="AF16" s="52">
        <v>1.11584304</v>
      </c>
      <c r="AG16" s="52">
        <v>1.18253628</v>
      </c>
      <c r="AH16" s="52">
        <v>1.13548338</v>
      </c>
      <c r="AI16" s="52">
        <v>1.00795104</v>
      </c>
      <c r="AJ16" s="52">
        <v>1.1350638</v>
      </c>
      <c r="AK16" s="52">
        <v>1.09566324</v>
      </c>
      <c r="AL16" s="52">
        <v>1.25802072</v>
      </c>
      <c r="AM16" s="52">
        <v>1.34089776</v>
      </c>
      <c r="AN16" s="52">
        <v>1.20323556</v>
      </c>
      <c r="AO16" s="52">
        <v>1.1446542</v>
      </c>
      <c r="AP16" s="52">
        <v>1.09626264</v>
      </c>
      <c r="AQ16" s="52">
        <v>1.0885104</v>
      </c>
      <c r="AR16" s="52">
        <v>1.14857028</v>
      </c>
      <c r="AS16" s="52">
        <v>1.10125764</v>
      </c>
      <c r="AT16" s="52">
        <v>1.14437448</v>
      </c>
      <c r="AU16" s="52">
        <v>1.29834036</v>
      </c>
      <c r="AV16" s="52">
        <v>1.34059442206036</v>
      </c>
      <c r="AW16" s="52">
        <v>1.3897939587325</v>
      </c>
      <c r="AX16" s="52">
        <v>1.13828758262243</v>
      </c>
      <c r="AY16" s="52">
        <v>0.920743871388422</v>
      </c>
      <c r="AZ16" s="53">
        <v>0.675052203476848</v>
      </c>
      <c r="BA16" s="456">
        <v>-0.268843573692039</v>
      </c>
      <c r="BB16" s="456">
        <v>-0.0215323918243221</v>
      </c>
      <c r="BC16" s="456">
        <v>0.00486587719585526</v>
      </c>
    </row>
    <row r="17" spans="8:8">
      <c r="A17" s="45" t="s">
        <v>215</v>
      </c>
      <c r="B17" s="52">
        <v>0.026660412</v>
      </c>
      <c r="C17" s="52">
        <v>0.028073124</v>
      </c>
      <c r="D17" s="52">
        <v>0.026965656</v>
      </c>
      <c r="E17" s="52">
        <v>0.020788092</v>
      </c>
      <c r="F17" s="52">
        <v>0.023764788</v>
      </c>
      <c r="G17" s="52">
        <v>0.0272889</v>
      </c>
      <c r="H17" s="52">
        <v>0.04243338</v>
      </c>
      <c r="I17" s="52">
        <v>0.045843588</v>
      </c>
      <c r="J17" s="52">
        <v>0.05225292</v>
      </c>
      <c r="K17" s="52">
        <v>0.03348612</v>
      </c>
      <c r="L17" s="52">
        <v>0.02998314</v>
      </c>
      <c r="M17" s="52">
        <v>0.030343824</v>
      </c>
      <c r="N17" s="52">
        <v>0.032042844</v>
      </c>
      <c r="O17" s="52">
        <v>0.035093772</v>
      </c>
      <c r="P17" s="52">
        <v>0.037151028</v>
      </c>
      <c r="Q17" s="52">
        <v>0.03836556</v>
      </c>
      <c r="R17" s="52">
        <v>0.035591904</v>
      </c>
      <c r="S17" s="52">
        <v>0.035068392</v>
      </c>
      <c r="T17" s="52">
        <v>0.046935432</v>
      </c>
      <c r="U17" s="52">
        <v>0.06672636</v>
      </c>
      <c r="V17" s="52">
        <v>0.086214204</v>
      </c>
      <c r="W17" s="52">
        <v>0.0914110992</v>
      </c>
      <c r="X17" s="52">
        <v>0.099823788</v>
      </c>
      <c r="Y17" s="52">
        <v>0.0824183884574712</v>
      </c>
      <c r="Z17" s="52">
        <v>0.107705772</v>
      </c>
      <c r="AA17" s="52">
        <v>0.1030409388</v>
      </c>
      <c r="AB17" s="52">
        <v>0.1050266988</v>
      </c>
      <c r="AC17" s="52">
        <v>0.1005587496</v>
      </c>
      <c r="AD17" s="52">
        <v>0.0953644356</v>
      </c>
      <c r="AE17" s="52">
        <v>0.11762136</v>
      </c>
      <c r="AF17" s="52">
        <v>0.130012398</v>
      </c>
      <c r="AG17" s="52">
        <v>0.136627831431</v>
      </c>
      <c r="AH17" s="52">
        <v>0.127236443603965</v>
      </c>
      <c r="AI17" s="52">
        <v>0.117189022106699</v>
      </c>
      <c r="AJ17" s="52">
        <v>0.127056262463194</v>
      </c>
      <c r="AK17" s="52">
        <v>0.136401405819295</v>
      </c>
      <c r="AL17" s="52">
        <v>0.146587062753374</v>
      </c>
      <c r="AM17" s="52">
        <v>0.143431461684206</v>
      </c>
      <c r="AN17" s="52">
        <v>0.137891762503098</v>
      </c>
      <c r="AO17" s="52">
        <v>0.136820806974803</v>
      </c>
      <c r="AP17" s="52">
        <v>0.136365867029647</v>
      </c>
      <c r="AQ17" s="52">
        <v>0.113592031274797</v>
      </c>
      <c r="AR17" s="52">
        <v>0.107493141328942</v>
      </c>
      <c r="AS17" s="52">
        <v>0.0983738092692112</v>
      </c>
      <c r="AT17" s="52">
        <v>0.0944505608016784</v>
      </c>
      <c r="AU17" s="52">
        <v>0.104244048081898</v>
      </c>
      <c r="AV17" s="52">
        <v>0.112599070872946</v>
      </c>
      <c r="AW17" s="52">
        <v>0.111341505338573</v>
      </c>
      <c r="AX17" s="52">
        <v>0.108343297241086</v>
      </c>
      <c r="AY17" s="52">
        <v>0.114898252714148</v>
      </c>
      <c r="AZ17" s="53">
        <v>0.0964242603995311</v>
      </c>
      <c r="BA17" s="456">
        <v>-0.163078603332808</v>
      </c>
      <c r="BB17" s="456">
        <v>-0.0173109253550082</v>
      </c>
      <c r="BC17" s="456">
        <v>6.9504048337112E-4</v>
      </c>
    </row>
    <row r="18" spans="8:8" s="47" ht="10.2" customFormat="1">
      <c r="A18" s="54" t="s">
        <v>109</v>
      </c>
      <c r="B18" s="55">
        <v>0.67318852460177</v>
      </c>
      <c r="C18" s="55">
        <v>0.69153863280531</v>
      </c>
      <c r="D18" s="55">
        <v>0.729708027451327</v>
      </c>
      <c r="E18" s="55">
        <v>0.833256632389381</v>
      </c>
      <c r="F18" s="55">
        <v>0.88170244741593</v>
      </c>
      <c r="G18" s="55">
        <v>0.880883052371682</v>
      </c>
      <c r="H18" s="55">
        <v>0.987342008495576</v>
      </c>
      <c r="I18" s="55">
        <v>1.06764444772566</v>
      </c>
      <c r="J18" s="55">
        <v>1.12837551753982</v>
      </c>
      <c r="K18" s="55">
        <v>1.17292214835398</v>
      </c>
      <c r="L18" s="55">
        <v>1.26914977919469</v>
      </c>
      <c r="M18" s="55">
        <v>1.31034454876991</v>
      </c>
      <c r="N18" s="55">
        <v>1.43931038997345</v>
      </c>
      <c r="O18" s="55">
        <v>1.56947015453097</v>
      </c>
      <c r="P18" s="55">
        <v>1.67172139242478</v>
      </c>
      <c r="Q18" s="55">
        <v>1.70699135654867</v>
      </c>
      <c r="R18" s="55">
        <v>1.84908586659292</v>
      </c>
      <c r="S18" s="55">
        <v>1.84956499449558</v>
      </c>
      <c r="T18" s="55">
        <v>2.00265973120354</v>
      </c>
      <c r="U18" s="55">
        <v>2.0865709270354</v>
      </c>
      <c r="V18" s="55">
        <v>2.16809414387076</v>
      </c>
      <c r="W18" s="55">
        <v>2.2479856709042</v>
      </c>
      <c r="X18" s="55">
        <v>2.25124108008487</v>
      </c>
      <c r="Y18" s="55">
        <v>2.39615054824518</v>
      </c>
      <c r="Z18" s="55">
        <v>2.56027840620925</v>
      </c>
      <c r="AA18" s="55">
        <v>2.80679866235222</v>
      </c>
      <c r="AB18" s="55">
        <v>3.10015086575841</v>
      </c>
      <c r="AC18" s="55">
        <v>3.14654600695322</v>
      </c>
      <c r="AD18" s="55">
        <v>3.32885038674232</v>
      </c>
      <c r="AE18" s="55">
        <v>3.40699089298126</v>
      </c>
      <c r="AF18" s="55">
        <v>3.66190050344018</v>
      </c>
      <c r="AG18" s="55">
        <v>3.82294708688132</v>
      </c>
      <c r="AH18" s="55">
        <v>3.93182900359837</v>
      </c>
      <c r="AI18" s="55">
        <v>4.30680866194754</v>
      </c>
      <c r="AJ18" s="55">
        <v>4.86113702101008</v>
      </c>
      <c r="AK18" s="55">
        <v>5.01763948943719</v>
      </c>
      <c r="AL18" s="55">
        <v>5.46503382301782</v>
      </c>
      <c r="AM18" s="55">
        <v>5.66110431088624</v>
      </c>
      <c r="AN18" s="55">
        <v>5.68390676943664</v>
      </c>
      <c r="AO18" s="55">
        <v>5.48323473430787</v>
      </c>
      <c r="AP18" s="55">
        <v>5.77523146644388</v>
      </c>
      <c r="AQ18" s="55">
        <v>5.90695737437579</v>
      </c>
      <c r="AR18" s="55">
        <v>6.14054220241062</v>
      </c>
      <c r="AS18" s="55">
        <v>6.25585929156437</v>
      </c>
      <c r="AT18" s="55">
        <v>6.33778043849455</v>
      </c>
      <c r="AU18" s="55">
        <v>6.40943286961746</v>
      </c>
      <c r="AV18" s="55">
        <v>6.40322286005776</v>
      </c>
      <c r="AW18" s="55">
        <v>6.53172887075113</v>
      </c>
      <c r="AX18" s="55">
        <v>6.33173518877004</v>
      </c>
      <c r="AY18" s="55">
        <v>6.20391946212424</v>
      </c>
      <c r="AZ18" s="55">
        <v>5.50341378798434</v>
      </c>
      <c r="BA18" s="469">
        <v>-0.115337139400717</v>
      </c>
      <c r="BB18" s="469">
        <v>0.0124251645211266</v>
      </c>
      <c r="BC18" s="469">
        <v>0.0396694292861854</v>
      </c>
    </row>
    <row r="19" spans="8:8">
      <c r="B19" s="52"/>
      <c r="C19" s="52"/>
      <c r="D19" s="52"/>
      <c r="E19" s="52"/>
      <c r="F19" s="52"/>
      <c r="G19" s="52"/>
      <c r="H19" s="52"/>
      <c r="I19" s="52"/>
      <c r="J19" s="52"/>
      <c r="K19" s="52"/>
      <c r="L19" s="52"/>
      <c r="M19" s="52"/>
      <c r="N19" s="52"/>
      <c r="O19" s="52"/>
      <c r="P19" s="52"/>
      <c r="Q19" s="52"/>
      <c r="R19" s="52"/>
      <c r="S19" s="52"/>
      <c r="T19" s="52"/>
      <c r="U19" s="52"/>
      <c r="V19" s="52"/>
      <c r="W19" s="52"/>
      <c r="X19" s="52"/>
      <c r="Y19" s="52"/>
      <c r="Z19" s="52"/>
      <c r="AA19" s="52"/>
      <c r="AB19" s="52"/>
      <c r="AC19" s="52"/>
      <c r="AD19" s="52"/>
      <c r="AE19" s="52"/>
      <c r="AF19" s="52"/>
      <c r="AG19" s="52"/>
      <c r="AH19" s="52"/>
      <c r="AI19" s="52"/>
      <c r="AJ19" s="52"/>
      <c r="AK19" s="52"/>
      <c r="AL19" s="52"/>
      <c r="AM19" s="52"/>
      <c r="AN19" s="52"/>
      <c r="AO19" s="52"/>
      <c r="AP19" s="52"/>
      <c r="AQ19" s="52"/>
      <c r="AR19" s="52"/>
      <c r="AS19" s="52"/>
      <c r="AT19" s="52"/>
      <c r="AU19" s="52"/>
      <c r="AV19" s="52"/>
      <c r="AW19" s="52"/>
      <c r="AX19" s="52"/>
      <c r="AY19" s="52"/>
      <c r="AZ19" s="53"/>
      <c r="BA19" s="456"/>
      <c r="BB19" s="456"/>
      <c r="BC19" s="456"/>
    </row>
    <row r="20" spans="8:8">
      <c r="A20" s="45" t="s">
        <v>117</v>
      </c>
      <c r="B20" s="52">
        <v>0.0</v>
      </c>
      <c r="C20" s="52">
        <v>0.0</v>
      </c>
      <c r="D20" s="52">
        <v>0.0</v>
      </c>
      <c r="E20" s="52">
        <v>0.0</v>
      </c>
      <c r="F20" s="52">
        <v>0.0</v>
      </c>
      <c r="G20" s="52">
        <v>0.0</v>
      </c>
      <c r="H20" s="52">
        <v>0.0</v>
      </c>
      <c r="I20" s="52">
        <v>0.0</v>
      </c>
      <c r="J20" s="52">
        <v>0.0</v>
      </c>
      <c r="K20" s="52">
        <v>0.0</v>
      </c>
      <c r="L20" s="52">
        <v>0.0</v>
      </c>
      <c r="M20" s="52">
        <v>0.0</v>
      </c>
      <c r="N20" s="52">
        <v>0.0</v>
      </c>
      <c r="O20" s="52">
        <v>0.0</v>
      </c>
      <c r="P20" s="52">
        <v>0.00870696</v>
      </c>
      <c r="Q20" s="52">
        <v>0.04210866</v>
      </c>
      <c r="R20" s="52">
        <v>0.07141959</v>
      </c>
      <c r="S20" s="52">
        <v>0.091029015</v>
      </c>
      <c r="T20" s="52">
        <v>0.089903115</v>
      </c>
      <c r="U20" s="52">
        <v>0.11529216</v>
      </c>
      <c r="V20" s="52">
        <v>0.11773161</v>
      </c>
      <c r="W20" s="52">
        <v>0.1479176412714</v>
      </c>
      <c r="X20" s="52">
        <v>0.15407638433991</v>
      </c>
      <c r="Y20" s="52">
        <v>0.16903044443754</v>
      </c>
      <c r="Z20" s="52">
        <v>0.183145176522</v>
      </c>
      <c r="AA20" s="52">
        <v>0.19830618304443</v>
      </c>
      <c r="AB20" s="52">
        <v>0.24096680024472</v>
      </c>
      <c r="AC20" s="52">
        <v>0.294980849793</v>
      </c>
      <c r="AD20" s="52">
        <v>0.28392119256474</v>
      </c>
      <c r="AE20" s="52">
        <v>0.29106008682741</v>
      </c>
      <c r="AF20" s="52">
        <v>0.30598150749687</v>
      </c>
      <c r="AG20" s="52">
        <v>0.31458060192339</v>
      </c>
      <c r="AH20" s="52">
        <v>0.318323145219945</v>
      </c>
      <c r="AI20" s="52">
        <v>0.301555935822505</v>
      </c>
      <c r="AJ20" s="52">
        <v>0.355529909679998</v>
      </c>
      <c r="AK20" s="52">
        <v>0.392868337953815</v>
      </c>
      <c r="AL20" s="52">
        <v>0.3903465248613</v>
      </c>
      <c r="AM20" s="52">
        <v>0.34614614049909</v>
      </c>
      <c r="AN20" s="52">
        <v>0.37764416237352</v>
      </c>
      <c r="AO20" s="52">
        <v>0.31524306944284</v>
      </c>
      <c r="AP20" s="52">
        <v>0.30729379562044</v>
      </c>
      <c r="AQ20" s="52">
        <v>0.246856425900179</v>
      </c>
      <c r="AR20" s="52">
        <v>0.215683018325445</v>
      </c>
      <c r="AS20" s="52">
        <v>0.179049074608985</v>
      </c>
      <c r="AT20" s="52">
        <v>0.172823555809997</v>
      </c>
      <c r="AU20" s="52">
        <v>0.172567629429397</v>
      </c>
      <c r="AV20" s="52">
        <v>0.169203695381408</v>
      </c>
      <c r="AW20" s="52">
        <v>0.181801030596955</v>
      </c>
      <c r="AX20" s="52">
        <v>0.154539409689274</v>
      </c>
      <c r="AY20" s="52">
        <v>0.11529204405058</v>
      </c>
      <c r="AZ20" s="53">
        <v>0.0496689471669</v>
      </c>
      <c r="BA20" s="456">
        <v>-0.570367235060481</v>
      </c>
      <c r="BB20" s="456">
        <v>-0.0956940691465834</v>
      </c>
      <c r="BC20" s="456">
        <v>3.58021196163457E-4</v>
      </c>
    </row>
    <row r="21" spans="8:8">
      <c r="A21" s="45" t="s">
        <v>121</v>
      </c>
      <c r="B21" s="52">
        <v>0.4324671</v>
      </c>
      <c r="C21" s="52">
        <v>0.5327901</v>
      </c>
      <c r="D21" s="52">
        <v>0.6378687</v>
      </c>
      <c r="E21" s="52">
        <v>0.7141482</v>
      </c>
      <c r="F21" s="52">
        <v>0.7417332</v>
      </c>
      <c r="G21" s="52">
        <v>0.6885072</v>
      </c>
      <c r="H21" s="52">
        <v>0.7099551</v>
      </c>
      <c r="I21" s="52">
        <v>0.7058376</v>
      </c>
      <c r="J21" s="52">
        <v>0.729765</v>
      </c>
      <c r="K21" s="52">
        <v>0.7308171</v>
      </c>
      <c r="L21" s="52">
        <v>0.6653358</v>
      </c>
      <c r="M21" s="52">
        <v>0.6815727</v>
      </c>
      <c r="N21" s="52">
        <v>0.598329</v>
      </c>
      <c r="O21" s="52">
        <v>0.6613668</v>
      </c>
      <c r="P21" s="52">
        <v>0.6498918</v>
      </c>
      <c r="Q21" s="52">
        <v>0.6158772</v>
      </c>
      <c r="R21" s="52">
        <v>0.5045454</v>
      </c>
      <c r="S21" s="52">
        <v>0.5662998</v>
      </c>
      <c r="T21" s="52">
        <v>0.5269833</v>
      </c>
      <c r="U21" s="52">
        <v>0.551529</v>
      </c>
      <c r="V21" s="52">
        <v>0.5408865</v>
      </c>
      <c r="W21" s="52">
        <v>0.55423016208</v>
      </c>
      <c r="X21" s="52">
        <v>0.562174866288</v>
      </c>
      <c r="Y21" s="52">
        <v>0.5594527764</v>
      </c>
      <c r="Z21" s="52">
        <v>0.58651541424</v>
      </c>
      <c r="AA21" s="52">
        <v>0.605221869168</v>
      </c>
      <c r="AB21" s="52">
        <v>0.655422271056</v>
      </c>
      <c r="AC21" s="52">
        <v>0.64428069384</v>
      </c>
      <c r="AD21" s="52">
        <v>0.629530764912</v>
      </c>
      <c r="AE21" s="52">
        <v>0.672419506752</v>
      </c>
      <c r="AF21" s="52">
        <v>0.635956163136</v>
      </c>
      <c r="AG21" s="52">
        <v>0.642001734864</v>
      </c>
      <c r="AH21" s="52">
        <v>0.64032416784</v>
      </c>
      <c r="AI21" s="52">
        <v>0.666563848272</v>
      </c>
      <c r="AJ21" s="52">
        <v>0.616806577296</v>
      </c>
      <c r="AK21" s="52">
        <v>0.59553629352</v>
      </c>
      <c r="AL21" s="52">
        <v>0.588319590096</v>
      </c>
      <c r="AM21" s="52">
        <v>0.538910493408</v>
      </c>
      <c r="AN21" s="52">
        <v>0.490862441664</v>
      </c>
      <c r="AO21" s="52">
        <v>0.458862059376</v>
      </c>
      <c r="AP21" s="52">
        <v>0.400463735616</v>
      </c>
      <c r="AQ21" s="52">
        <v>0.376756231824</v>
      </c>
      <c r="AR21" s="52">
        <v>0.340609410288</v>
      </c>
      <c r="AS21" s="52">
        <v>0.309748507488</v>
      </c>
      <c r="AT21" s="52">
        <v>0.290978748144</v>
      </c>
      <c r="AU21" s="52">
        <v>0.270879596064</v>
      </c>
      <c r="AV21" s="52">
        <v>0.249229485792</v>
      </c>
      <c r="AW21" s="52">
        <v>0.229541812416</v>
      </c>
      <c r="AX21" s="52">
        <v>0.199503867024</v>
      </c>
      <c r="AY21" s="52">
        <v>0.191907337104</v>
      </c>
      <c r="AZ21" s="53">
        <v>0.16190104392</v>
      </c>
      <c r="BA21" s="456">
        <v>-0.158663270631051</v>
      </c>
      <c r="BB21" s="456">
        <v>-0.0834821177516697</v>
      </c>
      <c r="BC21" s="456">
        <v>0.00116700692707613</v>
      </c>
    </row>
    <row r="22" spans="8:8">
      <c r="A22" s="45" t="s">
        <v>126</v>
      </c>
      <c r="B22" s="52">
        <v>0.4529358</v>
      </c>
      <c r="C22" s="52">
        <v>0.4615272</v>
      </c>
      <c r="D22" s="52">
        <v>0.4891437</v>
      </c>
      <c r="E22" s="52">
        <v>0.528309</v>
      </c>
      <c r="F22" s="52">
        <v>0.5273442</v>
      </c>
      <c r="G22" s="52">
        <v>0.5026257</v>
      </c>
      <c r="H22" s="52">
        <v>0.5401035</v>
      </c>
      <c r="I22" s="52">
        <v>0.4738032</v>
      </c>
      <c r="J22" s="52">
        <v>0.473238</v>
      </c>
      <c r="K22" s="52">
        <v>0.4617306</v>
      </c>
      <c r="L22" s="52">
        <v>0.4296825</v>
      </c>
      <c r="M22" s="52">
        <v>0.4815315</v>
      </c>
      <c r="N22" s="52">
        <v>0.4944267</v>
      </c>
      <c r="O22" s="52">
        <v>0.4433382</v>
      </c>
      <c r="P22" s="52">
        <v>0.4692213</v>
      </c>
      <c r="Q22" s="52">
        <v>0.4830921</v>
      </c>
      <c r="R22" s="52">
        <v>0.5413545</v>
      </c>
      <c r="S22" s="52">
        <v>0.5548257</v>
      </c>
      <c r="T22" s="52">
        <v>0.5639067</v>
      </c>
      <c r="U22" s="52">
        <v>0.5764059</v>
      </c>
      <c r="V22" s="52">
        <v>0.5873976</v>
      </c>
      <c r="W22" s="52">
        <v>0.5907987</v>
      </c>
      <c r="X22" s="52">
        <v>0.6168627</v>
      </c>
      <c r="Y22" s="52">
        <v>0.656559</v>
      </c>
      <c r="Z22" s="52">
        <v>0.6927345</v>
      </c>
      <c r="AA22" s="52">
        <v>0.6844032</v>
      </c>
      <c r="AB22" s="52">
        <v>0.6851115</v>
      </c>
      <c r="AC22" s="52">
        <v>0.66549186</v>
      </c>
      <c r="AD22" s="52">
        <v>0.656573976</v>
      </c>
      <c r="AE22" s="52">
        <v>0.603652824</v>
      </c>
      <c r="AF22" s="52">
        <v>0.574512696</v>
      </c>
      <c r="AG22" s="52">
        <v>0.5264901</v>
      </c>
      <c r="AH22" s="52">
        <v>0.505095552</v>
      </c>
      <c r="AI22" s="52">
        <v>0.47959794</v>
      </c>
      <c r="AJ22" s="52">
        <v>0.447694524</v>
      </c>
      <c r="AK22" s="52">
        <v>0.416963412</v>
      </c>
      <c r="AL22" s="52">
        <v>0.379240344</v>
      </c>
      <c r="AM22" s="52">
        <v>0.335256288815302</v>
      </c>
      <c r="AN22" s="52">
        <v>0.3173464062</v>
      </c>
      <c r="AO22" s="52">
        <v>0.27476621505972</v>
      </c>
      <c r="AP22" s="52">
        <v>0.28823634170667</v>
      </c>
      <c r="AQ22" s="52">
        <v>0.28972178014176</v>
      </c>
      <c r="AR22" s="52">
        <v>0.295048947479817</v>
      </c>
      <c r="AS22" s="52">
        <v>0.265229821008428</v>
      </c>
      <c r="AT22" s="52">
        <v>0.245144024884398</v>
      </c>
      <c r="AU22" s="52">
        <v>0.232188762464589</v>
      </c>
      <c r="AV22" s="52">
        <v>0.198351476606446</v>
      </c>
      <c r="AW22" s="52">
        <v>0.189830107817643</v>
      </c>
      <c r="AX22" s="52">
        <v>0.186811089189276</v>
      </c>
      <c r="AY22" s="52">
        <v>0.166364907774725</v>
      </c>
      <c r="AZ22" s="53">
        <v>0.139524956944913</v>
      </c>
      <c r="BA22" s="456">
        <v>-0.16362324797505</v>
      </c>
      <c r="BB22" s="456">
        <v>-0.048935789099832</v>
      </c>
      <c r="BC22" s="456">
        <v>0.00100571674717039</v>
      </c>
    </row>
    <row r="23" spans="8:8">
      <c r="A23" s="45" t="s">
        <v>130</v>
      </c>
      <c r="B23" s="52">
        <v>1.005</v>
      </c>
      <c r="C23" s="52">
        <v>1.389</v>
      </c>
      <c r="D23" s="52">
        <v>1.852</v>
      </c>
      <c r="E23" s="52">
        <v>2.252</v>
      </c>
      <c r="F23" s="52">
        <v>2.67</v>
      </c>
      <c r="G23" s="52">
        <v>2.892</v>
      </c>
      <c r="H23" s="52">
        <v>3.09</v>
      </c>
      <c r="I23" s="52">
        <v>3.1</v>
      </c>
      <c r="J23" s="52">
        <v>2.838</v>
      </c>
      <c r="K23" s="52">
        <v>2.976</v>
      </c>
      <c r="L23" s="52">
        <v>2.878</v>
      </c>
      <c r="M23" s="52">
        <v>2.672</v>
      </c>
      <c r="N23" s="52">
        <v>2.285</v>
      </c>
      <c r="O23" s="52">
        <v>2.433</v>
      </c>
      <c r="P23" s="52">
        <v>2.463</v>
      </c>
      <c r="Q23" s="52">
        <v>2.579</v>
      </c>
      <c r="R23" s="52">
        <v>2.358</v>
      </c>
      <c r="S23" s="52">
        <v>2.362</v>
      </c>
      <c r="T23" s="52">
        <v>2.085</v>
      </c>
      <c r="U23" s="52">
        <v>2.279</v>
      </c>
      <c r="V23" s="52">
        <v>2.283</v>
      </c>
      <c r="W23" s="52">
        <v>2.5812</v>
      </c>
      <c r="X23" s="52">
        <v>2.5922</v>
      </c>
      <c r="Y23" s="52">
        <v>2.6424</v>
      </c>
      <c r="Z23" s="52">
        <v>2.5066</v>
      </c>
      <c r="AA23" s="52">
        <v>2.5482</v>
      </c>
      <c r="AB23" s="52">
        <v>2.8839</v>
      </c>
      <c r="AC23" s="52">
        <v>2.5542</v>
      </c>
      <c r="AD23" s="52">
        <v>2.4364</v>
      </c>
      <c r="AE23" s="52">
        <v>2.2656</v>
      </c>
      <c r="AF23" s="52">
        <v>2.209</v>
      </c>
      <c r="AG23" s="52">
        <v>2.3273</v>
      </c>
      <c r="AH23" s="52">
        <v>2.2867</v>
      </c>
      <c r="AI23" s="52">
        <v>2.1858</v>
      </c>
      <c r="AJ23" s="52">
        <v>2.5782</v>
      </c>
      <c r="AK23" s="52">
        <v>2.352</v>
      </c>
      <c r="AL23" s="52">
        <v>2.3221</v>
      </c>
      <c r="AM23" s="52">
        <v>2.2321</v>
      </c>
      <c r="AN23" s="52">
        <v>2.5527</v>
      </c>
      <c r="AO23" s="52">
        <v>2.358</v>
      </c>
      <c r="AP23" s="52">
        <v>2.7096</v>
      </c>
      <c r="AQ23" s="52">
        <v>2.5019</v>
      </c>
      <c r="AR23" s="52">
        <v>2.4625</v>
      </c>
      <c r="AS23" s="52">
        <v>2.6066</v>
      </c>
      <c r="AT23" s="52">
        <v>2.1739</v>
      </c>
      <c r="AU23" s="52">
        <v>1.6514</v>
      </c>
      <c r="AV23" s="52">
        <v>1.5943</v>
      </c>
      <c r="AW23" s="52">
        <v>1.3655</v>
      </c>
      <c r="AX23" s="52">
        <v>1.1637</v>
      </c>
      <c r="AY23" s="52">
        <v>1.0024</v>
      </c>
      <c r="AZ23" s="53">
        <v>0.719</v>
      </c>
      <c r="BA23" s="456">
        <v>-0.284681245884195</v>
      </c>
      <c r="BB23" s="456">
        <v>-0.0819851093591601</v>
      </c>
      <c r="BC23" s="456">
        <v>0.00518265948292682</v>
      </c>
    </row>
    <row r="24" spans="8:8">
      <c r="A24" s="45" t="s">
        <v>132</v>
      </c>
      <c r="B24" s="52">
        <v>0.0</v>
      </c>
      <c r="C24" s="52">
        <v>0.0</v>
      </c>
      <c r="D24" s="52">
        <v>0.0</v>
      </c>
      <c r="E24" s="52">
        <v>0.0</v>
      </c>
      <c r="F24" s="52">
        <v>0.0</v>
      </c>
      <c r="G24" s="52">
        <v>0.0</v>
      </c>
      <c r="H24" s="52">
        <v>0.0</v>
      </c>
      <c r="I24" s="52">
        <v>0.094859577</v>
      </c>
      <c r="J24" s="52">
        <v>0.50739261885</v>
      </c>
      <c r="K24" s="52">
        <v>0.73852927425</v>
      </c>
      <c r="L24" s="52">
        <v>0.89640556641</v>
      </c>
      <c r="M24" s="52">
        <v>0.89150358906</v>
      </c>
      <c r="N24" s="52">
        <v>0.85609212201</v>
      </c>
      <c r="O24" s="52">
        <v>0.84367719756</v>
      </c>
      <c r="P24" s="52">
        <v>0.92764351935</v>
      </c>
      <c r="Q24" s="52">
        <v>0.93561341742</v>
      </c>
      <c r="R24" s="52">
        <v>0.93218508819</v>
      </c>
      <c r="S24" s="52">
        <v>1.00583115678</v>
      </c>
      <c r="T24" s="52">
        <v>1.0122155361</v>
      </c>
      <c r="U24" s="52">
        <v>1.02679912863</v>
      </c>
      <c r="V24" s="52">
        <v>0.91038078423</v>
      </c>
      <c r="W24" s="52">
        <v>0.89421513876</v>
      </c>
      <c r="X24" s="52">
        <v>0.92303663607</v>
      </c>
      <c r="Y24" s="52">
        <v>0.88624148904</v>
      </c>
      <c r="Z24" s="52">
        <v>0.95905065384</v>
      </c>
      <c r="AA24" s="52">
        <v>0.993779928</v>
      </c>
      <c r="AB24" s="52">
        <v>1.33622850339</v>
      </c>
      <c r="AC24" s="52">
        <v>1.53441495279</v>
      </c>
      <c r="AD24" s="52">
        <v>1.57907177172</v>
      </c>
      <c r="AE24" s="52">
        <v>1.73186139816</v>
      </c>
      <c r="AF24" s="52">
        <v>1.77920918631</v>
      </c>
      <c r="AG24" s="52">
        <v>1.93072375197</v>
      </c>
      <c r="AH24" s="52">
        <v>2.34366983262</v>
      </c>
      <c r="AI24" s="52">
        <v>2.6068586562</v>
      </c>
      <c r="AJ24" s="52">
        <v>2.82906106083</v>
      </c>
      <c r="AK24" s="52">
        <v>3.06715602654</v>
      </c>
      <c r="AL24" s="52">
        <v>3.16811821608</v>
      </c>
      <c r="AM24" s="52">
        <v>3.22676647425</v>
      </c>
      <c r="AN24" s="52">
        <v>3.57583749795</v>
      </c>
      <c r="AO24" s="52">
        <v>3.72471211683</v>
      </c>
      <c r="AP24" s="52">
        <v>3.82303382364</v>
      </c>
      <c r="AQ24" s="52">
        <v>3.61824804324</v>
      </c>
      <c r="AR24" s="52">
        <v>4.09905086058</v>
      </c>
      <c r="AS24" s="52">
        <v>3.88549436562</v>
      </c>
      <c r="AT24" s="52">
        <v>3.86968101795</v>
      </c>
      <c r="AU24" s="52">
        <v>4.18071159693</v>
      </c>
      <c r="AV24" s="52">
        <v>4.17207351213</v>
      </c>
      <c r="AW24" s="52">
        <v>4.45425200892</v>
      </c>
      <c r="AX24" s="52">
        <v>4.36632719616</v>
      </c>
      <c r="AY24" s="52">
        <v>4.11335232903</v>
      </c>
      <c r="AZ24" s="53">
        <v>4.01235330186</v>
      </c>
      <c r="BA24" s="456">
        <v>-0.0272190982326843</v>
      </c>
      <c r="BB24" s="456">
        <v>0.00997429325901744</v>
      </c>
      <c r="BC24" s="456">
        <v>0.0289216424043637</v>
      </c>
    </row>
    <row r="25" spans="8:8">
      <c r="A25" s="45" t="s">
        <v>133</v>
      </c>
      <c r="B25" s="52">
        <v>0.1842957</v>
      </c>
      <c r="C25" s="52">
        <v>0.1900449</v>
      </c>
      <c r="D25" s="52">
        <v>0.2010267</v>
      </c>
      <c r="E25" s="52">
        <v>0.2039319</v>
      </c>
      <c r="F25" s="52">
        <v>0.1974069</v>
      </c>
      <c r="G25" s="52">
        <v>0.2031759</v>
      </c>
      <c r="H25" s="52">
        <v>0.221157</v>
      </c>
      <c r="I25" s="52">
        <v>0.2327796</v>
      </c>
      <c r="J25" s="52">
        <v>0.2496069</v>
      </c>
      <c r="K25" s="52">
        <v>0.2239488</v>
      </c>
      <c r="L25" s="52">
        <v>0.1902069</v>
      </c>
      <c r="M25" s="52">
        <v>0.1690524</v>
      </c>
      <c r="N25" s="52">
        <v>0.1558008</v>
      </c>
      <c r="O25" s="52">
        <v>0.1523205</v>
      </c>
      <c r="P25" s="52">
        <v>0.1673082</v>
      </c>
      <c r="Q25" s="52">
        <v>0.1730232</v>
      </c>
      <c r="R25" s="52">
        <v>0.1570833</v>
      </c>
      <c r="S25" s="52">
        <v>0.1578132</v>
      </c>
      <c r="T25" s="52">
        <v>0.156618</v>
      </c>
      <c r="U25" s="52">
        <v>0.1450215</v>
      </c>
      <c r="V25" s="52">
        <v>0.0995589</v>
      </c>
      <c r="W25" s="52">
        <v>0.111294</v>
      </c>
      <c r="X25" s="52">
        <v>0.1071738</v>
      </c>
      <c r="Y25" s="52">
        <v>0.1369476</v>
      </c>
      <c r="Z25" s="52">
        <v>0.1297629</v>
      </c>
      <c r="AA25" s="52">
        <v>0.1326888</v>
      </c>
      <c r="AB25" s="52">
        <v>0.1314729</v>
      </c>
      <c r="AC25" s="52">
        <v>0.1341504</v>
      </c>
      <c r="AD25" s="52">
        <v>0.1360125</v>
      </c>
      <c r="AE25" s="52">
        <v>0.1298826</v>
      </c>
      <c r="AF25" s="52">
        <v>0.1387242</v>
      </c>
      <c r="AG25" s="52">
        <v>0.1462041</v>
      </c>
      <c r="AH25" s="52">
        <v>0.1494333</v>
      </c>
      <c r="AI25" s="52">
        <v>0.1511973</v>
      </c>
      <c r="AJ25" s="52">
        <v>0.1643562</v>
      </c>
      <c r="AK25" s="52">
        <v>0.16263</v>
      </c>
      <c r="AL25" s="52">
        <v>0.1624626</v>
      </c>
      <c r="AM25" s="52">
        <v>0.16314699996</v>
      </c>
      <c r="AN25" s="52">
        <v>0.154487</v>
      </c>
      <c r="AO25" s="52">
        <v>0.15407</v>
      </c>
      <c r="AP25" s="52">
        <v>0.154617</v>
      </c>
      <c r="AQ25" s="52">
        <v>0.161185</v>
      </c>
      <c r="AR25" s="52">
        <v>0.163569</v>
      </c>
      <c r="AS25" s="52">
        <v>0.160067</v>
      </c>
      <c r="AT25" s="52">
        <v>0.156014</v>
      </c>
      <c r="AU25" s="52">
        <v>0.154197</v>
      </c>
      <c r="AV25" s="52">
        <v>0.148745</v>
      </c>
      <c r="AW25" s="52">
        <v>0.14544</v>
      </c>
      <c r="AX25" s="52">
        <v>0.143327</v>
      </c>
      <c r="AY25" s="52">
        <v>0.143467</v>
      </c>
      <c r="AZ25" s="53">
        <v>0.141397587069544</v>
      </c>
      <c r="BA25" s="456">
        <v>-0.017117142866053</v>
      </c>
      <c r="BB25" s="456">
        <v>-0.00710484053168114</v>
      </c>
      <c r="BC25" s="456">
        <v>0.00101921494504721</v>
      </c>
    </row>
    <row r="26" spans="8:8">
      <c r="A26" s="45" t="s">
        <v>135</v>
      </c>
      <c r="B26" s="52">
        <v>0.7827428178</v>
      </c>
      <c r="C26" s="52">
        <v>0.8365012443</v>
      </c>
      <c r="D26" s="52">
        <v>0.8556731262</v>
      </c>
      <c r="E26" s="52">
        <v>0.9058923864</v>
      </c>
      <c r="F26" s="52">
        <v>0.9349772886</v>
      </c>
      <c r="G26" s="52">
        <v>1.0156400883</v>
      </c>
      <c r="H26" s="52">
        <v>1.1078429184</v>
      </c>
      <c r="I26" s="52">
        <v>1.1732252418</v>
      </c>
      <c r="J26" s="52">
        <v>1.1812428792</v>
      </c>
      <c r="K26" s="52">
        <v>1.1286921303</v>
      </c>
      <c r="L26" s="52">
        <v>1.1654424306</v>
      </c>
      <c r="M26" s="52">
        <v>1.2266985222</v>
      </c>
      <c r="N26" s="52">
        <v>1.2402848952</v>
      </c>
      <c r="O26" s="52">
        <v>1.2307912074</v>
      </c>
      <c r="P26" s="52">
        <v>1.2220019982</v>
      </c>
      <c r="Q26" s="52">
        <v>1.1680255188</v>
      </c>
      <c r="R26" s="52">
        <v>1.1820312243</v>
      </c>
      <c r="S26" s="52">
        <v>1.1234085408</v>
      </c>
      <c r="T26" s="52">
        <v>1.1001272004</v>
      </c>
      <c r="U26" s="52">
        <v>0.9862029468</v>
      </c>
      <c r="V26" s="52">
        <v>0.9592299</v>
      </c>
      <c r="W26" s="52">
        <v>0.8397666</v>
      </c>
      <c r="X26" s="52">
        <v>0.7373637</v>
      </c>
      <c r="Y26" s="52">
        <v>0.7017129</v>
      </c>
      <c r="Z26" s="52">
        <v>0.6206346</v>
      </c>
      <c r="AA26" s="52">
        <v>0.6048108</v>
      </c>
      <c r="AB26" s="52">
        <v>0.5762718</v>
      </c>
      <c r="AC26" s="52">
        <v>0.4985622</v>
      </c>
      <c r="AD26" s="52">
        <v>0.4668084</v>
      </c>
      <c r="AE26" s="52">
        <v>0.4686012</v>
      </c>
      <c r="AF26" s="52">
        <v>0.4592133</v>
      </c>
      <c r="AG26" s="52">
        <v>0.4513464</v>
      </c>
      <c r="AH26" s="52">
        <v>0.4437576</v>
      </c>
      <c r="AI26" s="52">
        <v>0.4366215</v>
      </c>
      <c r="AJ26" s="52">
        <v>0.4344831</v>
      </c>
      <c r="AK26" s="52">
        <v>0.4061745</v>
      </c>
      <c r="AL26" s="52">
        <v>0.4001904</v>
      </c>
      <c r="AM26" s="52">
        <v>0.3865563</v>
      </c>
      <c r="AN26" s="52">
        <v>0.3765006</v>
      </c>
      <c r="AO26" s="52">
        <v>0.3742344</v>
      </c>
      <c r="AP26" s="52">
        <v>0.3608442</v>
      </c>
      <c r="AQ26" s="52">
        <v>0.362862</v>
      </c>
      <c r="AR26" s="52">
        <v>0.3635271</v>
      </c>
      <c r="AS26" s="52">
        <v>0.3600684</v>
      </c>
      <c r="AT26" s="52">
        <v>0.3669948</v>
      </c>
      <c r="AU26" s="52">
        <v>0.3678201</v>
      </c>
      <c r="AV26" s="52">
        <v>0.3258999</v>
      </c>
      <c r="AW26" s="52">
        <v>0.360410437</v>
      </c>
      <c r="AX26" s="52">
        <v>0.358475384</v>
      </c>
      <c r="AY26" s="52">
        <v>0.346413119</v>
      </c>
      <c r="AZ26" s="53">
        <v>0.31341387312023</v>
      </c>
      <c r="BA26" s="456">
        <v>-0.0977317719236706</v>
      </c>
      <c r="BB26" s="456">
        <v>-0.00769526771714368</v>
      </c>
      <c r="BC26" s="456">
        <v>0.00225913404952348</v>
      </c>
    </row>
    <row r="27" spans="8:8">
      <c r="A27" s="45" t="s">
        <v>142</v>
      </c>
      <c r="B27" s="52" t="s">
        <v>114</v>
      </c>
      <c r="C27" s="52" t="s">
        <v>114</v>
      </c>
      <c r="D27" s="52" t="s">
        <v>114</v>
      </c>
      <c r="E27" s="52" t="s">
        <v>114</v>
      </c>
      <c r="F27" s="52" t="s">
        <v>114</v>
      </c>
      <c r="G27" s="52" t="s">
        <v>114</v>
      </c>
      <c r="H27" s="52" t="s">
        <v>114</v>
      </c>
      <c r="I27" s="52" t="s">
        <v>114</v>
      </c>
      <c r="J27" s="52" t="s">
        <v>114</v>
      </c>
      <c r="K27" s="52" t="s">
        <v>114</v>
      </c>
      <c r="L27" s="52" t="s">
        <v>114</v>
      </c>
      <c r="M27" s="52" t="s">
        <v>114</v>
      </c>
      <c r="N27" s="52" t="s">
        <v>114</v>
      </c>
      <c r="O27" s="52" t="s">
        <v>114</v>
      </c>
      <c r="P27" s="52" t="s">
        <v>114</v>
      </c>
      <c r="Q27" s="52">
        <v>1.46095575221239</v>
      </c>
      <c r="R27" s="52">
        <v>1.35261061946903</v>
      </c>
      <c r="S27" s="52">
        <v>1.2129203539823</v>
      </c>
      <c r="T27" s="52">
        <v>1.10389380530973</v>
      </c>
      <c r="U27" s="52">
        <v>1.04938053097345</v>
      </c>
      <c r="V27" s="52">
        <v>0.957389380530973</v>
      </c>
      <c r="W27" s="52">
        <v>0.831327433628319</v>
      </c>
      <c r="X27" s="52">
        <v>0.715486725663717</v>
      </c>
      <c r="Y27" s="52">
        <v>0.654159292035398</v>
      </c>
      <c r="Z27" s="52">
        <v>0.620088495575221</v>
      </c>
      <c r="AA27" s="52">
        <v>0.578453982300885</v>
      </c>
      <c r="AB27" s="52">
        <v>0.584791150442478</v>
      </c>
      <c r="AC27" s="52">
        <v>0.593479203539823</v>
      </c>
      <c r="AD27" s="52">
        <v>0.571094690265487</v>
      </c>
      <c r="AE27" s="52">
        <v>0.57564314159292</v>
      </c>
      <c r="AF27" s="52">
        <v>0.568369026548672</v>
      </c>
      <c r="AG27" s="52">
        <v>0.581622566371681</v>
      </c>
      <c r="AH27" s="52">
        <v>0.636442477876106</v>
      </c>
      <c r="AI27" s="52">
        <v>0.658690707964602</v>
      </c>
      <c r="AJ27" s="52">
        <v>0.697190707964602</v>
      </c>
      <c r="AK27" s="52">
        <v>0.708263716814159</v>
      </c>
      <c r="AL27" s="52">
        <v>0.718689380530973</v>
      </c>
      <c r="AM27" s="52">
        <v>0.719030088495575</v>
      </c>
      <c r="AN27" s="52">
        <v>0.730614159292035</v>
      </c>
      <c r="AO27" s="52">
        <v>0.732147345132743</v>
      </c>
      <c r="AP27" s="52">
        <v>0.699405309734513</v>
      </c>
      <c r="AQ27" s="52">
        <v>0.703596017699115</v>
      </c>
      <c r="AR27" s="52">
        <v>0.698144690265487</v>
      </c>
      <c r="AS27" s="52">
        <v>0.72570796460177</v>
      </c>
      <c r="AT27" s="52">
        <v>0.727888495575221</v>
      </c>
      <c r="AU27" s="52">
        <v>0.678008849557522</v>
      </c>
      <c r="AV27" s="52">
        <v>0.684823008849558</v>
      </c>
      <c r="AW27" s="52">
        <v>0.698451327433628</v>
      </c>
      <c r="AX27" s="52">
        <v>0.708672566371681</v>
      </c>
      <c r="AY27" s="52">
        <v>0.698451327433628</v>
      </c>
      <c r="AZ27" s="53">
        <v>0.683085398230088</v>
      </c>
      <c r="BA27" s="456">
        <v>-0.024672131147541</v>
      </c>
      <c r="BB27" s="456">
        <v>-0.00470054670369502</v>
      </c>
      <c r="BC27" s="456">
        <v>0.00492378166451462</v>
      </c>
    </row>
    <row r="28" spans="8:8">
      <c r="A28" s="45" t="s">
        <v>143</v>
      </c>
      <c r="B28" s="52">
        <v>0.39418722</v>
      </c>
      <c r="C28" s="52">
        <v>0.655066728</v>
      </c>
      <c r="D28" s="52">
        <v>0.945211968</v>
      </c>
      <c r="E28" s="52">
        <v>1.026268416</v>
      </c>
      <c r="F28" s="52">
        <v>1.237701816</v>
      </c>
      <c r="G28" s="52">
        <v>1.288822644</v>
      </c>
      <c r="H28" s="52">
        <v>1.364854932</v>
      </c>
      <c r="I28" s="52">
        <v>1.426065948</v>
      </c>
      <c r="J28" s="52">
        <v>1.365608556</v>
      </c>
      <c r="K28" s="52">
        <v>1.378964448</v>
      </c>
      <c r="L28" s="52">
        <v>1.310928948</v>
      </c>
      <c r="M28" s="52">
        <v>1.307998188</v>
      </c>
      <c r="N28" s="52">
        <v>1.329434604</v>
      </c>
      <c r="O28" s="52">
        <v>1.370800188</v>
      </c>
      <c r="P28" s="52">
        <v>1.340069076</v>
      </c>
      <c r="Q28" s="52">
        <v>1.495148148</v>
      </c>
      <c r="R28" s="52">
        <v>1.57193406</v>
      </c>
      <c r="S28" s="52">
        <v>1.645705476</v>
      </c>
      <c r="T28" s="52">
        <v>1.584829404</v>
      </c>
      <c r="U28" s="52">
        <v>1.552004892</v>
      </c>
      <c r="V28" s="52">
        <v>1.713740976</v>
      </c>
      <c r="W28" s="52">
        <v>1.908092232</v>
      </c>
      <c r="X28" s="52">
        <v>1.94037246</v>
      </c>
      <c r="Y28" s="52">
        <v>2.281303584</v>
      </c>
      <c r="Z28" s="52">
        <v>2.435545296</v>
      </c>
      <c r="AA28" s="52">
        <v>2.66563224</v>
      </c>
      <c r="AB28" s="52">
        <v>3.17018772</v>
      </c>
      <c r="AC28" s="52">
        <v>3.23463132</v>
      </c>
      <c r="AD28" s="52">
        <v>3.39830316</v>
      </c>
      <c r="AE28" s="52">
        <v>3.7345212</v>
      </c>
      <c r="AF28" s="52">
        <v>4.08452544</v>
      </c>
      <c r="AG28" s="52">
        <v>3.98929212</v>
      </c>
      <c r="AH28" s="52">
        <v>3.9055122</v>
      </c>
      <c r="AI28" s="52">
        <v>3.88101983956429</v>
      </c>
      <c r="AJ28" s="52">
        <v>3.63287307868689</v>
      </c>
      <c r="AK28" s="52">
        <v>3.32420486325773</v>
      </c>
      <c r="AL28" s="52">
        <v>3.01494312</v>
      </c>
      <c r="AM28" s="52">
        <v>2.71774211001398</v>
      </c>
      <c r="AN28" s="52">
        <v>2.61974033855617</v>
      </c>
      <c r="AO28" s="52">
        <v>2.2034069322516</v>
      </c>
      <c r="AP28" s="52">
        <v>2.0844335738501</v>
      </c>
      <c r="AQ28" s="52">
        <v>1.65897102213976</v>
      </c>
      <c r="AR28" s="52">
        <v>1.41092585895647</v>
      </c>
      <c r="AS28" s="52">
        <v>1.33129367106746</v>
      </c>
      <c r="AT28" s="52">
        <v>1.34753448511926</v>
      </c>
      <c r="AU28" s="52">
        <v>1.4638025921439</v>
      </c>
      <c r="AV28" s="52">
        <v>1.50257480732818</v>
      </c>
      <c r="AW28" s="52">
        <v>1.50784733550375</v>
      </c>
      <c r="AX28" s="52">
        <v>1.46575314367819</v>
      </c>
      <c r="AY28" s="52">
        <v>1.42326819546646</v>
      </c>
      <c r="AZ28" s="53">
        <v>1.42110144546646</v>
      </c>
      <c r="BA28" s="456">
        <v>-0.00425045740070407</v>
      </c>
      <c r="BB28" s="456">
        <v>-0.0427636032506884</v>
      </c>
      <c r="BC28" s="456">
        <v>0.01024351165862</v>
      </c>
    </row>
    <row r="29" spans="8:8">
      <c r="A29" s="45" t="s">
        <v>144</v>
      </c>
      <c r="B29" s="52">
        <v>0.525883071024</v>
      </c>
      <c r="C29" s="52">
        <v>0.549667247004</v>
      </c>
      <c r="D29" s="52">
        <v>0.5768530524</v>
      </c>
      <c r="E29" s="52">
        <v>0.622022489784</v>
      </c>
      <c r="F29" s="52">
        <v>0.635764668048</v>
      </c>
      <c r="G29" s="52">
        <v>0.631996062948</v>
      </c>
      <c r="H29" s="52">
        <v>0.650449544652</v>
      </c>
      <c r="I29" s="52">
        <v>0.701964762156</v>
      </c>
      <c r="J29" s="52">
        <v>0.74424683718</v>
      </c>
      <c r="K29" s="52">
        <v>0.719947081512</v>
      </c>
      <c r="L29" s="52">
        <v>0.691962014484</v>
      </c>
      <c r="M29" s="52">
        <v>0.661606456824</v>
      </c>
      <c r="N29" s="52">
        <v>0.681217403328</v>
      </c>
      <c r="O29" s="52">
        <v>0.672707930148</v>
      </c>
      <c r="P29" s="52">
        <v>0.6778472949</v>
      </c>
      <c r="Q29" s="52">
        <v>0.685558650963292</v>
      </c>
      <c r="R29" s="52">
        <v>0.62963552838531</v>
      </c>
      <c r="S29" s="52">
        <v>0.63816737182131</v>
      </c>
      <c r="T29" s="52">
        <v>0.615011054844637</v>
      </c>
      <c r="U29" s="52">
        <v>0.632762510623965</v>
      </c>
      <c r="V29" s="52">
        <v>0.585746295707965</v>
      </c>
      <c r="W29" s="52">
        <v>0.59105151079646</v>
      </c>
      <c r="X29" s="52">
        <v>0.575007604380531</v>
      </c>
      <c r="Y29" s="52">
        <v>0.594868809123894</v>
      </c>
      <c r="Z29" s="52">
        <v>0.554332511734513</v>
      </c>
      <c r="AA29" s="52">
        <v>0.574078656238938</v>
      </c>
      <c r="AB29" s="52">
        <v>0.533464865238938</v>
      </c>
      <c r="AC29" s="52">
        <v>0.484806658</v>
      </c>
      <c r="AD29" s="52">
        <v>0.444195937</v>
      </c>
      <c r="AE29" s="52">
        <v>0.418549882</v>
      </c>
      <c r="AF29" s="52">
        <v>0.401809307848299</v>
      </c>
      <c r="AG29" s="52">
        <v>0.390617654020653</v>
      </c>
      <c r="AH29" s="52">
        <v>0.389304619034621</v>
      </c>
      <c r="AI29" s="52">
        <v>0.373509955035526</v>
      </c>
      <c r="AJ29" s="52">
        <v>0.390555029413292</v>
      </c>
      <c r="AK29" s="52">
        <v>0.36709706081778</v>
      </c>
      <c r="AL29" s="52">
        <v>0.388971120980814</v>
      </c>
      <c r="AM29" s="52">
        <v>0.360036281649437</v>
      </c>
      <c r="AN29" s="52">
        <v>0.340025762422762</v>
      </c>
      <c r="AO29" s="52">
        <v>0.333047453449899</v>
      </c>
      <c r="AP29" s="52">
        <v>0.336550370750999</v>
      </c>
      <c r="AQ29" s="52">
        <v>0.332990158397997</v>
      </c>
      <c r="AR29" s="52">
        <v>0.301352009289362</v>
      </c>
      <c r="AS29" s="52">
        <v>0.257646618345094</v>
      </c>
      <c r="AT29" s="52">
        <v>0.227950167709491</v>
      </c>
      <c r="AU29" s="52">
        <v>0.218762383488836</v>
      </c>
      <c r="AV29" s="52">
        <v>0.312424748718851</v>
      </c>
      <c r="AW29" s="52">
        <v>0.323451922645783</v>
      </c>
      <c r="AX29" s="52">
        <v>0.304078024750948</v>
      </c>
      <c r="AY29" s="52">
        <v>0.26647816264494</v>
      </c>
      <c r="AZ29" s="53">
        <v>0.227051581071782</v>
      </c>
      <c r="BA29" s="456">
        <v>-0.150282262106568</v>
      </c>
      <c r="BB29" s="456">
        <v>-0.0220524775100216</v>
      </c>
      <c r="BC29" s="456">
        <v>0.00163662173818525</v>
      </c>
    </row>
    <row r="30" spans="8:8">
      <c r="A30" s="54" t="s">
        <v>145</v>
      </c>
      <c r="B30" s="55">
        <v>3.777511708824</v>
      </c>
      <c r="C30" s="55">
        <v>4.614597419304</v>
      </c>
      <c r="D30" s="55">
        <v>5.5577772466</v>
      </c>
      <c r="E30" s="55">
        <v>6.252572392184</v>
      </c>
      <c r="F30" s="55">
        <v>6.944928072648</v>
      </c>
      <c r="G30" s="55">
        <v>7.222767595248</v>
      </c>
      <c r="H30" s="55">
        <v>7.684362995052</v>
      </c>
      <c r="I30" s="55">
        <v>7.908535928956</v>
      </c>
      <c r="J30" s="55">
        <v>8.08910079123</v>
      </c>
      <c r="K30" s="55">
        <v>8.358629434062</v>
      </c>
      <c r="L30" s="55">
        <v>8.227964159494</v>
      </c>
      <c r="M30" s="55">
        <v>8.091963356084</v>
      </c>
      <c r="N30" s="55">
        <v>7.640585524538</v>
      </c>
      <c r="O30" s="55">
        <v>7.808002023108</v>
      </c>
      <c r="P30" s="55">
        <v>7.92569014845</v>
      </c>
      <c r="Q30" s="55">
        <v>9.63840264739568</v>
      </c>
      <c r="R30" s="55">
        <v>9.30079931034433</v>
      </c>
      <c r="S30" s="55">
        <v>9.35800061438361</v>
      </c>
      <c r="T30" s="55">
        <v>8.83848811565437</v>
      </c>
      <c r="U30" s="55">
        <v>8.91439856902742</v>
      </c>
      <c r="V30" s="55">
        <v>8.75506194646894</v>
      </c>
      <c r="W30" s="55">
        <v>9.04989341853618</v>
      </c>
      <c r="X30" s="55">
        <v>8.92375487674216</v>
      </c>
      <c r="Y30" s="55">
        <v>9.28267589503683</v>
      </c>
      <c r="Z30" s="55">
        <v>9.28840954791174</v>
      </c>
      <c r="AA30" s="55">
        <v>9.58557565875226</v>
      </c>
      <c r="AB30" s="55">
        <v>10.7978175103721</v>
      </c>
      <c r="AC30" s="55">
        <v>10.6389981379628</v>
      </c>
      <c r="AD30" s="55">
        <v>10.6019123924622</v>
      </c>
      <c r="AE30" s="55">
        <v>10.8917918393323</v>
      </c>
      <c r="AF30" s="55">
        <v>11.1573008273398</v>
      </c>
      <c r="AG30" s="55">
        <v>11.3001790291497</v>
      </c>
      <c r="AH30" s="55">
        <v>11.6185628945907</v>
      </c>
      <c r="AI30" s="55">
        <v>11.7414156828589</v>
      </c>
      <c r="AJ30" s="55">
        <v>12.1467501878708</v>
      </c>
      <c r="AK30" s="55">
        <v>11.7928942109035</v>
      </c>
      <c r="AL30" s="55">
        <v>11.5333812965491</v>
      </c>
      <c r="AM30" s="55">
        <v>11.0256911770914</v>
      </c>
      <c r="AN30" s="55">
        <v>11.5357583684585</v>
      </c>
      <c r="AO30" s="55">
        <v>10.9284895915428</v>
      </c>
      <c r="AP30" s="55">
        <v>11.1644781509187</v>
      </c>
      <c r="AQ30" s="55">
        <v>10.2530866793428</v>
      </c>
      <c r="AR30" s="55">
        <v>10.3504108951846</v>
      </c>
      <c r="AS30" s="55">
        <v>10.0809054227397</v>
      </c>
      <c r="AT30" s="55">
        <v>9.57890929519236</v>
      </c>
      <c r="AU30" s="55">
        <v>9.39033851007824</v>
      </c>
      <c r="AV30" s="55">
        <v>9.35762563480644</v>
      </c>
      <c r="AW30" s="55">
        <v>9.45652598233376</v>
      </c>
      <c r="AX30" s="55">
        <v>9.05118768086337</v>
      </c>
      <c r="AY30" s="55">
        <v>8.46739442250433</v>
      </c>
      <c r="AZ30" s="55">
        <v>7.86849813484992</v>
      </c>
      <c r="BA30" s="469">
        <v>-0.07326869228972</v>
      </c>
      <c r="BB30" s="469">
        <v>-0.0251922692210886</v>
      </c>
      <c r="BC30" s="469">
        <v>0.056717310813591</v>
      </c>
    </row>
    <row r="31" spans="8:8">
      <c r="B31" s="52"/>
      <c r="C31" s="52"/>
      <c r="D31" s="52"/>
      <c r="E31" s="52"/>
      <c r="F31" s="52"/>
      <c r="G31" s="52"/>
      <c r="H31" s="52"/>
      <c r="I31" s="52"/>
      <c r="J31" s="52"/>
      <c r="K31" s="52"/>
      <c r="L31" s="52"/>
      <c r="M31" s="52"/>
      <c r="N31" s="52"/>
      <c r="O31" s="52"/>
      <c r="P31" s="52"/>
      <c r="Q31" s="52"/>
      <c r="R31" s="52"/>
      <c r="S31" s="52"/>
      <c r="T31" s="52"/>
      <c r="U31" s="52"/>
      <c r="V31" s="52"/>
      <c r="W31" s="52"/>
      <c r="X31" s="52"/>
      <c r="Y31" s="52"/>
      <c r="Z31" s="52"/>
      <c r="AA31" s="52"/>
      <c r="AB31" s="52"/>
      <c r="AC31" s="52"/>
      <c r="AD31" s="52"/>
      <c r="AE31" s="52"/>
      <c r="AF31" s="52"/>
      <c r="AG31" s="52"/>
      <c r="AH31" s="52"/>
      <c r="AI31" s="52"/>
      <c r="AJ31" s="52"/>
      <c r="AK31" s="52"/>
      <c r="AL31" s="52"/>
      <c r="AM31" s="52"/>
      <c r="AN31" s="52"/>
      <c r="AO31" s="52"/>
      <c r="AP31" s="52"/>
      <c r="AQ31" s="52"/>
      <c r="AR31" s="52"/>
      <c r="AS31" s="52"/>
      <c r="AT31" s="52"/>
      <c r="AU31" s="52"/>
      <c r="AV31" s="52"/>
      <c r="AW31" s="52"/>
      <c r="AX31" s="52"/>
      <c r="AY31" s="52"/>
      <c r="AZ31" s="53"/>
      <c r="BA31" s="456"/>
      <c r="BB31" s="456"/>
      <c r="BC31" s="456"/>
    </row>
    <row r="32" spans="8:8">
      <c r="A32" s="45" t="s">
        <v>146</v>
      </c>
      <c r="B32" s="52" t="s">
        <v>114</v>
      </c>
      <c r="C32" s="52" t="s">
        <v>114</v>
      </c>
      <c r="D32" s="52" t="s">
        <v>114</v>
      </c>
      <c r="E32" s="52" t="s">
        <v>114</v>
      </c>
      <c r="F32" s="52" t="s">
        <v>114</v>
      </c>
      <c r="G32" s="52" t="s">
        <v>114</v>
      </c>
      <c r="H32" s="52" t="s">
        <v>114</v>
      </c>
      <c r="I32" s="52" t="s">
        <v>114</v>
      </c>
      <c r="J32" s="52" t="s">
        <v>114</v>
      </c>
      <c r="K32" s="52" t="s">
        <v>114</v>
      </c>
      <c r="L32" s="52" t="s">
        <v>114</v>
      </c>
      <c r="M32" s="52" t="s">
        <v>114</v>
      </c>
      <c r="N32" s="52" t="s">
        <v>114</v>
      </c>
      <c r="O32" s="52" t="s">
        <v>114</v>
      </c>
      <c r="P32" s="52" t="s">
        <v>114</v>
      </c>
      <c r="Q32" s="52">
        <v>0.493819646017699</v>
      </c>
      <c r="R32" s="52">
        <v>0.47732389380531</v>
      </c>
      <c r="S32" s="52">
        <v>0.438716814159292</v>
      </c>
      <c r="T32" s="52">
        <v>0.417658407079646</v>
      </c>
      <c r="U32" s="52">
        <v>0.389580530973451</v>
      </c>
      <c r="V32" s="52">
        <v>0.347463716814159</v>
      </c>
      <c r="W32" s="52">
        <v>0.301837168141593</v>
      </c>
      <c r="X32" s="52">
        <v>0.277269026548673</v>
      </c>
      <c r="Y32" s="52">
        <v>0.238661946902655</v>
      </c>
      <c r="Z32" s="52">
        <v>0.224623008849557</v>
      </c>
      <c r="AA32" s="52">
        <v>0.231642477876106</v>
      </c>
      <c r="AB32" s="52">
        <v>0.206267097345133</v>
      </c>
      <c r="AC32" s="52">
        <v>0.196439840707965</v>
      </c>
      <c r="AD32" s="52">
        <v>0.183313433628319</v>
      </c>
      <c r="AE32" s="52">
        <v>0.196439840707965</v>
      </c>
      <c r="AF32" s="52">
        <v>0.185208690265487</v>
      </c>
      <c r="AG32" s="52">
        <v>0.181558566371681</v>
      </c>
      <c r="AH32" s="52">
        <v>0.168397061946903</v>
      </c>
      <c r="AI32" s="52">
        <v>0.167870601769911</v>
      </c>
      <c r="AJ32" s="52">
        <v>0.163553628318584</v>
      </c>
      <c r="AK32" s="52">
        <v>0.201181492035398</v>
      </c>
      <c r="AL32" s="52">
        <v>0.237377384070796</v>
      </c>
      <c r="AM32" s="52">
        <v>0.380177952212389</v>
      </c>
      <c r="AN32" s="52">
        <v>0.573367778761062</v>
      </c>
      <c r="AO32" s="52">
        <v>0.57288343539823</v>
      </c>
      <c r="AP32" s="52">
        <v>0.58516750619469</v>
      </c>
      <c r="AQ32" s="52">
        <v>0.574241702654867</v>
      </c>
      <c r="AR32" s="52">
        <v>0.605151934513274</v>
      </c>
      <c r="AS32" s="52">
        <v>0.628070500884956</v>
      </c>
      <c r="AT32" s="52">
        <v>0.66182679</v>
      </c>
      <c r="AU32" s="52">
        <v>0.67622589</v>
      </c>
      <c r="AV32" s="52">
        <v>0.65799144</v>
      </c>
      <c r="AW32" s="52">
        <v>0.63931059</v>
      </c>
      <c r="AX32" s="52">
        <v>0.6856781706</v>
      </c>
      <c r="AY32" s="52">
        <v>0.8754560298</v>
      </c>
      <c r="AZ32" s="53">
        <v>0.9303676794</v>
      </c>
      <c r="BA32" s="456">
        <v>0.059819864873033</v>
      </c>
      <c r="BB32" s="456">
        <v>0.0433182574081878</v>
      </c>
      <c r="BC32" s="456">
        <v>0.00670622931328377</v>
      </c>
    </row>
    <row r="33" spans="8:8">
      <c r="A33" s="45" t="s">
        <v>148</v>
      </c>
      <c r="B33" s="52" t="s">
        <v>114</v>
      </c>
      <c r="C33" s="52" t="s">
        <v>114</v>
      </c>
      <c r="D33" s="52" t="s">
        <v>114</v>
      </c>
      <c r="E33" s="52" t="s">
        <v>114</v>
      </c>
      <c r="F33" s="52" t="s">
        <v>114</v>
      </c>
      <c r="G33" s="52" t="s">
        <v>114</v>
      </c>
      <c r="H33" s="52" t="s">
        <v>114</v>
      </c>
      <c r="I33" s="52" t="s">
        <v>114</v>
      </c>
      <c r="J33" s="52" t="s">
        <v>114</v>
      </c>
      <c r="K33" s="52" t="s">
        <v>114</v>
      </c>
      <c r="L33" s="52" t="s">
        <v>114</v>
      </c>
      <c r="M33" s="52" t="s">
        <v>114</v>
      </c>
      <c r="N33" s="52" t="s">
        <v>114</v>
      </c>
      <c r="O33" s="52" t="s">
        <v>114</v>
      </c>
      <c r="P33" s="52" t="s">
        <v>114</v>
      </c>
      <c r="Q33" s="52">
        <v>0.139243592726505</v>
      </c>
      <c r="R33" s="52">
        <v>0.148635389303366</v>
      </c>
      <c r="S33" s="52">
        <v>0.161064207055896</v>
      </c>
      <c r="T33" s="52">
        <v>0.182068143422083</v>
      </c>
      <c r="U33" s="52">
        <v>0.171247160409613</v>
      </c>
      <c r="V33" s="52">
        <v>0.181544959101905</v>
      </c>
      <c r="W33" s="52">
        <v>0.201237106489693</v>
      </c>
      <c r="X33" s="52">
        <v>0.207043176384355</v>
      </c>
      <c r="Y33" s="52">
        <v>0.170619339225399</v>
      </c>
      <c r="Z33" s="52">
        <v>0.114536532220909</v>
      </c>
      <c r="AA33" s="52">
        <v>0.150978234210311</v>
      </c>
      <c r="AB33" s="52">
        <v>0.166500219748482</v>
      </c>
      <c r="AC33" s="52">
        <v>0.207081458163881</v>
      </c>
      <c r="AD33" s="52">
        <v>0.202837284873848</v>
      </c>
      <c r="AE33" s="52">
        <v>0.253831167320114</v>
      </c>
      <c r="AF33" s="52">
        <v>0.294562980734979</v>
      </c>
      <c r="AG33" s="52">
        <v>0.296295869288155</v>
      </c>
      <c r="AH33" s="52">
        <v>0.360080970333125</v>
      </c>
      <c r="AI33" s="52">
        <v>0.423572577735067</v>
      </c>
      <c r="AJ33" s="52">
        <v>0.56407181283</v>
      </c>
      <c r="AK33" s="52">
        <v>0.692145647156543</v>
      </c>
      <c r="AL33" s="52">
        <v>0.724316194799155</v>
      </c>
      <c r="AM33" s="52">
        <v>0.824952224320207</v>
      </c>
      <c r="AN33" s="52">
        <v>0.918351913213225</v>
      </c>
      <c r="AO33" s="52">
        <v>0.953481972322958</v>
      </c>
      <c r="AP33" s="52">
        <v>0.999676235512725</v>
      </c>
      <c r="AQ33" s="52">
        <v>1.05573369585614</v>
      </c>
      <c r="AR33" s="52">
        <v>1.06841848319287</v>
      </c>
      <c r="AS33" s="52">
        <v>1.12059766318291</v>
      </c>
      <c r="AT33" s="52">
        <v>1.14158715745276</v>
      </c>
      <c r="AU33" s="52">
        <v>1.14814849482488</v>
      </c>
      <c r="AV33" s="52">
        <v>1.15544249286271</v>
      </c>
      <c r="AW33" s="52">
        <v>1.24047547490009</v>
      </c>
      <c r="AX33" s="52">
        <v>1.2286312809979</v>
      </c>
      <c r="AY33" s="52">
        <v>1.22551187970045</v>
      </c>
      <c r="AZ33" s="53">
        <v>1.14090663865384</v>
      </c>
      <c r="BA33" s="456">
        <v>-0.0715802708670598</v>
      </c>
      <c r="BB33" s="456">
        <v>0.0254169781998459</v>
      </c>
      <c r="BC33" s="456">
        <v>0.00822382560494227</v>
      </c>
    </row>
    <row r="34" spans="8:8">
      <c r="A34" s="45" t="s">
        <v>149</v>
      </c>
      <c r="B34" s="52" t="s">
        <v>114</v>
      </c>
      <c r="C34" s="52" t="s">
        <v>114</v>
      </c>
      <c r="D34" s="52" t="s">
        <v>114</v>
      </c>
      <c r="E34" s="52" t="s">
        <v>114</v>
      </c>
      <c r="F34" s="52" t="s">
        <v>114</v>
      </c>
      <c r="G34" s="52" t="s">
        <v>114</v>
      </c>
      <c r="H34" s="52" t="s">
        <v>114</v>
      </c>
      <c r="I34" s="52" t="s">
        <v>114</v>
      </c>
      <c r="J34" s="52" t="s">
        <v>114</v>
      </c>
      <c r="K34" s="52" t="s">
        <v>114</v>
      </c>
      <c r="L34" s="52" t="s">
        <v>114</v>
      </c>
      <c r="M34" s="52" t="s">
        <v>114</v>
      </c>
      <c r="N34" s="52" t="s">
        <v>114</v>
      </c>
      <c r="O34" s="52" t="s">
        <v>114</v>
      </c>
      <c r="P34" s="52" t="s">
        <v>114</v>
      </c>
      <c r="Q34" s="52">
        <v>15.2957240707965</v>
      </c>
      <c r="R34" s="52">
        <v>16.6524159292035</v>
      </c>
      <c r="S34" s="52">
        <v>18.0197017699115</v>
      </c>
      <c r="T34" s="52">
        <v>19.5260336283186</v>
      </c>
      <c r="U34" s="52">
        <v>20.3867946902655</v>
      </c>
      <c r="V34" s="52">
        <v>21.5852389380531</v>
      </c>
      <c r="W34" s="52">
        <v>21.2872831858407</v>
      </c>
      <c r="X34" s="52">
        <v>21.320389380531</v>
      </c>
      <c r="Y34" s="52">
        <v>20.4695601769911</v>
      </c>
      <c r="Z34" s="52">
        <v>20.1053920353982</v>
      </c>
      <c r="AA34" s="52">
        <v>19.4829955752212</v>
      </c>
      <c r="AB34" s="52">
        <v>19.8835805309735</v>
      </c>
      <c r="AC34" s="52">
        <v>18.8473566371681</v>
      </c>
      <c r="AD34" s="52">
        <v>19.4863061946903</v>
      </c>
      <c r="AE34" s="52">
        <v>19.5988672566372</v>
      </c>
      <c r="AF34" s="52">
        <v>19.334017699115</v>
      </c>
      <c r="AG34" s="52">
        <v>19.2512522123894</v>
      </c>
      <c r="AH34" s="52">
        <v>19.7114283185841</v>
      </c>
      <c r="AI34" s="52">
        <v>20.5423938053097</v>
      </c>
      <c r="AJ34" s="52">
        <v>20.9727743362832</v>
      </c>
      <c r="AK34" s="52">
        <v>21.2210707964602</v>
      </c>
      <c r="AL34" s="52">
        <v>21.7721234070796</v>
      </c>
      <c r="AM34" s="52">
        <v>21.6580725663717</v>
      </c>
      <c r="AN34" s="52">
        <v>22.0123088495575</v>
      </c>
      <c r="AO34" s="52">
        <v>19.3028316637168</v>
      </c>
      <c r="AP34" s="52">
        <v>21.5419227929204</v>
      </c>
      <c r="AQ34" s="52">
        <v>22.2057980044248</v>
      </c>
      <c r="AR34" s="52">
        <v>21.6667794955752</v>
      </c>
      <c r="AS34" s="52">
        <v>22.1218638690266</v>
      </c>
      <c r="AT34" s="52">
        <v>21.2815856097345</v>
      </c>
      <c r="AU34" s="52">
        <v>21.0398243123894</v>
      </c>
      <c r="AV34" s="52">
        <v>21.2139132371681</v>
      </c>
      <c r="AW34" s="52">
        <v>22.8801910539823</v>
      </c>
      <c r="AX34" s="52">
        <v>24.0880672566372</v>
      </c>
      <c r="AY34" s="52">
        <v>24.445614159292</v>
      </c>
      <c r="AZ34" s="53">
        <v>22.9856309734513</v>
      </c>
      <c r="BA34" s="456">
        <v>-0.0622927878325017</v>
      </c>
      <c r="BB34" s="456">
        <v>0.0239010607998491</v>
      </c>
      <c r="BC34" s="456">
        <v>0.165683864166361</v>
      </c>
    </row>
    <row r="35" spans="8:8">
      <c r="A35" s="45" t="s">
        <v>150</v>
      </c>
      <c r="B35" s="52" t="s">
        <v>114</v>
      </c>
      <c r="C35" s="52" t="s">
        <v>114</v>
      </c>
      <c r="D35" s="52" t="s">
        <v>114</v>
      </c>
      <c r="E35" s="52" t="s">
        <v>114</v>
      </c>
      <c r="F35" s="52" t="s">
        <v>114</v>
      </c>
      <c r="G35" s="52" t="s">
        <v>114</v>
      </c>
      <c r="H35" s="52" t="s">
        <v>114</v>
      </c>
      <c r="I35" s="52" t="s">
        <v>114</v>
      </c>
      <c r="J35" s="52" t="s">
        <v>114</v>
      </c>
      <c r="K35" s="52" t="s">
        <v>114</v>
      </c>
      <c r="L35" s="52" t="s">
        <v>114</v>
      </c>
      <c r="M35" s="52" t="s">
        <v>114</v>
      </c>
      <c r="N35" s="52" t="s">
        <v>114</v>
      </c>
      <c r="O35" s="52" t="s">
        <v>114</v>
      </c>
      <c r="P35" s="52" t="s">
        <v>114</v>
      </c>
      <c r="Q35" s="52">
        <v>2.83434955752212</v>
      </c>
      <c r="R35" s="52">
        <v>2.88579646017699</v>
      </c>
      <c r="S35" s="52">
        <v>3.00163716814159</v>
      </c>
      <c r="T35" s="52">
        <v>3.00845132743363</v>
      </c>
      <c r="U35" s="52">
        <v>3.06296460176991</v>
      </c>
      <c r="V35" s="52">
        <v>2.8527345</v>
      </c>
      <c r="W35" s="52">
        <v>2.7411615</v>
      </c>
      <c r="X35" s="52">
        <v>1.810809</v>
      </c>
      <c r="Y35" s="52">
        <v>2.119887</v>
      </c>
      <c r="Z35" s="52">
        <v>1.1638935</v>
      </c>
      <c r="AA35" s="52">
        <v>1.049895</v>
      </c>
      <c r="AB35" s="52">
        <v>1.14345</v>
      </c>
      <c r="AC35" s="52">
        <v>0.5623695</v>
      </c>
      <c r="AD35" s="52">
        <v>0.432432</v>
      </c>
      <c r="AE35" s="52">
        <v>0.7411635</v>
      </c>
      <c r="AF35" s="52">
        <v>1.5277185</v>
      </c>
      <c r="AG35" s="52">
        <v>1.6677045</v>
      </c>
      <c r="AH35" s="52">
        <v>1.7390835</v>
      </c>
      <c r="AI35" s="52">
        <v>1.923075</v>
      </c>
      <c r="AJ35" s="52">
        <v>1.895355</v>
      </c>
      <c r="AK35" s="52">
        <v>2.047815</v>
      </c>
      <c r="AL35" s="52">
        <v>2.03742</v>
      </c>
      <c r="AM35" s="52">
        <v>2.2176</v>
      </c>
      <c r="AN35" s="52">
        <v>2.2176</v>
      </c>
      <c r="AO35" s="52">
        <v>1.199583</v>
      </c>
      <c r="AP35" s="52">
        <v>1.4446017699115</v>
      </c>
      <c r="AQ35" s="52">
        <v>2.02721238938053</v>
      </c>
      <c r="AR35" s="52">
        <v>2.12261061946903</v>
      </c>
      <c r="AS35" s="52">
        <v>2.12261061946903</v>
      </c>
      <c r="AT35" s="52">
        <v>2.28615044247788</v>
      </c>
      <c r="AU35" s="52">
        <v>2.37132743362832</v>
      </c>
      <c r="AV35" s="52">
        <v>2.27592920353982</v>
      </c>
      <c r="AW35" s="52">
        <v>2.11238938053097</v>
      </c>
      <c r="AX35" s="52">
        <v>2.2146017699115</v>
      </c>
      <c r="AY35" s="52">
        <v>2.27387462637764</v>
      </c>
      <c r="AZ35" s="53">
        <v>2.12261061946903</v>
      </c>
      <c r="BA35" s="456">
        <v>-0.0690730648266531</v>
      </c>
      <c r="BB35" s="456">
        <v>0.0660402962492839</v>
      </c>
      <c r="BC35" s="456">
        <v>0.015300094653063</v>
      </c>
    </row>
    <row r="36" spans="8:8">
      <c r="A36" s="45" t="s">
        <v>151</v>
      </c>
      <c r="B36" s="52">
        <v>6.75004991152275</v>
      </c>
      <c r="C36" s="52">
        <v>7.24297456974125</v>
      </c>
      <c r="D36" s="52">
        <v>7.54988027184893</v>
      </c>
      <c r="E36" s="52">
        <v>8.05797971200498</v>
      </c>
      <c r="F36" s="52">
        <v>8.88662510769571</v>
      </c>
      <c r="G36" s="52">
        <v>9.86422207080938</v>
      </c>
      <c r="H36" s="52">
        <v>10.9447006488063</v>
      </c>
      <c r="I36" s="52">
        <v>11.7989215196727</v>
      </c>
      <c r="J36" s="52">
        <v>12.6920512100295</v>
      </c>
      <c r="K36" s="52">
        <v>13.8652153032429</v>
      </c>
      <c r="L36" s="52">
        <v>14.8405957285847</v>
      </c>
      <c r="M36" s="52">
        <v>15.8670247989671</v>
      </c>
      <c r="N36" s="52">
        <v>17.0741872272573</v>
      </c>
      <c r="O36" s="52">
        <v>18.2677094021205</v>
      </c>
      <c r="P36" s="52">
        <v>20.0307121575612</v>
      </c>
      <c r="Q36" s="52" t="s">
        <v>114</v>
      </c>
      <c r="R36" s="52" t="s">
        <v>114</v>
      </c>
      <c r="S36" s="52" t="s">
        <v>114</v>
      </c>
      <c r="T36" s="52" t="s">
        <v>114</v>
      </c>
      <c r="U36" s="52" t="s">
        <v>114</v>
      </c>
      <c r="V36" s="52" t="s">
        <v>114</v>
      </c>
      <c r="W36" s="52" t="s">
        <v>114</v>
      </c>
      <c r="X36" s="52" t="s">
        <v>114</v>
      </c>
      <c r="Y36" s="52" t="s">
        <v>114</v>
      </c>
      <c r="Z36" s="52" t="s">
        <v>114</v>
      </c>
      <c r="AA36" s="52" t="s">
        <v>114</v>
      </c>
      <c r="AB36" s="52" t="s">
        <v>114</v>
      </c>
      <c r="AC36" s="52" t="s">
        <v>114</v>
      </c>
      <c r="AD36" s="52" t="s">
        <v>114</v>
      </c>
      <c r="AE36" s="52" t="s">
        <v>114</v>
      </c>
      <c r="AF36" s="52" t="s">
        <v>114</v>
      </c>
      <c r="AG36" s="52" t="s">
        <v>114</v>
      </c>
      <c r="AH36" s="52" t="s">
        <v>114</v>
      </c>
      <c r="AI36" s="52" t="s">
        <v>114</v>
      </c>
      <c r="AJ36" s="52" t="s">
        <v>114</v>
      </c>
      <c r="AK36" s="52" t="s">
        <v>114</v>
      </c>
      <c r="AL36" s="52" t="s">
        <v>114</v>
      </c>
      <c r="AM36" s="52" t="s">
        <v>114</v>
      </c>
      <c r="AN36" s="52" t="s">
        <v>114</v>
      </c>
      <c r="AO36" s="52" t="s">
        <v>114</v>
      </c>
      <c r="AP36" s="52" t="s">
        <v>114</v>
      </c>
      <c r="AQ36" s="52" t="s">
        <v>114</v>
      </c>
      <c r="AR36" s="52" t="s">
        <v>114</v>
      </c>
      <c r="AS36" s="52" t="s">
        <v>114</v>
      </c>
      <c r="AT36" s="52" t="s">
        <v>114</v>
      </c>
      <c r="AU36" s="52" t="s">
        <v>114</v>
      </c>
      <c r="AV36" s="52" t="s">
        <v>114</v>
      </c>
      <c r="AW36" s="52" t="s">
        <v>114</v>
      </c>
      <c r="AX36" s="52" t="s">
        <v>114</v>
      </c>
      <c r="AY36" s="52" t="s">
        <v>114</v>
      </c>
      <c r="AZ36" s="53" t="s">
        <v>114</v>
      </c>
      <c r="BA36" s="456" t="s">
        <v>114</v>
      </c>
      <c r="BB36" s="456" t="s">
        <v>114</v>
      </c>
      <c r="BC36" s="456" t="s">
        <v>114</v>
      </c>
    </row>
    <row r="37" spans="8:8">
      <c r="A37" s="45" t="s">
        <v>152</v>
      </c>
      <c r="B37" s="52" t="s">
        <v>114</v>
      </c>
      <c r="C37" s="52" t="s">
        <v>114</v>
      </c>
      <c r="D37" s="52" t="s">
        <v>114</v>
      </c>
      <c r="E37" s="52" t="s">
        <v>114</v>
      </c>
      <c r="F37" s="52" t="s">
        <v>114</v>
      </c>
      <c r="G37" s="52" t="s">
        <v>114</v>
      </c>
      <c r="H37" s="52" t="s">
        <v>114</v>
      </c>
      <c r="I37" s="52" t="s">
        <v>114</v>
      </c>
      <c r="J37" s="52" t="s">
        <v>114</v>
      </c>
      <c r="K37" s="52" t="s">
        <v>114</v>
      </c>
      <c r="L37" s="52" t="s">
        <v>114</v>
      </c>
      <c r="M37" s="52" t="s">
        <v>114</v>
      </c>
      <c r="N37" s="52" t="s">
        <v>114</v>
      </c>
      <c r="O37" s="52" t="s">
        <v>114</v>
      </c>
      <c r="P37" s="52" t="s">
        <v>114</v>
      </c>
      <c r="Q37" s="52">
        <v>1.17850884955752</v>
      </c>
      <c r="R37" s="52">
        <v>1.31513274336283</v>
      </c>
      <c r="S37" s="52">
        <v>1.35601769911504</v>
      </c>
      <c r="T37" s="52">
        <v>1.35942477876106</v>
      </c>
      <c r="U37" s="52">
        <v>1.40030973451327</v>
      </c>
      <c r="V37" s="52">
        <v>1.325016</v>
      </c>
      <c r="W37" s="52">
        <v>1.3613985</v>
      </c>
      <c r="X37" s="52">
        <v>1.384614</v>
      </c>
      <c r="Y37" s="52">
        <v>1.462923</v>
      </c>
      <c r="Z37" s="52">
        <v>1.534302</v>
      </c>
      <c r="AA37" s="52">
        <v>1.5602895</v>
      </c>
      <c r="AB37" s="52">
        <v>1.592514</v>
      </c>
      <c r="AC37" s="52">
        <v>1.6330545</v>
      </c>
      <c r="AD37" s="52">
        <v>1.78101</v>
      </c>
      <c r="AE37" s="52">
        <v>1.806651</v>
      </c>
      <c r="AF37" s="52">
        <v>1.8333315</v>
      </c>
      <c r="AG37" s="52">
        <v>1.8527355</v>
      </c>
      <c r="AH37" s="52">
        <v>1.8984735</v>
      </c>
      <c r="AI37" s="52">
        <v>1.911294</v>
      </c>
      <c r="AJ37" s="52">
        <v>1.936935</v>
      </c>
      <c r="AK37" s="52">
        <v>1.9663875</v>
      </c>
      <c r="AL37" s="52">
        <v>2.03742</v>
      </c>
      <c r="AM37" s="52">
        <v>2.12058</v>
      </c>
      <c r="AN37" s="52">
        <v>2.19681</v>
      </c>
      <c r="AO37" s="52">
        <v>2.103255</v>
      </c>
      <c r="AP37" s="52">
        <v>2.0571705</v>
      </c>
      <c r="AQ37" s="52">
        <v>2.0391525</v>
      </c>
      <c r="AR37" s="52">
        <v>2.0349945</v>
      </c>
      <c r="AS37" s="52">
        <v>2.012472</v>
      </c>
      <c r="AT37" s="52">
        <v>2.0266785</v>
      </c>
      <c r="AU37" s="52">
        <v>1.930005</v>
      </c>
      <c r="AV37" s="52">
        <v>1.9124653539823</v>
      </c>
      <c r="AW37" s="52">
        <v>1.92224367256637</v>
      </c>
      <c r="AX37" s="52">
        <v>2.05775685840708</v>
      </c>
      <c r="AY37" s="52">
        <v>2.06256084070796</v>
      </c>
      <c r="AZ37" s="53">
        <v>1.6946371238938</v>
      </c>
      <c r="BA37" s="456">
        <v>-0.180626852569592</v>
      </c>
      <c r="BB37" s="456">
        <v>-0.00195187335307001</v>
      </c>
      <c r="BC37" s="456">
        <v>0.0122151977194271</v>
      </c>
    </row>
    <row r="38" spans="8:8">
      <c r="A38" s="45" t="s">
        <v>153</v>
      </c>
      <c r="B38" s="52" t="s">
        <v>114</v>
      </c>
      <c r="C38" s="52" t="s">
        <v>114</v>
      </c>
      <c r="D38" s="52" t="s">
        <v>114</v>
      </c>
      <c r="E38" s="52" t="s">
        <v>114</v>
      </c>
      <c r="F38" s="52" t="s">
        <v>114</v>
      </c>
      <c r="G38" s="52" t="s">
        <v>114</v>
      </c>
      <c r="H38" s="52" t="s">
        <v>114</v>
      </c>
      <c r="I38" s="52" t="s">
        <v>114</v>
      </c>
      <c r="J38" s="52" t="s">
        <v>114</v>
      </c>
      <c r="K38" s="52" t="s">
        <v>114</v>
      </c>
      <c r="L38" s="52" t="s">
        <v>114</v>
      </c>
      <c r="M38" s="52" t="s">
        <v>114</v>
      </c>
      <c r="N38" s="52" t="s">
        <v>114</v>
      </c>
      <c r="O38" s="52" t="s">
        <v>114</v>
      </c>
      <c r="P38" s="52" t="s">
        <v>114</v>
      </c>
      <c r="Q38" s="52">
        <v>0.0259061946902655</v>
      </c>
      <c r="R38" s="52">
        <v>0.0288053097345133</v>
      </c>
      <c r="S38" s="52">
        <v>0.0288053097345133</v>
      </c>
      <c r="T38" s="52">
        <v>0.0253982300884956</v>
      </c>
      <c r="U38" s="52">
        <v>0.0253982300884956</v>
      </c>
      <c r="V38" s="52">
        <v>0.0216988548672566</v>
      </c>
      <c r="W38" s="52">
        <v>0.0204452796460177</v>
      </c>
      <c r="X38" s="52">
        <v>0.0198626424778761</v>
      </c>
      <c r="Y38" s="52">
        <v>0.0169940168141593</v>
      </c>
      <c r="Z38" s="52">
        <v>0.0166348884955752</v>
      </c>
      <c r="AA38" s="52">
        <v>0.0153421433628319</v>
      </c>
      <c r="AB38" s="52">
        <v>0.0145197884955752</v>
      </c>
      <c r="AC38" s="52">
        <v>0.0139924539823009</v>
      </c>
      <c r="AD38" s="52">
        <v>0.0138096867256637</v>
      </c>
      <c r="AE38" s="52">
        <v>0.0143985707964602</v>
      </c>
      <c r="AF38" s="52">
        <v>0.0148512194690265</v>
      </c>
      <c r="AG38" s="52">
        <v>0.0151851884955752</v>
      </c>
      <c r="AH38" s="52">
        <v>0.0139879707964602</v>
      </c>
      <c r="AI38" s="52">
        <v>0.0142882707964602</v>
      </c>
      <c r="AJ38" s="52">
        <v>0.0140549469026549</v>
      </c>
      <c r="AK38" s="52">
        <v>0.0128700884955752</v>
      </c>
      <c r="AL38" s="52">
        <v>0.0119241592920354</v>
      </c>
      <c r="AM38" s="52">
        <v>0.0108159292035398</v>
      </c>
      <c r="AN38" s="52">
        <v>0.0109500442477876</v>
      </c>
      <c r="AO38" s="52">
        <v>0.0110841592920354</v>
      </c>
      <c r="AP38" s="52">
        <v>0.0118523008849557</v>
      </c>
      <c r="AQ38" s="52">
        <v>0.0122803539823009</v>
      </c>
      <c r="AR38" s="52">
        <v>0.0118901214460554</v>
      </c>
      <c r="AS38" s="52">
        <v>0.0122258778761062</v>
      </c>
      <c r="AT38" s="52">
        <v>0.0119269707964602</v>
      </c>
      <c r="AU38" s="52">
        <v>0.0120809298672566</v>
      </c>
      <c r="AV38" s="52">
        <v>0.0114976084513274</v>
      </c>
      <c r="AW38" s="52">
        <v>0.0108138935840708</v>
      </c>
      <c r="AX38" s="52">
        <v>0.0111742112389381</v>
      </c>
      <c r="AY38" s="52">
        <v>0.011396822300885</v>
      </c>
      <c r="AZ38" s="53">
        <v>0.011367050619469</v>
      </c>
      <c r="BA38" s="456">
        <v>-0.00533738222495106</v>
      </c>
      <c r="BB38" s="456">
        <v>0.00278562995294207</v>
      </c>
      <c r="BC38" s="456">
        <v>8.19354001194719E-5</v>
      </c>
    </row>
    <row r="39" spans="8:8" s="47" ht="10.2" customFormat="1">
      <c r="A39" s="54" t="s">
        <v>154</v>
      </c>
      <c r="B39" s="55">
        <v>6.75004991152275</v>
      </c>
      <c r="C39" s="55">
        <v>7.24297456974125</v>
      </c>
      <c r="D39" s="55">
        <v>7.54988027184893</v>
      </c>
      <c r="E39" s="55">
        <v>8.05797971200498</v>
      </c>
      <c r="F39" s="55">
        <v>8.88662510769571</v>
      </c>
      <c r="G39" s="55">
        <v>9.86422207080938</v>
      </c>
      <c r="H39" s="55">
        <v>10.9447006488063</v>
      </c>
      <c r="I39" s="55">
        <v>11.7989215196727</v>
      </c>
      <c r="J39" s="55">
        <v>12.6920512100295</v>
      </c>
      <c r="K39" s="55">
        <v>13.8652153032429</v>
      </c>
      <c r="L39" s="55">
        <v>14.8405957285847</v>
      </c>
      <c r="M39" s="55">
        <v>15.8670247989671</v>
      </c>
      <c r="N39" s="55">
        <v>17.0741872272573</v>
      </c>
      <c r="O39" s="55">
        <v>18.2677094021205</v>
      </c>
      <c r="P39" s="55">
        <v>20.0307121575612</v>
      </c>
      <c r="Q39" s="55">
        <v>19.9675519113106</v>
      </c>
      <c r="R39" s="55">
        <v>21.5081097255865</v>
      </c>
      <c r="S39" s="55">
        <v>23.0059429681178</v>
      </c>
      <c r="T39" s="55">
        <v>24.5190345151035</v>
      </c>
      <c r="U39" s="55">
        <v>25.4362949480202</v>
      </c>
      <c r="V39" s="55">
        <v>26.3136969688364</v>
      </c>
      <c r="W39" s="55">
        <v>25.913362740118</v>
      </c>
      <c r="X39" s="55">
        <v>25.0199872259419</v>
      </c>
      <c r="Y39" s="55">
        <v>24.4786454799334</v>
      </c>
      <c r="Z39" s="55">
        <v>23.1593819649643</v>
      </c>
      <c r="AA39" s="55">
        <v>22.4911429306705</v>
      </c>
      <c r="AB39" s="55">
        <v>23.0068316365626</v>
      </c>
      <c r="AC39" s="55">
        <v>21.4602943900223</v>
      </c>
      <c r="AD39" s="55">
        <v>22.0997085999181</v>
      </c>
      <c r="AE39" s="55">
        <v>22.6113513354617</v>
      </c>
      <c r="AF39" s="55">
        <v>23.1896905895845</v>
      </c>
      <c r="AG39" s="55">
        <v>23.2647318365448</v>
      </c>
      <c r="AH39" s="55">
        <v>23.8914513216606</v>
      </c>
      <c r="AI39" s="55">
        <v>24.9824942556112</v>
      </c>
      <c r="AJ39" s="55">
        <v>25.5467447243344</v>
      </c>
      <c r="AK39" s="55">
        <v>26.1414705241477</v>
      </c>
      <c r="AL39" s="55">
        <v>26.8205811452416</v>
      </c>
      <c r="AM39" s="55">
        <v>27.2121986721078</v>
      </c>
      <c r="AN39" s="55">
        <v>27.9293885857796</v>
      </c>
      <c r="AO39" s="55">
        <v>24.14311923073</v>
      </c>
      <c r="AP39" s="55">
        <v>26.6403911054242</v>
      </c>
      <c r="AQ39" s="55">
        <v>27.9144186462986</v>
      </c>
      <c r="AR39" s="55">
        <v>27.5098451541964</v>
      </c>
      <c r="AS39" s="55">
        <v>28.0178405304395</v>
      </c>
      <c r="AT39" s="55">
        <v>27.4097554704616</v>
      </c>
      <c r="AU39" s="55">
        <v>27.1776120607098</v>
      </c>
      <c r="AV39" s="55">
        <v>27.2272393360043</v>
      </c>
      <c r="AW39" s="55">
        <v>28.8054240655638</v>
      </c>
      <c r="AX39" s="55">
        <v>30.2859095477926</v>
      </c>
      <c r="AY39" s="55">
        <v>30.894414358179</v>
      </c>
      <c r="AZ39" s="55">
        <v>28.8855200854875</v>
      </c>
      <c r="BA39" s="469">
        <v>-0.0675790916284095</v>
      </c>
      <c r="BB39" s="469">
        <v>0.0249641107692056</v>
      </c>
      <c r="BC39" s="469">
        <v>0.208211146857197</v>
      </c>
    </row>
    <row r="40" spans="8:8">
      <c r="B40" s="52"/>
      <c r="C40" s="52"/>
      <c r="D40" s="52"/>
      <c r="E40" s="52"/>
      <c r="F40" s="52"/>
      <c r="G40" s="52"/>
      <c r="H40" s="52"/>
      <c r="I40" s="52"/>
      <c r="J40" s="52"/>
      <c r="K40" s="52"/>
      <c r="L40" s="52"/>
      <c r="M40" s="52"/>
      <c r="N40" s="52"/>
      <c r="O40" s="52"/>
      <c r="P40" s="52"/>
      <c r="Q40" s="52"/>
      <c r="R40" s="52"/>
      <c r="S40" s="52"/>
      <c r="T40" s="52"/>
      <c r="U40" s="52"/>
      <c r="V40" s="52"/>
      <c r="W40" s="52"/>
      <c r="X40" s="52"/>
      <c r="Y40" s="52"/>
      <c r="Z40" s="52"/>
      <c r="AA40" s="52"/>
      <c r="AB40" s="52"/>
      <c r="AC40" s="52"/>
      <c r="AD40" s="52"/>
      <c r="AE40" s="52"/>
      <c r="AF40" s="52"/>
      <c r="AG40" s="52"/>
      <c r="AH40" s="52"/>
      <c r="AI40" s="52"/>
      <c r="AJ40" s="52"/>
      <c r="AK40" s="52"/>
      <c r="AL40" s="52"/>
      <c r="AM40" s="52"/>
      <c r="AN40" s="52"/>
      <c r="AO40" s="52"/>
      <c r="AP40" s="52"/>
      <c r="AQ40" s="52"/>
      <c r="AR40" s="52"/>
      <c r="AS40" s="52"/>
      <c r="AT40" s="52"/>
      <c r="AU40" s="52"/>
      <c r="AV40" s="52"/>
      <c r="AW40" s="52"/>
      <c r="AX40" s="52"/>
      <c r="AY40" s="52"/>
      <c r="AZ40" s="53"/>
      <c r="BA40" s="456"/>
      <c r="BB40" s="456"/>
      <c r="BC40" s="456"/>
    </row>
    <row r="41" spans="8:8">
      <c r="A41" s="45" t="s">
        <v>234</v>
      </c>
      <c r="B41" s="52">
        <v>0.023404212</v>
      </c>
      <c r="C41" s="52">
        <v>0.03412242</v>
      </c>
      <c r="D41" s="52">
        <v>0.042579756</v>
      </c>
      <c r="E41" s="52">
        <v>0.060373656</v>
      </c>
      <c r="F41" s="52">
        <v>0.074441304</v>
      </c>
      <c r="G41" s="52">
        <v>0.078335028</v>
      </c>
      <c r="H41" s="52">
        <v>0.082103148</v>
      </c>
      <c r="I41" s="52">
        <v>0.089053236</v>
      </c>
      <c r="J41" s="52">
        <v>0.097845516</v>
      </c>
      <c r="K41" s="52">
        <v>0.108479988</v>
      </c>
      <c r="L41" s="52">
        <v>0.088048404</v>
      </c>
      <c r="M41" s="52">
        <v>0.0816426</v>
      </c>
      <c r="N41" s="52">
        <v>0.128911572</v>
      </c>
      <c r="O41" s="52">
        <v>0.135108036</v>
      </c>
      <c r="P41" s="52">
        <v>0.1392111</v>
      </c>
      <c r="Q41" s="52">
        <v>0.169942212</v>
      </c>
      <c r="R41" s="52">
        <v>0.194560596</v>
      </c>
      <c r="S41" s="52">
        <v>0.18903402</v>
      </c>
      <c r="T41" s="52">
        <v>0.200798928</v>
      </c>
      <c r="U41" s="52">
        <v>0.208879452</v>
      </c>
      <c r="V41" s="52">
        <v>0.2187603</v>
      </c>
      <c r="W41" s="52">
        <v>0.208544508</v>
      </c>
      <c r="X41" s="52">
        <v>0.24367176</v>
      </c>
      <c r="Y41" s="52">
        <v>0.261005112</v>
      </c>
      <c r="Z41" s="52">
        <v>0.267201576</v>
      </c>
      <c r="AA41" s="52">
        <v>0.271639584</v>
      </c>
      <c r="AB41" s="52">
        <v>0.279720108</v>
      </c>
      <c r="AC41" s="52">
        <v>0.300319164</v>
      </c>
      <c r="AD41" s="52">
        <v>0.315768456</v>
      </c>
      <c r="AE41" s="52">
        <v>0.326737872</v>
      </c>
      <c r="AF41" s="52">
        <v>0.330296652</v>
      </c>
      <c r="AG41" s="52">
        <v>0.34394562</v>
      </c>
      <c r="AH41" s="52">
        <v>0.356380416</v>
      </c>
      <c r="AI41" s="52">
        <v>0.36278622</v>
      </c>
      <c r="AJ41" s="52">
        <v>0.333716</v>
      </c>
      <c r="AK41" s="52">
        <v>0.366274266971054</v>
      </c>
      <c r="AL41" s="52">
        <v>0.387475457796785</v>
      </c>
      <c r="AM41" s="52">
        <v>0.403150547894279</v>
      </c>
      <c r="AN41" s="52">
        <v>0.432632817896055</v>
      </c>
      <c r="AO41" s="52">
        <v>0.436806158420542</v>
      </c>
      <c r="AP41" s="52">
        <v>0.44743161843464</v>
      </c>
      <c r="AQ41" s="52">
        <v>0.454466852771144</v>
      </c>
      <c r="AR41" s="52">
        <v>0.469866761702518</v>
      </c>
      <c r="AS41" s="52">
        <v>0.50248187461593</v>
      </c>
      <c r="AT41" s="52">
        <v>0.529074892481063</v>
      </c>
      <c r="AU41" s="52">
        <v>0.525036437823001</v>
      </c>
      <c r="AV41" s="52">
        <v>0.519889356558446</v>
      </c>
      <c r="AW41" s="52">
        <v>0.520787629623414</v>
      </c>
      <c r="AX41" s="52">
        <v>0.527308420876243</v>
      </c>
      <c r="AY41" s="52">
        <v>0.5855746750182</v>
      </c>
      <c r="AZ41" s="53">
        <v>0.591725450013851</v>
      </c>
      <c r="BA41" s="456">
        <v>0.00774288743495766</v>
      </c>
      <c r="BB41" s="456">
        <v>0.0297441972597574</v>
      </c>
      <c r="BC41" s="456">
        <v>0.00426524550042201</v>
      </c>
    </row>
    <row r="42" spans="8:8">
      <c r="A42" s="45" t="s">
        <v>155</v>
      </c>
      <c r="B42" s="52">
        <v>0.125836338229254</v>
      </c>
      <c r="C42" s="52">
        <v>0.304358390039762</v>
      </c>
      <c r="D42" s="52">
        <v>0.410415639164206</v>
      </c>
      <c r="E42" s="52">
        <v>0.453532565141058</v>
      </c>
      <c r="F42" s="52">
        <v>0.470592332642493</v>
      </c>
      <c r="G42" s="52">
        <v>0.490242695485262</v>
      </c>
      <c r="H42" s="52">
        <v>0.499455495343191</v>
      </c>
      <c r="I42" s="52">
        <v>0.507182442270777</v>
      </c>
      <c r="J42" s="52">
        <v>0.317714975071121</v>
      </c>
      <c r="K42" s="52">
        <v>0.306020336592665</v>
      </c>
      <c r="L42" s="52">
        <v>0.163274546587727</v>
      </c>
      <c r="M42" s="52">
        <v>0.17740946020993</v>
      </c>
      <c r="N42" s="52">
        <v>0.242967689317347</v>
      </c>
      <c r="O42" s="52">
        <v>0.277679195866624</v>
      </c>
      <c r="P42" s="52">
        <v>0.32323937578877</v>
      </c>
      <c r="Q42" s="52">
        <v>0.348711770757925</v>
      </c>
      <c r="R42" s="52">
        <v>0.334997089509568</v>
      </c>
      <c r="S42" s="52">
        <v>0.410103610121502</v>
      </c>
      <c r="T42" s="52">
        <v>0.44522883581595</v>
      </c>
      <c r="U42" s="52">
        <v>0.562206069</v>
      </c>
      <c r="V42" s="52">
        <v>0.889849341</v>
      </c>
      <c r="W42" s="52">
        <v>1.051188831</v>
      </c>
      <c r="X42" s="52">
        <v>1.1125590408</v>
      </c>
      <c r="Y42" s="52">
        <v>0.594473967</v>
      </c>
      <c r="Z42" s="52">
        <v>0.9443324457</v>
      </c>
      <c r="AA42" s="52">
        <v>1.1472478812</v>
      </c>
      <c r="AB42" s="52">
        <v>1.34925784344</v>
      </c>
      <c r="AC42" s="52">
        <v>1.4176776879</v>
      </c>
      <c r="AD42" s="52">
        <v>1.60098417</v>
      </c>
      <c r="AE42" s="52">
        <v>1.9072809864</v>
      </c>
      <c r="AF42" s="52">
        <v>2.02811797404</v>
      </c>
      <c r="AG42" s="52">
        <v>2.253788568</v>
      </c>
      <c r="AH42" s="52">
        <v>2.6800971435</v>
      </c>
      <c r="AI42" s="52">
        <v>2.8111544523</v>
      </c>
      <c r="AJ42" s="52">
        <v>3.27744461952</v>
      </c>
      <c r="AK42" s="52">
        <v>3.4780509792</v>
      </c>
      <c r="AL42" s="52">
        <v>3.789981927</v>
      </c>
      <c r="AM42" s="52">
        <v>4.2485192982</v>
      </c>
      <c r="AN42" s="52">
        <v>4.4484272568</v>
      </c>
      <c r="AO42" s="52">
        <v>4.8864818232</v>
      </c>
      <c r="AP42" s="52">
        <v>5.180765733</v>
      </c>
      <c r="AQ42" s="52">
        <v>5.4355053168</v>
      </c>
      <c r="AR42" s="52">
        <v>5.649687315</v>
      </c>
      <c r="AS42" s="52">
        <v>5.6710099692</v>
      </c>
      <c r="AT42" s="52">
        <v>6.3162217206</v>
      </c>
      <c r="AU42" s="52">
        <v>6.6077242668</v>
      </c>
      <c r="AV42" s="52">
        <v>7.176309111</v>
      </c>
      <c r="AW42" s="52">
        <v>7.69693811147428</v>
      </c>
      <c r="AX42" s="52">
        <v>8.35252512537568</v>
      </c>
      <c r="AY42" s="52">
        <v>8.691174342084</v>
      </c>
      <c r="AZ42" s="53">
        <v>9.02830437981267</v>
      </c>
      <c r="BA42" s="456">
        <v>0.0359517053880956</v>
      </c>
      <c r="BB42" s="456">
        <v>0.0592737678336328</v>
      </c>
      <c r="BC42" s="456">
        <v>0.0650773676061</v>
      </c>
    </row>
    <row r="43" spans="8:8">
      <c r="A43" s="45" t="s">
        <v>156</v>
      </c>
      <c r="B43" s="52">
        <v>0.026676</v>
      </c>
      <c r="C43" s="52">
        <v>0.031635</v>
      </c>
      <c r="D43" s="52">
        <v>0.031977</v>
      </c>
      <c r="E43" s="52">
        <v>0.031122</v>
      </c>
      <c r="F43" s="52">
        <v>0.0285912</v>
      </c>
      <c r="G43" s="52">
        <v>0.044289</v>
      </c>
      <c r="H43" s="52">
        <v>0.061731</v>
      </c>
      <c r="I43" s="52">
        <v>0.0402876</v>
      </c>
      <c r="J43" s="52">
        <v>0.0417582</v>
      </c>
      <c r="K43" s="52">
        <v>0.0598842</v>
      </c>
      <c r="L43" s="52">
        <v>0.0438102</v>
      </c>
      <c r="M43" s="52">
        <v>0.021204</v>
      </c>
      <c r="N43" s="52">
        <v>0.023256</v>
      </c>
      <c r="O43" s="52">
        <v>0.016074</v>
      </c>
      <c r="P43" s="52">
        <v>0.020178</v>
      </c>
      <c r="Q43" s="52">
        <v>0.02907</v>
      </c>
      <c r="R43" s="52">
        <v>0.05301</v>
      </c>
      <c r="S43" s="52">
        <v>0.12825</v>
      </c>
      <c r="T43" s="52">
        <v>0.19152</v>
      </c>
      <c r="U43" s="52">
        <v>0.22059</v>
      </c>
      <c r="V43" s="52">
        <v>0.136116</v>
      </c>
      <c r="W43" s="52">
        <v>0.059508</v>
      </c>
      <c r="X43" s="52">
        <v>0.077634</v>
      </c>
      <c r="Y43" s="52">
        <v>0.08721</v>
      </c>
      <c r="Z43" s="52">
        <v>0.108414</v>
      </c>
      <c r="AA43" s="52">
        <v>0.108414</v>
      </c>
      <c r="AB43" s="52">
        <v>0.110808</v>
      </c>
      <c r="AC43" s="52">
        <v>0.10431</v>
      </c>
      <c r="AD43" s="52">
        <v>0.10089</v>
      </c>
      <c r="AE43" s="52">
        <v>0.108756</v>
      </c>
      <c r="AF43" s="52">
        <v>0.10773</v>
      </c>
      <c r="AG43" s="52">
        <v>0.094392</v>
      </c>
      <c r="AH43" s="52">
        <v>0.080712</v>
      </c>
      <c r="AI43" s="52">
        <v>0.053352</v>
      </c>
      <c r="AJ43" s="52">
        <v>0.0342</v>
      </c>
      <c r="AK43" s="52">
        <v>0.04959</v>
      </c>
      <c r="AL43" s="52">
        <v>0.04959</v>
      </c>
      <c r="AM43" s="52">
        <v>0.163546452</v>
      </c>
      <c r="AN43" s="52">
        <v>0.2324745</v>
      </c>
      <c r="AO43" s="52">
        <v>0.24669828</v>
      </c>
      <c r="AP43" s="52">
        <v>0.25686936</v>
      </c>
      <c r="AQ43" s="52">
        <v>0.22686912</v>
      </c>
      <c r="AR43" s="52">
        <v>0.22828842</v>
      </c>
      <c r="AS43" s="52">
        <v>0.25461558</v>
      </c>
      <c r="AT43" s="52">
        <v>0.2711100348</v>
      </c>
      <c r="AU43" s="52">
        <v>0.262839483</v>
      </c>
      <c r="AV43" s="52">
        <v>0.3562408116</v>
      </c>
      <c r="AW43" s="52">
        <v>0.364240742190497</v>
      </c>
      <c r="AX43" s="52">
        <v>0.38065448003203</v>
      </c>
      <c r="AY43" s="52">
        <v>0.394806738297362</v>
      </c>
      <c r="AZ43" s="53">
        <v>0.377729347173621</v>
      </c>
      <c r="BA43" s="456">
        <v>-0.0458691221899821</v>
      </c>
      <c r="BB43" s="456">
        <v>0.048146150076489</v>
      </c>
      <c r="BC43" s="456">
        <v>0.00272272960098626</v>
      </c>
    </row>
    <row r="44" spans="8:8">
      <c r="A44" s="45" t="s">
        <v>158</v>
      </c>
      <c r="B44" s="52">
        <v>0.0696654</v>
      </c>
      <c r="C44" s="52">
        <v>0.0719568</v>
      </c>
      <c r="D44" s="52">
        <v>0.0850554</v>
      </c>
      <c r="E44" s="52">
        <v>0.0952812</v>
      </c>
      <c r="F44" s="52">
        <v>0.1002402</v>
      </c>
      <c r="G44" s="52">
        <v>0.1098504</v>
      </c>
      <c r="H44" s="52">
        <v>0.1321488</v>
      </c>
      <c r="I44" s="52">
        <v>0.1440846</v>
      </c>
      <c r="J44" s="52">
        <v>0.1614582</v>
      </c>
      <c r="K44" s="52">
        <v>0.2137842</v>
      </c>
      <c r="L44" s="52">
        <v>0.1392282</v>
      </c>
      <c r="M44" s="52">
        <v>0.1601928</v>
      </c>
      <c r="N44" s="52">
        <v>0.125685</v>
      </c>
      <c r="O44" s="52">
        <v>0.137997</v>
      </c>
      <c r="P44" s="52">
        <v>0.1496592</v>
      </c>
      <c r="Q44" s="52">
        <v>0.14364</v>
      </c>
      <c r="R44" s="52">
        <v>0.195966</v>
      </c>
      <c r="S44" s="52">
        <v>0.163476</v>
      </c>
      <c r="T44" s="52">
        <v>0.233928</v>
      </c>
      <c r="U44" s="52">
        <v>0.279072</v>
      </c>
      <c r="V44" s="52">
        <v>0.143298</v>
      </c>
      <c r="W44" s="52">
        <v>0.0171</v>
      </c>
      <c r="X44" s="52">
        <v>0.089604</v>
      </c>
      <c r="Y44" s="52">
        <v>0.185364</v>
      </c>
      <c r="Z44" s="52">
        <v>0.204174</v>
      </c>
      <c r="AA44" s="52">
        <v>0.3173076</v>
      </c>
      <c r="AB44" s="52">
        <v>0.3181284</v>
      </c>
      <c r="AC44" s="52">
        <v>0.317034</v>
      </c>
      <c r="AD44" s="52">
        <v>0.3245922</v>
      </c>
      <c r="AE44" s="52">
        <v>0.2971296</v>
      </c>
      <c r="AF44" s="52">
        <v>0.32832</v>
      </c>
      <c r="AG44" s="52">
        <v>0.3249</v>
      </c>
      <c r="AH44" s="52">
        <v>0.297882</v>
      </c>
      <c r="AI44" s="52">
        <v>0.342</v>
      </c>
      <c r="AJ44" s="52">
        <v>0.37278</v>
      </c>
      <c r="AK44" s="52">
        <v>0.42066</v>
      </c>
      <c r="AL44" s="52">
        <v>0.424422</v>
      </c>
      <c r="AM44" s="52">
        <v>0.385092</v>
      </c>
      <c r="AN44" s="52">
        <v>0.43434</v>
      </c>
      <c r="AO44" s="52">
        <v>0.3929238</v>
      </c>
      <c r="AP44" s="52">
        <v>0.4012686</v>
      </c>
      <c r="AQ44" s="52">
        <v>0.4628286</v>
      </c>
      <c r="AR44" s="52">
        <v>0.530613</v>
      </c>
      <c r="AS44" s="52">
        <v>0.557842989634664</v>
      </c>
      <c r="AT44" s="52">
        <v>0.513984141563295</v>
      </c>
      <c r="AU44" s="52">
        <v>0.5782878</v>
      </c>
      <c r="AV44" s="52">
        <v>0.5913522</v>
      </c>
      <c r="AW44" s="52">
        <v>0.584879048831613</v>
      </c>
      <c r="AX44" s="52">
        <v>0.606632085931892</v>
      </c>
      <c r="AY44" s="52">
        <v>0.645284653768946</v>
      </c>
      <c r="AZ44" s="53">
        <v>0.538936913897005</v>
      </c>
      <c r="BA44" s="456">
        <v>-0.167089430178474</v>
      </c>
      <c r="BB44" s="456">
        <v>0.0508586420432215</v>
      </c>
      <c r="BC44" s="456">
        <v>0.00388473784076165</v>
      </c>
    </row>
    <row r="45" spans="8:8">
      <c r="A45" s="45" t="s">
        <v>159</v>
      </c>
      <c r="B45" s="52">
        <v>0.0</v>
      </c>
      <c r="C45" s="52">
        <v>0.0</v>
      </c>
      <c r="D45" s="52">
        <v>0.0</v>
      </c>
      <c r="E45" s="52">
        <v>0.0</v>
      </c>
      <c r="F45" s="52">
        <v>0.0</v>
      </c>
      <c r="G45" s="52">
        <v>0.0</v>
      </c>
      <c r="H45" s="52">
        <v>0.0</v>
      </c>
      <c r="I45" s="52">
        <v>0.0</v>
      </c>
      <c r="J45" s="52">
        <v>0.01089153</v>
      </c>
      <c r="K45" s="52">
        <v>0.0183222</v>
      </c>
      <c r="L45" s="52">
        <v>0.023259015</v>
      </c>
      <c r="M45" s="52">
        <v>0.02741544</v>
      </c>
      <c r="N45" s="52">
        <v>0.02999412</v>
      </c>
      <c r="O45" s="52">
        <v>0.03725514</v>
      </c>
      <c r="P45" s="52">
        <v>0.0468234</v>
      </c>
      <c r="Q45" s="52">
        <v>0.05961501</v>
      </c>
      <c r="R45" s="52">
        <v>0.06969222</v>
      </c>
      <c r="S45" s="52">
        <v>0.07807293</v>
      </c>
      <c r="T45" s="52">
        <v>0.078564915</v>
      </c>
      <c r="U45" s="52">
        <v>0.08153379</v>
      </c>
      <c r="V45" s="52">
        <v>0.08811621</v>
      </c>
      <c r="W45" s="52">
        <v>0.08933769</v>
      </c>
      <c r="X45" s="52">
        <v>0.09765054</v>
      </c>
      <c r="Y45" s="52">
        <v>0.09371466</v>
      </c>
      <c r="Z45" s="52">
        <v>0.09812556</v>
      </c>
      <c r="AA45" s="52">
        <v>0.13745043</v>
      </c>
      <c r="AB45" s="52">
        <v>0.1486134</v>
      </c>
      <c r="AC45" s="52">
        <v>0.16903926</v>
      </c>
      <c r="AD45" s="52">
        <v>0.17551989</v>
      </c>
      <c r="AE45" s="52">
        <v>0.18498636</v>
      </c>
      <c r="AF45" s="52">
        <v>0.371559882965438</v>
      </c>
      <c r="AG45" s="52">
        <v>0.555287075331534</v>
      </c>
      <c r="AH45" s="52">
        <v>0.59918752493262</v>
      </c>
      <c r="AI45" s="52">
        <v>0.660077636844308</v>
      </c>
      <c r="AJ45" s="52">
        <v>0.671671330001167</v>
      </c>
      <c r="AK45" s="52">
        <v>0.750578357971085</v>
      </c>
      <c r="AL45" s="52">
        <v>0.87449249798469</v>
      </c>
      <c r="AM45" s="52">
        <v>0.885834632440193</v>
      </c>
      <c r="AN45" s="52">
        <v>0.868907363193196</v>
      </c>
      <c r="AO45" s="52">
        <v>0.860902934972123</v>
      </c>
      <c r="AP45" s="52">
        <v>0.925119395380461</v>
      </c>
      <c r="AQ45" s="52">
        <v>0.976603617713918</v>
      </c>
      <c r="AR45" s="52">
        <v>1.01959174838591</v>
      </c>
      <c r="AS45" s="52">
        <v>1.10829247623781</v>
      </c>
      <c r="AT45" s="52">
        <v>1.05656687116473</v>
      </c>
      <c r="AU45" s="52">
        <v>1.10689624378499</v>
      </c>
      <c r="AV45" s="52">
        <v>1.13319010735385</v>
      </c>
      <c r="AW45" s="52">
        <v>1.16364290227038</v>
      </c>
      <c r="AX45" s="52">
        <v>1.30797532740572</v>
      </c>
      <c r="AY45" s="52">
        <v>1.32084700692201</v>
      </c>
      <c r="AZ45" s="53">
        <v>1.32949457802957</v>
      </c>
      <c r="BA45" s="456">
        <v>0.00379686082809183</v>
      </c>
      <c r="BB45" s="456">
        <v>0.043734004343797</v>
      </c>
      <c r="BC45" s="456">
        <v>0.00958319566387304</v>
      </c>
    </row>
    <row r="46" spans="8:8">
      <c r="A46" s="45" t="s">
        <v>160</v>
      </c>
      <c r="B46" s="52">
        <v>0.0374463</v>
      </c>
      <c r="C46" s="52">
        <v>0.0374463</v>
      </c>
      <c r="D46" s="52">
        <v>0.04109778</v>
      </c>
      <c r="E46" s="52">
        <v>0.0588708</v>
      </c>
      <c r="F46" s="52">
        <v>0.04836348</v>
      </c>
      <c r="G46" s="52">
        <v>0.07463178</v>
      </c>
      <c r="H46" s="52">
        <v>0.04076244</v>
      </c>
      <c r="I46" s="52">
        <v>0.05779026</v>
      </c>
      <c r="J46" s="52">
        <v>0.05510754</v>
      </c>
      <c r="K46" s="52">
        <v>0.16252812</v>
      </c>
      <c r="L46" s="52">
        <v>0.17664966</v>
      </c>
      <c r="M46" s="52">
        <v>0.16107498</v>
      </c>
      <c r="N46" s="52">
        <v>0.1883493</v>
      </c>
      <c r="O46" s="52">
        <v>0.1950561</v>
      </c>
      <c r="P46" s="52">
        <v>0.2209518</v>
      </c>
      <c r="Q46" s="52">
        <v>0.2034396</v>
      </c>
      <c r="R46" s="52">
        <v>0.216108</v>
      </c>
      <c r="S46" s="52">
        <v>0.2090286</v>
      </c>
      <c r="T46" s="52">
        <v>0.2183436</v>
      </c>
      <c r="U46" s="52">
        <v>0.231012</v>
      </c>
      <c r="V46" s="52">
        <v>0.234738</v>
      </c>
      <c r="W46" s="52">
        <v>0.2842938</v>
      </c>
      <c r="X46" s="52">
        <v>0.296127811251767</v>
      </c>
      <c r="Y46" s="52">
        <v>0.308585366722021</v>
      </c>
      <c r="Z46" s="52">
        <v>0.321852014572744</v>
      </c>
      <c r="AA46" s="52">
        <v>0.335118662423467</v>
      </c>
      <c r="AB46" s="52">
        <v>0.349340773798398</v>
      </c>
      <c r="AC46" s="52">
        <v>0.482801550148203</v>
      </c>
      <c r="AD46" s="52">
        <v>0.584257173016307</v>
      </c>
      <c r="AE46" s="52">
        <v>0.76913416910633</v>
      </c>
      <c r="AF46" s="52">
        <v>0.927774</v>
      </c>
      <c r="AG46" s="52">
        <v>1.00602</v>
      </c>
      <c r="AH46" s="52">
        <v>1.09917</v>
      </c>
      <c r="AI46" s="52">
        <v>1.169964</v>
      </c>
      <c r="AJ46" s="52">
        <v>1.4594742</v>
      </c>
      <c r="AK46" s="52">
        <v>1.706508</v>
      </c>
      <c r="AL46" s="52">
        <v>1.889082</v>
      </c>
      <c r="AM46" s="52">
        <v>2.354832</v>
      </c>
      <c r="AN46" s="52">
        <v>2.86831206</v>
      </c>
      <c r="AO46" s="52">
        <v>3.327318</v>
      </c>
      <c r="AP46" s="52">
        <v>4.43200535069859</v>
      </c>
      <c r="AQ46" s="52">
        <v>5.412812364</v>
      </c>
      <c r="AR46" s="52">
        <v>5.85166787244</v>
      </c>
      <c r="AS46" s="52">
        <v>6.04401168926906</v>
      </c>
      <c r="AT46" s="52">
        <v>6.09930820152935</v>
      </c>
      <c r="AU46" s="52">
        <v>6.32749028179632</v>
      </c>
      <c r="AV46" s="52">
        <v>6.2837692061</v>
      </c>
      <c r="AW46" s="52">
        <v>6.13683075019841</v>
      </c>
      <c r="AX46" s="52">
        <v>6.08638067629026</v>
      </c>
      <c r="AY46" s="52">
        <v>6.19574723773412</v>
      </c>
      <c r="AZ46" s="53">
        <v>6.16747396010175</v>
      </c>
      <c r="BA46" s="456">
        <v>-0.00728310850166136</v>
      </c>
      <c r="BB46" s="456">
        <v>0.0641428669153177</v>
      </c>
      <c r="BC46" s="456">
        <v>0.0444560742768088</v>
      </c>
    </row>
    <row r="47" spans="8:8">
      <c r="A47" s="45" t="s">
        <v>161</v>
      </c>
      <c r="B47" s="52">
        <v>0.0553014</v>
      </c>
      <c r="C47" s="52">
        <v>0.0461358</v>
      </c>
      <c r="D47" s="52">
        <v>0.0522918</v>
      </c>
      <c r="E47" s="52">
        <v>0.06156</v>
      </c>
      <c r="F47" s="52">
        <v>0.0779076</v>
      </c>
      <c r="G47" s="52">
        <v>0.092682</v>
      </c>
      <c r="H47" s="52">
        <v>0.1000521</v>
      </c>
      <c r="I47" s="52">
        <v>0.1408014</v>
      </c>
      <c r="J47" s="52">
        <v>0.1941534</v>
      </c>
      <c r="K47" s="52">
        <v>0.238374</v>
      </c>
      <c r="L47" s="52">
        <v>0.3325608</v>
      </c>
      <c r="M47" s="52">
        <v>0.3877596</v>
      </c>
      <c r="N47" s="52">
        <v>0.4109814</v>
      </c>
      <c r="O47" s="52">
        <v>0.4013028</v>
      </c>
      <c r="P47" s="52">
        <v>0.62244</v>
      </c>
      <c r="Q47" s="52">
        <v>0.64296</v>
      </c>
      <c r="R47" s="52">
        <v>0.86184</v>
      </c>
      <c r="S47" s="52">
        <v>0.91656</v>
      </c>
      <c r="T47" s="52">
        <v>0.99522</v>
      </c>
      <c r="U47" s="52">
        <v>1.01916</v>
      </c>
      <c r="V47" s="52">
        <v>1.146384</v>
      </c>
      <c r="W47" s="52">
        <v>1.202814</v>
      </c>
      <c r="X47" s="52">
        <v>1.30815</v>
      </c>
      <c r="Y47" s="52">
        <v>1.369368</v>
      </c>
      <c r="Z47" s="52">
        <v>1.462734</v>
      </c>
      <c r="AA47" s="52">
        <v>1.468206</v>
      </c>
      <c r="AB47" s="52">
        <v>1.518822</v>
      </c>
      <c r="AC47" s="52">
        <v>1.550628</v>
      </c>
      <c r="AD47" s="52">
        <v>1.601244</v>
      </c>
      <c r="AE47" s="52">
        <v>1.58004</v>
      </c>
      <c r="AF47" s="52">
        <v>1.703502</v>
      </c>
      <c r="AG47" s="52">
        <v>1.836198</v>
      </c>
      <c r="AH47" s="52">
        <v>1.93914</v>
      </c>
      <c r="AI47" s="52">
        <v>2.054052</v>
      </c>
      <c r="AJ47" s="52">
        <v>2.246256</v>
      </c>
      <c r="AK47" s="52">
        <v>2.436408</v>
      </c>
      <c r="AL47" s="52">
        <v>2.5123662</v>
      </c>
      <c r="AM47" s="52">
        <v>2.545164</v>
      </c>
      <c r="AN47" s="52">
        <v>2.751048</v>
      </c>
      <c r="AO47" s="52">
        <v>2.68299</v>
      </c>
      <c r="AP47" s="52">
        <v>2.997972</v>
      </c>
      <c r="AQ47" s="52">
        <v>3.155292</v>
      </c>
      <c r="AR47" s="52">
        <v>3.397086</v>
      </c>
      <c r="AS47" s="52">
        <v>3.421026</v>
      </c>
      <c r="AT47" s="52">
        <v>3.501396</v>
      </c>
      <c r="AU47" s="52">
        <v>3.57219</v>
      </c>
      <c r="AV47" s="52">
        <v>3.791412</v>
      </c>
      <c r="AW47" s="52">
        <v>3.933007524</v>
      </c>
      <c r="AX47" s="52">
        <v>4.0356</v>
      </c>
      <c r="AY47" s="52">
        <v>4.0014</v>
      </c>
      <c r="AZ47" s="53">
        <v>4.03560208729406</v>
      </c>
      <c r="BA47" s="456">
        <v>0.00579193584317239</v>
      </c>
      <c r="BB47" s="456">
        <v>0.0407808466936546</v>
      </c>
      <c r="BC47" s="456">
        <v>0.0290892231252209</v>
      </c>
    </row>
    <row r="48" spans="8:8">
      <c r="A48" s="45" t="s">
        <v>235</v>
      </c>
      <c r="B48" s="52">
        <v>0.0</v>
      </c>
      <c r="C48" s="52">
        <v>0.0</v>
      </c>
      <c r="D48" s="52">
        <v>0.0</v>
      </c>
      <c r="E48" s="52">
        <v>0.0</v>
      </c>
      <c r="F48" s="52">
        <v>0.0</v>
      </c>
      <c r="G48" s="52">
        <v>0.0</v>
      </c>
      <c r="H48" s="52">
        <v>0.0011304</v>
      </c>
      <c r="I48" s="52">
        <v>0.0012582</v>
      </c>
      <c r="J48" s="52">
        <v>0.0012132</v>
      </c>
      <c r="K48" s="52">
        <v>0.001251</v>
      </c>
      <c r="L48" s="52">
        <v>0.0016839</v>
      </c>
      <c r="M48" s="52">
        <v>0.0016992</v>
      </c>
      <c r="N48" s="52">
        <v>0.001773</v>
      </c>
      <c r="O48" s="52">
        <v>0.002691</v>
      </c>
      <c r="P48" s="52">
        <v>0.004545</v>
      </c>
      <c r="Q48" s="52">
        <v>0.0054</v>
      </c>
      <c r="R48" s="52">
        <v>0.0136539</v>
      </c>
      <c r="S48" s="52">
        <v>0.0134433</v>
      </c>
      <c r="T48" s="52">
        <v>0.0318006</v>
      </c>
      <c r="U48" s="52">
        <v>0.0520533</v>
      </c>
      <c r="V48" s="52">
        <v>0.0573183</v>
      </c>
      <c r="W48" s="52">
        <v>0.0669006</v>
      </c>
      <c r="X48" s="52">
        <v>0.0691992</v>
      </c>
      <c r="Y48" s="52">
        <v>0.06849</v>
      </c>
      <c r="Z48" s="52">
        <v>0.0742428</v>
      </c>
      <c r="AA48" s="52">
        <v>0.0936198</v>
      </c>
      <c r="AB48" s="52">
        <v>0.0997542</v>
      </c>
      <c r="AC48" s="52">
        <v>0.1547208</v>
      </c>
      <c r="AD48" s="52">
        <v>0.1950975</v>
      </c>
      <c r="AE48" s="52">
        <v>0.193401</v>
      </c>
      <c r="AF48" s="52">
        <v>0.193401</v>
      </c>
      <c r="AG48" s="52">
        <v>0.1981512</v>
      </c>
      <c r="AH48" s="52">
        <v>0.2191878</v>
      </c>
      <c r="AI48" s="52">
        <v>0.2324205</v>
      </c>
      <c r="AJ48" s="52">
        <v>0.213759</v>
      </c>
      <c r="AK48" s="52">
        <v>0.206973</v>
      </c>
      <c r="AL48" s="52">
        <v>0.2120625</v>
      </c>
      <c r="AM48" s="52">
        <v>0.20358</v>
      </c>
      <c r="AN48" s="52">
        <v>0.200187</v>
      </c>
      <c r="AO48" s="52">
        <v>0.2208843</v>
      </c>
      <c r="AP48" s="52">
        <v>0.3033342</v>
      </c>
      <c r="AQ48" s="52">
        <v>0.2670291</v>
      </c>
      <c r="AR48" s="52">
        <v>0.2188485</v>
      </c>
      <c r="AS48" s="52">
        <v>0.179829</v>
      </c>
      <c r="AT48" s="52">
        <v>0.166257</v>
      </c>
      <c r="AU48" s="52">
        <v>0.145899</v>
      </c>
      <c r="AV48" s="52">
        <v>0.1272375</v>
      </c>
      <c r="AW48" s="52">
        <v>0.125541</v>
      </c>
      <c r="AX48" s="52">
        <v>0.1248624</v>
      </c>
      <c r="AY48" s="52">
        <v>0.1197729</v>
      </c>
      <c r="AZ48" s="53">
        <v>0.107961998287231</v>
      </c>
      <c r="BA48" s="456">
        <v>-0.101073613899021</v>
      </c>
      <c r="BB48" s="456">
        <v>-0.0593688177055329</v>
      </c>
      <c r="BC48" s="456">
        <v>7.78206222835947E-4</v>
      </c>
    </row>
    <row r="49" spans="8:8">
      <c r="A49" s="45" t="s">
        <v>162</v>
      </c>
      <c r="B49" s="52">
        <v>0.0292383</v>
      </c>
      <c r="C49" s="52">
        <v>0.0516321</v>
      </c>
      <c r="D49" s="52">
        <v>0.0524043</v>
      </c>
      <c r="E49" s="52">
        <v>0.06091605</v>
      </c>
      <c r="F49" s="52">
        <v>0.0610038</v>
      </c>
      <c r="G49" s="52">
        <v>0.058266</v>
      </c>
      <c r="H49" s="52">
        <v>0.068094</v>
      </c>
      <c r="I49" s="52">
        <v>0.13689</v>
      </c>
      <c r="J49" s="52">
        <v>0.200421</v>
      </c>
      <c r="K49" s="52">
        <v>0.214461</v>
      </c>
      <c r="L49" s="52">
        <v>0.263952</v>
      </c>
      <c r="M49" s="52">
        <v>0.310986</v>
      </c>
      <c r="N49" s="52">
        <v>0.33345</v>
      </c>
      <c r="O49" s="52">
        <v>0.293436</v>
      </c>
      <c r="P49" s="52">
        <v>0.3861</v>
      </c>
      <c r="Q49" s="52">
        <v>0.464373</v>
      </c>
      <c r="R49" s="52">
        <v>0.534222</v>
      </c>
      <c r="S49" s="52">
        <v>0.592839</v>
      </c>
      <c r="T49" s="52">
        <v>0.609336</v>
      </c>
      <c r="U49" s="52">
        <v>0.715338</v>
      </c>
      <c r="V49" s="52">
        <v>0.705861</v>
      </c>
      <c r="W49" s="52">
        <v>0.835731</v>
      </c>
      <c r="X49" s="52">
        <v>0.778167</v>
      </c>
      <c r="Y49" s="52">
        <v>0.806949</v>
      </c>
      <c r="Z49" s="52">
        <v>0.906282</v>
      </c>
      <c r="AA49" s="52">
        <v>1.099332</v>
      </c>
      <c r="AB49" s="52">
        <v>1.18638</v>
      </c>
      <c r="AC49" s="52">
        <v>1.274481</v>
      </c>
      <c r="AD49" s="52">
        <v>1.301157</v>
      </c>
      <c r="AE49" s="52">
        <v>1.350999</v>
      </c>
      <c r="AF49" s="52">
        <v>1.347138</v>
      </c>
      <c r="AG49" s="52">
        <v>1.381536</v>
      </c>
      <c r="AH49" s="52">
        <v>1.522989</v>
      </c>
      <c r="AI49" s="52">
        <v>1.572129</v>
      </c>
      <c r="AJ49" s="52">
        <v>1.624779</v>
      </c>
      <c r="AK49" s="52">
        <v>1.677429</v>
      </c>
      <c r="AL49" s="52">
        <v>1.712529</v>
      </c>
      <c r="AM49" s="52">
        <v>1.765179</v>
      </c>
      <c r="AN49" s="52">
        <v>1.763424</v>
      </c>
      <c r="AO49" s="52">
        <v>1.714284</v>
      </c>
      <c r="AP49" s="52">
        <v>1.7999982</v>
      </c>
      <c r="AQ49" s="52">
        <v>1.8360108</v>
      </c>
      <c r="AR49" s="52">
        <v>1.90593</v>
      </c>
      <c r="AS49" s="52">
        <v>1.91646</v>
      </c>
      <c r="AT49" s="52">
        <v>1.90398523678208</v>
      </c>
      <c r="AU49" s="52">
        <v>2.10955446781167</v>
      </c>
      <c r="AV49" s="52">
        <v>2.14274959641834</v>
      </c>
      <c r="AW49" s="52">
        <v>2.14182695131204</v>
      </c>
      <c r="AX49" s="52">
        <v>2.0892189206649</v>
      </c>
      <c r="AY49" s="52">
        <v>2.08897009024885</v>
      </c>
      <c r="AZ49" s="53">
        <v>1.99555136524652</v>
      </c>
      <c r="BA49" s="456">
        <v>-0.0473300463220663</v>
      </c>
      <c r="BB49" s="456">
        <v>0.0199642385131653</v>
      </c>
      <c r="BC49" s="456">
        <v>0.014384232554607</v>
      </c>
    </row>
    <row r="50" spans="8:8">
      <c r="A50" s="45" t="s">
        <v>236</v>
      </c>
      <c r="B50" s="52">
        <v>0.0</v>
      </c>
      <c r="C50" s="52">
        <v>0.0</v>
      </c>
      <c r="D50" s="52">
        <v>0.0</v>
      </c>
      <c r="E50" s="52">
        <v>0.0</v>
      </c>
      <c r="F50" s="52">
        <v>0.0</v>
      </c>
      <c r="G50" s="52">
        <v>0.0</v>
      </c>
      <c r="H50" s="52">
        <v>0.0</v>
      </c>
      <c r="I50" s="52">
        <v>0.0</v>
      </c>
      <c r="J50" s="52">
        <v>0.0</v>
      </c>
      <c r="K50" s="52">
        <v>0.0</v>
      </c>
      <c r="L50" s="52">
        <v>0.0</v>
      </c>
      <c r="M50" s="52">
        <v>0.0</v>
      </c>
      <c r="N50" s="52">
        <v>0.0</v>
      </c>
      <c r="O50" s="52">
        <v>0.0</v>
      </c>
      <c r="P50" s="52">
        <v>0.0</v>
      </c>
      <c r="Q50" s="52">
        <v>0.0</v>
      </c>
      <c r="R50" s="52">
        <v>0.0</v>
      </c>
      <c r="S50" s="52">
        <v>0.0</v>
      </c>
      <c r="T50" s="52">
        <v>0.0</v>
      </c>
      <c r="U50" s="52">
        <v>0.0</v>
      </c>
      <c r="V50" s="52">
        <v>0.0</v>
      </c>
      <c r="W50" s="52">
        <v>0.0</v>
      </c>
      <c r="X50" s="52">
        <v>0.0</v>
      </c>
      <c r="Y50" s="52">
        <v>0.0</v>
      </c>
      <c r="Z50" s="52">
        <v>0.0</v>
      </c>
      <c r="AA50" s="52">
        <v>0.0</v>
      </c>
      <c r="AB50" s="52">
        <v>0.0</v>
      </c>
      <c r="AC50" s="52">
        <v>0.0</v>
      </c>
      <c r="AD50" s="52">
        <v>0.0</v>
      </c>
      <c r="AE50" s="52">
        <v>0.0</v>
      </c>
      <c r="AF50" s="52">
        <v>0.0</v>
      </c>
      <c r="AG50" s="52">
        <v>0.0</v>
      </c>
      <c r="AH50" s="52">
        <v>0.0</v>
      </c>
      <c r="AI50" s="52">
        <v>0.0</v>
      </c>
      <c r="AJ50" s="52">
        <v>0.0</v>
      </c>
      <c r="AK50" s="52">
        <v>0.0</v>
      </c>
      <c r="AL50" s="52">
        <v>0.0</v>
      </c>
      <c r="AM50" s="52">
        <v>0.0</v>
      </c>
      <c r="AN50" s="52">
        <v>0.0</v>
      </c>
      <c r="AO50" s="52">
        <v>0.0281484</v>
      </c>
      <c r="AP50" s="52">
        <v>0.2251908</v>
      </c>
      <c r="AQ50" s="52">
        <v>0.3392289</v>
      </c>
      <c r="AR50" s="52">
        <v>0.2742084</v>
      </c>
      <c r="AS50" s="52">
        <v>0.3727071</v>
      </c>
      <c r="AT50" s="52">
        <v>0.3514203</v>
      </c>
      <c r="AU50" s="52">
        <v>0.1028286</v>
      </c>
      <c r="AV50" s="52">
        <v>0.0180405</v>
      </c>
      <c r="AW50" s="52">
        <v>0.01082403</v>
      </c>
      <c r="AX50" s="52">
        <v>0.00360801</v>
      </c>
      <c r="AY50" s="52">
        <v>0.00360801</v>
      </c>
      <c r="AZ50" s="53">
        <v>0.00365430066158326</v>
      </c>
      <c r="BA50" s="456">
        <v>0.0100626754211173</v>
      </c>
      <c r="BB50" s="456">
        <v>-0.185705686701094</v>
      </c>
      <c r="BC50" s="456">
        <v>2.63407454481505E-5</v>
      </c>
    </row>
    <row r="51" spans="8:8">
      <c r="A51" s="45" t="s">
        <v>163</v>
      </c>
      <c r="B51" s="52">
        <v>0.004651429987008</v>
      </c>
      <c r="C51" s="52">
        <v>0.004353926364864</v>
      </c>
      <c r="D51" s="52">
        <v>0.004304016217728</v>
      </c>
      <c r="E51" s="52">
        <v>0.001868205311424</v>
      </c>
      <c r="F51" s="52">
        <v>0.002283144573888</v>
      </c>
      <c r="G51" s="52">
        <v>0.002086439876352</v>
      </c>
      <c r="H51" s="52">
        <v>0.002010106710144</v>
      </c>
      <c r="I51" s="52">
        <v>0.001997384515776</v>
      </c>
      <c r="J51" s="52">
        <v>0.001965089714688</v>
      </c>
      <c r="K51" s="52">
        <v>0.00139944138048</v>
      </c>
      <c r="L51" s="52">
        <v>6.6546862848E-5</v>
      </c>
      <c r="M51" s="52">
        <v>7.0461384192E-5</v>
      </c>
      <c r="N51" s="52">
        <v>0.001568744428608</v>
      </c>
      <c r="O51" s="52">
        <v>0.002222469493056</v>
      </c>
      <c r="P51" s="52">
        <v>0.001940623956288</v>
      </c>
      <c r="Q51" s="52">
        <v>0.001826124206976</v>
      </c>
      <c r="R51" s="52">
        <v>0.001369103840064</v>
      </c>
      <c r="S51" s="52">
        <v>0.001559936755584</v>
      </c>
      <c r="T51" s="52">
        <v>0.001431736181568</v>
      </c>
      <c r="U51" s="52">
        <v>0.004265737499898</v>
      </c>
      <c r="V51" s="52">
        <v>0.005524439605182</v>
      </c>
      <c r="W51" s="52">
        <v>0.005333606689662</v>
      </c>
      <c r="X51" s="52">
        <v>0.005595441274872</v>
      </c>
      <c r="Y51" s="52">
        <v>0.006310422481914</v>
      </c>
      <c r="Z51" s="52">
        <v>0.008721594330696</v>
      </c>
      <c r="AA51" s="52">
        <v>0.008844901753032</v>
      </c>
      <c r="AB51" s="52">
        <v>0.008282648042802</v>
      </c>
      <c r="AC51" s="52">
        <v>0.00918602578359</v>
      </c>
      <c r="AD51" s="52">
        <v>0.009103841223498</v>
      </c>
      <c r="AE51" s="52">
        <v>0.008982970182936</v>
      </c>
      <c r="AF51" s="52">
        <v>0.008546939397918</v>
      </c>
      <c r="AG51" s="52">
        <v>0.008243523217494</v>
      </c>
      <c r="AH51" s="52">
        <v>0.007488418166676</v>
      </c>
      <c r="AI51" s="52">
        <v>0.0083973185427195</v>
      </c>
      <c r="AJ51" s="52">
        <v>0.0494962604108505</v>
      </c>
      <c r="AK51" s="52">
        <v>0.0640234008137115</v>
      </c>
      <c r="AL51" s="52">
        <v>0.0870019469249715</v>
      </c>
      <c r="AM51" s="52">
        <v>0.101488150507293</v>
      </c>
      <c r="AN51" s="52">
        <v>0.124543852955591</v>
      </c>
      <c r="AO51" s="52">
        <v>0.098501934297087</v>
      </c>
      <c r="AP51" s="52">
        <v>0.11717531053254</v>
      </c>
      <c r="AQ51" s="52">
        <v>0.152331585938465</v>
      </c>
      <c r="AR51" s="52">
        <v>0.0907645900328182</v>
      </c>
      <c r="AS51" s="52">
        <v>0.225047076971274</v>
      </c>
      <c r="AT51" s="52">
        <v>0.263919714712997</v>
      </c>
      <c r="AU51" s="52">
        <v>0.290388788835782</v>
      </c>
      <c r="AV51" s="52">
        <v>0.3257082216</v>
      </c>
      <c r="AW51" s="52">
        <v>0.3431872836</v>
      </c>
      <c r="AX51" s="52">
        <v>0.3647591172</v>
      </c>
      <c r="AY51" s="52">
        <v>0.368438127812727</v>
      </c>
      <c r="AZ51" s="53">
        <v>0.540479306245091</v>
      </c>
      <c r="BA51" s="456">
        <v>0.462939218666016</v>
      </c>
      <c r="BB51" s="456">
        <v>0.141016647356945</v>
      </c>
      <c r="BC51" s="456">
        <v>0.00389585563537807</v>
      </c>
    </row>
    <row r="52" spans="8:8" s="47" ht="10.2" customFormat="1">
      <c r="A52" s="54" t="s">
        <v>164</v>
      </c>
      <c r="B52" s="55">
        <v>0.372219380216262</v>
      </c>
      <c r="C52" s="55">
        <v>0.581640736404626</v>
      </c>
      <c r="D52" s="55">
        <v>0.720125691381934</v>
      </c>
      <c r="E52" s="55">
        <v>0.823524476452482</v>
      </c>
      <c r="F52" s="55">
        <v>0.863423061216381</v>
      </c>
      <c r="G52" s="55">
        <v>0.950383343361614</v>
      </c>
      <c r="H52" s="55">
        <v>0.987487490053335</v>
      </c>
      <c r="I52" s="55">
        <v>1.11934512278655</v>
      </c>
      <c r="J52" s="55">
        <v>1.08252865078581</v>
      </c>
      <c r="K52" s="55">
        <v>1.32450448597315</v>
      </c>
      <c r="L52" s="55">
        <v>1.23253327245058</v>
      </c>
      <c r="M52" s="55">
        <v>1.32945454159412</v>
      </c>
      <c r="N52" s="55">
        <v>1.48693682574595</v>
      </c>
      <c r="O52" s="55">
        <v>1.49882174135968</v>
      </c>
      <c r="P52" s="55">
        <v>1.91508849974506</v>
      </c>
      <c r="Q52" s="55">
        <v>2.0689777169649</v>
      </c>
      <c r="R52" s="55">
        <v>2.47541890934963</v>
      </c>
      <c r="S52" s="55">
        <v>2.70236739687709</v>
      </c>
      <c r="T52" s="55">
        <v>3.00617261499752</v>
      </c>
      <c r="U52" s="55">
        <v>3.3741103484999</v>
      </c>
      <c r="V52" s="55">
        <v>3.62596559060518</v>
      </c>
      <c r="W52" s="55">
        <v>3.82075203568966</v>
      </c>
      <c r="X52" s="55">
        <v>4.07835879332664</v>
      </c>
      <c r="Y52" s="55">
        <v>3.78147052820393</v>
      </c>
      <c r="Z52" s="55">
        <v>4.39607999060344</v>
      </c>
      <c r="AA52" s="55">
        <v>4.9871808593765</v>
      </c>
      <c r="AB52" s="55">
        <v>5.3691073732812</v>
      </c>
      <c r="AC52" s="55">
        <v>5.78019748783179</v>
      </c>
      <c r="AD52" s="55">
        <v>6.2086142302398</v>
      </c>
      <c r="AE52" s="55">
        <v>6.72744795768927</v>
      </c>
      <c r="AF52" s="55">
        <v>7.34638644840336</v>
      </c>
      <c r="AG52" s="55">
        <v>8.00246198654903</v>
      </c>
      <c r="AH52" s="55">
        <v>8.8022343025993</v>
      </c>
      <c r="AI52" s="55">
        <v>9.26633312768703</v>
      </c>
      <c r="AJ52" s="55">
        <v>10.283576409932</v>
      </c>
      <c r="AK52" s="55">
        <v>11.1564950049559</v>
      </c>
      <c r="AL52" s="55">
        <v>11.9390035297064</v>
      </c>
      <c r="AM52" s="55">
        <v>13.0563860810418</v>
      </c>
      <c r="AN52" s="55">
        <v>14.1242968508448</v>
      </c>
      <c r="AO52" s="55">
        <v>14.8959396308898</v>
      </c>
      <c r="AP52" s="55">
        <v>17.0871305680462</v>
      </c>
      <c r="AQ52" s="55">
        <v>18.7189782572235</v>
      </c>
      <c r="AR52" s="55">
        <v>19.6365526075612</v>
      </c>
      <c r="AS52" s="55">
        <v>20.2533237559287</v>
      </c>
      <c r="AT52" s="55">
        <v>20.9732441136335</v>
      </c>
      <c r="AU52" s="55">
        <v>21.6291353698518</v>
      </c>
      <c r="AV52" s="55">
        <v>22.4658986106306</v>
      </c>
      <c r="AW52" s="55">
        <v>23.0217059735006</v>
      </c>
      <c r="AX52" s="55">
        <v>23.8795245637767</v>
      </c>
      <c r="AY52" s="55">
        <v>24.4156237818862</v>
      </c>
      <c r="AZ52" s="55">
        <v>24.7169136867629</v>
      </c>
      <c r="BA52" s="469">
        <v>0.00957408894846346</v>
      </c>
      <c r="BB52" s="469">
        <v>0.0506546623660022</v>
      </c>
      <c r="BC52" s="469">
        <v>0.178163208772442</v>
      </c>
    </row>
    <row r="53" spans="8:8">
      <c r="B53" s="52"/>
      <c r="C53" s="52"/>
      <c r="D53" s="52"/>
      <c r="E53" s="52"/>
      <c r="F53" s="52"/>
      <c r="G53" s="52"/>
      <c r="H53" s="52"/>
      <c r="I53" s="52"/>
      <c r="J53" s="52"/>
      <c r="K53" s="52"/>
      <c r="L53" s="52"/>
      <c r="M53" s="52"/>
      <c r="N53" s="52"/>
      <c r="O53" s="52"/>
      <c r="P53" s="52"/>
      <c r="Q53" s="52"/>
      <c r="R53" s="52"/>
      <c r="S53" s="52"/>
      <c r="T53" s="52"/>
      <c r="U53" s="52"/>
      <c r="V53" s="52"/>
      <c r="W53" s="52"/>
      <c r="X53" s="52"/>
      <c r="Y53" s="52"/>
      <c r="Z53" s="52"/>
      <c r="AA53" s="52"/>
      <c r="AB53" s="52"/>
      <c r="AC53" s="52"/>
      <c r="AD53" s="52"/>
      <c r="AE53" s="52"/>
      <c r="AF53" s="52"/>
      <c r="AG53" s="52"/>
      <c r="AH53" s="52"/>
      <c r="AI53" s="52"/>
      <c r="AJ53" s="52"/>
      <c r="AK53" s="52"/>
      <c r="AL53" s="52"/>
      <c r="AM53" s="52"/>
      <c r="AN53" s="52"/>
      <c r="AO53" s="52"/>
      <c r="AP53" s="52"/>
      <c r="AQ53" s="52"/>
      <c r="AR53" s="52"/>
      <c r="AS53" s="52"/>
      <c r="AT53" s="52"/>
      <c r="AU53" s="52"/>
      <c r="AV53" s="52"/>
      <c r="AW53" s="52"/>
      <c r="AX53" s="52"/>
      <c r="AY53" s="52"/>
      <c r="AZ53" s="53"/>
      <c r="BA53" s="456"/>
      <c r="BB53" s="456"/>
      <c r="BC53" s="456"/>
    </row>
    <row r="54" spans="8:8">
      <c r="A54" s="45" t="s">
        <v>165</v>
      </c>
      <c r="B54" s="52">
        <v>0.08776845</v>
      </c>
      <c r="C54" s="52">
        <v>0.0925155</v>
      </c>
      <c r="D54" s="52">
        <v>0.11722095</v>
      </c>
      <c r="E54" s="52">
        <v>0.1555785</v>
      </c>
      <c r="F54" s="52">
        <v>0.17986815</v>
      </c>
      <c r="G54" s="52">
        <v>0.2214828</v>
      </c>
      <c r="H54" s="52">
        <v>0.27896715</v>
      </c>
      <c r="I54" s="52">
        <v>0.266995575</v>
      </c>
      <c r="J54" s="52">
        <v>0.4140675</v>
      </c>
      <c r="K54" s="52">
        <v>0.6787242</v>
      </c>
      <c r="L54" s="52">
        <v>0.554751</v>
      </c>
      <c r="M54" s="52">
        <v>0.643134348</v>
      </c>
      <c r="N54" s="52">
        <v>0.839160324</v>
      </c>
      <c r="O54" s="52">
        <v>1.201653468</v>
      </c>
      <c r="P54" s="52">
        <v>1.223131752</v>
      </c>
      <c r="Q54" s="52">
        <v>1.34417214</v>
      </c>
      <c r="R54" s="52">
        <v>1.374819516</v>
      </c>
      <c r="S54" s="52">
        <v>1.55162808</v>
      </c>
      <c r="T54" s="52">
        <v>1.622091924</v>
      </c>
      <c r="U54" s="52">
        <v>1.748993832</v>
      </c>
      <c r="V54" s="52">
        <v>1.859650956</v>
      </c>
      <c r="W54" s="52">
        <v>2.005309728</v>
      </c>
      <c r="X54" s="52">
        <v>2.088040896</v>
      </c>
      <c r="Y54" s="52">
        <v>2.114878284</v>
      </c>
      <c r="Z54" s="52">
        <v>1.944391788</v>
      </c>
      <c r="AA54" s="52">
        <v>2.213686764</v>
      </c>
      <c r="AB54" s="52">
        <v>2.349046008</v>
      </c>
      <c r="AC54" s="52">
        <v>2.694917556</v>
      </c>
      <c r="AD54" s="52">
        <v>2.885835636</v>
      </c>
      <c r="AE54" s="52">
        <v>3.243848904</v>
      </c>
      <c r="AF54" s="52">
        <v>3.30799068</v>
      </c>
      <c r="AG54" s="52">
        <v>3.113011404</v>
      </c>
      <c r="AH54" s="52">
        <v>3.201897168</v>
      </c>
      <c r="AI54" s="52">
        <v>3.378873204</v>
      </c>
      <c r="AJ54" s="52">
        <v>3.313977804</v>
      </c>
      <c r="AK54" s="52">
        <v>3.056823</v>
      </c>
      <c r="AL54" s="52">
        <v>2.92678155</v>
      </c>
      <c r="AM54" s="52">
        <v>2.93925555</v>
      </c>
      <c r="AN54" s="52">
        <v>2.97362835</v>
      </c>
      <c r="AO54" s="52">
        <v>2.7564075</v>
      </c>
      <c r="AP54" s="52">
        <v>2.7862758</v>
      </c>
      <c r="AQ54" s="52">
        <v>2.865555</v>
      </c>
      <c r="AR54" s="52">
        <v>2.823975</v>
      </c>
      <c r="AS54" s="52">
        <v>2.8561995</v>
      </c>
      <c r="AT54" s="52">
        <v>2.8862064</v>
      </c>
      <c r="AU54" s="52">
        <v>2.93080095</v>
      </c>
      <c r="AV54" s="52">
        <v>3.29012145</v>
      </c>
      <c r="AW54" s="52">
        <v>3.34715535</v>
      </c>
      <c r="AX54" s="52">
        <v>3.378375</v>
      </c>
      <c r="AY54" s="52">
        <v>3.130281</v>
      </c>
      <c r="AZ54" s="53">
        <v>2.9324295</v>
      </c>
      <c r="BA54" s="456">
        <v>-0.0657652148350315</v>
      </c>
      <c r="BB54" s="456">
        <v>0.0128006939064764</v>
      </c>
      <c r="BC54" s="456">
        <v>0.0211373902033232</v>
      </c>
    </row>
    <row r="55" spans="8:8">
      <c r="A55" s="45" t="s">
        <v>166</v>
      </c>
      <c r="B55" s="52">
        <v>0.00294525</v>
      </c>
      <c r="C55" s="52">
        <v>0.00294525</v>
      </c>
      <c r="D55" s="52">
        <v>0.00246015</v>
      </c>
      <c r="E55" s="52">
        <v>0.00197505</v>
      </c>
      <c r="F55" s="52">
        <v>0.002079</v>
      </c>
      <c r="G55" s="52">
        <v>0.0017325</v>
      </c>
      <c r="H55" s="52">
        <v>0.013167</v>
      </c>
      <c r="I55" s="52">
        <v>0.015939</v>
      </c>
      <c r="J55" s="52">
        <v>0.025641</v>
      </c>
      <c r="K55" s="52">
        <v>0.038808</v>
      </c>
      <c r="L55" s="52">
        <v>0.075537</v>
      </c>
      <c r="M55" s="52">
        <v>0.084546</v>
      </c>
      <c r="N55" s="52">
        <v>0.0925155</v>
      </c>
      <c r="O55" s="52">
        <v>0.1084545</v>
      </c>
      <c r="P55" s="52">
        <v>0.139293</v>
      </c>
      <c r="Q55" s="52">
        <v>0.1708245</v>
      </c>
      <c r="R55" s="52">
        <v>0.196812</v>
      </c>
      <c r="S55" s="52">
        <v>0.217602</v>
      </c>
      <c r="T55" s="52">
        <v>0.239778</v>
      </c>
      <c r="U55" s="52">
        <v>0.268191</v>
      </c>
      <c r="V55" s="52">
        <v>0.2796255</v>
      </c>
      <c r="W55" s="52">
        <v>0.314622</v>
      </c>
      <c r="X55" s="52">
        <v>0.340263</v>
      </c>
      <c r="Y55" s="52">
        <v>0.3911985</v>
      </c>
      <c r="Z55" s="52">
        <v>0.419265</v>
      </c>
      <c r="AA55" s="52">
        <v>0.433125</v>
      </c>
      <c r="AB55" s="52">
        <v>0.460845</v>
      </c>
      <c r="AC55" s="52">
        <v>0.47124</v>
      </c>
      <c r="AD55" s="52">
        <v>0.4851</v>
      </c>
      <c r="AE55" s="52">
        <v>0.58212</v>
      </c>
      <c r="AF55" s="52">
        <v>0.72765</v>
      </c>
      <c r="AG55" s="52">
        <v>0.87318</v>
      </c>
      <c r="AH55" s="52">
        <v>0.945945</v>
      </c>
      <c r="AI55" s="52">
        <v>1.042965</v>
      </c>
      <c r="AJ55" s="52">
        <v>1.14345</v>
      </c>
      <c r="AK55" s="52">
        <v>1.472625</v>
      </c>
      <c r="AL55" s="52">
        <v>1.895355</v>
      </c>
      <c r="AM55" s="52">
        <v>1.9296585</v>
      </c>
      <c r="AN55" s="52">
        <v>2.0433105</v>
      </c>
      <c r="AO55" s="52">
        <v>2.1722085</v>
      </c>
      <c r="AP55" s="52">
        <v>2.124738</v>
      </c>
      <c r="AQ55" s="52">
        <v>2.129158109925</v>
      </c>
      <c r="AR55" s="52">
        <v>2.109534532875</v>
      </c>
      <c r="AS55" s="52">
        <v>1.94273412795</v>
      </c>
      <c r="AT55" s="52">
        <v>1.690597755</v>
      </c>
      <c r="AU55" s="52">
        <v>1.5332625</v>
      </c>
      <c r="AV55" s="52">
        <v>1.449063</v>
      </c>
      <c r="AW55" s="52">
        <v>1.7572553524292</v>
      </c>
      <c r="AX55" s="52">
        <v>2.10809975690918</v>
      </c>
      <c r="AY55" s="52">
        <v>2.33779308147</v>
      </c>
      <c r="AZ55" s="53">
        <v>2.104755556365</v>
      </c>
      <c r="BA55" s="456">
        <v>-0.102142582779946</v>
      </c>
      <c r="BB55" s="456">
        <v>0.00737334671795709</v>
      </c>
      <c r="BC55" s="456">
        <v>0.0151713926890653</v>
      </c>
    </row>
    <row r="56" spans="8:8">
      <c r="A56" s="45" t="s">
        <v>237</v>
      </c>
      <c r="B56" s="52">
        <v>0.0100548</v>
      </c>
      <c r="C56" s="52">
        <v>0.0242136</v>
      </c>
      <c r="D56" s="52">
        <v>0.0968544</v>
      </c>
      <c r="E56" s="52">
        <v>0.1549602</v>
      </c>
      <c r="F56" s="52">
        <v>0.139365</v>
      </c>
      <c r="G56" s="52">
        <v>0.158517</v>
      </c>
      <c r="H56" s="52">
        <v>0.1634418</v>
      </c>
      <c r="I56" s="52">
        <v>0.1727442</v>
      </c>
      <c r="J56" s="52">
        <v>0.1751382</v>
      </c>
      <c r="K56" s="52">
        <v>0.232047</v>
      </c>
      <c r="L56" s="52">
        <v>0.176814</v>
      </c>
      <c r="M56" s="52">
        <v>0.10773</v>
      </c>
      <c r="N56" s="52">
        <v>0.11457</v>
      </c>
      <c r="O56" s="52">
        <v>0.126882</v>
      </c>
      <c r="P56" s="52">
        <v>0.15732</v>
      </c>
      <c r="Q56" s="52">
        <v>0.17784</v>
      </c>
      <c r="R56" s="52">
        <v>0.19152</v>
      </c>
      <c r="S56" s="52">
        <v>0.171</v>
      </c>
      <c r="T56" s="52">
        <v>0.1881</v>
      </c>
      <c r="U56" s="52">
        <v>0.23256</v>
      </c>
      <c r="V56" s="52">
        <v>0.21204</v>
      </c>
      <c r="W56" s="52">
        <v>0.223668</v>
      </c>
      <c r="X56" s="52">
        <v>0.231534</v>
      </c>
      <c r="Y56" s="52">
        <v>0.217512</v>
      </c>
      <c r="Z56" s="52">
        <v>0.218538</v>
      </c>
      <c r="AA56" s="52">
        <v>0.216828</v>
      </c>
      <c r="AB56" s="52">
        <v>0.219564</v>
      </c>
      <c r="AC56" s="52">
        <v>0.224694</v>
      </c>
      <c r="AD56" s="52">
        <v>0.217512</v>
      </c>
      <c r="AE56" s="52">
        <v>0.17784</v>
      </c>
      <c r="AF56" s="52">
        <v>0.201096</v>
      </c>
      <c r="AG56" s="52">
        <v>0.211356</v>
      </c>
      <c r="AH56" s="52">
        <v>0.20178</v>
      </c>
      <c r="AI56" s="52">
        <v>0.1881</v>
      </c>
      <c r="AJ56" s="52">
        <v>0.275652</v>
      </c>
      <c r="AK56" s="52">
        <v>0.38646</v>
      </c>
      <c r="AL56" s="52">
        <v>0.451269</v>
      </c>
      <c r="AM56" s="52">
        <v>0.522576</v>
      </c>
      <c r="AN56" s="52">
        <v>0.54378</v>
      </c>
      <c r="AO56" s="52">
        <v>0.54378</v>
      </c>
      <c r="AP56" s="52">
        <v>0.5750388</v>
      </c>
      <c r="AQ56" s="52">
        <v>0.268641</v>
      </c>
      <c r="AR56" s="52">
        <v>0.41724</v>
      </c>
      <c r="AS56" s="52">
        <v>0.43776</v>
      </c>
      <c r="AT56" s="52">
        <v>0.5650983</v>
      </c>
      <c r="AU56" s="52">
        <v>0.5298606</v>
      </c>
      <c r="AV56" s="52">
        <v>0.5325102</v>
      </c>
      <c r="AW56" s="52">
        <v>0.4893768</v>
      </c>
      <c r="AX56" s="52">
        <v>0.4746951</v>
      </c>
      <c r="AY56" s="52">
        <v>0.522156228513186</v>
      </c>
      <c r="AZ56" s="53">
        <v>0.479015828499601</v>
      </c>
      <c r="BA56" s="456">
        <v>-0.0851262208569599</v>
      </c>
      <c r="BB56" s="456">
        <v>-0.00404957047076926</v>
      </c>
      <c r="BC56" s="456">
        <v>0.00345281769964604</v>
      </c>
    </row>
    <row r="57" spans="8:8">
      <c r="A57" s="45" t="s">
        <v>238</v>
      </c>
      <c r="B57" s="52">
        <v>0.0037962</v>
      </c>
      <c r="C57" s="52">
        <v>0.0070281</v>
      </c>
      <c r="D57" s="52">
        <v>0.0094221</v>
      </c>
      <c r="E57" s="52">
        <v>0.0144324</v>
      </c>
      <c r="F57" s="52">
        <v>0.0134748</v>
      </c>
      <c r="G57" s="52">
        <v>0.0120726</v>
      </c>
      <c r="H57" s="52">
        <v>0.0224181</v>
      </c>
      <c r="I57" s="52">
        <v>0.0295146</v>
      </c>
      <c r="J57" s="52">
        <v>0.0357561</v>
      </c>
      <c r="K57" s="52">
        <v>0.0471276</v>
      </c>
      <c r="L57" s="52">
        <v>0.0569601</v>
      </c>
      <c r="M57" s="52">
        <v>0.0838926</v>
      </c>
      <c r="N57" s="52">
        <v>0.0873981</v>
      </c>
      <c r="O57" s="52">
        <v>0.0990774</v>
      </c>
      <c r="P57" s="52">
        <v>0.0953154</v>
      </c>
      <c r="Q57" s="52">
        <v>0.090288</v>
      </c>
      <c r="R57" s="52">
        <v>0.1053018</v>
      </c>
      <c r="S57" s="52">
        <v>0.1042758</v>
      </c>
      <c r="T57" s="52">
        <v>0.1253601</v>
      </c>
      <c r="U57" s="52">
        <v>0.1451448</v>
      </c>
      <c r="V57" s="52">
        <v>0.1382022</v>
      </c>
      <c r="W57" s="52">
        <v>0.1348164</v>
      </c>
      <c r="X57" s="52">
        <v>0.1459314</v>
      </c>
      <c r="Y57" s="52">
        <v>0.1662804</v>
      </c>
      <c r="Z57" s="52">
        <v>0.1518822</v>
      </c>
      <c r="AA57" s="52">
        <v>0.1652886</v>
      </c>
      <c r="AB57" s="52">
        <v>0.1859454</v>
      </c>
      <c r="AC57" s="52">
        <v>0.179085507629567</v>
      </c>
      <c r="AD57" s="52">
        <v>0.216636805437553</v>
      </c>
      <c r="AE57" s="52">
        <v>0.156157793729822</v>
      </c>
      <c r="AF57" s="52">
        <v>0.403360705335599</v>
      </c>
      <c r="AG57" s="52">
        <v>0.549408326253186</v>
      </c>
      <c r="AH57" s="52">
        <v>0.617054091792693</v>
      </c>
      <c r="AI57" s="52">
        <v>0.77018000841222</v>
      </c>
      <c r="AJ57" s="52">
        <v>0.82419108873168</v>
      </c>
      <c r="AK57" s="52">
        <v>0.827423520787142</v>
      </c>
      <c r="AL57" s="52">
        <v>0.968094296752774</v>
      </c>
      <c r="AM57" s="52">
        <v>1.21083220091285</v>
      </c>
      <c r="AN57" s="52">
        <v>1.1800518747669</v>
      </c>
      <c r="AO57" s="52">
        <v>0.834909795600471</v>
      </c>
      <c r="AP57" s="52">
        <v>1.11264002627129</v>
      </c>
      <c r="AQ57" s="52">
        <v>1.31132936026941</v>
      </c>
      <c r="AR57" s="52">
        <v>1.40977089161993</v>
      </c>
      <c r="AS57" s="52">
        <v>1.19158455038376</v>
      </c>
      <c r="AT57" s="52">
        <v>1.43937119947648</v>
      </c>
      <c r="AU57" s="52">
        <v>1.7123502751632</v>
      </c>
      <c r="AV57" s="52">
        <v>1.5349327504992</v>
      </c>
      <c r="AW57" s="52">
        <v>1.6994022822333</v>
      </c>
      <c r="AX57" s="52">
        <v>1.7377039367118</v>
      </c>
      <c r="AY57" s="52">
        <v>1.7740493499249</v>
      </c>
      <c r="AZ57" s="53">
        <v>1.7795210148504</v>
      </c>
      <c r="BA57" s="456">
        <v>3.43612566346296E-4</v>
      </c>
      <c r="BB57" s="456">
        <v>0.0782826418902092</v>
      </c>
      <c r="BC57" s="456">
        <v>0.0128270534946898</v>
      </c>
    </row>
    <row r="58" spans="8:8">
      <c r="A58" s="45" t="s">
        <v>216</v>
      </c>
      <c r="B58" s="52">
        <v>0.004055085</v>
      </c>
      <c r="C58" s="52">
        <v>0.006579997164</v>
      </c>
      <c r="D58" s="52">
        <v>0.0085278464046</v>
      </c>
      <c r="E58" s="52">
        <v>0.027013599432</v>
      </c>
      <c r="F58" s="52">
        <v>0.0345910378446</v>
      </c>
      <c r="G58" s="52">
        <v>0.02138723514</v>
      </c>
      <c r="H58" s="52">
        <v>0.016221633444</v>
      </c>
      <c r="I58" s="52">
        <v>0.018723282552</v>
      </c>
      <c r="J58" s="52">
        <v>0.021482195832</v>
      </c>
      <c r="K58" s="52">
        <v>0.023281002432</v>
      </c>
      <c r="L58" s="52">
        <v>0.029830099716</v>
      </c>
      <c r="M58" s="52">
        <v>0.033789994452</v>
      </c>
      <c r="N58" s="52">
        <v>0.036762490404</v>
      </c>
      <c r="O58" s="52">
        <v>0.0369772164</v>
      </c>
      <c r="P58" s="52">
        <v>0.036082345752</v>
      </c>
      <c r="Q58" s="52">
        <v>0.037316914776</v>
      </c>
      <c r="R58" s="52">
        <v>0.040061958624</v>
      </c>
      <c r="S58" s="52">
        <v>0.039815613036</v>
      </c>
      <c r="T58" s="52">
        <v>0.047786182308</v>
      </c>
      <c r="U58" s="52">
        <v>0.043779052512</v>
      </c>
      <c r="V58" s="52">
        <v>0.108207478908</v>
      </c>
      <c r="W58" s="52">
        <v>0.106010100468</v>
      </c>
      <c r="X58" s="52">
        <v>0.104048781336</v>
      </c>
      <c r="Y58" s="52">
        <v>0.110395014192</v>
      </c>
      <c r="Z58" s="52">
        <v>0.10864939518</v>
      </c>
      <c r="AA58" s="52">
        <v>0.112810436604</v>
      </c>
      <c r="AB58" s="52">
        <v>0.14456960532</v>
      </c>
      <c r="AC58" s="52">
        <v>0.179862621984</v>
      </c>
      <c r="AD58" s="52">
        <v>0.188454432697875</v>
      </c>
      <c r="AE58" s="52">
        <v>0.22024598533875</v>
      </c>
      <c r="AF58" s="52">
        <v>0.22354736121225</v>
      </c>
      <c r="AG58" s="52">
        <v>0.25133159241765</v>
      </c>
      <c r="AH58" s="52">
        <v>0.25125012419535</v>
      </c>
      <c r="AI58" s="52">
        <v>0.222497075384325</v>
      </c>
      <c r="AJ58" s="52">
        <v>0.333238845997792</v>
      </c>
      <c r="AK58" s="52">
        <v>0.380502244244546</v>
      </c>
      <c r="AL58" s="52">
        <v>0.389904997871931</v>
      </c>
      <c r="AM58" s="52">
        <v>0.444134510818847</v>
      </c>
      <c r="AN58" s="52">
        <v>0.564090659889958</v>
      </c>
      <c r="AO58" s="52">
        <v>0.58156528750021</v>
      </c>
      <c r="AP58" s="52">
        <v>0.656381474247707</v>
      </c>
      <c r="AQ58" s="52">
        <v>0.647401338347183</v>
      </c>
      <c r="AR58" s="52">
        <v>0.681685340607142</v>
      </c>
      <c r="AS58" s="52">
        <v>0.739381835791824</v>
      </c>
      <c r="AT58" s="52">
        <v>0.744902652094808</v>
      </c>
      <c r="AU58" s="52">
        <v>0.781453016306923</v>
      </c>
      <c r="AV58" s="52">
        <v>0.820977967748785</v>
      </c>
      <c r="AW58" s="52">
        <v>0.96855760755169</v>
      </c>
      <c r="AX58" s="52">
        <v>0.992889483954635</v>
      </c>
      <c r="AY58" s="52">
        <v>1.01168045765481</v>
      </c>
      <c r="AZ58" s="53">
        <v>1.03104944537786</v>
      </c>
      <c r="BA58" s="456">
        <v>0.0163608109758782</v>
      </c>
      <c r="BB58" s="456">
        <v>0.0569257734974042</v>
      </c>
      <c r="BC58" s="456">
        <v>0.00743195853331575</v>
      </c>
    </row>
    <row r="59" spans="8:8" s="47" ht="10.2" customFormat="1">
      <c r="A59" s="54" t="s">
        <v>174</v>
      </c>
      <c r="B59" s="55">
        <v>0.108619785</v>
      </c>
      <c r="C59" s="55">
        <v>0.133282447164</v>
      </c>
      <c r="D59" s="55">
        <v>0.2344854464046</v>
      </c>
      <c r="E59" s="55">
        <v>0.353959749432</v>
      </c>
      <c r="F59" s="55">
        <v>0.3693779878446</v>
      </c>
      <c r="G59" s="55">
        <v>0.41519213514</v>
      </c>
      <c r="H59" s="55">
        <v>0.494215683444</v>
      </c>
      <c r="I59" s="55">
        <v>0.503916657552</v>
      </c>
      <c r="J59" s="55">
        <v>0.672084995832</v>
      </c>
      <c r="K59" s="55">
        <v>1.019987802432</v>
      </c>
      <c r="L59" s="55">
        <v>0.893892199716</v>
      </c>
      <c r="M59" s="55">
        <v>0.953092942452</v>
      </c>
      <c r="N59" s="55">
        <v>1.170406414404</v>
      </c>
      <c r="O59" s="55">
        <v>1.5730445844</v>
      </c>
      <c r="P59" s="55">
        <v>1.651142497752</v>
      </c>
      <c r="Q59" s="55">
        <v>1.820441554776</v>
      </c>
      <c r="R59" s="55">
        <v>1.908515274624</v>
      </c>
      <c r="S59" s="55">
        <v>2.084321493036</v>
      </c>
      <c r="T59" s="55">
        <v>2.223116206308</v>
      </c>
      <c r="U59" s="55">
        <v>2.438668684512</v>
      </c>
      <c r="V59" s="55">
        <v>2.597726134908</v>
      </c>
      <c r="W59" s="55">
        <v>2.784426228468</v>
      </c>
      <c r="X59" s="55">
        <v>2.909818077336</v>
      </c>
      <c r="Y59" s="55">
        <v>3.000264198192</v>
      </c>
      <c r="Z59" s="55">
        <v>2.84272638318</v>
      </c>
      <c r="AA59" s="55">
        <v>3.141738800604</v>
      </c>
      <c r="AB59" s="55">
        <v>3.35997001332</v>
      </c>
      <c r="AC59" s="55">
        <v>3.74979968561357</v>
      </c>
      <c r="AD59" s="55">
        <v>3.99353887413543</v>
      </c>
      <c r="AE59" s="55">
        <v>4.38021268306857</v>
      </c>
      <c r="AF59" s="55">
        <v>4.86364474654785</v>
      </c>
      <c r="AG59" s="55">
        <v>4.99828732267084</v>
      </c>
      <c r="AH59" s="55">
        <v>5.21792638398804</v>
      </c>
      <c r="AI59" s="55">
        <v>5.60261528779655</v>
      </c>
      <c r="AJ59" s="55">
        <v>5.89050973872947</v>
      </c>
      <c r="AK59" s="55">
        <v>6.12383376503169</v>
      </c>
      <c r="AL59" s="55">
        <v>6.63140484462471</v>
      </c>
      <c r="AM59" s="55">
        <v>7.04645676173169</v>
      </c>
      <c r="AN59" s="55">
        <v>7.30486138465686</v>
      </c>
      <c r="AO59" s="55">
        <v>6.88887108310068</v>
      </c>
      <c r="AP59" s="55">
        <v>7.255074100519</v>
      </c>
      <c r="AQ59" s="55">
        <v>7.22208480854159</v>
      </c>
      <c r="AR59" s="55">
        <v>7.44220576510207</v>
      </c>
      <c r="AS59" s="55">
        <v>7.16766001412558</v>
      </c>
      <c r="AT59" s="55">
        <v>7.32617630657128</v>
      </c>
      <c r="AU59" s="55">
        <v>7.48772734147012</v>
      </c>
      <c r="AV59" s="55">
        <v>7.62760536824798</v>
      </c>
      <c r="AW59" s="55">
        <v>8.26174739221419</v>
      </c>
      <c r="AX59" s="55">
        <v>8.69176327757562</v>
      </c>
      <c r="AY59" s="55">
        <v>8.7759601175629</v>
      </c>
      <c r="AZ59" s="55">
        <v>8.32677134509286</v>
      </c>
      <c r="BA59" s="469">
        <v>-0.0537763968304277</v>
      </c>
      <c r="BB59" s="469">
        <v>0.0245063589386765</v>
      </c>
      <c r="BC59" s="469">
        <v>0.0600206126200401</v>
      </c>
    </row>
    <row r="60" spans="8:8">
      <c r="B60" s="52"/>
      <c r="C60" s="52"/>
      <c r="D60" s="52"/>
      <c r="E60" s="52"/>
      <c r="F60" s="52"/>
      <c r="G60" s="52"/>
      <c r="H60" s="52"/>
      <c r="I60" s="52"/>
      <c r="J60" s="52"/>
      <c r="K60" s="52"/>
      <c r="L60" s="52"/>
      <c r="M60" s="52"/>
      <c r="N60" s="52"/>
      <c r="O60" s="52"/>
      <c r="P60" s="52"/>
      <c r="Q60" s="52"/>
      <c r="R60" s="52"/>
      <c r="S60" s="52"/>
      <c r="T60" s="52"/>
      <c r="U60" s="52"/>
      <c r="V60" s="52"/>
      <c r="W60" s="52"/>
      <c r="X60" s="52"/>
      <c r="Y60" s="52"/>
      <c r="Z60" s="52"/>
      <c r="AA60" s="52"/>
      <c r="AB60" s="52"/>
      <c r="AC60" s="52"/>
      <c r="AD60" s="52"/>
      <c r="AE60" s="52"/>
      <c r="AF60" s="52"/>
      <c r="AG60" s="52"/>
      <c r="AH60" s="52"/>
      <c r="AI60" s="52"/>
      <c r="AJ60" s="52"/>
      <c r="AK60" s="52"/>
      <c r="AL60" s="52"/>
      <c r="AM60" s="52"/>
      <c r="AN60" s="52"/>
      <c r="AO60" s="52"/>
      <c r="AP60" s="52"/>
      <c r="AQ60" s="52"/>
      <c r="AR60" s="52"/>
      <c r="AS60" s="52"/>
      <c r="AT60" s="52"/>
      <c r="AU60" s="52"/>
      <c r="AV60" s="52"/>
      <c r="AW60" s="52"/>
      <c r="AX60" s="52"/>
      <c r="AY60" s="52"/>
      <c r="AZ60" s="53"/>
      <c r="BA60" s="456"/>
      <c r="BB60" s="456"/>
      <c r="BC60" s="456"/>
    </row>
    <row r="61" spans="8:8">
      <c r="A61" s="45" t="s">
        <v>175</v>
      </c>
      <c r="B61" s="52">
        <v>0.062294308632</v>
      </c>
      <c r="C61" s="52">
        <v>0.0929760456996</v>
      </c>
      <c r="D61" s="52">
        <v>0.1334673463104</v>
      </c>
      <c r="E61" s="52">
        <v>0.1694476797444</v>
      </c>
      <c r="F61" s="52">
        <v>0.19332716472</v>
      </c>
      <c r="G61" s="52">
        <v>0.2076118941132</v>
      </c>
      <c r="H61" s="52">
        <v>0.2450779826094</v>
      </c>
      <c r="I61" s="52">
        <v>0.279966375576</v>
      </c>
      <c r="J61" s="52">
        <v>0.3014113703292</v>
      </c>
      <c r="K61" s="52">
        <v>0.3469506580188</v>
      </c>
      <c r="L61" s="52">
        <v>0.3983971646304</v>
      </c>
      <c r="M61" s="52">
        <v>0.4317998025348</v>
      </c>
      <c r="N61" s="52">
        <v>0.4211310071484</v>
      </c>
      <c r="O61" s="52">
        <v>0.4574693538504</v>
      </c>
      <c r="P61" s="52">
        <v>0.451142149563709</v>
      </c>
      <c r="Q61" s="52">
        <v>0.4822294440613</v>
      </c>
      <c r="R61" s="52">
        <v>0.526785412509011</v>
      </c>
      <c r="S61" s="52">
        <v>0.537820527071228</v>
      </c>
      <c r="T61" s="52">
        <v>0.550776203809632</v>
      </c>
      <c r="U61" s="52">
        <v>0.637472302973917</v>
      </c>
      <c r="V61" s="52">
        <v>0.74200129362657</v>
      </c>
      <c r="W61" s="52">
        <v>0.776753999564598</v>
      </c>
      <c r="X61" s="52">
        <v>0.840009430615871</v>
      </c>
      <c r="Y61" s="52">
        <v>0.877820500697116</v>
      </c>
      <c r="Z61" s="52">
        <v>1.00768379904121</v>
      </c>
      <c r="AA61" s="52">
        <v>1.06545486064132</v>
      </c>
      <c r="AB61" s="52">
        <v>1.06681330618542</v>
      </c>
      <c r="AC61" s="52">
        <v>1.06695529424751</v>
      </c>
      <c r="AD61" s="52">
        <v>1.08985348469331</v>
      </c>
      <c r="AE61" s="52">
        <v>1.10565119132602</v>
      </c>
      <c r="AF61" s="52">
        <v>1.12292389510398</v>
      </c>
      <c r="AG61" s="52">
        <v>1.17508744217359</v>
      </c>
      <c r="AH61" s="52">
        <v>1.18804174906887</v>
      </c>
      <c r="AI61" s="52">
        <v>1.21482813068897</v>
      </c>
      <c r="AJ61" s="52">
        <v>1.29349125395495</v>
      </c>
      <c r="AK61" s="52">
        <v>1.3764700690598</v>
      </c>
      <c r="AL61" s="52">
        <v>1.46456017885815</v>
      </c>
      <c r="AM61" s="52">
        <v>1.53904265259321</v>
      </c>
      <c r="AN61" s="52">
        <v>1.50058452366597</v>
      </c>
      <c r="AO61" s="52">
        <v>1.68111334162427</v>
      </c>
      <c r="AP61" s="52">
        <v>1.89451833996682</v>
      </c>
      <c r="AQ61" s="52">
        <v>1.94987813400753</v>
      </c>
      <c r="AR61" s="52">
        <v>2.08663229935688</v>
      </c>
      <c r="AS61" s="52">
        <v>2.16900069654107</v>
      </c>
      <c r="AT61" s="52">
        <v>2.33739388642748</v>
      </c>
      <c r="AU61" s="52">
        <v>2.66754669133638</v>
      </c>
      <c r="AV61" s="52">
        <v>3.38392542958161</v>
      </c>
      <c r="AW61" s="52">
        <v>3.96448658083593</v>
      </c>
      <c r="AX61" s="52">
        <v>4.53656791383518</v>
      </c>
      <c r="AY61" s="52">
        <v>5.15336467783064</v>
      </c>
      <c r="AZ61" s="53">
        <v>5.1305765473101</v>
      </c>
      <c r="BA61" s="456">
        <v>-0.00714214916467548</v>
      </c>
      <c r="BB61" s="456">
        <v>0.118534510741851</v>
      </c>
      <c r="BC61" s="456">
        <v>0.036981962720165</v>
      </c>
    </row>
    <row r="62" spans="8:8">
      <c r="A62" s="45" t="s">
        <v>176</v>
      </c>
      <c r="B62" s="52">
        <v>0.0</v>
      </c>
      <c r="C62" s="52">
        <v>0.0</v>
      </c>
      <c r="D62" s="52">
        <v>0.015826104</v>
      </c>
      <c r="E62" s="52">
        <v>0.021896964</v>
      </c>
      <c r="F62" s="52">
        <v>0.0240741</v>
      </c>
      <c r="G62" s="52">
        <v>0.024199704</v>
      </c>
      <c r="H62" s="52">
        <v>0.031861548</v>
      </c>
      <c r="I62" s="52">
        <v>0.035545932</v>
      </c>
      <c r="J62" s="52">
        <v>0.039230316</v>
      </c>
      <c r="K62" s="52">
        <v>0.045133704</v>
      </c>
      <c r="L62" s="52">
        <v>0.050827752</v>
      </c>
      <c r="M62" s="52">
        <v>0.049009883682375</v>
      </c>
      <c r="N62" s="52">
        <v>0.063629448584625</v>
      </c>
      <c r="O62" s="52">
        <v>0.0708018659964</v>
      </c>
      <c r="P62" s="52">
        <v>0.081722386624725</v>
      </c>
      <c r="Q62" s="52">
        <v>0.092809707657975</v>
      </c>
      <c r="R62" s="52">
        <v>0.10465253640765</v>
      </c>
      <c r="S62" s="52">
        <v>0.1229613337953</v>
      </c>
      <c r="T62" s="52">
        <v>0.14472388074375</v>
      </c>
      <c r="U62" s="52">
        <v>0.152995218470325</v>
      </c>
      <c r="V62" s="52">
        <v>0.164671246815075</v>
      </c>
      <c r="W62" s="52">
        <v>0.1695869528661</v>
      </c>
      <c r="X62" s="52">
        <v>0.1849325901192</v>
      </c>
      <c r="Y62" s="52">
        <v>0.20700911430045</v>
      </c>
      <c r="Z62" s="52">
        <v>0.2195485800354</v>
      </c>
      <c r="AA62" s="52">
        <v>0.24272402453145</v>
      </c>
      <c r="AB62" s="52">
        <v>0.260512797127275</v>
      </c>
      <c r="AC62" s="52">
        <v>0.256077868713975</v>
      </c>
      <c r="AD62" s="52">
        <v>0.27671205998205</v>
      </c>
      <c r="AE62" s="52">
        <v>0.3016928735667</v>
      </c>
      <c r="AF62" s="52">
        <v>0.326094791628375</v>
      </c>
      <c r="AG62" s="52">
        <v>0.3651555217464</v>
      </c>
      <c r="AH62" s="52">
        <v>0.384160956119325</v>
      </c>
      <c r="AI62" s="52">
        <v>0.413223473730375</v>
      </c>
      <c r="AJ62" s="52">
        <v>0.444248349046425</v>
      </c>
      <c r="AK62" s="52">
        <v>0.4774808767806</v>
      </c>
      <c r="AL62" s="52">
        <v>0.5170812552675</v>
      </c>
      <c r="AM62" s="52">
        <v>0.55210934030175</v>
      </c>
      <c r="AN62" s="52">
        <v>0.58955112531315</v>
      </c>
      <c r="AO62" s="52">
        <v>0.674882579220636</v>
      </c>
      <c r="AP62" s="52">
        <v>0.693134176771575</v>
      </c>
      <c r="AQ62" s="52">
        <v>0.7049573819442</v>
      </c>
      <c r="AR62" s="52">
        <v>0.7681060528911</v>
      </c>
      <c r="AS62" s="52">
        <v>0.79030031853465</v>
      </c>
      <c r="AT62" s="52">
        <v>0.82880177670675</v>
      </c>
      <c r="AU62" s="52">
        <v>0.9307462594815</v>
      </c>
      <c r="AV62" s="52">
        <v>0.95223407635125</v>
      </c>
      <c r="AW62" s="52">
        <v>0.95733620638425</v>
      </c>
      <c r="AX62" s="52">
        <v>0.95694373484325</v>
      </c>
      <c r="AY62" s="52">
        <v>0.91023962146425</v>
      </c>
      <c r="AZ62" s="53">
        <v>0.889698532747843</v>
      </c>
      <c r="BA62" s="456">
        <v>-0.0252372655318028</v>
      </c>
      <c r="BB62" s="456">
        <v>0.0303689238549025</v>
      </c>
      <c r="BC62" s="456">
        <v>0.00641308002460596</v>
      </c>
    </row>
    <row r="63" spans="8:8">
      <c r="A63" s="45" t="s">
        <v>239</v>
      </c>
      <c r="B63" s="52">
        <v>0.0076869</v>
      </c>
      <c r="C63" s="52">
        <v>0.0076167</v>
      </c>
      <c r="D63" s="52">
        <v>0.01563705</v>
      </c>
      <c r="E63" s="52">
        <v>0.06828705</v>
      </c>
      <c r="F63" s="52">
        <v>0.1482273</v>
      </c>
      <c r="G63" s="52">
        <v>0.1943838</v>
      </c>
      <c r="H63" s="52">
        <v>0.2563704</v>
      </c>
      <c r="I63" s="52">
        <v>0.2942082</v>
      </c>
      <c r="J63" s="52">
        <v>0.28836405</v>
      </c>
      <c r="K63" s="52">
        <v>0.3021057</v>
      </c>
      <c r="L63" s="52">
        <v>0.3032289</v>
      </c>
      <c r="M63" s="52">
        <v>0.2935764</v>
      </c>
      <c r="N63" s="52">
        <v>0.2932254</v>
      </c>
      <c r="O63" s="52">
        <v>0.3058263</v>
      </c>
      <c r="P63" s="52">
        <v>0.3094767</v>
      </c>
      <c r="Q63" s="52">
        <v>0.30170205</v>
      </c>
      <c r="R63" s="52">
        <v>0.3024918</v>
      </c>
      <c r="S63" s="52">
        <v>0.3017898</v>
      </c>
      <c r="T63" s="52">
        <v>0.3135483</v>
      </c>
      <c r="U63" s="52">
        <v>0.3072654</v>
      </c>
      <c r="V63" s="52">
        <v>0.31328505</v>
      </c>
      <c r="W63" s="52">
        <v>0.318006</v>
      </c>
      <c r="X63" s="52">
        <v>0.3422952</v>
      </c>
      <c r="Y63" s="52">
        <v>0.36242505</v>
      </c>
      <c r="Z63" s="52">
        <v>0.3647241</v>
      </c>
      <c r="AA63" s="52">
        <v>0.4128111</v>
      </c>
      <c r="AB63" s="52">
        <v>0.4092309</v>
      </c>
      <c r="AC63" s="52">
        <v>0.4095468</v>
      </c>
      <c r="AD63" s="52">
        <v>0.3780621</v>
      </c>
      <c r="AE63" s="52">
        <v>0.3941028</v>
      </c>
      <c r="AF63" s="52">
        <v>0.3965598</v>
      </c>
      <c r="AG63" s="52">
        <v>0.4000347</v>
      </c>
      <c r="AH63" s="52">
        <v>0.4022109</v>
      </c>
      <c r="AI63" s="52">
        <v>0.4336254</v>
      </c>
      <c r="AJ63" s="52">
        <v>0.429365599416</v>
      </c>
      <c r="AK63" s="52">
        <v>0.42153992946</v>
      </c>
      <c r="AL63" s="52">
        <v>0.441220557078571</v>
      </c>
      <c r="AM63" s="52">
        <v>0.430114627302139</v>
      </c>
      <c r="AN63" s="52">
        <v>0.4265999046738</v>
      </c>
      <c r="AO63" s="52">
        <v>0.400629933873</v>
      </c>
      <c r="AP63" s="52">
        <v>0.431112517211025</v>
      </c>
      <c r="AQ63" s="52">
        <v>0.449236476</v>
      </c>
      <c r="AR63" s="52">
        <v>0.441045951021</v>
      </c>
      <c r="AS63" s="52">
        <v>0.42844729356</v>
      </c>
      <c r="AT63" s="52">
        <v>0.456773271113427</v>
      </c>
      <c r="AU63" s="52">
        <v>0.478492275420926</v>
      </c>
      <c r="AV63" s="52">
        <v>0.465942408400085</v>
      </c>
      <c r="AW63" s="52">
        <v>0.462776693178045</v>
      </c>
      <c r="AX63" s="52">
        <v>0.452349795985127</v>
      </c>
      <c r="AY63" s="52">
        <v>0.467284898050963</v>
      </c>
      <c r="AZ63" s="53">
        <v>0.455068430522</v>
      </c>
      <c r="BA63" s="456">
        <v>-0.0288043203464307</v>
      </c>
      <c r="BB63" s="456">
        <v>0.0155091363222133</v>
      </c>
      <c r="BC63" s="456">
        <v>0.00328020127513973</v>
      </c>
    </row>
    <row r="64" spans="8:8">
      <c r="A64" s="45" t="s">
        <v>177</v>
      </c>
      <c r="B64" s="52">
        <v>0.104132743362832</v>
      </c>
      <c r="C64" s="52">
        <v>0.135699115044248</v>
      </c>
      <c r="D64" s="52">
        <v>0.175610619469027</v>
      </c>
      <c r="E64" s="52">
        <v>0.216973451327434</v>
      </c>
      <c r="F64" s="52">
        <v>0.273212389380531</v>
      </c>
      <c r="G64" s="52">
        <v>0.321106194690265</v>
      </c>
      <c r="H64" s="52">
        <v>0.36646017699115</v>
      </c>
      <c r="I64" s="52">
        <v>0.43975221238938</v>
      </c>
      <c r="J64" s="52">
        <v>0.49816814159292</v>
      </c>
      <c r="K64" s="52">
        <v>0.526469026548672</v>
      </c>
      <c r="L64" s="52">
        <v>0.517761061946903</v>
      </c>
      <c r="M64" s="52">
        <v>0.462247787610619</v>
      </c>
      <c r="N64" s="52">
        <v>0.432858407079646</v>
      </c>
      <c r="O64" s="52">
        <v>0.443017699115044</v>
      </c>
      <c r="P64" s="52">
        <v>0.451</v>
      </c>
      <c r="Q64" s="52">
        <v>0.469141592920354</v>
      </c>
      <c r="R64" s="52">
        <v>0.499256637168142</v>
      </c>
      <c r="S64" s="52">
        <v>0.503973451327434</v>
      </c>
      <c r="T64" s="52">
        <v>0.517398230088496</v>
      </c>
      <c r="U64" s="52">
        <v>0.546025663716814</v>
      </c>
      <c r="V64" s="52">
        <v>0.55506017699115</v>
      </c>
      <c r="W64" s="52">
        <v>0.562026548672566</v>
      </c>
      <c r="X64" s="52">
        <v>0.572911504424779</v>
      </c>
      <c r="Y64" s="52">
        <v>0.608287610619469</v>
      </c>
      <c r="Z64" s="52">
        <v>0.637096460176991</v>
      </c>
      <c r="AA64" s="52">
        <v>0.651283185840708</v>
      </c>
      <c r="AB64" s="52">
        <v>0.7298</v>
      </c>
      <c r="AC64" s="52">
        <v>0.823737168141593</v>
      </c>
      <c r="AD64" s="52">
        <v>0.844636283185841</v>
      </c>
      <c r="AE64" s="52">
        <v>0.914263716814159</v>
      </c>
      <c r="AF64" s="52">
        <v>0.986902654867256</v>
      </c>
      <c r="AG64" s="52">
        <v>1.10043274336283</v>
      </c>
      <c r="AH64" s="52">
        <v>1.18504513274336</v>
      </c>
      <c r="AI64" s="52">
        <v>1.27045575221239</v>
      </c>
      <c r="AJ64" s="52">
        <v>1.50430088495575</v>
      </c>
      <c r="AK64" s="52">
        <v>1.78948672566372</v>
      </c>
      <c r="AL64" s="52">
        <v>2.12448938053097</v>
      </c>
      <c r="AM64" s="52">
        <v>2.51224778761062</v>
      </c>
      <c r="AN64" s="52">
        <v>2.91353982300885</v>
      </c>
      <c r="AO64" s="52">
        <v>3.09383097345133</v>
      </c>
      <c r="AP64" s="52">
        <v>3.47560265486726</v>
      </c>
      <c r="AQ64" s="52">
        <v>3.82196194690265</v>
      </c>
      <c r="AR64" s="52">
        <v>4.01321061946903</v>
      </c>
      <c r="AS64" s="52">
        <v>4.38518584070796</v>
      </c>
      <c r="AT64" s="52">
        <v>4.72251061946903</v>
      </c>
      <c r="AU64" s="52">
        <v>4.8840796460177</v>
      </c>
      <c r="AV64" s="52">
        <v>4.96589823008849</v>
      </c>
      <c r="AW64" s="52">
        <v>5.3711814159292</v>
      </c>
      <c r="AX64" s="52">
        <v>5.81107876106195</v>
      </c>
      <c r="AY64" s="52">
        <v>6.39215398230089</v>
      </c>
      <c r="AZ64" s="53">
        <v>6.98451327433628</v>
      </c>
      <c r="BA64" s="456">
        <v>0.0896843104876257</v>
      </c>
      <c r="BB64" s="456">
        <v>0.0752638978008384</v>
      </c>
      <c r="BC64" s="456">
        <v>0.050345415792583</v>
      </c>
    </row>
    <row r="65" spans="8:8">
      <c r="A65" s="45" t="s">
        <v>179</v>
      </c>
      <c r="B65" s="52">
        <v>0.022782478329765</v>
      </c>
      <c r="C65" s="52">
        <v>0.0241423875</v>
      </c>
      <c r="D65" s="52">
        <v>0.0264812625</v>
      </c>
      <c r="E65" s="52">
        <v>0.0264119625</v>
      </c>
      <c r="F65" s="52">
        <v>0.0298942875</v>
      </c>
      <c r="G65" s="52">
        <v>0.038270925</v>
      </c>
      <c r="H65" s="52">
        <v>0.0464916375</v>
      </c>
      <c r="I65" s="52">
        <v>0.04965345</v>
      </c>
      <c r="J65" s="52">
        <v>0.055457325</v>
      </c>
      <c r="K65" s="52">
        <v>0.068970825</v>
      </c>
      <c r="L65" s="52">
        <v>0.0407917125</v>
      </c>
      <c r="M65" s="52">
        <v>0.0712144125</v>
      </c>
      <c r="N65" s="52">
        <v>0.093364425</v>
      </c>
      <c r="O65" s="52">
        <v>0.1110879</v>
      </c>
      <c r="P65" s="52">
        <v>0.1272261375</v>
      </c>
      <c r="Q65" s="52">
        <v>0.1556218125</v>
      </c>
      <c r="R65" s="52">
        <v>0.2174408775</v>
      </c>
      <c r="S65" s="52">
        <v>0.250477227</v>
      </c>
      <c r="T65" s="52">
        <v>0.293417586</v>
      </c>
      <c r="U65" s="52">
        <v>0.3488565465</v>
      </c>
      <c r="V65" s="52">
        <v>0.41733846</v>
      </c>
      <c r="W65" s="52">
        <v>0.464788863</v>
      </c>
      <c r="X65" s="52">
        <v>0.519648822</v>
      </c>
      <c r="Y65" s="52">
        <v>0.5280150645</v>
      </c>
      <c r="Z65" s="52">
        <v>0.570849048</v>
      </c>
      <c r="AA65" s="52">
        <v>0.650801844</v>
      </c>
      <c r="AB65" s="52">
        <v>0.7103419785</v>
      </c>
      <c r="AC65" s="52">
        <v>0.7722947925</v>
      </c>
      <c r="AD65" s="52">
        <v>0.8475435045</v>
      </c>
      <c r="AE65" s="52">
        <v>0.868441266</v>
      </c>
      <c r="AF65" s="52">
        <v>0.9130569525</v>
      </c>
      <c r="AG65" s="52">
        <v>0.915398946</v>
      </c>
      <c r="AH65" s="52">
        <v>0.95595885</v>
      </c>
      <c r="AI65" s="52">
        <v>1.023368346</v>
      </c>
      <c r="AJ65" s="52">
        <v>1.012959486</v>
      </c>
      <c r="AK65" s="52">
        <v>1.02643695</v>
      </c>
      <c r="AL65" s="52">
        <v>1.01472525</v>
      </c>
      <c r="AM65" s="52">
        <v>1.04272245</v>
      </c>
      <c r="AN65" s="52">
        <v>1.05810705</v>
      </c>
      <c r="AO65" s="52">
        <v>1.30139779607214</v>
      </c>
      <c r="AP65" s="52">
        <v>1.70745075765911</v>
      </c>
      <c r="AQ65" s="52">
        <v>1.54560219650731</v>
      </c>
      <c r="AR65" s="52">
        <v>1.34164162093934</v>
      </c>
      <c r="AS65" s="52">
        <v>1.11827261179315</v>
      </c>
      <c r="AT65" s="52">
        <v>1.05678785577386</v>
      </c>
      <c r="AU65" s="52">
        <v>1.01314011879867</v>
      </c>
      <c r="AV65" s="52">
        <v>0.956963372328006</v>
      </c>
      <c r="AW65" s="52">
        <v>0.99695967633712</v>
      </c>
      <c r="AX65" s="52">
        <v>0.989745488712746</v>
      </c>
      <c r="AY65" s="52">
        <v>0.968616185095066</v>
      </c>
      <c r="AZ65" s="53">
        <v>0.855380028747674</v>
      </c>
      <c r="BA65" s="456">
        <v>-0.119317911500447</v>
      </c>
      <c r="BB65" s="456">
        <v>-0.0291007502997712</v>
      </c>
      <c r="BC65" s="456">
        <v>0.00616570711751787</v>
      </c>
    </row>
    <row r="66" spans="8:8">
      <c r="A66" s="45" t="s">
        <v>180</v>
      </c>
      <c r="B66" s="52">
        <v>0.0460404</v>
      </c>
      <c r="C66" s="52">
        <v>0.05481</v>
      </c>
      <c r="D66" s="52">
        <v>0.04059594</v>
      </c>
      <c r="E66" s="52">
        <v>0.06292188</v>
      </c>
      <c r="F66" s="52">
        <v>0.06496812</v>
      </c>
      <c r="G66" s="52">
        <v>0.0851382</v>
      </c>
      <c r="H66" s="52">
        <v>0.085869</v>
      </c>
      <c r="I66" s="52">
        <v>0.2068164</v>
      </c>
      <c r="J66" s="52">
        <v>0.3975552</v>
      </c>
      <c r="K66" s="52">
        <v>0.5766012</v>
      </c>
      <c r="L66" s="52">
        <v>0.6763554</v>
      </c>
      <c r="M66" s="52">
        <v>0.6858558</v>
      </c>
      <c r="N66" s="52">
        <v>0.6971832</v>
      </c>
      <c r="O66" s="52">
        <v>0.7954758</v>
      </c>
      <c r="P66" s="52">
        <v>1.072449</v>
      </c>
      <c r="Q66" s="52">
        <v>1.180242</v>
      </c>
      <c r="R66" s="52">
        <v>1.2281094</v>
      </c>
      <c r="S66" s="52">
        <v>1.3121514</v>
      </c>
      <c r="T66" s="52">
        <v>1.4330988</v>
      </c>
      <c r="U66" s="52">
        <v>1.5076404</v>
      </c>
      <c r="V66" s="52">
        <v>1.60343377502314</v>
      </c>
      <c r="W66" s="52">
        <v>1.76073162331821</v>
      </c>
      <c r="X66" s="52">
        <v>1.86591899139855</v>
      </c>
      <c r="Y66" s="52">
        <v>1.93851234726269</v>
      </c>
      <c r="Z66" s="52">
        <v>2.20871847786805</v>
      </c>
      <c r="AA66" s="52">
        <v>2.21869546144665</v>
      </c>
      <c r="AB66" s="52">
        <v>2.33779606389642</v>
      </c>
      <c r="AC66" s="52">
        <v>2.40008318295776</v>
      </c>
      <c r="AD66" s="52">
        <v>2.36003451113171</v>
      </c>
      <c r="AE66" s="52">
        <v>2.55919803697991</v>
      </c>
      <c r="AF66" s="52">
        <v>2.54463929403459</v>
      </c>
      <c r="AG66" s="52">
        <v>2.47055390408849</v>
      </c>
      <c r="AH66" s="52">
        <v>2.72124874018381</v>
      </c>
      <c r="AI66" s="52">
        <v>2.84964644704811</v>
      </c>
      <c r="AJ66" s="52">
        <v>2.72500883162197</v>
      </c>
      <c r="AK66" s="52">
        <v>2.74571209788126</v>
      </c>
      <c r="AL66" s="52">
        <v>2.71429557164653</v>
      </c>
      <c r="AM66" s="52">
        <v>2.61284863574807</v>
      </c>
      <c r="AN66" s="52">
        <v>2.69387788195216</v>
      </c>
      <c r="AO66" s="52">
        <v>2.80958605623593</v>
      </c>
      <c r="AP66" s="52">
        <v>3.13201855319831</v>
      </c>
      <c r="AQ66" s="52">
        <v>2.97644554596747</v>
      </c>
      <c r="AR66" s="52">
        <v>2.81878451878004</v>
      </c>
      <c r="AS66" s="52">
        <v>2.79445153299266</v>
      </c>
      <c r="AT66" s="52">
        <v>2.75038479268995</v>
      </c>
      <c r="AU66" s="52">
        <v>2.74183922439391</v>
      </c>
      <c r="AV66" s="52">
        <v>2.70287871723576</v>
      </c>
      <c r="AW66" s="52">
        <v>2.61737957697199</v>
      </c>
      <c r="AX66" s="52">
        <v>2.62086030003143</v>
      </c>
      <c r="AY66" s="52">
        <v>2.43300368989409</v>
      </c>
      <c r="AZ66" s="53">
        <v>2.27348875226716</v>
      </c>
      <c r="BA66" s="456">
        <v>-0.0681160724160321</v>
      </c>
      <c r="BB66" s="456">
        <v>-0.0142880017929872</v>
      </c>
      <c r="BC66" s="456">
        <v>0.0163876467889636</v>
      </c>
    </row>
    <row r="67" spans="8:8">
      <c r="A67" s="45" t="s">
        <v>182</v>
      </c>
      <c r="B67" s="52">
        <v>0.0</v>
      </c>
      <c r="C67" s="52">
        <v>0.00298349694176179</v>
      </c>
      <c r="D67" s="52">
        <v>0.00417783383286304</v>
      </c>
      <c r="E67" s="52">
        <v>0.00417783383286304</v>
      </c>
      <c r="F67" s="52">
        <v>0.00870934516924492</v>
      </c>
      <c r="G67" s="52">
        <v>0.0104985471000124</v>
      </c>
      <c r="H67" s="52">
        <v>0.0124983640888257</v>
      </c>
      <c r="I67" s="52">
        <v>0.0114363264557015</v>
      </c>
      <c r="J67" s="52">
        <v>0.0851601403135339</v>
      </c>
      <c r="K67" s="52">
        <v>0.105674817561157</v>
      </c>
      <c r="L67" s="52">
        <v>0.09399366</v>
      </c>
      <c r="M67" s="52">
        <v>0.079172388</v>
      </c>
      <c r="N67" s="52">
        <v>0.099603972</v>
      </c>
      <c r="O67" s="52">
        <v>0.240196716</v>
      </c>
      <c r="P67" s="52">
        <v>0.36487962</v>
      </c>
      <c r="Q67" s="52">
        <v>0.403146972</v>
      </c>
      <c r="R67" s="52">
        <v>0.5421906</v>
      </c>
      <c r="S67" s="52">
        <v>0.586235736</v>
      </c>
      <c r="T67" s="52">
        <v>0.60520194</v>
      </c>
      <c r="U67" s="52">
        <v>0.65502486</v>
      </c>
      <c r="V67" s="52">
        <v>0.648409716</v>
      </c>
      <c r="W67" s="52">
        <v>0.76995252</v>
      </c>
      <c r="X67" s="52">
        <v>0.806042736</v>
      </c>
      <c r="Y67" s="52">
        <v>0.868467924</v>
      </c>
      <c r="Z67" s="52">
        <v>0.919881828</v>
      </c>
      <c r="AA67" s="52">
        <v>1.018397232</v>
      </c>
      <c r="AB67" s="52">
        <v>1.30125744</v>
      </c>
      <c r="AC67" s="52">
        <v>1.487109492</v>
      </c>
      <c r="AD67" s="52">
        <v>1.484136864</v>
      </c>
      <c r="AE67" s="52">
        <v>1.520185212</v>
      </c>
      <c r="AF67" s="52">
        <v>1.788559092</v>
      </c>
      <c r="AG67" s="52">
        <v>1.764861804</v>
      </c>
      <c r="AH67" s="52">
        <v>1.821174264</v>
      </c>
      <c r="AI67" s="52">
        <v>1.898002044</v>
      </c>
      <c r="AJ67" s="52">
        <v>2.165119884</v>
      </c>
      <c r="AK67" s="52">
        <v>2.43719926682745</v>
      </c>
      <c r="AL67" s="52">
        <v>2.42877207103426</v>
      </c>
      <c r="AM67" s="52">
        <v>2.43463313996529</v>
      </c>
      <c r="AN67" s="52">
        <v>2.49138269628296</v>
      </c>
      <c r="AO67" s="52">
        <v>2.3819648360964</v>
      </c>
      <c r="AP67" s="52">
        <v>2.34295411190325</v>
      </c>
      <c r="AQ67" s="52">
        <v>2.41024201594461</v>
      </c>
      <c r="AR67" s="52">
        <v>2.4930259521068</v>
      </c>
      <c r="AS67" s="52">
        <v>2.61318962123424</v>
      </c>
      <c r="AT67" s="52">
        <v>2.59826788231706</v>
      </c>
      <c r="AU67" s="52">
        <v>2.7664563471324</v>
      </c>
      <c r="AV67" s="52">
        <v>2.76103731820534</v>
      </c>
      <c r="AW67" s="52">
        <v>2.82476272617461</v>
      </c>
      <c r="AX67" s="52">
        <v>2.78020754524887</v>
      </c>
      <c r="AY67" s="52">
        <v>2.8535304066963</v>
      </c>
      <c r="AZ67" s="53">
        <v>2.63500122454516</v>
      </c>
      <c r="BA67" s="456">
        <v>-0.0791050407309819</v>
      </c>
      <c r="BB67" s="456">
        <v>0.0182272508103607</v>
      </c>
      <c r="BC67" s="456">
        <v>0.0189934827314503</v>
      </c>
    </row>
    <row r="68" spans="8:8">
      <c r="A68" s="45" t="s">
        <v>240</v>
      </c>
      <c r="B68" s="52">
        <v>2.65275E-4</v>
      </c>
      <c r="C68" s="52">
        <v>5.12865E-4</v>
      </c>
      <c r="D68" s="52">
        <v>5.48235E-4</v>
      </c>
      <c r="E68" s="52">
        <v>6.631875E-4</v>
      </c>
      <c r="F68" s="52">
        <v>0.0059333175</v>
      </c>
      <c r="G68" s="52">
        <v>0.0063666</v>
      </c>
      <c r="H68" s="52">
        <v>0.0088425</v>
      </c>
      <c r="I68" s="52">
        <v>0.0081351</v>
      </c>
      <c r="J68" s="52">
        <v>0.0095499</v>
      </c>
      <c r="K68" s="52">
        <v>0.0095499</v>
      </c>
      <c r="L68" s="52">
        <v>0.0123795</v>
      </c>
      <c r="M68" s="52">
        <v>0.0148554</v>
      </c>
      <c r="N68" s="52">
        <v>0.0159165</v>
      </c>
      <c r="O68" s="52">
        <v>0.021222</v>
      </c>
      <c r="P68" s="52">
        <v>0.0226368</v>
      </c>
      <c r="Q68" s="52">
        <v>0.0325404</v>
      </c>
      <c r="R68" s="52">
        <v>0.0378459</v>
      </c>
      <c r="S68" s="52">
        <v>0.0420903</v>
      </c>
      <c r="T68" s="52">
        <v>0.0367848</v>
      </c>
      <c r="U68" s="52">
        <v>0.0385533</v>
      </c>
      <c r="V68" s="52">
        <v>0.0300645</v>
      </c>
      <c r="W68" s="52">
        <v>0.0304182</v>
      </c>
      <c r="X68" s="52">
        <v>0.0307719</v>
      </c>
      <c r="Y68" s="52">
        <v>0.038907</v>
      </c>
      <c r="Z68" s="52">
        <v>0.0505791</v>
      </c>
      <c r="AA68" s="52">
        <v>0.0580068</v>
      </c>
      <c r="AB68" s="52">
        <v>0.056592</v>
      </c>
      <c r="AC68" s="52">
        <v>0.0534087</v>
      </c>
      <c r="AD68" s="52">
        <v>0.0622512</v>
      </c>
      <c r="AE68" s="52">
        <v>0.0608364</v>
      </c>
      <c r="AF68" s="52">
        <v>0.120258</v>
      </c>
      <c r="AG68" s="52">
        <v>0.24759</v>
      </c>
      <c r="AH68" s="52">
        <v>0.297108</v>
      </c>
      <c r="AI68" s="52">
        <v>0.339552</v>
      </c>
      <c r="AJ68" s="52">
        <v>0.360774</v>
      </c>
      <c r="AK68" s="52">
        <v>0.431514</v>
      </c>
      <c r="AL68" s="52">
        <v>0.445662</v>
      </c>
      <c r="AM68" s="52">
        <v>0.4782024</v>
      </c>
      <c r="AN68" s="52">
        <v>0.438588</v>
      </c>
      <c r="AO68" s="52">
        <v>0.408685401757287</v>
      </c>
      <c r="AP68" s="52">
        <v>0.439483586530662</v>
      </c>
      <c r="AQ68" s="52">
        <v>0.451800857306043</v>
      </c>
      <c r="AR68" s="52">
        <v>0.450399665094728</v>
      </c>
      <c r="AS68" s="52">
        <v>0.462993909204002</v>
      </c>
      <c r="AT68" s="52">
        <v>0.595554905243721</v>
      </c>
      <c r="AU68" s="52">
        <v>0.691800614822957</v>
      </c>
      <c r="AV68" s="52">
        <v>0.658082732086056</v>
      </c>
      <c r="AW68" s="52">
        <v>0.640760100258627</v>
      </c>
      <c r="AX68" s="52">
        <v>0.610981500659803</v>
      </c>
      <c r="AY68" s="52">
        <v>0.665348579743772</v>
      </c>
      <c r="AZ68" s="53">
        <v>0.636454243604224</v>
      </c>
      <c r="BA68" s="456">
        <v>-0.0460409522060181</v>
      </c>
      <c r="BB68" s="456">
        <v>0.0499436974105147</v>
      </c>
      <c r="BC68" s="456">
        <v>0.00458765733110493</v>
      </c>
    </row>
    <row r="69" spans="8:8">
      <c r="A69" s="45" t="s">
        <v>184</v>
      </c>
      <c r="B69" s="52">
        <v>0.10477413</v>
      </c>
      <c r="C69" s="52">
        <v>0.10447353</v>
      </c>
      <c r="D69" s="52">
        <v>0.09682326</v>
      </c>
      <c r="E69" s="52">
        <v>0.11029014</v>
      </c>
      <c r="F69" s="52">
        <v>0.12201354</v>
      </c>
      <c r="G69" s="52">
        <v>0.1370736</v>
      </c>
      <c r="H69" s="52">
        <v>0.139779</v>
      </c>
      <c r="I69" s="52">
        <v>0.1527048</v>
      </c>
      <c r="J69" s="52">
        <v>0.1569132</v>
      </c>
      <c r="K69" s="52">
        <v>0.1767528</v>
      </c>
      <c r="L69" s="52">
        <v>0.2158308</v>
      </c>
      <c r="M69" s="52">
        <v>0.2353698</v>
      </c>
      <c r="N69" s="52">
        <v>0.2567124</v>
      </c>
      <c r="O69" s="52">
        <v>0.2531052</v>
      </c>
      <c r="P69" s="52">
        <v>0.2597184</v>
      </c>
      <c r="Q69" s="52">
        <v>0.2651292</v>
      </c>
      <c r="R69" s="52">
        <v>0.2843676</v>
      </c>
      <c r="S69" s="52">
        <v>0.3045078</v>
      </c>
      <c r="T69" s="52">
        <v>0.3228444</v>
      </c>
      <c r="U69" s="52">
        <v>0.344187</v>
      </c>
      <c r="V69" s="52">
        <v>0.3676338</v>
      </c>
      <c r="W69" s="52">
        <v>0.3970926</v>
      </c>
      <c r="X69" s="52">
        <v>0.3895776</v>
      </c>
      <c r="Y69" s="52">
        <v>0.4484952</v>
      </c>
      <c r="Z69" s="52">
        <v>0.4572126</v>
      </c>
      <c r="AA69" s="52">
        <v>0.468936</v>
      </c>
      <c r="AB69" s="52">
        <v>0.509517</v>
      </c>
      <c r="AC69" s="52">
        <v>0.508014</v>
      </c>
      <c r="AD69" s="52">
        <v>0.535068</v>
      </c>
      <c r="AE69" s="52">
        <v>0.610218</v>
      </c>
      <c r="AF69" s="52">
        <v>0.64629</v>
      </c>
      <c r="AG69" s="52">
        <v>0.682362</v>
      </c>
      <c r="AH69" s="52">
        <v>0.7397766</v>
      </c>
      <c r="AI69" s="52">
        <v>0.9198136893016</v>
      </c>
      <c r="AJ69" s="52">
        <v>1.10435741419621</v>
      </c>
      <c r="AK69" s="52">
        <v>1.17396679109451</v>
      </c>
      <c r="AL69" s="52">
        <v>1.19950122401549</v>
      </c>
      <c r="AM69" s="52">
        <v>1.21680919093991</v>
      </c>
      <c r="AN69" s="52">
        <v>1.24587399457026</v>
      </c>
      <c r="AO69" s="52">
        <v>1.24926008611502</v>
      </c>
      <c r="AP69" s="52">
        <v>1.27254223189989</v>
      </c>
      <c r="AQ69" s="52">
        <v>1.27222728623082</v>
      </c>
      <c r="AR69" s="52">
        <v>1.31750030055738</v>
      </c>
      <c r="AS69" s="52">
        <v>1.28108623122723</v>
      </c>
      <c r="AT69" s="52">
        <v>1.25952082023628</v>
      </c>
      <c r="AU69" s="52">
        <v>1.26171238244257</v>
      </c>
      <c r="AV69" s="52">
        <v>1.24843279193873</v>
      </c>
      <c r="AW69" s="52">
        <v>1.24745391526313</v>
      </c>
      <c r="AX69" s="52">
        <v>1.23120374018453</v>
      </c>
      <c r="AY69" s="52">
        <v>1.17670426480189</v>
      </c>
      <c r="AZ69" s="53">
        <v>1.10199319366691</v>
      </c>
      <c r="BA69" s="456">
        <v>-0.0660505649763039</v>
      </c>
      <c r="BB69" s="456">
        <v>-0.0059655261735222</v>
      </c>
      <c r="BC69" s="456">
        <v>0.0079433316763263</v>
      </c>
    </row>
    <row r="70" spans="8:8">
      <c r="A70" s="45" t="s">
        <v>190</v>
      </c>
      <c r="B70" s="52">
        <v>0.0</v>
      </c>
      <c r="C70" s="52">
        <v>0.0</v>
      </c>
      <c r="D70" s="52">
        <v>0.0</v>
      </c>
      <c r="E70" s="52">
        <v>0.0</v>
      </c>
      <c r="F70" s="52">
        <v>0.0</v>
      </c>
      <c r="G70" s="52">
        <v>0.0</v>
      </c>
      <c r="H70" s="52">
        <v>0.0</v>
      </c>
      <c r="I70" s="52">
        <v>0.0</v>
      </c>
      <c r="J70" s="52">
        <v>0.0</v>
      </c>
      <c r="K70" s="52">
        <v>0.0</v>
      </c>
      <c r="L70" s="52">
        <v>0.0</v>
      </c>
      <c r="M70" s="52">
        <v>0.00981201942985876</v>
      </c>
      <c r="N70" s="52">
        <v>0.0500096474166995</v>
      </c>
      <c r="O70" s="52">
        <v>0.0588721165791525</v>
      </c>
      <c r="P70" s="52">
        <v>0.0878861525276596</v>
      </c>
      <c r="Q70" s="52">
        <v>0.115528615867692</v>
      </c>
      <c r="R70" s="52">
        <v>0.134783385178974</v>
      </c>
      <c r="S70" s="52">
        <v>0.188311643864338</v>
      </c>
      <c r="T70" s="52">
        <v>0.223194955521265</v>
      </c>
      <c r="U70" s="52">
        <v>0.222970228624645</v>
      </c>
      <c r="V70" s="52">
        <v>0.242995188708378</v>
      </c>
      <c r="W70" s="52">
        <v>0.30114459202845</v>
      </c>
      <c r="X70" s="52">
        <v>0.321277167809156</v>
      </c>
      <c r="Y70" s="52">
        <v>0.361604567665875</v>
      </c>
      <c r="Z70" s="52">
        <v>0.399729010902214</v>
      </c>
      <c r="AA70" s="52">
        <v>0.423219829461978</v>
      </c>
      <c r="AB70" s="52">
        <v>0.489252610113222</v>
      </c>
      <c r="AC70" s="52">
        <v>0.6022891840569</v>
      </c>
      <c r="AD70" s="52">
        <v>0.653891965811136</v>
      </c>
      <c r="AE70" s="52">
        <v>0.716277418379689</v>
      </c>
      <c r="AF70" s="52">
        <v>0.752221061168552</v>
      </c>
      <c r="AG70" s="52">
        <v>0.731681233828715</v>
      </c>
      <c r="AH70" s="52">
        <v>0.76479943704412</v>
      </c>
      <c r="AI70" s="52">
        <v>0.799843117190653</v>
      </c>
      <c r="AJ70" s="52">
        <v>0.833312654004998</v>
      </c>
      <c r="AK70" s="52">
        <v>0.882638625229166</v>
      </c>
      <c r="AL70" s="52">
        <v>0.906129443788929</v>
      </c>
      <c r="AM70" s="52">
        <v>0.968514896357483</v>
      </c>
      <c r="AN70" s="52">
        <v>1.07272592809355</v>
      </c>
      <c r="AO70" s="52">
        <v>1.05803031888563</v>
      </c>
      <c r="AP70" s="52">
        <v>1.21374363830597</v>
      </c>
      <c r="AQ70" s="52">
        <v>1.21693993001164</v>
      </c>
      <c r="AR70" s="52">
        <v>1.38419487467392</v>
      </c>
      <c r="AS70" s="52">
        <v>1.40165093201477</v>
      </c>
      <c r="AT70" s="52">
        <v>1.40731183419229</v>
      </c>
      <c r="AU70" s="52">
        <v>1.34918168564153</v>
      </c>
      <c r="AV70" s="52">
        <v>1.34185347870003</v>
      </c>
      <c r="AW70" s="52">
        <v>1.29407453587264</v>
      </c>
      <c r="AX70" s="52">
        <v>1.25021217138154</v>
      </c>
      <c r="AY70" s="52">
        <v>1.28781673584647</v>
      </c>
      <c r="AZ70" s="53">
        <v>1.17743062046309</v>
      </c>
      <c r="BA70" s="456">
        <v>-0.0882137463929549</v>
      </c>
      <c r="BB70" s="456">
        <v>0.0198483443078563</v>
      </c>
      <c r="BC70" s="456">
        <v>0.00848709592577388</v>
      </c>
    </row>
    <row r="71" spans="8:8">
      <c r="A71" s="45" t="s">
        <v>191</v>
      </c>
      <c r="B71" s="52">
        <v>0.0</v>
      </c>
      <c r="C71" s="52">
        <v>0.0</v>
      </c>
      <c r="D71" s="52">
        <v>0.0</v>
      </c>
      <c r="E71" s="52">
        <v>0.0</v>
      </c>
      <c r="F71" s="52">
        <v>0.0</v>
      </c>
      <c r="G71" s="52">
        <v>0.0</v>
      </c>
      <c r="H71" s="52">
        <v>0.0</v>
      </c>
      <c r="I71" s="52">
        <v>0.0</v>
      </c>
      <c r="J71" s="52">
        <v>0.0</v>
      </c>
      <c r="K71" s="52">
        <v>0.0</v>
      </c>
      <c r="L71" s="52">
        <v>0.0</v>
      </c>
      <c r="M71" s="52">
        <v>3.474E-4</v>
      </c>
      <c r="N71" s="52">
        <v>6.6006E-4</v>
      </c>
      <c r="O71" s="52">
        <v>0.00227547</v>
      </c>
      <c r="P71" s="52">
        <v>0.00198018</v>
      </c>
      <c r="Q71" s="52">
        <v>0.00123327</v>
      </c>
      <c r="R71" s="52">
        <v>0.00128538</v>
      </c>
      <c r="S71" s="52">
        <v>0.00128538</v>
      </c>
      <c r="T71" s="52">
        <v>9.7272E-4</v>
      </c>
      <c r="U71" s="52">
        <v>0.00114642</v>
      </c>
      <c r="V71" s="52">
        <v>0.0013896</v>
      </c>
      <c r="W71" s="52">
        <v>0.00250128</v>
      </c>
      <c r="X71" s="52">
        <v>0.0072954</v>
      </c>
      <c r="Y71" s="52">
        <v>0.008685</v>
      </c>
      <c r="Z71" s="52">
        <v>0.008685</v>
      </c>
      <c r="AA71" s="52">
        <v>0.00505467</v>
      </c>
      <c r="AB71" s="52">
        <v>0.00997038</v>
      </c>
      <c r="AC71" s="52">
        <v>0.01844694</v>
      </c>
      <c r="AD71" s="52">
        <v>0.031266</v>
      </c>
      <c r="AE71" s="52">
        <v>0.045162</v>
      </c>
      <c r="AF71" s="52">
        <v>0.055584</v>
      </c>
      <c r="AG71" s="52">
        <v>0.06948</v>
      </c>
      <c r="AH71" s="52">
        <v>0.083376</v>
      </c>
      <c r="AI71" s="52">
        <v>0.08243802</v>
      </c>
      <c r="AJ71" s="52">
        <v>0.1445184</v>
      </c>
      <c r="AK71" s="52">
        <v>0.2237256</v>
      </c>
      <c r="AL71" s="52">
        <v>0.24318</v>
      </c>
      <c r="AM71" s="52">
        <v>0.2459592</v>
      </c>
      <c r="AN71" s="52">
        <v>0.26051526</v>
      </c>
      <c r="AO71" s="52">
        <v>0.2782674</v>
      </c>
      <c r="AP71" s="52">
        <v>0.32662548</v>
      </c>
      <c r="AQ71" s="52">
        <v>0.2945952</v>
      </c>
      <c r="AR71" s="52">
        <v>0.3249927</v>
      </c>
      <c r="AS71" s="52">
        <v>0.33874974</v>
      </c>
      <c r="AT71" s="52">
        <v>0.3546954</v>
      </c>
      <c r="AU71" s="52">
        <v>0.3703284</v>
      </c>
      <c r="AV71" s="52">
        <v>0.3685914</v>
      </c>
      <c r="AW71" s="52">
        <v>0.34274484</v>
      </c>
      <c r="AX71" s="52">
        <v>0.3477474</v>
      </c>
      <c r="AY71" s="52">
        <v>0.3546954</v>
      </c>
      <c r="AZ71" s="53">
        <v>0.313653564</v>
      </c>
      <c r="BA71" s="456">
        <v>-0.118126180804205</v>
      </c>
      <c r="BB71" s="456">
        <v>0.0245645439069877</v>
      </c>
      <c r="BC71" s="456">
        <v>0.00226086177721613</v>
      </c>
    </row>
    <row r="72" spans="8:8">
      <c r="A72" s="45" t="s">
        <v>192</v>
      </c>
      <c r="B72" s="52">
        <v>0.195683225905748</v>
      </c>
      <c r="C72" s="52">
        <v>0.219774095386423</v>
      </c>
      <c r="D72" s="52">
        <v>0.238434953693377</v>
      </c>
      <c r="E72" s="52">
        <v>0.246714472879117</v>
      </c>
      <c r="F72" s="52">
        <v>0.258271467859916</v>
      </c>
      <c r="G72" s="52">
        <v>0.253845475378371</v>
      </c>
      <c r="H72" s="52">
        <v>0.2814171198176</v>
      </c>
      <c r="I72" s="52">
        <v>0.317241542634726</v>
      </c>
      <c r="J72" s="52">
        <v>0.304734438884787</v>
      </c>
      <c r="K72" s="52">
        <v>0.271766618908472</v>
      </c>
      <c r="L72" s="52">
        <v>0.2788900796158</v>
      </c>
      <c r="M72" s="52">
        <v>0.267283902876294</v>
      </c>
      <c r="N72" s="52">
        <v>0.278130496203738</v>
      </c>
      <c r="O72" s="52">
        <v>0.291684874092746</v>
      </c>
      <c r="P72" s="52">
        <v>0.320505753138882</v>
      </c>
      <c r="Q72" s="52">
        <v>0.350328027721753</v>
      </c>
      <c r="R72" s="52">
        <v>0.368527809795333</v>
      </c>
      <c r="S72" s="52">
        <v>0.367275162237777</v>
      </c>
      <c r="T72" s="52">
        <v>0.385619287457171</v>
      </c>
      <c r="U72" s="52">
        <v>0.219647109259535</v>
      </c>
      <c r="V72" s="52">
        <v>0.286785432651548</v>
      </c>
      <c r="W72" s="52">
        <v>0.292916109309612</v>
      </c>
      <c r="X72" s="52">
        <v>0.301181859790496</v>
      </c>
      <c r="Y72" s="52">
        <v>0.298056886317959</v>
      </c>
      <c r="Z72" s="52">
        <v>0.291086773792524</v>
      </c>
      <c r="AA72" s="52">
        <v>0.283473109589499</v>
      </c>
      <c r="AB72" s="52">
        <v>0.3061900824203</v>
      </c>
      <c r="AC72" s="52">
        <v>0.319004645050638</v>
      </c>
      <c r="AD72" s="52">
        <v>0.296841627245925</v>
      </c>
      <c r="AE72" s="52">
        <v>0.318875894849593</v>
      </c>
      <c r="AF72" s="52">
        <v>0.335281013115579</v>
      </c>
      <c r="AG72" s="52">
        <v>0.355133121861222</v>
      </c>
      <c r="AH72" s="52">
        <v>0.404241234105007</v>
      </c>
      <c r="AI72" s="52">
        <v>0.392611821809953</v>
      </c>
      <c r="AJ72" s="52">
        <v>0.380131977018571</v>
      </c>
      <c r="AK72" s="52">
        <v>0.406702832476198</v>
      </c>
      <c r="AL72" s="52">
        <v>0.523209610849874</v>
      </c>
      <c r="AM72" s="52">
        <v>0.620812354330516</v>
      </c>
      <c r="AN72" s="52">
        <v>0.654463046220448</v>
      </c>
      <c r="AO72" s="52">
        <v>0.665609450434254</v>
      </c>
      <c r="AP72" s="52">
        <v>0.64284287776284</v>
      </c>
      <c r="AQ72" s="52">
        <v>0.63813454582337</v>
      </c>
      <c r="AR72" s="52">
        <v>0.636661044565518</v>
      </c>
      <c r="AS72" s="52">
        <v>0.65536621268046</v>
      </c>
      <c r="AT72" s="52">
        <v>0.829654292585654</v>
      </c>
      <c r="AU72" s="52">
        <v>1.00588222721668</v>
      </c>
      <c r="AV72" s="52">
        <v>1.03942020533499</v>
      </c>
      <c r="AW72" s="52">
        <v>1.04638548767322</v>
      </c>
      <c r="AX72" s="52">
        <v>0.970289792430291</v>
      </c>
      <c r="AY72" s="52">
        <v>1.03389930780112</v>
      </c>
      <c r="AZ72" s="53">
        <v>1.02153302572846</v>
      </c>
      <c r="BA72" s="456">
        <v>-0.0146603792062516</v>
      </c>
      <c r="BB72" s="456">
        <v>0.0450230662414248</v>
      </c>
      <c r="BC72" s="456">
        <v>0.00736336275787838</v>
      </c>
    </row>
    <row r="73" spans="8:8" s="47" ht="10.2" customFormat="1">
      <c r="A73" s="54" t="s">
        <v>193</v>
      </c>
      <c r="B73" s="55">
        <v>0.543659461230345</v>
      </c>
      <c r="C73" s="55">
        <v>0.642988235572032</v>
      </c>
      <c r="D73" s="55">
        <v>0.747602604805666</v>
      </c>
      <c r="E73" s="55">
        <v>0.927784621783814</v>
      </c>
      <c r="F73" s="55">
        <v>1.12863103212969</v>
      </c>
      <c r="G73" s="55">
        <v>1.27849494028185</v>
      </c>
      <c r="H73" s="55">
        <v>1.47466772900698</v>
      </c>
      <c r="I73" s="55">
        <v>1.79546033905581</v>
      </c>
      <c r="J73" s="55">
        <v>2.13654408212044</v>
      </c>
      <c r="K73" s="55">
        <v>2.4299752500371</v>
      </c>
      <c r="L73" s="55">
        <v>2.5884560306931</v>
      </c>
      <c r="M73" s="55">
        <v>2.60054499663395</v>
      </c>
      <c r="N73" s="55">
        <v>2.70242496343311</v>
      </c>
      <c r="O73" s="55">
        <v>3.05103529563374</v>
      </c>
      <c r="P73" s="55">
        <v>3.55062327935498</v>
      </c>
      <c r="Q73" s="55">
        <v>3.84965309272907</v>
      </c>
      <c r="R73" s="55">
        <v>4.24773733855911</v>
      </c>
      <c r="S73" s="55">
        <v>4.51887976129608</v>
      </c>
      <c r="T73" s="55">
        <v>4.82758110362031</v>
      </c>
      <c r="U73" s="55">
        <v>4.98178444954524</v>
      </c>
      <c r="V73" s="55">
        <v>5.37306823981586</v>
      </c>
      <c r="W73" s="55">
        <v>5.84591928875954</v>
      </c>
      <c r="X73" s="55">
        <v>6.18186320215805</v>
      </c>
      <c r="Y73" s="55">
        <v>6.54628626536356</v>
      </c>
      <c r="Z73" s="55">
        <v>7.13579477781639</v>
      </c>
      <c r="AA73" s="55">
        <v>7.49885811751161</v>
      </c>
      <c r="AB73" s="55">
        <v>8.18727455824263</v>
      </c>
      <c r="AC73" s="55">
        <v>8.71696806766837</v>
      </c>
      <c r="AD73" s="55">
        <v>8.86029760054997</v>
      </c>
      <c r="AE73" s="55">
        <v>9.41490480991607</v>
      </c>
      <c r="AF73" s="55">
        <v>9.98837055441834</v>
      </c>
      <c r="AG73" s="55">
        <v>10.2777714170613</v>
      </c>
      <c r="AH73" s="55">
        <v>10.9471418632645</v>
      </c>
      <c r="AI73" s="55">
        <v>11.6374082419821</v>
      </c>
      <c r="AJ73" s="55">
        <v>12.3975887342149</v>
      </c>
      <c r="AK73" s="55">
        <v>13.3928737644727</v>
      </c>
      <c r="AL73" s="55">
        <v>14.0228265430703</v>
      </c>
      <c r="AM73" s="55">
        <v>14.654016675149</v>
      </c>
      <c r="AN73" s="55">
        <v>15.3458092337812</v>
      </c>
      <c r="AO73" s="55">
        <v>16.0032581737659</v>
      </c>
      <c r="AP73" s="55">
        <v>17.5720289260767</v>
      </c>
      <c r="AQ73" s="55">
        <v>17.7320215166457</v>
      </c>
      <c r="AR73" s="55">
        <v>18.0761955994557</v>
      </c>
      <c r="AS73" s="55">
        <v>18.4386949404902</v>
      </c>
      <c r="AT73" s="55">
        <v>19.1976573367555</v>
      </c>
      <c r="AU73" s="55">
        <v>20.1612058727052</v>
      </c>
      <c r="AV73" s="55">
        <v>20.8452601602504</v>
      </c>
      <c r="AW73" s="55">
        <v>21.7663017548788</v>
      </c>
      <c r="AX73" s="55">
        <v>22.5581881443747</v>
      </c>
      <c r="AY73" s="55">
        <v>23.6966577495254</v>
      </c>
      <c r="AZ73" s="55">
        <v>23.4747914379389</v>
      </c>
      <c r="BA73" s="469">
        <v>-0.0120694272175524</v>
      </c>
      <c r="BB73" s="469">
        <v>0.040034793373027</v>
      </c>
      <c r="BC73" s="469">
        <v>0.169209805918725</v>
      </c>
    </row>
    <row r="74" spans="8:8">
      <c r="B74" s="52"/>
      <c r="C74" s="52"/>
      <c r="D74" s="52"/>
      <c r="E74" s="52"/>
      <c r="F74" s="52"/>
      <c r="G74" s="52"/>
      <c r="H74" s="52"/>
      <c r="I74" s="52"/>
      <c r="J74" s="52"/>
      <c r="K74" s="52"/>
      <c r="L74" s="52"/>
      <c r="M74" s="52"/>
      <c r="N74" s="52"/>
      <c r="O74" s="52"/>
      <c r="P74" s="52"/>
      <c r="Q74" s="52"/>
      <c r="R74" s="52"/>
      <c r="S74" s="52"/>
      <c r="T74" s="52"/>
      <c r="U74" s="52"/>
      <c r="V74" s="52"/>
      <c r="W74" s="52"/>
      <c r="X74" s="52"/>
      <c r="Y74" s="52"/>
      <c r="Z74" s="52"/>
      <c r="AA74" s="52"/>
      <c r="AB74" s="52"/>
      <c r="AC74" s="52"/>
      <c r="AD74" s="52"/>
      <c r="AE74" s="52"/>
      <c r="AF74" s="52"/>
      <c r="AG74" s="52"/>
      <c r="AH74" s="52"/>
      <c r="AI74" s="52"/>
      <c r="AJ74" s="52"/>
      <c r="AK74" s="52"/>
      <c r="AL74" s="52"/>
      <c r="AM74" s="52"/>
      <c r="AN74" s="52"/>
      <c r="AO74" s="52"/>
      <c r="AP74" s="52"/>
      <c r="AQ74" s="52"/>
      <c r="AR74" s="52"/>
      <c r="AS74" s="52"/>
      <c r="AT74" s="52"/>
      <c r="AU74" s="52"/>
      <c r="AV74" s="52"/>
      <c r="AW74" s="52"/>
      <c r="AX74" s="52"/>
      <c r="AY74" s="52"/>
      <c r="AZ74" s="53"/>
      <c r="BA74" s="456"/>
      <c r="BB74" s="456"/>
      <c r="BC74" s="456"/>
    </row>
    <row r="75" spans="8:8" s="57" ht="10.2" customFormat="1">
      <c r="A75" s="462" t="s">
        <v>194</v>
      </c>
      <c r="B75" s="481">
        <v>35.13956847329</v>
      </c>
      <c r="C75" s="481">
        <v>37.581837772373</v>
      </c>
      <c r="D75" s="481">
        <v>39.4355883967734</v>
      </c>
      <c r="E75" s="481">
        <v>41.3327321435522</v>
      </c>
      <c r="F75" s="481">
        <v>42.1985246337198</v>
      </c>
      <c r="G75" s="481">
        <v>42.3068771120068</v>
      </c>
      <c r="H75" s="481">
        <v>44.1292636071513</v>
      </c>
      <c r="I75" s="481">
        <v>45.9900847479693</v>
      </c>
      <c r="J75" s="481">
        <v>47.5494200821624</v>
      </c>
      <c r="K75" s="481">
        <v>50.7563528415434</v>
      </c>
      <c r="L75" s="481">
        <v>51.4242129699919</v>
      </c>
      <c r="M75" s="481">
        <v>52.3096431438972</v>
      </c>
      <c r="N75" s="481">
        <v>52.5482661321403</v>
      </c>
      <c r="O75" s="481">
        <v>53.0180507493115</v>
      </c>
      <c r="P75" s="481">
        <v>57.5558476836189</v>
      </c>
      <c r="Q75" s="481">
        <v>59.0737308317444</v>
      </c>
      <c r="R75" s="481">
        <v>60.6023518550223</v>
      </c>
      <c r="S75" s="481">
        <v>63.6396489837543</v>
      </c>
      <c r="T75" s="481">
        <v>66.4449280359051</v>
      </c>
      <c r="U75" s="481">
        <v>68.6716355058733</v>
      </c>
      <c r="V75" s="481">
        <v>70.9092397470279</v>
      </c>
      <c r="W75" s="481">
        <v>71.8543961846507</v>
      </c>
      <c r="X75" s="481">
        <v>72.0655850192257</v>
      </c>
      <c r="Y75" s="481">
        <v>72.8862908479159</v>
      </c>
      <c r="Z75" s="481">
        <v>73.9527060906811</v>
      </c>
      <c r="AA75" s="481">
        <v>75.1802359148079</v>
      </c>
      <c r="AB75" s="481">
        <v>78.8395384817818</v>
      </c>
      <c r="AC75" s="481">
        <v>78.7783855792033</v>
      </c>
      <c r="AD75" s="481">
        <v>80.8641072680692</v>
      </c>
      <c r="AE75" s="481">
        <v>83.1695860839909</v>
      </c>
      <c r="AF75" s="481">
        <v>86.4255041793512</v>
      </c>
      <c r="AG75" s="481">
        <v>88.4667556691326</v>
      </c>
      <c r="AH75" s="481">
        <v>90.5335922768989</v>
      </c>
      <c r="AI75" s="481">
        <v>93.7718310112041</v>
      </c>
      <c r="AJ75" s="481">
        <v>96.933710618446</v>
      </c>
      <c r="AK75" s="481">
        <v>99.2897920442976</v>
      </c>
      <c r="AL75" s="481">
        <v>102.676882809115</v>
      </c>
      <c r="AM75" s="481">
        <v>105.419210898959</v>
      </c>
      <c r="AN75" s="481">
        <v>109.276448652239</v>
      </c>
      <c r="AO75" s="481">
        <v>105.890702383638</v>
      </c>
      <c r="AP75" s="481">
        <v>113.427682545024</v>
      </c>
      <c r="AQ75" s="481">
        <v>117.286586336134</v>
      </c>
      <c r="AR75" s="481">
        <v>119.765839956358</v>
      </c>
      <c r="AS75" s="481">
        <v>121.17792443016</v>
      </c>
      <c r="AT75" s="481">
        <v>123.764166838549</v>
      </c>
      <c r="AU75" s="481">
        <v>126.419661742438</v>
      </c>
      <c r="AV75" s="481">
        <v>127.874522947318</v>
      </c>
      <c r="AW75" s="481">
        <v>132.343714725872</v>
      </c>
      <c r="AX75" s="481">
        <v>138.7028334605</v>
      </c>
      <c r="AY75" s="481">
        <v>143.143627472577</v>
      </c>
      <c r="AZ75" s="481">
        <v>138.731861965579</v>
      </c>
      <c r="BA75" s="470">
        <v>-0.0334685825333093</v>
      </c>
      <c r="BB75" s="470">
        <v>0.0306030394948893</v>
      </c>
      <c r="BC75" s="470">
        <v>1.0</v>
      </c>
    </row>
    <row r="76" spans="8:8">
      <c r="A76" s="45" t="s">
        <v>195</v>
      </c>
      <c r="B76" s="52">
        <v>26.08573367735</v>
      </c>
      <c r="C76" s="52">
        <v>27.6626442703185</v>
      </c>
      <c r="D76" s="52">
        <v>28.85445921613</v>
      </c>
      <c r="E76" s="52">
        <v>29.7186600690051</v>
      </c>
      <c r="F76" s="52">
        <v>29.4482542153193</v>
      </c>
      <c r="G76" s="52">
        <v>28.22363375712</v>
      </c>
      <c r="H76" s="52">
        <v>28.5225155021622</v>
      </c>
      <c r="I76" s="52">
        <v>28.9957869687831</v>
      </c>
      <c r="J76" s="52">
        <v>29.1579032660235</v>
      </c>
      <c r="K76" s="52">
        <v>30.3278791785521</v>
      </c>
      <c r="L76" s="52">
        <v>29.9853060986618</v>
      </c>
      <c r="M76" s="52">
        <v>29.6247920593954</v>
      </c>
      <c r="N76" s="52">
        <v>28.0631005383753</v>
      </c>
      <c r="O76" s="52">
        <v>26.5168308141959</v>
      </c>
      <c r="P76" s="52">
        <v>28.2266726944059</v>
      </c>
      <c r="Q76" s="52">
        <v>27.7831189902979</v>
      </c>
      <c r="R76" s="52">
        <v>26.8904387110757</v>
      </c>
      <c r="S76" s="52">
        <v>27.9533831674919</v>
      </c>
      <c r="T76" s="52">
        <v>28.4981650448602</v>
      </c>
      <c r="U76" s="52">
        <v>29.1971548830747</v>
      </c>
      <c r="V76" s="52">
        <v>30.0072970743518</v>
      </c>
      <c r="W76" s="52">
        <v>30.7241429133447</v>
      </c>
      <c r="X76" s="52">
        <v>31.4090157300958</v>
      </c>
      <c r="Y76" s="52">
        <v>32.5657263067957</v>
      </c>
      <c r="Z76" s="52">
        <v>34.0236937038464</v>
      </c>
      <c r="AA76" s="52">
        <v>34.5201420204606</v>
      </c>
      <c r="AB76" s="52">
        <v>36.156071794304</v>
      </c>
      <c r="AC76" s="52">
        <v>36.3881046762854</v>
      </c>
      <c r="AD76" s="52">
        <v>36.9147870075212</v>
      </c>
      <c r="AE76" s="52">
        <v>37.1867826697366</v>
      </c>
      <c r="AF76" s="52">
        <v>37.9888601316256</v>
      </c>
      <c r="AG76" s="52">
        <v>38.7852062474465</v>
      </c>
      <c r="AH76" s="52">
        <v>38.3863942468494</v>
      </c>
      <c r="AI76" s="52">
        <v>38.565154379084</v>
      </c>
      <c r="AJ76" s="52">
        <v>38.6245387206287</v>
      </c>
      <c r="AK76" s="52">
        <v>38.2615753856399</v>
      </c>
      <c r="AL76" s="52">
        <v>38.6931670981658</v>
      </c>
      <c r="AM76" s="52">
        <v>38.8298868286214</v>
      </c>
      <c r="AN76" s="52">
        <v>39.9679434006642</v>
      </c>
      <c r="AO76" s="52">
        <v>39.7740274964997</v>
      </c>
      <c r="AP76" s="52">
        <v>40.7120571247945</v>
      </c>
      <c r="AQ76" s="52">
        <v>41.4360863483843</v>
      </c>
      <c r="AR76" s="52">
        <v>42.7329037720238</v>
      </c>
      <c r="AS76" s="52">
        <v>43.0713868769826</v>
      </c>
      <c r="AT76" s="52">
        <v>44.7159473876895</v>
      </c>
      <c r="AU76" s="52">
        <v>46.1173464856357</v>
      </c>
      <c r="AV76" s="52">
        <v>46.6815021869048</v>
      </c>
      <c r="AW76" s="52">
        <v>47.9207492587138</v>
      </c>
      <c r="AX76" s="52">
        <v>51.5110416798751</v>
      </c>
      <c r="AY76" s="52">
        <v>54.3877080907141</v>
      </c>
      <c r="AZ76" s="53">
        <v>53.2242380430514</v>
      </c>
      <c r="BA76" s="456">
        <v>-0.0240659426372181</v>
      </c>
      <c r="BB76" s="456">
        <v>0.0317871595379358</v>
      </c>
      <c r="BC76" s="456">
        <v>0.383648264277294</v>
      </c>
    </row>
    <row r="77" spans="8:8">
      <c r="A77" s="45" t="s">
        <v>196</v>
      </c>
      <c r="B77" s="52">
        <v>9.05383479594002</v>
      </c>
      <c r="C77" s="52">
        <v>9.91919350205453</v>
      </c>
      <c r="D77" s="52">
        <v>10.5811291806434</v>
      </c>
      <c r="E77" s="52">
        <v>11.6140720745471</v>
      </c>
      <c r="F77" s="52">
        <v>12.7502704184005</v>
      </c>
      <c r="G77" s="52">
        <v>14.0832433548868</v>
      </c>
      <c r="H77" s="52">
        <v>15.6067481049891</v>
      </c>
      <c r="I77" s="52">
        <v>16.9942977791862</v>
      </c>
      <c r="J77" s="52">
        <v>18.3915168161389</v>
      </c>
      <c r="K77" s="52">
        <v>20.4284736629913</v>
      </c>
      <c r="L77" s="52">
        <v>21.43890687133</v>
      </c>
      <c r="M77" s="52">
        <v>22.6848510845017</v>
      </c>
      <c r="N77" s="52">
        <v>24.485165593765</v>
      </c>
      <c r="O77" s="52">
        <v>26.5012199351157</v>
      </c>
      <c r="P77" s="52">
        <v>29.3291749892129</v>
      </c>
      <c r="Q77" s="52">
        <v>31.2906118414464</v>
      </c>
      <c r="R77" s="52">
        <v>33.7119131439465</v>
      </c>
      <c r="S77" s="52">
        <v>35.6862658162624</v>
      </c>
      <c r="T77" s="52">
        <v>37.9467629910448</v>
      </c>
      <c r="U77" s="52">
        <v>39.4744806227986</v>
      </c>
      <c r="V77" s="52">
        <v>40.9019426726761</v>
      </c>
      <c r="W77" s="52">
        <v>41.130253271306</v>
      </c>
      <c r="X77" s="52">
        <v>40.6565692891299</v>
      </c>
      <c r="Y77" s="52">
        <v>40.3205645411202</v>
      </c>
      <c r="Z77" s="52">
        <v>39.9290123868348</v>
      </c>
      <c r="AA77" s="52">
        <v>40.6600938943473</v>
      </c>
      <c r="AB77" s="52">
        <v>42.6834666874778</v>
      </c>
      <c r="AC77" s="52">
        <v>42.3902809029179</v>
      </c>
      <c r="AD77" s="52">
        <v>43.949320260548</v>
      </c>
      <c r="AE77" s="52">
        <v>45.9828034142543</v>
      </c>
      <c r="AF77" s="52">
        <v>48.4366440477256</v>
      </c>
      <c r="AG77" s="52">
        <v>49.6815494216861</v>
      </c>
      <c r="AH77" s="52">
        <v>52.1471980300495</v>
      </c>
      <c r="AI77" s="52">
        <v>55.2066766321202</v>
      </c>
      <c r="AJ77" s="52">
        <v>58.3091718978174</v>
      </c>
      <c r="AK77" s="52">
        <v>61.0282166586578</v>
      </c>
      <c r="AL77" s="52">
        <v>63.9837157109495</v>
      </c>
      <c r="AM77" s="52">
        <v>66.5893240703377</v>
      </c>
      <c r="AN77" s="52">
        <v>69.3085052515751</v>
      </c>
      <c r="AO77" s="52">
        <v>66.1166748871384</v>
      </c>
      <c r="AP77" s="52">
        <v>72.7156254202294</v>
      </c>
      <c r="AQ77" s="52">
        <v>75.8504999877502</v>
      </c>
      <c r="AR77" s="52">
        <v>77.0329361843347</v>
      </c>
      <c r="AS77" s="52">
        <v>78.1065375531773</v>
      </c>
      <c r="AT77" s="52">
        <v>79.0482194508599</v>
      </c>
      <c r="AU77" s="52">
        <v>80.3023152568024</v>
      </c>
      <c r="AV77" s="52">
        <v>81.193020760413</v>
      </c>
      <c r="AW77" s="52">
        <v>84.4229654671585</v>
      </c>
      <c r="AX77" s="52">
        <v>87.1917917806253</v>
      </c>
      <c r="AY77" s="52">
        <v>88.755919381863</v>
      </c>
      <c r="AZ77" s="53">
        <v>85.5076239225271</v>
      </c>
      <c r="BA77" s="456">
        <v>-0.039230316933812</v>
      </c>
      <c r="BB77" s="456">
        <v>0.0298847616372089</v>
      </c>
      <c r="BC77" s="456">
        <v>0.616351735722706</v>
      </c>
    </row>
    <row r="78" spans="8:8">
      <c r="A78" s="60" t="s">
        <v>197</v>
      </c>
      <c r="B78" s="55">
        <v>3.347428978824</v>
      </c>
      <c r="C78" s="55">
        <v>3.916903361304</v>
      </c>
      <c r="D78" s="55">
        <v>4.5602816236</v>
      </c>
      <c r="E78" s="55">
        <v>5.166723796184</v>
      </c>
      <c r="F78" s="55">
        <v>5.642686806648</v>
      </c>
      <c r="G78" s="55">
        <v>5.869909726248</v>
      </c>
      <c r="H78" s="55">
        <v>6.244836683052</v>
      </c>
      <c r="I78" s="55">
        <v>6.307221413956</v>
      </c>
      <c r="J78" s="55">
        <v>6.13421959638</v>
      </c>
      <c r="K78" s="55">
        <v>6.161607211812</v>
      </c>
      <c r="L78" s="55">
        <v>5.938583620084</v>
      </c>
      <c r="M78" s="55">
        <v>5.814452279024</v>
      </c>
      <c r="N78" s="55">
        <v>5.374479818528</v>
      </c>
      <c r="O78" s="55">
        <v>5.514164257548</v>
      </c>
      <c r="P78" s="55">
        <v>5.5837741731</v>
      </c>
      <c r="Q78" s="55">
        <v>5.646015535604</v>
      </c>
      <c r="R78" s="55">
        <v>5.32945731888</v>
      </c>
      <c r="S78" s="55">
        <v>5.369206003816</v>
      </c>
      <c r="T78" s="55">
        <v>5.014388132988</v>
      </c>
      <c r="U78" s="55">
        <v>5.167596426716</v>
      </c>
      <c r="V78" s="55">
        <v>5.13367831</v>
      </c>
      <c r="W78" s="55">
        <v>5.3770113833514</v>
      </c>
      <c r="X78" s="55">
        <v>5.30393311062791</v>
      </c>
      <c r="Y78" s="55">
        <v>5.41727045283754</v>
      </c>
      <c r="Z78" s="55">
        <v>5.236163902762</v>
      </c>
      <c r="AA78" s="55">
        <v>5.30902423221243</v>
      </c>
      <c r="AB78" s="55">
        <v>5.67539805530072</v>
      </c>
      <c r="AC78" s="55">
        <v>5.243310991633</v>
      </c>
      <c r="AD78" s="55">
        <v>5.00809676547674</v>
      </c>
      <c r="AE78" s="55">
        <v>4.80041342957941</v>
      </c>
      <c r="AF78" s="55">
        <v>4.67446330554312</v>
      </c>
      <c r="AG78" s="55">
        <v>4.76838623353371</v>
      </c>
      <c r="AH78" s="55">
        <v>4.70507791443085</v>
      </c>
      <c r="AI78" s="55">
        <v>4.56175013038667</v>
      </c>
      <c r="AJ78" s="55">
        <v>4.95209956732734</v>
      </c>
      <c r="AK78" s="55">
        <v>4.65159628358363</v>
      </c>
      <c r="AL78" s="55">
        <v>4.59005561688502</v>
      </c>
      <c r="AM78" s="55">
        <v>4.32242417633183</v>
      </c>
      <c r="AN78" s="55">
        <v>4.56661098857179</v>
      </c>
      <c r="AO78" s="55">
        <v>4.23507870156492</v>
      </c>
      <c r="AP78" s="55">
        <v>4.52034078572125</v>
      </c>
      <c r="AQ78" s="55">
        <v>4.22832162392421</v>
      </c>
      <c r="AR78" s="55">
        <v>4.10189982242723</v>
      </c>
      <c r="AS78" s="55">
        <v>4.10130664418679</v>
      </c>
      <c r="AT78" s="55">
        <v>3.59720500865373</v>
      </c>
      <c r="AU78" s="55">
        <v>3.03391132815482</v>
      </c>
      <c r="AV78" s="55">
        <v>2.9645168796987</v>
      </c>
      <c r="AW78" s="55">
        <v>2.76373178397638</v>
      </c>
      <c r="AX78" s="55">
        <v>2.47725597260802</v>
      </c>
      <c r="AY78" s="55">
        <v>2.1983727983553</v>
      </c>
      <c r="AZ78" s="55">
        <v>1.72099752299373</v>
      </c>
      <c r="BA78" s="471">
        <v>-0.219288309401756</v>
      </c>
      <c r="BB78" s="471">
        <v>-0.0634650576874152</v>
      </c>
      <c r="BC78" s="471">
        <v>0.0124052074167414</v>
      </c>
    </row>
    <row r="79" spans="8:8">
      <c r="A79" s="62"/>
      <c r="B79" s="62"/>
      <c r="C79" s="62"/>
      <c r="D79" s="62"/>
      <c r="E79" s="62"/>
      <c r="F79" s="62"/>
      <c r="G79" s="62"/>
      <c r="H79" s="62"/>
      <c r="I79" s="62"/>
      <c r="J79" s="62"/>
      <c r="K79" s="62"/>
      <c r="L79" s="62"/>
      <c r="M79" s="62"/>
      <c r="N79" s="62"/>
      <c r="O79" s="62"/>
      <c r="P79" s="62"/>
      <c r="Q79" s="62"/>
      <c r="R79" s="62"/>
      <c r="S79" s="62"/>
      <c r="T79" s="62"/>
      <c r="U79" s="62"/>
      <c r="V79" s="62"/>
      <c r="W79" s="62"/>
      <c r="X79" s="62"/>
      <c r="Y79" s="62"/>
      <c r="Z79" s="62"/>
      <c r="AA79" s="62"/>
      <c r="AB79" s="62"/>
      <c r="AC79" s="62"/>
      <c r="AD79" s="62"/>
      <c r="AE79" s="62"/>
      <c r="AF79" s="62"/>
      <c r="AG79" s="62"/>
      <c r="AH79" s="62"/>
      <c r="AI79" s="62"/>
      <c r="AJ79" s="62"/>
      <c r="AK79" s="62"/>
      <c r="AL79" s="62"/>
      <c r="AM79" s="62"/>
      <c r="AN79" s="62"/>
      <c r="AO79" s="62"/>
      <c r="AP79" s="62"/>
      <c r="AQ79" s="62"/>
      <c r="AR79" s="62"/>
      <c r="AS79" s="62"/>
      <c r="AT79" s="62"/>
      <c r="AU79" s="62"/>
      <c r="AV79" s="62"/>
      <c r="AW79" s="62"/>
      <c r="AX79" s="62"/>
      <c r="AY79" s="62"/>
      <c r="AZ79" s="472"/>
      <c r="BA79" s="62"/>
      <c r="BB79" s="62"/>
      <c r="BC79" s="62"/>
    </row>
    <row r="80" spans="8:8">
      <c r="A80" s="473" t="s">
        <v>570</v>
      </c>
      <c r="B80" s="62"/>
      <c r="C80" s="62"/>
      <c r="D80" s="62"/>
      <c r="E80" s="62"/>
      <c r="F80" s="62"/>
      <c r="G80" s="62"/>
      <c r="H80" s="62"/>
      <c r="I80" s="62"/>
      <c r="J80" s="62"/>
      <c r="K80" s="62"/>
      <c r="L80" s="62"/>
      <c r="M80" s="62"/>
      <c r="N80" s="62"/>
      <c r="O80" s="62"/>
      <c r="P80" s="62"/>
      <c r="Q80" s="62"/>
      <c r="R80" s="62"/>
      <c r="S80" s="62"/>
      <c r="T80" s="62"/>
      <c r="U80" s="62"/>
      <c r="V80" s="62"/>
      <c r="W80" s="62"/>
      <c r="X80" s="62"/>
      <c r="Y80" s="62"/>
      <c r="Z80" s="62"/>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472"/>
      <c r="BA80" s="62"/>
      <c r="BB80" s="62"/>
      <c r="BC80" s="62"/>
    </row>
    <row r="81" spans="8:8">
      <c r="A81" s="45" t="s">
        <v>565</v>
      </c>
      <c r="BC81" s="50"/>
    </row>
    <row r="82" spans="8:8">
      <c r="A82" s="45" t="s">
        <v>201</v>
      </c>
    </row>
    <row r="83" spans="8:8">
      <c r="A83" s="453" t="s">
        <v>202</v>
      </c>
    </row>
    <row r="84" spans="8:8">
      <c r="A84" s="45" t="s">
        <v>203</v>
      </c>
    </row>
    <row r="85" spans="8:8">
      <c r="A85" s="45" t="s">
        <v>204</v>
      </c>
    </row>
    <row r="86" spans="8:8">
      <c r="A86" s="45" t="s">
        <v>225</v>
      </c>
    </row>
    <row r="87" spans="8:8">
      <c r="A87" s="47" t="s">
        <v>244</v>
      </c>
    </row>
  </sheetData>
  <mergeCells count="1">
    <mergeCell ref="BA2:BB2"/>
  </mergeCells>
  <conditionalFormatting sqref="BA27:BC27">
    <cfRule type="cellIs" operator="greaterThan" priority="2" dxfId="310">
      <formula>0</formula>
    </cfRule>
    <cfRule type="cellIs" operator="lessThanOrEqual" priority="1" dxfId="311">
      <formula>0</formula>
    </cfRule>
  </conditionalFormatting>
  <conditionalFormatting sqref="BA5:BC26 BA28:BC78">
    <cfRule type="cellIs" operator="greaterThan" priority="4" dxfId="312">
      <formula>0</formula>
    </cfRule>
    <cfRule type="cellIs" operator="lessThanOrEqual" priority="3" dxfId="313">
      <formula>0</formula>
    </cfRule>
  </conditionalFormatting>
  <hyperlinks>
    <hyperlink ref="L1" location="Contents!A1" display="Contents"/>
    <hyperlink ref="BE1" location="Contents!A1" display="Contents"/>
  </hyperlinks>
  <pageMargins left="0.75" right="0.75" top="1.0" bottom="1.0" header="0.5" footer="0.5"/>
</worksheet>
</file>

<file path=xl/worksheets/sheet33.xml><?xml version="1.0" encoding="utf-8"?>
<worksheet xmlns:r="http://schemas.openxmlformats.org/officeDocument/2006/relationships" xmlns="http://schemas.openxmlformats.org/spreadsheetml/2006/main">
  <dimension ref="A1:BK128"/>
  <sheetViews>
    <sheetView workbookViewId="0" showGridLines="0">
      <pane xSplit="1" ySplit="3" topLeftCell="AR100" state="frozen" activePane="bottomRight"/>
      <selection pane="bottomRight" activeCell="AY1" sqref="AY1"/>
    </sheetView>
  </sheetViews>
  <sheetFormatPr defaultRowHeight="10.2" defaultColWidth="9"/>
  <cols>
    <col min="1" max="1" customWidth="1" width="30.664062" style="45"/>
    <col min="2" max="56" customWidth="1" width="8.5" style="45"/>
    <col min="57" max="57" customWidth="1" width="8.5" style="47"/>
    <col min="58" max="59" customWidth="1" width="11.832031" style="45"/>
    <col min="60" max="16384" customWidth="0" width="9.1640625" style="45"/>
  </cols>
  <sheetData>
    <row r="1" spans="8:8" ht="13.2">
      <c r="A1" s="426" t="s">
        <v>574</v>
      </c>
      <c r="L1" s="21" t="s">
        <v>89</v>
      </c>
      <c r="BH1" s="455"/>
      <c r="BJ1" s="21" t="s">
        <v>89</v>
      </c>
    </row>
    <row r="2" spans="8:8">
      <c r="BF2" s="455" t="s">
        <v>90</v>
      </c>
      <c r="BG2" s="455"/>
      <c r="BH2" s="455" t="s">
        <v>91</v>
      </c>
    </row>
    <row r="3" spans="8:8">
      <c r="A3" s="45" t="s">
        <v>232</v>
      </c>
      <c r="B3" s="45">
        <v>1965.0</v>
      </c>
      <c r="C3" s="45">
        <v>1966.0</v>
      </c>
      <c r="D3" s="45">
        <v>1967.0</v>
      </c>
      <c r="E3" s="45">
        <v>1968.0</v>
      </c>
      <c r="F3" s="45">
        <v>1969.0</v>
      </c>
      <c r="G3" s="45">
        <v>1970.0</v>
      </c>
      <c r="H3" s="45">
        <v>1971.0</v>
      </c>
      <c r="I3" s="45">
        <v>1972.0</v>
      </c>
      <c r="J3" s="45">
        <v>1973.0</v>
      </c>
      <c r="K3" s="45">
        <v>1974.0</v>
      </c>
      <c r="L3" s="45">
        <v>1975.0</v>
      </c>
      <c r="M3" s="45">
        <v>1976.0</v>
      </c>
      <c r="N3" s="45">
        <v>1977.0</v>
      </c>
      <c r="O3" s="45">
        <v>1978.0</v>
      </c>
      <c r="P3" s="45">
        <v>1979.0</v>
      </c>
      <c r="Q3" s="45">
        <v>1980.0</v>
      </c>
      <c r="R3" s="45">
        <v>1981.0</v>
      </c>
      <c r="S3" s="45">
        <v>1982.0</v>
      </c>
      <c r="T3" s="45">
        <v>1983.0</v>
      </c>
      <c r="U3" s="45">
        <v>1984.0</v>
      </c>
      <c r="V3" s="45">
        <v>1985.0</v>
      </c>
      <c r="W3" s="45">
        <v>1986.0</v>
      </c>
      <c r="X3" s="45">
        <v>1987.0</v>
      </c>
      <c r="Y3" s="45">
        <v>1988.0</v>
      </c>
      <c r="Z3" s="45">
        <v>1989.0</v>
      </c>
      <c r="AA3" s="45">
        <v>1990.0</v>
      </c>
      <c r="AB3" s="45">
        <v>1991.0</v>
      </c>
      <c r="AC3" s="45">
        <v>1992.0</v>
      </c>
      <c r="AD3" s="45">
        <v>1993.0</v>
      </c>
      <c r="AE3" s="45">
        <v>1994.0</v>
      </c>
      <c r="AF3" s="45">
        <v>1995.0</v>
      </c>
      <c r="AG3" s="45">
        <v>1996.0</v>
      </c>
      <c r="AH3" s="45">
        <v>1997.0</v>
      </c>
      <c r="AI3" s="45">
        <v>1998.0</v>
      </c>
      <c r="AJ3" s="45">
        <v>1999.0</v>
      </c>
      <c r="AK3" s="45">
        <v>2000.0</v>
      </c>
      <c r="AL3" s="45">
        <v>2001.0</v>
      </c>
      <c r="AM3" s="45">
        <v>2002.0</v>
      </c>
      <c r="AN3" s="45">
        <v>2003.0</v>
      </c>
      <c r="AO3" s="45">
        <v>2004.0</v>
      </c>
      <c r="AP3" s="45">
        <v>2005.0</v>
      </c>
      <c r="AQ3" s="45">
        <v>2006.0</v>
      </c>
      <c r="AR3" s="45">
        <v>2007.0</v>
      </c>
      <c r="AS3" s="45">
        <v>2008.0</v>
      </c>
      <c r="AT3" s="45">
        <v>2009.0</v>
      </c>
      <c r="AU3" s="45">
        <v>2010.0</v>
      </c>
      <c r="AV3" s="45">
        <v>2011.0</v>
      </c>
      <c r="AW3" s="45">
        <v>2012.0</v>
      </c>
      <c r="AX3" s="45">
        <v>2013.0</v>
      </c>
      <c r="AY3" s="45">
        <v>2014.0</v>
      </c>
      <c r="AZ3" s="45">
        <v>2015.0</v>
      </c>
      <c r="BA3" s="45">
        <v>2016.0</v>
      </c>
      <c r="BB3" s="45">
        <v>2017.0</v>
      </c>
      <c r="BC3" s="45">
        <v>2018.0</v>
      </c>
      <c r="BD3" s="45">
        <v>2019.0</v>
      </c>
      <c r="BE3" s="47">
        <v>2020.0</v>
      </c>
      <c r="BF3" s="455">
        <v>2020.0</v>
      </c>
      <c r="BG3" s="455" t="s">
        <v>93</v>
      </c>
      <c r="BH3" s="455">
        <v>2020.0</v>
      </c>
    </row>
    <row r="4" spans="8:8">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0"/>
      <c r="AL4" s="50"/>
      <c r="AM4" s="50"/>
      <c r="AN4" s="50"/>
      <c r="AO4" s="50"/>
      <c r="AP4" s="50"/>
      <c r="AQ4" s="50"/>
      <c r="AR4" s="50"/>
      <c r="AS4" s="50"/>
      <c r="AT4" s="50"/>
      <c r="AU4" s="50"/>
      <c r="AV4" s="50"/>
      <c r="AW4" s="50"/>
      <c r="AX4" s="50"/>
      <c r="AY4" s="50"/>
      <c r="AZ4" s="50"/>
      <c r="BA4" s="50"/>
      <c r="BB4" s="50"/>
      <c r="BC4" s="50"/>
      <c r="BD4" s="50"/>
      <c r="BE4" s="51"/>
      <c r="BF4" s="50"/>
      <c r="BG4" s="50"/>
      <c r="BH4" s="50"/>
    </row>
    <row r="5" spans="8:8">
      <c r="A5" s="45" t="s">
        <v>94</v>
      </c>
      <c r="B5" s="433">
        <v>21.6684225</v>
      </c>
      <c r="C5" s="433">
        <v>23.72248875</v>
      </c>
      <c r="D5" s="433">
        <v>25.19172</v>
      </c>
      <c r="E5" s="433">
        <v>28.0520775</v>
      </c>
      <c r="F5" s="433">
        <v>31.3496325</v>
      </c>
      <c r="G5" s="433">
        <v>34.6338525</v>
      </c>
      <c r="H5" s="433">
        <v>36.966525</v>
      </c>
      <c r="I5" s="433">
        <v>41.5794825</v>
      </c>
      <c r="J5" s="433">
        <v>44.2179075</v>
      </c>
      <c r="K5" s="433">
        <v>44.6979675</v>
      </c>
      <c r="L5" s="433">
        <v>46.15815</v>
      </c>
      <c r="M5" s="433">
        <v>46.567725</v>
      </c>
      <c r="N5" s="433">
        <v>48.8442</v>
      </c>
      <c r="O5" s="433">
        <v>49.310925</v>
      </c>
      <c r="P5" s="433">
        <v>50.0634</v>
      </c>
      <c r="Q5" s="433">
        <v>49.749075</v>
      </c>
      <c r="R5" s="433">
        <v>48.2727</v>
      </c>
      <c r="S5" s="433">
        <v>51.120675</v>
      </c>
      <c r="T5" s="433">
        <v>48.74895</v>
      </c>
      <c r="U5" s="433">
        <v>54.111525</v>
      </c>
      <c r="V5" s="433">
        <v>56.7600465</v>
      </c>
      <c r="W5" s="433">
        <v>54.62539875</v>
      </c>
      <c r="X5" s="433">
        <v>55.28691</v>
      </c>
      <c r="Y5" s="433">
        <v>60.84750975</v>
      </c>
      <c r="Z5" s="433">
        <v>65.778126</v>
      </c>
      <c r="AA5" s="433">
        <v>63.76044525</v>
      </c>
      <c r="AB5" s="433">
        <v>64.20107175</v>
      </c>
      <c r="AC5" s="433">
        <v>68.055363</v>
      </c>
      <c r="AD5" s="433">
        <v>72.20816775</v>
      </c>
      <c r="AE5" s="433">
        <v>74.75286675</v>
      </c>
      <c r="AF5" s="433">
        <v>77.2519</v>
      </c>
      <c r="AG5" s="433">
        <v>78.558225</v>
      </c>
      <c r="AH5" s="433">
        <v>80.10565</v>
      </c>
      <c r="AI5" s="433">
        <v>78.757275</v>
      </c>
      <c r="AJ5" s="433">
        <v>84.1914</v>
      </c>
      <c r="AK5" s="433">
        <v>89.220725</v>
      </c>
      <c r="AL5" s="433">
        <v>84.0422</v>
      </c>
      <c r="AM5" s="433">
        <v>87.466525</v>
      </c>
      <c r="AN5" s="433">
        <v>89.7848</v>
      </c>
      <c r="AO5" s="433">
        <v>87.819775</v>
      </c>
      <c r="AP5" s="433">
        <v>88.3802</v>
      </c>
      <c r="AQ5" s="433">
        <v>87.583925</v>
      </c>
      <c r="AR5" s="433">
        <v>93.361125</v>
      </c>
      <c r="AS5" s="433">
        <v>93.203225</v>
      </c>
      <c r="AT5" s="433">
        <v>90.526375</v>
      </c>
      <c r="AU5" s="433">
        <v>92.0159</v>
      </c>
      <c r="AV5" s="433">
        <v>101.123825</v>
      </c>
      <c r="AW5" s="433">
        <v>99.805275</v>
      </c>
      <c r="AX5" s="433">
        <v>105.94485</v>
      </c>
      <c r="AY5" s="433">
        <v>110.35305</v>
      </c>
      <c r="AZ5" s="433">
        <v>110.453825</v>
      </c>
      <c r="BA5" s="433">
        <v>106.44345</v>
      </c>
      <c r="BB5" s="433">
        <v>110.3056</v>
      </c>
      <c r="BC5" s="433">
        <v>116.42125</v>
      </c>
      <c r="BD5" s="433">
        <v>117.844225</v>
      </c>
      <c r="BE5" s="435">
        <v>112.635108815627</v>
      </c>
      <c r="BF5" s="456">
        <v>-0.0468148726280188</v>
      </c>
      <c r="BG5" s="456">
        <v>0.026723062741159</v>
      </c>
      <c r="BH5" s="456">
        <v>0.0294642086048992</v>
      </c>
    </row>
    <row r="6" spans="8:8">
      <c r="A6" s="45" t="s">
        <v>95</v>
      </c>
      <c r="B6" s="433">
        <v>8.06468860038721</v>
      </c>
      <c r="C6" s="433">
        <v>8.51134183211889</v>
      </c>
      <c r="D6" s="433">
        <v>7.31965081356482</v>
      </c>
      <c r="E6" s="433">
        <v>7.8592087069664</v>
      </c>
      <c r="F6" s="433">
        <v>9.74705332125579</v>
      </c>
      <c r="G6" s="433">
        <v>9.96750169179825</v>
      </c>
      <c r="H6" s="433">
        <v>10.3594508514287</v>
      </c>
      <c r="I6" s="433">
        <v>11.0779671157253</v>
      </c>
      <c r="J6" s="433">
        <v>12.2745940108412</v>
      </c>
      <c r="K6" s="433">
        <v>12.9147030365984</v>
      </c>
      <c r="L6" s="433">
        <v>13.1390341150402</v>
      </c>
      <c r="M6" s="433">
        <v>12.885492711777</v>
      </c>
      <c r="N6" s="433">
        <v>13.5998596034857</v>
      </c>
      <c r="O6" s="433">
        <v>17.1058645457124</v>
      </c>
      <c r="P6" s="433">
        <v>20.7654654450096</v>
      </c>
      <c r="Q6" s="433">
        <v>22.3017138167407</v>
      </c>
      <c r="R6" s="433">
        <v>24.1791572894288</v>
      </c>
      <c r="S6" s="433">
        <v>25.9956444527954</v>
      </c>
      <c r="T6" s="433">
        <v>26.8198051898167</v>
      </c>
      <c r="U6" s="433">
        <v>26.8583892671067</v>
      </c>
      <c r="V6" s="433">
        <v>27.5278508660843</v>
      </c>
      <c r="W6" s="433">
        <v>24.4921646694513</v>
      </c>
      <c r="X6" s="433">
        <v>24.9243235749946</v>
      </c>
      <c r="Y6" s="433">
        <v>25.3596175150594</v>
      </c>
      <c r="Z6" s="433">
        <v>24.7964236769838</v>
      </c>
      <c r="AA6" s="433">
        <v>26.8175179063496</v>
      </c>
      <c r="AB6" s="433">
        <v>28.2361149937967</v>
      </c>
      <c r="AC6" s="433">
        <v>28.2394853307252</v>
      </c>
      <c r="AD6" s="433">
        <v>28.3265085277778</v>
      </c>
      <c r="AE6" s="433">
        <v>30.1030006944445</v>
      </c>
      <c r="AF6" s="433">
        <v>30.6902340833333</v>
      </c>
      <c r="AG6" s="433">
        <v>31.2782936111111</v>
      </c>
      <c r="AH6" s="433">
        <v>31.4373953055556</v>
      </c>
      <c r="AI6" s="433">
        <v>33.4790026388889</v>
      </c>
      <c r="AJ6" s="433">
        <v>33.7908740555556</v>
      </c>
      <c r="AK6" s="433">
        <v>35.9133036944445</v>
      </c>
      <c r="AL6" s="433">
        <v>36.1905242222222</v>
      </c>
      <c r="AM6" s="433">
        <v>41.0688244166667</v>
      </c>
      <c r="AN6" s="433">
        <v>44.5094046944444</v>
      </c>
      <c r="AO6" s="433">
        <v>48.0219204166667</v>
      </c>
      <c r="AP6" s="433">
        <v>52.7123355833333</v>
      </c>
      <c r="AQ6" s="433">
        <v>58.2882835833333</v>
      </c>
      <c r="AR6" s="433">
        <v>57.0413798611111</v>
      </c>
      <c r="AS6" s="433">
        <v>59.9965783888889</v>
      </c>
      <c r="AT6" s="433">
        <v>65.1688011111111</v>
      </c>
      <c r="AU6" s="433">
        <v>66.0445400277778</v>
      </c>
      <c r="AV6" s="433">
        <v>70.8084908333333</v>
      </c>
      <c r="AW6" s="433">
        <v>73.6537703333333</v>
      </c>
      <c r="AX6" s="433">
        <v>77.7950663629889</v>
      </c>
      <c r="AY6" s="433">
        <v>78.8484474368434</v>
      </c>
      <c r="AZ6" s="433">
        <v>80.7829162240722</v>
      </c>
      <c r="BA6" s="433">
        <v>83.0300367226598</v>
      </c>
      <c r="BB6" s="433">
        <v>86.0335313403671</v>
      </c>
      <c r="BC6" s="433">
        <v>87.5858158710797</v>
      </c>
      <c r="BD6" s="433">
        <v>87.9732964654266</v>
      </c>
      <c r="BE6" s="435">
        <v>86.2934146986159</v>
      </c>
      <c r="BF6" s="457">
        <v>-0.0217754273271269</v>
      </c>
      <c r="BG6" s="457">
        <v>0.0304599413116227</v>
      </c>
      <c r="BH6" s="457">
        <v>0.0225734870649526</v>
      </c>
    </row>
    <row r="7" spans="8:8">
      <c r="A7" s="45" t="s">
        <v>96</v>
      </c>
      <c r="B7" s="433">
        <v>415.920610159146</v>
      </c>
      <c r="C7" s="433">
        <v>448.275612345499</v>
      </c>
      <c r="D7" s="433">
        <v>473.318840085629</v>
      </c>
      <c r="E7" s="433">
        <v>506.681499740422</v>
      </c>
      <c r="F7" s="433">
        <v>545.410700989568</v>
      </c>
      <c r="G7" s="433">
        <v>574.865829412202</v>
      </c>
      <c r="H7" s="433">
        <v>592.652620385578</v>
      </c>
      <c r="I7" s="433">
        <v>598.696455084519</v>
      </c>
      <c r="J7" s="433">
        <v>593.795958036666</v>
      </c>
      <c r="K7" s="433">
        <v>573.224716409848</v>
      </c>
      <c r="L7" s="433">
        <v>526.153267663225</v>
      </c>
      <c r="M7" s="433">
        <v>536.639019383678</v>
      </c>
      <c r="N7" s="433">
        <v>525.695109659225</v>
      </c>
      <c r="O7" s="433">
        <v>527.538476868526</v>
      </c>
      <c r="P7" s="433">
        <v>545.089779375597</v>
      </c>
      <c r="Q7" s="433">
        <v>533.738486210051</v>
      </c>
      <c r="R7" s="433">
        <v>520.862874725036</v>
      </c>
      <c r="S7" s="433">
        <v>484.1709863273</v>
      </c>
      <c r="T7" s="433">
        <v>454.22359522023</v>
      </c>
      <c r="U7" s="433">
        <v>485.157226161933</v>
      </c>
      <c r="V7" s="433">
        <v>466.954057396321</v>
      </c>
      <c r="W7" s="433">
        <v>437.620392278719</v>
      </c>
      <c r="X7" s="433">
        <v>465.274382102553</v>
      </c>
      <c r="Y7" s="433">
        <v>486.602125152096</v>
      </c>
      <c r="Z7" s="433">
        <v>517.022023022762</v>
      </c>
      <c r="AA7" s="433">
        <v>517.060901830931</v>
      </c>
      <c r="AB7" s="433">
        <v>528.397239579766</v>
      </c>
      <c r="AC7" s="433">
        <v>546.350966765423</v>
      </c>
      <c r="AD7" s="433">
        <v>559.941932494911</v>
      </c>
      <c r="AE7" s="433">
        <v>573.108106361737</v>
      </c>
      <c r="AF7" s="433">
        <v>597.982947187788</v>
      </c>
      <c r="AG7" s="433">
        <v>608.889798075418</v>
      </c>
      <c r="AH7" s="433">
        <v>612.531560738303</v>
      </c>
      <c r="AI7" s="433">
        <v>602.179088948432</v>
      </c>
      <c r="AJ7" s="433">
        <v>604.262850633753</v>
      </c>
      <c r="AK7" s="433">
        <v>628.390659163357</v>
      </c>
      <c r="AL7" s="433">
        <v>600.65801492571</v>
      </c>
      <c r="AM7" s="433">
        <v>620.111213865507</v>
      </c>
      <c r="AN7" s="433">
        <v>602.1900615293</v>
      </c>
      <c r="AO7" s="433">
        <v>604.627741700382</v>
      </c>
      <c r="AP7" s="433">
        <v>595.192983867516</v>
      </c>
      <c r="AQ7" s="433">
        <v>586.57776704457</v>
      </c>
      <c r="AR7" s="433">
        <v>624.138309302164</v>
      </c>
      <c r="AS7" s="433">
        <v>628.89117765984</v>
      </c>
      <c r="AT7" s="433">
        <v>617.628113539969</v>
      </c>
      <c r="AU7" s="433">
        <v>648.193450859919</v>
      </c>
      <c r="AV7" s="433">
        <v>658.210810534601</v>
      </c>
      <c r="AW7" s="433">
        <v>688.12277814142</v>
      </c>
      <c r="AX7" s="433">
        <v>707.022837674084</v>
      </c>
      <c r="AY7" s="433">
        <v>722.260455449152</v>
      </c>
      <c r="AZ7" s="433">
        <v>743.579494287911</v>
      </c>
      <c r="BA7" s="433">
        <v>749.098939851703</v>
      </c>
      <c r="BB7" s="433">
        <v>739.99225163621</v>
      </c>
      <c r="BC7" s="433">
        <v>821.715005256017</v>
      </c>
      <c r="BD7" s="433">
        <v>849.237667002596</v>
      </c>
      <c r="BE7" s="435">
        <v>832.019445628197</v>
      </c>
      <c r="BF7" s="457">
        <v>-0.0229517593314509</v>
      </c>
      <c r="BG7" s="457">
        <v>0.0323577424395702</v>
      </c>
      <c r="BH7" s="457">
        <v>0.217647896531535</v>
      </c>
    </row>
    <row r="8" spans="8:8" s="47" ht="10.2" customFormat="1">
      <c r="A8" s="54" t="s">
        <v>97</v>
      </c>
      <c r="B8" s="436">
        <v>445.653721259534</v>
      </c>
      <c r="C8" s="436">
        <v>480.509442927618</v>
      </c>
      <c r="D8" s="436">
        <v>505.830210899193</v>
      </c>
      <c r="E8" s="436">
        <v>542.592785947389</v>
      </c>
      <c r="F8" s="436">
        <v>586.507386810824</v>
      </c>
      <c r="G8" s="436">
        <v>619.467183604</v>
      </c>
      <c r="H8" s="436">
        <v>639.978596237007</v>
      </c>
      <c r="I8" s="436">
        <v>651.353904700244</v>
      </c>
      <c r="J8" s="436">
        <v>650.288459547507</v>
      </c>
      <c r="K8" s="436">
        <v>630.837386946446</v>
      </c>
      <c r="L8" s="436">
        <v>585.450451778265</v>
      </c>
      <c r="M8" s="436">
        <v>596.092237095455</v>
      </c>
      <c r="N8" s="436">
        <v>588.139169262711</v>
      </c>
      <c r="O8" s="436">
        <v>593.955266414239</v>
      </c>
      <c r="P8" s="436">
        <v>615.918644820607</v>
      </c>
      <c r="Q8" s="436">
        <v>605.789275026792</v>
      </c>
      <c r="R8" s="436">
        <v>593.314732014465</v>
      </c>
      <c r="S8" s="436">
        <v>561.287305780095</v>
      </c>
      <c r="T8" s="436">
        <v>529.792350410046</v>
      </c>
      <c r="U8" s="436">
        <v>566.12714042904</v>
      </c>
      <c r="V8" s="436">
        <v>551.241954762405</v>
      </c>
      <c r="W8" s="436">
        <v>516.737955698171</v>
      </c>
      <c r="X8" s="436">
        <v>545.485615677548</v>
      </c>
      <c r="Y8" s="436">
        <v>572.809252417155</v>
      </c>
      <c r="Z8" s="436">
        <v>607.596572699746</v>
      </c>
      <c r="AA8" s="436">
        <v>607.638864987281</v>
      </c>
      <c r="AB8" s="436">
        <v>620.834426323563</v>
      </c>
      <c r="AC8" s="436">
        <v>642.645815096148</v>
      </c>
      <c r="AD8" s="436">
        <v>660.476608772688</v>
      </c>
      <c r="AE8" s="436">
        <v>677.963973806181</v>
      </c>
      <c r="AF8" s="436">
        <v>705.925081271121</v>
      </c>
      <c r="AG8" s="436">
        <v>718.726316686529</v>
      </c>
      <c r="AH8" s="436">
        <v>724.074606043858</v>
      </c>
      <c r="AI8" s="436">
        <v>714.415366587321</v>
      </c>
      <c r="AJ8" s="436">
        <v>722.245124689309</v>
      </c>
      <c r="AK8" s="436">
        <v>753.524687857801</v>
      </c>
      <c r="AL8" s="436">
        <v>720.890739147932</v>
      </c>
      <c r="AM8" s="436">
        <v>748.646563282173</v>
      </c>
      <c r="AN8" s="436">
        <v>736.484266223744</v>
      </c>
      <c r="AO8" s="436">
        <v>740.469437117048</v>
      </c>
      <c r="AP8" s="436">
        <v>736.28551945085</v>
      </c>
      <c r="AQ8" s="436">
        <v>732.449975627903</v>
      </c>
      <c r="AR8" s="436">
        <v>774.540814163276</v>
      </c>
      <c r="AS8" s="436">
        <v>782.090981048729</v>
      </c>
      <c r="AT8" s="436">
        <v>773.32328965108</v>
      </c>
      <c r="AU8" s="436">
        <v>806.253890887697</v>
      </c>
      <c r="AV8" s="436">
        <v>830.143126367934</v>
      </c>
      <c r="AW8" s="436">
        <v>861.581823474753</v>
      </c>
      <c r="AX8" s="436">
        <v>890.762754037072</v>
      </c>
      <c r="AY8" s="436">
        <v>911.461952885995</v>
      </c>
      <c r="AZ8" s="436">
        <v>934.816235511983</v>
      </c>
      <c r="BA8" s="436">
        <v>938.572426574363</v>
      </c>
      <c r="BB8" s="436">
        <v>936.331382976577</v>
      </c>
      <c r="BC8" s="436">
        <v>1025.7220711271</v>
      </c>
      <c r="BD8" s="436">
        <v>1055.05518846802</v>
      </c>
      <c r="BE8" s="436">
        <v>1030.94796914244</v>
      </c>
      <c r="BF8" s="458">
        <v>-0.0255190603769024</v>
      </c>
      <c r="BG8" s="458">
        <v>0.03155267305693</v>
      </c>
      <c r="BH8" s="458">
        <v>0.269685592201386</v>
      </c>
    </row>
    <row r="9" spans="8:8">
      <c r="B9" s="433"/>
      <c r="C9" s="433"/>
      <c r="D9" s="433"/>
      <c r="E9" s="433"/>
      <c r="F9" s="433"/>
      <c r="G9" s="433"/>
      <c r="H9" s="433"/>
      <c r="I9" s="433"/>
      <c r="J9" s="433"/>
      <c r="K9" s="433"/>
      <c r="L9" s="433"/>
      <c r="M9" s="433"/>
      <c r="N9" s="433"/>
      <c r="O9" s="433"/>
      <c r="P9" s="433"/>
      <c r="Q9" s="433"/>
      <c r="R9" s="433"/>
      <c r="S9" s="433"/>
      <c r="T9" s="433"/>
      <c r="U9" s="433"/>
      <c r="V9" s="433"/>
      <c r="W9" s="433"/>
      <c r="X9" s="433"/>
      <c r="Y9" s="433"/>
      <c r="Z9" s="433"/>
      <c r="AA9" s="433"/>
      <c r="AB9" s="433"/>
      <c r="AC9" s="433"/>
      <c r="AD9" s="433"/>
      <c r="AE9" s="433"/>
      <c r="AF9" s="433"/>
      <c r="AG9" s="433"/>
      <c r="AH9" s="433"/>
      <c r="AI9" s="433"/>
      <c r="AJ9" s="433"/>
      <c r="AK9" s="433"/>
      <c r="AL9" s="433"/>
      <c r="AM9" s="433"/>
      <c r="AN9" s="433"/>
      <c r="AO9" s="433"/>
      <c r="AP9" s="433"/>
      <c r="AQ9" s="433"/>
      <c r="AR9" s="433"/>
      <c r="AS9" s="433"/>
      <c r="AT9" s="433"/>
      <c r="AU9" s="433"/>
      <c r="AV9" s="433"/>
      <c r="AW9" s="433"/>
      <c r="AX9" s="433"/>
      <c r="AY9" s="433"/>
      <c r="AZ9" s="433"/>
      <c r="BA9" s="433"/>
      <c r="BB9" s="433"/>
      <c r="BC9" s="433"/>
      <c r="BD9" s="433"/>
      <c r="BE9" s="435"/>
      <c r="BF9" s="457"/>
      <c r="BG9" s="457"/>
      <c r="BH9" s="457"/>
    </row>
    <row r="10" spans="8:8">
      <c r="A10" s="45" t="s">
        <v>98</v>
      </c>
      <c r="B10" s="433">
        <v>4.1234</v>
      </c>
      <c r="C10" s="433">
        <v>4.46572</v>
      </c>
      <c r="D10" s="433">
        <v>4.669945</v>
      </c>
      <c r="E10" s="433">
        <v>5.1999575</v>
      </c>
      <c r="F10" s="433">
        <v>5.1805075</v>
      </c>
      <c r="G10" s="433">
        <v>5.85445</v>
      </c>
      <c r="H10" s="433">
        <v>6.3202775</v>
      </c>
      <c r="I10" s="433">
        <v>7.0924425</v>
      </c>
      <c r="J10" s="433">
        <v>8.0707775</v>
      </c>
      <c r="K10" s="433">
        <v>8.54244</v>
      </c>
      <c r="L10" s="433">
        <v>8.7525</v>
      </c>
      <c r="M10" s="433">
        <v>9.851425</v>
      </c>
      <c r="N10" s="433">
        <v>10.28905</v>
      </c>
      <c r="O10" s="433">
        <v>10.007025</v>
      </c>
      <c r="P10" s="433">
        <v>10.28905</v>
      </c>
      <c r="Q10" s="433">
        <v>11.212925</v>
      </c>
      <c r="R10" s="433">
        <v>11.718625</v>
      </c>
      <c r="S10" s="433">
        <v>13.313525</v>
      </c>
      <c r="T10" s="433">
        <v>14.3152</v>
      </c>
      <c r="U10" s="433">
        <v>15.239075</v>
      </c>
      <c r="V10" s="433">
        <v>15.569725</v>
      </c>
      <c r="W10" s="433">
        <v>16.82425</v>
      </c>
      <c r="X10" s="433">
        <v>16.833975</v>
      </c>
      <c r="Y10" s="433">
        <v>19.66395</v>
      </c>
      <c r="Z10" s="433">
        <v>20.6559</v>
      </c>
      <c r="AA10" s="433">
        <v>19.732025</v>
      </c>
      <c r="AB10" s="433">
        <v>20.09185</v>
      </c>
      <c r="AC10" s="433">
        <v>21.72565</v>
      </c>
      <c r="AD10" s="433">
        <v>22.941275</v>
      </c>
      <c r="AE10" s="433">
        <v>23.583125</v>
      </c>
      <c r="AF10" s="433">
        <v>26.247775</v>
      </c>
      <c r="AG10" s="433">
        <v>30.118325</v>
      </c>
      <c r="AH10" s="433">
        <v>27.75515</v>
      </c>
      <c r="AI10" s="433">
        <v>29.670975</v>
      </c>
      <c r="AJ10" s="433">
        <v>31.4701</v>
      </c>
      <c r="AK10" s="433">
        <v>32.296725</v>
      </c>
      <c r="AL10" s="433">
        <v>30.235025</v>
      </c>
      <c r="AM10" s="433">
        <v>29.437575</v>
      </c>
      <c r="AN10" s="433">
        <v>33.62905</v>
      </c>
      <c r="AO10" s="433">
        <v>36.809125</v>
      </c>
      <c r="AP10" s="433">
        <v>39.289</v>
      </c>
      <c r="AQ10" s="433">
        <v>40.6505</v>
      </c>
      <c r="AR10" s="433">
        <v>42.7122</v>
      </c>
      <c r="AS10" s="433">
        <v>43.188725</v>
      </c>
      <c r="AT10" s="433">
        <v>41.8355582716939</v>
      </c>
      <c r="AU10" s="433">
        <v>42.0874165584557</v>
      </c>
      <c r="AV10" s="433">
        <v>43.8397886891858</v>
      </c>
      <c r="AW10" s="433">
        <v>45.6642093358458</v>
      </c>
      <c r="AX10" s="433">
        <v>46.0276889655095</v>
      </c>
      <c r="AY10" s="433">
        <v>46.1549790635969</v>
      </c>
      <c r="AZ10" s="433">
        <v>46.6525682653602</v>
      </c>
      <c r="BA10" s="433">
        <v>48.2100111881436</v>
      </c>
      <c r="BB10" s="433">
        <v>48.3000285525615</v>
      </c>
      <c r="BC10" s="433">
        <v>48.7042396809158</v>
      </c>
      <c r="BD10" s="433">
        <v>46.5594728363164</v>
      </c>
      <c r="BE10" s="435">
        <v>43.9298595858516</v>
      </c>
      <c r="BF10" s="457">
        <v>-0.0590565146407577</v>
      </c>
      <c r="BG10" s="457">
        <v>0.0107558150091103</v>
      </c>
      <c r="BH10" s="457">
        <v>0.0114916082599095</v>
      </c>
    </row>
    <row r="11" spans="8:8">
      <c r="A11" s="45" t="s">
        <v>99</v>
      </c>
      <c r="B11" s="433">
        <v>0.0513421530752212</v>
      </c>
      <c r="C11" s="433">
        <v>0.0600402609513274</v>
      </c>
      <c r="D11" s="433">
        <v>0.0678715993362832</v>
      </c>
      <c r="E11" s="433">
        <v>0.0717289770132743</v>
      </c>
      <c r="F11" s="433">
        <v>0.0755964923451327</v>
      </c>
      <c r="G11" s="433">
        <v>0.0811012389380531</v>
      </c>
      <c r="H11" s="433">
        <v>0.127734451327434</v>
      </c>
      <c r="I11" s="433">
        <v>0.17538142920354</v>
      </c>
      <c r="J11" s="433">
        <v>0.200725566371681</v>
      </c>
      <c r="K11" s="433">
        <v>0.386244650442478</v>
      </c>
      <c r="L11" s="433">
        <v>0.419698911504425</v>
      </c>
      <c r="M11" s="433">
        <v>0.483566137168141</v>
      </c>
      <c r="N11" s="433">
        <v>0.60319046460177</v>
      </c>
      <c r="O11" s="433">
        <v>0.793778376106195</v>
      </c>
      <c r="P11" s="433">
        <v>0.869810787610619</v>
      </c>
      <c r="Q11" s="433">
        <v>1.01680678318584</v>
      </c>
      <c r="R11" s="433">
        <v>0.912388938053097</v>
      </c>
      <c r="S11" s="433">
        <v>1.3037024159292</v>
      </c>
      <c r="T11" s="433">
        <v>1.76293818141593</v>
      </c>
      <c r="U11" s="433">
        <v>2.05186134513274</v>
      </c>
      <c r="V11" s="433">
        <v>2.57395057079646</v>
      </c>
      <c r="W11" s="433">
        <v>2.99871830973451</v>
      </c>
      <c r="X11" s="433">
        <v>3.34745363716814</v>
      </c>
      <c r="Y11" s="433">
        <v>3.36975647787611</v>
      </c>
      <c r="Z11" s="433">
        <v>3.45491277876106</v>
      </c>
      <c r="AA11" s="433">
        <v>3.14551357974336</v>
      </c>
      <c r="AB11" s="433">
        <v>3.27006075238053</v>
      </c>
      <c r="AC11" s="433">
        <v>3.70439945127876</v>
      </c>
      <c r="AD11" s="433">
        <v>4.33946270278318</v>
      </c>
      <c r="AE11" s="433">
        <v>4.73917015888938</v>
      </c>
      <c r="AF11" s="433">
        <v>5.23049464332743</v>
      </c>
      <c r="AG11" s="433">
        <v>5.76274889552655</v>
      </c>
      <c r="AH11" s="433">
        <v>6.26249168856637</v>
      </c>
      <c r="AI11" s="433">
        <v>6.56315222908849</v>
      </c>
      <c r="AJ11" s="433">
        <v>7.78804552984513</v>
      </c>
      <c r="AK11" s="433">
        <v>9.70450525951723</v>
      </c>
      <c r="AL11" s="433">
        <v>12.286193897205</v>
      </c>
      <c r="AM11" s="433">
        <v>14.5162519591239</v>
      </c>
      <c r="AN11" s="433">
        <v>16.2472919892247</v>
      </c>
      <c r="AO11" s="433">
        <v>19.3224837187257</v>
      </c>
      <c r="AP11" s="433">
        <v>20.1271156928985</v>
      </c>
      <c r="AQ11" s="433">
        <v>21.1697817042716</v>
      </c>
      <c r="AR11" s="433">
        <v>21.8016364138282</v>
      </c>
      <c r="AS11" s="433">
        <v>25.6608854626539</v>
      </c>
      <c r="AT11" s="433">
        <v>20.668613799721</v>
      </c>
      <c r="AU11" s="433">
        <v>27.5767792562256</v>
      </c>
      <c r="AV11" s="433">
        <v>27.4834249607157</v>
      </c>
      <c r="AW11" s="433">
        <v>32.5765332657727</v>
      </c>
      <c r="AX11" s="433">
        <v>38.3827727741068</v>
      </c>
      <c r="AY11" s="433">
        <v>40.6554742473781</v>
      </c>
      <c r="AZ11" s="433">
        <v>42.9365408724071</v>
      </c>
      <c r="BA11" s="433">
        <v>37.0878824482389</v>
      </c>
      <c r="BB11" s="433">
        <v>37.6320283498187</v>
      </c>
      <c r="BC11" s="433">
        <v>35.8907976732557</v>
      </c>
      <c r="BD11" s="433">
        <v>35.7333488170398</v>
      </c>
      <c r="BE11" s="435">
        <v>32.1181698524823</v>
      </c>
      <c r="BF11" s="457">
        <v>-0.103626826188488</v>
      </c>
      <c r="BG11" s="457">
        <v>0.0562731414588067</v>
      </c>
      <c r="BH11" s="457">
        <v>0.00840178933986013</v>
      </c>
    </row>
    <row r="12" spans="8:8">
      <c r="A12" s="45" t="s">
        <v>100</v>
      </c>
      <c r="B12" s="433">
        <v>0.61778</v>
      </c>
      <c r="C12" s="433">
        <v>0.64515</v>
      </c>
      <c r="D12" s="433">
        <v>0.5718375</v>
      </c>
      <c r="E12" s="433">
        <v>0.48875</v>
      </c>
      <c r="F12" s="433">
        <v>0.643195</v>
      </c>
      <c r="G12" s="433">
        <v>0.6422175</v>
      </c>
      <c r="H12" s="433">
        <v>0.654925</v>
      </c>
      <c r="I12" s="433">
        <v>0.596275</v>
      </c>
      <c r="J12" s="433">
        <v>0.4682225</v>
      </c>
      <c r="K12" s="433">
        <v>0.4877725</v>
      </c>
      <c r="L12" s="433">
        <v>0.553265</v>
      </c>
      <c r="M12" s="433">
        <v>0.604095</v>
      </c>
      <c r="N12" s="433">
        <v>0.62169</v>
      </c>
      <c r="O12" s="433">
        <v>0.580635</v>
      </c>
      <c r="P12" s="433">
        <v>0.6871825</v>
      </c>
      <c r="Q12" s="433">
        <v>0.7038</v>
      </c>
      <c r="R12" s="433">
        <v>0.6930475</v>
      </c>
      <c r="S12" s="433">
        <v>0.717485</v>
      </c>
      <c r="T12" s="433">
        <v>0.77418</v>
      </c>
      <c r="U12" s="433">
        <v>0.791775</v>
      </c>
      <c r="V12" s="433">
        <v>0.7907975</v>
      </c>
      <c r="W12" s="433">
        <v>0.72335</v>
      </c>
      <c r="X12" s="433">
        <v>0.701845</v>
      </c>
      <c r="Y12" s="433">
        <v>0.9862975</v>
      </c>
      <c r="Z12" s="433">
        <v>1.538585</v>
      </c>
      <c r="AA12" s="433">
        <v>1.651975</v>
      </c>
      <c r="AB12" s="433">
        <v>1.9455827</v>
      </c>
      <c r="AC12" s="433">
        <v>2.1762056</v>
      </c>
      <c r="AD12" s="433">
        <v>2.2534036633832</v>
      </c>
      <c r="AE12" s="433">
        <v>2.1734144</v>
      </c>
      <c r="AF12" s="433">
        <v>2.0827004</v>
      </c>
      <c r="AG12" s="433">
        <v>2.11666</v>
      </c>
      <c r="AH12" s="433">
        <v>2.8799369</v>
      </c>
      <c r="AI12" s="433">
        <v>3.9771111</v>
      </c>
      <c r="AJ12" s="433">
        <v>5.4328382</v>
      </c>
      <c r="AK12" s="433">
        <v>7.014053</v>
      </c>
      <c r="AL12" s="433">
        <v>7.9501517</v>
      </c>
      <c r="AM12" s="433">
        <v>8.017722</v>
      </c>
      <c r="AN12" s="433">
        <v>8.6738866</v>
      </c>
      <c r="AO12" s="433">
        <v>9.41501818033717</v>
      </c>
      <c r="AP12" s="433">
        <v>9.10775772102005</v>
      </c>
      <c r="AQ12" s="433">
        <v>8.42834985819487</v>
      </c>
      <c r="AR12" s="433">
        <v>4.9681034</v>
      </c>
      <c r="AS12" s="433">
        <v>2.7651488</v>
      </c>
      <c r="AT12" s="433">
        <v>2.7949216</v>
      </c>
      <c r="AU12" s="433">
        <v>5.7397539</v>
      </c>
      <c r="AV12" s="433">
        <v>5.8365155</v>
      </c>
      <c r="AW12" s="433">
        <v>5.3008377</v>
      </c>
      <c r="AX12" s="433">
        <v>5.312584</v>
      </c>
      <c r="AY12" s="433">
        <v>4.3989312</v>
      </c>
      <c r="AZ12" s="433">
        <v>4.824285657</v>
      </c>
      <c r="BA12" s="433">
        <v>5.916300789</v>
      </c>
      <c r="BB12" s="433">
        <v>5.61459694236807</v>
      </c>
      <c r="BC12" s="433">
        <v>5.636669069</v>
      </c>
      <c r="BD12" s="433">
        <v>6.513059349</v>
      </c>
      <c r="BE12" s="435">
        <v>6.12200393135254</v>
      </c>
      <c r="BF12" s="457">
        <v>-0.0626099322137684</v>
      </c>
      <c r="BG12" s="457">
        <v>0.0882822367589557</v>
      </c>
      <c r="BH12" s="457">
        <v>0.00160145449150006</v>
      </c>
    </row>
    <row r="13" spans="8:8">
      <c r="A13" s="45" t="s">
        <v>101</v>
      </c>
      <c r="B13" s="433">
        <v>0.895125</v>
      </c>
      <c r="C13" s="433">
        <v>0.933625</v>
      </c>
      <c r="D13" s="433">
        <v>1.155</v>
      </c>
      <c r="E13" s="433">
        <v>1.1771375</v>
      </c>
      <c r="F13" s="433">
        <v>1.28541875</v>
      </c>
      <c r="G13" s="433">
        <v>1.249325</v>
      </c>
      <c r="H13" s="433">
        <v>1.30045</v>
      </c>
      <c r="I13" s="433">
        <v>1.588525</v>
      </c>
      <c r="J13" s="433">
        <v>1.646</v>
      </c>
      <c r="K13" s="433">
        <v>1.712575</v>
      </c>
      <c r="L13" s="433">
        <v>1.614225</v>
      </c>
      <c r="M13" s="433">
        <v>1.72045</v>
      </c>
      <c r="N13" s="433">
        <v>1.925475</v>
      </c>
      <c r="O13" s="433">
        <v>2.385075</v>
      </c>
      <c r="P13" s="433">
        <v>2.57215</v>
      </c>
      <c r="Q13" s="433">
        <v>2.83715</v>
      </c>
      <c r="R13" s="433">
        <v>3.06345</v>
      </c>
      <c r="S13" s="433">
        <v>3.303125</v>
      </c>
      <c r="T13" s="433">
        <v>3.655975</v>
      </c>
      <c r="U13" s="433">
        <v>3.630575</v>
      </c>
      <c r="V13" s="433">
        <v>3.643225</v>
      </c>
      <c r="W13" s="433">
        <v>3.707075</v>
      </c>
      <c r="X13" s="433">
        <v>3.763625</v>
      </c>
      <c r="Y13" s="433">
        <v>3.777825</v>
      </c>
      <c r="Z13" s="433">
        <v>3.6059</v>
      </c>
      <c r="AA13" s="433">
        <v>3.74195</v>
      </c>
      <c r="AB13" s="433">
        <v>3.85825</v>
      </c>
      <c r="AC13" s="433">
        <v>3.796575</v>
      </c>
      <c r="AD13" s="433">
        <v>3.941675</v>
      </c>
      <c r="AE13" s="433">
        <v>3.89965</v>
      </c>
      <c r="AF13" s="433">
        <v>4.14725</v>
      </c>
      <c r="AG13" s="433">
        <v>4.510275</v>
      </c>
      <c r="AH13" s="433">
        <v>5.674</v>
      </c>
      <c r="AI13" s="433">
        <v>6.588625</v>
      </c>
      <c r="AJ13" s="433">
        <v>5.6909</v>
      </c>
      <c r="AK13" s="433">
        <v>5.73580735507834</v>
      </c>
      <c r="AL13" s="433">
        <v>5.93899311811996</v>
      </c>
      <c r="AM13" s="433">
        <v>5.99868149116639</v>
      </c>
      <c r="AN13" s="433">
        <v>5.74997993680626</v>
      </c>
      <c r="AO13" s="433">
        <v>6.134820040649</v>
      </c>
      <c r="AP13" s="433">
        <v>6.44634428901463</v>
      </c>
      <c r="AQ13" s="433">
        <v>6.7646822785956</v>
      </c>
      <c r="AR13" s="433">
        <v>7.16163423326656</v>
      </c>
      <c r="AS13" s="433">
        <v>7.27511445389504</v>
      </c>
      <c r="AT13" s="433">
        <v>8.37931970769527</v>
      </c>
      <c r="AU13" s="433">
        <v>8.74513777010177</v>
      </c>
      <c r="AV13" s="433">
        <v>8.51497145719469</v>
      </c>
      <c r="AW13" s="433">
        <v>9.46589767799437</v>
      </c>
      <c r="AX13" s="433">
        <v>10.4772554727829</v>
      </c>
      <c r="AY13" s="433">
        <v>11.3840618490655</v>
      </c>
      <c r="AZ13" s="433">
        <v>11.2117293821581</v>
      </c>
      <c r="BA13" s="433">
        <v>12.0965621905798</v>
      </c>
      <c r="BB13" s="433">
        <v>12.3660029362323</v>
      </c>
      <c r="BC13" s="433">
        <v>13.2101175881856</v>
      </c>
      <c r="BD13" s="433">
        <v>13.4464436561718</v>
      </c>
      <c r="BE13" s="435">
        <v>13.9259393832054</v>
      </c>
      <c r="BF13" s="457">
        <v>0.0328299975527557</v>
      </c>
      <c r="BG13" s="457">
        <v>0.0484310334662788</v>
      </c>
      <c r="BH13" s="457">
        <v>0.00364288530743636</v>
      </c>
    </row>
    <row r="14" spans="8:8">
      <c r="A14" s="45" t="s">
        <v>102</v>
      </c>
      <c r="B14" s="433">
        <v>0.0</v>
      </c>
      <c r="C14" s="433">
        <v>0.0</v>
      </c>
      <c r="D14" s="433">
        <v>0.0</v>
      </c>
      <c r="E14" s="433">
        <v>0.0</v>
      </c>
      <c r="F14" s="433">
        <v>0.0</v>
      </c>
      <c r="G14" s="433">
        <v>0.06978</v>
      </c>
      <c r="H14" s="433">
        <v>0.06978</v>
      </c>
      <c r="I14" s="433">
        <v>0.101181</v>
      </c>
      <c r="J14" s="433">
        <v>0.05815</v>
      </c>
      <c r="K14" s="433">
        <v>0.1163</v>
      </c>
      <c r="L14" s="433">
        <v>0.145375</v>
      </c>
      <c r="M14" s="433">
        <v>0.132582</v>
      </c>
      <c r="N14" s="433">
        <v>0.084899</v>
      </c>
      <c r="O14" s="433">
        <v>0.087225</v>
      </c>
      <c r="P14" s="433">
        <v>0.062802</v>
      </c>
      <c r="Q14" s="433">
        <v>0.048846</v>
      </c>
      <c r="R14" s="433">
        <v>0.079084</v>
      </c>
      <c r="S14" s="433">
        <v>0.102344</v>
      </c>
      <c r="T14" s="433">
        <v>0.126767</v>
      </c>
      <c r="U14" s="433">
        <v>0.182591</v>
      </c>
      <c r="V14" s="433">
        <v>0.18608</v>
      </c>
      <c r="W14" s="433">
        <v>0.184917</v>
      </c>
      <c r="X14" s="433">
        <v>0.172124</v>
      </c>
      <c r="Y14" s="433">
        <v>0.201199</v>
      </c>
      <c r="Z14" s="433">
        <v>0.159331</v>
      </c>
      <c r="AA14" s="433">
        <v>0.261675</v>
      </c>
      <c r="AB14" s="433">
        <v>0.320988</v>
      </c>
      <c r="AC14" s="433">
        <v>0.322151</v>
      </c>
      <c r="AD14" s="433">
        <v>0.370997</v>
      </c>
      <c r="AE14" s="433">
        <v>0.334944</v>
      </c>
      <c r="AF14" s="433">
        <v>0.323314</v>
      </c>
      <c r="AG14" s="433">
        <v>0.343085</v>
      </c>
      <c r="AH14" s="433">
        <v>0.312847</v>
      </c>
      <c r="AI14" s="433">
        <v>0.318662</v>
      </c>
      <c r="AJ14" s="433">
        <v>0.300054</v>
      </c>
      <c r="AK14" s="433">
        <v>0.326803</v>
      </c>
      <c r="AL14" s="433">
        <v>0.332618</v>
      </c>
      <c r="AM14" s="433">
        <v>0.132420710490707</v>
      </c>
      <c r="AN14" s="433">
        <v>0.231085542324967</v>
      </c>
      <c r="AO14" s="433">
        <v>0.53788989249</v>
      </c>
      <c r="AP14" s="433">
        <v>0.55226989684125</v>
      </c>
      <c r="AQ14" s="433">
        <v>0.6034419843975</v>
      </c>
      <c r="AR14" s="433">
        <v>0.54683086425571</v>
      </c>
      <c r="AS14" s="433">
        <v>0.498791487197168</v>
      </c>
      <c r="AT14" s="433">
        <v>0.587868929522309</v>
      </c>
      <c r="AU14" s="433">
        <v>0.618902243823528</v>
      </c>
      <c r="AV14" s="433">
        <v>0.56075634886997</v>
      </c>
      <c r="AW14" s="433">
        <v>0.748968615584899</v>
      </c>
      <c r="AX14" s="433">
        <v>0.851181747238574</v>
      </c>
      <c r="AY14" s="433">
        <v>0.872552048348173</v>
      </c>
      <c r="AZ14" s="433">
        <v>0.821033211753666</v>
      </c>
      <c r="BA14" s="433">
        <v>0.886309093159276</v>
      </c>
      <c r="BB14" s="433">
        <v>0.823237015498595</v>
      </c>
      <c r="BC14" s="433">
        <v>0.707233899376153</v>
      </c>
      <c r="BD14" s="433">
        <v>0.63205091392868</v>
      </c>
      <c r="BE14" s="435">
        <v>0.545816049466515</v>
      </c>
      <c r="BF14" s="457">
        <v>-0.138796041917702</v>
      </c>
      <c r="BG14" s="457">
        <v>0.0072729137826939</v>
      </c>
      <c r="BH14" s="457">
        <v>1.42779974294766E-4</v>
      </c>
    </row>
    <row r="15" spans="8:8">
      <c r="A15" s="45" t="s">
        <v>103</v>
      </c>
      <c r="B15" s="433">
        <v>0.36575</v>
      </c>
      <c r="C15" s="433">
        <v>0.3821125</v>
      </c>
      <c r="D15" s="433">
        <v>0.3570875</v>
      </c>
      <c r="E15" s="433">
        <v>0.3975125</v>
      </c>
      <c r="F15" s="433">
        <v>0.4052125</v>
      </c>
      <c r="G15" s="433">
        <v>0.3975125</v>
      </c>
      <c r="H15" s="433">
        <v>0.4745125</v>
      </c>
      <c r="I15" s="433">
        <v>0.456225</v>
      </c>
      <c r="J15" s="433">
        <v>0.4466</v>
      </c>
      <c r="K15" s="433">
        <v>0.460075</v>
      </c>
      <c r="L15" s="433">
        <v>0.567875</v>
      </c>
      <c r="M15" s="433">
        <v>0.616</v>
      </c>
      <c r="N15" s="433">
        <v>0.61166875</v>
      </c>
      <c r="O15" s="433">
        <v>0.6391</v>
      </c>
      <c r="P15" s="433">
        <v>0.590975</v>
      </c>
      <c r="Q15" s="433">
        <v>0.63525</v>
      </c>
      <c r="R15" s="433">
        <v>0.729575</v>
      </c>
      <c r="S15" s="433">
        <v>0.76566875</v>
      </c>
      <c r="T15" s="433">
        <v>0.50435</v>
      </c>
      <c r="U15" s="433">
        <v>0.68145</v>
      </c>
      <c r="V15" s="433">
        <v>0.5313</v>
      </c>
      <c r="W15" s="433">
        <v>0.56354375</v>
      </c>
      <c r="X15" s="433">
        <v>0.560175</v>
      </c>
      <c r="Y15" s="433">
        <v>0.5284125</v>
      </c>
      <c r="Z15" s="433">
        <v>0.44804375</v>
      </c>
      <c r="AA15" s="433">
        <v>0.42879375</v>
      </c>
      <c r="AB15" s="433">
        <v>0.402325</v>
      </c>
      <c r="AC15" s="433">
        <v>0.3628625</v>
      </c>
      <c r="AD15" s="433">
        <v>0.3821125</v>
      </c>
      <c r="AE15" s="433">
        <v>0.398475</v>
      </c>
      <c r="AF15" s="433">
        <v>0.3859625</v>
      </c>
      <c r="AG15" s="433">
        <v>0.3917375</v>
      </c>
      <c r="AH15" s="433">
        <v>0.2319625</v>
      </c>
      <c r="AI15" s="433">
        <v>0.3936625</v>
      </c>
      <c r="AJ15" s="433">
        <v>0.3955875</v>
      </c>
      <c r="AK15" s="433">
        <v>0.33254375</v>
      </c>
      <c r="AL15" s="433">
        <v>0.356125</v>
      </c>
      <c r="AM15" s="433">
        <v>0.425425</v>
      </c>
      <c r="AN15" s="433">
        <v>0.5033875</v>
      </c>
      <c r="AO15" s="433">
        <v>0.82775</v>
      </c>
      <c r="AP15" s="433">
        <v>1.45997012089308</v>
      </c>
      <c r="AQ15" s="433">
        <v>1.70864420477087</v>
      </c>
      <c r="AR15" s="433">
        <v>2.57519931966495</v>
      </c>
      <c r="AS15" s="433">
        <v>3.26939013993497</v>
      </c>
      <c r="AT15" s="433">
        <v>3.34366597595302</v>
      </c>
      <c r="AU15" s="433">
        <v>5.42381738033751</v>
      </c>
      <c r="AV15" s="433">
        <v>6.2928848396146</v>
      </c>
      <c r="AW15" s="433">
        <v>6.86182397756876</v>
      </c>
      <c r="AX15" s="433">
        <v>6.70266768477525</v>
      </c>
      <c r="AY15" s="433">
        <v>7.43163716435567</v>
      </c>
      <c r="AZ15" s="433">
        <v>7.64313164613176</v>
      </c>
      <c r="BA15" s="433">
        <v>8.49330555920331</v>
      </c>
      <c r="BB15" s="433">
        <v>7.49193589873561</v>
      </c>
      <c r="BC15" s="433">
        <v>8.02523704387705</v>
      </c>
      <c r="BD15" s="433">
        <v>8.21126745089054</v>
      </c>
      <c r="BE15" s="435">
        <v>7.0502620701945</v>
      </c>
      <c r="BF15" s="457">
        <v>-0.143737662775652</v>
      </c>
      <c r="BG15" s="457">
        <v>0.0940035497957952</v>
      </c>
      <c r="BH15" s="457">
        <v>0.00184427745966361</v>
      </c>
    </row>
    <row r="16" spans="8:8">
      <c r="A16" s="45" t="s">
        <v>104</v>
      </c>
      <c r="B16" s="433">
        <v>1.142775</v>
      </c>
      <c r="C16" s="433">
        <v>1.342375</v>
      </c>
      <c r="D16" s="433">
        <v>1.4816</v>
      </c>
      <c r="E16" s="433">
        <v>1.55455</v>
      </c>
      <c r="F16" s="433">
        <v>1.5624</v>
      </c>
      <c r="G16" s="433">
        <v>1.911972</v>
      </c>
      <c r="H16" s="433">
        <v>1.8635</v>
      </c>
      <c r="I16" s="433">
        <v>1.926075</v>
      </c>
      <c r="J16" s="433">
        <v>1.8498</v>
      </c>
      <c r="K16" s="433">
        <v>1.689975</v>
      </c>
      <c r="L16" s="433">
        <v>1.535975</v>
      </c>
      <c r="M16" s="433">
        <v>1.728825</v>
      </c>
      <c r="N16" s="433">
        <v>2.03215</v>
      </c>
      <c r="O16" s="433">
        <v>2.426025</v>
      </c>
      <c r="P16" s="433">
        <v>2.50765</v>
      </c>
      <c r="Q16" s="433">
        <v>2.83325</v>
      </c>
      <c r="R16" s="433">
        <v>3.12095</v>
      </c>
      <c r="S16" s="433">
        <v>3.793125</v>
      </c>
      <c r="T16" s="433">
        <v>3.929725</v>
      </c>
      <c r="U16" s="433">
        <v>4.1176</v>
      </c>
      <c r="V16" s="433">
        <v>4.2152</v>
      </c>
      <c r="W16" s="433">
        <v>4.31345</v>
      </c>
      <c r="X16" s="433">
        <v>4.56935</v>
      </c>
      <c r="Y16" s="433">
        <v>5.259425</v>
      </c>
      <c r="Z16" s="433">
        <v>5.269475</v>
      </c>
      <c r="AA16" s="433">
        <v>5.463375</v>
      </c>
      <c r="AB16" s="433">
        <v>5.535165461625</v>
      </c>
      <c r="AC16" s="433">
        <v>5.34880112201531</v>
      </c>
      <c r="AD16" s="433">
        <v>6.00331378425</v>
      </c>
      <c r="AE16" s="433">
        <v>6.87572195253</v>
      </c>
      <c r="AF16" s="433">
        <v>7.381322140965</v>
      </c>
      <c r="AG16" s="433">
        <v>8.33440465739477</v>
      </c>
      <c r="AH16" s="433">
        <v>9.04433644268044</v>
      </c>
      <c r="AI16" s="433">
        <v>9.04433644268044</v>
      </c>
      <c r="AJ16" s="433">
        <v>9.27773867345929</v>
      </c>
      <c r="AK16" s="433">
        <v>9.81304046323486</v>
      </c>
      <c r="AL16" s="433">
        <v>10.8944106148856</v>
      </c>
      <c r="AM16" s="433">
        <v>11.7307210450103</v>
      </c>
      <c r="AN16" s="433">
        <v>13.5201016920921</v>
      </c>
      <c r="AO16" s="433">
        <v>14.8705351565157</v>
      </c>
      <c r="AP16" s="433">
        <v>16.3753083700058</v>
      </c>
      <c r="AQ16" s="433">
        <v>19.2761548995345</v>
      </c>
      <c r="AR16" s="433">
        <v>19.6450276725626</v>
      </c>
      <c r="AS16" s="433">
        <v>19.1581032897803</v>
      </c>
      <c r="AT16" s="433">
        <v>19.0884718818427</v>
      </c>
      <c r="AU16" s="433">
        <v>20.7400866874955</v>
      </c>
      <c r="AV16" s="433">
        <v>20.4813206345446</v>
      </c>
      <c r="AW16" s="433">
        <v>20.2359855605775</v>
      </c>
      <c r="AX16" s="433">
        <v>20.3556305962638</v>
      </c>
      <c r="AY16" s="433">
        <v>20.5100888247831</v>
      </c>
      <c r="AZ16" s="433">
        <v>19.6047703289727</v>
      </c>
      <c r="BA16" s="433">
        <v>16.9444711153406</v>
      </c>
      <c r="BB16" s="433">
        <v>18.3493282309433</v>
      </c>
      <c r="BC16" s="433">
        <v>17.3747501752519</v>
      </c>
      <c r="BD16" s="433">
        <v>17.4733160441519</v>
      </c>
      <c r="BE16" s="435">
        <v>15.1213748331719</v>
      </c>
      <c r="BF16" s="457">
        <v>-0.136966356970666</v>
      </c>
      <c r="BG16" s="457">
        <v>-0.00880200023954836</v>
      </c>
      <c r="BH16" s="457">
        <v>0.00395559916585827</v>
      </c>
    </row>
    <row r="17" spans="8:8">
      <c r="A17" s="45" t="s">
        <v>105</v>
      </c>
      <c r="B17" s="433">
        <v>7.51803</v>
      </c>
      <c r="C17" s="433">
        <v>7.88322</v>
      </c>
      <c r="D17" s="433">
        <v>8.63802</v>
      </c>
      <c r="E17" s="433">
        <v>8.91663</v>
      </c>
      <c r="F17" s="433">
        <v>9.17637</v>
      </c>
      <c r="G17" s="433">
        <v>8.5581</v>
      </c>
      <c r="H17" s="433">
        <v>8.29392</v>
      </c>
      <c r="I17" s="433">
        <v>8.24397</v>
      </c>
      <c r="J17" s="433">
        <v>10.15539</v>
      </c>
      <c r="K17" s="433">
        <v>10.73259</v>
      </c>
      <c r="L17" s="433">
        <v>10.43844</v>
      </c>
      <c r="M17" s="433">
        <v>12.94038</v>
      </c>
      <c r="N17" s="433">
        <v>14.125305</v>
      </c>
      <c r="O17" s="433">
        <v>14.25351</v>
      </c>
      <c r="P17" s="433">
        <v>15.96402</v>
      </c>
      <c r="Q17" s="433">
        <v>16.434105</v>
      </c>
      <c r="R17" s="433">
        <v>16.522905</v>
      </c>
      <c r="S17" s="433">
        <v>17.63013</v>
      </c>
      <c r="T17" s="433">
        <v>17.3604</v>
      </c>
      <c r="U17" s="433">
        <v>19.203</v>
      </c>
      <c r="V17" s="433">
        <v>19.231305</v>
      </c>
      <c r="W17" s="433">
        <v>21.17214</v>
      </c>
      <c r="X17" s="433">
        <v>20.63157</v>
      </c>
      <c r="Y17" s="433">
        <v>21.12108</v>
      </c>
      <c r="Z17" s="433">
        <v>21.68718</v>
      </c>
      <c r="AA17" s="433">
        <v>24.381705</v>
      </c>
      <c r="AB17" s="433">
        <v>24.31122</v>
      </c>
      <c r="AC17" s="433">
        <v>23.99487</v>
      </c>
      <c r="AD17" s="433">
        <v>25.89519</v>
      </c>
      <c r="AE17" s="433">
        <v>27.389805</v>
      </c>
      <c r="AF17" s="433">
        <v>30.52611</v>
      </c>
      <c r="AG17" s="433">
        <v>33.00141</v>
      </c>
      <c r="AH17" s="433">
        <v>34.2213</v>
      </c>
      <c r="AI17" s="433">
        <v>35.892405</v>
      </c>
      <c r="AJ17" s="433">
        <v>30.4251</v>
      </c>
      <c r="AK17" s="433">
        <v>30.99564</v>
      </c>
      <c r="AL17" s="433">
        <v>32.84823</v>
      </c>
      <c r="AM17" s="433">
        <v>31.541205</v>
      </c>
      <c r="AN17" s="433">
        <v>27.99864</v>
      </c>
      <c r="AO17" s="433">
        <v>31.52955</v>
      </c>
      <c r="AP17" s="433">
        <v>30.43509</v>
      </c>
      <c r="AQ17" s="433">
        <v>34.94502</v>
      </c>
      <c r="AR17" s="433">
        <v>37.2670561267312</v>
      </c>
      <c r="AS17" s="433">
        <v>34.899557113395</v>
      </c>
      <c r="AT17" s="433">
        <v>34.2168492207148</v>
      </c>
      <c r="AU17" s="433">
        <v>31.2668166220498</v>
      </c>
      <c r="AV17" s="433">
        <v>33.3263919701585</v>
      </c>
      <c r="AW17" s="433">
        <v>34.6128308257935</v>
      </c>
      <c r="AX17" s="433">
        <v>32.3058005031195</v>
      </c>
      <c r="AY17" s="433">
        <v>34.0265993799573</v>
      </c>
      <c r="AZ17" s="433">
        <v>37.0382358173728</v>
      </c>
      <c r="BA17" s="433">
        <v>37.2387339461211</v>
      </c>
      <c r="BB17" s="433">
        <v>38.6053877425695</v>
      </c>
      <c r="BC17" s="433">
        <v>31.6190995172896</v>
      </c>
      <c r="BD17" s="433">
        <v>25.5762186496784</v>
      </c>
      <c r="BE17" s="435">
        <v>18.7514500965791</v>
      </c>
      <c r="BF17" s="457">
        <v>-0.268843573692039</v>
      </c>
      <c r="BG17" s="457">
        <v>-0.0286860368349632</v>
      </c>
      <c r="BH17" s="457">
        <v>0.00490519024751285</v>
      </c>
    </row>
    <row r="18" spans="8:8">
      <c r="A18" s="45" t="s">
        <v>106</v>
      </c>
      <c r="B18" s="433">
        <v>0.0</v>
      </c>
      <c r="C18" s="433">
        <v>0.0</v>
      </c>
      <c r="D18" s="433">
        <v>0.0</v>
      </c>
      <c r="E18" s="433">
        <v>0.0</v>
      </c>
      <c r="F18" s="433">
        <v>0.0</v>
      </c>
      <c r="G18" s="433">
        <v>0.0</v>
      </c>
      <c r="H18" s="433">
        <v>0.0</v>
      </c>
      <c r="I18" s="433">
        <v>0.0</v>
      </c>
      <c r="J18" s="433">
        <v>0.0</v>
      </c>
      <c r="K18" s="433">
        <v>0.0</v>
      </c>
      <c r="L18" s="433">
        <v>0.0</v>
      </c>
      <c r="M18" s="433">
        <v>0.0</v>
      </c>
      <c r="N18" s="433">
        <v>0.0</v>
      </c>
      <c r="O18" s="433">
        <v>0.0</v>
      </c>
      <c r="P18" s="433">
        <v>0.0</v>
      </c>
      <c r="Q18" s="433">
        <v>0.0</v>
      </c>
      <c r="R18" s="433">
        <v>0.0</v>
      </c>
      <c r="S18" s="433">
        <v>0.0</v>
      </c>
      <c r="T18" s="433">
        <v>0.0</v>
      </c>
      <c r="U18" s="433">
        <v>0.0</v>
      </c>
      <c r="V18" s="433">
        <v>0.0</v>
      </c>
      <c r="W18" s="433">
        <v>0.0</v>
      </c>
      <c r="X18" s="433">
        <v>0.0</v>
      </c>
      <c r="Y18" s="433">
        <v>0.0</v>
      </c>
      <c r="Z18" s="433">
        <v>0.0</v>
      </c>
      <c r="AA18" s="433">
        <v>0.0</v>
      </c>
      <c r="AB18" s="433">
        <v>0.0</v>
      </c>
      <c r="AC18" s="433">
        <v>0.0</v>
      </c>
      <c r="AD18" s="433">
        <v>0.0</v>
      </c>
      <c r="AE18" s="433">
        <v>0.0</v>
      </c>
      <c r="AF18" s="433">
        <v>0.0</v>
      </c>
      <c r="AG18" s="433">
        <v>0.0</v>
      </c>
      <c r="AH18" s="433">
        <v>0.0</v>
      </c>
      <c r="AI18" s="433">
        <v>0.0</v>
      </c>
      <c r="AJ18" s="433">
        <v>0.0</v>
      </c>
      <c r="AK18" s="433">
        <v>0.0</v>
      </c>
      <c r="AL18" s="433">
        <v>0.0</v>
      </c>
      <c r="AM18" s="433">
        <v>0.0</v>
      </c>
      <c r="AN18" s="433">
        <v>0.0</v>
      </c>
      <c r="AO18" s="433">
        <v>0.0</v>
      </c>
      <c r="AP18" s="433">
        <v>0.0</v>
      </c>
      <c r="AQ18" s="433">
        <v>0.0</v>
      </c>
      <c r="AR18" s="433">
        <v>0.0</v>
      </c>
      <c r="AS18" s="433">
        <v>0.0</v>
      </c>
      <c r="AT18" s="433">
        <v>0.0</v>
      </c>
      <c r="AU18" s="433">
        <v>0.0</v>
      </c>
      <c r="AV18" s="433">
        <v>0.0</v>
      </c>
      <c r="AW18" s="433">
        <v>0.0</v>
      </c>
      <c r="AX18" s="433">
        <v>0.0</v>
      </c>
      <c r="AY18" s="433">
        <v>0.0</v>
      </c>
      <c r="AZ18" s="433">
        <v>0.0</v>
      </c>
      <c r="BA18" s="433">
        <v>0.0</v>
      </c>
      <c r="BB18" s="433">
        <v>0.0</v>
      </c>
      <c r="BC18" s="433">
        <v>0.181765062832551</v>
      </c>
      <c r="BD18" s="433">
        <v>0.479279884646553</v>
      </c>
      <c r="BE18" s="435">
        <v>0.355487601237059</v>
      </c>
      <c r="BF18" s="457">
        <v>-0.26031461992299</v>
      </c>
      <c r="BG18" s="457" t="s">
        <v>114</v>
      </c>
      <c r="BH18" s="457">
        <v>9.29919715925264E-5</v>
      </c>
    </row>
    <row r="19" spans="8:8">
      <c r="A19" s="45" t="s">
        <v>107</v>
      </c>
      <c r="B19" s="433">
        <v>0.002925</v>
      </c>
      <c r="C19" s="433">
        <v>0.002925</v>
      </c>
      <c r="D19" s="433">
        <v>0.002925</v>
      </c>
      <c r="E19" s="433">
        <v>0.002925</v>
      </c>
      <c r="F19" s="433">
        <v>0.002925</v>
      </c>
      <c r="G19" s="433">
        <v>0.004388</v>
      </c>
      <c r="H19" s="433">
        <v>0.00874</v>
      </c>
      <c r="I19" s="433">
        <v>0.009378</v>
      </c>
      <c r="J19" s="433">
        <v>0.018044</v>
      </c>
      <c r="K19" s="433">
        <v>0.021646</v>
      </c>
      <c r="L19" s="433">
        <v>0.01952</v>
      </c>
      <c r="M19" s="433">
        <v>0.026172</v>
      </c>
      <c r="N19" s="433">
        <v>0.022045</v>
      </c>
      <c r="O19" s="433">
        <v>0.019817</v>
      </c>
      <c r="P19" s="433">
        <v>0.030008</v>
      </c>
      <c r="Q19" s="433">
        <v>0.030395</v>
      </c>
      <c r="R19" s="433">
        <v>0.021806</v>
      </c>
      <c r="S19" s="433">
        <v>0.018992</v>
      </c>
      <c r="T19" s="433">
        <v>0.018841</v>
      </c>
      <c r="U19" s="433">
        <v>0.022489</v>
      </c>
      <c r="V19" s="433">
        <v>0.031803</v>
      </c>
      <c r="W19" s="433">
        <v>0.031515</v>
      </c>
      <c r="X19" s="433">
        <v>0.044885</v>
      </c>
      <c r="Y19" s="433">
        <v>0.046559</v>
      </c>
      <c r="Z19" s="433">
        <v>0.060164</v>
      </c>
      <c r="AA19" s="433">
        <v>0.060864</v>
      </c>
      <c r="AB19" s="433">
        <v>0.049912</v>
      </c>
      <c r="AC19" s="433">
        <v>0.040996</v>
      </c>
      <c r="AD19" s="433">
        <v>0.047647</v>
      </c>
      <c r="AE19" s="433">
        <v>0.042459</v>
      </c>
      <c r="AF19" s="433">
        <v>0.044183</v>
      </c>
      <c r="AG19" s="433">
        <v>0.048171</v>
      </c>
      <c r="AH19" s="433">
        <v>0.061179</v>
      </c>
      <c r="AI19" s="433">
        <v>0.166356</v>
      </c>
      <c r="AJ19" s="433">
        <v>0.527232</v>
      </c>
      <c r="AK19" s="433">
        <v>0.981959660895271</v>
      </c>
      <c r="AL19" s="433">
        <v>1.313051</v>
      </c>
      <c r="AM19" s="433">
        <v>1.299633989425</v>
      </c>
      <c r="AN19" s="433">
        <v>1.69895432853822</v>
      </c>
      <c r="AO19" s="433">
        <v>1.56747726839326</v>
      </c>
      <c r="AP19" s="433">
        <v>1.65479185838293</v>
      </c>
      <c r="AQ19" s="433">
        <v>2.17755780090157</v>
      </c>
      <c r="AR19" s="433">
        <v>2.47089997308814</v>
      </c>
      <c r="AS19" s="433">
        <v>2.5087196803631</v>
      </c>
      <c r="AT19" s="433">
        <v>2.43562649270811</v>
      </c>
      <c r="AU19" s="433">
        <v>2.46326885176416</v>
      </c>
      <c r="AV19" s="433">
        <v>2.7459232052683</v>
      </c>
      <c r="AW19" s="433">
        <v>3.22433592859462</v>
      </c>
      <c r="AX19" s="433">
        <v>3.59242248393689</v>
      </c>
      <c r="AY19" s="433">
        <v>3.67886638838414</v>
      </c>
      <c r="AZ19" s="433">
        <v>3.67583037238167</v>
      </c>
      <c r="BA19" s="433">
        <v>3.82694652245799</v>
      </c>
      <c r="BB19" s="433">
        <v>3.60905681407849</v>
      </c>
      <c r="BC19" s="433">
        <v>4.10767327091439</v>
      </c>
      <c r="BD19" s="433">
        <v>4.96254703515845</v>
      </c>
      <c r="BE19" s="435">
        <v>4.66389361517573</v>
      </c>
      <c r="BF19" s="457">
        <v>-0.062749289126438</v>
      </c>
      <c r="BG19" s="457">
        <v>0.0737653730905397</v>
      </c>
      <c r="BH19" s="457">
        <v>0.00122002753700478</v>
      </c>
    </row>
    <row r="20" spans="8:8">
      <c r="A20" s="45" t="s">
        <v>108</v>
      </c>
      <c r="B20" s="433">
        <v>0.0538867</v>
      </c>
      <c r="C20" s="433">
        <v>0.0678111</v>
      </c>
      <c r="D20" s="433">
        <v>0.07117546</v>
      </c>
      <c r="E20" s="433">
        <v>0.06604667</v>
      </c>
      <c r="F20" s="433">
        <v>0.09638522</v>
      </c>
      <c r="G20" s="433">
        <v>0.03215</v>
      </c>
      <c r="H20" s="433">
        <v>0.03475</v>
      </c>
      <c r="I20" s="433">
        <v>0.050575</v>
      </c>
      <c r="J20" s="433">
        <v>0.059025</v>
      </c>
      <c r="K20" s="433">
        <v>0.145925</v>
      </c>
      <c r="L20" s="433">
        <v>0.12615</v>
      </c>
      <c r="M20" s="433">
        <v>0.154925</v>
      </c>
      <c r="N20" s="433">
        <v>0.170975</v>
      </c>
      <c r="O20" s="433">
        <v>0.328325</v>
      </c>
      <c r="P20" s="433">
        <v>0.34505</v>
      </c>
      <c r="Q20" s="433">
        <v>0.33815</v>
      </c>
      <c r="R20" s="433">
        <v>0.34285</v>
      </c>
      <c r="S20" s="433">
        <v>0.338275</v>
      </c>
      <c r="T20" s="433">
        <v>0.3074</v>
      </c>
      <c r="U20" s="433">
        <v>0.2365</v>
      </c>
      <c r="V20" s="433">
        <v>0.364019</v>
      </c>
      <c r="W20" s="433">
        <v>0.421006</v>
      </c>
      <c r="X20" s="433">
        <v>0.50009</v>
      </c>
      <c r="Y20" s="433">
        <v>0.505905</v>
      </c>
      <c r="Z20" s="433">
        <v>0.632672</v>
      </c>
      <c r="AA20" s="433">
        <v>0.693148</v>
      </c>
      <c r="AB20" s="433">
        <v>0.730364</v>
      </c>
      <c r="AC20" s="433">
        <v>0.781809661849376</v>
      </c>
      <c r="AD20" s="433">
        <v>0.808426508343784</v>
      </c>
      <c r="AE20" s="433">
        <v>0.956335289271458</v>
      </c>
      <c r="AF20" s="433">
        <v>1.06536014341329</v>
      </c>
      <c r="AG20" s="433">
        <v>1.09303449682938</v>
      </c>
      <c r="AH20" s="433">
        <v>1.04715951780849</v>
      </c>
      <c r="AI20" s="433">
        <v>1.17135496829548</v>
      </c>
      <c r="AJ20" s="433">
        <v>1.21492481849394</v>
      </c>
      <c r="AK20" s="433">
        <v>1.13259781054451</v>
      </c>
      <c r="AL20" s="433">
        <v>1.03570049192822</v>
      </c>
      <c r="AM20" s="433">
        <v>1.12468537719945</v>
      </c>
      <c r="AN20" s="433">
        <v>1.33831651527281</v>
      </c>
      <c r="AO20" s="433">
        <v>1.40850276569429</v>
      </c>
      <c r="AP20" s="433">
        <v>1.69147578877277</v>
      </c>
      <c r="AQ20" s="433">
        <v>1.79012800134323</v>
      </c>
      <c r="AR20" s="433">
        <v>1.99366869227181</v>
      </c>
      <c r="AS20" s="433">
        <v>2.21911914781589</v>
      </c>
      <c r="AT20" s="433">
        <v>2.49315698087575</v>
      </c>
      <c r="AU20" s="433">
        <v>2.61689489074683</v>
      </c>
      <c r="AV20" s="433">
        <v>3.04783359121432</v>
      </c>
      <c r="AW20" s="433">
        <v>3.09746594071947</v>
      </c>
      <c r="AX20" s="433">
        <v>3.30266770568112</v>
      </c>
      <c r="AY20" s="433">
        <v>3.49946280385965</v>
      </c>
      <c r="AZ20" s="433">
        <v>3.43353828833009</v>
      </c>
      <c r="BA20" s="433">
        <v>3.48403269161679</v>
      </c>
      <c r="BB20" s="433">
        <v>3.55309657261475</v>
      </c>
      <c r="BC20" s="433">
        <v>3.72648636410722</v>
      </c>
      <c r="BD20" s="433">
        <v>3.71253137075638</v>
      </c>
      <c r="BE20" s="435">
        <v>3.06477559437614</v>
      </c>
      <c r="BF20" s="457">
        <v>-0.176733720113006</v>
      </c>
      <c r="BG20" s="457">
        <v>0.0406197179091574</v>
      </c>
      <c r="BH20" s="457">
        <v>8.01714388963009E-4</v>
      </c>
    </row>
    <row r="21" spans="8:8" s="47" ht="10.2" customFormat="1">
      <c r="A21" s="54" t="s">
        <v>109</v>
      </c>
      <c r="B21" s="436">
        <v>14.7710138530752</v>
      </c>
      <c r="C21" s="436">
        <v>15.7829788609513</v>
      </c>
      <c r="D21" s="436">
        <v>17.0154620593363</v>
      </c>
      <c r="E21" s="436">
        <v>17.8752381470133</v>
      </c>
      <c r="F21" s="436">
        <v>18.4280104623451</v>
      </c>
      <c r="G21" s="436">
        <v>18.8009962389381</v>
      </c>
      <c r="H21" s="436">
        <v>19.1485894513274</v>
      </c>
      <c r="I21" s="436">
        <v>20.2400279292035</v>
      </c>
      <c r="J21" s="436">
        <v>22.9727345663717</v>
      </c>
      <c r="K21" s="436">
        <v>24.2955431504425</v>
      </c>
      <c r="L21" s="436">
        <v>24.1730239115044</v>
      </c>
      <c r="M21" s="436">
        <v>28.2584201371681</v>
      </c>
      <c r="N21" s="436">
        <v>30.4864482146018</v>
      </c>
      <c r="O21" s="436">
        <v>31.5205153761062</v>
      </c>
      <c r="P21" s="436">
        <v>33.9186982876106</v>
      </c>
      <c r="Q21" s="436">
        <v>36.0906777831858</v>
      </c>
      <c r="R21" s="436">
        <v>37.2046814380531</v>
      </c>
      <c r="S21" s="436">
        <v>41.2863721659292</v>
      </c>
      <c r="T21" s="436">
        <v>42.7557761814159</v>
      </c>
      <c r="U21" s="436">
        <v>46.1569163451327</v>
      </c>
      <c r="V21" s="436">
        <v>47.1374050707965</v>
      </c>
      <c r="W21" s="436">
        <v>50.9399650597345</v>
      </c>
      <c r="X21" s="436">
        <v>51.1250926371681</v>
      </c>
      <c r="Y21" s="436">
        <v>55.4604094778761</v>
      </c>
      <c r="Z21" s="436">
        <v>57.5121635287611</v>
      </c>
      <c r="AA21" s="436">
        <v>59.5610243297434</v>
      </c>
      <c r="AB21" s="436">
        <v>60.5157179140055</v>
      </c>
      <c r="AC21" s="436">
        <v>62.2543203351435</v>
      </c>
      <c r="AD21" s="436">
        <v>66.9835031587602</v>
      </c>
      <c r="AE21" s="436">
        <v>70.3930998006908</v>
      </c>
      <c r="AF21" s="436">
        <v>77.4344718277058</v>
      </c>
      <c r="AG21" s="436">
        <v>85.7198515497507</v>
      </c>
      <c r="AH21" s="436">
        <v>87.4903630490553</v>
      </c>
      <c r="AI21" s="436">
        <v>93.7866402400645</v>
      </c>
      <c r="AJ21" s="436">
        <v>92.5225207217984</v>
      </c>
      <c r="AK21" s="436">
        <v>98.3336752992702</v>
      </c>
      <c r="AL21" s="436">
        <v>103.190498822139</v>
      </c>
      <c r="AM21" s="436">
        <v>104.224321572416</v>
      </c>
      <c r="AN21" s="436">
        <v>109.590694104259</v>
      </c>
      <c r="AO21" s="436">
        <v>122.423152022805</v>
      </c>
      <c r="AP21" s="436">
        <v>127.139123737829</v>
      </c>
      <c r="AQ21" s="436">
        <v>137.51426073201</v>
      </c>
      <c r="AR21" s="436">
        <v>141.142256695669</v>
      </c>
      <c r="AS21" s="436">
        <v>141.443554575035</v>
      </c>
      <c r="AT21" s="436">
        <v>135.844052860727</v>
      </c>
      <c r="AU21" s="436">
        <v>147.278874161</v>
      </c>
      <c r="AV21" s="436">
        <v>152.129811196766</v>
      </c>
      <c r="AW21" s="436">
        <v>161.788888828452</v>
      </c>
      <c r="AX21" s="436">
        <v>167.310671933414</v>
      </c>
      <c r="AY21" s="436">
        <v>172.612652969729</v>
      </c>
      <c r="AZ21" s="436">
        <v>177.841663841868</v>
      </c>
      <c r="BA21" s="436">
        <v>174.184555543861</v>
      </c>
      <c r="BB21" s="436">
        <v>176.344699055421</v>
      </c>
      <c r="BC21" s="436">
        <v>169.184069345006</v>
      </c>
      <c r="BD21" s="436">
        <v>163.299536007739</v>
      </c>
      <c r="BE21" s="436">
        <v>145.649032613093</v>
      </c>
      <c r="BF21" s="458">
        <v>-0.110523593712656</v>
      </c>
      <c r="BG21" s="458">
        <v>0.0185783291360764</v>
      </c>
      <c r="BH21" s="458">
        <v>0.0381003181435958</v>
      </c>
    </row>
    <row r="22" spans="8:8">
      <c r="B22" s="433"/>
      <c r="C22" s="433"/>
      <c r="D22" s="433"/>
      <c r="E22" s="433"/>
      <c r="F22" s="433"/>
      <c r="G22" s="433"/>
      <c r="H22" s="433"/>
      <c r="I22" s="433"/>
      <c r="J22" s="433"/>
      <c r="K22" s="433"/>
      <c r="L22" s="433"/>
      <c r="M22" s="433"/>
      <c r="N22" s="433"/>
      <c r="O22" s="433"/>
      <c r="P22" s="433"/>
      <c r="Q22" s="433"/>
      <c r="R22" s="433"/>
      <c r="S22" s="433"/>
      <c r="T22" s="433"/>
      <c r="U22" s="433"/>
      <c r="V22" s="433"/>
      <c r="W22" s="433"/>
      <c r="X22" s="433"/>
      <c r="Y22" s="433"/>
      <c r="Z22" s="433"/>
      <c r="AA22" s="433"/>
      <c r="AB22" s="433"/>
      <c r="AC22" s="433"/>
      <c r="AD22" s="433"/>
      <c r="AE22" s="433"/>
      <c r="AF22" s="433"/>
      <c r="AG22" s="433"/>
      <c r="AH22" s="433"/>
      <c r="AI22" s="433"/>
      <c r="AJ22" s="433"/>
      <c r="AK22" s="433"/>
      <c r="AL22" s="433"/>
      <c r="AM22" s="433"/>
      <c r="AN22" s="433"/>
      <c r="AO22" s="433"/>
      <c r="AP22" s="433"/>
      <c r="AQ22" s="433"/>
      <c r="AR22" s="433"/>
      <c r="AS22" s="433"/>
      <c r="AT22" s="433"/>
      <c r="AU22" s="433"/>
      <c r="AV22" s="433"/>
      <c r="AW22" s="433"/>
      <c r="AX22" s="433"/>
      <c r="AY22" s="433"/>
      <c r="AZ22" s="433"/>
      <c r="BA22" s="433"/>
      <c r="BB22" s="433"/>
      <c r="BC22" s="433"/>
      <c r="BD22" s="433"/>
      <c r="BE22" s="435"/>
      <c r="BF22" s="457"/>
      <c r="BG22" s="457"/>
      <c r="BH22" s="457"/>
    </row>
    <row r="23" spans="8:8">
      <c r="A23" s="218" t="s">
        <v>110</v>
      </c>
      <c r="B23" s="433">
        <v>1.75286469002094</v>
      </c>
      <c r="C23" s="433">
        <v>1.88210342263377</v>
      </c>
      <c r="D23" s="433">
        <v>1.80316837176758</v>
      </c>
      <c r="E23" s="433">
        <v>1.92289696025545</v>
      </c>
      <c r="F23" s="433">
        <v>2.33291569229985</v>
      </c>
      <c r="G23" s="433">
        <v>2.82980021218016</v>
      </c>
      <c r="H23" s="433">
        <v>3.25066467108687</v>
      </c>
      <c r="I23" s="433">
        <v>3.51297524697909</v>
      </c>
      <c r="J23" s="433">
        <v>3.86111990536497</v>
      </c>
      <c r="K23" s="433">
        <v>4.18519700307751</v>
      </c>
      <c r="L23" s="433">
        <v>4.18016187797032</v>
      </c>
      <c r="M23" s="433">
        <v>4.761011260711</v>
      </c>
      <c r="N23" s="433">
        <v>4.85203377770858</v>
      </c>
      <c r="O23" s="433">
        <v>5.04682385202861</v>
      </c>
      <c r="P23" s="433">
        <v>5.00403663170455</v>
      </c>
      <c r="Q23" s="433">
        <v>4.80739764954717</v>
      </c>
      <c r="R23" s="433">
        <v>4.58240978963444</v>
      </c>
      <c r="S23" s="433">
        <v>4.43552650812615</v>
      </c>
      <c r="T23" s="433">
        <v>4.52570593579855</v>
      </c>
      <c r="U23" s="433">
        <v>5.03898888770362</v>
      </c>
      <c r="V23" s="433">
        <v>5.39916045561276</v>
      </c>
      <c r="W23" s="433">
        <v>5.24212650353562</v>
      </c>
      <c r="X23" s="433">
        <v>5.46857782277351</v>
      </c>
      <c r="Y23" s="433">
        <v>5.23850292977962</v>
      </c>
      <c r="Z23" s="433">
        <v>5.62598196009454</v>
      </c>
      <c r="AA23" s="433">
        <v>6.19349033499817</v>
      </c>
      <c r="AB23" s="433">
        <v>6.56641915090697</v>
      </c>
      <c r="AC23" s="433">
        <v>6.44822341274751</v>
      </c>
      <c r="AD23" s="433">
        <v>6.78124514865736</v>
      </c>
      <c r="AE23" s="433">
        <v>6.97514941781482</v>
      </c>
      <c r="AF23" s="433">
        <v>7.61571602447261</v>
      </c>
      <c r="AG23" s="433">
        <v>8.10608799945959</v>
      </c>
      <c r="AH23" s="433">
        <v>7.81257162303649</v>
      </c>
      <c r="AI23" s="433">
        <v>8.02072914903096</v>
      </c>
      <c r="AJ23" s="433">
        <v>8.19276283778249</v>
      </c>
      <c r="AK23" s="433">
        <v>7.82051541279238</v>
      </c>
      <c r="AL23" s="433">
        <v>8.28819608377996</v>
      </c>
      <c r="AM23" s="433">
        <v>8.14853694215684</v>
      </c>
      <c r="AN23" s="433">
        <v>8.96297184529944</v>
      </c>
      <c r="AO23" s="433">
        <v>9.04923375341829</v>
      </c>
      <c r="AP23" s="433">
        <v>9.52770643371556</v>
      </c>
      <c r="AQ23" s="433">
        <v>8.95320078392073</v>
      </c>
      <c r="AR23" s="433">
        <v>8.47089541722021</v>
      </c>
      <c r="AS23" s="433">
        <v>9.06855487323036</v>
      </c>
      <c r="AT23" s="433">
        <v>8.83191387417477</v>
      </c>
      <c r="AU23" s="433">
        <v>9.61281210620887</v>
      </c>
      <c r="AV23" s="433">
        <v>9.04180670256236</v>
      </c>
      <c r="AW23" s="433">
        <v>8.62414159125308</v>
      </c>
      <c r="AX23" s="433">
        <v>8.20046113263</v>
      </c>
      <c r="AY23" s="433">
        <v>7.51097557503</v>
      </c>
      <c r="AZ23" s="433">
        <v>7.96809500073</v>
      </c>
      <c r="BA23" s="433">
        <v>8.34219028152</v>
      </c>
      <c r="BB23" s="433">
        <v>9.06985384839</v>
      </c>
      <c r="BC23" s="433">
        <v>8.68691891133</v>
      </c>
      <c r="BD23" s="433">
        <v>8.90044103709</v>
      </c>
      <c r="BE23" s="435">
        <v>8.52751903347</v>
      </c>
      <c r="BF23" s="457">
        <v>-0.0445170339650305</v>
      </c>
      <c r="BG23" s="457">
        <v>7.73208003077341E-4</v>
      </c>
      <c r="BH23" s="457">
        <v>0.00223071298395682</v>
      </c>
    </row>
    <row r="24" spans="8:8">
      <c r="A24" s="218" t="s">
        <v>111</v>
      </c>
      <c r="B24" s="433">
        <v>0.0735</v>
      </c>
      <c r="C24" s="433">
        <v>0.13265</v>
      </c>
      <c r="D24" s="433">
        <v>0.50555</v>
      </c>
      <c r="E24" s="433">
        <v>1.2299</v>
      </c>
      <c r="F24" s="433">
        <v>2.5335</v>
      </c>
      <c r="G24" s="433">
        <v>3.975175</v>
      </c>
      <c r="H24" s="433">
        <v>5.481475</v>
      </c>
      <c r="I24" s="433">
        <v>6.91135</v>
      </c>
      <c r="J24" s="433">
        <v>8.307225</v>
      </c>
      <c r="K24" s="433">
        <v>9.735675</v>
      </c>
      <c r="L24" s="433">
        <v>9.619475</v>
      </c>
      <c r="M24" s="433">
        <v>10.16115</v>
      </c>
      <c r="N24" s="433">
        <v>9.99695</v>
      </c>
      <c r="O24" s="433">
        <v>9.91245</v>
      </c>
      <c r="P24" s="433">
        <v>10.830525</v>
      </c>
      <c r="Q24" s="433">
        <v>10.36315</v>
      </c>
      <c r="R24" s="433">
        <v>9.55805</v>
      </c>
      <c r="S24" s="433">
        <v>7.968625</v>
      </c>
      <c r="T24" s="433">
        <v>8.280875</v>
      </c>
      <c r="U24" s="433">
        <v>8.54505</v>
      </c>
      <c r="V24" s="433">
        <v>8.5864</v>
      </c>
      <c r="W24" s="433">
        <v>7.7095</v>
      </c>
      <c r="X24" s="433">
        <v>8.50165</v>
      </c>
      <c r="Y24" s="433">
        <v>8.3906</v>
      </c>
      <c r="Z24" s="433">
        <v>9.324425</v>
      </c>
      <c r="AA24" s="433">
        <v>9.56985</v>
      </c>
      <c r="AB24" s="433">
        <v>10.2078</v>
      </c>
      <c r="AC24" s="433">
        <v>10.520125</v>
      </c>
      <c r="AD24" s="433">
        <v>11.0093</v>
      </c>
      <c r="AE24" s="433">
        <v>11.2576</v>
      </c>
      <c r="AF24" s="433">
        <v>12.45255</v>
      </c>
      <c r="AG24" s="433">
        <v>13.842075</v>
      </c>
      <c r="AH24" s="433">
        <v>13.204475</v>
      </c>
      <c r="AI24" s="433">
        <v>14.4644</v>
      </c>
      <c r="AJ24" s="433">
        <v>15.446025</v>
      </c>
      <c r="AK24" s="433">
        <v>15.526275</v>
      </c>
      <c r="AL24" s="433">
        <v>15.3376</v>
      </c>
      <c r="AM24" s="433">
        <v>15.832525</v>
      </c>
      <c r="AN24" s="433">
        <v>16.866575</v>
      </c>
      <c r="AO24" s="433">
        <v>17.188</v>
      </c>
      <c r="AP24" s="433">
        <v>16.893475</v>
      </c>
      <c r="AQ24" s="433">
        <v>17.3889</v>
      </c>
      <c r="AR24" s="433">
        <v>17.519025</v>
      </c>
      <c r="AS24" s="433">
        <v>17.40145</v>
      </c>
      <c r="AT24" s="433">
        <v>17.57406582</v>
      </c>
      <c r="AU24" s="433">
        <v>19.404</v>
      </c>
      <c r="AV24" s="433">
        <v>16.524</v>
      </c>
      <c r="AW24" s="433">
        <v>16.74</v>
      </c>
      <c r="AX24" s="433">
        <v>16.533</v>
      </c>
      <c r="AY24" s="433">
        <v>14.463</v>
      </c>
      <c r="AZ24" s="433">
        <v>15.8499</v>
      </c>
      <c r="BA24" s="433">
        <v>16.1892</v>
      </c>
      <c r="BB24" s="433">
        <v>16.4115</v>
      </c>
      <c r="BC24" s="433">
        <v>16.8741</v>
      </c>
      <c r="BD24" s="433">
        <v>17.3835</v>
      </c>
      <c r="BE24" s="435">
        <v>16.99818</v>
      </c>
      <c r="BF24" s="457">
        <v>-0.0248375249376764</v>
      </c>
      <c r="BG24" s="457">
        <v>-0.00108968605167659</v>
      </c>
      <c r="BH24" s="457">
        <v>0.00444655247098352</v>
      </c>
    </row>
    <row r="25" spans="8:8">
      <c r="A25" s="218" t="s">
        <v>112</v>
      </c>
      <c r="B25" s="433">
        <v>0.0562725</v>
      </c>
      <c r="C25" s="433">
        <v>0.0839475</v>
      </c>
      <c r="D25" s="433">
        <v>0.2555325</v>
      </c>
      <c r="E25" s="433">
        <v>0.39114</v>
      </c>
      <c r="F25" s="433">
        <v>0.4068225</v>
      </c>
      <c r="G25" s="433">
        <v>0.367155</v>
      </c>
      <c r="H25" s="433">
        <v>0.28765</v>
      </c>
      <c r="I25" s="433">
        <v>0.1938</v>
      </c>
      <c r="J25" s="433">
        <v>0.19525</v>
      </c>
      <c r="K25" s="433">
        <v>0.42545</v>
      </c>
      <c r="L25" s="433">
        <v>1.129875</v>
      </c>
      <c r="M25" s="433">
        <v>1.976075</v>
      </c>
      <c r="N25" s="433">
        <v>2.52155</v>
      </c>
      <c r="O25" s="433">
        <v>2.690025</v>
      </c>
      <c r="P25" s="433">
        <v>2.87795</v>
      </c>
      <c r="Q25" s="433">
        <v>3.69915</v>
      </c>
      <c r="R25" s="433">
        <v>4.023925</v>
      </c>
      <c r="S25" s="433">
        <v>4.4528</v>
      </c>
      <c r="T25" s="433">
        <v>4.67895</v>
      </c>
      <c r="U25" s="433">
        <v>4.9195</v>
      </c>
      <c r="V25" s="433">
        <v>5.3658</v>
      </c>
      <c r="W25" s="433">
        <v>5.32855</v>
      </c>
      <c r="X25" s="433">
        <v>5.9423</v>
      </c>
      <c r="Y25" s="433">
        <v>5.77245</v>
      </c>
      <c r="Z25" s="433">
        <v>5.942325</v>
      </c>
      <c r="AA25" s="433">
        <v>6.30175</v>
      </c>
      <c r="AB25" s="433">
        <v>5.32195</v>
      </c>
      <c r="AC25" s="433">
        <v>4.712125</v>
      </c>
      <c r="AD25" s="433">
        <v>4.384575</v>
      </c>
      <c r="AE25" s="433">
        <v>4.386275</v>
      </c>
      <c r="AF25" s="433">
        <v>5.293925</v>
      </c>
      <c r="AG25" s="433">
        <v>5.408425</v>
      </c>
      <c r="AH25" s="433">
        <v>4.314725</v>
      </c>
      <c r="AI25" s="433">
        <v>3.61015</v>
      </c>
      <c r="AJ25" s="433">
        <v>3.12785</v>
      </c>
      <c r="AK25" s="433">
        <v>3.406825</v>
      </c>
      <c r="AL25" s="433">
        <v>2.863925</v>
      </c>
      <c r="AM25" s="433">
        <v>2.5393</v>
      </c>
      <c r="AN25" s="433">
        <v>2.6833</v>
      </c>
      <c r="AO25" s="433">
        <v>2.619875</v>
      </c>
      <c r="AP25" s="433">
        <v>3.2664</v>
      </c>
      <c r="AQ25" s="433">
        <v>3.3657</v>
      </c>
      <c r="AR25" s="433">
        <v>3.3919</v>
      </c>
      <c r="AS25" s="433">
        <v>3.392125</v>
      </c>
      <c r="AT25" s="433">
        <v>2.426375</v>
      </c>
      <c r="AU25" s="433">
        <v>2.672275</v>
      </c>
      <c r="AV25" s="433">
        <v>3.05945</v>
      </c>
      <c r="AW25" s="433">
        <v>2.851225</v>
      </c>
      <c r="AX25" s="433">
        <v>2.7544</v>
      </c>
      <c r="AY25" s="433">
        <v>2.73615</v>
      </c>
      <c r="AZ25" s="433">
        <v>3.00035</v>
      </c>
      <c r="BA25" s="433">
        <v>3.12505</v>
      </c>
      <c r="BB25" s="433">
        <v>3.21365</v>
      </c>
      <c r="BC25" s="433">
        <v>3.022925</v>
      </c>
      <c r="BD25" s="433">
        <v>2.830875</v>
      </c>
      <c r="BE25" s="435">
        <v>2.92065</v>
      </c>
      <c r="BF25" s="457">
        <v>0.0288939221856188</v>
      </c>
      <c r="BG25" s="457">
        <v>0.0155382299029208</v>
      </c>
      <c r="BH25" s="457">
        <v>7.64012586899187E-4</v>
      </c>
    </row>
    <row r="26" spans="8:8">
      <c r="A26" s="218" t="s">
        <v>113</v>
      </c>
      <c r="B26" s="433" t="s">
        <v>114</v>
      </c>
      <c r="C26" s="433" t="s">
        <v>114</v>
      </c>
      <c r="D26" s="433" t="s">
        <v>114</v>
      </c>
      <c r="E26" s="433" t="s">
        <v>114</v>
      </c>
      <c r="F26" s="433" t="s">
        <v>114</v>
      </c>
      <c r="G26" s="433" t="s">
        <v>114</v>
      </c>
      <c r="H26" s="433" t="s">
        <v>114</v>
      </c>
      <c r="I26" s="433" t="s">
        <v>114</v>
      </c>
      <c r="J26" s="433" t="s">
        <v>114</v>
      </c>
      <c r="K26" s="433" t="s">
        <v>114</v>
      </c>
      <c r="L26" s="433" t="s">
        <v>114</v>
      </c>
      <c r="M26" s="433" t="s">
        <v>114</v>
      </c>
      <c r="N26" s="433" t="s">
        <v>114</v>
      </c>
      <c r="O26" s="433" t="s">
        <v>114</v>
      </c>
      <c r="P26" s="433" t="s">
        <v>114</v>
      </c>
      <c r="Q26" s="433" t="s">
        <v>114</v>
      </c>
      <c r="R26" s="433" t="s">
        <v>114</v>
      </c>
      <c r="S26" s="433" t="s">
        <v>114</v>
      </c>
      <c r="T26" s="433" t="s">
        <v>114</v>
      </c>
      <c r="U26" s="433" t="s">
        <v>114</v>
      </c>
      <c r="V26" s="433" t="s">
        <v>114</v>
      </c>
      <c r="W26" s="433" t="s">
        <v>114</v>
      </c>
      <c r="X26" s="433" t="s">
        <v>114</v>
      </c>
      <c r="Y26" s="433" t="s">
        <v>114</v>
      </c>
      <c r="Z26" s="433" t="s">
        <v>114</v>
      </c>
      <c r="AA26" s="433">
        <v>2.552275</v>
      </c>
      <c r="AB26" s="433">
        <v>2.3636</v>
      </c>
      <c r="AC26" s="433">
        <v>2.45005</v>
      </c>
      <c r="AD26" s="433">
        <v>2.58685</v>
      </c>
      <c r="AE26" s="433">
        <v>2.4339</v>
      </c>
      <c r="AF26" s="433">
        <v>2.2495</v>
      </c>
      <c r="AG26" s="433">
        <v>2.520725</v>
      </c>
      <c r="AH26" s="433">
        <v>2.612975</v>
      </c>
      <c r="AI26" s="433">
        <v>2.5118</v>
      </c>
      <c r="AJ26" s="433">
        <v>2.54675</v>
      </c>
      <c r="AK26" s="433">
        <v>2.56955</v>
      </c>
      <c r="AL26" s="433">
        <v>2.6925</v>
      </c>
      <c r="AM26" s="433">
        <v>2.7567</v>
      </c>
      <c r="AN26" s="433">
        <v>2.740175</v>
      </c>
      <c r="AO26" s="433">
        <v>2.84183333333333</v>
      </c>
      <c r="AP26" s="433">
        <v>2.74823888888889</v>
      </c>
      <c r="AQ26" s="433">
        <v>2.71792222222222</v>
      </c>
      <c r="AR26" s="433">
        <v>3.12299444444444</v>
      </c>
      <c r="AS26" s="433">
        <v>3.02703888888889</v>
      </c>
      <c r="AT26" s="433">
        <v>2.79498888888889</v>
      </c>
      <c r="AU26" s="433">
        <v>3.06141666666667</v>
      </c>
      <c r="AV26" s="433">
        <v>2.98916666666667</v>
      </c>
      <c r="AW26" s="433">
        <v>2.80660555555556</v>
      </c>
      <c r="AX26" s="433">
        <v>2.65379444444444</v>
      </c>
      <c r="AY26" s="433">
        <v>2.34857111111111</v>
      </c>
      <c r="AZ26" s="433">
        <v>2.42123111111111</v>
      </c>
      <c r="BA26" s="433">
        <v>2.52435333333333</v>
      </c>
      <c r="BB26" s="433">
        <v>2.89966694444444</v>
      </c>
      <c r="BC26" s="433">
        <v>2.66583666666667</v>
      </c>
      <c r="BD26" s="433">
        <v>2.79814222222222</v>
      </c>
      <c r="BE26" s="435">
        <v>2.90011376322168</v>
      </c>
      <c r="BF26" s="457">
        <v>0.0336107765203344</v>
      </c>
      <c r="BG26" s="457">
        <v>1.12763723655762E-4</v>
      </c>
      <c r="BH26" s="457">
        <v>7.58640514454294E-4</v>
      </c>
    </row>
    <row r="27" spans="8:8">
      <c r="A27" s="218" t="s">
        <v>115</v>
      </c>
      <c r="B27" s="433">
        <v>0.0</v>
      </c>
      <c r="C27" s="433">
        <v>0.0</v>
      </c>
      <c r="D27" s="433">
        <v>0.0</v>
      </c>
      <c r="E27" s="433">
        <v>0.0</v>
      </c>
      <c r="F27" s="433">
        <v>0.0</v>
      </c>
      <c r="G27" s="433">
        <v>0.0</v>
      </c>
      <c r="H27" s="433">
        <v>0.0</v>
      </c>
      <c r="I27" s="433">
        <v>0.0</v>
      </c>
      <c r="J27" s="433">
        <v>0.0</v>
      </c>
      <c r="K27" s="433">
        <v>0.0</v>
      </c>
      <c r="L27" s="433">
        <v>0.0</v>
      </c>
      <c r="M27" s="433">
        <v>0.0</v>
      </c>
      <c r="N27" s="433">
        <v>0.0</v>
      </c>
      <c r="O27" s="433">
        <v>0.0</v>
      </c>
      <c r="P27" s="433">
        <v>0.0</v>
      </c>
      <c r="Q27" s="433">
        <v>0.0</v>
      </c>
      <c r="R27" s="433">
        <v>0.0</v>
      </c>
      <c r="S27" s="433">
        <v>0.0</v>
      </c>
      <c r="T27" s="433">
        <v>0.0</v>
      </c>
      <c r="U27" s="433">
        <v>0.0</v>
      </c>
      <c r="V27" s="433">
        <v>0.0</v>
      </c>
      <c r="W27" s="433">
        <v>0.0</v>
      </c>
      <c r="X27" s="433">
        <v>0.0</v>
      </c>
      <c r="Y27" s="433">
        <v>0.0</v>
      </c>
      <c r="Z27" s="433">
        <v>0.0</v>
      </c>
      <c r="AA27" s="433">
        <v>0.0</v>
      </c>
      <c r="AB27" s="433">
        <v>0.0</v>
      </c>
      <c r="AC27" s="433">
        <v>0.0</v>
      </c>
      <c r="AD27" s="433">
        <v>0.0</v>
      </c>
      <c r="AE27" s="433">
        <v>0.0</v>
      </c>
      <c r="AF27" s="433">
        <v>0.0</v>
      </c>
      <c r="AG27" s="433">
        <v>0.0</v>
      </c>
      <c r="AH27" s="433">
        <v>0.0</v>
      </c>
      <c r="AI27" s="433">
        <v>0.0</v>
      </c>
      <c r="AJ27" s="433">
        <v>0.0</v>
      </c>
      <c r="AK27" s="433">
        <v>0.0</v>
      </c>
      <c r="AL27" s="433">
        <v>0.0</v>
      </c>
      <c r="AM27" s="433">
        <v>0.0</v>
      </c>
      <c r="AN27" s="433">
        <v>0.0</v>
      </c>
      <c r="AO27" s="433">
        <v>0.0</v>
      </c>
      <c r="AP27" s="433">
        <v>0.0</v>
      </c>
      <c r="AQ27" s="433">
        <v>0.0</v>
      </c>
      <c r="AR27" s="433">
        <v>0.0</v>
      </c>
      <c r="AS27" s="433">
        <v>0.0</v>
      </c>
      <c r="AT27" s="433">
        <v>0.0</v>
      </c>
      <c r="AU27" s="433">
        <v>0.0</v>
      </c>
      <c r="AV27" s="433">
        <v>0.0</v>
      </c>
      <c r="AW27" s="433">
        <v>0.0</v>
      </c>
      <c r="AX27" s="433">
        <v>0.0</v>
      </c>
      <c r="AY27" s="433">
        <v>0.0</v>
      </c>
      <c r="AZ27" s="433">
        <v>0.0</v>
      </c>
      <c r="BA27" s="433">
        <v>0.0</v>
      </c>
      <c r="BB27" s="433">
        <v>0.0</v>
      </c>
      <c r="BC27" s="433">
        <v>0.0</v>
      </c>
      <c r="BD27" s="433">
        <v>0.0</v>
      </c>
      <c r="BE27" s="435">
        <v>0.0</v>
      </c>
      <c r="BF27" s="457" t="s">
        <v>114</v>
      </c>
      <c r="BG27" s="457" t="s">
        <v>114</v>
      </c>
      <c r="BH27" s="457" t="s">
        <v>114</v>
      </c>
    </row>
    <row r="28" spans="8:8">
      <c r="A28" s="218" t="s">
        <v>116</v>
      </c>
      <c r="B28" s="433">
        <v>0.42905</v>
      </c>
      <c r="C28" s="433">
        <v>0.449025</v>
      </c>
      <c r="D28" s="433">
        <v>0.539375</v>
      </c>
      <c r="E28" s="433">
        <v>0.665125</v>
      </c>
      <c r="F28" s="433">
        <v>0.7294</v>
      </c>
      <c r="G28" s="433">
        <v>0.80125</v>
      </c>
      <c r="H28" s="433">
        <v>0.9955</v>
      </c>
      <c r="I28" s="433">
        <v>1.08105</v>
      </c>
      <c r="J28" s="433">
        <v>1.18725</v>
      </c>
      <c r="K28" s="433">
        <v>1.447525</v>
      </c>
      <c r="L28" s="433">
        <v>1.6572</v>
      </c>
      <c r="M28" s="433">
        <v>1.829625</v>
      </c>
      <c r="N28" s="433">
        <v>2.0793</v>
      </c>
      <c r="O28" s="433">
        <v>2.3299</v>
      </c>
      <c r="P28" s="433">
        <v>2.614075</v>
      </c>
      <c r="Q28" s="433">
        <v>3.011125</v>
      </c>
      <c r="R28" s="433">
        <v>3.02075</v>
      </c>
      <c r="S28" s="433">
        <v>3.199775</v>
      </c>
      <c r="T28" s="433">
        <v>3.754175</v>
      </c>
      <c r="U28" s="433">
        <v>3.996025</v>
      </c>
      <c r="V28" s="433">
        <v>4.90635</v>
      </c>
      <c r="W28" s="433">
        <v>5.1846</v>
      </c>
      <c r="X28" s="433">
        <v>5.6556</v>
      </c>
      <c r="Y28" s="433">
        <v>5.691625</v>
      </c>
      <c r="Z28" s="433">
        <v>5.873775</v>
      </c>
      <c r="AA28" s="433">
        <v>6.103075</v>
      </c>
      <c r="AB28" s="433">
        <v>5.888975</v>
      </c>
      <c r="AC28" s="433">
        <v>6.74505</v>
      </c>
      <c r="AD28" s="433">
        <v>6.893175</v>
      </c>
      <c r="AE28" s="433">
        <v>6.732975</v>
      </c>
      <c r="AF28" s="433">
        <v>7.619525</v>
      </c>
      <c r="AG28" s="433">
        <v>8.7687</v>
      </c>
      <c r="AH28" s="433">
        <v>8.918875</v>
      </c>
      <c r="AI28" s="433">
        <v>8.938025</v>
      </c>
      <c r="AJ28" s="433">
        <v>8.98605</v>
      </c>
      <c r="AK28" s="433">
        <v>8.722675</v>
      </c>
      <c r="AL28" s="433">
        <v>9.3414</v>
      </c>
      <c r="AM28" s="433">
        <v>9.02725</v>
      </c>
      <c r="AN28" s="433">
        <v>9.120475</v>
      </c>
      <c r="AO28" s="433">
        <v>9.057325</v>
      </c>
      <c r="AP28" s="433">
        <v>8.9591</v>
      </c>
      <c r="AQ28" s="433">
        <v>8.831275</v>
      </c>
      <c r="AR28" s="433">
        <v>8.41855</v>
      </c>
      <c r="AS28" s="433">
        <v>8.342825</v>
      </c>
      <c r="AT28" s="433">
        <v>7.91335</v>
      </c>
      <c r="AU28" s="433">
        <v>9.384875</v>
      </c>
      <c r="AV28" s="433">
        <v>7.91905</v>
      </c>
      <c r="AW28" s="433">
        <v>7.97365</v>
      </c>
      <c r="AX28" s="433">
        <v>8.078675</v>
      </c>
      <c r="AY28" s="433">
        <v>7.1898</v>
      </c>
      <c r="AZ28" s="433">
        <v>7.53945</v>
      </c>
      <c r="BA28" s="433">
        <v>8.159975</v>
      </c>
      <c r="BB28" s="433">
        <v>8.374775</v>
      </c>
      <c r="BC28" s="433">
        <v>7.982825</v>
      </c>
      <c r="BD28" s="433">
        <v>8.32495</v>
      </c>
      <c r="BE28" s="435">
        <v>8.462375</v>
      </c>
      <c r="BF28" s="457">
        <v>0.0137302634647178</v>
      </c>
      <c r="BG28" s="457">
        <v>0.00508345947635092</v>
      </c>
      <c r="BH28" s="457">
        <v>0.00221367196174174</v>
      </c>
    </row>
    <row r="29" spans="8:8">
      <c r="A29" s="218" t="s">
        <v>117</v>
      </c>
      <c r="B29" s="433">
        <v>0.0</v>
      </c>
      <c r="C29" s="433">
        <v>0.0</v>
      </c>
      <c r="D29" s="433">
        <v>0.0</v>
      </c>
      <c r="E29" s="433">
        <v>0.0</v>
      </c>
      <c r="F29" s="433">
        <v>0.0</v>
      </c>
      <c r="G29" s="433">
        <v>0.0</v>
      </c>
      <c r="H29" s="433">
        <v>0.0</v>
      </c>
      <c r="I29" s="433">
        <v>0.0</v>
      </c>
      <c r="J29" s="433">
        <v>0.0</v>
      </c>
      <c r="K29" s="433">
        <v>0.0</v>
      </c>
      <c r="L29" s="433">
        <v>0.0</v>
      </c>
      <c r="M29" s="433">
        <v>0.0</v>
      </c>
      <c r="N29" s="433">
        <v>0.0</v>
      </c>
      <c r="O29" s="433">
        <v>0.0</v>
      </c>
      <c r="P29" s="433">
        <v>0.0</v>
      </c>
      <c r="Q29" s="433">
        <v>0.0</v>
      </c>
      <c r="R29" s="433">
        <v>0.0</v>
      </c>
      <c r="S29" s="433">
        <v>0.0</v>
      </c>
      <c r="T29" s="433">
        <v>0.014595</v>
      </c>
      <c r="U29" s="433">
        <v>0.1178025</v>
      </c>
      <c r="V29" s="433">
        <v>0.67137</v>
      </c>
      <c r="W29" s="433">
        <v>1.19679</v>
      </c>
      <c r="X29" s="433">
        <v>1.5189225</v>
      </c>
      <c r="Y29" s="433">
        <v>1.8525225</v>
      </c>
      <c r="Z29" s="433">
        <v>1.974495</v>
      </c>
      <c r="AA29" s="433">
        <v>2.1048075</v>
      </c>
      <c r="AB29" s="433">
        <v>2.42958145314</v>
      </c>
      <c r="AC29" s="433">
        <v>2.554621123665</v>
      </c>
      <c r="AD29" s="433">
        <v>2.870731922655</v>
      </c>
      <c r="AE29" s="433">
        <v>3.2078043619275</v>
      </c>
      <c r="AF29" s="433">
        <v>3.714420408915</v>
      </c>
      <c r="AG29" s="433">
        <v>4.37549440995</v>
      </c>
      <c r="AH29" s="433">
        <v>4.5718910475</v>
      </c>
      <c r="AI29" s="433">
        <v>4.92979821936</v>
      </c>
      <c r="AJ29" s="433">
        <v>5.1693676248075</v>
      </c>
      <c r="AK29" s="433">
        <v>5.101935083355</v>
      </c>
      <c r="AL29" s="433">
        <v>5.3314869957975</v>
      </c>
      <c r="AM29" s="433">
        <v>5.38179553778399</v>
      </c>
      <c r="AN29" s="433">
        <v>5.4409176408243</v>
      </c>
      <c r="AO29" s="433">
        <v>5.41502931795641</v>
      </c>
      <c r="AP29" s="433">
        <v>5.20055822677215</v>
      </c>
      <c r="AQ29" s="433">
        <v>5.29829075777167</v>
      </c>
      <c r="AR29" s="433">
        <v>4.74896130332602</v>
      </c>
      <c r="AS29" s="433">
        <v>4.77160995168667</v>
      </c>
      <c r="AT29" s="433">
        <v>4.58279228391833</v>
      </c>
      <c r="AU29" s="433">
        <v>5.18397852738667</v>
      </c>
      <c r="AV29" s="433">
        <v>4.34736455925578</v>
      </c>
      <c r="AW29" s="433">
        <v>4.06028921363959</v>
      </c>
      <c r="AX29" s="433">
        <v>3.82978249565115</v>
      </c>
      <c r="AY29" s="433">
        <v>3.28943822586047</v>
      </c>
      <c r="AZ29" s="433">
        <v>3.30925261107145</v>
      </c>
      <c r="BA29" s="433">
        <v>3.36525326455955</v>
      </c>
      <c r="BB29" s="433">
        <v>3.2162133333657</v>
      </c>
      <c r="BC29" s="433">
        <v>3.12098584031561</v>
      </c>
      <c r="BD29" s="433">
        <v>2.89777784523122</v>
      </c>
      <c r="BE29" s="435">
        <v>2.32396224110299</v>
      </c>
      <c r="BF29" s="457">
        <v>-0.200210388347252</v>
      </c>
      <c r="BG29" s="457">
        <v>-0.0448018086593047</v>
      </c>
      <c r="BH29" s="457">
        <v>6.07925086429776E-4</v>
      </c>
    </row>
    <row r="30" spans="8:8">
      <c r="A30" s="218" t="s">
        <v>118</v>
      </c>
      <c r="B30" s="433" t="s">
        <v>114</v>
      </c>
      <c r="C30" s="433" t="s">
        <v>114</v>
      </c>
      <c r="D30" s="433" t="s">
        <v>114</v>
      </c>
      <c r="E30" s="433" t="s">
        <v>114</v>
      </c>
      <c r="F30" s="433" t="s">
        <v>114</v>
      </c>
      <c r="G30" s="433" t="s">
        <v>114</v>
      </c>
      <c r="H30" s="433" t="s">
        <v>114</v>
      </c>
      <c r="I30" s="433" t="s">
        <v>114</v>
      </c>
      <c r="J30" s="433" t="s">
        <v>114</v>
      </c>
      <c r="K30" s="433" t="s">
        <v>114</v>
      </c>
      <c r="L30" s="433" t="s">
        <v>114</v>
      </c>
      <c r="M30" s="433" t="s">
        <v>114</v>
      </c>
      <c r="N30" s="433" t="s">
        <v>114</v>
      </c>
      <c r="O30" s="433" t="s">
        <v>114</v>
      </c>
      <c r="P30" s="433" t="s">
        <v>114</v>
      </c>
      <c r="Q30" s="433" t="s">
        <v>114</v>
      </c>
      <c r="R30" s="433" t="s">
        <v>114</v>
      </c>
      <c r="S30" s="433" t="s">
        <v>114</v>
      </c>
      <c r="T30" s="433" t="s">
        <v>114</v>
      </c>
      <c r="U30" s="433" t="s">
        <v>114</v>
      </c>
      <c r="V30" s="433">
        <v>1.04862340216323</v>
      </c>
      <c r="W30" s="433">
        <v>0.953035889872173</v>
      </c>
      <c r="X30" s="433">
        <v>1.03253441494592</v>
      </c>
      <c r="Y30" s="433">
        <v>1.11203294001967</v>
      </c>
      <c r="Z30" s="433">
        <v>1.11203294001967</v>
      </c>
      <c r="AA30" s="433">
        <v>1.421525</v>
      </c>
      <c r="AB30" s="433">
        <v>1.427375</v>
      </c>
      <c r="AC30" s="433">
        <v>0.834525</v>
      </c>
      <c r="AD30" s="433">
        <v>0.41365</v>
      </c>
      <c r="AE30" s="433">
        <v>0.594075</v>
      </c>
      <c r="AF30" s="433">
        <v>0.67745</v>
      </c>
      <c r="AG30" s="433">
        <v>0.7471</v>
      </c>
      <c r="AH30" s="433">
        <v>0.72595</v>
      </c>
      <c r="AI30" s="433">
        <v>0.689</v>
      </c>
      <c r="AJ30" s="433">
        <v>0.66975</v>
      </c>
      <c r="AK30" s="433">
        <v>0.769925</v>
      </c>
      <c r="AL30" s="433">
        <v>0.82625</v>
      </c>
      <c r="AM30" s="433">
        <v>0.69285</v>
      </c>
      <c r="AN30" s="433">
        <v>0.790875</v>
      </c>
      <c r="AO30" s="433">
        <v>0.9008</v>
      </c>
      <c r="AP30" s="433">
        <v>0.930025</v>
      </c>
      <c r="AQ30" s="433">
        <v>0.939875</v>
      </c>
      <c r="AR30" s="433">
        <v>0.9343</v>
      </c>
      <c r="AS30" s="433">
        <v>0.8961</v>
      </c>
      <c r="AT30" s="433">
        <v>0.610725</v>
      </c>
      <c r="AU30" s="433">
        <v>0.6542</v>
      </c>
      <c r="AV30" s="433">
        <v>0.585325</v>
      </c>
      <c r="AW30" s="433">
        <v>0.6343</v>
      </c>
      <c r="AX30" s="433">
        <v>0.64535</v>
      </c>
      <c r="AY30" s="433">
        <v>0.50655</v>
      </c>
      <c r="AZ30" s="433">
        <v>0.4541</v>
      </c>
      <c r="BA30" s="433">
        <v>0.498075</v>
      </c>
      <c r="BB30" s="433">
        <v>0.48887925</v>
      </c>
      <c r="BC30" s="433">
        <v>0.500357277777778</v>
      </c>
      <c r="BD30" s="433">
        <v>0.466055388888889</v>
      </c>
      <c r="BE30" s="435">
        <v>0.428649641841408</v>
      </c>
      <c r="BF30" s="457">
        <v>-0.0827732536775601</v>
      </c>
      <c r="BG30" s="457">
        <v>-0.0266720749591529</v>
      </c>
      <c r="BH30" s="457">
        <v>1.12130423616888E-4</v>
      </c>
    </row>
    <row r="31" spans="8:8">
      <c r="A31" s="218" t="s">
        <v>119</v>
      </c>
      <c r="B31" s="433">
        <v>0.0</v>
      </c>
      <c r="C31" s="433">
        <v>0.0</v>
      </c>
      <c r="D31" s="433">
        <v>0.0</v>
      </c>
      <c r="E31" s="433">
        <v>0.0</v>
      </c>
      <c r="F31" s="433">
        <v>0.0</v>
      </c>
      <c r="G31" s="433">
        <v>0.0</v>
      </c>
      <c r="H31" s="433">
        <v>0.0</v>
      </c>
      <c r="I31" s="433">
        <v>0.0</v>
      </c>
      <c r="J31" s="433">
        <v>0.0</v>
      </c>
      <c r="K31" s="433">
        <v>0.444444444444444</v>
      </c>
      <c r="L31" s="433">
        <v>0.7355</v>
      </c>
      <c r="M31" s="433">
        <v>0.861833333333333</v>
      </c>
      <c r="N31" s="433">
        <v>0.8765</v>
      </c>
      <c r="O31" s="433">
        <v>0.954333333333333</v>
      </c>
      <c r="P31" s="433">
        <v>0.950944444444445</v>
      </c>
      <c r="Q31" s="433">
        <v>0.894555555555556</v>
      </c>
      <c r="R31" s="433">
        <v>0.711805555555556</v>
      </c>
      <c r="S31" s="433">
        <v>0.672333333333333</v>
      </c>
      <c r="T31" s="433">
        <v>0.652027777777778</v>
      </c>
      <c r="U31" s="433">
        <v>0.746777777777778</v>
      </c>
      <c r="V31" s="433">
        <v>0.947555555555556</v>
      </c>
      <c r="W31" s="433">
        <v>1.14722222222222</v>
      </c>
      <c r="X31" s="433">
        <v>1.51722222222222</v>
      </c>
      <c r="Y31" s="433">
        <v>1.632</v>
      </c>
      <c r="Z31" s="433">
        <v>2.14</v>
      </c>
      <c r="AA31" s="433">
        <v>2.521</v>
      </c>
      <c r="AB31" s="433">
        <v>2.657</v>
      </c>
      <c r="AC31" s="433">
        <v>2.759</v>
      </c>
      <c r="AD31" s="433">
        <v>2.851</v>
      </c>
      <c r="AE31" s="433">
        <v>3.147</v>
      </c>
      <c r="AF31" s="433">
        <v>3.268</v>
      </c>
      <c r="AG31" s="433">
        <v>3.41894444444444</v>
      </c>
      <c r="AH31" s="433">
        <v>3.36383333333333</v>
      </c>
      <c r="AI31" s="433">
        <v>3.85363888888889</v>
      </c>
      <c r="AJ31" s="433">
        <v>3.858</v>
      </c>
      <c r="AK31" s="433">
        <v>3.941</v>
      </c>
      <c r="AL31" s="433">
        <v>4.276</v>
      </c>
      <c r="AM31" s="433">
        <v>4.246</v>
      </c>
      <c r="AN31" s="433">
        <v>4.7</v>
      </c>
      <c r="AO31" s="433">
        <v>4.528</v>
      </c>
      <c r="AP31" s="433">
        <v>4.143</v>
      </c>
      <c r="AQ31" s="433">
        <v>4.428</v>
      </c>
      <c r="AR31" s="433">
        <v>4.096</v>
      </c>
      <c r="AS31" s="433">
        <v>4.18805555555556</v>
      </c>
      <c r="AT31" s="433">
        <v>3.738</v>
      </c>
      <c r="AU31" s="433">
        <v>4.13</v>
      </c>
      <c r="AV31" s="433">
        <v>3.612</v>
      </c>
      <c r="AW31" s="433">
        <v>3.1945</v>
      </c>
      <c r="AX31" s="433">
        <v>2.97066666666667</v>
      </c>
      <c r="AY31" s="433">
        <v>2.65566666666667</v>
      </c>
      <c r="AZ31" s="433">
        <v>2.28786111111111</v>
      </c>
      <c r="BA31" s="433">
        <v>2.00766666666667</v>
      </c>
      <c r="BB31" s="433">
        <v>1.83241666666667</v>
      </c>
      <c r="BC31" s="433">
        <v>2.10127777777778</v>
      </c>
      <c r="BD31" s="433">
        <v>2.03611111111111</v>
      </c>
      <c r="BE31" s="435">
        <v>1.95761111111111</v>
      </c>
      <c r="BF31" s="457">
        <v>-0.041180790075966</v>
      </c>
      <c r="BG31" s="457">
        <v>-0.0589423755953046</v>
      </c>
      <c r="BH31" s="457">
        <v>5.12091325267524E-4</v>
      </c>
    </row>
    <row r="32" spans="8:8">
      <c r="A32" s="218" t="s">
        <v>120</v>
      </c>
      <c r="B32" s="433">
        <v>5.004699521</v>
      </c>
      <c r="C32" s="433">
        <v>5.279650166</v>
      </c>
      <c r="D32" s="433">
        <v>6.033925446</v>
      </c>
      <c r="E32" s="433">
        <v>7.215649746</v>
      </c>
      <c r="F32" s="433">
        <v>8.385049735</v>
      </c>
      <c r="G32" s="433">
        <v>9.552925031</v>
      </c>
      <c r="H32" s="433">
        <v>11.322550483</v>
      </c>
      <c r="I32" s="433">
        <v>13.388774662</v>
      </c>
      <c r="J32" s="433">
        <v>15.703650567</v>
      </c>
      <c r="K32" s="433">
        <v>16.395925154</v>
      </c>
      <c r="L32" s="433">
        <v>18.28700037</v>
      </c>
      <c r="M32" s="433">
        <v>19.645325057</v>
      </c>
      <c r="N32" s="433">
        <v>20.508524591</v>
      </c>
      <c r="O32" s="433">
        <v>21.877950113</v>
      </c>
      <c r="P32" s="433">
        <v>24.237600355</v>
      </c>
      <c r="Q32" s="433">
        <v>25.171975489</v>
      </c>
      <c r="R32" s="433">
        <v>25.571699752</v>
      </c>
      <c r="S32" s="433">
        <v>24.57722543</v>
      </c>
      <c r="T32" s="433">
        <v>26.180249969</v>
      </c>
      <c r="U32" s="433">
        <v>26.69920034</v>
      </c>
      <c r="V32" s="433">
        <v>28.579150298</v>
      </c>
      <c r="W32" s="433">
        <v>28.741524869</v>
      </c>
      <c r="X32" s="433">
        <v>29.081600025</v>
      </c>
      <c r="Y32" s="433">
        <v>28.936125007</v>
      </c>
      <c r="Z32" s="433">
        <v>28.314774812</v>
      </c>
      <c r="AA32" s="433">
        <v>30.27535</v>
      </c>
      <c r="AB32" s="433">
        <v>33.166625</v>
      </c>
      <c r="AC32" s="433">
        <v>33.099</v>
      </c>
      <c r="AD32" s="433">
        <v>33.851475</v>
      </c>
      <c r="AE32" s="433">
        <v>32.315025</v>
      </c>
      <c r="AF32" s="433">
        <v>34.397825</v>
      </c>
      <c r="AG32" s="433">
        <v>38.01465</v>
      </c>
      <c r="AH32" s="433">
        <v>36.446925</v>
      </c>
      <c r="AI32" s="433">
        <v>38.859475</v>
      </c>
      <c r="AJ32" s="433">
        <v>39.62115</v>
      </c>
      <c r="AK32" s="433">
        <v>41.59635</v>
      </c>
      <c r="AL32" s="433">
        <v>43.6684</v>
      </c>
      <c r="AM32" s="433">
        <v>43.594275</v>
      </c>
      <c r="AN32" s="433">
        <v>45.726825</v>
      </c>
      <c r="AO32" s="433">
        <v>46.692525</v>
      </c>
      <c r="AP32" s="433">
        <v>47.712575</v>
      </c>
      <c r="AQ32" s="433">
        <v>46.08055</v>
      </c>
      <c r="AR32" s="433">
        <v>44.760925</v>
      </c>
      <c r="AS32" s="433">
        <v>46.38645</v>
      </c>
      <c r="AT32" s="433">
        <v>44.731075</v>
      </c>
      <c r="AU32" s="433">
        <v>49.56445</v>
      </c>
      <c r="AV32" s="433">
        <v>43.019035075</v>
      </c>
      <c r="AW32" s="433">
        <v>44.444295025</v>
      </c>
      <c r="AX32" s="433">
        <v>45.1431537</v>
      </c>
      <c r="AY32" s="433">
        <v>37.908350525</v>
      </c>
      <c r="AZ32" s="433">
        <v>40.751764575</v>
      </c>
      <c r="BA32" s="433">
        <v>44.529939575</v>
      </c>
      <c r="BB32" s="433">
        <v>44.765698975</v>
      </c>
      <c r="BC32" s="433">
        <v>42.838384475</v>
      </c>
      <c r="BD32" s="433">
        <v>43.662042325</v>
      </c>
      <c r="BE32" s="435">
        <v>40.6622840393697</v>
      </c>
      <c r="BF32" s="457">
        <v>-0.0712485549620905</v>
      </c>
      <c r="BG32" s="457">
        <v>-0.00241600896821403</v>
      </c>
      <c r="BH32" s="457">
        <v>0.0106368434485982</v>
      </c>
    </row>
    <row r="33" spans="8:8">
      <c r="A33" s="218" t="s">
        <v>121</v>
      </c>
      <c r="B33" s="433">
        <v>3.09756736118472</v>
      </c>
      <c r="C33" s="433">
        <v>3.72299222151553</v>
      </c>
      <c r="D33" s="433">
        <v>4.79886485459878</v>
      </c>
      <c r="E33" s="433">
        <v>7.88697399483332</v>
      </c>
      <c r="F33" s="433">
        <v>11.2316373783416</v>
      </c>
      <c r="G33" s="433">
        <v>15.9737529072392</v>
      </c>
      <c r="H33" s="433">
        <v>21.1024732174756</v>
      </c>
      <c r="I33" s="433">
        <v>27.3224357698393</v>
      </c>
      <c r="J33" s="433">
        <v>35.2330553170481</v>
      </c>
      <c r="K33" s="433">
        <v>44.0764919054686</v>
      </c>
      <c r="L33" s="433">
        <v>46.5143483553781</v>
      </c>
      <c r="M33" s="433">
        <v>49.2288577680804</v>
      </c>
      <c r="N33" s="433">
        <v>52.2791340245142</v>
      </c>
      <c r="O33" s="433">
        <v>56.042323685068</v>
      </c>
      <c r="P33" s="433">
        <v>61.9478003908382</v>
      </c>
      <c r="Q33" s="433">
        <v>61.0729149529463</v>
      </c>
      <c r="R33" s="433">
        <v>58.3938738688071</v>
      </c>
      <c r="S33" s="433">
        <v>54.1861478235948</v>
      </c>
      <c r="T33" s="433">
        <v>56.3343462569049</v>
      </c>
      <c r="U33" s="433">
        <v>58.8301343101343</v>
      </c>
      <c r="V33" s="433">
        <v>58.1491424017212</v>
      </c>
      <c r="W33" s="433">
        <v>57.9800767022367</v>
      </c>
      <c r="X33" s="433">
        <v>62.8617009901495</v>
      </c>
      <c r="Y33" s="433">
        <v>61.8851396770432</v>
      </c>
      <c r="Z33" s="433">
        <v>63.3357943152774</v>
      </c>
      <c r="AA33" s="433">
        <v>63.6883333333333</v>
      </c>
      <c r="AB33" s="433">
        <v>66.9192777777778</v>
      </c>
      <c r="AC33" s="433">
        <v>66.1626944444444</v>
      </c>
      <c r="AD33" s="433">
        <v>70.0113333333333</v>
      </c>
      <c r="AE33" s="433">
        <v>71.2927222222222</v>
      </c>
      <c r="AF33" s="433">
        <v>77.7373611111111</v>
      </c>
      <c r="AG33" s="433">
        <v>86.991</v>
      </c>
      <c r="AH33" s="433">
        <v>83.1033611111111</v>
      </c>
      <c r="AI33" s="433">
        <v>83.8650277777778</v>
      </c>
      <c r="AJ33" s="433">
        <v>83.6190833333333</v>
      </c>
      <c r="AK33" s="433">
        <v>82.9245833333333</v>
      </c>
      <c r="AL33" s="433">
        <v>87.4481944444445</v>
      </c>
      <c r="AM33" s="433">
        <v>87.3127777777778</v>
      </c>
      <c r="AN33" s="433">
        <v>88.3719722222222</v>
      </c>
      <c r="AO33" s="433">
        <v>88.8210555555555</v>
      </c>
      <c r="AP33" s="433">
        <v>90.2810491947399</v>
      </c>
      <c r="AQ33" s="433">
        <v>92.0068964885499</v>
      </c>
      <c r="AR33" s="433">
        <v>88.6361958558016</v>
      </c>
      <c r="AS33" s="433">
        <v>89.5006303102997</v>
      </c>
      <c r="AT33" s="433">
        <v>84.4301216468662</v>
      </c>
      <c r="AU33" s="433">
        <v>88.07125</v>
      </c>
      <c r="AV33" s="433">
        <v>80.8607222222222</v>
      </c>
      <c r="AW33" s="433">
        <v>81.1100555555556</v>
      </c>
      <c r="AX33" s="433">
        <v>84.9743333333333</v>
      </c>
      <c r="AY33" s="433">
        <v>73.8950277777778</v>
      </c>
      <c r="AZ33" s="433">
        <v>76.9536111111111</v>
      </c>
      <c r="BA33" s="433">
        <v>84.88475</v>
      </c>
      <c r="BB33" s="433">
        <v>87.7384722222222</v>
      </c>
      <c r="BC33" s="433">
        <v>85.8507222222222</v>
      </c>
      <c r="BD33" s="433">
        <v>88.6870833333333</v>
      </c>
      <c r="BE33" s="435">
        <v>86.545523193096</v>
      </c>
      <c r="BF33" s="457">
        <v>-0.0268136376683248</v>
      </c>
      <c r="BG33" s="457">
        <v>0.00493112088383718</v>
      </c>
      <c r="BH33" s="457">
        <v>0.0226394361047373</v>
      </c>
    </row>
    <row r="34" spans="8:8">
      <c r="A34" s="218" t="s">
        <v>122</v>
      </c>
      <c r="B34" s="433">
        <v>0.0</v>
      </c>
      <c r="C34" s="433">
        <v>0.0</v>
      </c>
      <c r="D34" s="433">
        <v>0.0</v>
      </c>
      <c r="E34" s="433">
        <v>0.0</v>
      </c>
      <c r="F34" s="433">
        <v>0.0</v>
      </c>
      <c r="G34" s="433">
        <v>0.0</v>
      </c>
      <c r="H34" s="433">
        <v>0.0</v>
      </c>
      <c r="I34" s="433">
        <v>0.0</v>
      </c>
      <c r="J34" s="433">
        <v>0.0</v>
      </c>
      <c r="K34" s="433">
        <v>0.0</v>
      </c>
      <c r="L34" s="433">
        <v>0.0</v>
      </c>
      <c r="M34" s="433">
        <v>0.0</v>
      </c>
      <c r="N34" s="433">
        <v>0.0</v>
      </c>
      <c r="O34" s="433">
        <v>0.0</v>
      </c>
      <c r="P34" s="433">
        <v>0.0</v>
      </c>
      <c r="Q34" s="433">
        <v>0.0</v>
      </c>
      <c r="R34" s="433">
        <v>0.0</v>
      </c>
      <c r="S34" s="433">
        <v>0.08435</v>
      </c>
      <c r="T34" s="433">
        <v>0.0804</v>
      </c>
      <c r="U34" s="433">
        <v>0.08845</v>
      </c>
      <c r="V34" s="433">
        <v>0.083125</v>
      </c>
      <c r="W34" s="433">
        <v>0.113875</v>
      </c>
      <c r="X34" s="433">
        <v>0.13</v>
      </c>
      <c r="Y34" s="433">
        <v>0.155925</v>
      </c>
      <c r="Z34" s="433">
        <v>0.15725</v>
      </c>
      <c r="AA34" s="433">
        <v>0.16065</v>
      </c>
      <c r="AB34" s="433">
        <v>0.1587</v>
      </c>
      <c r="AC34" s="433">
        <v>0.14665</v>
      </c>
      <c r="AD34" s="433">
        <v>0.10815</v>
      </c>
      <c r="AE34" s="433">
        <v>0.055325</v>
      </c>
      <c r="AF34" s="433">
        <v>0.051025</v>
      </c>
      <c r="AG34" s="433">
        <v>0.057325</v>
      </c>
      <c r="AH34" s="433">
        <v>0.198875</v>
      </c>
      <c r="AI34" s="433">
        <v>0.81451656</v>
      </c>
      <c r="AJ34" s="433">
        <v>1.4603706</v>
      </c>
      <c r="AK34" s="433">
        <v>1.96018758</v>
      </c>
      <c r="AL34" s="433">
        <v>1.93447683</v>
      </c>
      <c r="AM34" s="433">
        <v>2.08051389</v>
      </c>
      <c r="AN34" s="433">
        <v>2.35201941</v>
      </c>
      <c r="AO34" s="433">
        <v>2.58547302</v>
      </c>
      <c r="AP34" s="433">
        <v>2.60325</v>
      </c>
      <c r="AQ34" s="433">
        <v>3.0693</v>
      </c>
      <c r="AR34" s="433">
        <v>3.88678118967</v>
      </c>
      <c r="AS34" s="433">
        <v>4.05268024915439</v>
      </c>
      <c r="AT34" s="433">
        <v>3.40314428265637</v>
      </c>
      <c r="AU34" s="433">
        <v>3.72956092903777</v>
      </c>
      <c r="AV34" s="433">
        <v>4.59898813197959</v>
      </c>
      <c r="AW34" s="433">
        <v>4.22681780756198</v>
      </c>
      <c r="AX34" s="433">
        <v>3.73069259535127</v>
      </c>
      <c r="AY34" s="433">
        <v>2.84426904061315</v>
      </c>
      <c r="AZ34" s="433">
        <v>3.07138797</v>
      </c>
      <c r="BA34" s="433">
        <v>3.9978</v>
      </c>
      <c r="BB34" s="433">
        <v>4.8213</v>
      </c>
      <c r="BC34" s="433">
        <v>4.72059</v>
      </c>
      <c r="BD34" s="433">
        <v>5.18247</v>
      </c>
      <c r="BE34" s="435">
        <v>5.70231</v>
      </c>
      <c r="BF34" s="457">
        <v>0.0973010780637007</v>
      </c>
      <c r="BG34" s="457">
        <v>0.0429551752354782</v>
      </c>
      <c r="BH34" s="457">
        <v>0.00149166679143379</v>
      </c>
    </row>
    <row r="35" spans="8:8">
      <c r="A35" s="218" t="s">
        <v>123</v>
      </c>
      <c r="B35" s="433">
        <v>1.359725</v>
      </c>
      <c r="C35" s="433">
        <v>1.685625</v>
      </c>
      <c r="D35" s="433">
        <v>2.163475</v>
      </c>
      <c r="E35" s="433">
        <v>2.7229</v>
      </c>
      <c r="F35" s="433">
        <v>3.2416</v>
      </c>
      <c r="G35" s="433">
        <v>3.6353</v>
      </c>
      <c r="H35" s="433">
        <v>3.78555</v>
      </c>
      <c r="I35" s="433">
        <v>4.085975</v>
      </c>
      <c r="J35" s="433">
        <v>4.852025</v>
      </c>
      <c r="K35" s="433">
        <v>5.16755</v>
      </c>
      <c r="L35" s="433">
        <v>5.740325</v>
      </c>
      <c r="M35" s="433">
        <v>6.892725</v>
      </c>
      <c r="N35" s="433">
        <v>7.427975</v>
      </c>
      <c r="O35" s="433">
        <v>8.134125</v>
      </c>
      <c r="P35" s="433">
        <v>8.592225</v>
      </c>
      <c r="Q35" s="433">
        <v>9.271975</v>
      </c>
      <c r="R35" s="433">
        <v>9.4841</v>
      </c>
      <c r="S35" s="433">
        <v>9.904875</v>
      </c>
      <c r="T35" s="433">
        <v>9.874575</v>
      </c>
      <c r="U35" s="433">
        <v>10.05655</v>
      </c>
      <c r="V35" s="433">
        <v>10.26675</v>
      </c>
      <c r="W35" s="433">
        <v>10.890225</v>
      </c>
      <c r="X35" s="433">
        <v>10.811625</v>
      </c>
      <c r="Y35" s="433">
        <v>10.693825</v>
      </c>
      <c r="Z35" s="433">
        <v>10.8948</v>
      </c>
      <c r="AA35" s="433">
        <v>10.3658888888889</v>
      </c>
      <c r="AB35" s="433">
        <v>10.2789444444444</v>
      </c>
      <c r="AC35" s="433">
        <v>9.036</v>
      </c>
      <c r="AD35" s="433">
        <v>9.72377777777778</v>
      </c>
      <c r="AE35" s="433">
        <v>9.81961111111111</v>
      </c>
      <c r="AF35" s="433">
        <v>10.6703888888889</v>
      </c>
      <c r="AG35" s="433">
        <v>11.9061666666667</v>
      </c>
      <c r="AH35" s="433">
        <v>11.2913888888889</v>
      </c>
      <c r="AI35" s="433">
        <v>11.3698333333333</v>
      </c>
      <c r="AJ35" s="433">
        <v>11.5195833333333</v>
      </c>
      <c r="AK35" s="433">
        <v>11.2308055555556</v>
      </c>
      <c r="AL35" s="433">
        <v>12.4564722222222</v>
      </c>
      <c r="AM35" s="433">
        <v>12.5726666666667</v>
      </c>
      <c r="AN35" s="433">
        <v>13.8234722222222</v>
      </c>
      <c r="AO35" s="433">
        <v>13.6213333333333</v>
      </c>
      <c r="AP35" s="433">
        <v>14.06525</v>
      </c>
      <c r="AQ35" s="433">
        <v>13.3242222222222</v>
      </c>
      <c r="AR35" s="433">
        <v>12.4497222222222</v>
      </c>
      <c r="AS35" s="433">
        <v>12.28225</v>
      </c>
      <c r="AT35" s="433">
        <v>10.6436388888889</v>
      </c>
      <c r="AU35" s="433">
        <v>11.4154166666667</v>
      </c>
      <c r="AV35" s="433">
        <v>10.9135277777778</v>
      </c>
      <c r="AW35" s="433">
        <v>9.73997222222222</v>
      </c>
      <c r="AX35" s="433">
        <v>9.08013888888889</v>
      </c>
      <c r="AY35" s="433">
        <v>8.11961111111111</v>
      </c>
      <c r="AZ35" s="433">
        <v>8.71066666666667</v>
      </c>
      <c r="BA35" s="433">
        <v>9.33622222222222</v>
      </c>
      <c r="BB35" s="433">
        <v>9.93413888888889</v>
      </c>
      <c r="BC35" s="433">
        <v>9.62241666666667</v>
      </c>
      <c r="BD35" s="433">
        <v>9.844</v>
      </c>
      <c r="BE35" s="435">
        <v>10.178</v>
      </c>
      <c r="BF35" s="457">
        <v>0.0311043535992077</v>
      </c>
      <c r="BG35" s="457">
        <v>-0.00777961033839925</v>
      </c>
      <c r="BH35" s="457">
        <v>0.00266246216063545</v>
      </c>
    </row>
    <row r="36" spans="8:8">
      <c r="A36" s="218" t="s">
        <v>124</v>
      </c>
      <c r="B36" s="433">
        <v>0.0</v>
      </c>
      <c r="C36" s="433">
        <v>0.0</v>
      </c>
      <c r="D36" s="433">
        <v>0.0</v>
      </c>
      <c r="E36" s="433">
        <v>0.0</v>
      </c>
      <c r="F36" s="433">
        <v>0.0</v>
      </c>
      <c r="G36" s="433">
        <v>0.0</v>
      </c>
      <c r="H36" s="433">
        <v>0.0</v>
      </c>
      <c r="I36" s="433">
        <v>0.0</v>
      </c>
      <c r="J36" s="433">
        <v>0.0</v>
      </c>
      <c r="K36" s="433">
        <v>0.0</v>
      </c>
      <c r="L36" s="433">
        <v>0.0</v>
      </c>
      <c r="M36" s="433">
        <v>0.0</v>
      </c>
      <c r="N36" s="433">
        <v>0.0</v>
      </c>
      <c r="O36" s="433">
        <v>0.0</v>
      </c>
      <c r="P36" s="433">
        <v>0.0</v>
      </c>
      <c r="Q36" s="433">
        <v>0.0</v>
      </c>
      <c r="R36" s="433">
        <v>0.0</v>
      </c>
      <c r="S36" s="433">
        <v>0.0</v>
      </c>
      <c r="T36" s="433">
        <v>0.0</v>
      </c>
      <c r="U36" s="433">
        <v>0.0</v>
      </c>
      <c r="V36" s="433">
        <v>0.0</v>
      </c>
      <c r="W36" s="433">
        <v>0.0</v>
      </c>
      <c r="X36" s="433">
        <v>0.0</v>
      </c>
      <c r="Y36" s="433">
        <v>0.0</v>
      </c>
      <c r="Z36" s="433">
        <v>0.0</v>
      </c>
      <c r="AA36" s="433">
        <v>0.0</v>
      </c>
      <c r="AB36" s="433">
        <v>0.0</v>
      </c>
      <c r="AC36" s="433">
        <v>0.0</v>
      </c>
      <c r="AD36" s="433">
        <v>0.0</v>
      </c>
      <c r="AE36" s="433">
        <v>0.0</v>
      </c>
      <c r="AF36" s="433">
        <v>0.0</v>
      </c>
      <c r="AG36" s="433">
        <v>0.0</v>
      </c>
      <c r="AH36" s="433">
        <v>0.0</v>
      </c>
      <c r="AI36" s="433">
        <v>0.0</v>
      </c>
      <c r="AJ36" s="433">
        <v>0.0</v>
      </c>
      <c r="AK36" s="433">
        <v>0.0</v>
      </c>
      <c r="AL36" s="433">
        <v>0.0</v>
      </c>
      <c r="AM36" s="433">
        <v>0.0</v>
      </c>
      <c r="AN36" s="433">
        <v>0.0</v>
      </c>
      <c r="AO36" s="433">
        <v>0.0</v>
      </c>
      <c r="AP36" s="433">
        <v>0.0</v>
      </c>
      <c r="AQ36" s="433">
        <v>0.0</v>
      </c>
      <c r="AR36" s="433">
        <v>0.0</v>
      </c>
      <c r="AS36" s="433">
        <v>0.0</v>
      </c>
      <c r="AT36" s="433">
        <v>0.0</v>
      </c>
      <c r="AU36" s="433">
        <v>0.0</v>
      </c>
      <c r="AV36" s="433">
        <v>0.0</v>
      </c>
      <c r="AW36" s="433">
        <v>0.0</v>
      </c>
      <c r="AX36" s="433">
        <v>0.0</v>
      </c>
      <c r="AY36" s="433">
        <v>0.0</v>
      </c>
      <c r="AZ36" s="433">
        <v>0.0</v>
      </c>
      <c r="BA36" s="433">
        <v>0.0</v>
      </c>
      <c r="BB36" s="433">
        <v>0.0</v>
      </c>
      <c r="BC36" s="433">
        <v>0.0</v>
      </c>
      <c r="BD36" s="433">
        <v>0.0</v>
      </c>
      <c r="BE36" s="435">
        <v>0.0</v>
      </c>
      <c r="BF36" s="457" t="s">
        <v>114</v>
      </c>
      <c r="BG36" s="457" t="s">
        <v>114</v>
      </c>
      <c r="BH36" s="457" t="s">
        <v>114</v>
      </c>
    </row>
    <row r="37" spans="8:8">
      <c r="A37" s="218" t="s">
        <v>125</v>
      </c>
      <c r="B37" s="433">
        <v>0.0</v>
      </c>
      <c r="C37" s="433">
        <v>0.0</v>
      </c>
      <c r="D37" s="433">
        <v>0.0</v>
      </c>
      <c r="E37" s="433">
        <v>0.0</v>
      </c>
      <c r="F37" s="433">
        <v>0.0</v>
      </c>
      <c r="G37" s="433">
        <v>0.0</v>
      </c>
      <c r="H37" s="433">
        <v>0.0</v>
      </c>
      <c r="I37" s="433">
        <v>0.0</v>
      </c>
      <c r="J37" s="433">
        <v>0.0</v>
      </c>
      <c r="K37" s="433">
        <v>0.0</v>
      </c>
      <c r="L37" s="433">
        <v>0.0</v>
      </c>
      <c r="M37" s="433">
        <v>0.0</v>
      </c>
      <c r="N37" s="433">
        <v>0.0</v>
      </c>
      <c r="O37" s="433">
        <v>0.0</v>
      </c>
      <c r="P37" s="433">
        <v>0.2762375</v>
      </c>
      <c r="Q37" s="433">
        <v>0.806575</v>
      </c>
      <c r="R37" s="433">
        <v>1.21275</v>
      </c>
      <c r="S37" s="433">
        <v>1.7796625</v>
      </c>
      <c r="T37" s="433">
        <v>1.925</v>
      </c>
      <c r="U37" s="433">
        <v>2.0395375</v>
      </c>
      <c r="V37" s="433">
        <v>2.100175</v>
      </c>
      <c r="W37" s="433">
        <v>1.4812875</v>
      </c>
      <c r="X37" s="433">
        <v>1.4755125</v>
      </c>
      <c r="Y37" s="433">
        <v>1.7700375</v>
      </c>
      <c r="Z37" s="433">
        <v>2.00729375</v>
      </c>
      <c r="AA37" s="433">
        <v>2.182951</v>
      </c>
      <c r="AB37" s="433">
        <v>2.236449</v>
      </c>
      <c r="AC37" s="433">
        <v>2.212026</v>
      </c>
      <c r="AD37" s="433">
        <v>2.513243</v>
      </c>
      <c r="AE37" s="433">
        <v>2.556274</v>
      </c>
      <c r="AF37" s="433">
        <v>2.720257</v>
      </c>
      <c r="AG37" s="433">
        <v>3.090091</v>
      </c>
      <c r="AH37" s="433">
        <v>3.229651</v>
      </c>
      <c r="AI37" s="433">
        <v>3.265704</v>
      </c>
      <c r="AJ37" s="433">
        <v>3.492489</v>
      </c>
      <c r="AK37" s="433">
        <v>4.004209</v>
      </c>
      <c r="AL37" s="433">
        <v>4.176333</v>
      </c>
      <c r="AM37" s="433">
        <v>4.286818</v>
      </c>
      <c r="AN37" s="433">
        <v>4.255417</v>
      </c>
      <c r="AO37" s="433">
        <v>4.248439</v>
      </c>
      <c r="AP37" s="433">
        <v>4.043751</v>
      </c>
      <c r="AQ37" s="433">
        <v>4.590361</v>
      </c>
      <c r="AR37" s="433">
        <v>4.983455</v>
      </c>
      <c r="AS37" s="433">
        <v>5.220707</v>
      </c>
      <c r="AT37" s="433">
        <v>4.955543</v>
      </c>
      <c r="AU37" s="433">
        <v>5.467263</v>
      </c>
      <c r="AV37" s="433">
        <v>4.809005</v>
      </c>
      <c r="AW37" s="433">
        <v>4.69033769541585</v>
      </c>
      <c r="AX37" s="433">
        <v>4.46721512353976</v>
      </c>
      <c r="AY37" s="433">
        <v>4.32826941586496</v>
      </c>
      <c r="AZ37" s="433">
        <v>4.376369</v>
      </c>
      <c r="BA37" s="433">
        <v>4.920653</v>
      </c>
      <c r="BB37" s="433">
        <v>5.01888065650663</v>
      </c>
      <c r="BC37" s="433">
        <v>5.21053918259395</v>
      </c>
      <c r="BD37" s="433">
        <v>5.3158846996854</v>
      </c>
      <c r="BE37" s="435">
        <v>5.30546429077796</v>
      </c>
      <c r="BF37" s="457">
        <v>-0.00468712441827079</v>
      </c>
      <c r="BG37" s="457">
        <v>0.00704396314556388</v>
      </c>
      <c r="BH37" s="457">
        <v>0.00138785595586549</v>
      </c>
    </row>
    <row r="38" spans="8:8">
      <c r="A38" s="218" t="s">
        <v>126</v>
      </c>
      <c r="B38" s="433">
        <v>7.3747</v>
      </c>
      <c r="C38" s="433">
        <v>8.052125</v>
      </c>
      <c r="D38" s="433">
        <v>8.795325</v>
      </c>
      <c r="E38" s="433">
        <v>10.32935</v>
      </c>
      <c r="F38" s="433">
        <v>11.341175</v>
      </c>
      <c r="G38" s="433">
        <v>12.2352</v>
      </c>
      <c r="H38" s="433">
        <v>12.63975</v>
      </c>
      <c r="I38" s="433">
        <v>14.494625</v>
      </c>
      <c r="J38" s="433">
        <v>16.283325</v>
      </c>
      <c r="K38" s="433">
        <v>18.313525</v>
      </c>
      <c r="L38" s="433">
        <v>21.103175</v>
      </c>
      <c r="M38" s="433">
        <v>25.552075</v>
      </c>
      <c r="N38" s="433">
        <v>26.09535</v>
      </c>
      <c r="O38" s="433">
        <v>25.709375</v>
      </c>
      <c r="P38" s="433">
        <v>26.4134</v>
      </c>
      <c r="Q38" s="433">
        <v>26.216375</v>
      </c>
      <c r="R38" s="433">
        <v>25.419875</v>
      </c>
      <c r="S38" s="433">
        <v>25.331275</v>
      </c>
      <c r="T38" s="433">
        <v>26.048725</v>
      </c>
      <c r="U38" s="433">
        <v>30.687525</v>
      </c>
      <c r="V38" s="433">
        <v>31.190075</v>
      </c>
      <c r="W38" s="433">
        <v>32.97765</v>
      </c>
      <c r="X38" s="433">
        <v>36.5805</v>
      </c>
      <c r="Y38" s="433">
        <v>39.68485</v>
      </c>
      <c r="Z38" s="433">
        <v>42.92785</v>
      </c>
      <c r="AA38" s="433">
        <v>45.426025</v>
      </c>
      <c r="AB38" s="433">
        <v>48.2582</v>
      </c>
      <c r="AC38" s="433">
        <v>47.81345</v>
      </c>
      <c r="AD38" s="433">
        <v>48.787525</v>
      </c>
      <c r="AE38" s="433">
        <v>47.144325</v>
      </c>
      <c r="AF38" s="433">
        <v>51.930575</v>
      </c>
      <c r="AG38" s="433">
        <v>53.575675</v>
      </c>
      <c r="AH38" s="433">
        <v>55.629779</v>
      </c>
      <c r="AI38" s="433">
        <v>59.8945</v>
      </c>
      <c r="AJ38" s="433">
        <v>65.100088</v>
      </c>
      <c r="AK38" s="433">
        <v>67.878495</v>
      </c>
      <c r="AL38" s="433">
        <v>68.064575</v>
      </c>
      <c r="AM38" s="433">
        <v>67.602864</v>
      </c>
      <c r="AN38" s="433">
        <v>74.533181</v>
      </c>
      <c r="AO38" s="433">
        <v>77.341826</v>
      </c>
      <c r="AP38" s="433">
        <v>82.769547</v>
      </c>
      <c r="AQ38" s="433">
        <v>81.058774</v>
      </c>
      <c r="AR38" s="433">
        <v>81.456125946525</v>
      </c>
      <c r="AS38" s="433">
        <v>80.8515157672302</v>
      </c>
      <c r="AT38" s="433">
        <v>74.3175584834719</v>
      </c>
      <c r="AU38" s="433">
        <v>79.1499007212832</v>
      </c>
      <c r="AV38" s="433">
        <v>74.2160710315174</v>
      </c>
      <c r="AW38" s="433">
        <v>71.3565830070719</v>
      </c>
      <c r="AX38" s="433">
        <v>66.7404288277771</v>
      </c>
      <c r="AY38" s="433">
        <v>58.9715934063999</v>
      </c>
      <c r="AZ38" s="433">
        <v>64.315417802001</v>
      </c>
      <c r="BA38" s="433">
        <v>67.5458365329008</v>
      </c>
      <c r="BB38" s="433">
        <v>71.5787970777414</v>
      </c>
      <c r="BC38" s="433">
        <v>69.2140831076508</v>
      </c>
      <c r="BD38" s="433">
        <v>70.7906147199013</v>
      </c>
      <c r="BE38" s="435">
        <v>67.6616628190425</v>
      </c>
      <c r="BF38" s="457">
        <v>-0.046811570222553</v>
      </c>
      <c r="BG38" s="457">
        <v>-0.00485028032685286</v>
      </c>
      <c r="BH38" s="457">
        <v>0.0176996086639198</v>
      </c>
    </row>
    <row r="39" spans="8:8">
      <c r="A39" s="218" t="s">
        <v>127</v>
      </c>
      <c r="B39" s="433" t="s">
        <v>114</v>
      </c>
      <c r="C39" s="433" t="s">
        <v>114</v>
      </c>
      <c r="D39" s="433" t="s">
        <v>114</v>
      </c>
      <c r="E39" s="433" t="s">
        <v>114</v>
      </c>
      <c r="F39" s="433" t="s">
        <v>114</v>
      </c>
      <c r="G39" s="433" t="s">
        <v>114</v>
      </c>
      <c r="H39" s="433" t="s">
        <v>114</v>
      </c>
      <c r="I39" s="433" t="s">
        <v>114</v>
      </c>
      <c r="J39" s="433" t="s">
        <v>114</v>
      </c>
      <c r="K39" s="433" t="s">
        <v>114</v>
      </c>
      <c r="L39" s="433" t="s">
        <v>114</v>
      </c>
      <c r="M39" s="433" t="s">
        <v>114</v>
      </c>
      <c r="N39" s="433" t="s">
        <v>114</v>
      </c>
      <c r="O39" s="433" t="s">
        <v>114</v>
      </c>
      <c r="P39" s="433" t="s">
        <v>114</v>
      </c>
      <c r="Q39" s="433" t="s">
        <v>114</v>
      </c>
      <c r="R39" s="433" t="s">
        <v>114</v>
      </c>
      <c r="S39" s="433" t="s">
        <v>114</v>
      </c>
      <c r="T39" s="433" t="s">
        <v>114</v>
      </c>
      <c r="U39" s="433" t="s">
        <v>114</v>
      </c>
      <c r="V39" s="433">
        <v>2.11049655850541</v>
      </c>
      <c r="W39" s="433">
        <v>2.20703048180924</v>
      </c>
      <c r="X39" s="433">
        <v>2.29551991150442</v>
      </c>
      <c r="Y39" s="433">
        <v>2.4720255653884</v>
      </c>
      <c r="Z39" s="433">
        <v>2.4720255653884</v>
      </c>
      <c r="AA39" s="433">
        <v>2.56855948869223</v>
      </c>
      <c r="AB39" s="433">
        <v>2.4720255653884</v>
      </c>
      <c r="AC39" s="433">
        <v>1.41204523107178</v>
      </c>
      <c r="AD39" s="433">
        <v>0.883001474926253</v>
      </c>
      <c r="AE39" s="433">
        <v>0.883001474926253</v>
      </c>
      <c r="AF39" s="433">
        <v>1.05903392330383</v>
      </c>
      <c r="AG39" s="433">
        <v>0.970544493608653</v>
      </c>
      <c r="AH39" s="433">
        <v>0.970544493608653</v>
      </c>
      <c r="AI39" s="433">
        <v>1.09783677482792</v>
      </c>
      <c r="AJ39" s="433">
        <v>1.05146263520157</v>
      </c>
      <c r="AK39" s="433">
        <v>1.27339601769911</v>
      </c>
      <c r="AL39" s="433">
        <v>1.32402900688299</v>
      </c>
      <c r="AM39" s="433">
        <v>1.50857915437561</v>
      </c>
      <c r="AN39" s="433">
        <v>1.50053466076696</v>
      </c>
      <c r="AO39" s="433">
        <v>1.65621927236971</v>
      </c>
      <c r="AP39" s="433">
        <v>1.60889872173058</v>
      </c>
      <c r="AQ39" s="433">
        <v>1.66284414945919</v>
      </c>
      <c r="AR39" s="433">
        <v>1.60889872173058</v>
      </c>
      <c r="AS39" s="433">
        <v>1.57577433628319</v>
      </c>
      <c r="AT39" s="433">
        <v>1.44516961651917</v>
      </c>
      <c r="AU39" s="433">
        <v>1.72341445427729</v>
      </c>
      <c r="AV39" s="433">
        <v>1.51804326450344</v>
      </c>
      <c r="AW39" s="433">
        <v>1.4271878072763</v>
      </c>
      <c r="AX39" s="433">
        <v>1.4062125</v>
      </c>
      <c r="AY39" s="433">
        <v>1.2637625</v>
      </c>
      <c r="AZ39" s="433">
        <v>1.27435</v>
      </c>
      <c r="BA39" s="433">
        <v>1.3195875</v>
      </c>
      <c r="BB39" s="433">
        <v>1.1963875</v>
      </c>
      <c r="BC39" s="433">
        <v>1.3715625</v>
      </c>
      <c r="BD39" s="433">
        <v>1.3118875</v>
      </c>
      <c r="BE39" s="435">
        <v>1.0731875</v>
      </c>
      <c r="BF39" s="457">
        <v>-0.184186682382562</v>
      </c>
      <c r="BG39" s="457">
        <v>-0.00962931401343325</v>
      </c>
      <c r="BH39" s="457">
        <v>2.80735027511982E-4</v>
      </c>
    </row>
    <row r="40" spans="8:8">
      <c r="A40" s="218" t="s">
        <v>128</v>
      </c>
      <c r="B40" s="433" t="s">
        <v>114</v>
      </c>
      <c r="C40" s="433" t="s">
        <v>114</v>
      </c>
      <c r="D40" s="433" t="s">
        <v>114</v>
      </c>
      <c r="E40" s="433" t="s">
        <v>114</v>
      </c>
      <c r="F40" s="433" t="s">
        <v>114</v>
      </c>
      <c r="G40" s="433" t="s">
        <v>114</v>
      </c>
      <c r="H40" s="433" t="s">
        <v>114</v>
      </c>
      <c r="I40" s="433" t="s">
        <v>114</v>
      </c>
      <c r="J40" s="433" t="s">
        <v>114</v>
      </c>
      <c r="K40" s="433" t="s">
        <v>114</v>
      </c>
      <c r="L40" s="433" t="s">
        <v>114</v>
      </c>
      <c r="M40" s="433" t="s">
        <v>114</v>
      </c>
      <c r="N40" s="433" t="s">
        <v>114</v>
      </c>
      <c r="O40" s="433" t="s">
        <v>114</v>
      </c>
      <c r="P40" s="433" t="s">
        <v>114</v>
      </c>
      <c r="Q40" s="433" t="s">
        <v>114</v>
      </c>
      <c r="R40" s="433" t="s">
        <v>114</v>
      </c>
      <c r="S40" s="433" t="s">
        <v>114</v>
      </c>
      <c r="T40" s="433" t="s">
        <v>114</v>
      </c>
      <c r="U40" s="433" t="s">
        <v>114</v>
      </c>
      <c r="V40" s="433">
        <v>4.07918977689402</v>
      </c>
      <c r="W40" s="433">
        <v>4.08784588252138</v>
      </c>
      <c r="X40" s="433">
        <v>4.26962410069596</v>
      </c>
      <c r="Y40" s="433">
        <v>4.45140231887055</v>
      </c>
      <c r="Z40" s="433">
        <v>4.72406964613243</v>
      </c>
      <c r="AA40" s="433">
        <v>5.4414444</v>
      </c>
      <c r="AB40" s="433">
        <v>5.6328742</v>
      </c>
      <c r="AC40" s="433">
        <v>3.218021</v>
      </c>
      <c r="AD40" s="433">
        <v>1.7404295</v>
      </c>
      <c r="AE40" s="433">
        <v>2.0135019</v>
      </c>
      <c r="AF40" s="433">
        <v>2.3596107</v>
      </c>
      <c r="AG40" s="433">
        <v>2.5226633</v>
      </c>
      <c r="AH40" s="433">
        <v>2.3287912</v>
      </c>
      <c r="AI40" s="433">
        <v>2.0397857</v>
      </c>
      <c r="AJ40" s="433">
        <v>2.1084027</v>
      </c>
      <c r="AK40" s="433">
        <v>2.4007809</v>
      </c>
      <c r="AL40" s="433">
        <v>2.4966121</v>
      </c>
      <c r="AM40" s="433">
        <v>2.5241752</v>
      </c>
      <c r="AN40" s="433">
        <v>2.7380509</v>
      </c>
      <c r="AO40" s="433">
        <v>2.7311892</v>
      </c>
      <c r="AP40" s="433">
        <v>2.8806347</v>
      </c>
      <c r="AQ40" s="433">
        <v>2.8545835</v>
      </c>
      <c r="AR40" s="433">
        <v>3.3635123</v>
      </c>
      <c r="AS40" s="433">
        <v>3.019148</v>
      </c>
      <c r="AT40" s="433">
        <v>2.5372008</v>
      </c>
      <c r="AU40" s="433">
        <v>2.898196</v>
      </c>
      <c r="AV40" s="433">
        <v>3.1619644</v>
      </c>
      <c r="AW40" s="433">
        <v>3.0874161</v>
      </c>
      <c r="AX40" s="433">
        <v>2.5171972</v>
      </c>
      <c r="AY40" s="433">
        <v>2.4017113</v>
      </c>
      <c r="AZ40" s="433">
        <v>2.403765</v>
      </c>
      <c r="BA40" s="433">
        <v>2.141865</v>
      </c>
      <c r="BB40" s="433">
        <v>2.228886</v>
      </c>
      <c r="BC40" s="433">
        <v>2.238687</v>
      </c>
      <c r="BD40" s="433">
        <v>2.157156</v>
      </c>
      <c r="BE40" s="435">
        <v>2.360484</v>
      </c>
      <c r="BF40" s="457">
        <v>0.0912676645379076</v>
      </c>
      <c r="BG40" s="457">
        <v>-0.0160961241661959</v>
      </c>
      <c r="BH40" s="457">
        <v>6.17478810255985E-4</v>
      </c>
    </row>
    <row r="41" spans="8:8">
      <c r="A41" s="218" t="s">
        <v>129</v>
      </c>
      <c r="B41" s="433">
        <v>0.0</v>
      </c>
      <c r="C41" s="433">
        <v>0.0</v>
      </c>
      <c r="D41" s="433">
        <v>0.0</v>
      </c>
      <c r="E41" s="433">
        <v>0.0</v>
      </c>
      <c r="F41" s="433">
        <v>0.002925</v>
      </c>
      <c r="G41" s="433">
        <v>0.00729505</v>
      </c>
      <c r="H41" s="433">
        <v>0.0146538</v>
      </c>
      <c r="I41" s="433">
        <v>0.1172304</v>
      </c>
      <c r="J41" s="433">
        <v>0.2344608</v>
      </c>
      <c r="K41" s="433">
        <v>0.3150567</v>
      </c>
      <c r="L41" s="433">
        <v>0.3647525</v>
      </c>
      <c r="M41" s="433">
        <v>0.4176333</v>
      </c>
      <c r="N41" s="433">
        <v>0.439614</v>
      </c>
      <c r="O41" s="433">
        <v>0.4835754</v>
      </c>
      <c r="P41" s="433">
        <v>0.5055561</v>
      </c>
      <c r="Q41" s="433">
        <v>0.44499805</v>
      </c>
      <c r="R41" s="433">
        <v>0.3443643</v>
      </c>
      <c r="S41" s="433">
        <v>0.2857491</v>
      </c>
      <c r="T41" s="433">
        <v>0.2710953</v>
      </c>
      <c r="U41" s="433">
        <v>0.293076</v>
      </c>
      <c r="V41" s="433">
        <v>0.3209822</v>
      </c>
      <c r="W41" s="433">
        <v>0.31368715</v>
      </c>
      <c r="X41" s="433">
        <v>0.35745745</v>
      </c>
      <c r="Y41" s="433">
        <v>0.37204755</v>
      </c>
      <c r="Z41" s="433">
        <v>0.4231129</v>
      </c>
      <c r="AA41" s="433">
        <v>0.4981477</v>
      </c>
      <c r="AB41" s="433">
        <v>0.51794855</v>
      </c>
      <c r="AC41" s="433">
        <v>0.5398337</v>
      </c>
      <c r="AD41" s="433">
        <v>0.5606767</v>
      </c>
      <c r="AE41" s="433">
        <v>0.5648453</v>
      </c>
      <c r="AF41" s="433">
        <v>0.64549125</v>
      </c>
      <c r="AG41" s="433">
        <v>0.70810965</v>
      </c>
      <c r="AH41" s="433">
        <v>0.725586525</v>
      </c>
      <c r="AI41" s="433">
        <v>0.732641875</v>
      </c>
      <c r="AJ41" s="433">
        <v>0.7599462</v>
      </c>
      <c r="AK41" s="433">
        <v>0.780775175</v>
      </c>
      <c r="AL41" s="433">
        <v>0.86795</v>
      </c>
      <c r="AM41" s="433">
        <v>1.240725</v>
      </c>
      <c r="AN41" s="433">
        <v>1.25595</v>
      </c>
      <c r="AO41" s="433">
        <v>1.3908</v>
      </c>
      <c r="AP41" s="433">
        <v>1.368004575</v>
      </c>
      <c r="AQ41" s="433">
        <v>1.430931025</v>
      </c>
      <c r="AR41" s="433">
        <v>1.335653375</v>
      </c>
      <c r="AS41" s="433">
        <v>1.2714175</v>
      </c>
      <c r="AT41" s="433">
        <v>1.2937938</v>
      </c>
      <c r="AU41" s="433">
        <v>1.391630375</v>
      </c>
      <c r="AV41" s="433">
        <v>1.200527575</v>
      </c>
      <c r="AW41" s="433">
        <v>1.222372175</v>
      </c>
      <c r="AX41" s="433">
        <v>1.03495705</v>
      </c>
      <c r="AY41" s="433">
        <v>0.98059045</v>
      </c>
      <c r="AZ41" s="433">
        <v>0.894273925</v>
      </c>
      <c r="BA41" s="433">
        <v>0.824701825</v>
      </c>
      <c r="BB41" s="433">
        <v>0.8061143</v>
      </c>
      <c r="BC41" s="433">
        <v>0.795063275</v>
      </c>
      <c r="BD41" s="433">
        <v>0.7955588</v>
      </c>
      <c r="BE41" s="435">
        <v>0.732932564270501</v>
      </c>
      <c r="BF41" s="457">
        <v>-0.081236966669603</v>
      </c>
      <c r="BG41" s="457">
        <v>-0.047465483715734</v>
      </c>
      <c r="BH41" s="457">
        <v>1.91727767603431E-4</v>
      </c>
    </row>
    <row r="42" spans="8:8">
      <c r="A42" s="218" t="s">
        <v>130</v>
      </c>
      <c r="B42" s="433">
        <v>1.5</v>
      </c>
      <c r="C42" s="433">
        <v>2.86111111111111</v>
      </c>
      <c r="D42" s="433">
        <v>5.05555555555556</v>
      </c>
      <c r="E42" s="433">
        <v>8.5</v>
      </c>
      <c r="F42" s="433">
        <v>12.5277777777778</v>
      </c>
      <c r="G42" s="433">
        <v>17.6388888888889</v>
      </c>
      <c r="H42" s="433">
        <v>23.0555555555556</v>
      </c>
      <c r="I42" s="433">
        <v>30.0</v>
      </c>
      <c r="J42" s="433">
        <v>33.3611111111111</v>
      </c>
      <c r="K42" s="433">
        <v>35.5</v>
      </c>
      <c r="L42" s="433">
        <v>37.0277777777778</v>
      </c>
      <c r="M42" s="433">
        <v>38.4444444444444</v>
      </c>
      <c r="N42" s="433">
        <v>38.5833333333333</v>
      </c>
      <c r="O42" s="433">
        <v>38.6666666666667</v>
      </c>
      <c r="P42" s="433">
        <v>38.5</v>
      </c>
      <c r="Q42" s="433">
        <v>35.1944444444444</v>
      </c>
      <c r="R42" s="433">
        <v>33.5</v>
      </c>
      <c r="S42" s="433">
        <v>32.0</v>
      </c>
      <c r="T42" s="433">
        <v>34.2222222222222</v>
      </c>
      <c r="U42" s="433">
        <v>36.3611111111111</v>
      </c>
      <c r="V42" s="433">
        <v>38.3333333333333</v>
      </c>
      <c r="W42" s="433">
        <v>38.2222222222222</v>
      </c>
      <c r="X42" s="433">
        <v>39.4444444444444</v>
      </c>
      <c r="Y42" s="433">
        <v>35.6666666666667</v>
      </c>
      <c r="Z42" s="433">
        <v>36.5833333333333</v>
      </c>
      <c r="AA42" s="433">
        <v>36.8055555555556</v>
      </c>
      <c r="AB42" s="433">
        <v>41.0694444444444</v>
      </c>
      <c r="AC42" s="433">
        <v>39.9916666666667</v>
      </c>
      <c r="AD42" s="433">
        <v>41.1305555555556</v>
      </c>
      <c r="AE42" s="433">
        <v>39.7222222222222</v>
      </c>
      <c r="AF42" s="433">
        <v>40.8027777777778</v>
      </c>
      <c r="AG42" s="433">
        <v>45.2194444444445</v>
      </c>
      <c r="AH42" s="433">
        <v>42.3694444444445</v>
      </c>
      <c r="AI42" s="433">
        <v>41.8388888888889</v>
      </c>
      <c r="AJ42" s="433">
        <v>40.8777777777778</v>
      </c>
      <c r="AK42" s="433">
        <v>40.9916666666667</v>
      </c>
      <c r="AL42" s="433">
        <v>41.8194444444444</v>
      </c>
      <c r="AM42" s="433">
        <v>41.3972222222222</v>
      </c>
      <c r="AN42" s="433">
        <v>41.6833333333333</v>
      </c>
      <c r="AO42" s="433">
        <v>42.6777777777778</v>
      </c>
      <c r="AP42" s="433">
        <v>41.4555555555556</v>
      </c>
      <c r="AQ42" s="433">
        <v>39.8083333333333</v>
      </c>
      <c r="AR42" s="433">
        <v>38.8055555555556</v>
      </c>
      <c r="AS42" s="433">
        <v>40.3888888888889</v>
      </c>
      <c r="AT42" s="433">
        <v>41.3583333333333</v>
      </c>
      <c r="AU42" s="433">
        <v>46.7583333333333</v>
      </c>
      <c r="AV42" s="433">
        <v>40.9277777777778</v>
      </c>
      <c r="AW42" s="433">
        <v>39.2833333333333</v>
      </c>
      <c r="AX42" s="433">
        <v>39.1111111111111</v>
      </c>
      <c r="AY42" s="433">
        <v>34.4722222222222</v>
      </c>
      <c r="AZ42" s="433">
        <v>34.0805555555556</v>
      </c>
      <c r="BA42" s="433">
        <v>35.1527777777778</v>
      </c>
      <c r="BB42" s="433">
        <v>36.0833333333333</v>
      </c>
      <c r="BC42" s="433">
        <v>35.4444444444444</v>
      </c>
      <c r="BD42" s="433">
        <v>37.0194444444444</v>
      </c>
      <c r="BE42" s="435">
        <v>36.5583333333333</v>
      </c>
      <c r="BF42" s="457">
        <v>-0.0151541244386166</v>
      </c>
      <c r="BG42" s="457">
        <v>-0.0110218723913029</v>
      </c>
      <c r="BH42" s="457">
        <v>0.00956329132991724</v>
      </c>
    </row>
    <row r="43" spans="8:8">
      <c r="A43" s="218" t="s">
        <v>131</v>
      </c>
      <c r="B43" s="433" t="s">
        <v>114</v>
      </c>
      <c r="C43" s="433" t="s">
        <v>114</v>
      </c>
      <c r="D43" s="433" t="s">
        <v>114</v>
      </c>
      <c r="E43" s="433" t="s">
        <v>114</v>
      </c>
      <c r="F43" s="433" t="s">
        <v>114</v>
      </c>
      <c r="G43" s="433" t="s">
        <v>114</v>
      </c>
      <c r="H43" s="433" t="s">
        <v>114</v>
      </c>
      <c r="I43" s="433" t="s">
        <v>114</v>
      </c>
      <c r="J43" s="433" t="s">
        <v>114</v>
      </c>
      <c r="K43" s="433" t="s">
        <v>114</v>
      </c>
      <c r="L43" s="433" t="s">
        <v>114</v>
      </c>
      <c r="M43" s="433" t="s">
        <v>114</v>
      </c>
      <c r="N43" s="433" t="s">
        <v>114</v>
      </c>
      <c r="O43" s="433" t="s">
        <v>114</v>
      </c>
      <c r="P43" s="433" t="s">
        <v>114</v>
      </c>
      <c r="Q43" s="433" t="s">
        <v>114</v>
      </c>
      <c r="R43" s="433" t="s">
        <v>114</v>
      </c>
      <c r="S43" s="433" t="s">
        <v>114</v>
      </c>
      <c r="T43" s="433" t="s">
        <v>114</v>
      </c>
      <c r="U43" s="433" t="s">
        <v>114</v>
      </c>
      <c r="V43" s="433" t="s">
        <v>114</v>
      </c>
      <c r="W43" s="433" t="s">
        <v>114</v>
      </c>
      <c r="X43" s="433" t="s">
        <v>114</v>
      </c>
      <c r="Y43" s="433" t="s">
        <v>114</v>
      </c>
      <c r="Z43" s="433" t="s">
        <v>114</v>
      </c>
      <c r="AA43" s="433">
        <v>0.0</v>
      </c>
      <c r="AB43" s="433">
        <v>0.0</v>
      </c>
      <c r="AC43" s="433">
        <v>0.0</v>
      </c>
      <c r="AD43" s="433">
        <v>0.0</v>
      </c>
      <c r="AE43" s="433">
        <v>0.0</v>
      </c>
      <c r="AF43" s="433">
        <v>0.0</v>
      </c>
      <c r="AG43" s="433">
        <v>0.0</v>
      </c>
      <c r="AH43" s="433">
        <v>0.0</v>
      </c>
      <c r="AI43" s="433">
        <v>0.01915</v>
      </c>
      <c r="AJ43" s="433">
        <v>0.0354275</v>
      </c>
      <c r="AK43" s="433">
        <v>0.05745</v>
      </c>
      <c r="AL43" s="433">
        <v>0.0766</v>
      </c>
      <c r="AM43" s="433">
        <v>0.078515</v>
      </c>
      <c r="AN43" s="433">
        <v>0.0698975</v>
      </c>
      <c r="AO43" s="433">
        <v>0.068</v>
      </c>
      <c r="AP43" s="433">
        <v>0.072701456</v>
      </c>
      <c r="AQ43" s="433">
        <v>0.077858198</v>
      </c>
      <c r="AR43" s="433">
        <v>0.09934346</v>
      </c>
      <c r="AS43" s="433">
        <v>0.112955212</v>
      </c>
      <c r="AT43" s="433">
        <v>0.074840213</v>
      </c>
      <c r="AU43" s="433">
        <v>0.110853671</v>
      </c>
      <c r="AV43" s="433">
        <v>0.128252151</v>
      </c>
      <c r="AW43" s="433">
        <v>0.133084416</v>
      </c>
      <c r="AX43" s="433">
        <v>0.150659672</v>
      </c>
      <c r="AY43" s="433">
        <v>0.129250005</v>
      </c>
      <c r="AZ43" s="433">
        <v>0.130195524</v>
      </c>
      <c r="BA43" s="433">
        <v>0.204733357</v>
      </c>
      <c r="BB43" s="433">
        <v>0.26327994</v>
      </c>
      <c r="BC43" s="433">
        <v>0.242833240489</v>
      </c>
      <c r="BD43" s="433">
        <v>0.283925516</v>
      </c>
      <c r="BE43" s="435">
        <v>0.324364964634678</v>
      </c>
      <c r="BF43" s="457">
        <v>0.139308386647102</v>
      </c>
      <c r="BG43" s="457">
        <v>0.142633469026828</v>
      </c>
      <c r="BH43" s="457">
        <v>8.4850603711504E-5</v>
      </c>
    </row>
    <row r="44" spans="8:8">
      <c r="A44" s="218" t="s">
        <v>132</v>
      </c>
      <c r="B44" s="433">
        <v>0.0</v>
      </c>
      <c r="C44" s="433">
        <v>0.0</v>
      </c>
      <c r="D44" s="433">
        <v>0.0</v>
      </c>
      <c r="E44" s="433">
        <v>0.0</v>
      </c>
      <c r="F44" s="433">
        <v>0.0</v>
      </c>
      <c r="G44" s="433">
        <v>0.0</v>
      </c>
      <c r="H44" s="433">
        <v>0.0</v>
      </c>
      <c r="I44" s="433">
        <v>0.0</v>
      </c>
      <c r="J44" s="433">
        <v>0.0</v>
      </c>
      <c r="K44" s="433">
        <v>0.0</v>
      </c>
      <c r="L44" s="433">
        <v>0.0</v>
      </c>
      <c r="M44" s="433">
        <v>0.0</v>
      </c>
      <c r="N44" s="433">
        <v>0.398909</v>
      </c>
      <c r="O44" s="433">
        <v>0.669888</v>
      </c>
      <c r="P44" s="433">
        <v>0.765254</v>
      </c>
      <c r="Q44" s="433">
        <v>0.822241</v>
      </c>
      <c r="R44" s="433">
        <v>1.010647</v>
      </c>
      <c r="S44" s="433">
        <v>1.090894</v>
      </c>
      <c r="T44" s="433">
        <v>1.228128</v>
      </c>
      <c r="U44" s="433">
        <v>1.181608</v>
      </c>
      <c r="V44" s="433">
        <v>1.245573</v>
      </c>
      <c r="W44" s="433">
        <v>1.37234</v>
      </c>
      <c r="X44" s="433">
        <v>1.510737</v>
      </c>
      <c r="Y44" s="433">
        <v>1.902668</v>
      </c>
      <c r="Z44" s="433">
        <v>2.107356</v>
      </c>
      <c r="AA44" s="433">
        <v>2.231797</v>
      </c>
      <c r="AB44" s="433">
        <v>2.514406</v>
      </c>
      <c r="AC44" s="433">
        <v>2.706301</v>
      </c>
      <c r="AD44" s="433">
        <v>2.847024</v>
      </c>
      <c r="AE44" s="433">
        <v>3.056364</v>
      </c>
      <c r="AF44" s="433">
        <v>3.085439</v>
      </c>
      <c r="AG44" s="433">
        <v>3.34944</v>
      </c>
      <c r="AH44" s="433">
        <v>3.868138</v>
      </c>
      <c r="AI44" s="433">
        <v>3.950711</v>
      </c>
      <c r="AJ44" s="433">
        <v>3.773935</v>
      </c>
      <c r="AK44" s="433">
        <v>4.236809</v>
      </c>
      <c r="AL44" s="433">
        <v>3.926288</v>
      </c>
      <c r="AM44" s="433">
        <v>4.190289</v>
      </c>
      <c r="AN44" s="433">
        <v>4.514766</v>
      </c>
      <c r="AO44" s="433">
        <v>4.774115</v>
      </c>
      <c r="AP44" s="433">
        <v>4.3699212837175</v>
      </c>
      <c r="AQ44" s="433">
        <v>4.331641203285</v>
      </c>
      <c r="AR44" s="433">
        <v>4.176111463795</v>
      </c>
      <c r="AS44" s="433">
        <v>4.299499171365</v>
      </c>
      <c r="AT44" s="433">
        <v>4.1293126767725</v>
      </c>
      <c r="AU44" s="433">
        <v>4.09721064192</v>
      </c>
      <c r="AV44" s="433">
        <v>4.0324013364725</v>
      </c>
      <c r="AW44" s="433">
        <v>4.0082132827925</v>
      </c>
      <c r="AX44" s="433">
        <v>3.9740953989325</v>
      </c>
      <c r="AY44" s="433">
        <v>4.25874779496</v>
      </c>
      <c r="AZ44" s="433">
        <v>4.5263790455025</v>
      </c>
      <c r="BA44" s="433">
        <v>4.3685259055075</v>
      </c>
      <c r="BB44" s="433">
        <v>4.585161813845</v>
      </c>
      <c r="BC44" s="433">
        <v>4.42916928755</v>
      </c>
      <c r="BD44" s="433">
        <v>4.5652452479875</v>
      </c>
      <c r="BE44" s="435">
        <v>4.4319562972775</v>
      </c>
      <c r="BF44" s="457">
        <v>-0.0318489178615841</v>
      </c>
      <c r="BG44" s="457">
        <v>0.010086657332335</v>
      </c>
      <c r="BH44" s="457">
        <v>0.00115935507359907</v>
      </c>
    </row>
    <row r="45" spans="8:8">
      <c r="A45" s="218" t="s">
        <v>133</v>
      </c>
      <c r="B45" s="433">
        <v>1.7132</v>
      </c>
      <c r="C45" s="433">
        <v>2.036575</v>
      </c>
      <c r="D45" s="433">
        <v>2.488775</v>
      </c>
      <c r="E45" s="433">
        <v>3.4192</v>
      </c>
      <c r="F45" s="433">
        <v>4.740425</v>
      </c>
      <c r="G45" s="433">
        <v>6.0459</v>
      </c>
      <c r="H45" s="433">
        <v>6.64925</v>
      </c>
      <c r="I45" s="433">
        <v>6.99665</v>
      </c>
      <c r="J45" s="433">
        <v>7.276475</v>
      </c>
      <c r="K45" s="433">
        <v>7.479425</v>
      </c>
      <c r="L45" s="433">
        <v>8.0096</v>
      </c>
      <c r="M45" s="433">
        <v>8.546</v>
      </c>
      <c r="N45" s="433">
        <v>9.067575</v>
      </c>
      <c r="O45" s="433">
        <v>9.54555</v>
      </c>
      <c r="P45" s="433">
        <v>9.95635</v>
      </c>
      <c r="Q45" s="433">
        <v>10.202375</v>
      </c>
      <c r="R45" s="433">
        <v>9.623175</v>
      </c>
      <c r="S45" s="433">
        <v>9.61915</v>
      </c>
      <c r="T45" s="433">
        <v>9.83895</v>
      </c>
      <c r="U45" s="433">
        <v>10.23515</v>
      </c>
      <c r="V45" s="433">
        <v>10.380825</v>
      </c>
      <c r="W45" s="433">
        <v>11.001725</v>
      </c>
      <c r="X45" s="433">
        <v>11.358325</v>
      </c>
      <c r="Y45" s="433">
        <v>11.27905</v>
      </c>
      <c r="Z45" s="433">
        <v>11.07195</v>
      </c>
      <c r="AA45" s="433">
        <v>10.3946</v>
      </c>
      <c r="AB45" s="433">
        <v>9.6929</v>
      </c>
      <c r="AC45" s="433">
        <v>9.027425</v>
      </c>
      <c r="AD45" s="433">
        <v>9.482925</v>
      </c>
      <c r="AE45" s="433">
        <v>9.5552</v>
      </c>
      <c r="AF45" s="433">
        <v>10.4609</v>
      </c>
      <c r="AG45" s="433">
        <v>10.984825</v>
      </c>
      <c r="AH45" s="433">
        <v>10.952475</v>
      </c>
      <c r="AI45" s="433">
        <v>11.065125</v>
      </c>
      <c r="AJ45" s="433">
        <v>10.773125</v>
      </c>
      <c r="AK45" s="433">
        <v>11.583125</v>
      </c>
      <c r="AL45" s="433">
        <v>12.067975</v>
      </c>
      <c r="AM45" s="433">
        <v>11.76165</v>
      </c>
      <c r="AN45" s="433">
        <v>13.096175</v>
      </c>
      <c r="AO45" s="433">
        <v>13.8171</v>
      </c>
      <c r="AP45" s="433">
        <v>14.228725</v>
      </c>
      <c r="AQ45" s="433">
        <v>14.390325</v>
      </c>
      <c r="AR45" s="433">
        <v>14.394194445</v>
      </c>
      <c r="AS45" s="433">
        <v>15.6436388888889</v>
      </c>
      <c r="AT45" s="433">
        <v>15.0947777777778</v>
      </c>
      <c r="AU45" s="433">
        <v>16.2326388888889</v>
      </c>
      <c r="AV45" s="433">
        <v>16.4525277777778</v>
      </c>
      <c r="AW45" s="433">
        <v>17.4193611111111</v>
      </c>
      <c r="AX45" s="433">
        <v>17.4104166666667</v>
      </c>
      <c r="AY45" s="433">
        <v>17.0136111111111</v>
      </c>
      <c r="AZ45" s="433">
        <v>17.0988055555556</v>
      </c>
      <c r="BA45" s="433">
        <v>18.2576111111111</v>
      </c>
      <c r="BB45" s="433">
        <v>19.1803333333333</v>
      </c>
      <c r="BC45" s="433">
        <v>19.9260555555556</v>
      </c>
      <c r="BD45" s="433">
        <v>20.8887777777778</v>
      </c>
      <c r="BE45" s="435">
        <v>21.5572186666667</v>
      </c>
      <c r="BF45" s="457">
        <v>0.0291803278688525</v>
      </c>
      <c r="BG45" s="457">
        <v>0.0330197639048941</v>
      </c>
      <c r="BH45" s="457">
        <v>0.00563915101086109</v>
      </c>
    </row>
    <row r="46" spans="8:8">
      <c r="A46" s="218" t="s">
        <v>134</v>
      </c>
      <c r="B46" s="433">
        <v>0.0</v>
      </c>
      <c r="C46" s="433">
        <v>0.0</v>
      </c>
      <c r="D46" s="433">
        <v>0.0</v>
      </c>
      <c r="E46" s="433">
        <v>0.0</v>
      </c>
      <c r="F46" s="433">
        <v>0.0</v>
      </c>
      <c r="G46" s="433">
        <v>0.0</v>
      </c>
      <c r="H46" s="433">
        <v>0.0</v>
      </c>
      <c r="I46" s="433">
        <v>0.0</v>
      </c>
      <c r="J46" s="433">
        <v>0.0</v>
      </c>
      <c r="K46" s="433">
        <v>0.0</v>
      </c>
      <c r="L46" s="433">
        <v>0.0</v>
      </c>
      <c r="M46" s="433">
        <v>0.0</v>
      </c>
      <c r="N46" s="433">
        <v>0.0</v>
      </c>
      <c r="O46" s="433">
        <v>0.0</v>
      </c>
      <c r="P46" s="433">
        <v>0.0</v>
      </c>
      <c r="Q46" s="433">
        <v>0.0</v>
      </c>
      <c r="R46" s="433">
        <v>0.0</v>
      </c>
      <c r="S46" s="433">
        <v>0.0</v>
      </c>
      <c r="T46" s="433">
        <v>0.0</v>
      </c>
      <c r="U46" s="433">
        <v>0.0</v>
      </c>
      <c r="V46" s="433">
        <v>0.0</v>
      </c>
      <c r="W46" s="433">
        <v>0.0</v>
      </c>
      <c r="X46" s="433">
        <v>0.0</v>
      </c>
      <c r="Y46" s="433">
        <v>0.0</v>
      </c>
      <c r="Z46" s="433">
        <v>0.0</v>
      </c>
      <c r="AA46" s="433">
        <v>0.0</v>
      </c>
      <c r="AB46" s="433">
        <v>0.0</v>
      </c>
      <c r="AC46" s="433">
        <v>0.0</v>
      </c>
      <c r="AD46" s="433">
        <v>0.0</v>
      </c>
      <c r="AE46" s="433">
        <v>0.0</v>
      </c>
      <c r="AF46" s="433">
        <v>0.0</v>
      </c>
      <c r="AG46" s="433">
        <v>0.0</v>
      </c>
      <c r="AH46" s="433">
        <v>0.100625</v>
      </c>
      <c r="AI46" s="433">
        <v>0.8038</v>
      </c>
      <c r="AJ46" s="433">
        <v>2.2478</v>
      </c>
      <c r="AK46" s="433">
        <v>2.30900352102778</v>
      </c>
      <c r="AL46" s="433">
        <v>2.57488406739</v>
      </c>
      <c r="AM46" s="433">
        <v>3.132221651505</v>
      </c>
      <c r="AN46" s="433">
        <v>3.02021949071115</v>
      </c>
      <c r="AO46" s="433">
        <v>3.783355018245</v>
      </c>
      <c r="AP46" s="433">
        <v>4.28778035352</v>
      </c>
      <c r="AQ46" s="433">
        <v>4.11843851595</v>
      </c>
      <c r="AR46" s="433">
        <v>4.38938631045</v>
      </c>
      <c r="AS46" s="433">
        <v>4.80234620637</v>
      </c>
      <c r="AT46" s="433">
        <v>4.76935614972</v>
      </c>
      <c r="AU46" s="433">
        <v>5.18875950779267</v>
      </c>
      <c r="AV46" s="433">
        <v>5.2536816868995</v>
      </c>
      <c r="AW46" s="433">
        <v>4.55549153190273</v>
      </c>
      <c r="AX46" s="433">
        <v>4.318342666668</v>
      </c>
      <c r="AY46" s="433">
        <v>4.1259602275065</v>
      </c>
      <c r="AZ46" s="433">
        <v>4.81986329634</v>
      </c>
      <c r="BA46" s="433">
        <v>5.07381304158</v>
      </c>
      <c r="BB46" s="433">
        <v>6.339484628244</v>
      </c>
      <c r="BC46" s="433">
        <v>5.799380263686</v>
      </c>
      <c r="BD46" s="433">
        <v>6.1350219971505</v>
      </c>
      <c r="BE46" s="435">
        <v>5.99390163644123</v>
      </c>
      <c r="BF46" s="457">
        <v>-0.0256718135990155</v>
      </c>
      <c r="BG46" s="457">
        <v>0.0254999345398406</v>
      </c>
      <c r="BH46" s="457">
        <v>0.00156794422299034</v>
      </c>
    </row>
    <row r="47" spans="8:8">
      <c r="A47" s="218" t="s">
        <v>135</v>
      </c>
      <c r="B47" s="433">
        <v>14.049027025</v>
      </c>
      <c r="C47" s="433">
        <v>15.146650425</v>
      </c>
      <c r="D47" s="433">
        <v>16.69824055</v>
      </c>
      <c r="E47" s="433">
        <v>17.6687901</v>
      </c>
      <c r="F47" s="433">
        <v>20.516901825</v>
      </c>
      <c r="G47" s="433">
        <v>21.325386175</v>
      </c>
      <c r="H47" s="433">
        <v>22.80146865</v>
      </c>
      <c r="I47" s="433">
        <v>23.146778025</v>
      </c>
      <c r="J47" s="433">
        <v>24.456191175</v>
      </c>
      <c r="K47" s="433">
        <v>25.242575725</v>
      </c>
      <c r="L47" s="433">
        <v>27.424930975</v>
      </c>
      <c r="M47" s="433">
        <v>30.229763925</v>
      </c>
      <c r="N47" s="433">
        <v>32.0221497875</v>
      </c>
      <c r="O47" s="433">
        <v>33.102737925</v>
      </c>
      <c r="P47" s="433">
        <v>31.9010613</v>
      </c>
      <c r="Q47" s="433">
        <v>33.12944185</v>
      </c>
      <c r="R47" s="433">
        <v>34.8108683</v>
      </c>
      <c r="S47" s="433">
        <v>35.404800425</v>
      </c>
      <c r="T47" s="433">
        <v>35.255626775</v>
      </c>
      <c r="U47" s="433">
        <v>35.1239488</v>
      </c>
      <c r="V47" s="433">
        <v>32.658900275</v>
      </c>
      <c r="W47" s="433">
        <v>33.2454658</v>
      </c>
      <c r="X47" s="433">
        <v>32.64692955</v>
      </c>
      <c r="Y47" s="433">
        <v>32.7482203</v>
      </c>
      <c r="Z47" s="433">
        <v>32.6193048</v>
      </c>
      <c r="AA47" s="433">
        <v>33.539125</v>
      </c>
      <c r="AB47" s="433">
        <v>27.676575</v>
      </c>
      <c r="AC47" s="433">
        <v>24.649525</v>
      </c>
      <c r="AD47" s="433">
        <v>23.697175</v>
      </c>
      <c r="AE47" s="433">
        <v>21.5841</v>
      </c>
      <c r="AF47" s="433">
        <v>22.37625</v>
      </c>
      <c r="AG47" s="433">
        <v>22.5837</v>
      </c>
      <c r="AH47" s="433">
        <v>18.536525</v>
      </c>
      <c r="AI47" s="433">
        <v>17.42715</v>
      </c>
      <c r="AJ47" s="433">
        <v>15.969175</v>
      </c>
      <c r="AK47" s="433">
        <v>15.9097</v>
      </c>
      <c r="AL47" s="433">
        <v>15.328125</v>
      </c>
      <c r="AM47" s="433">
        <v>15.850225</v>
      </c>
      <c r="AN47" s="433">
        <v>17.130225</v>
      </c>
      <c r="AO47" s="433">
        <v>16.2091</v>
      </c>
      <c r="AP47" s="433">
        <v>16.192675</v>
      </c>
      <c r="AQ47" s="433">
        <v>16.51305</v>
      </c>
      <c r="AR47" s="433">
        <v>14.8422</v>
      </c>
      <c r="AS47" s="433">
        <v>14.14145</v>
      </c>
      <c r="AT47" s="433">
        <v>12.30495</v>
      </c>
      <c r="AU47" s="433">
        <v>12.5469</v>
      </c>
      <c r="AV47" s="433">
        <v>12.915175</v>
      </c>
      <c r="AW47" s="433">
        <v>12.5341</v>
      </c>
      <c r="AX47" s="433">
        <v>11.4427</v>
      </c>
      <c r="AY47" s="433">
        <v>10.873125</v>
      </c>
      <c r="AZ47" s="433">
        <v>10.370825</v>
      </c>
      <c r="BA47" s="433">
        <v>10.4946108611111</v>
      </c>
      <c r="BB47" s="433">
        <v>11.2902686944444</v>
      </c>
      <c r="BC47" s="433">
        <v>11.5629876388889</v>
      </c>
      <c r="BD47" s="433">
        <v>10.7407959722222</v>
      </c>
      <c r="BE47" s="435">
        <v>11.3174397621047</v>
      </c>
      <c r="BF47" s="457">
        <v>0.0508083222817672</v>
      </c>
      <c r="BG47" s="457">
        <v>-0.01350324420319</v>
      </c>
      <c r="BH47" s="457">
        <v>0.0029605281117975</v>
      </c>
    </row>
    <row r="48" spans="8:8">
      <c r="A48" s="218" t="s">
        <v>136</v>
      </c>
      <c r="B48" s="433">
        <v>0.29853</v>
      </c>
      <c r="C48" s="433">
        <v>0.33201</v>
      </c>
      <c r="D48" s="433">
        <v>0.39804</v>
      </c>
      <c r="E48" s="433">
        <v>0.89115</v>
      </c>
      <c r="F48" s="433">
        <v>0.903125</v>
      </c>
      <c r="G48" s="433">
        <v>1.21275</v>
      </c>
      <c r="H48" s="433">
        <v>1.522375</v>
      </c>
      <c r="I48" s="433">
        <v>1.6532</v>
      </c>
      <c r="J48" s="433">
        <v>1.81565</v>
      </c>
      <c r="K48" s="433">
        <v>2.213625</v>
      </c>
      <c r="L48" s="433">
        <v>2.53425</v>
      </c>
      <c r="M48" s="433">
        <v>2.797925</v>
      </c>
      <c r="N48" s="433">
        <v>3.179825</v>
      </c>
      <c r="O48" s="433">
        <v>3.563</v>
      </c>
      <c r="P48" s="433">
        <v>3.6769</v>
      </c>
      <c r="Q48" s="433">
        <v>2.695325</v>
      </c>
      <c r="R48" s="433">
        <v>2.798575</v>
      </c>
      <c r="S48" s="433">
        <v>2.92225</v>
      </c>
      <c r="T48" s="433">
        <v>3.000925</v>
      </c>
      <c r="U48" s="433">
        <v>3.4059</v>
      </c>
      <c r="V48" s="433">
        <v>3.4998</v>
      </c>
      <c r="W48" s="433">
        <v>3.7484</v>
      </c>
      <c r="X48" s="433">
        <v>3.95915</v>
      </c>
      <c r="Y48" s="433">
        <v>3.89665</v>
      </c>
      <c r="Z48" s="433">
        <v>4.40555</v>
      </c>
      <c r="AA48" s="433">
        <v>5.9173</v>
      </c>
      <c r="AB48" s="433">
        <v>5.2629</v>
      </c>
      <c r="AC48" s="433">
        <v>5.78885</v>
      </c>
      <c r="AD48" s="433">
        <v>5.73265</v>
      </c>
      <c r="AE48" s="433">
        <v>5.473375</v>
      </c>
      <c r="AF48" s="433">
        <v>6.0676</v>
      </c>
      <c r="AG48" s="433">
        <v>6.394625</v>
      </c>
      <c r="AH48" s="433">
        <v>6.48905</v>
      </c>
      <c r="AI48" s="433">
        <v>6.593675</v>
      </c>
      <c r="AJ48" s="433">
        <v>6.673475</v>
      </c>
      <c r="AK48" s="433">
        <v>6.717975</v>
      </c>
      <c r="AL48" s="433">
        <v>7.1738</v>
      </c>
      <c r="AM48" s="433">
        <v>6.823725</v>
      </c>
      <c r="AN48" s="433">
        <v>6.5927</v>
      </c>
      <c r="AO48" s="433">
        <v>6.39465</v>
      </c>
      <c r="AP48" s="433">
        <v>6.864875</v>
      </c>
      <c r="AQ48" s="433">
        <v>6.254475</v>
      </c>
      <c r="AR48" s="433">
        <v>5.9189</v>
      </c>
      <c r="AS48" s="433">
        <v>6.008425</v>
      </c>
      <c r="AT48" s="433">
        <v>5.14675</v>
      </c>
      <c r="AU48" s="433">
        <v>5.822475</v>
      </c>
      <c r="AV48" s="433">
        <v>5.3929</v>
      </c>
      <c r="AW48" s="433">
        <v>5.076875</v>
      </c>
      <c r="AX48" s="433">
        <v>5.301</v>
      </c>
      <c r="AY48" s="433">
        <v>4.387225</v>
      </c>
      <c r="AZ48" s="433">
        <v>4.5118</v>
      </c>
      <c r="BA48" s="433">
        <v>4.530275</v>
      </c>
      <c r="BB48" s="433">
        <v>4.81094466666667</v>
      </c>
      <c r="BC48" s="433">
        <v>4.74162138888889</v>
      </c>
      <c r="BD48" s="433">
        <v>4.75227783333333</v>
      </c>
      <c r="BE48" s="435">
        <v>4.97848926365955</v>
      </c>
      <c r="BF48" s="457">
        <v>0.044738335615147</v>
      </c>
      <c r="BG48" s="457">
        <v>-0.00794243094002933</v>
      </c>
      <c r="BH48" s="457">
        <v>0.00130232258612924</v>
      </c>
    </row>
    <row r="49" spans="8:8">
      <c r="A49" s="218" t="s">
        <v>137</v>
      </c>
      <c r="B49" s="433" t="s">
        <v>114</v>
      </c>
      <c r="C49" s="433" t="s">
        <v>114</v>
      </c>
      <c r="D49" s="433" t="s">
        <v>114</v>
      </c>
      <c r="E49" s="433" t="s">
        <v>114</v>
      </c>
      <c r="F49" s="433" t="s">
        <v>114</v>
      </c>
      <c r="G49" s="433" t="s">
        <v>114</v>
      </c>
      <c r="H49" s="433" t="s">
        <v>114</v>
      </c>
      <c r="I49" s="433" t="s">
        <v>114</v>
      </c>
      <c r="J49" s="433" t="s">
        <v>114</v>
      </c>
      <c r="K49" s="433" t="s">
        <v>114</v>
      </c>
      <c r="L49" s="433" t="s">
        <v>114</v>
      </c>
      <c r="M49" s="433" t="s">
        <v>114</v>
      </c>
      <c r="N49" s="433" t="s">
        <v>114</v>
      </c>
      <c r="O49" s="433" t="s">
        <v>114</v>
      </c>
      <c r="P49" s="433" t="s">
        <v>114</v>
      </c>
      <c r="Q49" s="433" t="s">
        <v>114</v>
      </c>
      <c r="R49" s="433" t="s">
        <v>114</v>
      </c>
      <c r="S49" s="433" t="s">
        <v>114</v>
      </c>
      <c r="T49" s="433" t="s">
        <v>114</v>
      </c>
      <c r="U49" s="433" t="s">
        <v>114</v>
      </c>
      <c r="V49" s="433" t="s">
        <v>114</v>
      </c>
      <c r="W49" s="433" t="s">
        <v>114</v>
      </c>
      <c r="X49" s="433" t="s">
        <v>114</v>
      </c>
      <c r="Y49" s="433" t="s">
        <v>114</v>
      </c>
      <c r="Z49" s="433" t="s">
        <v>114</v>
      </c>
      <c r="AA49" s="433">
        <v>0.892175</v>
      </c>
      <c r="AB49" s="433">
        <v>0.8482</v>
      </c>
      <c r="AC49" s="433">
        <v>0.716175</v>
      </c>
      <c r="AD49" s="433">
        <v>0.711325</v>
      </c>
      <c r="AE49" s="433">
        <v>0.774575</v>
      </c>
      <c r="AF49" s="433">
        <v>0.8597</v>
      </c>
      <c r="AG49" s="433">
        <v>0.87345</v>
      </c>
      <c r="AH49" s="433">
        <v>0.9285</v>
      </c>
      <c r="AI49" s="433">
        <v>0.951175</v>
      </c>
      <c r="AJ49" s="433">
        <v>0.9929</v>
      </c>
      <c r="AK49" s="433">
        <v>0.9598017</v>
      </c>
      <c r="AL49" s="433">
        <v>0.9881982</v>
      </c>
      <c r="AM49" s="433">
        <v>0.95317585</v>
      </c>
      <c r="AN49" s="433">
        <v>1.0544567</v>
      </c>
      <c r="AO49" s="433">
        <v>1.04501107755</v>
      </c>
      <c r="AP49" s="433">
        <v>1.07844322355</v>
      </c>
      <c r="AQ49" s="433">
        <v>1.04577399685</v>
      </c>
      <c r="AR49" s="433">
        <v>1.06348773355</v>
      </c>
      <c r="AS49" s="433">
        <v>1.0213974947</v>
      </c>
      <c r="AT49" s="433">
        <v>0.96651179295</v>
      </c>
      <c r="AU49" s="433">
        <v>1.00280441305</v>
      </c>
      <c r="AV49" s="433">
        <v>0.8580589336</v>
      </c>
      <c r="AW49" s="433">
        <v>0.8253385932</v>
      </c>
      <c r="AX49" s="433">
        <v>0.8106670682</v>
      </c>
      <c r="AY49" s="433">
        <v>0.72808152725</v>
      </c>
      <c r="AZ49" s="433">
        <v>0.7724340206</v>
      </c>
      <c r="BA49" s="433">
        <v>0.81906012705</v>
      </c>
      <c r="BB49" s="433">
        <v>0.86220602566505</v>
      </c>
      <c r="BC49" s="433">
        <v>0.85305616790735</v>
      </c>
      <c r="BD49" s="433">
        <v>0.85671100001905</v>
      </c>
      <c r="BE49" s="435">
        <v>0.8551605937138</v>
      </c>
      <c r="BF49" s="457">
        <v>-0.00453701500222681</v>
      </c>
      <c r="BG49" s="457">
        <v>-0.0119868643599393</v>
      </c>
      <c r="BH49" s="457">
        <v>2.23701387505359E-4</v>
      </c>
    </row>
    <row r="50" spans="8:8">
      <c r="A50" s="218" t="s">
        <v>138</v>
      </c>
      <c r="B50" s="433">
        <v>0.0</v>
      </c>
      <c r="C50" s="433">
        <v>0.0</v>
      </c>
      <c r="D50" s="433">
        <v>0.0</v>
      </c>
      <c r="E50" s="433">
        <v>0.0</v>
      </c>
      <c r="F50" s="433">
        <v>0.09393</v>
      </c>
      <c r="G50" s="433">
        <v>0.07474</v>
      </c>
      <c r="H50" s="433">
        <v>0.39794</v>
      </c>
      <c r="I50" s="433">
        <v>1.1716</v>
      </c>
      <c r="J50" s="433">
        <v>1.1312</v>
      </c>
      <c r="K50" s="433">
        <v>1.414</v>
      </c>
      <c r="L50" s="433">
        <v>1.45844</v>
      </c>
      <c r="M50" s="433">
        <v>1.67458</v>
      </c>
      <c r="N50" s="433">
        <v>1.60994</v>
      </c>
      <c r="O50" s="433">
        <v>1.64933</v>
      </c>
      <c r="P50" s="433">
        <v>1.59378</v>
      </c>
      <c r="Q50" s="433">
        <v>2.04323</v>
      </c>
      <c r="R50" s="433">
        <v>2.3331</v>
      </c>
      <c r="S50" s="433">
        <v>2.54419</v>
      </c>
      <c r="T50" s="433">
        <v>2.75124</v>
      </c>
      <c r="U50" s="433">
        <v>2.25634</v>
      </c>
      <c r="V50" s="433">
        <v>2.3937</v>
      </c>
      <c r="W50" s="433">
        <v>2.81992</v>
      </c>
      <c r="X50" s="433">
        <v>3.01889</v>
      </c>
      <c r="Y50" s="433">
        <v>3.89557</v>
      </c>
      <c r="Z50" s="433">
        <v>5.00051</v>
      </c>
      <c r="AA50" s="433">
        <v>5.779439209512</v>
      </c>
      <c r="AB50" s="433">
        <v>6.511023601236</v>
      </c>
      <c r="AC50" s="433">
        <v>6.80794153452</v>
      </c>
      <c r="AD50" s="433">
        <v>6.67796651532</v>
      </c>
      <c r="AE50" s="433">
        <v>7.321792773888</v>
      </c>
      <c r="AF50" s="433">
        <v>8.979324201432</v>
      </c>
      <c r="AG50" s="433">
        <v>10.048968619056</v>
      </c>
      <c r="AH50" s="433">
        <v>13.148897822172</v>
      </c>
      <c r="AI50" s="433">
        <v>13.498705590192</v>
      </c>
      <c r="AJ50" s="433">
        <v>15.45253007112</v>
      </c>
      <c r="AK50" s="433">
        <v>17.696398806432</v>
      </c>
      <c r="AL50" s="433">
        <v>19.069434913104</v>
      </c>
      <c r="AM50" s="433">
        <v>21.80343444678</v>
      </c>
      <c r="AN50" s="433">
        <v>24.82872799464</v>
      </c>
      <c r="AO50" s="433">
        <v>29.269074573648</v>
      </c>
      <c r="AP50" s="433">
        <v>34.70195539062</v>
      </c>
      <c r="AQ50" s="433">
        <v>36.317369912904</v>
      </c>
      <c r="AR50" s="433">
        <v>36.9572719257</v>
      </c>
      <c r="AS50" s="433">
        <v>40.592173308804</v>
      </c>
      <c r="AT50" s="433">
        <v>36.307721767248</v>
      </c>
      <c r="AU50" s="433">
        <v>36.196468149852</v>
      </c>
      <c r="AV50" s="433">
        <v>33.646083325992</v>
      </c>
      <c r="AW50" s="433">
        <v>33.22561413888</v>
      </c>
      <c r="AX50" s="433">
        <v>30.328096032972</v>
      </c>
      <c r="AY50" s="433">
        <v>27.523899922</v>
      </c>
      <c r="AZ50" s="433">
        <v>28.543783468</v>
      </c>
      <c r="BA50" s="433">
        <v>29.121594432</v>
      </c>
      <c r="BB50" s="433">
        <v>31.71211413</v>
      </c>
      <c r="BC50" s="433">
        <v>31.49724988</v>
      </c>
      <c r="BD50" s="433">
        <v>35.97447424</v>
      </c>
      <c r="BE50" s="435">
        <v>32.4134248166955</v>
      </c>
      <c r="BF50" s="457">
        <v>-0.101450007829092</v>
      </c>
      <c r="BG50" s="457">
        <v>-9.21655158396595E-4</v>
      </c>
      <c r="BH50" s="457">
        <v>0.00847902506101924</v>
      </c>
    </row>
    <row r="51" spans="8:8">
      <c r="A51" s="218" t="s">
        <v>139</v>
      </c>
      <c r="B51" s="433">
        <v>0.0</v>
      </c>
      <c r="C51" s="433">
        <v>0.0</v>
      </c>
      <c r="D51" s="433">
        <v>0.0</v>
      </c>
      <c r="E51" s="433">
        <v>0.0</v>
      </c>
      <c r="F51" s="433">
        <v>0.0</v>
      </c>
      <c r="G51" s="433">
        <v>0.0</v>
      </c>
      <c r="H51" s="433">
        <v>0.0</v>
      </c>
      <c r="I51" s="433">
        <v>0.0</v>
      </c>
      <c r="J51" s="433">
        <v>0.0</v>
      </c>
      <c r="K51" s="433">
        <v>0.0</v>
      </c>
      <c r="L51" s="433">
        <v>0.0</v>
      </c>
      <c r="M51" s="433">
        <v>0.0</v>
      </c>
      <c r="N51" s="433">
        <v>0.0</v>
      </c>
      <c r="O51" s="433">
        <v>0.0</v>
      </c>
      <c r="P51" s="433">
        <v>0.0</v>
      </c>
      <c r="Q51" s="433">
        <v>0.0</v>
      </c>
      <c r="R51" s="433">
        <v>0.0</v>
      </c>
      <c r="S51" s="433">
        <v>0.0</v>
      </c>
      <c r="T51" s="433">
        <v>0.0</v>
      </c>
      <c r="U51" s="433">
        <v>0.0</v>
      </c>
      <c r="V51" s="433">
        <v>0.07138415010587</v>
      </c>
      <c r="W51" s="433">
        <v>0.187976769177785</v>
      </c>
      <c r="X51" s="433">
        <v>0.251053667185387</v>
      </c>
      <c r="Y51" s="433">
        <v>0.322863256077961</v>
      </c>
      <c r="Z51" s="433">
        <v>0.431797976989209</v>
      </c>
      <c r="AA51" s="433">
        <v>0.60098826500676</v>
      </c>
      <c r="AB51" s="433">
        <v>0.642076695196306</v>
      </c>
      <c r="AC51" s="433">
        <v>0.72472377739228</v>
      </c>
      <c r="AD51" s="433">
        <v>0.790935487512437</v>
      </c>
      <c r="AE51" s="433">
        <v>0.785203259649481</v>
      </c>
      <c r="AF51" s="433">
        <v>0.785986962677619</v>
      </c>
      <c r="AG51" s="433">
        <v>0.842212057067782</v>
      </c>
      <c r="AH51" s="433">
        <v>0.831956743156713</v>
      </c>
      <c r="AI51" s="433">
        <v>0.824589934692211</v>
      </c>
      <c r="AJ51" s="433">
        <v>0.826358864384295</v>
      </c>
      <c r="AK51" s="433">
        <v>0.808154562616393</v>
      </c>
      <c r="AL51" s="433">
        <v>0.911782494451389</v>
      </c>
      <c r="AM51" s="433">
        <v>0.927881993800862</v>
      </c>
      <c r="AN51" s="433">
        <v>0.925262186535371</v>
      </c>
      <c r="AO51" s="433">
        <v>0.92123171381923</v>
      </c>
      <c r="AP51" s="433">
        <v>0.877725</v>
      </c>
      <c r="AQ51" s="433">
        <v>0.918875</v>
      </c>
      <c r="AR51" s="433">
        <v>0.9483</v>
      </c>
      <c r="AS51" s="433">
        <v>0.861025</v>
      </c>
      <c r="AT51" s="433">
        <v>1.1495</v>
      </c>
      <c r="AU51" s="433">
        <v>1.5468</v>
      </c>
      <c r="AV51" s="433">
        <v>1.221675</v>
      </c>
      <c r="AW51" s="433">
        <v>1.0651</v>
      </c>
      <c r="AX51" s="433">
        <v>1.02365</v>
      </c>
      <c r="AY51" s="433">
        <v>0.840375</v>
      </c>
      <c r="AZ51" s="433">
        <v>0.933575</v>
      </c>
      <c r="BA51" s="433">
        <v>0.9989</v>
      </c>
      <c r="BB51" s="433">
        <v>0.961625</v>
      </c>
      <c r="BC51" s="433">
        <v>1.016875</v>
      </c>
      <c r="BD51" s="433">
        <v>1.020175</v>
      </c>
      <c r="BE51" s="435">
        <v>1.0578315986667</v>
      </c>
      <c r="BF51" s="457">
        <v>0.0340788084369039</v>
      </c>
      <c r="BG51" s="457">
        <v>-0.0118643453691026</v>
      </c>
      <c r="BH51" s="457">
        <v>2.76718078578758E-4</v>
      </c>
    </row>
    <row r="52" spans="8:8">
      <c r="A52" s="218" t="s">
        <v>140</v>
      </c>
      <c r="B52" s="433">
        <v>0.0</v>
      </c>
      <c r="C52" s="433">
        <v>0.0</v>
      </c>
      <c r="D52" s="433">
        <v>0.0</v>
      </c>
      <c r="E52" s="433">
        <v>0.0</v>
      </c>
      <c r="F52" s="433">
        <v>2.5E-4</v>
      </c>
      <c r="G52" s="433">
        <v>0.0385</v>
      </c>
      <c r="H52" s="433">
        <v>0.093</v>
      </c>
      <c r="I52" s="433">
        <v>0.118</v>
      </c>
      <c r="J52" s="433">
        <v>0.15975</v>
      </c>
      <c r="K52" s="433">
        <v>0.3365</v>
      </c>
      <c r="L52" s="433">
        <v>0.542</v>
      </c>
      <c r="M52" s="433">
        <v>0.56575</v>
      </c>
      <c r="N52" s="433">
        <v>0.646</v>
      </c>
      <c r="O52" s="433">
        <v>0.70875</v>
      </c>
      <c r="P52" s="433">
        <v>0.795</v>
      </c>
      <c r="Q52" s="433">
        <v>0.907</v>
      </c>
      <c r="R52" s="433">
        <v>0.9785</v>
      </c>
      <c r="S52" s="433">
        <v>1.0335</v>
      </c>
      <c r="T52" s="433">
        <v>1.13625</v>
      </c>
      <c r="U52" s="433">
        <v>1.26725</v>
      </c>
      <c r="V52" s="433">
        <v>1.32675</v>
      </c>
      <c r="W52" s="433">
        <v>1.35875</v>
      </c>
      <c r="X52" s="433">
        <v>1.45675</v>
      </c>
      <c r="Y52" s="433">
        <v>1.467</v>
      </c>
      <c r="Z52" s="433">
        <v>1.5955</v>
      </c>
      <c r="AA52" s="433">
        <v>1.70775</v>
      </c>
      <c r="AB52" s="433">
        <v>1.917</v>
      </c>
      <c r="AC52" s="433">
        <v>2.015</v>
      </c>
      <c r="AD52" s="433">
        <v>2.114</v>
      </c>
      <c r="AE52" s="433">
        <v>2.08525</v>
      </c>
      <c r="AF52" s="433">
        <v>2.298</v>
      </c>
      <c r="AG52" s="433">
        <v>2.4875</v>
      </c>
      <c r="AH52" s="433">
        <v>2.4015</v>
      </c>
      <c r="AI52" s="433">
        <v>2.472</v>
      </c>
      <c r="AJ52" s="433">
        <v>2.84583333333333</v>
      </c>
      <c r="AK52" s="433">
        <v>2.83</v>
      </c>
      <c r="AL52" s="433">
        <v>2.94555555555556</v>
      </c>
      <c r="AM52" s="433">
        <v>2.89111111111111</v>
      </c>
      <c r="AN52" s="433">
        <v>3.05583333333333</v>
      </c>
      <c r="AO52" s="433">
        <v>3.1525</v>
      </c>
      <c r="AP52" s="433">
        <v>3.23638888888889</v>
      </c>
      <c r="AQ52" s="433">
        <v>3.14694444444444</v>
      </c>
      <c r="AR52" s="433">
        <v>3.06416666666667</v>
      </c>
      <c r="AS52" s="433">
        <v>3.26472222222222</v>
      </c>
      <c r="AT52" s="433">
        <v>3.13361111111111</v>
      </c>
      <c r="AU52" s="433">
        <v>3.50027777777778</v>
      </c>
      <c r="AV52" s="433">
        <v>3.10472222222222</v>
      </c>
      <c r="AW52" s="433">
        <v>3.40333333333333</v>
      </c>
      <c r="AX52" s="433">
        <v>3.58416666666667</v>
      </c>
      <c r="AY52" s="433">
        <v>3.10472222222222</v>
      </c>
      <c r="AZ52" s="433">
        <v>3.31722222222222</v>
      </c>
      <c r="BA52" s="433">
        <v>3.485</v>
      </c>
      <c r="BB52" s="433">
        <v>3.49972222222222</v>
      </c>
      <c r="BC52" s="433">
        <v>3.31972222222222</v>
      </c>
      <c r="BD52" s="433">
        <v>3.40583333333333</v>
      </c>
      <c r="BE52" s="435">
        <v>3.23083660681944</v>
      </c>
      <c r="BF52" s="457">
        <v>-0.0539733248652489</v>
      </c>
      <c r="BG52" s="457">
        <v>0.00836515385886361</v>
      </c>
      <c r="BH52" s="457">
        <v>8.45154275186933E-4</v>
      </c>
    </row>
    <row r="53" spans="8:8">
      <c r="A53" s="218" t="s">
        <v>141</v>
      </c>
      <c r="B53" s="433">
        <v>0.0</v>
      </c>
      <c r="C53" s="433">
        <v>0.0</v>
      </c>
      <c r="D53" s="433">
        <v>0.0</v>
      </c>
      <c r="E53" s="433">
        <v>0.0</v>
      </c>
      <c r="F53" s="433">
        <v>0.0</v>
      </c>
      <c r="G53" s="433">
        <v>0.0</v>
      </c>
      <c r="H53" s="433">
        <v>0.0</v>
      </c>
      <c r="I53" s="433">
        <v>0.0</v>
      </c>
      <c r="J53" s="433">
        <v>0.0</v>
      </c>
      <c r="K53" s="433">
        <v>0.0</v>
      </c>
      <c r="L53" s="433">
        <v>0.0</v>
      </c>
      <c r="M53" s="433">
        <v>0.0</v>
      </c>
      <c r="N53" s="433">
        <v>0.0</v>
      </c>
      <c r="O53" s="433">
        <v>0.0</v>
      </c>
      <c r="P53" s="433">
        <v>0.0</v>
      </c>
      <c r="Q53" s="433">
        <v>0.0</v>
      </c>
      <c r="R53" s="433">
        <v>0.0</v>
      </c>
      <c r="S53" s="433">
        <v>0.03399125</v>
      </c>
      <c r="T53" s="433">
        <v>0.0373425</v>
      </c>
      <c r="U53" s="433">
        <v>0.036385</v>
      </c>
      <c r="V53" s="433">
        <v>0.0469175</v>
      </c>
      <c r="W53" s="433">
        <v>0.400235</v>
      </c>
      <c r="X53" s="433">
        <v>0.499815</v>
      </c>
      <c r="Y53" s="433">
        <v>1.135595</v>
      </c>
      <c r="Z53" s="433">
        <v>3.0189975</v>
      </c>
      <c r="AA53" s="433">
        <v>3.2296475</v>
      </c>
      <c r="AB53" s="433">
        <v>3.95639</v>
      </c>
      <c r="AC53" s="433">
        <v>4.3288575</v>
      </c>
      <c r="AD53" s="433">
        <v>4.74154</v>
      </c>
      <c r="AE53" s="433">
        <v>5.0278325</v>
      </c>
      <c r="AF53" s="433">
        <v>6.5042975</v>
      </c>
      <c r="AG53" s="433">
        <v>7.569995</v>
      </c>
      <c r="AH53" s="433">
        <v>9.3078575</v>
      </c>
      <c r="AI53" s="433">
        <v>9.8344825</v>
      </c>
      <c r="AJ53" s="433">
        <v>11.855765</v>
      </c>
      <c r="AK53" s="433">
        <v>13.946945</v>
      </c>
      <c r="AL53" s="433">
        <v>15.3458525</v>
      </c>
      <c r="AM53" s="433">
        <v>16.639435</v>
      </c>
      <c r="AN53" s="433">
        <v>20.048135</v>
      </c>
      <c r="AO53" s="433">
        <v>21.16841</v>
      </c>
      <c r="AP53" s="433">
        <v>25.7232375</v>
      </c>
      <c r="AQ53" s="433">
        <v>29.1970475</v>
      </c>
      <c r="AR53" s="433">
        <v>33.8907125</v>
      </c>
      <c r="AS53" s="433">
        <v>35.2982375</v>
      </c>
      <c r="AT53" s="433">
        <v>33.7221925</v>
      </c>
      <c r="AU53" s="433">
        <v>35.8210325</v>
      </c>
      <c r="AV53" s="433">
        <v>41.8398775</v>
      </c>
      <c r="AW53" s="433">
        <v>43.319215</v>
      </c>
      <c r="AX53" s="433">
        <v>43.966485</v>
      </c>
      <c r="AY53" s="433">
        <v>46.6465275</v>
      </c>
      <c r="AZ53" s="433">
        <v>45.9590425</v>
      </c>
      <c r="BA53" s="433">
        <v>44.5046</v>
      </c>
      <c r="BB53" s="433">
        <v>51.5680775</v>
      </c>
      <c r="BC53" s="433">
        <v>47.2325175</v>
      </c>
      <c r="BD53" s="433">
        <v>43.361345</v>
      </c>
      <c r="BE53" s="435">
        <v>46.366463133045</v>
      </c>
      <c r="BF53" s="457">
        <v>0.0663824843889151</v>
      </c>
      <c r="BG53" s="457">
        <v>0.0254599282363208</v>
      </c>
      <c r="BH53" s="457">
        <v>0.0121289991760887</v>
      </c>
    </row>
    <row r="54" spans="8:8">
      <c r="A54" s="218" t="s">
        <v>142</v>
      </c>
      <c r="B54" s="433" t="s">
        <v>114</v>
      </c>
      <c r="C54" s="433" t="s">
        <v>114</v>
      </c>
      <c r="D54" s="433" t="s">
        <v>114</v>
      </c>
      <c r="E54" s="433" t="s">
        <v>114</v>
      </c>
      <c r="F54" s="433" t="s">
        <v>114</v>
      </c>
      <c r="G54" s="433" t="s">
        <v>114</v>
      </c>
      <c r="H54" s="433" t="s">
        <v>114</v>
      </c>
      <c r="I54" s="433" t="s">
        <v>114</v>
      </c>
      <c r="J54" s="433" t="s">
        <v>114</v>
      </c>
      <c r="K54" s="433" t="s">
        <v>114</v>
      </c>
      <c r="L54" s="433" t="s">
        <v>114</v>
      </c>
      <c r="M54" s="433" t="s">
        <v>114</v>
      </c>
      <c r="N54" s="433" t="s">
        <v>114</v>
      </c>
      <c r="O54" s="433" t="s">
        <v>114</v>
      </c>
      <c r="P54" s="433" t="s">
        <v>114</v>
      </c>
      <c r="Q54" s="433" t="s">
        <v>114</v>
      </c>
      <c r="R54" s="433" t="s">
        <v>114</v>
      </c>
      <c r="S54" s="433" t="s">
        <v>114</v>
      </c>
      <c r="T54" s="433" t="s">
        <v>114</v>
      </c>
      <c r="U54" s="433" t="s">
        <v>114</v>
      </c>
      <c r="V54" s="433">
        <v>84.9914945919371</v>
      </c>
      <c r="W54" s="433">
        <v>89.6965769419862</v>
      </c>
      <c r="X54" s="433">
        <v>91.6390855457227</v>
      </c>
      <c r="Y54" s="433">
        <v>97.1131268436578</v>
      </c>
      <c r="Z54" s="433">
        <v>98.1721607669616</v>
      </c>
      <c r="AA54" s="433">
        <v>120.967416420846</v>
      </c>
      <c r="AB54" s="433">
        <v>114.946822763028</v>
      </c>
      <c r="AC54" s="433">
        <v>97.9951819075713</v>
      </c>
      <c r="AD54" s="433">
        <v>87.9310471976401</v>
      </c>
      <c r="AE54" s="433">
        <v>76.9839110127827</v>
      </c>
      <c r="AF54" s="433">
        <v>72.1278761061947</v>
      </c>
      <c r="AG54" s="433">
        <v>83.6627335299901</v>
      </c>
      <c r="AH54" s="433">
        <v>75.3343166175024</v>
      </c>
      <c r="AI54" s="433">
        <v>69.7504916420846</v>
      </c>
      <c r="AJ54" s="433">
        <v>74.103982300885</v>
      </c>
      <c r="AK54" s="433">
        <v>74.1986234021632</v>
      </c>
      <c r="AL54" s="433">
        <v>71.9272369714847</v>
      </c>
      <c r="AM54" s="433">
        <v>70.7915437561455</v>
      </c>
      <c r="AN54" s="433">
        <v>72.2111602753196</v>
      </c>
      <c r="AO54" s="433">
        <v>71.64331366765</v>
      </c>
      <c r="AP54" s="433">
        <v>72.2111602753196</v>
      </c>
      <c r="AQ54" s="433">
        <v>70.0344149459194</v>
      </c>
      <c r="AR54" s="433">
        <v>66.0594886922321</v>
      </c>
      <c r="AS54" s="433">
        <v>62.7470501474926</v>
      </c>
      <c r="AT54" s="433">
        <v>48.9086283185841</v>
      </c>
      <c r="AU54" s="433">
        <v>54.5605948869223</v>
      </c>
      <c r="AV54" s="433">
        <v>56.1269051130777</v>
      </c>
      <c r="AW54" s="433">
        <v>51.8387168141593</v>
      </c>
      <c r="AX54" s="433">
        <v>47.6991150442478</v>
      </c>
      <c r="AY54" s="433">
        <v>40.3171091445428</v>
      </c>
      <c r="AZ54" s="433">
        <v>31.9886922320551</v>
      </c>
      <c r="BA54" s="433">
        <v>31.4208456243855</v>
      </c>
      <c r="BB54" s="433">
        <v>30.1905113077679</v>
      </c>
      <c r="BC54" s="433">
        <v>30.569075712881</v>
      </c>
      <c r="BD54" s="433">
        <v>28.2976892822026</v>
      </c>
      <c r="BE54" s="435">
        <v>29.3387413962635</v>
      </c>
      <c r="BF54" s="457">
        <v>0.0339565400149864</v>
      </c>
      <c r="BG54" s="457">
        <v>-0.0532473071206951</v>
      </c>
      <c r="BH54" s="457">
        <v>0.00767471888467484</v>
      </c>
    </row>
    <row r="55" spans="8:8">
      <c r="A55" s="218" t="s">
        <v>143</v>
      </c>
      <c r="B55" s="433">
        <v>0.859457</v>
      </c>
      <c r="C55" s="433">
        <v>0.838523</v>
      </c>
      <c r="D55" s="433">
        <v>1.410719</v>
      </c>
      <c r="E55" s="433">
        <v>3.185457</v>
      </c>
      <c r="F55" s="433">
        <v>6.206931</v>
      </c>
      <c r="G55" s="433">
        <v>11.82771</v>
      </c>
      <c r="H55" s="433">
        <v>19.070874</v>
      </c>
      <c r="I55" s="433">
        <v>27.06301</v>
      </c>
      <c r="J55" s="433">
        <v>29.280851</v>
      </c>
      <c r="K55" s="433">
        <v>35.022582</v>
      </c>
      <c r="L55" s="433">
        <v>36.697302</v>
      </c>
      <c r="M55" s="433">
        <v>38.924447</v>
      </c>
      <c r="N55" s="433">
        <v>41.371399</v>
      </c>
      <c r="O55" s="433">
        <v>42.913537</v>
      </c>
      <c r="P55" s="433">
        <v>47.016601</v>
      </c>
      <c r="Q55" s="433">
        <v>46.877041</v>
      </c>
      <c r="R55" s="433">
        <v>47.512039</v>
      </c>
      <c r="S55" s="433">
        <v>47.274787</v>
      </c>
      <c r="T55" s="433">
        <v>49.278636</v>
      </c>
      <c r="U55" s="433">
        <v>50.417213</v>
      </c>
      <c r="V55" s="433">
        <v>54.222549</v>
      </c>
      <c r="W55" s="433">
        <v>55.125037</v>
      </c>
      <c r="X55" s="433">
        <v>56.616003</v>
      </c>
      <c r="Y55" s="433">
        <v>53.92831</v>
      </c>
      <c r="Z55" s="433">
        <v>52.702508</v>
      </c>
      <c r="AA55" s="433">
        <v>54.873829</v>
      </c>
      <c r="AB55" s="433">
        <v>59.276947</v>
      </c>
      <c r="AC55" s="433">
        <v>58.992012</v>
      </c>
      <c r="AD55" s="433">
        <v>67.227215</v>
      </c>
      <c r="AE55" s="433">
        <v>69.225249</v>
      </c>
      <c r="AF55" s="433">
        <v>73.808632</v>
      </c>
      <c r="AG55" s="433">
        <v>85.984079</v>
      </c>
      <c r="AH55" s="433">
        <v>88.418238</v>
      </c>
      <c r="AI55" s="433">
        <v>91.94049</v>
      </c>
      <c r="AJ55" s="433">
        <v>97.88769</v>
      </c>
      <c r="AK55" s="433">
        <v>101.34171</v>
      </c>
      <c r="AL55" s="433">
        <v>100.85319</v>
      </c>
      <c r="AM55" s="433">
        <v>99.53415</v>
      </c>
      <c r="AN55" s="433">
        <v>99.8091812046338</v>
      </c>
      <c r="AO55" s="433">
        <v>101.987907293492</v>
      </c>
      <c r="AP55" s="433">
        <v>99.3865718962988</v>
      </c>
      <c r="AQ55" s="433">
        <v>94.2602374261409</v>
      </c>
      <c r="AR55" s="433">
        <v>95.3005143273907</v>
      </c>
      <c r="AS55" s="433">
        <v>97.8325262799839</v>
      </c>
      <c r="AT55" s="433">
        <v>91.2237024008387</v>
      </c>
      <c r="AU55" s="433">
        <v>98.4928429823304</v>
      </c>
      <c r="AV55" s="433">
        <v>81.9185074877109</v>
      </c>
      <c r="AW55" s="433">
        <v>76.8987389549222</v>
      </c>
      <c r="AX55" s="433">
        <v>76.3257545110827</v>
      </c>
      <c r="AY55" s="433">
        <v>70.0555074703783</v>
      </c>
      <c r="AZ55" s="433">
        <v>72.0454575436994</v>
      </c>
      <c r="BA55" s="433">
        <v>80.6736405667857</v>
      </c>
      <c r="BB55" s="433">
        <v>78.5491155084375</v>
      </c>
      <c r="BC55" s="433">
        <v>79.5400043021719</v>
      </c>
      <c r="BD55" s="433">
        <v>77.3033172518461</v>
      </c>
      <c r="BE55" s="435">
        <v>72.4954695518461</v>
      </c>
      <c r="BF55" s="457">
        <v>-0.0647568944177594</v>
      </c>
      <c r="BG55" s="457">
        <v>-0.0164214622119908</v>
      </c>
      <c r="BH55" s="457">
        <v>0.0189640837590184</v>
      </c>
    </row>
    <row r="56" spans="8:8">
      <c r="A56" s="218" t="s">
        <v>144</v>
      </c>
      <c r="B56" s="433">
        <v>0.3459375</v>
      </c>
      <c r="C56" s="433">
        <v>0.4230375</v>
      </c>
      <c r="D56" s="433">
        <v>0.48956</v>
      </c>
      <c r="E56" s="433">
        <v>0.6118975</v>
      </c>
      <c r="F56" s="433">
        <v>0.75878875</v>
      </c>
      <c r="G56" s="433">
        <v>0.9970975</v>
      </c>
      <c r="H56" s="433">
        <v>1.185055</v>
      </c>
      <c r="I56" s="433">
        <v>1.45328625</v>
      </c>
      <c r="J56" s="433">
        <v>1.5812325</v>
      </c>
      <c r="K56" s="433">
        <v>1.72909625</v>
      </c>
      <c r="L56" s="433">
        <v>1.833465</v>
      </c>
      <c r="M56" s="433">
        <v>1.9658075</v>
      </c>
      <c r="N56" s="433">
        <v>2.07842</v>
      </c>
      <c r="O56" s="433">
        <v>2.3354375</v>
      </c>
      <c r="P56" s="433">
        <v>2.7378925</v>
      </c>
      <c r="Q56" s="433">
        <v>3.25298</v>
      </c>
      <c r="R56" s="433">
        <v>3.2327675</v>
      </c>
      <c r="S56" s="433">
        <v>4.02683</v>
      </c>
      <c r="T56" s="433">
        <v>4.33483</v>
      </c>
      <c r="U56" s="433">
        <v>4.8324425</v>
      </c>
      <c r="V56" s="433">
        <v>9.67049181170108</v>
      </c>
      <c r="W56" s="433">
        <v>10.1973323230088</v>
      </c>
      <c r="X56" s="433">
        <v>11.266014906588</v>
      </c>
      <c r="Y56" s="433">
        <v>11.4244811049656</v>
      </c>
      <c r="Z56" s="433">
        <v>12.0111411627335</v>
      </c>
      <c r="AA56" s="433">
        <v>8.37730752731268</v>
      </c>
      <c r="AB56" s="433">
        <v>7.87558175361849</v>
      </c>
      <c r="AC56" s="433">
        <v>7.48928622903048</v>
      </c>
      <c r="AD56" s="433">
        <v>5.16687832684169</v>
      </c>
      <c r="AE56" s="433">
        <v>3.87283607350442</v>
      </c>
      <c r="AF56" s="433">
        <v>3.67877131123009</v>
      </c>
      <c r="AG56" s="433">
        <v>2.69976216839036</v>
      </c>
      <c r="AH56" s="433">
        <v>3.45586341473746</v>
      </c>
      <c r="AI56" s="433">
        <v>3.1263939733471</v>
      </c>
      <c r="AJ56" s="433">
        <v>2.84138077712783</v>
      </c>
      <c r="AK56" s="433">
        <v>2.99796942312783</v>
      </c>
      <c r="AL56" s="433">
        <v>3.05641238592625</v>
      </c>
      <c r="AM56" s="433">
        <v>3.14867445212783</v>
      </c>
      <c r="AN56" s="433">
        <v>3.20102445792625</v>
      </c>
      <c r="AO56" s="433">
        <v>3.96607969812783</v>
      </c>
      <c r="AP56" s="433">
        <v>3.86214832818781</v>
      </c>
      <c r="AQ56" s="433">
        <v>4.44972342428712</v>
      </c>
      <c r="AR56" s="433">
        <v>4.26968172173058</v>
      </c>
      <c r="AS56" s="433">
        <v>3.6406633166175</v>
      </c>
      <c r="AT56" s="433">
        <v>2.95620940419862</v>
      </c>
      <c r="AU56" s="433">
        <v>3.55429827702393</v>
      </c>
      <c r="AV56" s="433">
        <v>4.22278772932364</v>
      </c>
      <c r="AW56" s="433">
        <v>3.94640108553583</v>
      </c>
      <c r="AX56" s="433">
        <v>4.17939985245821</v>
      </c>
      <c r="AY56" s="433">
        <v>4.11571727661998</v>
      </c>
      <c r="AZ56" s="433">
        <v>4.51954559364454</v>
      </c>
      <c r="BA56" s="433">
        <v>4.61975799841377</v>
      </c>
      <c r="BB56" s="433">
        <v>5.31111805141324</v>
      </c>
      <c r="BC56" s="433">
        <v>5.33233163257641</v>
      </c>
      <c r="BD56" s="433">
        <v>5.48448753063365</v>
      </c>
      <c r="BE56" s="435">
        <v>5.43668550484378</v>
      </c>
      <c r="BF56" s="457">
        <v>-0.011424286666776</v>
      </c>
      <c r="BG56" s="457">
        <v>0.0637512561063682</v>
      </c>
      <c r="BH56" s="457">
        <v>0.00142218210217349</v>
      </c>
    </row>
    <row r="57" spans="8:8" s="47" ht="10.2" customFormat="1">
      <c r="A57" s="54" t="s">
        <v>145</v>
      </c>
      <c r="B57" s="436">
        <v>37.9145305972057</v>
      </c>
      <c r="C57" s="436">
        <v>42.9260253462604</v>
      </c>
      <c r="D57" s="436">
        <v>51.4361062779219</v>
      </c>
      <c r="E57" s="436">
        <v>66.6404303010888</v>
      </c>
      <c r="F57" s="436">
        <v>85.9531546584192</v>
      </c>
      <c r="G57" s="436">
        <v>108.538825764308</v>
      </c>
      <c r="H57" s="436">
        <v>133.655785377118</v>
      </c>
      <c r="I57" s="436">
        <v>162.710740353818</v>
      </c>
      <c r="J57" s="436">
        <v>184.919822375524</v>
      </c>
      <c r="K57" s="436">
        <v>209.444644181991</v>
      </c>
      <c r="L57" s="436">
        <v>224.859578856126</v>
      </c>
      <c r="M57" s="436">
        <v>244.475028588569</v>
      </c>
      <c r="N57" s="436">
        <v>256.034482514056</v>
      </c>
      <c r="O57" s="436">
        <v>266.335778475097</v>
      </c>
      <c r="P57" s="436">
        <v>281.193189221987</v>
      </c>
      <c r="Q57" s="436">
        <v>280.884269991493</v>
      </c>
      <c r="R57" s="436">
        <v>278.123275065997</v>
      </c>
      <c r="S57" s="436">
        <v>272.828737370054</v>
      </c>
      <c r="T57" s="436">
        <v>283.704870736703</v>
      </c>
      <c r="U57" s="436">
        <v>297.175965726727</v>
      </c>
      <c r="V57" s="436">
        <v>402.646064310529</v>
      </c>
      <c r="W57" s="436">
        <v>412.931008257592</v>
      </c>
      <c r="X57" s="436">
        <v>431.167545051232</v>
      </c>
      <c r="Y57" s="436">
        <v>434.891312159469</v>
      </c>
      <c r="Z57" s="436">
        <v>446.97011542893</v>
      </c>
      <c r="AA57" s="436">
        <v>482.692053124145</v>
      </c>
      <c r="AB57" s="436">
        <v>488.694012399181</v>
      </c>
      <c r="AC57" s="436">
        <v>461.896385527109</v>
      </c>
      <c r="AD57" s="436">
        <v>464.22137594022</v>
      </c>
      <c r="AE57" s="436">
        <v>450.847320630049</v>
      </c>
      <c r="AF57" s="436">
        <v>476.298209166004</v>
      </c>
      <c r="AG57" s="436">
        <v>527.724511783078</v>
      </c>
      <c r="AH57" s="436">
        <v>515.593585764492</v>
      </c>
      <c r="AI57" s="436">
        <v>523.053690807424</v>
      </c>
      <c r="AJ57" s="436">
        <v>543.886286889086</v>
      </c>
      <c r="AK57" s="436">
        <v>558.493615139769</v>
      </c>
      <c r="AL57" s="436">
        <v>569.459180215483</v>
      </c>
      <c r="AM57" s="436">
        <v>571.271606652453</v>
      </c>
      <c r="AN57" s="436">
        <v>597.103809377768</v>
      </c>
      <c r="AO57" s="436">
        <v>611.566582606276</v>
      </c>
      <c r="AP57" s="436">
        <v>627.551327892505</v>
      </c>
      <c r="AQ57" s="436">
        <v>622.86613405026</v>
      </c>
      <c r="AR57" s="436">
        <v>617.363210578011</v>
      </c>
      <c r="AS57" s="436">
        <v>625.903331069662</v>
      </c>
      <c r="AT57" s="436">
        <v>577.475853830919</v>
      </c>
      <c r="AU57" s="436">
        <v>622.946929476419</v>
      </c>
      <c r="AV57" s="436">
        <v>580.417380448339</v>
      </c>
      <c r="AW57" s="436">
        <v>565.722665350722</v>
      </c>
      <c r="AX57" s="436">
        <v>554.386118649288</v>
      </c>
      <c r="AY57" s="436">
        <v>500.005418529248</v>
      </c>
      <c r="AZ57" s="436">
        <v>509.200022440977</v>
      </c>
      <c r="BA57" s="436">
        <v>537.438865003925</v>
      </c>
      <c r="BB57" s="436">
        <v>558.802926818599</v>
      </c>
      <c r="BC57" s="436">
        <v>548.324599140263</v>
      </c>
      <c r="BD57" s="436">
        <v>553.474071409414</v>
      </c>
      <c r="BE57" s="436">
        <v>541.097226323315</v>
      </c>
      <c r="BF57" s="458">
        <v>-0.025033246404861</v>
      </c>
      <c r="BG57" s="458">
        <v>-0.00423617436406598</v>
      </c>
      <c r="BH57" s="458">
        <v>0.141545577747163</v>
      </c>
    </row>
    <row r="58" spans="8:8">
      <c r="A58" s="218"/>
      <c r="B58" s="459"/>
      <c r="C58" s="459"/>
      <c r="D58" s="459"/>
      <c r="E58" s="459"/>
      <c r="F58" s="459"/>
      <c r="G58" s="459"/>
      <c r="H58" s="459"/>
      <c r="I58" s="459"/>
      <c r="J58" s="459"/>
      <c r="K58" s="459"/>
      <c r="L58" s="459"/>
      <c r="M58" s="459"/>
      <c r="N58" s="459"/>
      <c r="O58" s="459"/>
      <c r="P58" s="459"/>
      <c r="Q58" s="459"/>
      <c r="R58" s="459"/>
      <c r="S58" s="459"/>
      <c r="T58" s="459"/>
      <c r="U58" s="459"/>
      <c r="V58" s="459"/>
      <c r="W58" s="459"/>
      <c r="X58" s="459"/>
      <c r="Y58" s="459"/>
      <c r="Z58" s="459"/>
      <c r="AA58" s="459"/>
      <c r="AB58" s="459"/>
      <c r="AC58" s="459"/>
      <c r="AD58" s="459"/>
      <c r="AE58" s="459"/>
      <c r="AF58" s="459"/>
      <c r="AG58" s="459"/>
      <c r="AH58" s="459"/>
      <c r="AI58" s="459"/>
      <c r="AJ58" s="459"/>
      <c r="AK58" s="459"/>
      <c r="AL58" s="459"/>
      <c r="AM58" s="459"/>
      <c r="AN58" s="459"/>
      <c r="AO58" s="459"/>
      <c r="AP58" s="459"/>
      <c r="AQ58" s="459"/>
      <c r="AR58" s="459"/>
      <c r="AS58" s="459"/>
      <c r="AT58" s="459"/>
      <c r="AU58" s="459"/>
      <c r="AV58" s="459"/>
      <c r="AW58" s="459"/>
      <c r="AX58" s="459"/>
      <c r="AY58" s="459"/>
      <c r="AZ58" s="459"/>
      <c r="BA58" s="459"/>
      <c r="BB58" s="459"/>
      <c r="BC58" s="459"/>
      <c r="BD58" s="459"/>
      <c r="BE58" s="459"/>
      <c r="BF58" s="461"/>
      <c r="BG58" s="461"/>
      <c r="BH58" s="461"/>
    </row>
    <row r="59" spans="8:8">
      <c r="A59" s="218" t="s">
        <v>146</v>
      </c>
      <c r="B59" s="459" t="s">
        <v>114</v>
      </c>
      <c r="C59" s="459" t="s">
        <v>114</v>
      </c>
      <c r="D59" s="459" t="s">
        <v>114</v>
      </c>
      <c r="E59" s="459" t="s">
        <v>114</v>
      </c>
      <c r="F59" s="459" t="s">
        <v>114</v>
      </c>
      <c r="G59" s="459" t="s">
        <v>114</v>
      </c>
      <c r="H59" s="459" t="s">
        <v>114</v>
      </c>
      <c r="I59" s="459" t="s">
        <v>114</v>
      </c>
      <c r="J59" s="459" t="s">
        <v>114</v>
      </c>
      <c r="K59" s="459" t="s">
        <v>114</v>
      </c>
      <c r="L59" s="459" t="s">
        <v>114</v>
      </c>
      <c r="M59" s="459" t="s">
        <v>114</v>
      </c>
      <c r="N59" s="459" t="s">
        <v>114</v>
      </c>
      <c r="O59" s="459" t="s">
        <v>114</v>
      </c>
      <c r="P59" s="459" t="s">
        <v>114</v>
      </c>
      <c r="Q59" s="459" t="s">
        <v>114</v>
      </c>
      <c r="R59" s="459" t="s">
        <v>114</v>
      </c>
      <c r="S59" s="459" t="s">
        <v>114</v>
      </c>
      <c r="T59" s="459" t="s">
        <v>114</v>
      </c>
      <c r="U59" s="459" t="s">
        <v>114</v>
      </c>
      <c r="V59" s="459">
        <v>13.2599719764012</v>
      </c>
      <c r="W59" s="459">
        <v>14.7330855457227</v>
      </c>
      <c r="X59" s="459">
        <v>14.55126179941</v>
      </c>
      <c r="Y59" s="459">
        <v>14.3694380530973</v>
      </c>
      <c r="Z59" s="459">
        <v>15.0972205014749</v>
      </c>
      <c r="AA59" s="459">
        <v>15.3970103244838</v>
      </c>
      <c r="AB59" s="459">
        <v>14.7330855457227</v>
      </c>
      <c r="AC59" s="459">
        <v>11.458308259587</v>
      </c>
      <c r="AD59" s="459">
        <v>8.4579727138643</v>
      </c>
      <c r="AE59" s="459">
        <v>7.91201401179941</v>
      </c>
      <c r="AF59" s="459">
        <v>7.82085840707964</v>
      </c>
      <c r="AG59" s="459">
        <v>5.72964159292035</v>
      </c>
      <c r="AH59" s="459">
        <v>5.4566622418879</v>
      </c>
      <c r="AI59" s="459">
        <v>5.09203982300885</v>
      </c>
      <c r="AJ59" s="459">
        <v>5.4566622418879</v>
      </c>
      <c r="AK59" s="459">
        <v>5.27435103244838</v>
      </c>
      <c r="AL59" s="459">
        <v>7.56542772861357</v>
      </c>
      <c r="AM59" s="459">
        <v>7.58687610619469</v>
      </c>
      <c r="AN59" s="459">
        <v>7.77991150442478</v>
      </c>
      <c r="AO59" s="459">
        <v>9.1227915</v>
      </c>
      <c r="AP59" s="459">
        <v>9.423216</v>
      </c>
      <c r="AQ59" s="459">
        <v>9.9616005</v>
      </c>
      <c r="AR59" s="459">
        <v>8.770809</v>
      </c>
      <c r="AS59" s="459">
        <v>10.0345749</v>
      </c>
      <c r="AT59" s="459">
        <v>8.5681464</v>
      </c>
      <c r="AU59" s="459">
        <v>8.14487505</v>
      </c>
      <c r="AV59" s="459">
        <v>8.9201289</v>
      </c>
      <c r="AW59" s="459">
        <v>9.36144555</v>
      </c>
      <c r="AX59" s="459">
        <v>9.4029894</v>
      </c>
      <c r="AY59" s="459">
        <v>9.85444605542655</v>
      </c>
      <c r="AZ59" s="459">
        <v>11.1465525</v>
      </c>
      <c r="BA59" s="459">
        <v>10.9306475</v>
      </c>
      <c r="BB59" s="459">
        <v>10.616605</v>
      </c>
      <c r="BC59" s="459">
        <v>10.8158125</v>
      </c>
      <c r="BD59" s="459">
        <v>11.789235625</v>
      </c>
      <c r="BE59" s="460">
        <v>11.893684992</v>
      </c>
      <c r="BF59" s="461">
        <v>0.00610327609072869</v>
      </c>
      <c r="BG59" s="461">
        <v>0.0324282439085093</v>
      </c>
      <c r="BH59" s="461">
        <v>0.00311126805283138</v>
      </c>
    </row>
    <row r="60" spans="8:8">
      <c r="A60" s="218" t="s">
        <v>147</v>
      </c>
      <c r="B60" s="459" t="s">
        <v>114</v>
      </c>
      <c r="C60" s="459" t="s">
        <v>114</v>
      </c>
      <c r="D60" s="459" t="s">
        <v>114</v>
      </c>
      <c r="E60" s="459" t="s">
        <v>114</v>
      </c>
      <c r="F60" s="459" t="s">
        <v>114</v>
      </c>
      <c r="G60" s="459" t="s">
        <v>114</v>
      </c>
      <c r="H60" s="459" t="s">
        <v>114</v>
      </c>
      <c r="I60" s="459" t="s">
        <v>114</v>
      </c>
      <c r="J60" s="459" t="s">
        <v>114</v>
      </c>
      <c r="K60" s="459" t="s">
        <v>114</v>
      </c>
      <c r="L60" s="459" t="s">
        <v>114</v>
      </c>
      <c r="M60" s="459" t="s">
        <v>114</v>
      </c>
      <c r="N60" s="459" t="s">
        <v>114</v>
      </c>
      <c r="O60" s="459" t="s">
        <v>114</v>
      </c>
      <c r="P60" s="459" t="s">
        <v>114</v>
      </c>
      <c r="Q60" s="459" t="s">
        <v>114</v>
      </c>
      <c r="R60" s="459" t="s">
        <v>114</v>
      </c>
      <c r="S60" s="459" t="s">
        <v>114</v>
      </c>
      <c r="T60" s="459" t="s">
        <v>114</v>
      </c>
      <c r="U60" s="459" t="s">
        <v>114</v>
      </c>
      <c r="V60" s="459">
        <v>8.65318387413962</v>
      </c>
      <c r="W60" s="459">
        <v>8.81887118977384</v>
      </c>
      <c r="X60" s="459">
        <v>9.95434414945919</v>
      </c>
      <c r="Y60" s="459">
        <v>11.5260334316617</v>
      </c>
      <c r="Z60" s="459">
        <v>12.1382340216322</v>
      </c>
      <c r="AA60" s="459">
        <v>12.9325034414946</v>
      </c>
      <c r="AB60" s="459">
        <v>13.5348751229105</v>
      </c>
      <c r="AC60" s="459">
        <v>15.7178289085546</v>
      </c>
      <c r="AD60" s="459">
        <v>14.5832920353982</v>
      </c>
      <c r="AE60" s="459">
        <v>12.7485624385447</v>
      </c>
      <c r="AF60" s="459">
        <v>11.5260334316617</v>
      </c>
      <c r="AG60" s="459">
        <v>12.1382340216322</v>
      </c>
      <c r="AH60" s="459">
        <v>13.8840353982301</v>
      </c>
      <c r="AI60" s="459">
        <v>14.0590835791544</v>
      </c>
      <c r="AJ60" s="459">
        <v>14.3211878072763</v>
      </c>
      <c r="AK60" s="459">
        <v>15.1936204523107</v>
      </c>
      <c r="AL60" s="459">
        <v>15.1065644051131</v>
      </c>
      <c r="AM60" s="459">
        <v>15.5427807276303</v>
      </c>
      <c r="AN60" s="459">
        <v>15.2806764995084</v>
      </c>
      <c r="AO60" s="459">
        <v>18.5343687706588</v>
      </c>
      <c r="AP60" s="459">
        <v>19.002661792409</v>
      </c>
      <c r="AQ60" s="459">
        <v>19.3947767944936</v>
      </c>
      <c r="AR60" s="459">
        <v>19.4715358898722</v>
      </c>
      <c r="AS60" s="459">
        <v>19.9414513274336</v>
      </c>
      <c r="AT60" s="459">
        <v>16.9319813176008</v>
      </c>
      <c r="AU60" s="459">
        <v>20.7283628318585</v>
      </c>
      <c r="AV60" s="459">
        <v>19.2261848574239</v>
      </c>
      <c r="AW60" s="459">
        <v>19.410098328417</v>
      </c>
      <c r="AX60" s="459">
        <v>19.2702772861357</v>
      </c>
      <c r="AY60" s="459">
        <v>19.1214395280236</v>
      </c>
      <c r="AZ60" s="459">
        <v>17.8989105211406</v>
      </c>
      <c r="BA60" s="459">
        <v>17.7875162241888</v>
      </c>
      <c r="BB60" s="459">
        <v>18.2087551622419</v>
      </c>
      <c r="BC60" s="459">
        <v>19.314273352999</v>
      </c>
      <c r="BD60" s="459">
        <v>19.1644995083579</v>
      </c>
      <c r="BE60" s="460">
        <v>17.8650541770087</v>
      </c>
      <c r="BF60" s="461">
        <v>-0.0703517957354278</v>
      </c>
      <c r="BG60" s="461">
        <v>0.0124625548326445</v>
      </c>
      <c r="BH60" s="461">
        <v>0.00467331801375397</v>
      </c>
    </row>
    <row r="61" spans="8:8">
      <c r="A61" s="218" t="s">
        <v>148</v>
      </c>
      <c r="B61" s="433" t="s">
        <v>114</v>
      </c>
      <c r="C61" s="433" t="s">
        <v>114</v>
      </c>
      <c r="D61" s="433" t="s">
        <v>114</v>
      </c>
      <c r="E61" s="433" t="s">
        <v>114</v>
      </c>
      <c r="F61" s="433" t="s">
        <v>114</v>
      </c>
      <c r="G61" s="433" t="s">
        <v>114</v>
      </c>
      <c r="H61" s="433" t="s">
        <v>114</v>
      </c>
      <c r="I61" s="433" t="s">
        <v>114</v>
      </c>
      <c r="J61" s="433" t="s">
        <v>114</v>
      </c>
      <c r="K61" s="433" t="s">
        <v>114</v>
      </c>
      <c r="L61" s="433" t="s">
        <v>114</v>
      </c>
      <c r="M61" s="433" t="s">
        <v>114</v>
      </c>
      <c r="N61" s="433" t="s">
        <v>114</v>
      </c>
      <c r="O61" s="433" t="s">
        <v>114</v>
      </c>
      <c r="P61" s="433" t="s">
        <v>114</v>
      </c>
      <c r="Q61" s="433" t="s">
        <v>114</v>
      </c>
      <c r="R61" s="433" t="s">
        <v>114</v>
      </c>
      <c r="S61" s="433" t="s">
        <v>114</v>
      </c>
      <c r="T61" s="433" t="s">
        <v>114</v>
      </c>
      <c r="U61" s="433" t="s">
        <v>114</v>
      </c>
      <c r="V61" s="433">
        <v>9.023375</v>
      </c>
      <c r="W61" s="433">
        <v>10.9256</v>
      </c>
      <c r="X61" s="433">
        <v>11.41335</v>
      </c>
      <c r="Y61" s="433">
        <v>11.9011</v>
      </c>
      <c r="Z61" s="433">
        <v>12.2913</v>
      </c>
      <c r="AA61" s="433">
        <v>13.100965</v>
      </c>
      <c r="AB61" s="433">
        <v>13.75455</v>
      </c>
      <c r="AC61" s="433">
        <v>14.14475</v>
      </c>
      <c r="AD61" s="433">
        <v>13.55945</v>
      </c>
      <c r="AE61" s="433">
        <v>9.85255</v>
      </c>
      <c r="AF61" s="433">
        <v>11.3158</v>
      </c>
      <c r="AG61" s="433">
        <v>9.46235</v>
      </c>
      <c r="AH61" s="433">
        <v>7.427457</v>
      </c>
      <c r="AI61" s="433">
        <v>7.363074</v>
      </c>
      <c r="AJ61" s="433">
        <v>8.336623</v>
      </c>
      <c r="AK61" s="433">
        <v>4.77995</v>
      </c>
      <c r="AL61" s="433">
        <v>4.093198</v>
      </c>
      <c r="AM61" s="433">
        <v>4.1078305</v>
      </c>
      <c r="AN61" s="433">
        <v>4.6833755</v>
      </c>
      <c r="AO61" s="433">
        <v>5.0013885</v>
      </c>
      <c r="AP61" s="433">
        <v>6.40495186596227</v>
      </c>
      <c r="AQ61" s="433">
        <v>7.04139068634785</v>
      </c>
      <c r="AR61" s="433">
        <v>8.51161283287629</v>
      </c>
      <c r="AS61" s="433">
        <v>9.06688234935147</v>
      </c>
      <c r="AT61" s="433">
        <v>8.75619942148269</v>
      </c>
      <c r="AU61" s="433">
        <v>9.54829952407061</v>
      </c>
      <c r="AV61" s="433">
        <v>10.6242912950663</v>
      </c>
      <c r="AW61" s="433">
        <v>11.4118794959282</v>
      </c>
      <c r="AX61" s="433">
        <v>11.9517568520217</v>
      </c>
      <c r="AY61" s="433">
        <v>13.4224049424706</v>
      </c>
      <c r="AZ61" s="433">
        <v>13.602681442486</v>
      </c>
      <c r="BA61" s="433">
        <v>14.1524882296656</v>
      </c>
      <c r="BB61" s="433">
        <v>15.0849210454179</v>
      </c>
      <c r="BC61" s="433">
        <v>17.37107068637</v>
      </c>
      <c r="BD61" s="433">
        <v>17.4070561888991</v>
      </c>
      <c r="BE61" s="435">
        <v>16.6165369704979</v>
      </c>
      <c r="BF61" s="457">
        <v>-0.048021881676388</v>
      </c>
      <c r="BG61" s="457">
        <v>0.0711270048513835</v>
      </c>
      <c r="BH61" s="457">
        <v>0.00434671850311954</v>
      </c>
    </row>
    <row r="62" spans="8:8">
      <c r="A62" s="218" t="s">
        <v>149</v>
      </c>
      <c r="B62" s="433" t="s">
        <v>114</v>
      </c>
      <c r="C62" s="433" t="s">
        <v>114</v>
      </c>
      <c r="D62" s="433" t="s">
        <v>114</v>
      </c>
      <c r="E62" s="433" t="s">
        <v>114</v>
      </c>
      <c r="F62" s="433" t="s">
        <v>114</v>
      </c>
      <c r="G62" s="433" t="s">
        <v>114</v>
      </c>
      <c r="H62" s="433" t="s">
        <v>114</v>
      </c>
      <c r="I62" s="433" t="s">
        <v>114</v>
      </c>
      <c r="J62" s="433" t="s">
        <v>114</v>
      </c>
      <c r="K62" s="433" t="s">
        <v>114</v>
      </c>
      <c r="L62" s="433" t="s">
        <v>114</v>
      </c>
      <c r="M62" s="433" t="s">
        <v>114</v>
      </c>
      <c r="N62" s="433" t="s">
        <v>114</v>
      </c>
      <c r="O62" s="433" t="s">
        <v>114</v>
      </c>
      <c r="P62" s="433" t="s">
        <v>114</v>
      </c>
      <c r="Q62" s="433" t="s">
        <v>114</v>
      </c>
      <c r="R62" s="433" t="s">
        <v>114</v>
      </c>
      <c r="S62" s="433" t="s">
        <v>114</v>
      </c>
      <c r="T62" s="433" t="s">
        <v>114</v>
      </c>
      <c r="U62" s="433" t="s">
        <v>114</v>
      </c>
      <c r="V62" s="433">
        <v>356.08478917736</v>
      </c>
      <c r="W62" s="433">
        <v>360.214318052507</v>
      </c>
      <c r="X62" s="433">
        <v>380.996692777581</v>
      </c>
      <c r="Y62" s="433">
        <v>402.056194952286</v>
      </c>
      <c r="Z62" s="433">
        <v>408.033605951106</v>
      </c>
      <c r="AA62" s="433">
        <v>414.195038376844</v>
      </c>
      <c r="AB62" s="433">
        <v>424.954816316814</v>
      </c>
      <c r="AC62" s="433">
        <v>411.34489664823</v>
      </c>
      <c r="AD62" s="433">
        <v>410.148757235324</v>
      </c>
      <c r="AE62" s="433">
        <v>385.320101460693</v>
      </c>
      <c r="AF62" s="433">
        <v>372.445172236504</v>
      </c>
      <c r="AG62" s="433">
        <v>374.523081074852</v>
      </c>
      <c r="AH62" s="433">
        <v>345.408259062979</v>
      </c>
      <c r="AI62" s="433">
        <v>359.570243012316</v>
      </c>
      <c r="AJ62" s="433">
        <v>358.466114358849</v>
      </c>
      <c r="AK62" s="433">
        <v>366.191297935103</v>
      </c>
      <c r="AL62" s="433">
        <v>372.168805309734</v>
      </c>
      <c r="AM62" s="433">
        <v>376.674926253687</v>
      </c>
      <c r="AN62" s="433">
        <v>385.595206489676</v>
      </c>
      <c r="AO62" s="433">
        <v>395.619026548673</v>
      </c>
      <c r="AP62" s="433">
        <v>400.401032448378</v>
      </c>
      <c r="AQ62" s="433">
        <v>421.736135693215</v>
      </c>
      <c r="AR62" s="433">
        <v>428.817182890855</v>
      </c>
      <c r="AS62" s="433">
        <v>422.747713864307</v>
      </c>
      <c r="AT62" s="433">
        <v>397.789321533923</v>
      </c>
      <c r="AU62" s="433">
        <v>423.920224926254</v>
      </c>
      <c r="AV62" s="433">
        <v>435.636139380531</v>
      </c>
      <c r="AW62" s="433">
        <v>428.625902654867</v>
      </c>
      <c r="AX62" s="433">
        <v>424.867429941003</v>
      </c>
      <c r="AY62" s="433">
        <v>422.1982429941</v>
      </c>
      <c r="AZ62" s="433">
        <v>408.674822271386</v>
      </c>
      <c r="BA62" s="433">
        <v>420.646390117994</v>
      </c>
      <c r="BB62" s="433">
        <v>431.100590707965</v>
      </c>
      <c r="BC62" s="433">
        <v>454.499313421829</v>
      </c>
      <c r="BD62" s="433">
        <v>444.312721238938</v>
      </c>
      <c r="BE62" s="435">
        <v>411.389194537407</v>
      </c>
      <c r="BF62" s="457">
        <v>-0.0766296783025179</v>
      </c>
      <c r="BG62" s="457">
        <v>0.0111220066509485</v>
      </c>
      <c r="BH62" s="457">
        <v>0.107615264663995</v>
      </c>
    </row>
    <row r="63" spans="8:8">
      <c r="A63" s="218" t="s">
        <v>150</v>
      </c>
      <c r="B63" s="433" t="s">
        <v>114</v>
      </c>
      <c r="C63" s="433" t="s">
        <v>114</v>
      </c>
      <c r="D63" s="433" t="s">
        <v>114</v>
      </c>
      <c r="E63" s="433" t="s">
        <v>114</v>
      </c>
      <c r="F63" s="433" t="s">
        <v>114</v>
      </c>
      <c r="G63" s="433" t="s">
        <v>114</v>
      </c>
      <c r="H63" s="433" t="s">
        <v>114</v>
      </c>
      <c r="I63" s="433" t="s">
        <v>114</v>
      </c>
      <c r="J63" s="433" t="s">
        <v>114</v>
      </c>
      <c r="K63" s="433" t="s">
        <v>114</v>
      </c>
      <c r="L63" s="433" t="s">
        <v>114</v>
      </c>
      <c r="M63" s="433" t="s">
        <v>114</v>
      </c>
      <c r="N63" s="433" t="s">
        <v>114</v>
      </c>
      <c r="O63" s="433" t="s">
        <v>114</v>
      </c>
      <c r="P63" s="433" t="s">
        <v>114</v>
      </c>
      <c r="Q63" s="433" t="s">
        <v>114</v>
      </c>
      <c r="R63" s="433" t="s">
        <v>114</v>
      </c>
      <c r="S63" s="433" t="s">
        <v>114</v>
      </c>
      <c r="T63" s="433" t="s">
        <v>114</v>
      </c>
      <c r="U63" s="433" t="s">
        <v>114</v>
      </c>
      <c r="V63" s="433">
        <v>8.17509832841691</v>
      </c>
      <c r="W63" s="433">
        <v>13.2421828908555</v>
      </c>
      <c r="X63" s="433">
        <v>13.1541666666667</v>
      </c>
      <c r="Y63" s="433">
        <v>13.3306723205506</v>
      </c>
      <c r="Z63" s="433">
        <v>13.7721730580138</v>
      </c>
      <c r="AA63" s="433">
        <v>9.27861356932153</v>
      </c>
      <c r="AB63" s="433">
        <v>9.09311701081612</v>
      </c>
      <c r="AC63" s="433">
        <v>8.82906833824975</v>
      </c>
      <c r="AD63" s="433">
        <v>8.82906833824975</v>
      </c>
      <c r="AE63" s="433">
        <v>9.62310717797443</v>
      </c>
      <c r="AF63" s="433">
        <v>7.59210914454277</v>
      </c>
      <c r="AG63" s="433">
        <v>11.935</v>
      </c>
      <c r="AH63" s="433">
        <v>8.402625</v>
      </c>
      <c r="AI63" s="433">
        <v>10.327625</v>
      </c>
      <c r="AJ63" s="433">
        <v>9.230375</v>
      </c>
      <c r="AK63" s="433">
        <v>7.161</v>
      </c>
      <c r="AL63" s="433">
        <v>10.520125</v>
      </c>
      <c r="AM63" s="433">
        <v>7.497875</v>
      </c>
      <c r="AN63" s="433">
        <v>11.617375</v>
      </c>
      <c r="AO63" s="433">
        <v>11.45375</v>
      </c>
      <c r="AP63" s="433">
        <v>11.64625</v>
      </c>
      <c r="AQ63" s="433">
        <v>11.99275</v>
      </c>
      <c r="AR63" s="433">
        <v>11.165</v>
      </c>
      <c r="AS63" s="433">
        <v>7.8925</v>
      </c>
      <c r="AT63" s="433">
        <v>17.11325</v>
      </c>
      <c r="AU63" s="433">
        <v>18.2718857697113</v>
      </c>
      <c r="AV63" s="433">
        <v>20.7352554799831</v>
      </c>
      <c r="AW63" s="433">
        <v>22.9384420551259</v>
      </c>
      <c r="AX63" s="433">
        <v>19.331211535494</v>
      </c>
      <c r="AY63" s="433">
        <v>19.9629960706729</v>
      </c>
      <c r="AZ63" s="433">
        <v>25.3863049166498</v>
      </c>
      <c r="BA63" s="433">
        <v>25.1150051682228</v>
      </c>
      <c r="BB63" s="433">
        <v>24.7588801682228</v>
      </c>
      <c r="BC63" s="433">
        <v>28.3923303834808</v>
      </c>
      <c r="BD63" s="433">
        <v>31.5326351290796</v>
      </c>
      <c r="BE63" s="435">
        <v>31.3</v>
      </c>
      <c r="BF63" s="457">
        <v>-0.0100896817998318</v>
      </c>
      <c r="BG63" s="457">
        <v>0.0630232836220233</v>
      </c>
      <c r="BH63" s="457">
        <v>0.00818776435723026</v>
      </c>
    </row>
    <row r="64" spans="8:8">
      <c r="A64" s="218" t="s">
        <v>151</v>
      </c>
      <c r="B64" s="433">
        <v>121.675827174416</v>
      </c>
      <c r="C64" s="433">
        <v>135.737433713223</v>
      </c>
      <c r="D64" s="433">
        <v>149.442507518996</v>
      </c>
      <c r="E64" s="433">
        <v>161.360404440744</v>
      </c>
      <c r="F64" s="433">
        <v>172.443382965809</v>
      </c>
      <c r="G64" s="433">
        <v>189.48474577571</v>
      </c>
      <c r="H64" s="433">
        <v>207.121834245194</v>
      </c>
      <c r="I64" s="433">
        <v>217.848280037224</v>
      </c>
      <c r="J64" s="433">
        <v>236.914884305623</v>
      </c>
      <c r="K64" s="433">
        <v>251.215683676255</v>
      </c>
      <c r="L64" s="433">
        <v>274.096962707155</v>
      </c>
      <c r="M64" s="433">
        <v>301.626706734613</v>
      </c>
      <c r="N64" s="433">
        <v>323.196938125159</v>
      </c>
      <c r="O64" s="433">
        <v>344.647573099793</v>
      </c>
      <c r="P64" s="433">
        <v>365.86014340523</v>
      </c>
      <c r="Q64" s="433">
        <v>377.07738588122</v>
      </c>
      <c r="R64" s="433">
        <v>399.304269301932</v>
      </c>
      <c r="S64" s="433">
        <v>431.045838468464</v>
      </c>
      <c r="T64" s="433">
        <v>462.189425555434</v>
      </c>
      <c r="U64" s="433">
        <v>504.317831735953</v>
      </c>
      <c r="V64" s="433" t="s">
        <v>114</v>
      </c>
      <c r="W64" s="433" t="s">
        <v>114</v>
      </c>
      <c r="X64" s="433" t="s">
        <v>114</v>
      </c>
      <c r="Y64" s="433" t="s">
        <v>114</v>
      </c>
      <c r="Z64" s="433" t="s">
        <v>114</v>
      </c>
      <c r="AA64" s="433" t="s">
        <v>114</v>
      </c>
      <c r="AB64" s="433" t="s">
        <v>114</v>
      </c>
      <c r="AC64" s="433" t="s">
        <v>114</v>
      </c>
      <c r="AD64" s="433" t="s">
        <v>114</v>
      </c>
      <c r="AE64" s="433" t="s">
        <v>114</v>
      </c>
      <c r="AF64" s="433" t="s">
        <v>114</v>
      </c>
      <c r="AG64" s="433" t="s">
        <v>114</v>
      </c>
      <c r="AH64" s="433" t="s">
        <v>114</v>
      </c>
      <c r="AI64" s="433" t="s">
        <v>114</v>
      </c>
      <c r="AJ64" s="433" t="s">
        <v>114</v>
      </c>
      <c r="AK64" s="433" t="s">
        <v>114</v>
      </c>
      <c r="AL64" s="433" t="s">
        <v>114</v>
      </c>
      <c r="AM64" s="433" t="s">
        <v>114</v>
      </c>
      <c r="AN64" s="433" t="s">
        <v>114</v>
      </c>
      <c r="AO64" s="433" t="s">
        <v>114</v>
      </c>
      <c r="AP64" s="433" t="s">
        <v>114</v>
      </c>
      <c r="AQ64" s="433" t="s">
        <v>114</v>
      </c>
      <c r="AR64" s="433" t="s">
        <v>114</v>
      </c>
      <c r="AS64" s="433" t="s">
        <v>114</v>
      </c>
      <c r="AT64" s="433" t="s">
        <v>114</v>
      </c>
      <c r="AU64" s="433" t="s">
        <v>114</v>
      </c>
      <c r="AV64" s="433" t="s">
        <v>114</v>
      </c>
      <c r="AW64" s="433" t="s">
        <v>114</v>
      </c>
      <c r="AX64" s="433" t="s">
        <v>114</v>
      </c>
      <c r="AY64" s="433" t="s">
        <v>114</v>
      </c>
      <c r="AZ64" s="433" t="s">
        <v>114</v>
      </c>
      <c r="BA64" s="433" t="s">
        <v>114</v>
      </c>
      <c r="BB64" s="433" t="s">
        <v>114</v>
      </c>
      <c r="BC64" s="433" t="s">
        <v>114</v>
      </c>
      <c r="BD64" s="433" t="s">
        <v>114</v>
      </c>
      <c r="BE64" s="435" t="s">
        <v>114</v>
      </c>
      <c r="BF64" s="457" t="s">
        <v>114</v>
      </c>
      <c r="BG64" s="457" t="s">
        <v>114</v>
      </c>
      <c r="BH64" s="457" t="s">
        <v>114</v>
      </c>
    </row>
    <row r="65" spans="8:8">
      <c r="A65" s="218" t="s">
        <v>152</v>
      </c>
      <c r="B65" s="459" t="s">
        <v>114</v>
      </c>
      <c r="C65" s="459" t="s">
        <v>114</v>
      </c>
      <c r="D65" s="459" t="s">
        <v>114</v>
      </c>
      <c r="E65" s="459" t="s">
        <v>114</v>
      </c>
      <c r="F65" s="459" t="s">
        <v>114</v>
      </c>
      <c r="G65" s="459" t="s">
        <v>114</v>
      </c>
      <c r="H65" s="459" t="s">
        <v>114</v>
      </c>
      <c r="I65" s="459" t="s">
        <v>114</v>
      </c>
      <c r="J65" s="459" t="s">
        <v>114</v>
      </c>
      <c r="K65" s="459" t="s">
        <v>114</v>
      </c>
      <c r="L65" s="459" t="s">
        <v>114</v>
      </c>
      <c r="M65" s="459" t="s">
        <v>114</v>
      </c>
      <c r="N65" s="459" t="s">
        <v>114</v>
      </c>
      <c r="O65" s="459" t="s">
        <v>114</v>
      </c>
      <c r="P65" s="459" t="s">
        <v>114</v>
      </c>
      <c r="Q65" s="459" t="s">
        <v>114</v>
      </c>
      <c r="R65" s="459" t="s">
        <v>114</v>
      </c>
      <c r="S65" s="459" t="s">
        <v>114</v>
      </c>
      <c r="T65" s="459" t="s">
        <v>114</v>
      </c>
      <c r="U65" s="459" t="s">
        <v>114</v>
      </c>
      <c r="V65" s="459">
        <v>31.1378687315634</v>
      </c>
      <c r="W65" s="459">
        <v>30.0173180924287</v>
      </c>
      <c r="X65" s="459">
        <v>31.4293633235005</v>
      </c>
      <c r="Y65" s="459">
        <v>30.987389380531</v>
      </c>
      <c r="Z65" s="459">
        <v>32.7533923303835</v>
      </c>
      <c r="AA65" s="459">
        <v>34.8638888888889</v>
      </c>
      <c r="AB65" s="459">
        <v>35.1374016715831</v>
      </c>
      <c r="AC65" s="459">
        <v>35.3134341199607</v>
      </c>
      <c r="AD65" s="459">
        <v>38.4914823008849</v>
      </c>
      <c r="AE65" s="459">
        <v>39.109488692232</v>
      </c>
      <c r="AF65" s="459">
        <v>40.0814528023599</v>
      </c>
      <c r="AG65" s="459">
        <v>41.734</v>
      </c>
      <c r="AH65" s="459">
        <v>40.935125</v>
      </c>
      <c r="AI65" s="459">
        <v>41.09875</v>
      </c>
      <c r="AJ65" s="459">
        <v>47.6245</v>
      </c>
      <c r="AK65" s="459">
        <v>48.673625</v>
      </c>
      <c r="AL65" s="459">
        <v>49.058625</v>
      </c>
      <c r="AM65" s="459">
        <v>50.521625</v>
      </c>
      <c r="AN65" s="459">
        <v>45.5455</v>
      </c>
      <c r="AO65" s="459">
        <v>46.017125</v>
      </c>
      <c r="AP65" s="459">
        <v>46.921875</v>
      </c>
      <c r="AQ65" s="459">
        <v>43.302875</v>
      </c>
      <c r="AR65" s="459">
        <v>46.83525</v>
      </c>
      <c r="AS65" s="459">
        <v>44.130625</v>
      </c>
      <c r="AT65" s="459">
        <v>44.072875</v>
      </c>
      <c r="AU65" s="459">
        <v>44.044</v>
      </c>
      <c r="AV65" s="459">
        <v>47.3563724200875</v>
      </c>
      <c r="AW65" s="459">
        <v>46.2385</v>
      </c>
      <c r="AX65" s="459">
        <v>46.151875</v>
      </c>
      <c r="AY65" s="459">
        <v>48.5485</v>
      </c>
      <c r="AZ65" s="459">
        <v>46.344375</v>
      </c>
      <c r="BA65" s="459">
        <v>43.3269305069536</v>
      </c>
      <c r="BB65" s="459">
        <v>43.101203770637</v>
      </c>
      <c r="BC65" s="459">
        <v>44.385601773724</v>
      </c>
      <c r="BD65" s="459">
        <v>44.4331433874139</v>
      </c>
      <c r="BE65" s="460">
        <v>43.0335837726136</v>
      </c>
      <c r="BF65" s="456">
        <v>-0.0341442805275282</v>
      </c>
      <c r="BG65" s="456">
        <v>8.14446462220397E-4</v>
      </c>
      <c r="BH65" s="456">
        <v>0.0112571515456003</v>
      </c>
    </row>
    <row r="66" spans="8:8">
      <c r="A66" s="218" t="s">
        <v>153</v>
      </c>
      <c r="B66" s="459" t="s">
        <v>114</v>
      </c>
      <c r="C66" s="459" t="s">
        <v>114</v>
      </c>
      <c r="D66" s="459" t="s">
        <v>114</v>
      </c>
      <c r="E66" s="459" t="s">
        <v>114</v>
      </c>
      <c r="F66" s="459" t="s">
        <v>114</v>
      </c>
      <c r="G66" s="459" t="s">
        <v>114</v>
      </c>
      <c r="H66" s="459" t="s">
        <v>114</v>
      </c>
      <c r="I66" s="459" t="s">
        <v>114</v>
      </c>
      <c r="J66" s="459" t="s">
        <v>114</v>
      </c>
      <c r="K66" s="459" t="s">
        <v>114</v>
      </c>
      <c r="L66" s="459" t="s">
        <v>114</v>
      </c>
      <c r="M66" s="459" t="s">
        <v>114</v>
      </c>
      <c r="N66" s="459" t="s">
        <v>114</v>
      </c>
      <c r="O66" s="459" t="s">
        <v>114</v>
      </c>
      <c r="P66" s="459" t="s">
        <v>114</v>
      </c>
      <c r="Q66" s="459" t="s">
        <v>114</v>
      </c>
      <c r="R66" s="459" t="s">
        <v>114</v>
      </c>
      <c r="S66" s="459" t="s">
        <v>114</v>
      </c>
      <c r="T66" s="459" t="s">
        <v>114</v>
      </c>
      <c r="U66" s="459" t="s">
        <v>114</v>
      </c>
      <c r="V66" s="459">
        <v>7.80316906296959</v>
      </c>
      <c r="W66" s="459">
        <v>7.62877263295508</v>
      </c>
      <c r="X66" s="459">
        <v>8.31135945576401</v>
      </c>
      <c r="Y66" s="459">
        <v>10.9443556969627</v>
      </c>
      <c r="Z66" s="459">
        <v>12.1215071231121</v>
      </c>
      <c r="AA66" s="459">
        <v>11.2148644828618</v>
      </c>
      <c r="AB66" s="459">
        <v>9.29247410201938</v>
      </c>
      <c r="AC66" s="459">
        <v>8.41089176622745</v>
      </c>
      <c r="AD66" s="459">
        <v>6.05848241968705</v>
      </c>
      <c r="AE66" s="459">
        <v>5.19370339693873</v>
      </c>
      <c r="AF66" s="459">
        <v>5.09740203620623</v>
      </c>
      <c r="AG66" s="459">
        <v>5.68302973413616</v>
      </c>
      <c r="AH66" s="459">
        <v>5.95008884218255</v>
      </c>
      <c r="AI66" s="459">
        <v>6.106806151388</v>
      </c>
      <c r="AJ66" s="459">
        <v>4.78277714450501</v>
      </c>
      <c r="AK66" s="459">
        <v>4.50264617139055</v>
      </c>
      <c r="AL66" s="459">
        <v>4.75766917222694</v>
      </c>
      <c r="AM66" s="459">
        <v>4.39795049942298</v>
      </c>
      <c r="AN66" s="459">
        <v>3.96944302716679</v>
      </c>
      <c r="AO66" s="459">
        <v>4.81058075560105</v>
      </c>
      <c r="AP66" s="459">
        <v>5.04332267971107</v>
      </c>
      <c r="AQ66" s="459">
        <v>5.21252186578172</v>
      </c>
      <c r="AR66" s="459">
        <v>5.89231239292037</v>
      </c>
      <c r="AS66" s="459">
        <v>5.93508550747298</v>
      </c>
      <c r="AT66" s="459">
        <v>5.33027644984579</v>
      </c>
      <c r="AU66" s="459">
        <v>5.15006304625178</v>
      </c>
      <c r="AV66" s="459">
        <v>5.47189520314289</v>
      </c>
      <c r="AW66" s="459">
        <v>5.70184011256485</v>
      </c>
      <c r="AX66" s="459">
        <v>4.75989170416154</v>
      </c>
      <c r="AY66" s="459">
        <v>5.26208622390747</v>
      </c>
      <c r="AZ66" s="459">
        <v>5.18254022517842</v>
      </c>
      <c r="BA66" s="459">
        <v>5.1408813331077</v>
      </c>
      <c r="BB66" s="459">
        <v>5.05235718125616</v>
      </c>
      <c r="BC66" s="459">
        <v>5.86601347184122</v>
      </c>
      <c r="BD66" s="459">
        <v>5.55272190540808</v>
      </c>
      <c r="BE66" s="460">
        <v>6.10899252018462</v>
      </c>
      <c r="BF66" s="461">
        <v>0.0971738523150369</v>
      </c>
      <c r="BG66" s="461">
        <v>0.00409688310914436</v>
      </c>
      <c r="BH66" s="461">
        <v>0.00159805083755124</v>
      </c>
    </row>
    <row r="67" spans="8:8" s="47" ht="10.2" customFormat="1">
      <c r="A67" s="54" t="s">
        <v>154</v>
      </c>
      <c r="B67" s="436">
        <v>121.675827174416</v>
      </c>
      <c r="C67" s="436">
        <v>135.737433713223</v>
      </c>
      <c r="D67" s="436">
        <v>149.442507518996</v>
      </c>
      <c r="E67" s="436">
        <v>161.360404440744</v>
      </c>
      <c r="F67" s="436">
        <v>172.443382965809</v>
      </c>
      <c r="G67" s="436">
        <v>189.48474577571</v>
      </c>
      <c r="H67" s="436">
        <v>207.121834245194</v>
      </c>
      <c r="I67" s="436">
        <v>217.848280037224</v>
      </c>
      <c r="J67" s="436">
        <v>236.914884305623</v>
      </c>
      <c r="K67" s="436">
        <v>251.215683676255</v>
      </c>
      <c r="L67" s="436">
        <v>274.096962707155</v>
      </c>
      <c r="M67" s="436">
        <v>301.626706734613</v>
      </c>
      <c r="N67" s="436">
        <v>323.196938125159</v>
      </c>
      <c r="O67" s="436">
        <v>344.647573099793</v>
      </c>
      <c r="P67" s="436">
        <v>365.86014340523</v>
      </c>
      <c r="Q67" s="436">
        <v>377.07738588122</v>
      </c>
      <c r="R67" s="436">
        <v>399.304269301932</v>
      </c>
      <c r="S67" s="436">
        <v>431.045838468464</v>
      </c>
      <c r="T67" s="436">
        <v>462.189425555434</v>
      </c>
      <c r="U67" s="436">
        <v>504.317831735953</v>
      </c>
      <c r="V67" s="436">
        <v>434.137456150851</v>
      </c>
      <c r="W67" s="436">
        <v>445.580148404243</v>
      </c>
      <c r="X67" s="436">
        <v>469.810538172381</v>
      </c>
      <c r="Y67" s="436">
        <v>495.115183835089</v>
      </c>
      <c r="Z67" s="436">
        <v>506.207432985723</v>
      </c>
      <c r="AA67" s="436">
        <v>510.982884083894</v>
      </c>
      <c r="AB67" s="436">
        <v>520.500319769866</v>
      </c>
      <c r="AC67" s="436">
        <v>505.219178040809</v>
      </c>
      <c r="AD67" s="436">
        <v>500.128505043409</v>
      </c>
      <c r="AE67" s="436">
        <v>469.759527178182</v>
      </c>
      <c r="AF67" s="436">
        <v>455.878828058355</v>
      </c>
      <c r="AG67" s="436">
        <v>461.205336423541</v>
      </c>
      <c r="AH67" s="436">
        <v>427.46425254528</v>
      </c>
      <c r="AI67" s="436">
        <v>443.617621565867</v>
      </c>
      <c r="AJ67" s="436">
        <v>448.218239552519</v>
      </c>
      <c r="AK67" s="436">
        <v>451.776490591253</v>
      </c>
      <c r="AL67" s="436">
        <v>463.270414615688</v>
      </c>
      <c r="AM67" s="436">
        <v>466.329864086935</v>
      </c>
      <c r="AN67" s="436">
        <v>474.471488020775</v>
      </c>
      <c r="AO67" s="436">
        <v>490.559031074932</v>
      </c>
      <c r="AP67" s="436">
        <v>498.84330978646</v>
      </c>
      <c r="AQ67" s="436">
        <v>518.642050539838</v>
      </c>
      <c r="AR67" s="436">
        <v>529.463703006524</v>
      </c>
      <c r="AS67" s="436">
        <v>519.748832948565</v>
      </c>
      <c r="AT67" s="436">
        <v>498.562050122853</v>
      </c>
      <c r="AU67" s="436">
        <v>529.807711148146</v>
      </c>
      <c r="AV67" s="436">
        <v>547.970267536235</v>
      </c>
      <c r="AW67" s="436">
        <v>543.688108196903</v>
      </c>
      <c r="AX67" s="436">
        <v>535.735431718816</v>
      </c>
      <c r="AY67" s="436">
        <v>538.370115814601</v>
      </c>
      <c r="AZ67" s="436">
        <v>528.236186876841</v>
      </c>
      <c r="BA67" s="436">
        <v>537.099859080133</v>
      </c>
      <c r="BB67" s="436">
        <v>547.92331303574</v>
      </c>
      <c r="BC67" s="436">
        <v>580.644415590244</v>
      </c>
      <c r="BD67" s="436">
        <v>574.192012983097</v>
      </c>
      <c r="BE67" s="436">
        <v>538.207046969712</v>
      </c>
      <c r="BF67" s="458">
        <v>-0.0652316232615058</v>
      </c>
      <c r="BG67" s="458">
        <v>0.014223789218603</v>
      </c>
      <c r="BH67" s="458">
        <v>0.140789535974082</v>
      </c>
    </row>
    <row r="68" spans="8:8">
      <c r="B68" s="433"/>
      <c r="C68" s="433"/>
      <c r="D68" s="433"/>
      <c r="E68" s="433"/>
      <c r="F68" s="433"/>
      <c r="G68" s="433"/>
      <c r="H68" s="433"/>
      <c r="I68" s="433"/>
      <c r="J68" s="433"/>
      <c r="K68" s="433"/>
      <c r="L68" s="433"/>
      <c r="M68" s="433"/>
      <c r="N68" s="433"/>
      <c r="O68" s="433"/>
      <c r="P68" s="433"/>
      <c r="Q68" s="433"/>
      <c r="R68" s="433"/>
      <c r="S68" s="433"/>
      <c r="T68" s="433"/>
      <c r="U68" s="433"/>
      <c r="V68" s="433"/>
      <c r="W68" s="433"/>
      <c r="X68" s="433"/>
      <c r="Y68" s="433"/>
      <c r="Z68" s="433"/>
      <c r="AA68" s="433"/>
      <c r="AB68" s="433"/>
      <c r="AC68" s="433"/>
      <c r="AD68" s="433"/>
      <c r="AE68" s="433"/>
      <c r="AF68" s="433"/>
      <c r="AG68" s="433"/>
      <c r="AH68" s="433"/>
      <c r="AI68" s="433"/>
      <c r="AJ68" s="433"/>
      <c r="AK68" s="433"/>
      <c r="AL68" s="433"/>
      <c r="AM68" s="433"/>
      <c r="AN68" s="433"/>
      <c r="AO68" s="433"/>
      <c r="AP68" s="433"/>
      <c r="AQ68" s="433"/>
      <c r="AR68" s="433"/>
      <c r="AS68" s="433"/>
      <c r="AT68" s="433"/>
      <c r="AU68" s="433"/>
      <c r="AV68" s="433"/>
      <c r="AW68" s="433"/>
      <c r="AX68" s="433"/>
      <c r="AY68" s="433"/>
      <c r="AZ68" s="433"/>
      <c r="BA68" s="433"/>
      <c r="BB68" s="433"/>
      <c r="BC68" s="433"/>
      <c r="BD68" s="433"/>
      <c r="BE68" s="435"/>
      <c r="BF68" s="457"/>
      <c r="BG68" s="457"/>
      <c r="BH68" s="457"/>
    </row>
    <row r="69" spans="8:8">
      <c r="A69" s="45" t="s">
        <v>155</v>
      </c>
      <c r="B69" s="433">
        <v>0.781327893665784</v>
      </c>
      <c r="C69" s="433">
        <v>0.819168629301745</v>
      </c>
      <c r="D69" s="433">
        <v>0.858794305297893</v>
      </c>
      <c r="E69" s="433">
        <v>0.917331876596832</v>
      </c>
      <c r="F69" s="433">
        <v>1.07639258757464</v>
      </c>
      <c r="G69" s="433">
        <v>2.55245548953514</v>
      </c>
      <c r="H69" s="433">
        <v>2.95434619455649</v>
      </c>
      <c r="I69" s="433">
        <v>3.38179468269667</v>
      </c>
      <c r="J69" s="433">
        <v>4.10770714842525</v>
      </c>
      <c r="K69" s="433">
        <v>4.17650820371056</v>
      </c>
      <c r="L69" s="433">
        <v>4.26088304785868</v>
      </c>
      <c r="M69" s="433">
        <v>4.7995684486741</v>
      </c>
      <c r="N69" s="433">
        <v>4.90807257287489</v>
      </c>
      <c r="O69" s="433">
        <v>3.80084295171943</v>
      </c>
      <c r="P69" s="433">
        <v>5.0920699786819</v>
      </c>
      <c r="Q69" s="433">
        <v>4.5354040718813</v>
      </c>
      <c r="R69" s="433">
        <v>4.92804056138694</v>
      </c>
      <c r="S69" s="433">
        <v>6.74910248103741</v>
      </c>
      <c r="T69" s="433">
        <v>7.71331099629511</v>
      </c>
      <c r="U69" s="433">
        <v>8.97887154968805</v>
      </c>
      <c r="V69" s="433">
        <v>9.68643807660901</v>
      </c>
      <c r="W69" s="433">
        <v>9.30547470859912</v>
      </c>
      <c r="X69" s="433">
        <v>11.3917669478195</v>
      </c>
      <c r="Y69" s="433">
        <v>12.3674676615542</v>
      </c>
      <c r="Z69" s="433">
        <v>15.61683525</v>
      </c>
      <c r="AA69" s="433">
        <v>22.79851101</v>
      </c>
      <c r="AB69" s="433">
        <v>26.5310380575</v>
      </c>
      <c r="AC69" s="433">
        <v>30.518285421</v>
      </c>
      <c r="AD69" s="433">
        <v>16.51316575</v>
      </c>
      <c r="AE69" s="433">
        <v>26.10528107</v>
      </c>
      <c r="AF69" s="433">
        <v>31.8679967</v>
      </c>
      <c r="AG69" s="433">
        <v>37.47938454</v>
      </c>
      <c r="AH69" s="433">
        <v>39.752352125</v>
      </c>
      <c r="AI69" s="433">
        <v>46.23134822</v>
      </c>
      <c r="AJ69" s="433">
        <v>54.97263905</v>
      </c>
      <c r="AK69" s="433">
        <v>59.44087965</v>
      </c>
      <c r="AL69" s="433">
        <v>66.532705125</v>
      </c>
      <c r="AM69" s="433">
        <v>78.220325925</v>
      </c>
      <c r="AN69" s="433">
        <v>80.27673855</v>
      </c>
      <c r="AO69" s="433">
        <v>93.25601977</v>
      </c>
      <c r="AP69" s="433">
        <v>97.04690275</v>
      </c>
      <c r="AQ69" s="433">
        <v>105.784</v>
      </c>
      <c r="AR69" s="433">
        <v>118.55222325</v>
      </c>
      <c r="AS69" s="433">
        <v>125.78671545</v>
      </c>
      <c r="AT69" s="433">
        <v>134.79441195</v>
      </c>
      <c r="AU69" s="433">
        <v>144.38939855</v>
      </c>
      <c r="AV69" s="433">
        <v>153.1926108</v>
      </c>
      <c r="AW69" s="433">
        <v>152.54553385</v>
      </c>
      <c r="AX69" s="433">
        <v>153.834493</v>
      </c>
      <c r="AY69" s="433">
        <v>173.4009439</v>
      </c>
      <c r="AZ69" s="433">
        <v>184.01948515</v>
      </c>
      <c r="BA69" s="433">
        <v>196.3190475</v>
      </c>
      <c r="BB69" s="433">
        <v>204.957743879841</v>
      </c>
      <c r="BC69" s="433">
        <v>219.611611633776</v>
      </c>
      <c r="BD69" s="433">
        <v>223.445481044522</v>
      </c>
      <c r="BE69" s="435">
        <v>233.102124584081</v>
      </c>
      <c r="BF69" s="457">
        <v>0.0403666811547003</v>
      </c>
      <c r="BG69" s="457">
        <v>0.0518406935236992</v>
      </c>
      <c r="BH69" s="457">
        <v>0.0609771650883126</v>
      </c>
    </row>
    <row r="70" spans="8:8">
      <c r="A70" s="45" t="s">
        <v>156</v>
      </c>
      <c r="B70" s="433">
        <v>0.4731</v>
      </c>
      <c r="C70" s="433">
        <v>0.57665</v>
      </c>
      <c r="D70" s="433">
        <v>0.4598</v>
      </c>
      <c r="E70" s="433">
        <v>0.46075</v>
      </c>
      <c r="F70" s="433">
        <v>0.7239</v>
      </c>
      <c r="G70" s="433">
        <v>0.741</v>
      </c>
      <c r="H70" s="433">
        <v>0.87875</v>
      </c>
      <c r="I70" s="433">
        <v>0.88825</v>
      </c>
      <c r="J70" s="433">
        <v>0.8645</v>
      </c>
      <c r="K70" s="433">
        <v>0.7942</v>
      </c>
      <c r="L70" s="433">
        <v>1.23025</v>
      </c>
      <c r="M70" s="433">
        <v>1.71475</v>
      </c>
      <c r="N70" s="433">
        <v>1.1191</v>
      </c>
      <c r="O70" s="433">
        <v>1.15995</v>
      </c>
      <c r="P70" s="433">
        <v>1.66345</v>
      </c>
      <c r="Q70" s="433">
        <v>1.21695</v>
      </c>
      <c r="R70" s="433">
        <v>0.589</v>
      </c>
      <c r="S70" s="433">
        <v>0.646</v>
      </c>
      <c r="T70" s="433">
        <v>0.4465</v>
      </c>
      <c r="U70" s="433">
        <v>0.5605</v>
      </c>
      <c r="V70" s="433">
        <v>0.8075</v>
      </c>
      <c r="W70" s="433">
        <v>1.4725</v>
      </c>
      <c r="X70" s="433">
        <v>3.5625</v>
      </c>
      <c r="Y70" s="433">
        <v>5.32</v>
      </c>
      <c r="Z70" s="433">
        <v>6.1275</v>
      </c>
      <c r="AA70" s="433">
        <v>3.781</v>
      </c>
      <c r="AB70" s="433">
        <v>1.653</v>
      </c>
      <c r="AC70" s="433">
        <v>2.1565</v>
      </c>
      <c r="AD70" s="433">
        <v>2.4225</v>
      </c>
      <c r="AE70" s="433">
        <v>3.0115</v>
      </c>
      <c r="AF70" s="433">
        <v>3.0115</v>
      </c>
      <c r="AG70" s="433">
        <v>3.078</v>
      </c>
      <c r="AH70" s="433">
        <v>2.8975</v>
      </c>
      <c r="AI70" s="433">
        <v>2.8025</v>
      </c>
      <c r="AJ70" s="433">
        <v>3.021</v>
      </c>
      <c r="AK70" s="433">
        <v>2.9925</v>
      </c>
      <c r="AL70" s="433">
        <v>2.622</v>
      </c>
      <c r="AM70" s="433">
        <v>2.242</v>
      </c>
      <c r="AN70" s="433">
        <v>1.482</v>
      </c>
      <c r="AO70" s="433">
        <v>0.95</v>
      </c>
      <c r="AP70" s="433">
        <v>1.3775</v>
      </c>
      <c r="AQ70" s="433">
        <v>1.3775</v>
      </c>
      <c r="AR70" s="433">
        <v>4.542957</v>
      </c>
      <c r="AS70" s="433">
        <v>6.457625</v>
      </c>
      <c r="AT70" s="433">
        <v>6.85273</v>
      </c>
      <c r="AU70" s="433">
        <v>7.13526</v>
      </c>
      <c r="AV70" s="433">
        <v>6.30192</v>
      </c>
      <c r="AW70" s="433">
        <v>6.341345</v>
      </c>
      <c r="AX70" s="433">
        <v>7.072655</v>
      </c>
      <c r="AY70" s="433">
        <v>7.5308343</v>
      </c>
      <c r="AZ70" s="433">
        <v>7.30109675</v>
      </c>
      <c r="BA70" s="433">
        <v>9.8955781</v>
      </c>
      <c r="BB70" s="433">
        <v>11.4268557624103</v>
      </c>
      <c r="BC70" s="433">
        <v>14.6004463251605</v>
      </c>
      <c r="BD70" s="433">
        <v>19.492344145934</v>
      </c>
      <c r="BE70" s="435">
        <v>20.7969857046977</v>
      </c>
      <c r="BF70" s="457">
        <v>0.0640158610020523</v>
      </c>
      <c r="BG70" s="457">
        <v>0.110196988566034</v>
      </c>
      <c r="BH70" s="457">
        <v>0.00544028173452878</v>
      </c>
    </row>
    <row r="71" spans="8:8">
      <c r="A71" s="45" t="s">
        <v>157</v>
      </c>
      <c r="B71" s="433">
        <v>0.0736399506045</v>
      </c>
      <c r="C71" s="433">
        <v>0.095466224623875</v>
      </c>
      <c r="D71" s="433">
        <v>0.106908072619125</v>
      </c>
      <c r="E71" s="433">
        <v>0.1371937224075</v>
      </c>
      <c r="F71" s="433">
        <v>0.141016709533875</v>
      </c>
      <c r="G71" s="433">
        <v>0.128869913557875</v>
      </c>
      <c r="H71" s="433">
        <v>0.120627444859875</v>
      </c>
      <c r="I71" s="433">
        <v>0.11924466228225</v>
      </c>
      <c r="J71" s="433">
        <v>0.051759449817375</v>
      </c>
      <c r="K71" s="433">
        <v>0.063255524580375</v>
      </c>
      <c r="L71" s="433">
        <v>0.0578057344215</v>
      </c>
      <c r="M71" s="433">
        <v>0.05569089047925</v>
      </c>
      <c r="N71" s="433">
        <v>0.055338416488875</v>
      </c>
      <c r="O71" s="433">
        <v>0.054443674821</v>
      </c>
      <c r="P71" s="433">
        <v>0.03877213894125</v>
      </c>
      <c r="Q71" s="433">
        <v>0.0018437101035</v>
      </c>
      <c r="R71" s="433">
        <v>0.001952163639</v>
      </c>
      <c r="S71" s="433">
        <v>0.043462754351625</v>
      </c>
      <c r="T71" s="433">
        <v>0.061574494780125</v>
      </c>
      <c r="U71" s="433">
        <v>0.053765840224125</v>
      </c>
      <c r="V71" s="433">
        <v>0.05059357431075</v>
      </c>
      <c r="W71" s="433">
        <v>0.037931624041125</v>
      </c>
      <c r="X71" s="433">
        <v>0.04321873389675</v>
      </c>
      <c r="Y71" s="433">
        <v>0.039666880609125</v>
      </c>
      <c r="Z71" s="433">
        <v>0.036413274544125</v>
      </c>
      <c r="AA71" s="433">
        <v>0.03150575206275</v>
      </c>
      <c r="AB71" s="433">
        <v>0.026218642207125</v>
      </c>
      <c r="AC71" s="433">
        <v>0.022422768464625</v>
      </c>
      <c r="AD71" s="433">
        <v>0.022341428313</v>
      </c>
      <c r="AE71" s="433">
        <v>0.020633285128875</v>
      </c>
      <c r="AF71" s="433">
        <v>0.024049571497125</v>
      </c>
      <c r="AG71" s="433">
        <v>0.015102154818375</v>
      </c>
      <c r="AH71" s="433">
        <v>0.018030400276875</v>
      </c>
      <c r="AI71" s="433">
        <v>0.01133339445975</v>
      </c>
      <c r="AJ71" s="433">
        <v>0.010194632337</v>
      </c>
      <c r="AK71" s="433">
        <v>0.00916432374975</v>
      </c>
      <c r="AL71" s="433">
        <v>0.00959813789175</v>
      </c>
      <c r="AM71" s="433">
        <v>0.0085678293045</v>
      </c>
      <c r="AN71" s="433">
        <v>0.007781541172125</v>
      </c>
      <c r="AO71" s="433">
        <v>1.139425</v>
      </c>
      <c r="AP71" s="433">
        <v>1.5703</v>
      </c>
      <c r="AQ71" s="433">
        <v>2.192675</v>
      </c>
      <c r="AR71" s="433">
        <v>2.62355</v>
      </c>
      <c r="AS71" s="433">
        <v>3.609775</v>
      </c>
      <c r="AT71" s="433">
        <v>4.00235</v>
      </c>
      <c r="AU71" s="433">
        <v>5.11305</v>
      </c>
      <c r="AV71" s="433">
        <v>4.7492</v>
      </c>
      <c r="AW71" s="433">
        <v>2.441625</v>
      </c>
      <c r="AX71" s="433">
        <v>6.635475</v>
      </c>
      <c r="AY71" s="433">
        <v>7.248275</v>
      </c>
      <c r="AZ71" s="433">
        <v>8.052575</v>
      </c>
      <c r="BA71" s="433">
        <v>9.24945</v>
      </c>
      <c r="BB71" s="433">
        <v>9.8938475</v>
      </c>
      <c r="BC71" s="433">
        <v>10.522925</v>
      </c>
      <c r="BD71" s="433">
        <v>10.771875</v>
      </c>
      <c r="BE71" s="435">
        <v>11.2985</v>
      </c>
      <c r="BF71" s="457">
        <v>0.0460230722525803</v>
      </c>
      <c r="BG71" s="457">
        <v>0.104072579739229</v>
      </c>
      <c r="BH71" s="457">
        <v>0.00295557366102767</v>
      </c>
    </row>
    <row r="72" spans="8:8">
      <c r="A72" s="45" t="s">
        <v>158</v>
      </c>
      <c r="B72" s="433">
        <v>1.72615</v>
      </c>
      <c r="C72" s="433">
        <v>2.261</v>
      </c>
      <c r="D72" s="433">
        <v>2.5726</v>
      </c>
      <c r="E72" s="433">
        <v>3.17205</v>
      </c>
      <c r="F72" s="433">
        <v>3.54065</v>
      </c>
      <c r="G72" s="433">
        <v>1.93515</v>
      </c>
      <c r="H72" s="433">
        <v>1.9988</v>
      </c>
      <c r="I72" s="433">
        <v>2.36265</v>
      </c>
      <c r="J72" s="433">
        <v>2.6467</v>
      </c>
      <c r="K72" s="433">
        <v>2.78445</v>
      </c>
      <c r="L72" s="433">
        <v>3.0514</v>
      </c>
      <c r="M72" s="433">
        <v>3.6708</v>
      </c>
      <c r="N72" s="433">
        <v>4.00235</v>
      </c>
      <c r="O72" s="433">
        <v>4.48495</v>
      </c>
      <c r="P72" s="433">
        <v>5.93845</v>
      </c>
      <c r="Q72" s="433">
        <v>3.86745</v>
      </c>
      <c r="R72" s="433">
        <v>4.4498</v>
      </c>
      <c r="S72" s="433">
        <v>3.49125</v>
      </c>
      <c r="T72" s="433">
        <v>3.83325</v>
      </c>
      <c r="U72" s="433">
        <v>4.1572</v>
      </c>
      <c r="V72" s="433">
        <v>3.99</v>
      </c>
      <c r="W72" s="433">
        <v>5.4435</v>
      </c>
      <c r="X72" s="433">
        <v>4.541</v>
      </c>
      <c r="Y72" s="433">
        <v>6.498</v>
      </c>
      <c r="Z72" s="433">
        <v>7.752</v>
      </c>
      <c r="AA72" s="433">
        <v>3.9805</v>
      </c>
      <c r="AB72" s="433">
        <v>0.475</v>
      </c>
      <c r="AC72" s="433">
        <v>2.489</v>
      </c>
      <c r="AD72" s="433">
        <v>5.149</v>
      </c>
      <c r="AE72" s="433">
        <v>5.6715</v>
      </c>
      <c r="AF72" s="433">
        <v>8.8141</v>
      </c>
      <c r="AG72" s="433">
        <v>8.8369</v>
      </c>
      <c r="AH72" s="433">
        <v>8.8065</v>
      </c>
      <c r="AI72" s="433">
        <v>9.01645</v>
      </c>
      <c r="AJ72" s="433">
        <v>8.2536</v>
      </c>
      <c r="AK72" s="433">
        <v>9.12</v>
      </c>
      <c r="AL72" s="433">
        <v>9.025</v>
      </c>
      <c r="AM72" s="433">
        <v>8.2745</v>
      </c>
      <c r="AN72" s="433">
        <v>9.5</v>
      </c>
      <c r="AO72" s="433">
        <v>10.355</v>
      </c>
      <c r="AP72" s="433">
        <v>11.685</v>
      </c>
      <c r="AQ72" s="433">
        <v>11.7895</v>
      </c>
      <c r="AR72" s="433">
        <v>10.697</v>
      </c>
      <c r="AS72" s="433">
        <v>12.065</v>
      </c>
      <c r="AT72" s="433">
        <v>11.846113</v>
      </c>
      <c r="AU72" s="433">
        <v>13.9755379518587</v>
      </c>
      <c r="AV72" s="433">
        <v>15.8579254832806</v>
      </c>
      <c r="AW72" s="433">
        <v>17.531841213709</v>
      </c>
      <c r="AX72" s="433">
        <v>17.7703902370497</v>
      </c>
      <c r="AY72" s="433">
        <v>17.8711431753186</v>
      </c>
      <c r="AZ72" s="433">
        <v>20.3227069669859</v>
      </c>
      <c r="BA72" s="433">
        <v>21.1499134021888</v>
      </c>
      <c r="BB72" s="433">
        <v>21.0275161110943</v>
      </c>
      <c r="BC72" s="433">
        <v>21.15223637583</v>
      </c>
      <c r="BD72" s="433">
        <v>23.0434206283307</v>
      </c>
      <c r="BE72" s="435">
        <v>20.6452026441042</v>
      </c>
      <c r="BF72" s="457">
        <v>-0.106521756527161</v>
      </c>
      <c r="BG72" s="457">
        <v>0.0688016304217136</v>
      </c>
      <c r="BH72" s="457">
        <v>0.00540057681652373</v>
      </c>
    </row>
    <row r="73" spans="8:8">
      <c r="A73" s="45" t="s">
        <v>159</v>
      </c>
      <c r="B73" s="433">
        <v>0.0</v>
      </c>
      <c r="C73" s="433">
        <v>0.0</v>
      </c>
      <c r="D73" s="433">
        <v>0.0</v>
      </c>
      <c r="E73" s="433">
        <v>0.0</v>
      </c>
      <c r="F73" s="433">
        <v>0.0</v>
      </c>
      <c r="G73" s="433">
        <v>0.0</v>
      </c>
      <c r="H73" s="433">
        <v>0.0</v>
      </c>
      <c r="I73" s="433">
        <v>0.0</v>
      </c>
      <c r="J73" s="433">
        <v>0.0</v>
      </c>
      <c r="K73" s="433">
        <v>0.0</v>
      </c>
      <c r="L73" s="433">
        <v>0.0</v>
      </c>
      <c r="M73" s="433">
        <v>0.0</v>
      </c>
      <c r="N73" s="433">
        <v>0.0</v>
      </c>
      <c r="O73" s="433">
        <v>0.3025425</v>
      </c>
      <c r="P73" s="433">
        <v>0.50895</v>
      </c>
      <c r="Q73" s="433">
        <v>0.64608375</v>
      </c>
      <c r="R73" s="433">
        <v>0.76154</v>
      </c>
      <c r="S73" s="433">
        <v>0.83317</v>
      </c>
      <c r="T73" s="433">
        <v>1.034865</v>
      </c>
      <c r="U73" s="433">
        <v>1.30065</v>
      </c>
      <c r="V73" s="433">
        <v>1.6559725</v>
      </c>
      <c r="W73" s="433">
        <v>1.935895</v>
      </c>
      <c r="X73" s="433">
        <v>2.1686925</v>
      </c>
      <c r="Y73" s="433">
        <v>2.18235875</v>
      </c>
      <c r="Z73" s="433">
        <v>2.2648275</v>
      </c>
      <c r="AA73" s="433">
        <v>2.4476725</v>
      </c>
      <c r="AB73" s="433">
        <v>2.4816025</v>
      </c>
      <c r="AC73" s="433">
        <v>2.712515</v>
      </c>
      <c r="AD73" s="433">
        <v>2.603185</v>
      </c>
      <c r="AE73" s="433">
        <v>2.72571</v>
      </c>
      <c r="AF73" s="433">
        <v>3.33441156159216</v>
      </c>
      <c r="AG73" s="433">
        <v>3.6431689768294</v>
      </c>
      <c r="AH73" s="433">
        <v>4.21187906159216</v>
      </c>
      <c r="AI73" s="433">
        <v>4.39189656159216</v>
      </c>
      <c r="AJ73" s="433">
        <v>4.70321965543295</v>
      </c>
      <c r="AK73" s="433">
        <v>7.67515202004088</v>
      </c>
      <c r="AL73" s="433">
        <v>8.42761660747787</v>
      </c>
      <c r="AM73" s="433">
        <v>8.82817911667487</v>
      </c>
      <c r="AN73" s="433">
        <v>9.5245950796497</v>
      </c>
      <c r="AO73" s="433">
        <v>8.64348391528459</v>
      </c>
      <c r="AP73" s="433">
        <v>10.7783062968786</v>
      </c>
      <c r="AQ73" s="433">
        <v>12.0357691654595</v>
      </c>
      <c r="AR73" s="433">
        <v>12.1624794805941</v>
      </c>
      <c r="AS73" s="433">
        <v>13.3804101056728</v>
      </c>
      <c r="AT73" s="433">
        <v>13.547402734243</v>
      </c>
      <c r="AU73" s="433">
        <v>16.3808433454992</v>
      </c>
      <c r="AV73" s="433">
        <v>18.0823808649849</v>
      </c>
      <c r="AW73" s="433">
        <v>19.7155915049573</v>
      </c>
      <c r="AX73" s="433">
        <v>21.7275444301048</v>
      </c>
      <c r="AY73" s="433">
        <v>21.3142500265347</v>
      </c>
      <c r="AZ73" s="433">
        <v>23.0462262666334</v>
      </c>
      <c r="BA73" s="433">
        <v>22.8578444466612</v>
      </c>
      <c r="BB73" s="433">
        <v>23.3508790964183</v>
      </c>
      <c r="BC73" s="433">
        <v>24.996494493359</v>
      </c>
      <c r="BD73" s="433">
        <v>24.9965476916304</v>
      </c>
      <c r="BE73" s="435">
        <v>25.9063235200951</v>
      </c>
      <c r="BF73" s="457">
        <v>0.0335643759336388</v>
      </c>
      <c r="BG73" s="457">
        <v>0.0631692303746656</v>
      </c>
      <c r="BH73" s="457">
        <v>0.00677683298225913</v>
      </c>
    </row>
    <row r="74" spans="8:8">
      <c r="A74" s="45" t="s">
        <v>160</v>
      </c>
      <c r="B74" s="433">
        <v>0.083835</v>
      </c>
      <c r="C74" s="433">
        <v>0.08487</v>
      </c>
      <c r="D74" s="433">
        <v>0.116955</v>
      </c>
      <c r="E74" s="433">
        <v>0.53199</v>
      </c>
      <c r="F74" s="433">
        <v>0.88182</v>
      </c>
      <c r="G74" s="433">
        <v>1.040175</v>
      </c>
      <c r="H74" s="433">
        <v>1.040175</v>
      </c>
      <c r="I74" s="433">
        <v>1.141605</v>
      </c>
      <c r="J74" s="433">
        <v>1.6353</v>
      </c>
      <c r="K74" s="433">
        <v>1.34343</v>
      </c>
      <c r="L74" s="433">
        <v>2.073105</v>
      </c>
      <c r="M74" s="433">
        <v>1.13229</v>
      </c>
      <c r="N74" s="433">
        <v>1.605285</v>
      </c>
      <c r="O74" s="433">
        <v>1.530765</v>
      </c>
      <c r="P74" s="433">
        <v>4.51467</v>
      </c>
      <c r="Q74" s="433">
        <v>4.906935</v>
      </c>
      <c r="R74" s="433">
        <v>4.474305</v>
      </c>
      <c r="S74" s="433">
        <v>5.231925</v>
      </c>
      <c r="T74" s="433">
        <v>5.418225</v>
      </c>
      <c r="U74" s="433">
        <v>6.13755</v>
      </c>
      <c r="V74" s="433">
        <v>5.6511</v>
      </c>
      <c r="W74" s="433">
        <v>6.003</v>
      </c>
      <c r="X74" s="433">
        <v>5.80635</v>
      </c>
      <c r="Y74" s="433">
        <v>6.0651</v>
      </c>
      <c r="Z74" s="433">
        <v>6.417</v>
      </c>
      <c r="AA74" s="433">
        <v>6.5205</v>
      </c>
      <c r="AB74" s="433">
        <v>7.89705</v>
      </c>
      <c r="AC74" s="433">
        <v>13.0617</v>
      </c>
      <c r="AD74" s="433">
        <v>13.9725</v>
      </c>
      <c r="AE74" s="433">
        <v>13.9725</v>
      </c>
      <c r="AF74" s="433">
        <v>13.9725</v>
      </c>
      <c r="AG74" s="433">
        <v>9.70391038328883</v>
      </c>
      <c r="AH74" s="433">
        <v>10.3757241707834</v>
      </c>
      <c r="AI74" s="433">
        <v>11.2052059171196</v>
      </c>
      <c r="AJ74" s="433">
        <v>12.8551670307314</v>
      </c>
      <c r="AK74" s="433">
        <v>11.2972398882911</v>
      </c>
      <c r="AL74" s="433">
        <v>10.4718778724684</v>
      </c>
      <c r="AM74" s="433">
        <v>11.453828537</v>
      </c>
      <c r="AN74" s="433">
        <v>13.0731760755084</v>
      </c>
      <c r="AO74" s="433">
        <v>15.7124193043072</v>
      </c>
      <c r="AP74" s="433">
        <v>17.8925085684435</v>
      </c>
      <c r="AQ74" s="433">
        <v>17.7589053613015</v>
      </c>
      <c r="AR74" s="433">
        <v>19.2592962151266</v>
      </c>
      <c r="AS74" s="433">
        <v>20.6977784274408</v>
      </c>
      <c r="AT74" s="433">
        <v>21.2711043215794</v>
      </c>
      <c r="AU74" s="433">
        <v>25.4057397889738</v>
      </c>
      <c r="AV74" s="433">
        <v>28.6745010595511</v>
      </c>
      <c r="AW74" s="433">
        <v>33.5990454802181</v>
      </c>
      <c r="AX74" s="433">
        <v>35.279244879408</v>
      </c>
      <c r="AY74" s="433">
        <v>38.4340363016292</v>
      </c>
      <c r="AZ74" s="433">
        <v>43.2736765864556</v>
      </c>
      <c r="BA74" s="433">
        <v>41.150470527367</v>
      </c>
      <c r="BB74" s="433">
        <v>41.1521068892113</v>
      </c>
      <c r="BC74" s="433">
        <v>34.1276537291722</v>
      </c>
      <c r="BD74" s="433">
        <v>36.6891077749178</v>
      </c>
      <c r="BE74" s="435">
        <v>34.9819442644575</v>
      </c>
      <c r="BF74" s="457">
        <v>-0.0491356345924143</v>
      </c>
      <c r="BG74" s="457">
        <v>0.0560262440614399</v>
      </c>
      <c r="BH74" s="457">
        <v>0.00915092384649011</v>
      </c>
    </row>
    <row r="75" spans="8:8">
      <c r="A75" s="45" t="s">
        <v>161</v>
      </c>
      <c r="B75" s="433">
        <v>0.6004</v>
      </c>
      <c r="C75" s="433">
        <v>0.722</v>
      </c>
      <c r="D75" s="433">
        <v>0.869725</v>
      </c>
      <c r="E75" s="433">
        <v>1.04595</v>
      </c>
      <c r="F75" s="433">
        <v>1.259225</v>
      </c>
      <c r="G75" s="433">
        <v>1.53615</v>
      </c>
      <c r="H75" s="433">
        <v>1.28155</v>
      </c>
      <c r="I75" s="433">
        <v>1.45255</v>
      </c>
      <c r="J75" s="433">
        <v>1.71</v>
      </c>
      <c r="K75" s="433">
        <v>2.1641</v>
      </c>
      <c r="L75" s="433">
        <v>2.5745</v>
      </c>
      <c r="M75" s="433">
        <v>2.779225</v>
      </c>
      <c r="N75" s="433">
        <v>3.91115</v>
      </c>
      <c r="O75" s="433">
        <v>5.39315</v>
      </c>
      <c r="P75" s="433">
        <v>6.6215</v>
      </c>
      <c r="Q75" s="433">
        <v>9.2378</v>
      </c>
      <c r="R75" s="433">
        <v>10.7711</v>
      </c>
      <c r="S75" s="433">
        <v>11.41615</v>
      </c>
      <c r="T75" s="433">
        <v>11.1473</v>
      </c>
      <c r="U75" s="433">
        <v>17.29</v>
      </c>
      <c r="V75" s="433">
        <v>17.86</v>
      </c>
      <c r="W75" s="433">
        <v>23.94</v>
      </c>
      <c r="X75" s="433">
        <v>25.46</v>
      </c>
      <c r="Y75" s="433">
        <v>27.645</v>
      </c>
      <c r="Z75" s="433">
        <v>28.31</v>
      </c>
      <c r="AA75" s="433">
        <v>31.844</v>
      </c>
      <c r="AB75" s="433">
        <v>33.4115</v>
      </c>
      <c r="AC75" s="433">
        <v>36.3375</v>
      </c>
      <c r="AD75" s="433">
        <v>38.038</v>
      </c>
      <c r="AE75" s="433">
        <v>40.6315</v>
      </c>
      <c r="AF75" s="433">
        <v>40.7835</v>
      </c>
      <c r="AG75" s="433">
        <v>42.1895</v>
      </c>
      <c r="AH75" s="433">
        <v>43.073</v>
      </c>
      <c r="AI75" s="433">
        <v>44.479</v>
      </c>
      <c r="AJ75" s="433">
        <v>43.89</v>
      </c>
      <c r="AK75" s="433">
        <v>47.3195</v>
      </c>
      <c r="AL75" s="433">
        <v>51.0055</v>
      </c>
      <c r="AM75" s="433">
        <v>53.865</v>
      </c>
      <c r="AN75" s="433">
        <v>57.057</v>
      </c>
      <c r="AO75" s="433">
        <v>62.396</v>
      </c>
      <c r="AP75" s="433">
        <v>67.678</v>
      </c>
      <c r="AQ75" s="433">
        <v>69.78795</v>
      </c>
      <c r="AR75" s="433">
        <v>70.699</v>
      </c>
      <c r="AS75" s="433">
        <v>76.418</v>
      </c>
      <c r="AT75" s="433">
        <v>74.5275</v>
      </c>
      <c r="AU75" s="433">
        <v>83.277</v>
      </c>
      <c r="AV75" s="433">
        <v>87.647</v>
      </c>
      <c r="AW75" s="433">
        <v>94.3635</v>
      </c>
      <c r="AX75" s="433">
        <v>95.0285</v>
      </c>
      <c r="AY75" s="433">
        <v>97.261</v>
      </c>
      <c r="AZ75" s="433">
        <v>99.2275</v>
      </c>
      <c r="BA75" s="433">
        <v>105.317</v>
      </c>
      <c r="BB75" s="433">
        <v>109.250209</v>
      </c>
      <c r="BC75" s="433">
        <v>112.1</v>
      </c>
      <c r="BD75" s="433">
        <v>111.15</v>
      </c>
      <c r="BE75" s="435">
        <v>112.10005798039</v>
      </c>
      <c r="BF75" s="457">
        <v>0.00579193584317217</v>
      </c>
      <c r="BG75" s="457">
        <v>0.0407808466936546</v>
      </c>
      <c r="BH75" s="457">
        <v>0.0293242447020858</v>
      </c>
    </row>
    <row r="76" spans="8:8">
      <c r="A76" s="45" t="s">
        <v>162</v>
      </c>
      <c r="B76" s="433">
        <v>0.0</v>
      </c>
      <c r="C76" s="433">
        <v>0.0</v>
      </c>
      <c r="D76" s="433">
        <v>0.44265</v>
      </c>
      <c r="E76" s="433">
        <v>0.585</v>
      </c>
      <c r="F76" s="433">
        <v>0.57525</v>
      </c>
      <c r="G76" s="433">
        <v>0.819</v>
      </c>
      <c r="H76" s="433">
        <v>1.29675</v>
      </c>
      <c r="I76" s="433">
        <v>1.3455</v>
      </c>
      <c r="J76" s="433">
        <v>1.68675</v>
      </c>
      <c r="K76" s="433">
        <v>1.755</v>
      </c>
      <c r="L76" s="433">
        <v>1.6185</v>
      </c>
      <c r="M76" s="433">
        <v>1.8915</v>
      </c>
      <c r="N76" s="433">
        <v>3.2955</v>
      </c>
      <c r="O76" s="433">
        <v>3.90975</v>
      </c>
      <c r="P76" s="433">
        <v>4.251</v>
      </c>
      <c r="Q76" s="433">
        <v>4.797</v>
      </c>
      <c r="R76" s="433">
        <v>6.05475</v>
      </c>
      <c r="S76" s="433">
        <v>6.357</v>
      </c>
      <c r="T76" s="433">
        <v>5.80125</v>
      </c>
      <c r="U76" s="433">
        <v>7.9755</v>
      </c>
      <c r="V76" s="433">
        <v>9.867</v>
      </c>
      <c r="W76" s="433">
        <v>11.98275</v>
      </c>
      <c r="X76" s="433">
        <v>13.6695</v>
      </c>
      <c r="Y76" s="433">
        <v>13.8255</v>
      </c>
      <c r="Z76" s="433">
        <v>16.83825</v>
      </c>
      <c r="AA76" s="433">
        <v>16.48725</v>
      </c>
      <c r="AB76" s="433">
        <v>19.851</v>
      </c>
      <c r="AC76" s="433">
        <v>18.28125</v>
      </c>
      <c r="AD76" s="433">
        <v>19.149</v>
      </c>
      <c r="AE76" s="433">
        <v>22.14225</v>
      </c>
      <c r="AF76" s="433">
        <v>24.17025</v>
      </c>
      <c r="AG76" s="433">
        <v>26.47125</v>
      </c>
      <c r="AH76" s="433">
        <v>28.275</v>
      </c>
      <c r="AI76" s="433">
        <v>29.63025</v>
      </c>
      <c r="AJ76" s="433">
        <v>30.6345</v>
      </c>
      <c r="AK76" s="433">
        <v>30.64425</v>
      </c>
      <c r="AL76" s="433">
        <v>31.473</v>
      </c>
      <c r="AM76" s="433">
        <v>35.529</v>
      </c>
      <c r="AN76" s="433">
        <v>36.933</v>
      </c>
      <c r="AO76" s="433">
        <v>39.20475</v>
      </c>
      <c r="AP76" s="433">
        <v>40.99875</v>
      </c>
      <c r="AQ76" s="433">
        <v>42.276</v>
      </c>
      <c r="AR76" s="433">
        <v>47.9382345</v>
      </c>
      <c r="AS76" s="433">
        <v>57.9721155</v>
      </c>
      <c r="AT76" s="433">
        <v>57.58807275</v>
      </c>
      <c r="AU76" s="433">
        <v>59.27164425</v>
      </c>
      <c r="AV76" s="433">
        <v>61.6361439550062</v>
      </c>
      <c r="AW76" s="433">
        <v>63.93075</v>
      </c>
      <c r="AX76" s="433">
        <v>64.7496283231379</v>
      </c>
      <c r="AY76" s="433">
        <v>63.4349679304428</v>
      </c>
      <c r="AZ76" s="433">
        <v>71.4705374313914</v>
      </c>
      <c r="BA76" s="433">
        <v>71.9309666928351</v>
      </c>
      <c r="BB76" s="433">
        <v>72.4168372213657</v>
      </c>
      <c r="BC76" s="433">
        <v>71.1647179312407</v>
      </c>
      <c r="BD76" s="433">
        <v>71.4969567100351</v>
      </c>
      <c r="BE76" s="435">
        <v>69.6195135591235</v>
      </c>
      <c r="BF76" s="457">
        <v>-0.0289195582052366</v>
      </c>
      <c r="BG76" s="457">
        <v>0.02186965134816</v>
      </c>
      <c r="BH76" s="457">
        <v>0.0182117626737093</v>
      </c>
    </row>
    <row r="77" spans="8:8">
      <c r="A77" s="45" t="s">
        <v>163</v>
      </c>
      <c r="B77" s="459">
        <v>0.048775</v>
      </c>
      <c r="C77" s="459">
        <v>0.0585</v>
      </c>
      <c r="D77" s="459">
        <v>0.0585</v>
      </c>
      <c r="E77" s="459">
        <v>0.263325</v>
      </c>
      <c r="F77" s="459">
        <v>0.302375</v>
      </c>
      <c r="G77" s="459">
        <v>0.650117</v>
      </c>
      <c r="H77" s="459">
        <v>0.947845</v>
      </c>
      <c r="I77" s="459">
        <v>1.182771</v>
      </c>
      <c r="J77" s="459">
        <v>1.677046</v>
      </c>
      <c r="K77" s="459">
        <v>2.067814</v>
      </c>
      <c r="L77" s="459">
        <v>2.175973</v>
      </c>
      <c r="M77" s="459">
        <v>2.312043</v>
      </c>
      <c r="N77" s="459">
        <v>2.508651</v>
      </c>
      <c r="O77" s="459">
        <v>2.751631</v>
      </c>
      <c r="P77" s="459">
        <v>3.048083</v>
      </c>
      <c r="Q77" s="459">
        <v>2.492564</v>
      </c>
      <c r="R77" s="459">
        <v>2.31505</v>
      </c>
      <c r="S77" s="459">
        <v>3.630127</v>
      </c>
      <c r="T77" s="459">
        <v>3.827751</v>
      </c>
      <c r="U77" s="459">
        <v>3.993225</v>
      </c>
      <c r="V77" s="459">
        <v>4.870617</v>
      </c>
      <c r="W77" s="459">
        <v>5.783736</v>
      </c>
      <c r="X77" s="459">
        <v>5.62437</v>
      </c>
      <c r="Y77" s="459">
        <v>6.461098</v>
      </c>
      <c r="Z77" s="459">
        <v>7.3298544291</v>
      </c>
      <c r="AA77" s="459">
        <v>7.7903292865</v>
      </c>
      <c r="AB77" s="459">
        <v>7.7738952865</v>
      </c>
      <c r="AC77" s="459">
        <v>8.823382858</v>
      </c>
      <c r="AD77" s="459">
        <v>9.3050432867</v>
      </c>
      <c r="AE77" s="459">
        <v>9.70543743</v>
      </c>
      <c r="AF77" s="459">
        <v>10.36696543</v>
      </c>
      <c r="AG77" s="459">
        <v>10.7551982871</v>
      </c>
      <c r="AH77" s="459">
        <v>12.8763314301</v>
      </c>
      <c r="AI77" s="459">
        <v>14.4314708587</v>
      </c>
      <c r="AJ77" s="459">
        <v>14.6868431444</v>
      </c>
      <c r="AK77" s="459">
        <v>14.8032045729</v>
      </c>
      <c r="AL77" s="459">
        <v>15.2769077157</v>
      </c>
      <c r="AM77" s="459">
        <v>16.191840287</v>
      </c>
      <c r="AN77" s="459">
        <v>17.4925595776</v>
      </c>
      <c r="AO77" s="459">
        <v>16.7311022539444</v>
      </c>
      <c r="AP77" s="459">
        <v>17.2684754334133</v>
      </c>
      <c r="AQ77" s="459">
        <v>18.8740966765537</v>
      </c>
      <c r="AR77" s="459">
        <v>19.4894044323939</v>
      </c>
      <c r="AS77" s="459">
        <v>20.7220865148711</v>
      </c>
      <c r="AT77" s="459">
        <v>22.43335832907</v>
      </c>
      <c r="AU77" s="459">
        <v>25.5500212327213</v>
      </c>
      <c r="AV77" s="459">
        <v>22.076132350618</v>
      </c>
      <c r="AW77" s="459">
        <v>20.5586846219723</v>
      </c>
      <c r="AX77" s="459">
        <v>21.2549340461613</v>
      </c>
      <c r="AY77" s="459">
        <v>20.9326418207677</v>
      </c>
      <c r="AZ77" s="459">
        <v>22.5212312041134</v>
      </c>
      <c r="BA77" s="459">
        <v>23.076754135934</v>
      </c>
      <c r="BB77" s="459">
        <v>23.2081619408721</v>
      </c>
      <c r="BC77" s="459">
        <v>21.9873955546754</v>
      </c>
      <c r="BD77" s="459">
        <v>23.3754949198922</v>
      </c>
      <c r="BE77" s="460">
        <v>23.862683263958</v>
      </c>
      <c r="BF77" s="461">
        <v>0.0180526554564562</v>
      </c>
      <c r="BG77" s="461">
        <v>0.00412239235811174</v>
      </c>
      <c r="BH77" s="461">
        <v>0.00624223730020801</v>
      </c>
    </row>
    <row r="78" spans="8:8" s="47" ht="10.2" customFormat="1">
      <c r="A78" s="54" t="s">
        <v>164</v>
      </c>
      <c r="B78" s="436">
        <v>3.78722784427028</v>
      </c>
      <c r="C78" s="436">
        <v>4.61765485392562</v>
      </c>
      <c r="D78" s="436">
        <v>5.48593237791702</v>
      </c>
      <c r="E78" s="436">
        <v>7.11359059900433</v>
      </c>
      <c r="F78" s="436">
        <v>8.50062929710852</v>
      </c>
      <c r="G78" s="436">
        <v>9.40291740309302</v>
      </c>
      <c r="H78" s="436">
        <v>10.5188436394164</v>
      </c>
      <c r="I78" s="436">
        <v>11.8743653449789</v>
      </c>
      <c r="J78" s="436">
        <v>14.3797625982426</v>
      </c>
      <c r="K78" s="436">
        <v>15.1487577282909</v>
      </c>
      <c r="L78" s="436">
        <v>17.0424167822802</v>
      </c>
      <c r="M78" s="436">
        <v>18.3558673391534</v>
      </c>
      <c r="N78" s="436">
        <v>21.4054469893638</v>
      </c>
      <c r="O78" s="436">
        <v>23.3880251265404</v>
      </c>
      <c r="P78" s="436">
        <v>31.6769451176232</v>
      </c>
      <c r="Q78" s="436">
        <v>31.7020305319848</v>
      </c>
      <c r="R78" s="436">
        <v>34.3455377250259</v>
      </c>
      <c r="S78" s="436">
        <v>38.398187235389</v>
      </c>
      <c r="T78" s="436">
        <v>39.2840264910752</v>
      </c>
      <c r="U78" s="436">
        <v>50.4472623899122</v>
      </c>
      <c r="V78" s="436">
        <v>54.4392211509198</v>
      </c>
      <c r="W78" s="436">
        <v>65.9047873326403</v>
      </c>
      <c r="X78" s="436">
        <v>72.2673981817162</v>
      </c>
      <c r="Y78" s="436">
        <v>80.4041912921633</v>
      </c>
      <c r="Z78" s="436">
        <v>90.6926804536441</v>
      </c>
      <c r="AA78" s="436">
        <v>95.6812685485628</v>
      </c>
      <c r="AB78" s="436">
        <v>100.100304486207</v>
      </c>
      <c r="AC78" s="436">
        <v>114.402556047465</v>
      </c>
      <c r="AD78" s="436">
        <v>107.174735465013</v>
      </c>
      <c r="AE78" s="436">
        <v>123.986311785129</v>
      </c>
      <c r="AF78" s="436">
        <v>136.345273263089</v>
      </c>
      <c r="AG78" s="436">
        <v>142.172414342037</v>
      </c>
      <c r="AH78" s="436">
        <v>150.286317187752</v>
      </c>
      <c r="AI78" s="436">
        <v>162.199454951872</v>
      </c>
      <c r="AJ78" s="436">
        <v>173.027163512901</v>
      </c>
      <c r="AK78" s="436">
        <v>183.301890454982</v>
      </c>
      <c r="AL78" s="436">
        <v>194.844205458538</v>
      </c>
      <c r="AM78" s="436">
        <v>214.613241694979</v>
      </c>
      <c r="AN78" s="436">
        <v>225.34685082393</v>
      </c>
      <c r="AO78" s="436">
        <v>248.388200243536</v>
      </c>
      <c r="AP78" s="436">
        <v>266.295743048735</v>
      </c>
      <c r="AQ78" s="436">
        <v>281.876396203315</v>
      </c>
      <c r="AR78" s="436">
        <v>305.964144878115</v>
      </c>
      <c r="AS78" s="436">
        <v>337.109505997985</v>
      </c>
      <c r="AT78" s="436">
        <v>346.863043084892</v>
      </c>
      <c r="AU78" s="436">
        <v>380.498495119053</v>
      </c>
      <c r="AV78" s="436">
        <v>398.217814513441</v>
      </c>
      <c r="AW78" s="436">
        <v>411.027916670857</v>
      </c>
      <c r="AX78" s="436">
        <v>423.352864915862</v>
      </c>
      <c r="AY78" s="436">
        <v>447.428092454693</v>
      </c>
      <c r="AZ78" s="436">
        <v>479.23503535558</v>
      </c>
      <c r="BA78" s="436">
        <v>500.947024804986</v>
      </c>
      <c r="BB78" s="436">
        <v>516.684157401213</v>
      </c>
      <c r="BC78" s="436">
        <v>530.263481043214</v>
      </c>
      <c r="BD78" s="436">
        <v>544.461227915262</v>
      </c>
      <c r="BE78" s="436">
        <v>552.313335520907</v>
      </c>
      <c r="BF78" s="458">
        <v>0.0116501496362575</v>
      </c>
      <c r="BG78" s="458">
        <v>0.0461185251173086</v>
      </c>
      <c r="BH78" s="458">
        <v>0.144479598805145</v>
      </c>
    </row>
    <row r="79" spans="8:8">
      <c r="B79" s="433"/>
      <c r="C79" s="433"/>
      <c r="D79" s="433"/>
      <c r="E79" s="433"/>
      <c r="F79" s="433"/>
      <c r="G79" s="433"/>
      <c r="H79" s="433"/>
      <c r="I79" s="433"/>
      <c r="J79" s="433"/>
      <c r="K79" s="433"/>
      <c r="L79" s="433"/>
      <c r="M79" s="433"/>
      <c r="N79" s="433"/>
      <c r="O79" s="433"/>
      <c r="P79" s="433"/>
      <c r="Q79" s="433"/>
      <c r="R79" s="433"/>
      <c r="S79" s="433"/>
      <c r="T79" s="433"/>
      <c r="U79" s="433"/>
      <c r="V79" s="433"/>
      <c r="W79" s="433"/>
      <c r="X79" s="433"/>
      <c r="Y79" s="433"/>
      <c r="Z79" s="433"/>
      <c r="AA79" s="433"/>
      <c r="AB79" s="433"/>
      <c r="AC79" s="433"/>
      <c r="AD79" s="433"/>
      <c r="AE79" s="433"/>
      <c r="AF79" s="433"/>
      <c r="AG79" s="433"/>
      <c r="AH79" s="433"/>
      <c r="AI79" s="433"/>
      <c r="AJ79" s="433"/>
      <c r="AK79" s="433"/>
      <c r="AL79" s="433"/>
      <c r="AM79" s="433"/>
      <c r="AN79" s="433"/>
      <c r="AO79" s="433"/>
      <c r="AP79" s="433"/>
      <c r="AQ79" s="433"/>
      <c r="AR79" s="433"/>
      <c r="AS79" s="433"/>
      <c r="AT79" s="433"/>
      <c r="AU79" s="433"/>
      <c r="AV79" s="433"/>
      <c r="AW79" s="433"/>
      <c r="AX79" s="433"/>
      <c r="AY79" s="433"/>
      <c r="AZ79" s="433"/>
      <c r="BA79" s="433"/>
      <c r="BB79" s="433"/>
      <c r="BC79" s="433"/>
      <c r="BD79" s="433"/>
      <c r="BE79" s="435"/>
      <c r="BF79" s="457"/>
      <c r="BG79" s="457"/>
      <c r="BH79" s="457"/>
    </row>
    <row r="80" spans="8:8">
      <c r="A80" s="218" t="s">
        <v>165</v>
      </c>
      <c r="B80" s="433">
        <v>0.74305</v>
      </c>
      <c r="C80" s="433">
        <v>0.771925</v>
      </c>
      <c r="D80" s="433">
        <v>0.748825</v>
      </c>
      <c r="E80" s="433">
        <v>0.787325</v>
      </c>
      <c r="F80" s="433">
        <v>1.03516875</v>
      </c>
      <c r="G80" s="433">
        <v>0.9730875</v>
      </c>
      <c r="H80" s="433">
        <v>1.10495</v>
      </c>
      <c r="I80" s="433">
        <v>1.2830125</v>
      </c>
      <c r="J80" s="433">
        <v>1.78591875</v>
      </c>
      <c r="K80" s="433">
        <v>2.06745</v>
      </c>
      <c r="L80" s="433">
        <v>2.849</v>
      </c>
      <c r="M80" s="433">
        <v>3.36875</v>
      </c>
      <c r="N80" s="433">
        <v>3.590125</v>
      </c>
      <c r="O80" s="433">
        <v>5.765375</v>
      </c>
      <c r="P80" s="433">
        <v>8.152375</v>
      </c>
      <c r="Q80" s="433">
        <v>10.943625</v>
      </c>
      <c r="R80" s="433">
        <v>14.22575</v>
      </c>
      <c r="S80" s="433">
        <v>16.141125</v>
      </c>
      <c r="T80" s="433">
        <v>17.6715</v>
      </c>
      <c r="U80" s="433">
        <v>15.525125</v>
      </c>
      <c r="V80" s="433">
        <v>15.38075</v>
      </c>
      <c r="W80" s="433">
        <v>16.84375</v>
      </c>
      <c r="X80" s="433">
        <v>17.22875</v>
      </c>
      <c r="Y80" s="433">
        <v>19.413625</v>
      </c>
      <c r="Z80" s="433">
        <v>18.26825</v>
      </c>
      <c r="AA80" s="433">
        <v>19.509875</v>
      </c>
      <c r="AB80" s="433">
        <v>19.26925</v>
      </c>
      <c r="AC80" s="433">
        <v>19.894875</v>
      </c>
      <c r="AD80" s="433">
        <v>17.854375</v>
      </c>
      <c r="AE80" s="433">
        <v>18.816875</v>
      </c>
      <c r="AF80" s="433">
        <v>20.222125</v>
      </c>
      <c r="AG80" s="433">
        <v>20.77075</v>
      </c>
      <c r="AH80" s="433">
        <v>19.404</v>
      </c>
      <c r="AI80" s="433">
        <v>20.068125</v>
      </c>
      <c r="AJ80" s="433">
        <v>20.510875</v>
      </c>
      <c r="AK80" s="433">
        <v>19.10129375</v>
      </c>
      <c r="AL80" s="433">
        <v>19.7322125</v>
      </c>
      <c r="AM80" s="433">
        <v>19.4838875</v>
      </c>
      <c r="AN80" s="433">
        <v>20.59316875</v>
      </c>
      <c r="AO80" s="433">
        <v>21.18991875</v>
      </c>
      <c r="AP80" s="433">
        <v>22.3559875</v>
      </c>
      <c r="AQ80" s="433">
        <v>22.84975</v>
      </c>
      <c r="AR80" s="433">
        <v>23.3806814529914</v>
      </c>
      <c r="AS80" s="433">
        <v>24.4041875</v>
      </c>
      <c r="AT80" s="433">
        <v>26.2117625</v>
      </c>
      <c r="AU80" s="433">
        <v>25.327225</v>
      </c>
      <c r="AV80" s="433">
        <v>26.7969625</v>
      </c>
      <c r="AW80" s="433">
        <v>29.874075</v>
      </c>
      <c r="AX80" s="433">
        <v>32.1215125</v>
      </c>
      <c r="AY80" s="433">
        <v>36.091825</v>
      </c>
      <c r="AZ80" s="433">
        <v>37.9225</v>
      </c>
      <c r="BA80" s="433">
        <v>38.59625</v>
      </c>
      <c r="BB80" s="433">
        <v>39.4625</v>
      </c>
      <c r="BC80" s="433">
        <v>43.40875</v>
      </c>
      <c r="BD80" s="433">
        <v>45.14125</v>
      </c>
      <c r="BE80" s="435">
        <v>43.0815</v>
      </c>
      <c r="BF80" s="457">
        <v>-0.0482365689118809</v>
      </c>
      <c r="BG80" s="457">
        <v>0.055863399331523</v>
      </c>
      <c r="BH80" s="457">
        <v>0.0112696859474765</v>
      </c>
    </row>
    <row r="81" spans="8:8">
      <c r="A81" s="218" t="s">
        <v>166</v>
      </c>
      <c r="B81" s="433">
        <v>0.0471625</v>
      </c>
      <c r="C81" s="433">
        <v>0.0539</v>
      </c>
      <c r="D81" s="433">
        <v>0.0539</v>
      </c>
      <c r="E81" s="433">
        <v>0.0539</v>
      </c>
      <c r="F81" s="433">
        <v>0.0683375</v>
      </c>
      <c r="G81" s="433">
        <v>0.0818125</v>
      </c>
      <c r="H81" s="433">
        <v>0.0818125</v>
      </c>
      <c r="I81" s="433">
        <v>0.0683375</v>
      </c>
      <c r="J81" s="433">
        <v>0.0548625</v>
      </c>
      <c r="K81" s="433">
        <v>0.05775</v>
      </c>
      <c r="L81" s="433">
        <v>0.048125</v>
      </c>
      <c r="M81" s="433">
        <v>0.36575</v>
      </c>
      <c r="N81" s="433">
        <v>0.44275</v>
      </c>
      <c r="O81" s="433">
        <v>0.71225</v>
      </c>
      <c r="P81" s="433">
        <v>1.078</v>
      </c>
      <c r="Q81" s="433">
        <v>2.09825</v>
      </c>
      <c r="R81" s="433">
        <v>2.3485</v>
      </c>
      <c r="S81" s="433">
        <v>2.569875</v>
      </c>
      <c r="T81" s="433">
        <v>3.012625</v>
      </c>
      <c r="U81" s="433">
        <v>3.86925</v>
      </c>
      <c r="V81" s="433">
        <v>4.745125</v>
      </c>
      <c r="W81" s="433">
        <v>5.467</v>
      </c>
      <c r="X81" s="433">
        <v>6.0445</v>
      </c>
      <c r="Y81" s="433">
        <v>6.6605</v>
      </c>
      <c r="Z81" s="433">
        <v>7.44975</v>
      </c>
      <c r="AA81" s="433">
        <v>7.767375</v>
      </c>
      <c r="AB81" s="433">
        <v>8.7395</v>
      </c>
      <c r="AC81" s="433">
        <v>9.45175</v>
      </c>
      <c r="AD81" s="433">
        <v>10.866625</v>
      </c>
      <c r="AE81" s="433">
        <v>11.55</v>
      </c>
      <c r="AF81" s="433">
        <v>12.1275</v>
      </c>
      <c r="AG81" s="433">
        <v>12.5125</v>
      </c>
      <c r="AH81" s="433">
        <v>12.8975</v>
      </c>
      <c r="AI81" s="433">
        <v>13.18625</v>
      </c>
      <c r="AJ81" s="433">
        <v>15.785</v>
      </c>
      <c r="AK81" s="433">
        <v>19.25</v>
      </c>
      <c r="AL81" s="433">
        <v>23.58125</v>
      </c>
      <c r="AM81" s="433">
        <v>25.50625</v>
      </c>
      <c r="AN81" s="433">
        <v>28.58625</v>
      </c>
      <c r="AO81" s="433">
        <v>30.51125</v>
      </c>
      <c r="AP81" s="433">
        <v>30.415</v>
      </c>
      <c r="AQ81" s="433">
        <v>35.13125</v>
      </c>
      <c r="AR81" s="433">
        <v>36.9215</v>
      </c>
      <c r="AS81" s="433">
        <v>39.3085</v>
      </c>
      <c r="AT81" s="433">
        <v>40.94475</v>
      </c>
      <c r="AU81" s="433">
        <v>43.418375</v>
      </c>
      <c r="AV81" s="433">
        <v>47.75925</v>
      </c>
      <c r="AW81" s="433">
        <v>50.637125</v>
      </c>
      <c r="AX81" s="433">
        <v>49.501375</v>
      </c>
      <c r="AY81" s="433">
        <v>46.2187495</v>
      </c>
      <c r="AZ81" s="433">
        <v>46.018770875</v>
      </c>
      <c r="BA81" s="433">
        <v>49.3541125</v>
      </c>
      <c r="BB81" s="433">
        <v>55.9341414379772</v>
      </c>
      <c r="BC81" s="433">
        <v>59.5946092483452</v>
      </c>
      <c r="BD81" s="433">
        <v>58.9453855454634</v>
      </c>
      <c r="BE81" s="435">
        <v>57.8041100908943</v>
      </c>
      <c r="BF81" s="457">
        <v>-0.0220409141372282</v>
      </c>
      <c r="BG81" s="457">
        <v>0.0371108049168527</v>
      </c>
      <c r="BH81" s="457">
        <v>0.0151209722780715</v>
      </c>
    </row>
    <row r="82" spans="8:8">
      <c r="A82" s="218" t="s">
        <v>167</v>
      </c>
      <c r="B82" s="433">
        <v>0.0486325</v>
      </c>
      <c r="C82" s="433">
        <v>0.0486325</v>
      </c>
      <c r="D82" s="433">
        <v>0.0486325</v>
      </c>
      <c r="E82" s="433">
        <v>0.0486325</v>
      </c>
      <c r="F82" s="433">
        <v>0.0486325</v>
      </c>
      <c r="G82" s="433">
        <v>0.0486325</v>
      </c>
      <c r="H82" s="433">
        <v>0.050210199</v>
      </c>
      <c r="I82" s="433">
        <v>0.054384206</v>
      </c>
      <c r="J82" s="433">
        <v>0.068005262</v>
      </c>
      <c r="K82" s="433">
        <v>0.078027996</v>
      </c>
      <c r="L82" s="433">
        <v>0.069029865</v>
      </c>
      <c r="M82" s="433">
        <v>0.077203429</v>
      </c>
      <c r="N82" s="433">
        <v>0.084101182</v>
      </c>
      <c r="O82" s="433">
        <v>0.079402662</v>
      </c>
      <c r="P82" s="433">
        <v>0.073529512</v>
      </c>
      <c r="Q82" s="433">
        <v>0.064531381</v>
      </c>
      <c r="R82" s="433">
        <v>0.082850957</v>
      </c>
      <c r="S82" s="433">
        <v>0.076877789</v>
      </c>
      <c r="T82" s="433">
        <v>0.0811774</v>
      </c>
      <c r="U82" s="433">
        <v>0.081077382</v>
      </c>
      <c r="V82" s="433">
        <v>0.091623466</v>
      </c>
      <c r="W82" s="433">
        <v>0.088699684</v>
      </c>
      <c r="X82" s="433">
        <v>0.072079251</v>
      </c>
      <c r="Y82" s="433">
        <v>0.073653953</v>
      </c>
      <c r="Z82" s="433">
        <v>0.054409792</v>
      </c>
      <c r="AA82" s="433">
        <v>0.050335803</v>
      </c>
      <c r="AB82" s="433">
        <v>0.032216263</v>
      </c>
      <c r="AC82" s="433">
        <v>0.021168926</v>
      </c>
      <c r="AD82" s="433">
        <v>0.020694422</v>
      </c>
      <c r="AE82" s="433">
        <v>0.020218755</v>
      </c>
      <c r="AF82" s="433">
        <v>0.012796489</v>
      </c>
      <c r="AG82" s="433">
        <v>0.01627037</v>
      </c>
      <c r="AH82" s="433">
        <v>0.029991444</v>
      </c>
      <c r="AI82" s="433">
        <v>0.032915226</v>
      </c>
      <c r="AJ82" s="433">
        <v>0.038363881</v>
      </c>
      <c r="AK82" s="433">
        <v>0.044187022</v>
      </c>
      <c r="AL82" s="433">
        <v>0.043712518</v>
      </c>
      <c r="AM82" s="433">
        <v>0.0528804</v>
      </c>
      <c r="AN82" s="433">
        <v>0.05067705</v>
      </c>
      <c r="AO82" s="433">
        <v>0.064998825</v>
      </c>
      <c r="AP82" s="433">
        <v>0.42524655</v>
      </c>
      <c r="AQ82" s="433">
        <v>0.527702325</v>
      </c>
      <c r="AR82" s="433">
        <v>0.5952790695</v>
      </c>
      <c r="AS82" s="433">
        <v>0.58785378</v>
      </c>
      <c r="AT82" s="433">
        <v>0.6457798515</v>
      </c>
      <c r="AU82" s="433">
        <v>0.6975145095</v>
      </c>
      <c r="AV82" s="433">
        <v>0.88287132825</v>
      </c>
      <c r="AW82" s="433">
        <v>1.18075973250537</v>
      </c>
      <c r="AX82" s="433">
        <v>1.14491879627418</v>
      </c>
      <c r="AY82" s="433">
        <v>1.109615</v>
      </c>
      <c r="AZ82" s="433">
        <v>1.1298371875</v>
      </c>
      <c r="BA82" s="433">
        <v>1.14819546</v>
      </c>
      <c r="BB82" s="433">
        <v>1.1392854391325</v>
      </c>
      <c r="BC82" s="433">
        <v>1.0296374850925</v>
      </c>
      <c r="BD82" s="433">
        <v>0.975684934714525</v>
      </c>
      <c r="BE82" s="435">
        <v>0.75306035251325</v>
      </c>
      <c r="BF82" s="457">
        <v>-0.230281432206158</v>
      </c>
      <c r="BG82" s="457">
        <v>0.0421314701020403</v>
      </c>
      <c r="BH82" s="457">
        <v>1.96992994030391E-4</v>
      </c>
    </row>
    <row r="83" spans="8:8">
      <c r="A83" s="218" t="s">
        <v>168</v>
      </c>
      <c r="B83" s="433">
        <v>0.0</v>
      </c>
      <c r="C83" s="433">
        <v>0.0</v>
      </c>
      <c r="D83" s="433">
        <v>0.0</v>
      </c>
      <c r="E83" s="433">
        <v>0.0</v>
      </c>
      <c r="F83" s="433">
        <v>0.0</v>
      </c>
      <c r="G83" s="433">
        <v>0.0</v>
      </c>
      <c r="H83" s="433">
        <v>0.0614786707889342</v>
      </c>
      <c r="I83" s="433">
        <v>0.0916398202372413</v>
      </c>
      <c r="J83" s="433">
        <v>0.0992676311599754</v>
      </c>
      <c r="K83" s="433">
        <v>0.116454075798124</v>
      </c>
      <c r="L83" s="433">
        <v>0.153107882109732</v>
      </c>
      <c r="M83" s="433">
        <v>0.154635566077568</v>
      </c>
      <c r="N83" s="433">
        <v>0.148142909214267</v>
      </c>
      <c r="O83" s="433">
        <v>0.151962119133856</v>
      </c>
      <c r="P83" s="433">
        <v>0.187852083461546</v>
      </c>
      <c r="Q83" s="433">
        <v>0.212666339022429</v>
      </c>
      <c r="R83" s="433">
        <v>0.206364642655107</v>
      </c>
      <c r="S83" s="433">
        <v>0.187852083461546</v>
      </c>
      <c r="T83" s="433">
        <v>0.212857299518408</v>
      </c>
      <c r="U83" s="433">
        <v>0.213525661254336</v>
      </c>
      <c r="V83" s="433">
        <v>0.201601239172065</v>
      </c>
      <c r="W83" s="433">
        <v>0.211520576046552</v>
      </c>
      <c r="X83" s="433">
        <v>0.195681463796702</v>
      </c>
      <c r="Y83" s="433">
        <v>0.197400108260517</v>
      </c>
      <c r="Z83" s="433">
        <v>0.201219318180106</v>
      </c>
      <c r="AA83" s="433">
        <v>1.97087764034954</v>
      </c>
      <c r="AB83" s="433">
        <v>1.99396803538975</v>
      </c>
      <c r="AC83" s="433">
        <v>1.84115681526238</v>
      </c>
      <c r="AD83" s="433">
        <v>1.27380331603326</v>
      </c>
      <c r="AE83" s="433">
        <v>1.27542648024908</v>
      </c>
      <c r="AF83" s="433">
        <v>1.29113828550161</v>
      </c>
      <c r="AG83" s="433">
        <v>1.12445544622786</v>
      </c>
      <c r="AH83" s="433">
        <v>0.931500737990593</v>
      </c>
      <c r="AI83" s="433">
        <v>0.929757118187454</v>
      </c>
      <c r="AJ83" s="433">
        <v>1.18638352375499</v>
      </c>
      <c r="AK83" s="433">
        <v>1.13960273831544</v>
      </c>
      <c r="AL83" s="433">
        <v>1.38290623862585</v>
      </c>
      <c r="AM83" s="433">
        <v>1.39195884994204</v>
      </c>
      <c r="AN83" s="433">
        <v>1.05252378716425</v>
      </c>
      <c r="AO83" s="433">
        <v>2.43428185525122</v>
      </c>
      <c r="AP83" s="433">
        <v>3.45549511230469</v>
      </c>
      <c r="AQ83" s="433">
        <v>3.74467136328125</v>
      </c>
      <c r="AR83" s="433">
        <v>3.79087037128906</v>
      </c>
      <c r="AS83" s="433">
        <v>3.92192037128906</v>
      </c>
      <c r="AT83" s="433">
        <v>3.32399537128906</v>
      </c>
      <c r="AU83" s="433">
        <v>4.12205608183594</v>
      </c>
      <c r="AV83" s="433">
        <v>4.28094929589844</v>
      </c>
      <c r="AW83" s="433">
        <v>4.35732888984375</v>
      </c>
      <c r="AX83" s="433">
        <v>4.0543686</v>
      </c>
      <c r="AY83" s="433">
        <v>4.29822454707031</v>
      </c>
      <c r="AZ83" s="433">
        <v>4.31862683613281</v>
      </c>
      <c r="BA83" s="433">
        <v>3.65465623867187</v>
      </c>
      <c r="BB83" s="433">
        <v>4.01092567539063</v>
      </c>
      <c r="BC83" s="433">
        <v>4.41078664228516</v>
      </c>
      <c r="BD83" s="433">
        <v>4.24359684428142</v>
      </c>
      <c r="BE83" s="435">
        <v>4.05095047708968</v>
      </c>
      <c r="BF83" s="457">
        <v>-0.0480051582111748</v>
      </c>
      <c r="BG83" s="457">
        <v>0.0247250920588069</v>
      </c>
      <c r="BH83" s="457">
        <v>0.00105968779326581</v>
      </c>
    </row>
    <row r="84" spans="8:8">
      <c r="A84" s="218" t="s">
        <v>169</v>
      </c>
      <c r="B84" s="433">
        <v>0.0</v>
      </c>
      <c r="C84" s="433">
        <v>9.25E-4</v>
      </c>
      <c r="D84" s="433">
        <v>9.25E-4</v>
      </c>
      <c r="E84" s="433">
        <v>9.25E-4</v>
      </c>
      <c r="F84" s="433">
        <v>9.25E-4</v>
      </c>
      <c r="G84" s="433">
        <v>9.25E-4</v>
      </c>
      <c r="H84" s="433">
        <v>9.25E-4</v>
      </c>
      <c r="I84" s="433">
        <v>9.25E-4</v>
      </c>
      <c r="J84" s="433">
        <v>9.25E-4</v>
      </c>
      <c r="K84" s="433">
        <v>9.25E-4</v>
      </c>
      <c r="L84" s="433">
        <v>9.25E-4</v>
      </c>
      <c r="M84" s="433">
        <v>9.25E-4</v>
      </c>
      <c r="N84" s="433">
        <v>9.25E-4</v>
      </c>
      <c r="O84" s="433">
        <v>9.25E-4</v>
      </c>
      <c r="P84" s="433">
        <v>0.001</v>
      </c>
      <c r="Q84" s="433">
        <v>0.00105</v>
      </c>
      <c r="R84" s="433">
        <v>0.001</v>
      </c>
      <c r="S84" s="433">
        <v>0.00105</v>
      </c>
      <c r="T84" s="433">
        <v>0.00105</v>
      </c>
      <c r="U84" s="433">
        <v>4.0E-4</v>
      </c>
      <c r="V84" s="433">
        <v>3.75E-4</v>
      </c>
      <c r="W84" s="433">
        <v>2.5E-4</v>
      </c>
      <c r="X84" s="433">
        <v>1.0E-4</v>
      </c>
      <c r="Y84" s="433">
        <v>1.75E-4</v>
      </c>
      <c r="Z84" s="433">
        <v>1.25E-4</v>
      </c>
      <c r="AA84" s="433">
        <v>1.5E-4</v>
      </c>
      <c r="AB84" s="433">
        <v>1.25E-4</v>
      </c>
      <c r="AC84" s="433">
        <v>3.0E-4</v>
      </c>
      <c r="AD84" s="433">
        <v>3.25E-4</v>
      </c>
      <c r="AE84" s="433">
        <v>3.25E-4</v>
      </c>
      <c r="AF84" s="433">
        <v>5.0E-4</v>
      </c>
      <c r="AG84" s="433">
        <v>5.0E-4</v>
      </c>
      <c r="AH84" s="433">
        <v>5.75E-4</v>
      </c>
      <c r="AI84" s="433">
        <v>0.0013590525</v>
      </c>
      <c r="AJ84" s="433">
        <v>0.0019448515</v>
      </c>
      <c r="AK84" s="433">
        <v>0.0023143615</v>
      </c>
      <c r="AL84" s="433">
        <v>0.002131737525</v>
      </c>
      <c r="AM84" s="433">
        <v>0.002625477475</v>
      </c>
      <c r="AN84" s="433">
        <v>0.002956535</v>
      </c>
      <c r="AO84" s="433">
        <v>0.1256740270725</v>
      </c>
      <c r="AP84" s="433">
        <v>0.41974842405125</v>
      </c>
      <c r="AQ84" s="433">
        <v>0.519344416126875</v>
      </c>
      <c r="AR84" s="433">
        <v>0.578923879242311</v>
      </c>
      <c r="AS84" s="433">
        <v>0.615485915048239</v>
      </c>
      <c r="AT84" s="433">
        <v>0.726969794500924</v>
      </c>
      <c r="AU84" s="433">
        <v>0.843804187180169</v>
      </c>
      <c r="AV84" s="433">
        <v>0.955031734414682</v>
      </c>
      <c r="AW84" s="433">
        <v>1.09913920067323</v>
      </c>
      <c r="AX84" s="433">
        <v>1.1424062674817</v>
      </c>
      <c r="AY84" s="433">
        <v>1.25510692437055</v>
      </c>
      <c r="AZ84" s="433">
        <v>1.60792489323272</v>
      </c>
      <c r="BA84" s="433">
        <v>2.03489456034535</v>
      </c>
      <c r="BB84" s="433">
        <v>1.99628620486875</v>
      </c>
      <c r="BC84" s="433">
        <v>2.08108342898344</v>
      </c>
      <c r="BD84" s="433">
        <v>2.37451071849937</v>
      </c>
      <c r="BE84" s="435">
        <v>2.32156691570405</v>
      </c>
      <c r="BF84" s="457">
        <v>-0.0249680413476702</v>
      </c>
      <c r="BG84" s="457">
        <v>0.125656223466419</v>
      </c>
      <c r="BH84" s="457">
        <v>6.07298493460915E-4</v>
      </c>
    </row>
    <row r="85" spans="8:8">
      <c r="A85" s="218" t="s">
        <v>170</v>
      </c>
      <c r="B85" s="433">
        <v>0.010775</v>
      </c>
      <c r="C85" s="433">
        <v>0.010775</v>
      </c>
      <c r="D85" s="433">
        <v>0.016525</v>
      </c>
      <c r="E85" s="433">
        <v>0.024375</v>
      </c>
      <c r="F85" s="433">
        <v>0.023425</v>
      </c>
      <c r="G85" s="433">
        <v>0.057075</v>
      </c>
      <c r="H85" s="433">
        <v>0.13055</v>
      </c>
      <c r="I85" s="433">
        <v>0.15371666635</v>
      </c>
      <c r="J85" s="433">
        <v>0.52085</v>
      </c>
      <c r="K85" s="433">
        <v>0.59676666635</v>
      </c>
      <c r="L85" s="433">
        <v>0.226975</v>
      </c>
      <c r="M85" s="433">
        <v>0.06985</v>
      </c>
      <c r="N85" s="433">
        <v>0.1095</v>
      </c>
      <c r="O85" s="433">
        <v>0.112175</v>
      </c>
      <c r="P85" s="433">
        <v>0.104575</v>
      </c>
      <c r="Q85" s="433">
        <v>0.261575</v>
      </c>
      <c r="R85" s="433">
        <v>0.306325</v>
      </c>
      <c r="S85" s="433">
        <v>0.350025</v>
      </c>
      <c r="T85" s="433">
        <v>0.375725</v>
      </c>
      <c r="U85" s="433">
        <v>0.36145</v>
      </c>
      <c r="V85" s="433">
        <v>0.41035</v>
      </c>
      <c r="W85" s="433">
        <v>0.4678</v>
      </c>
      <c r="X85" s="433">
        <v>0.53965</v>
      </c>
      <c r="Y85" s="433">
        <v>0.6456</v>
      </c>
      <c r="Z85" s="433">
        <v>0.497225</v>
      </c>
      <c r="AA85" s="433">
        <v>0.6165</v>
      </c>
      <c r="AB85" s="433">
        <v>0.6566</v>
      </c>
      <c r="AC85" s="433">
        <v>0.641175</v>
      </c>
      <c r="AD85" s="433">
        <v>0.636675</v>
      </c>
      <c r="AE85" s="433">
        <v>0.593475</v>
      </c>
      <c r="AF85" s="433">
        <v>0.662725</v>
      </c>
      <c r="AG85" s="433">
        <v>0.6541</v>
      </c>
      <c r="AH85" s="433">
        <v>0.667525</v>
      </c>
      <c r="AI85" s="433">
        <v>0.690034</v>
      </c>
      <c r="AJ85" s="433">
        <v>0.669325</v>
      </c>
      <c r="AK85" s="433">
        <v>0.6985</v>
      </c>
      <c r="AL85" s="433">
        <v>0.647675</v>
      </c>
      <c r="AM85" s="433">
        <v>0.81727495</v>
      </c>
      <c r="AN85" s="433">
        <v>0.869500008575</v>
      </c>
      <c r="AO85" s="433">
        <v>2.15429375</v>
      </c>
      <c r="AP85" s="433">
        <v>2.08574125</v>
      </c>
      <c r="AQ85" s="433">
        <v>2.124032</v>
      </c>
      <c r="AR85" s="433">
        <v>1.99216075</v>
      </c>
      <c r="AS85" s="433">
        <v>2.063925</v>
      </c>
      <c r="AT85" s="433">
        <v>1.81715</v>
      </c>
      <c r="AU85" s="433">
        <v>2.865475</v>
      </c>
      <c r="AV85" s="433">
        <v>2.98185</v>
      </c>
      <c r="AW85" s="433">
        <v>3.6834</v>
      </c>
      <c r="AX85" s="433">
        <v>4.0558489052375</v>
      </c>
      <c r="AY85" s="433">
        <v>3.9778979900675</v>
      </c>
      <c r="AZ85" s="433">
        <v>4.32772245333699</v>
      </c>
      <c r="BA85" s="433">
        <v>5.52740602955864</v>
      </c>
      <c r="BB85" s="433">
        <v>5.45425866053601</v>
      </c>
      <c r="BC85" s="433">
        <v>5.43443217710213</v>
      </c>
      <c r="BD85" s="433">
        <v>4.30402086616565</v>
      </c>
      <c r="BE85" s="435">
        <v>4.43911347256781</v>
      </c>
      <c r="BF85" s="457">
        <v>0.0285695364615681</v>
      </c>
      <c r="BG85" s="457">
        <v>0.0900548685864102</v>
      </c>
      <c r="BH85" s="457">
        <v>0.00116122731847896</v>
      </c>
    </row>
    <row r="86" spans="8:8">
      <c r="A86" s="218" t="s">
        <v>171</v>
      </c>
      <c r="B86" s="433">
        <v>0.09555543</v>
      </c>
      <c r="C86" s="433">
        <v>0.17163412</v>
      </c>
      <c r="D86" s="433">
        <v>0.17655946</v>
      </c>
      <c r="E86" s="433">
        <v>0.14338948</v>
      </c>
      <c r="F86" s="433">
        <v>0.06236123</v>
      </c>
      <c r="G86" s="433">
        <v>0.10545</v>
      </c>
      <c r="H86" s="433">
        <v>0.195225</v>
      </c>
      <c r="I86" s="433">
        <v>0.261725</v>
      </c>
      <c r="J86" s="433">
        <v>0.4009</v>
      </c>
      <c r="K86" s="433">
        <v>0.3743</v>
      </c>
      <c r="L86" s="433">
        <v>0.33535</v>
      </c>
      <c r="M86" s="433">
        <v>0.622725</v>
      </c>
      <c r="N86" s="433">
        <v>0.81985</v>
      </c>
      <c r="O86" s="433">
        <v>0.993225</v>
      </c>
      <c r="P86" s="433">
        <v>1.3091</v>
      </c>
      <c r="Q86" s="433">
        <v>1.582225</v>
      </c>
      <c r="R86" s="433">
        <v>2.33035</v>
      </c>
      <c r="S86" s="433">
        <v>2.427725</v>
      </c>
      <c r="T86" s="433">
        <v>2.75215</v>
      </c>
      <c r="U86" s="433">
        <v>2.64765</v>
      </c>
      <c r="V86" s="433">
        <v>2.508</v>
      </c>
      <c r="W86" s="433">
        <v>2.92505</v>
      </c>
      <c r="X86" s="433">
        <v>2.8969</v>
      </c>
      <c r="Y86" s="433">
        <v>3.48995</v>
      </c>
      <c r="Z86" s="433">
        <v>4.040575</v>
      </c>
      <c r="AA86" s="433">
        <v>3.845425</v>
      </c>
      <c r="AB86" s="433">
        <v>3.7499</v>
      </c>
      <c r="AC86" s="433">
        <v>4.05675</v>
      </c>
      <c r="AD86" s="433">
        <v>4.63355</v>
      </c>
      <c r="AE86" s="433">
        <v>4.239775</v>
      </c>
      <c r="AF86" s="433">
        <v>4.687018</v>
      </c>
      <c r="AG86" s="433">
        <v>5.790435</v>
      </c>
      <c r="AH86" s="433">
        <v>5.62994243415463</v>
      </c>
      <c r="AI86" s="433">
        <v>6.87842403993203</v>
      </c>
      <c r="AJ86" s="433">
        <v>5.04429449249504</v>
      </c>
      <c r="AK86" s="433">
        <v>7.28717975332139</v>
      </c>
      <c r="AL86" s="433">
        <v>9.23588739592183</v>
      </c>
      <c r="AM86" s="433">
        <v>11.0984944386859</v>
      </c>
      <c r="AN86" s="433">
        <v>11.5672741225617</v>
      </c>
      <c r="AO86" s="433">
        <v>11.1366427832522</v>
      </c>
      <c r="AP86" s="433">
        <v>11.4808006197518</v>
      </c>
      <c r="AQ86" s="433">
        <v>10.0688052384768</v>
      </c>
      <c r="AR86" s="433">
        <v>12.5053001553137</v>
      </c>
      <c r="AS86" s="433">
        <v>11.6813099756088</v>
      </c>
      <c r="AT86" s="433">
        <v>8.78671357423577</v>
      </c>
      <c r="AU86" s="433">
        <v>8.56617797087416</v>
      </c>
      <c r="AV86" s="433">
        <v>12.3034697522568</v>
      </c>
      <c r="AW86" s="433">
        <v>12.9782046004168</v>
      </c>
      <c r="AX86" s="433">
        <v>12.7041163987641</v>
      </c>
      <c r="AY86" s="433">
        <v>15.9907882045275</v>
      </c>
      <c r="AZ86" s="433">
        <v>23.7717342411422</v>
      </c>
      <c r="BA86" s="433">
        <v>21.1148793394142</v>
      </c>
      <c r="BB86" s="433">
        <v>22.1513924118977</v>
      </c>
      <c r="BC86" s="433">
        <v>23.2916931288568</v>
      </c>
      <c r="BD86" s="433">
        <v>24.3277269980932</v>
      </c>
      <c r="BE86" s="435">
        <v>25.1877081874062</v>
      </c>
      <c r="BF86" s="457">
        <v>0.0325210125280513</v>
      </c>
      <c r="BG86" s="457">
        <v>0.107203643838538</v>
      </c>
      <c r="BH86" s="457">
        <v>0.00658885045805628</v>
      </c>
    </row>
    <row r="87" spans="8:8">
      <c r="A87" s="218" t="s">
        <v>172</v>
      </c>
      <c r="B87" s="433">
        <v>0.0092</v>
      </c>
      <c r="C87" s="433">
        <v>0.0092</v>
      </c>
      <c r="D87" s="433">
        <v>0.0092</v>
      </c>
      <c r="E87" s="433">
        <v>0.01035</v>
      </c>
      <c r="F87" s="433">
        <v>0.01035</v>
      </c>
      <c r="G87" s="433">
        <v>0.28505</v>
      </c>
      <c r="H87" s="433">
        <v>0.215375</v>
      </c>
      <c r="I87" s="433">
        <v>0.553325</v>
      </c>
      <c r="J87" s="433">
        <v>1.02445</v>
      </c>
      <c r="K87" s="433">
        <v>1.160175</v>
      </c>
      <c r="L87" s="433">
        <v>1.681325</v>
      </c>
      <c r="M87" s="433">
        <v>1.4383</v>
      </c>
      <c r="N87" s="433">
        <v>1.628025</v>
      </c>
      <c r="O87" s="433">
        <v>1.921675</v>
      </c>
      <c r="P87" s="433">
        <v>3.97785</v>
      </c>
      <c r="Q87" s="433">
        <v>3.527475</v>
      </c>
      <c r="R87" s="433">
        <v>3.347975</v>
      </c>
      <c r="S87" s="433">
        <v>2.918825</v>
      </c>
      <c r="T87" s="433">
        <v>3.02045</v>
      </c>
      <c r="U87" s="433">
        <v>3.2918</v>
      </c>
      <c r="V87" s="433">
        <v>4.54645</v>
      </c>
      <c r="W87" s="433">
        <v>5.32305</v>
      </c>
      <c r="X87" s="433">
        <v>5.360775</v>
      </c>
      <c r="Y87" s="433">
        <v>5.36355</v>
      </c>
      <c r="Z87" s="433">
        <v>6.63555</v>
      </c>
      <c r="AA87" s="433">
        <v>6.104</v>
      </c>
      <c r="AB87" s="433">
        <v>5.722</v>
      </c>
      <c r="AC87" s="433">
        <v>6.21985</v>
      </c>
      <c r="AD87" s="433">
        <v>5.97835</v>
      </c>
      <c r="AE87" s="433">
        <v>6.6867</v>
      </c>
      <c r="AF87" s="433">
        <v>7.120547</v>
      </c>
      <c r="AG87" s="433">
        <v>7.550164</v>
      </c>
      <c r="AH87" s="433">
        <v>7.886519</v>
      </c>
      <c r="AI87" s="433">
        <v>8.146835</v>
      </c>
      <c r="AJ87" s="433">
        <v>7.165774</v>
      </c>
      <c r="AK87" s="433">
        <v>8.159158</v>
      </c>
      <c r="AL87" s="433">
        <v>8.83784</v>
      </c>
      <c r="AM87" s="433">
        <v>8.707166</v>
      </c>
      <c r="AN87" s="433">
        <v>8.428321</v>
      </c>
      <c r="AO87" s="433">
        <v>10.6897618162797</v>
      </c>
      <c r="AP87" s="433">
        <v>10.1401393505303</v>
      </c>
      <c r="AQ87" s="433">
        <v>9.42792350616225</v>
      </c>
      <c r="AR87" s="433">
        <v>10.2872759016911</v>
      </c>
      <c r="AS87" s="433">
        <v>10.9827497388937</v>
      </c>
      <c r="AT87" s="433">
        <v>11.6799171023694</v>
      </c>
      <c r="AU87" s="433">
        <v>12.285221687</v>
      </c>
      <c r="AV87" s="433">
        <v>10.1481742572</v>
      </c>
      <c r="AW87" s="433">
        <v>10.9077411675</v>
      </c>
      <c r="AX87" s="433">
        <v>12.3008313925</v>
      </c>
      <c r="AY87" s="433">
        <v>15.1897089125</v>
      </c>
      <c r="AZ87" s="433">
        <v>13.3975698590991</v>
      </c>
      <c r="BA87" s="433">
        <v>15.6615137466577</v>
      </c>
      <c r="BB87" s="433">
        <v>14.8315551583784</v>
      </c>
      <c r="BC87" s="433">
        <v>14.7737864966126</v>
      </c>
      <c r="BD87" s="433">
        <v>15.0262458566876</v>
      </c>
      <c r="BE87" s="435">
        <v>15.3301494989465</v>
      </c>
      <c r="BF87" s="457">
        <v>0.0174373553041245</v>
      </c>
      <c r="BG87" s="457">
        <v>0.0255127706945988</v>
      </c>
      <c r="BH87" s="457">
        <v>0.00401021251305065</v>
      </c>
    </row>
    <row r="88" spans="8:8">
      <c r="A88" s="218" t="s">
        <v>173</v>
      </c>
      <c r="B88" s="433">
        <v>0.0</v>
      </c>
      <c r="C88" s="433">
        <v>0.0</v>
      </c>
      <c r="D88" s="433">
        <v>0.0</v>
      </c>
      <c r="E88" s="433">
        <v>0.0</v>
      </c>
      <c r="F88" s="433">
        <v>0.0</v>
      </c>
      <c r="G88" s="433">
        <v>0.0</v>
      </c>
      <c r="H88" s="433">
        <v>0.0</v>
      </c>
      <c r="I88" s="433">
        <v>0.0</v>
      </c>
      <c r="J88" s="433">
        <v>0.0</v>
      </c>
      <c r="K88" s="433">
        <v>0.0</v>
      </c>
      <c r="L88" s="433">
        <v>0.0</v>
      </c>
      <c r="M88" s="433">
        <v>0.0</v>
      </c>
      <c r="N88" s="433">
        <v>0.0</v>
      </c>
      <c r="O88" s="433">
        <v>0.0</v>
      </c>
      <c r="P88" s="433">
        <v>0.0</v>
      </c>
      <c r="Q88" s="433">
        <v>0.0</v>
      </c>
      <c r="R88" s="433">
        <v>0.0</v>
      </c>
      <c r="S88" s="433">
        <v>0.0</v>
      </c>
      <c r="T88" s="433">
        <v>0.0</v>
      </c>
      <c r="U88" s="433">
        <v>0.0</v>
      </c>
      <c r="V88" s="433">
        <v>0.0</v>
      </c>
      <c r="W88" s="433">
        <v>0.0</v>
      </c>
      <c r="X88" s="433">
        <v>0.0</v>
      </c>
      <c r="Y88" s="433">
        <v>0.0</v>
      </c>
      <c r="Z88" s="433">
        <v>0.0</v>
      </c>
      <c r="AA88" s="433">
        <v>0.0</v>
      </c>
      <c r="AB88" s="433">
        <v>0.0</v>
      </c>
      <c r="AC88" s="433">
        <v>0.0</v>
      </c>
      <c r="AD88" s="433">
        <v>0.0</v>
      </c>
      <c r="AE88" s="433">
        <v>0.0</v>
      </c>
      <c r="AF88" s="433">
        <v>0.0</v>
      </c>
      <c r="AG88" s="433">
        <v>0.0</v>
      </c>
      <c r="AH88" s="433">
        <v>0.0</v>
      </c>
      <c r="AI88" s="433">
        <v>0.0</v>
      </c>
      <c r="AJ88" s="433">
        <v>0.0</v>
      </c>
      <c r="AK88" s="433">
        <v>0.0</v>
      </c>
      <c r="AL88" s="433">
        <v>0.0</v>
      </c>
      <c r="AM88" s="433">
        <v>0.0</v>
      </c>
      <c r="AN88" s="433">
        <v>0.0</v>
      </c>
      <c r="AO88" s="433">
        <v>0.0</v>
      </c>
      <c r="AP88" s="433">
        <v>0.0</v>
      </c>
      <c r="AQ88" s="433">
        <v>0.0</v>
      </c>
      <c r="AR88" s="433">
        <v>0.0</v>
      </c>
      <c r="AS88" s="433">
        <v>0.0</v>
      </c>
      <c r="AT88" s="433">
        <v>0.0</v>
      </c>
      <c r="AU88" s="433">
        <v>0.0</v>
      </c>
      <c r="AV88" s="433">
        <v>0.0</v>
      </c>
      <c r="AW88" s="433">
        <v>0.0</v>
      </c>
      <c r="AX88" s="433">
        <v>0.0</v>
      </c>
      <c r="AY88" s="433">
        <v>0.0</v>
      </c>
      <c r="AZ88" s="433">
        <v>0.0</v>
      </c>
      <c r="BA88" s="433">
        <v>0.0</v>
      </c>
      <c r="BB88" s="433">
        <v>0.0</v>
      </c>
      <c r="BC88" s="433">
        <v>0.0</v>
      </c>
      <c r="BD88" s="433">
        <v>0.0</v>
      </c>
      <c r="BE88" s="435">
        <v>0.0</v>
      </c>
      <c r="BF88" s="457" t="s">
        <v>114</v>
      </c>
      <c r="BG88" s="457" t="s">
        <v>114</v>
      </c>
      <c r="BH88" s="457">
        <v>0.0</v>
      </c>
    </row>
    <row r="89" spans="8:8" s="47" ht="10.2" customFormat="1">
      <c r="A89" s="54" t="s">
        <v>174</v>
      </c>
      <c r="B89" s="436">
        <v>0.95437543</v>
      </c>
      <c r="C89" s="436">
        <v>1.06699162</v>
      </c>
      <c r="D89" s="436">
        <v>1.05456696</v>
      </c>
      <c r="E89" s="436">
        <v>1.06889698</v>
      </c>
      <c r="F89" s="436">
        <v>1.24919998</v>
      </c>
      <c r="G89" s="436">
        <v>1.5520325</v>
      </c>
      <c r="H89" s="436">
        <v>1.84052636978893</v>
      </c>
      <c r="I89" s="436">
        <v>2.46706569258724</v>
      </c>
      <c r="J89" s="436">
        <v>3.95517914315998</v>
      </c>
      <c r="K89" s="436">
        <v>4.45184873814812</v>
      </c>
      <c r="L89" s="436">
        <v>5.36383774710973</v>
      </c>
      <c r="M89" s="436">
        <v>6.09813899507757</v>
      </c>
      <c r="N89" s="436">
        <v>6.82341909121427</v>
      </c>
      <c r="O89" s="436">
        <v>9.73698978113386</v>
      </c>
      <c r="P89" s="436">
        <v>14.8842815954615</v>
      </c>
      <c r="Q89" s="436">
        <v>18.6913977200224</v>
      </c>
      <c r="R89" s="436">
        <v>22.8491155996551</v>
      </c>
      <c r="S89" s="436">
        <v>24.6733548724615</v>
      </c>
      <c r="T89" s="436">
        <v>27.1275346995184</v>
      </c>
      <c r="U89" s="436">
        <v>25.9902780432543</v>
      </c>
      <c r="V89" s="436">
        <v>27.8842747051721</v>
      </c>
      <c r="W89" s="436">
        <v>31.3271202600465</v>
      </c>
      <c r="X89" s="436">
        <v>32.3384357147967</v>
      </c>
      <c r="Y89" s="436">
        <v>35.8444540612605</v>
      </c>
      <c r="Z89" s="436">
        <v>37.1471041101801</v>
      </c>
      <c r="AA89" s="436">
        <v>39.8645384433495</v>
      </c>
      <c r="AB89" s="436">
        <v>40.1635592983898</v>
      </c>
      <c r="AC89" s="436">
        <v>42.1270257412624</v>
      </c>
      <c r="AD89" s="436">
        <v>41.2643977380333</v>
      </c>
      <c r="AE89" s="436">
        <v>43.1827952352491</v>
      </c>
      <c r="AF89" s="436">
        <v>46.1243497745016</v>
      </c>
      <c r="AG89" s="436">
        <v>48.4191748162279</v>
      </c>
      <c r="AH89" s="436">
        <v>47.4475536161452</v>
      </c>
      <c r="AI89" s="436">
        <v>49.9336994366195</v>
      </c>
      <c r="AJ89" s="436">
        <v>50.40196074875</v>
      </c>
      <c r="AK89" s="436">
        <v>55.6822356251368</v>
      </c>
      <c r="AL89" s="436">
        <v>63.4636153900727</v>
      </c>
      <c r="AM89" s="436">
        <v>67.060537616103</v>
      </c>
      <c r="AN89" s="436">
        <v>71.1506712533009</v>
      </c>
      <c r="AO89" s="436">
        <v>78.3068218068557</v>
      </c>
      <c r="AP89" s="436">
        <v>80.7781588066379</v>
      </c>
      <c r="AQ89" s="436">
        <v>84.3934788490472</v>
      </c>
      <c r="AR89" s="436">
        <v>90.0519915800276</v>
      </c>
      <c r="AS89" s="436">
        <v>93.5659322808398</v>
      </c>
      <c r="AT89" s="436">
        <v>94.1370381938951</v>
      </c>
      <c r="AU89" s="436">
        <v>98.1258494363903</v>
      </c>
      <c r="AV89" s="436">
        <v>106.10855886802</v>
      </c>
      <c r="AW89" s="436">
        <v>114.717773590939</v>
      </c>
      <c r="AX89" s="436">
        <v>117.025377860257</v>
      </c>
      <c r="AY89" s="436">
        <v>124.131916078536</v>
      </c>
      <c r="AZ89" s="436">
        <v>132.494686345444</v>
      </c>
      <c r="BA89" s="436">
        <v>137.091907874648</v>
      </c>
      <c r="BB89" s="436">
        <v>144.980344988181</v>
      </c>
      <c r="BC89" s="436">
        <v>154.024778607278</v>
      </c>
      <c r="BD89" s="436">
        <v>155.338421763905</v>
      </c>
      <c r="BE89" s="436">
        <v>152.968158995122</v>
      </c>
      <c r="BF89" s="458">
        <v>-0.0179492525205723</v>
      </c>
      <c r="BG89" s="458">
        <v>0.051360934409564</v>
      </c>
      <c r="BH89" s="458">
        <v>0.0400149277958911</v>
      </c>
    </row>
    <row r="90" spans="8:8">
      <c r="B90" s="433"/>
      <c r="C90" s="433"/>
      <c r="D90" s="433"/>
      <c r="E90" s="433"/>
      <c r="F90" s="433"/>
      <c r="G90" s="433"/>
      <c r="H90" s="433"/>
      <c r="I90" s="433"/>
      <c r="J90" s="433"/>
      <c r="K90" s="433"/>
      <c r="L90" s="433"/>
      <c r="M90" s="433"/>
      <c r="N90" s="433"/>
      <c r="O90" s="433"/>
      <c r="P90" s="433"/>
      <c r="Q90" s="433"/>
      <c r="R90" s="433"/>
      <c r="S90" s="433"/>
      <c r="T90" s="433"/>
      <c r="U90" s="433"/>
      <c r="V90" s="433"/>
      <c r="W90" s="433"/>
      <c r="X90" s="433"/>
      <c r="Y90" s="433"/>
      <c r="Z90" s="433"/>
      <c r="AA90" s="433"/>
      <c r="AB90" s="433"/>
      <c r="AC90" s="433"/>
      <c r="AD90" s="433"/>
      <c r="AE90" s="433"/>
      <c r="AF90" s="433"/>
      <c r="AG90" s="433"/>
      <c r="AH90" s="433"/>
      <c r="AI90" s="433"/>
      <c r="AJ90" s="433"/>
      <c r="AK90" s="433"/>
      <c r="AL90" s="433"/>
      <c r="AM90" s="433"/>
      <c r="AN90" s="433"/>
      <c r="AO90" s="433"/>
      <c r="AP90" s="433"/>
      <c r="AQ90" s="433"/>
      <c r="AR90" s="433"/>
      <c r="AS90" s="433"/>
      <c r="AT90" s="433"/>
      <c r="AU90" s="433"/>
      <c r="AV90" s="433"/>
      <c r="AW90" s="433"/>
      <c r="AX90" s="433"/>
      <c r="AY90" s="433"/>
      <c r="AZ90" s="433"/>
      <c r="BA90" s="433"/>
      <c r="BB90" s="433"/>
      <c r="BC90" s="433"/>
      <c r="BD90" s="433"/>
      <c r="BE90" s="435"/>
      <c r="BF90" s="457"/>
      <c r="BG90" s="457"/>
      <c r="BH90" s="457"/>
    </row>
    <row r="91" spans="8:8">
      <c r="A91" s="218" t="s">
        <v>175</v>
      </c>
      <c r="B91" s="433">
        <v>0.0029475</v>
      </c>
      <c r="C91" s="433">
        <v>0.00393</v>
      </c>
      <c r="D91" s="433">
        <v>0.00393</v>
      </c>
      <c r="E91" s="433">
        <v>0.0304575</v>
      </c>
      <c r="F91" s="433">
        <v>0.41265</v>
      </c>
      <c r="G91" s="433">
        <v>1.730397462</v>
      </c>
      <c r="H91" s="433">
        <v>2.5826679361</v>
      </c>
      <c r="I91" s="433">
        <v>3.7074262864</v>
      </c>
      <c r="J91" s="433">
        <v>4.7068799929</v>
      </c>
      <c r="K91" s="433">
        <v>5.37019902</v>
      </c>
      <c r="L91" s="433">
        <v>5.7669970587</v>
      </c>
      <c r="M91" s="433">
        <v>6.80772173915</v>
      </c>
      <c r="N91" s="433">
        <v>7.776843766</v>
      </c>
      <c r="O91" s="433">
        <v>8.3725380647</v>
      </c>
      <c r="P91" s="433">
        <v>9.6375182783</v>
      </c>
      <c r="Q91" s="433">
        <v>11.0665879064</v>
      </c>
      <c r="R91" s="433">
        <v>11.9944389593</v>
      </c>
      <c r="S91" s="433">
        <v>11.6980835319</v>
      </c>
      <c r="T91" s="433">
        <v>12.7074820514</v>
      </c>
      <c r="U91" s="433">
        <v>12.5317263767697</v>
      </c>
      <c r="V91" s="433">
        <v>13.3952623350361</v>
      </c>
      <c r="W91" s="433">
        <v>14.6329281252503</v>
      </c>
      <c r="X91" s="433">
        <v>14.9394590853119</v>
      </c>
      <c r="Y91" s="433">
        <v>15.299339549337</v>
      </c>
      <c r="Z91" s="433">
        <v>16.6875641499977</v>
      </c>
      <c r="AA91" s="433">
        <v>16.7759477171075</v>
      </c>
      <c r="AB91" s="433">
        <v>16.0821009683805</v>
      </c>
      <c r="AC91" s="433">
        <v>16.6369570161353</v>
      </c>
      <c r="AD91" s="433">
        <v>17.2493433007671</v>
      </c>
      <c r="AE91" s="433">
        <v>19.1566567407587</v>
      </c>
      <c r="AF91" s="433">
        <v>19.3415692143228</v>
      </c>
      <c r="AG91" s="433">
        <v>19.48266325687</v>
      </c>
      <c r="AH91" s="433">
        <v>19.1305051086808</v>
      </c>
      <c r="AI91" s="433">
        <v>19.6953206356975</v>
      </c>
      <c r="AJ91" s="433">
        <v>20.1740536641894</v>
      </c>
      <c r="AK91" s="433">
        <v>20.5550795208551</v>
      </c>
      <c r="AL91" s="433">
        <v>22.1693191118804</v>
      </c>
      <c r="AM91" s="433">
        <v>22.8148170471324</v>
      </c>
      <c r="AN91" s="433">
        <v>22.9942892842463</v>
      </c>
      <c r="AO91" s="433">
        <v>23.4536009421097</v>
      </c>
      <c r="AP91" s="433">
        <v>23.2589822967555</v>
      </c>
      <c r="AQ91" s="433">
        <v>25.9430630874164</v>
      </c>
      <c r="AR91" s="433">
        <v>29.0198154955812</v>
      </c>
      <c r="AS91" s="433">
        <v>28.5349579325611</v>
      </c>
      <c r="AT91" s="433">
        <v>29.1364342973596</v>
      </c>
      <c r="AU91" s="433">
        <v>31.706426501273</v>
      </c>
      <c r="AV91" s="433">
        <v>32.7937329290136</v>
      </c>
      <c r="AW91" s="433">
        <v>32.9610513496673</v>
      </c>
      <c r="AX91" s="433">
        <v>34.6739204854772</v>
      </c>
      <c r="AY91" s="433">
        <v>37.2209334102134</v>
      </c>
      <c r="AZ91" s="433">
        <v>38.795796453426</v>
      </c>
      <c r="BA91" s="433">
        <v>37.8708932817905</v>
      </c>
      <c r="BB91" s="433">
        <v>37.1143816612599</v>
      </c>
      <c r="BC91" s="433">
        <v>35.8262061919113</v>
      </c>
      <c r="BD91" s="433">
        <v>42.090970904597</v>
      </c>
      <c r="BE91" s="435">
        <v>40.8985963176464</v>
      </c>
      <c r="BF91" s="457">
        <v>-0.0309833524293972</v>
      </c>
      <c r="BG91" s="457">
        <v>0.0374692997806843</v>
      </c>
      <c r="BH91" s="457">
        <v>0.0106986603575199</v>
      </c>
    </row>
    <row r="92" spans="8:8">
      <c r="A92" s="218" t="s">
        <v>176</v>
      </c>
      <c r="B92" s="433">
        <v>0.0</v>
      </c>
      <c r="C92" s="433">
        <v>0.0</v>
      </c>
      <c r="D92" s="433">
        <v>0.0</v>
      </c>
      <c r="E92" s="433">
        <v>0.0</v>
      </c>
      <c r="F92" s="433">
        <v>0.0</v>
      </c>
      <c r="G92" s="433">
        <v>0.0</v>
      </c>
      <c r="H92" s="433">
        <v>0.0</v>
      </c>
      <c r="I92" s="433">
        <v>0.439614</v>
      </c>
      <c r="J92" s="433">
        <v>0.608249</v>
      </c>
      <c r="K92" s="433">
        <v>0.668725</v>
      </c>
      <c r="L92" s="433">
        <v>0.672214</v>
      </c>
      <c r="M92" s="433">
        <v>0.885043</v>
      </c>
      <c r="N92" s="433">
        <v>0.987387</v>
      </c>
      <c r="O92" s="433">
        <v>1.089731</v>
      </c>
      <c r="P92" s="433">
        <v>1.253714</v>
      </c>
      <c r="Q92" s="433">
        <v>1.411882</v>
      </c>
      <c r="R92" s="433">
        <v>1.36138565784375</v>
      </c>
      <c r="S92" s="433">
        <v>1.76748468290625</v>
      </c>
      <c r="T92" s="433">
        <v>1.9667184999</v>
      </c>
      <c r="U92" s="433">
        <v>2.27006629513125</v>
      </c>
      <c r="V92" s="433">
        <v>2.57804743494375</v>
      </c>
      <c r="W92" s="433">
        <v>2.9070149002125</v>
      </c>
      <c r="X92" s="433">
        <v>3.415592605425</v>
      </c>
      <c r="Y92" s="433">
        <v>4.0201077984375</v>
      </c>
      <c r="Z92" s="433">
        <v>4.24986717973125</v>
      </c>
      <c r="AA92" s="433">
        <v>4.57420130041875</v>
      </c>
      <c r="AB92" s="433">
        <v>4.710748690725</v>
      </c>
      <c r="AC92" s="433">
        <v>5.1370163922</v>
      </c>
      <c r="AD92" s="433">
        <v>5.7502531750125</v>
      </c>
      <c r="AE92" s="433">
        <v>6.09857166765</v>
      </c>
      <c r="AF92" s="433">
        <v>6.7423340147625</v>
      </c>
      <c r="AG92" s="433">
        <v>7.23646658686875</v>
      </c>
      <c r="AH92" s="433">
        <v>7.11327413094375</v>
      </c>
      <c r="AI92" s="433">
        <v>7.6864461106125</v>
      </c>
      <c r="AJ92" s="433">
        <v>8.380357599075</v>
      </c>
      <c r="AK92" s="433">
        <v>9.05818865634375</v>
      </c>
      <c r="AL92" s="433">
        <v>10.1432089374</v>
      </c>
      <c r="AM92" s="433">
        <v>10.6711376699812</v>
      </c>
      <c r="AN92" s="433">
        <v>11.4784298258438</v>
      </c>
      <c r="AO92" s="433">
        <v>12.3402319179562</v>
      </c>
      <c r="AP92" s="433">
        <v>13.26335768835</v>
      </c>
      <c r="AQ92" s="433">
        <v>14.363368201875</v>
      </c>
      <c r="AR92" s="433">
        <v>15.3363705639375</v>
      </c>
      <c r="AS92" s="433">
        <v>16.3764201475875</v>
      </c>
      <c r="AT92" s="433">
        <v>18.7467383116843</v>
      </c>
      <c r="AU92" s="433">
        <v>19.2537271325438</v>
      </c>
      <c r="AV92" s="433">
        <v>19.58214949845</v>
      </c>
      <c r="AW92" s="433">
        <v>21.336279246975</v>
      </c>
      <c r="AX92" s="433">
        <v>21.9527866259625</v>
      </c>
      <c r="AY92" s="433">
        <v>23.0222715751875</v>
      </c>
      <c r="AZ92" s="433">
        <v>25.854062763375</v>
      </c>
      <c r="BA92" s="433">
        <v>26.4509465653125</v>
      </c>
      <c r="BB92" s="433">
        <v>26.5926723995625</v>
      </c>
      <c r="BC92" s="433">
        <v>27.4290014325644</v>
      </c>
      <c r="BD92" s="433">
        <v>30.9343792342887</v>
      </c>
      <c r="BE92" s="435">
        <v>30.4347567657733</v>
      </c>
      <c r="BF92" s="457">
        <v>-0.0188391542378195</v>
      </c>
      <c r="BG92" s="457">
        <v>0.0513602880471857</v>
      </c>
      <c r="BH92" s="457">
        <v>0.00796142545264445</v>
      </c>
    </row>
    <row r="93" spans="8:8">
      <c r="A93" s="218" t="s">
        <v>177</v>
      </c>
      <c r="B93" s="433">
        <v>1.1086529006883</v>
      </c>
      <c r="C93" s="433">
        <v>1.35054080629302</v>
      </c>
      <c r="D93" s="433">
        <v>1.47148475909538</v>
      </c>
      <c r="E93" s="433">
        <v>1.4110127826942</v>
      </c>
      <c r="F93" s="433">
        <v>1.97541789577188</v>
      </c>
      <c r="G93" s="433">
        <v>2.89257620452311</v>
      </c>
      <c r="H93" s="433">
        <v>3.76941986234022</v>
      </c>
      <c r="I93" s="433">
        <v>4.87807276302851</v>
      </c>
      <c r="J93" s="433">
        <v>6.02704031465093</v>
      </c>
      <c r="K93" s="433">
        <v>7.58923303834808</v>
      </c>
      <c r="L93" s="433">
        <v>8.91961651917404</v>
      </c>
      <c r="M93" s="433">
        <v>10.1794493608653</v>
      </c>
      <c r="N93" s="433">
        <v>12.2153392330383</v>
      </c>
      <c r="O93" s="433">
        <v>13.8380039331367</v>
      </c>
      <c r="P93" s="433">
        <v>14.624139626352</v>
      </c>
      <c r="Q93" s="433">
        <v>14.3822517207473</v>
      </c>
      <c r="R93" s="433">
        <v>12.8402163225172</v>
      </c>
      <c r="S93" s="433">
        <v>12.0238446411013</v>
      </c>
      <c r="T93" s="433">
        <v>12.3060471976401</v>
      </c>
      <c r="U93" s="433">
        <v>12.5277777777778</v>
      </c>
      <c r="V93" s="433">
        <v>13.0317109144543</v>
      </c>
      <c r="W93" s="433">
        <v>13.8682399213373</v>
      </c>
      <c r="X93" s="433">
        <v>13.9992625368732</v>
      </c>
      <c r="Y93" s="433">
        <v>14.3721730580138</v>
      </c>
      <c r="Z93" s="433">
        <v>15.1673795476893</v>
      </c>
      <c r="AA93" s="433">
        <v>15.4183382497542</v>
      </c>
      <c r="AB93" s="433">
        <v>15.611848574238</v>
      </c>
      <c r="AC93" s="433">
        <v>15.9142084562439</v>
      </c>
      <c r="AD93" s="433">
        <v>16.896878072763</v>
      </c>
      <c r="AE93" s="433">
        <v>17.6971238938053</v>
      </c>
      <c r="AF93" s="433">
        <v>17.8795476892822</v>
      </c>
      <c r="AG93" s="433">
        <v>18.7362340216322</v>
      </c>
      <c r="AH93" s="433">
        <v>19.7985250737463</v>
      </c>
      <c r="AI93" s="433">
        <v>20.4163470993117</v>
      </c>
      <c r="AJ93" s="433">
        <v>21.6630776794494</v>
      </c>
      <c r="AK93" s="433">
        <v>24.6957472959685</v>
      </c>
      <c r="AL93" s="433">
        <v>27.6457718780728</v>
      </c>
      <c r="AM93" s="433">
        <v>29.4135693215339</v>
      </c>
      <c r="AN93" s="433">
        <v>34.1747295968535</v>
      </c>
      <c r="AO93" s="433">
        <v>39.9839700098328</v>
      </c>
      <c r="AP93" s="433">
        <v>46.9751081907571</v>
      </c>
      <c r="AQ93" s="433">
        <v>57.7837570771878</v>
      </c>
      <c r="AR93" s="433">
        <v>71.077898802114</v>
      </c>
      <c r="AS93" s="433">
        <v>81.9329059027532</v>
      </c>
      <c r="AT93" s="433">
        <v>90.2240299806283</v>
      </c>
      <c r="AU93" s="433">
        <v>108.874054891212</v>
      </c>
      <c r="AV93" s="433">
        <v>135.162872135068</v>
      </c>
      <c r="AW93" s="433">
        <v>150.877582153343</v>
      </c>
      <c r="AX93" s="433">
        <v>171.878542008975</v>
      </c>
      <c r="AY93" s="433">
        <v>188.363135572882</v>
      </c>
      <c r="AZ93" s="433">
        <v>194.689528023599</v>
      </c>
      <c r="BA93" s="433">
        <v>209.44108882198</v>
      </c>
      <c r="BB93" s="433">
        <v>241.251941986234</v>
      </c>
      <c r="BC93" s="433">
        <v>283.925</v>
      </c>
      <c r="BD93" s="433">
        <v>308.376843657817</v>
      </c>
      <c r="BE93" s="435">
        <v>330.57997640118</v>
      </c>
      <c r="BF93" s="457">
        <v>0.0690710382513664</v>
      </c>
      <c r="BG93" s="457">
        <v>0.130774363440469</v>
      </c>
      <c r="BH93" s="457">
        <v>0.0864763881147477</v>
      </c>
    </row>
    <row r="94" spans="8:8">
      <c r="A94" s="218" t="s">
        <v>178</v>
      </c>
      <c r="B94" s="433">
        <v>0.0</v>
      </c>
      <c r="C94" s="433">
        <v>0.0</v>
      </c>
      <c r="D94" s="433">
        <v>0.0</v>
      </c>
      <c r="E94" s="433">
        <v>0.0</v>
      </c>
      <c r="F94" s="433">
        <v>0.0</v>
      </c>
      <c r="G94" s="433">
        <v>0.0</v>
      </c>
      <c r="H94" s="433">
        <v>0.0</v>
      </c>
      <c r="I94" s="433">
        <v>0.0</v>
      </c>
      <c r="J94" s="433">
        <v>0.0</v>
      </c>
      <c r="K94" s="433">
        <v>0.0</v>
      </c>
      <c r="L94" s="433">
        <v>0.0</v>
      </c>
      <c r="M94" s="433">
        <v>0.0</v>
      </c>
      <c r="N94" s="433">
        <v>0.0</v>
      </c>
      <c r="O94" s="433">
        <v>0.0</v>
      </c>
      <c r="P94" s="433">
        <v>0.0</v>
      </c>
      <c r="Q94" s="433">
        <v>0.0</v>
      </c>
      <c r="R94" s="433">
        <v>0.0</v>
      </c>
      <c r="S94" s="433">
        <v>0.0</v>
      </c>
      <c r="T94" s="433">
        <v>0.0</v>
      </c>
      <c r="U94" s="433">
        <v>0.0</v>
      </c>
      <c r="V94" s="433">
        <v>0.0</v>
      </c>
      <c r="W94" s="433">
        <v>0.0</v>
      </c>
      <c r="X94" s="433">
        <v>0.0</v>
      </c>
      <c r="Y94" s="433">
        <v>0.0</v>
      </c>
      <c r="Z94" s="433">
        <v>0.0</v>
      </c>
      <c r="AA94" s="433">
        <v>0.0</v>
      </c>
      <c r="AB94" s="433">
        <v>0.0</v>
      </c>
      <c r="AC94" s="433">
        <v>0.0</v>
      </c>
      <c r="AD94" s="433">
        <v>0.0</v>
      </c>
      <c r="AE94" s="433">
        <v>0.0</v>
      </c>
      <c r="AF94" s="433">
        <v>0.030394725</v>
      </c>
      <c r="AG94" s="433">
        <v>1.926867975</v>
      </c>
      <c r="AH94" s="433">
        <v>3.008659575</v>
      </c>
      <c r="AI94" s="433">
        <v>2.822565675</v>
      </c>
      <c r="AJ94" s="433">
        <v>3.1124637</v>
      </c>
      <c r="AK94" s="433">
        <v>2.8136943525</v>
      </c>
      <c r="AL94" s="433">
        <v>2.8396699275</v>
      </c>
      <c r="AM94" s="433">
        <v>2.6977535025</v>
      </c>
      <c r="AN94" s="433">
        <v>1.7347584975</v>
      </c>
      <c r="AO94" s="433">
        <v>2.506097925</v>
      </c>
      <c r="AP94" s="433">
        <v>2.5118760975</v>
      </c>
      <c r="AQ94" s="433">
        <v>2.755684275</v>
      </c>
      <c r="AR94" s="433">
        <v>2.5744291275</v>
      </c>
      <c r="AS94" s="433">
        <v>2.97808635</v>
      </c>
      <c r="AT94" s="433">
        <v>2.8922624025</v>
      </c>
      <c r="AU94" s="433">
        <v>3.5943128475</v>
      </c>
      <c r="AV94" s="433">
        <v>2.8625382</v>
      </c>
      <c r="AW94" s="433">
        <v>2.635923525</v>
      </c>
      <c r="AX94" s="433">
        <v>2.4833277</v>
      </c>
      <c r="AY94" s="433">
        <v>2.3870397</v>
      </c>
      <c r="AZ94" s="433">
        <v>3.045637125</v>
      </c>
      <c r="BA94" s="433">
        <v>3.12656520996094</v>
      </c>
      <c r="BB94" s="433">
        <v>3.11613828735352</v>
      </c>
      <c r="BC94" s="433">
        <v>3.01735006713867</v>
      </c>
      <c r="BD94" s="433">
        <v>3.11616225585938</v>
      </c>
      <c r="BE94" s="435">
        <v>4.94425875</v>
      </c>
      <c r="BF94" s="457">
        <v>0.582314860864545</v>
      </c>
      <c r="BG94" s="457">
        <v>0.00748418398675788</v>
      </c>
      <c r="BH94" s="457">
        <v>0.00129336822895124</v>
      </c>
    </row>
    <row r="95" spans="8:8">
      <c r="A95" s="218" t="s">
        <v>179</v>
      </c>
      <c r="B95" s="433">
        <v>0.237252</v>
      </c>
      <c r="C95" s="433">
        <v>0.266327</v>
      </c>
      <c r="D95" s="433">
        <v>0.355878</v>
      </c>
      <c r="E95" s="433">
        <v>0.39542</v>
      </c>
      <c r="F95" s="433">
        <v>0.474504</v>
      </c>
      <c r="G95" s="433">
        <v>0.63284662027125</v>
      </c>
      <c r="H95" s="433">
        <v>0.670621875</v>
      </c>
      <c r="I95" s="433">
        <v>0.735590625</v>
      </c>
      <c r="J95" s="433">
        <v>0.733665625</v>
      </c>
      <c r="K95" s="433">
        <v>0.830396875</v>
      </c>
      <c r="L95" s="433">
        <v>1.06308125</v>
      </c>
      <c r="M95" s="433">
        <v>1.291434375</v>
      </c>
      <c r="N95" s="433">
        <v>1.3792625</v>
      </c>
      <c r="O95" s="433">
        <v>1.54048125</v>
      </c>
      <c r="P95" s="433">
        <v>1.91585625</v>
      </c>
      <c r="Q95" s="433">
        <v>1.133103125</v>
      </c>
      <c r="R95" s="433">
        <v>1.978178125</v>
      </c>
      <c r="S95" s="433">
        <v>2.59345625</v>
      </c>
      <c r="T95" s="433">
        <v>3.085775</v>
      </c>
      <c r="U95" s="433">
        <v>3.534059375</v>
      </c>
      <c r="V95" s="433">
        <v>4.322828125</v>
      </c>
      <c r="W95" s="433">
        <v>6.040024375</v>
      </c>
      <c r="X95" s="433">
        <v>6.95770075</v>
      </c>
      <c r="Y95" s="433">
        <v>8.1504885</v>
      </c>
      <c r="Z95" s="433">
        <v>9.690459625</v>
      </c>
      <c r="AA95" s="433">
        <v>11.592735</v>
      </c>
      <c r="AB95" s="433">
        <v>12.91080175</v>
      </c>
      <c r="AC95" s="433">
        <v>14.4346895</v>
      </c>
      <c r="AD95" s="433">
        <v>14.667085125</v>
      </c>
      <c r="AE95" s="433">
        <v>15.856918</v>
      </c>
      <c r="AF95" s="433">
        <v>18.077829</v>
      </c>
      <c r="AG95" s="433">
        <v>19.731721625</v>
      </c>
      <c r="AH95" s="433">
        <v>21.452633125</v>
      </c>
      <c r="AI95" s="433">
        <v>23.542875125</v>
      </c>
      <c r="AJ95" s="433">
        <v>24.1233685</v>
      </c>
      <c r="AK95" s="433">
        <v>25.362693125</v>
      </c>
      <c r="AL95" s="433">
        <v>25.4277485</v>
      </c>
      <c r="AM95" s="433">
        <v>26.5544125</v>
      </c>
      <c r="AN95" s="433">
        <v>28.4268985</v>
      </c>
      <c r="AO95" s="433">
        <v>30.6691385</v>
      </c>
      <c r="AP95" s="433">
        <v>34.3256375</v>
      </c>
      <c r="AQ95" s="433">
        <v>35.8771875</v>
      </c>
      <c r="AR95" s="433">
        <v>38.8102608235554</v>
      </c>
      <c r="AS95" s="433">
        <v>39.9876660045218</v>
      </c>
      <c r="AT95" s="433">
        <v>49.1080847797818</v>
      </c>
      <c r="AU95" s="433">
        <v>58.961622090628</v>
      </c>
      <c r="AV95" s="433">
        <v>60.2858770787962</v>
      </c>
      <c r="AW95" s="433">
        <v>55.699091834404</v>
      </c>
      <c r="AX95" s="433">
        <v>49.019301826392</v>
      </c>
      <c r="AY95" s="433">
        <v>48.501566759868</v>
      </c>
      <c r="AZ95" s="433">
        <v>47.8068375085449</v>
      </c>
      <c r="BA95" s="433">
        <v>50.7909818587336</v>
      </c>
      <c r="BB95" s="433">
        <v>53.735544824564</v>
      </c>
      <c r="BC95" s="433">
        <v>58.0899140524371</v>
      </c>
      <c r="BD95" s="433">
        <v>59.2503229734783</v>
      </c>
      <c r="BE95" s="435">
        <v>59.6008337025073</v>
      </c>
      <c r="BF95" s="457">
        <v>0.0031673569304036</v>
      </c>
      <c r="BG95" s="457">
        <v>0.0189521089316689</v>
      </c>
      <c r="BH95" s="457">
        <v>0.0155909770559296</v>
      </c>
    </row>
    <row r="96" spans="8:8">
      <c r="A96" s="218" t="s">
        <v>180</v>
      </c>
      <c r="B96" s="433">
        <v>0.5075</v>
      </c>
      <c r="C96" s="433">
        <v>0.51765</v>
      </c>
      <c r="D96" s="433">
        <v>0.632345</v>
      </c>
      <c r="E96" s="433">
        <v>0.642495</v>
      </c>
      <c r="F96" s="433">
        <v>1.210895</v>
      </c>
      <c r="G96" s="433">
        <v>1.257585</v>
      </c>
      <c r="H96" s="433">
        <v>1.271795</v>
      </c>
      <c r="I96" s="433">
        <v>1.247435</v>
      </c>
      <c r="J96" s="433">
        <v>0.812</v>
      </c>
      <c r="K96" s="433">
        <v>1.143905</v>
      </c>
      <c r="L96" s="433">
        <v>2.36495</v>
      </c>
      <c r="M96" s="433">
        <v>2.38525</v>
      </c>
      <c r="N96" s="433">
        <v>5.075</v>
      </c>
      <c r="O96" s="433">
        <v>5.8667</v>
      </c>
      <c r="P96" s="433">
        <v>7.5719</v>
      </c>
      <c r="Q96" s="433">
        <v>7.13545</v>
      </c>
      <c r="R96" s="433">
        <v>7.1253</v>
      </c>
      <c r="S96" s="433">
        <v>6.77005</v>
      </c>
      <c r="T96" s="433">
        <v>9.08425</v>
      </c>
      <c r="U96" s="433">
        <v>10.60675</v>
      </c>
      <c r="V96" s="433">
        <v>12.5454</v>
      </c>
      <c r="W96" s="433">
        <v>13.52995</v>
      </c>
      <c r="X96" s="433">
        <v>13.99685</v>
      </c>
      <c r="Y96" s="433">
        <v>14.8596</v>
      </c>
      <c r="Z96" s="433">
        <v>16.63585</v>
      </c>
      <c r="AA96" s="433">
        <v>17.173028345043</v>
      </c>
      <c r="AB96" s="433">
        <v>19.7686804200001</v>
      </c>
      <c r="AC96" s="433">
        <v>21.5595896627665</v>
      </c>
      <c r="AD96" s="433">
        <v>22.8691103135048</v>
      </c>
      <c r="AE96" s="433">
        <v>27.0831438950521</v>
      </c>
      <c r="AF96" s="433">
        <v>28.5584420578864</v>
      </c>
      <c r="AG96" s="433">
        <v>29.7305233246592</v>
      </c>
      <c r="AH96" s="433">
        <v>31.0114130853013</v>
      </c>
      <c r="AI96" s="433">
        <v>29.8989499502807</v>
      </c>
      <c r="AJ96" s="433">
        <v>32.4917257955674</v>
      </c>
      <c r="AK96" s="433">
        <v>33.0051523704193</v>
      </c>
      <c r="AL96" s="433">
        <v>34.1345874509447</v>
      </c>
      <c r="AM96" s="433">
        <v>37.1034470981563</v>
      </c>
      <c r="AN96" s="433">
        <v>39.558174911724</v>
      </c>
      <c r="AO96" s="433">
        <v>36.2021840838595</v>
      </c>
      <c r="AP96" s="433">
        <v>36.3935629904122</v>
      </c>
      <c r="AQ96" s="433">
        <v>37.1113623117563</v>
      </c>
      <c r="AR96" s="433">
        <v>34.6420414925567</v>
      </c>
      <c r="AS96" s="433">
        <v>39.6946856120868</v>
      </c>
      <c r="AT96" s="433">
        <v>42.1008050230775</v>
      </c>
      <c r="AU96" s="433">
        <v>44.047587019464</v>
      </c>
      <c r="AV96" s="433">
        <v>42.7343007263445</v>
      </c>
      <c r="AW96" s="433">
        <v>42.971208625022</v>
      </c>
      <c r="AX96" s="433">
        <v>44.5054839096885</v>
      </c>
      <c r="AY96" s="433">
        <v>44.0418119533086</v>
      </c>
      <c r="AZ96" s="433">
        <v>45.7555526182447</v>
      </c>
      <c r="BA96" s="433">
        <v>44.6307691212553</v>
      </c>
      <c r="BB96" s="433">
        <v>43.2153393250721</v>
      </c>
      <c r="BC96" s="433">
        <v>44.5285870947977</v>
      </c>
      <c r="BD96" s="433">
        <v>43.9202812714164</v>
      </c>
      <c r="BE96" s="435">
        <v>41.528323824813</v>
      </c>
      <c r="BF96" s="457">
        <v>-0.0570447806734682</v>
      </c>
      <c r="BG96" s="457">
        <v>0.0042398969534263</v>
      </c>
      <c r="BH96" s="457">
        <v>0.0108633907229495</v>
      </c>
    </row>
    <row r="97" spans="8:8">
      <c r="A97" s="218" t="s">
        <v>181</v>
      </c>
      <c r="B97" s="433">
        <v>1.82615</v>
      </c>
      <c r="C97" s="433">
        <v>1.873975</v>
      </c>
      <c r="D97" s="433">
        <v>1.9386</v>
      </c>
      <c r="E97" s="433">
        <v>2.1095</v>
      </c>
      <c r="F97" s="433">
        <v>2.3325546441292</v>
      </c>
      <c r="G97" s="433">
        <v>3.5721492416428</v>
      </c>
      <c r="H97" s="433">
        <v>3.8301756011622</v>
      </c>
      <c r="I97" s="433">
        <v>3.831681230153</v>
      </c>
      <c r="J97" s="433">
        <v>5.33201402511598</v>
      </c>
      <c r="K97" s="433">
        <v>7.2872953276298</v>
      </c>
      <c r="L97" s="433">
        <v>8.7283586975466</v>
      </c>
      <c r="M97" s="433">
        <v>10.4634802388619</v>
      </c>
      <c r="N97" s="433">
        <v>12.7785070758068</v>
      </c>
      <c r="O97" s="433">
        <v>17.9344298835074</v>
      </c>
      <c r="P97" s="433">
        <v>21.2788809581366</v>
      </c>
      <c r="Q97" s="433">
        <v>25.1809382964808</v>
      </c>
      <c r="R97" s="433">
        <v>25.2310506078387</v>
      </c>
      <c r="S97" s="433">
        <v>25.8383345291767</v>
      </c>
      <c r="T97" s="433">
        <v>27.8063366556182</v>
      </c>
      <c r="U97" s="433">
        <v>37.3980939592386</v>
      </c>
      <c r="V97" s="433">
        <v>40.0597673248652</v>
      </c>
      <c r="W97" s="433">
        <v>40.7618114025683</v>
      </c>
      <c r="X97" s="433">
        <v>41.8045461992512</v>
      </c>
      <c r="Y97" s="433">
        <v>44.3390041290546</v>
      </c>
      <c r="Z97" s="433">
        <v>46.0559600437064</v>
      </c>
      <c r="AA97" s="433">
        <v>50.315891279885</v>
      </c>
      <c r="AB97" s="433">
        <v>53.2014566460586</v>
      </c>
      <c r="AC97" s="433">
        <v>55.3108417690291</v>
      </c>
      <c r="AD97" s="433">
        <v>55.6938683770821</v>
      </c>
      <c r="AE97" s="433">
        <v>59.5614736985081</v>
      </c>
      <c r="AF97" s="433">
        <v>60.6175886963484</v>
      </c>
      <c r="AG97" s="433">
        <v>64.6772386443362</v>
      </c>
      <c r="AH97" s="433">
        <v>67.1347853709108</v>
      </c>
      <c r="AI97" s="433">
        <v>69.163882098626</v>
      </c>
      <c r="AJ97" s="433">
        <v>72.64186349915</v>
      </c>
      <c r="AK97" s="433">
        <v>75.665017092225</v>
      </c>
      <c r="AL97" s="433">
        <v>77.728387980075</v>
      </c>
      <c r="AM97" s="433">
        <v>76.0460378813639</v>
      </c>
      <c r="AN97" s="433">
        <v>83.49822643305</v>
      </c>
      <c r="AO97" s="433">
        <v>80.604053600925</v>
      </c>
      <c r="AP97" s="433">
        <v>82.7279698327952</v>
      </c>
      <c r="AQ97" s="433">
        <v>88.5503353141248</v>
      </c>
      <c r="AR97" s="433">
        <v>95.3900640866741</v>
      </c>
      <c r="AS97" s="433">
        <v>99.09949466711</v>
      </c>
      <c r="AT97" s="433">
        <v>92.4780253767429</v>
      </c>
      <c r="AU97" s="433">
        <v>99.936718051683</v>
      </c>
      <c r="AV97" s="433">
        <v>112.025245046825</v>
      </c>
      <c r="AW97" s="433">
        <v>123.215080824492</v>
      </c>
      <c r="AX97" s="433">
        <v>123.536884748642</v>
      </c>
      <c r="AY97" s="433">
        <v>124.752118665473</v>
      </c>
      <c r="AZ97" s="433">
        <v>118.717646072079</v>
      </c>
      <c r="BA97" s="433">
        <v>116.417445460175</v>
      </c>
      <c r="BB97" s="433">
        <v>116.986484014906</v>
      </c>
      <c r="BC97" s="433">
        <v>115.708155670038</v>
      </c>
      <c r="BD97" s="433">
        <v>108.121163475515</v>
      </c>
      <c r="BE97" s="435">
        <v>104.418741562987</v>
      </c>
      <c r="BF97" s="457">
        <v>-0.0368819469976029</v>
      </c>
      <c r="BG97" s="457">
        <v>0.015750901037398</v>
      </c>
      <c r="BH97" s="457">
        <v>0.0273148897890181</v>
      </c>
    </row>
    <row r="98" spans="8:8">
      <c r="A98" s="218" t="s">
        <v>182</v>
      </c>
      <c r="B98" s="433">
        <v>0.0</v>
      </c>
      <c r="C98" s="433">
        <v>0.0</v>
      </c>
      <c r="D98" s="433">
        <v>0.0</v>
      </c>
      <c r="E98" s="433">
        <v>0.0</v>
      </c>
      <c r="F98" s="433">
        <v>0.0</v>
      </c>
      <c r="G98" s="433">
        <v>0.008141</v>
      </c>
      <c r="H98" s="433">
        <v>0.0828745358511205</v>
      </c>
      <c r="I98" s="433">
        <v>0.116050408805573</v>
      </c>
      <c r="J98" s="433">
        <v>0.116050408805573</v>
      </c>
      <c r="K98" s="433">
        <v>0.241925147757031</v>
      </c>
      <c r="L98" s="433">
        <v>0.291624973984682</v>
      </c>
      <c r="M98" s="433">
        <v>0.347175191722534</v>
      </c>
      <c r="N98" s="433">
        <v>0.317674281341302</v>
      </c>
      <c r="O98" s="433">
        <v>2.350423</v>
      </c>
      <c r="P98" s="433">
        <v>2.924945</v>
      </c>
      <c r="Q98" s="433">
        <v>2.601631</v>
      </c>
      <c r="R98" s="433">
        <v>2.187603</v>
      </c>
      <c r="S98" s="433">
        <v>2.753984</v>
      </c>
      <c r="T98" s="433">
        <v>3.859997</v>
      </c>
      <c r="U98" s="433">
        <v>4.782256</v>
      </c>
      <c r="V98" s="433">
        <v>4.618273</v>
      </c>
      <c r="W98" s="433">
        <v>7.166406</v>
      </c>
      <c r="X98" s="433">
        <v>7.148961</v>
      </c>
      <c r="Y98" s="433">
        <v>7.293173</v>
      </c>
      <c r="Z98" s="433">
        <v>8.351503</v>
      </c>
      <c r="AA98" s="433">
        <v>7.909563</v>
      </c>
      <c r="AB98" s="433">
        <v>11.760256</v>
      </c>
      <c r="AC98" s="433">
        <v>12.780207</v>
      </c>
      <c r="AD98" s="433">
        <v>12.551096</v>
      </c>
      <c r="AE98" s="433">
        <v>13.032578</v>
      </c>
      <c r="AF98" s="433">
        <v>13.536157</v>
      </c>
      <c r="AG98" s="433">
        <v>16.294793</v>
      </c>
      <c r="AH98" s="433">
        <v>20.229222</v>
      </c>
      <c r="AI98" s="433">
        <v>20.439725</v>
      </c>
      <c r="AJ98" s="433">
        <v>23.264652</v>
      </c>
      <c r="AK98" s="433">
        <v>28.754012</v>
      </c>
      <c r="AL98" s="433">
        <v>27.709638</v>
      </c>
      <c r="AM98" s="433">
        <v>28.088776</v>
      </c>
      <c r="AN98" s="433">
        <v>30.265912</v>
      </c>
      <c r="AO98" s="433">
        <v>32.694256</v>
      </c>
      <c r="AP98" s="433">
        <v>37.373005</v>
      </c>
      <c r="AQ98" s="433">
        <v>38.863971</v>
      </c>
      <c r="AR98" s="433">
        <v>40.401457</v>
      </c>
      <c r="AS98" s="433">
        <v>43.549698</v>
      </c>
      <c r="AT98" s="433">
        <v>40.022319</v>
      </c>
      <c r="AU98" s="433">
        <v>38.023122</v>
      </c>
      <c r="AV98" s="433">
        <v>38.317361</v>
      </c>
      <c r="AW98" s="433">
        <v>42.015701</v>
      </c>
      <c r="AX98" s="433">
        <v>44.567323</v>
      </c>
      <c r="AY98" s="433">
        <v>44.709209</v>
      </c>
      <c r="AZ98" s="433">
        <v>46.839825</v>
      </c>
      <c r="BA98" s="433">
        <v>44.992981</v>
      </c>
      <c r="BB98" s="433">
        <v>45.044153</v>
      </c>
      <c r="BC98" s="433">
        <v>44.677808</v>
      </c>
      <c r="BD98" s="433">
        <v>44.6980062044994</v>
      </c>
      <c r="BE98" s="435">
        <v>38.1522023972869</v>
      </c>
      <c r="BF98" s="457">
        <v>-0.148777213170186</v>
      </c>
      <c r="BG98" s="457">
        <v>0.0111104297568219</v>
      </c>
      <c r="BH98" s="457">
        <v>0.00998023140378084</v>
      </c>
    </row>
    <row r="99" spans="8:8">
      <c r="A99" s="218" t="s">
        <v>183</v>
      </c>
      <c r="B99" s="433">
        <v>0.0</v>
      </c>
      <c r="C99" s="433">
        <v>0.0</v>
      </c>
      <c r="D99" s="433">
        <v>0.0</v>
      </c>
      <c r="E99" s="433">
        <v>0.0</v>
      </c>
      <c r="F99" s="433">
        <v>0.0</v>
      </c>
      <c r="G99" s="433">
        <v>0.07104</v>
      </c>
      <c r="H99" s="433">
        <v>0.09024</v>
      </c>
      <c r="I99" s="433">
        <v>0.16352</v>
      </c>
      <c r="J99" s="433">
        <v>0.19008</v>
      </c>
      <c r="K99" s="433">
        <v>0.279434186251005</v>
      </c>
      <c r="L99" s="433">
        <v>0.307432182299167</v>
      </c>
      <c r="M99" s="433">
        <v>0.87003300978197</v>
      </c>
      <c r="N99" s="433">
        <v>1.44531347829297</v>
      </c>
      <c r="O99" s="433">
        <v>1.3661419647847</v>
      </c>
      <c r="P99" s="433">
        <v>0.882186074446485</v>
      </c>
      <c r="Q99" s="433">
        <v>0.803606562079995</v>
      </c>
      <c r="R99" s="433">
        <v>1.0152849359322</v>
      </c>
      <c r="S99" s="433">
        <v>1.8677947747263</v>
      </c>
      <c r="T99" s="433">
        <v>2.02685292493801</v>
      </c>
      <c r="U99" s="433">
        <v>2.61620737610177</v>
      </c>
      <c r="V99" s="433">
        <v>3.37355645015628</v>
      </c>
      <c r="W99" s="433">
        <v>4.10315995033456</v>
      </c>
      <c r="X99" s="433">
        <v>3.95545010030016</v>
      </c>
      <c r="Y99" s="433">
        <v>4.34954349727151</v>
      </c>
      <c r="Z99" s="433">
        <v>2.40152872807056</v>
      </c>
      <c r="AA99" s="433">
        <v>4.44485920508715</v>
      </c>
      <c r="AB99" s="433">
        <v>4.83457013450046</v>
      </c>
      <c r="AC99" s="433">
        <v>5.11610909068095</v>
      </c>
      <c r="AD99" s="433">
        <v>4.99005134646729</v>
      </c>
      <c r="AE99" s="433">
        <v>4.67710939135814</v>
      </c>
      <c r="AF99" s="433">
        <v>4.46304949183187</v>
      </c>
      <c r="AG99" s="433">
        <v>5.08748423371122</v>
      </c>
      <c r="AH99" s="433">
        <v>5.48051397676895</v>
      </c>
      <c r="AI99" s="433">
        <v>4.83114793380483</v>
      </c>
      <c r="AJ99" s="433">
        <v>5.52337070116503</v>
      </c>
      <c r="AK99" s="433">
        <v>5.87526707763564</v>
      </c>
      <c r="AL99" s="433">
        <v>6.19931381743279</v>
      </c>
      <c r="AM99" s="433">
        <v>5.91819444208279</v>
      </c>
      <c r="AN99" s="433">
        <v>4.46240380533088</v>
      </c>
      <c r="AO99" s="433">
        <v>4.07181655227491</v>
      </c>
      <c r="AP99" s="433">
        <v>3.75762457579747</v>
      </c>
      <c r="AQ99" s="433">
        <v>3.8154421556779</v>
      </c>
      <c r="AR99" s="433">
        <v>4.21523144300468</v>
      </c>
      <c r="AS99" s="433">
        <v>3.9045194078352</v>
      </c>
      <c r="AT99" s="433">
        <v>4.01389421600487</v>
      </c>
      <c r="AU99" s="433">
        <v>4.37599886749207</v>
      </c>
      <c r="AV99" s="433">
        <v>4.0215503072569</v>
      </c>
      <c r="AW99" s="433">
        <v>4.46466660500747</v>
      </c>
      <c r="AX99" s="433">
        <v>4.68267264630833</v>
      </c>
      <c r="AY99" s="433">
        <v>5.21656694383431</v>
      </c>
      <c r="AZ99" s="433">
        <v>4.865753309126</v>
      </c>
      <c r="BA99" s="433">
        <v>4.79736301829494</v>
      </c>
      <c r="BB99" s="433">
        <v>4.98859101614766</v>
      </c>
      <c r="BC99" s="433">
        <v>4.50300758525631</v>
      </c>
      <c r="BD99" s="433">
        <v>4.90210022914161</v>
      </c>
      <c r="BE99" s="435">
        <v>4.5606071339843</v>
      </c>
      <c r="BF99" s="457">
        <v>-0.0722045151754808</v>
      </c>
      <c r="BG99" s="457">
        <v>0.0201913252910795</v>
      </c>
      <c r="BH99" s="457">
        <v>0.00119300883511076</v>
      </c>
    </row>
    <row r="100" spans="8:8">
      <c r="A100" s="218" t="s">
        <v>184</v>
      </c>
      <c r="B100" s="433">
        <v>1.477115</v>
      </c>
      <c r="C100" s="433">
        <v>1.669165</v>
      </c>
      <c r="D100" s="433">
        <v>1.94722</v>
      </c>
      <c r="E100" s="433">
        <v>2.185195</v>
      </c>
      <c r="F100" s="433">
        <v>2.69204</v>
      </c>
      <c r="G100" s="433">
        <v>2.9103925</v>
      </c>
      <c r="H100" s="433">
        <v>2.9020425</v>
      </c>
      <c r="I100" s="433">
        <v>2.689535</v>
      </c>
      <c r="J100" s="433">
        <v>3.063615</v>
      </c>
      <c r="K100" s="433">
        <v>3.389265</v>
      </c>
      <c r="L100" s="433">
        <v>3.8076</v>
      </c>
      <c r="M100" s="433">
        <v>3.88275</v>
      </c>
      <c r="N100" s="433">
        <v>4.2418</v>
      </c>
      <c r="O100" s="433">
        <v>4.3587</v>
      </c>
      <c r="P100" s="433">
        <v>4.9098</v>
      </c>
      <c r="Q100" s="433">
        <v>5.9953</v>
      </c>
      <c r="R100" s="433">
        <v>6.53805</v>
      </c>
      <c r="S100" s="433">
        <v>7.1309</v>
      </c>
      <c r="T100" s="433">
        <v>7.0307</v>
      </c>
      <c r="U100" s="433">
        <v>7.2144</v>
      </c>
      <c r="V100" s="433">
        <v>7.3647</v>
      </c>
      <c r="W100" s="433">
        <v>7.8991</v>
      </c>
      <c r="X100" s="433">
        <v>8.45855</v>
      </c>
      <c r="Y100" s="433">
        <v>8.9679</v>
      </c>
      <c r="Z100" s="433">
        <v>9.56075</v>
      </c>
      <c r="AA100" s="433">
        <v>10.21205</v>
      </c>
      <c r="AB100" s="433">
        <v>11.03035</v>
      </c>
      <c r="AC100" s="433">
        <v>10.8216</v>
      </c>
      <c r="AD100" s="433">
        <v>12.4582</v>
      </c>
      <c r="AE100" s="433">
        <v>12.70035</v>
      </c>
      <c r="AF100" s="433">
        <v>13.026</v>
      </c>
      <c r="AG100" s="433">
        <v>14.15325</v>
      </c>
      <c r="AH100" s="433">
        <v>14.1115</v>
      </c>
      <c r="AI100" s="433">
        <v>14.863</v>
      </c>
      <c r="AJ100" s="433">
        <v>16.9505</v>
      </c>
      <c r="AK100" s="433">
        <v>17.9525</v>
      </c>
      <c r="AL100" s="433">
        <v>18.9545</v>
      </c>
      <c r="AM100" s="433">
        <v>20.54935</v>
      </c>
      <c r="AN100" s="433">
        <v>25.5503802583778</v>
      </c>
      <c r="AO100" s="433">
        <v>30.6765948387836</v>
      </c>
      <c r="AP100" s="433">
        <v>32.6101886415142</v>
      </c>
      <c r="AQ100" s="433">
        <v>33.3194784448747</v>
      </c>
      <c r="AR100" s="433">
        <v>33.8002553038864</v>
      </c>
      <c r="AS100" s="433">
        <v>34.607610960285</v>
      </c>
      <c r="AT100" s="433">
        <v>34.7016690587505</v>
      </c>
      <c r="AU100" s="433">
        <v>35.3483953305525</v>
      </c>
      <c r="AV100" s="433">
        <v>35.339646839745</v>
      </c>
      <c r="AW100" s="433">
        <v>36.5972305710383</v>
      </c>
      <c r="AX100" s="433">
        <v>35.5857286452009</v>
      </c>
      <c r="AY100" s="433">
        <v>34.9866894510078</v>
      </c>
      <c r="AZ100" s="433">
        <v>36.5341803970581</v>
      </c>
      <c r="BA100" s="433">
        <v>38.6506722433987</v>
      </c>
      <c r="BB100" s="433">
        <v>40.7395836968334</v>
      </c>
      <c r="BC100" s="433">
        <v>43.5876106882493</v>
      </c>
      <c r="BD100" s="433">
        <v>44.4618079252574</v>
      </c>
      <c r="BE100" s="435">
        <v>41.2328224848481</v>
      </c>
      <c r="BF100" s="457">
        <v>-0.0751576146196761</v>
      </c>
      <c r="BG100" s="457">
        <v>0.0250939619995021</v>
      </c>
      <c r="BH100" s="457">
        <v>0.0107860905523783</v>
      </c>
    </row>
    <row r="101" spans="8:8">
      <c r="A101" s="218" t="s">
        <v>185</v>
      </c>
      <c r="B101" s="433">
        <v>0.0</v>
      </c>
      <c r="C101" s="433">
        <v>0.0</v>
      </c>
      <c r="D101" s="433">
        <v>0.0</v>
      </c>
      <c r="E101" s="433">
        <v>0.0</v>
      </c>
      <c r="F101" s="433">
        <v>0.0</v>
      </c>
      <c r="G101" s="433">
        <v>0.0</v>
      </c>
      <c r="H101" s="433">
        <v>0.0</v>
      </c>
      <c r="I101" s="433">
        <v>0.0</v>
      </c>
      <c r="J101" s="433">
        <v>0.0</v>
      </c>
      <c r="K101" s="433">
        <v>0.0</v>
      </c>
      <c r="L101" s="433">
        <v>0.0</v>
      </c>
      <c r="M101" s="433">
        <v>0.0</v>
      </c>
      <c r="N101" s="433">
        <v>0.0</v>
      </c>
      <c r="O101" s="433">
        <v>0.0</v>
      </c>
      <c r="P101" s="433">
        <v>0.0</v>
      </c>
      <c r="Q101" s="433">
        <v>0.0</v>
      </c>
      <c r="R101" s="433">
        <v>0.0</v>
      </c>
      <c r="S101" s="433">
        <v>0.0</v>
      </c>
      <c r="T101" s="433">
        <v>0.0</v>
      </c>
      <c r="U101" s="433">
        <v>0.0</v>
      </c>
      <c r="V101" s="433">
        <v>0.0</v>
      </c>
      <c r="W101" s="433">
        <v>0.0</v>
      </c>
      <c r="X101" s="433">
        <v>0.0</v>
      </c>
      <c r="Y101" s="433">
        <v>0.0</v>
      </c>
      <c r="Z101" s="433">
        <v>0.0</v>
      </c>
      <c r="AA101" s="433">
        <v>0.0</v>
      </c>
      <c r="AB101" s="433">
        <v>0.0</v>
      </c>
      <c r="AC101" s="433">
        <v>0.0</v>
      </c>
      <c r="AD101" s="433">
        <v>0.0</v>
      </c>
      <c r="AE101" s="433">
        <v>0.005287109855625</v>
      </c>
      <c r="AF101" s="433">
        <v>0.0050973161685</v>
      </c>
      <c r="AG101" s="433">
        <v>0.00862205607225</v>
      </c>
      <c r="AH101" s="433">
        <v>0.005232883087875</v>
      </c>
      <c r="AI101" s="433">
        <v>0.008920303294875</v>
      </c>
      <c r="AJ101" s="433">
        <v>0.006859686120375</v>
      </c>
      <c r="AK101" s="433">
        <v>0.010194632337</v>
      </c>
      <c r="AL101" s="433">
        <v>0.134238363565125</v>
      </c>
      <c r="AM101" s="433">
        <v>1.68658804394438</v>
      </c>
      <c r="AN101" s="433">
        <v>2.57053858503712</v>
      </c>
      <c r="AO101" s="433">
        <v>2.37396655194337</v>
      </c>
      <c r="AP101" s="433">
        <v>3.14423067444825</v>
      </c>
      <c r="AQ101" s="433">
        <v>2.94467616912825</v>
      </c>
      <c r="AR101" s="433">
        <v>3.53046082774763</v>
      </c>
      <c r="AS101" s="433">
        <v>3.71651286789787</v>
      </c>
      <c r="AT101" s="433">
        <v>3.74246037626625</v>
      </c>
      <c r="AU101" s="433">
        <v>3.524956810821</v>
      </c>
      <c r="AV101" s="433">
        <v>3.805851467766</v>
      </c>
      <c r="AW101" s="433">
        <v>3.64845827437162</v>
      </c>
      <c r="AX101" s="433">
        <v>3.360541251003</v>
      </c>
      <c r="AY101" s="433">
        <v>3.53425670149013</v>
      </c>
      <c r="AZ101" s="433">
        <v>3.32250117342638</v>
      </c>
      <c r="BA101" s="433">
        <v>3.8098642485795</v>
      </c>
      <c r="BB101" s="433">
        <v>3.77442705585488</v>
      </c>
      <c r="BC101" s="433">
        <v>4.0888067418855</v>
      </c>
      <c r="BD101" s="433">
        <v>4.21599562564313</v>
      </c>
      <c r="BE101" s="435">
        <v>3.8428341233715</v>
      </c>
      <c r="BF101" s="457">
        <v>-0.0910012920135008</v>
      </c>
      <c r="BG101" s="457">
        <v>0.0119855098093935</v>
      </c>
      <c r="BH101" s="457">
        <v>0.00100524665386867</v>
      </c>
    </row>
    <row r="102" spans="8:8">
      <c r="A102" s="218" t="s">
        <v>186</v>
      </c>
      <c r="B102" s="433">
        <v>0.0</v>
      </c>
      <c r="C102" s="433">
        <v>0.0</v>
      </c>
      <c r="D102" s="433">
        <v>0.0</v>
      </c>
      <c r="E102" s="433">
        <v>0.0</v>
      </c>
      <c r="F102" s="433">
        <v>0.0</v>
      </c>
      <c r="G102" s="433">
        <v>0.0</v>
      </c>
      <c r="H102" s="433">
        <v>0.0</v>
      </c>
      <c r="I102" s="433">
        <v>0.0</v>
      </c>
      <c r="J102" s="433">
        <v>0.0</v>
      </c>
      <c r="K102" s="433">
        <v>0.0</v>
      </c>
      <c r="L102" s="433">
        <v>0.0</v>
      </c>
      <c r="M102" s="433">
        <v>0.0</v>
      </c>
      <c r="N102" s="433">
        <v>0.0</v>
      </c>
      <c r="O102" s="433">
        <v>0.0</v>
      </c>
      <c r="P102" s="433">
        <v>0.0</v>
      </c>
      <c r="Q102" s="433">
        <v>0.0</v>
      </c>
      <c r="R102" s="433">
        <v>0.0</v>
      </c>
      <c r="S102" s="433">
        <v>0.0</v>
      </c>
      <c r="T102" s="433">
        <v>0.0</v>
      </c>
      <c r="U102" s="433">
        <v>0.0</v>
      </c>
      <c r="V102" s="433">
        <v>0.0</v>
      </c>
      <c r="W102" s="433">
        <v>0.0</v>
      </c>
      <c r="X102" s="433">
        <v>0.0</v>
      </c>
      <c r="Y102" s="433">
        <v>0.0</v>
      </c>
      <c r="Z102" s="433">
        <v>0.0</v>
      </c>
      <c r="AA102" s="433">
        <v>0.0</v>
      </c>
      <c r="AB102" s="433">
        <v>0.0</v>
      </c>
      <c r="AC102" s="433">
        <v>1.045</v>
      </c>
      <c r="AD102" s="433">
        <v>1.425</v>
      </c>
      <c r="AE102" s="433">
        <v>1.425</v>
      </c>
      <c r="AF102" s="433">
        <v>1.425</v>
      </c>
      <c r="AG102" s="433">
        <v>1.425</v>
      </c>
      <c r="AH102" s="433">
        <v>1.425</v>
      </c>
      <c r="AI102" s="433">
        <v>1.425</v>
      </c>
      <c r="AJ102" s="433">
        <v>1.425</v>
      </c>
      <c r="AK102" s="433">
        <v>1.65742487409</v>
      </c>
      <c r="AL102" s="433">
        <v>4.355649728355</v>
      </c>
      <c r="AM102" s="433">
        <v>4.7076763125</v>
      </c>
      <c r="AN102" s="433">
        <v>5.111191425</v>
      </c>
      <c r="AO102" s="433">
        <v>6.187231725</v>
      </c>
      <c r="AP102" s="433">
        <v>6.185886674625</v>
      </c>
      <c r="AQ102" s="433">
        <v>8.149660222125</v>
      </c>
      <c r="AR102" s="433">
        <v>8.149660222125</v>
      </c>
      <c r="AS102" s="433">
        <v>8.714258567535</v>
      </c>
      <c r="AT102" s="433">
        <v>9.1806413345625</v>
      </c>
      <c r="AU102" s="433">
        <v>8.3360573030925</v>
      </c>
      <c r="AV102" s="433">
        <v>8.28712437045</v>
      </c>
      <c r="AW102" s="433">
        <v>8.93</v>
      </c>
      <c r="AX102" s="433">
        <v>10.01524509225</v>
      </c>
      <c r="AY102" s="433">
        <v>10.3895188095975</v>
      </c>
      <c r="AZ102" s="433">
        <v>11.5786509451275</v>
      </c>
      <c r="BA102" s="433">
        <v>11.9021086593075</v>
      </c>
      <c r="BB102" s="433">
        <v>12.2876538987975</v>
      </c>
      <c r="BC102" s="433">
        <v>12.286281947415</v>
      </c>
      <c r="BD102" s="433">
        <v>12.5487819786</v>
      </c>
      <c r="BE102" s="435">
        <v>12.5983605354225</v>
      </c>
      <c r="BF102" s="457">
        <v>0.00120783090753851</v>
      </c>
      <c r="BG102" s="457">
        <v>0.0317461460618285</v>
      </c>
      <c r="BH102" s="457">
        <v>0.00329560406873702</v>
      </c>
    </row>
    <row r="103" spans="8:8">
      <c r="A103" s="218" t="s">
        <v>187</v>
      </c>
      <c r="B103" s="433">
        <v>0.0</v>
      </c>
      <c r="C103" s="433">
        <v>0.0</v>
      </c>
      <c r="D103" s="433">
        <v>0.0</v>
      </c>
      <c r="E103" s="433">
        <v>0.0</v>
      </c>
      <c r="F103" s="433">
        <v>0.0</v>
      </c>
      <c r="G103" s="433">
        <v>0.0</v>
      </c>
      <c r="H103" s="433">
        <v>0.0</v>
      </c>
      <c r="I103" s="433">
        <v>0.0</v>
      </c>
      <c r="J103" s="433">
        <v>0.0</v>
      </c>
      <c r="K103" s="433">
        <v>0.0</v>
      </c>
      <c r="L103" s="433">
        <v>0.0</v>
      </c>
      <c r="M103" s="433">
        <v>0.0</v>
      </c>
      <c r="N103" s="433">
        <v>0.0</v>
      </c>
      <c r="O103" s="433">
        <v>0.0</v>
      </c>
      <c r="P103" s="433">
        <v>0.0</v>
      </c>
      <c r="Q103" s="433">
        <v>0.0</v>
      </c>
      <c r="R103" s="433">
        <v>0.0</v>
      </c>
      <c r="S103" s="433">
        <v>0.0</v>
      </c>
      <c r="T103" s="433">
        <v>0.0</v>
      </c>
      <c r="U103" s="433">
        <v>0.0</v>
      </c>
      <c r="V103" s="433">
        <v>0.0</v>
      </c>
      <c r="W103" s="433">
        <v>0.0711756</v>
      </c>
      <c r="X103" s="433">
        <v>2.2022568</v>
      </c>
      <c r="Y103" s="433">
        <v>2.8449306</v>
      </c>
      <c r="Z103" s="433">
        <v>2.752821</v>
      </c>
      <c r="AA103" s="433">
        <v>3.1641741</v>
      </c>
      <c r="AB103" s="433">
        <v>3.6655434</v>
      </c>
      <c r="AC103" s="433">
        <v>4.7949327</v>
      </c>
      <c r="AD103" s="433">
        <v>5.9902641</v>
      </c>
      <c r="AE103" s="433">
        <v>7.9737606</v>
      </c>
      <c r="AF103" s="433">
        <v>9.6432471</v>
      </c>
      <c r="AG103" s="433">
        <v>12.7404324</v>
      </c>
      <c r="AH103" s="433">
        <v>15.4827864</v>
      </c>
      <c r="AI103" s="433">
        <v>14.4842346</v>
      </c>
      <c r="AJ103" s="433">
        <v>17.6358483</v>
      </c>
      <c r="AK103" s="433">
        <v>19.8077508</v>
      </c>
      <c r="AL103" s="433">
        <v>21.7577529</v>
      </c>
      <c r="AM103" s="433">
        <v>24.1777233</v>
      </c>
      <c r="AN103" s="433">
        <v>25.3238598</v>
      </c>
      <c r="AO103" s="433">
        <v>29.6749917</v>
      </c>
      <c r="AP103" s="433">
        <v>31.7725785</v>
      </c>
      <c r="AQ103" s="433">
        <v>33.4985868</v>
      </c>
      <c r="AR103" s="433">
        <v>36.2817621</v>
      </c>
      <c r="AS103" s="433">
        <v>37.3368357</v>
      </c>
      <c r="AT103" s="433">
        <v>35.4915036</v>
      </c>
      <c r="AU103" s="433">
        <v>45.0164736</v>
      </c>
      <c r="AV103" s="433">
        <v>48.4454628</v>
      </c>
      <c r="AW103" s="433">
        <v>52.5286395</v>
      </c>
      <c r="AX103" s="433">
        <v>54.9758241</v>
      </c>
      <c r="AY103" s="433">
        <v>50.0039991</v>
      </c>
      <c r="AZ103" s="433">
        <v>45.6497271</v>
      </c>
      <c r="BA103" s="433">
        <v>47.6436906</v>
      </c>
      <c r="BB103" s="433">
        <v>49.7563927664808</v>
      </c>
      <c r="BC103" s="433">
        <v>57.8040075</v>
      </c>
      <c r="BD103" s="433">
        <v>56.03382846</v>
      </c>
      <c r="BE103" s="435">
        <v>56.64792735</v>
      </c>
      <c r="BF103" s="457">
        <v>0.00819724699947999</v>
      </c>
      <c r="BG103" s="457">
        <v>0.0467249825761287</v>
      </c>
      <c r="BH103" s="457">
        <v>0.0148185265325016</v>
      </c>
    </row>
    <row r="104" spans="8:8">
      <c r="A104" s="218" t="s">
        <v>188</v>
      </c>
      <c r="B104" s="433">
        <v>0.0</v>
      </c>
      <c r="C104" s="433">
        <v>0.0</v>
      </c>
      <c r="D104" s="433">
        <v>0.0</v>
      </c>
      <c r="E104" s="433">
        <v>0.0</v>
      </c>
      <c r="F104" s="433">
        <v>0.0</v>
      </c>
      <c r="G104" s="433">
        <v>0.0</v>
      </c>
      <c r="H104" s="433">
        <v>0.0</v>
      </c>
      <c r="I104" s="433">
        <v>0.0</v>
      </c>
      <c r="J104" s="433">
        <v>0.0</v>
      </c>
      <c r="K104" s="433">
        <v>0.0</v>
      </c>
      <c r="L104" s="433">
        <v>0.0</v>
      </c>
      <c r="M104" s="433">
        <v>0.0</v>
      </c>
      <c r="N104" s="433">
        <v>0.0</v>
      </c>
      <c r="O104" s="433">
        <v>0.0</v>
      </c>
      <c r="P104" s="433">
        <v>0.0</v>
      </c>
      <c r="Q104" s="433">
        <v>0.0</v>
      </c>
      <c r="R104" s="433">
        <v>0.0</v>
      </c>
      <c r="S104" s="433">
        <v>0.0</v>
      </c>
      <c r="T104" s="433">
        <v>0.0</v>
      </c>
      <c r="U104" s="433">
        <v>0.0</v>
      </c>
      <c r="V104" s="433">
        <v>0.0</v>
      </c>
      <c r="W104" s="433">
        <v>0.0</v>
      </c>
      <c r="X104" s="433">
        <v>0.0</v>
      </c>
      <c r="Y104" s="433">
        <v>0.0</v>
      </c>
      <c r="Z104" s="433">
        <v>0.0</v>
      </c>
      <c r="AA104" s="433">
        <v>0.0</v>
      </c>
      <c r="AB104" s="433">
        <v>0.0</v>
      </c>
      <c r="AC104" s="433">
        <v>0.0</v>
      </c>
      <c r="AD104" s="433">
        <v>0.0</v>
      </c>
      <c r="AE104" s="433">
        <v>0.0</v>
      </c>
      <c r="AF104" s="433">
        <v>0.0</v>
      </c>
      <c r="AG104" s="433">
        <v>0.0</v>
      </c>
      <c r="AH104" s="433">
        <v>0.0</v>
      </c>
      <c r="AI104" s="433">
        <v>0.0</v>
      </c>
      <c r="AJ104" s="433">
        <v>0.0</v>
      </c>
      <c r="AK104" s="433">
        <v>0.0</v>
      </c>
      <c r="AL104" s="433">
        <v>0.0</v>
      </c>
      <c r="AM104" s="433">
        <v>0.0</v>
      </c>
      <c r="AN104" s="433">
        <v>0.0</v>
      </c>
      <c r="AO104" s="433">
        <v>0.0</v>
      </c>
      <c r="AP104" s="433">
        <v>0.0</v>
      </c>
      <c r="AQ104" s="433">
        <v>0.0</v>
      </c>
      <c r="AR104" s="433">
        <v>0.0</v>
      </c>
      <c r="AS104" s="433">
        <v>0.0</v>
      </c>
      <c r="AT104" s="433">
        <v>0.0</v>
      </c>
      <c r="AU104" s="433">
        <v>0.0</v>
      </c>
      <c r="AV104" s="433">
        <v>0.0</v>
      </c>
      <c r="AW104" s="433">
        <v>0.0</v>
      </c>
      <c r="AX104" s="433">
        <v>0.0</v>
      </c>
      <c r="AY104" s="433">
        <v>0.0</v>
      </c>
      <c r="AZ104" s="433">
        <v>0.0</v>
      </c>
      <c r="BA104" s="433">
        <v>0.0</v>
      </c>
      <c r="BB104" s="433">
        <v>0.0</v>
      </c>
      <c r="BC104" s="433">
        <v>0.0</v>
      </c>
      <c r="BD104" s="433">
        <v>0.0</v>
      </c>
      <c r="BE104" s="435">
        <v>0.0</v>
      </c>
      <c r="BF104" s="457" t="s">
        <v>114</v>
      </c>
      <c r="BG104" s="457" t="s">
        <v>114</v>
      </c>
      <c r="BH104" s="457" t="s">
        <v>114</v>
      </c>
    </row>
    <row r="105" spans="8:8">
      <c r="A105" s="218" t="s">
        <v>189</v>
      </c>
      <c r="B105" s="433">
        <v>0.2307175</v>
      </c>
      <c r="C105" s="433">
        <v>0.2589275</v>
      </c>
      <c r="D105" s="433">
        <v>0.33449</v>
      </c>
      <c r="E105" s="433">
        <v>0.47151</v>
      </c>
      <c r="F105" s="433">
        <v>0.59241</v>
      </c>
      <c r="G105" s="433">
        <v>0.5620257595875</v>
      </c>
      <c r="H105" s="433">
        <v>1.12975736445</v>
      </c>
      <c r="I105" s="433">
        <v>1.3151973358875</v>
      </c>
      <c r="J105" s="433">
        <v>1.51775484315</v>
      </c>
      <c r="K105" s="433">
        <v>1.597636677</v>
      </c>
      <c r="L105" s="433">
        <v>1.58622498645</v>
      </c>
      <c r="M105" s="433">
        <v>1.97470422</v>
      </c>
      <c r="N105" s="433">
        <v>2.08408437</v>
      </c>
      <c r="O105" s="433">
        <v>2.05289271</v>
      </c>
      <c r="P105" s="433">
        <v>1.98171711</v>
      </c>
      <c r="Q105" s="433">
        <v>2.04996195</v>
      </c>
      <c r="R105" s="433">
        <v>1.74683763</v>
      </c>
      <c r="S105" s="433">
        <v>1.33592759811</v>
      </c>
      <c r="T105" s="433">
        <v>1.38552641964</v>
      </c>
      <c r="U105" s="433">
        <v>1.39417802316</v>
      </c>
      <c r="V105" s="433">
        <v>1.24989199821</v>
      </c>
      <c r="W105" s="433">
        <v>1.1388483279</v>
      </c>
      <c r="X105" s="433">
        <v>1.15184174769</v>
      </c>
      <c r="Y105" s="433">
        <v>1.31383134243</v>
      </c>
      <c r="Z105" s="433">
        <v>1.32357758481</v>
      </c>
      <c r="AA105" s="433">
        <v>2.12429073375</v>
      </c>
      <c r="AB105" s="433">
        <v>3.0850605208395</v>
      </c>
      <c r="AC105" s="433">
        <v>3.059330525739</v>
      </c>
      <c r="AD105" s="433">
        <v>3.2017347871488</v>
      </c>
      <c r="AE105" s="433">
        <v>3.8884527905391</v>
      </c>
      <c r="AF105" s="433">
        <v>4.3456387200102</v>
      </c>
      <c r="AG105" s="433">
        <v>4.4342564042529</v>
      </c>
      <c r="AH105" s="433">
        <v>5.202492789474</v>
      </c>
      <c r="AI105" s="433">
        <v>6.1644418296048</v>
      </c>
      <c r="AJ105" s="433">
        <v>6.2734766450139</v>
      </c>
      <c r="AK105" s="433">
        <v>6.7673957814351</v>
      </c>
      <c r="AL105" s="433">
        <v>7.2894004526916</v>
      </c>
      <c r="AM105" s="433">
        <v>8.1527528921166</v>
      </c>
      <c r="AN105" s="433">
        <v>8.4147592825701</v>
      </c>
      <c r="AO105" s="433">
        <v>10.2364280421912</v>
      </c>
      <c r="AP105" s="433">
        <v>10.3200805019241</v>
      </c>
      <c r="AQ105" s="433">
        <v>11.0698486506702</v>
      </c>
      <c r="AR105" s="433">
        <v>11.7449021141235</v>
      </c>
      <c r="AS105" s="433">
        <v>12.7659587941566</v>
      </c>
      <c r="AT105" s="433">
        <v>12.4667758083528</v>
      </c>
      <c r="AU105" s="433">
        <v>15.4797684300027</v>
      </c>
      <c r="AV105" s="433">
        <v>17.0399319245892</v>
      </c>
      <c r="AW105" s="433">
        <v>17.8852284226692</v>
      </c>
      <c r="AX105" s="433">
        <v>17.9379066157119</v>
      </c>
      <c r="AY105" s="433">
        <v>18.8681686639083</v>
      </c>
      <c r="AZ105" s="433">
        <v>20.1803599928169</v>
      </c>
      <c r="BA105" s="433">
        <v>20.9654048120814</v>
      </c>
      <c r="BB105" s="433">
        <v>23.2450619757093</v>
      </c>
      <c r="BC105" s="433">
        <v>23.6621378116629</v>
      </c>
      <c r="BD105" s="433">
        <v>23.259820970106</v>
      </c>
      <c r="BE105" s="435">
        <v>24.8844614275269</v>
      </c>
      <c r="BF105" s="457">
        <v>0.0669244242099862</v>
      </c>
      <c r="BG105" s="457">
        <v>0.0643518559939291</v>
      </c>
      <c r="BH105" s="457">
        <v>0.00650952416374364</v>
      </c>
    </row>
    <row r="106" spans="8:8">
      <c r="A106" s="218" t="s">
        <v>190</v>
      </c>
      <c r="B106" s="433">
        <v>0.0</v>
      </c>
      <c r="C106" s="433">
        <v>0.0</v>
      </c>
      <c r="D106" s="433">
        <v>0.0</v>
      </c>
      <c r="E106" s="433">
        <v>0.0</v>
      </c>
      <c r="F106" s="433">
        <v>0.0</v>
      </c>
      <c r="G106" s="433">
        <v>0.0</v>
      </c>
      <c r="H106" s="433">
        <v>0.0</v>
      </c>
      <c r="I106" s="433">
        <v>0.0</v>
      </c>
      <c r="J106" s="433">
        <v>0.0</v>
      </c>
      <c r="K106" s="433">
        <v>0.0</v>
      </c>
      <c r="L106" s="433">
        <v>0.0</v>
      </c>
      <c r="M106" s="433">
        <v>0.0</v>
      </c>
      <c r="N106" s="433">
        <v>0.0</v>
      </c>
      <c r="O106" s="433">
        <v>0.0</v>
      </c>
      <c r="P106" s="433">
        <v>0.0</v>
      </c>
      <c r="Q106" s="433">
        <v>0.0</v>
      </c>
      <c r="R106" s="433">
        <v>0.275631</v>
      </c>
      <c r="S106" s="433">
        <v>1.404904</v>
      </c>
      <c r="T106" s="433">
        <v>1.653786</v>
      </c>
      <c r="U106" s="433">
        <v>2.469049</v>
      </c>
      <c r="V106" s="433">
        <v>3.245933</v>
      </c>
      <c r="W106" s="433">
        <v>3.4872526641544</v>
      </c>
      <c r="X106" s="433">
        <v>4.83508651594414</v>
      </c>
      <c r="Y106" s="433">
        <v>5.70644542182395</v>
      </c>
      <c r="Z106" s="433">
        <v>5.59458019433359</v>
      </c>
      <c r="AA106" s="433">
        <v>6.06525233305382</v>
      </c>
      <c r="AB106" s="433">
        <v>7.50936003139997</v>
      </c>
      <c r="AC106" s="433">
        <v>8.14133848715108</v>
      </c>
      <c r="AD106" s="433">
        <v>9.2208950812917</v>
      </c>
      <c r="AE106" s="433">
        <v>10.2050277349794</v>
      </c>
      <c r="AF106" s="433">
        <v>10.5687289330814</v>
      </c>
      <c r="AG106" s="433">
        <v>12.3139085418306</v>
      </c>
      <c r="AH106" s="433">
        <v>15.4466038252729</v>
      </c>
      <c r="AI106" s="433">
        <v>16.4949190433316</v>
      </c>
      <c r="AJ106" s="433">
        <v>18.3241221279033</v>
      </c>
      <c r="AK106" s="433">
        <v>21.1953687096318</v>
      </c>
      <c r="AL106" s="433">
        <v>24.5605279659463</v>
      </c>
      <c r="AM106" s="433">
        <v>26.6892496842492</v>
      </c>
      <c r="AN106" s="433">
        <v>28.4221789222645</v>
      </c>
      <c r="AO106" s="433">
        <v>29.7550368423677</v>
      </c>
      <c r="AP106" s="433">
        <v>32.0591909032845</v>
      </c>
      <c r="AQ106" s="433">
        <v>33.0112322747868</v>
      </c>
      <c r="AR106" s="433">
        <v>35.1720452752751</v>
      </c>
      <c r="AS106" s="433">
        <v>36.9417256254919</v>
      </c>
      <c r="AT106" s="433">
        <v>38.1244432363383</v>
      </c>
      <c r="AU106" s="433">
        <v>43.2055629157044</v>
      </c>
      <c r="AV106" s="433">
        <v>44.318060698134</v>
      </c>
      <c r="AW106" s="433">
        <v>48.6335028995297</v>
      </c>
      <c r="AX106" s="433">
        <v>48.8643256744089</v>
      </c>
      <c r="AY106" s="433">
        <v>49.9447321746531</v>
      </c>
      <c r="AZ106" s="433">
        <v>50.9609561105263</v>
      </c>
      <c r="BA106" s="433">
        <v>50.5642551099212</v>
      </c>
      <c r="BB106" s="433">
        <v>50.0837943974568</v>
      </c>
      <c r="BC106" s="433">
        <v>50.0196118330858</v>
      </c>
      <c r="BD106" s="433">
        <v>50.9395619224026</v>
      </c>
      <c r="BE106" s="435">
        <v>46.8529203055019</v>
      </c>
      <c r="BF106" s="457">
        <v>-0.0827383452330953</v>
      </c>
      <c r="BG106" s="457">
        <v>0.0294023836907609</v>
      </c>
      <c r="BH106" s="457">
        <v>0.0122562514667584</v>
      </c>
    </row>
    <row r="107" spans="8:8">
      <c r="A107" s="218" t="s">
        <v>191</v>
      </c>
      <c r="B107" s="433">
        <v>0.0</v>
      </c>
      <c r="C107" s="433">
        <v>0.0</v>
      </c>
      <c r="D107" s="433">
        <v>0.0</v>
      </c>
      <c r="E107" s="433">
        <v>0.0</v>
      </c>
      <c r="F107" s="433">
        <v>0.0</v>
      </c>
      <c r="G107" s="433">
        <v>0.0</v>
      </c>
      <c r="H107" s="433">
        <v>0.0</v>
      </c>
      <c r="I107" s="433">
        <v>0.0</v>
      </c>
      <c r="J107" s="433">
        <v>0.0</v>
      </c>
      <c r="K107" s="433">
        <v>0.0</v>
      </c>
      <c r="L107" s="433">
        <v>0.0</v>
      </c>
      <c r="M107" s="433">
        <v>0.0</v>
      </c>
      <c r="N107" s="433">
        <v>0.0</v>
      </c>
      <c r="O107" s="433">
        <v>0.0</v>
      </c>
      <c r="P107" s="433">
        <v>0.0</v>
      </c>
      <c r="Q107" s="433">
        <v>0.0</v>
      </c>
      <c r="R107" s="433">
        <v>0.00965</v>
      </c>
      <c r="S107" s="433">
        <v>0.018335</v>
      </c>
      <c r="T107" s="433">
        <v>0.0632075</v>
      </c>
      <c r="U107" s="433">
        <v>0.055005</v>
      </c>
      <c r="V107" s="433">
        <v>0.0342575</v>
      </c>
      <c r="W107" s="433">
        <v>0.035705</v>
      </c>
      <c r="X107" s="433">
        <v>0.035705</v>
      </c>
      <c r="Y107" s="433">
        <v>0.02702</v>
      </c>
      <c r="Z107" s="433">
        <v>0.031845</v>
      </c>
      <c r="AA107" s="433">
        <v>0.0386</v>
      </c>
      <c r="AB107" s="433">
        <v>0.06948</v>
      </c>
      <c r="AC107" s="433">
        <v>0.20265</v>
      </c>
      <c r="AD107" s="433">
        <v>0.24125</v>
      </c>
      <c r="AE107" s="433">
        <v>0.24125</v>
      </c>
      <c r="AF107" s="433">
        <v>0.1404075</v>
      </c>
      <c r="AG107" s="433">
        <v>0.276955</v>
      </c>
      <c r="AH107" s="433">
        <v>0.512415</v>
      </c>
      <c r="AI107" s="433">
        <v>0.8685</v>
      </c>
      <c r="AJ107" s="433">
        <v>1.2545</v>
      </c>
      <c r="AK107" s="433">
        <v>1.544</v>
      </c>
      <c r="AL107" s="433">
        <v>1.93</v>
      </c>
      <c r="AM107" s="433">
        <v>2.316</v>
      </c>
      <c r="AN107" s="433">
        <v>2.289945</v>
      </c>
      <c r="AO107" s="433">
        <v>4.0144</v>
      </c>
      <c r="AP107" s="433">
        <v>6.2146</v>
      </c>
      <c r="AQ107" s="433">
        <v>6.755</v>
      </c>
      <c r="AR107" s="433">
        <v>6.8322</v>
      </c>
      <c r="AS107" s="433">
        <v>7.236535</v>
      </c>
      <c r="AT107" s="433">
        <v>7.72965</v>
      </c>
      <c r="AU107" s="433">
        <v>9.07293</v>
      </c>
      <c r="AV107" s="433">
        <v>8.1832</v>
      </c>
      <c r="AW107" s="433">
        <v>9.027575</v>
      </c>
      <c r="AX107" s="433">
        <v>9.409715</v>
      </c>
      <c r="AY107" s="433">
        <v>9.85265</v>
      </c>
      <c r="AZ107" s="433">
        <v>10.2869</v>
      </c>
      <c r="BA107" s="433">
        <v>10.23865</v>
      </c>
      <c r="BB107" s="433">
        <v>9.52069</v>
      </c>
      <c r="BC107" s="433">
        <v>9.65965</v>
      </c>
      <c r="BD107" s="433">
        <v>9.85265</v>
      </c>
      <c r="BE107" s="435">
        <v>8.712599</v>
      </c>
      <c r="BF107" s="457">
        <v>-0.118126180804205</v>
      </c>
      <c r="BG107" s="457">
        <v>0.0245645439069877</v>
      </c>
      <c r="BH107" s="457">
        <v>0.00227912803677444</v>
      </c>
    </row>
    <row r="108" spans="8:8">
      <c r="A108" s="218" t="s">
        <v>192</v>
      </c>
      <c r="B108" s="433">
        <v>0.232861875</v>
      </c>
      <c r="C108" s="433">
        <v>0.29841</v>
      </c>
      <c r="D108" s="433">
        <v>0.455203445</v>
      </c>
      <c r="E108" s="433">
        <v>0.536212775</v>
      </c>
      <c r="F108" s="433">
        <v>0.5695709</v>
      </c>
      <c r="G108" s="433">
        <v>0.59531875</v>
      </c>
      <c r="H108" s="433">
        <v>0.62549625</v>
      </c>
      <c r="I108" s="433">
        <v>0.51740375</v>
      </c>
      <c r="J108" s="433">
        <v>1.133796875</v>
      </c>
      <c r="K108" s="433">
        <v>1.835576875</v>
      </c>
      <c r="L108" s="433">
        <v>1.616275</v>
      </c>
      <c r="M108" s="433">
        <v>1.51825</v>
      </c>
      <c r="N108" s="433">
        <v>1.6835</v>
      </c>
      <c r="O108" s="433">
        <v>1.197625</v>
      </c>
      <c r="P108" s="433">
        <v>1.567275</v>
      </c>
      <c r="Q108" s="433">
        <v>1.816875</v>
      </c>
      <c r="R108" s="433">
        <v>2.0897</v>
      </c>
      <c r="S108" s="433">
        <v>2.175775</v>
      </c>
      <c r="T108" s="433">
        <v>2.470325</v>
      </c>
      <c r="U108" s="433">
        <v>2.5648</v>
      </c>
      <c r="V108" s="433">
        <v>2.819375</v>
      </c>
      <c r="W108" s="433">
        <v>2.966125</v>
      </c>
      <c r="X108" s="433">
        <v>3.0001</v>
      </c>
      <c r="Y108" s="433">
        <v>2.72744375</v>
      </c>
      <c r="Z108" s="433">
        <v>2.4237925</v>
      </c>
      <c r="AA108" s="433">
        <v>2.21011</v>
      </c>
      <c r="AB108" s="433">
        <v>2.553675</v>
      </c>
      <c r="AC108" s="433">
        <v>3.17732375</v>
      </c>
      <c r="AD108" s="433">
        <v>3.452105</v>
      </c>
      <c r="AE108" s="433">
        <v>3.5942775</v>
      </c>
      <c r="AF108" s="433">
        <v>4.44505</v>
      </c>
      <c r="AG108" s="433">
        <v>4.11765375</v>
      </c>
      <c r="AH108" s="433">
        <v>4.52911</v>
      </c>
      <c r="AI108" s="433">
        <v>3.97489544725875</v>
      </c>
      <c r="AJ108" s="433">
        <v>4.04610594725875</v>
      </c>
      <c r="AK108" s="433">
        <v>3.708910981177</v>
      </c>
      <c r="AL108" s="433">
        <v>3.68650592017</v>
      </c>
      <c r="AM108" s="433">
        <v>3.75452394042519</v>
      </c>
      <c r="AN108" s="433">
        <v>4.56442883379463</v>
      </c>
      <c r="AO108" s="433">
        <v>4.78168434069511</v>
      </c>
      <c r="AP108" s="433">
        <v>5.58307235698756</v>
      </c>
      <c r="AQ108" s="433">
        <v>5.70201920972976</v>
      </c>
      <c r="AR108" s="433">
        <v>6.41337369700858</v>
      </c>
      <c r="AS108" s="433">
        <v>6.34652711511844</v>
      </c>
      <c r="AT108" s="433">
        <v>5.48211546962847</v>
      </c>
      <c r="AU108" s="433">
        <v>6.79841475721207</v>
      </c>
      <c r="AV108" s="433">
        <v>7.50710076299679</v>
      </c>
      <c r="AW108" s="433">
        <v>8.53054235407046</v>
      </c>
      <c r="AX108" s="433">
        <v>8.61365007193203</v>
      </c>
      <c r="AY108" s="433">
        <v>10.2552574122308</v>
      </c>
      <c r="AZ108" s="433">
        <v>11.4943426905299</v>
      </c>
      <c r="BA108" s="433">
        <v>11.0087480171433</v>
      </c>
      <c r="BB108" s="433">
        <v>11.1397197601705</v>
      </c>
      <c r="BC108" s="433">
        <v>10.9196197196873</v>
      </c>
      <c r="BD108" s="433">
        <v>11.3971005153911</v>
      </c>
      <c r="BE108" s="435">
        <v>11.7043422361789</v>
      </c>
      <c r="BF108" s="457">
        <v>0.0241519887683752</v>
      </c>
      <c r="BG108" s="457">
        <v>0.0759314936727788</v>
      </c>
      <c r="BH108" s="457">
        <v>0.00306173789732301</v>
      </c>
    </row>
    <row r="109" spans="8:8" s="47" ht="10.2" customFormat="1">
      <c r="A109" s="54" t="s">
        <v>193</v>
      </c>
      <c r="B109" s="436">
        <v>5.6231967756883</v>
      </c>
      <c r="C109" s="436">
        <v>6.23892530629302</v>
      </c>
      <c r="D109" s="436">
        <v>7.13915120409538</v>
      </c>
      <c r="E109" s="436">
        <v>7.7818030576942</v>
      </c>
      <c r="F109" s="436">
        <v>10.2600424399011</v>
      </c>
      <c r="G109" s="436">
        <v>14.2324725380247</v>
      </c>
      <c r="H109" s="436">
        <v>16.9550909249035</v>
      </c>
      <c r="I109" s="436">
        <v>19.6415263992746</v>
      </c>
      <c r="J109" s="436">
        <v>24.2411460846225</v>
      </c>
      <c r="K109" s="436">
        <v>30.2335921469859</v>
      </c>
      <c r="L109" s="436">
        <v>35.1243746681545</v>
      </c>
      <c r="M109" s="436">
        <v>40.6052911353817</v>
      </c>
      <c r="N109" s="436">
        <v>49.9847117044794</v>
      </c>
      <c r="O109" s="436">
        <v>59.9676668061288</v>
      </c>
      <c r="P109" s="436">
        <v>68.5479322972351</v>
      </c>
      <c r="Q109" s="436">
        <v>73.5775875607081</v>
      </c>
      <c r="R109" s="436">
        <v>74.3933262384319</v>
      </c>
      <c r="S109" s="436">
        <v>77.3788740079205</v>
      </c>
      <c r="T109" s="436">
        <v>85.4470042491363</v>
      </c>
      <c r="U109" s="436">
        <v>99.9643691831791</v>
      </c>
      <c r="V109" s="436">
        <v>108.639003082666</v>
      </c>
      <c r="W109" s="436">
        <v>118.607741266757</v>
      </c>
      <c r="X109" s="436">
        <v>125.901362340796</v>
      </c>
      <c r="Y109" s="436">
        <v>134.271000646368</v>
      </c>
      <c r="Z109" s="436">
        <v>140.927478553339</v>
      </c>
      <c r="AA109" s="436">
        <v>152.019041264099</v>
      </c>
      <c r="AB109" s="436">
        <v>166.793932136142</v>
      </c>
      <c r="AC109" s="436">
        <v>178.131794349946</v>
      </c>
      <c r="AD109" s="436">
        <v>186.657134679037</v>
      </c>
      <c r="AE109" s="436">
        <v>203.196981022507</v>
      </c>
      <c r="AF109" s="436">
        <v>212.846081458694</v>
      </c>
      <c r="AG109" s="436">
        <v>232.374070820233</v>
      </c>
      <c r="AH109" s="436">
        <v>251.074672344187</v>
      </c>
      <c r="AI109" s="436">
        <v>256.781170851823</v>
      </c>
      <c r="AJ109" s="436">
        <v>277.291345844893</v>
      </c>
      <c r="AK109" s="436">
        <v>298.428397269618</v>
      </c>
      <c r="AL109" s="436">
        <v>316.666220934034</v>
      </c>
      <c r="AM109" s="436">
        <v>331.342009635986</v>
      </c>
      <c r="AN109" s="436">
        <v>358.841104961593</v>
      </c>
      <c r="AO109" s="436">
        <v>380.225683572939</v>
      </c>
      <c r="AP109" s="436">
        <v>408.476952425151</v>
      </c>
      <c r="AQ109" s="436">
        <v>439.514672694353</v>
      </c>
      <c r="AR109" s="436">
        <v>473.39222837509</v>
      </c>
      <c r="AS109" s="436">
        <v>503.72439865494</v>
      </c>
      <c r="AT109" s="436">
        <v>515.641852271678</v>
      </c>
      <c r="AU109" s="436">
        <v>575.556128549181</v>
      </c>
      <c r="AV109" s="436">
        <v>620.712005785436</v>
      </c>
      <c r="AW109" s="436">
        <v>661.95776218559</v>
      </c>
      <c r="AX109" s="436">
        <v>686.063179401953</v>
      </c>
      <c r="AY109" s="436">
        <v>706.049925893655</v>
      </c>
      <c r="AZ109" s="436">
        <v>716.378257282879</v>
      </c>
      <c r="BA109" s="436">
        <v>733.302428027935</v>
      </c>
      <c r="BB109" s="436">
        <v>772.592570066402</v>
      </c>
      <c r="BC109" s="436">
        <v>829.73275633613</v>
      </c>
      <c r="BD109" s="436">
        <v>858.119777604013</v>
      </c>
      <c r="BE109" s="436">
        <v>861.594564319029</v>
      </c>
      <c r="BF109" s="458">
        <v>0.00130599857408753</v>
      </c>
      <c r="BG109" s="458">
        <v>0.0522525216410055</v>
      </c>
      <c r="BH109" s="458">
        <v>0.225384449332737</v>
      </c>
    </row>
    <row r="110" spans="8:8">
      <c r="B110" s="433"/>
      <c r="C110" s="433"/>
      <c r="D110" s="433"/>
      <c r="E110" s="433"/>
      <c r="F110" s="433"/>
      <c r="G110" s="433"/>
      <c r="H110" s="433"/>
      <c r="I110" s="433"/>
      <c r="J110" s="433"/>
      <c r="K110" s="433"/>
      <c r="L110" s="433"/>
      <c r="M110" s="433"/>
      <c r="N110" s="433"/>
      <c r="O110" s="433"/>
      <c r="P110" s="433"/>
      <c r="Q110" s="433"/>
      <c r="R110" s="433"/>
      <c r="S110" s="433"/>
      <c r="T110" s="433"/>
      <c r="U110" s="433"/>
      <c r="V110" s="433"/>
      <c r="W110" s="433"/>
      <c r="X110" s="433"/>
      <c r="Y110" s="433"/>
      <c r="Z110" s="433"/>
      <c r="AA110" s="433"/>
      <c r="AB110" s="433"/>
      <c r="AC110" s="433"/>
      <c r="AD110" s="433"/>
      <c r="AE110" s="433"/>
      <c r="AF110" s="433"/>
      <c r="AG110" s="433"/>
      <c r="AH110" s="433"/>
      <c r="AI110" s="433"/>
      <c r="AJ110" s="433"/>
      <c r="AK110" s="433"/>
      <c r="AL110" s="433"/>
      <c r="AM110" s="433"/>
      <c r="AN110" s="433"/>
      <c r="AO110" s="433"/>
      <c r="AP110" s="433"/>
      <c r="AQ110" s="433"/>
      <c r="AR110" s="433"/>
      <c r="AS110" s="433"/>
      <c r="AT110" s="433"/>
      <c r="AU110" s="433"/>
      <c r="AV110" s="433"/>
      <c r="AW110" s="433"/>
      <c r="AX110" s="433"/>
      <c r="AY110" s="433"/>
      <c r="AZ110" s="433"/>
      <c r="BA110" s="433"/>
      <c r="BB110" s="433"/>
      <c r="BC110" s="433"/>
      <c r="BD110" s="433"/>
      <c r="BE110" s="435"/>
      <c r="BF110" s="457"/>
      <c r="BG110" s="457"/>
      <c r="BH110" s="457"/>
    </row>
    <row r="111" spans="8:8" s="482" ht="10.2" customFormat="1">
      <c r="A111" s="443" t="s">
        <v>194</v>
      </c>
      <c r="B111" s="444">
        <v>630.379892934189</v>
      </c>
      <c r="C111" s="444">
        <v>686.879452628272</v>
      </c>
      <c r="D111" s="444">
        <v>737.40393729746</v>
      </c>
      <c r="E111" s="444">
        <v>804.433149472934</v>
      </c>
      <c r="F111" s="444">
        <v>883.341806614406</v>
      </c>
      <c r="G111" s="444">
        <v>961.479173824074</v>
      </c>
      <c r="H111" s="444">
        <v>1029.21926624475</v>
      </c>
      <c r="I111" s="444">
        <v>1086.13591045733</v>
      </c>
      <c r="J111" s="444">
        <v>1137.67198862105</v>
      </c>
      <c r="K111" s="444">
        <v>1165.62745656856</v>
      </c>
      <c r="L111" s="444">
        <v>1166.1106464506</v>
      </c>
      <c r="M111" s="444">
        <v>1235.51169002542</v>
      </c>
      <c r="N111" s="444">
        <v>1276.07061590159</v>
      </c>
      <c r="O111" s="444">
        <v>1329.55181507904</v>
      </c>
      <c r="P111" s="444">
        <v>1411.99983474575</v>
      </c>
      <c r="Q111" s="444">
        <v>1423.81262449541</v>
      </c>
      <c r="R111" s="444">
        <v>1439.53493738356</v>
      </c>
      <c r="S111" s="444">
        <v>1446.89866990031</v>
      </c>
      <c r="T111" s="444">
        <v>1470.30098832333</v>
      </c>
      <c r="U111" s="444">
        <v>1590.1797638532</v>
      </c>
      <c r="V111" s="444">
        <v>1626.12537923334</v>
      </c>
      <c r="W111" s="444">
        <v>1642.02872627918</v>
      </c>
      <c r="X111" s="444">
        <v>1728.09598777564</v>
      </c>
      <c r="Y111" s="444">
        <v>1808.79580388938</v>
      </c>
      <c r="Z111" s="444">
        <v>1887.05354776032</v>
      </c>
      <c r="AA111" s="444">
        <v>1948.43967478108</v>
      </c>
      <c r="AB111" s="444">
        <v>1997.60227232735</v>
      </c>
      <c r="AC111" s="444">
        <v>2006.67707513788</v>
      </c>
      <c r="AD111" s="444">
        <v>2026.90626079716</v>
      </c>
      <c r="AE111" s="444">
        <v>2039.33000945799</v>
      </c>
      <c r="AF111" s="444">
        <v>2110.85229481947</v>
      </c>
      <c r="AG111" s="444">
        <v>2216.3416764214</v>
      </c>
      <c r="AH111" s="444">
        <v>2203.43135055077</v>
      </c>
      <c r="AI111" s="444">
        <v>2243.78764444099</v>
      </c>
      <c r="AJ111" s="444">
        <v>2307.59264195926</v>
      </c>
      <c r="AK111" s="444">
        <v>2399.54099223783</v>
      </c>
      <c r="AL111" s="444">
        <v>2431.78487458389</v>
      </c>
      <c r="AM111" s="444">
        <v>2503.48814454105</v>
      </c>
      <c r="AN111" s="444">
        <v>2572.98888476537</v>
      </c>
      <c r="AO111" s="444">
        <v>2671.93890844439</v>
      </c>
      <c r="AP111" s="444">
        <v>2745.37013514817</v>
      </c>
      <c r="AQ111" s="444">
        <v>2817.25696869673</v>
      </c>
      <c r="AR111" s="444">
        <v>2931.91834927671</v>
      </c>
      <c r="AS111" s="444">
        <v>3003.58653657575</v>
      </c>
      <c r="AT111" s="444">
        <v>2941.84718001604</v>
      </c>
      <c r="AU111" s="444">
        <v>3160.46787877789</v>
      </c>
      <c r="AV111" s="444">
        <v>3235.69896471617</v>
      </c>
      <c r="AW111" s="444">
        <v>3320.48493829821</v>
      </c>
      <c r="AX111" s="444">
        <v>3374.63639851666</v>
      </c>
      <c r="AY111" s="444">
        <v>3400.06007462646</v>
      </c>
      <c r="AZ111" s="444">
        <v>3478.20208765557</v>
      </c>
      <c r="BA111" s="444">
        <v>3558.63706690985</v>
      </c>
      <c r="BB111" s="444">
        <v>3653.65939434213</v>
      </c>
      <c r="BC111" s="444">
        <v>3837.89617118923</v>
      </c>
      <c r="BD111" s="444">
        <v>3903.94023615145</v>
      </c>
      <c r="BE111" s="444">
        <v>3822.77733388362</v>
      </c>
      <c r="BF111" s="463">
        <v>-0.0234654332649398</v>
      </c>
      <c r="BG111" s="463">
        <v>0.0286989704716312</v>
      </c>
      <c r="BH111" s="463">
        <v>1.0</v>
      </c>
    </row>
    <row r="112" spans="8:8">
      <c r="A112" s="45" t="s">
        <v>195</v>
      </c>
      <c r="B112" s="433">
        <v>472.532657282344</v>
      </c>
      <c r="C112" s="433">
        <v>511.333979073503</v>
      </c>
      <c r="D112" s="433">
        <v>543.599259699734</v>
      </c>
      <c r="E112" s="433">
        <v>594.504427370885</v>
      </c>
      <c r="F112" s="433">
        <v>655.592863497906</v>
      </c>
      <c r="G112" s="433">
        <v>712.71036981051</v>
      </c>
      <c r="H112" s="433">
        <v>757.939293946247</v>
      </c>
      <c r="I112" s="433">
        <v>799.277452957898</v>
      </c>
      <c r="J112" s="433">
        <v>821.370564215865</v>
      </c>
      <c r="K112" s="433">
        <v>828.085440711898</v>
      </c>
      <c r="L112" s="433">
        <v>796.949843332359</v>
      </c>
      <c r="M112" s="433">
        <v>826.917090137297</v>
      </c>
      <c r="N112" s="433">
        <v>832.154699725855</v>
      </c>
      <c r="O112" s="433">
        <v>852.856108052148</v>
      </c>
      <c r="P112" s="433">
        <v>894.691620192418</v>
      </c>
      <c r="Q112" s="433">
        <v>887.18589964335</v>
      </c>
      <c r="R112" s="433">
        <v>871.369670447172</v>
      </c>
      <c r="S112" s="433">
        <v>833.699898315304</v>
      </c>
      <c r="T112" s="433">
        <v>816.260215498486</v>
      </c>
      <c r="U112" s="433">
        <v>875.449358408101</v>
      </c>
      <c r="V112" s="433">
        <v>882.514534578665</v>
      </c>
      <c r="W112" s="433">
        <v>855.238470592962</v>
      </c>
      <c r="X112" s="433">
        <v>902.56923164523</v>
      </c>
      <c r="Y112" s="433">
        <v>932.278893484273</v>
      </c>
      <c r="Z112" s="433">
        <v>978.9005285953</v>
      </c>
      <c r="AA112" s="433">
        <v>998.71934721741</v>
      </c>
      <c r="AB112" s="433">
        <v>1034.95763169724</v>
      </c>
      <c r="AC112" s="433">
        <v>1055.10007643097</v>
      </c>
      <c r="AD112" s="433">
        <v>1091.07240640444</v>
      </c>
      <c r="AE112" s="433">
        <v>1117.0129704657</v>
      </c>
      <c r="AF112" s="433">
        <v>1176.8164224937</v>
      </c>
      <c r="AG112" s="433">
        <v>1238.20533846096</v>
      </c>
      <c r="AH112" s="433">
        <v>1251.21434493275</v>
      </c>
      <c r="AI112" s="433">
        <v>1259.7755765419</v>
      </c>
      <c r="AJ112" s="433">
        <v>1294.61591499722</v>
      </c>
      <c r="AK112" s="433">
        <v>1347.54032434182</v>
      </c>
      <c r="AL112" s="433">
        <v>1336.1586367714</v>
      </c>
      <c r="AM112" s="433">
        <v>1367.7349557174</v>
      </c>
      <c r="AN112" s="433">
        <v>1386.26272076887</v>
      </c>
      <c r="AO112" s="433">
        <v>1409.18154404051</v>
      </c>
      <c r="AP112" s="433">
        <v>1424.12508061034</v>
      </c>
      <c r="AQ112" s="433">
        <v>1427.35057538174</v>
      </c>
      <c r="AR112" s="433">
        <v>1479.77857718141</v>
      </c>
      <c r="AS112" s="433">
        <v>1503.45887551479</v>
      </c>
      <c r="AT112" s="433">
        <v>1457.62960045513</v>
      </c>
      <c r="AU112" s="433">
        <v>1553.32804055305</v>
      </c>
      <c r="AV112" s="433">
        <v>1547.5054481965</v>
      </c>
      <c r="AW112" s="433">
        <v>1583.57215461139</v>
      </c>
      <c r="AX112" s="433">
        <v>1616.56342012642</v>
      </c>
      <c r="AY112" s="433">
        <v>1591.17233504656</v>
      </c>
      <c r="AZ112" s="433">
        <v>1623.70293146594</v>
      </c>
      <c r="BA112" s="433">
        <v>1657.61364574388</v>
      </c>
      <c r="BB112" s="433">
        <v>1678.6861116945</v>
      </c>
      <c r="BC112" s="433">
        <v>1763.86176898025</v>
      </c>
      <c r="BD112" s="433">
        <v>1799.97278542858</v>
      </c>
      <c r="BE112" s="435">
        <v>1757.67951575386</v>
      </c>
      <c r="BF112" s="457">
        <v>-0.0261646582128804</v>
      </c>
      <c r="BG112" s="457">
        <v>0.0213200927001129</v>
      </c>
      <c r="BH112" s="457">
        <v>0.459791236118953</v>
      </c>
    </row>
    <row r="113" spans="8:8">
      <c r="A113" s="45" t="s">
        <v>196</v>
      </c>
      <c r="B113" s="433">
        <v>157.847235651846</v>
      </c>
      <c r="C113" s="433">
        <v>175.545473554769</v>
      </c>
      <c r="D113" s="433">
        <v>193.804677597726</v>
      </c>
      <c r="E113" s="433">
        <v>209.928722102049</v>
      </c>
      <c r="F113" s="433">
        <v>227.7489431165</v>
      </c>
      <c r="G113" s="433">
        <v>248.768804013565</v>
      </c>
      <c r="H113" s="433">
        <v>271.279972298508</v>
      </c>
      <c r="I113" s="433">
        <v>286.858457499433</v>
      </c>
      <c r="J113" s="433">
        <v>316.301424405187</v>
      </c>
      <c r="K113" s="433">
        <v>337.542015856661</v>
      </c>
      <c r="L113" s="433">
        <v>369.160803118237</v>
      </c>
      <c r="M113" s="433">
        <v>408.594599888121</v>
      </c>
      <c r="N113" s="433">
        <v>443.91591617573</v>
      </c>
      <c r="O113" s="433">
        <v>476.695707026889</v>
      </c>
      <c r="P113" s="433">
        <v>517.308214553336</v>
      </c>
      <c r="Q113" s="433">
        <v>536.626724852057</v>
      </c>
      <c r="R113" s="433">
        <v>568.165266936389</v>
      </c>
      <c r="S113" s="433">
        <v>613.19877158501</v>
      </c>
      <c r="T113" s="433">
        <v>654.040772824844</v>
      </c>
      <c r="U113" s="433">
        <v>714.730405445097</v>
      </c>
      <c r="V113" s="433">
        <v>743.610844654674</v>
      </c>
      <c r="W113" s="433">
        <v>786.790255686223</v>
      </c>
      <c r="X113" s="433">
        <v>825.526756130409</v>
      </c>
      <c r="Y113" s="433">
        <v>876.516910405109</v>
      </c>
      <c r="Z113" s="433">
        <v>908.153019165023</v>
      </c>
      <c r="AA113" s="433">
        <v>949.720327563665</v>
      </c>
      <c r="AB113" s="433">
        <v>962.644640630111</v>
      </c>
      <c r="AC113" s="433">
        <v>951.576998706917</v>
      </c>
      <c r="AD113" s="433">
        <v>935.833854392722</v>
      </c>
      <c r="AE113" s="433">
        <v>922.317038992291</v>
      </c>
      <c r="AF113" s="433">
        <v>934.03587232577</v>
      </c>
      <c r="AG113" s="433">
        <v>978.136337960434</v>
      </c>
      <c r="AH113" s="433">
        <v>952.217005618022</v>
      </c>
      <c r="AI113" s="433">
        <v>984.012067899089</v>
      </c>
      <c r="AJ113" s="433">
        <v>1012.97672696203</v>
      </c>
      <c r="AK113" s="433">
        <v>1052.00066789601</v>
      </c>
      <c r="AL113" s="433">
        <v>1095.62623781248</v>
      </c>
      <c r="AM113" s="433">
        <v>1135.75318882364</v>
      </c>
      <c r="AN113" s="433">
        <v>1186.7261639965</v>
      </c>
      <c r="AO113" s="433">
        <v>1262.75736440388</v>
      </c>
      <c r="AP113" s="433">
        <v>1321.24505453783</v>
      </c>
      <c r="AQ113" s="433">
        <v>1389.90639331498</v>
      </c>
      <c r="AR113" s="433">
        <v>1452.13977209531</v>
      </c>
      <c r="AS113" s="433">
        <v>1500.12766106096</v>
      </c>
      <c r="AT113" s="433">
        <v>1484.21757956091</v>
      </c>
      <c r="AU113" s="433">
        <v>1607.13983822483</v>
      </c>
      <c r="AV113" s="433">
        <v>1688.19351651968</v>
      </c>
      <c r="AW113" s="433">
        <v>1736.91278368683</v>
      </c>
      <c r="AX113" s="433">
        <v>1758.07297839024</v>
      </c>
      <c r="AY113" s="433">
        <v>1808.8877395799</v>
      </c>
      <c r="AZ113" s="433">
        <v>1854.49915618963</v>
      </c>
      <c r="BA113" s="433">
        <v>1901.02342116597</v>
      </c>
      <c r="BB113" s="433">
        <v>1974.97328264763</v>
      </c>
      <c r="BC113" s="433">
        <v>2074.03440220898</v>
      </c>
      <c r="BD113" s="433">
        <v>2103.96745072287</v>
      </c>
      <c r="BE113" s="435">
        <v>2065.09781812975</v>
      </c>
      <c r="BF113" s="457">
        <v>-0.021156209590222</v>
      </c>
      <c r="BG113" s="457">
        <v>0.0355096358982911</v>
      </c>
      <c r="BH113" s="457">
        <v>0.540208763881048</v>
      </c>
    </row>
    <row r="114" spans="8:8">
      <c r="A114" s="60" t="s">
        <v>197</v>
      </c>
      <c r="B114" s="447">
        <v>36.7091360972057</v>
      </c>
      <c r="C114" s="447">
        <v>41.6644648462604</v>
      </c>
      <c r="D114" s="447">
        <v>49.5358272779219</v>
      </c>
      <c r="E114" s="447">
        <v>62.8430758010888</v>
      </c>
      <c r="F114" s="447">
        <v>78.9871849084192</v>
      </c>
      <c r="G114" s="447">
        <v>95.6755182643083</v>
      </c>
      <c r="H114" s="447">
        <v>113.306856377118</v>
      </c>
      <c r="I114" s="447">
        <v>134.076444103818</v>
      </c>
      <c r="J114" s="447">
        <v>153.897988875524</v>
      </c>
      <c r="K114" s="447">
        <v>172.356465931991</v>
      </c>
      <c r="L114" s="447">
        <v>185.786811856126</v>
      </c>
      <c r="M114" s="447">
        <v>203.019024088569</v>
      </c>
      <c r="N114" s="447">
        <v>211.539754514056</v>
      </c>
      <c r="O114" s="447">
        <v>219.708165975097</v>
      </c>
      <c r="P114" s="447">
        <v>229.878441721987</v>
      </c>
      <c r="Q114" s="447">
        <v>229.025007991493</v>
      </c>
      <c r="R114" s="447">
        <v>225.389321565997</v>
      </c>
      <c r="S114" s="447">
        <v>219.368735120054</v>
      </c>
      <c r="T114" s="447">
        <v>227.689684236703</v>
      </c>
      <c r="U114" s="447">
        <v>239.441067226727</v>
      </c>
      <c r="V114" s="447">
        <v>251.142288406891</v>
      </c>
      <c r="W114" s="447">
        <v>254.780736992597</v>
      </c>
      <c r="X114" s="447">
        <v>268.179139598921</v>
      </c>
      <c r="Y114" s="447">
        <v>267.920131210846</v>
      </c>
      <c r="Z114" s="447">
        <v>277.362451999235</v>
      </c>
      <c r="AA114" s="447">
        <v>291.304305675987</v>
      </c>
      <c r="AB114" s="447">
        <v>298.206864882534</v>
      </c>
      <c r="AC114" s="447">
        <v>288.369746890508</v>
      </c>
      <c r="AD114" s="447">
        <v>294.193671415738</v>
      </c>
      <c r="AE114" s="447">
        <v>290.595878043762</v>
      </c>
      <c r="AF114" s="447">
        <v>314.795193248579</v>
      </c>
      <c r="AG114" s="447">
        <v>341.971002084698</v>
      </c>
      <c r="AH114" s="447">
        <v>332.807672232252</v>
      </c>
      <c r="AI114" s="447">
        <v>341.959971691992</v>
      </c>
      <c r="AJ114" s="447">
        <v>350.54227297774</v>
      </c>
      <c r="AK114" s="447">
        <v>358.884108314478</v>
      </c>
      <c r="AL114" s="447">
        <v>371.328044802517</v>
      </c>
      <c r="AM114" s="447">
        <v>373.997888333069</v>
      </c>
      <c r="AN114" s="447">
        <v>394.193811606555</v>
      </c>
      <c r="AO114" s="447">
        <v>404.806256947007</v>
      </c>
      <c r="AP114" s="447">
        <v>418.689198264093</v>
      </c>
      <c r="AQ114" s="447">
        <v>417.368266908183</v>
      </c>
      <c r="AR114" s="447">
        <v>410.503191746196</v>
      </c>
      <c r="AS114" s="447">
        <v>418.707677219981</v>
      </c>
      <c r="AT114" s="447">
        <v>393.327357206414</v>
      </c>
      <c r="AU114" s="447">
        <v>422.809818739444</v>
      </c>
      <c r="AV114" s="447">
        <v>389.043926908532</v>
      </c>
      <c r="AW114" s="447">
        <v>382.174962463979</v>
      </c>
      <c r="AX114" s="447">
        <v>374.5064425039</v>
      </c>
      <c r="AY114" s="447">
        <v>331.377837115525</v>
      </c>
      <c r="AZ114" s="447">
        <v>346.713487779854</v>
      </c>
      <c r="BA114" s="447">
        <v>368.161761551833</v>
      </c>
      <c r="BB114" s="447">
        <v>385.174408266509</v>
      </c>
      <c r="BC114" s="447">
        <v>378.057047740349</v>
      </c>
      <c r="BD114" s="447">
        <v>391.217770879882</v>
      </c>
      <c r="BE114" s="436">
        <v>379.938709158943</v>
      </c>
      <c r="BF114" s="464">
        <v>-0.0314841158622281</v>
      </c>
      <c r="BG114" s="464">
        <v>-5.37642560383245E-4</v>
      </c>
      <c r="BH114" s="464">
        <v>0.0993881348493184</v>
      </c>
    </row>
    <row r="115" spans="8:8">
      <c r="A115" s="62"/>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c r="Z115" s="62"/>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472"/>
      <c r="BF115" s="62"/>
      <c r="BG115" s="62"/>
      <c r="BH115" s="62"/>
    </row>
    <row r="116" spans="8:8">
      <c r="A116" s="473" t="s">
        <v>570</v>
      </c>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c r="Z116" s="62"/>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472"/>
      <c r="BF116" s="62"/>
      <c r="BG116" s="62"/>
      <c r="BH116" s="62"/>
    </row>
    <row r="117" spans="8:8">
      <c r="A117" s="62" t="s">
        <v>575</v>
      </c>
      <c r="BH117" s="50"/>
    </row>
    <row r="118" spans="8:8">
      <c r="A118" s="45" t="s">
        <v>221</v>
      </c>
    </row>
    <row r="119" spans="8:8">
      <c r="A119" s="453" t="s">
        <v>576</v>
      </c>
    </row>
    <row r="120" spans="8:8">
      <c r="A120" s="45" t="s">
        <v>577</v>
      </c>
    </row>
    <row r="121" spans="8:8">
      <c r="A121" s="45" t="s">
        <v>204</v>
      </c>
    </row>
    <row r="122" spans="8:8">
      <c r="A122" s="45" t="s">
        <v>225</v>
      </c>
    </row>
    <row r="123" spans="8:8">
      <c r="A123" s="45" t="s">
        <v>578</v>
      </c>
    </row>
    <row r="124" spans="8:8">
      <c r="A124" s="45" t="s">
        <v>567</v>
      </c>
      <c r="L124" s="47"/>
      <c r="BE124" s="45"/>
    </row>
    <row r="125" spans="8:8">
      <c r="A125" s="45" t="s">
        <v>579</v>
      </c>
    </row>
    <row r="126" spans="8:8">
      <c r="A126" s="45" t="s">
        <v>580</v>
      </c>
    </row>
    <row r="127" spans="8:8">
      <c r="A127" s="47" t="s">
        <v>568</v>
      </c>
    </row>
    <row r="128" spans="8:8">
      <c r="A128" s="47" t="s">
        <v>230</v>
      </c>
    </row>
  </sheetData>
  <mergeCells count="1">
    <mergeCell ref="BF2:BG2"/>
  </mergeCells>
  <conditionalFormatting sqref="BF4:BH53 BF55:BH114">
    <cfRule type="cellIs" operator="greaterThan" priority="8" dxfId="314">
      <formula>0</formula>
    </cfRule>
    <cfRule type="cellIs" operator="lessThanOrEqual" priority="7" dxfId="315">
      <formula>0</formula>
    </cfRule>
  </conditionalFormatting>
  <conditionalFormatting sqref="BF54:BH54">
    <cfRule type="cellIs" operator="greaterThan" priority="2" dxfId="316">
      <formula>0</formula>
    </cfRule>
    <cfRule type="cellIs" operator="lessThanOrEqual" priority="3" dxfId="317">
      <formula>0</formula>
    </cfRule>
    <cfRule type="cellIs" operator="greaterThan" priority="4" dxfId="318">
      <formula>0</formula>
    </cfRule>
    <cfRule type="cellIs" operator="lessThanOrEqual" priority="1" dxfId="319">
      <formula>0</formula>
    </cfRule>
  </conditionalFormatting>
  <conditionalFormatting sqref="BF4:BH53 BF55:BH56">
    <cfRule type="cellIs" operator="greaterThan" priority="6" dxfId="320">
      <formula>0</formula>
    </cfRule>
    <cfRule type="cellIs" operator="lessThanOrEqual" priority="5" dxfId="321">
      <formula>0</formula>
    </cfRule>
  </conditionalFormatting>
  <hyperlinks>
    <hyperlink ref="L1" location="Contents!A1" display="Contents"/>
    <hyperlink ref="BJ1" location="Contents!A1" display="Contents"/>
  </hyperlinks>
  <pageMargins left="0.75" right="0.75" top="1.0" bottom="1.0" header="0.5" footer="0.5"/>
</worksheet>
</file>

<file path=xl/worksheets/sheet34.xml><?xml version="1.0" encoding="utf-8"?>
<worksheet xmlns:r="http://schemas.openxmlformats.org/officeDocument/2006/relationships" xmlns="http://schemas.openxmlformats.org/spreadsheetml/2006/main">
  <dimension ref="A1:BK125"/>
  <sheetViews>
    <sheetView workbookViewId="0" showGridLines="0">
      <pane xSplit="1" ySplit="3" topLeftCell="AS103" state="frozen" activePane="bottomRight"/>
      <selection pane="bottomRight" activeCell="BJ1" sqref="BJ1"/>
    </sheetView>
  </sheetViews>
  <sheetFormatPr defaultRowHeight="10.2" defaultColWidth="9"/>
  <cols>
    <col min="1" max="1" customWidth="1" width="30.664062" style="45"/>
    <col min="2" max="56" customWidth="1" width="8.5" style="45"/>
    <col min="57" max="57" customWidth="1" width="8.5" style="47"/>
    <col min="58" max="58" customWidth="1" width="10.6640625" style="45"/>
    <col min="59" max="59" customWidth="1" width="11.832031" style="45"/>
    <col min="60" max="60" customWidth="0" width="9.1640625" style="45"/>
    <col min="61" max="61" customWidth="1" width="20.5" style="45"/>
    <col min="62" max="16384" customWidth="0" width="9.1640625" style="45"/>
  </cols>
  <sheetData>
    <row r="1" spans="8:8" ht="13.2">
      <c r="A1" s="426" t="s">
        <v>574</v>
      </c>
      <c r="L1" s="21" t="s">
        <v>89</v>
      </c>
      <c r="BH1" s="455"/>
      <c r="BJ1" s="21" t="s">
        <v>89</v>
      </c>
    </row>
    <row r="2" spans="8:8">
      <c r="BF2" s="455" t="s">
        <v>90</v>
      </c>
      <c r="BG2" s="455"/>
      <c r="BH2" s="455" t="s">
        <v>91</v>
      </c>
    </row>
    <row r="3" spans="8:8">
      <c r="A3" s="56" t="s">
        <v>569</v>
      </c>
      <c r="B3" s="45">
        <v>1965.0</v>
      </c>
      <c r="C3" s="45">
        <v>1966.0</v>
      </c>
      <c r="D3" s="45">
        <v>1967.0</v>
      </c>
      <c r="E3" s="45">
        <v>1968.0</v>
      </c>
      <c r="F3" s="45">
        <v>1969.0</v>
      </c>
      <c r="G3" s="45">
        <v>1970.0</v>
      </c>
      <c r="H3" s="45">
        <v>1971.0</v>
      </c>
      <c r="I3" s="45">
        <v>1972.0</v>
      </c>
      <c r="J3" s="45">
        <v>1973.0</v>
      </c>
      <c r="K3" s="45">
        <v>1974.0</v>
      </c>
      <c r="L3" s="45">
        <v>1975.0</v>
      </c>
      <c r="M3" s="45">
        <v>1976.0</v>
      </c>
      <c r="N3" s="45">
        <v>1977.0</v>
      </c>
      <c r="O3" s="45">
        <v>1978.0</v>
      </c>
      <c r="P3" s="45">
        <v>1979.0</v>
      </c>
      <c r="Q3" s="45">
        <v>1980.0</v>
      </c>
      <c r="R3" s="45">
        <v>1981.0</v>
      </c>
      <c r="S3" s="45">
        <v>1982.0</v>
      </c>
      <c r="T3" s="45">
        <v>1983.0</v>
      </c>
      <c r="U3" s="45">
        <v>1984.0</v>
      </c>
      <c r="V3" s="45">
        <v>1985.0</v>
      </c>
      <c r="W3" s="45">
        <v>1986.0</v>
      </c>
      <c r="X3" s="45">
        <v>1987.0</v>
      </c>
      <c r="Y3" s="45">
        <v>1988.0</v>
      </c>
      <c r="Z3" s="45">
        <v>1989.0</v>
      </c>
      <c r="AA3" s="45">
        <v>1990.0</v>
      </c>
      <c r="AB3" s="45">
        <v>1991.0</v>
      </c>
      <c r="AC3" s="45">
        <v>1992.0</v>
      </c>
      <c r="AD3" s="45">
        <v>1993.0</v>
      </c>
      <c r="AE3" s="45">
        <v>1994.0</v>
      </c>
      <c r="AF3" s="45">
        <v>1995.0</v>
      </c>
      <c r="AG3" s="45">
        <v>1996.0</v>
      </c>
      <c r="AH3" s="45">
        <v>1997.0</v>
      </c>
      <c r="AI3" s="45">
        <v>1998.0</v>
      </c>
      <c r="AJ3" s="45">
        <v>1999.0</v>
      </c>
      <c r="AK3" s="45">
        <v>2000.0</v>
      </c>
      <c r="AL3" s="45">
        <v>2001.0</v>
      </c>
      <c r="AM3" s="45">
        <v>2002.0</v>
      </c>
      <c r="AN3" s="45">
        <v>2003.0</v>
      </c>
      <c r="AO3" s="45">
        <v>2004.0</v>
      </c>
      <c r="AP3" s="45">
        <v>2005.0</v>
      </c>
      <c r="AQ3" s="45">
        <v>2006.0</v>
      </c>
      <c r="AR3" s="45">
        <v>2007.0</v>
      </c>
      <c r="AS3" s="45">
        <v>2008.0</v>
      </c>
      <c r="AT3" s="45">
        <v>2009.0</v>
      </c>
      <c r="AU3" s="45">
        <v>2010.0</v>
      </c>
      <c r="AV3" s="45">
        <v>2011.0</v>
      </c>
      <c r="AW3" s="45">
        <v>2012.0</v>
      </c>
      <c r="AX3" s="45">
        <v>2013.0</v>
      </c>
      <c r="AY3" s="45">
        <v>2014.0</v>
      </c>
      <c r="AZ3" s="45">
        <v>2015.0</v>
      </c>
      <c r="BA3" s="45">
        <v>2016.0</v>
      </c>
      <c r="BB3" s="45">
        <v>2017.0</v>
      </c>
      <c r="BC3" s="45">
        <v>2018.0</v>
      </c>
      <c r="BD3" s="45">
        <v>2019.0</v>
      </c>
      <c r="BE3" s="47">
        <v>2020.0</v>
      </c>
      <c r="BF3" s="455">
        <v>2020.0</v>
      </c>
      <c r="BG3" s="455" t="s">
        <v>93</v>
      </c>
      <c r="BH3" s="455">
        <v>2020.0</v>
      </c>
    </row>
    <row r="4" spans="8:8">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0"/>
      <c r="AL4" s="50"/>
      <c r="AM4" s="50"/>
      <c r="AN4" s="50"/>
      <c r="AO4" s="50"/>
      <c r="AP4" s="50"/>
      <c r="AQ4" s="50"/>
      <c r="AR4" s="50"/>
      <c r="AS4" s="50"/>
      <c r="AT4" s="50"/>
      <c r="AU4" s="50"/>
      <c r="AV4" s="50"/>
      <c r="AW4" s="50"/>
      <c r="AX4" s="50"/>
      <c r="AY4" s="50"/>
      <c r="AZ4" s="50"/>
      <c r="BA4" s="50"/>
      <c r="BB4" s="50"/>
      <c r="BC4" s="50"/>
      <c r="BD4" s="50"/>
      <c r="BE4" s="51"/>
      <c r="BF4" s="50"/>
      <c r="BG4" s="50"/>
      <c r="BH4" s="50"/>
    </row>
    <row r="5" spans="8:8">
      <c r="A5" s="45" t="s">
        <v>94</v>
      </c>
      <c r="B5" s="476">
        <v>2.09647404615028</v>
      </c>
      <c r="C5" s="476">
        <v>2.29521009083458</v>
      </c>
      <c r="D5" s="476">
        <v>2.43736188722945</v>
      </c>
      <c r="E5" s="476">
        <v>2.70669302867427</v>
      </c>
      <c r="F5" s="476">
        <v>3.03315531587957</v>
      </c>
      <c r="G5" s="476">
        <v>3.35091181115963</v>
      </c>
      <c r="H5" s="476">
        <v>3.57660370702416</v>
      </c>
      <c r="I5" s="476">
        <v>4.01192729553216</v>
      </c>
      <c r="J5" s="476">
        <v>4.2781930917594</v>
      </c>
      <c r="K5" s="476">
        <v>4.32464009686994</v>
      </c>
      <c r="L5" s="476">
        <v>4.46591640408118</v>
      </c>
      <c r="M5" s="476">
        <v>4.49323358024804</v>
      </c>
      <c r="N5" s="476">
        <v>4.72579845648541</v>
      </c>
      <c r="O5" s="476">
        <v>4.77095526700955</v>
      </c>
      <c r="P5" s="476">
        <v>4.8437591043852</v>
      </c>
      <c r="Q5" s="476">
        <v>4.80019615251288</v>
      </c>
      <c r="R5" s="476">
        <v>4.67050440278238</v>
      </c>
      <c r="S5" s="476">
        <v>4.9460531037358</v>
      </c>
      <c r="T5" s="476">
        <v>4.71658278086824</v>
      </c>
      <c r="U5" s="476">
        <v>5.2211208773551</v>
      </c>
      <c r="V5" s="476">
        <v>5.49167639432604</v>
      </c>
      <c r="W5" s="476">
        <v>5.28514388806962</v>
      </c>
      <c r="X5" s="476">
        <v>5.34914675523087</v>
      </c>
      <c r="Y5" s="476">
        <v>5.87106357639695</v>
      </c>
      <c r="Z5" s="476">
        <v>6.36419813040858</v>
      </c>
      <c r="AA5" s="476">
        <v>6.16898247381004</v>
      </c>
      <c r="AB5" s="476">
        <v>6.21161418921508</v>
      </c>
      <c r="AC5" s="476">
        <v>6.5665359934927</v>
      </c>
      <c r="AD5" s="476">
        <v>6.98632074429696</v>
      </c>
      <c r="AE5" s="476">
        <v>7.2325267340853</v>
      </c>
      <c r="AF5" s="476">
        <v>7.47431444840053</v>
      </c>
      <c r="AG5" s="476">
        <v>7.57993770523857</v>
      </c>
      <c r="AH5" s="476">
        <v>7.75042189504097</v>
      </c>
      <c r="AI5" s="476">
        <v>7.6199632429643</v>
      </c>
      <c r="AJ5" s="476">
        <v>8.14572842158016</v>
      </c>
      <c r="AK5" s="476">
        <v>8.60874259208659</v>
      </c>
      <c r="AL5" s="476">
        <v>8.13129294859242</v>
      </c>
      <c r="AM5" s="476">
        <v>8.46260495287347</v>
      </c>
      <c r="AN5" s="476">
        <v>8.68690385462043</v>
      </c>
      <c r="AO5" s="476">
        <v>8.47356751999001</v>
      </c>
      <c r="AP5" s="476">
        <v>8.55100529323587</v>
      </c>
      <c r="AQ5" s="476">
        <v>8.47396369636382</v>
      </c>
      <c r="AR5" s="476">
        <v>9.03292223888898</v>
      </c>
      <c r="AS5" s="476">
        <v>8.99300664478269</v>
      </c>
      <c r="AT5" s="476">
        <v>8.75865308974698</v>
      </c>
      <c r="AU5" s="476">
        <v>8.90276835718705</v>
      </c>
      <c r="AV5" s="476">
        <v>9.78398287000095</v>
      </c>
      <c r="AW5" s="476">
        <v>9.63002622773369</v>
      </c>
      <c r="AX5" s="476">
        <v>10.2504290909172</v>
      </c>
      <c r="AY5" s="476">
        <v>10.6769334610549</v>
      </c>
      <c r="AZ5" s="476">
        <v>10.6866836942341</v>
      </c>
      <c r="BA5" s="476">
        <v>10.270531445061</v>
      </c>
      <c r="BB5" s="476">
        <v>10.6723425549338</v>
      </c>
      <c r="BC5" s="476">
        <v>11.2640469810561</v>
      </c>
      <c r="BD5" s="476">
        <v>11.4017233696267</v>
      </c>
      <c r="BE5" s="477">
        <v>10.8679531423377</v>
      </c>
      <c r="BF5" s="456">
        <v>-0.0468148726280188</v>
      </c>
      <c r="BG5" s="456">
        <v>0.026723062741159</v>
      </c>
      <c r="BH5" s="456">
        <v>0.0294642086048992</v>
      </c>
      <c r="BI5" s="483"/>
      <c r="BJ5" s="484"/>
    </row>
    <row r="6" spans="8:8">
      <c r="A6" s="45" t="s">
        <v>95</v>
      </c>
      <c r="B6" s="476">
        <v>0.780278783146113</v>
      </c>
      <c r="C6" s="476">
        <v>0.82349359991252</v>
      </c>
      <c r="D6" s="476">
        <v>0.708194514737815</v>
      </c>
      <c r="E6" s="476">
        <v>0.758320499365584</v>
      </c>
      <c r="F6" s="476">
        <v>0.943051775663673</v>
      </c>
      <c r="G6" s="476">
        <v>0.964380706616463</v>
      </c>
      <c r="H6" s="476">
        <v>1.00230276765139</v>
      </c>
      <c r="I6" s="476">
        <v>1.06889253974207</v>
      </c>
      <c r="J6" s="476">
        <v>1.18759765602504</v>
      </c>
      <c r="K6" s="476">
        <v>1.249529804487</v>
      </c>
      <c r="L6" s="476">
        <v>1.2712343971355</v>
      </c>
      <c r="M6" s="476">
        <v>1.24329733845915</v>
      </c>
      <c r="N6" s="476">
        <v>1.31582041516845</v>
      </c>
      <c r="O6" s="476">
        <v>1.65503515805307</v>
      </c>
      <c r="P6" s="476">
        <v>2.00911069376154</v>
      </c>
      <c r="Q6" s="476">
        <v>2.15185108180528</v>
      </c>
      <c r="R6" s="476">
        <v>2.33939391365814</v>
      </c>
      <c r="S6" s="476">
        <v>2.51514358778246</v>
      </c>
      <c r="T6" s="476">
        <v>2.59488319942337</v>
      </c>
      <c r="U6" s="476">
        <v>2.59151626080804</v>
      </c>
      <c r="V6" s="476">
        <v>2.66338838865826</v>
      </c>
      <c r="W6" s="476">
        <v>2.36967816016804</v>
      </c>
      <c r="X6" s="476">
        <v>2.41149061464109</v>
      </c>
      <c r="Y6" s="476">
        <v>2.4469025489416</v>
      </c>
      <c r="Z6" s="476">
        <v>2.39911597976931</v>
      </c>
      <c r="AA6" s="476">
        <v>2.59466189902991</v>
      </c>
      <c r="AB6" s="476">
        <v>2.73191471361654</v>
      </c>
      <c r="AC6" s="476">
        <v>2.72477566333627</v>
      </c>
      <c r="AD6" s="476">
        <v>2.74066051400561</v>
      </c>
      <c r="AE6" s="476">
        <v>2.91254057221502</v>
      </c>
      <c r="AF6" s="476">
        <v>2.96935687062522</v>
      </c>
      <c r="AG6" s="476">
        <v>3.01798464894521</v>
      </c>
      <c r="AH6" s="476">
        <v>3.04164658671687</v>
      </c>
      <c r="AI6" s="476">
        <v>3.2391772000674</v>
      </c>
      <c r="AJ6" s="476">
        <v>3.26935153928281</v>
      </c>
      <c r="AK6" s="476">
        <v>3.46520819167188</v>
      </c>
      <c r="AL6" s="476">
        <v>3.50152369183599</v>
      </c>
      <c r="AM6" s="476">
        <v>3.97351143099802</v>
      </c>
      <c r="AN6" s="476">
        <v>4.30639617404093</v>
      </c>
      <c r="AO6" s="476">
        <v>4.6335462040322</v>
      </c>
      <c r="AP6" s="476">
        <v>5.10005024419394</v>
      </c>
      <c r="AQ6" s="476">
        <v>5.63953715260564</v>
      </c>
      <c r="AR6" s="476">
        <v>5.51889610032382</v>
      </c>
      <c r="AS6" s="476">
        <v>5.78895878458609</v>
      </c>
      <c r="AT6" s="476">
        <v>6.30524442414644</v>
      </c>
      <c r="AU6" s="476">
        <v>6.38997435360925</v>
      </c>
      <c r="AV6" s="476">
        <v>6.85089850353221</v>
      </c>
      <c r="AW6" s="476">
        <v>7.1067159534551</v>
      </c>
      <c r="AX6" s="476">
        <v>7.52686715189097</v>
      </c>
      <c r="AY6" s="476">
        <v>7.6287844041525</v>
      </c>
      <c r="AZ6" s="476">
        <v>7.81594909532985</v>
      </c>
      <c r="BA6" s="476">
        <v>8.01141454025256</v>
      </c>
      <c r="BB6" s="476">
        <v>8.32395923393763</v>
      </c>
      <c r="BC6" s="476">
        <v>8.4741466428678</v>
      </c>
      <c r="BD6" s="476">
        <v>8.5116363590405</v>
      </c>
      <c r="BE6" s="477">
        <v>8.32629184006928</v>
      </c>
      <c r="BF6" s="457">
        <v>-0.0217754273271268</v>
      </c>
      <c r="BG6" s="457">
        <v>0.0304599413116227</v>
      </c>
      <c r="BH6" s="457">
        <v>0.0225734870649526</v>
      </c>
      <c r="BI6" s="483"/>
      <c r="BJ6" s="484"/>
    </row>
    <row r="7" spans="8:8">
      <c r="A7" s="45" t="s">
        <v>96</v>
      </c>
      <c r="B7" s="476">
        <v>40.2413588002376</v>
      </c>
      <c r="C7" s="476">
        <v>43.3717861466134</v>
      </c>
      <c r="D7" s="476">
        <v>45.7947810364819</v>
      </c>
      <c r="E7" s="476">
        <v>48.8887599538973</v>
      </c>
      <c r="F7" s="476">
        <v>52.7698488026649</v>
      </c>
      <c r="G7" s="476">
        <v>55.6197061129548</v>
      </c>
      <c r="H7" s="476">
        <v>57.3406226051445</v>
      </c>
      <c r="I7" s="476">
        <v>57.7671126592768</v>
      </c>
      <c r="J7" s="476">
        <v>57.4512433811374</v>
      </c>
      <c r="K7" s="476">
        <v>55.4609243273295</v>
      </c>
      <c r="L7" s="476">
        <v>50.9066439863407</v>
      </c>
      <c r="M7" s="476">
        <v>51.7793055676677</v>
      </c>
      <c r="N7" s="476">
        <v>50.8623160540963</v>
      </c>
      <c r="O7" s="476">
        <v>51.0406664398628</v>
      </c>
      <c r="P7" s="476">
        <v>52.7387988342356</v>
      </c>
      <c r="Q7" s="476">
        <v>51.4994384911386</v>
      </c>
      <c r="R7" s="476">
        <v>50.3947852440234</v>
      </c>
      <c r="S7" s="476">
        <v>46.8447533148372</v>
      </c>
      <c r="T7" s="476">
        <v>43.9472683592118</v>
      </c>
      <c r="U7" s="476">
        <v>46.811922641503</v>
      </c>
      <c r="V7" s="476">
        <v>45.1789723998577</v>
      </c>
      <c r="W7" s="476">
        <v>42.340866967978</v>
      </c>
      <c r="X7" s="476">
        <v>45.0164596161355</v>
      </c>
      <c r="Y7" s="476">
        <v>46.9513382703032</v>
      </c>
      <c r="Z7" s="476">
        <v>50.0231732400148</v>
      </c>
      <c r="AA7" s="476">
        <v>50.026934861899</v>
      </c>
      <c r="AB7" s="476">
        <v>51.1237538790114</v>
      </c>
      <c r="AC7" s="476">
        <v>52.7163933920194</v>
      </c>
      <c r="AD7" s="476">
        <v>54.1757817776912</v>
      </c>
      <c r="AE7" s="476">
        <v>55.4496420136592</v>
      </c>
      <c r="AF7" s="476">
        <v>57.8563450486372</v>
      </c>
      <c r="AG7" s="476">
        <v>58.7506494548083</v>
      </c>
      <c r="AH7" s="476">
        <v>59.2639597799876</v>
      </c>
      <c r="AI7" s="476">
        <v>58.262332253989</v>
      </c>
      <c r="AJ7" s="476">
        <v>58.4639414062768</v>
      </c>
      <c r="AK7" s="476">
        <v>60.6322514416797</v>
      </c>
      <c r="AL7" s="476">
        <v>58.1151645397306</v>
      </c>
      <c r="AM7" s="476">
        <v>59.9973101685544</v>
      </c>
      <c r="AN7" s="476">
        <v>58.2633938786185</v>
      </c>
      <c r="AO7" s="476">
        <v>58.3394115249927</v>
      </c>
      <c r="AP7" s="476">
        <v>57.5864091227219</v>
      </c>
      <c r="AQ7" s="476">
        <v>56.7528653577679</v>
      </c>
      <c r="AR7" s="476">
        <v>60.3869417194586</v>
      </c>
      <c r="AS7" s="476">
        <v>60.680545544858</v>
      </c>
      <c r="AT7" s="476">
        <v>59.7570640045119</v>
      </c>
      <c r="AU7" s="476">
        <v>62.7143368010481</v>
      </c>
      <c r="AV7" s="476">
        <v>63.6835413921495</v>
      </c>
      <c r="AW7" s="476">
        <v>66.3956930272758</v>
      </c>
      <c r="AX7" s="476">
        <v>68.4062270439503</v>
      </c>
      <c r="AY7" s="476">
        <v>69.8805046564802</v>
      </c>
      <c r="AZ7" s="476">
        <v>71.9431749599749</v>
      </c>
      <c r="BA7" s="476">
        <v>72.2791699931632</v>
      </c>
      <c r="BB7" s="476">
        <v>71.5961002656111</v>
      </c>
      <c r="BC7" s="476">
        <v>79.5029809784945</v>
      </c>
      <c r="BD7" s="476">
        <v>82.1658673068683</v>
      </c>
      <c r="BE7" s="477">
        <v>80.2800160951811</v>
      </c>
      <c r="BF7" s="457">
        <v>-0.0229517593314509</v>
      </c>
      <c r="BG7" s="457">
        <v>0.03235774243957</v>
      </c>
      <c r="BH7" s="457">
        <v>0.217647896531534</v>
      </c>
      <c r="BI7" s="483"/>
      <c r="BJ7" s="484"/>
    </row>
    <row r="8" spans="8:8" s="47" ht="10.2" customFormat="1">
      <c r="A8" s="54" t="s">
        <v>97</v>
      </c>
      <c r="B8" s="478">
        <v>43.118111629534</v>
      </c>
      <c r="C8" s="478">
        <v>46.4904898373604</v>
      </c>
      <c r="D8" s="478">
        <v>48.9403374384491</v>
      </c>
      <c r="E8" s="478">
        <v>52.3537734819372</v>
      </c>
      <c r="F8" s="478">
        <v>56.7460558942081</v>
      </c>
      <c r="G8" s="478">
        <v>59.9349986307309</v>
      </c>
      <c r="H8" s="478">
        <v>61.91952907982</v>
      </c>
      <c r="I8" s="478">
        <v>62.847932494551</v>
      </c>
      <c r="J8" s="478">
        <v>62.9170341289218</v>
      </c>
      <c r="K8" s="478">
        <v>61.0350942286864</v>
      </c>
      <c r="L8" s="478">
        <v>56.6437947875574</v>
      </c>
      <c r="M8" s="478">
        <v>57.5158364863749</v>
      </c>
      <c r="N8" s="478">
        <v>56.9039349257502</v>
      </c>
      <c r="O8" s="478">
        <v>57.4666568649254</v>
      </c>
      <c r="P8" s="478">
        <v>59.5916686323823</v>
      </c>
      <c r="Q8" s="478">
        <v>58.4514857254567</v>
      </c>
      <c r="R8" s="478">
        <v>57.4046835604639</v>
      </c>
      <c r="S8" s="478">
        <v>54.3059500063555</v>
      </c>
      <c r="T8" s="478">
        <v>51.2587343395034</v>
      </c>
      <c r="U8" s="478">
        <v>54.6245597796662</v>
      </c>
      <c r="V8" s="478">
        <v>53.334037182842</v>
      </c>
      <c r="W8" s="478">
        <v>49.9956890162156</v>
      </c>
      <c r="X8" s="478">
        <v>52.7770969860075</v>
      </c>
      <c r="Y8" s="478">
        <v>55.2693043956417</v>
      </c>
      <c r="Z8" s="478">
        <v>58.7864873501927</v>
      </c>
      <c r="AA8" s="478">
        <v>58.790579234739</v>
      </c>
      <c r="AB8" s="478">
        <v>60.067282781843</v>
      </c>
      <c r="AC8" s="478">
        <v>62.0077050488484</v>
      </c>
      <c r="AD8" s="478">
        <v>63.9027630359938</v>
      </c>
      <c r="AE8" s="478">
        <v>65.5947093199595</v>
      </c>
      <c r="AF8" s="478">
        <v>68.300016367663</v>
      </c>
      <c r="AG8" s="478">
        <v>69.3485718089921</v>
      </c>
      <c r="AH8" s="478">
        <v>70.0560282617454</v>
      </c>
      <c r="AI8" s="478">
        <v>69.1214726970207</v>
      </c>
      <c r="AJ8" s="478">
        <v>69.8790213671397</v>
      </c>
      <c r="AK8" s="478">
        <v>72.7062022254381</v>
      </c>
      <c r="AL8" s="478">
        <v>69.747981180159</v>
      </c>
      <c r="AM8" s="478">
        <v>72.4334265524259</v>
      </c>
      <c r="AN8" s="478">
        <v>71.2566939072799</v>
      </c>
      <c r="AO8" s="478">
        <v>71.4465252490149</v>
      </c>
      <c r="AP8" s="478">
        <v>71.2374646601517</v>
      </c>
      <c r="AQ8" s="478">
        <v>70.8663662067373</v>
      </c>
      <c r="AR8" s="478">
        <v>74.9387600586714</v>
      </c>
      <c r="AS8" s="478">
        <v>75.4625109742268</v>
      </c>
      <c r="AT8" s="478">
        <v>74.8209615184053</v>
      </c>
      <c r="AU8" s="478">
        <v>78.0070795118444</v>
      </c>
      <c r="AV8" s="478">
        <v>80.3184227656826</v>
      </c>
      <c r="AW8" s="478">
        <v>83.1324352084645</v>
      </c>
      <c r="AX8" s="478">
        <v>86.1835232867585</v>
      </c>
      <c r="AY8" s="478">
        <v>88.1862225216876</v>
      </c>
      <c r="AZ8" s="478">
        <v>90.4458077495389</v>
      </c>
      <c r="BA8" s="478">
        <v>90.5611159784767</v>
      </c>
      <c r="BB8" s="478">
        <v>90.5924020544825</v>
      </c>
      <c r="BC8" s="478">
        <v>99.2411746024185</v>
      </c>
      <c r="BD8" s="478">
        <v>102.079227035535</v>
      </c>
      <c r="BE8" s="478">
        <v>99.4742610775881</v>
      </c>
      <c r="BF8" s="458">
        <v>-0.0255190603769024</v>
      </c>
      <c r="BG8" s="458">
        <v>0.03155267305693</v>
      </c>
      <c r="BH8" s="458">
        <v>0.269685592201386</v>
      </c>
      <c r="BI8" s="483"/>
      <c r="BJ8" s="484"/>
    </row>
    <row r="9" spans="8:8">
      <c r="B9" s="476"/>
      <c r="C9" s="476"/>
      <c r="D9" s="476"/>
      <c r="E9" s="476"/>
      <c r="F9" s="476"/>
      <c r="G9" s="476"/>
      <c r="H9" s="476"/>
      <c r="I9" s="476"/>
      <c r="J9" s="476"/>
      <c r="K9" s="476"/>
      <c r="L9" s="476"/>
      <c r="M9" s="476"/>
      <c r="N9" s="476"/>
      <c r="O9" s="476"/>
      <c r="P9" s="476"/>
      <c r="Q9" s="476"/>
      <c r="R9" s="476"/>
      <c r="S9" s="476"/>
      <c r="T9" s="476"/>
      <c r="U9" s="476"/>
      <c r="V9" s="476"/>
      <c r="W9" s="476"/>
      <c r="X9" s="476"/>
      <c r="Y9" s="476"/>
      <c r="Z9" s="476"/>
      <c r="AA9" s="476"/>
      <c r="AB9" s="476"/>
      <c r="AC9" s="476"/>
      <c r="AD9" s="476"/>
      <c r="AE9" s="476"/>
      <c r="AF9" s="476"/>
      <c r="AG9" s="476"/>
      <c r="AH9" s="476"/>
      <c r="AI9" s="476"/>
      <c r="AJ9" s="476"/>
      <c r="AK9" s="476"/>
      <c r="AL9" s="476"/>
      <c r="AM9" s="476"/>
      <c r="AN9" s="476"/>
      <c r="AO9" s="476"/>
      <c r="AP9" s="476"/>
      <c r="AQ9" s="476"/>
      <c r="AR9" s="476"/>
      <c r="AS9" s="476"/>
      <c r="AT9" s="476"/>
      <c r="AU9" s="476"/>
      <c r="AV9" s="476"/>
      <c r="AW9" s="476"/>
      <c r="AX9" s="476"/>
      <c r="AY9" s="476"/>
      <c r="AZ9" s="476"/>
      <c r="BA9" s="476"/>
      <c r="BB9" s="476"/>
      <c r="BC9" s="476"/>
      <c r="BD9" s="476"/>
      <c r="BE9" s="476"/>
      <c r="BF9" s="457"/>
      <c r="BG9" s="457"/>
      <c r="BH9" s="457"/>
      <c r="BI9" s="483"/>
      <c r="BJ9" s="484"/>
    </row>
    <row r="10" spans="8:8">
      <c r="A10" s="45" t="s">
        <v>98</v>
      </c>
      <c r="B10" s="476">
        <v>0.398949258161091</v>
      </c>
      <c r="C10" s="476">
        <v>0.432069573932955</v>
      </c>
      <c r="D10" s="476">
        <v>0.451828853228669</v>
      </c>
      <c r="E10" s="476">
        <v>0.501734273144386</v>
      </c>
      <c r="F10" s="476">
        <v>0.501227051467955</v>
      </c>
      <c r="G10" s="476">
        <v>0.566432673143813</v>
      </c>
      <c r="H10" s="476">
        <v>0.611502648299275</v>
      </c>
      <c r="I10" s="476">
        <v>0.684336647473724</v>
      </c>
      <c r="J10" s="476">
        <v>0.780867899405399</v>
      </c>
      <c r="K10" s="476">
        <v>0.826502425397882</v>
      </c>
      <c r="L10" s="476">
        <v>0.846826255530617</v>
      </c>
      <c r="M10" s="476">
        <v>0.950545761539672</v>
      </c>
      <c r="N10" s="476">
        <v>0.995491309279325</v>
      </c>
      <c r="O10" s="476">
        <v>0.968204685490005</v>
      </c>
      <c r="P10" s="476">
        <v>0.995491309279325</v>
      </c>
      <c r="Q10" s="476">
        <v>1.0819143761651</v>
      </c>
      <c r="R10" s="476">
        <v>1.13380626434933</v>
      </c>
      <c r="S10" s="476">
        <v>1.28811682646824</v>
      </c>
      <c r="T10" s="476">
        <v>1.38503138682341</v>
      </c>
      <c r="U10" s="476">
        <v>1.47039013655742</v>
      </c>
      <c r="V10" s="476">
        <v>1.5064098167828</v>
      </c>
      <c r="W10" s="476">
        <v>1.62778824674219</v>
      </c>
      <c r="X10" s="476">
        <v>1.62872916480389</v>
      </c>
      <c r="Y10" s="476">
        <v>1.89733813409005</v>
      </c>
      <c r="Z10" s="476">
        <v>1.99850996305226</v>
      </c>
      <c r="AA10" s="476">
        <v>1.90912274719069</v>
      </c>
      <c r="AB10" s="476">
        <v>1.94393671547362</v>
      </c>
      <c r="AC10" s="476">
        <v>2.09626775052283</v>
      </c>
      <c r="AD10" s="476">
        <v>2.21962570755192</v>
      </c>
      <c r="AE10" s="476">
        <v>2.28172629962416</v>
      </c>
      <c r="AF10" s="476">
        <v>2.53953784853015</v>
      </c>
      <c r="AG10" s="476">
        <v>2.90606142496383</v>
      </c>
      <c r="AH10" s="476">
        <v>2.68538014809376</v>
      </c>
      <c r="AI10" s="476">
        <v>2.87074100624879</v>
      </c>
      <c r="AJ10" s="476">
        <v>3.04481084766342</v>
      </c>
      <c r="AK10" s="476">
        <v>3.11625120836451</v>
      </c>
      <c r="AL10" s="476">
        <v>2.92531425382743</v>
      </c>
      <c r="AM10" s="476">
        <v>2.84815897276797</v>
      </c>
      <c r="AN10" s="476">
        <v>3.25369465736097</v>
      </c>
      <c r="AO10" s="476">
        <v>3.55164433112306</v>
      </c>
      <c r="AP10" s="476">
        <v>3.80130896927077</v>
      </c>
      <c r="AQ10" s="476">
        <v>3.93303749790886</v>
      </c>
      <c r="AR10" s="476">
        <v>4.13251212698941</v>
      </c>
      <c r="AS10" s="476">
        <v>4.1672001253679</v>
      </c>
      <c r="AT10" s="476">
        <v>4.04769484824353</v>
      </c>
      <c r="AU10" s="476">
        <v>4.07206276711275</v>
      </c>
      <c r="AV10" s="476">
        <v>4.24160915154718</v>
      </c>
      <c r="AW10" s="476">
        <v>4.40605502637929</v>
      </c>
      <c r="AX10" s="476">
        <v>4.45329397285236</v>
      </c>
      <c r="AY10" s="476">
        <v>4.4656096080571</v>
      </c>
      <c r="AZ10" s="476">
        <v>4.51375260725981</v>
      </c>
      <c r="BA10" s="476">
        <v>4.6516947343831</v>
      </c>
      <c r="BB10" s="476">
        <v>4.67314850856184</v>
      </c>
      <c r="BC10" s="476">
        <v>4.71225694572471</v>
      </c>
      <c r="BD10" s="476">
        <v>4.50474539176889</v>
      </c>
      <c r="BE10" s="477">
        <v>4.23871082958701</v>
      </c>
      <c r="BF10" s="457">
        <v>-0.0590565146407579</v>
      </c>
      <c r="BG10" s="457">
        <v>0.0107558150091103</v>
      </c>
      <c r="BH10" s="457">
        <v>0.0114916082599095</v>
      </c>
      <c r="BI10" s="483"/>
      <c r="BJ10" s="484"/>
    </row>
    <row r="11" spans="8:8">
      <c r="A11" s="45" t="s">
        <v>99</v>
      </c>
      <c r="B11" s="476">
        <v>0.00496748166119044</v>
      </c>
      <c r="C11" s="476">
        <v>0.00580904534275849</v>
      </c>
      <c r="D11" s="476">
        <v>0.00656674690920525</v>
      </c>
      <c r="E11" s="476">
        <v>0.00692099620913162</v>
      </c>
      <c r="F11" s="476">
        <v>0.00731414961940904</v>
      </c>
      <c r="G11" s="476">
        <v>0.00784674761368813</v>
      </c>
      <c r="H11" s="476">
        <v>0.0123586274915588</v>
      </c>
      <c r="I11" s="476">
        <v>0.0169222294421563</v>
      </c>
      <c r="J11" s="476">
        <v>0.0194207003438781</v>
      </c>
      <c r="K11" s="476">
        <v>0.0373701355101897</v>
      </c>
      <c r="L11" s="476">
        <v>0.040606918900836</v>
      </c>
      <c r="M11" s="476">
        <v>0.0466584014098761</v>
      </c>
      <c r="N11" s="476">
        <v>0.0583601853768054</v>
      </c>
      <c r="O11" s="476">
        <v>0.0768000422689725</v>
      </c>
      <c r="P11" s="476">
        <v>0.0841563681568051</v>
      </c>
      <c r="Q11" s="476">
        <v>0.0981098042224438</v>
      </c>
      <c r="R11" s="476">
        <v>0.0882759106539914</v>
      </c>
      <c r="S11" s="476">
        <v>0.126136467890037</v>
      </c>
      <c r="T11" s="476">
        <v>0.170568676252546</v>
      </c>
      <c r="U11" s="476">
        <v>0.197980302837713</v>
      </c>
      <c r="V11" s="476">
        <v>0.249036152389427</v>
      </c>
      <c r="W11" s="476">
        <v>0.290133493016118</v>
      </c>
      <c r="X11" s="476">
        <v>0.323874507754977</v>
      </c>
      <c r="Y11" s="476">
        <v>0.325141564541778</v>
      </c>
      <c r="Z11" s="476">
        <v>0.334271448343114</v>
      </c>
      <c r="AA11" s="476">
        <v>0.304336302365584</v>
      </c>
      <c r="AB11" s="476">
        <v>0.316386552675925</v>
      </c>
      <c r="AC11" s="476">
        <v>0.357430645562739</v>
      </c>
      <c r="AD11" s="476">
        <v>0.419853864794362</v>
      </c>
      <c r="AE11" s="476">
        <v>0.458526560408424</v>
      </c>
      <c r="AF11" s="476">
        <v>0.506063432548634</v>
      </c>
      <c r="AG11" s="476">
        <v>0.556036973073457</v>
      </c>
      <c r="AH11" s="476">
        <v>0.605911726583292</v>
      </c>
      <c r="AI11" s="476">
        <v>0.635001385505447</v>
      </c>
      <c r="AJ11" s="476">
        <v>0.753512874486228</v>
      </c>
      <c r="AK11" s="476">
        <v>0.93636974775462</v>
      </c>
      <c r="AL11" s="476">
        <v>1.18871997402951</v>
      </c>
      <c r="AM11" s="476">
        <v>1.40448366648202</v>
      </c>
      <c r="AN11" s="476">
        <v>1.57196611685207</v>
      </c>
      <c r="AO11" s="476">
        <v>1.86439068472368</v>
      </c>
      <c r="AP11" s="476">
        <v>1.94734875942288</v>
      </c>
      <c r="AQ11" s="476">
        <v>2.04822930260256</v>
      </c>
      <c r="AR11" s="476">
        <v>2.109362825337</v>
      </c>
      <c r="AS11" s="476">
        <v>2.47597133550533</v>
      </c>
      <c r="AT11" s="476">
        <v>1.99974005495871</v>
      </c>
      <c r="AU11" s="476">
        <v>2.66812233272138</v>
      </c>
      <c r="AV11" s="476">
        <v>2.65909007125273</v>
      </c>
      <c r="AW11" s="476">
        <v>3.14324938995489</v>
      </c>
      <c r="AX11" s="476">
        <v>3.71362921967202</v>
      </c>
      <c r="AY11" s="476">
        <v>3.9335187687779</v>
      </c>
      <c r="AZ11" s="476">
        <v>4.15421766722853</v>
      </c>
      <c r="BA11" s="476">
        <v>3.57854112127485</v>
      </c>
      <c r="BB11" s="476">
        <v>3.64099281982279</v>
      </c>
      <c r="BC11" s="476">
        <v>3.47252439893174</v>
      </c>
      <c r="BD11" s="476">
        <v>3.45729082848366</v>
      </c>
      <c r="BE11" s="477">
        <v>3.09902275271733</v>
      </c>
      <c r="BF11" s="457">
        <v>-0.103626826188488</v>
      </c>
      <c r="BG11" s="457">
        <v>0.0562731414588067</v>
      </c>
      <c r="BH11" s="457">
        <v>0.00840178933986013</v>
      </c>
      <c r="BI11" s="483"/>
      <c r="BJ11" s="484"/>
    </row>
    <row r="12" spans="8:8">
      <c r="A12" s="45" t="s">
        <v>100</v>
      </c>
      <c r="B12" s="476">
        <v>0.0597717593992236</v>
      </c>
      <c r="C12" s="476">
        <v>0.062419875321974</v>
      </c>
      <c r="D12" s="476">
        <v>0.0553267076717497</v>
      </c>
      <c r="E12" s="476">
        <v>0.0471585827382855</v>
      </c>
      <c r="F12" s="476">
        <v>0.0622307241846347</v>
      </c>
      <c r="G12" s="476">
        <v>0.062136148615965</v>
      </c>
      <c r="H12" s="476">
        <v>0.0633656310086706</v>
      </c>
      <c r="I12" s="476">
        <v>0.0575334709407083</v>
      </c>
      <c r="J12" s="476">
        <v>0.045301697392766</v>
      </c>
      <c r="K12" s="476">
        <v>0.0471932087661591</v>
      </c>
      <c r="L12" s="476">
        <v>0.0535297718670262</v>
      </c>
      <c r="M12" s="476">
        <v>0.0582880082645209</v>
      </c>
      <c r="N12" s="476">
        <v>0.0601500616739022</v>
      </c>
      <c r="O12" s="476">
        <v>0.0561778877897766</v>
      </c>
      <c r="P12" s="476">
        <v>0.0664866247747693</v>
      </c>
      <c r="Q12" s="476">
        <v>0.0679083591431311</v>
      </c>
      <c r="R12" s="476">
        <v>0.0670540781867872</v>
      </c>
      <c r="S12" s="476">
        <v>0.0694184674035286</v>
      </c>
      <c r="T12" s="476">
        <v>0.0749038503863688</v>
      </c>
      <c r="U12" s="476">
        <v>0.0763969040360225</v>
      </c>
      <c r="V12" s="476">
        <v>0.076511635053753</v>
      </c>
      <c r="W12" s="476">
        <v>0.0699859208155466</v>
      </c>
      <c r="X12" s="476">
        <v>0.0679052583048141</v>
      </c>
      <c r="Y12" s="476">
        <v>0.0951660199658602</v>
      </c>
      <c r="Z12" s="476">
        <v>0.148861945086041</v>
      </c>
      <c r="AA12" s="476">
        <v>0.159832711051721</v>
      </c>
      <c r="AB12" s="476">
        <v>0.188239990021839</v>
      </c>
      <c r="AC12" s="476">
        <v>0.209978049806896</v>
      </c>
      <c r="AD12" s="476">
        <v>0.218022437756272</v>
      </c>
      <c r="AE12" s="476">
        <v>0.210283276557363</v>
      </c>
      <c r="AF12" s="476">
        <v>0.201506470279819</v>
      </c>
      <c r="AG12" s="476">
        <v>0.204232605092214</v>
      </c>
      <c r="AH12" s="476">
        <v>0.278641094680543</v>
      </c>
      <c r="AI12" s="476">
        <v>0.384795441375864</v>
      </c>
      <c r="AJ12" s="476">
        <v>0.525640677498965</v>
      </c>
      <c r="AK12" s="476">
        <v>0.676772989731396</v>
      </c>
      <c r="AL12" s="476">
        <v>0.769197051700813</v>
      </c>
      <c r="AM12" s="476">
        <v>0.775734647146009</v>
      </c>
      <c r="AN12" s="476">
        <v>0.839220212553578</v>
      </c>
      <c r="AO12" s="476">
        <v>0.908437675375739</v>
      </c>
      <c r="AP12" s="476">
        <v>0.881198328154409</v>
      </c>
      <c r="AQ12" s="476">
        <v>0.815463918962258</v>
      </c>
      <c r="AR12" s="476">
        <v>0.480676423800163</v>
      </c>
      <c r="AS12" s="476">
        <v>0.266804088938048</v>
      </c>
      <c r="AT12" s="476">
        <v>0.27041565187428</v>
      </c>
      <c r="AU12" s="476">
        <v>0.555335538737989</v>
      </c>
      <c r="AV12" s="476">
        <v>0.564697465434037</v>
      </c>
      <c r="AW12" s="476">
        <v>0.511468016895495</v>
      </c>
      <c r="AX12" s="476">
        <v>0.514005783023349</v>
      </c>
      <c r="AY12" s="476">
        <v>0.425607590566444</v>
      </c>
      <c r="AZ12" s="476">
        <v>0.466761697632376</v>
      </c>
      <c r="BA12" s="476">
        <v>0.570852911023305</v>
      </c>
      <c r="BB12" s="476">
        <v>0.543226290204993</v>
      </c>
      <c r="BC12" s="476">
        <v>0.545361823635135</v>
      </c>
      <c r="BD12" s="476">
        <v>0.630154774128803</v>
      </c>
      <c r="BE12" s="477">
        <v>0.590700826436416</v>
      </c>
      <c r="BF12" s="457">
        <v>-0.0626099322137684</v>
      </c>
      <c r="BG12" s="457">
        <v>0.0882822367589557</v>
      </c>
      <c r="BH12" s="457">
        <v>0.00160145449150006</v>
      </c>
      <c r="BI12" s="483"/>
      <c r="BJ12" s="484"/>
    </row>
    <row r="13" spans="8:8">
      <c r="A13" s="45" t="s">
        <v>101</v>
      </c>
      <c r="B13" s="476">
        <v>0.0866055814889281</v>
      </c>
      <c r="C13" s="476">
        <v>0.0903305527357637</v>
      </c>
      <c r="D13" s="476">
        <v>0.111749137405068</v>
      </c>
      <c r="E13" s="476">
        <v>0.113579818287649</v>
      </c>
      <c r="F13" s="476">
        <v>0.124367477503724</v>
      </c>
      <c r="G13" s="476">
        <v>0.120875316959816</v>
      </c>
      <c r="H13" s="476">
        <v>0.125821788518114</v>
      </c>
      <c r="I13" s="476">
        <v>0.15327383661245</v>
      </c>
      <c r="J13" s="476">
        <v>0.159254614864712</v>
      </c>
      <c r="K13" s="476">
        <v>0.16569591254674</v>
      </c>
      <c r="L13" s="476">
        <v>0.156180304179824</v>
      </c>
      <c r="M13" s="476">
        <v>0.166003035646206</v>
      </c>
      <c r="N13" s="476">
        <v>0.186294519779242</v>
      </c>
      <c r="O13" s="476">
        <v>0.230761968741466</v>
      </c>
      <c r="P13" s="476">
        <v>0.24886194266359</v>
      </c>
      <c r="Q13" s="476">
        <v>0.273751351439236</v>
      </c>
      <c r="R13" s="476">
        <v>0.29639644587321</v>
      </c>
      <c r="S13" s="476">
        <v>0.31958560129101</v>
      </c>
      <c r="T13" s="476">
        <v>0.353724720887009</v>
      </c>
      <c r="U13" s="476">
        <v>0.35030746092082</v>
      </c>
      <c r="V13" s="476">
        <v>0.352491126513057</v>
      </c>
      <c r="W13" s="476">
        <v>0.358668773632809</v>
      </c>
      <c r="X13" s="476">
        <v>0.364140127503161</v>
      </c>
      <c r="Y13" s="476">
        <v>0.364515340835322</v>
      </c>
      <c r="Z13" s="476">
        <v>0.348879839453625</v>
      </c>
      <c r="AA13" s="476">
        <v>0.362043017067443</v>
      </c>
      <c r="AB13" s="476">
        <v>0.373295332807884</v>
      </c>
      <c r="AC13" s="476">
        <v>0.366324493625793</v>
      </c>
      <c r="AD13" s="476">
        <v>0.381366910113527</v>
      </c>
      <c r="AE13" s="476">
        <v>0.377300886304481</v>
      </c>
      <c r="AF13" s="476">
        <v>0.40125680528413</v>
      </c>
      <c r="AG13" s="476">
        <v>0.435188085442293</v>
      </c>
      <c r="AH13" s="476">
        <v>0.548973684533644</v>
      </c>
      <c r="AI13" s="476">
        <v>0.637465939770969</v>
      </c>
      <c r="AJ13" s="476">
        <v>0.550608801782255</v>
      </c>
      <c r="AK13" s="476">
        <v>0.553437433709112</v>
      </c>
      <c r="AL13" s="476">
        <v>0.574612431172765</v>
      </c>
      <c r="AM13" s="476">
        <v>0.580387430481034</v>
      </c>
      <c r="AN13" s="476">
        <v>0.556324933363246</v>
      </c>
      <c r="AO13" s="476">
        <v>0.591937429097572</v>
      </c>
      <c r="AP13" s="476">
        <v>0.623699925293051</v>
      </c>
      <c r="AQ13" s="476">
        <v>0.654499921603819</v>
      </c>
      <c r="AR13" s="476">
        <v>0.692906015565496</v>
      </c>
      <c r="AS13" s="476">
        <v>0.701962326147327</v>
      </c>
      <c r="AT13" s="476">
        <v>0.810720129330075</v>
      </c>
      <c r="AU13" s="476">
        <v>0.846113941382993</v>
      </c>
      <c r="AV13" s="476">
        <v>0.823844775212369</v>
      </c>
      <c r="AW13" s="476">
        <v>0.913346943917836</v>
      </c>
      <c r="AX13" s="476">
        <v>1.01370065926928</v>
      </c>
      <c r="AY13" s="476">
        <v>1.10143644311604</v>
      </c>
      <c r="AZ13" s="476">
        <v>1.08476284612574</v>
      </c>
      <c r="BA13" s="476">
        <v>1.16717489291718</v>
      </c>
      <c r="BB13" s="476">
        <v>1.19644169807143</v>
      </c>
      <c r="BC13" s="476">
        <v>1.27811190086517</v>
      </c>
      <c r="BD13" s="476">
        <v>1.30097703873857</v>
      </c>
      <c r="BE13" s="477">
        <v>1.34368811173655</v>
      </c>
      <c r="BF13" s="457">
        <v>0.0328299975527555</v>
      </c>
      <c r="BG13" s="457">
        <v>0.0484310334662788</v>
      </c>
      <c r="BH13" s="457">
        <v>0.00364288530743636</v>
      </c>
      <c r="BI13" s="483"/>
      <c r="BJ13" s="484"/>
    </row>
    <row r="14" spans="8:8">
      <c r="A14" s="45" t="s">
        <v>102</v>
      </c>
      <c r="B14" s="476">
        <v>0.0</v>
      </c>
      <c r="C14" s="476">
        <v>0.0</v>
      </c>
      <c r="D14" s="476">
        <v>0.0</v>
      </c>
      <c r="E14" s="476">
        <v>0.0</v>
      </c>
      <c r="F14" s="476">
        <v>0.0</v>
      </c>
      <c r="G14" s="476">
        <v>0.00675138944426466</v>
      </c>
      <c r="H14" s="476">
        <v>0.00675138944426466</v>
      </c>
      <c r="I14" s="476">
        <v>0.00976276738627615</v>
      </c>
      <c r="J14" s="476">
        <v>0.00562615787022055</v>
      </c>
      <c r="K14" s="476">
        <v>0.0112523157404411</v>
      </c>
      <c r="L14" s="476">
        <v>0.0140653946755514</v>
      </c>
      <c r="M14" s="476">
        <v>0.0127925917475343</v>
      </c>
      <c r="N14" s="476">
        <v>0.008214190490522</v>
      </c>
      <c r="O14" s="476">
        <v>0.00843923680533082</v>
      </c>
      <c r="P14" s="476">
        <v>0.00607625049983819</v>
      </c>
      <c r="Q14" s="476">
        <v>0.00471306011751262</v>
      </c>
      <c r="R14" s="476">
        <v>0.00765157470349995</v>
      </c>
      <c r="S14" s="476">
        <v>0.00990203785158817</v>
      </c>
      <c r="T14" s="476">
        <v>0.0122650241570808</v>
      </c>
      <c r="U14" s="476">
        <v>0.0176178675821305</v>
      </c>
      <c r="V14" s="476">
        <v>0.0180037051847058</v>
      </c>
      <c r="W14" s="476">
        <v>0.0178911820273013</v>
      </c>
      <c r="X14" s="476">
        <v>0.0166534272958528</v>
      </c>
      <c r="Y14" s="476">
        <v>0.0194133190554687</v>
      </c>
      <c r="Z14" s="476">
        <v>0.0154156725644043</v>
      </c>
      <c r="AA14" s="476">
        <v>0.0253177104159925</v>
      </c>
      <c r="AB14" s="476">
        <v>0.0310563914436174</v>
      </c>
      <c r="AC14" s="476">
        <v>0.0310837536321666</v>
      </c>
      <c r="AD14" s="476">
        <v>0.0358948872120071</v>
      </c>
      <c r="AE14" s="476">
        <v>0.0324066693324704</v>
      </c>
      <c r="AF14" s="476">
        <v>0.0312814377584263</v>
      </c>
      <c r="AG14" s="476">
        <v>0.033103636539672</v>
      </c>
      <c r="AH14" s="476">
        <v>0.0302687293417866</v>
      </c>
      <c r="AI14" s="476">
        <v>0.0308313451288086</v>
      </c>
      <c r="AJ14" s="476">
        <v>0.029030974610338</v>
      </c>
      <c r="AK14" s="476">
        <v>0.0315326165005011</v>
      </c>
      <c r="AL14" s="476">
        <v>0.0321816230176615</v>
      </c>
      <c r="AM14" s="476">
        <v>0.0128120347808682</v>
      </c>
      <c r="AN14" s="476">
        <v>0.022358103914803</v>
      </c>
      <c r="AO14" s="476">
        <v>0.0518999999981119</v>
      </c>
      <c r="AP14" s="476">
        <v>0.053433493148741</v>
      </c>
      <c r="AQ14" s="476">
        <v>0.0583845205458211</v>
      </c>
      <c r="AR14" s="476">
        <v>0.0529072531489556</v>
      </c>
      <c r="AS14" s="476">
        <v>0.0481274672493916</v>
      </c>
      <c r="AT14" s="476">
        <v>0.0568777885552892</v>
      </c>
      <c r="AU14" s="476">
        <v>0.0598803392946672</v>
      </c>
      <c r="AV14" s="476">
        <v>0.0542545785979522</v>
      </c>
      <c r="AW14" s="476">
        <v>0.0722665952459123</v>
      </c>
      <c r="AX14" s="476">
        <v>0.08235396192974</v>
      </c>
      <c r="AY14" s="476">
        <v>0.08442159198609</v>
      </c>
      <c r="AZ14" s="476">
        <v>0.0794370157527144</v>
      </c>
      <c r="BA14" s="476">
        <v>0.0855183236858241</v>
      </c>
      <c r="BB14" s="476">
        <v>0.0796502392743645</v>
      </c>
      <c r="BC14" s="476">
        <v>0.0684266477912625</v>
      </c>
      <c r="BD14" s="476">
        <v>0.0611525059979352</v>
      </c>
      <c r="BE14" s="477">
        <v>0.0526647802120733</v>
      </c>
      <c r="BF14" s="457">
        <v>-0.138796041917702</v>
      </c>
      <c r="BG14" s="457">
        <v>0.0072729137826939</v>
      </c>
      <c r="BH14" s="457">
        <v>1.42779974294766E-4</v>
      </c>
      <c r="BI14" s="483"/>
      <c r="BJ14" s="484"/>
    </row>
    <row r="15" spans="8:8">
      <c r="A15" s="45" t="s">
        <v>103</v>
      </c>
      <c r="B15" s="476">
        <v>0.0353872268449384</v>
      </c>
      <c r="C15" s="476">
        <v>0.0369703396248435</v>
      </c>
      <c r="D15" s="476">
        <v>0.0345491083144003</v>
      </c>
      <c r="E15" s="476">
        <v>0.0383552452598521</v>
      </c>
      <c r="F15" s="476">
        <v>0.0392053223729449</v>
      </c>
      <c r="G15" s="476">
        <v>0.0384603281235777</v>
      </c>
      <c r="H15" s="476">
        <v>0.045910270617249</v>
      </c>
      <c r="I15" s="476">
        <v>0.044020305697748</v>
      </c>
      <c r="J15" s="476">
        <v>0.0432096664632932</v>
      </c>
      <c r="K15" s="476">
        <v>0.0445134063996856</v>
      </c>
      <c r="L15" s="476">
        <v>0.0549433258908253</v>
      </c>
      <c r="M15" s="476">
        <v>0.0594366996762842</v>
      </c>
      <c r="N15" s="476">
        <v>0.0591804806841009</v>
      </c>
      <c r="O15" s="476">
        <v>0.0618345226974712</v>
      </c>
      <c r="P15" s="476">
        <v>0.0571783086389267</v>
      </c>
      <c r="Q15" s="476">
        <v>0.061294096541168</v>
      </c>
      <c r="R15" s="476">
        <v>0.0705882051275349</v>
      </c>
      <c r="S15" s="476">
        <v>0.0740803656714433</v>
      </c>
      <c r="T15" s="476">
        <v>0.0487971233335466</v>
      </c>
      <c r="U15" s="476">
        <v>0.0657518490168894</v>
      </c>
      <c r="V15" s="476">
        <v>0.0514046032063315</v>
      </c>
      <c r="W15" s="476">
        <v>0.0545242666255563</v>
      </c>
      <c r="X15" s="476">
        <v>0.0541983316414582</v>
      </c>
      <c r="Y15" s="476">
        <v>0.0509855439410625</v>
      </c>
      <c r="Z15" s="476">
        <v>0.0433493528850495</v>
      </c>
      <c r="AA15" s="476">
        <v>0.0414868672616317</v>
      </c>
      <c r="AB15" s="476">
        <v>0.0389259495294322</v>
      </c>
      <c r="AC15" s="476">
        <v>0.0350119309030611</v>
      </c>
      <c r="AD15" s="476">
        <v>0.0369703396248435</v>
      </c>
      <c r="AE15" s="476">
        <v>0.0385534524047486</v>
      </c>
      <c r="AF15" s="476">
        <v>0.0373428367495271</v>
      </c>
      <c r="AG15" s="476">
        <v>0.037798026200387</v>
      </c>
      <c r="AH15" s="476">
        <v>0.0224429517621846</v>
      </c>
      <c r="AI15" s="476">
        <v>0.0380878309988942</v>
      </c>
      <c r="AJ15" s="476">
        <v>0.038274079561236</v>
      </c>
      <c r="AK15" s="476">
        <v>0.032086530840869</v>
      </c>
      <c r="AL15" s="476">
        <v>0.0344559840332294</v>
      </c>
      <c r="AM15" s="476">
        <v>0.0411609322775336</v>
      </c>
      <c r="AN15" s="476">
        <v>0.0487039990523757</v>
      </c>
      <c r="AO15" s="476">
        <v>0.0798680651900068</v>
      </c>
      <c r="AP15" s="476">
        <v>0.14125575900171</v>
      </c>
      <c r="AQ15" s="476">
        <v>0.165315598281657</v>
      </c>
      <c r="AR15" s="476">
        <v>0.249156971964223</v>
      </c>
      <c r="AS15" s="476">
        <v>0.31545740238948</v>
      </c>
      <c r="AT15" s="476">
        <v>0.323508042063573</v>
      </c>
      <c r="AU15" s="476">
        <v>0.524767890645311</v>
      </c>
      <c r="AV15" s="476">
        <v>0.608852339927588</v>
      </c>
      <c r="AW15" s="476">
        <v>0.662084693159546</v>
      </c>
      <c r="AX15" s="476">
        <v>0.648499854620313</v>
      </c>
      <c r="AY15" s="476">
        <v>0.719029474133503</v>
      </c>
      <c r="AZ15" s="476">
        <v>0.73949209396416</v>
      </c>
      <c r="BA15" s="476">
        <v>0.819503330813769</v>
      </c>
      <c r="BB15" s="476">
        <v>0.724863527426642</v>
      </c>
      <c r="BC15" s="476">
        <v>0.776461746428106</v>
      </c>
      <c r="BD15" s="476">
        <v>0.794460653367388</v>
      </c>
      <c r="BE15" s="477">
        <v>0.680266735885143</v>
      </c>
      <c r="BF15" s="457">
        <v>-0.143737662775651</v>
      </c>
      <c r="BG15" s="457">
        <v>0.0940035497957952</v>
      </c>
      <c r="BH15" s="457">
        <v>0.00184427745966361</v>
      </c>
      <c r="BI15" s="483"/>
      <c r="BJ15" s="484"/>
    </row>
    <row r="16" spans="8:8">
      <c r="A16" s="45" t="s">
        <v>104</v>
      </c>
      <c r="B16" s="476">
        <v>0.110566338093573</v>
      </c>
      <c r="C16" s="476">
        <v>0.129878137077168</v>
      </c>
      <c r="D16" s="476">
        <v>0.143348503878225</v>
      </c>
      <c r="E16" s="476">
        <v>0.149995651756116</v>
      </c>
      <c r="F16" s="476">
        <v>0.151166105871584</v>
      </c>
      <c r="G16" s="476">
        <v>0.184988070772852</v>
      </c>
      <c r="H16" s="476">
        <v>0.180298283596836</v>
      </c>
      <c r="I16" s="476">
        <v>0.185843411248375</v>
      </c>
      <c r="J16" s="476">
        <v>0.178972774347962</v>
      </c>
      <c r="K16" s="476">
        <v>0.163509306048598</v>
      </c>
      <c r="L16" s="476">
        <v>0.148609421061255</v>
      </c>
      <c r="M16" s="476">
        <v>0.166811123892617</v>
      </c>
      <c r="N16" s="476">
        <v>0.196615592707974</v>
      </c>
      <c r="O16" s="476">
        <v>0.234723983613101</v>
      </c>
      <c r="P16" s="476">
        <v>0.242621406418892</v>
      </c>
      <c r="Q16" s="476">
        <v>0.273375047658818</v>
      </c>
      <c r="R16" s="476">
        <v>0.301959714618484</v>
      </c>
      <c r="S16" s="476">
        <v>0.366994326250736</v>
      </c>
      <c r="T16" s="476">
        <v>0.380210717739509</v>
      </c>
      <c r="U16" s="476">
        <v>0.397299601602383</v>
      </c>
      <c r="V16" s="476">
        <v>0.407831137653545</v>
      </c>
      <c r="W16" s="476">
        <v>0.41733707077047</v>
      </c>
      <c r="X16" s="476">
        <v>0.442096035499437</v>
      </c>
      <c r="Y16" s="476">
        <v>0.507472182134644</v>
      </c>
      <c r="Z16" s="476">
        <v>0.509834879504392</v>
      </c>
      <c r="AA16" s="476">
        <v>0.528595189238455</v>
      </c>
      <c r="AB16" s="476">
        <v>0.535541095870928</v>
      </c>
      <c r="AC16" s="476">
        <v>0.516095918697071</v>
      </c>
      <c r="AD16" s="476">
        <v>0.580835616417225</v>
      </c>
      <c r="AE16" s="476">
        <v>0.665243287647031</v>
      </c>
      <c r="AF16" s="476">
        <v>0.714161369837032</v>
      </c>
      <c r="AG16" s="476">
        <v>0.804171276951618</v>
      </c>
      <c r="AH16" s="476">
        <v>0.875062160927069</v>
      </c>
      <c r="AI16" s="476">
        <v>0.875062160927069</v>
      </c>
      <c r="AJ16" s="476">
        <v>0.897644410241316</v>
      </c>
      <c r="AK16" s="476">
        <v>0.946842108643692</v>
      </c>
      <c r="AL16" s="476">
        <v>1.05406146212129</v>
      </c>
      <c r="AM16" s="476">
        <v>1.13497658694319</v>
      </c>
      <c r="AN16" s="476">
        <v>1.3081036378529</v>
      </c>
      <c r="AO16" s="476">
        <v>1.43483040929131</v>
      </c>
      <c r="AP16" s="476">
        <v>1.58435202172307</v>
      </c>
      <c r="AQ16" s="476">
        <v>1.86501617533287</v>
      </c>
      <c r="AR16" s="476">
        <v>1.90070553827496</v>
      </c>
      <c r="AS16" s="476">
        <v>1.84852992143166</v>
      </c>
      <c r="AT16" s="476">
        <v>1.84685737417907</v>
      </c>
      <c r="AU16" s="476">
        <v>2.00665523552724</v>
      </c>
      <c r="AV16" s="476">
        <v>1.98161897301038</v>
      </c>
      <c r="AW16" s="476">
        <v>1.95253278639232</v>
      </c>
      <c r="AX16" s="476">
        <v>1.96945814759195</v>
      </c>
      <c r="AY16" s="476">
        <v>1.98440236733407</v>
      </c>
      <c r="AZ16" s="476">
        <v>1.89681053964258</v>
      </c>
      <c r="BA16" s="476">
        <v>1.63494065074021</v>
      </c>
      <c r="BB16" s="476">
        <v>1.77534337815618</v>
      </c>
      <c r="BC16" s="476">
        <v>1.681050514903</v>
      </c>
      <c r="BD16" s="476">
        <v>1.69058700912564</v>
      </c>
      <c r="BE16" s="477">
        <v>1.45903346534377</v>
      </c>
      <c r="BF16" s="457">
        <v>-0.136966356970666</v>
      </c>
      <c r="BG16" s="457">
        <v>-0.00880200023954836</v>
      </c>
      <c r="BH16" s="457">
        <v>0.00395559916585827</v>
      </c>
      <c r="BI16" s="483"/>
      <c r="BJ16" s="484"/>
    </row>
    <row r="17" spans="8:8">
      <c r="A17" s="45" t="s">
        <v>105</v>
      </c>
      <c r="B17" s="476">
        <v>0.72738819695708</v>
      </c>
      <c r="C17" s="476">
        <v>0.762721242402064</v>
      </c>
      <c r="D17" s="476">
        <v>0.835750029340026</v>
      </c>
      <c r="E17" s="476">
        <v>0.860349122458678</v>
      </c>
      <c r="F17" s="476">
        <v>0.887836737670778</v>
      </c>
      <c r="G17" s="476">
        <v>0.828017569546595</v>
      </c>
      <c r="H17" s="476">
        <v>0.802457494118308</v>
      </c>
      <c r="I17" s="476">
        <v>0.795445404269962</v>
      </c>
      <c r="J17" s="476">
        <v>0.982559370140311</v>
      </c>
      <c r="K17" s="476">
        <v>1.03840491309287</v>
      </c>
      <c r="L17" s="476">
        <v>1.00994516524205</v>
      </c>
      <c r="M17" s="476">
        <v>1.24859331129382</v>
      </c>
      <c r="N17" s="476">
        <v>1.36665857085152</v>
      </c>
      <c r="O17" s="476">
        <v>1.37906272510348</v>
      </c>
      <c r="P17" s="476">
        <v>1.54455884373789</v>
      </c>
      <c r="Q17" s="476">
        <v>1.58569636904792</v>
      </c>
      <c r="R17" s="476">
        <v>1.59863236465445</v>
      </c>
      <c r="S17" s="476">
        <v>1.70575915137595</v>
      </c>
      <c r="T17" s="476">
        <v>1.67966209957312</v>
      </c>
      <c r="U17" s="476">
        <v>1.8528619218891</v>
      </c>
      <c r="V17" s="476">
        <v>1.86067683543185</v>
      </c>
      <c r="W17" s="476">
        <v>2.04845747360982</v>
      </c>
      <c r="X17" s="476">
        <v>1.99615597472925</v>
      </c>
      <c r="Y17" s="476">
        <v>2.03793391038762</v>
      </c>
      <c r="Z17" s="476">
        <v>2.09828888116749</v>
      </c>
      <c r="AA17" s="476">
        <v>2.35899091100852</v>
      </c>
      <c r="AB17" s="476">
        <v>2.35217131105182</v>
      </c>
      <c r="AC17" s="476">
        <v>2.31522058759981</v>
      </c>
      <c r="AD17" s="476">
        <v>2.50542436834663</v>
      </c>
      <c r="AE17" s="476">
        <v>2.65003210601128</v>
      </c>
      <c r="AF17" s="476">
        <v>2.95347745526601</v>
      </c>
      <c r="AG17" s="476">
        <v>3.18424495951935</v>
      </c>
      <c r="AH17" s="476">
        <v>3.31099632543729</v>
      </c>
      <c r="AI17" s="476">
        <v>3.47267991181244</v>
      </c>
      <c r="AJ17" s="476">
        <v>2.94370448524931</v>
      </c>
      <c r="AK17" s="476">
        <v>2.99071192525036</v>
      </c>
      <c r="AL17" s="476">
        <v>3.17814837037515</v>
      </c>
      <c r="AM17" s="476">
        <v>3.05169043417007</v>
      </c>
      <c r="AN17" s="476">
        <v>2.70893841429874</v>
      </c>
      <c r="AO17" s="476">
        <v>3.04222791278959</v>
      </c>
      <c r="AP17" s="476">
        <v>2.94467104272349</v>
      </c>
      <c r="AQ17" s="476">
        <v>3.38101804467781</v>
      </c>
      <c r="AR17" s="476">
        <v>3.60568084483852</v>
      </c>
      <c r="AS17" s="476">
        <v>3.36739366068861</v>
      </c>
      <c r="AT17" s="476">
        <v>3.31056570141486</v>
      </c>
      <c r="AU17" s="476">
        <v>3.02514267265499</v>
      </c>
      <c r="AV17" s="476">
        <v>3.2244117363536</v>
      </c>
      <c r="AW17" s="476">
        <v>3.33972797197844</v>
      </c>
      <c r="AX17" s="476">
        <v>3.1256669605228</v>
      </c>
      <c r="AY17" s="476">
        <v>3.29215855371261</v>
      </c>
      <c r="AZ17" s="476">
        <v>3.58354190787612</v>
      </c>
      <c r="BA17" s="476">
        <v>3.593096503053</v>
      </c>
      <c r="BB17" s="476">
        <v>3.73516777438991</v>
      </c>
      <c r="BC17" s="476">
        <v>3.05922692344773</v>
      </c>
      <c r="BD17" s="476">
        <v>2.47456309280085</v>
      </c>
      <c r="BE17" s="477">
        <v>1.80929270760585</v>
      </c>
      <c r="BF17" s="457">
        <v>-0.268843573692039</v>
      </c>
      <c r="BG17" s="457">
        <v>-0.0286860368349632</v>
      </c>
      <c r="BH17" s="457">
        <v>0.00490519024751285</v>
      </c>
      <c r="BI17" s="483"/>
      <c r="BJ17" s="484"/>
    </row>
    <row r="18" spans="8:8">
      <c r="A18" s="45" t="s">
        <v>106</v>
      </c>
      <c r="B18" s="476">
        <v>0.0</v>
      </c>
      <c r="C18" s="476">
        <v>0.0</v>
      </c>
      <c r="D18" s="476">
        <v>0.0</v>
      </c>
      <c r="E18" s="476">
        <v>0.0</v>
      </c>
      <c r="F18" s="476">
        <v>0.0</v>
      </c>
      <c r="G18" s="476">
        <v>0.0</v>
      </c>
      <c r="H18" s="476">
        <v>0.0</v>
      </c>
      <c r="I18" s="476">
        <v>0.0</v>
      </c>
      <c r="J18" s="476">
        <v>0.0</v>
      </c>
      <c r="K18" s="476">
        <v>0.0</v>
      </c>
      <c r="L18" s="476">
        <v>0.0</v>
      </c>
      <c r="M18" s="476">
        <v>0.0</v>
      </c>
      <c r="N18" s="476">
        <v>0.0</v>
      </c>
      <c r="O18" s="476">
        <v>0.0</v>
      </c>
      <c r="P18" s="476">
        <v>0.0</v>
      </c>
      <c r="Q18" s="476">
        <v>0.0</v>
      </c>
      <c r="R18" s="476">
        <v>0.0</v>
      </c>
      <c r="S18" s="476">
        <v>0.0</v>
      </c>
      <c r="T18" s="476">
        <v>0.0</v>
      </c>
      <c r="U18" s="476">
        <v>0.0</v>
      </c>
      <c r="V18" s="476">
        <v>0.0</v>
      </c>
      <c r="W18" s="476">
        <v>0.0</v>
      </c>
      <c r="X18" s="476">
        <v>0.0</v>
      </c>
      <c r="Y18" s="476">
        <v>0.0</v>
      </c>
      <c r="Z18" s="476">
        <v>0.0</v>
      </c>
      <c r="AA18" s="476">
        <v>0.0</v>
      </c>
      <c r="AB18" s="476">
        <v>0.0</v>
      </c>
      <c r="AC18" s="476">
        <v>0.0</v>
      </c>
      <c r="AD18" s="476">
        <v>0.0</v>
      </c>
      <c r="AE18" s="476">
        <v>0.0</v>
      </c>
      <c r="AF18" s="476">
        <v>0.0</v>
      </c>
      <c r="AG18" s="476">
        <v>0.0</v>
      </c>
      <c r="AH18" s="476">
        <v>0.0</v>
      </c>
      <c r="AI18" s="476">
        <v>0.0</v>
      </c>
      <c r="AJ18" s="476">
        <v>0.0</v>
      </c>
      <c r="AK18" s="476">
        <v>0.0</v>
      </c>
      <c r="AL18" s="476">
        <v>0.0</v>
      </c>
      <c r="AM18" s="476">
        <v>0.0</v>
      </c>
      <c r="AN18" s="476">
        <v>0.0</v>
      </c>
      <c r="AO18" s="476">
        <v>0.0</v>
      </c>
      <c r="AP18" s="476">
        <v>0.0</v>
      </c>
      <c r="AQ18" s="476">
        <v>0.0</v>
      </c>
      <c r="AR18" s="476">
        <v>0.0</v>
      </c>
      <c r="AS18" s="476">
        <v>0.0</v>
      </c>
      <c r="AT18" s="476">
        <v>0.0</v>
      </c>
      <c r="AU18" s="476">
        <v>0.0</v>
      </c>
      <c r="AV18" s="476">
        <v>0.0</v>
      </c>
      <c r="AW18" s="476">
        <v>0.0</v>
      </c>
      <c r="AX18" s="476">
        <v>0.0</v>
      </c>
      <c r="AY18" s="476">
        <v>0.0</v>
      </c>
      <c r="AZ18" s="476">
        <v>0.0</v>
      </c>
      <c r="BA18" s="476">
        <v>0.0</v>
      </c>
      <c r="BB18" s="476">
        <v>0.0</v>
      </c>
      <c r="BC18" s="476">
        <v>0.0175862242267668</v>
      </c>
      <c r="BD18" s="476">
        <v>0.0463715269998727</v>
      </c>
      <c r="BE18" s="477">
        <v>0.0343003405736522</v>
      </c>
      <c r="BF18" s="457">
        <v>-0.26031461992299</v>
      </c>
      <c r="BG18" s="457" t="s">
        <v>114</v>
      </c>
      <c r="BH18" s="457">
        <v>9.29919715925264E-5</v>
      </c>
      <c r="BI18" s="483"/>
      <c r="BJ18" s="484"/>
    </row>
    <row r="19" spans="8:8">
      <c r="A19" s="45" t="s">
        <v>107</v>
      </c>
      <c r="B19" s="476">
        <v>2.83001062259589E-4</v>
      </c>
      <c r="C19" s="476">
        <v>2.83001062259589E-4</v>
      </c>
      <c r="D19" s="476">
        <v>2.83001062259589E-4</v>
      </c>
      <c r="E19" s="476">
        <v>2.82227835313525E-4</v>
      </c>
      <c r="F19" s="476">
        <v>2.83001062259589E-4</v>
      </c>
      <c r="G19" s="476">
        <v>4.24549969639343E-4</v>
      </c>
      <c r="H19" s="476">
        <v>8.45616849281644E-4</v>
      </c>
      <c r="I19" s="476">
        <v>9.04865859682131E-4</v>
      </c>
      <c r="J19" s="476">
        <v>0.00174580210851693</v>
      </c>
      <c r="K19" s="476">
        <v>0.00209430461322088</v>
      </c>
      <c r="L19" s="476">
        <v>0.00188860879839562</v>
      </c>
      <c r="M19" s="476">
        <v>0.00252528783105148</v>
      </c>
      <c r="N19" s="476">
        <v>0.00213290886068808</v>
      </c>
      <c r="O19" s="476">
        <v>0.00191734429087121</v>
      </c>
      <c r="P19" s="476">
        <v>0.00290334901753359</v>
      </c>
      <c r="Q19" s="476">
        <v>0.00293275728354003</v>
      </c>
      <c r="R19" s="476">
        <v>0.00210978501320773</v>
      </c>
      <c r="S19" s="476">
        <v>0.00183752347843901</v>
      </c>
      <c r="T19" s="476">
        <v>0.00182291385095142</v>
      </c>
      <c r="U19" s="476">
        <v>0.0021699219789285</v>
      </c>
      <c r="V19" s="476">
        <v>0.00307701975488605</v>
      </c>
      <c r="W19" s="476">
        <v>0.00304915503490973</v>
      </c>
      <c r="X19" s="476">
        <v>0.00434273595881082</v>
      </c>
      <c r="Y19" s="476">
        <v>0.00449239172114954</v>
      </c>
      <c r="Z19" s="476">
        <v>0.00582101740505502</v>
      </c>
      <c r="AA19" s="476">
        <v>0.00588874415499748</v>
      </c>
      <c r="AB19" s="476">
        <v>0.00482911077589764</v>
      </c>
      <c r="AC19" s="476">
        <v>0.0039556281492353</v>
      </c>
      <c r="AD19" s="476">
        <v>0.00460996636358381</v>
      </c>
      <c r="AE19" s="476">
        <v>0.00410801439401022</v>
      </c>
      <c r="AF19" s="476">
        <v>0.00427481570386852</v>
      </c>
      <c r="AG19" s="476">
        <v>0.00464793061705566</v>
      </c>
      <c r="AH19" s="476">
        <v>0.00591922119247159</v>
      </c>
      <c r="AI19" s="476">
        <v>0.0160953588763269</v>
      </c>
      <c r="AJ19" s="476">
        <v>0.0510110140366659</v>
      </c>
      <c r="AK19" s="476">
        <v>0.0947474699007435</v>
      </c>
      <c r="AL19" s="476">
        <v>0.127040966769578</v>
      </c>
      <c r="AM19" s="476">
        <v>0.125742837455023</v>
      </c>
      <c r="AN19" s="476">
        <v>0.164378078532254</v>
      </c>
      <c r="AO19" s="476">
        <v>0.151242979952748</v>
      </c>
      <c r="AP19" s="476">
        <v>0.160105249142184</v>
      </c>
      <c r="AQ19" s="476">
        <v>0.210684160952751</v>
      </c>
      <c r="AR19" s="476">
        <v>0.239065749443123</v>
      </c>
      <c r="AS19" s="476">
        <v>0.242061717879424</v>
      </c>
      <c r="AT19" s="476">
        <v>0.235652952035553</v>
      </c>
      <c r="AU19" s="476">
        <v>0.238327419377852</v>
      </c>
      <c r="AV19" s="476">
        <v>0.265674934692029</v>
      </c>
      <c r="AW19" s="476">
        <v>0.311110204940473</v>
      </c>
      <c r="AX19" s="476">
        <v>0.347575856081836</v>
      </c>
      <c r="AY19" s="476">
        <v>0.355939519939764</v>
      </c>
      <c r="AZ19" s="476">
        <v>0.355645777801735</v>
      </c>
      <c r="BA19" s="476">
        <v>0.369254985604766</v>
      </c>
      <c r="BB19" s="476">
        <v>0.349185269107495</v>
      </c>
      <c r="BC19" s="476">
        <v>0.397427657806528</v>
      </c>
      <c r="BD19" s="476">
        <v>0.480138831611287</v>
      </c>
      <c r="BE19" s="477">
        <v>0.450010461245681</v>
      </c>
      <c r="BF19" s="457">
        <v>-0.0627492891264381</v>
      </c>
      <c r="BG19" s="457">
        <v>0.0737653730905397</v>
      </c>
      <c r="BH19" s="457">
        <v>0.00122002753700478</v>
      </c>
      <c r="BI19" s="483"/>
      <c r="BJ19" s="484"/>
    </row>
    <row r="20" spans="8:8">
      <c r="A20" s="45" t="s">
        <v>108</v>
      </c>
      <c r="B20" s="476">
        <v>0.00521367293732096</v>
      </c>
      <c r="C20" s="476">
        <v>0.00656089344717649</v>
      </c>
      <c r="D20" s="476">
        <v>0.00688640368779996</v>
      </c>
      <c r="E20" s="476">
        <v>0.00637272092436469</v>
      </c>
      <c r="F20" s="476">
        <v>0.00932551099012793</v>
      </c>
      <c r="G20" s="476">
        <v>0.00311059287235753</v>
      </c>
      <c r="H20" s="476">
        <v>0.00336214937214384</v>
      </c>
      <c r="I20" s="476">
        <v>0.00487988812683128</v>
      </c>
      <c r="J20" s="476">
        <v>0.00571081630764863</v>
      </c>
      <c r="K20" s="476">
        <v>0.0141186085505062</v>
      </c>
      <c r="L20" s="476">
        <v>0.0122053278646315</v>
      </c>
      <c r="M20" s="476">
        <v>0.0149484264567343</v>
      </c>
      <c r="N20" s="476">
        <v>0.0165422586734473</v>
      </c>
      <c r="O20" s="476">
        <v>0.0317662645355144</v>
      </c>
      <c r="P20" s="476">
        <v>0.0333844500966397</v>
      </c>
      <c r="Q20" s="476">
        <v>0.03262746752522</v>
      </c>
      <c r="R20" s="476">
        <v>0.0331715945968206</v>
      </c>
      <c r="S20" s="476">
        <v>0.0327289519096966</v>
      </c>
      <c r="T20" s="476">
        <v>0.0297417184747342</v>
      </c>
      <c r="U20" s="476">
        <v>0.0228194471971448</v>
      </c>
      <c r="V20" s="476">
        <v>0.0352197482675806</v>
      </c>
      <c r="W20" s="476">
        <v>0.0407333829803968</v>
      </c>
      <c r="X20" s="476">
        <v>0.0483849576838967</v>
      </c>
      <c r="Y20" s="476">
        <v>0.0488138369313808</v>
      </c>
      <c r="Z20" s="476">
        <v>0.0612125976279996</v>
      </c>
      <c r="AA20" s="476">
        <v>0.0670638018130289</v>
      </c>
      <c r="AB20" s="476">
        <v>0.0706645428499701</v>
      </c>
      <c r="AC20" s="476">
        <v>0.0754353670054523</v>
      </c>
      <c r="AD20" s="476">
        <v>0.0782172856820859</v>
      </c>
      <c r="AE20" s="476">
        <v>0.0925278299966338</v>
      </c>
      <c r="AF20" s="476">
        <v>0.103076257188031</v>
      </c>
      <c r="AG20" s="476">
        <v>0.105464875201081</v>
      </c>
      <c r="AH20" s="476">
        <v>0.101315301160698</v>
      </c>
      <c r="AI20" s="476">
        <v>0.113331521473733</v>
      </c>
      <c r="AJ20" s="476">
        <v>0.117547013401478</v>
      </c>
      <c r="AK20" s="476">
        <v>0.109282266102843</v>
      </c>
      <c r="AL20" s="476">
        <v>0.100206611760159</v>
      </c>
      <c r="AM20" s="476">
        <v>0.10881612186505</v>
      </c>
      <c r="AN20" s="476">
        <v>0.129485468533934</v>
      </c>
      <c r="AO20" s="476">
        <v>0.135903824476927</v>
      </c>
      <c r="AP20" s="476">
        <v>0.163654511114212</v>
      </c>
      <c r="AQ20" s="476">
        <v>0.173199359302827</v>
      </c>
      <c r="AR20" s="476">
        <v>0.192892429985165</v>
      </c>
      <c r="AS20" s="476">
        <v>0.21411869859517</v>
      </c>
      <c r="AT20" s="476">
        <v>0.241219170587264</v>
      </c>
      <c r="AU20" s="476">
        <v>0.253191122701896</v>
      </c>
      <c r="AV20" s="476">
        <v>0.294885519283456</v>
      </c>
      <c r="AW20" s="476">
        <v>0.298868754668932</v>
      </c>
      <c r="AX20" s="476">
        <v>0.319541356922461</v>
      </c>
      <c r="AY20" s="476">
        <v>0.338581774642803</v>
      </c>
      <c r="AZ20" s="476">
        <v>0.332203412959448</v>
      </c>
      <c r="BA20" s="476">
        <v>0.336167864860362</v>
      </c>
      <c r="BB20" s="476">
        <v>0.343770975849874</v>
      </c>
      <c r="BC20" s="476">
        <v>0.360546871636997</v>
      </c>
      <c r="BD20" s="476">
        <v>0.359196691143968</v>
      </c>
      <c r="BE20" s="477">
        <v>0.295714523665812</v>
      </c>
      <c r="BF20" s="457">
        <v>-0.176733720113006</v>
      </c>
      <c r="BG20" s="457">
        <v>0.0406197179091574</v>
      </c>
      <c r="BH20" s="457">
        <v>8.01714388963009E-4</v>
      </c>
      <c r="BI20" s="483"/>
      <c r="BJ20" s="484"/>
    </row>
    <row r="21" spans="8:8" s="47" ht="10.2" customFormat="1">
      <c r="A21" s="54" t="s">
        <v>109</v>
      </c>
      <c r="B21" s="478">
        <v>1.4291325166056</v>
      </c>
      <c r="C21" s="478">
        <v>1.52704266094696</v>
      </c>
      <c r="D21" s="478">
        <v>1.6462884914974</v>
      </c>
      <c r="E21" s="478">
        <v>1.72474863861378</v>
      </c>
      <c r="F21" s="478">
        <v>1.78295608074342</v>
      </c>
      <c r="G21" s="478">
        <v>1.81904338706257</v>
      </c>
      <c r="H21" s="478">
        <v>1.8526738993157</v>
      </c>
      <c r="I21" s="478">
        <v>1.95292282705791</v>
      </c>
      <c r="J21" s="478">
        <v>2.22266949924471</v>
      </c>
      <c r="K21" s="478">
        <v>2.35065453666629</v>
      </c>
      <c r="L21" s="478">
        <v>2.33880049401101</v>
      </c>
      <c r="M21" s="478">
        <v>2.72660264775832</v>
      </c>
      <c r="N21" s="478">
        <v>2.94964007837752</v>
      </c>
      <c r="O21" s="478">
        <v>3.04968866133599</v>
      </c>
      <c r="P21" s="478">
        <v>3.28171885328421</v>
      </c>
      <c r="Q21" s="478">
        <v>3.48232268914409</v>
      </c>
      <c r="R21" s="478">
        <v>3.59964593777731</v>
      </c>
      <c r="S21" s="478">
        <v>3.99455971959067</v>
      </c>
      <c r="T21" s="478">
        <v>4.13672823147827</v>
      </c>
      <c r="U21" s="478">
        <v>4.45359541361855</v>
      </c>
      <c r="V21" s="478">
        <v>4.56066178023793</v>
      </c>
      <c r="W21" s="478">
        <v>4.92856896525512</v>
      </c>
      <c r="X21" s="478">
        <v>4.94648052117555</v>
      </c>
      <c r="Y21" s="478">
        <v>5.35127224360433</v>
      </c>
      <c r="Z21" s="478">
        <v>5.56444559708943</v>
      </c>
      <c r="AA21" s="478">
        <v>5.76267800156807</v>
      </c>
      <c r="AB21" s="478">
        <v>5.85504699250093</v>
      </c>
      <c r="AC21" s="478">
        <v>6.00680412550505</v>
      </c>
      <c r="AD21" s="478">
        <v>6.48082138386245</v>
      </c>
      <c r="AE21" s="478">
        <v>6.81070838268061</v>
      </c>
      <c r="AF21" s="478">
        <v>7.49197872914562</v>
      </c>
      <c r="AG21" s="478">
        <v>8.27094979360096</v>
      </c>
      <c r="AH21" s="478">
        <v>8.46491134371274</v>
      </c>
      <c r="AI21" s="478">
        <v>9.07409190211834</v>
      </c>
      <c r="AJ21" s="478">
        <v>8.95178517853121</v>
      </c>
      <c r="AK21" s="478">
        <v>9.48803429679865</v>
      </c>
      <c r="AL21" s="478">
        <v>9.98393872880758</v>
      </c>
      <c r="AM21" s="478">
        <v>10.0839636643688</v>
      </c>
      <c r="AN21" s="478">
        <v>10.6031736223149</v>
      </c>
      <c r="AO21" s="478">
        <v>11.8123833120187</v>
      </c>
      <c r="AP21" s="478">
        <v>12.3010280589945</v>
      </c>
      <c r="AQ21" s="478">
        <v>13.3048485001712</v>
      </c>
      <c r="AR21" s="478">
        <v>13.655866179347</v>
      </c>
      <c r="AS21" s="478">
        <v>13.6476267441923</v>
      </c>
      <c r="AT21" s="478">
        <v>13.1432517132422</v>
      </c>
      <c r="AU21" s="478">
        <v>14.2495992601571</v>
      </c>
      <c r="AV21" s="478">
        <v>14.7189395453113</v>
      </c>
      <c r="AW21" s="478">
        <v>15.6107103835331</v>
      </c>
      <c r="AX21" s="478">
        <v>16.1877257724861</v>
      </c>
      <c r="AY21" s="478">
        <v>16.7007056922663</v>
      </c>
      <c r="AZ21" s="478">
        <v>17.2066255662432</v>
      </c>
      <c r="BA21" s="478">
        <v>16.8067453183564</v>
      </c>
      <c r="BB21" s="478">
        <v>17.0617904808655</v>
      </c>
      <c r="BC21" s="478">
        <v>16.3689816553971</v>
      </c>
      <c r="BD21" s="478">
        <v>15.7996383441669</v>
      </c>
      <c r="BE21" s="478">
        <v>14.0534055350093</v>
      </c>
      <c r="BF21" s="458">
        <v>-0.110523593712656</v>
      </c>
      <c r="BG21" s="458">
        <v>0.0185783291360764</v>
      </c>
      <c r="BH21" s="458">
        <v>0.0381003181435958</v>
      </c>
      <c r="BI21" s="483"/>
      <c r="BJ21" s="484"/>
    </row>
    <row r="22" spans="8:8">
      <c r="B22" s="477"/>
      <c r="C22" s="477"/>
      <c r="D22" s="477"/>
      <c r="E22" s="477"/>
      <c r="F22" s="477"/>
      <c r="G22" s="477"/>
      <c r="H22" s="477"/>
      <c r="I22" s="477"/>
      <c r="J22" s="477"/>
      <c r="K22" s="477"/>
      <c r="L22" s="477"/>
      <c r="M22" s="477"/>
      <c r="N22" s="477"/>
      <c r="O22" s="477"/>
      <c r="P22" s="477"/>
      <c r="Q22" s="477"/>
      <c r="R22" s="477"/>
      <c r="S22" s="477"/>
      <c r="T22" s="477"/>
      <c r="U22" s="477"/>
      <c r="V22" s="477"/>
      <c r="W22" s="477"/>
      <c r="X22" s="477"/>
      <c r="Y22" s="477"/>
      <c r="Z22" s="477"/>
      <c r="AA22" s="477"/>
      <c r="AB22" s="477"/>
      <c r="AC22" s="477"/>
      <c r="AD22" s="477"/>
      <c r="AE22" s="477"/>
      <c r="AF22" s="477"/>
      <c r="AG22" s="477"/>
      <c r="AH22" s="477"/>
      <c r="AI22" s="477"/>
      <c r="AJ22" s="477"/>
      <c r="AK22" s="477"/>
      <c r="AL22" s="477"/>
      <c r="AM22" s="477"/>
      <c r="AN22" s="477"/>
      <c r="AO22" s="477"/>
      <c r="AP22" s="477"/>
      <c r="AQ22" s="477"/>
      <c r="AR22" s="477"/>
      <c r="AS22" s="477"/>
      <c r="AT22" s="477"/>
      <c r="AU22" s="477"/>
      <c r="AV22" s="477"/>
      <c r="AW22" s="477"/>
      <c r="AX22" s="477"/>
      <c r="AY22" s="477"/>
      <c r="AZ22" s="477"/>
      <c r="BA22" s="477"/>
      <c r="BB22" s="477"/>
      <c r="BC22" s="477"/>
      <c r="BD22" s="477"/>
      <c r="BE22" s="477"/>
      <c r="BF22" s="457"/>
      <c r="BG22" s="457"/>
      <c r="BH22" s="457"/>
      <c r="BI22" s="483"/>
      <c r="BJ22" s="484"/>
    </row>
    <row r="23" spans="8:8">
      <c r="A23" s="218" t="s">
        <v>110</v>
      </c>
      <c r="B23" s="476">
        <v>0.16959404077718</v>
      </c>
      <c r="C23" s="476">
        <v>0.182098211243681</v>
      </c>
      <c r="D23" s="476">
        <v>0.174461047741237</v>
      </c>
      <c r="E23" s="476">
        <v>0.185536768076531</v>
      </c>
      <c r="F23" s="476">
        <v>0.225715425327495</v>
      </c>
      <c r="G23" s="476">
        <v>0.273790244796374</v>
      </c>
      <c r="H23" s="476">
        <v>0.314509933322154</v>
      </c>
      <c r="I23" s="476">
        <v>0.33896047844954</v>
      </c>
      <c r="J23" s="476">
        <v>0.373573003326472</v>
      </c>
      <c r="K23" s="476">
        <v>0.404928272696268</v>
      </c>
      <c r="L23" s="476">
        <v>0.404441111754749</v>
      </c>
      <c r="M23" s="476">
        <v>0.459381163081634</v>
      </c>
      <c r="N23" s="476">
        <v>0.469446397678952</v>
      </c>
      <c r="O23" s="476">
        <v>0.488292824328591</v>
      </c>
      <c r="P23" s="476">
        <v>0.484153053797704</v>
      </c>
      <c r="Q23" s="476">
        <v>0.463856899871119</v>
      </c>
      <c r="R23" s="476">
        <v>0.44335960279497</v>
      </c>
      <c r="S23" s="476">
        <v>0.429148278112911</v>
      </c>
      <c r="T23" s="476">
        <v>0.437873363181373</v>
      </c>
      <c r="U23" s="476">
        <v>0.486202709724956</v>
      </c>
      <c r="V23" s="476">
        <v>0.522382271537907</v>
      </c>
      <c r="W23" s="476">
        <v>0.507188844102471</v>
      </c>
      <c r="X23" s="476">
        <v>0.529098575348422</v>
      </c>
      <c r="Y23" s="476">
        <v>0.505453450309491</v>
      </c>
      <c r="Z23" s="476">
        <v>0.544327819131638</v>
      </c>
      <c r="AA23" s="476">
        <v>0.599235673127857</v>
      </c>
      <c r="AB23" s="476">
        <v>0.635317468358421</v>
      </c>
      <c r="AC23" s="476">
        <v>0.622177140306912</v>
      </c>
      <c r="AD23" s="476">
        <v>0.656102420688109</v>
      </c>
      <c r="AE23" s="476">
        <v>0.674863143473828</v>
      </c>
      <c r="AF23" s="476">
        <v>0.736839564031837</v>
      </c>
      <c r="AG23" s="476">
        <v>0.782141425281511</v>
      </c>
      <c r="AH23" s="476">
        <v>0.755885835315709</v>
      </c>
      <c r="AI23" s="476">
        <v>0.77602559633238</v>
      </c>
      <c r="AJ23" s="476">
        <v>0.792670285789173</v>
      </c>
      <c r="AK23" s="476">
        <v>0.754587055038786</v>
      </c>
      <c r="AL23" s="476">
        <v>0.801903690914699</v>
      </c>
      <c r="AM23" s="476">
        <v>0.788391319826287</v>
      </c>
      <c r="AN23" s="476">
        <v>0.867189932725652</v>
      </c>
      <c r="AO23" s="476">
        <v>0.873143813153274</v>
      </c>
      <c r="AP23" s="476">
        <v>0.921829415944965</v>
      </c>
      <c r="AQ23" s="476">
        <v>0.866244558110411</v>
      </c>
      <c r="AR23" s="476">
        <v>0.81958030815836</v>
      </c>
      <c r="AS23" s="476">
        <v>0.875008072237169</v>
      </c>
      <c r="AT23" s="476">
        <v>0.854509746385184</v>
      </c>
      <c r="AU23" s="476">
        <v>0.930063602515879</v>
      </c>
      <c r="AV23" s="476">
        <v>0.874817402246503</v>
      </c>
      <c r="AW23" s="476">
        <v>0.832127457345877</v>
      </c>
      <c r="AX23" s="476">
        <v>0.793415115060774</v>
      </c>
      <c r="AY23" s="476">
        <v>0.72670566370575</v>
      </c>
      <c r="AZ23" s="476">
        <v>0.770933110903217</v>
      </c>
      <c r="BA23" s="476">
        <v>0.80492249741091</v>
      </c>
      <c r="BB23" s="476">
        <v>0.877531033720886</v>
      </c>
      <c r="BC23" s="476">
        <v>0.840481121254463</v>
      </c>
      <c r="BD23" s="476">
        <v>0.861139920709507</v>
      </c>
      <c r="BE23" s="477">
        <v>0.822804525610639</v>
      </c>
      <c r="BF23" s="457">
        <v>-0.0445170339650304</v>
      </c>
      <c r="BG23" s="457">
        <v>7.73208003077341E-4</v>
      </c>
      <c r="BH23" s="457">
        <v>0.00223071298395681</v>
      </c>
      <c r="BI23" s="483"/>
      <c r="BJ23" s="484"/>
    </row>
    <row r="24" spans="8:8">
      <c r="A24" s="218" t="s">
        <v>111</v>
      </c>
      <c r="B24" s="476">
        <v>0.0071113087439589</v>
      </c>
      <c r="C24" s="476">
        <v>0.0128342191140973</v>
      </c>
      <c r="D24" s="476">
        <v>0.0489132263334479</v>
      </c>
      <c r="E24" s="476">
        <v>0.118670774240036</v>
      </c>
      <c r="F24" s="476">
        <v>0.245122458541767</v>
      </c>
      <c r="G24" s="476">
        <v>0.384608118860773</v>
      </c>
      <c r="H24" s="476">
        <v>0.530346409486968</v>
      </c>
      <c r="I24" s="476">
        <v>0.666863367382608</v>
      </c>
      <c r="J24" s="476">
        <v>0.803744786129714</v>
      </c>
      <c r="K24" s="476">
        <v>0.941950894637307</v>
      </c>
      <c r="L24" s="476">
        <v>0.930708254146858</v>
      </c>
      <c r="M24" s="476">
        <v>0.980430553434537</v>
      </c>
      <c r="N24" s="476">
        <v>0.967229904053333</v>
      </c>
      <c r="O24" s="476">
        <v>0.959054317810278</v>
      </c>
      <c r="P24" s="476">
        <v>1.04788036917232</v>
      </c>
      <c r="Q24" s="476">
        <v>0.999921159497215</v>
      </c>
      <c r="R24" s="476">
        <v>0.924765231839407</v>
      </c>
      <c r="S24" s="476">
        <v>0.770984389657545</v>
      </c>
      <c r="T24" s="476">
        <v>0.80119535775688</v>
      </c>
      <c r="U24" s="476">
        <v>0.824496056118234</v>
      </c>
      <c r="V24" s="476">
        <v>0.830755665294269</v>
      </c>
      <c r="W24" s="476">
        <v>0.745913398116342</v>
      </c>
      <c r="X24" s="476">
        <v>0.822555890926234</v>
      </c>
      <c r="Y24" s="476">
        <v>0.809593461532191</v>
      </c>
      <c r="Z24" s="476">
        <v>0.902161429046109</v>
      </c>
      <c r="AA24" s="476">
        <v>0.925906911338437</v>
      </c>
      <c r="AB24" s="476">
        <v>0.987630168661003</v>
      </c>
      <c r="AC24" s="476">
        <v>1.01506738665904</v>
      </c>
      <c r="AD24" s="476">
        <v>1.06517729734513</v>
      </c>
      <c r="AE24" s="476">
        <v>1.08920094307472</v>
      </c>
      <c r="AF24" s="476">
        <v>1.2048153428515</v>
      </c>
      <c r="AG24" s="476">
        <v>1.3355961926487</v>
      </c>
      <c r="AH24" s="476">
        <v>1.2775659663522</v>
      </c>
      <c r="AI24" s="476">
        <v>1.39946685981115</v>
      </c>
      <c r="AJ24" s="476">
        <v>1.49444153254296</v>
      </c>
      <c r="AK24" s="476">
        <v>1.4981015329</v>
      </c>
      <c r="AL24" s="476">
        <v>1.48395114273938</v>
      </c>
      <c r="AM24" s="476">
        <v>1.5318363737612</v>
      </c>
      <c r="AN24" s="476">
        <v>1.63188329630121</v>
      </c>
      <c r="AO24" s="476">
        <v>1.65843830200645</v>
      </c>
      <c r="AP24" s="476">
        <v>1.634485938549</v>
      </c>
      <c r="AQ24" s="476">
        <v>1.68241954582078</v>
      </c>
      <c r="AR24" s="476">
        <v>1.69500946487258</v>
      </c>
      <c r="AS24" s="476">
        <v>1.67903369737317</v>
      </c>
      <c r="AT24" s="476">
        <v>1.70033480180511</v>
      </c>
      <c r="AU24" s="476">
        <v>1.87738550840515</v>
      </c>
      <c r="AV24" s="476">
        <v>1.59873830864186</v>
      </c>
      <c r="AW24" s="476">
        <v>1.61521161133279</v>
      </c>
      <c r="AX24" s="476">
        <v>1.59960908114112</v>
      </c>
      <c r="AY24" s="476">
        <v>1.39933140631126</v>
      </c>
      <c r="AZ24" s="476">
        <v>1.53351744844727</v>
      </c>
      <c r="BA24" s="476">
        <v>1.5620659389599</v>
      </c>
      <c r="BB24" s="476">
        <v>1.58785365240111</v>
      </c>
      <c r="BC24" s="476">
        <v>1.63261135886309</v>
      </c>
      <c r="BD24" s="476">
        <v>1.68189708232122</v>
      </c>
      <c r="BE24" s="477">
        <v>1.64012292159646</v>
      </c>
      <c r="BF24" s="457">
        <v>-0.0248375249376763</v>
      </c>
      <c r="BG24" s="457">
        <v>-0.00108968605167659</v>
      </c>
      <c r="BH24" s="457">
        <v>0.00444655247098352</v>
      </c>
      <c r="BI24" s="483"/>
      <c r="BJ24" s="484"/>
    </row>
    <row r="25" spans="8:8">
      <c r="A25" s="218" t="s">
        <v>112</v>
      </c>
      <c r="B25" s="476">
        <v>0.00544450505162486</v>
      </c>
      <c r="C25" s="476">
        <v>0.0081221304868502</v>
      </c>
      <c r="D25" s="476">
        <v>0.0247234081852473</v>
      </c>
      <c r="E25" s="476">
        <v>0.0377403745314639</v>
      </c>
      <c r="F25" s="476">
        <v>0.0393610938978125</v>
      </c>
      <c r="G25" s="476">
        <v>0.0355231641073229</v>
      </c>
      <c r="H25" s="476">
        <v>0.0278308566013575</v>
      </c>
      <c r="I25" s="476">
        <v>0.0186994032423115</v>
      </c>
      <c r="J25" s="476">
        <v>0.0188909256089521</v>
      </c>
      <c r="K25" s="476">
        <v>0.0411633510900315</v>
      </c>
      <c r="L25" s="476">
        <v>0.109318230844634</v>
      </c>
      <c r="M25" s="476">
        <v>0.190667818689632</v>
      </c>
      <c r="N25" s="476">
        <v>0.243966266167749</v>
      </c>
      <c r="O25" s="476">
        <v>0.260266643591402</v>
      </c>
      <c r="P25" s="476">
        <v>0.278448857138456</v>
      </c>
      <c r="Q25" s="476">
        <v>0.356924135726504</v>
      </c>
      <c r="R25" s="476">
        <v>0.389324803231766</v>
      </c>
      <c r="S25" s="476">
        <v>0.430819531634016</v>
      </c>
      <c r="T25" s="476">
        <v>0.452700109490429</v>
      </c>
      <c r="U25" s="476">
        <v>0.47467344814526</v>
      </c>
      <c r="V25" s="476">
        <v>0.519154564058976</v>
      </c>
      <c r="W25" s="476">
        <v>0.515550533437037</v>
      </c>
      <c r="X25" s="476">
        <v>0.574932380261592</v>
      </c>
      <c r="Y25" s="476">
        <v>0.55697301468566</v>
      </c>
      <c r="Z25" s="476">
        <v>0.57493479907409</v>
      </c>
      <c r="AA25" s="476">
        <v>0.609710066357048</v>
      </c>
      <c r="AB25" s="476">
        <v>0.51491196693758</v>
      </c>
      <c r="AC25" s="476">
        <v>0.454664218282647</v>
      </c>
      <c r="AD25" s="476">
        <v>0.424218592327124</v>
      </c>
      <c r="AE25" s="476">
        <v>0.424383071576984</v>
      </c>
      <c r="AF25" s="476">
        <v>0.512200478127383</v>
      </c>
      <c r="AG25" s="476">
        <v>0.52184891630959</v>
      </c>
      <c r="AH25" s="476">
        <v>0.417460430207865</v>
      </c>
      <c r="AI25" s="476">
        <v>0.349291037578275</v>
      </c>
      <c r="AJ25" s="476">
        <v>0.302627306867916</v>
      </c>
      <c r="AK25" s="476">
        <v>0.328718237621196</v>
      </c>
      <c r="AL25" s="476">
        <v>0.277091903327109</v>
      </c>
      <c r="AM25" s="476">
        <v>0.24568362304129</v>
      </c>
      <c r="AN25" s="476">
        <v>0.259615983029455</v>
      </c>
      <c r="AO25" s="476">
        <v>0.252786888903255</v>
      </c>
      <c r="AP25" s="476">
        <v>0.316032365731529</v>
      </c>
      <c r="AQ25" s="476">
        <v>0.325639888973367</v>
      </c>
      <c r="AR25" s="476">
        <v>0.328174804471214</v>
      </c>
      <c r="AS25" s="476">
        <v>0.327299861833467</v>
      </c>
      <c r="AT25" s="476">
        <v>0.234757846988072</v>
      </c>
      <c r="AU25" s="476">
        <v>0.258549286717861</v>
      </c>
      <c r="AV25" s="476">
        <v>0.296009435873538</v>
      </c>
      <c r="AW25" s="476">
        <v>0.27510942213395</v>
      </c>
      <c r="AX25" s="476">
        <v>0.266495085773611</v>
      </c>
      <c r="AY25" s="476">
        <v>0.264729352650111</v>
      </c>
      <c r="AZ25" s="476">
        <v>0.290291363128396</v>
      </c>
      <c r="BA25" s="476">
        <v>0.301530289485993</v>
      </c>
      <c r="BB25" s="476">
        <v>0.310928671360864</v>
      </c>
      <c r="BC25" s="476">
        <v>0.29247555081404</v>
      </c>
      <c r="BD25" s="476">
        <v>0.273894233204825</v>
      </c>
      <c r="BE25" s="477">
        <v>0.281808111866135</v>
      </c>
      <c r="BF25" s="457">
        <v>0.0288939221856188</v>
      </c>
      <c r="BG25" s="457">
        <v>0.0155382299029208</v>
      </c>
      <c r="BH25" s="457">
        <v>7.64012586899187E-4</v>
      </c>
      <c r="BI25" s="483"/>
      <c r="BJ25" s="484"/>
    </row>
    <row r="26" spans="8:8">
      <c r="A26" s="218" t="s">
        <v>113</v>
      </c>
      <c r="B26" s="476" t="s">
        <v>114</v>
      </c>
      <c r="C26" s="476" t="s">
        <v>114</v>
      </c>
      <c r="D26" s="476" t="s">
        <v>114</v>
      </c>
      <c r="E26" s="476" t="s">
        <v>114</v>
      </c>
      <c r="F26" s="476" t="s">
        <v>114</v>
      </c>
      <c r="G26" s="476" t="s">
        <v>114</v>
      </c>
      <c r="H26" s="476" t="s">
        <v>114</v>
      </c>
      <c r="I26" s="476" t="s">
        <v>114</v>
      </c>
      <c r="J26" s="476" t="s">
        <v>114</v>
      </c>
      <c r="K26" s="476" t="s">
        <v>114</v>
      </c>
      <c r="L26" s="476" t="s">
        <v>114</v>
      </c>
      <c r="M26" s="476" t="s">
        <v>114</v>
      </c>
      <c r="N26" s="476" t="s">
        <v>114</v>
      </c>
      <c r="O26" s="476" t="s">
        <v>114</v>
      </c>
      <c r="P26" s="476" t="s">
        <v>114</v>
      </c>
      <c r="Q26" s="476" t="s">
        <v>114</v>
      </c>
      <c r="R26" s="476" t="s">
        <v>114</v>
      </c>
      <c r="S26" s="476" t="s">
        <v>114</v>
      </c>
      <c r="T26" s="476" t="s">
        <v>114</v>
      </c>
      <c r="U26" s="476" t="s">
        <v>114</v>
      </c>
      <c r="V26" s="476" t="s">
        <v>114</v>
      </c>
      <c r="W26" s="476" t="s">
        <v>114</v>
      </c>
      <c r="X26" s="476" t="s">
        <v>114</v>
      </c>
      <c r="Y26" s="476" t="s">
        <v>114</v>
      </c>
      <c r="Z26" s="476" t="s">
        <v>114</v>
      </c>
      <c r="AA26" s="476">
        <v>0.246938986727724</v>
      </c>
      <c r="AB26" s="476">
        <v>0.228684208805731</v>
      </c>
      <c r="AC26" s="476">
        <v>0.236400789029026</v>
      </c>
      <c r="AD26" s="476">
        <v>0.250284204412382</v>
      </c>
      <c r="AE26" s="476">
        <v>0.235485909549953</v>
      </c>
      <c r="AF26" s="476">
        <v>0.21764474856511</v>
      </c>
      <c r="AG26" s="476">
        <v>0.243220088947243</v>
      </c>
      <c r="AH26" s="476">
        <v>0.252811863472735</v>
      </c>
      <c r="AI26" s="476">
        <v>0.243022929293551</v>
      </c>
      <c r="AJ26" s="476">
        <v>0.246404429165678</v>
      </c>
      <c r="AK26" s="476">
        <v>0.24793112281363</v>
      </c>
      <c r="AL26" s="476">
        <v>0.260506106028699</v>
      </c>
      <c r="AM26" s="476">
        <v>0.266717616523422</v>
      </c>
      <c r="AN26" s="476">
        <v>0.26511878146228</v>
      </c>
      <c r="AO26" s="476">
        <v>0.274203237602901</v>
      </c>
      <c r="AP26" s="476">
        <v>0.26589898287134</v>
      </c>
      <c r="AQ26" s="476">
        <v>0.262965769582165</v>
      </c>
      <c r="AR26" s="476">
        <v>0.302157519729427</v>
      </c>
      <c r="AS26" s="476">
        <v>0.292073378810587</v>
      </c>
      <c r="AT26" s="476">
        <v>0.270422162242497</v>
      </c>
      <c r="AU26" s="476">
        <v>0.296199715790043</v>
      </c>
      <c r="AV26" s="476">
        <v>0.289209347670982</v>
      </c>
      <c r="AW26" s="476">
        <v>0.2708041745379</v>
      </c>
      <c r="AX26" s="476">
        <v>0.256761246767991</v>
      </c>
      <c r="AY26" s="476">
        <v>0.227230126234745</v>
      </c>
      <c r="AZ26" s="476">
        <v>0.234260162878772</v>
      </c>
      <c r="BA26" s="476">
        <v>0.243570180113896</v>
      </c>
      <c r="BB26" s="476">
        <v>0.280550025804032</v>
      </c>
      <c r="BC26" s="476">
        <v>0.257926361872557</v>
      </c>
      <c r="BD26" s="476">
        <v>0.270727255125571</v>
      </c>
      <c r="BE26" s="477">
        <v>0.27982660839556</v>
      </c>
      <c r="BF26" s="457">
        <v>0.0336107765203346</v>
      </c>
      <c r="BG26" s="457">
        <v>1.12763723655762E-4</v>
      </c>
      <c r="BH26" s="457">
        <v>7.58640514454293E-4</v>
      </c>
      <c r="BI26" s="483"/>
      <c r="BJ26" s="484"/>
    </row>
    <row r="27" spans="8:8">
      <c r="A27" s="218" t="s">
        <v>115</v>
      </c>
      <c r="B27" s="476">
        <v>0.0</v>
      </c>
      <c r="C27" s="476">
        <v>0.0</v>
      </c>
      <c r="D27" s="476">
        <v>0.0</v>
      </c>
      <c r="E27" s="476">
        <v>0.0</v>
      </c>
      <c r="F27" s="476">
        <v>0.0</v>
      </c>
      <c r="G27" s="476">
        <v>0.0</v>
      </c>
      <c r="H27" s="476">
        <v>0.0</v>
      </c>
      <c r="I27" s="476">
        <v>0.0</v>
      </c>
      <c r="J27" s="476">
        <v>0.0</v>
      </c>
      <c r="K27" s="476">
        <v>0.0</v>
      </c>
      <c r="L27" s="476">
        <v>0.0</v>
      </c>
      <c r="M27" s="476">
        <v>0.0</v>
      </c>
      <c r="N27" s="476">
        <v>0.0</v>
      </c>
      <c r="O27" s="476">
        <v>0.0</v>
      </c>
      <c r="P27" s="476">
        <v>0.0</v>
      </c>
      <c r="Q27" s="476">
        <v>0.0</v>
      </c>
      <c r="R27" s="476">
        <v>0.0</v>
      </c>
      <c r="S27" s="476">
        <v>0.0</v>
      </c>
      <c r="T27" s="476">
        <v>0.0</v>
      </c>
      <c r="U27" s="476">
        <v>0.0</v>
      </c>
      <c r="V27" s="476">
        <v>0.0</v>
      </c>
      <c r="W27" s="476">
        <v>0.0</v>
      </c>
      <c r="X27" s="476">
        <v>0.0</v>
      </c>
      <c r="Y27" s="476">
        <v>0.0</v>
      </c>
      <c r="Z27" s="476">
        <v>0.0</v>
      </c>
      <c r="AA27" s="476">
        <v>0.0</v>
      </c>
      <c r="AB27" s="476">
        <v>0.0</v>
      </c>
      <c r="AC27" s="476">
        <v>0.0</v>
      </c>
      <c r="AD27" s="476">
        <v>0.0</v>
      </c>
      <c r="AE27" s="476">
        <v>0.0</v>
      </c>
      <c r="AF27" s="476">
        <v>0.0</v>
      </c>
      <c r="AG27" s="476">
        <v>0.0</v>
      </c>
      <c r="AH27" s="476">
        <v>0.0</v>
      </c>
      <c r="AI27" s="476">
        <v>0.0</v>
      </c>
      <c r="AJ27" s="476">
        <v>0.0</v>
      </c>
      <c r="AK27" s="476">
        <v>0.0</v>
      </c>
      <c r="AL27" s="476">
        <v>0.0</v>
      </c>
      <c r="AM27" s="476">
        <v>0.0</v>
      </c>
      <c r="AN27" s="476">
        <v>0.0</v>
      </c>
      <c r="AO27" s="476">
        <v>0.0</v>
      </c>
      <c r="AP27" s="476">
        <v>0.0</v>
      </c>
      <c r="AQ27" s="476">
        <v>0.0</v>
      </c>
      <c r="AR27" s="476">
        <v>0.0</v>
      </c>
      <c r="AS27" s="476">
        <v>0.0</v>
      </c>
      <c r="AT27" s="476">
        <v>0.0</v>
      </c>
      <c r="AU27" s="476">
        <v>0.0</v>
      </c>
      <c r="AV27" s="476">
        <v>0.0</v>
      </c>
      <c r="AW27" s="476">
        <v>0.0</v>
      </c>
      <c r="AX27" s="476">
        <v>0.0</v>
      </c>
      <c r="AY27" s="476">
        <v>0.0</v>
      </c>
      <c r="AZ27" s="476">
        <v>0.0</v>
      </c>
      <c r="BA27" s="476">
        <v>0.0</v>
      </c>
      <c r="BB27" s="476">
        <v>0.0</v>
      </c>
      <c r="BC27" s="476">
        <v>0.0</v>
      </c>
      <c r="BD27" s="476">
        <v>0.0</v>
      </c>
      <c r="BE27" s="477">
        <v>0.0</v>
      </c>
      <c r="BF27" s="457" t="s">
        <v>114</v>
      </c>
      <c r="BG27" s="457" t="s">
        <v>114</v>
      </c>
      <c r="BH27" s="457" t="s">
        <v>114</v>
      </c>
      <c r="BI27" s="483"/>
      <c r="BJ27" s="484"/>
    </row>
    <row r="28" spans="8:8">
      <c r="A28" s="218" t="s">
        <v>116</v>
      </c>
      <c r="B28" s="476">
        <v>0.0415116600897356</v>
      </c>
      <c r="C28" s="476">
        <v>0.0434442912755938</v>
      </c>
      <c r="D28" s="476">
        <v>0.0521858796431678</v>
      </c>
      <c r="E28" s="476">
        <v>0.064176679987319</v>
      </c>
      <c r="F28" s="476">
        <v>0.0705712734400493</v>
      </c>
      <c r="G28" s="476">
        <v>0.0775229405591438</v>
      </c>
      <c r="H28" s="476">
        <v>0.0963171136681781</v>
      </c>
      <c r="I28" s="476">
        <v>0.104308513287414</v>
      </c>
      <c r="J28" s="476">
        <v>0.114869405527418</v>
      </c>
      <c r="K28" s="476">
        <v>0.140051662443525</v>
      </c>
      <c r="L28" s="476">
        <v>0.160338242863792</v>
      </c>
      <c r="M28" s="476">
        <v>0.176537129294191</v>
      </c>
      <c r="N28" s="476">
        <v>0.201177473079099</v>
      </c>
      <c r="O28" s="476">
        <v>0.225423649558501</v>
      </c>
      <c r="P28" s="476">
        <v>0.252918291222645</v>
      </c>
      <c r="Q28" s="476">
        <v>0.29053787713109</v>
      </c>
      <c r="R28" s="476">
        <v>0.292265114126719</v>
      </c>
      <c r="S28" s="476">
        <v>0.309586230424505</v>
      </c>
      <c r="T28" s="476">
        <v>0.363225816378938</v>
      </c>
      <c r="U28" s="476">
        <v>0.385569054908967</v>
      </c>
      <c r="V28" s="476">
        <v>0.474701627971738</v>
      </c>
      <c r="W28" s="476">
        <v>0.501623011073869</v>
      </c>
      <c r="X28" s="476">
        <v>0.547193438535156</v>
      </c>
      <c r="Y28" s="476">
        <v>0.549174360056868</v>
      </c>
      <c r="Z28" s="476">
        <v>0.568302415204724</v>
      </c>
      <c r="AA28" s="476">
        <v>0.590487763435877</v>
      </c>
      <c r="AB28" s="476">
        <v>0.569773053203475</v>
      </c>
      <c r="AC28" s="476">
        <v>0.650817388232988</v>
      </c>
      <c r="AD28" s="476">
        <v>0.666931913620938</v>
      </c>
      <c r="AE28" s="476">
        <v>0.651432163134105</v>
      </c>
      <c r="AF28" s="476">
        <v>0.737208091936238</v>
      </c>
      <c r="AG28" s="476">
        <v>0.846075630602975</v>
      </c>
      <c r="AH28" s="476">
        <v>0.862923452704442</v>
      </c>
      <c r="AI28" s="476">
        <v>0.864776263077868</v>
      </c>
      <c r="AJ28" s="476">
        <v>0.869422801886421</v>
      </c>
      <c r="AK28" s="476">
        <v>0.841634763553298</v>
      </c>
      <c r="AL28" s="476">
        <v>0.903803802732214</v>
      </c>
      <c r="AM28" s="476">
        <v>0.873409004883034</v>
      </c>
      <c r="AN28" s="476">
        <v>0.882428756687872</v>
      </c>
      <c r="AO28" s="476">
        <v>0.873924522557631</v>
      </c>
      <c r="AP28" s="476">
        <v>0.866815322013636</v>
      </c>
      <c r="AQ28" s="476">
        <v>0.854447933711642</v>
      </c>
      <c r="AR28" s="476">
        <v>0.814515758183064</v>
      </c>
      <c r="AS28" s="476">
        <v>0.80498374022207</v>
      </c>
      <c r="AT28" s="476">
        <v>0.765636395224588</v>
      </c>
      <c r="AU28" s="476">
        <v>0.90801011766614</v>
      </c>
      <c r="AV28" s="476">
        <v>0.766187884474119</v>
      </c>
      <c r="AW28" s="476">
        <v>0.769362727879551</v>
      </c>
      <c r="AX28" s="476">
        <v>0.781632002273499</v>
      </c>
      <c r="AY28" s="476">
        <v>0.695631123909057</v>
      </c>
      <c r="AZ28" s="476">
        <v>0.729460635505319</v>
      </c>
      <c r="BA28" s="476">
        <v>0.787340882209394</v>
      </c>
      <c r="BB28" s="476">
        <v>0.810280417499162</v>
      </c>
      <c r="BC28" s="476">
        <v>0.772358275156377</v>
      </c>
      <c r="BD28" s="476">
        <v>0.805459724190757</v>
      </c>
      <c r="BE28" s="477">
        <v>0.816518898414115</v>
      </c>
      <c r="BF28" s="457">
        <v>0.0137302634647178</v>
      </c>
      <c r="BG28" s="457">
        <v>0.00508345947635092</v>
      </c>
      <c r="BH28" s="457">
        <v>0.00221367196174174</v>
      </c>
      <c r="BI28" s="483"/>
      <c r="BJ28" s="484"/>
    </row>
    <row r="29" spans="8:8">
      <c r="A29" s="218" t="s">
        <v>117</v>
      </c>
      <c r="B29" s="476">
        <v>0.0</v>
      </c>
      <c r="C29" s="476">
        <v>0.0</v>
      </c>
      <c r="D29" s="476">
        <v>0.0</v>
      </c>
      <c r="E29" s="476">
        <v>0.0</v>
      </c>
      <c r="F29" s="476">
        <v>0.0</v>
      </c>
      <c r="G29" s="476">
        <v>0.0</v>
      </c>
      <c r="H29" s="476">
        <v>0.0</v>
      </c>
      <c r="I29" s="476">
        <v>0.0</v>
      </c>
      <c r="J29" s="476">
        <v>0.0</v>
      </c>
      <c r="K29" s="476">
        <v>0.0</v>
      </c>
      <c r="L29" s="476">
        <v>0.0</v>
      </c>
      <c r="M29" s="476">
        <v>0.0</v>
      </c>
      <c r="N29" s="476">
        <v>0.0</v>
      </c>
      <c r="O29" s="476">
        <v>0.0</v>
      </c>
      <c r="P29" s="476">
        <v>0.0</v>
      </c>
      <c r="Q29" s="476">
        <v>0.0</v>
      </c>
      <c r="R29" s="476">
        <v>0.0</v>
      </c>
      <c r="S29" s="476">
        <v>0.0</v>
      </c>
      <c r="T29" s="476">
        <v>0.00141210273630041</v>
      </c>
      <c r="U29" s="476">
        <v>0.0113665451519732</v>
      </c>
      <c r="V29" s="476">
        <v>0.0649567258698189</v>
      </c>
      <c r="W29" s="476">
        <v>0.115792424376634</v>
      </c>
      <c r="X29" s="476">
        <v>0.146959549056407</v>
      </c>
      <c r="Y29" s="476">
        <v>0.178746466681914</v>
      </c>
      <c r="Z29" s="476">
        <v>0.191037327325213</v>
      </c>
      <c r="AA29" s="476">
        <v>0.203645387470752</v>
      </c>
      <c r="AB29" s="476">
        <v>0.235068079345236</v>
      </c>
      <c r="AC29" s="476">
        <v>0.246490663172026</v>
      </c>
      <c r="AD29" s="476">
        <v>0.277750490110727</v>
      </c>
      <c r="AE29" s="476">
        <v>0.310363091263735</v>
      </c>
      <c r="AF29" s="476">
        <v>0.359379460308254</v>
      </c>
      <c r="AG29" s="476">
        <v>0.422183355810809</v>
      </c>
      <c r="AH29" s="476">
        <v>0.442341888197472</v>
      </c>
      <c r="AI29" s="476">
        <v>0.47697030181344</v>
      </c>
      <c r="AJ29" s="476">
        <v>0.500149240694308</v>
      </c>
      <c r="AK29" s="476">
        <v>0.492276271618943</v>
      </c>
      <c r="AL29" s="476">
        <v>0.515834695122693</v>
      </c>
      <c r="AM29" s="476">
        <v>0.520702172327106</v>
      </c>
      <c r="AN29" s="476">
        <v>0.526422383596655</v>
      </c>
      <c r="AO29" s="476">
        <v>0.522486154723456</v>
      </c>
      <c r="AP29" s="476">
        <v>0.503167009408329</v>
      </c>
      <c r="AQ29" s="476">
        <v>0.512622876105827</v>
      </c>
      <c r="AR29" s="476">
        <v>0.459473878109725</v>
      </c>
      <c r="AS29" s="476">
        <v>0.460403811153846</v>
      </c>
      <c r="AT29" s="476">
        <v>0.443396610073141</v>
      </c>
      <c r="AU29" s="476">
        <v>0.501562882044898</v>
      </c>
      <c r="AV29" s="476">
        <v>0.420618389162077</v>
      </c>
      <c r="AW29" s="476">
        <v>0.391769789918754</v>
      </c>
      <c r="AX29" s="476">
        <v>0.370541030595711</v>
      </c>
      <c r="AY29" s="476">
        <v>0.3182613716772</v>
      </c>
      <c r="AZ29" s="476">
        <v>0.320178462980697</v>
      </c>
      <c r="BA29" s="476">
        <v>0.324707057825099</v>
      </c>
      <c r="BB29" s="476">
        <v>0.311176680272118</v>
      </c>
      <c r="BC29" s="476">
        <v>0.301963182258617</v>
      </c>
      <c r="BD29" s="476">
        <v>0.28036725073256</v>
      </c>
      <c r="BE29" s="477">
        <v>0.224234814583543</v>
      </c>
      <c r="BF29" s="457">
        <v>-0.200210388347252</v>
      </c>
      <c r="BG29" s="457">
        <v>-0.0448018086593047</v>
      </c>
      <c r="BH29" s="457">
        <v>6.07925086429776E-4</v>
      </c>
      <c r="BI29" s="483"/>
      <c r="BJ29" s="484"/>
    </row>
    <row r="30" spans="8:8">
      <c r="A30" s="218" t="s">
        <v>118</v>
      </c>
      <c r="B30" s="476" t="s">
        <v>114</v>
      </c>
      <c r="C30" s="476" t="s">
        <v>114</v>
      </c>
      <c r="D30" s="476" t="s">
        <v>114</v>
      </c>
      <c r="E30" s="476" t="s">
        <v>114</v>
      </c>
      <c r="F30" s="476" t="s">
        <v>114</v>
      </c>
      <c r="G30" s="476" t="s">
        <v>114</v>
      </c>
      <c r="H30" s="476" t="s">
        <v>114</v>
      </c>
      <c r="I30" s="476" t="s">
        <v>114</v>
      </c>
      <c r="J30" s="476" t="s">
        <v>114</v>
      </c>
      <c r="K30" s="476" t="s">
        <v>114</v>
      </c>
      <c r="L30" s="476" t="s">
        <v>114</v>
      </c>
      <c r="M30" s="476" t="s">
        <v>114</v>
      </c>
      <c r="N30" s="476" t="s">
        <v>114</v>
      </c>
      <c r="O30" s="476" t="s">
        <v>114</v>
      </c>
      <c r="P30" s="476" t="s">
        <v>114</v>
      </c>
      <c r="Q30" s="476" t="s">
        <v>114</v>
      </c>
      <c r="R30" s="476" t="s">
        <v>114</v>
      </c>
      <c r="S30" s="476" t="s">
        <v>114</v>
      </c>
      <c r="T30" s="476" t="s">
        <v>114</v>
      </c>
      <c r="U30" s="476" t="s">
        <v>114</v>
      </c>
      <c r="V30" s="476">
        <v>0.101456935631609</v>
      </c>
      <c r="W30" s="476">
        <v>0.0922086048565257</v>
      </c>
      <c r="X30" s="476">
        <v>0.0999002858971892</v>
      </c>
      <c r="Y30" s="476">
        <v>0.107297999815072</v>
      </c>
      <c r="Z30" s="476">
        <v>0.107591966937853</v>
      </c>
      <c r="AA30" s="476">
        <v>0.137536097445662</v>
      </c>
      <c r="AB30" s="476">
        <v>0.138102099570182</v>
      </c>
      <c r="AC30" s="476">
        <v>0.0805217723982972</v>
      </c>
      <c r="AD30" s="476">
        <v>0.0400216715910014</v>
      </c>
      <c r="AE30" s="476">
        <v>0.0574782413886719</v>
      </c>
      <c r="AF30" s="476">
        <v>0.0655449810693192</v>
      </c>
      <c r="AG30" s="476">
        <v>0.0720862959872596</v>
      </c>
      <c r="AH30" s="476">
        <v>0.0702374773153329</v>
      </c>
      <c r="AI30" s="476">
        <v>0.0666624724433699</v>
      </c>
      <c r="AJ30" s="476">
        <v>0.0647999868199521</v>
      </c>
      <c r="AK30" s="476">
        <v>0.0742886379841933</v>
      </c>
      <c r="AL30" s="476">
        <v>0.0799417530570891</v>
      </c>
      <c r="AM30" s="476">
        <v>0.0670349695680534</v>
      </c>
      <c r="AN30" s="476">
        <v>0.0765191333724966</v>
      </c>
      <c r="AO30" s="476">
        <v>0.0869165244616831</v>
      </c>
      <c r="AP30" s="476">
        <v>0.0899822437360596</v>
      </c>
      <c r="AQ30" s="476">
        <v>0.09093525586025</v>
      </c>
      <c r="AR30" s="476">
        <v>0.0903958606732082</v>
      </c>
      <c r="AS30" s="476">
        <v>0.0864630301622049</v>
      </c>
      <c r="AT30" s="476">
        <v>0.0590891705123034</v>
      </c>
      <c r="AU30" s="476">
        <v>0.0632954854462301</v>
      </c>
      <c r="AV30" s="476">
        <v>0.0566316570143911</v>
      </c>
      <c r="AW30" s="476">
        <v>0.0612024327997842</v>
      </c>
      <c r="AX30" s="476">
        <v>0.0624392258219575</v>
      </c>
      <c r="AY30" s="476">
        <v>0.0490099788333658</v>
      </c>
      <c r="AZ30" s="476">
        <v>0.0439353102126767</v>
      </c>
      <c r="BA30" s="476">
        <v>0.0480583347260799</v>
      </c>
      <c r="BB30" s="476">
        <v>0.0473002895954431</v>
      </c>
      <c r="BC30" s="476">
        <v>0.0484108174770692</v>
      </c>
      <c r="BD30" s="476">
        <v>0.0450920239751663</v>
      </c>
      <c r="BE30" s="477">
        <v>0.0413596104358352</v>
      </c>
      <c r="BF30" s="457">
        <v>-0.0827732536775601</v>
      </c>
      <c r="BG30" s="457">
        <v>-0.0266720749591529</v>
      </c>
      <c r="BH30" s="457">
        <v>1.12130423616888E-4</v>
      </c>
      <c r="BI30" s="483"/>
      <c r="BJ30" s="484"/>
    </row>
    <row r="31" spans="8:8">
      <c r="A31" s="218" t="s">
        <v>119</v>
      </c>
      <c r="B31" s="476">
        <v>0.0</v>
      </c>
      <c r="C31" s="476">
        <v>0.0</v>
      </c>
      <c r="D31" s="476">
        <v>0.0</v>
      </c>
      <c r="E31" s="476">
        <v>0.0</v>
      </c>
      <c r="F31" s="476">
        <v>0.0</v>
      </c>
      <c r="G31" s="476">
        <v>0.0</v>
      </c>
      <c r="H31" s="476">
        <v>0.0</v>
      </c>
      <c r="I31" s="476">
        <v>0.0</v>
      </c>
      <c r="J31" s="476">
        <v>0.0</v>
      </c>
      <c r="K31" s="476">
        <v>0.0430011110745814</v>
      </c>
      <c r="L31" s="476">
        <v>0.071161463689548</v>
      </c>
      <c r="M31" s="476">
        <v>0.0831567029291303</v>
      </c>
      <c r="N31" s="476">
        <v>0.0848035661779589</v>
      </c>
      <c r="O31" s="476">
        <v>0.092334135754895</v>
      </c>
      <c r="P31" s="476">
        <v>0.0920062522829513</v>
      </c>
      <c r="Q31" s="476">
        <v>0.0863140095767972</v>
      </c>
      <c r="R31" s="476">
        <v>0.0688689669553843</v>
      </c>
      <c r="S31" s="476">
        <v>0.0650499307780731</v>
      </c>
      <c r="T31" s="476">
        <v>0.0630853175158531</v>
      </c>
      <c r="U31" s="476">
        <v>0.072055205361527</v>
      </c>
      <c r="V31" s="476">
        <v>0.0916783688110076</v>
      </c>
      <c r="W31" s="476">
        <v>0.110996617961263</v>
      </c>
      <c r="X31" s="476">
        <v>0.146795042930852</v>
      </c>
      <c r="Y31" s="476">
        <v>0.157468658882623</v>
      </c>
      <c r="Z31" s="476">
        <v>0.20705034982411</v>
      </c>
      <c r="AA31" s="476">
        <v>0.243913052292795</v>
      </c>
      <c r="AB31" s="476">
        <v>0.257071392281616</v>
      </c>
      <c r="AC31" s="476">
        <v>0.266210802608552</v>
      </c>
      <c r="AD31" s="476">
        <v>0.275841377265671</v>
      </c>
      <c r="AE31" s="476">
        <v>0.304480117241343</v>
      </c>
      <c r="AF31" s="476">
        <v>0.316187169731397</v>
      </c>
      <c r="AG31" s="476">
        <v>0.32988762038043</v>
      </c>
      <c r="AH31" s="476">
        <v>0.325459284306854</v>
      </c>
      <c r="AI31" s="476">
        <v>0.372849196280485</v>
      </c>
      <c r="AJ31" s="476">
        <v>0.373271144682904</v>
      </c>
      <c r="AK31" s="476">
        <v>0.380259794519864</v>
      </c>
      <c r="AL31" s="476">
        <v>0.413713689648548</v>
      </c>
      <c r="AM31" s="476">
        <v>0.410811114651014</v>
      </c>
      <c r="AN31" s="476">
        <v>0.454736749613699</v>
      </c>
      <c r="AO31" s="476">
        <v>0.436898337880219</v>
      </c>
      <c r="AP31" s="476">
        <v>0.400845607159479</v>
      </c>
      <c r="AQ31" s="476">
        <v>0.428420069636055</v>
      </c>
      <c r="AR31" s="476">
        <v>0.396298239663343</v>
      </c>
      <c r="AS31" s="476">
        <v>0.404097727732385</v>
      </c>
      <c r="AT31" s="476">
        <v>0.361660844692767</v>
      </c>
      <c r="AU31" s="476">
        <v>0.399587824660548</v>
      </c>
      <c r="AV31" s="476">
        <v>0.349470029703123</v>
      </c>
      <c r="AW31" s="476">
        <v>0.308231391421899</v>
      </c>
      <c r="AX31" s="476">
        <v>0.287419426422502</v>
      </c>
      <c r="AY31" s="476">
        <v>0.256942388948393</v>
      </c>
      <c r="AZ31" s="476">
        <v>0.221356281964734</v>
      </c>
      <c r="BA31" s="476">
        <v>0.193716040124599</v>
      </c>
      <c r="BB31" s="476">
        <v>0.177290893391057</v>
      </c>
      <c r="BC31" s="476">
        <v>0.203303878021737</v>
      </c>
      <c r="BD31" s="476">
        <v>0.196998840110426</v>
      </c>
      <c r="BE31" s="477">
        <v>0.18888627223063</v>
      </c>
      <c r="BF31" s="457">
        <v>-0.0411807900759659</v>
      </c>
      <c r="BG31" s="457">
        <v>-0.0589423755953046</v>
      </c>
      <c r="BH31" s="457">
        <v>5.12091325267523E-4</v>
      </c>
      <c r="BI31" s="483"/>
      <c r="BJ31" s="484"/>
    </row>
    <row r="32" spans="8:8">
      <c r="A32" s="218" t="s">
        <v>120</v>
      </c>
      <c r="B32" s="476">
        <v>0.484217189994207</v>
      </c>
      <c r="C32" s="476">
        <v>0.510819352251971</v>
      </c>
      <c r="D32" s="476">
        <v>0.583797371218176</v>
      </c>
      <c r="E32" s="476">
        <v>0.696224686562107</v>
      </c>
      <c r="F32" s="476">
        <v>0.811274523796405</v>
      </c>
      <c r="G32" s="476">
        <v>0.924269378276656</v>
      </c>
      <c r="H32" s="476">
        <v>1.09548506467584</v>
      </c>
      <c r="I32" s="476">
        <v>1.29185808217327</v>
      </c>
      <c r="J32" s="476">
        <v>1.51936745019296</v>
      </c>
      <c r="K32" s="476">
        <v>1.58634674711477</v>
      </c>
      <c r="L32" s="476">
        <v>1.76931300179538</v>
      </c>
      <c r="M32" s="476">
        <v>1.895541047818</v>
      </c>
      <c r="N32" s="476">
        <v>1.98425102380509</v>
      </c>
      <c r="O32" s="476">
        <v>2.11674636650985</v>
      </c>
      <c r="P32" s="476">
        <v>2.34504842635501</v>
      </c>
      <c r="Q32" s="476">
        <v>2.42879731720532</v>
      </c>
      <c r="R32" s="476">
        <v>2.4741258781536</v>
      </c>
      <c r="S32" s="476">
        <v>2.37790800139603</v>
      </c>
      <c r="T32" s="476">
        <v>2.53300463297387</v>
      </c>
      <c r="U32" s="476">
        <v>2.57615641591806</v>
      </c>
      <c r="V32" s="476">
        <v>2.76510423685827</v>
      </c>
      <c r="W32" s="476">
        <v>2.78081438252561</v>
      </c>
      <c r="X32" s="476">
        <v>2.81371750402854</v>
      </c>
      <c r="Y32" s="476">
        <v>2.79199313609817</v>
      </c>
      <c r="Z32" s="476">
        <v>2.73952524767079</v>
      </c>
      <c r="AA32" s="476">
        <v>2.92921579838662</v>
      </c>
      <c r="AB32" s="476">
        <v>3.20895388258648</v>
      </c>
      <c r="AC32" s="476">
        <v>3.1936612379632</v>
      </c>
      <c r="AD32" s="476">
        <v>3.27521483215519</v>
      </c>
      <c r="AE32" s="476">
        <v>3.12655945365647</v>
      </c>
      <c r="AF32" s="476">
        <v>3.32807556048528</v>
      </c>
      <c r="AG32" s="476">
        <v>3.66796320673548</v>
      </c>
      <c r="AH32" s="476">
        <v>3.52633110806686</v>
      </c>
      <c r="AI32" s="476">
        <v>3.75975135174357</v>
      </c>
      <c r="AJ32" s="476">
        <v>3.83344531211847</v>
      </c>
      <c r="AK32" s="476">
        <v>4.01355480938247</v>
      </c>
      <c r="AL32" s="476">
        <v>4.22502686741082</v>
      </c>
      <c r="AM32" s="476">
        <v>4.21785508835441</v>
      </c>
      <c r="AN32" s="476">
        <v>4.42418463205413</v>
      </c>
      <c r="AO32" s="476">
        <v>4.50527530122141</v>
      </c>
      <c r="AP32" s="476">
        <v>4.61631090876592</v>
      </c>
      <c r="AQ32" s="476">
        <v>4.45840841008756</v>
      </c>
      <c r="AR32" s="476">
        <v>4.33073139238352</v>
      </c>
      <c r="AS32" s="476">
        <v>4.47574269106976</v>
      </c>
      <c r="AT32" s="476">
        <v>4.32784333026097</v>
      </c>
      <c r="AU32" s="476">
        <v>4.79548444455121</v>
      </c>
      <c r="AV32" s="476">
        <v>4.16219918755813</v>
      </c>
      <c r="AW32" s="476">
        <v>4.28834775280048</v>
      </c>
      <c r="AX32" s="476">
        <v>4.36771297464885</v>
      </c>
      <c r="AY32" s="476">
        <v>3.66772768105431</v>
      </c>
      <c r="AZ32" s="476">
        <v>3.94283509869323</v>
      </c>
      <c r="BA32" s="476">
        <v>4.29661143688694</v>
      </c>
      <c r="BB32" s="476">
        <v>4.33119328639932</v>
      </c>
      <c r="BC32" s="476">
        <v>4.14472079039647</v>
      </c>
      <c r="BD32" s="476">
        <v>4.2244117464609</v>
      </c>
      <c r="BE32" s="477">
        <v>3.92342851396068</v>
      </c>
      <c r="BF32" s="457">
        <v>-0.0712485549620905</v>
      </c>
      <c r="BG32" s="457">
        <v>-0.00241600896821403</v>
      </c>
      <c r="BH32" s="457">
        <v>0.0106368434485982</v>
      </c>
      <c r="BI32" s="483"/>
      <c r="BJ32" s="484"/>
    </row>
    <row r="33" spans="8:8">
      <c r="A33" s="218" t="s">
        <v>121</v>
      </c>
      <c r="B33" s="476">
        <v>0.299697385858431</v>
      </c>
      <c r="C33" s="476">
        <v>0.360208804606182</v>
      </c>
      <c r="D33" s="476">
        <v>0.464302171450141</v>
      </c>
      <c r="E33" s="476">
        <v>0.76099952059346</v>
      </c>
      <c r="F33" s="476">
        <v>1.08668899452484</v>
      </c>
      <c r="G33" s="476">
        <v>1.54550052684475</v>
      </c>
      <c r="H33" s="476">
        <v>2.04171703823936</v>
      </c>
      <c r="I33" s="476">
        <v>2.63629124882549</v>
      </c>
      <c r="J33" s="476">
        <v>3.40888618166683</v>
      </c>
      <c r="K33" s="476">
        <v>4.26451077946112</v>
      </c>
      <c r="L33" s="476">
        <v>4.50037948543062</v>
      </c>
      <c r="M33" s="476">
        <v>4.75000135481803</v>
      </c>
      <c r="N33" s="476">
        <v>5.0581369104099</v>
      </c>
      <c r="O33" s="476">
        <v>5.42223491773333</v>
      </c>
      <c r="P33" s="476">
        <v>5.99360455222297</v>
      </c>
      <c r="Q33" s="476">
        <v>5.89281250716479</v>
      </c>
      <c r="R33" s="476">
        <v>5.64975327669227</v>
      </c>
      <c r="S33" s="476">
        <v>5.2426452628487</v>
      </c>
      <c r="T33" s="476">
        <v>5.45048883159097</v>
      </c>
      <c r="U33" s="476">
        <v>5.67641075471902</v>
      </c>
      <c r="V33" s="476">
        <v>5.62607489544315</v>
      </c>
      <c r="W33" s="476">
        <v>5.60971736636767</v>
      </c>
      <c r="X33" s="476">
        <v>6.08202671988273</v>
      </c>
      <c r="Y33" s="476">
        <v>5.97118256722291</v>
      </c>
      <c r="Z33" s="476">
        <v>6.1278964342832</v>
      </c>
      <c r="AA33" s="476">
        <v>6.16200546559868</v>
      </c>
      <c r="AB33" s="476">
        <v>6.47460741769423</v>
      </c>
      <c r="AC33" s="476">
        <v>6.3839159082276</v>
      </c>
      <c r="AD33" s="476">
        <v>6.77377152257898</v>
      </c>
      <c r="AE33" s="476">
        <v>6.89774910094588</v>
      </c>
      <c r="AF33" s="476">
        <v>7.52128402451341</v>
      </c>
      <c r="AG33" s="476">
        <v>8.39360055444746</v>
      </c>
      <c r="AH33" s="476">
        <v>8.04045793907236</v>
      </c>
      <c r="AI33" s="476">
        <v>8.11415109317643</v>
      </c>
      <c r="AJ33" s="476">
        <v>8.09035535333553</v>
      </c>
      <c r="AK33" s="476">
        <v>8.00123953792911</v>
      </c>
      <c r="AL33" s="476">
        <v>8.46083142579859</v>
      </c>
      <c r="AM33" s="476">
        <v>8.44772952476805</v>
      </c>
      <c r="AN33" s="476">
        <v>8.55020923516711</v>
      </c>
      <c r="AO33" s="476">
        <v>8.57017922725017</v>
      </c>
      <c r="AP33" s="476">
        <v>8.73491720479371</v>
      </c>
      <c r="AQ33" s="476">
        <v>8.90189724494621</v>
      </c>
      <c r="AR33" s="476">
        <v>8.57577353225327</v>
      </c>
      <c r="AS33" s="476">
        <v>8.63575013732373</v>
      </c>
      <c r="AT33" s="476">
        <v>8.16882533769896</v>
      </c>
      <c r="AU33" s="476">
        <v>8.52111360838627</v>
      </c>
      <c r="AV33" s="476">
        <v>7.82347702015947</v>
      </c>
      <c r="AW33" s="476">
        <v>7.82615911165954</v>
      </c>
      <c r="AX33" s="476">
        <v>8.22147917884914</v>
      </c>
      <c r="AY33" s="476">
        <v>7.14952866899588</v>
      </c>
      <c r="AZ33" s="476">
        <v>7.44545425270282</v>
      </c>
      <c r="BA33" s="476">
        <v>8.19037239098452</v>
      </c>
      <c r="BB33" s="476">
        <v>8.48891652646918</v>
      </c>
      <c r="BC33" s="476">
        <v>8.30627199474933</v>
      </c>
      <c r="BD33" s="476">
        <v>8.58069702291898</v>
      </c>
      <c r="BE33" s="477">
        <v>8.35061732200476</v>
      </c>
      <c r="BF33" s="457">
        <v>-0.026813637668325</v>
      </c>
      <c r="BG33" s="457">
        <v>0.00493112088383718</v>
      </c>
      <c r="BH33" s="457">
        <v>0.0226394361047373</v>
      </c>
      <c r="BI33" s="483"/>
      <c r="BJ33" s="484"/>
    </row>
    <row r="34" spans="8:8">
      <c r="A34" s="218" t="s">
        <v>122</v>
      </c>
      <c r="B34" s="476">
        <v>0.0</v>
      </c>
      <c r="C34" s="476">
        <v>0.0</v>
      </c>
      <c r="D34" s="476">
        <v>0.0</v>
      </c>
      <c r="E34" s="476">
        <v>0.0</v>
      </c>
      <c r="F34" s="476">
        <v>0.0</v>
      </c>
      <c r="G34" s="476">
        <v>0.0</v>
      </c>
      <c r="H34" s="476">
        <v>0.0</v>
      </c>
      <c r="I34" s="476">
        <v>0.0</v>
      </c>
      <c r="J34" s="476">
        <v>0.0</v>
      </c>
      <c r="K34" s="476">
        <v>0.0</v>
      </c>
      <c r="L34" s="476">
        <v>0.0</v>
      </c>
      <c r="M34" s="476">
        <v>0.0</v>
      </c>
      <c r="N34" s="476">
        <v>0.0</v>
      </c>
      <c r="O34" s="476">
        <v>0.0</v>
      </c>
      <c r="P34" s="476">
        <v>0.0</v>
      </c>
      <c r="Q34" s="476">
        <v>0.0</v>
      </c>
      <c r="R34" s="476">
        <v>0.0</v>
      </c>
      <c r="S34" s="476">
        <v>0.00816107336806712</v>
      </c>
      <c r="T34" s="476">
        <v>0.00777890099339178</v>
      </c>
      <c r="U34" s="476">
        <v>0.00853437676358333</v>
      </c>
      <c r="V34" s="476">
        <v>0.00804255155566781</v>
      </c>
      <c r="W34" s="476">
        <v>0.0110176909281404</v>
      </c>
      <c r="X34" s="476">
        <v>0.0125778249893151</v>
      </c>
      <c r="Y34" s="476">
        <v>0.0150449146055594</v>
      </c>
      <c r="Z34" s="476">
        <v>0.0152143306120753</v>
      </c>
      <c r="AA34" s="476">
        <v>0.0155432891117959</v>
      </c>
      <c r="AB34" s="476">
        <v>0.0153546217369562</v>
      </c>
      <c r="AC34" s="476">
        <v>0.0141499870252063</v>
      </c>
      <c r="AD34" s="476">
        <v>0.010463782866111</v>
      </c>
      <c r="AE34" s="476">
        <v>0.00535283205795274</v>
      </c>
      <c r="AF34" s="476">
        <v>0.00493679630830616</v>
      </c>
      <c r="AG34" s="476">
        <v>0.00553118313140096</v>
      </c>
      <c r="AH34" s="476">
        <v>0.0192416534211541</v>
      </c>
      <c r="AI34" s="476">
        <v>0.0788065134044534</v>
      </c>
      <c r="AJ34" s="476">
        <v>0.14129450635647</v>
      </c>
      <c r="AK34" s="476">
        <v>0.189134870944224</v>
      </c>
      <c r="AL34" s="476">
        <v>0.187165469335577</v>
      </c>
      <c r="AM34" s="476">
        <v>0.201294919971224</v>
      </c>
      <c r="AN34" s="476">
        <v>0.227563757772708</v>
      </c>
      <c r="AO34" s="476">
        <v>0.249467505537135</v>
      </c>
      <c r="AP34" s="476">
        <v>0.251870945411034</v>
      </c>
      <c r="AQ34" s="476">
        <v>0.296962447997729</v>
      </c>
      <c r="AR34" s="476">
        <v>0.376055796734085</v>
      </c>
      <c r="AS34" s="476">
        <v>0.3910356150211</v>
      </c>
      <c r="AT34" s="476">
        <v>0.329262716928</v>
      </c>
      <c r="AU34" s="476">
        <v>0.360844343480188</v>
      </c>
      <c r="AV34" s="476">
        <v>0.444963598861356</v>
      </c>
      <c r="AW34" s="476">
        <v>0.407837825672778</v>
      </c>
      <c r="AX34" s="476">
        <v>0.360953835025091</v>
      </c>
      <c r="AY34" s="476">
        <v>0.275190140118148</v>
      </c>
      <c r="AZ34" s="476">
        <v>0.297164464314982</v>
      </c>
      <c r="BA34" s="476">
        <v>0.385740321373131</v>
      </c>
      <c r="BB34" s="476">
        <v>0.466472827853729</v>
      </c>
      <c r="BC34" s="476">
        <v>0.456728883587006</v>
      </c>
      <c r="BD34" s="476">
        <v>0.501416928249044</v>
      </c>
      <c r="BE34" s="477">
        <v>0.550205335927065</v>
      </c>
      <c r="BF34" s="457">
        <v>0.0973010780637007</v>
      </c>
      <c r="BG34" s="457">
        <v>0.0429551752354782</v>
      </c>
      <c r="BH34" s="457">
        <v>0.00149166679143379</v>
      </c>
      <c r="BI34" s="483"/>
      <c r="BJ34" s="484"/>
    </row>
    <row r="35" spans="8:8">
      <c r="A35" s="218" t="s">
        <v>123</v>
      </c>
      <c r="B35" s="476">
        <v>0.131556792950742</v>
      </c>
      <c r="C35" s="476">
        <v>0.163088432673955</v>
      </c>
      <c r="D35" s="476">
        <v>0.20932161475968</v>
      </c>
      <c r="E35" s="476">
        <v>0.262727580435965</v>
      </c>
      <c r="F35" s="476">
        <v>0.313632903733567</v>
      </c>
      <c r="G35" s="476">
        <v>0.351724362951208</v>
      </c>
      <c r="H35" s="476">
        <v>0.366261426063859</v>
      </c>
      <c r="I35" s="476">
        <v>0.394248163895788</v>
      </c>
      <c r="J35" s="476">
        <v>0.469445548413703</v>
      </c>
      <c r="K35" s="476">
        <v>0.49997338095027</v>
      </c>
      <c r="L35" s="476">
        <v>0.555390794090693</v>
      </c>
      <c r="M35" s="476">
        <v>0.66506627561074</v>
      </c>
      <c r="N35" s="476">
        <v>0.718675150576982</v>
      </c>
      <c r="O35" s="476">
        <v>0.786996928393942</v>
      </c>
      <c r="P35" s="476">
        <v>0.83131924860629</v>
      </c>
      <c r="Q35" s="476">
        <v>0.894635703702946</v>
      </c>
      <c r="R35" s="476">
        <v>0.917610384470485</v>
      </c>
      <c r="S35" s="476">
        <v>0.958321417623401</v>
      </c>
      <c r="T35" s="476">
        <v>0.955389816875891</v>
      </c>
      <c r="U35" s="476">
        <v>0.970337893067428</v>
      </c>
      <c r="V35" s="476">
        <v>0.993333728531158</v>
      </c>
      <c r="W35" s="476">
        <v>1.05365649341741</v>
      </c>
      <c r="X35" s="476">
        <v>1.04605174692387</v>
      </c>
      <c r="Y35" s="476">
        <v>1.03182737810997</v>
      </c>
      <c r="Z35" s="476">
        <v>1.05409913610454</v>
      </c>
      <c r="AA35" s="476">
        <v>1.00292566387023</v>
      </c>
      <c r="AB35" s="476">
        <v>0.994513571516266</v>
      </c>
      <c r="AC35" s="476">
        <v>0.871866912783935</v>
      </c>
      <c r="AD35" s="476">
        <v>0.94079980864523</v>
      </c>
      <c r="AE35" s="476">
        <v>0.950071923220686</v>
      </c>
      <c r="AF35" s="476">
        <v>1.0323868000952</v>
      </c>
      <c r="AG35" s="476">
        <v>1.14880398127021</v>
      </c>
      <c r="AH35" s="476">
        <v>1.09247010254416</v>
      </c>
      <c r="AI35" s="476">
        <v>1.10005979864883</v>
      </c>
      <c r="AJ35" s="476">
        <v>1.11454848551152</v>
      </c>
      <c r="AK35" s="476">
        <v>1.08363963787062</v>
      </c>
      <c r="AL35" s="476">
        <v>1.20519482765674</v>
      </c>
      <c r="AM35" s="476">
        <v>1.2164369306333</v>
      </c>
      <c r="AN35" s="476">
        <v>1.33745549504438</v>
      </c>
      <c r="AO35" s="476">
        <v>1.31429723786346</v>
      </c>
      <c r="AP35" s="476">
        <v>1.36084809946895</v>
      </c>
      <c r="AQ35" s="476">
        <v>1.28915180946041</v>
      </c>
      <c r="AR35" s="476">
        <v>1.20454174828229</v>
      </c>
      <c r="AS35" s="476">
        <v>1.18509156590753</v>
      </c>
      <c r="AT35" s="476">
        <v>1.0297986707224</v>
      </c>
      <c r="AU35" s="476">
        <v>1.10447010010341</v>
      </c>
      <c r="AV35" s="476">
        <v>1.05591109542244</v>
      </c>
      <c r="AW35" s="476">
        <v>0.939791889330475</v>
      </c>
      <c r="AX35" s="476">
        <v>0.87852613710091</v>
      </c>
      <c r="AY35" s="476">
        <v>0.785592673360413</v>
      </c>
      <c r="AZ35" s="476">
        <v>0.842778775950722</v>
      </c>
      <c r="BA35" s="476">
        <v>0.900834799242326</v>
      </c>
      <c r="BB35" s="476">
        <v>0.961152772030718</v>
      </c>
      <c r="BC35" s="476">
        <v>0.930992867750783</v>
      </c>
      <c r="BD35" s="476">
        <v>0.952431609190904</v>
      </c>
      <c r="BE35" s="477">
        <v>0.982056378742241</v>
      </c>
      <c r="BF35" s="457">
        <v>0.0311043535992079</v>
      </c>
      <c r="BG35" s="457">
        <v>-0.00777961033839925</v>
      </c>
      <c r="BH35" s="457">
        <v>0.00266246216063545</v>
      </c>
      <c r="BI35" s="483"/>
      <c r="BJ35" s="484"/>
    </row>
    <row r="36" spans="8:8">
      <c r="A36" s="218" t="s">
        <v>124</v>
      </c>
      <c r="B36" s="476">
        <v>0.0</v>
      </c>
      <c r="C36" s="476">
        <v>0.0</v>
      </c>
      <c r="D36" s="476">
        <v>0.0</v>
      </c>
      <c r="E36" s="476">
        <v>0.0</v>
      </c>
      <c r="F36" s="476">
        <v>0.0</v>
      </c>
      <c r="G36" s="476">
        <v>0.0</v>
      </c>
      <c r="H36" s="476">
        <v>0.0</v>
      </c>
      <c r="I36" s="476">
        <v>0.0</v>
      </c>
      <c r="J36" s="476">
        <v>0.0</v>
      </c>
      <c r="K36" s="476">
        <v>0.0</v>
      </c>
      <c r="L36" s="476">
        <v>0.0</v>
      </c>
      <c r="M36" s="476">
        <v>0.0</v>
      </c>
      <c r="N36" s="476">
        <v>0.0</v>
      </c>
      <c r="O36" s="476">
        <v>0.0</v>
      </c>
      <c r="P36" s="476">
        <v>0.0</v>
      </c>
      <c r="Q36" s="476">
        <v>0.0</v>
      </c>
      <c r="R36" s="476">
        <v>0.0</v>
      </c>
      <c r="S36" s="476">
        <v>0.0</v>
      </c>
      <c r="T36" s="476">
        <v>0.0</v>
      </c>
      <c r="U36" s="476">
        <v>0.0</v>
      </c>
      <c r="V36" s="476">
        <v>0.0</v>
      </c>
      <c r="W36" s="476">
        <v>0.0</v>
      </c>
      <c r="X36" s="476">
        <v>0.0</v>
      </c>
      <c r="Y36" s="476">
        <v>0.0</v>
      </c>
      <c r="Z36" s="476">
        <v>0.0</v>
      </c>
      <c r="AA36" s="476">
        <v>0.0</v>
      </c>
      <c r="AB36" s="476">
        <v>0.0</v>
      </c>
      <c r="AC36" s="476">
        <v>0.0</v>
      </c>
      <c r="AD36" s="476">
        <v>0.0</v>
      </c>
      <c r="AE36" s="476">
        <v>0.0</v>
      </c>
      <c r="AF36" s="476">
        <v>0.0</v>
      </c>
      <c r="AG36" s="476">
        <v>0.0</v>
      </c>
      <c r="AH36" s="476">
        <v>0.0</v>
      </c>
      <c r="AI36" s="476">
        <v>0.0</v>
      </c>
      <c r="AJ36" s="476">
        <v>0.0</v>
      </c>
      <c r="AK36" s="476">
        <v>0.0</v>
      </c>
      <c r="AL36" s="476">
        <v>0.0</v>
      </c>
      <c r="AM36" s="476">
        <v>0.0</v>
      </c>
      <c r="AN36" s="476">
        <v>0.0</v>
      </c>
      <c r="AO36" s="476">
        <v>0.0</v>
      </c>
      <c r="AP36" s="476">
        <v>0.0</v>
      </c>
      <c r="AQ36" s="476">
        <v>0.0</v>
      </c>
      <c r="AR36" s="476">
        <v>0.0</v>
      </c>
      <c r="AS36" s="476">
        <v>0.0</v>
      </c>
      <c r="AT36" s="476">
        <v>0.0</v>
      </c>
      <c r="AU36" s="476">
        <v>0.0</v>
      </c>
      <c r="AV36" s="476">
        <v>0.0</v>
      </c>
      <c r="AW36" s="476">
        <v>0.0</v>
      </c>
      <c r="AX36" s="476">
        <v>0.0</v>
      </c>
      <c r="AY36" s="476">
        <v>0.0</v>
      </c>
      <c r="AZ36" s="476">
        <v>0.0</v>
      </c>
      <c r="BA36" s="476">
        <v>0.0</v>
      </c>
      <c r="BB36" s="476">
        <v>0.0</v>
      </c>
      <c r="BC36" s="476">
        <v>0.0</v>
      </c>
      <c r="BD36" s="476">
        <v>0.0</v>
      </c>
      <c r="BE36" s="477">
        <v>0.0</v>
      </c>
      <c r="BF36" s="457" t="s">
        <v>114</v>
      </c>
      <c r="BG36" s="457" t="s">
        <v>114</v>
      </c>
      <c r="BH36" s="457" t="s">
        <v>114</v>
      </c>
      <c r="BI36" s="483"/>
      <c r="BJ36" s="484"/>
    </row>
    <row r="37" spans="8:8">
      <c r="A37" s="218" t="s">
        <v>125</v>
      </c>
      <c r="B37" s="476">
        <v>0.0</v>
      </c>
      <c r="C37" s="476">
        <v>0.0</v>
      </c>
      <c r="D37" s="476">
        <v>0.0</v>
      </c>
      <c r="E37" s="476">
        <v>0.0</v>
      </c>
      <c r="F37" s="476">
        <v>0.0</v>
      </c>
      <c r="G37" s="476">
        <v>0.0</v>
      </c>
      <c r="H37" s="476">
        <v>0.0</v>
      </c>
      <c r="I37" s="476">
        <v>0.0</v>
      </c>
      <c r="J37" s="476">
        <v>0.0</v>
      </c>
      <c r="K37" s="476">
        <v>0.0</v>
      </c>
      <c r="L37" s="476">
        <v>0.0</v>
      </c>
      <c r="M37" s="476">
        <v>0.0</v>
      </c>
      <c r="N37" s="476">
        <v>0.0</v>
      </c>
      <c r="O37" s="476">
        <v>0.0</v>
      </c>
      <c r="P37" s="476">
        <v>0.0267266686960456</v>
      </c>
      <c r="Q37" s="476">
        <v>0.0778249286386346</v>
      </c>
      <c r="R37" s="476">
        <v>0.117336594275322</v>
      </c>
      <c r="S37" s="476">
        <v>0.172186795884976</v>
      </c>
      <c r="T37" s="476">
        <v>0.186248562341781</v>
      </c>
      <c r="U37" s="476">
        <v>0.196791197834447</v>
      </c>
      <c r="V37" s="476">
        <v>0.203197181514883</v>
      </c>
      <c r="W37" s="476">
        <v>0.143318268722</v>
      </c>
      <c r="X37" s="476">
        <v>0.142759523034975</v>
      </c>
      <c r="Y37" s="476">
        <v>0.170787641726073</v>
      </c>
      <c r="Z37" s="476">
        <v>0.194210688381892</v>
      </c>
      <c r="AA37" s="476">
        <v>0.211205966448079</v>
      </c>
      <c r="AB37" s="476">
        <v>0.216382031688682</v>
      </c>
      <c r="AC37" s="476">
        <v>0.213434293893072</v>
      </c>
      <c r="AD37" s="476">
        <v>0.243162543150932</v>
      </c>
      <c r="AE37" s="476">
        <v>0.247325899974895</v>
      </c>
      <c r="AF37" s="476">
        <v>0.263191665168917</v>
      </c>
      <c r="AG37" s="476">
        <v>0.298157160291215</v>
      </c>
      <c r="AH37" s="476">
        <v>0.312476808112049</v>
      </c>
      <c r="AI37" s="476">
        <v>0.315965025991586</v>
      </c>
      <c r="AJ37" s="476">
        <v>0.337907041685446</v>
      </c>
      <c r="AK37" s="476">
        <v>0.386358713918951</v>
      </c>
      <c r="AL37" s="476">
        <v>0.40407065823924</v>
      </c>
      <c r="AM37" s="476">
        <v>0.414760358192659</v>
      </c>
      <c r="AN37" s="476">
        <v>0.41172223294274</v>
      </c>
      <c r="AO37" s="476">
        <v>0.409924014506515</v>
      </c>
      <c r="AP37" s="476">
        <v>0.391243018295137</v>
      </c>
      <c r="AQ37" s="476">
        <v>0.44412890227521</v>
      </c>
      <c r="AR37" s="476">
        <v>0.482161729477901</v>
      </c>
      <c r="AS37" s="476">
        <v>0.503736353988433</v>
      </c>
      <c r="AT37" s="476">
        <v>0.479461173700195</v>
      </c>
      <c r="AU37" s="476">
        <v>0.528971362958136</v>
      </c>
      <c r="AV37" s="476">
        <v>0.465283255867239</v>
      </c>
      <c r="AW37" s="476">
        <v>0.452562001595433</v>
      </c>
      <c r="AX37" s="476">
        <v>0.432214230873113</v>
      </c>
      <c r="AY37" s="476">
        <v>0.418770886302727</v>
      </c>
      <c r="AZ37" s="476">
        <v>0.423424641312798</v>
      </c>
      <c r="BA37" s="476">
        <v>0.474784698980855</v>
      </c>
      <c r="BB37" s="476">
        <v>0.485589250306147</v>
      </c>
      <c r="BC37" s="476">
        <v>0.504132691835658</v>
      </c>
      <c r="BD37" s="476">
        <v>0.51432513396939</v>
      </c>
      <c r="BE37" s="477">
        <v>0.511914428075032</v>
      </c>
      <c r="BF37" s="457">
        <v>-0.00468712441827057</v>
      </c>
      <c r="BG37" s="457">
        <v>0.00704396314556388</v>
      </c>
      <c r="BH37" s="457">
        <v>0.00138785595586549</v>
      </c>
      <c r="BI37" s="483"/>
      <c r="BJ37" s="484"/>
    </row>
    <row r="38" spans="8:8">
      <c r="A38" s="218" t="s">
        <v>126</v>
      </c>
      <c r="B38" s="476">
        <v>0.71352066114386</v>
      </c>
      <c r="C38" s="476">
        <v>0.779063223400681</v>
      </c>
      <c r="D38" s="476">
        <v>0.850969681339597</v>
      </c>
      <c r="E38" s="476">
        <v>0.996659860066925</v>
      </c>
      <c r="F38" s="476">
        <v>1.09728703325535</v>
      </c>
      <c r="G38" s="476">
        <v>1.18378618699437</v>
      </c>
      <c r="H38" s="476">
        <v>1.22292741083612</v>
      </c>
      <c r="I38" s="476">
        <v>1.39855953416455</v>
      </c>
      <c r="J38" s="476">
        <v>1.57545240072414</v>
      </c>
      <c r="K38" s="476">
        <v>1.77187932605728</v>
      </c>
      <c r="L38" s="476">
        <v>2.04178493745299</v>
      </c>
      <c r="M38" s="476">
        <v>2.46547241539105</v>
      </c>
      <c r="N38" s="476">
        <v>2.52479034873018</v>
      </c>
      <c r="O38" s="476">
        <v>2.4874463025744</v>
      </c>
      <c r="P38" s="476">
        <v>2.55556248132904</v>
      </c>
      <c r="Q38" s="476">
        <v>2.52956949265559</v>
      </c>
      <c r="R38" s="476">
        <v>2.4594364538482</v>
      </c>
      <c r="S38" s="476">
        <v>2.45086418235548</v>
      </c>
      <c r="T38" s="476">
        <v>2.52027926342151</v>
      </c>
      <c r="U38" s="476">
        <v>2.9609824792751</v>
      </c>
      <c r="V38" s="476">
        <v>3.01771772887393</v>
      </c>
      <c r="W38" s="476">
        <v>3.19067007891451</v>
      </c>
      <c r="X38" s="476">
        <v>3.53925482324338</v>
      </c>
      <c r="Y38" s="476">
        <v>3.82911771290322</v>
      </c>
      <c r="Z38" s="476">
        <v>4.15337680359668</v>
      </c>
      <c r="AA38" s="476">
        <v>4.39508148007885</v>
      </c>
      <c r="AB38" s="476">
        <v>4.66910149153357</v>
      </c>
      <c r="AC38" s="476">
        <v>4.61343127944323</v>
      </c>
      <c r="AD38" s="476">
        <v>4.72031500855257</v>
      </c>
      <c r="AE38" s="476">
        <v>4.56133130068762</v>
      </c>
      <c r="AF38" s="476">
        <v>5.02441295341923</v>
      </c>
      <c r="AG38" s="476">
        <v>5.16941770280715</v>
      </c>
      <c r="AH38" s="476">
        <v>5.38232018812519</v>
      </c>
      <c r="AI38" s="476">
        <v>5.79494260632717</v>
      </c>
      <c r="AJ38" s="476">
        <v>6.29859625886931</v>
      </c>
      <c r="AK38" s="476">
        <v>6.54947032758629</v>
      </c>
      <c r="AL38" s="476">
        <v>6.58541778709315</v>
      </c>
      <c r="AM38" s="476">
        <v>6.5407460936036</v>
      </c>
      <c r="AN38" s="476">
        <v>7.21127158857649</v>
      </c>
      <c r="AO38" s="476">
        <v>7.46256961749582</v>
      </c>
      <c r="AP38" s="476">
        <v>8.00816058931452</v>
      </c>
      <c r="AQ38" s="476">
        <v>7.84263902477263</v>
      </c>
      <c r="AR38" s="476">
        <v>7.88108381894614</v>
      </c>
      <c r="AS38" s="476">
        <v>7.80121308608638</v>
      </c>
      <c r="AT38" s="476">
        <v>7.19040957106382</v>
      </c>
      <c r="AU38" s="476">
        <v>7.65795076303048</v>
      </c>
      <c r="AV38" s="476">
        <v>7.18059040637694</v>
      </c>
      <c r="AW38" s="476">
        <v>6.88506460083956</v>
      </c>
      <c r="AX38" s="476">
        <v>6.45730333467399</v>
      </c>
      <c r="AY38" s="476">
        <v>5.70564908620572</v>
      </c>
      <c r="AZ38" s="476">
        <v>6.2226774556019</v>
      </c>
      <c r="BA38" s="476">
        <v>6.51737272790488</v>
      </c>
      <c r="BB38" s="476">
        <v>6.92542755838099</v>
      </c>
      <c r="BC38" s="476">
        <v>6.69663557018415</v>
      </c>
      <c r="BD38" s="476">
        <v>6.84916894486884</v>
      </c>
      <c r="BE38" s="477">
        <v>6.52854859183999</v>
      </c>
      <c r="BF38" s="457">
        <v>-0.0468115702225531</v>
      </c>
      <c r="BG38" s="457">
        <v>-0.00485028032685286</v>
      </c>
      <c r="BH38" s="457">
        <v>0.0176996086639197</v>
      </c>
      <c r="BI38" s="483"/>
      <c r="BJ38" s="484"/>
    </row>
    <row r="39" spans="8:8">
      <c r="A39" s="218" t="s">
        <v>127</v>
      </c>
      <c r="B39" s="476" t="s">
        <v>114</v>
      </c>
      <c r="C39" s="476" t="s">
        <v>114</v>
      </c>
      <c r="D39" s="476" t="s">
        <v>114</v>
      </c>
      <c r="E39" s="476" t="s">
        <v>114</v>
      </c>
      <c r="F39" s="476" t="s">
        <v>114</v>
      </c>
      <c r="G39" s="476" t="s">
        <v>114</v>
      </c>
      <c r="H39" s="476" t="s">
        <v>114</v>
      </c>
      <c r="I39" s="476" t="s">
        <v>114</v>
      </c>
      <c r="J39" s="476" t="s">
        <v>114</v>
      </c>
      <c r="K39" s="476" t="s">
        <v>114</v>
      </c>
      <c r="L39" s="476" t="s">
        <v>114</v>
      </c>
      <c r="M39" s="476" t="s">
        <v>114</v>
      </c>
      <c r="N39" s="476" t="s">
        <v>114</v>
      </c>
      <c r="O39" s="476" t="s">
        <v>114</v>
      </c>
      <c r="P39" s="476" t="s">
        <v>114</v>
      </c>
      <c r="Q39" s="476" t="s">
        <v>114</v>
      </c>
      <c r="R39" s="476" t="s">
        <v>114</v>
      </c>
      <c r="S39" s="476" t="s">
        <v>114</v>
      </c>
      <c r="T39" s="476" t="s">
        <v>114</v>
      </c>
      <c r="U39" s="476" t="s">
        <v>114</v>
      </c>
      <c r="V39" s="476">
        <v>0.204195818103329</v>
      </c>
      <c r="W39" s="476">
        <v>0.213535716509849</v>
      </c>
      <c r="X39" s="476">
        <v>0.222097290049159</v>
      </c>
      <c r="Y39" s="476">
        <v>0.238521170652738</v>
      </c>
      <c r="Z39" s="476">
        <v>0.239174653312061</v>
      </c>
      <c r="AA39" s="476">
        <v>0.248514551718581</v>
      </c>
      <c r="AB39" s="476">
        <v>0.239174653312061</v>
      </c>
      <c r="AC39" s="476">
        <v>0.136245630403478</v>
      </c>
      <c r="AD39" s="476">
        <v>0.0854326001302269</v>
      </c>
      <c r="AE39" s="476">
        <v>0.0854326001302269</v>
      </c>
      <c r="AF39" s="476">
        <v>0.10246417957741</v>
      </c>
      <c r="AG39" s="476">
        <v>0.0936460415407285</v>
      </c>
      <c r="AH39" s="476">
        <v>0.0939026060381004</v>
      </c>
      <c r="AI39" s="476">
        <v>0.106218452466306</v>
      </c>
      <c r="AJ39" s="476">
        <v>0.101731638525919</v>
      </c>
      <c r="AK39" s="476">
        <v>0.122867624469088</v>
      </c>
      <c r="AL39" s="476">
        <v>0.128103116379622</v>
      </c>
      <c r="AM39" s="476">
        <v>0.145958804509734</v>
      </c>
      <c r="AN39" s="476">
        <v>0.145180479642524</v>
      </c>
      <c r="AO39" s="476">
        <v>0.159805531639469</v>
      </c>
      <c r="AP39" s="476">
        <v>0.155664973442</v>
      </c>
      <c r="AQ39" s="476">
        <v>0.160884328433879</v>
      </c>
      <c r="AR39" s="476">
        <v>0.155664973442</v>
      </c>
      <c r="AS39" s="476">
        <v>0.152043548674123</v>
      </c>
      <c r="AT39" s="476">
        <v>0.13982377320349</v>
      </c>
      <c r="AU39" s="476">
        <v>0.166744656845813</v>
      </c>
      <c r="AV39" s="476">
        <v>0.146874480824099</v>
      </c>
      <c r="AW39" s="476">
        <v>0.137706709549896</v>
      </c>
      <c r="AX39" s="476">
        <v>0.136054574790671</v>
      </c>
      <c r="AY39" s="476">
        <v>0.122272181177379</v>
      </c>
      <c r="AZ39" s="476">
        <v>0.123296548270259</v>
      </c>
      <c r="BA39" s="476">
        <v>0.12732455508779</v>
      </c>
      <c r="BB39" s="476">
        <v>0.115753481495417</v>
      </c>
      <c r="BC39" s="476">
        <v>0.132702100668519</v>
      </c>
      <c r="BD39" s="476">
        <v>0.126928395235924</v>
      </c>
      <c r="BE39" s="477">
        <v>0.103549875217276</v>
      </c>
      <c r="BF39" s="457">
        <v>-0.184186682382562</v>
      </c>
      <c r="BG39" s="457">
        <v>-0.00962931401343325</v>
      </c>
      <c r="BH39" s="457">
        <v>2.80735027511982E-4</v>
      </c>
      <c r="BI39" s="483"/>
      <c r="BJ39" s="484"/>
    </row>
    <row r="40" spans="8:8">
      <c r="A40" s="218" t="s">
        <v>128</v>
      </c>
      <c r="B40" s="476" t="s">
        <v>114</v>
      </c>
      <c r="C40" s="476" t="s">
        <v>114</v>
      </c>
      <c r="D40" s="476" t="s">
        <v>114</v>
      </c>
      <c r="E40" s="476" t="s">
        <v>114</v>
      </c>
      <c r="F40" s="476" t="s">
        <v>114</v>
      </c>
      <c r="G40" s="476" t="s">
        <v>114</v>
      </c>
      <c r="H40" s="476" t="s">
        <v>114</v>
      </c>
      <c r="I40" s="476" t="s">
        <v>114</v>
      </c>
      <c r="J40" s="476" t="s">
        <v>114</v>
      </c>
      <c r="K40" s="476" t="s">
        <v>114</v>
      </c>
      <c r="L40" s="476" t="s">
        <v>114</v>
      </c>
      <c r="M40" s="476" t="s">
        <v>114</v>
      </c>
      <c r="N40" s="476" t="s">
        <v>114</v>
      </c>
      <c r="O40" s="476" t="s">
        <v>114</v>
      </c>
      <c r="P40" s="476" t="s">
        <v>114</v>
      </c>
      <c r="Q40" s="476" t="s">
        <v>114</v>
      </c>
      <c r="R40" s="476" t="s">
        <v>114</v>
      </c>
      <c r="S40" s="476" t="s">
        <v>114</v>
      </c>
      <c r="T40" s="476" t="s">
        <v>114</v>
      </c>
      <c r="U40" s="476" t="s">
        <v>114</v>
      </c>
      <c r="V40" s="476">
        <v>0.394671808553662</v>
      </c>
      <c r="W40" s="476">
        <v>0.395509308412662</v>
      </c>
      <c r="X40" s="476">
        <v>0.413096805451658</v>
      </c>
      <c r="Y40" s="476">
        <v>0.42950756942374</v>
      </c>
      <c r="Z40" s="476">
        <v>0.457065548049149</v>
      </c>
      <c r="AA40" s="476">
        <v>0.526473348863758</v>
      </c>
      <c r="AB40" s="476">
        <v>0.544994660572524</v>
      </c>
      <c r="AC40" s="476">
        <v>0.310500889170415</v>
      </c>
      <c r="AD40" s="476">
        <v>0.168390905055701</v>
      </c>
      <c r="AE40" s="476">
        <v>0.194811342414257</v>
      </c>
      <c r="AF40" s="476">
        <v>0.228298234057809</v>
      </c>
      <c r="AG40" s="476">
        <v>0.24340711192611</v>
      </c>
      <c r="AH40" s="476">
        <v>0.225316370386593</v>
      </c>
      <c r="AI40" s="476">
        <v>0.197354365771596</v>
      </c>
      <c r="AJ40" s="476">
        <v>0.203993232058457</v>
      </c>
      <c r="AK40" s="476">
        <v>0.231646904775745</v>
      </c>
      <c r="AL40" s="476">
        <v>0.241553462000049</v>
      </c>
      <c r="AM40" s="476">
        <v>0.244220260830534</v>
      </c>
      <c r="AN40" s="476">
        <v>0.264913269477205</v>
      </c>
      <c r="AO40" s="476">
        <v>0.263527389999206</v>
      </c>
      <c r="AP40" s="476">
        <v>0.278708608574986</v>
      </c>
      <c r="AQ40" s="476">
        <v>0.276188089849127</v>
      </c>
      <c r="AR40" s="476">
        <v>0.325428223529297</v>
      </c>
      <c r="AS40" s="476">
        <v>0.291312001549114</v>
      </c>
      <c r="AT40" s="476">
        <v>0.245480520193463</v>
      </c>
      <c r="AU40" s="476">
        <v>0.280407708251792</v>
      </c>
      <c r="AV40" s="476">
        <v>0.305927960351113</v>
      </c>
      <c r="AW40" s="476">
        <v>0.297899064141923</v>
      </c>
      <c r="AX40" s="476">
        <v>0.243545121886107</v>
      </c>
      <c r="AY40" s="476">
        <v>0.232371572355849</v>
      </c>
      <c r="AZ40" s="476">
        <v>0.23257027296493</v>
      </c>
      <c r="BA40" s="476">
        <v>0.206664588883351</v>
      </c>
      <c r="BB40" s="476">
        <v>0.215650292531804</v>
      </c>
      <c r="BC40" s="476">
        <v>0.216598563783498</v>
      </c>
      <c r="BD40" s="476">
        <v>0.2087102357127</v>
      </c>
      <c r="BE40" s="477">
        <v>0.227758731491354</v>
      </c>
      <c r="BF40" s="457">
        <v>0.0912676645379078</v>
      </c>
      <c r="BG40" s="457">
        <v>-0.0160961241661959</v>
      </c>
      <c r="BH40" s="457">
        <v>6.17478810255985E-4</v>
      </c>
      <c r="BI40" s="483"/>
      <c r="BJ40" s="484"/>
    </row>
    <row r="41" spans="8:8">
      <c r="A41" s="218" t="s">
        <v>129</v>
      </c>
      <c r="B41" s="476">
        <v>0.0</v>
      </c>
      <c r="C41" s="476">
        <v>0.0</v>
      </c>
      <c r="D41" s="476">
        <v>0.0</v>
      </c>
      <c r="E41" s="476">
        <v>0.0</v>
      </c>
      <c r="F41" s="476">
        <v>2.83001062259589E-4</v>
      </c>
      <c r="G41" s="476">
        <v>7.05814324525407E-4</v>
      </c>
      <c r="H41" s="476">
        <v>0.00141779178329558</v>
      </c>
      <c r="I41" s="476">
        <v>0.0113113442820303</v>
      </c>
      <c r="J41" s="476">
        <v>0.0226846685327292</v>
      </c>
      <c r="K41" s="476">
        <v>0.0304825233408549</v>
      </c>
      <c r="L41" s="476">
        <v>0.0352907162262703</v>
      </c>
      <c r="M41" s="476">
        <v>0.0402966640047329</v>
      </c>
      <c r="N41" s="476">
        <v>0.0425337534988674</v>
      </c>
      <c r="O41" s="476">
        <v>0.0467871288487541</v>
      </c>
      <c r="P41" s="476">
        <v>0.0489138165236974</v>
      </c>
      <c r="Q41" s="476">
        <v>0.0429370380752956</v>
      </c>
      <c r="R41" s="476">
        <v>0.0333181069074461</v>
      </c>
      <c r="S41" s="476">
        <v>0.0276469397742638</v>
      </c>
      <c r="T41" s="476">
        <v>0.0262291479909682</v>
      </c>
      <c r="U41" s="476">
        <v>0.0282783607050757</v>
      </c>
      <c r="V41" s="476">
        <v>0.0310558302791179</v>
      </c>
      <c r="W41" s="476">
        <v>0.0303500159545925</v>
      </c>
      <c r="X41" s="476">
        <v>0.0345849019017449</v>
      </c>
      <c r="Y41" s="476">
        <v>0.0358981793744275</v>
      </c>
      <c r="Z41" s="476">
        <v>0.0409372308224736</v>
      </c>
      <c r="AA41" s="476">
        <v>0.0481970353033064</v>
      </c>
      <c r="AB41" s="476">
        <v>0.0501128170413039</v>
      </c>
      <c r="AC41" s="476">
        <v>0.0520875543864242</v>
      </c>
      <c r="AD41" s="476">
        <v>0.054246872370667</v>
      </c>
      <c r="AE41" s="476">
        <v>0.0546501948418244</v>
      </c>
      <c r="AF41" s="476">
        <v>0.0624528921125709</v>
      </c>
      <c r="AG41" s="476">
        <v>0.0683241892937154</v>
      </c>
      <c r="AH41" s="476">
        <v>0.0702023102004252</v>
      </c>
      <c r="AI41" s="476">
        <v>0.0708849329507203</v>
      </c>
      <c r="AJ41" s="476">
        <v>0.0735266946530387</v>
      </c>
      <c r="AK41" s="476">
        <v>0.0753355512843721</v>
      </c>
      <c r="AL41" s="476">
        <v>0.0839763323036617</v>
      </c>
      <c r="AM41" s="476">
        <v>0.120043245460523</v>
      </c>
      <c r="AN41" s="476">
        <v>0.121516302271771</v>
      </c>
      <c r="AO41" s="476">
        <v>0.134195717386</v>
      </c>
      <c r="AP41" s="476">
        <v>0.132357862530249</v>
      </c>
      <c r="AQ41" s="476">
        <v>0.138446153878702</v>
      </c>
      <c r="AR41" s="476">
        <v>0.129227803054908</v>
      </c>
      <c r="AS41" s="476">
        <v>0.122676720958883</v>
      </c>
      <c r="AT41" s="476">
        <v>0.125177784528161</v>
      </c>
      <c r="AU41" s="476">
        <v>0.134643717742807</v>
      </c>
      <c r="AV41" s="476">
        <v>0.116154044101514</v>
      </c>
      <c r="AW41" s="476">
        <v>0.117944428341106</v>
      </c>
      <c r="AX41" s="476">
        <v>0.10013468189506</v>
      </c>
      <c r="AY41" s="476">
        <v>0.0948745774330285</v>
      </c>
      <c r="AZ41" s="476">
        <v>0.0865232378550605</v>
      </c>
      <c r="BA41" s="476">
        <v>0.0795739524269618</v>
      </c>
      <c r="BB41" s="476">
        <v>0.077993573744494</v>
      </c>
      <c r="BC41" s="476">
        <v>0.0769243594490898</v>
      </c>
      <c r="BD41" s="476">
        <v>0.0769723027316116</v>
      </c>
      <c r="BE41" s="477">
        <v>0.0707193063401211</v>
      </c>
      <c r="BF41" s="457">
        <v>-0.0812369666696031</v>
      </c>
      <c r="BG41" s="457">
        <v>-0.047465483715734</v>
      </c>
      <c r="BH41" s="457">
        <v>1.91727767603431E-4</v>
      </c>
      <c r="BI41" s="483"/>
      <c r="BJ41" s="484"/>
    </row>
    <row r="42" spans="8:8">
      <c r="A42" s="218" t="s">
        <v>130</v>
      </c>
      <c r="B42" s="476">
        <v>0.145128749876712</v>
      </c>
      <c r="C42" s="476">
        <v>0.276819652542618</v>
      </c>
      <c r="D42" s="476">
        <v>0.489137638473364</v>
      </c>
      <c r="E42" s="476">
        <v>0.820149265013661</v>
      </c>
      <c r="F42" s="476">
        <v>1.21209381841476</v>
      </c>
      <c r="G42" s="476">
        <v>1.70660659577245</v>
      </c>
      <c r="H42" s="476">
        <v>2.23068263699391</v>
      </c>
      <c r="I42" s="476">
        <v>2.8946444647541</v>
      </c>
      <c r="J42" s="476">
        <v>3.22777090003577</v>
      </c>
      <c r="K42" s="476">
        <v>3.43471374708219</v>
      </c>
      <c r="L42" s="476">
        <v>3.58253006640107</v>
      </c>
      <c r="M42" s="476">
        <v>3.70943327705525</v>
      </c>
      <c r="N42" s="476">
        <v>3.7330339551621</v>
      </c>
      <c r="O42" s="476">
        <v>3.74109666348858</v>
      </c>
      <c r="P42" s="476">
        <v>3.72497124683562</v>
      </c>
      <c r="Q42" s="476">
        <v>3.39584679337356</v>
      </c>
      <c r="R42" s="476">
        <v>3.24120874724658</v>
      </c>
      <c r="S42" s="476">
        <v>3.09607999736986</v>
      </c>
      <c r="T42" s="476">
        <v>3.31108555274277</v>
      </c>
      <c r="U42" s="476">
        <v>3.50841630033622</v>
      </c>
      <c r="V42" s="476">
        <v>3.70884583018265</v>
      </c>
      <c r="W42" s="476">
        <v>3.698095552414</v>
      </c>
      <c r="X42" s="476">
        <v>3.8163486078691</v>
      </c>
      <c r="Y42" s="476">
        <v>3.44141064142987</v>
      </c>
      <c r="Z42" s="476">
        <v>3.53952895532648</v>
      </c>
      <c r="AA42" s="476">
        <v>3.56102951086378</v>
      </c>
      <c r="AB42" s="476">
        <v>3.97357142023554</v>
      </c>
      <c r="AC42" s="476">
        <v>3.85872188509859</v>
      </c>
      <c r="AD42" s="476">
        <v>3.9794840730083</v>
      </c>
      <c r="AE42" s="476">
        <v>3.84322430229072</v>
      </c>
      <c r="AF42" s="476">
        <v>3.94777075359079</v>
      </c>
      <c r="AG42" s="476">
        <v>4.36314048534555</v>
      </c>
      <c r="AH42" s="476">
        <v>4.09934967012869</v>
      </c>
      <c r="AI42" s="476">
        <v>4.04801709378341</v>
      </c>
      <c r="AJ42" s="476">
        <v>3.95502719108463</v>
      </c>
      <c r="AK42" s="476">
        <v>3.95521003392373</v>
      </c>
      <c r="AL42" s="476">
        <v>4.0461357951739</v>
      </c>
      <c r="AM42" s="476">
        <v>4.00528473965305</v>
      </c>
      <c r="AN42" s="476">
        <v>4.03296670490731</v>
      </c>
      <c r="AO42" s="476">
        <v>4.11789977374833</v>
      </c>
      <c r="AP42" s="476">
        <v>4.01092863548158</v>
      </c>
      <c r="AQ42" s="476">
        <v>3.85155576756142</v>
      </c>
      <c r="AR42" s="476">
        <v>3.75453451069939</v>
      </c>
      <c r="AS42" s="476">
        <v>3.89704912199302</v>
      </c>
      <c r="AT42" s="476">
        <v>4.00152214243402</v>
      </c>
      <c r="AU42" s="476">
        <v>4.52398564199018</v>
      </c>
      <c r="AV42" s="476">
        <v>3.95986481608052</v>
      </c>
      <c r="AW42" s="476">
        <v>3.79037611301412</v>
      </c>
      <c r="AX42" s="476">
        <v>3.78409777456317</v>
      </c>
      <c r="AY42" s="476">
        <v>3.33527367772222</v>
      </c>
      <c r="AZ42" s="476">
        <v>3.29737894858775</v>
      </c>
      <c r="BA42" s="476">
        <v>3.39182645383918</v>
      </c>
      <c r="BB42" s="476">
        <v>3.49115270536758</v>
      </c>
      <c r="BC42" s="476">
        <v>3.42933860819787</v>
      </c>
      <c r="BD42" s="476">
        <v>3.58172379556842</v>
      </c>
      <c r="BE42" s="477">
        <v>3.52744590746562</v>
      </c>
      <c r="BF42" s="457">
        <v>-0.0151541244386169</v>
      </c>
      <c r="BG42" s="457">
        <v>-0.0110218723913029</v>
      </c>
      <c r="BH42" s="457">
        <v>0.00956329132991724</v>
      </c>
      <c r="BI42" s="483"/>
      <c r="BJ42" s="484"/>
    </row>
    <row r="43" spans="8:8">
      <c r="A43" s="218" t="s">
        <v>131</v>
      </c>
      <c r="B43" s="476" t="s">
        <v>114</v>
      </c>
      <c r="C43" s="476" t="s">
        <v>114</v>
      </c>
      <c r="D43" s="476" t="s">
        <v>114</v>
      </c>
      <c r="E43" s="476" t="s">
        <v>114</v>
      </c>
      <c r="F43" s="476" t="s">
        <v>114</v>
      </c>
      <c r="G43" s="476" t="s">
        <v>114</v>
      </c>
      <c r="H43" s="476" t="s">
        <v>114</v>
      </c>
      <c r="I43" s="476" t="s">
        <v>114</v>
      </c>
      <c r="J43" s="476" t="s">
        <v>114</v>
      </c>
      <c r="K43" s="476" t="s">
        <v>114</v>
      </c>
      <c r="L43" s="476" t="s">
        <v>114</v>
      </c>
      <c r="M43" s="476" t="s">
        <v>114</v>
      </c>
      <c r="N43" s="476" t="s">
        <v>114</v>
      </c>
      <c r="O43" s="476" t="s">
        <v>114</v>
      </c>
      <c r="P43" s="476" t="s">
        <v>114</v>
      </c>
      <c r="Q43" s="476" t="s">
        <v>114</v>
      </c>
      <c r="R43" s="476" t="s">
        <v>114</v>
      </c>
      <c r="S43" s="476" t="s">
        <v>114</v>
      </c>
      <c r="T43" s="476" t="s">
        <v>114</v>
      </c>
      <c r="U43" s="476" t="s">
        <v>114</v>
      </c>
      <c r="V43" s="476" t="s">
        <v>114</v>
      </c>
      <c r="W43" s="476" t="s">
        <v>114</v>
      </c>
      <c r="X43" s="476" t="s">
        <v>114</v>
      </c>
      <c r="Y43" s="476" t="s">
        <v>114</v>
      </c>
      <c r="Z43" s="476" t="s">
        <v>114</v>
      </c>
      <c r="AA43" s="476">
        <v>0.0</v>
      </c>
      <c r="AB43" s="476">
        <v>0.0</v>
      </c>
      <c r="AC43" s="476">
        <v>0.0</v>
      </c>
      <c r="AD43" s="476">
        <v>0.0</v>
      </c>
      <c r="AE43" s="476">
        <v>0.0</v>
      </c>
      <c r="AF43" s="476">
        <v>0.0</v>
      </c>
      <c r="AG43" s="476">
        <v>0.0</v>
      </c>
      <c r="AH43" s="476">
        <v>0.0</v>
      </c>
      <c r="AI43" s="476">
        <v>0.00185281037342603</v>
      </c>
      <c r="AJ43" s="476">
        <v>0.00342769919083815</v>
      </c>
      <c r="AK43" s="476">
        <v>0.0055432441500041</v>
      </c>
      <c r="AL43" s="476">
        <v>0.00741124149370411</v>
      </c>
      <c r="AM43" s="476">
        <v>0.00759652253104671</v>
      </c>
      <c r="AN43" s="476">
        <v>0.006762757863005</v>
      </c>
      <c r="AO43" s="476">
        <v>0.00656119412010929</v>
      </c>
      <c r="AP43" s="476">
        <v>0.00703404761566454</v>
      </c>
      <c r="AQ43" s="476">
        <v>0.0075329752955957</v>
      </c>
      <c r="AR43" s="476">
        <v>0.00961172810548479</v>
      </c>
      <c r="AS43" s="476">
        <v>0.0108988393060309</v>
      </c>
      <c r="AT43" s="476">
        <v>0.00724097770213125</v>
      </c>
      <c r="AU43" s="476">
        <v>0.0107253697943162</v>
      </c>
      <c r="AV43" s="476">
        <v>0.0124087162290862</v>
      </c>
      <c r="AW43" s="476">
        <v>0.0128410689373144</v>
      </c>
      <c r="AX43" s="476">
        <v>0.014576699902797</v>
      </c>
      <c r="AY43" s="476">
        <v>0.0125052610981392</v>
      </c>
      <c r="AZ43" s="476">
        <v>0.012596742425109</v>
      </c>
      <c r="BA43" s="476">
        <v>0.0197543426196858</v>
      </c>
      <c r="BB43" s="476">
        <v>0.0254729923732106</v>
      </c>
      <c r="BC43" s="476">
        <v>0.0234947230804531</v>
      </c>
      <c r="BD43" s="476">
        <v>0.0274705034634537</v>
      </c>
      <c r="BE43" s="477">
        <v>0.031297374981331</v>
      </c>
      <c r="BF43" s="457">
        <v>0.139308386647102</v>
      </c>
      <c r="BG43" s="457">
        <v>0.142633469026828</v>
      </c>
      <c r="BH43" s="457">
        <v>8.48506037115039E-5</v>
      </c>
      <c r="BI43" s="483"/>
      <c r="BJ43" s="484"/>
    </row>
    <row r="44" spans="8:8">
      <c r="A44" s="218" t="s">
        <v>132</v>
      </c>
      <c r="B44" s="476">
        <v>0.0</v>
      </c>
      <c r="C44" s="476">
        <v>0.0</v>
      </c>
      <c r="D44" s="476">
        <v>0.0</v>
      </c>
      <c r="E44" s="476">
        <v>0.0</v>
      </c>
      <c r="F44" s="476">
        <v>0.0</v>
      </c>
      <c r="G44" s="476">
        <v>0.0</v>
      </c>
      <c r="H44" s="476">
        <v>0.0</v>
      </c>
      <c r="I44" s="476">
        <v>0.0</v>
      </c>
      <c r="J44" s="476">
        <v>0.0</v>
      </c>
      <c r="K44" s="476">
        <v>0.0</v>
      </c>
      <c r="L44" s="476">
        <v>0.0</v>
      </c>
      <c r="M44" s="476">
        <v>0.0</v>
      </c>
      <c r="N44" s="476">
        <v>0.038595442989713</v>
      </c>
      <c r="O44" s="476">
        <v>0.0648133386649407</v>
      </c>
      <c r="P44" s="476">
        <v>0.0740402375721024</v>
      </c>
      <c r="Q44" s="476">
        <v>0.0793365119781292</v>
      </c>
      <c r="R44" s="476">
        <v>0.0977826237844331</v>
      </c>
      <c r="S44" s="476">
        <v>0.105546721645338</v>
      </c>
      <c r="T44" s="476">
        <v>0.118824454219058</v>
      </c>
      <c r="U44" s="476">
        <v>0.114011168556972</v>
      </c>
      <c r="V44" s="476">
        <v>0.120512301580124</v>
      </c>
      <c r="W44" s="476">
        <v>0.132777325737205</v>
      </c>
      <c r="X44" s="476">
        <v>0.14616758146833</v>
      </c>
      <c r="Y44" s="476">
        <v>0.183584913148825</v>
      </c>
      <c r="Z44" s="476">
        <v>0.203891961216793</v>
      </c>
      <c r="AA44" s="476">
        <v>0.215931939059065</v>
      </c>
      <c r="AB44" s="476">
        <v>0.243275066308337</v>
      </c>
      <c r="AC44" s="476">
        <v>0.261125973653616</v>
      </c>
      <c r="AD44" s="476">
        <v>0.275456689325998</v>
      </c>
      <c r="AE44" s="476">
        <v>0.295710857658792</v>
      </c>
      <c r="AF44" s="476">
        <v>0.298523936593902</v>
      </c>
      <c r="AG44" s="476">
        <v>0.323181265200866</v>
      </c>
      <c r="AH44" s="476">
        <v>0.374252021527071</v>
      </c>
      <c r="AI44" s="476">
        <v>0.382241165702784</v>
      </c>
      <c r="AJ44" s="476">
        <v>0.365137645777314</v>
      </c>
      <c r="AK44" s="476">
        <v>0.408801857335678</v>
      </c>
      <c r="AL44" s="476">
        <v>0.379878179397292</v>
      </c>
      <c r="AM44" s="476">
        <v>0.405420936128093</v>
      </c>
      <c r="AN44" s="476">
        <v>0.436814897043923</v>
      </c>
      <c r="AO44" s="476">
        <v>0.460645518628317</v>
      </c>
      <c r="AP44" s="476">
        <v>0.422800808643706</v>
      </c>
      <c r="AQ44" s="476">
        <v>0.419097115164807</v>
      </c>
      <c r="AR44" s="476">
        <v>0.404049224057584</v>
      </c>
      <c r="AS44" s="476">
        <v>0.414850715920218</v>
      </c>
      <c r="AT44" s="476">
        <v>0.399521324420036</v>
      </c>
      <c r="AU44" s="476">
        <v>0.396415372295608</v>
      </c>
      <c r="AV44" s="476">
        <v>0.390144909975625</v>
      </c>
      <c r="AW44" s="476">
        <v>0.386745079752972</v>
      </c>
      <c r="AX44" s="476">
        <v>0.384503664758579</v>
      </c>
      <c r="AY44" s="476">
        <v>0.412044495681833</v>
      </c>
      <c r="AZ44" s="476">
        <v>0.43793848822795</v>
      </c>
      <c r="BA44" s="476">
        <v>0.421510977717072</v>
      </c>
      <c r="BB44" s="476">
        <v>0.443625868017176</v>
      </c>
      <c r="BC44" s="476">
        <v>0.42853320112964</v>
      </c>
      <c r="BD44" s="476">
        <v>0.441698890480685</v>
      </c>
      <c r="BE44" s="477">
        <v>0.427631258798213</v>
      </c>
      <c r="BF44" s="457">
        <v>-0.0318489178615839</v>
      </c>
      <c r="BG44" s="457">
        <v>0.010086657332335</v>
      </c>
      <c r="BH44" s="457">
        <v>0.00115935507359907</v>
      </c>
      <c r="BI44" s="483"/>
      <c r="BJ44" s="484"/>
    </row>
    <row r="45" spans="8:8">
      <c r="A45" s="218" t="s">
        <v>133</v>
      </c>
      <c r="B45" s="476">
        <v>0.165756382859189</v>
      </c>
      <c r="C45" s="476">
        <v>0.19704372252011</v>
      </c>
      <c r="D45" s="476">
        <v>0.240795202982943</v>
      </c>
      <c r="E45" s="476">
        <v>0.329912278462907</v>
      </c>
      <c r="F45" s="476">
        <v>0.458647969422876</v>
      </c>
      <c r="G45" s="476">
        <v>0.584955939253077</v>
      </c>
      <c r="H45" s="476">
        <v>0.643331560078486</v>
      </c>
      <c r="I45" s="476">
        <v>0.675093806477392</v>
      </c>
      <c r="J45" s="476">
        <v>0.704017146839434</v>
      </c>
      <c r="K45" s="476">
        <v>0.723653066697753</v>
      </c>
      <c r="L45" s="476">
        <v>0.774948823341677</v>
      </c>
      <c r="M45" s="476">
        <v>0.824587719859618</v>
      </c>
      <c r="N45" s="476">
        <v>0.87731054944222</v>
      </c>
      <c r="O45" s="476">
        <v>0.923555825590434</v>
      </c>
      <c r="P45" s="476">
        <v>0.96330175255667</v>
      </c>
      <c r="Q45" s="476">
        <v>0.984408277369853</v>
      </c>
      <c r="R45" s="476">
        <v>0.931066238396554</v>
      </c>
      <c r="S45" s="476">
        <v>0.930676809584385</v>
      </c>
      <c r="T45" s="476">
        <v>0.951943009066319</v>
      </c>
      <c r="U45" s="476">
        <v>0.987570676447597</v>
      </c>
      <c r="V45" s="476">
        <v>1.00437076995928</v>
      </c>
      <c r="W45" s="476">
        <v>1.06444439715825</v>
      </c>
      <c r="X45" s="476">
        <v>1.09894633862894</v>
      </c>
      <c r="Y45" s="476">
        <v>1.08829465500616</v>
      </c>
      <c r="Z45" s="476">
        <v>1.07123884146498</v>
      </c>
      <c r="AA45" s="476">
        <v>1.00570353564565</v>
      </c>
      <c r="AB45" s="476">
        <v>0.937812306453323</v>
      </c>
      <c r="AC45" s="476">
        <v>0.871039526907759</v>
      </c>
      <c r="AD45" s="476">
        <v>0.917496700283082</v>
      </c>
      <c r="AE45" s="476">
        <v>0.924489487214641</v>
      </c>
      <c r="AF45" s="476">
        <v>1.0121182263902</v>
      </c>
      <c r="AG45" s="476">
        <v>1.05990542941808</v>
      </c>
      <c r="AH45" s="476">
        <v>1.0596793365373</v>
      </c>
      <c r="AI45" s="476">
        <v>1.07057850565304</v>
      </c>
      <c r="AJ45" s="476">
        <v>1.04232677567704</v>
      </c>
      <c r="AK45" s="476">
        <v>1.11763428886016</v>
      </c>
      <c r="AL45" s="476">
        <v>1.16760675019561</v>
      </c>
      <c r="AM45" s="476">
        <v>1.13796904065829</v>
      </c>
      <c r="AN45" s="476">
        <v>1.2670876706111</v>
      </c>
      <c r="AO45" s="476">
        <v>1.3331864011318</v>
      </c>
      <c r="AP45" s="476">
        <v>1.37666471439302</v>
      </c>
      <c r="AQ45" s="476">
        <v>1.39229991837973</v>
      </c>
      <c r="AR45" s="476">
        <v>1.39267429685678</v>
      </c>
      <c r="AS45" s="476">
        <v>1.50942575727781</v>
      </c>
      <c r="AT45" s="476">
        <v>1.46045748570378</v>
      </c>
      <c r="AU45" s="476">
        <v>1.57054839276303</v>
      </c>
      <c r="AV45" s="476">
        <v>1.59182319246718</v>
      </c>
      <c r="AW45" s="476">
        <v>1.68076190732769</v>
      </c>
      <c r="AX45" s="476">
        <v>1.68450133711067</v>
      </c>
      <c r="AY45" s="476">
        <v>1.6461094076294</v>
      </c>
      <c r="AZ45" s="476">
        <v>1.65435218310851</v>
      </c>
      <c r="BA45" s="476">
        <v>1.76164309808036</v>
      </c>
      <c r="BB45" s="476">
        <v>1.85574519925687</v>
      </c>
      <c r="BC45" s="476">
        <v>1.92789568850113</v>
      </c>
      <c r="BD45" s="476">
        <v>2.02104147022756</v>
      </c>
      <c r="BE45" s="477">
        <v>2.08001612296535</v>
      </c>
      <c r="BF45" s="457">
        <v>0.0291803278688523</v>
      </c>
      <c r="BG45" s="457">
        <v>0.0330197639048941</v>
      </c>
      <c r="BH45" s="457">
        <v>0.00563915101086109</v>
      </c>
      <c r="BI45" s="483"/>
      <c r="BJ45" s="484"/>
    </row>
    <row r="46" spans="8:8">
      <c r="A46" s="218" t="s">
        <v>134</v>
      </c>
      <c r="B46" s="476">
        <v>0.0</v>
      </c>
      <c r="C46" s="476">
        <v>0.0</v>
      </c>
      <c r="D46" s="476">
        <v>0.0</v>
      </c>
      <c r="E46" s="476">
        <v>0.0</v>
      </c>
      <c r="F46" s="476">
        <v>0.0</v>
      </c>
      <c r="G46" s="476">
        <v>0.0</v>
      </c>
      <c r="H46" s="476">
        <v>0.0</v>
      </c>
      <c r="I46" s="476">
        <v>0.0</v>
      </c>
      <c r="J46" s="476">
        <v>0.0</v>
      </c>
      <c r="K46" s="476">
        <v>0.0</v>
      </c>
      <c r="L46" s="476">
        <v>0.0</v>
      </c>
      <c r="M46" s="476">
        <v>0.0</v>
      </c>
      <c r="N46" s="476">
        <v>0.0</v>
      </c>
      <c r="O46" s="476">
        <v>0.0</v>
      </c>
      <c r="P46" s="476">
        <v>0.0</v>
      </c>
      <c r="Q46" s="476">
        <v>0.0</v>
      </c>
      <c r="R46" s="476">
        <v>0.0</v>
      </c>
      <c r="S46" s="476">
        <v>0.0</v>
      </c>
      <c r="T46" s="476">
        <v>0.0</v>
      </c>
      <c r="U46" s="476">
        <v>0.0</v>
      </c>
      <c r="V46" s="476">
        <v>0.0</v>
      </c>
      <c r="W46" s="476">
        <v>0.0</v>
      </c>
      <c r="X46" s="476">
        <v>0.0</v>
      </c>
      <c r="Y46" s="476">
        <v>0.0</v>
      </c>
      <c r="Z46" s="476">
        <v>0.0</v>
      </c>
      <c r="AA46" s="476">
        <v>0.0</v>
      </c>
      <c r="AB46" s="476">
        <v>0.0</v>
      </c>
      <c r="AC46" s="476">
        <v>0.0</v>
      </c>
      <c r="AD46" s="476">
        <v>0.0</v>
      </c>
      <c r="AE46" s="476">
        <v>0.0</v>
      </c>
      <c r="AF46" s="476">
        <v>0.0</v>
      </c>
      <c r="AG46" s="476">
        <v>0.0</v>
      </c>
      <c r="AH46" s="476">
        <v>0.00973572030422945</v>
      </c>
      <c r="AI46" s="476">
        <v>0.0777696594339343</v>
      </c>
      <c r="AJ46" s="476">
        <v>0.217480269315249</v>
      </c>
      <c r="AK46" s="476">
        <v>0.222791475374693</v>
      </c>
      <c r="AL46" s="476">
        <v>0.249126470518517</v>
      </c>
      <c r="AM46" s="476">
        <v>0.303050275079795</v>
      </c>
      <c r="AN46" s="476">
        <v>0.292213786026793</v>
      </c>
      <c r="AO46" s="476">
        <v>0.365048922058751</v>
      </c>
      <c r="AP46" s="476">
        <v>0.414853468301523</v>
      </c>
      <c r="AQ46" s="476">
        <v>0.398469222175951</v>
      </c>
      <c r="AR46" s="476">
        <v>0.424684098641042</v>
      </c>
      <c r="AS46" s="476">
        <v>0.463369495470059</v>
      </c>
      <c r="AT46" s="476">
        <v>0.461447130483783</v>
      </c>
      <c r="AU46" s="476">
        <v>0.502025453851237</v>
      </c>
      <c r="AV46" s="476">
        <v>0.508306836979935</v>
      </c>
      <c r="AW46" s="476">
        <v>0.43955094490188</v>
      </c>
      <c r="AX46" s="476">
        <v>0.417810448501863</v>
      </c>
      <c r="AY46" s="476">
        <v>0.399196966572703</v>
      </c>
      <c r="AZ46" s="476">
        <v>0.466333823182983</v>
      </c>
      <c r="BA46" s="476">
        <v>0.48956282786689</v>
      </c>
      <c r="BB46" s="476">
        <v>0.613360985973124</v>
      </c>
      <c r="BC46" s="476">
        <v>0.561104538485618</v>
      </c>
      <c r="BD46" s="476">
        <v>0.593578715275055</v>
      </c>
      <c r="BE46" s="477">
        <v>0.578340473140171</v>
      </c>
      <c r="BF46" s="457">
        <v>-0.0256718135990155</v>
      </c>
      <c r="BG46" s="457">
        <v>0.0254999345398406</v>
      </c>
      <c r="BH46" s="457">
        <v>0.00156794422299034</v>
      </c>
      <c r="BI46" s="483"/>
      <c r="BJ46" s="484"/>
    </row>
    <row r="47" spans="8:8">
      <c r="A47" s="218" t="s">
        <v>135</v>
      </c>
      <c r="B47" s="476">
        <v>1.3592784860816</v>
      </c>
      <c r="C47" s="476">
        <v>1.46547629399988</v>
      </c>
      <c r="D47" s="476">
        <v>1.61559651744142</v>
      </c>
      <c r="E47" s="476">
        <v>1.7048288487289</v>
      </c>
      <c r="F47" s="476">
        <v>1.98506154213699</v>
      </c>
      <c r="G47" s="476">
        <v>2.06328442414392</v>
      </c>
      <c r="H47" s="476">
        <v>2.20609909368503</v>
      </c>
      <c r="I47" s="476">
        <v>2.2333897628986</v>
      </c>
      <c r="J47" s="476">
        <v>2.36619763464909</v>
      </c>
      <c r="K47" s="476">
        <v>2.44228230575833</v>
      </c>
      <c r="L47" s="476">
        <v>2.65343063190458</v>
      </c>
      <c r="M47" s="476">
        <v>2.91681396054415</v>
      </c>
      <c r="N47" s="476">
        <v>3.09822304468314</v>
      </c>
      <c r="O47" s="476">
        <v>3.20277264836779</v>
      </c>
      <c r="P47" s="476">
        <v>3.08650743080624</v>
      </c>
      <c r="Q47" s="476">
        <v>3.19659851571651</v>
      </c>
      <c r="R47" s="476">
        <v>3.36803853233458</v>
      </c>
      <c r="S47" s="476">
        <v>3.42550295020983</v>
      </c>
      <c r="T47" s="476">
        <v>3.41107002665046</v>
      </c>
      <c r="U47" s="476">
        <v>3.38904479914088</v>
      </c>
      <c r="V47" s="476">
        <v>3.15983024617264</v>
      </c>
      <c r="W47" s="476">
        <v>3.216581927082</v>
      </c>
      <c r="X47" s="476">
        <v>3.15867204860307</v>
      </c>
      <c r="Y47" s="476">
        <v>3.15981515406476</v>
      </c>
      <c r="Z47" s="476">
        <v>3.15599928498096</v>
      </c>
      <c r="AA47" s="476">
        <v>3.24499418880586</v>
      </c>
      <c r="AB47" s="476">
        <v>2.67777782041271</v>
      </c>
      <c r="AC47" s="476">
        <v>2.37838703666893</v>
      </c>
      <c r="AD47" s="476">
        <v>2.29276092223979</v>
      </c>
      <c r="AE47" s="476">
        <v>2.08831563347596</v>
      </c>
      <c r="AF47" s="476">
        <v>2.16495812628586</v>
      </c>
      <c r="AG47" s="476">
        <v>2.17905940662224</v>
      </c>
      <c r="AH47" s="476">
        <v>1.79345513353895</v>
      </c>
      <c r="AI47" s="476">
        <v>1.68612032894263</v>
      </c>
      <c r="AJ47" s="476">
        <v>1.54505760287497</v>
      </c>
      <c r="AK47" s="476">
        <v>1.53509750136328</v>
      </c>
      <c r="AL47" s="476">
        <v>1.48303441280265</v>
      </c>
      <c r="AM47" s="476">
        <v>1.53354889300974</v>
      </c>
      <c r="AN47" s="476">
        <v>1.65739209290454</v>
      </c>
      <c r="AO47" s="476">
        <v>1.56398605312152</v>
      </c>
      <c r="AP47" s="476">
        <v>1.5666817866066</v>
      </c>
      <c r="AQ47" s="476">
        <v>1.59767886876776</v>
      </c>
      <c r="AR47" s="476">
        <v>1.43601995428009</v>
      </c>
      <c r="AS47" s="476">
        <v>1.36448233220323</v>
      </c>
      <c r="AT47" s="476">
        <v>1.19053467386363</v>
      </c>
      <c r="AU47" s="476">
        <v>1.21394394121875</v>
      </c>
      <c r="AV47" s="476">
        <v>1.24957546812598</v>
      </c>
      <c r="AW47" s="476">
        <v>1.20939210618915</v>
      </c>
      <c r="AX47" s="476">
        <v>1.1071098308095</v>
      </c>
      <c r="AY47" s="476">
        <v>1.05200202566882</v>
      </c>
      <c r="AZ47" s="476">
        <v>1.0034032449601</v>
      </c>
      <c r="BA47" s="476">
        <v>1.01260557462878</v>
      </c>
      <c r="BB47" s="476">
        <v>1.09236172093127</v>
      </c>
      <c r="BC47" s="476">
        <v>1.11874796058121</v>
      </c>
      <c r="BD47" s="476">
        <v>1.03919886141963</v>
      </c>
      <c r="BE47" s="477">
        <v>1.09199881208548</v>
      </c>
      <c r="BF47" s="457">
        <v>0.0508083222817675</v>
      </c>
      <c r="BG47" s="457">
        <v>-0.01350324420319</v>
      </c>
      <c r="BH47" s="457">
        <v>0.0029605281117975</v>
      </c>
      <c r="BI47" s="483"/>
      <c r="BJ47" s="484"/>
    </row>
    <row r="48" spans="8:8">
      <c r="A48" s="218" t="s">
        <v>136</v>
      </c>
      <c r="B48" s="476">
        <v>0.0288835238004633</v>
      </c>
      <c r="C48" s="476">
        <v>0.0321227974977115</v>
      </c>
      <c r="D48" s="476">
        <v>0.0385113650672844</v>
      </c>
      <c r="E48" s="476">
        <v>0.0859854138255205</v>
      </c>
      <c r="F48" s="476">
        <v>0.0873796014882705</v>
      </c>
      <c r="G48" s="476">
        <v>0.117336594275322</v>
      </c>
      <c r="H48" s="476">
        <v>0.147293587062373</v>
      </c>
      <c r="I48" s="476">
        <v>0.159514207637716</v>
      </c>
      <c r="J48" s="476">
        <v>0.175668676475769</v>
      </c>
      <c r="K48" s="476">
        <v>0.214173752630558</v>
      </c>
      <c r="L48" s="476">
        <v>0.245195022916705</v>
      </c>
      <c r="M48" s="476">
        <v>0.26996660380157</v>
      </c>
      <c r="N48" s="476">
        <v>0.307656018051145</v>
      </c>
      <c r="O48" s="476">
        <v>0.344729157207151</v>
      </c>
      <c r="P48" s="476">
        <v>0.355749266947789</v>
      </c>
      <c r="Q48" s="476">
        <v>0.260066919732111</v>
      </c>
      <c r="R48" s="476">
        <v>0.27076912745748</v>
      </c>
      <c r="S48" s="476">
        <v>0.282734992884815</v>
      </c>
      <c r="T48" s="476">
        <v>0.290346995815849</v>
      </c>
      <c r="U48" s="476">
        <v>0.328628986083533</v>
      </c>
      <c r="V48" s="476">
        <v>0.338614399212345</v>
      </c>
      <c r="W48" s="476">
        <v>0.362667070691912</v>
      </c>
      <c r="X48" s="476">
        <v>0.38305766004959</v>
      </c>
      <c r="Y48" s="476">
        <v>0.375980545119469</v>
      </c>
      <c r="Z48" s="476">
        <v>0.4262479760129</v>
      </c>
      <c r="AA48" s="476">
        <v>0.572513567763647</v>
      </c>
      <c r="AB48" s="476">
        <v>0.509198731817433</v>
      </c>
      <c r="AC48" s="476">
        <v>0.558555420326392</v>
      </c>
      <c r="AD48" s="476">
        <v>0.554648218653823</v>
      </c>
      <c r="AE48" s="476">
        <v>0.529562714237634</v>
      </c>
      <c r="AF48" s="476">
        <v>0.587055468501293</v>
      </c>
      <c r="AG48" s="476">
        <v>0.617005528680939</v>
      </c>
      <c r="AH48" s="476">
        <v>0.627831809591654</v>
      </c>
      <c r="AI48" s="476">
        <v>0.637954539895554</v>
      </c>
      <c r="AJ48" s="476">
        <v>0.645675389388995</v>
      </c>
      <c r="AK48" s="476">
        <v>0.648204971603547</v>
      </c>
      <c r="AL48" s="476">
        <v>0.694083083910373</v>
      </c>
      <c r="AM48" s="476">
        <v>0.660212452501646</v>
      </c>
      <c r="AN48" s="476">
        <v>0.637860206208134</v>
      </c>
      <c r="AO48" s="476">
        <v>0.61700794088466</v>
      </c>
      <c r="AP48" s="476">
        <v>0.664193817873264</v>
      </c>
      <c r="AQ48" s="476">
        <v>0.605136091923434</v>
      </c>
      <c r="AR48" s="476">
        <v>0.572668371763515</v>
      </c>
      <c r="AS48" s="476">
        <v>0.579741805604671</v>
      </c>
      <c r="AT48" s="476">
        <v>0.497960928951979</v>
      </c>
      <c r="AU48" s="476">
        <v>0.56333901195894</v>
      </c>
      <c r="AV48" s="476">
        <v>0.521776556806748</v>
      </c>
      <c r="AW48" s="476">
        <v>0.489858270566616</v>
      </c>
      <c r="AX48" s="476">
        <v>0.512885002064301</v>
      </c>
      <c r="AY48" s="476">
        <v>0.424474986451906</v>
      </c>
      <c r="AZ48" s="476">
        <v>0.436527929129167</v>
      </c>
      <c r="BA48" s="476">
        <v>0.437117848418796</v>
      </c>
      <c r="BB48" s="476">
        <v>0.465470923466247</v>
      </c>
      <c r="BC48" s="476">
        <v>0.45876372303875</v>
      </c>
      <c r="BD48" s="476">
        <v>0.459794760678985</v>
      </c>
      <c r="BE48" s="477">
        <v>0.480365212996328</v>
      </c>
      <c r="BF48" s="457">
        <v>0.044738335615147</v>
      </c>
      <c r="BG48" s="457">
        <v>-0.00794243094002922</v>
      </c>
      <c r="BH48" s="457">
        <v>0.00130232258612924</v>
      </c>
      <c r="BI48" s="483"/>
      <c r="BJ48" s="484"/>
    </row>
    <row r="49" spans="8:8">
      <c r="A49" s="218" t="s">
        <v>137</v>
      </c>
      <c r="B49" s="476" t="s">
        <v>114</v>
      </c>
      <c r="C49" s="476" t="s">
        <v>114</v>
      </c>
      <c r="D49" s="476" t="s">
        <v>114</v>
      </c>
      <c r="E49" s="476" t="s">
        <v>114</v>
      </c>
      <c r="F49" s="476" t="s">
        <v>114</v>
      </c>
      <c r="G49" s="476" t="s">
        <v>114</v>
      </c>
      <c r="H49" s="476" t="s">
        <v>114</v>
      </c>
      <c r="I49" s="476" t="s">
        <v>114</v>
      </c>
      <c r="J49" s="476" t="s">
        <v>114</v>
      </c>
      <c r="K49" s="476" t="s">
        <v>114</v>
      </c>
      <c r="L49" s="476" t="s">
        <v>114</v>
      </c>
      <c r="M49" s="476" t="s">
        <v>114</v>
      </c>
      <c r="N49" s="476" t="s">
        <v>114</v>
      </c>
      <c r="O49" s="476" t="s">
        <v>114</v>
      </c>
      <c r="P49" s="476" t="s">
        <v>114</v>
      </c>
      <c r="Q49" s="476" t="s">
        <v>114</v>
      </c>
      <c r="R49" s="476" t="s">
        <v>114</v>
      </c>
      <c r="S49" s="476" t="s">
        <v>114</v>
      </c>
      <c r="T49" s="476" t="s">
        <v>114</v>
      </c>
      <c r="U49" s="476" t="s">
        <v>114</v>
      </c>
      <c r="V49" s="476" t="s">
        <v>114</v>
      </c>
      <c r="W49" s="476" t="s">
        <v>114</v>
      </c>
      <c r="X49" s="476" t="s">
        <v>114</v>
      </c>
      <c r="Y49" s="476" t="s">
        <v>114</v>
      </c>
      <c r="Z49" s="476" t="s">
        <v>114</v>
      </c>
      <c r="AA49" s="476">
        <v>0.0863201616141706</v>
      </c>
      <c r="AB49" s="476">
        <v>0.0820654704302849</v>
      </c>
      <c r="AC49" s="476">
        <v>0.0691023999848422</v>
      </c>
      <c r="AD49" s="476">
        <v>0.0688224720040349</v>
      </c>
      <c r="AE49" s="476">
        <v>0.0749420676238363</v>
      </c>
      <c r="AF49" s="476">
        <v>0.0831781241793397</v>
      </c>
      <c r="AG49" s="476">
        <v>0.0842775735913156</v>
      </c>
      <c r="AH49" s="476">
        <v>0.0898346961736849</v>
      </c>
      <c r="AI49" s="476">
        <v>0.0920285591093212</v>
      </c>
      <c r="AJ49" s="476">
        <v>0.0960655571683918</v>
      </c>
      <c r="AK49" s="476">
        <v>0.0926094892722191</v>
      </c>
      <c r="AL49" s="476">
        <v>0.0956106462642782</v>
      </c>
      <c r="AM49" s="476">
        <v>0.0922221463487818</v>
      </c>
      <c r="AN49" s="476">
        <v>0.102021321780082</v>
      </c>
      <c r="AO49" s="476">
        <v>0.100831184374561</v>
      </c>
      <c r="AP49" s="476">
        <v>0.104342077897882</v>
      </c>
      <c r="AQ49" s="476">
        <v>0.101181248544276</v>
      </c>
      <c r="AR49" s="476">
        <v>0.102895096852886</v>
      </c>
      <c r="AS49" s="476">
        <v>0.0985527534782353</v>
      </c>
      <c r="AT49" s="476">
        <v>0.0935124321679556</v>
      </c>
      <c r="AU49" s="476">
        <v>0.0970238338911979</v>
      </c>
      <c r="AV49" s="476">
        <v>0.0830193469026086</v>
      </c>
      <c r="AW49" s="476">
        <v>0.0796353930118105</v>
      </c>
      <c r="AX49" s="476">
        <v>0.0784340654493903</v>
      </c>
      <c r="AY49" s="476">
        <v>0.0704437079054133</v>
      </c>
      <c r="AZ49" s="476">
        <v>0.0747349225146138</v>
      </c>
      <c r="BA49" s="476">
        <v>0.0790295954355357</v>
      </c>
      <c r="BB49" s="476">
        <v>0.0834205884272915</v>
      </c>
      <c r="BC49" s="476">
        <v>0.0825353168153417</v>
      </c>
      <c r="BD49" s="476">
        <v>0.0828889309589285</v>
      </c>
      <c r="BE49" s="477">
        <v>0.0825128626356493</v>
      </c>
      <c r="BF49" s="457">
        <v>-0.0045370150022267</v>
      </c>
      <c r="BG49" s="457">
        <v>-0.0119868643599393</v>
      </c>
      <c r="BH49" s="457">
        <v>2.23701387505358E-4</v>
      </c>
      <c r="BI49" s="483"/>
      <c r="BJ49" s="484"/>
    </row>
    <row r="50" spans="8:8">
      <c r="A50" s="218" t="s">
        <v>138</v>
      </c>
      <c r="B50" s="476">
        <v>0.0</v>
      </c>
      <c r="C50" s="476">
        <v>0.0</v>
      </c>
      <c r="D50" s="476">
        <v>0.0</v>
      </c>
      <c r="E50" s="476">
        <v>0.0</v>
      </c>
      <c r="F50" s="476">
        <v>0.00908796231727973</v>
      </c>
      <c r="G50" s="476">
        <v>0.00723128184385699</v>
      </c>
      <c r="H50" s="476">
        <v>0.0385016898172926</v>
      </c>
      <c r="I50" s="476">
        <v>0.11304551516353</v>
      </c>
      <c r="J50" s="476">
        <v>0.109446427907025</v>
      </c>
      <c r="K50" s="476">
        <v>0.136808034883781</v>
      </c>
      <c r="L50" s="476">
        <v>0.141107715980128</v>
      </c>
      <c r="M50" s="476">
        <v>0.161577124259597</v>
      </c>
      <c r="N50" s="476">
        <v>0.155765719717676</v>
      </c>
      <c r="O50" s="476">
        <v>0.159576800689439</v>
      </c>
      <c r="P50" s="476">
        <v>0.154202199319004</v>
      </c>
      <c r="Q50" s="476">
        <v>0.197147480323984</v>
      </c>
      <c r="R50" s="476">
        <v>0.225733257558238</v>
      </c>
      <c r="S50" s="476">
        <v>0.246156742765889</v>
      </c>
      <c r="T50" s="476">
        <v>0.266189347873871</v>
      </c>
      <c r="U50" s="476">
        <v>0.217710069720109</v>
      </c>
      <c r="V50" s="476">
        <v>0.231596459053258</v>
      </c>
      <c r="W50" s="476">
        <v>0.272834309568226</v>
      </c>
      <c r="X50" s="476">
        <v>0.292085154476872</v>
      </c>
      <c r="Y50" s="476">
        <v>0.375876337918737</v>
      </c>
      <c r="Z50" s="476">
        <v>0.483811843363999</v>
      </c>
      <c r="AA50" s="476">
        <v>0.559175191643287</v>
      </c>
      <c r="AB50" s="476">
        <v>0.629957810443434</v>
      </c>
      <c r="AC50" s="476">
        <v>0.656885675975595</v>
      </c>
      <c r="AD50" s="476">
        <v>0.646109954724625</v>
      </c>
      <c r="AE50" s="476">
        <v>0.708401754753808</v>
      </c>
      <c r="AF50" s="476">
        <v>0.868772064061023</v>
      </c>
      <c r="AG50" s="476">
        <v>0.969606379654603</v>
      </c>
      <c r="AH50" s="476">
        <v>1.27218873545897</v>
      </c>
      <c r="AI50" s="476">
        <v>1.30603351150557</v>
      </c>
      <c r="AJ50" s="476">
        <v>1.49507091443597</v>
      </c>
      <c r="AK50" s="476">
        <v>1.70749276170398</v>
      </c>
      <c r="AL50" s="476">
        <v>1.84501549986274</v>
      </c>
      <c r="AM50" s="476">
        <v>2.10953678952002</v>
      </c>
      <c r="AN50" s="476">
        <v>2.40224150326069</v>
      </c>
      <c r="AO50" s="476">
        <v>2.82411882343617</v>
      </c>
      <c r="AP50" s="476">
        <v>3.35750093607875</v>
      </c>
      <c r="AQ50" s="476">
        <v>3.51379632951326</v>
      </c>
      <c r="AR50" s="476">
        <v>3.57570844895371</v>
      </c>
      <c r="AS50" s="476">
        <v>3.91666365935562</v>
      </c>
      <c r="AT50" s="476">
        <v>3.51286284730147</v>
      </c>
      <c r="AU50" s="476">
        <v>3.5020987816935</v>
      </c>
      <c r="AV50" s="476">
        <v>3.25534267423261</v>
      </c>
      <c r="AW50" s="476">
        <v>3.20587800183882</v>
      </c>
      <c r="AX50" s="476">
        <v>2.9343191089374</v>
      </c>
      <c r="AY50" s="476">
        <v>2.66300612494107</v>
      </c>
      <c r="AZ50" s="476">
        <v>2.76168240764161</v>
      </c>
      <c r="BA50" s="476">
        <v>2.80988873758009</v>
      </c>
      <c r="BB50" s="476">
        <v>3.06822631975635</v>
      </c>
      <c r="BC50" s="476">
        <v>3.04743766642589</v>
      </c>
      <c r="BD50" s="476">
        <v>3.48062031594879</v>
      </c>
      <c r="BE50" s="477">
        <v>3.12751135764569</v>
      </c>
      <c r="BF50" s="457">
        <v>-0.101450007829092</v>
      </c>
      <c r="BG50" s="457">
        <v>-9.21655158396595E-4</v>
      </c>
      <c r="BH50" s="457">
        <v>0.00847902506101924</v>
      </c>
      <c r="BI50" s="483"/>
      <c r="BJ50" s="484"/>
    </row>
    <row r="51" spans="8:8">
      <c r="A51" s="218" t="s">
        <v>139</v>
      </c>
      <c r="B51" s="476">
        <v>0.0</v>
      </c>
      <c r="C51" s="476">
        <v>0.0</v>
      </c>
      <c r="D51" s="476">
        <v>0.0</v>
      </c>
      <c r="E51" s="476">
        <v>0.0</v>
      </c>
      <c r="F51" s="476">
        <v>0.0</v>
      </c>
      <c r="G51" s="476">
        <v>0.0</v>
      </c>
      <c r="H51" s="476">
        <v>0.0</v>
      </c>
      <c r="I51" s="476">
        <v>0.0</v>
      </c>
      <c r="J51" s="476">
        <v>0.0</v>
      </c>
      <c r="K51" s="476">
        <v>0.0</v>
      </c>
      <c r="L51" s="476">
        <v>0.0</v>
      </c>
      <c r="M51" s="476">
        <v>0.0</v>
      </c>
      <c r="N51" s="476">
        <v>0.0</v>
      </c>
      <c r="O51" s="476">
        <v>0.0</v>
      </c>
      <c r="P51" s="476">
        <v>0.0</v>
      </c>
      <c r="Q51" s="476">
        <v>0.0</v>
      </c>
      <c r="R51" s="476">
        <v>0.0</v>
      </c>
      <c r="S51" s="476">
        <v>0.0</v>
      </c>
      <c r="T51" s="476">
        <v>0.0</v>
      </c>
      <c r="U51" s="476">
        <v>0.0</v>
      </c>
      <c r="V51" s="476">
        <v>0.006906594977251</v>
      </c>
      <c r="W51" s="476">
        <v>0.0181872223444235</v>
      </c>
      <c r="X51" s="476">
        <v>0.0242900699137196</v>
      </c>
      <c r="Y51" s="476">
        <v>0.0311524779026185</v>
      </c>
      <c r="Z51" s="476">
        <v>0.0417775337331582</v>
      </c>
      <c r="AA51" s="476">
        <v>0.0581471170606703</v>
      </c>
      <c r="AB51" s="476">
        <v>0.0621225253992072</v>
      </c>
      <c r="AC51" s="476">
        <v>0.0699272556901415</v>
      </c>
      <c r="AD51" s="476">
        <v>0.0765249856905386</v>
      </c>
      <c r="AE51" s="476">
        <v>0.0759703783146991</v>
      </c>
      <c r="AF51" s="476">
        <v>0.0760462035418647</v>
      </c>
      <c r="AG51" s="476">
        <v>0.0812634823046806</v>
      </c>
      <c r="AH51" s="476">
        <v>0.0804938947238899</v>
      </c>
      <c r="AI51" s="476">
        <v>0.0797811375885337</v>
      </c>
      <c r="AJ51" s="476">
        <v>0.0799522859584216</v>
      </c>
      <c r="AK51" s="476">
        <v>0.0779773377114437</v>
      </c>
      <c r="AL51" s="476">
        <v>0.088217235719467</v>
      </c>
      <c r="AM51" s="476">
        <v>0.0897749025289536</v>
      </c>
      <c r="AN51" s="476">
        <v>0.0895214296267145</v>
      </c>
      <c r="AO51" s="476">
        <v>0.0888879427054255</v>
      </c>
      <c r="AP51" s="476">
        <v>0.0849220879903582</v>
      </c>
      <c r="AQ51" s="476">
        <v>0.088903453361976</v>
      </c>
      <c r="AR51" s="476">
        <v>0.0917503956720575</v>
      </c>
      <c r="AS51" s="476">
        <v>0.0830787083421633</v>
      </c>
      <c r="AT51" s="476">
        <v>0.111216998655521</v>
      </c>
      <c r="AU51" s="476">
        <v>0.149656766872866</v>
      </c>
      <c r="AV51" s="476">
        <v>0.118200110337088</v>
      </c>
      <c r="AW51" s="476">
        <v>0.102769527313653</v>
      </c>
      <c r="AX51" s="476">
        <v>0.0990406965408644</v>
      </c>
      <c r="AY51" s="476">
        <v>0.0813083821184281</v>
      </c>
      <c r="AZ51" s="476">
        <v>0.0903257151107678</v>
      </c>
      <c r="BA51" s="476">
        <v>0.096382011861429</v>
      </c>
      <c r="BB51" s="476">
        <v>0.0930396227334623</v>
      </c>
      <c r="BC51" s="476">
        <v>0.0983851983539212</v>
      </c>
      <c r="BD51" s="476">
        <v>0.09870448160365</v>
      </c>
      <c r="BE51" s="477">
        <v>0.102068212724085</v>
      </c>
      <c r="BF51" s="457">
        <v>0.0340788084369039</v>
      </c>
      <c r="BG51" s="457">
        <v>-0.0118643453691026</v>
      </c>
      <c r="BH51" s="457">
        <v>2.76718078578757E-4</v>
      </c>
      <c r="BI51" s="483"/>
      <c r="BJ51" s="484"/>
    </row>
    <row r="52" spans="8:8">
      <c r="A52" s="218" t="s">
        <v>140</v>
      </c>
      <c r="B52" s="476">
        <v>0.0</v>
      </c>
      <c r="C52" s="476">
        <v>0.0</v>
      </c>
      <c r="D52" s="476">
        <v>0.0</v>
      </c>
      <c r="E52" s="476">
        <v>0.0</v>
      </c>
      <c r="F52" s="476">
        <v>2.41881249794521E-5</v>
      </c>
      <c r="G52" s="476">
        <v>0.00372497124683562</v>
      </c>
      <c r="H52" s="476">
        <v>0.00899798249235616</v>
      </c>
      <c r="I52" s="476">
        <v>0.0113856015613661</v>
      </c>
      <c r="J52" s="476">
        <v>0.0154562118618699</v>
      </c>
      <c r="K52" s="476">
        <v>0.0325572162223425</v>
      </c>
      <c r="L52" s="476">
        <v>0.0524398549554521</v>
      </c>
      <c r="M52" s="476">
        <v>0.054588170197821</v>
      </c>
      <c r="N52" s="476">
        <v>0.0625021149469041</v>
      </c>
      <c r="O52" s="476">
        <v>0.0685733343167466</v>
      </c>
      <c r="P52" s="476">
        <v>0.0769182374346575</v>
      </c>
      <c r="Q52" s="476">
        <v>0.0875147509843989</v>
      </c>
      <c r="R52" s="476">
        <v>0.0946723211695754</v>
      </c>
      <c r="S52" s="476">
        <v>0.0999937086650548</v>
      </c>
      <c r="T52" s="476">
        <v>0.10993502803161</v>
      </c>
      <c r="U52" s="476">
        <v>0.122274606598654</v>
      </c>
      <c r="V52" s="476">
        <v>0.128366379265952</v>
      </c>
      <c r="W52" s="476">
        <v>0.131462459263322</v>
      </c>
      <c r="X52" s="476">
        <v>0.140944204255267</v>
      </c>
      <c r="Y52" s="476">
        <v>0.141548114326475</v>
      </c>
      <c r="Z52" s="476">
        <v>0.154368613618863</v>
      </c>
      <c r="AA52" s="476">
        <v>0.165229081734637</v>
      </c>
      <c r="AB52" s="476">
        <v>0.185474542342438</v>
      </c>
      <c r="AC52" s="476">
        <v>0.19442361988265</v>
      </c>
      <c r="AD52" s="476">
        <v>0.204534784826247</v>
      </c>
      <c r="AE52" s="476">
        <v>0.20175315045361</v>
      </c>
      <c r="AF52" s="476">
        <v>0.222337244811123</v>
      </c>
      <c r="AG52" s="476">
        <v>0.240014270202527</v>
      </c>
      <c r="AH52" s="476">
        <v>0.232351128552616</v>
      </c>
      <c r="AI52" s="476">
        <v>0.239172179796822</v>
      </c>
      <c r="AJ52" s="476">
        <v>0.275341489349429</v>
      </c>
      <c r="AK52" s="476">
        <v>0.273061461175137</v>
      </c>
      <c r="AL52" s="476">
        <v>0.284989863646789</v>
      </c>
      <c r="AM52" s="476">
        <v>0.279722227540152</v>
      </c>
      <c r="AN52" s="476">
        <v>0.295659514332169</v>
      </c>
      <c r="AO52" s="476">
        <v>0.304178889171243</v>
      </c>
      <c r="AP52" s="476">
        <v>0.313128715706218</v>
      </c>
      <c r="AQ52" s="476">
        <v>0.304474742102458</v>
      </c>
      <c r="AR52" s="476">
        <v>0.296465785164817</v>
      </c>
      <c r="AS52" s="476">
        <v>0.315007003650509</v>
      </c>
      <c r="AT52" s="476">
        <v>0.303184708770221</v>
      </c>
      <c r="AU52" s="476">
        <v>0.33866062540675</v>
      </c>
      <c r="AV52" s="476">
        <v>0.300389636550373</v>
      </c>
      <c r="AW52" s="476">
        <v>0.328381333168215</v>
      </c>
      <c r="AX52" s="476">
        <v>0.346777085122078</v>
      </c>
      <c r="AY52" s="476">
        <v>0.300389636550373</v>
      </c>
      <c r="AZ52" s="476">
        <v>0.320949542782907</v>
      </c>
      <c r="BA52" s="476">
        <v>0.336261198655601</v>
      </c>
      <c r="BB52" s="476">
        <v>0.338606874017907</v>
      </c>
      <c r="BC52" s="476">
        <v>0.321191424032702</v>
      </c>
      <c r="BD52" s="476">
        <v>0.329522889303402</v>
      </c>
      <c r="BE52" s="477">
        <v>0.311737443348494</v>
      </c>
      <c r="BF52" s="457">
        <v>-0.0539733248652489</v>
      </c>
      <c r="BG52" s="457">
        <v>0.00836515385886361</v>
      </c>
      <c r="BH52" s="457">
        <v>8.45154275186933E-4</v>
      </c>
      <c r="BI52" s="483"/>
      <c r="BJ52" s="484"/>
    </row>
    <row r="53" spans="8:8">
      <c r="A53" s="218" t="s">
        <v>141</v>
      </c>
      <c r="B53" s="476">
        <v>0.0</v>
      </c>
      <c r="C53" s="476">
        <v>0.0</v>
      </c>
      <c r="D53" s="476">
        <v>0.0</v>
      </c>
      <c r="E53" s="476">
        <v>0.0</v>
      </c>
      <c r="F53" s="476">
        <v>0.0</v>
      </c>
      <c r="G53" s="476">
        <v>0.0</v>
      </c>
      <c r="H53" s="476">
        <v>0.0</v>
      </c>
      <c r="I53" s="476">
        <v>0.0</v>
      </c>
      <c r="J53" s="476">
        <v>0.0</v>
      </c>
      <c r="K53" s="476">
        <v>0.0</v>
      </c>
      <c r="L53" s="476">
        <v>0.0</v>
      </c>
      <c r="M53" s="476">
        <v>0.0</v>
      </c>
      <c r="N53" s="476">
        <v>0.0</v>
      </c>
      <c r="O53" s="476">
        <v>0.0</v>
      </c>
      <c r="P53" s="476">
        <v>0.0</v>
      </c>
      <c r="Q53" s="476">
        <v>0.0</v>
      </c>
      <c r="R53" s="476">
        <v>0.0</v>
      </c>
      <c r="S53" s="476">
        <v>0.0032887384128312</v>
      </c>
      <c r="T53" s="476">
        <v>0.00361298022818075</v>
      </c>
      <c r="U53" s="476">
        <v>0.0035107212950026</v>
      </c>
      <c r="V53" s="476">
        <v>0.00453938541489377</v>
      </c>
      <c r="W53" s="476">
        <v>0.038723736804604</v>
      </c>
      <c r="X53" s="476">
        <v>0.0483583507464193</v>
      </c>
      <c r="Y53" s="476">
        <v>0.109571459365081</v>
      </c>
      <c r="Z53" s="476">
        <v>0.292095555370613</v>
      </c>
      <c r="AA53" s="476">
        <v>0.3124764694783</v>
      </c>
      <c r="AB53" s="476">
        <v>0.382790623149817</v>
      </c>
      <c r="AC53" s="476">
        <v>0.417683446702809</v>
      </c>
      <c r="AD53" s="476">
        <v>0.458755848460284</v>
      </c>
      <c r="AE53" s="476">
        <v>0.486455363543004</v>
      </c>
      <c r="AF53" s="476">
        <v>0.62930704333415</v>
      </c>
      <c r="AG53" s="476">
        <v>0.73041480416554</v>
      </c>
      <c r="AH53" s="476">
        <v>0.900558482003721</v>
      </c>
      <c r="AI53" s="476">
        <v>0.951510767272937</v>
      </c>
      <c r="AJ53" s="476">
        <v>1.14707490218805</v>
      </c>
      <c r="AK53" s="476">
        <v>1.345714904816</v>
      </c>
      <c r="AL53" s="476">
        <v>1.48474959274495</v>
      </c>
      <c r="AM53" s="476">
        <v>1.60990693346988</v>
      </c>
      <c r="AN53" s="476">
        <v>1.93970717993971</v>
      </c>
      <c r="AO53" s="476">
        <v>2.04250069447151</v>
      </c>
      <c r="AP53" s="476">
        <v>2.48878753410451</v>
      </c>
      <c r="AQ53" s="476">
        <v>2.82488733584399</v>
      </c>
      <c r="AR53" s="476">
        <v>3.27901115837071</v>
      </c>
      <c r="AS53" s="476">
        <v>3.40586159316502</v>
      </c>
      <c r="AT53" s="476">
        <v>3.26270642708456</v>
      </c>
      <c r="AU53" s="476">
        <v>3.46577444401206</v>
      </c>
      <c r="AV53" s="476">
        <v>4.04811274437986</v>
      </c>
      <c r="AW53" s="476">
        <v>4.17979086390809</v>
      </c>
      <c r="AX53" s="476">
        <v>4.25386733634882</v>
      </c>
      <c r="AY53" s="476">
        <v>4.51316814810979</v>
      </c>
      <c r="AZ53" s="476">
        <v>4.4466522557038</v>
      </c>
      <c r="BA53" s="476">
        <v>4.29416646820318</v>
      </c>
      <c r="BB53" s="476">
        <v>4.98934041408028</v>
      </c>
      <c r="BC53" s="476">
        <v>4.56986414553663</v>
      </c>
      <c r="BD53" s="476">
        <v>4.19531852854855</v>
      </c>
      <c r="BE53" s="477">
        <v>4.47381419527646</v>
      </c>
      <c r="BF53" s="457">
        <v>0.0663824843889154</v>
      </c>
      <c r="BG53" s="457">
        <v>0.0254599282363208</v>
      </c>
      <c r="BH53" s="457">
        <v>0.0121289991760887</v>
      </c>
      <c r="BI53" s="483"/>
      <c r="BJ53" s="484"/>
    </row>
    <row r="54" spans="8:8">
      <c r="A54" s="218" t="s">
        <v>142</v>
      </c>
      <c r="B54" s="476" t="s">
        <v>114</v>
      </c>
      <c r="C54" s="476" t="s">
        <v>114</v>
      </c>
      <c r="D54" s="476" t="s">
        <v>114</v>
      </c>
      <c r="E54" s="476" t="s">
        <v>114</v>
      </c>
      <c r="F54" s="476" t="s">
        <v>114</v>
      </c>
      <c r="G54" s="476" t="s">
        <v>114</v>
      </c>
      <c r="H54" s="476" t="s">
        <v>114</v>
      </c>
      <c r="I54" s="476" t="s">
        <v>114</v>
      </c>
      <c r="J54" s="476" t="s">
        <v>114</v>
      </c>
      <c r="K54" s="476" t="s">
        <v>114</v>
      </c>
      <c r="L54" s="476" t="s">
        <v>114</v>
      </c>
      <c r="M54" s="476" t="s">
        <v>114</v>
      </c>
      <c r="N54" s="476" t="s">
        <v>114</v>
      </c>
      <c r="O54" s="476" t="s">
        <v>114</v>
      </c>
      <c r="P54" s="476" t="s">
        <v>114</v>
      </c>
      <c r="Q54" s="476" t="s">
        <v>114</v>
      </c>
      <c r="R54" s="476" t="s">
        <v>114</v>
      </c>
      <c r="S54" s="476" t="s">
        <v>114</v>
      </c>
      <c r="T54" s="476" t="s">
        <v>114</v>
      </c>
      <c r="U54" s="476" t="s">
        <v>114</v>
      </c>
      <c r="V54" s="476">
        <v>8.22313957352079</v>
      </c>
      <c r="W54" s="476">
        <v>8.6783680532072</v>
      </c>
      <c r="X54" s="476">
        <v>8.86631061673055</v>
      </c>
      <c r="Y54" s="476">
        <v>9.37026583576522</v>
      </c>
      <c r="Z54" s="476">
        <v>9.49840197653651</v>
      </c>
      <c r="AA54" s="476">
        <v>11.7038999473153</v>
      </c>
      <c r="AB54" s="476">
        <v>11.1213924599322</v>
      </c>
      <c r="AC54" s="476">
        <v>9.45537369604407</v>
      </c>
      <c r="AD54" s="476">
        <v>8.50754863676247</v>
      </c>
      <c r="AE54" s="476">
        <v>7.44838584393681</v>
      </c>
      <c r="AF54" s="476">
        <v>6.97855232703628</v>
      </c>
      <c r="AG54" s="476">
        <v>8.07246228395944</v>
      </c>
      <c r="AH54" s="476">
        <v>7.28878346234304</v>
      </c>
      <c r="AI54" s="476">
        <v>6.74853443686787</v>
      </c>
      <c r="AJ54" s="476">
        <v>7.16974554147563</v>
      </c>
      <c r="AK54" s="476">
        <v>7.15928781744819</v>
      </c>
      <c r="AL54" s="476">
        <v>6.95913998917175</v>
      </c>
      <c r="AM54" s="476">
        <v>6.84925883144798</v>
      </c>
      <c r="AN54" s="476">
        <v>6.98661027860269</v>
      </c>
      <c r="AO54" s="476">
        <v>6.91273071149015</v>
      </c>
      <c r="AP54" s="476">
        <v>6.98661027860269</v>
      </c>
      <c r="AQ54" s="476">
        <v>6.77600472629881</v>
      </c>
      <c r="AR54" s="476">
        <v>6.39142067426564</v>
      </c>
      <c r="AS54" s="476">
        <v>6.05434671296958</v>
      </c>
      <c r="AT54" s="476">
        <v>4.73203205737392</v>
      </c>
      <c r="AU54" s="476">
        <v>5.27887395231252</v>
      </c>
      <c r="AV54" s="476">
        <v>5.43041838233988</v>
      </c>
      <c r="AW54" s="476">
        <v>5.00182182286871</v>
      </c>
      <c r="AX54" s="476">
        <v>4.61500862439811</v>
      </c>
      <c r="AY54" s="476">
        <v>3.90078109919364</v>
      </c>
      <c r="AZ54" s="476">
        <v>3.0949859425527</v>
      </c>
      <c r="BA54" s="476">
        <v>3.03173922881735</v>
      </c>
      <c r="BB54" s="476">
        <v>2.92100744282341</v>
      </c>
      <c r="BC54" s="476">
        <v>2.95763449539799</v>
      </c>
      <c r="BD54" s="476">
        <v>2.73787217995046</v>
      </c>
      <c r="BE54" s="477">
        <v>2.83084084618487</v>
      </c>
      <c r="BF54" s="457">
        <v>0.0339565400149864</v>
      </c>
      <c r="BG54" s="457">
        <v>-0.0532473071206951</v>
      </c>
      <c r="BH54" s="457">
        <v>0.00767471888467484</v>
      </c>
      <c r="BI54" s="483"/>
      <c r="BJ54" s="484"/>
    </row>
    <row r="55" spans="8:8">
      <c r="A55" s="218" t="s">
        <v>143</v>
      </c>
      <c r="B55" s="476">
        <v>0.0831546133218597</v>
      </c>
      <c r="C55" s="476">
        <v>0.0811291964885803</v>
      </c>
      <c r="D55" s="476">
        <v>0.136490589931551</v>
      </c>
      <c r="E55" s="476">
        <v>0.307358849092073</v>
      </c>
      <c r="F55" s="476">
        <v>0.600536091067341</v>
      </c>
      <c r="G55" s="476">
        <v>1.14436051080286</v>
      </c>
      <c r="H55" s="476">
        <v>1.84515473511753</v>
      </c>
      <c r="I55" s="476">
        <v>2.61125973653616</v>
      </c>
      <c r="J55" s="476">
        <v>2.83299553397086</v>
      </c>
      <c r="K55" s="476">
        <v>3.38852236207643</v>
      </c>
      <c r="L55" s="476">
        <v>3.55055570873878</v>
      </c>
      <c r="M55" s="476">
        <v>3.75574783507214</v>
      </c>
      <c r="N55" s="476">
        <v>4.00278627834711</v>
      </c>
      <c r="O55" s="476">
        <v>4.15199198506536</v>
      </c>
      <c r="P55" s="476">
        <v>4.54897368438812</v>
      </c>
      <c r="Q55" s="476">
        <v>4.52307890849003</v>
      </c>
      <c r="R55" s="476">
        <v>4.5969085494424</v>
      </c>
      <c r="S55" s="476">
        <v>4.5739538253319</v>
      </c>
      <c r="T55" s="476">
        <v>4.7678312255397</v>
      </c>
      <c r="U55" s="476">
        <v>4.86466355129261</v>
      </c>
      <c r="V55" s="476">
        <v>5.24616716766585</v>
      </c>
      <c r="W55" s="476">
        <v>5.33348513781168</v>
      </c>
      <c r="X55" s="476">
        <v>5.47773982560413</v>
      </c>
      <c r="Y55" s="476">
        <v>5.2034428011681</v>
      </c>
      <c r="Z55" s="476">
        <v>5.09909940093829</v>
      </c>
      <c r="AA55" s="476">
        <v>5.30918013581232</v>
      </c>
      <c r="AB55" s="476">
        <v>5.73519280974542</v>
      </c>
      <c r="AC55" s="476">
        <v>5.69203003335025</v>
      </c>
      <c r="AD55" s="476">
        <v>6.50440111376198</v>
      </c>
      <c r="AE55" s="476">
        <v>6.69771589818275</v>
      </c>
      <c r="AF55" s="476">
        <v>7.14116966151354</v>
      </c>
      <c r="AG55" s="476">
        <v>8.29644461114431</v>
      </c>
      <c r="AH55" s="476">
        <v>8.55468556482775</v>
      </c>
      <c r="AI55" s="476">
        <v>8.89547225116825</v>
      </c>
      <c r="AJ55" s="476">
        <v>9.47087871867944</v>
      </c>
      <c r="AK55" s="476">
        <v>9.77827399667384</v>
      </c>
      <c r="AL55" s="476">
        <v>9.7577982571857</v>
      </c>
      <c r="AM55" s="476">
        <v>9.63017783969411</v>
      </c>
      <c r="AN55" s="476">
        <v>9.65678779629784</v>
      </c>
      <c r="AO55" s="476">
        <v>9.84062437729868</v>
      </c>
      <c r="AP55" s="476">
        <v>9.61589928922789</v>
      </c>
      <c r="AQ55" s="476">
        <v>9.11991361382529</v>
      </c>
      <c r="AR55" s="476">
        <v>9.22056300462795</v>
      </c>
      <c r="AS55" s="476">
        <v>9.43967935564218</v>
      </c>
      <c r="AT55" s="476">
        <v>8.82612125903931</v>
      </c>
      <c r="AU55" s="476">
        <v>9.52942878255262</v>
      </c>
      <c r="AV55" s="476">
        <v>7.92582038897172</v>
      </c>
      <c r="AW55" s="476">
        <v>7.41981696874787</v>
      </c>
      <c r="AX55" s="476">
        <v>7.38470755706018</v>
      </c>
      <c r="AY55" s="476">
        <v>6.77804548076979</v>
      </c>
      <c r="AZ55" s="476">
        <v>6.97057812507523</v>
      </c>
      <c r="BA55" s="476">
        <v>7.7840502372736</v>
      </c>
      <c r="BB55" s="476">
        <v>7.59982329177401</v>
      </c>
      <c r="BC55" s="476">
        <v>7.69569425970835</v>
      </c>
      <c r="BD55" s="476">
        <v>7.47928919605554</v>
      </c>
      <c r="BE55" s="477">
        <v>6.99495365526669</v>
      </c>
      <c r="BF55" s="457">
        <v>-0.0647568944177592</v>
      </c>
      <c r="BG55" s="457">
        <v>-0.0164214622119908</v>
      </c>
      <c r="BH55" s="457">
        <v>0.0189640837590184</v>
      </c>
      <c r="BI55" s="483"/>
      <c r="BJ55" s="484"/>
    </row>
    <row r="56" spans="8:8">
      <c r="A56" s="218" t="s">
        <v>144</v>
      </c>
      <c r="B56" s="476">
        <v>0.0334703179403168</v>
      </c>
      <c r="C56" s="476">
        <v>0.0409299356839798</v>
      </c>
      <c r="D56" s="476">
        <v>0.0473661538597622</v>
      </c>
      <c r="E56" s="476">
        <v>0.059040857045729</v>
      </c>
      <c r="F56" s="476">
        <v>0.0734147084720088</v>
      </c>
      <c r="G56" s="476">
        <v>0.0964716757867968</v>
      </c>
      <c r="H56" s="476">
        <v>0.114657033790098</v>
      </c>
      <c r="I56" s="476">
        <v>0.140224899975525</v>
      </c>
      <c r="J56" s="476">
        <v>0.152988197326286</v>
      </c>
      <c r="K56" s="476">
        <v>0.167294384786007</v>
      </c>
      <c r="L56" s="476">
        <v>0.177392322261804</v>
      </c>
      <c r="M56" s="476">
        <v>0.18967712662157</v>
      </c>
      <c r="N56" s="476">
        <v>0.201092330879171</v>
      </c>
      <c r="O56" s="476">
        <v>0.225959416526796</v>
      </c>
      <c r="P56" s="476">
        <v>0.264897943881218</v>
      </c>
      <c r="Q56" s="476">
        <v>0.313874018365193</v>
      </c>
      <c r="R56" s="476">
        <v>0.312778337278043</v>
      </c>
      <c r="S56" s="476">
        <v>0.389605869244028</v>
      </c>
      <c r="T56" s="476">
        <v>0.419405639218713</v>
      </c>
      <c r="U56" s="476">
        <v>0.466273431128915</v>
      </c>
      <c r="V56" s="476">
        <v>0.935644258216774</v>
      </c>
      <c r="W56" s="476">
        <v>0.986617394743777</v>
      </c>
      <c r="X56" s="476">
        <v>1.09001510632368</v>
      </c>
      <c r="Y56" s="476">
        <v>1.10232703310588</v>
      </c>
      <c r="Z56" s="476">
        <v>1.16210793436016</v>
      </c>
      <c r="AA56" s="476">
        <v>0.810525445847775</v>
      </c>
      <c r="AB56" s="476">
        <v>0.761982222969665</v>
      </c>
      <c r="AC56" s="476">
        <v>0.722627364260739</v>
      </c>
      <c r="AD56" s="476">
        <v>0.499908394893076</v>
      </c>
      <c r="AE56" s="476">
        <v>0.374706571883422</v>
      </c>
      <c r="AF56" s="476">
        <v>0.355930320987424</v>
      </c>
      <c r="AG56" s="476">
        <v>0.260495053896123</v>
      </c>
      <c r="AH56" s="476">
        <v>0.334363424750343</v>
      </c>
      <c r="AI56" s="476">
        <v>0.302486432649301</v>
      </c>
      <c r="AJ56" s="476">
        <v>0.274910693405522</v>
      </c>
      <c r="AK56" s="476">
        <v>0.289268519871967</v>
      </c>
      <c r="AL56" s="476">
        <v>0.295715539118118</v>
      </c>
      <c r="AM56" s="476">
        <v>0.304642124670703</v>
      </c>
      <c r="AN56" s="476">
        <v>0.309707118602412</v>
      </c>
      <c r="AO56" s="476">
        <v>0.382679688165311</v>
      </c>
      <c r="AP56" s="476">
        <v>0.373672505805554</v>
      </c>
      <c r="AQ56" s="476">
        <v>0.430521865242609</v>
      </c>
      <c r="AR56" s="476">
        <v>0.413102380430805</v>
      </c>
      <c r="AS56" s="476">
        <v>0.351280863916005</v>
      </c>
      <c r="AT56" s="476">
        <v>0.286020650136751</v>
      </c>
      <c r="AU56" s="476">
        <v>0.343887243755624</v>
      </c>
      <c r="AV56" s="476">
        <v>0.408565269434307</v>
      </c>
      <c r="AW56" s="476">
        <v>0.380780935264862</v>
      </c>
      <c r="AX56" s="476">
        <v>0.404367383881451</v>
      </c>
      <c r="AY56" s="476">
        <v>0.398205935467897</v>
      </c>
      <c r="AZ56" s="476">
        <v>0.437277334677624</v>
      </c>
      <c r="BA56" s="476">
        <v>0.445751897287063</v>
      </c>
      <c r="BB56" s="476">
        <v>0.51386394883283</v>
      </c>
      <c r="BC56" s="476">
        <v>0.515916415842576</v>
      </c>
      <c r="BD56" s="476">
        <v>0.530637879356852</v>
      </c>
      <c r="BE56" s="477">
        <v>0.524575720106829</v>
      </c>
      <c r="BF56" s="457">
        <v>-0.011424286666776</v>
      </c>
      <c r="BG56" s="457">
        <v>0.0637512561063682</v>
      </c>
      <c r="BH56" s="457">
        <v>0.00142218210217349</v>
      </c>
      <c r="BI56" s="483"/>
      <c r="BJ56" s="484"/>
    </row>
    <row r="57" spans="8:8" s="47" ht="10.2" customFormat="1">
      <c r="A57" s="54" t="s">
        <v>145</v>
      </c>
      <c r="B57" s="478">
        <v>3.66832561848988</v>
      </c>
      <c r="C57" s="478">
        <v>4.15320026378589</v>
      </c>
      <c r="D57" s="478">
        <v>4.97657186842701</v>
      </c>
      <c r="E57" s="478">
        <v>6.4300117566626</v>
      </c>
      <c r="F57" s="478">
        <v>8.31618258902406</v>
      </c>
      <c r="G57" s="478">
        <v>10.5014027308402</v>
      </c>
      <c r="H57" s="478">
        <v>12.9315313637142</v>
      </c>
      <c r="I57" s="478">
        <v>15.6996581307074</v>
      </c>
      <c r="J57" s="478">
        <v>17.891455099189</v>
      </c>
      <c r="K57" s="478">
        <v>20.2642929190034</v>
      </c>
      <c r="L57" s="478">
        <v>21.7557263847957</v>
      </c>
      <c r="M57" s="478">
        <v>23.5889429424834</v>
      </c>
      <c r="N57" s="478">
        <v>24.7719762483973</v>
      </c>
      <c r="O57" s="478">
        <v>25.7686523850212</v>
      </c>
      <c r="P57" s="478">
        <v>27.2061440170885</v>
      </c>
      <c r="Q57" s="478">
        <v>27.1020032455791</v>
      </c>
      <c r="R57" s="478">
        <v>26.9091221479634</v>
      </c>
      <c r="S57" s="478">
        <v>26.3968623899719</v>
      </c>
      <c r="T57" s="478">
        <v>27.4491554826347</v>
      </c>
      <c r="U57" s="478">
        <v>28.6739588082941</v>
      </c>
      <c r="V57" s="478">
        <v>38.9570133041103</v>
      </c>
      <c r="W57" s="478">
        <v>39.9521073425032</v>
      </c>
      <c r="X57" s="478">
        <v>41.7165378671309</v>
      </c>
      <c r="Y57" s="478">
        <v>41.9618576504018</v>
      </c>
      <c r="Z57" s="478">
        <v>43.2454760563003</v>
      </c>
      <c r="AA57" s="478">
        <v>46.7016628302205</v>
      </c>
      <c r="AB57" s="478">
        <v>47.2823673944852</v>
      </c>
      <c r="AC57" s="478">
        <v>44.5675271885324</v>
      </c>
      <c r="AD57" s="478">
        <v>44.9145786375009</v>
      </c>
      <c r="AE57" s="478">
        <v>43.6206053522028</v>
      </c>
      <c r="AF57" s="478">
        <v>46.083042443186</v>
      </c>
      <c r="AG57" s="478">
        <v>50.9191612315982</v>
      </c>
      <c r="AH57" s="478">
        <v>49.8849683643014</v>
      </c>
      <c r="AI57" s="478">
        <v>50.6067521768545</v>
      </c>
      <c r="AJ57" s="478">
        <v>52.6223579275334</v>
      </c>
      <c r="AK57" s="478">
        <v>53.8880150554946</v>
      </c>
      <c r="AL57" s="478">
        <v>55.0965992869937</v>
      </c>
      <c r="AM57" s="478">
        <v>55.2719560756877</v>
      </c>
      <c r="AN57" s="478">
        <v>57.7712862677455</v>
      </c>
      <c r="AO57" s="478">
        <v>59.0089274389946</v>
      </c>
      <c r="AP57" s="478">
        <v>60.71715980034</v>
      </c>
      <c r="AQ57" s="478">
        <v>60.2638555835033</v>
      </c>
      <c r="AR57" s="478">
        <v>59.7314339807068</v>
      </c>
      <c r="AS57" s="478">
        <v>60.3922537583983</v>
      </c>
      <c r="AT57" s="478">
        <v>55.8722325003122</v>
      </c>
      <c r="AU57" s="478">
        <v>60.2716727429661</v>
      </c>
      <c r="AV57" s="478">
        <v>56.1568325541224</v>
      </c>
      <c r="AW57" s="478">
        <v>54.5855327281135</v>
      </c>
      <c r="AX57" s="478">
        <v>53.6382428990493</v>
      </c>
      <c r="AY57" s="478">
        <v>48.3767742151548</v>
      </c>
      <c r="AZ57" s="478">
        <v>49.2663751293686</v>
      </c>
      <c r="BA57" s="478">
        <v>51.8564811909112</v>
      </c>
      <c r="BB57" s="478">
        <v>54.0655801310875</v>
      </c>
      <c r="BC57" s="478">
        <v>53.0517757332505</v>
      </c>
      <c r="BD57" s="478">
        <v>53.5500000485483</v>
      </c>
      <c r="BE57" s="478">
        <v>52.2094697023527</v>
      </c>
      <c r="BF57" s="458">
        <v>-0.0250332464048612</v>
      </c>
      <c r="BG57" s="458">
        <v>-0.00423617436406609</v>
      </c>
      <c r="BH57" s="458">
        <v>0.141545577747163</v>
      </c>
      <c r="BI57" s="483"/>
      <c r="BJ57" s="484"/>
    </row>
    <row r="58" spans="8:8">
      <c r="A58" s="218"/>
      <c r="B58" s="485"/>
      <c r="C58" s="485"/>
      <c r="D58" s="485"/>
      <c r="E58" s="485"/>
      <c r="F58" s="485"/>
      <c r="G58" s="485"/>
      <c r="H58" s="485"/>
      <c r="I58" s="485"/>
      <c r="J58" s="485"/>
      <c r="K58" s="485"/>
      <c r="L58" s="485"/>
      <c r="M58" s="485"/>
      <c r="N58" s="485"/>
      <c r="O58" s="485"/>
      <c r="P58" s="485"/>
      <c r="Q58" s="485"/>
      <c r="R58" s="485"/>
      <c r="S58" s="485"/>
      <c r="T58" s="485"/>
      <c r="U58" s="485"/>
      <c r="V58" s="485"/>
      <c r="W58" s="485"/>
      <c r="X58" s="485"/>
      <c r="Y58" s="485"/>
      <c r="Z58" s="485"/>
      <c r="AA58" s="485"/>
      <c r="AB58" s="485"/>
      <c r="AC58" s="485"/>
      <c r="AD58" s="485"/>
      <c r="AE58" s="485"/>
      <c r="AF58" s="485"/>
      <c r="AG58" s="485"/>
      <c r="AH58" s="485"/>
      <c r="AI58" s="485"/>
      <c r="AJ58" s="485"/>
      <c r="AK58" s="485"/>
      <c r="AL58" s="485"/>
      <c r="AM58" s="485"/>
      <c r="AN58" s="485"/>
      <c r="AO58" s="485"/>
      <c r="AP58" s="485"/>
      <c r="AQ58" s="485"/>
      <c r="AR58" s="485"/>
      <c r="AS58" s="485"/>
      <c r="AT58" s="485"/>
      <c r="AU58" s="485"/>
      <c r="AV58" s="485"/>
      <c r="AW58" s="485"/>
      <c r="AX58" s="485"/>
      <c r="AY58" s="485"/>
      <c r="AZ58" s="485"/>
      <c r="BA58" s="485"/>
      <c r="BB58" s="485"/>
      <c r="BC58" s="485"/>
      <c r="BD58" s="485"/>
      <c r="BE58" s="485"/>
      <c r="BF58" s="461"/>
      <c r="BG58" s="461"/>
      <c r="BH58" s="461"/>
      <c r="BI58" s="483"/>
      <c r="BJ58" s="484"/>
    </row>
    <row r="59" spans="8:8">
      <c r="A59" s="218" t="s">
        <v>146</v>
      </c>
      <c r="B59" s="485" t="s">
        <v>114</v>
      </c>
      <c r="C59" s="485" t="s">
        <v>114</v>
      </c>
      <c r="D59" s="485" t="s">
        <v>114</v>
      </c>
      <c r="E59" s="485" t="s">
        <v>114</v>
      </c>
      <c r="F59" s="485" t="s">
        <v>114</v>
      </c>
      <c r="G59" s="485" t="s">
        <v>114</v>
      </c>
      <c r="H59" s="485" t="s">
        <v>114</v>
      </c>
      <c r="I59" s="485" t="s">
        <v>114</v>
      </c>
      <c r="J59" s="485" t="s">
        <v>114</v>
      </c>
      <c r="K59" s="485" t="s">
        <v>114</v>
      </c>
      <c r="L59" s="485" t="s">
        <v>114</v>
      </c>
      <c r="M59" s="485" t="s">
        <v>114</v>
      </c>
      <c r="N59" s="485" t="s">
        <v>114</v>
      </c>
      <c r="O59" s="485" t="s">
        <v>114</v>
      </c>
      <c r="P59" s="485" t="s">
        <v>114</v>
      </c>
      <c r="Q59" s="485" t="s">
        <v>114</v>
      </c>
      <c r="R59" s="485" t="s">
        <v>114</v>
      </c>
      <c r="S59" s="485" t="s">
        <v>114</v>
      </c>
      <c r="T59" s="485" t="s">
        <v>114</v>
      </c>
      <c r="U59" s="485" t="s">
        <v>114</v>
      </c>
      <c r="V59" s="485">
        <v>1.28293543755689</v>
      </c>
      <c r="W59" s="485">
        <v>1.4254628580516</v>
      </c>
      <c r="X59" s="485">
        <v>1.40787095605142</v>
      </c>
      <c r="Y59" s="485">
        <v>1.38648047740084</v>
      </c>
      <c r="Z59" s="485">
        <v>1.46069382532809</v>
      </c>
      <c r="AA59" s="485">
        <v>1.48969924015411</v>
      </c>
      <c r="AB59" s="485">
        <v>1.4254628580516</v>
      </c>
      <c r="AC59" s="485">
        <v>1.10559095263532</v>
      </c>
      <c r="AD59" s="485">
        <v>0.81833000430298</v>
      </c>
      <c r="AE59" s="485">
        <v>0.76550713502632</v>
      </c>
      <c r="AF59" s="485">
        <v>0.756687602388163</v>
      </c>
      <c r="AG59" s="485">
        <v>0.552842510732392</v>
      </c>
      <c r="AH59" s="485">
        <v>0.527945713109767</v>
      </c>
      <c r="AI59" s="485">
        <v>0.49266758255714</v>
      </c>
      <c r="AJ59" s="485">
        <v>0.527945713109767</v>
      </c>
      <c r="AK59" s="485">
        <v>0.508912367374892</v>
      </c>
      <c r="AL59" s="485">
        <v>0.731974045690868</v>
      </c>
      <c r="AM59" s="485">
        <v>0.734049229841023</v>
      </c>
      <c r="AN59" s="485">
        <v>0.752725887192413</v>
      </c>
      <c r="AO59" s="485">
        <v>0.880241263952691</v>
      </c>
      <c r="AP59" s="485">
        <v>0.911719705265489</v>
      </c>
      <c r="AQ59" s="485">
        <v>0.963809751557488</v>
      </c>
      <c r="AR59" s="485">
        <v>0.848597697051612</v>
      </c>
      <c r="AS59" s="485">
        <v>0.96821755634818</v>
      </c>
      <c r="AT59" s="485">
        <v>0.828989583861769</v>
      </c>
      <c r="AU59" s="485">
        <v>0.788037022605683</v>
      </c>
      <c r="AV59" s="485">
        <v>0.863044770664089</v>
      </c>
      <c r="AW59" s="485">
        <v>0.903268551446813</v>
      </c>
      <c r="AX59" s="485">
        <v>0.909762731150652</v>
      </c>
      <c r="AY59" s="485">
        <v>0.953442291167703</v>
      </c>
      <c r="AZ59" s="485">
        <v>1.0784568198401</v>
      </c>
      <c r="BA59" s="485">
        <v>1.05467794273511</v>
      </c>
      <c r="BB59" s="485">
        <v>1.0271830743899</v>
      </c>
      <c r="BC59" s="485">
        <v>1.04645689801728</v>
      </c>
      <c r="BD59" s="485">
        <v>1.14063801883883</v>
      </c>
      <c r="BE59" s="486">
        <v>1.14759964758739</v>
      </c>
      <c r="BF59" s="461">
        <v>0.00610327609072869</v>
      </c>
      <c r="BG59" s="461">
        <v>0.0324282439085093</v>
      </c>
      <c r="BH59" s="461">
        <v>0.00311126805283138</v>
      </c>
      <c r="BI59" s="483"/>
      <c r="BJ59" s="484"/>
    </row>
    <row r="60" spans="8:8">
      <c r="A60" s="218" t="s">
        <v>147</v>
      </c>
      <c r="B60" s="485" t="s">
        <v>114</v>
      </c>
      <c r="C60" s="485" t="s">
        <v>114</v>
      </c>
      <c r="D60" s="485" t="s">
        <v>114</v>
      </c>
      <c r="E60" s="485" t="s">
        <v>114</v>
      </c>
      <c r="F60" s="485" t="s">
        <v>114</v>
      </c>
      <c r="G60" s="485" t="s">
        <v>114</v>
      </c>
      <c r="H60" s="485" t="s">
        <v>114</v>
      </c>
      <c r="I60" s="485" t="s">
        <v>114</v>
      </c>
      <c r="J60" s="485" t="s">
        <v>114</v>
      </c>
      <c r="K60" s="485" t="s">
        <v>114</v>
      </c>
      <c r="L60" s="485" t="s">
        <v>114</v>
      </c>
      <c r="M60" s="485" t="s">
        <v>114</v>
      </c>
      <c r="N60" s="485" t="s">
        <v>114</v>
      </c>
      <c r="O60" s="485" t="s">
        <v>114</v>
      </c>
      <c r="P60" s="485" t="s">
        <v>114</v>
      </c>
      <c r="Q60" s="485" t="s">
        <v>114</v>
      </c>
      <c r="R60" s="485" t="s">
        <v>114</v>
      </c>
      <c r="S60" s="485" t="s">
        <v>114</v>
      </c>
      <c r="T60" s="485" t="s">
        <v>114</v>
      </c>
      <c r="U60" s="485" t="s">
        <v>114</v>
      </c>
      <c r="V60" s="485">
        <v>0.837217172071474</v>
      </c>
      <c r="W60" s="485">
        <v>0.853247834063755</v>
      </c>
      <c r="X60" s="485">
        <v>0.963107681502385</v>
      </c>
      <c r="Y60" s="485">
        <v>1.11212562911768</v>
      </c>
      <c r="Z60" s="485">
        <v>1.17440448618031</v>
      </c>
      <c r="AA60" s="485">
        <v>1.25125203816026</v>
      </c>
      <c r="AB60" s="485">
        <v>1.30953300421694</v>
      </c>
      <c r="AC60" s="485">
        <v>1.51658421493665</v>
      </c>
      <c r="AD60" s="485">
        <v>1.41096996145624</v>
      </c>
      <c r="AE60" s="485">
        <v>1.23345528628747</v>
      </c>
      <c r="AF60" s="485">
        <v>1.11517254864951</v>
      </c>
      <c r="AG60" s="485">
        <v>1.17119573075359</v>
      </c>
      <c r="AH60" s="485">
        <v>1.3433151337261</v>
      </c>
      <c r="AI60" s="485">
        <v>1.36025148283659</v>
      </c>
      <c r="AJ60" s="485">
        <v>1.38561072214642</v>
      </c>
      <c r="AK60" s="485">
        <v>1.4660043113952</v>
      </c>
      <c r="AL60" s="485">
        <v>1.46159787136407</v>
      </c>
      <c r="AM60" s="485">
        <v>1.50380289107256</v>
      </c>
      <c r="AN60" s="485">
        <v>1.47844365176274</v>
      </c>
      <c r="AO60" s="485">
        <v>1.78834693232329</v>
      </c>
      <c r="AP60" s="485">
        <v>1.83855503350819</v>
      </c>
      <c r="AQ60" s="485">
        <v>1.87649314021515</v>
      </c>
      <c r="AR60" s="485">
        <v>1.88391977458446</v>
      </c>
      <c r="AS60" s="485">
        <v>1.92411372347063</v>
      </c>
      <c r="AT60" s="485">
        <v>1.63821152103951</v>
      </c>
      <c r="AU60" s="485">
        <v>2.00552092318569</v>
      </c>
      <c r="AV60" s="485">
        <v>1.86018144883767</v>
      </c>
      <c r="AW60" s="485">
        <v>1.87284445622283</v>
      </c>
      <c r="AX60" s="485">
        <v>1.86444750154298</v>
      </c>
      <c r="AY60" s="485">
        <v>1.85004707636348</v>
      </c>
      <c r="AZ60" s="485">
        <v>1.73176433872551</v>
      </c>
      <c r="BA60" s="485">
        <v>1.71628451266906</v>
      </c>
      <c r="BB60" s="485">
        <v>1.7617425823382</v>
      </c>
      <c r="BC60" s="485">
        <v>1.86870423099856</v>
      </c>
      <c r="BD60" s="485">
        <v>1.85421323710723</v>
      </c>
      <c r="BE60" s="486">
        <v>1.72376600620034</v>
      </c>
      <c r="BF60" s="461">
        <v>-0.0703517957354279</v>
      </c>
      <c r="BG60" s="461">
        <v>0.0124625548326445</v>
      </c>
      <c r="BH60" s="461">
        <v>0.00467331801375396</v>
      </c>
      <c r="BI60" s="483"/>
      <c r="BJ60" s="484"/>
    </row>
    <row r="61" spans="8:8">
      <c r="A61" s="218" t="s">
        <v>148</v>
      </c>
      <c r="B61" s="476" t="s">
        <v>114</v>
      </c>
      <c r="C61" s="476" t="s">
        <v>114</v>
      </c>
      <c r="D61" s="476" t="s">
        <v>114</v>
      </c>
      <c r="E61" s="476" t="s">
        <v>114</v>
      </c>
      <c r="F61" s="476" t="s">
        <v>114</v>
      </c>
      <c r="G61" s="476" t="s">
        <v>114</v>
      </c>
      <c r="H61" s="476" t="s">
        <v>114</v>
      </c>
      <c r="I61" s="476" t="s">
        <v>114</v>
      </c>
      <c r="J61" s="476" t="s">
        <v>114</v>
      </c>
      <c r="K61" s="476" t="s">
        <v>114</v>
      </c>
      <c r="L61" s="476" t="s">
        <v>114</v>
      </c>
      <c r="M61" s="476" t="s">
        <v>114</v>
      </c>
      <c r="N61" s="476" t="s">
        <v>114</v>
      </c>
      <c r="O61" s="476" t="s">
        <v>114</v>
      </c>
      <c r="P61" s="476" t="s">
        <v>114</v>
      </c>
      <c r="Q61" s="476" t="s">
        <v>114</v>
      </c>
      <c r="R61" s="476" t="s">
        <v>114</v>
      </c>
      <c r="S61" s="476" t="s">
        <v>114</v>
      </c>
      <c r="T61" s="476" t="s">
        <v>114</v>
      </c>
      <c r="U61" s="476" t="s">
        <v>114</v>
      </c>
      <c r="V61" s="476">
        <v>0.873034088945853</v>
      </c>
      <c r="W61" s="476">
        <v>1.05707911310201</v>
      </c>
      <c r="X61" s="476">
        <v>1.10427014493692</v>
      </c>
      <c r="Y61" s="476">
        <v>1.14831510798283</v>
      </c>
      <c r="Z61" s="476">
        <v>1.18921400223976</v>
      </c>
      <c r="AA61" s="476">
        <v>1.26755111508571</v>
      </c>
      <c r="AB61" s="476">
        <v>1.33078709774449</v>
      </c>
      <c r="AC61" s="476">
        <v>1.36480074309435</v>
      </c>
      <c r="AD61" s="476">
        <v>1.31191068501052</v>
      </c>
      <c r="AE61" s="476">
        <v>0.953258843065201</v>
      </c>
      <c r="AF61" s="476">
        <v>1.09483193856993</v>
      </c>
      <c r="AG61" s="476">
        <v>0.913004635035531</v>
      </c>
      <c r="AH61" s="476">
        <v>0.718625032782024</v>
      </c>
      <c r="AI61" s="476">
        <v>0.712395816579816</v>
      </c>
      <c r="AJ61" s="476">
        <v>0.806589116122298</v>
      </c>
      <c r="AK61" s="476">
        <v>0.461208526976712</v>
      </c>
      <c r="AL61" s="476">
        <v>0.396027139158573</v>
      </c>
      <c r="AM61" s="476">
        <v>0.39744287011362</v>
      </c>
      <c r="AN61" s="476">
        <v>0.453128287678815</v>
      </c>
      <c r="AO61" s="476">
        <v>0.482574717920327</v>
      </c>
      <c r="AP61" s="476">
        <v>0.61969510488508</v>
      </c>
      <c r="AQ61" s="476">
        <v>0.681272151802126</v>
      </c>
      <c r="AR61" s="476">
        <v>0.823519819913278</v>
      </c>
      <c r="AS61" s="476">
        <v>0.874846693504229</v>
      </c>
      <c r="AT61" s="476">
        <v>0.847184183807317</v>
      </c>
      <c r="AU61" s="476">
        <v>0.92382184891785</v>
      </c>
      <c r="AV61" s="476">
        <v>1.02792674265267</v>
      </c>
      <c r="AW61" s="476">
        <v>1.10111112717764</v>
      </c>
      <c r="AX61" s="476">
        <v>1.15636235384289</v>
      </c>
      <c r="AY61" s="476">
        <v>1.29865123309317</v>
      </c>
      <c r="AZ61" s="476">
        <v>1.3160934351461</v>
      </c>
      <c r="BA61" s="476">
        <v>1.36554739054997</v>
      </c>
      <c r="BB61" s="476">
        <v>1.45950382220694</v>
      </c>
      <c r="BC61" s="476">
        <v>1.68069451515526</v>
      </c>
      <c r="BD61" s="476">
        <v>1.68417620248574</v>
      </c>
      <c r="BE61" s="477">
        <v>1.60329889216779</v>
      </c>
      <c r="BF61" s="457">
        <v>-0.048021881676388</v>
      </c>
      <c r="BG61" s="457">
        <v>0.0711270048513835</v>
      </c>
      <c r="BH61" s="457">
        <v>0.00434671850311954</v>
      </c>
      <c r="BI61" s="483"/>
      <c r="BJ61" s="484"/>
    </row>
    <row r="62" spans="8:8">
      <c r="A62" s="218" t="s">
        <v>149</v>
      </c>
      <c r="B62" s="476" t="s">
        <v>114</v>
      </c>
      <c r="C62" s="476" t="s">
        <v>114</v>
      </c>
      <c r="D62" s="476" t="s">
        <v>114</v>
      </c>
      <c r="E62" s="476" t="s">
        <v>114</v>
      </c>
      <c r="F62" s="476" t="s">
        <v>114</v>
      </c>
      <c r="G62" s="476" t="s">
        <v>114</v>
      </c>
      <c r="H62" s="476" t="s">
        <v>114</v>
      </c>
      <c r="I62" s="476" t="s">
        <v>114</v>
      </c>
      <c r="J62" s="476" t="s">
        <v>114</v>
      </c>
      <c r="K62" s="476" t="s">
        <v>114</v>
      </c>
      <c r="L62" s="476" t="s">
        <v>114</v>
      </c>
      <c r="M62" s="476" t="s">
        <v>114</v>
      </c>
      <c r="N62" s="476" t="s">
        <v>114</v>
      </c>
      <c r="O62" s="476" t="s">
        <v>114</v>
      </c>
      <c r="P62" s="476" t="s">
        <v>114</v>
      </c>
      <c r="Q62" s="476" t="s">
        <v>114</v>
      </c>
      <c r="R62" s="476" t="s">
        <v>114</v>
      </c>
      <c r="S62" s="476" t="s">
        <v>114</v>
      </c>
      <c r="T62" s="476" t="s">
        <v>114</v>
      </c>
      <c r="U62" s="476" t="s">
        <v>114</v>
      </c>
      <c r="V62" s="476">
        <v>34.4520935356153</v>
      </c>
      <c r="W62" s="476">
        <v>34.8516357777686</v>
      </c>
      <c r="X62" s="476">
        <v>36.8623824866481</v>
      </c>
      <c r="Y62" s="476">
        <v>38.7936579746243</v>
      </c>
      <c r="Z62" s="476">
        <v>39.4782714262474</v>
      </c>
      <c r="AA62" s="476">
        <v>40.0744054165121</v>
      </c>
      <c r="AB62" s="476">
        <v>41.1154408307648</v>
      </c>
      <c r="AC62" s="476">
        <v>39.6899076062549</v>
      </c>
      <c r="AD62" s="476">
        <v>39.6829176006999</v>
      </c>
      <c r="AE62" s="476">
        <v>37.2806830849056</v>
      </c>
      <c r="AF62" s="476">
        <v>36.0350014962005</v>
      </c>
      <c r="AG62" s="476">
        <v>36.1370387851991</v>
      </c>
      <c r="AH62" s="476">
        <v>33.4191125566012</v>
      </c>
      <c r="AI62" s="476">
        <v>34.7893199074953</v>
      </c>
      <c r="AJ62" s="476">
        <v>34.6824927000416</v>
      </c>
      <c r="AK62" s="476">
        <v>35.3331204536322</v>
      </c>
      <c r="AL62" s="476">
        <v>36.0082623051409</v>
      </c>
      <c r="AM62" s="476">
        <v>36.4442407714003</v>
      </c>
      <c r="AN62" s="476">
        <v>37.3073001841996</v>
      </c>
      <c r="AO62" s="476">
        <v>38.172547511684</v>
      </c>
      <c r="AP62" s="476">
        <v>38.739800859052</v>
      </c>
      <c r="AQ62" s="476">
        <v>40.8040254339946</v>
      </c>
      <c r="AR62" s="476">
        <v>41.4891344524022</v>
      </c>
      <c r="AS62" s="476">
        <v>40.7901443308255</v>
      </c>
      <c r="AT62" s="476">
        <v>38.4871112990159</v>
      </c>
      <c r="AU62" s="476">
        <v>41.0153415273346</v>
      </c>
      <c r="AV62" s="476">
        <v>42.1488855396091</v>
      </c>
      <c r="AW62" s="476">
        <v>41.3573198856714</v>
      </c>
      <c r="AX62" s="476">
        <v>41.1069859804463</v>
      </c>
      <c r="AY62" s="476">
        <v>40.8487354705855</v>
      </c>
      <c r="AZ62" s="476">
        <v>39.5403107082226</v>
      </c>
      <c r="BA62" s="476">
        <v>40.5873914924615</v>
      </c>
      <c r="BB62" s="476">
        <v>41.7100598670394</v>
      </c>
      <c r="BC62" s="476">
        <v>43.9739447844894</v>
      </c>
      <c r="BD62" s="476">
        <v>42.9883665251515</v>
      </c>
      <c r="BE62" s="477">
        <v>39.6941818275784</v>
      </c>
      <c r="BF62" s="457">
        <v>-0.0766296783025177</v>
      </c>
      <c r="BG62" s="457">
        <v>0.0111220066509485</v>
      </c>
      <c r="BH62" s="457">
        <v>0.107615264663995</v>
      </c>
      <c r="BI62" s="483"/>
      <c r="BJ62" s="484"/>
    </row>
    <row r="63" spans="8:8">
      <c r="A63" s="218" t="s">
        <v>150</v>
      </c>
      <c r="B63" s="476" t="s">
        <v>114</v>
      </c>
      <c r="C63" s="476" t="s">
        <v>114</v>
      </c>
      <c r="D63" s="476" t="s">
        <v>114</v>
      </c>
      <c r="E63" s="476" t="s">
        <v>114</v>
      </c>
      <c r="F63" s="476" t="s">
        <v>114</v>
      </c>
      <c r="G63" s="476" t="s">
        <v>114</v>
      </c>
      <c r="H63" s="476" t="s">
        <v>114</v>
      </c>
      <c r="I63" s="476" t="s">
        <v>114</v>
      </c>
      <c r="J63" s="476" t="s">
        <v>114</v>
      </c>
      <c r="K63" s="476" t="s">
        <v>114</v>
      </c>
      <c r="L63" s="476" t="s">
        <v>114</v>
      </c>
      <c r="M63" s="476" t="s">
        <v>114</v>
      </c>
      <c r="N63" s="476" t="s">
        <v>114</v>
      </c>
      <c r="O63" s="476" t="s">
        <v>114</v>
      </c>
      <c r="P63" s="476" t="s">
        <v>114</v>
      </c>
      <c r="Q63" s="476" t="s">
        <v>114</v>
      </c>
      <c r="R63" s="476" t="s">
        <v>114</v>
      </c>
      <c r="S63" s="476" t="s">
        <v>114</v>
      </c>
      <c r="T63" s="476" t="s">
        <v>114</v>
      </c>
      <c r="U63" s="476" t="s">
        <v>114</v>
      </c>
      <c r="V63" s="476">
        <v>0.790961200348231</v>
      </c>
      <c r="W63" s="476">
        <v>1.28121429905909</v>
      </c>
      <c r="X63" s="476">
        <v>1.2726985093355</v>
      </c>
      <c r="Y63" s="476">
        <v>1.28625189480442</v>
      </c>
      <c r="Z63" s="476">
        <v>1.33249217266352</v>
      </c>
      <c r="AA63" s="476">
        <v>0.897729058603156</v>
      </c>
      <c r="AB63" s="476">
        <v>0.879781802841608</v>
      </c>
      <c r="AC63" s="476">
        <v>0.851900459808344</v>
      </c>
      <c r="AD63" s="476">
        <v>0.854234433670832</v>
      </c>
      <c r="AE63" s="476">
        <v>0.931059676446031</v>
      </c>
      <c r="AF63" s="476">
        <v>0.734555539383366</v>
      </c>
      <c r="AG63" s="476">
        <v>1.15158605622801</v>
      </c>
      <c r="AH63" s="476">
        <v>0.812974974621873</v>
      </c>
      <c r="AI63" s="476">
        <v>0.999223536963654</v>
      </c>
      <c r="AJ63" s="476">
        <v>0.893061856428839</v>
      </c>
      <c r="AK63" s="476">
        <v>0.690951633736803</v>
      </c>
      <c r="AL63" s="476">
        <v>1.01784839319783</v>
      </c>
      <c r="AM63" s="476">
        <v>0.725438150321236</v>
      </c>
      <c r="AN63" s="476">
        <v>1.12401007373265</v>
      </c>
      <c r="AO63" s="476">
        <v>1.10515113460591</v>
      </c>
      <c r="AP63" s="476">
        <v>1.12680380216777</v>
      </c>
      <c r="AQ63" s="476">
        <v>1.16032854338929</v>
      </c>
      <c r="AR63" s="476">
        <v>1.08024166158233</v>
      </c>
      <c r="AS63" s="476">
        <v>0.761532714602391</v>
      </c>
      <c r="AT63" s="476">
        <v>1.65574971921843</v>
      </c>
      <c r="AU63" s="476">
        <v>1.7678506264322</v>
      </c>
      <c r="AV63" s="476">
        <v>2.0061878041228</v>
      </c>
      <c r="AW63" s="476">
        <v>2.21328781083176</v>
      </c>
      <c r="AX63" s="476">
        <v>1.87034304249901</v>
      </c>
      <c r="AY63" s="476">
        <v>1.93146977568699</v>
      </c>
      <c r="AZ63" s="476">
        <v>2.45618846436162</v>
      </c>
      <c r="BA63" s="476">
        <v>2.42330035641556</v>
      </c>
      <c r="BB63" s="476">
        <v>2.395483551441</v>
      </c>
      <c r="BC63" s="476">
        <v>2.74702894309411</v>
      </c>
      <c r="BD63" s="476">
        <v>3.05086127773455</v>
      </c>
      <c r="BE63" s="477">
        <v>3.02007905822678</v>
      </c>
      <c r="BF63" s="457">
        <v>-0.0100896817998321</v>
      </c>
      <c r="BG63" s="457">
        <v>0.0630232836220233</v>
      </c>
      <c r="BH63" s="457">
        <v>0.00818776435723026</v>
      </c>
      <c r="BI63" s="483"/>
      <c r="BJ63" s="484"/>
    </row>
    <row r="64" spans="8:8">
      <c r="A64" s="218" t="s">
        <v>151</v>
      </c>
      <c r="B64" s="476">
        <v>11.772440458692</v>
      </c>
      <c r="C64" s="476">
        <v>13.1329360441821</v>
      </c>
      <c r="D64" s="476">
        <v>14.4589361964487</v>
      </c>
      <c r="E64" s="476">
        <v>15.5693667181628</v>
      </c>
      <c r="F64" s="476">
        <v>16.684328396226</v>
      </c>
      <c r="G64" s="476">
        <v>18.3331228500903</v>
      </c>
      <c r="H64" s="476">
        <v>20.0395552507844</v>
      </c>
      <c r="I64" s="476">
        <v>21.0197772655317</v>
      </c>
      <c r="J64" s="476">
        <v>22.9221073243073</v>
      </c>
      <c r="K64" s="476">
        <v>24.305745414239</v>
      </c>
      <c r="L64" s="476">
        <v>26.5195663617955</v>
      </c>
      <c r="M64" s="476">
        <v>29.1034025690452</v>
      </c>
      <c r="N64" s="476">
        <v>31.2701117293903</v>
      </c>
      <c r="O64" s="476">
        <v>33.3455142880105</v>
      </c>
      <c r="P64" s="476">
        <v>35.3978834947438</v>
      </c>
      <c r="Q64" s="476">
        <v>36.3834989275006</v>
      </c>
      <c r="R64" s="476">
        <v>38.6336862828157</v>
      </c>
      <c r="S64" s="476">
        <v>41.7047624509916</v>
      </c>
      <c r="T64" s="476">
        <v>44.717982358064</v>
      </c>
      <c r="U64" s="476">
        <v>48.6606940037089</v>
      </c>
      <c r="V64" s="476" t="s">
        <v>114</v>
      </c>
      <c r="W64" s="476" t="s">
        <v>114</v>
      </c>
      <c r="X64" s="476" t="s">
        <v>114</v>
      </c>
      <c r="Y64" s="476" t="s">
        <v>114</v>
      </c>
      <c r="Z64" s="476" t="s">
        <v>114</v>
      </c>
      <c r="AA64" s="476" t="s">
        <v>114</v>
      </c>
      <c r="AB64" s="476" t="s">
        <v>114</v>
      </c>
      <c r="AC64" s="476" t="s">
        <v>114</v>
      </c>
      <c r="AD64" s="476" t="s">
        <v>114</v>
      </c>
      <c r="AE64" s="476" t="s">
        <v>114</v>
      </c>
      <c r="AF64" s="476" t="s">
        <v>114</v>
      </c>
      <c r="AG64" s="476" t="s">
        <v>114</v>
      </c>
      <c r="AH64" s="476" t="s">
        <v>114</v>
      </c>
      <c r="AI64" s="476" t="s">
        <v>114</v>
      </c>
      <c r="AJ64" s="476" t="s">
        <v>114</v>
      </c>
      <c r="AK64" s="476" t="s">
        <v>114</v>
      </c>
      <c r="AL64" s="476" t="s">
        <v>114</v>
      </c>
      <c r="AM64" s="476" t="s">
        <v>114</v>
      </c>
      <c r="AN64" s="476" t="s">
        <v>114</v>
      </c>
      <c r="AO64" s="476" t="s">
        <v>114</v>
      </c>
      <c r="AP64" s="476" t="s">
        <v>114</v>
      </c>
      <c r="AQ64" s="476" t="s">
        <v>114</v>
      </c>
      <c r="AR64" s="476" t="s">
        <v>114</v>
      </c>
      <c r="AS64" s="476" t="s">
        <v>114</v>
      </c>
      <c r="AT64" s="476" t="s">
        <v>114</v>
      </c>
      <c r="AU64" s="476" t="s">
        <v>114</v>
      </c>
      <c r="AV64" s="476" t="s">
        <v>114</v>
      </c>
      <c r="AW64" s="476" t="s">
        <v>114</v>
      </c>
      <c r="AX64" s="476" t="s">
        <v>114</v>
      </c>
      <c r="AY64" s="476" t="s">
        <v>114</v>
      </c>
      <c r="AZ64" s="476" t="s">
        <v>114</v>
      </c>
      <c r="BA64" s="476" t="s">
        <v>114</v>
      </c>
      <c r="BB64" s="476" t="s">
        <v>114</v>
      </c>
      <c r="BC64" s="476" t="s">
        <v>114</v>
      </c>
      <c r="BD64" s="476" t="s">
        <v>114</v>
      </c>
      <c r="BE64" s="477" t="s">
        <v>114</v>
      </c>
      <c r="BF64" s="457" t="s">
        <v>114</v>
      </c>
      <c r="BG64" s="457" t="s">
        <v>114</v>
      </c>
      <c r="BH64" s="457" t="s">
        <v>114</v>
      </c>
      <c r="BI64" s="483"/>
      <c r="BJ64" s="484"/>
    </row>
    <row r="65" spans="8:8">
      <c r="A65" s="218" t="s">
        <v>152</v>
      </c>
      <c r="B65" s="485" t="s">
        <v>114</v>
      </c>
      <c r="C65" s="485" t="s">
        <v>114</v>
      </c>
      <c r="D65" s="485" t="s">
        <v>114</v>
      </c>
      <c r="E65" s="485" t="s">
        <v>114</v>
      </c>
      <c r="F65" s="485" t="s">
        <v>114</v>
      </c>
      <c r="G65" s="485" t="s">
        <v>114</v>
      </c>
      <c r="H65" s="485" t="s">
        <v>114</v>
      </c>
      <c r="I65" s="485" t="s">
        <v>114</v>
      </c>
      <c r="J65" s="485" t="s">
        <v>114</v>
      </c>
      <c r="K65" s="485" t="s">
        <v>114</v>
      </c>
      <c r="L65" s="485" t="s">
        <v>114</v>
      </c>
      <c r="M65" s="485" t="s">
        <v>114</v>
      </c>
      <c r="N65" s="485" t="s">
        <v>114</v>
      </c>
      <c r="O65" s="485" t="s">
        <v>114</v>
      </c>
      <c r="P65" s="485" t="s">
        <v>114</v>
      </c>
      <c r="Q65" s="485" t="s">
        <v>114</v>
      </c>
      <c r="R65" s="485" t="s">
        <v>114</v>
      </c>
      <c r="S65" s="485" t="s">
        <v>114</v>
      </c>
      <c r="T65" s="485" t="s">
        <v>114</v>
      </c>
      <c r="U65" s="485" t="s">
        <v>114</v>
      </c>
      <c r="V65" s="485">
        <v>3.01266664189131</v>
      </c>
      <c r="W65" s="485">
        <v>2.90425056627053</v>
      </c>
      <c r="X65" s="485">
        <v>3.04086947237375</v>
      </c>
      <c r="Y65" s="485">
        <v>2.98991583825113</v>
      </c>
      <c r="Z65" s="485">
        <v>3.16897258875337</v>
      </c>
      <c r="AA65" s="485">
        <v>3.3731684068567</v>
      </c>
      <c r="AB65" s="485">
        <v>3.39963145234184</v>
      </c>
      <c r="AC65" s="485">
        <v>3.40732788689342</v>
      </c>
      <c r="AD65" s="485">
        <v>3.72414713815269</v>
      </c>
      <c r="AE65" s="485">
        <v>3.7839408014807</v>
      </c>
      <c r="AF65" s="485">
        <v>3.87798075896596</v>
      </c>
      <c r="AG65" s="485">
        <v>4.02683640306825</v>
      </c>
      <c r="AH65" s="485">
        <v>3.96057567819797</v>
      </c>
      <c r="AI65" s="485">
        <v>3.97640680599702</v>
      </c>
      <c r="AJ65" s="485">
        <v>4.60778943233566</v>
      </c>
      <c r="AK65" s="485">
        <v>4.69642797285889</v>
      </c>
      <c r="AL65" s="485">
        <v>4.74654461128028</v>
      </c>
      <c r="AM65" s="485">
        <v>4.88809351866004</v>
      </c>
      <c r="AN65" s="485">
        <v>4.40664098500653</v>
      </c>
      <c r="AO65" s="485">
        <v>4.44010720550492</v>
      </c>
      <c r="AP65" s="485">
        <v>4.53980870708091</v>
      </c>
      <c r="AQ65" s="485">
        <v>4.18966140987836</v>
      </c>
      <c r="AR65" s="485">
        <v>4.53142752177553</v>
      </c>
      <c r="AS65" s="485">
        <v>4.2580823127463</v>
      </c>
      <c r="AT65" s="485">
        <v>4.26416083481507</v>
      </c>
      <c r="AU65" s="485">
        <v>4.26136710637994</v>
      </c>
      <c r="AV65" s="485">
        <v>4.58184741868221</v>
      </c>
      <c r="AW65" s="485">
        <v>4.46146726945108</v>
      </c>
      <c r="AX65" s="485">
        <v>4.4653092821442</v>
      </c>
      <c r="AY65" s="485">
        <v>4.69718874225971</v>
      </c>
      <c r="AZ65" s="485">
        <v>4.48393413837837</v>
      </c>
      <c r="BA65" s="485">
        <v>4.1805353188913</v>
      </c>
      <c r="BB65" s="485">
        <v>4.17014921427599</v>
      </c>
      <c r="BC65" s="485">
        <v>4.2944179319641</v>
      </c>
      <c r="BD65" s="485">
        <v>4.29901770193873</v>
      </c>
      <c r="BE65" s="486">
        <v>4.15223083553092</v>
      </c>
      <c r="BF65" s="456">
        <v>-0.0341442805275283</v>
      </c>
      <c r="BG65" s="456">
        <v>8.14446462220397E-4</v>
      </c>
      <c r="BH65" s="456">
        <v>0.0112571515456002</v>
      </c>
      <c r="BI65" s="483"/>
      <c r="BJ65" s="484"/>
    </row>
    <row r="66" spans="8:8">
      <c r="A66" s="218" t="s">
        <v>153</v>
      </c>
      <c r="B66" s="485" t="s">
        <v>114</v>
      </c>
      <c r="C66" s="485" t="s">
        <v>114</v>
      </c>
      <c r="D66" s="485" t="s">
        <v>114</v>
      </c>
      <c r="E66" s="485" t="s">
        <v>114</v>
      </c>
      <c r="F66" s="485" t="s">
        <v>114</v>
      </c>
      <c r="G66" s="485" t="s">
        <v>114</v>
      </c>
      <c r="H66" s="485" t="s">
        <v>114</v>
      </c>
      <c r="I66" s="485" t="s">
        <v>114</v>
      </c>
      <c r="J66" s="485" t="s">
        <v>114</v>
      </c>
      <c r="K66" s="485" t="s">
        <v>114</v>
      </c>
      <c r="L66" s="485" t="s">
        <v>114</v>
      </c>
      <c r="M66" s="485" t="s">
        <v>114</v>
      </c>
      <c r="N66" s="485" t="s">
        <v>114</v>
      </c>
      <c r="O66" s="485" t="s">
        <v>114</v>
      </c>
      <c r="P66" s="485" t="s">
        <v>114</v>
      </c>
      <c r="Q66" s="485" t="s">
        <v>114</v>
      </c>
      <c r="R66" s="485" t="s">
        <v>114</v>
      </c>
      <c r="S66" s="485" t="s">
        <v>114</v>
      </c>
      <c r="T66" s="485" t="s">
        <v>114</v>
      </c>
      <c r="U66" s="485" t="s">
        <v>114</v>
      </c>
      <c r="V66" s="485">
        <v>0.754976114123609</v>
      </c>
      <c r="W66" s="485">
        <v>0.738102823542964</v>
      </c>
      <c r="X66" s="485">
        <v>0.804144805060682</v>
      </c>
      <c r="Y66" s="485">
        <v>1.05600062128377</v>
      </c>
      <c r="Z66" s="485">
        <v>1.17278611693261</v>
      </c>
      <c r="AA66" s="485">
        <v>1.08506617495632</v>
      </c>
      <c r="AB66" s="485">
        <v>0.899070099791865</v>
      </c>
      <c r="AC66" s="485">
        <v>0.81155137649187</v>
      </c>
      <c r="AD66" s="485">
        <v>0.586173319812814</v>
      </c>
      <c r="AE66" s="485">
        <v>0.502503787485435</v>
      </c>
      <c r="AF66" s="485">
        <v>0.493186390089078</v>
      </c>
      <c r="AG66" s="485">
        <v>0.548345018765006</v>
      </c>
      <c r="AH66" s="485">
        <v>0.575685970214218</v>
      </c>
      <c r="AI66" s="485">
        <v>0.590848761660238</v>
      </c>
      <c r="AJ66" s="485">
        <v>0.462745645280617</v>
      </c>
      <c r="AK66" s="485">
        <v>0.434451993892063</v>
      </c>
      <c r="AL66" s="485">
        <v>0.460316386194845</v>
      </c>
      <c r="AM66" s="485">
        <v>0.425512705333947</v>
      </c>
      <c r="AN66" s="485">
        <v>0.3840535361597</v>
      </c>
      <c r="AO66" s="485">
        <v>0.464164031881772</v>
      </c>
      <c r="AP66" s="485">
        <v>0.487954077154225</v>
      </c>
      <c r="AQ66" s="485">
        <v>0.50432452139062</v>
      </c>
      <c r="AR66" s="485">
        <v>0.570095954311728</v>
      </c>
      <c r="AS66" s="485">
        <v>0.572665413734964</v>
      </c>
      <c r="AT66" s="485">
        <v>0.5157175717756</v>
      </c>
      <c r="AU66" s="485">
        <v>0.498281474459183</v>
      </c>
      <c r="AV66" s="485">
        <v>0.529419540192338</v>
      </c>
      <c r="AW66" s="485">
        <v>0.550159997358291</v>
      </c>
      <c r="AX66" s="485">
        <v>0.460531421715666</v>
      </c>
      <c r="AY66" s="485">
        <v>0.509119996946108</v>
      </c>
      <c r="AZ66" s="485">
        <v>0.501423722710613</v>
      </c>
      <c r="BA66" s="485">
        <v>0.496034123161262</v>
      </c>
      <c r="BB66" s="485">
        <v>0.488828187764225</v>
      </c>
      <c r="BC66" s="485">
        <v>0.567551467952179</v>
      </c>
      <c r="BD66" s="485">
        <v>0.537239725696607</v>
      </c>
      <c r="BE66" s="486">
        <v>0.58944537945922</v>
      </c>
      <c r="BF66" s="461">
        <v>0.0971738523150369</v>
      </c>
      <c r="BG66" s="461">
        <v>0.00409688310914436</v>
      </c>
      <c r="BH66" s="461">
        <v>0.00159805083755124</v>
      </c>
      <c r="BI66" s="483"/>
      <c r="BJ66" s="484"/>
    </row>
    <row r="67" spans="8:8" s="47" ht="10.2" customFormat="1">
      <c r="A67" s="54" t="s">
        <v>154</v>
      </c>
      <c r="B67" s="478">
        <v>11.772440458692</v>
      </c>
      <c r="C67" s="478">
        <v>13.1329360441821</v>
      </c>
      <c r="D67" s="478">
        <v>14.4589361964487</v>
      </c>
      <c r="E67" s="478">
        <v>15.5693667181628</v>
      </c>
      <c r="F67" s="478">
        <v>16.684328396226</v>
      </c>
      <c r="G67" s="478">
        <v>18.3331228500903</v>
      </c>
      <c r="H67" s="478">
        <v>20.0395552507844</v>
      </c>
      <c r="I67" s="478">
        <v>21.0197772655317</v>
      </c>
      <c r="J67" s="478">
        <v>22.9221073243073</v>
      </c>
      <c r="K67" s="478">
        <v>24.305745414239</v>
      </c>
      <c r="L67" s="478">
        <v>26.5195663617955</v>
      </c>
      <c r="M67" s="478">
        <v>29.1034025690452</v>
      </c>
      <c r="N67" s="478">
        <v>31.2701117293903</v>
      </c>
      <c r="O67" s="478">
        <v>33.3455142880105</v>
      </c>
      <c r="P67" s="478">
        <v>35.3978834947438</v>
      </c>
      <c r="Q67" s="478">
        <v>36.3834989275006</v>
      </c>
      <c r="R67" s="478">
        <v>38.6336862828157</v>
      </c>
      <c r="S67" s="478">
        <v>41.7047624509916</v>
      </c>
      <c r="T67" s="478">
        <v>44.717982358064</v>
      </c>
      <c r="U67" s="478">
        <v>48.6606940037089</v>
      </c>
      <c r="V67" s="478">
        <v>42.0038841905526</v>
      </c>
      <c r="W67" s="478">
        <v>43.1109932718585</v>
      </c>
      <c r="X67" s="478">
        <v>45.4553440559088</v>
      </c>
      <c r="Y67" s="478">
        <v>47.772747543465</v>
      </c>
      <c r="Z67" s="478">
        <v>48.976834618345</v>
      </c>
      <c r="AA67" s="478">
        <v>49.4388714503284</v>
      </c>
      <c r="AB67" s="478">
        <v>50.3597071457531</v>
      </c>
      <c r="AC67" s="478">
        <v>48.7476632401148</v>
      </c>
      <c r="AD67" s="478">
        <v>48.3886831431059</v>
      </c>
      <c r="AE67" s="478">
        <v>45.4504086146967</v>
      </c>
      <c r="AF67" s="478">
        <v>44.1074162742465</v>
      </c>
      <c r="AG67" s="478">
        <v>44.5008491397818</v>
      </c>
      <c r="AH67" s="478">
        <v>41.3582350592531</v>
      </c>
      <c r="AI67" s="478">
        <v>42.9211138940898</v>
      </c>
      <c r="AJ67" s="478">
        <v>43.3662351854652</v>
      </c>
      <c r="AK67" s="478">
        <v>43.5910772598667</v>
      </c>
      <c r="AL67" s="478">
        <v>44.8225707520273</v>
      </c>
      <c r="AM67" s="478">
        <v>45.1185801367427</v>
      </c>
      <c r="AN67" s="478">
        <v>45.9063026057324</v>
      </c>
      <c r="AO67" s="478">
        <v>47.3331327978729</v>
      </c>
      <c r="AP67" s="478">
        <v>48.2643372891136</v>
      </c>
      <c r="AQ67" s="478">
        <v>50.1799149522276</v>
      </c>
      <c r="AR67" s="478">
        <v>51.2269368816212</v>
      </c>
      <c r="AS67" s="478">
        <v>50.1496027452322</v>
      </c>
      <c r="AT67" s="478">
        <v>48.2371247135336</v>
      </c>
      <c r="AU67" s="478">
        <v>51.2602205293152</v>
      </c>
      <c r="AV67" s="478">
        <v>53.0174932647609</v>
      </c>
      <c r="AW67" s="478">
        <v>52.4594590981598</v>
      </c>
      <c r="AX67" s="478">
        <v>51.8337423133417</v>
      </c>
      <c r="AY67" s="478">
        <v>52.0886545861026</v>
      </c>
      <c r="AZ67" s="478">
        <v>51.1081716273849</v>
      </c>
      <c r="BA67" s="478">
        <v>51.8237711368837</v>
      </c>
      <c r="BB67" s="478">
        <v>53.0129502994557</v>
      </c>
      <c r="BC67" s="478">
        <v>56.1787987716709</v>
      </c>
      <c r="BD67" s="478">
        <v>55.5545126889532</v>
      </c>
      <c r="BE67" s="478">
        <v>51.9306016467509</v>
      </c>
      <c r="BF67" s="458">
        <v>-0.0652316232615058</v>
      </c>
      <c r="BG67" s="458">
        <v>0.014223789218603</v>
      </c>
      <c r="BH67" s="458">
        <v>0.140789535974082</v>
      </c>
      <c r="BI67" s="483"/>
      <c r="BJ67" s="484"/>
    </row>
    <row r="68" spans="8:8">
      <c r="B68" s="476"/>
      <c r="C68" s="476"/>
      <c r="D68" s="476"/>
      <c r="E68" s="476"/>
      <c r="F68" s="476"/>
      <c r="G68" s="476"/>
      <c r="H68" s="476"/>
      <c r="I68" s="476"/>
      <c r="J68" s="476"/>
      <c r="K68" s="476"/>
      <c r="L68" s="476"/>
      <c r="M68" s="476"/>
      <c r="N68" s="476"/>
      <c r="O68" s="476"/>
      <c r="P68" s="476"/>
      <c r="Q68" s="476"/>
      <c r="R68" s="476"/>
      <c r="S68" s="476"/>
      <c r="T68" s="476"/>
      <c r="U68" s="476"/>
      <c r="V68" s="476"/>
      <c r="W68" s="476"/>
      <c r="X68" s="476"/>
      <c r="Y68" s="476"/>
      <c r="Z68" s="476"/>
      <c r="AA68" s="476"/>
      <c r="AB68" s="476"/>
      <c r="AC68" s="476"/>
      <c r="AD68" s="476"/>
      <c r="AE68" s="476"/>
      <c r="AF68" s="476"/>
      <c r="AG68" s="476"/>
      <c r="AH68" s="476"/>
      <c r="AI68" s="476"/>
      <c r="AJ68" s="476"/>
      <c r="AK68" s="476"/>
      <c r="AL68" s="476"/>
      <c r="AM68" s="476"/>
      <c r="AN68" s="476"/>
      <c r="AO68" s="476"/>
      <c r="AP68" s="476"/>
      <c r="AQ68" s="476"/>
      <c r="AR68" s="476"/>
      <c r="AS68" s="476"/>
      <c r="AT68" s="476"/>
      <c r="AU68" s="476"/>
      <c r="AV68" s="476"/>
      <c r="AW68" s="476"/>
      <c r="AX68" s="476"/>
      <c r="AY68" s="476"/>
      <c r="AZ68" s="476"/>
      <c r="BA68" s="476"/>
      <c r="BB68" s="476"/>
      <c r="BC68" s="476"/>
      <c r="BD68" s="476"/>
      <c r="BE68" s="476"/>
      <c r="BF68" s="457"/>
      <c r="BG68" s="457"/>
      <c r="BH68" s="457"/>
      <c r="BI68" s="483"/>
      <c r="BJ68" s="484"/>
    </row>
    <row r="69" spans="8:8">
      <c r="A69" s="45" t="s">
        <v>155</v>
      </c>
      <c r="B69" s="476">
        <v>0.07559542696768</v>
      </c>
      <c r="C69" s="476">
        <v>0.0792566127391881</v>
      </c>
      <c r="D69" s="476">
        <v>0.0830904959527485</v>
      </c>
      <c r="E69" s="476">
        <v>0.088511654631117</v>
      </c>
      <c r="F69" s="476">
        <v>0.104143673740845</v>
      </c>
      <c r="G69" s="476">
        <v>0.246956449541458</v>
      </c>
      <c r="H69" s="476">
        <v>0.285840379946004</v>
      </c>
      <c r="I69" s="476">
        <v>0.326303108640092</v>
      </c>
      <c r="J69" s="476">
        <v>0.397430935540394</v>
      </c>
      <c r="K69" s="476">
        <v>0.404087609636231</v>
      </c>
      <c r="L69" s="476">
        <v>0.412251086737738</v>
      </c>
      <c r="M69" s="476">
        <v>0.463101474772097</v>
      </c>
      <c r="N69" s="476">
        <v>0.474868291203675</v>
      </c>
      <c r="O69" s="476">
        <v>0.367741057373836</v>
      </c>
      <c r="P69" s="476">
        <v>0.492670500193894</v>
      </c>
      <c r="Q69" s="476">
        <v>0.437612743069813</v>
      </c>
      <c r="R69" s="476">
        <v>0.476800244010546</v>
      </c>
      <c r="S69" s="476">
        <v>0.652992537241851</v>
      </c>
      <c r="T69" s="476">
        <v>0.746282121535072</v>
      </c>
      <c r="U69" s="476">
        <v>0.866354694368086</v>
      </c>
      <c r="V69" s="476">
        <v>0.937187099210968</v>
      </c>
      <c r="W69" s="476">
        <v>0.900327940978903</v>
      </c>
      <c r="X69" s="476">
        <v>1.1021819306826</v>
      </c>
      <c r="Y69" s="476">
        <v>1.1933140603181</v>
      </c>
      <c r="Z69" s="476">
        <v>1.51096785124205</v>
      </c>
      <c r="AA69" s="476">
        <v>2.20581293462117</v>
      </c>
      <c r="AB69" s="476">
        <v>2.56694425747763</v>
      </c>
      <c r="AC69" s="476">
        <v>2.94465286558944</v>
      </c>
      <c r="AD69" s="476">
        <v>1.59769006786963</v>
      </c>
      <c r="AE69" s="476">
        <v>2.52575120457954</v>
      </c>
      <c r="AF69" s="476">
        <v>3.08330834809746</v>
      </c>
      <c r="AG69" s="476">
        <v>3.61631643337004</v>
      </c>
      <c r="AH69" s="476">
        <v>3.84613944570675</v>
      </c>
      <c r="AI69" s="476">
        <v>4.47299851485571</v>
      </c>
      <c r="AJ69" s="476">
        <v>5.31874025516683</v>
      </c>
      <c r="AK69" s="476">
        <v>5.73534044196624</v>
      </c>
      <c r="AL69" s="476">
        <v>6.43720554713812</v>
      </c>
      <c r="AM69" s="476">
        <v>7.5680120776295</v>
      </c>
      <c r="AN69" s="476">
        <v>7.76697513996078</v>
      </c>
      <c r="AO69" s="476">
        <v>8.99810071440764</v>
      </c>
      <c r="AP69" s="476">
        <v>9.38953045034292</v>
      </c>
      <c r="AQ69" s="476">
        <v>10.2348664513054</v>
      </c>
      <c r="AR69" s="476">
        <v>11.4702239702516</v>
      </c>
      <c r="AS69" s="476">
        <v>12.1369273205647</v>
      </c>
      <c r="AT69" s="476">
        <v>13.0416963311134</v>
      </c>
      <c r="AU69" s="476">
        <v>13.9700352713413</v>
      </c>
      <c r="AV69" s="476">
        <v>14.8217680638358</v>
      </c>
      <c r="AW69" s="476">
        <v>14.7188361727287</v>
      </c>
      <c r="AX69" s="476">
        <v>14.8838717713386</v>
      </c>
      <c r="AY69" s="476">
        <v>16.7769748104326</v>
      </c>
      <c r="AZ69" s="476">
        <v>17.8043452218505</v>
      </c>
      <c r="BA69" s="476">
        <v>18.9424614723891</v>
      </c>
      <c r="BB69" s="476">
        <v>19.8301740978885</v>
      </c>
      <c r="BC69" s="476">
        <v>21.2479724365466</v>
      </c>
      <c r="BD69" s="476">
        <v>21.6189088863947</v>
      </c>
      <c r="BE69" s="477">
        <v>22.4915924883243</v>
      </c>
      <c r="BF69" s="457">
        <v>0.0403666811547003</v>
      </c>
      <c r="BG69" s="457">
        <v>0.0518406935236992</v>
      </c>
      <c r="BH69" s="457">
        <v>0.0609771650883126</v>
      </c>
      <c r="BI69" s="483"/>
      <c r="BJ69" s="484"/>
    </row>
    <row r="70" spans="8:8">
      <c r="A70" s="45" t="s">
        <v>156</v>
      </c>
      <c r="B70" s="476">
        <v>0.0457736077111151</v>
      </c>
      <c r="C70" s="476">
        <v>0.0557923290776041</v>
      </c>
      <c r="D70" s="476">
        <v>0.0444867994622082</v>
      </c>
      <c r="E70" s="476">
        <v>0.0444569145711817</v>
      </c>
      <c r="F70" s="476">
        <v>0.0700391346905014</v>
      </c>
      <c r="G70" s="476">
        <v>0.0716936024390959</v>
      </c>
      <c r="H70" s="476">
        <v>0.085021259302774</v>
      </c>
      <c r="I70" s="476">
        <v>0.0857055981939276</v>
      </c>
      <c r="J70" s="476">
        <v>0.0836425361789452</v>
      </c>
      <c r="K70" s="476">
        <v>0.0768408354347233</v>
      </c>
      <c r="L70" s="476">
        <v>0.119029763023884</v>
      </c>
      <c r="M70" s="476">
        <v>0.165453053197903</v>
      </c>
      <c r="N70" s="476">
        <v>0.108275722658019</v>
      </c>
      <c r="O70" s="476">
        <v>0.112228062279662</v>
      </c>
      <c r="P70" s="476">
        <v>0.160942945988278</v>
      </c>
      <c r="Q70" s="476">
        <v>0.11742125271275</v>
      </c>
      <c r="R70" s="476">
        <v>0.056987222451589</v>
      </c>
      <c r="S70" s="476">
        <v>0.0625021149469041</v>
      </c>
      <c r="T70" s="476">
        <v>0.0431999912133014</v>
      </c>
      <c r="U70" s="476">
        <v>0.0540816074164891</v>
      </c>
      <c r="V70" s="476">
        <v>0.0781276436836301</v>
      </c>
      <c r="W70" s="476">
        <v>0.142468056128973</v>
      </c>
      <c r="X70" s="476">
        <v>0.344680780957192</v>
      </c>
      <c r="Y70" s="476">
        <v>0.513316951749727</v>
      </c>
      <c r="Z70" s="476">
        <v>0.59285094324637</v>
      </c>
      <c r="AA70" s="476">
        <v>0.365821202189233</v>
      </c>
      <c r="AB70" s="476">
        <v>0.159931882364137</v>
      </c>
      <c r="AC70" s="476">
        <v>0.208076692941407</v>
      </c>
      <c r="AD70" s="476">
        <v>0.23438293105089</v>
      </c>
      <c r="AE70" s="476">
        <v>0.291370153502479</v>
      </c>
      <c r="AF70" s="476">
        <v>0.291370153502479</v>
      </c>
      <c r="AG70" s="476">
        <v>0.296990522083771</v>
      </c>
      <c r="AH70" s="476">
        <v>0.280340368511849</v>
      </c>
      <c r="AI70" s="476">
        <v>0.271148881019658</v>
      </c>
      <c r="AJ70" s="476">
        <v>0.292289302251699</v>
      </c>
      <c r="AK70" s="476">
        <v>0.288740785359221</v>
      </c>
      <c r="AL70" s="476">
        <v>0.253685054784493</v>
      </c>
      <c r="AM70" s="476">
        <v>0.216919104815726</v>
      </c>
      <c r="AN70" s="476">
        <v>0.143387204878192</v>
      </c>
      <c r="AO70" s="476">
        <v>0.0916637413838798</v>
      </c>
      <c r="AP70" s="476">
        <v>0.133276568636781</v>
      </c>
      <c r="AQ70" s="476">
        <v>0.133276568636781</v>
      </c>
      <c r="AR70" s="476">
        <v>0.439542446769106</v>
      </c>
      <c r="AS70" s="476">
        <v>0.623084282056923</v>
      </c>
      <c r="AT70" s="476">
        <v>0.663018758761762</v>
      </c>
      <c r="AU70" s="476">
        <v>0.69035424256354</v>
      </c>
      <c r="AV70" s="476">
        <v>0.609726514282034</v>
      </c>
      <c r="AW70" s="476">
        <v>0.611864640111536</v>
      </c>
      <c r="AX70" s="476">
        <v>0.684297052306186</v>
      </c>
      <c r="AY70" s="476">
        <v>0.728627044991777</v>
      </c>
      <c r="AZ70" s="476">
        <v>0.706399362704285</v>
      </c>
      <c r="BA70" s="476">
        <v>0.954806012423562</v>
      </c>
      <c r="BB70" s="476">
        <v>1.10557686121341</v>
      </c>
      <c r="BC70" s="476">
        <v>1.41262968187506</v>
      </c>
      <c r="BD70" s="476">
        <v>1.88593302537737</v>
      </c>
      <c r="BE70" s="477">
        <v>2.00666265178911</v>
      </c>
      <c r="BF70" s="457">
        <v>0.0640158610020523</v>
      </c>
      <c r="BG70" s="457">
        <v>0.110196988566034</v>
      </c>
      <c r="BH70" s="457">
        <v>0.00544028173452878</v>
      </c>
      <c r="BI70" s="483"/>
      <c r="BJ70" s="484"/>
    </row>
    <row r="71" spans="8:8">
      <c r="A71" s="45" t="s">
        <v>157</v>
      </c>
      <c r="B71" s="476">
        <v>0.00712484931480929</v>
      </c>
      <c r="C71" s="476">
        <v>0.00923659589007493</v>
      </c>
      <c r="D71" s="476">
        <v>0.0103436232872949</v>
      </c>
      <c r="E71" s="476">
        <v>0.0132375683055293</v>
      </c>
      <c r="F71" s="476">
        <v>0.0136437191775858</v>
      </c>
      <c r="G71" s="476">
        <v>0.0124684863009163</v>
      </c>
      <c r="H71" s="476">
        <v>0.0116710068488905</v>
      </c>
      <c r="I71" s="476">
        <v>0.0115056967208929</v>
      </c>
      <c r="J71" s="476">
        <v>0.00500785616420137</v>
      </c>
      <c r="K71" s="476">
        <v>0.00612013013676365</v>
      </c>
      <c r="L71" s="476">
        <v>0.00559284931486502</v>
      </c>
      <c r="M71" s="476">
        <v>0.00537351092876626</v>
      </c>
      <c r="N71" s="476">
        <v>0.00535413013679152</v>
      </c>
      <c r="O71" s="476">
        <v>0.00526756164364398</v>
      </c>
      <c r="P71" s="476">
        <v>0.00375130136972654</v>
      </c>
      <c r="Q71" s="476">
        <v>1.77896174856916E-4</v>
      </c>
      <c r="R71" s="476">
        <v>1.88876712321896E-4</v>
      </c>
      <c r="S71" s="476">
        <v>0.00420513013683332</v>
      </c>
      <c r="T71" s="476">
        <v>0.00595748630115313</v>
      </c>
      <c r="U71" s="476">
        <v>0.00518776639325389</v>
      </c>
      <c r="V71" s="476">
        <v>0.00489505479434247</v>
      </c>
      <c r="W71" s="476">
        <v>0.00366997945192128</v>
      </c>
      <c r="X71" s="476">
        <v>0.00418152054779308</v>
      </c>
      <c r="Y71" s="476">
        <v>0.00382738387964218</v>
      </c>
      <c r="Z71" s="476">
        <v>0.00352307534233758</v>
      </c>
      <c r="AA71" s="476">
        <v>0.00304826027386171</v>
      </c>
      <c r="AB71" s="476">
        <v>0.00253671917798991</v>
      </c>
      <c r="AC71" s="476">
        <v>0.00216353142068632</v>
      </c>
      <c r="AD71" s="476">
        <v>0.00216158904101725</v>
      </c>
      <c r="AE71" s="476">
        <v>0.00199632191773559</v>
      </c>
      <c r="AF71" s="476">
        <v>0.00232685616429891</v>
      </c>
      <c r="AG71" s="476">
        <v>0.00145717896169562</v>
      </c>
      <c r="AH71" s="476">
        <v>0.0017444863013064</v>
      </c>
      <c r="AI71" s="476">
        <v>0.00109653424653545</v>
      </c>
      <c r="AJ71" s="476">
        <v>9.86356164347678E-4</v>
      </c>
      <c r="AK71" s="476">
        <v>8.84248633847612E-4</v>
      </c>
      <c r="AL71" s="476">
        <v>9.28643835582654E-4</v>
      </c>
      <c r="AM71" s="476">
        <v>8.28958904079431E-4</v>
      </c>
      <c r="AN71" s="476">
        <v>7.52883561616445E-4</v>
      </c>
      <c r="AO71" s="476">
        <v>0.109941008975081</v>
      </c>
      <c r="AP71" s="476">
        <v>0.151930450620934</v>
      </c>
      <c r="AQ71" s="476">
        <v>0.21214678775728</v>
      </c>
      <c r="AR71" s="476">
        <v>0.253835021159366</v>
      </c>
      <c r="AS71" s="476">
        <v>0.348300507425258</v>
      </c>
      <c r="AT71" s="476">
        <v>0.38723736804604</v>
      </c>
      <c r="AU71" s="476">
        <v>0.494700369704749</v>
      </c>
      <c r="AV71" s="476">
        <v>0.459496972609655</v>
      </c>
      <c r="AW71" s="476">
        <v>0.235587876375174</v>
      </c>
      <c r="AX71" s="476">
        <v>0.641998794392119</v>
      </c>
      <c r="AY71" s="476">
        <v>0.701288726341752</v>
      </c>
      <c r="AZ71" s="476">
        <v>0.779106762025645</v>
      </c>
      <c r="BA71" s="476">
        <v>0.89246230815066</v>
      </c>
      <c r="BB71" s="476">
        <v>0.957254479430557</v>
      </c>
      <c r="BC71" s="476">
        <v>1.0181193001976</v>
      </c>
      <c r="BD71" s="476">
        <v>1.04220583505214</v>
      </c>
      <c r="BE71" s="477">
        <v>1.09017134950081</v>
      </c>
      <c r="BF71" s="457">
        <v>0.0460230722525805</v>
      </c>
      <c r="BG71" s="457">
        <v>0.104072579739229</v>
      </c>
      <c r="BH71" s="457">
        <v>0.00295557366102767</v>
      </c>
      <c r="BI71" s="483"/>
      <c r="BJ71" s="484"/>
    </row>
    <row r="72" spans="8:8">
      <c r="A72" s="45" t="s">
        <v>158</v>
      </c>
      <c r="B72" s="476">
        <v>0.167009327733125</v>
      </c>
      <c r="C72" s="476">
        <v>0.218757402314164</v>
      </c>
      <c r="D72" s="476">
        <v>0.248905481288553</v>
      </c>
      <c r="E72" s="476">
        <v>0.306065232480775</v>
      </c>
      <c r="F72" s="476">
        <v>0.342566738833988</v>
      </c>
      <c r="G72" s="476">
        <v>0.187230600215947</v>
      </c>
      <c r="H72" s="476">
        <v>0.193388896835715</v>
      </c>
      <c r="I72" s="476">
        <v>0.227967724821709</v>
      </c>
      <c r="J72" s="476">
        <v>0.256074841532463</v>
      </c>
      <c r="K72" s="476">
        <v>0.269402498396141</v>
      </c>
      <c r="L72" s="476">
        <v>0.2952305782492</v>
      </c>
      <c r="M72" s="476">
        <v>0.354188696707312</v>
      </c>
      <c r="N72" s="476">
        <v>0.38723736804604</v>
      </c>
      <c r="O72" s="476">
        <v>0.433930124506374</v>
      </c>
      <c r="P72" s="476">
        <v>0.574559883136908</v>
      </c>
      <c r="Q72" s="476">
        <v>0.373163091173775</v>
      </c>
      <c r="R72" s="476">
        <v>0.430529274134263</v>
      </c>
      <c r="S72" s="476">
        <v>0.337787165338048</v>
      </c>
      <c r="T72" s="476">
        <v>0.370876520309938</v>
      </c>
      <c r="U72" s="476">
        <v>0.401120532295858</v>
      </c>
      <c r="V72" s="476">
        <v>0.386042474672055</v>
      </c>
      <c r="W72" s="476">
        <v>0.526672233302589</v>
      </c>
      <c r="X72" s="476">
        <v>0.439353102126767</v>
      </c>
      <c r="Y72" s="476">
        <v>0.626979991065738</v>
      </c>
      <c r="Z72" s="476">
        <v>0.750025379362849</v>
      </c>
      <c r="AA72" s="476">
        <v>0.385123325922836</v>
      </c>
      <c r="AB72" s="476">
        <v>0.0459574374609589</v>
      </c>
      <c r="AC72" s="476">
        <v>0.240159002425765</v>
      </c>
      <c r="AD72" s="476">
        <v>0.498178622076795</v>
      </c>
      <c r="AE72" s="476">
        <v>0.548731803283849</v>
      </c>
      <c r="AF72" s="476">
        <v>0.852786209525553</v>
      </c>
      <c r="AG72" s="476">
        <v>0.85265612235285</v>
      </c>
      <c r="AH72" s="476">
        <v>0.852050890526178</v>
      </c>
      <c r="AI72" s="476">
        <v>0.872364077883922</v>
      </c>
      <c r="AJ72" s="476">
        <v>0.798556433321622</v>
      </c>
      <c r="AK72" s="476">
        <v>0.879971917285246</v>
      </c>
      <c r="AL72" s="476">
        <v>0.873191311758219</v>
      </c>
      <c r="AM72" s="476">
        <v>0.800578560569904</v>
      </c>
      <c r="AN72" s="476">
        <v>0.919148749219178</v>
      </c>
      <c r="AO72" s="476">
        <v>0.99913478108429</v>
      </c>
      <c r="AP72" s="476">
        <v>1.13055296153959</v>
      </c>
      <c r="AQ72" s="476">
        <v>1.140663597781</v>
      </c>
      <c r="AR72" s="476">
        <v>1.03496149162079</v>
      </c>
      <c r="AS72" s="476">
        <v>1.16412951557527</v>
      </c>
      <c r="AT72" s="476">
        <v>1.14614104705885</v>
      </c>
      <c r="AU72" s="476">
        <v>1.35216823453854</v>
      </c>
      <c r="AV72" s="476">
        <v>1.53429393401772</v>
      </c>
      <c r="AW72" s="476">
        <v>1.69161490420702</v>
      </c>
      <c r="AX72" s="476">
        <v>1.71932967994957</v>
      </c>
      <c r="AY72" s="476">
        <v>1.72907777860115</v>
      </c>
      <c r="AZ72" s="476">
        <v>1.96627270415294</v>
      </c>
      <c r="BA72" s="476">
        <v>2.04071599198915</v>
      </c>
      <c r="BB72" s="476">
        <v>2.03446475081037</v>
      </c>
      <c r="BC72" s="476">
        <v>2.04653174821396</v>
      </c>
      <c r="BD72" s="476">
        <v>2.22950855244859</v>
      </c>
      <c r="BE72" s="477">
        <v>1.99201738524943</v>
      </c>
      <c r="BF72" s="457">
        <v>-0.106521756527161</v>
      </c>
      <c r="BG72" s="457">
        <v>0.0688016304217136</v>
      </c>
      <c r="BH72" s="457">
        <v>0.00540057681652372</v>
      </c>
      <c r="BI72" s="483"/>
      <c r="BJ72" s="484"/>
    </row>
    <row r="73" spans="8:8">
      <c r="A73" s="45" t="s">
        <v>159</v>
      </c>
      <c r="B73" s="476">
        <v>0.0</v>
      </c>
      <c r="C73" s="476">
        <v>0.0</v>
      </c>
      <c r="D73" s="476">
        <v>0.0</v>
      </c>
      <c r="E73" s="476">
        <v>0.0</v>
      </c>
      <c r="F73" s="476">
        <v>0.0</v>
      </c>
      <c r="G73" s="476">
        <v>0.0</v>
      </c>
      <c r="H73" s="476">
        <v>0.0</v>
      </c>
      <c r="I73" s="476">
        <v>0.0</v>
      </c>
      <c r="J73" s="476">
        <v>0.0</v>
      </c>
      <c r="K73" s="476">
        <v>0.0</v>
      </c>
      <c r="L73" s="476">
        <v>0.0</v>
      </c>
      <c r="M73" s="476">
        <v>0.0</v>
      </c>
      <c r="N73" s="476">
        <v>0.0</v>
      </c>
      <c r="O73" s="476">
        <v>0.0292717432063835</v>
      </c>
      <c r="P73" s="476">
        <v>0.0492421848331685</v>
      </c>
      <c r="Q73" s="476">
        <v>0.0623394250235024</v>
      </c>
      <c r="R73" s="476">
        <v>0.0736808987874077</v>
      </c>
      <c r="S73" s="476">
        <v>0.0806112803565203</v>
      </c>
      <c r="T73" s="476">
        <v>0.100125775827443</v>
      </c>
      <c r="U73" s="476">
        <v>0.125497310769414</v>
      </c>
      <c r="V73" s="476">
        <v>0.160219479170143</v>
      </c>
      <c r="W73" s="476">
        <v>0.187302680828385</v>
      </c>
      <c r="X73" s="476">
        <v>0.209826420928001</v>
      </c>
      <c r="Y73" s="476">
        <v>0.210571755859839</v>
      </c>
      <c r="Z73" s="476">
        <v>0.2191277225076</v>
      </c>
      <c r="AA73" s="476">
        <v>0.236818433355071</v>
      </c>
      <c r="AB73" s="476">
        <v>0.240101245677283</v>
      </c>
      <c r="AC73" s="476">
        <v>0.261725551010416</v>
      </c>
      <c r="AD73" s="476">
        <v>0.25186465649854</v>
      </c>
      <c r="AE73" s="476">
        <v>0.263719256550969</v>
      </c>
      <c r="AF73" s="476">
        <v>0.322612654338885</v>
      </c>
      <c r="AG73" s="476">
        <v>0.351522630431436</v>
      </c>
      <c r="AH73" s="476">
        <v>0.407509828560514</v>
      </c>
      <c r="AI73" s="476">
        <v>0.424926971714468</v>
      </c>
      <c r="AJ73" s="476">
        <v>0.45504825932571</v>
      </c>
      <c r="AK73" s="476">
        <v>0.740561210365252</v>
      </c>
      <c r="AL73" s="476">
        <v>0.815392975122321</v>
      </c>
      <c r="AM73" s="476">
        <v>0.854148399260481</v>
      </c>
      <c r="AN73" s="476">
        <v>0.921528384660964</v>
      </c>
      <c r="AO73" s="476">
        <v>0.833993762385653</v>
      </c>
      <c r="AP73" s="476">
        <v>1.04282807910286</v>
      </c>
      <c r="AQ73" s="476">
        <v>1.16449075519188</v>
      </c>
      <c r="AR73" s="476">
        <v>1.17675029494652</v>
      </c>
      <c r="AS73" s="476">
        <v>1.29105100161752</v>
      </c>
      <c r="AT73" s="476">
        <v>1.31074508193136</v>
      </c>
      <c r="AU73" s="476">
        <v>1.58488754443904</v>
      </c>
      <c r="AV73" s="476">
        <v>1.74951555315323</v>
      </c>
      <c r="AW73" s="476">
        <v>1.90232092730592</v>
      </c>
      <c r="AX73" s="476">
        <v>2.10219424068789</v>
      </c>
      <c r="AY73" s="476">
        <v>2.06220697394044</v>
      </c>
      <c r="AZ73" s="476">
        <v>2.22978000496824</v>
      </c>
      <c r="BA73" s="476">
        <v>2.20551109679127</v>
      </c>
      <c r="BB73" s="476">
        <v>2.25925592785696</v>
      </c>
      <c r="BC73" s="476">
        <v>2.41847333141421</v>
      </c>
      <c r="BD73" s="476">
        <v>2.41847847847996</v>
      </c>
      <c r="BE73" s="477">
        <v>2.49965319931907</v>
      </c>
      <c r="BF73" s="457">
        <v>0.0335643759336388</v>
      </c>
      <c r="BG73" s="457">
        <v>0.0631692303746656</v>
      </c>
      <c r="BH73" s="457">
        <v>0.00677683298225913</v>
      </c>
      <c r="BI73" s="483"/>
      <c r="BJ73" s="484"/>
    </row>
    <row r="74" spans="8:8">
      <c r="A74" s="45" t="s">
        <v>160</v>
      </c>
      <c r="B74" s="476">
        <v>0.00811124583060945</v>
      </c>
      <c r="C74" s="476">
        <v>0.00821138466802439</v>
      </c>
      <c r="D74" s="476">
        <v>0.0113156886278873</v>
      </c>
      <c r="E74" s="476">
        <v>0.0513307302934844</v>
      </c>
      <c r="F74" s="476">
        <v>0.0853182894775217</v>
      </c>
      <c r="G74" s="476">
        <v>0.100639531602006</v>
      </c>
      <c r="H74" s="476">
        <v>0.100639531602006</v>
      </c>
      <c r="I74" s="476">
        <v>0.11015135313952</v>
      </c>
      <c r="J74" s="476">
        <v>0.158219363115592</v>
      </c>
      <c r="K74" s="476">
        <v>0.129980210964581</v>
      </c>
      <c r="L74" s="476">
        <v>0.200578091342108</v>
      </c>
      <c r="M74" s="476">
        <v>0.109252566033214</v>
      </c>
      <c r="N74" s="476">
        <v>0.155315336830559</v>
      </c>
      <c r="O74" s="476">
        <v>0.148105340536684</v>
      </c>
      <c r="P74" s="476">
        <v>0.436805608803931</v>
      </c>
      <c r="Q74" s="476">
        <v>0.473461074555272</v>
      </c>
      <c r="R74" s="476">
        <v>0.432900194144749</v>
      </c>
      <c r="S74" s="476">
        <v>0.506201823132479</v>
      </c>
      <c r="T74" s="476">
        <v>0.524226813867167</v>
      </c>
      <c r="U74" s="476">
        <v>0.592200837821717</v>
      </c>
      <c r="V74" s="476">
        <v>0.546758052285526</v>
      </c>
      <c r="W74" s="476">
        <v>0.580805257006603</v>
      </c>
      <c r="X74" s="476">
        <v>0.561778877897766</v>
      </c>
      <c r="Y74" s="476">
        <v>0.585210271439336</v>
      </c>
      <c r="Z74" s="476">
        <v>0.620860791972575</v>
      </c>
      <c r="AA74" s="476">
        <v>0.630874675714069</v>
      </c>
      <c r="AB74" s="476">
        <v>0.764059329475928</v>
      </c>
      <c r="AC74" s="476">
        <v>1.26029925350929</v>
      </c>
      <c r="AD74" s="476">
        <v>1.35187430510158</v>
      </c>
      <c r="AE74" s="476">
        <v>1.35187430510158</v>
      </c>
      <c r="AF74" s="476">
        <v>1.35187430510158</v>
      </c>
      <c r="AG74" s="476">
        <v>0.936312349248561</v>
      </c>
      <c r="AH74" s="476">
        <v>1.00387725198092</v>
      </c>
      <c r="AI74" s="476">
        <v>1.08413168457514</v>
      </c>
      <c r="AJ74" s="476">
        <v>1.24376954708425</v>
      </c>
      <c r="AK74" s="476">
        <v>1.09004976365471</v>
      </c>
      <c r="AL74" s="476">
        <v>1.01318036299529</v>
      </c>
      <c r="AM74" s="476">
        <v>1.10818654458468</v>
      </c>
      <c r="AN74" s="476">
        <v>1.26486246717112</v>
      </c>
      <c r="AO74" s="476">
        <v>1.51606225223694</v>
      </c>
      <c r="AP74" s="476">
        <v>1.73114493379771</v>
      </c>
      <c r="AQ74" s="476">
        <v>1.71821848950969</v>
      </c>
      <c r="AR74" s="476">
        <v>1.86338505547108</v>
      </c>
      <c r="AS74" s="476">
        <v>1.9970903252566</v>
      </c>
      <c r="AT74" s="476">
        <v>2.0580325191253</v>
      </c>
      <c r="AU74" s="476">
        <v>2.45806883684455</v>
      </c>
      <c r="AV74" s="476">
        <v>2.77432966140741</v>
      </c>
      <c r="AW74" s="476">
        <v>3.24190970067782</v>
      </c>
      <c r="AX74" s="476">
        <v>3.41335513729526</v>
      </c>
      <c r="AY74" s="476">
        <v>3.71858909411442</v>
      </c>
      <c r="AZ74" s="476">
        <v>4.18683639037431</v>
      </c>
      <c r="BA74" s="476">
        <v>3.97053272446898</v>
      </c>
      <c r="BB74" s="476">
        <v>3.98156921841605</v>
      </c>
      <c r="BC74" s="476">
        <v>3.30193581462671</v>
      </c>
      <c r="BD74" s="476">
        <v>3.54976289697719</v>
      </c>
      <c r="BE74" s="477">
        <v>3.37534304438161</v>
      </c>
      <c r="BF74" s="457">
        <v>-0.0491356345924141</v>
      </c>
      <c r="BG74" s="457">
        <v>0.0560262440614399</v>
      </c>
      <c r="BH74" s="457">
        <v>0.00915092384649011</v>
      </c>
      <c r="BI74" s="483"/>
      <c r="BJ74" s="484"/>
    </row>
    <row r="75" spans="8:8">
      <c r="A75" s="45" t="s">
        <v>161</v>
      </c>
      <c r="B75" s="476">
        <v>0.0580902009506521</v>
      </c>
      <c r="C75" s="476">
        <v>0.0698553049406575</v>
      </c>
      <c r="D75" s="476">
        <v>0.0841480679910158</v>
      </c>
      <c r="E75" s="476">
        <v>0.100921779263652</v>
      </c>
      <c r="F75" s="476">
        <v>0.121833166709002</v>
      </c>
      <c r="G75" s="476">
        <v>0.148626352748741</v>
      </c>
      <c r="H75" s="476">
        <v>0.123993166269667</v>
      </c>
      <c r="I75" s="476">
        <v>0.140153860575952</v>
      </c>
      <c r="J75" s="476">
        <v>0.165446774859452</v>
      </c>
      <c r="K75" s="476">
        <v>0.209382085072129</v>
      </c>
      <c r="L75" s="476">
        <v>0.249089311038397</v>
      </c>
      <c r="M75" s="476">
        <v>0.26816227541854</v>
      </c>
      <c r="N75" s="476">
        <v>0.378413540053536</v>
      </c>
      <c r="O75" s="476">
        <v>0.521800744931727</v>
      </c>
      <c r="P75" s="476">
        <v>0.640646678205767</v>
      </c>
      <c r="Q75" s="476">
        <v>0.891338221216847</v>
      </c>
      <c r="R75" s="476">
        <v>1.0421308518647</v>
      </c>
      <c r="S75" s="476">
        <v>1.10454105193669</v>
      </c>
      <c r="T75" s="476">
        <v>1.07852914233378</v>
      </c>
      <c r="U75" s="476">
        <v>1.66828009318661</v>
      </c>
      <c r="V75" s="476">
        <v>1.72799964853206</v>
      </c>
      <c r="W75" s="476">
        <v>2.31625484803233</v>
      </c>
      <c r="X75" s="476">
        <v>2.4633186479074</v>
      </c>
      <c r="Y75" s="476">
        <v>2.6674148742709</v>
      </c>
      <c r="Z75" s="476">
        <v>2.73906327267315</v>
      </c>
      <c r="AA75" s="476">
        <v>3.08098660738269</v>
      </c>
      <c r="AB75" s="476">
        <v>3.23264615100385</v>
      </c>
      <c r="AC75" s="476">
        <v>3.5061381079334</v>
      </c>
      <c r="AD75" s="476">
        <v>3.68027159187359</v>
      </c>
      <c r="AE75" s="476">
        <v>3.93119920041042</v>
      </c>
      <c r="AF75" s="476">
        <v>3.94590558039793</v>
      </c>
      <c r="AG75" s="476">
        <v>4.0707867548581</v>
      </c>
      <c r="AH75" s="476">
        <v>4.16742042895975</v>
      </c>
      <c r="AI75" s="476">
        <v>4.30345444384419</v>
      </c>
      <c r="AJ75" s="476">
        <v>4.2464672213926</v>
      </c>
      <c r="AK75" s="476">
        <v>4.56577095833105</v>
      </c>
      <c r="AL75" s="476">
        <v>4.93490963455777</v>
      </c>
      <c r="AM75" s="476">
        <v>5.21157340807274</v>
      </c>
      <c r="AN75" s="476">
        <v>5.52040738781038</v>
      </c>
      <c r="AO75" s="476">
        <v>6.02047453409322</v>
      </c>
      <c r="AP75" s="476">
        <v>6.54801568943742</v>
      </c>
      <c r="AQ75" s="476">
        <v>6.752158626639</v>
      </c>
      <c r="AR75" s="476">
        <v>6.84030499168912</v>
      </c>
      <c r="AS75" s="476">
        <v>7.37343135691929</v>
      </c>
      <c r="AT75" s="476">
        <v>7.21072193762445</v>
      </c>
      <c r="AU75" s="476">
        <v>8.05725793565532</v>
      </c>
      <c r="AV75" s="476">
        <v>8.48006636029614</v>
      </c>
      <c r="AW75" s="476">
        <v>9.10495943166078</v>
      </c>
      <c r="AX75" s="476">
        <v>9.19424493843944</v>
      </c>
      <c r="AY75" s="476">
        <v>9.41024489450595</v>
      </c>
      <c r="AZ75" s="476">
        <v>9.60050868559432</v>
      </c>
      <c r="BA75" s="476">
        <v>10.1618423698169</v>
      </c>
      <c r="BB75" s="476">
        <v>10.570230837293</v>
      </c>
      <c r="BC75" s="476">
        <v>10.8459552407863</v>
      </c>
      <c r="BD75" s="476">
        <v>10.7540403658644</v>
      </c>
      <c r="BE75" s="477">
        <v>10.8163270777184</v>
      </c>
      <c r="BF75" s="457">
        <v>0.00579193584317239</v>
      </c>
      <c r="BG75" s="457">
        <v>0.0407808466936546</v>
      </c>
      <c r="BH75" s="457">
        <v>0.0293242447020858</v>
      </c>
      <c r="BI75" s="483"/>
      <c r="BJ75" s="484"/>
    </row>
    <row r="76" spans="8:8">
      <c r="A76" s="45" t="s">
        <v>162</v>
      </c>
      <c r="B76" s="476">
        <v>0.0</v>
      </c>
      <c r="C76" s="476">
        <v>0.0</v>
      </c>
      <c r="D76" s="476">
        <v>0.0428274940886178</v>
      </c>
      <c r="E76" s="476">
        <v>0.0564455670627049</v>
      </c>
      <c r="F76" s="476">
        <v>0.0556568755777192</v>
      </c>
      <c r="G76" s="476">
        <v>0.0792402974326849</v>
      </c>
      <c r="H76" s="476">
        <v>0.125463804268418</v>
      </c>
      <c r="I76" s="476">
        <v>0.129824804244221</v>
      </c>
      <c r="J76" s="476">
        <v>0.163197279236363</v>
      </c>
      <c r="K76" s="476">
        <v>0.169800637355753</v>
      </c>
      <c r="L76" s="476">
        <v>0.156593921116973</v>
      </c>
      <c r="M76" s="476">
        <v>0.182507333502746</v>
      </c>
      <c r="N76" s="476">
        <v>0.318847863479137</v>
      </c>
      <c r="O76" s="476">
        <v>0.378278086553651</v>
      </c>
      <c r="P76" s="476">
        <v>0.411294877150603</v>
      </c>
      <c r="Q76" s="476">
        <v>0.46285364991418</v>
      </c>
      <c r="R76" s="476">
        <v>0.585812198877349</v>
      </c>
      <c r="S76" s="476">
        <v>0.615055641977507</v>
      </c>
      <c r="T76" s="476">
        <v>0.561285440148185</v>
      </c>
      <c r="U76" s="476">
        <v>0.769541230954877</v>
      </c>
      <c r="V76" s="476">
        <v>0.954656916689014</v>
      </c>
      <c r="W76" s="476">
        <v>1.15936101839012</v>
      </c>
      <c r="X76" s="476">
        <v>1.32255829762648</v>
      </c>
      <c r="Y76" s="476">
        <v>1.33399690158193</v>
      </c>
      <c r="Z76" s="476">
        <v>1.62914278174103</v>
      </c>
      <c r="AA76" s="476">
        <v>1.59518265426988</v>
      </c>
      <c r="AB76" s="476">
        <v>1.92063387586841</v>
      </c>
      <c r="AC76" s="476">
        <v>1.76392397070953</v>
      </c>
      <c r="AD76" s="476">
        <v>1.85271362092611</v>
      </c>
      <c r="AE76" s="476">
        <v>2.14231804130509</v>
      </c>
      <c r="AF76" s="476">
        <v>2.3385321111384</v>
      </c>
      <c r="AG76" s="476">
        <v>2.5541619095874</v>
      </c>
      <c r="AH76" s="476">
        <v>2.73567693517603</v>
      </c>
      <c r="AI76" s="476">
        <v>2.86680076068964</v>
      </c>
      <c r="AJ76" s="476">
        <v>2.9639644587321</v>
      </c>
      <c r="AK76" s="476">
        <v>2.95680695463469</v>
      </c>
      <c r="AL76" s="476">
        <v>3.04509142991318</v>
      </c>
      <c r="AM76" s="476">
        <v>3.43751956957981</v>
      </c>
      <c r="AN76" s="476">
        <v>3.57336007946441</v>
      </c>
      <c r="AO76" s="476">
        <v>3.78279375265228</v>
      </c>
      <c r="AP76" s="476">
        <v>3.96673155600524</v>
      </c>
      <c r="AQ76" s="476">
        <v>4.09030868652526</v>
      </c>
      <c r="AR76" s="476">
        <v>4.63814402952112</v>
      </c>
      <c r="AS76" s="476">
        <v>5.59362210807201</v>
      </c>
      <c r="AT76" s="476">
        <v>5.57179000401111</v>
      </c>
      <c r="AU76" s="476">
        <v>5.73467975542648</v>
      </c>
      <c r="AV76" s="476">
        <v>5.96345101294076</v>
      </c>
      <c r="AW76" s="476">
        <v>6.1685597205026</v>
      </c>
      <c r="AX76" s="476">
        <v>6.26468840901252</v>
      </c>
      <c r="AY76" s="476">
        <v>6.13749172947634</v>
      </c>
      <c r="AZ76" s="476">
        <v>6.91495316695641</v>
      </c>
      <c r="BA76" s="476">
        <v>6.94048581939422</v>
      </c>
      <c r="BB76" s="476">
        <v>7.00651003730812</v>
      </c>
      <c r="BC76" s="476">
        <v>6.88536436579321</v>
      </c>
      <c r="BD76" s="476">
        <v>6.91750929821121</v>
      </c>
      <c r="BE76" s="477">
        <v>6.71745798542633</v>
      </c>
      <c r="BF76" s="457">
        <v>-0.0289195582052365</v>
      </c>
      <c r="BG76" s="457">
        <v>0.02186965134816</v>
      </c>
      <c r="BH76" s="457">
        <v>0.0182117626737093</v>
      </c>
      <c r="BI76" s="483"/>
      <c r="BJ76" s="484"/>
    </row>
    <row r="77" spans="8:8">
      <c r="A77" s="45" t="s">
        <v>163</v>
      </c>
      <c r="B77" s="485">
        <v>0.0047191031834911</v>
      </c>
      <c r="C77" s="485">
        <v>0.00566002124519178</v>
      </c>
      <c r="D77" s="485">
        <v>0.00566002124519178</v>
      </c>
      <c r="E77" s="485">
        <v>0.0254077417893791</v>
      </c>
      <c r="F77" s="485">
        <v>0.0292555371626473</v>
      </c>
      <c r="G77" s="485">
        <v>0.0629004449890657</v>
      </c>
      <c r="H77" s="485">
        <v>0.091706373284595</v>
      </c>
      <c r="I77" s="485">
        <v>0.114123384274056</v>
      </c>
      <c r="J77" s="485">
        <v>0.162258392977161</v>
      </c>
      <c r="K77" s="485">
        <v>0.200066173865043</v>
      </c>
      <c r="L77" s="485">
        <v>0.210530827503653</v>
      </c>
      <c r="M77" s="485">
        <v>0.223084749074115</v>
      </c>
      <c r="N77" s="485">
        <v>0.24271825567131</v>
      </c>
      <c r="O77" s="485">
        <v>0.266227178101339</v>
      </c>
      <c r="P77" s="485">
        <v>0.294909650206973</v>
      </c>
      <c r="Q77" s="485">
        <v>0.240502886188178</v>
      </c>
      <c r="R77" s="485">
        <v>0.223986874934722</v>
      </c>
      <c r="S77" s="485">
        <v>0.351223862269133</v>
      </c>
      <c r="T77" s="485">
        <v>0.37034447831289</v>
      </c>
      <c r="U77" s="485">
        <v>0.385298888092256</v>
      </c>
      <c r="V77" s="485">
        <v>0.471244370892175</v>
      </c>
      <c r="W77" s="485">
        <v>0.559590916864624</v>
      </c>
      <c r="X77" s="485">
        <v>0.544171857962723</v>
      </c>
      <c r="Y77" s="485">
        <v>0.623419385397793</v>
      </c>
      <c r="Z77" s="485">
        <v>0.709181740049044</v>
      </c>
      <c r="AA77" s="485">
        <v>0.75373383365179</v>
      </c>
      <c r="AB77" s="485">
        <v>0.752143803068141</v>
      </c>
      <c r="AC77" s="485">
        <v>0.851351878343863</v>
      </c>
      <c r="AD77" s="485">
        <v>0.900286199831644</v>
      </c>
      <c r="AE77" s="485">
        <v>0.939025334148368</v>
      </c>
      <c r="AF77" s="485">
        <v>1.003029821914</v>
      </c>
      <c r="AG77" s="485">
        <v>1.03774917296956</v>
      </c>
      <c r="AH77" s="485">
        <v>1.24581725563242</v>
      </c>
      <c r="AI77" s="485">
        <v>1.39628088307022</v>
      </c>
      <c r="AJ77" s="485">
        <v>1.42098879012142</v>
      </c>
      <c r="AK77" s="485">
        <v>1.42833380591892</v>
      </c>
      <c r="AL77" s="485">
        <v>1.47807901250763</v>
      </c>
      <c r="AM77" s="485">
        <v>1.56660102603713</v>
      </c>
      <c r="AN77" s="485">
        <v>1.692448869094</v>
      </c>
      <c r="AO77" s="485">
        <v>1.61435308428717</v>
      </c>
      <c r="AP77" s="485">
        <v>1.67076816795199</v>
      </c>
      <c r="AQ77" s="485">
        <v>1.82611603714696</v>
      </c>
      <c r="AR77" s="485">
        <v>1.88564860074332</v>
      </c>
      <c r="AS77" s="485">
        <v>1.99943576761423</v>
      </c>
      <c r="AT77" s="485">
        <v>2.17048349988951</v>
      </c>
      <c r="AU77" s="485">
        <v>2.47202842721887</v>
      </c>
      <c r="AV77" s="485">
        <v>2.13592099343869</v>
      </c>
      <c r="AW77" s="485">
        <v>1.98366942145391</v>
      </c>
      <c r="AX77" s="485">
        <v>2.05646800455424</v>
      </c>
      <c r="AY77" s="485">
        <v>2.02528542604333</v>
      </c>
      <c r="AZ77" s="485">
        <v>2.17898542022492</v>
      </c>
      <c r="BA77" s="485">
        <v>2.22663328746909</v>
      </c>
      <c r="BB77" s="485">
        <v>2.24544768627671</v>
      </c>
      <c r="BC77" s="485">
        <v>2.12733548659655</v>
      </c>
      <c r="BD77" s="485">
        <v>2.26163757031559</v>
      </c>
      <c r="BE77" s="486">
        <v>2.30246613413988</v>
      </c>
      <c r="BF77" s="461">
        <v>0.0180526554564562</v>
      </c>
      <c r="BG77" s="461">
        <v>0.00412239235811174</v>
      </c>
      <c r="BH77" s="461">
        <v>0.006242237300208</v>
      </c>
      <c r="BI77" s="483"/>
      <c r="BJ77" s="484"/>
    </row>
    <row r="78" spans="8:8" s="47" ht="10.2" customFormat="1">
      <c r="A78" s="54" t="s">
        <v>164</v>
      </c>
      <c r="B78" s="478">
        <v>0.366423761691482</v>
      </c>
      <c r="C78" s="478">
        <v>0.446769650874905</v>
      </c>
      <c r="D78" s="478">
        <v>0.530777671943518</v>
      </c>
      <c r="E78" s="478">
        <v>0.686377188397823</v>
      </c>
      <c r="F78" s="478">
        <v>0.82245713536981</v>
      </c>
      <c r="G78" s="478">
        <v>0.909755765269915</v>
      </c>
      <c r="H78" s="478">
        <v>1.01772441835807</v>
      </c>
      <c r="I78" s="478">
        <v>1.14573553061037</v>
      </c>
      <c r="J78" s="478">
        <v>1.39127797960457</v>
      </c>
      <c r="K78" s="478">
        <v>1.46568018086137</v>
      </c>
      <c r="L78" s="478">
        <v>1.64889642832682</v>
      </c>
      <c r="M78" s="478">
        <v>1.77112365963469</v>
      </c>
      <c r="N78" s="478">
        <v>2.07103050807907</v>
      </c>
      <c r="O78" s="478">
        <v>2.2628498991333</v>
      </c>
      <c r="P78" s="478">
        <v>3.06482362988925</v>
      </c>
      <c r="Q78" s="478">
        <v>3.05887024002917</v>
      </c>
      <c r="R78" s="478">
        <v>3.32301663591765</v>
      </c>
      <c r="S78" s="478">
        <v>3.71512060733596</v>
      </c>
      <c r="T78" s="478">
        <v>3.80082776984893</v>
      </c>
      <c r="U78" s="478">
        <v>4.86756296129856</v>
      </c>
      <c r="V78" s="478">
        <v>5.26713073992991</v>
      </c>
      <c r="W78" s="478">
        <v>6.37645293098444</v>
      </c>
      <c r="X78" s="478">
        <v>6.99205143663672</v>
      </c>
      <c r="Y78" s="478">
        <v>7.75805157556301</v>
      </c>
      <c r="Z78" s="478">
        <v>8.77474355813701</v>
      </c>
      <c r="AA78" s="478">
        <v>9.2574019273806</v>
      </c>
      <c r="AB78" s="478">
        <v>9.68495470157433</v>
      </c>
      <c r="AC78" s="478">
        <v>11.0384908538838</v>
      </c>
      <c r="AD78" s="478">
        <v>10.3694235842698</v>
      </c>
      <c r="AE78" s="478">
        <v>11.9959856208</v>
      </c>
      <c r="AF78" s="478">
        <v>13.1917460401806</v>
      </c>
      <c r="AG78" s="478">
        <v>13.7179530738634</v>
      </c>
      <c r="AH78" s="478">
        <v>14.5405768913557</v>
      </c>
      <c r="AI78" s="478">
        <v>15.6932027518995</v>
      </c>
      <c r="AJ78" s="478">
        <v>16.7408106235606</v>
      </c>
      <c r="AK78" s="478">
        <v>17.6864600861492</v>
      </c>
      <c r="AL78" s="478">
        <v>18.8516639726126</v>
      </c>
      <c r="AM78" s="478">
        <v>20.7643676494541</v>
      </c>
      <c r="AN78" s="478">
        <v>21.8028711658206</v>
      </c>
      <c r="AO78" s="478">
        <v>23.9665176315062</v>
      </c>
      <c r="AP78" s="478">
        <v>25.7647788574354</v>
      </c>
      <c r="AQ78" s="478">
        <v>27.2722460004933</v>
      </c>
      <c r="AR78" s="478">
        <v>29.602795902172</v>
      </c>
      <c r="AS78" s="478">
        <v>32.5270721851018</v>
      </c>
      <c r="AT78" s="478">
        <v>33.5598665475618</v>
      </c>
      <c r="AU78" s="478">
        <v>36.8141806177323</v>
      </c>
      <c r="AV78" s="478">
        <v>38.5285690659815</v>
      </c>
      <c r="AW78" s="478">
        <v>39.6593227950235</v>
      </c>
      <c r="AX78" s="478">
        <v>40.9604480279758</v>
      </c>
      <c r="AY78" s="478">
        <v>43.2897864784478</v>
      </c>
      <c r="AZ78" s="478">
        <v>46.3671877188516</v>
      </c>
      <c r="BA78" s="478">
        <v>48.3354510828929</v>
      </c>
      <c r="BB78" s="478">
        <v>49.9904838964937</v>
      </c>
      <c r="BC78" s="478">
        <v>51.3043174060502</v>
      </c>
      <c r="BD78" s="478">
        <v>52.6779849091211</v>
      </c>
      <c r="BE78" s="478">
        <v>53.2916913158489</v>
      </c>
      <c r="BF78" s="458">
        <v>0.0116501496362575</v>
      </c>
      <c r="BG78" s="458">
        <v>0.0461185251173086</v>
      </c>
      <c r="BH78" s="458">
        <v>0.144479598805145</v>
      </c>
      <c r="BI78" s="483"/>
      <c r="BJ78" s="484"/>
    </row>
    <row r="79" spans="8:8">
      <c r="B79" s="477"/>
      <c r="C79" s="477"/>
      <c r="D79" s="477"/>
      <c r="E79" s="477"/>
      <c r="F79" s="477"/>
      <c r="G79" s="477"/>
      <c r="H79" s="477"/>
      <c r="I79" s="477"/>
      <c r="J79" s="477"/>
      <c r="K79" s="477"/>
      <c r="L79" s="477"/>
      <c r="M79" s="477"/>
      <c r="N79" s="477"/>
      <c r="O79" s="477"/>
      <c r="P79" s="477"/>
      <c r="Q79" s="477"/>
      <c r="R79" s="477"/>
      <c r="S79" s="477"/>
      <c r="T79" s="477"/>
      <c r="U79" s="477"/>
      <c r="V79" s="477"/>
      <c r="W79" s="477"/>
      <c r="X79" s="477"/>
      <c r="Y79" s="477"/>
      <c r="Z79" s="477"/>
      <c r="AA79" s="477"/>
      <c r="AB79" s="477"/>
      <c r="AC79" s="477"/>
      <c r="AD79" s="477"/>
      <c r="AE79" s="477"/>
      <c r="AF79" s="477"/>
      <c r="AG79" s="477"/>
      <c r="AH79" s="477"/>
      <c r="AI79" s="477"/>
      <c r="AJ79" s="477"/>
      <c r="AK79" s="477"/>
      <c r="AL79" s="477"/>
      <c r="AM79" s="477"/>
      <c r="AN79" s="477"/>
      <c r="AO79" s="477"/>
      <c r="AP79" s="477"/>
      <c r="AQ79" s="477"/>
      <c r="AR79" s="477"/>
      <c r="AS79" s="477"/>
      <c r="AT79" s="477"/>
      <c r="AU79" s="477"/>
      <c r="AV79" s="477"/>
      <c r="AW79" s="477"/>
      <c r="AX79" s="477"/>
      <c r="AY79" s="477"/>
      <c r="AZ79" s="477"/>
      <c r="BA79" s="477"/>
      <c r="BB79" s="477"/>
      <c r="BC79" s="477"/>
      <c r="BD79" s="477"/>
      <c r="BE79" s="477"/>
      <c r="BF79" s="457"/>
      <c r="BG79" s="457"/>
      <c r="BH79" s="457"/>
      <c r="BI79" s="483"/>
      <c r="BJ79" s="484"/>
    </row>
    <row r="80" spans="8:8">
      <c r="A80" s="218" t="s">
        <v>165</v>
      </c>
      <c r="B80" s="476">
        <v>0.0718919450639274</v>
      </c>
      <c r="C80" s="476">
        <v>0.0746856734990541</v>
      </c>
      <c r="D80" s="476">
        <v>0.0724506907509527</v>
      </c>
      <c r="E80" s="476">
        <v>0.0759675317737507</v>
      </c>
      <c r="F80" s="476">
        <v>0.100155164399293</v>
      </c>
      <c r="G80" s="476">
        <v>0.0941486482637702</v>
      </c>
      <c r="H80" s="476">
        <v>0.106906674784182</v>
      </c>
      <c r="I80" s="476">
        <v>0.123795501044511</v>
      </c>
      <c r="J80" s="476">
        <v>0.172792103712587</v>
      </c>
      <c r="K80" s="476">
        <v>0.200030955955073</v>
      </c>
      <c r="L80" s="476">
        <v>0.275647872265836</v>
      </c>
      <c r="M80" s="476">
        <v>0.325044451354679</v>
      </c>
      <c r="N80" s="476">
        <v>0.347353568767421</v>
      </c>
      <c r="O80" s="476">
        <v>0.557814444213634</v>
      </c>
      <c r="P80" s="476">
        <v>0.788762661517442</v>
      </c>
      <c r="Q80" s="476">
        <v>1.05593011768649</v>
      </c>
      <c r="R80" s="476">
        <v>1.37637687570576</v>
      </c>
      <c r="S80" s="476">
        <v>1.56169419523583</v>
      </c>
      <c r="T80" s="476">
        <v>1.70976180229755</v>
      </c>
      <c r="U80" s="476">
        <v>1.49799057152885</v>
      </c>
      <c r="V80" s="476">
        <v>1.48812601311083</v>
      </c>
      <c r="W80" s="476">
        <v>1.62967492049058</v>
      </c>
      <c r="X80" s="476">
        <v>1.66692463295894</v>
      </c>
      <c r="Y80" s="476">
        <v>1.87318473823539</v>
      </c>
      <c r="Z80" s="476">
        <v>1.7674988566235</v>
      </c>
      <c r="AA80" s="476">
        <v>1.88762917933395</v>
      </c>
      <c r="AB80" s="476">
        <v>1.86434810904123</v>
      </c>
      <c r="AC80" s="476">
        <v>1.91961965985749</v>
      </c>
      <c r="AD80" s="476">
        <v>1.72745541572002</v>
      </c>
      <c r="AE80" s="476">
        <v>1.82057969689091</v>
      </c>
      <c r="AF80" s="476">
        <v>1.95654114740041</v>
      </c>
      <c r="AG80" s="476">
        <v>2.00413121720971</v>
      </c>
      <c r="AH80" s="476">
        <v>1.87738550840515</v>
      </c>
      <c r="AI80" s="476">
        <v>1.94164126241307</v>
      </c>
      <c r="AJ80" s="476">
        <v>1.98447843175167</v>
      </c>
      <c r="AK80" s="476">
        <v>1.84304847410265</v>
      </c>
      <c r="AL80" s="476">
        <v>1.90914088828442</v>
      </c>
      <c r="AM80" s="476">
        <v>1.88511482374233</v>
      </c>
      <c r="AN80" s="476">
        <v>1.99244055779179</v>
      </c>
      <c r="AO80" s="476">
        <v>2.04457603394255</v>
      </c>
      <c r="AP80" s="476">
        <v>2.16299767875627</v>
      </c>
      <c r="AQ80" s="476">
        <v>2.21077043499694</v>
      </c>
      <c r="AR80" s="476">
        <v>2.26213938035886</v>
      </c>
      <c r="AS80" s="476">
        <v>2.35471487545654</v>
      </c>
      <c r="AT80" s="476">
        <v>2.53605354912686</v>
      </c>
      <c r="AU80" s="476">
        <v>2.45047233473081</v>
      </c>
      <c r="AV80" s="476">
        <v>2.59267311207876</v>
      </c>
      <c r="AW80" s="476">
        <v>2.88249419461329</v>
      </c>
      <c r="AX80" s="476">
        <v>3.10783663551613</v>
      </c>
      <c r="AY80" s="476">
        <v>3.49197429534605</v>
      </c>
      <c r="AZ80" s="476">
        <v>3.66909667813308</v>
      </c>
      <c r="BA80" s="476">
        <v>3.72408071409218</v>
      </c>
      <c r="BB80" s="476">
        <v>3.81809552800651</v>
      </c>
      <c r="BC80" s="476">
        <v>4.19990508080716</v>
      </c>
      <c r="BD80" s="476">
        <v>4.36752878691476</v>
      </c>
      <c r="BE80" s="477">
        <v>4.15685418361012</v>
      </c>
      <c r="BF80" s="457">
        <v>-0.0482365689118809</v>
      </c>
      <c r="BG80" s="457">
        <v>0.055863399331523</v>
      </c>
      <c r="BH80" s="457">
        <v>0.0112696859474765</v>
      </c>
      <c r="BI80" s="483"/>
      <c r="BJ80" s="484"/>
    </row>
    <row r="81" spans="8:8">
      <c r="A81" s="218" t="s">
        <v>166</v>
      </c>
      <c r="B81" s="476">
        <v>0.00456308977737363</v>
      </c>
      <c r="C81" s="476">
        <v>0.00521495974556986</v>
      </c>
      <c r="D81" s="476">
        <v>0.00521495974556986</v>
      </c>
      <c r="E81" s="476">
        <v>0.00520071122167486</v>
      </c>
      <c r="F81" s="476">
        <v>0.00661182396313322</v>
      </c>
      <c r="G81" s="476">
        <v>0.00791556389952569</v>
      </c>
      <c r="H81" s="476">
        <v>0.00791556389952569</v>
      </c>
      <c r="I81" s="476">
        <v>0.00659375887033777</v>
      </c>
      <c r="J81" s="476">
        <v>0.00530808402674075</v>
      </c>
      <c r="K81" s="476">
        <v>0.00558745687025343</v>
      </c>
      <c r="L81" s="476">
        <v>0.00465621405854452</v>
      </c>
      <c r="M81" s="476">
        <v>0.0352905404327937</v>
      </c>
      <c r="N81" s="476">
        <v>0.0428371693386096</v>
      </c>
      <c r="O81" s="476">
        <v>0.0689119680664589</v>
      </c>
      <c r="P81" s="476">
        <v>0.104299194911397</v>
      </c>
      <c r="Q81" s="476">
        <v>0.202456258272343</v>
      </c>
      <c r="R81" s="476">
        <v>0.227223246056973</v>
      </c>
      <c r="S81" s="476">
        <v>0.248641830726277</v>
      </c>
      <c r="T81" s="476">
        <v>0.291479000064887</v>
      </c>
      <c r="U81" s="476">
        <v>0.37333676984166</v>
      </c>
      <c r="V81" s="476">
        <v>0.45910270617249</v>
      </c>
      <c r="W81" s="476">
        <v>0.528945917050658</v>
      </c>
      <c r="X81" s="476">
        <v>0.584820485753192</v>
      </c>
      <c r="Y81" s="476">
        <v>0.642659315249823</v>
      </c>
      <c r="Z81" s="476">
        <v>0.720781936262692</v>
      </c>
      <c r="AA81" s="476">
        <v>0.751512949049086</v>
      </c>
      <c r="AB81" s="476">
        <v>0.845568473031685</v>
      </c>
      <c r="AC81" s="476">
        <v>0.911981860657985</v>
      </c>
      <c r="AD81" s="476">
        <v>1.05137313441935</v>
      </c>
      <c r="AE81" s="476">
        <v>1.11749137405068</v>
      </c>
      <c r="AF81" s="476">
        <v>1.17336594275322</v>
      </c>
      <c r="AG81" s="476">
        <v>1.20730796217452</v>
      </c>
      <c r="AH81" s="476">
        <v>1.24786536768993</v>
      </c>
      <c r="AI81" s="476">
        <v>1.2758026520412</v>
      </c>
      <c r="AJ81" s="476">
        <v>1.5272382112026</v>
      </c>
      <c r="AK81" s="476">
        <v>1.85739686488388</v>
      </c>
      <c r="AL81" s="476">
        <v>2.28154488868682</v>
      </c>
      <c r="AM81" s="476">
        <v>2.4677934510286</v>
      </c>
      <c r="AN81" s="476">
        <v>2.76579115077544</v>
      </c>
      <c r="AO81" s="476">
        <v>2.94397403084095</v>
      </c>
      <c r="AP81" s="476">
        <v>2.94272728500014</v>
      </c>
      <c r="AQ81" s="476">
        <v>3.3990362627375</v>
      </c>
      <c r="AR81" s="476">
        <v>3.57224742571536</v>
      </c>
      <c r="AS81" s="476">
        <v>3.79280439809288</v>
      </c>
      <c r="AT81" s="476">
        <v>3.96150692100968</v>
      </c>
      <c r="AU81" s="476">
        <v>4.20083632361887</v>
      </c>
      <c r="AV81" s="476">
        <v>4.62082683169958</v>
      </c>
      <c r="AW81" s="476">
        <v>4.88588245307705</v>
      </c>
      <c r="AX81" s="476">
        <v>4.78938178061889</v>
      </c>
      <c r="AY81" s="476">
        <v>4.47177955719995</v>
      </c>
      <c r="AZ81" s="476">
        <v>4.45243112530107</v>
      </c>
      <c r="BA81" s="476">
        <v>4.76208695203254</v>
      </c>
      <c r="BB81" s="476">
        <v>5.41176801488056</v>
      </c>
      <c r="BC81" s="476">
        <v>5.76592742640233</v>
      </c>
      <c r="BD81" s="476">
        <v>5.70311341014262</v>
      </c>
      <c r="BE81" s="477">
        <v>5.57741157715479</v>
      </c>
      <c r="BF81" s="457">
        <v>-0.0220409141372282</v>
      </c>
      <c r="BG81" s="457">
        <v>0.0371108049168527</v>
      </c>
      <c r="BH81" s="457">
        <v>0.0151209722780715</v>
      </c>
      <c r="BI81" s="483"/>
      <c r="BJ81" s="484"/>
    </row>
    <row r="82" spans="8:8">
      <c r="A82" s="218" t="s">
        <v>167</v>
      </c>
      <c r="B82" s="476">
        <v>0.00470531595225281</v>
      </c>
      <c r="C82" s="476">
        <v>0.00470531595225281</v>
      </c>
      <c r="D82" s="476">
        <v>0.00470531595225281</v>
      </c>
      <c r="E82" s="476">
        <v>0.00469245989773846</v>
      </c>
      <c r="F82" s="476">
        <v>0.00470531595225281</v>
      </c>
      <c r="G82" s="476">
        <v>0.00470531595225281</v>
      </c>
      <c r="H82" s="476">
        <v>0.00485796227462064</v>
      </c>
      <c r="I82" s="476">
        <v>0.00524743136226489</v>
      </c>
      <c r="J82" s="476">
        <v>0.00657967910606553</v>
      </c>
      <c r="K82" s="476">
        <v>0.00754940367657674</v>
      </c>
      <c r="L82" s="476">
        <v>0.00667881200773881</v>
      </c>
      <c r="M82" s="476">
        <v>0.00744921594716287</v>
      </c>
      <c r="N82" s="476">
        <v>0.00813699960454257</v>
      </c>
      <c r="O82" s="476">
        <v>0.00768240604862875</v>
      </c>
      <c r="P82" s="476">
        <v>0.00711416410373648</v>
      </c>
      <c r="Q82" s="476">
        <v>0.00622651349381959</v>
      </c>
      <c r="R82" s="476">
        <v>0.00801603721033283</v>
      </c>
      <c r="S82" s="476">
        <v>0.00743811827390378</v>
      </c>
      <c r="T82" s="476">
        <v>0.00785411638682789</v>
      </c>
      <c r="U82" s="476">
        <v>0.00782300650076845</v>
      </c>
      <c r="V82" s="476">
        <v>0.00886479938663431</v>
      </c>
      <c r="W82" s="476">
        <v>0.00858191616891962</v>
      </c>
      <c r="X82" s="476">
        <v>0.00697384772645318</v>
      </c>
      <c r="Y82" s="476">
        <v>0.00710673357862362</v>
      </c>
      <c r="Z82" s="476">
        <v>0.00526428339600796</v>
      </c>
      <c r="AA82" s="476">
        <v>0.00487011477562031</v>
      </c>
      <c r="AB82" s="476">
        <v>0.00311700398325959</v>
      </c>
      <c r="AC82" s="476">
        <v>0.0020425504823563</v>
      </c>
      <c r="AD82" s="476">
        <v>0.00200223706285409</v>
      </c>
      <c r="AE82" s="476">
        <v>0.00195621509147568</v>
      </c>
      <c r="AF82" s="476">
        <v>0.00123809230092073</v>
      </c>
      <c r="AG82" s="476">
        <v>0.00156989788200004</v>
      </c>
      <c r="AH82" s="476">
        <v>0.00290174718314495</v>
      </c>
      <c r="AI82" s="476">
        <v>0.00318463040085964</v>
      </c>
      <c r="AJ82" s="476">
        <v>0.00371180139329931</v>
      </c>
      <c r="AK82" s="476">
        <v>0.00426352395487559</v>
      </c>
      <c r="AL82" s="476">
        <v>0.00422929539420219</v>
      </c>
      <c r="AM82" s="476">
        <v>0.00511631089665367</v>
      </c>
      <c r="AN82" s="476">
        <v>0.00490313127595976</v>
      </c>
      <c r="AO82" s="476">
        <v>0.00627161630005901</v>
      </c>
      <c r="AP82" s="476">
        <v>0.0411436667939232</v>
      </c>
      <c r="AQ82" s="476">
        <v>0.0510565191561897</v>
      </c>
      <c r="AR82" s="476">
        <v>0.0575947381228717</v>
      </c>
      <c r="AS82" s="476">
        <v>0.0567209230120591</v>
      </c>
      <c r="AT82" s="476">
        <v>0.062480815029176</v>
      </c>
      <c r="AU82" s="476">
        <v>0.0674862725230688</v>
      </c>
      <c r="AV82" s="476">
        <v>0.0854200081139434</v>
      </c>
      <c r="AW82" s="476">
        <v>0.113929320796707</v>
      </c>
      <c r="AX82" s="476">
        <v>0.110773755742415</v>
      </c>
      <c r="AY82" s="476">
        <v>0.107358025196299</v>
      </c>
      <c r="AZ82" s="476">
        <v>0.10931457239073</v>
      </c>
      <c r="BA82" s="476">
        <v>0.110787254424826</v>
      </c>
      <c r="BB82" s="476">
        <v>0.110228714356027</v>
      </c>
      <c r="BC82" s="476">
        <v>0.0996200006917844</v>
      </c>
      <c r="BD82" s="476">
        <v>0.0943999565657738</v>
      </c>
      <c r="BE82" s="477">
        <v>0.0726613993676083</v>
      </c>
      <c r="BF82" s="457">
        <v>-0.230281432206158</v>
      </c>
      <c r="BG82" s="457">
        <v>0.0421314701020403</v>
      </c>
      <c r="BH82" s="457">
        <v>1.96992994030391E-4</v>
      </c>
      <c r="BI82" s="483"/>
      <c r="BJ82" s="484"/>
    </row>
    <row r="83" spans="8:8">
      <c r="A83" s="218" t="s">
        <v>168</v>
      </c>
      <c r="B83" s="476">
        <v>0.0</v>
      </c>
      <c r="C83" s="476">
        <v>0.0</v>
      </c>
      <c r="D83" s="476">
        <v>0.0</v>
      </c>
      <c r="E83" s="476">
        <v>0.0</v>
      </c>
      <c r="F83" s="476">
        <v>0.0</v>
      </c>
      <c r="G83" s="476">
        <v>0.0</v>
      </c>
      <c r="H83" s="476">
        <v>0.00594821509045331</v>
      </c>
      <c r="I83" s="476">
        <v>0.00884215661335971</v>
      </c>
      <c r="J83" s="476">
        <v>0.00960439147564653</v>
      </c>
      <c r="K83" s="476">
        <v>0.0112672229590865</v>
      </c>
      <c r="L83" s="476">
        <v>0.0148135703512377</v>
      </c>
      <c r="M83" s="476">
        <v>0.0149204995133516</v>
      </c>
      <c r="N83" s="476">
        <v>0.0143331968115772</v>
      </c>
      <c r="O83" s="476">
        <v>0.0147027149190083</v>
      </c>
      <c r="P83" s="476">
        <v>0.0181751586896733</v>
      </c>
      <c r="Q83" s="476">
        <v>0.0205197813696931</v>
      </c>
      <c r="R83" s="476">
        <v>0.0199662950715268</v>
      </c>
      <c r="S83" s="476">
        <v>0.0181751586896733</v>
      </c>
      <c r="T83" s="476">
        <v>0.0205944758541597</v>
      </c>
      <c r="U83" s="476">
        <v>0.0206026957810941</v>
      </c>
      <c r="V83" s="476">
        <v>0.0195054238764252</v>
      </c>
      <c r="W83" s="476">
        <v>0.0204651445165588</v>
      </c>
      <c r="X83" s="476">
        <v>0.018932670809907</v>
      </c>
      <c r="Y83" s="476">
        <v>0.0190467710239389</v>
      </c>
      <c r="Z83" s="476">
        <v>0.0194684720656821</v>
      </c>
      <c r="AA83" s="476">
        <v>0.190687338735929</v>
      </c>
      <c r="AB83" s="476">
        <v>0.192921392180159</v>
      </c>
      <c r="AC83" s="476">
        <v>0.177649812801451</v>
      </c>
      <c r="AD83" s="476">
        <v>0.123243655229812</v>
      </c>
      <c r="AE83" s="476">
        <v>0.12340070042547</v>
      </c>
      <c r="AF83" s="476">
        <v>0.124920856861874</v>
      </c>
      <c r="AG83" s="476">
        <v>0.108496624442869</v>
      </c>
      <c r="AH83" s="476">
        <v>0.0901250250758731</v>
      </c>
      <c r="AI83" s="476">
        <v>0.0899563255010132</v>
      </c>
      <c r="AJ83" s="476">
        <v>0.114785571784593</v>
      </c>
      <c r="AK83" s="476">
        <v>0.109958158616113</v>
      </c>
      <c r="AL83" s="476">
        <v>0.133799635738984</v>
      </c>
      <c r="AM83" s="476">
        <v>0.13467549851461</v>
      </c>
      <c r="AN83" s="476">
        <v>0.101834307631101</v>
      </c>
      <c r="AO83" s="476">
        <v>0.234879349931809</v>
      </c>
      <c r="AP83" s="476">
        <v>0.334327790569246</v>
      </c>
      <c r="AQ83" s="476">
        <v>0.362306315768088</v>
      </c>
      <c r="AR83" s="476">
        <v>0.366776185286567</v>
      </c>
      <c r="AS83" s="476">
        <v>0.378418836465274</v>
      </c>
      <c r="AT83" s="476">
        <v>0.32160486188744</v>
      </c>
      <c r="AU83" s="476">
        <v>0.398819230719032</v>
      </c>
      <c r="AV83" s="476">
        <v>0.414192546399555</v>
      </c>
      <c r="AW83" s="476">
        <v>0.420430598403311</v>
      </c>
      <c r="AX83" s="476">
        <v>0.392270297638264</v>
      </c>
      <c r="AY83" s="476">
        <v>0.415863970137142</v>
      </c>
      <c r="AZ83" s="476">
        <v>0.417837942607984</v>
      </c>
      <c r="BA83" s="476">
        <v>0.352631015061686</v>
      </c>
      <c r="BB83" s="476">
        <v>0.388067086078566</v>
      </c>
      <c r="BC83" s="476">
        <v>0.426754634245164</v>
      </c>
      <c r="BD83" s="476">
        <v>0.410578603327549</v>
      </c>
      <c r="BE83" s="477">
        <v>0.390868712516687</v>
      </c>
      <c r="BF83" s="457">
        <v>-0.0480051582111749</v>
      </c>
      <c r="BG83" s="457">
        <v>0.0247250920588069</v>
      </c>
      <c r="BH83" s="457">
        <v>0.00105968779326581</v>
      </c>
      <c r="BI83" s="483"/>
      <c r="BJ83" s="484"/>
    </row>
    <row r="84" spans="8:8">
      <c r="A84" s="218" t="s">
        <v>169</v>
      </c>
      <c r="B84" s="476">
        <v>0.0</v>
      </c>
      <c r="C84" s="476">
        <v>8.94960624239726E-5</v>
      </c>
      <c r="D84" s="476">
        <v>8.94960624239726E-5</v>
      </c>
      <c r="E84" s="476">
        <v>8.92515376632514E-5</v>
      </c>
      <c r="F84" s="476">
        <v>8.94960624239726E-5</v>
      </c>
      <c r="G84" s="476">
        <v>8.94960624239726E-5</v>
      </c>
      <c r="H84" s="476">
        <v>8.94960624239726E-5</v>
      </c>
      <c r="I84" s="476">
        <v>8.92515376632514E-5</v>
      </c>
      <c r="J84" s="476">
        <v>8.94960624239726E-5</v>
      </c>
      <c r="K84" s="476">
        <v>8.94960624239726E-5</v>
      </c>
      <c r="L84" s="476">
        <v>8.94960624239726E-5</v>
      </c>
      <c r="M84" s="476">
        <v>8.92515376632514E-5</v>
      </c>
      <c r="N84" s="476">
        <v>8.94960624239726E-5</v>
      </c>
      <c r="O84" s="476">
        <v>8.94960624239726E-5</v>
      </c>
      <c r="P84" s="476">
        <v>9.67524999178082E-5</v>
      </c>
      <c r="Q84" s="476">
        <v>1.01312556266393E-4</v>
      </c>
      <c r="R84" s="476">
        <v>9.67524999178082E-5</v>
      </c>
      <c r="S84" s="476">
        <v>1.01590124913699E-4</v>
      </c>
      <c r="T84" s="476">
        <v>1.01590124913699E-4</v>
      </c>
      <c r="U84" s="476">
        <v>3.85952595300546E-5</v>
      </c>
      <c r="V84" s="476">
        <v>3.62821874691781E-5</v>
      </c>
      <c r="W84" s="476">
        <v>2.41881249794521E-5</v>
      </c>
      <c r="X84" s="476">
        <v>9.67524999178082E-6</v>
      </c>
      <c r="Y84" s="476">
        <v>1.68854260443989E-5</v>
      </c>
      <c r="Z84" s="476">
        <v>1.2094062489726E-5</v>
      </c>
      <c r="AA84" s="476">
        <v>1.45128749876712E-5</v>
      </c>
      <c r="AB84" s="476">
        <v>1.2094062489726E-5</v>
      </c>
      <c r="AC84" s="476">
        <v>2.8946444647541E-5</v>
      </c>
      <c r="AD84" s="476">
        <v>3.14445624732877E-5</v>
      </c>
      <c r="AE84" s="476">
        <v>3.14445624732877E-5</v>
      </c>
      <c r="AF84" s="476">
        <v>4.83762499589041E-5</v>
      </c>
      <c r="AG84" s="476">
        <v>4.82440744125683E-5</v>
      </c>
      <c r="AH84" s="476">
        <v>5.56326874527397E-5</v>
      </c>
      <c r="AI84" s="476">
        <v>1.31491726894547E-4</v>
      </c>
      <c r="AJ84" s="476">
        <v>1.88169244593899E-4</v>
      </c>
      <c r="AK84" s="476">
        <v>2.23308456847166E-4</v>
      </c>
      <c r="AL84" s="476">
        <v>2.06250934712351E-4</v>
      </c>
      <c r="AM84" s="476">
        <v>2.54021509184145E-4</v>
      </c>
      <c r="AN84" s="476">
        <v>2.86052152344497E-4</v>
      </c>
      <c r="AO84" s="476">
        <v>0.0121260542276256</v>
      </c>
      <c r="AP84" s="476">
        <v>0.0406117093635187</v>
      </c>
      <c r="AQ84" s="476">
        <v>0.0502478705786296</v>
      </c>
      <c r="AR84" s="476">
        <v>0.0560123325788089</v>
      </c>
      <c r="AS84" s="476">
        <v>0.0593870965709499</v>
      </c>
      <c r="AT84" s="476">
        <v>0.0703361449826997</v>
      </c>
      <c r="AU84" s="476">
        <v>0.0816401645507955</v>
      </c>
      <c r="AV84" s="476">
        <v>0.0924017078054608</v>
      </c>
      <c r="AW84" s="476">
        <v>0.106053906774101</v>
      </c>
      <c r="AX84" s="476">
        <v>0.110530662300627</v>
      </c>
      <c r="AY84" s="476">
        <v>0.121434732597002</v>
      </c>
      <c r="AZ84" s="476">
        <v>0.155570753100341</v>
      </c>
      <c r="BA84" s="476">
        <v>0.196343209182063</v>
      </c>
      <c r="BB84" s="476">
        <v>0.193145680872485</v>
      </c>
      <c r="BC84" s="476">
        <v>0.201350024291672</v>
      </c>
      <c r="BD84" s="476">
        <v>0.229739848096446</v>
      </c>
      <c r="BE84" s="477">
        <v>0.224003694069966</v>
      </c>
      <c r="BF84" s="457">
        <v>-0.0249680413476701</v>
      </c>
      <c r="BG84" s="457">
        <v>0.125656223466419</v>
      </c>
      <c r="BH84" s="457">
        <v>6.07298493460915E-4</v>
      </c>
      <c r="BI84" s="483"/>
      <c r="BJ84" s="484"/>
    </row>
    <row r="85" spans="8:8">
      <c r="A85" s="218" t="s">
        <v>170</v>
      </c>
      <c r="B85" s="476">
        <v>0.00104250818661438</v>
      </c>
      <c r="C85" s="476">
        <v>0.00104250818661438</v>
      </c>
      <c r="D85" s="476">
        <v>0.00159883506114178</v>
      </c>
      <c r="E85" s="476">
        <v>0.00235189862761271</v>
      </c>
      <c r="F85" s="476">
        <v>0.00226642731057466</v>
      </c>
      <c r="G85" s="476">
        <v>0.0055221489328089</v>
      </c>
      <c r="H85" s="476">
        <v>0.0126310388642699</v>
      </c>
      <c r="I85" s="476">
        <v>0.0148318365796827</v>
      </c>
      <c r="J85" s="476">
        <v>0.0503935395821904</v>
      </c>
      <c r="K85" s="476">
        <v>0.0577386668369791</v>
      </c>
      <c r="L85" s="476">
        <v>0.0219603986688445</v>
      </c>
      <c r="M85" s="476">
        <v>0.00673969719543579</v>
      </c>
      <c r="N85" s="476">
        <v>0.010594398741</v>
      </c>
      <c r="O85" s="476">
        <v>0.0108532116782801</v>
      </c>
      <c r="P85" s="476">
        <v>0.0101178926789048</v>
      </c>
      <c r="Q85" s="476">
        <v>0.0252388875289351</v>
      </c>
      <c r="R85" s="476">
        <v>0.0296377095373226</v>
      </c>
      <c r="S85" s="476">
        <v>0.0338657937837308</v>
      </c>
      <c r="T85" s="476">
        <v>0.0363523330316185</v>
      </c>
      <c r="U85" s="476">
        <v>0.0348756413928456</v>
      </c>
      <c r="V85" s="476">
        <v>0.0397023883412726</v>
      </c>
      <c r="W85" s="476">
        <v>0.0452608194615507</v>
      </c>
      <c r="X85" s="476">
        <v>0.0522124865806452</v>
      </c>
      <c r="Y85" s="476">
        <v>0.0622927488815082</v>
      </c>
      <c r="Z85" s="476">
        <v>0.0481077617716322</v>
      </c>
      <c r="AA85" s="476">
        <v>0.0596479161993288</v>
      </c>
      <c r="AB85" s="476">
        <v>0.0635276914460329</v>
      </c>
      <c r="AC85" s="476">
        <v>0.061865788822957</v>
      </c>
      <c r="AD85" s="476">
        <v>0.0615998978851706</v>
      </c>
      <c r="AE85" s="476">
        <v>0.0574201898887212</v>
      </c>
      <c r="AF85" s="476">
        <v>0.0641203005080295</v>
      </c>
      <c r="AG85" s="476">
        <v>0.0631128981465219</v>
      </c>
      <c r="AH85" s="476">
        <v>0.0645847125076349</v>
      </c>
      <c r="AI85" s="476">
        <v>0.0667625145282849</v>
      </c>
      <c r="AJ85" s="476">
        <v>0.064758867007487</v>
      </c>
      <c r="AK85" s="476">
        <v>0.0673969719543579</v>
      </c>
      <c r="AL85" s="476">
        <v>0.0626641753842664</v>
      </c>
      <c r="AM85" s="476">
        <v>0.0790733945327017</v>
      </c>
      <c r="AN85" s="476">
        <v>0.0841262995081869</v>
      </c>
      <c r="AO85" s="476">
        <v>0.207863815963062</v>
      </c>
      <c r="AP85" s="476">
        <v>0.201800680119194</v>
      </c>
      <c r="AQ85" s="476">
        <v>0.205505405905422</v>
      </c>
      <c r="AR85" s="476">
        <v>0.192746532800636</v>
      </c>
      <c r="AS85" s="476">
        <v>0.19914430256392</v>
      </c>
      <c r="AT85" s="476">
        <v>0.175813805225645</v>
      </c>
      <c r="AU85" s="476">
        <v>0.277241869701982</v>
      </c>
      <c r="AV85" s="476">
        <v>0.288501441879916</v>
      </c>
      <c r="AW85" s="476">
        <v>0.355404447382508</v>
      </c>
      <c r="AX85" s="476">
        <v>0.392413520870634</v>
      </c>
      <c r="AY85" s="476">
        <v>0.384871574957055</v>
      </c>
      <c r="AZ85" s="476">
        <v>0.418717966310784</v>
      </c>
      <c r="BA85" s="476">
        <v>0.533329175597012</v>
      </c>
      <c r="BB85" s="476">
        <v>0.527713160605215</v>
      </c>
      <c r="BC85" s="476">
        <v>0.525794898768408</v>
      </c>
      <c r="BD85" s="476">
        <v>0.416424778499937</v>
      </c>
      <c r="BE85" s="477">
        <v>0.428321841392792</v>
      </c>
      <c r="BF85" s="457">
        <v>0.0285695364615686</v>
      </c>
      <c r="BG85" s="457">
        <v>0.0900548685864102</v>
      </c>
      <c r="BH85" s="457">
        <v>0.00116122731847896</v>
      </c>
      <c r="BI85" s="483"/>
      <c r="BJ85" s="484"/>
    </row>
    <row r="86" spans="8:8">
      <c r="A86" s="218" t="s">
        <v>171</v>
      </c>
      <c r="B86" s="476">
        <v>0.00924522673322113</v>
      </c>
      <c r="C86" s="476">
        <v>0.0166060301811931</v>
      </c>
      <c r="D86" s="476">
        <v>0.0170825691391383</v>
      </c>
      <c r="E86" s="476">
        <v>0.0138353854861989</v>
      </c>
      <c r="F86" s="476">
        <v>0.00603360490044942</v>
      </c>
      <c r="G86" s="476">
        <v>0.0102025511163329</v>
      </c>
      <c r="H86" s="476">
        <v>0.0188885067964541</v>
      </c>
      <c r="I86" s="476">
        <v>0.0252533607512589</v>
      </c>
      <c r="J86" s="476">
        <v>0.0387880772170493</v>
      </c>
      <c r="K86" s="476">
        <v>0.0362144607192356</v>
      </c>
      <c r="L86" s="476">
        <v>0.032445950847437</v>
      </c>
      <c r="M86" s="476">
        <v>0.0600855824771332</v>
      </c>
      <c r="N86" s="476">
        <v>0.0793225370576151</v>
      </c>
      <c r="O86" s="476">
        <v>0.0960970017308651</v>
      </c>
      <c r="P86" s="476">
        <v>0.126658697642403</v>
      </c>
      <c r="Q86" s="476">
        <v>0.152665961274852</v>
      </c>
      <c r="R86" s="476">
        <v>0.225467188183464</v>
      </c>
      <c r="S86" s="476">
        <v>0.234888462862961</v>
      </c>
      <c r="T86" s="476">
        <v>0.266277392648796</v>
      </c>
      <c r="U86" s="476">
        <v>0.255466847236873</v>
      </c>
      <c r="V86" s="476">
        <v>0.242655269793863</v>
      </c>
      <c r="W86" s="476">
        <v>0.283005899884585</v>
      </c>
      <c r="X86" s="476">
        <v>0.280282317011899</v>
      </c>
      <c r="Y86" s="476">
        <v>0.336738814992286</v>
      </c>
      <c r="Z86" s="476">
        <v>0.390935732355398</v>
      </c>
      <c r="AA86" s="476">
        <v>0.372054481996438</v>
      </c>
      <c r="AB86" s="476">
        <v>0.362812199441789</v>
      </c>
      <c r="AC86" s="476">
        <v>0.391428297746373</v>
      </c>
      <c r="AD86" s="476">
        <v>0.44830754599416</v>
      </c>
      <c r="AE86" s="476">
        <v>0.410208830339025</v>
      </c>
      <c r="AF86" s="476">
        <v>0.453480708659766</v>
      </c>
      <c r="AG86" s="476">
        <v>0.55870835404228</v>
      </c>
      <c r="AH86" s="476">
        <v>0.544711004897811</v>
      </c>
      <c r="AI86" s="476">
        <v>0.665504721358174</v>
      </c>
      <c r="AJ86" s="476">
        <v>0.488048102470527</v>
      </c>
      <c r="AK86" s="476">
        <v>0.703126484553997</v>
      </c>
      <c r="AL86" s="476">
        <v>0.893595194514813</v>
      </c>
      <c r="AM86" s="476">
        <v>1.07380708226676</v>
      </c>
      <c r="AN86" s="476">
        <v>1.11916268859241</v>
      </c>
      <c r="AO86" s="476">
        <v>1.07455404628283</v>
      </c>
      <c r="AP86" s="476">
        <v>1.1107961610189</v>
      </c>
      <c r="AQ86" s="476">
        <v>0.97418207800815</v>
      </c>
      <c r="AR86" s="476">
        <v>1.20991905224915</v>
      </c>
      <c r="AS86" s="476">
        <v>1.12710797539909</v>
      </c>
      <c r="AT86" s="476">
        <v>0.850136504369051</v>
      </c>
      <c r="AU86" s="476">
        <v>0.828799133422933</v>
      </c>
      <c r="AV86" s="476">
        <v>1.19039145619398</v>
      </c>
      <c r="AW86" s="476">
        <v>1.25224293696809</v>
      </c>
      <c r="AX86" s="476">
        <v>1.22915502082725</v>
      </c>
      <c r="AY86" s="476">
        <v>1.54714873444423</v>
      </c>
      <c r="AZ86" s="476">
        <v>2.29997471521227</v>
      </c>
      <c r="BA86" s="476">
        <v>2.0373356201262</v>
      </c>
      <c r="BB86" s="476">
        <v>2.14320259251147</v>
      </c>
      <c r="BC86" s="476">
        <v>2.25352953753533</v>
      </c>
      <c r="BD86" s="476">
        <v>2.35376840438348</v>
      </c>
      <c r="BE86" s="477">
        <v>2.43031533615056</v>
      </c>
      <c r="BF86" s="457">
        <v>0.0325210125280515</v>
      </c>
      <c r="BG86" s="457">
        <v>0.107203643838538</v>
      </c>
      <c r="BH86" s="457">
        <v>0.00658885045805627</v>
      </c>
      <c r="BI86" s="483"/>
      <c r="BJ86" s="484"/>
    </row>
    <row r="87" spans="8:8">
      <c r="A87" s="218" t="s">
        <v>172</v>
      </c>
      <c r="B87" s="476">
        <v>8.90122999243835E-4</v>
      </c>
      <c r="C87" s="476">
        <v>8.90122999243835E-4</v>
      </c>
      <c r="D87" s="476">
        <v>8.90122999243835E-4</v>
      </c>
      <c r="E87" s="476">
        <v>9.98652340340164E-4</v>
      </c>
      <c r="F87" s="476">
        <v>0.00100138837414932</v>
      </c>
      <c r="G87" s="476">
        <v>0.0275793001015712</v>
      </c>
      <c r="H87" s="476">
        <v>0.020838069669798</v>
      </c>
      <c r="I87" s="476">
        <v>0.0533893049486687</v>
      </c>
      <c r="J87" s="476">
        <v>0.0991180985407986</v>
      </c>
      <c r="K87" s="476">
        <v>0.112249831592143</v>
      </c>
      <c r="L87" s="476">
        <v>0.162672396924309</v>
      </c>
      <c r="M87" s="476">
        <v>0.138778904455194</v>
      </c>
      <c r="N87" s="476">
        <v>0.15751548867869</v>
      </c>
      <c r="O87" s="476">
        <v>0.185926860279554</v>
      </c>
      <c r="P87" s="476">
        <v>0.384866931798053</v>
      </c>
      <c r="Q87" s="476">
        <v>0.340359532776949</v>
      </c>
      <c r="R87" s="476">
        <v>0.323924950912324</v>
      </c>
      <c r="S87" s="476">
        <v>0.282403615572597</v>
      </c>
      <c r="T87" s="476">
        <v>0.292236088376744</v>
      </c>
      <c r="U87" s="476">
        <v>0.317619688302585</v>
      </c>
      <c r="V87" s="476">
        <v>0.439880403251319</v>
      </c>
      <c r="W87" s="476">
        <v>0.515018394687489</v>
      </c>
      <c r="X87" s="476">
        <v>0.518668382746888</v>
      </c>
      <c r="Y87" s="476">
        <v>0.517519010631062</v>
      </c>
      <c r="Z87" s="476">
        <v>0.642006050829612</v>
      </c>
      <c r="AA87" s="476">
        <v>0.590577259498301</v>
      </c>
      <c r="AB87" s="476">
        <v>0.553617804529699</v>
      </c>
      <c r="AC87" s="476">
        <v>0.600141812470026</v>
      </c>
      <c r="AD87" s="476">
        <v>0.578420307883629</v>
      </c>
      <c r="AE87" s="476">
        <v>0.646954941200408</v>
      </c>
      <c r="AF87" s="476">
        <v>0.68893072303225</v>
      </c>
      <c r="AG87" s="476">
        <v>0.728501347686189</v>
      </c>
      <c r="AH87" s="476">
        <v>0.763040428899293</v>
      </c>
      <c r="AI87" s="476">
        <v>0.788226652667897</v>
      </c>
      <c r="AJ87" s="476">
        <v>0.693306548346032</v>
      </c>
      <c r="AK87" s="476">
        <v>0.787262051391804</v>
      </c>
      <c r="AL87" s="476">
        <v>0.855083113873602</v>
      </c>
      <c r="AM87" s="476">
        <v>0.842440077699343</v>
      </c>
      <c r="AN87" s="476">
        <v>0.815461126859761</v>
      </c>
      <c r="AO87" s="476">
        <v>1.03143532903446</v>
      </c>
      <c r="AP87" s="476">
        <v>0.981083831678742</v>
      </c>
      <c r="AQ87" s="476">
        <v>0.912175168255066</v>
      </c>
      <c r="AR87" s="476">
        <v>0.995319660832835</v>
      </c>
      <c r="AS87" s="476">
        <v>1.05970519131561</v>
      </c>
      <c r="AT87" s="476">
        <v>1.130061178487</v>
      </c>
      <c r="AU87" s="476">
        <v>1.18862591026172</v>
      </c>
      <c r="AV87" s="476">
        <v>0.981861228985647</v>
      </c>
      <c r="AW87" s="476">
        <v>1.05246775311581</v>
      </c>
      <c r="AX87" s="476">
        <v>1.19013618829183</v>
      </c>
      <c r="AY87" s="476">
        <v>1.46964231030819</v>
      </c>
      <c r="AZ87" s="476">
        <v>1.29624837669132</v>
      </c>
      <c r="BA87" s="476">
        <v>1.51115046921443</v>
      </c>
      <c r="BB87" s="476">
        <v>1.43499003924197</v>
      </c>
      <c r="BC87" s="476">
        <v>1.42940077679923</v>
      </c>
      <c r="BD87" s="476">
        <v>1.45382685101413</v>
      </c>
      <c r="BE87" s="477">
        <v>1.47917774636594</v>
      </c>
      <c r="BF87" s="457">
        <v>0.0174373553041245</v>
      </c>
      <c r="BG87" s="457">
        <v>0.0255127706945988</v>
      </c>
      <c r="BH87" s="457">
        <v>0.00401021251305065</v>
      </c>
      <c r="BI87" s="483"/>
      <c r="BJ87" s="484"/>
    </row>
    <row r="88" spans="8:8">
      <c r="A88" s="218" t="s">
        <v>173</v>
      </c>
      <c r="B88" s="476">
        <v>0.0</v>
      </c>
      <c r="C88" s="476">
        <v>0.0</v>
      </c>
      <c r="D88" s="476">
        <v>0.0</v>
      </c>
      <c r="E88" s="476">
        <v>0.0</v>
      </c>
      <c r="F88" s="476">
        <v>0.0</v>
      </c>
      <c r="G88" s="476">
        <v>0.0</v>
      </c>
      <c r="H88" s="476">
        <v>0.0</v>
      </c>
      <c r="I88" s="476">
        <v>0.0</v>
      </c>
      <c r="J88" s="476">
        <v>0.0</v>
      </c>
      <c r="K88" s="476">
        <v>0.0</v>
      </c>
      <c r="L88" s="476">
        <v>0.0</v>
      </c>
      <c r="M88" s="476">
        <v>0.0</v>
      </c>
      <c r="N88" s="476">
        <v>0.0</v>
      </c>
      <c r="O88" s="476">
        <v>0.0</v>
      </c>
      <c r="P88" s="476">
        <v>0.0</v>
      </c>
      <c r="Q88" s="476">
        <v>0.0</v>
      </c>
      <c r="R88" s="476">
        <v>0.0</v>
      </c>
      <c r="S88" s="476">
        <v>0.0</v>
      </c>
      <c r="T88" s="476">
        <v>0.0</v>
      </c>
      <c r="U88" s="476">
        <v>0.0</v>
      </c>
      <c r="V88" s="476">
        <v>0.0</v>
      </c>
      <c r="W88" s="476">
        <v>0.0</v>
      </c>
      <c r="X88" s="476">
        <v>0.0</v>
      </c>
      <c r="Y88" s="476">
        <v>0.0</v>
      </c>
      <c r="Z88" s="476">
        <v>0.0</v>
      </c>
      <c r="AA88" s="476">
        <v>0.0</v>
      </c>
      <c r="AB88" s="476">
        <v>0.0</v>
      </c>
      <c r="AC88" s="476">
        <v>0.0</v>
      </c>
      <c r="AD88" s="476">
        <v>0.0</v>
      </c>
      <c r="AE88" s="476">
        <v>0.0</v>
      </c>
      <c r="AF88" s="476">
        <v>0.0</v>
      </c>
      <c r="AG88" s="476">
        <v>0.0</v>
      </c>
      <c r="AH88" s="476">
        <v>0.0</v>
      </c>
      <c r="AI88" s="476">
        <v>0.0</v>
      </c>
      <c r="AJ88" s="476">
        <v>0.0</v>
      </c>
      <c r="AK88" s="476">
        <v>0.0</v>
      </c>
      <c r="AL88" s="476">
        <v>0.0</v>
      </c>
      <c r="AM88" s="476">
        <v>0.0</v>
      </c>
      <c r="AN88" s="476">
        <v>0.0</v>
      </c>
      <c r="AO88" s="476">
        <v>0.0</v>
      </c>
      <c r="AP88" s="476">
        <v>0.0</v>
      </c>
      <c r="AQ88" s="476">
        <v>0.0</v>
      </c>
      <c r="AR88" s="476">
        <v>0.0</v>
      </c>
      <c r="AS88" s="476">
        <v>0.0</v>
      </c>
      <c r="AT88" s="476">
        <v>0.0</v>
      </c>
      <c r="AU88" s="476">
        <v>0.0</v>
      </c>
      <c r="AV88" s="476">
        <v>0.0</v>
      </c>
      <c r="AW88" s="476">
        <v>0.0</v>
      </c>
      <c r="AX88" s="476">
        <v>0.0</v>
      </c>
      <c r="AY88" s="476">
        <v>0.0</v>
      </c>
      <c r="AZ88" s="476">
        <v>0.0</v>
      </c>
      <c r="BA88" s="476">
        <v>0.0</v>
      </c>
      <c r="BB88" s="476">
        <v>0.0</v>
      </c>
      <c r="BC88" s="476">
        <v>0.0</v>
      </c>
      <c r="BD88" s="476">
        <v>0.0</v>
      </c>
      <c r="BE88" s="477">
        <v>0.0</v>
      </c>
      <c r="BF88" s="457" t="s">
        <v>114</v>
      </c>
      <c r="BG88" s="457" t="s">
        <v>114</v>
      </c>
      <c r="BH88" s="457">
        <v>0.0</v>
      </c>
      <c r="BI88" s="483"/>
      <c r="BJ88" s="484"/>
    </row>
    <row r="89" spans="8:8" s="47" ht="10.2" customFormat="1">
      <c r="A89" s="54" t="s">
        <v>174</v>
      </c>
      <c r="B89" s="478">
        <v>0.0923382087126332</v>
      </c>
      <c r="C89" s="478">
        <v>0.103234106626352</v>
      </c>
      <c r="D89" s="478">
        <v>0.102031989710723</v>
      </c>
      <c r="E89" s="478">
        <v>0.103135890884979</v>
      </c>
      <c r="F89" s="478">
        <v>0.120863220962276</v>
      </c>
      <c r="G89" s="478">
        <v>0.150163024328686</v>
      </c>
      <c r="H89" s="478">
        <v>0.178075527441728</v>
      </c>
      <c r="I89" s="478">
        <v>0.238042601707746</v>
      </c>
      <c r="J89" s="478">
        <v>0.382673469723502</v>
      </c>
      <c r="K89" s="478">
        <v>0.430727494671771</v>
      </c>
      <c r="L89" s="478">
        <v>0.518964711186371</v>
      </c>
      <c r="M89" s="478">
        <v>0.588398142913413</v>
      </c>
      <c r="N89" s="478">
        <v>0.660182855061879</v>
      </c>
      <c r="O89" s="478">
        <v>0.942078102998853</v>
      </c>
      <c r="P89" s="478">
        <v>1.44009145384153</v>
      </c>
      <c r="Q89" s="478">
        <v>1.80349836495934</v>
      </c>
      <c r="R89" s="478">
        <v>2.21070905517762</v>
      </c>
      <c r="S89" s="478">
        <v>2.38720876526989</v>
      </c>
      <c r="T89" s="478">
        <v>2.62465679878549</v>
      </c>
      <c r="U89" s="478">
        <v>2.5077538158442</v>
      </c>
      <c r="V89" s="478">
        <v>2.6978732861203</v>
      </c>
      <c r="W89" s="478">
        <v>3.03097720038532</v>
      </c>
      <c r="X89" s="478">
        <v>3.12882449883791</v>
      </c>
      <c r="Y89" s="478">
        <v>3.45856501801868</v>
      </c>
      <c r="Z89" s="478">
        <v>3.59407518736701</v>
      </c>
      <c r="AA89" s="478">
        <v>3.85699375246364</v>
      </c>
      <c r="AB89" s="478">
        <v>3.88592476771634</v>
      </c>
      <c r="AC89" s="478">
        <v>4.06475872928329</v>
      </c>
      <c r="AD89" s="478">
        <v>3.99243363875747</v>
      </c>
      <c r="AE89" s="478">
        <v>4.17804339244917</v>
      </c>
      <c r="AF89" s="478">
        <v>4.46264614776643</v>
      </c>
      <c r="AG89" s="478">
        <v>4.6718765456585</v>
      </c>
      <c r="AH89" s="478">
        <v>4.59066942734629</v>
      </c>
      <c r="AI89" s="478">
        <v>4.83121025063739</v>
      </c>
      <c r="AJ89" s="478">
        <v>4.87651570320081</v>
      </c>
      <c r="AK89" s="478">
        <v>5.37267583791453</v>
      </c>
      <c r="AL89" s="478">
        <v>6.14026344281182</v>
      </c>
      <c r="AM89" s="478">
        <v>6.48827466019018</v>
      </c>
      <c r="AN89" s="478">
        <v>6.884005314587</v>
      </c>
      <c r="AO89" s="478">
        <v>7.55568027652335</v>
      </c>
      <c r="AP89" s="478">
        <v>7.81548880329994</v>
      </c>
      <c r="AQ89" s="478">
        <v>8.16528005540598</v>
      </c>
      <c r="AR89" s="478">
        <v>8.71275530794509</v>
      </c>
      <c r="AS89" s="478">
        <v>9.02800359887632</v>
      </c>
      <c r="AT89" s="478">
        <v>9.10799378011755</v>
      </c>
      <c r="AU89" s="478">
        <v>9.49392123952921</v>
      </c>
      <c r="AV89" s="478">
        <v>10.2662683331568</v>
      </c>
      <c r="AW89" s="478">
        <v>11.0689056111309</v>
      </c>
      <c r="AX89" s="478">
        <v>11.322497861806</v>
      </c>
      <c r="AY89" s="478">
        <v>12.0100732001859</v>
      </c>
      <c r="AZ89" s="478">
        <v>12.8191921297476</v>
      </c>
      <c r="BA89" s="478">
        <v>13.2277444097309</v>
      </c>
      <c r="BB89" s="478">
        <v>14.0272108165528</v>
      </c>
      <c r="BC89" s="478">
        <v>14.9022823795411</v>
      </c>
      <c r="BD89" s="478">
        <v>15.0293806389447</v>
      </c>
      <c r="BE89" s="478">
        <v>14.7596144906285</v>
      </c>
      <c r="BF89" s="458">
        <v>-0.0179492525205726</v>
      </c>
      <c r="BG89" s="458">
        <v>0.051360934409564</v>
      </c>
      <c r="BH89" s="458">
        <v>0.040014927795891</v>
      </c>
      <c r="BI89" s="483"/>
      <c r="BJ89" s="484"/>
    </row>
    <row r="90" spans="8:8">
      <c r="B90" s="476"/>
      <c r="C90" s="476"/>
      <c r="D90" s="476"/>
      <c r="E90" s="476"/>
      <c r="F90" s="476"/>
      <c r="G90" s="476"/>
      <c r="H90" s="476"/>
      <c r="I90" s="476"/>
      <c r="J90" s="476"/>
      <c r="K90" s="476"/>
      <c r="L90" s="476"/>
      <c r="M90" s="476"/>
      <c r="N90" s="476"/>
      <c r="O90" s="476"/>
      <c r="P90" s="476"/>
      <c r="Q90" s="476"/>
      <c r="R90" s="476"/>
      <c r="S90" s="476"/>
      <c r="T90" s="476"/>
      <c r="U90" s="476"/>
      <c r="V90" s="476"/>
      <c r="W90" s="476"/>
      <c r="X90" s="476"/>
      <c r="Y90" s="476"/>
      <c r="Z90" s="476"/>
      <c r="AA90" s="476"/>
      <c r="AB90" s="476"/>
      <c r="AC90" s="476"/>
      <c r="AD90" s="476"/>
      <c r="AE90" s="476"/>
      <c r="AF90" s="476"/>
      <c r="AG90" s="476"/>
      <c r="AH90" s="476"/>
      <c r="AI90" s="476"/>
      <c r="AJ90" s="476"/>
      <c r="AK90" s="476"/>
      <c r="AL90" s="476"/>
      <c r="AM90" s="476"/>
      <c r="AN90" s="476"/>
      <c r="AO90" s="476"/>
      <c r="AP90" s="476"/>
      <c r="AQ90" s="476"/>
      <c r="AR90" s="476"/>
      <c r="AS90" s="476"/>
      <c r="AT90" s="476"/>
      <c r="AU90" s="476"/>
      <c r="AV90" s="476"/>
      <c r="AW90" s="476"/>
      <c r="AX90" s="476"/>
      <c r="AY90" s="476"/>
      <c r="AZ90" s="476"/>
      <c r="BA90" s="476"/>
      <c r="BB90" s="476"/>
      <c r="BC90" s="476"/>
      <c r="BD90" s="476"/>
      <c r="BE90" s="476"/>
      <c r="BF90" s="457"/>
      <c r="BG90" s="457"/>
      <c r="BH90" s="457"/>
      <c r="BI90" s="483"/>
      <c r="BJ90" s="484"/>
    </row>
    <row r="91" spans="8:8">
      <c r="A91" s="218" t="s">
        <v>175</v>
      </c>
      <c r="B91" s="476">
        <v>2.8517799350774E-4</v>
      </c>
      <c r="C91" s="476">
        <v>3.80237324676986E-4</v>
      </c>
      <c r="D91" s="476">
        <v>3.80237324676986E-4</v>
      </c>
      <c r="E91" s="476">
        <v>0.0029387877928416</v>
      </c>
      <c r="F91" s="476">
        <v>0.0399249190910836</v>
      </c>
      <c r="G91" s="476">
        <v>0.167420280299931</v>
      </c>
      <c r="H91" s="476">
        <v>0.249879579275241</v>
      </c>
      <c r="I91" s="476">
        <v>0.357722699280387</v>
      </c>
      <c r="J91" s="476">
        <v>0.455402406126191</v>
      </c>
      <c r="K91" s="476">
        <v>0.519580180241164</v>
      </c>
      <c r="L91" s="476">
        <v>0.557971382447872</v>
      </c>
      <c r="M91" s="476">
        <v>0.656864468327223</v>
      </c>
      <c r="N91" s="476">
        <v>0.752429075830722</v>
      </c>
      <c r="O91" s="476">
        <v>0.810063988416733</v>
      </c>
      <c r="P91" s="476">
        <v>0.932453986429096</v>
      </c>
      <c r="Q91" s="476">
        <v>1.06779458089918</v>
      </c>
      <c r="R91" s="476">
        <v>1.16049195442383</v>
      </c>
      <c r="S91" s="476">
        <v>1.13181882595867</v>
      </c>
      <c r="T91" s="476">
        <v>1.22948065613363</v>
      </c>
      <c r="U91" s="476">
        <v>1.20916307967764</v>
      </c>
      <c r="V91" s="476">
        <v>1.2960251179696</v>
      </c>
      <c r="W91" s="476">
        <v>1.41577237723557</v>
      </c>
      <c r="X91" s="476">
        <v>1.44543001392374</v>
      </c>
      <c r="Y91" s="476">
        <v>1.47620495136273</v>
      </c>
      <c r="Z91" s="476">
        <v>1.61456354905107</v>
      </c>
      <c r="AA91" s="476">
        <v>1.6231148801206</v>
      </c>
      <c r="AB91" s="476">
        <v>1.55598347262142</v>
      </c>
      <c r="AC91" s="476">
        <v>1.60526918457026</v>
      </c>
      <c r="AD91" s="476">
        <v>1.66891708628971</v>
      </c>
      <c r="AE91" s="476">
        <v>1.85345442973574</v>
      </c>
      <c r="AF91" s="476">
        <v>1.87134517381905</v>
      </c>
      <c r="AG91" s="476">
        <v>1.87984611183889</v>
      </c>
      <c r="AH91" s="476">
        <v>1.85092419395527</v>
      </c>
      <c r="AI91" s="476">
        <v>1.90557150818653</v>
      </c>
      <c r="AJ91" s="476">
        <v>1.95189012548635</v>
      </c>
      <c r="AK91" s="476">
        <v>1.98332157192078</v>
      </c>
      <c r="AL91" s="476">
        <v>2.14493704555007</v>
      </c>
      <c r="AM91" s="476">
        <v>2.20739058447749</v>
      </c>
      <c r="AN91" s="476">
        <v>2.2247549720841</v>
      </c>
      <c r="AO91" s="476">
        <v>2.26299453818764</v>
      </c>
      <c r="AP91" s="476">
        <v>2.25036468275514</v>
      </c>
      <c r="AQ91" s="476">
        <v>2.51005620923295</v>
      </c>
      <c r="AR91" s="476">
        <v>2.80773969635103</v>
      </c>
      <c r="AS91" s="476">
        <v>2.75328526771597</v>
      </c>
      <c r="AT91" s="476">
        <v>2.81902285696051</v>
      </c>
      <c r="AU91" s="476">
        <v>3.06767602745841</v>
      </c>
      <c r="AV91" s="476">
        <v>3.17287564251901</v>
      </c>
      <c r="AW91" s="476">
        <v>3.18035082805967</v>
      </c>
      <c r="AX91" s="476">
        <v>3.35478848892122</v>
      </c>
      <c r="AY91" s="476">
        <v>3.60121835671241</v>
      </c>
      <c r="AZ91" s="476">
        <v>3.75359029317141</v>
      </c>
      <c r="BA91" s="476">
        <v>3.65409238711427</v>
      </c>
      <c r="BB91" s="476">
        <v>3.59090920863055</v>
      </c>
      <c r="BC91" s="476">
        <v>3.46627501163828</v>
      </c>
      <c r="BD91" s="476">
        <v>4.07240665898749</v>
      </c>
      <c r="BE91" s="477">
        <v>3.94622984823625</v>
      </c>
      <c r="BF91" s="457">
        <v>-0.0309833524293974</v>
      </c>
      <c r="BG91" s="457">
        <v>0.0374692997806843</v>
      </c>
      <c r="BH91" s="457">
        <v>0.0106986603575199</v>
      </c>
      <c r="BI91" s="483"/>
      <c r="BJ91" s="484"/>
    </row>
    <row r="92" spans="8:8">
      <c r="A92" s="218" t="s">
        <v>176</v>
      </c>
      <c r="B92" s="476">
        <v>0.0</v>
      </c>
      <c r="C92" s="476">
        <v>0.0</v>
      </c>
      <c r="D92" s="476">
        <v>0.0</v>
      </c>
      <c r="E92" s="476">
        <v>0.0</v>
      </c>
      <c r="F92" s="476">
        <v>0.0</v>
      </c>
      <c r="G92" s="476">
        <v>0.0</v>
      </c>
      <c r="H92" s="476">
        <v>0.0</v>
      </c>
      <c r="I92" s="476">
        <v>0.0424175410576136</v>
      </c>
      <c r="J92" s="476">
        <v>0.0588496113225069</v>
      </c>
      <c r="K92" s="476">
        <v>0.0647008155075363</v>
      </c>
      <c r="L92" s="476">
        <v>0.0650383849797495</v>
      </c>
      <c r="M92" s="476">
        <v>0.0853961607006454</v>
      </c>
      <c r="N92" s="476">
        <v>0.0955321606363449</v>
      </c>
      <c r="O92" s="476">
        <v>0.105434198487933</v>
      </c>
      <c r="P92" s="476">
        <v>0.121299963681955</v>
      </c>
      <c r="Q92" s="476">
        <v>0.136229880539532</v>
      </c>
      <c r="R92" s="476">
        <v>0.131717465748633</v>
      </c>
      <c r="S92" s="476">
        <v>0.171008561637614</v>
      </c>
      <c r="T92" s="476">
        <v>0.190284931499927</v>
      </c>
      <c r="U92" s="476">
        <v>0.219034494527551</v>
      </c>
      <c r="V92" s="476">
        <v>0.249432534237501</v>
      </c>
      <c r="W92" s="476">
        <v>0.281260958893877</v>
      </c>
      <c r="X92" s="476">
        <v>0.330467123275649</v>
      </c>
      <c r="Y92" s="476">
        <v>0.38789275954873</v>
      </c>
      <c r="Z92" s="476">
        <v>0.411185273957644</v>
      </c>
      <c r="AA92" s="476">
        <v>0.442565410942803</v>
      </c>
      <c r="AB92" s="476">
        <v>0.455776712312186</v>
      </c>
      <c r="AC92" s="476">
        <v>0.49566120216776</v>
      </c>
      <c r="AD92" s="476">
        <v>0.556351369842773</v>
      </c>
      <c r="AE92" s="476">
        <v>0.590052054773054</v>
      </c>
      <c r="AF92" s="476">
        <v>0.652337671209144</v>
      </c>
      <c r="AG92" s="476">
        <v>0.69823326500192</v>
      </c>
      <c r="AH92" s="476">
        <v>0.688227054769483</v>
      </c>
      <c r="AI92" s="476">
        <v>0.743682876685273</v>
      </c>
      <c r="AJ92" s="476">
        <v>0.810820547915708</v>
      </c>
      <c r="AK92" s="476">
        <v>0.87400785515946</v>
      </c>
      <c r="AL92" s="476">
        <v>0.981380821882105</v>
      </c>
      <c r="AM92" s="476">
        <v>1.03245924653778</v>
      </c>
      <c r="AN92" s="476">
        <v>1.11056678078151</v>
      </c>
      <c r="AO92" s="476">
        <v>1.19068613383646</v>
      </c>
      <c r="AP92" s="476">
        <v>1.28326301365194</v>
      </c>
      <c r="AQ92" s="476">
        <v>1.38969178077136</v>
      </c>
      <c r="AR92" s="476">
        <v>1.48383219172684</v>
      </c>
      <c r="AS92" s="476">
        <v>1.58013046442339</v>
      </c>
      <c r="AT92" s="476">
        <v>1.81379379696041</v>
      </c>
      <c r="AU92" s="476">
        <v>1.86284623280894</v>
      </c>
      <c r="AV92" s="476">
        <v>1.89462191773929</v>
      </c>
      <c r="AW92" s="476">
        <v>2.0586980873568</v>
      </c>
      <c r="AX92" s="476">
        <v>2.1239869862241</v>
      </c>
      <c r="AY92" s="476">
        <v>2.22746232868609</v>
      </c>
      <c r="AZ92" s="476">
        <v>2.50144520538845</v>
      </c>
      <c r="BA92" s="476">
        <v>2.55220286875961</v>
      </c>
      <c r="BB92" s="476">
        <v>2.57290753415297</v>
      </c>
      <c r="BC92" s="476">
        <v>2.65382445884975</v>
      </c>
      <c r="BD92" s="476">
        <v>2.99297852432297</v>
      </c>
      <c r="BE92" s="477">
        <v>2.93659334027277</v>
      </c>
      <c r="BF92" s="457">
        <v>-0.0188391542378196</v>
      </c>
      <c r="BG92" s="457">
        <v>0.0513602880471857</v>
      </c>
      <c r="BH92" s="457">
        <v>0.00796142545264445</v>
      </c>
      <c r="BI92" s="483"/>
      <c r="BJ92" s="484"/>
    </row>
    <row r="93" spans="8:8">
      <c r="A93" s="218" t="s">
        <v>177</v>
      </c>
      <c r="B93" s="476">
        <v>0.107264939682722</v>
      </c>
      <c r="C93" s="476">
        <v>0.130668199249862</v>
      </c>
      <c r="D93" s="476">
        <v>0.142369829033432</v>
      </c>
      <c r="E93" s="476">
        <v>0.136146011370768</v>
      </c>
      <c r="F93" s="476">
        <v>0.191126619798306</v>
      </c>
      <c r="G93" s="476">
        <v>0.279863978990376</v>
      </c>
      <c r="H93" s="476">
        <v>0.364700794921256</v>
      </c>
      <c r="I93" s="476">
        <v>0.470676210738941</v>
      </c>
      <c r="J93" s="476">
        <v>0.583131217547891</v>
      </c>
      <c r="K93" s="476">
        <v>0.734277268919</v>
      </c>
      <c r="L93" s="476">
        <v>0.862995196538267</v>
      </c>
      <c r="M93" s="476">
        <v>0.982196224889112</v>
      </c>
      <c r="N93" s="476">
        <v>1.18186460814054</v>
      </c>
      <c r="O93" s="476">
        <v>1.33886147440344</v>
      </c>
      <c r="P93" s="476">
        <v>1.41492206799664</v>
      </c>
      <c r="Q93" s="476">
        <v>1.38771684447204</v>
      </c>
      <c r="R93" s="476">
        <v>1.24232302868899</v>
      </c>
      <c r="S93" s="476">
        <v>1.16333702764989</v>
      </c>
      <c r="T93" s="476">
        <v>1.19064083047822</v>
      </c>
      <c r="U93" s="476">
        <v>1.20878208667046</v>
      </c>
      <c r="V93" s="476">
        <v>1.26085060917964</v>
      </c>
      <c r="W93" s="476">
        <v>1.34178688184933</v>
      </c>
      <c r="X93" s="476">
        <v>1.3544636474482</v>
      </c>
      <c r="Y93" s="476">
        <v>1.38674437296225</v>
      </c>
      <c r="Z93" s="476">
        <v>1.46748188844117</v>
      </c>
      <c r="AA93" s="476">
        <v>1.49176277024208</v>
      </c>
      <c r="AB93" s="476">
        <v>1.51048537789579</v>
      </c>
      <c r="AC93" s="476">
        <v>1.5355325139603</v>
      </c>
      <c r="AD93" s="476">
        <v>1.63481519434622</v>
      </c>
      <c r="AE93" s="476">
        <v>1.71224097808084</v>
      </c>
      <c r="AF93" s="476">
        <v>1.72989093633772</v>
      </c>
      <c r="AG93" s="476">
        <v>1.80782453670184</v>
      </c>
      <c r="AH93" s="476">
        <v>1.91555679557036</v>
      </c>
      <c r="AI93" s="476">
        <v>1.9753326210481</v>
      </c>
      <c r="AJ93" s="476">
        <v>2.0959569214004</v>
      </c>
      <c r="AK93" s="476">
        <v>2.38284694044138</v>
      </c>
      <c r="AL93" s="476">
        <v>2.67479754136098</v>
      </c>
      <c r="AM93" s="476">
        <v>2.84583636336416</v>
      </c>
      <c r="AN93" s="476">
        <v>3.30649052251068</v>
      </c>
      <c r="AO93" s="476">
        <v>3.85797924892855</v>
      </c>
      <c r="AP93" s="476">
        <v>4.54495915136526</v>
      </c>
      <c r="AQ93" s="476">
        <v>5.59072295186126</v>
      </c>
      <c r="AR93" s="476">
        <v>6.87696439800952</v>
      </c>
      <c r="AS93" s="476">
        <v>7.90555441842076</v>
      </c>
      <c r="AT93" s="476">
        <v>8.72940045328507</v>
      </c>
      <c r="AU93" s="476">
        <v>10.5338369869134</v>
      </c>
      <c r="AV93" s="476">
        <v>13.0773457751389</v>
      </c>
      <c r="AW93" s="476">
        <v>14.5578986011885</v>
      </c>
      <c r="AX93" s="476">
        <v>16.6296786215964</v>
      </c>
      <c r="AY93" s="476">
        <v>18.2246042590334</v>
      </c>
      <c r="AZ93" s="476">
        <v>18.8366985441014</v>
      </c>
      <c r="BA93" s="476">
        <v>20.2085829483539</v>
      </c>
      <c r="BB93" s="476">
        <v>23.3417284971942</v>
      </c>
      <c r="BC93" s="476">
        <v>27.4704535391637</v>
      </c>
      <c r="BD93" s="476">
        <v>29.8362305406569</v>
      </c>
      <c r="BE93" s="477">
        <v>31.8970499616072</v>
      </c>
      <c r="BF93" s="457">
        <v>0.0690710382513666</v>
      </c>
      <c r="BG93" s="457">
        <v>0.130774363440469</v>
      </c>
      <c r="BH93" s="457">
        <v>0.0864763881147477</v>
      </c>
      <c r="BI93" s="483"/>
      <c r="BJ93" s="484"/>
    </row>
    <row r="94" spans="8:8">
      <c r="A94" s="218" t="s">
        <v>178</v>
      </c>
      <c r="B94" s="476">
        <v>0.0</v>
      </c>
      <c r="C94" s="476">
        <v>0.0</v>
      </c>
      <c r="D94" s="476">
        <v>0.0</v>
      </c>
      <c r="E94" s="476">
        <v>0.0</v>
      </c>
      <c r="F94" s="476">
        <v>0.0</v>
      </c>
      <c r="G94" s="476">
        <v>0.0</v>
      </c>
      <c r="H94" s="476">
        <v>0.0</v>
      </c>
      <c r="I94" s="476">
        <v>0.0</v>
      </c>
      <c r="J94" s="476">
        <v>0.0</v>
      </c>
      <c r="K94" s="476">
        <v>0.0</v>
      </c>
      <c r="L94" s="476">
        <v>0.0</v>
      </c>
      <c r="M94" s="476">
        <v>0.0</v>
      </c>
      <c r="N94" s="476">
        <v>0.0</v>
      </c>
      <c r="O94" s="476">
        <v>0.0</v>
      </c>
      <c r="P94" s="476">
        <v>0.0</v>
      </c>
      <c r="Q94" s="476">
        <v>0.0</v>
      </c>
      <c r="R94" s="476">
        <v>0.0</v>
      </c>
      <c r="S94" s="476">
        <v>0.0</v>
      </c>
      <c r="T94" s="476">
        <v>0.0</v>
      </c>
      <c r="U94" s="476">
        <v>0.0</v>
      </c>
      <c r="V94" s="476">
        <v>0.0</v>
      </c>
      <c r="W94" s="476">
        <v>0.0</v>
      </c>
      <c r="X94" s="476">
        <v>0.0</v>
      </c>
      <c r="Y94" s="476">
        <v>0.0</v>
      </c>
      <c r="Z94" s="476">
        <v>0.0</v>
      </c>
      <c r="AA94" s="476">
        <v>0.0</v>
      </c>
      <c r="AB94" s="476">
        <v>0.0</v>
      </c>
      <c r="AC94" s="476">
        <v>0.0</v>
      </c>
      <c r="AD94" s="476">
        <v>0.0</v>
      </c>
      <c r="AE94" s="476">
        <v>0.0</v>
      </c>
      <c r="AF94" s="476">
        <v>0.0029407656280643</v>
      </c>
      <c r="AG94" s="476">
        <v>0.18591992393819</v>
      </c>
      <c r="AH94" s="476">
        <v>0.2910953352829</v>
      </c>
      <c r="AI94" s="476">
        <v>0.273090285238446</v>
      </c>
      <c r="AJ94" s="476">
        <v>0.301138643878431</v>
      </c>
      <c r="AK94" s="476">
        <v>0.271488159432466</v>
      </c>
      <c r="AL94" s="476">
        <v>0.274745164427046</v>
      </c>
      <c r="AM94" s="476">
        <v>0.261014395528898</v>
      </c>
      <c r="AN94" s="476">
        <v>0.167842221386786</v>
      </c>
      <c r="AO94" s="476">
        <v>0.241808749557766</v>
      </c>
      <c r="AP94" s="476">
        <v>0.243030291916913</v>
      </c>
      <c r="AQ94" s="476">
        <v>0.266619342590443</v>
      </c>
      <c r="AR94" s="476">
        <v>0.249082453946847</v>
      </c>
      <c r="AS94" s="476">
        <v>0.287350038952908</v>
      </c>
      <c r="AT94" s="476">
        <v>0.279833617860161</v>
      </c>
      <c r="AU94" s="476">
        <v>0.347758753482321</v>
      </c>
      <c r="AV94" s="476">
        <v>0.276957726960223</v>
      </c>
      <c r="AW94" s="476">
        <v>0.254335381371879</v>
      </c>
      <c r="AX94" s="476">
        <v>0.240268163090141</v>
      </c>
      <c r="AY94" s="476">
        <v>0.230952058378055</v>
      </c>
      <c r="AZ94" s="476">
        <v>0.294673005686236</v>
      </c>
      <c r="BA94" s="476">
        <v>0.301676489290205</v>
      </c>
      <c r="BB94" s="476">
        <v>0.30149416939105</v>
      </c>
      <c r="BC94" s="476">
        <v>0.291936162122833</v>
      </c>
      <c r="BD94" s="476">
        <v>0.301496488403911</v>
      </c>
      <c r="BE94" s="477">
        <v>0.477062374099984</v>
      </c>
      <c r="BF94" s="457">
        <v>0.582314860864546</v>
      </c>
      <c r="BG94" s="457">
        <v>0.00748418398675788</v>
      </c>
      <c r="BH94" s="457">
        <v>0.00129336822895124</v>
      </c>
      <c r="BI94" s="483"/>
      <c r="BJ94" s="484"/>
    </row>
    <row r="95" spans="8:8">
      <c r="A95" s="218" t="s">
        <v>179</v>
      </c>
      <c r="B95" s="476">
        <v>0.0229547241104998</v>
      </c>
      <c r="C95" s="476">
        <v>0.0257678030456101</v>
      </c>
      <c r="D95" s="476">
        <v>0.0344320861657498</v>
      </c>
      <c r="E95" s="476">
        <v>0.0381533438084355</v>
      </c>
      <c r="F95" s="476">
        <v>0.0459094482209997</v>
      </c>
      <c r="G95" s="476">
        <v>0.0612294925757793</v>
      </c>
      <c r="H95" s="476">
        <v>0.0648843429058179</v>
      </c>
      <c r="I95" s="476">
        <v>0.0709757776993753</v>
      </c>
      <c r="J95" s="476">
        <v>0.0709839833225112</v>
      </c>
      <c r="K95" s="476">
        <v>0.0803429735801857</v>
      </c>
      <c r="L95" s="476">
        <v>0.102855768553248</v>
      </c>
      <c r="M95" s="476">
        <v>0.124608112172897</v>
      </c>
      <c r="N95" s="476">
        <v>0.133447094917886</v>
      </c>
      <c r="O95" s="476">
        <v>0.14904541201401</v>
      </c>
      <c r="P95" s="476">
        <v>0.185363881670657</v>
      </c>
      <c r="Q95" s="476">
        <v>0.109331022959227</v>
      </c>
      <c r="R95" s="476">
        <v>0.191393678876473</v>
      </c>
      <c r="S95" s="476">
        <v>0.250923375614964</v>
      </c>
      <c r="T95" s="476">
        <v>0.298556445433875</v>
      </c>
      <c r="U95" s="476">
        <v>0.340994846931869</v>
      </c>
      <c r="V95" s="476">
        <v>0.418244427808762</v>
      </c>
      <c r="W95" s="476">
        <v>0.584387457845747</v>
      </c>
      <c r="X95" s="476">
        <v>0.673174941242509</v>
      </c>
      <c r="Y95" s="476">
        <v>0.786425547385564</v>
      </c>
      <c r="Z95" s="476">
        <v>0.937576194071337</v>
      </c>
      <c r="AA95" s="476">
        <v>1.12162609213467</v>
      </c>
      <c r="AB95" s="476">
        <v>1.24915234525571</v>
      </c>
      <c r="AC95" s="476">
        <v>1.39277646872064</v>
      </c>
      <c r="AD95" s="476">
        <v>1.41907715235105</v>
      </c>
      <c r="AE95" s="476">
        <v>1.53419645749169</v>
      </c>
      <c r="AF95" s="476">
        <v>1.74907514883665</v>
      </c>
      <c r="AG95" s="476">
        <v>1.90387729272917</v>
      </c>
      <c r="AH95" s="476">
        <v>2.07559588466333</v>
      </c>
      <c r="AI95" s="476">
        <v>2.27783202359653</v>
      </c>
      <c r="AJ95" s="476">
        <v>2.33399620881351</v>
      </c>
      <c r="AK95" s="476">
        <v>2.44719930885127</v>
      </c>
      <c r="AL95" s="476">
        <v>2.4601982346563</v>
      </c>
      <c r="AM95" s="476">
        <v>2.5692057932237</v>
      </c>
      <c r="AN95" s="476">
        <v>2.75037349478479</v>
      </c>
      <c r="AO95" s="476">
        <v>2.95920839992673</v>
      </c>
      <c r="AP95" s="476">
        <v>3.32109123939747</v>
      </c>
      <c r="AQ95" s="476">
        <v>3.47120758064494</v>
      </c>
      <c r="AR95" s="476">
        <v>3.75498975714116</v>
      </c>
      <c r="AS95" s="476">
        <v>3.85833586861416</v>
      </c>
      <c r="AT95" s="476">
        <v>4.75132996861955</v>
      </c>
      <c r="AU95" s="476">
        <v>5.70468433647733</v>
      </c>
      <c r="AV95" s="476">
        <v>5.83280931711122</v>
      </c>
      <c r="AW95" s="476">
        <v>5.37430226234293</v>
      </c>
      <c r="AX95" s="476">
        <v>4.74273999592901</v>
      </c>
      <c r="AY95" s="476">
        <v>4.6926478339477</v>
      </c>
      <c r="AZ95" s="476">
        <v>4.62543104211617</v>
      </c>
      <c r="BA95" s="476">
        <v>4.9007278165603</v>
      </c>
      <c r="BB95" s="476">
        <v>5.19904829622201</v>
      </c>
      <c r="BC95" s="476">
        <v>5.6203444045839</v>
      </c>
      <c r="BD95" s="476">
        <v>5.73261686862157</v>
      </c>
      <c r="BE95" s="477">
        <v>5.75077411238974</v>
      </c>
      <c r="BF95" s="457">
        <v>0.0031673569304036</v>
      </c>
      <c r="BG95" s="457">
        <v>0.0189521089316689</v>
      </c>
      <c r="BH95" s="457">
        <v>0.0155909770559296</v>
      </c>
      <c r="BI95" s="483"/>
      <c r="BJ95" s="484"/>
    </row>
    <row r="96" spans="8:8">
      <c r="A96" s="218" t="s">
        <v>180</v>
      </c>
      <c r="B96" s="476">
        <v>0.0491018937082877</v>
      </c>
      <c r="C96" s="476">
        <v>0.0500839315824534</v>
      </c>
      <c r="D96" s="476">
        <v>0.0611809595605264</v>
      </c>
      <c r="E96" s="476">
        <v>0.0619931531794062</v>
      </c>
      <c r="F96" s="476">
        <v>0.117157118387974</v>
      </c>
      <c r="G96" s="476">
        <v>0.121674492609137</v>
      </c>
      <c r="H96" s="476">
        <v>0.123049345632969</v>
      </c>
      <c r="I96" s="476">
        <v>0.120362693929684</v>
      </c>
      <c r="J96" s="476">
        <v>0.0785630299332603</v>
      </c>
      <c r="K96" s="476">
        <v>0.11067566841848</v>
      </c>
      <c r="L96" s="476">
        <v>0.228814824680621</v>
      </c>
      <c r="M96" s="476">
        <v>0.230148356985157</v>
      </c>
      <c r="N96" s="476">
        <v>0.491018937082877</v>
      </c>
      <c r="O96" s="476">
        <v>0.567617891267805</v>
      </c>
      <c r="P96" s="476">
        <v>0.732600254127652</v>
      </c>
      <c r="Q96" s="476">
        <v>0.688486361534321</v>
      </c>
      <c r="R96" s="476">
        <v>0.689390587664359</v>
      </c>
      <c r="S96" s="476">
        <v>0.655019262068558</v>
      </c>
      <c r="T96" s="476">
        <v>0.87892389737835</v>
      </c>
      <c r="U96" s="476">
        <v>1.02342567255102</v>
      </c>
      <c r="V96" s="476">
        <v>1.21379881246887</v>
      </c>
      <c r="W96" s="476">
        <v>1.30905648626295</v>
      </c>
      <c r="X96" s="476">
        <v>1.35423022847457</v>
      </c>
      <c r="Y96" s="476">
        <v>1.433775296282</v>
      </c>
      <c r="Z96" s="476">
        <v>1.60956007575767</v>
      </c>
      <c r="AA96" s="476">
        <v>1.66153342354229</v>
      </c>
      <c r="AB96" s="476">
        <v>1.91266925071124</v>
      </c>
      <c r="AC96" s="476">
        <v>2.08024489598989</v>
      </c>
      <c r="AD96" s="476">
        <v>2.21264359372772</v>
      </c>
      <c r="AE96" s="476">
        <v>2.62036187748001</v>
      </c>
      <c r="AF96" s="476">
        <v>2.76310066285838</v>
      </c>
      <c r="AG96" s="476">
        <v>2.86864315919892</v>
      </c>
      <c r="AH96" s="476">
        <v>3.00043174198673</v>
      </c>
      <c r="AI96" s="476">
        <v>2.89279815260709</v>
      </c>
      <c r="AJ96" s="476">
        <v>3.14365569736508</v>
      </c>
      <c r="AK96" s="476">
        <v>3.18460605391332</v>
      </c>
      <c r="AL96" s="476">
        <v>3.30260666954195</v>
      </c>
      <c r="AM96" s="476">
        <v>3.58985126231476</v>
      </c>
      <c r="AN96" s="476">
        <v>3.82735231489522</v>
      </c>
      <c r="AO96" s="476">
        <v>3.49308172567843</v>
      </c>
      <c r="AP96" s="476">
        <v>3.52116820023861</v>
      </c>
      <c r="AQ96" s="476">
        <v>3.59061707901795</v>
      </c>
      <c r="AR96" s="476">
        <v>3.35170411666131</v>
      </c>
      <c r="AS96" s="476">
        <v>3.83006673290604</v>
      </c>
      <c r="AT96" s="476">
        <v>4.07335813453497</v>
      </c>
      <c r="AU96" s="476">
        <v>4.26171415948034</v>
      </c>
      <c r="AV96" s="476">
        <v>4.13465042751324</v>
      </c>
      <c r="AW96" s="476">
        <v>4.14621237300711</v>
      </c>
      <c r="AX96" s="476">
        <v>4.30601682831415</v>
      </c>
      <c r="AY96" s="476">
        <v>4.26115540739261</v>
      </c>
      <c r="AZ96" s="476">
        <v>4.42696410093599</v>
      </c>
      <c r="BA96" s="476">
        <v>4.306340293152</v>
      </c>
      <c r="BB96" s="476">
        <v>4.18119211449709</v>
      </c>
      <c r="BC96" s="476">
        <v>4.30825211922953</v>
      </c>
      <c r="BD96" s="476">
        <v>4.24939701010283</v>
      </c>
      <c r="BE96" s="477">
        <v>4.00699108966703</v>
      </c>
      <c r="BF96" s="457">
        <v>-0.0570447806734681</v>
      </c>
      <c r="BG96" s="457">
        <v>0.0042398969534263</v>
      </c>
      <c r="BH96" s="457">
        <v>0.0108633907229495</v>
      </c>
      <c r="BI96" s="483"/>
      <c r="BJ96" s="484"/>
    </row>
    <row r="97" spans="8:8">
      <c r="A97" s="218" t="s">
        <v>181</v>
      </c>
      <c r="B97" s="476">
        <v>0.176684577724905</v>
      </c>
      <c r="C97" s="476">
        <v>0.181311766033475</v>
      </c>
      <c r="D97" s="476">
        <v>0.187564396340663</v>
      </c>
      <c r="E97" s="476">
        <v>0.203541749946626</v>
      </c>
      <c r="F97" s="476">
        <v>0.225680493014394</v>
      </c>
      <c r="G97" s="476">
        <v>0.345614369208444</v>
      </c>
      <c r="H97" s="476">
        <v>0.370579064536637</v>
      </c>
      <c r="I97" s="476">
        <v>0.369711828785485</v>
      </c>
      <c r="J97" s="476">
        <v>0.515885686526786</v>
      </c>
      <c r="K97" s="476">
        <v>0.705064040587546</v>
      </c>
      <c r="L97" s="476">
        <v>0.844490524166978</v>
      </c>
      <c r="M97" s="476">
        <v>1.00960183851618</v>
      </c>
      <c r="N97" s="476">
        <v>1.23635250480171</v>
      </c>
      <c r="O97" s="476">
        <v>1.73520092582999</v>
      </c>
      <c r="P97" s="476">
        <v>2.05878492815316</v>
      </c>
      <c r="Q97" s="476">
        <v>2.42966212190742</v>
      </c>
      <c r="R97" s="476">
        <v>2.44116722186113</v>
      </c>
      <c r="S97" s="476">
        <v>2.49992345941047</v>
      </c>
      <c r="T97" s="476">
        <v>2.69033258498725</v>
      </c>
      <c r="U97" s="476">
        <v>3.60847285571546</v>
      </c>
      <c r="V97" s="476">
        <v>3.87588263480644</v>
      </c>
      <c r="W97" s="476">
        <v>3.9438071543767</v>
      </c>
      <c r="X97" s="476">
        <v>4.04469435270706</v>
      </c>
      <c r="Y97" s="476">
        <v>4.27818842916257</v>
      </c>
      <c r="Z97" s="476">
        <v>4.45602927034329</v>
      </c>
      <c r="AA97" s="476">
        <v>4.86818826692152</v>
      </c>
      <c r="AB97" s="476">
        <v>5.14737392977506</v>
      </c>
      <c r="AC97" s="476">
        <v>5.33684073225366</v>
      </c>
      <c r="AD97" s="476">
        <v>5.38852099557605</v>
      </c>
      <c r="AE97" s="476">
        <v>5.76272147911945</v>
      </c>
      <c r="AF97" s="476">
        <v>5.86490324536118</v>
      </c>
      <c r="AG97" s="476">
        <v>6.24058702791359</v>
      </c>
      <c r="AH97" s="476">
        <v>6.49545831608112</v>
      </c>
      <c r="AI97" s="476">
        <v>6.69177849706261</v>
      </c>
      <c r="AJ97" s="476">
        <v>7.02828189223095</v>
      </c>
      <c r="AK97" s="476">
        <v>7.30077743005111</v>
      </c>
      <c r="AL97" s="476">
        <v>7.52041585165357</v>
      </c>
      <c r="AM97" s="476">
        <v>7.35764427386631</v>
      </c>
      <c r="AN97" s="476">
        <v>8.0786621461008</v>
      </c>
      <c r="AO97" s="476">
        <v>7.77733591975534</v>
      </c>
      <c r="AP97" s="476">
        <v>8.00413789444796</v>
      </c>
      <c r="AQ97" s="476">
        <v>8.56746631020175</v>
      </c>
      <c r="AR97" s="476">
        <v>9.22922716770566</v>
      </c>
      <c r="AS97" s="476">
        <v>9.56192678993594</v>
      </c>
      <c r="AT97" s="476">
        <v>8.94748014266239</v>
      </c>
      <c r="AU97" s="476">
        <v>9.66912730508148</v>
      </c>
      <c r="AV97" s="476">
        <v>10.8387225121854</v>
      </c>
      <c r="AW97" s="476">
        <v>11.8887950560948</v>
      </c>
      <c r="AX97" s="476">
        <v>11.9525024314893</v>
      </c>
      <c r="AY97" s="476">
        <v>12.0700793509276</v>
      </c>
      <c r="AZ97" s="476">
        <v>11.4862290418312</v>
      </c>
      <c r="BA97" s="476">
        <v>11.2329038034036</v>
      </c>
      <c r="BB97" s="476">
        <v>11.3187347850368</v>
      </c>
      <c r="BC97" s="476">
        <v>11.1950533219551</v>
      </c>
      <c r="BD97" s="476">
        <v>10.4609928602781</v>
      </c>
      <c r="BE97" s="477">
        <v>10.075171076063</v>
      </c>
      <c r="BF97" s="457">
        <v>-0.0368819469976031</v>
      </c>
      <c r="BG97" s="457">
        <v>0.015750901037398</v>
      </c>
      <c r="BH97" s="457">
        <v>0.0273148897890181</v>
      </c>
      <c r="BI97" s="483"/>
      <c r="BJ97" s="484"/>
    </row>
    <row r="98" spans="8:8">
      <c r="A98" s="218" t="s">
        <v>182</v>
      </c>
      <c r="B98" s="476">
        <v>0.0</v>
      </c>
      <c r="C98" s="476">
        <v>0.0</v>
      </c>
      <c r="D98" s="476">
        <v>0.0</v>
      </c>
      <c r="E98" s="476">
        <v>0.0</v>
      </c>
      <c r="F98" s="476">
        <v>0.0</v>
      </c>
      <c r="G98" s="476">
        <v>7.87662101830877E-4</v>
      </c>
      <c r="H98" s="476">
        <v>0.00801831852312393</v>
      </c>
      <c r="I98" s="476">
        <v>0.0111974891160501</v>
      </c>
      <c r="J98" s="476">
        <v>0.0112281671684228</v>
      </c>
      <c r="K98" s="476">
        <v>0.0234068628384779</v>
      </c>
      <c r="L98" s="476">
        <v>0.0282154452714837</v>
      </c>
      <c r="M98" s="476">
        <v>0.0334982915673192</v>
      </c>
      <c r="N98" s="476">
        <v>0.0307357808793641</v>
      </c>
      <c r="O98" s="476">
        <v>0.227409301114315</v>
      </c>
      <c r="P98" s="476">
        <v>0.282995740872094</v>
      </c>
      <c r="Q98" s="476">
        <v>0.251026559116089</v>
      </c>
      <c r="R98" s="476">
        <v>0.211656059077697</v>
      </c>
      <c r="S98" s="476">
        <v>0.266454836733645</v>
      </c>
      <c r="T98" s="476">
        <v>0.37346435942524</v>
      </c>
      <c r="U98" s="476">
        <v>0.461431028647903</v>
      </c>
      <c r="V98" s="476">
        <v>0.446829458052916</v>
      </c>
      <c r="W98" s="476">
        <v>0.69336769592598</v>
      </c>
      <c r="X98" s="476">
        <v>0.691679848564914</v>
      </c>
      <c r="Y98" s="476">
        <v>0.703704761831468</v>
      </c>
      <c r="Z98" s="476">
        <v>0.808028793321075</v>
      </c>
      <c r="AA98" s="476">
        <v>0.765269993507399</v>
      </c>
      <c r="AB98" s="476">
        <v>1.1378341676734</v>
      </c>
      <c r="AC98" s="476">
        <v>1.23313851503205</v>
      </c>
      <c r="AD98" s="476">
        <v>1.2143499147084</v>
      </c>
      <c r="AE98" s="476">
        <v>1.26093450187383</v>
      </c>
      <c r="AF98" s="476">
        <v>1.30965702902994</v>
      </c>
      <c r="AG98" s="476">
        <v>1.57225441205879</v>
      </c>
      <c r="AH98" s="476">
        <v>1.95722779989233</v>
      </c>
      <c r="AI98" s="476">
        <v>1.97759449138252</v>
      </c>
      <c r="AJ98" s="476">
        <v>2.25091324071784</v>
      </c>
      <c r="AK98" s="476">
        <v>2.77442138917576</v>
      </c>
      <c r="AL98" s="476">
        <v>2.6809767483175</v>
      </c>
      <c r="AM98" s="476">
        <v>2.71765929763133</v>
      </c>
      <c r="AN98" s="476">
        <v>2.92830264829239</v>
      </c>
      <c r="AO98" s="476">
        <v>3.15460823865512</v>
      </c>
      <c r="AP98" s="476">
        <v>3.61593166319075</v>
      </c>
      <c r="AQ98" s="476">
        <v>3.7601863509832</v>
      </c>
      <c r="AR98" s="476">
        <v>3.90894196507183</v>
      </c>
      <c r="AS98" s="476">
        <v>4.20202974191376</v>
      </c>
      <c r="AT98" s="476">
        <v>3.872259415758</v>
      </c>
      <c r="AU98" s="476">
        <v>3.67883210817981</v>
      </c>
      <c r="AV98" s="476">
        <v>3.70730046700313</v>
      </c>
      <c r="AW98" s="476">
        <v>4.05401721108044</v>
      </c>
      <c r="AX98" s="476">
        <v>4.31199991489443</v>
      </c>
      <c r="AY98" s="476">
        <v>4.32572774009777</v>
      </c>
      <c r="AZ98" s="476">
        <v>4.53187016446265</v>
      </c>
      <c r="BA98" s="476">
        <v>4.34128944681455</v>
      </c>
      <c r="BB98" s="476">
        <v>4.35813440943024</v>
      </c>
      <c r="BC98" s="476">
        <v>4.32268961484785</v>
      </c>
      <c r="BD98" s="476">
        <v>4.32464384162702</v>
      </c>
      <c r="BE98" s="477">
        <v>3.68123538291615</v>
      </c>
      <c r="BF98" s="457">
        <v>-0.148777213170186</v>
      </c>
      <c r="BG98" s="457">
        <v>0.0111104297568216</v>
      </c>
      <c r="BH98" s="457">
        <v>0.00998023140378084</v>
      </c>
      <c r="BI98" s="483"/>
      <c r="BJ98" s="484"/>
    </row>
    <row r="99" spans="8:8">
      <c r="A99" s="218" t="s">
        <v>183</v>
      </c>
      <c r="B99" s="476">
        <v>0.0</v>
      </c>
      <c r="C99" s="476">
        <v>0.0</v>
      </c>
      <c r="D99" s="476">
        <v>0.0</v>
      </c>
      <c r="E99" s="476">
        <v>0.0</v>
      </c>
      <c r="F99" s="476">
        <v>0.0</v>
      </c>
      <c r="G99" s="476">
        <v>0.0068732975941611</v>
      </c>
      <c r="H99" s="476">
        <v>0.00873094559258302</v>
      </c>
      <c r="I99" s="476">
        <v>0.0157777420958863</v>
      </c>
      <c r="J99" s="476">
        <v>0.018390715184377</v>
      </c>
      <c r="K99" s="476">
        <v>0.0270359560822832</v>
      </c>
      <c r="L99" s="476">
        <v>0.0297448321926318</v>
      </c>
      <c r="M99" s="476">
        <v>0.0839478745306243</v>
      </c>
      <c r="N99" s="476">
        <v>0.139837692189748</v>
      </c>
      <c r="O99" s="476">
        <v>0.132177650335546</v>
      </c>
      <c r="P99" s="476">
        <v>0.0853537080953751</v>
      </c>
      <c r="Q99" s="476">
        <v>0.0775385095588309</v>
      </c>
      <c r="R99" s="476">
        <v>0.0982313556803322</v>
      </c>
      <c r="S99" s="476">
        <v>0.180713813788189</v>
      </c>
      <c r="T99" s="476">
        <v>0.196103087453474</v>
      </c>
      <c r="U99" s="476">
        <v>0.252433006662728</v>
      </c>
      <c r="V99" s="476">
        <v>0.326400020166467</v>
      </c>
      <c r="W99" s="476">
        <v>0.396990982757499</v>
      </c>
      <c r="X99" s="476">
        <v>0.382699685504185</v>
      </c>
      <c r="Y99" s="476">
        <v>0.419679400286139</v>
      </c>
      <c r="Z99" s="476">
        <v>0.232353908065261</v>
      </c>
      <c r="AA99" s="476">
        <v>0.430051239874864</v>
      </c>
      <c r="AB99" s="476">
        <v>0.467756746540894</v>
      </c>
      <c r="AC99" s="476">
        <v>0.493643895347258</v>
      </c>
      <c r="AD99" s="476">
        <v>0.482799942488935</v>
      </c>
      <c r="AE99" s="476">
        <v>0.452522026002958</v>
      </c>
      <c r="AF99" s="476">
        <v>0.431811195591637</v>
      </c>
      <c r="AG99" s="476">
        <v>0.490881935887864</v>
      </c>
      <c r="AH99" s="476">
        <v>0.530253428086885</v>
      </c>
      <c r="AI99" s="476">
        <v>0.467425640068371</v>
      </c>
      <c r="AJ99" s="476">
        <v>0.534399923310494</v>
      </c>
      <c r="AK99" s="476">
        <v>0.566893644174333</v>
      </c>
      <c r="AL99" s="476">
        <v>0.599799109611633</v>
      </c>
      <c r="AM99" s="476">
        <v>0.572600107271188</v>
      </c>
      <c r="AN99" s="476">
        <v>0.431748723808503</v>
      </c>
      <c r="AO99" s="476">
        <v>0.392882041484557</v>
      </c>
      <c r="AP99" s="476">
        <v>0.363559571460999</v>
      </c>
      <c r="AQ99" s="476">
        <v>0.369153566853628</v>
      </c>
      <c r="AR99" s="476">
        <v>0.407834179842853</v>
      </c>
      <c r="AS99" s="476">
        <v>0.376739849713837</v>
      </c>
      <c r="AT99" s="476">
        <v>0.388354299804102</v>
      </c>
      <c r="AU99" s="476">
        <v>0.423388830067355</v>
      </c>
      <c r="AV99" s="476">
        <v>0.389095045772335</v>
      </c>
      <c r="AW99" s="476">
        <v>0.430787415838578</v>
      </c>
      <c r="AX99" s="476">
        <v>0.453060284827069</v>
      </c>
      <c r="AY99" s="476">
        <v>0.50471589280457</v>
      </c>
      <c r="AZ99" s="476">
        <v>0.470773796641289</v>
      </c>
      <c r="BA99" s="476">
        <v>0.462888676877449</v>
      </c>
      <c r="BB99" s="476">
        <v>0.482658651879806</v>
      </c>
      <c r="BC99" s="476">
        <v>0.435677241022401</v>
      </c>
      <c r="BD99" s="476">
        <v>0.474290452017112</v>
      </c>
      <c r="BE99" s="477">
        <v>0.440044539876857</v>
      </c>
      <c r="BF99" s="457">
        <v>-0.0722045151754808</v>
      </c>
      <c r="BG99" s="457">
        <v>0.0201913252910795</v>
      </c>
      <c r="BH99" s="457">
        <v>0.00119300883511076</v>
      </c>
      <c r="BI99" s="483"/>
      <c r="BJ99" s="484"/>
    </row>
    <row r="100" spans="8:8">
      <c r="A100" s="218" t="s">
        <v>184</v>
      </c>
      <c r="B100" s="476">
        <v>0.142914568916093</v>
      </c>
      <c r="C100" s="476">
        <v>0.161495886525308</v>
      </c>
      <c r="D100" s="476">
        <v>0.188398402889954</v>
      </c>
      <c r="E100" s="476">
        <v>0.210845420371944</v>
      </c>
      <c r="F100" s="476">
        <v>0.260461599878736</v>
      </c>
      <c r="G100" s="476">
        <v>0.28158775011704</v>
      </c>
      <c r="H100" s="476">
        <v>0.280779866742726</v>
      </c>
      <c r="I100" s="476">
        <v>0.259508253350414</v>
      </c>
      <c r="J100" s="476">
        <v>0.296412410035696</v>
      </c>
      <c r="K100" s="476">
        <v>0.32791986163393</v>
      </c>
      <c r="L100" s="476">
        <v>0.368394818687047</v>
      </c>
      <c r="M100" s="476">
        <v>0.374639359850799</v>
      </c>
      <c r="N100" s="476">
        <v>0.410404754151359</v>
      </c>
      <c r="O100" s="476">
        <v>0.421715121391751</v>
      </c>
      <c r="P100" s="476">
        <v>0.475035424096455</v>
      </c>
      <c r="Q100" s="476">
        <v>0.578475398651341</v>
      </c>
      <c r="R100" s="476">
        <v>0.632572682087626</v>
      </c>
      <c r="S100" s="476">
        <v>0.689932401663899</v>
      </c>
      <c r="T100" s="476">
        <v>0.680237801172134</v>
      </c>
      <c r="U100" s="476">
        <v>0.696104100884066</v>
      </c>
      <c r="V100" s="476">
        <v>0.712553136144682</v>
      </c>
      <c r="W100" s="476">
        <v>0.764257672100759</v>
      </c>
      <c r="X100" s="476">
        <v>0.818385858179777</v>
      </c>
      <c r="Y100" s="476">
        <v>0.865296069848943</v>
      </c>
      <c r="Z100" s="476">
        <v>0.925026463589185</v>
      </c>
      <c r="AA100" s="476">
        <v>0.988041366785653</v>
      </c>
      <c r="AB100" s="476">
        <v>1.0672139374684</v>
      </c>
      <c r="AC100" s="476">
        <v>1.0441561513261</v>
      </c>
      <c r="AD100" s="476">
        <v>1.20536199447604</v>
      </c>
      <c r="AE100" s="476">
        <v>1.22879061233114</v>
      </c>
      <c r="AF100" s="476">
        <v>1.26029806392937</v>
      </c>
      <c r="AG100" s="476">
        <v>1.36562089235936</v>
      </c>
      <c r="AH100" s="476">
        <v>1.36532290259015</v>
      </c>
      <c r="AI100" s="476">
        <v>1.43803240627838</v>
      </c>
      <c r="AJ100" s="476">
        <v>1.64000324985681</v>
      </c>
      <c r="AK100" s="476">
        <v>1.73220349178327</v>
      </c>
      <c r="AL100" s="476">
        <v>1.8338952596921</v>
      </c>
      <c r="AM100" s="476">
        <v>1.98820098418601</v>
      </c>
      <c r="AN100" s="476">
        <v>2.47206316384867</v>
      </c>
      <c r="AO100" s="476">
        <v>2.95992784825297</v>
      </c>
      <c r="AP100" s="476">
        <v>3.15511727385782</v>
      </c>
      <c r="AQ100" s="476">
        <v>3.22374283549916</v>
      </c>
      <c r="AR100" s="476">
        <v>3.27025919851116</v>
      </c>
      <c r="AS100" s="476">
        <v>3.33922431681841</v>
      </c>
      <c r="AT100" s="476">
        <v>3.35747323275457</v>
      </c>
      <c r="AU100" s="476">
        <v>3.42004561631393</v>
      </c>
      <c r="AV100" s="476">
        <v>3.4191991779578</v>
      </c>
      <c r="AW100" s="476">
        <v>3.53119902992618</v>
      </c>
      <c r="AX100" s="476">
        <v>3.44300820781995</v>
      </c>
      <c r="AY100" s="476">
        <v>3.38504966823301</v>
      </c>
      <c r="AZ100" s="476">
        <v>3.53477328586355</v>
      </c>
      <c r="BA100" s="476">
        <v>3.72933181561263</v>
      </c>
      <c r="BB100" s="476">
        <v>3.94165656827941</v>
      </c>
      <c r="BC100" s="476">
        <v>4.2172102995323</v>
      </c>
      <c r="BD100" s="476">
        <v>4.30179106763407</v>
      </c>
      <c r="BE100" s="477">
        <v>3.97847871239847</v>
      </c>
      <c r="BF100" s="457">
        <v>-0.075157614619676</v>
      </c>
      <c r="BG100" s="457">
        <v>0.0250939619995021</v>
      </c>
      <c r="BH100" s="457">
        <v>0.0107860905523783</v>
      </c>
      <c r="BI100" s="483"/>
      <c r="BJ100" s="484"/>
    </row>
    <row r="101" spans="8:8">
      <c r="A101" s="218" t="s">
        <v>185</v>
      </c>
      <c r="B101" s="476">
        <v>0.0</v>
      </c>
      <c r="C101" s="476">
        <v>0.0</v>
      </c>
      <c r="D101" s="476">
        <v>0.0</v>
      </c>
      <c r="E101" s="476">
        <v>0.0</v>
      </c>
      <c r="F101" s="476">
        <v>0.0</v>
      </c>
      <c r="G101" s="476">
        <v>0.0</v>
      </c>
      <c r="H101" s="476">
        <v>0.0</v>
      </c>
      <c r="I101" s="476">
        <v>0.0</v>
      </c>
      <c r="J101" s="476">
        <v>0.0</v>
      </c>
      <c r="K101" s="476">
        <v>0.0</v>
      </c>
      <c r="L101" s="476">
        <v>0.0</v>
      </c>
      <c r="M101" s="476">
        <v>0.0</v>
      </c>
      <c r="N101" s="476">
        <v>0.0</v>
      </c>
      <c r="O101" s="476">
        <v>0.0</v>
      </c>
      <c r="P101" s="476">
        <v>0.0</v>
      </c>
      <c r="Q101" s="476">
        <v>0.0</v>
      </c>
      <c r="R101" s="476">
        <v>0.0</v>
      </c>
      <c r="S101" s="476">
        <v>0.0</v>
      </c>
      <c r="T101" s="476">
        <v>0.0</v>
      </c>
      <c r="U101" s="476">
        <v>0.0</v>
      </c>
      <c r="V101" s="476">
        <v>0.0</v>
      </c>
      <c r="W101" s="476">
        <v>0.0</v>
      </c>
      <c r="X101" s="476">
        <v>0.0</v>
      </c>
      <c r="Y101" s="476">
        <v>0.0</v>
      </c>
      <c r="Z101" s="476">
        <v>0.0</v>
      </c>
      <c r="AA101" s="476">
        <v>0.0</v>
      </c>
      <c r="AB101" s="476">
        <v>0.0</v>
      </c>
      <c r="AC101" s="476">
        <v>0.0</v>
      </c>
      <c r="AD101" s="476">
        <v>0.0</v>
      </c>
      <c r="AE101" s="476">
        <v>5.11541095871801E-4</v>
      </c>
      <c r="AF101" s="476">
        <v>4.93178082173839E-4</v>
      </c>
      <c r="AG101" s="476">
        <v>8.31926229477931E-4</v>
      </c>
      <c r="AH101" s="476">
        <v>5.06294520529526E-4</v>
      </c>
      <c r="AI101" s="476">
        <v>8.63061643804218E-4</v>
      </c>
      <c r="AJ101" s="476">
        <v>6.63691780797773E-4</v>
      </c>
      <c r="AK101" s="476">
        <v>9.83661202150006E-4</v>
      </c>
      <c r="AL101" s="476">
        <v>0.0129878972598015</v>
      </c>
      <c r="AM101" s="476">
        <v>0.163181609583104</v>
      </c>
      <c r="AN101" s="476">
        <v>0.248706034237527</v>
      </c>
      <c r="AO101" s="476">
        <v>0.229059637969809</v>
      </c>
      <c r="AP101" s="476">
        <v>0.304212178071124</v>
      </c>
      <c r="AQ101" s="476">
        <v>0.284904780811553</v>
      </c>
      <c r="AR101" s="476">
        <v>0.341580910946477</v>
      </c>
      <c r="AS101" s="476">
        <v>0.358599446708265</v>
      </c>
      <c r="AT101" s="476">
        <v>0.362092397247101</v>
      </c>
      <c r="AU101" s="476">
        <v>0.341048383549236</v>
      </c>
      <c r="AV101" s="476">
        <v>0.36822564382222</v>
      </c>
      <c r="AW101" s="476">
        <v>0.35203298495987</v>
      </c>
      <c r="AX101" s="476">
        <v>0.325140767111459</v>
      </c>
      <c r="AY101" s="476">
        <v>0.341948171220437</v>
      </c>
      <c r="AZ101" s="476">
        <v>0.321460294508853</v>
      </c>
      <c r="BA101" s="476">
        <v>0.367606748620506</v>
      </c>
      <c r="BB101" s="476">
        <v>0.365185253411372</v>
      </c>
      <c r="BC101" s="476">
        <v>0.395602273958211</v>
      </c>
      <c r="BD101" s="476">
        <v>0.407908116423516</v>
      </c>
      <c r="BE101" s="477">
        <v>0.370787950806183</v>
      </c>
      <c r="BF101" s="457">
        <v>-0.0910012920135008</v>
      </c>
      <c r="BG101" s="457">
        <v>0.0119855098093935</v>
      </c>
      <c r="BH101" s="457">
        <v>0.00100524665386867</v>
      </c>
      <c r="BI101" s="483"/>
      <c r="BJ101" s="484"/>
    </row>
    <row r="102" spans="8:8">
      <c r="A102" s="218" t="s">
        <v>186</v>
      </c>
      <c r="B102" s="476">
        <v>0.0</v>
      </c>
      <c r="C102" s="476">
        <v>0.0</v>
      </c>
      <c r="D102" s="476">
        <v>0.0</v>
      </c>
      <c r="E102" s="476">
        <v>0.0</v>
      </c>
      <c r="F102" s="476">
        <v>0.0</v>
      </c>
      <c r="G102" s="476">
        <v>0.0</v>
      </c>
      <c r="H102" s="476">
        <v>0.0</v>
      </c>
      <c r="I102" s="476">
        <v>0.0</v>
      </c>
      <c r="J102" s="476">
        <v>0.0</v>
      </c>
      <c r="K102" s="476">
        <v>0.0</v>
      </c>
      <c r="L102" s="476">
        <v>0.0</v>
      </c>
      <c r="M102" s="476">
        <v>0.0</v>
      </c>
      <c r="N102" s="476">
        <v>0.0</v>
      </c>
      <c r="O102" s="476">
        <v>0.0</v>
      </c>
      <c r="P102" s="476">
        <v>0.0</v>
      </c>
      <c r="Q102" s="476">
        <v>0.0</v>
      </c>
      <c r="R102" s="476">
        <v>0.0</v>
      </c>
      <c r="S102" s="476">
        <v>0.0</v>
      </c>
      <c r="T102" s="476">
        <v>0.0</v>
      </c>
      <c r="U102" s="476">
        <v>0.0</v>
      </c>
      <c r="V102" s="476">
        <v>0.0</v>
      </c>
      <c r="W102" s="476">
        <v>0.0</v>
      </c>
      <c r="X102" s="476">
        <v>0.0</v>
      </c>
      <c r="Y102" s="476">
        <v>0.0</v>
      </c>
      <c r="Z102" s="476">
        <v>0.0</v>
      </c>
      <c r="AA102" s="476">
        <v>0.0</v>
      </c>
      <c r="AB102" s="476">
        <v>0.0</v>
      </c>
      <c r="AC102" s="476">
        <v>0.100830115522268</v>
      </c>
      <c r="AD102" s="476">
        <v>0.137872312382877</v>
      </c>
      <c r="AE102" s="476">
        <v>0.137872312382877</v>
      </c>
      <c r="AF102" s="476">
        <v>0.137872312382877</v>
      </c>
      <c r="AG102" s="476">
        <v>0.13749561207582</v>
      </c>
      <c r="AH102" s="476">
        <v>0.137872312382877</v>
      </c>
      <c r="AI102" s="476">
        <v>0.137872312382877</v>
      </c>
      <c r="AJ102" s="476">
        <v>0.137872312382877</v>
      </c>
      <c r="AK102" s="476">
        <v>0.159921857917679</v>
      </c>
      <c r="AL102" s="476">
        <v>0.421419999984669</v>
      </c>
      <c r="AM102" s="476">
        <v>0.455479452038224</v>
      </c>
      <c r="AN102" s="476">
        <v>0.494520547927215</v>
      </c>
      <c r="AO102" s="476">
        <v>0.596994535497407</v>
      </c>
      <c r="AP102" s="476">
        <v>0.598499999978226</v>
      </c>
      <c r="AQ102" s="476">
        <v>0.788499999971314</v>
      </c>
      <c r="AR102" s="476">
        <v>0.788499999971314</v>
      </c>
      <c r="AS102" s="476">
        <v>0.840822677565039</v>
      </c>
      <c r="AT102" s="476">
        <v>0.888249999967685</v>
      </c>
      <c r="AU102" s="476">
        <v>0.806534383532302</v>
      </c>
      <c r="AV102" s="476">
        <v>0.80179999997083</v>
      </c>
      <c r="AW102" s="476">
        <v>0.86163916900847</v>
      </c>
      <c r="AX102" s="476">
        <v>0.968999999964747</v>
      </c>
      <c r="AY102" s="476">
        <v>1.00521191777165</v>
      </c>
      <c r="AZ102" s="476">
        <v>1.12026342461678</v>
      </c>
      <c r="BA102" s="476">
        <v>1.14841243165221</v>
      </c>
      <c r="BB102" s="476">
        <v>1.18886123283346</v>
      </c>
      <c r="BC102" s="476">
        <v>1.18872849310744</v>
      </c>
      <c r="BD102" s="476">
        <v>1.21412602735309</v>
      </c>
      <c r="BE102" s="477">
        <v>1.21559248629457</v>
      </c>
      <c r="BF102" s="457">
        <v>0.00120783090753873</v>
      </c>
      <c r="BG102" s="457">
        <v>0.0317461460618285</v>
      </c>
      <c r="BH102" s="457">
        <v>0.00329560406873702</v>
      </c>
      <c r="BI102" s="483"/>
      <c r="BJ102" s="484"/>
    </row>
    <row r="103" spans="8:8">
      <c r="A103" s="218" t="s">
        <v>187</v>
      </c>
      <c r="B103" s="476">
        <v>0.0</v>
      </c>
      <c r="C103" s="476">
        <v>0.0</v>
      </c>
      <c r="D103" s="476">
        <v>0.0</v>
      </c>
      <c r="E103" s="476">
        <v>0.0</v>
      </c>
      <c r="F103" s="476">
        <v>0.0</v>
      </c>
      <c r="G103" s="476">
        <v>0.0</v>
      </c>
      <c r="H103" s="476">
        <v>0.0</v>
      </c>
      <c r="I103" s="476">
        <v>0.0</v>
      </c>
      <c r="J103" s="476">
        <v>0.0</v>
      </c>
      <c r="K103" s="476">
        <v>0.0</v>
      </c>
      <c r="L103" s="476">
        <v>0.0</v>
      </c>
      <c r="M103" s="476">
        <v>0.0</v>
      </c>
      <c r="N103" s="476">
        <v>0.0</v>
      </c>
      <c r="O103" s="476">
        <v>0.0</v>
      </c>
      <c r="P103" s="476">
        <v>0.0</v>
      </c>
      <c r="Q103" s="476">
        <v>0.0</v>
      </c>
      <c r="R103" s="476">
        <v>0.0</v>
      </c>
      <c r="S103" s="476">
        <v>0.0</v>
      </c>
      <c r="T103" s="476">
        <v>0.0</v>
      </c>
      <c r="U103" s="476">
        <v>0.0</v>
      </c>
      <c r="V103" s="476">
        <v>0.0</v>
      </c>
      <c r="W103" s="476">
        <v>0.00688641723314995</v>
      </c>
      <c r="X103" s="476">
        <v>0.213073850860993</v>
      </c>
      <c r="Y103" s="476">
        <v>0.274502087129985</v>
      </c>
      <c r="Z103" s="476">
        <v>0.266342313576241</v>
      </c>
      <c r="AA103" s="476">
        <v>0.306141754350181</v>
      </c>
      <c r="AB103" s="476">
        <v>0.354650487507223</v>
      </c>
      <c r="AC103" s="476">
        <v>0.462654179964114</v>
      </c>
      <c r="AD103" s="476">
        <v>0.5795730268429</v>
      </c>
      <c r="AE103" s="476">
        <v>0.771481271796122</v>
      </c>
      <c r="AF103" s="476">
        <v>0.933008264250155</v>
      </c>
      <c r="AG103" s="476">
        <v>1.22930073750779</v>
      </c>
      <c r="AH103" s="476">
        <v>1.49799828989344</v>
      </c>
      <c r="AI103" s="476">
        <v>1.40138590694602</v>
      </c>
      <c r="AJ103" s="476">
        <v>1.70631241119623</v>
      </c>
      <c r="AK103" s="476">
        <v>1.91121320708162</v>
      </c>
      <c r="AL103" s="476">
        <v>2.10511698566894</v>
      </c>
      <c r="AM103" s="476">
        <v>2.33925517159604</v>
      </c>
      <c r="AN103" s="476">
        <v>2.45014674321809</v>
      </c>
      <c r="AO103" s="476">
        <v>2.86328501553429</v>
      </c>
      <c r="AP103" s="476">
        <v>3.07407639870981</v>
      </c>
      <c r="AQ103" s="476">
        <v>3.24107201661369</v>
      </c>
      <c r="AR103" s="476">
        <v>3.51035118459819</v>
      </c>
      <c r="AS103" s="476">
        <v>3.60256215968127</v>
      </c>
      <c r="AT103" s="476">
        <v>3.43389169914189</v>
      </c>
      <c r="AU103" s="476">
        <v>4.35545635828402</v>
      </c>
      <c r="AV103" s="476">
        <v>4.68721963557518</v>
      </c>
      <c r="AW103" s="476">
        <v>5.06839118565795</v>
      </c>
      <c r="AX103" s="476">
        <v>5.31904841671669</v>
      </c>
      <c r="AY103" s="476">
        <v>4.83801191881283</v>
      </c>
      <c r="AZ103" s="476">
        <v>4.41672521749072</v>
      </c>
      <c r="BA103" s="476">
        <v>4.59705150919156</v>
      </c>
      <c r="BB103" s="476">
        <v>4.81405538704936</v>
      </c>
      <c r="BC103" s="476">
        <v>5.59268223089274</v>
      </c>
      <c r="BD103" s="476">
        <v>5.42141298347063</v>
      </c>
      <c r="BE103" s="477">
        <v>5.46585364478233</v>
      </c>
      <c r="BF103" s="457">
        <v>0.00819724699947999</v>
      </c>
      <c r="BG103" s="457">
        <v>0.0467249825761287</v>
      </c>
      <c r="BH103" s="457">
        <v>0.0148185265325016</v>
      </c>
      <c r="BI103" s="483"/>
      <c r="BJ103" s="484"/>
    </row>
    <row r="104" spans="8:8">
      <c r="A104" s="218" t="s">
        <v>188</v>
      </c>
      <c r="B104" s="476">
        <v>0.0</v>
      </c>
      <c r="C104" s="476">
        <v>0.0</v>
      </c>
      <c r="D104" s="476">
        <v>0.0</v>
      </c>
      <c r="E104" s="476">
        <v>0.0</v>
      </c>
      <c r="F104" s="476">
        <v>0.0</v>
      </c>
      <c r="G104" s="476">
        <v>0.0</v>
      </c>
      <c r="H104" s="476">
        <v>0.0</v>
      </c>
      <c r="I104" s="476">
        <v>0.0</v>
      </c>
      <c r="J104" s="476">
        <v>0.0</v>
      </c>
      <c r="K104" s="476">
        <v>0.0</v>
      </c>
      <c r="L104" s="476">
        <v>0.0</v>
      </c>
      <c r="M104" s="476">
        <v>0.0</v>
      </c>
      <c r="N104" s="476">
        <v>0.0</v>
      </c>
      <c r="O104" s="476">
        <v>0.0</v>
      </c>
      <c r="P104" s="476">
        <v>0.0</v>
      </c>
      <c r="Q104" s="476">
        <v>0.0</v>
      </c>
      <c r="R104" s="476">
        <v>0.0</v>
      </c>
      <c r="S104" s="476">
        <v>0.0</v>
      </c>
      <c r="T104" s="476">
        <v>0.0</v>
      </c>
      <c r="U104" s="476">
        <v>0.0</v>
      </c>
      <c r="V104" s="476">
        <v>0.0</v>
      </c>
      <c r="W104" s="476">
        <v>0.0</v>
      </c>
      <c r="X104" s="476">
        <v>0.0</v>
      </c>
      <c r="Y104" s="476">
        <v>0.0</v>
      </c>
      <c r="Z104" s="476">
        <v>0.0</v>
      </c>
      <c r="AA104" s="476">
        <v>0.0</v>
      </c>
      <c r="AB104" s="476">
        <v>0.0</v>
      </c>
      <c r="AC104" s="476">
        <v>0.0</v>
      </c>
      <c r="AD104" s="476">
        <v>0.0</v>
      </c>
      <c r="AE104" s="476">
        <v>0.0</v>
      </c>
      <c r="AF104" s="476">
        <v>0.0</v>
      </c>
      <c r="AG104" s="476">
        <v>0.0</v>
      </c>
      <c r="AH104" s="476">
        <v>0.0</v>
      </c>
      <c r="AI104" s="476">
        <v>0.0</v>
      </c>
      <c r="AJ104" s="476">
        <v>0.0</v>
      </c>
      <c r="AK104" s="476">
        <v>0.0</v>
      </c>
      <c r="AL104" s="476">
        <v>0.0</v>
      </c>
      <c r="AM104" s="476">
        <v>0.0</v>
      </c>
      <c r="AN104" s="476">
        <v>0.0</v>
      </c>
      <c r="AO104" s="476">
        <v>0.0</v>
      </c>
      <c r="AP104" s="476">
        <v>0.0</v>
      </c>
      <c r="AQ104" s="476">
        <v>0.0</v>
      </c>
      <c r="AR104" s="476">
        <v>0.0</v>
      </c>
      <c r="AS104" s="476">
        <v>0.0</v>
      </c>
      <c r="AT104" s="476">
        <v>0.0</v>
      </c>
      <c r="AU104" s="476">
        <v>0.0</v>
      </c>
      <c r="AV104" s="476">
        <v>0.0</v>
      </c>
      <c r="AW104" s="476">
        <v>0.0</v>
      </c>
      <c r="AX104" s="476">
        <v>0.0</v>
      </c>
      <c r="AY104" s="476">
        <v>0.0</v>
      </c>
      <c r="AZ104" s="476">
        <v>0.0</v>
      </c>
      <c r="BA104" s="476">
        <v>0.0</v>
      </c>
      <c r="BB104" s="476">
        <v>0.0</v>
      </c>
      <c r="BC104" s="476">
        <v>0.0</v>
      </c>
      <c r="BD104" s="476">
        <v>0.0</v>
      </c>
      <c r="BE104" s="477">
        <v>0.0</v>
      </c>
      <c r="BF104" s="457" t="s">
        <v>114</v>
      </c>
      <c r="BG104" s="457" t="s">
        <v>114</v>
      </c>
      <c r="BH104" s="457" t="s">
        <v>114</v>
      </c>
      <c r="BI104" s="483"/>
      <c r="BJ104" s="484"/>
    </row>
    <row r="105" spans="8:8">
      <c r="A105" s="218" t="s">
        <v>189</v>
      </c>
      <c r="B105" s="476">
        <v>0.0223224948997869</v>
      </c>
      <c r="C105" s="476">
        <v>0.0250518829224683</v>
      </c>
      <c r="D105" s="476">
        <v>0.0323627436975077</v>
      </c>
      <c r="E105" s="476">
        <v>0.0454951270525402</v>
      </c>
      <c r="F105" s="476">
        <v>0.0573171484763088</v>
      </c>
      <c r="G105" s="476">
        <v>0.0543773972582957</v>
      </c>
      <c r="H105" s="476">
        <v>0.109306849311092</v>
      </c>
      <c r="I105" s="476">
        <v>0.126900956279536</v>
      </c>
      <c r="J105" s="476">
        <v>0.146846575337123</v>
      </c>
      <c r="K105" s="476">
        <v>0.15457534246013</v>
      </c>
      <c r="L105" s="476">
        <v>0.153471232871129</v>
      </c>
      <c r="M105" s="476">
        <v>0.190535554664985</v>
      </c>
      <c r="N105" s="476">
        <v>0.20164037283713</v>
      </c>
      <c r="O105" s="476">
        <v>0.198622501755544</v>
      </c>
      <c r="P105" s="476">
        <v>0.191736084522394</v>
      </c>
      <c r="Q105" s="476">
        <v>0.197797033717467</v>
      </c>
      <c r="R105" s="476">
        <v>0.169010907652999</v>
      </c>
      <c r="S105" s="476">
        <v>0.129254334826335</v>
      </c>
      <c r="T105" s="476">
        <v>0.13405314480234</v>
      </c>
      <c r="U105" s="476">
        <v>0.134521656587397</v>
      </c>
      <c r="V105" s="476">
        <v>0.120930175454082</v>
      </c>
      <c r="W105" s="476">
        <v>0.110186422751541</v>
      </c>
      <c r="X105" s="476">
        <v>0.111443568598705</v>
      </c>
      <c r="Y105" s="476">
        <v>0.126769154099515</v>
      </c>
      <c r="Z105" s="476">
        <v>0.128059440165542</v>
      </c>
      <c r="AA105" s="476">
        <v>0.205530439042548</v>
      </c>
      <c r="AB105" s="476">
        <v>0.298487317788957</v>
      </c>
      <c r="AC105" s="476">
        <v>0.295189139072788</v>
      </c>
      <c r="AD105" s="476">
        <v>0.309775844730458</v>
      </c>
      <c r="AE105" s="476">
        <v>0.376217528297035</v>
      </c>
      <c r="AF105" s="476">
        <v>0.420451409900611</v>
      </c>
      <c r="AG105" s="476">
        <v>0.427853191862369</v>
      </c>
      <c r="AH105" s="476">
        <v>0.503354183185981</v>
      </c>
      <c r="AI105" s="476">
        <v>0.596425157612172</v>
      </c>
      <c r="AJ105" s="476">
        <v>0.606974548581079</v>
      </c>
      <c r="AK105" s="476">
        <v>0.652973491317712</v>
      </c>
      <c r="AL105" s="476">
        <v>0.705267716699915</v>
      </c>
      <c r="AM105" s="476">
        <v>0.788799223524422</v>
      </c>
      <c r="AN105" s="476">
        <v>0.814148996795239</v>
      </c>
      <c r="AO105" s="476">
        <v>0.987693992372747</v>
      </c>
      <c r="AP105" s="476">
        <v>0.998493587914186</v>
      </c>
      <c r="AQ105" s="476">
        <v>1.07103553066412</v>
      </c>
      <c r="AR105" s="476">
        <v>1.1363486408314</v>
      </c>
      <c r="AS105" s="476">
        <v>1.23176373202614</v>
      </c>
      <c r="AT105" s="476">
        <v>1.20619172537299</v>
      </c>
      <c r="AU105" s="476">
        <v>1.49770629375153</v>
      </c>
      <c r="AV105" s="476">
        <v>1.64865601213327</v>
      </c>
      <c r="AW105" s="476">
        <v>1.72571258181807</v>
      </c>
      <c r="AX105" s="476">
        <v>1.73553730836232</v>
      </c>
      <c r="AY105" s="476">
        <v>1.82554248710398</v>
      </c>
      <c r="AZ105" s="476">
        <v>1.95250027854636</v>
      </c>
      <c r="BA105" s="476">
        <v>2.02291309968735</v>
      </c>
      <c r="BB105" s="476">
        <v>2.24901785689426</v>
      </c>
      <c r="BC105" s="476">
        <v>2.28937098667808</v>
      </c>
      <c r="BD105" s="476">
        <v>2.25044582649841</v>
      </c>
      <c r="BE105" s="477">
        <v>2.40105561765259</v>
      </c>
      <c r="BF105" s="457">
        <v>0.0669244242099862</v>
      </c>
      <c r="BG105" s="457">
        <v>0.0643518559939291</v>
      </c>
      <c r="BH105" s="457">
        <v>0.00650952416374364</v>
      </c>
      <c r="BI105" s="483"/>
      <c r="BJ105" s="484"/>
    </row>
    <row r="106" spans="8:8">
      <c r="A106" s="218" t="s">
        <v>190</v>
      </c>
      <c r="B106" s="476">
        <v>0.0</v>
      </c>
      <c r="C106" s="476">
        <v>0.0</v>
      </c>
      <c r="D106" s="476">
        <v>0.0</v>
      </c>
      <c r="E106" s="476">
        <v>0.0</v>
      </c>
      <c r="F106" s="476">
        <v>0.0</v>
      </c>
      <c r="G106" s="476">
        <v>0.0</v>
      </c>
      <c r="H106" s="476">
        <v>0.0</v>
      </c>
      <c r="I106" s="476">
        <v>0.0</v>
      </c>
      <c r="J106" s="476">
        <v>0.0</v>
      </c>
      <c r="K106" s="476">
        <v>0.0</v>
      </c>
      <c r="L106" s="476">
        <v>0.0</v>
      </c>
      <c r="M106" s="476">
        <v>0.0</v>
      </c>
      <c r="N106" s="476">
        <v>0.0</v>
      </c>
      <c r="O106" s="476">
        <v>0.0</v>
      </c>
      <c r="P106" s="476">
        <v>0.0</v>
      </c>
      <c r="Q106" s="476">
        <v>0.0</v>
      </c>
      <c r="R106" s="476">
        <v>0.0266679883048454</v>
      </c>
      <c r="S106" s="476">
        <v>0.135927974144528</v>
      </c>
      <c r="T106" s="476">
        <v>0.160007929829072</v>
      </c>
      <c r="U106" s="476">
        <v>0.238233967368555</v>
      </c>
      <c r="V106" s="476">
        <v>0.314052132315711</v>
      </c>
      <c r="W106" s="476">
        <v>0.337400413101975</v>
      </c>
      <c r="X106" s="476">
        <v>0.467806707736481</v>
      </c>
      <c r="Y106" s="476">
        <v>0.550604355123469</v>
      </c>
      <c r="Z106" s="476">
        <v>0.541289619792433</v>
      </c>
      <c r="AA106" s="476">
        <v>0.586828325855276</v>
      </c>
      <c r="AB106" s="476">
        <v>0.726549355820818</v>
      </c>
      <c r="AC106" s="476">
        <v>0.785542679584046</v>
      </c>
      <c r="AD106" s="476">
        <v>0.892144650594793</v>
      </c>
      <c r="AE106" s="476">
        <v>0.987361945089829</v>
      </c>
      <c r="AF106" s="476">
        <v>1.0225509452293</v>
      </c>
      <c r="AG106" s="476">
        <v>1.18814624000327</v>
      </c>
      <c r="AH106" s="476">
        <v>1.49449753533513</v>
      </c>
      <c r="AI106" s="476">
        <v>1.59592465338419</v>
      </c>
      <c r="AJ106" s="476">
        <v>1.77290462467388</v>
      </c>
      <c r="AK106" s="476">
        <v>2.0451018904586</v>
      </c>
      <c r="AL106" s="476">
        <v>2.37629248000655</v>
      </c>
      <c r="AM106" s="476">
        <v>2.58225162788168</v>
      </c>
      <c r="AN106" s="476">
        <v>2.74991686384033</v>
      </c>
      <c r="AO106" s="476">
        <v>2.8710084231438</v>
      </c>
      <c r="AP106" s="476">
        <v>3.10180686523503</v>
      </c>
      <c r="AQ106" s="476">
        <v>3.19391924795305</v>
      </c>
      <c r="AR106" s="476">
        <v>3.4029833076052</v>
      </c>
      <c r="AS106" s="476">
        <v>3.56443872000982</v>
      </c>
      <c r="AT106" s="476">
        <v>3.68863519109031</v>
      </c>
      <c r="AU106" s="476">
        <v>4.18024622245055</v>
      </c>
      <c r="AV106" s="476">
        <v>4.28788316405363</v>
      </c>
      <c r="AW106" s="476">
        <v>4.69255666565753</v>
      </c>
      <c r="AX106" s="476">
        <v>4.727745665797</v>
      </c>
      <c r="AY106" s="476">
        <v>4.83227769562307</v>
      </c>
      <c r="AZ106" s="476">
        <v>4.93059990189512</v>
      </c>
      <c r="BA106" s="476">
        <v>4.87885137227825</v>
      </c>
      <c r="BB106" s="476">
        <v>4.84573231332346</v>
      </c>
      <c r="BC106" s="476">
        <v>4.83952248976943</v>
      </c>
      <c r="BD106" s="476">
        <v>4.92852996071045</v>
      </c>
      <c r="BE106" s="477">
        <v>4.52075154732953</v>
      </c>
      <c r="BF106" s="457">
        <v>-0.0827383452330953</v>
      </c>
      <c r="BG106" s="457">
        <v>0.0294023836907609</v>
      </c>
      <c r="BH106" s="457">
        <v>0.0122562514667584</v>
      </c>
      <c r="BI106" s="483"/>
      <c r="BJ106" s="484"/>
    </row>
    <row r="107" spans="8:8">
      <c r="A107" s="218" t="s">
        <v>191</v>
      </c>
      <c r="B107" s="476">
        <v>0.0</v>
      </c>
      <c r="C107" s="476">
        <v>0.0</v>
      </c>
      <c r="D107" s="476">
        <v>0.0</v>
      </c>
      <c r="E107" s="476">
        <v>0.0</v>
      </c>
      <c r="F107" s="476">
        <v>0.0</v>
      </c>
      <c r="G107" s="476">
        <v>0.0</v>
      </c>
      <c r="H107" s="476">
        <v>0.0</v>
      </c>
      <c r="I107" s="476">
        <v>0.0</v>
      </c>
      <c r="J107" s="476">
        <v>0.0</v>
      </c>
      <c r="K107" s="476">
        <v>0.0</v>
      </c>
      <c r="L107" s="476">
        <v>0.0</v>
      </c>
      <c r="M107" s="476">
        <v>0.0</v>
      </c>
      <c r="N107" s="476">
        <v>0.0</v>
      </c>
      <c r="O107" s="476">
        <v>0.0</v>
      </c>
      <c r="P107" s="476">
        <v>0.0</v>
      </c>
      <c r="Q107" s="476">
        <v>0.0</v>
      </c>
      <c r="R107" s="476">
        <v>9.33661624206849E-4</v>
      </c>
      <c r="S107" s="476">
        <v>0.00177395708599301</v>
      </c>
      <c r="T107" s="476">
        <v>0.00611548363855486</v>
      </c>
      <c r="U107" s="476">
        <v>0.00530733062612664</v>
      </c>
      <c r="V107" s="476">
        <v>0.00331449876593432</v>
      </c>
      <c r="W107" s="476">
        <v>0.00345454800956534</v>
      </c>
      <c r="X107" s="476">
        <v>0.00345454800956534</v>
      </c>
      <c r="Y107" s="476">
        <v>0.00260710978125519</v>
      </c>
      <c r="Z107" s="476">
        <v>0.0030810833598826</v>
      </c>
      <c r="AA107" s="476">
        <v>0.0037346464968274</v>
      </c>
      <c r="AB107" s="476">
        <v>0.00672236369428932</v>
      </c>
      <c r="AC107" s="476">
        <v>0.0195533233594139</v>
      </c>
      <c r="AD107" s="476">
        <v>0.0233415406051712</v>
      </c>
      <c r="AE107" s="476">
        <v>0.0233415406051712</v>
      </c>
      <c r="AF107" s="476">
        <v>0.0135847766322097</v>
      </c>
      <c r="AG107" s="476">
        <v>0.0267228752578657</v>
      </c>
      <c r="AH107" s="476">
        <v>0.0495774322453837</v>
      </c>
      <c r="AI107" s="476">
        <v>0.0840295461786165</v>
      </c>
      <c r="AJ107" s="476">
        <v>0.12137601114689</v>
      </c>
      <c r="AK107" s="476">
        <v>0.148977701786011</v>
      </c>
      <c r="AL107" s="476">
        <v>0.18673232484137</v>
      </c>
      <c r="AM107" s="476">
        <v>0.224078789809644</v>
      </c>
      <c r="AN107" s="476">
        <v>0.221557903424285</v>
      </c>
      <c r="AO107" s="476">
        <v>0.387342024643628</v>
      </c>
      <c r="AP107" s="476">
        <v>0.601278085989211</v>
      </c>
      <c r="AQ107" s="476">
        <v>0.653563136944795</v>
      </c>
      <c r="AR107" s="476">
        <v>0.661032429938449</v>
      </c>
      <c r="AS107" s="476">
        <v>0.69823986605831</v>
      </c>
      <c r="AT107" s="476">
        <v>0.747862960989686</v>
      </c>
      <c r="AU107" s="476">
        <v>0.87782865907928</v>
      </c>
      <c r="AV107" s="476">
        <v>0.791745057327408</v>
      </c>
      <c r="AW107" s="476">
        <v>0.871054000130083</v>
      </c>
      <c r="AX107" s="476">
        <v>0.910413449764099</v>
      </c>
      <c r="AY107" s="476">
        <v>0.953268518315193</v>
      </c>
      <c r="AZ107" s="476">
        <v>0.995283291404501</v>
      </c>
      <c r="BA107" s="476">
        <v>0.987908384968485</v>
      </c>
      <c r="BB107" s="476">
        <v>0.921150558442478</v>
      </c>
      <c r="BC107" s="476">
        <v>0.934595285831056</v>
      </c>
      <c r="BD107" s="476">
        <v>0.953268518315193</v>
      </c>
      <c r="BE107" s="477">
        <v>0.840662548965736</v>
      </c>
      <c r="BF107" s="457">
        <v>-0.118126180804205</v>
      </c>
      <c r="BG107" s="457">
        <v>0.0245645439069877</v>
      </c>
      <c r="BH107" s="457">
        <v>0.00227912803677444</v>
      </c>
      <c r="BI107" s="483"/>
      <c r="BJ107" s="484"/>
    </row>
    <row r="108" spans="8:8">
      <c r="A108" s="218" t="s">
        <v>192</v>
      </c>
      <c r="B108" s="476">
        <v>0.0225299685417982</v>
      </c>
      <c r="C108" s="476">
        <v>0.0288719135004731</v>
      </c>
      <c r="D108" s="476">
        <v>0.0440420712749485</v>
      </c>
      <c r="E108" s="476">
        <v>0.0517381780361395</v>
      </c>
      <c r="F108" s="476">
        <v>0.055107408455436</v>
      </c>
      <c r="G108" s="476">
        <v>0.0575985773104447</v>
      </c>
      <c r="H108" s="476">
        <v>0.0605183258767144</v>
      </c>
      <c r="I108" s="476">
        <v>0.0499233300326838</v>
      </c>
      <c r="J108" s="476">
        <v>0.109697682055249</v>
      </c>
      <c r="K108" s="476">
        <v>0.177596651447568</v>
      </c>
      <c r="L108" s="476">
        <v>0.156378646804655</v>
      </c>
      <c r="M108" s="476">
        <v>0.146493131953764</v>
      </c>
      <c r="N108" s="476">
        <v>0.16288283361163</v>
      </c>
      <c r="O108" s="476">
        <v>0.115873212714065</v>
      </c>
      <c r="P108" s="476">
        <v>0.151637774308683</v>
      </c>
      <c r="Q108" s="476">
        <v>0.17530690539667</v>
      </c>
      <c r="R108" s="476">
        <v>0.202183699078244</v>
      </c>
      <c r="S108" s="476">
        <v>0.210511670508669</v>
      </c>
      <c r="T108" s="476">
        <v>0.23901011935946</v>
      </c>
      <c r="U108" s="476">
        <v>0.24747280410671</v>
      </c>
      <c r="V108" s="476">
        <v>0.272781579455771</v>
      </c>
      <c r="W108" s="476">
        <v>0.286980008818709</v>
      </c>
      <c r="X108" s="476">
        <v>0.290267175003416</v>
      </c>
      <c r="Y108" s="476">
        <v>0.263165998462189</v>
      </c>
      <c r="Z108" s="476">
        <v>0.234507983657034</v>
      </c>
      <c r="AA108" s="476">
        <v>0.213833667593347</v>
      </c>
      <c r="AB108" s="476">
        <v>0.247074440227609</v>
      </c>
      <c r="AC108" s="476">
        <v>0.306574086855641</v>
      </c>
      <c r="AD108" s="476">
        <v>0.333999788728766</v>
      </c>
      <c r="AE108" s="476">
        <v>0.34775533352333</v>
      </c>
      <c r="AF108" s="476">
        <v>0.430069699759654</v>
      </c>
      <c r="AG108" s="476">
        <v>0.397304787840382</v>
      </c>
      <c r="AH108" s="476">
        <v>0.438202714902745</v>
      </c>
      <c r="AI108" s="476">
        <v>0.384581071434199</v>
      </c>
      <c r="AJ108" s="476">
        <v>0.391470865329595</v>
      </c>
      <c r="AK108" s="476">
        <v>0.35786595473099</v>
      </c>
      <c r="AL108" s="476">
        <v>0.356678663738247</v>
      </c>
      <c r="AM108" s="476">
        <v>0.363259577237397</v>
      </c>
      <c r="AN108" s="476">
        <v>0.441619900366556</v>
      </c>
      <c r="AO108" s="476">
        <v>0.461375870299815</v>
      </c>
      <c r="AP108" s="476">
        <v>0.540176207760556</v>
      </c>
      <c r="AQ108" s="476">
        <v>0.551684613120719</v>
      </c>
      <c r="AR108" s="476">
        <v>0.620509938092696</v>
      </c>
      <c r="AS108" s="476">
        <v>0.612364652806313</v>
      </c>
      <c r="AT108" s="476">
        <v>0.530408376524644</v>
      </c>
      <c r="AU108" s="476">
        <v>0.657763623238387</v>
      </c>
      <c r="AV108" s="476">
        <v>0.726330765954825</v>
      </c>
      <c r="AW108" s="476">
        <v>0.823096240218682</v>
      </c>
      <c r="AX108" s="476">
        <v>0.833392177876633</v>
      </c>
      <c r="AY108" s="476">
        <v>0.99222179193396</v>
      </c>
      <c r="AZ108" s="476">
        <v>1.11210639022076</v>
      </c>
      <c r="BA108" s="476">
        <v>1.06221371705655</v>
      </c>
      <c r="BB108" s="476">
        <v>1.07779573518031</v>
      </c>
      <c r="BC108" s="476">
        <v>1.05650050603154</v>
      </c>
      <c r="BD108" s="476">
        <v>1.10269796667863</v>
      </c>
      <c r="BE108" s="477">
        <v>1.12933031558476</v>
      </c>
      <c r="BF108" s="457">
        <v>0.0241519887683752</v>
      </c>
      <c r="BG108" s="457">
        <v>0.0759314936727788</v>
      </c>
      <c r="BH108" s="457">
        <v>0.00306173789732301</v>
      </c>
      <c r="BI108" s="483"/>
      <c r="BJ108" s="484"/>
    </row>
    <row r="109" spans="8:8" s="47" ht="10.2" customFormat="1">
      <c r="A109" s="54" t="s">
        <v>193</v>
      </c>
      <c r="B109" s="478">
        <v>0.544058345577602</v>
      </c>
      <c r="C109" s="478">
        <v>0.603631620184327</v>
      </c>
      <c r="D109" s="478">
        <v>0.690730726287459</v>
      </c>
      <c r="E109" s="478">
        <v>0.750851771558701</v>
      </c>
      <c r="F109" s="478">
        <v>0.992684755323238</v>
      </c>
      <c r="G109" s="478">
        <v>1.37702729806544</v>
      </c>
      <c r="H109" s="478">
        <v>1.64044743331816</v>
      </c>
      <c r="I109" s="478">
        <v>1.89517452236606</v>
      </c>
      <c r="J109" s="478">
        <v>2.34539148456001</v>
      </c>
      <c r="K109" s="478">
        <v>2.9251756217163</v>
      </c>
      <c r="L109" s="478">
        <v>3.39837105719368</v>
      </c>
      <c r="M109" s="478">
        <v>3.91792937415871</v>
      </c>
      <c r="N109" s="478">
        <v>4.83614581507931</v>
      </c>
      <c r="O109" s="478">
        <v>5.80202167773113</v>
      </c>
      <c r="P109" s="478">
        <v>6.63218381395416</v>
      </c>
      <c r="Q109" s="478">
        <v>7.09936521875212</v>
      </c>
      <c r="R109" s="478">
        <v>7.19774029076936</v>
      </c>
      <c r="S109" s="478">
        <v>7.48659950109142</v>
      </c>
      <c r="T109" s="478">
        <v>8.26721127159152</v>
      </c>
      <c r="U109" s="478">
        <v>9.64537693095749</v>
      </c>
      <c r="V109" s="478">
        <v>10.5110951368264</v>
      </c>
      <c r="W109" s="478">
        <v>11.4755954771634</v>
      </c>
      <c r="X109" s="478">
        <v>12.1812715495298</v>
      </c>
      <c r="Y109" s="478">
        <v>12.9555602932668</v>
      </c>
      <c r="Z109" s="478">
        <v>13.6350858571488</v>
      </c>
      <c r="AA109" s="478">
        <v>14.7082222774101</v>
      </c>
      <c r="AB109" s="478">
        <v>16.137729905293</v>
      </c>
      <c r="AC109" s="478">
        <v>17.1876070837262</v>
      </c>
      <c r="AD109" s="478">
        <v>18.0595444076919</v>
      </c>
      <c r="AE109" s="478">
        <v>19.6598158896789</v>
      </c>
      <c r="AF109" s="478">
        <v>20.5933904788381</v>
      </c>
      <c r="AG109" s="478">
        <v>22.4213439284055</v>
      </c>
      <c r="AH109" s="478">
        <v>24.2921022153446</v>
      </c>
      <c r="AI109" s="478">
        <v>24.8442202117357</v>
      </c>
      <c r="AJ109" s="478">
        <v>26.8286309160669</v>
      </c>
      <c r="AK109" s="478">
        <v>28.7948036093979</v>
      </c>
      <c r="AL109" s="478">
        <v>30.6382485148927</v>
      </c>
      <c r="AM109" s="478">
        <v>32.0581677600721</v>
      </c>
      <c r="AN109" s="478">
        <v>34.7187739783027</v>
      </c>
      <c r="AO109" s="478">
        <v>36.6872723437251</v>
      </c>
      <c r="AP109" s="478">
        <v>39.521166305941</v>
      </c>
      <c r="AQ109" s="478">
        <v>42.5241433337359</v>
      </c>
      <c r="AR109" s="478">
        <v>45.8018815369519</v>
      </c>
      <c r="AS109" s="478">
        <v>48.6034347442703</v>
      </c>
      <c r="AT109" s="478">
        <v>49.889638269534</v>
      </c>
      <c r="AU109" s="478">
        <v>55.6864942801487</v>
      </c>
      <c r="AV109" s="478">
        <v>60.0554382887379</v>
      </c>
      <c r="AW109" s="478">
        <v>63.8710790737176</v>
      </c>
      <c r="AX109" s="478">
        <v>66.3783277086987</v>
      </c>
      <c r="AY109" s="478">
        <v>68.3120953969943</v>
      </c>
      <c r="AZ109" s="478">
        <v>69.3113872788814</v>
      </c>
      <c r="BA109" s="478">
        <v>70.7549938093934</v>
      </c>
      <c r="BB109" s="478">
        <v>74.7502625718488</v>
      </c>
      <c r="BC109" s="478">
        <v>80.2787184392142</v>
      </c>
      <c r="BD109" s="478">
        <v>83.0252337121019</v>
      </c>
      <c r="BE109" s="478">
        <v>83.1336645489432</v>
      </c>
      <c r="BF109" s="458">
        <v>0.00130599857408731</v>
      </c>
      <c r="BG109" s="458">
        <v>0.0522525216410055</v>
      </c>
      <c r="BH109" s="458">
        <v>0.225384449332737</v>
      </c>
      <c r="BI109" s="483"/>
      <c r="BJ109" s="484"/>
    </row>
    <row r="110" spans="8:8">
      <c r="B110" s="477"/>
      <c r="C110" s="477"/>
      <c r="D110" s="477"/>
      <c r="E110" s="477"/>
      <c r="F110" s="477"/>
      <c r="G110" s="477"/>
      <c r="H110" s="477"/>
      <c r="I110" s="477"/>
      <c r="J110" s="477"/>
      <c r="K110" s="477"/>
      <c r="L110" s="477"/>
      <c r="M110" s="477"/>
      <c r="N110" s="477"/>
      <c r="O110" s="477"/>
      <c r="P110" s="477"/>
      <c r="Q110" s="477"/>
      <c r="R110" s="477"/>
      <c r="S110" s="477"/>
      <c r="T110" s="477"/>
      <c r="U110" s="477"/>
      <c r="V110" s="477"/>
      <c r="W110" s="477"/>
      <c r="X110" s="477"/>
      <c r="Y110" s="477"/>
      <c r="Z110" s="477"/>
      <c r="AA110" s="477"/>
      <c r="AB110" s="477"/>
      <c r="AC110" s="477"/>
      <c r="AD110" s="477"/>
      <c r="AE110" s="477"/>
      <c r="AF110" s="477"/>
      <c r="AG110" s="477"/>
      <c r="AH110" s="477"/>
      <c r="AI110" s="477"/>
      <c r="AJ110" s="477"/>
      <c r="AK110" s="477"/>
      <c r="AL110" s="477"/>
      <c r="AM110" s="477"/>
      <c r="AN110" s="477"/>
      <c r="AO110" s="477"/>
      <c r="AP110" s="477"/>
      <c r="AQ110" s="477"/>
      <c r="AR110" s="477"/>
      <c r="AS110" s="477"/>
      <c r="AT110" s="477"/>
      <c r="AU110" s="477"/>
      <c r="AV110" s="477"/>
      <c r="AW110" s="477"/>
      <c r="AX110" s="477"/>
      <c r="AY110" s="477"/>
      <c r="AZ110" s="477"/>
      <c r="BA110" s="477"/>
      <c r="BB110" s="477"/>
      <c r="BC110" s="477"/>
      <c r="BD110" s="477"/>
      <c r="BE110" s="477"/>
      <c r="BF110" s="457"/>
      <c r="BG110" s="457"/>
      <c r="BH110" s="457"/>
    </row>
    <row r="111" spans="8:8" s="482" ht="10.2" customFormat="1">
      <c r="A111" s="443" t="s">
        <v>194</v>
      </c>
      <c r="B111" s="479">
        <v>60.9908305393031</v>
      </c>
      <c r="C111" s="479">
        <v>66.457304183961</v>
      </c>
      <c r="D111" s="479">
        <v>71.345674382764</v>
      </c>
      <c r="E111" s="479">
        <v>77.6182654462178</v>
      </c>
      <c r="F111" s="479">
        <v>85.4655280718569</v>
      </c>
      <c r="G111" s="479">
        <v>93.0255136863881</v>
      </c>
      <c r="H111" s="479">
        <v>99.5795369727523</v>
      </c>
      <c r="I111" s="479">
        <v>104.799243372532</v>
      </c>
      <c r="J111" s="479">
        <v>110.072608985551</v>
      </c>
      <c r="K111" s="479">
        <v>112.777370395845</v>
      </c>
      <c r="L111" s="479">
        <v>112.824120224867</v>
      </c>
      <c r="M111" s="479">
        <v>119.212235822369</v>
      </c>
      <c r="N111" s="479">
        <v>123.463022160136</v>
      </c>
      <c r="O111" s="479">
        <v>128.637461879156</v>
      </c>
      <c r="P111" s="479">
        <v>136.614513895184</v>
      </c>
      <c r="Q111" s="479">
        <v>137.381044411421</v>
      </c>
      <c r="R111" s="479">
        <v>139.278603910885</v>
      </c>
      <c r="S111" s="479">
        <v>139.991063440607</v>
      </c>
      <c r="T111" s="479">
        <v>142.255296251906</v>
      </c>
      <c r="U111" s="479">
        <v>153.433501713388</v>
      </c>
      <c r="V111" s="479">
        <v>157.331695620619</v>
      </c>
      <c r="W111" s="479">
        <v>158.870384204366</v>
      </c>
      <c r="X111" s="479">
        <v>167.197606915227</v>
      </c>
      <c r="Y111" s="479">
        <v>174.527358719961</v>
      </c>
      <c r="Z111" s="479">
        <v>182.57714822458</v>
      </c>
      <c r="AA111" s="479">
        <v>188.51640947411</v>
      </c>
      <c r="AB111" s="479">
        <v>193.273013689166</v>
      </c>
      <c r="AC111" s="479">
        <v>193.620556269894</v>
      </c>
      <c r="AD111" s="479">
        <v>196.108247831182</v>
      </c>
      <c r="AE111" s="479">
        <v>197.310276572468</v>
      </c>
      <c r="AF111" s="479">
        <v>204.230236481026</v>
      </c>
      <c r="AG111" s="479">
        <v>213.850705521901</v>
      </c>
      <c r="AH111" s="479">
        <v>213.187491563059</v>
      </c>
      <c r="AI111" s="479">
        <v>217.092063884356</v>
      </c>
      <c r="AJ111" s="479">
        <v>223.265356901498</v>
      </c>
      <c r="AK111" s="479">
        <v>231.52726837106</v>
      </c>
      <c r="AL111" s="479">
        <v>235.281265878305</v>
      </c>
      <c r="AM111" s="479">
        <v>242.218736498941</v>
      </c>
      <c r="AN111" s="479">
        <v>248.943106861783</v>
      </c>
      <c r="AO111" s="479">
        <v>257.810439049656</v>
      </c>
      <c r="AP111" s="479">
        <v>265.621423775276</v>
      </c>
      <c r="AQ111" s="479">
        <v>272.576654632275</v>
      </c>
      <c r="AR111" s="479">
        <v>283.670429847415</v>
      </c>
      <c r="AS111" s="479">
        <v>289.810504750298</v>
      </c>
      <c r="AT111" s="479">
        <v>284.631069042707</v>
      </c>
      <c r="AU111" s="479">
        <v>305.783168181693</v>
      </c>
      <c r="AV111" s="479">
        <v>313.061963817754</v>
      </c>
      <c r="AW111" s="479">
        <v>320.387444898143</v>
      </c>
      <c r="AX111" s="479">
        <v>326.504507870116</v>
      </c>
      <c r="AY111" s="479">
        <v>328.964312090839</v>
      </c>
      <c r="AZ111" s="479">
        <v>336.524747200016</v>
      </c>
      <c r="BA111" s="479">
        <v>343.366302926645</v>
      </c>
      <c r="BB111" s="479">
        <v>353.500680250786</v>
      </c>
      <c r="BC111" s="479">
        <v>371.326048987543</v>
      </c>
      <c r="BD111" s="479">
        <v>377.715977377372</v>
      </c>
      <c r="BE111" s="479">
        <v>368.852708317121</v>
      </c>
      <c r="BF111" s="463">
        <v>-0.0234654332649398</v>
      </c>
      <c r="BG111" s="463">
        <v>0.0286989704716312</v>
      </c>
      <c r="BH111" s="463">
        <v>1.0</v>
      </c>
    </row>
    <row r="112" spans="8:8">
      <c r="A112" s="45" t="s">
        <v>195</v>
      </c>
      <c r="B112" s="476">
        <v>45.7187158848717</v>
      </c>
      <c r="C112" s="476">
        <v>49.4728407682816</v>
      </c>
      <c r="D112" s="476">
        <v>52.5945873294192</v>
      </c>
      <c r="E112" s="476">
        <v>57.3626316653646</v>
      </c>
      <c r="F112" s="476">
        <v>63.4302484716968</v>
      </c>
      <c r="G112" s="476">
        <v>68.9565099965124</v>
      </c>
      <c r="H112" s="476">
        <v>73.3325214752379</v>
      </c>
      <c r="I112" s="476">
        <v>77.1208018335778</v>
      </c>
      <c r="J112" s="476">
        <v>79.4696554467855</v>
      </c>
      <c r="K112" s="476">
        <v>80.1193365344161</v>
      </c>
      <c r="L112" s="476">
        <v>77.1068896515113</v>
      </c>
      <c r="M112" s="476">
        <v>79.7876992592164</v>
      </c>
      <c r="N112" s="476">
        <v>80.5130475168296</v>
      </c>
      <c r="O112" s="476">
        <v>82.5159605242177</v>
      </c>
      <c r="P112" s="476">
        <v>86.5636509091307</v>
      </c>
      <c r="Q112" s="476">
        <v>85.6029251203502</v>
      </c>
      <c r="R112" s="476">
        <v>84.3071939683206</v>
      </c>
      <c r="S112" s="476">
        <v>80.6625493432282</v>
      </c>
      <c r="T112" s="476">
        <v>78.9752164329274</v>
      </c>
      <c r="U112" s="476">
        <v>84.4704879829512</v>
      </c>
      <c r="V112" s="476">
        <v>85.3854874342868</v>
      </c>
      <c r="W112" s="476">
        <v>82.746460055752</v>
      </c>
      <c r="X112" s="476">
        <v>87.3258295105713</v>
      </c>
      <c r="Y112" s="476">
        <v>89.9538646210443</v>
      </c>
      <c r="Z112" s="476">
        <v>94.7110733124592</v>
      </c>
      <c r="AA112" s="476">
        <v>96.628593559566</v>
      </c>
      <c r="AB112" s="476">
        <v>100.134738175723</v>
      </c>
      <c r="AC112" s="476">
        <v>101.804653200084</v>
      </c>
      <c r="AD112" s="476">
        <v>105.563982910968</v>
      </c>
      <c r="AE112" s="476">
        <v>108.073797333173</v>
      </c>
      <c r="AF112" s="476">
        <v>113.859930820597</v>
      </c>
      <c r="AG112" s="476">
        <v>119.4721409735</v>
      </c>
      <c r="AH112" s="476">
        <v>121.058115805266</v>
      </c>
      <c r="AI112" s="476">
        <v>121.886436365827</v>
      </c>
      <c r="AJ112" s="476">
        <v>125.257326209362</v>
      </c>
      <c r="AK112" s="476">
        <v>130.021671362967</v>
      </c>
      <c r="AL112" s="476">
        <v>129.276688394404</v>
      </c>
      <c r="AM112" s="476">
        <v>132.331776190632</v>
      </c>
      <c r="AN112" s="476">
        <v>134.124383777251</v>
      </c>
      <c r="AO112" s="476">
        <v>135.969318543016</v>
      </c>
      <c r="AP112" s="476">
        <v>137.787661744701</v>
      </c>
      <c r="AQ112" s="476">
        <v>138.099736427306</v>
      </c>
      <c r="AR112" s="476">
        <v>143.172276667118</v>
      </c>
      <c r="AS112" s="476">
        <v>145.065963733144</v>
      </c>
      <c r="AT112" s="476">
        <v>141.02930779823</v>
      </c>
      <c r="AU112" s="476">
        <v>150.288371115938</v>
      </c>
      <c r="AV112" s="476">
        <v>149.725020749439</v>
      </c>
      <c r="AW112" s="476">
        <v>152.795945729486</v>
      </c>
      <c r="AX112" s="476">
        <v>156.406552172913</v>
      </c>
      <c r="AY112" s="476">
        <v>153.949901215811</v>
      </c>
      <c r="AZ112" s="476">
        <v>157.097317743203</v>
      </c>
      <c r="BA112" s="476">
        <v>159.940072145113</v>
      </c>
      <c r="BB112" s="476">
        <v>162.417077883748</v>
      </c>
      <c r="BC112" s="476">
        <v>170.658035658287</v>
      </c>
      <c r="BD112" s="476">
        <v>174.151866774236</v>
      </c>
      <c r="BE112" s="477">
        <v>169.595242702953</v>
      </c>
      <c r="BF112" s="457">
        <v>-0.0261646582128811</v>
      </c>
      <c r="BG112" s="457">
        <v>0.0213200927001129</v>
      </c>
      <c r="BH112" s="457">
        <v>0.459791236118953</v>
      </c>
    </row>
    <row r="113" spans="8:8">
      <c r="A113" s="45" t="s">
        <v>196</v>
      </c>
      <c r="B113" s="476">
        <v>15.2721146544314</v>
      </c>
      <c r="C113" s="476">
        <v>16.9844634156794</v>
      </c>
      <c r="D113" s="476">
        <v>18.7510870533448</v>
      </c>
      <c r="E113" s="476">
        <v>20.2556337808532</v>
      </c>
      <c r="F113" s="476">
        <v>22.0352796001601</v>
      </c>
      <c r="G113" s="476">
        <v>24.0690036898757</v>
      </c>
      <c r="H113" s="476">
        <v>26.2470154975144</v>
      </c>
      <c r="I113" s="476">
        <v>27.6784415389544</v>
      </c>
      <c r="J113" s="476">
        <v>30.6029535387654</v>
      </c>
      <c r="K113" s="476">
        <v>32.6580338614284</v>
      </c>
      <c r="L113" s="476">
        <v>35.7172305733552</v>
      </c>
      <c r="M113" s="476">
        <v>39.4245365631521</v>
      </c>
      <c r="N113" s="476">
        <v>42.949974643306</v>
      </c>
      <c r="O113" s="476">
        <v>46.1215013549386</v>
      </c>
      <c r="P113" s="476">
        <v>50.0508629860532</v>
      </c>
      <c r="Q113" s="476">
        <v>51.7781192910709</v>
      </c>
      <c r="R113" s="476">
        <v>54.9714099425644</v>
      </c>
      <c r="S113" s="476">
        <v>59.3285140973787</v>
      </c>
      <c r="T113" s="476">
        <v>63.2800798189789</v>
      </c>
      <c r="U113" s="476">
        <v>68.9630137304368</v>
      </c>
      <c r="V113" s="476">
        <v>71.9462081863327</v>
      </c>
      <c r="W113" s="476">
        <v>76.1239241486135</v>
      </c>
      <c r="X113" s="476">
        <v>79.8717774046558</v>
      </c>
      <c r="Y113" s="476">
        <v>84.5734940989171</v>
      </c>
      <c r="Z113" s="476">
        <v>87.8660749121212</v>
      </c>
      <c r="AA113" s="476">
        <v>91.8878159145443</v>
      </c>
      <c r="AB113" s="476">
        <v>93.1382755134433</v>
      </c>
      <c r="AC113" s="476">
        <v>91.8159030698099</v>
      </c>
      <c r="AD113" s="476">
        <v>90.5442649202139</v>
      </c>
      <c r="AE113" s="476">
        <v>89.2364792392948</v>
      </c>
      <c r="AF113" s="476">
        <v>90.370305660429</v>
      </c>
      <c r="AG113" s="476">
        <v>94.3785645484005</v>
      </c>
      <c r="AH113" s="476">
        <v>92.1293757577933</v>
      </c>
      <c r="AI113" s="476">
        <v>95.2056275185289</v>
      </c>
      <c r="AJ113" s="476">
        <v>98.0080306921357</v>
      </c>
      <c r="AK113" s="476">
        <v>101.505597008093</v>
      </c>
      <c r="AL113" s="476">
        <v>106.004577483901</v>
      </c>
      <c r="AM113" s="476">
        <v>109.88696030831</v>
      </c>
      <c r="AN113" s="476">
        <v>114.818723084532</v>
      </c>
      <c r="AO113" s="476">
        <v>121.841120506639</v>
      </c>
      <c r="AP113" s="476">
        <v>127.833762030576</v>
      </c>
      <c r="AQ113" s="476">
        <v>134.476918204969</v>
      </c>
      <c r="AR113" s="476">
        <v>140.498153180297</v>
      </c>
      <c r="AS113" s="476">
        <v>144.744541017154</v>
      </c>
      <c r="AT113" s="476">
        <v>143.601761244477</v>
      </c>
      <c r="AU113" s="476">
        <v>155.494797065755</v>
      </c>
      <c r="AV113" s="476">
        <v>163.336943068314</v>
      </c>
      <c r="AW113" s="476">
        <v>167.591499168657</v>
      </c>
      <c r="AX113" s="476">
        <v>170.097955697203</v>
      </c>
      <c r="AY113" s="476">
        <v>175.014410875029</v>
      </c>
      <c r="AZ113" s="476">
        <v>179.427429456813</v>
      </c>
      <c r="BA113" s="476">
        <v>183.426230781532</v>
      </c>
      <c r="BB113" s="476">
        <v>191.083602367039</v>
      </c>
      <c r="BC113" s="476">
        <v>200.668013329256</v>
      </c>
      <c r="BD113" s="476">
        <v>203.564110603136</v>
      </c>
      <c r="BE113" s="477">
        <v>199.257465614169</v>
      </c>
      <c r="BF113" s="457">
        <v>-0.0211562095902224</v>
      </c>
      <c r="BG113" s="457">
        <v>0.0355096358982911</v>
      </c>
      <c r="BH113" s="457">
        <v>0.540208763881047</v>
      </c>
    </row>
    <row r="114" spans="8:8">
      <c r="A114" s="60" t="s">
        <v>197</v>
      </c>
      <c r="B114" s="480">
        <v>3.5517006872277</v>
      </c>
      <c r="C114" s="480">
        <v>4.03114113161333</v>
      </c>
      <c r="D114" s="480">
        <v>4.7927151246357</v>
      </c>
      <c r="E114" s="480">
        <v>6.0636120505248</v>
      </c>
      <c r="F114" s="480">
        <v>7.64220760135973</v>
      </c>
      <c r="G114" s="480">
        <v>9.25684557300375</v>
      </c>
      <c r="H114" s="480">
        <v>10.9627216123142</v>
      </c>
      <c r="I114" s="480">
        <v>12.9367878926343</v>
      </c>
      <c r="J114" s="480">
        <v>14.89001515603</v>
      </c>
      <c r="K114" s="480">
        <v>16.6759189559186</v>
      </c>
      <c r="L114" s="480">
        <v>17.9753384988397</v>
      </c>
      <c r="M114" s="480">
        <v>19.5889298105919</v>
      </c>
      <c r="N114" s="480">
        <v>20.4670000812344</v>
      </c>
      <c r="O114" s="480">
        <v>21.2573143104473</v>
      </c>
      <c r="P114" s="480">
        <v>22.2413139138124</v>
      </c>
      <c r="Q114" s="480">
        <v>22.0981990557613</v>
      </c>
      <c r="R114" s="480">
        <v>21.806980316289</v>
      </c>
      <c r="S114" s="480">
        <v>21.2244735266727</v>
      </c>
      <c r="T114" s="480">
        <v>22.0295461553974</v>
      </c>
      <c r="U114" s="480">
        <v>23.103225329422</v>
      </c>
      <c r="V114" s="480">
        <v>24.2986442384459</v>
      </c>
      <c r="W114" s="480">
        <v>24.6506732349354</v>
      </c>
      <c r="X114" s="480">
        <v>25.9470021820025</v>
      </c>
      <c r="Y114" s="480">
        <v>25.8511174935222</v>
      </c>
      <c r="Z114" s="480">
        <v>26.8355106142591</v>
      </c>
      <c r="AA114" s="480">
        <v>28.1844198109731</v>
      </c>
      <c r="AB114" s="480">
        <v>28.8522596700373</v>
      </c>
      <c r="AC114" s="480">
        <v>27.8242630546383</v>
      </c>
      <c r="AD114" s="480">
        <v>28.4639731694709</v>
      </c>
      <c r="AE114" s="480">
        <v>28.1158776665445</v>
      </c>
      <c r="AF114" s="480">
        <v>30.4572219089095</v>
      </c>
      <c r="AG114" s="480">
        <v>32.9961489430294</v>
      </c>
      <c r="AH114" s="480">
        <v>32.1999742802969</v>
      </c>
      <c r="AI114" s="480">
        <v>33.0854821330232</v>
      </c>
      <c r="AJ114" s="480">
        <v>33.9158412374671</v>
      </c>
      <c r="AK114" s="480">
        <v>34.6280632540238</v>
      </c>
      <c r="AL114" s="480">
        <v>35.9269166242354</v>
      </c>
      <c r="AM114" s="480">
        <v>36.1852306602057</v>
      </c>
      <c r="AN114" s="480">
        <v>38.1392367250637</v>
      </c>
      <c r="AO114" s="480">
        <v>39.0590063656493</v>
      </c>
      <c r="AP114" s="480">
        <v>40.5092266206338</v>
      </c>
      <c r="AQ114" s="480">
        <v>40.3814232097298</v>
      </c>
      <c r="AR114" s="480">
        <v>39.7172100256838</v>
      </c>
      <c r="AS114" s="480">
        <v>40.4003286738288</v>
      </c>
      <c r="AT114" s="480">
        <v>38.0554050957853</v>
      </c>
      <c r="AU114" s="480">
        <v>40.9079069528366</v>
      </c>
      <c r="AV114" s="480">
        <v>37.6409725062416</v>
      </c>
      <c r="AW114" s="480">
        <v>36.8753546554654</v>
      </c>
      <c r="AX114" s="480">
        <v>36.2344345475773</v>
      </c>
      <c r="AY114" s="480">
        <v>32.0616341582833</v>
      </c>
      <c r="AZ114" s="480">
        <v>33.5453966979233</v>
      </c>
      <c r="BA114" s="480">
        <v>35.5232468403377</v>
      </c>
      <c r="BB114" s="480">
        <v>37.2665869041472</v>
      </c>
      <c r="BC114" s="480">
        <v>36.5779644804249</v>
      </c>
      <c r="BD114" s="480">
        <v>37.8512973449009</v>
      </c>
      <c r="BE114" s="478">
        <v>36.6595827137584</v>
      </c>
      <c r="BF114" s="464">
        <v>-0.0314841158622291</v>
      </c>
      <c r="BG114" s="464">
        <v>-5.37642560383134E-4</v>
      </c>
      <c r="BH114" s="464">
        <v>0.0993881348493184</v>
      </c>
    </row>
    <row r="115" spans="8:8">
      <c r="A115" s="62"/>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c r="Z115" s="62"/>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472"/>
      <c r="BF115" s="62"/>
      <c r="BG115" s="62"/>
      <c r="BH115" s="62"/>
    </row>
    <row r="116" spans="8:8">
      <c r="A116" s="473" t="s">
        <v>570</v>
      </c>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c r="Z116" s="62"/>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472"/>
      <c r="BF116" s="62"/>
      <c r="BG116" s="62"/>
      <c r="BH116" s="62"/>
    </row>
    <row r="117" spans="8:8">
      <c r="A117" s="62" t="s">
        <v>575</v>
      </c>
      <c r="BH117" s="50"/>
    </row>
    <row r="118" spans="8:8">
      <c r="A118" s="45" t="s">
        <v>221</v>
      </c>
      <c r="B118" s="487"/>
      <c r="C118" s="487"/>
      <c r="D118" s="487"/>
      <c r="E118" s="487"/>
      <c r="F118" s="487"/>
      <c r="G118" s="487"/>
      <c r="H118" s="487"/>
      <c r="I118" s="487"/>
      <c r="J118" s="487"/>
      <c r="K118" s="487"/>
      <c r="L118" s="487"/>
      <c r="M118" s="487"/>
      <c r="N118" s="487"/>
      <c r="O118" s="487"/>
      <c r="P118" s="487"/>
      <c r="Q118" s="487"/>
      <c r="R118" s="487"/>
      <c r="S118" s="487"/>
      <c r="T118" s="487"/>
      <c r="U118" s="487"/>
      <c r="V118" s="487"/>
      <c r="W118" s="487"/>
      <c r="X118" s="487"/>
      <c r="Y118" s="487"/>
      <c r="Z118" s="487"/>
      <c r="AA118" s="487"/>
      <c r="AB118" s="487"/>
      <c r="AC118" s="487"/>
      <c r="AD118" s="487"/>
      <c r="AE118" s="487"/>
      <c r="AF118" s="487"/>
      <c r="AG118" s="487"/>
      <c r="AH118" s="487"/>
      <c r="AI118" s="487"/>
      <c r="AJ118" s="487"/>
      <c r="AK118" s="487"/>
      <c r="AL118" s="487"/>
      <c r="AM118" s="487"/>
      <c r="AN118" s="487"/>
      <c r="AO118" s="487"/>
      <c r="AP118" s="487"/>
      <c r="AQ118" s="487"/>
      <c r="AR118" s="487"/>
      <c r="AS118" s="487"/>
      <c r="AT118" s="487"/>
      <c r="AU118" s="487"/>
      <c r="AV118" s="487"/>
      <c r="AW118" s="487"/>
      <c r="AX118" s="487"/>
      <c r="AY118" s="487"/>
      <c r="AZ118" s="487"/>
      <c r="BA118" s="487"/>
      <c r="BB118" s="487"/>
      <c r="BC118" s="487"/>
      <c r="BD118" s="487"/>
      <c r="BE118" s="487"/>
    </row>
    <row r="119" spans="8:8">
      <c r="A119" s="453" t="s">
        <v>576</v>
      </c>
    </row>
    <row r="120" spans="8:8">
      <c r="A120" s="45" t="s">
        <v>203</v>
      </c>
    </row>
    <row r="121" spans="8:8">
      <c r="A121" s="45" t="s">
        <v>204</v>
      </c>
    </row>
    <row r="122" spans="8:8">
      <c r="A122" s="45" t="s">
        <v>225</v>
      </c>
    </row>
    <row r="123" spans="8:8">
      <c r="A123" s="47" t="s">
        <v>581</v>
      </c>
    </row>
    <row r="124" spans="8:8">
      <c r="A124" s="45" t="s">
        <v>580</v>
      </c>
    </row>
    <row r="125" spans="8:8">
      <c r="A125" s="47" t="s">
        <v>573</v>
      </c>
    </row>
  </sheetData>
  <mergeCells count="1">
    <mergeCell ref="BF2:BG2"/>
  </mergeCells>
  <conditionalFormatting sqref="BF54:BH54">
    <cfRule type="cellIs" operator="greaterThan" priority="4" dxfId="322">
      <formula>0</formula>
    </cfRule>
    <cfRule type="cellIs" operator="lessThanOrEqual" priority="3" dxfId="323">
      <formula>0</formula>
    </cfRule>
    <cfRule type="cellIs" operator="lessThanOrEqual" priority="1" dxfId="324">
      <formula>0</formula>
    </cfRule>
    <cfRule type="cellIs" operator="greaterThan" priority="2" dxfId="325">
      <formula>0</formula>
    </cfRule>
  </conditionalFormatting>
  <conditionalFormatting sqref="BF4:BH53 BF55:BH114">
    <cfRule type="cellIs" operator="greaterThan" priority="8" dxfId="326">
      <formula>0</formula>
    </cfRule>
    <cfRule type="cellIs" operator="lessThanOrEqual" priority="7" dxfId="327">
      <formula>0</formula>
    </cfRule>
  </conditionalFormatting>
  <conditionalFormatting sqref="BF4:BH53 BF55:BH56">
    <cfRule type="cellIs" operator="greaterThan" priority="6" dxfId="328">
      <formula>0</formula>
    </cfRule>
    <cfRule type="cellIs" operator="lessThanOrEqual" priority="5" dxfId="329">
      <formula>0</formula>
    </cfRule>
  </conditionalFormatting>
  <hyperlinks>
    <hyperlink ref="L1" location="Contents!A1" display="Contents"/>
    <hyperlink ref="BJ1" location="Contents!A1" display="Contents"/>
  </hyperlinks>
  <pageMargins left="0.75" right="0.75" top="1.0" bottom="1.0" header="0.5" footer="0.5"/>
</worksheet>
</file>

<file path=xl/worksheets/sheet35.xml><?xml version="1.0" encoding="utf-8"?>
<worksheet xmlns:r="http://schemas.openxmlformats.org/officeDocument/2006/relationships" xmlns="http://schemas.openxmlformats.org/spreadsheetml/2006/main">
  <dimension ref="A1:BK126"/>
  <sheetViews>
    <sheetView workbookViewId="0" showGridLines="0">
      <pane xSplit="1" ySplit="3" topLeftCell="AR103" state="frozen" activePane="bottomRight"/>
      <selection pane="bottomRight" activeCell="BJ1" sqref="BJ1"/>
    </sheetView>
  </sheetViews>
  <sheetFormatPr defaultRowHeight="10.2" defaultColWidth="9"/>
  <cols>
    <col min="1" max="1" customWidth="1" width="30.664062" style="45"/>
    <col min="2" max="56" customWidth="1" width="8.5" style="45"/>
    <col min="57" max="57" customWidth="1" width="8.5" style="47"/>
    <col min="58" max="59" customWidth="1" width="11.832031" style="45"/>
    <col min="60" max="16384" customWidth="0" width="9.1640625" style="45"/>
  </cols>
  <sheetData>
    <row r="1" spans="8:8" ht="13.2">
      <c r="A1" s="426" t="s">
        <v>574</v>
      </c>
      <c r="L1" s="21" t="s">
        <v>89</v>
      </c>
      <c r="BH1" s="455"/>
      <c r="BJ1" s="21" t="s">
        <v>89</v>
      </c>
    </row>
    <row r="2" spans="8:8">
      <c r="BF2" s="455" t="s">
        <v>90</v>
      </c>
      <c r="BG2" s="455"/>
      <c r="BH2" s="455" t="s">
        <v>91</v>
      </c>
    </row>
    <row r="3" spans="8:8">
      <c r="A3" s="45" t="s">
        <v>92</v>
      </c>
      <c r="B3" s="45">
        <v>1965.0</v>
      </c>
      <c r="C3" s="45">
        <v>1966.0</v>
      </c>
      <c r="D3" s="45">
        <v>1967.0</v>
      </c>
      <c r="E3" s="45">
        <v>1968.0</v>
      </c>
      <c r="F3" s="45">
        <v>1969.0</v>
      </c>
      <c r="G3" s="45">
        <v>1970.0</v>
      </c>
      <c r="H3" s="45">
        <v>1971.0</v>
      </c>
      <c r="I3" s="45">
        <v>1972.0</v>
      </c>
      <c r="J3" s="45">
        <v>1973.0</v>
      </c>
      <c r="K3" s="45">
        <v>1974.0</v>
      </c>
      <c r="L3" s="45">
        <v>1975.0</v>
      </c>
      <c r="M3" s="45">
        <v>1976.0</v>
      </c>
      <c r="N3" s="45">
        <v>1977.0</v>
      </c>
      <c r="O3" s="45">
        <v>1978.0</v>
      </c>
      <c r="P3" s="45">
        <v>1979.0</v>
      </c>
      <c r="Q3" s="45">
        <v>1980.0</v>
      </c>
      <c r="R3" s="45">
        <v>1981.0</v>
      </c>
      <c r="S3" s="45">
        <v>1982.0</v>
      </c>
      <c r="T3" s="45">
        <v>1983.0</v>
      </c>
      <c r="U3" s="45">
        <v>1984.0</v>
      </c>
      <c r="V3" s="45">
        <v>1985.0</v>
      </c>
      <c r="W3" s="45">
        <v>1986.0</v>
      </c>
      <c r="X3" s="45">
        <v>1987.0</v>
      </c>
      <c r="Y3" s="45">
        <v>1988.0</v>
      </c>
      <c r="Z3" s="45">
        <v>1989.0</v>
      </c>
      <c r="AA3" s="45">
        <v>1990.0</v>
      </c>
      <c r="AB3" s="45">
        <v>1991.0</v>
      </c>
      <c r="AC3" s="45">
        <v>1992.0</v>
      </c>
      <c r="AD3" s="45">
        <v>1993.0</v>
      </c>
      <c r="AE3" s="45">
        <v>1994.0</v>
      </c>
      <c r="AF3" s="45">
        <v>1995.0</v>
      </c>
      <c r="AG3" s="45">
        <v>1996.0</v>
      </c>
      <c r="AH3" s="45">
        <v>1997.0</v>
      </c>
      <c r="AI3" s="45">
        <v>1998.0</v>
      </c>
      <c r="AJ3" s="45">
        <v>1999.0</v>
      </c>
      <c r="AK3" s="45">
        <v>2000.0</v>
      </c>
      <c r="AL3" s="45">
        <v>2001.0</v>
      </c>
      <c r="AM3" s="45">
        <v>2002.0</v>
      </c>
      <c r="AN3" s="45">
        <v>2003.0</v>
      </c>
      <c r="AO3" s="45">
        <v>2004.0</v>
      </c>
      <c r="AP3" s="45">
        <v>2005.0</v>
      </c>
      <c r="AQ3" s="45">
        <v>2006.0</v>
      </c>
      <c r="AR3" s="45">
        <v>2007.0</v>
      </c>
      <c r="AS3" s="45">
        <v>2008.0</v>
      </c>
      <c r="AT3" s="45">
        <v>2009.0</v>
      </c>
      <c r="AU3" s="45">
        <v>2010.0</v>
      </c>
      <c r="AV3" s="45">
        <v>2011.0</v>
      </c>
      <c r="AW3" s="45">
        <v>2012.0</v>
      </c>
      <c r="AX3" s="45">
        <v>2013.0</v>
      </c>
      <c r="AY3" s="45">
        <v>2014.0</v>
      </c>
      <c r="AZ3" s="45">
        <v>2015.0</v>
      </c>
      <c r="BA3" s="45">
        <v>2016.0</v>
      </c>
      <c r="BB3" s="45">
        <v>2017.0</v>
      </c>
      <c r="BC3" s="45">
        <v>2018.0</v>
      </c>
      <c r="BD3" s="45">
        <v>2019.0</v>
      </c>
      <c r="BE3" s="47">
        <v>2020.0</v>
      </c>
      <c r="BF3" s="455">
        <v>2020.0</v>
      </c>
      <c r="BG3" s="455" t="s">
        <v>93</v>
      </c>
      <c r="BH3" s="455">
        <v>2020.0</v>
      </c>
    </row>
    <row r="4" spans="8:8">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0"/>
      <c r="AL4" s="50"/>
      <c r="AM4" s="50"/>
      <c r="AN4" s="50"/>
      <c r="AO4" s="50"/>
      <c r="AP4" s="50"/>
      <c r="AQ4" s="50"/>
      <c r="AR4" s="50"/>
      <c r="AS4" s="50"/>
      <c r="AT4" s="50"/>
      <c r="AU4" s="50"/>
      <c r="AV4" s="50"/>
      <c r="AW4" s="50"/>
      <c r="AX4" s="50"/>
      <c r="AY4" s="50"/>
      <c r="AZ4" s="50"/>
      <c r="BA4" s="50"/>
      <c r="BB4" s="50"/>
      <c r="BC4" s="50"/>
      <c r="BD4" s="50"/>
      <c r="BE4" s="51"/>
      <c r="BF4" s="50"/>
      <c r="BG4" s="50"/>
      <c r="BH4" s="50"/>
    </row>
    <row r="5" spans="8:8">
      <c r="A5" s="45" t="s">
        <v>94</v>
      </c>
      <c r="B5" s="52">
        <v>0.78006321</v>
      </c>
      <c r="C5" s="52">
        <v>0.854009595</v>
      </c>
      <c r="D5" s="52">
        <v>0.90690192</v>
      </c>
      <c r="E5" s="52">
        <v>1.00987479</v>
      </c>
      <c r="F5" s="52">
        <v>1.12858677</v>
      </c>
      <c r="G5" s="52">
        <v>1.24681869</v>
      </c>
      <c r="H5" s="52">
        <v>1.3307949</v>
      </c>
      <c r="I5" s="52">
        <v>1.49686137</v>
      </c>
      <c r="J5" s="52">
        <v>1.59184467</v>
      </c>
      <c r="K5" s="52">
        <v>1.60912683</v>
      </c>
      <c r="L5" s="52">
        <v>1.6616934</v>
      </c>
      <c r="M5" s="52">
        <v>1.6764381</v>
      </c>
      <c r="N5" s="52">
        <v>1.7583912</v>
      </c>
      <c r="O5" s="52">
        <v>1.7751933</v>
      </c>
      <c r="P5" s="52">
        <v>1.8022824</v>
      </c>
      <c r="Q5" s="52">
        <v>1.7909667</v>
      </c>
      <c r="R5" s="52">
        <v>1.7378172</v>
      </c>
      <c r="S5" s="52">
        <v>1.8403443</v>
      </c>
      <c r="T5" s="52">
        <v>1.7549622</v>
      </c>
      <c r="U5" s="52">
        <v>1.9480149</v>
      </c>
      <c r="V5" s="52">
        <v>2.043361674</v>
      </c>
      <c r="W5" s="52">
        <v>1.966514355</v>
      </c>
      <c r="X5" s="52">
        <v>1.99032876</v>
      </c>
      <c r="Y5" s="52">
        <v>2.190510351</v>
      </c>
      <c r="Z5" s="52">
        <v>2.368012536</v>
      </c>
      <c r="AA5" s="52">
        <v>2.295376029</v>
      </c>
      <c r="AB5" s="52">
        <v>2.311238583</v>
      </c>
      <c r="AC5" s="52">
        <v>2.449993068</v>
      </c>
      <c r="AD5" s="52">
        <v>2.599494039</v>
      </c>
      <c r="AE5" s="52">
        <v>2.691103203</v>
      </c>
      <c r="AF5" s="52">
        <v>2.7810684</v>
      </c>
      <c r="AG5" s="52">
        <v>2.8280961</v>
      </c>
      <c r="AH5" s="52">
        <v>2.8838034</v>
      </c>
      <c r="AI5" s="52">
        <v>2.8352619</v>
      </c>
      <c r="AJ5" s="52">
        <v>3.0308904</v>
      </c>
      <c r="AK5" s="52">
        <v>3.2119461</v>
      </c>
      <c r="AL5" s="52">
        <v>3.0255192</v>
      </c>
      <c r="AM5" s="52">
        <v>3.1487949</v>
      </c>
      <c r="AN5" s="52">
        <v>3.2322528</v>
      </c>
      <c r="AO5" s="52">
        <v>3.1615119</v>
      </c>
      <c r="AP5" s="52">
        <v>3.1816872</v>
      </c>
      <c r="AQ5" s="52">
        <v>3.1530213</v>
      </c>
      <c r="AR5" s="52">
        <v>3.3610005</v>
      </c>
      <c r="AS5" s="52">
        <v>3.3553161</v>
      </c>
      <c r="AT5" s="52">
        <v>3.2589495</v>
      </c>
      <c r="AU5" s="52">
        <v>3.3125724</v>
      </c>
      <c r="AV5" s="52">
        <v>3.6404577</v>
      </c>
      <c r="AW5" s="52">
        <v>3.5929899</v>
      </c>
      <c r="AX5" s="52">
        <v>3.8140146</v>
      </c>
      <c r="AY5" s="52">
        <v>3.9727098</v>
      </c>
      <c r="AZ5" s="52">
        <v>3.9763377</v>
      </c>
      <c r="BA5" s="52">
        <v>3.8319642</v>
      </c>
      <c r="BB5" s="52">
        <v>3.9710016</v>
      </c>
      <c r="BC5" s="52">
        <v>4.191165</v>
      </c>
      <c r="BD5" s="52">
        <v>4.2423921</v>
      </c>
      <c r="BE5" s="53">
        <v>4.05486391736258</v>
      </c>
      <c r="BF5" s="456">
        <v>-0.0468148726280188</v>
      </c>
      <c r="BG5" s="456">
        <v>0.026723062741159</v>
      </c>
      <c r="BH5" s="456">
        <v>0.0294642086048992</v>
      </c>
    </row>
    <row r="6" spans="8:8">
      <c r="A6" s="45" t="s">
        <v>95</v>
      </c>
      <c r="B6" s="52">
        <v>0.29032878961394</v>
      </c>
      <c r="C6" s="52">
        <v>0.30640830595628</v>
      </c>
      <c r="D6" s="52">
        <v>0.263507429288333</v>
      </c>
      <c r="E6" s="52">
        <v>0.28293151345079</v>
      </c>
      <c r="F6" s="52">
        <v>0.350893919565208</v>
      </c>
      <c r="G6" s="52">
        <v>0.358830060904737</v>
      </c>
      <c r="H6" s="52">
        <v>0.372940230651433</v>
      </c>
      <c r="I6" s="52">
        <v>0.398806816166109</v>
      </c>
      <c r="J6" s="52">
        <v>0.441885384390284</v>
      </c>
      <c r="K6" s="52">
        <v>0.464929309317542</v>
      </c>
      <c r="L6" s="52">
        <v>0.473005228141446</v>
      </c>
      <c r="M6" s="52">
        <v>0.46387773762397</v>
      </c>
      <c r="N6" s="52">
        <v>0.489594945725485</v>
      </c>
      <c r="O6" s="52">
        <v>0.615811123645645</v>
      </c>
      <c r="P6" s="52">
        <v>0.747556756020345</v>
      </c>
      <c r="Q6" s="52">
        <v>0.802861697402664</v>
      </c>
      <c r="R6" s="52">
        <v>0.870449662419438</v>
      </c>
      <c r="S6" s="52">
        <v>0.935843200300634</v>
      </c>
      <c r="T6" s="52">
        <v>0.965512986833402</v>
      </c>
      <c r="U6" s="52">
        <v>0.966902013615841</v>
      </c>
      <c r="V6" s="52">
        <v>0.991002631179036</v>
      </c>
      <c r="W6" s="52">
        <v>0.881717928100248</v>
      </c>
      <c r="X6" s="52">
        <v>0.897275648699806</v>
      </c>
      <c r="Y6" s="52">
        <v>0.912946230542139</v>
      </c>
      <c r="Z6" s="52">
        <v>0.892671252371415</v>
      </c>
      <c r="AA6" s="52">
        <v>0.965430644628586</v>
      </c>
      <c r="AB6" s="52">
        <v>1.01650013977668</v>
      </c>
      <c r="AC6" s="52">
        <v>1.01662147190611</v>
      </c>
      <c r="AD6" s="52">
        <v>1.019754307</v>
      </c>
      <c r="AE6" s="52">
        <v>1.083708025</v>
      </c>
      <c r="AF6" s="52">
        <v>1.104848427</v>
      </c>
      <c r="AG6" s="52">
        <v>1.12601857</v>
      </c>
      <c r="AH6" s="52">
        <v>1.131746231</v>
      </c>
      <c r="AI6" s="52">
        <v>1.205244095</v>
      </c>
      <c r="AJ6" s="52">
        <v>1.216471466</v>
      </c>
      <c r="AK6" s="52">
        <v>1.292878933</v>
      </c>
      <c r="AL6" s="52">
        <v>1.302858872</v>
      </c>
      <c r="AM6" s="52">
        <v>1.478477679</v>
      </c>
      <c r="AN6" s="52">
        <v>1.602338569</v>
      </c>
      <c r="AO6" s="52">
        <v>1.728789135</v>
      </c>
      <c r="AP6" s="52">
        <v>1.897644081</v>
      </c>
      <c r="AQ6" s="52">
        <v>2.098378209</v>
      </c>
      <c r="AR6" s="52">
        <v>2.053489675</v>
      </c>
      <c r="AS6" s="52">
        <v>2.159876822</v>
      </c>
      <c r="AT6" s="52">
        <v>2.34607684</v>
      </c>
      <c r="AU6" s="52">
        <v>2.377603441</v>
      </c>
      <c r="AV6" s="52">
        <v>2.54910567</v>
      </c>
      <c r="AW6" s="52">
        <v>2.651535732</v>
      </c>
      <c r="AX6" s="52">
        <v>2.8006223890676</v>
      </c>
      <c r="AY6" s="52">
        <v>2.83854410772636</v>
      </c>
      <c r="AZ6" s="52">
        <v>2.9081849840666</v>
      </c>
      <c r="BA6" s="52">
        <v>2.98908132201575</v>
      </c>
      <c r="BB6" s="52">
        <v>3.09720712825322</v>
      </c>
      <c r="BC6" s="52">
        <v>3.15308937135887</v>
      </c>
      <c r="BD6" s="52">
        <v>3.16703867275536</v>
      </c>
      <c r="BE6" s="53">
        <v>3.10656292915017</v>
      </c>
      <c r="BF6" s="457">
        <v>-0.0217754273271272</v>
      </c>
      <c r="BG6" s="457">
        <v>0.0304599413116227</v>
      </c>
      <c r="BH6" s="457">
        <v>0.0225734870649526</v>
      </c>
    </row>
    <row r="7" spans="8:8">
      <c r="A7" s="45" t="s">
        <v>96</v>
      </c>
      <c r="B7" s="52">
        <v>14.9731419657293</v>
      </c>
      <c r="C7" s="52">
        <v>16.137922044438</v>
      </c>
      <c r="D7" s="52">
        <v>17.0394782430826</v>
      </c>
      <c r="E7" s="52">
        <v>18.2405339906552</v>
      </c>
      <c r="F7" s="52">
        <v>19.6347852356244</v>
      </c>
      <c r="G7" s="52">
        <v>20.6951698588393</v>
      </c>
      <c r="H7" s="52">
        <v>21.3354943338808</v>
      </c>
      <c r="I7" s="52">
        <v>21.5530723830427</v>
      </c>
      <c r="J7" s="52">
        <v>21.37665448932</v>
      </c>
      <c r="K7" s="52">
        <v>20.6360897907545</v>
      </c>
      <c r="L7" s="52">
        <v>18.9415176358761</v>
      </c>
      <c r="M7" s="52">
        <v>19.3190046978124</v>
      </c>
      <c r="N7" s="52">
        <v>18.9250239477321</v>
      </c>
      <c r="O7" s="52">
        <v>18.9913851672669</v>
      </c>
      <c r="P7" s="52">
        <v>19.6232320575215</v>
      </c>
      <c r="Q7" s="52">
        <v>19.2145855035618</v>
      </c>
      <c r="R7" s="52">
        <v>18.7510634901013</v>
      </c>
      <c r="S7" s="52">
        <v>17.4301555077828</v>
      </c>
      <c r="T7" s="52">
        <v>16.3520494279283</v>
      </c>
      <c r="U7" s="52">
        <v>17.4656601418296</v>
      </c>
      <c r="V7" s="52">
        <v>16.8103460662675</v>
      </c>
      <c r="W7" s="52">
        <v>15.7543341220339</v>
      </c>
      <c r="X7" s="52">
        <v>16.7498777556919</v>
      </c>
      <c r="Y7" s="52">
        <v>17.5176765054755</v>
      </c>
      <c r="Z7" s="52">
        <v>18.6127928288194</v>
      </c>
      <c r="AA7" s="52">
        <v>18.6141924659135</v>
      </c>
      <c r="AB7" s="52">
        <v>19.0223006248716</v>
      </c>
      <c r="AC7" s="52">
        <v>19.6686348035552</v>
      </c>
      <c r="AD7" s="52">
        <v>20.1579095698168</v>
      </c>
      <c r="AE7" s="52">
        <v>20.6318918290225</v>
      </c>
      <c r="AF7" s="52">
        <v>21.5273860987604</v>
      </c>
      <c r="AG7" s="52">
        <v>21.920032730715</v>
      </c>
      <c r="AH7" s="52">
        <v>22.0511361865789</v>
      </c>
      <c r="AI7" s="52">
        <v>21.6784472021436</v>
      </c>
      <c r="AJ7" s="52">
        <v>21.7534626228151</v>
      </c>
      <c r="AK7" s="52">
        <v>22.6220637298808</v>
      </c>
      <c r="AL7" s="52">
        <v>21.6236885373256</v>
      </c>
      <c r="AM7" s="52">
        <v>22.3240036991582</v>
      </c>
      <c r="AN7" s="52">
        <v>21.6788422150548</v>
      </c>
      <c r="AO7" s="52">
        <v>21.7665987012137</v>
      </c>
      <c r="AP7" s="52">
        <v>21.4269474192306</v>
      </c>
      <c r="AQ7" s="52">
        <v>21.1167996136045</v>
      </c>
      <c r="AR7" s="52">
        <v>22.4689791348779</v>
      </c>
      <c r="AS7" s="52">
        <v>22.6400823957542</v>
      </c>
      <c r="AT7" s="52">
        <v>22.2346120874389</v>
      </c>
      <c r="AU7" s="52">
        <v>23.3349642309571</v>
      </c>
      <c r="AV7" s="52">
        <v>23.6955891792456</v>
      </c>
      <c r="AW7" s="52">
        <v>24.7724200130911</v>
      </c>
      <c r="AX7" s="52">
        <v>25.452822156267</v>
      </c>
      <c r="AY7" s="52">
        <v>26.0013763961695</v>
      </c>
      <c r="AZ7" s="52">
        <v>26.7688617943648</v>
      </c>
      <c r="BA7" s="52">
        <v>26.9675618346613</v>
      </c>
      <c r="BB7" s="52">
        <v>26.6397210589036</v>
      </c>
      <c r="BC7" s="52">
        <v>29.5817401892166</v>
      </c>
      <c r="BD7" s="52">
        <v>30.5725560120934</v>
      </c>
      <c r="BE7" s="53">
        <v>29.9527000426151</v>
      </c>
      <c r="BF7" s="457">
        <v>-0.0229517593314509</v>
      </c>
      <c r="BG7" s="457">
        <v>0.0323577424395702</v>
      </c>
      <c r="BH7" s="457">
        <v>0.217647896531534</v>
      </c>
    </row>
    <row r="8" spans="8:8" s="47" ht="10.2" customFormat="1">
      <c r="A8" s="54" t="s">
        <v>97</v>
      </c>
      <c r="B8" s="55">
        <v>16.0435339653432</v>
      </c>
      <c r="C8" s="55">
        <v>17.2983399453943</v>
      </c>
      <c r="D8" s="55">
        <v>18.209887592371</v>
      </c>
      <c r="E8" s="55">
        <v>19.533340294106</v>
      </c>
      <c r="F8" s="55">
        <v>21.1142659251897</v>
      </c>
      <c r="G8" s="55">
        <v>22.300818609744</v>
      </c>
      <c r="H8" s="55">
        <v>23.0392294645322</v>
      </c>
      <c r="I8" s="55">
        <v>23.4487405692088</v>
      </c>
      <c r="J8" s="55">
        <v>23.4103845437103</v>
      </c>
      <c r="K8" s="55">
        <v>22.7101459300721</v>
      </c>
      <c r="L8" s="55">
        <v>21.0762162640176</v>
      </c>
      <c r="M8" s="55">
        <v>21.4593205354364</v>
      </c>
      <c r="N8" s="55">
        <v>21.1730100934576</v>
      </c>
      <c r="O8" s="55">
        <v>21.3823895909126</v>
      </c>
      <c r="P8" s="55">
        <v>22.1730712135418</v>
      </c>
      <c r="Q8" s="55">
        <v>21.8084139009645</v>
      </c>
      <c r="R8" s="55">
        <v>21.3593303525207</v>
      </c>
      <c r="S8" s="55">
        <v>20.2063430080834</v>
      </c>
      <c r="T8" s="55">
        <v>19.0725246147617</v>
      </c>
      <c r="U8" s="55">
        <v>20.3805770554454</v>
      </c>
      <c r="V8" s="55">
        <v>19.8447103714466</v>
      </c>
      <c r="W8" s="55">
        <v>18.6025664051341</v>
      </c>
      <c r="X8" s="55">
        <v>19.6374821643917</v>
      </c>
      <c r="Y8" s="55">
        <v>20.6211330870176</v>
      </c>
      <c r="Z8" s="55">
        <v>21.8734766171909</v>
      </c>
      <c r="AA8" s="55">
        <v>21.8749991395421</v>
      </c>
      <c r="AB8" s="55">
        <v>22.3500393476483</v>
      </c>
      <c r="AC8" s="55">
        <v>23.1352493434613</v>
      </c>
      <c r="AD8" s="55">
        <v>23.7771579158168</v>
      </c>
      <c r="AE8" s="55">
        <v>24.4067030570225</v>
      </c>
      <c r="AF8" s="55">
        <v>25.4133029257604</v>
      </c>
      <c r="AG8" s="55">
        <v>25.874147400715</v>
      </c>
      <c r="AH8" s="55">
        <v>26.0666858175789</v>
      </c>
      <c r="AI8" s="55">
        <v>25.7189531971436</v>
      </c>
      <c r="AJ8" s="55">
        <v>26.0008244888151</v>
      </c>
      <c r="AK8" s="55">
        <v>27.1268887628808</v>
      </c>
      <c r="AL8" s="55">
        <v>25.9520666093256</v>
      </c>
      <c r="AM8" s="55">
        <v>26.9512762781582</v>
      </c>
      <c r="AN8" s="55">
        <v>26.5134335840548</v>
      </c>
      <c r="AO8" s="55">
        <v>26.6568997362137</v>
      </c>
      <c r="AP8" s="55">
        <v>26.5062787002306</v>
      </c>
      <c r="AQ8" s="55">
        <v>26.3681991226045</v>
      </c>
      <c r="AR8" s="55">
        <v>27.8834693098779</v>
      </c>
      <c r="AS8" s="55">
        <v>28.1552753177542</v>
      </c>
      <c r="AT8" s="55">
        <v>27.8396384274389</v>
      </c>
      <c r="AU8" s="55">
        <v>29.0251400719571</v>
      </c>
      <c r="AV8" s="55">
        <v>29.8851525492456</v>
      </c>
      <c r="AW8" s="55">
        <v>31.0169456450911</v>
      </c>
      <c r="AX8" s="55">
        <v>32.0674591453346</v>
      </c>
      <c r="AY8" s="55">
        <v>32.8126303038958</v>
      </c>
      <c r="AZ8" s="55">
        <v>33.6533844784314</v>
      </c>
      <c r="BA8" s="55">
        <v>33.7886073566771</v>
      </c>
      <c r="BB8" s="55">
        <v>33.7079297871568</v>
      </c>
      <c r="BC8" s="55">
        <v>36.9259945605755</v>
      </c>
      <c r="BD8" s="55">
        <v>37.9819867848488</v>
      </c>
      <c r="BE8" s="55">
        <v>37.1141268891278</v>
      </c>
      <c r="BF8" s="458">
        <v>-0.0255190603769024</v>
      </c>
      <c r="BG8" s="458">
        <v>0.03155267305693</v>
      </c>
      <c r="BH8" s="458">
        <v>0.269685592201386</v>
      </c>
    </row>
    <row r="9" spans="8:8">
      <c r="B9" s="52"/>
      <c r="C9" s="52"/>
      <c r="D9" s="52"/>
      <c r="E9" s="52"/>
      <c r="F9" s="52"/>
      <c r="G9" s="52"/>
      <c r="H9" s="52"/>
      <c r="I9" s="52"/>
      <c r="J9" s="52"/>
      <c r="K9" s="52"/>
      <c r="L9" s="52"/>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2"/>
      <c r="AP9" s="52"/>
      <c r="AQ9" s="52"/>
      <c r="AR9" s="52"/>
      <c r="AS9" s="52"/>
      <c r="AT9" s="52"/>
      <c r="AU9" s="52"/>
      <c r="AV9" s="52"/>
      <c r="AW9" s="52"/>
      <c r="AX9" s="52"/>
      <c r="AY9" s="52"/>
      <c r="AZ9" s="52"/>
      <c r="BA9" s="52"/>
      <c r="BB9" s="52"/>
      <c r="BC9" s="52"/>
      <c r="BD9" s="52"/>
      <c r="BE9" s="53"/>
      <c r="BF9" s="457"/>
      <c r="BG9" s="457"/>
      <c r="BH9" s="457"/>
    </row>
    <row r="10" spans="8:8">
      <c r="A10" s="45" t="s">
        <v>98</v>
      </c>
      <c r="B10" s="52">
        <v>0.1484424</v>
      </c>
      <c r="C10" s="52">
        <v>0.16076592</v>
      </c>
      <c r="D10" s="52">
        <v>0.16811802</v>
      </c>
      <c r="E10" s="52">
        <v>0.18719847</v>
      </c>
      <c r="F10" s="52">
        <v>0.18649827</v>
      </c>
      <c r="G10" s="52">
        <v>0.2107602</v>
      </c>
      <c r="H10" s="52">
        <v>0.22752999</v>
      </c>
      <c r="I10" s="52">
        <v>0.25532793</v>
      </c>
      <c r="J10" s="52">
        <v>0.29054799</v>
      </c>
      <c r="K10" s="52">
        <v>0.30752784</v>
      </c>
      <c r="L10" s="52">
        <v>0.31509</v>
      </c>
      <c r="M10" s="52">
        <v>0.3546513</v>
      </c>
      <c r="N10" s="52">
        <v>0.3704058</v>
      </c>
      <c r="O10" s="52">
        <v>0.3602529</v>
      </c>
      <c r="P10" s="52">
        <v>0.3704058</v>
      </c>
      <c r="Q10" s="52">
        <v>0.4036653</v>
      </c>
      <c r="R10" s="52">
        <v>0.4218705</v>
      </c>
      <c r="S10" s="52">
        <v>0.4792869</v>
      </c>
      <c r="T10" s="52">
        <v>0.5153472</v>
      </c>
      <c r="U10" s="52">
        <v>0.5486067</v>
      </c>
      <c r="V10" s="52">
        <v>0.5605101</v>
      </c>
      <c r="W10" s="52">
        <v>0.605673</v>
      </c>
      <c r="X10" s="52">
        <v>0.6060231</v>
      </c>
      <c r="Y10" s="52">
        <v>0.7079022</v>
      </c>
      <c r="Z10" s="52">
        <v>0.7436124</v>
      </c>
      <c r="AA10" s="52">
        <v>0.7103529</v>
      </c>
      <c r="AB10" s="52">
        <v>0.7233066</v>
      </c>
      <c r="AC10" s="52">
        <v>0.7821234</v>
      </c>
      <c r="AD10" s="52">
        <v>0.8258859</v>
      </c>
      <c r="AE10" s="52">
        <v>0.8489925</v>
      </c>
      <c r="AF10" s="52">
        <v>0.9449199</v>
      </c>
      <c r="AG10" s="52">
        <v>1.0842597</v>
      </c>
      <c r="AH10" s="52">
        <v>0.9991854</v>
      </c>
      <c r="AI10" s="52">
        <v>1.0681551</v>
      </c>
      <c r="AJ10" s="52">
        <v>1.1329236</v>
      </c>
      <c r="AK10" s="52">
        <v>1.1626821</v>
      </c>
      <c r="AL10" s="52">
        <v>1.0884609</v>
      </c>
      <c r="AM10" s="52">
        <v>1.0597527</v>
      </c>
      <c r="AN10" s="52">
        <v>1.2106458</v>
      </c>
      <c r="AO10" s="52">
        <v>1.3251285</v>
      </c>
      <c r="AP10" s="52">
        <v>1.414404</v>
      </c>
      <c r="AQ10" s="52">
        <v>1.463418</v>
      </c>
      <c r="AR10" s="52">
        <v>1.5376392</v>
      </c>
      <c r="AS10" s="52">
        <v>1.5547941</v>
      </c>
      <c r="AT10" s="52">
        <v>1.50608009778098</v>
      </c>
      <c r="AU10" s="52">
        <v>1.51514699610441</v>
      </c>
      <c r="AV10" s="52">
        <v>1.57823239281069</v>
      </c>
      <c r="AW10" s="52">
        <v>1.64391153609045</v>
      </c>
      <c r="AX10" s="52">
        <v>1.65699680275834</v>
      </c>
      <c r="AY10" s="52">
        <v>1.66157924628949</v>
      </c>
      <c r="AZ10" s="52">
        <v>1.67949245755297</v>
      </c>
      <c r="BA10" s="52">
        <v>1.73556040277317</v>
      </c>
      <c r="BB10" s="52">
        <v>1.73880102789221</v>
      </c>
      <c r="BC10" s="52">
        <v>1.75335262851297</v>
      </c>
      <c r="BD10" s="52">
        <v>1.67614102210739</v>
      </c>
      <c r="BE10" s="53">
        <v>1.58147494509066</v>
      </c>
      <c r="BF10" s="457">
        <v>-0.0590565146407577</v>
      </c>
      <c r="BG10" s="457">
        <v>0.0107558150091103</v>
      </c>
      <c r="BH10" s="457">
        <v>0.0114916082599095</v>
      </c>
    </row>
    <row r="11" spans="8:8">
      <c r="A11" s="45" t="s">
        <v>99</v>
      </c>
      <c r="B11" s="52">
        <v>0.00184831751070796</v>
      </c>
      <c r="C11" s="52">
        <v>0.00216144939424779</v>
      </c>
      <c r="D11" s="52">
        <v>0.00244337757610619</v>
      </c>
      <c r="E11" s="52">
        <v>0.00258224317247787</v>
      </c>
      <c r="F11" s="52">
        <v>0.00272147372442478</v>
      </c>
      <c r="G11" s="52">
        <v>0.00291964460176991</v>
      </c>
      <c r="H11" s="52">
        <v>0.00459844024778761</v>
      </c>
      <c r="I11" s="52">
        <v>0.00631373145132743</v>
      </c>
      <c r="J11" s="52">
        <v>0.00722612038938053</v>
      </c>
      <c r="K11" s="52">
        <v>0.0139048074159292</v>
      </c>
      <c r="L11" s="52">
        <v>0.0151091608141593</v>
      </c>
      <c r="M11" s="52">
        <v>0.0174083809380531</v>
      </c>
      <c r="N11" s="52">
        <v>0.0217148567256637</v>
      </c>
      <c r="O11" s="52">
        <v>0.028576021539823</v>
      </c>
      <c r="P11" s="52">
        <v>0.0313131883539823</v>
      </c>
      <c r="Q11" s="52">
        <v>0.0366050441946903</v>
      </c>
      <c r="R11" s="52">
        <v>0.0328460017699115</v>
      </c>
      <c r="S11" s="52">
        <v>0.0469332869734513</v>
      </c>
      <c r="T11" s="52">
        <v>0.0634657745309734</v>
      </c>
      <c r="U11" s="52">
        <v>0.0738670084247788</v>
      </c>
      <c r="V11" s="52">
        <v>0.0926622205486725</v>
      </c>
      <c r="W11" s="52">
        <v>0.107953859150442</v>
      </c>
      <c r="X11" s="52">
        <v>0.120508330938053</v>
      </c>
      <c r="Y11" s="52">
        <v>0.12131123320354</v>
      </c>
      <c r="Z11" s="52">
        <v>0.124376860035398</v>
      </c>
      <c r="AA11" s="52">
        <v>0.113238488870761</v>
      </c>
      <c r="AB11" s="52">
        <v>0.117722187085699</v>
      </c>
      <c r="AC11" s="52">
        <v>0.133358380246035</v>
      </c>
      <c r="AD11" s="52">
        <v>0.156220657300195</v>
      </c>
      <c r="AE11" s="52">
        <v>0.170610125720018</v>
      </c>
      <c r="AF11" s="52">
        <v>0.188297807159788</v>
      </c>
      <c r="AG11" s="52">
        <v>0.207458960238956</v>
      </c>
      <c r="AH11" s="52">
        <v>0.225449700788389</v>
      </c>
      <c r="AI11" s="52">
        <v>0.236273480247186</v>
      </c>
      <c r="AJ11" s="52">
        <v>0.280369639074425</v>
      </c>
      <c r="AK11" s="52">
        <v>0.34936218934262</v>
      </c>
      <c r="AL11" s="52">
        <v>0.442302980299381</v>
      </c>
      <c r="AM11" s="52">
        <v>0.52258507052846</v>
      </c>
      <c r="AN11" s="52">
        <v>0.584902511612089</v>
      </c>
      <c r="AO11" s="52">
        <v>0.695609413874124</v>
      </c>
      <c r="AP11" s="52">
        <v>0.724576164944347</v>
      </c>
      <c r="AQ11" s="52">
        <v>0.762112141353779</v>
      </c>
      <c r="AR11" s="52">
        <v>0.784858910897817</v>
      </c>
      <c r="AS11" s="52">
        <v>0.923791876655539</v>
      </c>
      <c r="AT11" s="52">
        <v>0.744070096789955</v>
      </c>
      <c r="AU11" s="52">
        <v>0.992764053224122</v>
      </c>
      <c r="AV11" s="52">
        <v>0.989403298585764</v>
      </c>
      <c r="AW11" s="52">
        <v>1.17275519756782</v>
      </c>
      <c r="AX11" s="52">
        <v>1.38177981986785</v>
      </c>
      <c r="AY11" s="52">
        <v>1.46359707290561</v>
      </c>
      <c r="AZ11" s="52">
        <v>1.54571547140665</v>
      </c>
      <c r="BA11" s="52">
        <v>1.3351637681366</v>
      </c>
      <c r="BB11" s="52">
        <v>1.35475302059347</v>
      </c>
      <c r="BC11" s="52">
        <v>1.29206871623721</v>
      </c>
      <c r="BD11" s="52">
        <v>1.28640055741343</v>
      </c>
      <c r="BE11" s="53">
        <v>1.15625411468936</v>
      </c>
      <c r="BF11" s="457">
        <v>-0.103626826188488</v>
      </c>
      <c r="BG11" s="457">
        <v>0.0562731414588067</v>
      </c>
      <c r="BH11" s="457">
        <v>0.00840178933986012</v>
      </c>
    </row>
    <row r="12" spans="8:8">
      <c r="A12" s="45" t="s">
        <v>100</v>
      </c>
      <c r="B12" s="52">
        <v>0.02224008</v>
      </c>
      <c r="C12" s="52">
        <v>0.0232254</v>
      </c>
      <c r="D12" s="52">
        <v>0.02058615</v>
      </c>
      <c r="E12" s="52">
        <v>0.017595</v>
      </c>
      <c r="F12" s="52">
        <v>0.02315502</v>
      </c>
      <c r="G12" s="52">
        <v>0.02311983</v>
      </c>
      <c r="H12" s="52">
        <v>0.0235773</v>
      </c>
      <c r="I12" s="52">
        <v>0.0214659</v>
      </c>
      <c r="J12" s="52">
        <v>0.01685601</v>
      </c>
      <c r="K12" s="52">
        <v>0.01755981</v>
      </c>
      <c r="L12" s="52">
        <v>0.01991754</v>
      </c>
      <c r="M12" s="52">
        <v>0.02174742</v>
      </c>
      <c r="N12" s="52">
        <v>0.02238084</v>
      </c>
      <c r="O12" s="52">
        <v>0.02090286</v>
      </c>
      <c r="P12" s="52">
        <v>0.02473857</v>
      </c>
      <c r="Q12" s="52">
        <v>0.0253368</v>
      </c>
      <c r="R12" s="52">
        <v>0.02494971</v>
      </c>
      <c r="S12" s="52">
        <v>0.02582946</v>
      </c>
      <c r="T12" s="52">
        <v>0.02787048</v>
      </c>
      <c r="U12" s="52">
        <v>0.0285039</v>
      </c>
      <c r="V12" s="52">
        <v>0.02846871</v>
      </c>
      <c r="W12" s="52">
        <v>0.0260406</v>
      </c>
      <c r="X12" s="52">
        <v>0.02526642</v>
      </c>
      <c r="Y12" s="52">
        <v>0.03550671</v>
      </c>
      <c r="Z12" s="52">
        <v>0.05538906</v>
      </c>
      <c r="AA12" s="52">
        <v>0.0594711</v>
      </c>
      <c r="AB12" s="52">
        <v>0.0700409772</v>
      </c>
      <c r="AC12" s="52">
        <v>0.0783434016</v>
      </c>
      <c r="AD12" s="52">
        <v>0.0811225318817952</v>
      </c>
      <c r="AE12" s="52">
        <v>0.0782429184</v>
      </c>
      <c r="AF12" s="52">
        <v>0.0749772144</v>
      </c>
      <c r="AG12" s="52">
        <v>0.07619976</v>
      </c>
      <c r="AH12" s="52">
        <v>0.1036777284</v>
      </c>
      <c r="AI12" s="52">
        <v>0.1431759996</v>
      </c>
      <c r="AJ12" s="52">
        <v>0.1955821752</v>
      </c>
      <c r="AK12" s="52">
        <v>0.252505908</v>
      </c>
      <c r="AL12" s="52">
        <v>0.2862054612</v>
      </c>
      <c r="AM12" s="52">
        <v>0.288637992</v>
      </c>
      <c r="AN12" s="52">
        <v>0.3122599176</v>
      </c>
      <c r="AO12" s="52">
        <v>0.338940654492138</v>
      </c>
      <c r="AP12" s="52">
        <v>0.327879277956722</v>
      </c>
      <c r="AQ12" s="52">
        <v>0.303420594895015</v>
      </c>
      <c r="AR12" s="52">
        <v>0.1788517224</v>
      </c>
      <c r="AS12" s="52">
        <v>0.0995453568</v>
      </c>
      <c r="AT12" s="52">
        <v>0.1006171776</v>
      </c>
      <c r="AU12" s="52">
        <v>0.2066311404</v>
      </c>
      <c r="AV12" s="52">
        <v>0.210114558</v>
      </c>
      <c r="AW12" s="52">
        <v>0.1908301572</v>
      </c>
      <c r="AX12" s="52">
        <v>0.191253024</v>
      </c>
      <c r="AY12" s="52">
        <v>0.1583615232</v>
      </c>
      <c r="AZ12" s="52">
        <v>0.173674283652</v>
      </c>
      <c r="BA12" s="52">
        <v>0.212986828404</v>
      </c>
      <c r="BB12" s="52">
        <v>0.202125489925251</v>
      </c>
      <c r="BC12" s="52">
        <v>0.202920086484</v>
      </c>
      <c r="BD12" s="52">
        <v>0.234470136564</v>
      </c>
      <c r="BE12" s="53">
        <v>0.220392141528692</v>
      </c>
      <c r="BF12" s="457">
        <v>-0.0626099322137685</v>
      </c>
      <c r="BG12" s="457">
        <v>0.0882822367589557</v>
      </c>
      <c r="BH12" s="457">
        <v>0.00160145449150006</v>
      </c>
    </row>
    <row r="13" spans="8:8">
      <c r="A13" s="45" t="s">
        <v>101</v>
      </c>
      <c r="B13" s="52">
        <v>0.0322245</v>
      </c>
      <c r="C13" s="52">
        <v>0.0336105</v>
      </c>
      <c r="D13" s="52">
        <v>0.04158</v>
      </c>
      <c r="E13" s="52">
        <v>0.04237695</v>
      </c>
      <c r="F13" s="52">
        <v>0.046275075</v>
      </c>
      <c r="G13" s="52">
        <v>0.0449757</v>
      </c>
      <c r="H13" s="52">
        <v>0.0468162</v>
      </c>
      <c r="I13" s="52">
        <v>0.0571869</v>
      </c>
      <c r="J13" s="52">
        <v>0.059256</v>
      </c>
      <c r="K13" s="52">
        <v>0.0616527</v>
      </c>
      <c r="L13" s="52">
        <v>0.0581121</v>
      </c>
      <c r="M13" s="52">
        <v>0.0619362</v>
      </c>
      <c r="N13" s="52">
        <v>0.0693171</v>
      </c>
      <c r="O13" s="52">
        <v>0.0858627</v>
      </c>
      <c r="P13" s="52">
        <v>0.0925974</v>
      </c>
      <c r="Q13" s="52">
        <v>0.1021374</v>
      </c>
      <c r="R13" s="52">
        <v>0.1102842</v>
      </c>
      <c r="S13" s="52">
        <v>0.1189125</v>
      </c>
      <c r="T13" s="52">
        <v>0.1316151</v>
      </c>
      <c r="U13" s="52">
        <v>0.1307007</v>
      </c>
      <c r="V13" s="52">
        <v>0.1311561</v>
      </c>
      <c r="W13" s="52">
        <v>0.1334547</v>
      </c>
      <c r="X13" s="52">
        <v>0.1354905</v>
      </c>
      <c r="Y13" s="52">
        <v>0.1360017</v>
      </c>
      <c r="Z13" s="52">
        <v>0.1298124</v>
      </c>
      <c r="AA13" s="52">
        <v>0.1347102</v>
      </c>
      <c r="AB13" s="52">
        <v>0.138897</v>
      </c>
      <c r="AC13" s="52">
        <v>0.1366767</v>
      </c>
      <c r="AD13" s="52">
        <v>0.1419003</v>
      </c>
      <c r="AE13" s="52">
        <v>0.1403874</v>
      </c>
      <c r="AF13" s="52">
        <v>0.149301</v>
      </c>
      <c r="AG13" s="52">
        <v>0.1623699</v>
      </c>
      <c r="AH13" s="52">
        <v>0.204264</v>
      </c>
      <c r="AI13" s="52">
        <v>0.2371905</v>
      </c>
      <c r="AJ13" s="52">
        <v>0.2048724</v>
      </c>
      <c r="AK13" s="52">
        <v>0.20648906478282</v>
      </c>
      <c r="AL13" s="52">
        <v>0.213803752252318</v>
      </c>
      <c r="AM13" s="52">
        <v>0.21595253368199</v>
      </c>
      <c r="AN13" s="52">
        <v>0.206999277725025</v>
      </c>
      <c r="AO13" s="52">
        <v>0.220853521463364</v>
      </c>
      <c r="AP13" s="52">
        <v>0.232068394404527</v>
      </c>
      <c r="AQ13" s="52">
        <v>0.243528562029441</v>
      </c>
      <c r="AR13" s="52">
        <v>0.257818832397596</v>
      </c>
      <c r="AS13" s="52">
        <v>0.261904120340221</v>
      </c>
      <c r="AT13" s="52">
        <v>0.30165550947703</v>
      </c>
      <c r="AU13" s="52">
        <v>0.314824959723664</v>
      </c>
      <c r="AV13" s="52">
        <v>0.306538972459009</v>
      </c>
      <c r="AW13" s="52">
        <v>0.340772316407797</v>
      </c>
      <c r="AX13" s="52">
        <v>0.377181197020183</v>
      </c>
      <c r="AY13" s="52">
        <v>0.40982622656636</v>
      </c>
      <c r="AZ13" s="52">
        <v>0.403622257757693</v>
      </c>
      <c r="BA13" s="52">
        <v>0.435476238860872</v>
      </c>
      <c r="BB13" s="52">
        <v>0.445176105704362</v>
      </c>
      <c r="BC13" s="52">
        <v>0.475564233174682</v>
      </c>
      <c r="BD13" s="52">
        <v>0.484071971622184</v>
      </c>
      <c r="BE13" s="53">
        <v>0.501333817795393</v>
      </c>
      <c r="BF13" s="457">
        <v>0.0328299975527557</v>
      </c>
      <c r="BG13" s="457">
        <v>0.0484310334662788</v>
      </c>
      <c r="BH13" s="457">
        <v>0.00364288530743636</v>
      </c>
    </row>
    <row r="14" spans="8:8">
      <c r="A14" s="45" t="s">
        <v>102</v>
      </c>
      <c r="B14" s="52">
        <v>0.0</v>
      </c>
      <c r="C14" s="52">
        <v>0.0</v>
      </c>
      <c r="D14" s="52">
        <v>0.0</v>
      </c>
      <c r="E14" s="52">
        <v>0.0</v>
      </c>
      <c r="F14" s="52">
        <v>0.0</v>
      </c>
      <c r="G14" s="52">
        <v>0.00251208</v>
      </c>
      <c r="H14" s="52">
        <v>0.00251208</v>
      </c>
      <c r="I14" s="52">
        <v>0.003642516</v>
      </c>
      <c r="J14" s="52">
        <v>0.0020934</v>
      </c>
      <c r="K14" s="52">
        <v>0.0041868</v>
      </c>
      <c r="L14" s="52">
        <v>0.0052335</v>
      </c>
      <c r="M14" s="52">
        <v>0.004772952</v>
      </c>
      <c r="N14" s="52">
        <v>0.003056364</v>
      </c>
      <c r="O14" s="52">
        <v>0.0031401</v>
      </c>
      <c r="P14" s="52">
        <v>0.002260872</v>
      </c>
      <c r="Q14" s="52">
        <v>0.001758456</v>
      </c>
      <c r="R14" s="52">
        <v>0.002847024</v>
      </c>
      <c r="S14" s="52">
        <v>0.003684384</v>
      </c>
      <c r="T14" s="52">
        <v>0.004563612</v>
      </c>
      <c r="U14" s="52">
        <v>0.006573276</v>
      </c>
      <c r="V14" s="52">
        <v>0.00669888</v>
      </c>
      <c r="W14" s="52">
        <v>0.006657012</v>
      </c>
      <c r="X14" s="52">
        <v>0.006196464</v>
      </c>
      <c r="Y14" s="52">
        <v>0.007243164</v>
      </c>
      <c r="Z14" s="52">
        <v>0.005735916</v>
      </c>
      <c r="AA14" s="52">
        <v>0.0094203</v>
      </c>
      <c r="AB14" s="52">
        <v>0.011555568</v>
      </c>
      <c r="AC14" s="52">
        <v>0.011597436</v>
      </c>
      <c r="AD14" s="52">
        <v>0.013355892</v>
      </c>
      <c r="AE14" s="52">
        <v>0.012057984</v>
      </c>
      <c r="AF14" s="52">
        <v>0.011639304</v>
      </c>
      <c r="AG14" s="52">
        <v>0.01235106</v>
      </c>
      <c r="AH14" s="52">
        <v>0.011262492</v>
      </c>
      <c r="AI14" s="52">
        <v>0.011471832</v>
      </c>
      <c r="AJ14" s="52">
        <v>0.010801944</v>
      </c>
      <c r="AK14" s="52">
        <v>0.011764908</v>
      </c>
      <c r="AL14" s="52">
        <v>0.011974248</v>
      </c>
      <c r="AM14" s="52">
        <v>0.00476714557766545</v>
      </c>
      <c r="AN14" s="52">
        <v>0.00831907952369881</v>
      </c>
      <c r="AO14" s="52">
        <v>0.01936403612964</v>
      </c>
      <c r="AP14" s="52">
        <v>0.019881716286285</v>
      </c>
      <c r="AQ14" s="52">
        <v>0.02172391143831</v>
      </c>
      <c r="AR14" s="52">
        <v>0.0196859111132056</v>
      </c>
      <c r="AS14" s="52">
        <v>0.0179564935390981</v>
      </c>
      <c r="AT14" s="52">
        <v>0.0211632814628031</v>
      </c>
      <c r="AU14" s="52">
        <v>0.022280480777647</v>
      </c>
      <c r="AV14" s="52">
        <v>0.0201872285593189</v>
      </c>
      <c r="AW14" s="52">
        <v>0.0269628701610564</v>
      </c>
      <c r="AX14" s="52">
        <v>0.0306425429005887</v>
      </c>
      <c r="AY14" s="52">
        <v>0.0314118737405342</v>
      </c>
      <c r="AZ14" s="52">
        <v>0.029557195623132</v>
      </c>
      <c r="BA14" s="52">
        <v>0.0319071273537339</v>
      </c>
      <c r="BB14" s="52">
        <v>0.0296365325579494</v>
      </c>
      <c r="BC14" s="52">
        <v>0.0254604203775415</v>
      </c>
      <c r="BD14" s="52">
        <v>0.0227538329014325</v>
      </c>
      <c r="BE14" s="53">
        <v>0.0196493777807946</v>
      </c>
      <c r="BF14" s="457">
        <v>-0.138796041917702</v>
      </c>
      <c r="BG14" s="457">
        <v>0.0072729137826939</v>
      </c>
      <c r="BH14" s="457">
        <v>1.42779974294766E-4</v>
      </c>
    </row>
    <row r="15" spans="8:8">
      <c r="A15" s="45" t="s">
        <v>103</v>
      </c>
      <c r="B15" s="52">
        <v>0.013167</v>
      </c>
      <c r="C15" s="52">
        <v>0.01375605</v>
      </c>
      <c r="D15" s="52">
        <v>0.01285515</v>
      </c>
      <c r="E15" s="52">
        <v>0.01431045</v>
      </c>
      <c r="F15" s="52">
        <v>0.01458765</v>
      </c>
      <c r="G15" s="52">
        <v>0.01431045</v>
      </c>
      <c r="H15" s="52">
        <v>0.01708245</v>
      </c>
      <c r="I15" s="52">
        <v>0.0164241</v>
      </c>
      <c r="J15" s="52">
        <v>0.0160776</v>
      </c>
      <c r="K15" s="52">
        <v>0.0165627</v>
      </c>
      <c r="L15" s="52">
        <v>0.0204435</v>
      </c>
      <c r="M15" s="52">
        <v>0.022176</v>
      </c>
      <c r="N15" s="52">
        <v>0.022020075</v>
      </c>
      <c r="O15" s="52">
        <v>0.0230076</v>
      </c>
      <c r="P15" s="52">
        <v>0.0212751</v>
      </c>
      <c r="Q15" s="52">
        <v>0.022869</v>
      </c>
      <c r="R15" s="52">
        <v>0.0262647</v>
      </c>
      <c r="S15" s="52">
        <v>0.027564075</v>
      </c>
      <c r="T15" s="52">
        <v>0.0181566</v>
      </c>
      <c r="U15" s="52">
        <v>0.0245322</v>
      </c>
      <c r="V15" s="52">
        <v>0.0191268</v>
      </c>
      <c r="W15" s="52">
        <v>0.020287575</v>
      </c>
      <c r="X15" s="52">
        <v>0.0201663</v>
      </c>
      <c r="Y15" s="52">
        <v>0.01902285</v>
      </c>
      <c r="Z15" s="52">
        <v>0.016129575</v>
      </c>
      <c r="AA15" s="52">
        <v>0.015436575</v>
      </c>
      <c r="AB15" s="52">
        <v>0.0144837</v>
      </c>
      <c r="AC15" s="52">
        <v>0.01306305</v>
      </c>
      <c r="AD15" s="52">
        <v>0.01375605</v>
      </c>
      <c r="AE15" s="52">
        <v>0.0143451</v>
      </c>
      <c r="AF15" s="52">
        <v>0.01389465</v>
      </c>
      <c r="AG15" s="52">
        <v>0.01410255</v>
      </c>
      <c r="AH15" s="52">
        <v>0.00835065</v>
      </c>
      <c r="AI15" s="52">
        <v>0.01417185</v>
      </c>
      <c r="AJ15" s="52">
        <v>0.01424115</v>
      </c>
      <c r="AK15" s="52">
        <v>0.011971575</v>
      </c>
      <c r="AL15" s="52">
        <v>0.0128205</v>
      </c>
      <c r="AM15" s="52">
        <v>0.0153153</v>
      </c>
      <c r="AN15" s="52">
        <v>0.01812195</v>
      </c>
      <c r="AO15" s="52">
        <v>0.029799</v>
      </c>
      <c r="AP15" s="52">
        <v>0.0525589243521509</v>
      </c>
      <c r="AQ15" s="52">
        <v>0.0615111913717513</v>
      </c>
      <c r="AR15" s="52">
        <v>0.0927071755079383</v>
      </c>
      <c r="AS15" s="52">
        <v>0.117698045037659</v>
      </c>
      <c r="AT15" s="52">
        <v>0.120371975134309</v>
      </c>
      <c r="AU15" s="52">
        <v>0.19525742569215</v>
      </c>
      <c r="AV15" s="52">
        <v>0.226543854226126</v>
      </c>
      <c r="AW15" s="52">
        <v>0.247025663192476</v>
      </c>
      <c r="AX15" s="52">
        <v>0.241296036651909</v>
      </c>
      <c r="AY15" s="52">
        <v>0.267538937916804</v>
      </c>
      <c r="AZ15" s="52">
        <v>0.275152739260743</v>
      </c>
      <c r="BA15" s="52">
        <v>0.305759000131319</v>
      </c>
      <c r="BB15" s="52">
        <v>0.269709692354482</v>
      </c>
      <c r="BC15" s="52">
        <v>0.288908533579574</v>
      </c>
      <c r="BD15" s="52">
        <v>0.295605628232059</v>
      </c>
      <c r="BE15" s="53">
        <v>0.253809434527002</v>
      </c>
      <c r="BF15" s="457">
        <v>-0.143737662775652</v>
      </c>
      <c r="BG15" s="457">
        <v>0.0940035497957952</v>
      </c>
      <c r="BH15" s="457">
        <v>0.00184427745966361</v>
      </c>
    </row>
    <row r="16" spans="8:8">
      <c r="A16" s="45" t="s">
        <v>104</v>
      </c>
      <c r="B16" s="52">
        <v>0.0411399</v>
      </c>
      <c r="C16" s="52">
        <v>0.0483255</v>
      </c>
      <c r="D16" s="52">
        <v>0.0533376</v>
      </c>
      <c r="E16" s="52">
        <v>0.0559638</v>
      </c>
      <c r="F16" s="52">
        <v>0.0562464</v>
      </c>
      <c r="G16" s="52">
        <v>0.068830992</v>
      </c>
      <c r="H16" s="52">
        <v>0.067086</v>
      </c>
      <c r="I16" s="52">
        <v>0.0693387</v>
      </c>
      <c r="J16" s="52">
        <v>0.0665928</v>
      </c>
      <c r="K16" s="52">
        <v>0.0608391</v>
      </c>
      <c r="L16" s="52">
        <v>0.0552951</v>
      </c>
      <c r="M16" s="52">
        <v>0.0622377</v>
      </c>
      <c r="N16" s="52">
        <v>0.0731574</v>
      </c>
      <c r="O16" s="52">
        <v>0.0873369</v>
      </c>
      <c r="P16" s="52">
        <v>0.0902754</v>
      </c>
      <c r="Q16" s="52">
        <v>0.101997</v>
      </c>
      <c r="R16" s="52">
        <v>0.1123542</v>
      </c>
      <c r="S16" s="52">
        <v>0.1365525</v>
      </c>
      <c r="T16" s="52">
        <v>0.1414701</v>
      </c>
      <c r="U16" s="52">
        <v>0.1482336</v>
      </c>
      <c r="V16" s="52">
        <v>0.1517472</v>
      </c>
      <c r="W16" s="52">
        <v>0.1552842</v>
      </c>
      <c r="X16" s="52">
        <v>0.1644966</v>
      </c>
      <c r="Y16" s="52">
        <v>0.1893393</v>
      </c>
      <c r="Z16" s="52">
        <v>0.1897011</v>
      </c>
      <c r="AA16" s="52">
        <v>0.1966815</v>
      </c>
      <c r="AB16" s="52">
        <v>0.1992659566185</v>
      </c>
      <c r="AC16" s="52">
        <v>0.192556840392551</v>
      </c>
      <c r="AD16" s="52">
        <v>0.216119296233</v>
      </c>
      <c r="AE16" s="52">
        <v>0.24752599029108</v>
      </c>
      <c r="AF16" s="52">
        <v>0.26572759707474</v>
      </c>
      <c r="AG16" s="52">
        <v>0.300038567666212</v>
      </c>
      <c r="AH16" s="52">
        <v>0.325596111936496</v>
      </c>
      <c r="AI16" s="52">
        <v>0.325596111936496</v>
      </c>
      <c r="AJ16" s="52">
        <v>0.333998592244534</v>
      </c>
      <c r="AK16" s="52">
        <v>0.353269456676455</v>
      </c>
      <c r="AL16" s="52">
        <v>0.392198782135883</v>
      </c>
      <c r="AM16" s="52">
        <v>0.422305957620372</v>
      </c>
      <c r="AN16" s="52">
        <v>0.486723660915315</v>
      </c>
      <c r="AO16" s="52">
        <v>0.535339265634566</v>
      </c>
      <c r="AP16" s="52">
        <v>0.589511101320209</v>
      </c>
      <c r="AQ16" s="52">
        <v>0.693941576383244</v>
      </c>
      <c r="AR16" s="52">
        <v>0.707220996212255</v>
      </c>
      <c r="AS16" s="52">
        <v>0.689691718432091</v>
      </c>
      <c r="AT16" s="52">
        <v>0.687184987746337</v>
      </c>
      <c r="AU16" s="52">
        <v>0.746643120749837</v>
      </c>
      <c r="AV16" s="52">
        <v>0.737327542843606</v>
      </c>
      <c r="AW16" s="52">
        <v>0.72849548018079</v>
      </c>
      <c r="AX16" s="52">
        <v>0.732802701465498</v>
      </c>
      <c r="AY16" s="52">
        <v>0.738363197692193</v>
      </c>
      <c r="AZ16" s="52">
        <v>0.705771731843019</v>
      </c>
      <c r="BA16" s="52">
        <v>0.610000960152261</v>
      </c>
      <c r="BB16" s="52">
        <v>0.660575816313959</v>
      </c>
      <c r="BC16" s="52">
        <v>0.625491006309068</v>
      </c>
      <c r="BD16" s="52">
        <v>0.629039377589467</v>
      </c>
      <c r="BE16" s="53">
        <v>0.54436949399419</v>
      </c>
      <c r="BF16" s="457">
        <v>-0.136966356970666</v>
      </c>
      <c r="BG16" s="457">
        <v>-0.00880200023954847</v>
      </c>
      <c r="BH16" s="457">
        <v>0.00395559916585827</v>
      </c>
    </row>
    <row r="17" spans="8:8">
      <c r="A17" s="45" t="s">
        <v>105</v>
      </c>
      <c r="B17" s="52">
        <v>0.27064908</v>
      </c>
      <c r="C17" s="52">
        <v>0.28379592</v>
      </c>
      <c r="D17" s="52">
        <v>0.31096872</v>
      </c>
      <c r="E17" s="52">
        <v>0.32099868</v>
      </c>
      <c r="F17" s="52">
        <v>0.33034932</v>
      </c>
      <c r="G17" s="52">
        <v>0.3080916</v>
      </c>
      <c r="H17" s="52">
        <v>0.29858112</v>
      </c>
      <c r="I17" s="52">
        <v>0.29678292</v>
      </c>
      <c r="J17" s="52">
        <v>0.36559404</v>
      </c>
      <c r="K17" s="52">
        <v>0.38637324</v>
      </c>
      <c r="L17" s="52">
        <v>0.37578384</v>
      </c>
      <c r="M17" s="52">
        <v>0.46585368</v>
      </c>
      <c r="N17" s="52">
        <v>0.50851098</v>
      </c>
      <c r="O17" s="52">
        <v>0.51312636</v>
      </c>
      <c r="P17" s="52">
        <v>0.57470472</v>
      </c>
      <c r="Q17" s="52">
        <v>0.59162778</v>
      </c>
      <c r="R17" s="52">
        <v>0.59482458</v>
      </c>
      <c r="S17" s="52">
        <v>0.63468468</v>
      </c>
      <c r="T17" s="52">
        <v>0.6249744</v>
      </c>
      <c r="U17" s="52">
        <v>0.691308</v>
      </c>
      <c r="V17" s="52">
        <v>0.69232698</v>
      </c>
      <c r="W17" s="52">
        <v>0.76219704</v>
      </c>
      <c r="X17" s="52">
        <v>0.74273652</v>
      </c>
      <c r="Y17" s="52">
        <v>0.76035888</v>
      </c>
      <c r="Z17" s="52">
        <v>0.78073848</v>
      </c>
      <c r="AA17" s="52">
        <v>0.87774138</v>
      </c>
      <c r="AB17" s="52">
        <v>0.87520392</v>
      </c>
      <c r="AC17" s="52">
        <v>0.86381532</v>
      </c>
      <c r="AD17" s="52">
        <v>0.93222684</v>
      </c>
      <c r="AE17" s="52">
        <v>0.98603298</v>
      </c>
      <c r="AF17" s="52">
        <v>1.09893996</v>
      </c>
      <c r="AG17" s="52">
        <v>1.18805076</v>
      </c>
      <c r="AH17" s="52">
        <v>1.2319668</v>
      </c>
      <c r="AI17" s="52">
        <v>1.29212658</v>
      </c>
      <c r="AJ17" s="52">
        <v>1.0953036</v>
      </c>
      <c r="AK17" s="52">
        <v>1.11584304</v>
      </c>
      <c r="AL17" s="52">
        <v>1.18253628</v>
      </c>
      <c r="AM17" s="52">
        <v>1.13548338</v>
      </c>
      <c r="AN17" s="52">
        <v>1.00795104</v>
      </c>
      <c r="AO17" s="52">
        <v>1.1350638</v>
      </c>
      <c r="AP17" s="52">
        <v>1.09566324</v>
      </c>
      <c r="AQ17" s="52">
        <v>1.25802072</v>
      </c>
      <c r="AR17" s="52">
        <v>1.34161402056233</v>
      </c>
      <c r="AS17" s="52">
        <v>1.25638405608222</v>
      </c>
      <c r="AT17" s="52">
        <v>1.23180657194573</v>
      </c>
      <c r="AU17" s="52">
        <v>1.12560539839379</v>
      </c>
      <c r="AV17" s="52">
        <v>1.19975011092571</v>
      </c>
      <c r="AW17" s="52">
        <v>1.24606190972857</v>
      </c>
      <c r="AX17" s="52">
        <v>1.1630088181123</v>
      </c>
      <c r="AY17" s="52">
        <v>1.22495757767846</v>
      </c>
      <c r="AZ17" s="52">
        <v>1.33337648942542</v>
      </c>
      <c r="BA17" s="52">
        <v>1.34059442206036</v>
      </c>
      <c r="BB17" s="52">
        <v>1.3897939587325</v>
      </c>
      <c r="BC17" s="52">
        <v>1.13828758262243</v>
      </c>
      <c r="BD17" s="52">
        <v>0.920743871388422</v>
      </c>
      <c r="BE17" s="53">
        <v>0.675052203476848</v>
      </c>
      <c r="BF17" s="457">
        <v>-0.268843573692039</v>
      </c>
      <c r="BG17" s="457">
        <v>-0.0286860368349632</v>
      </c>
      <c r="BH17" s="457">
        <v>0.00490519024751285</v>
      </c>
    </row>
    <row r="18" spans="8:8">
      <c r="A18" s="45" t="s">
        <v>106</v>
      </c>
      <c r="B18" s="52">
        <v>0.0</v>
      </c>
      <c r="C18" s="52">
        <v>0.0</v>
      </c>
      <c r="D18" s="52">
        <v>0.0</v>
      </c>
      <c r="E18" s="52">
        <v>0.0</v>
      </c>
      <c r="F18" s="52">
        <v>0.0</v>
      </c>
      <c r="G18" s="52">
        <v>0.0</v>
      </c>
      <c r="H18" s="52">
        <v>0.0</v>
      </c>
      <c r="I18" s="52">
        <v>0.0</v>
      </c>
      <c r="J18" s="52">
        <v>0.0</v>
      </c>
      <c r="K18" s="52">
        <v>0.0</v>
      </c>
      <c r="L18" s="52">
        <v>0.0</v>
      </c>
      <c r="M18" s="52">
        <v>0.0</v>
      </c>
      <c r="N18" s="52">
        <v>0.0</v>
      </c>
      <c r="O18" s="52">
        <v>0.0</v>
      </c>
      <c r="P18" s="52">
        <v>0.0</v>
      </c>
      <c r="Q18" s="52">
        <v>0.0</v>
      </c>
      <c r="R18" s="52">
        <v>0.0</v>
      </c>
      <c r="S18" s="52">
        <v>0.0</v>
      </c>
      <c r="T18" s="52">
        <v>0.0</v>
      </c>
      <c r="U18" s="52">
        <v>0.0</v>
      </c>
      <c r="V18" s="52">
        <v>0.0</v>
      </c>
      <c r="W18" s="52">
        <v>0.0</v>
      </c>
      <c r="X18" s="52">
        <v>0.0</v>
      </c>
      <c r="Y18" s="52">
        <v>0.0</v>
      </c>
      <c r="Z18" s="52">
        <v>0.0</v>
      </c>
      <c r="AA18" s="52">
        <v>0.0</v>
      </c>
      <c r="AB18" s="52">
        <v>0.0</v>
      </c>
      <c r="AC18" s="52">
        <v>0.0</v>
      </c>
      <c r="AD18" s="52">
        <v>0.0</v>
      </c>
      <c r="AE18" s="52">
        <v>0.0</v>
      </c>
      <c r="AF18" s="52">
        <v>0.0</v>
      </c>
      <c r="AG18" s="52">
        <v>0.0</v>
      </c>
      <c r="AH18" s="52">
        <v>0.0</v>
      </c>
      <c r="AI18" s="52">
        <v>0.0</v>
      </c>
      <c r="AJ18" s="52">
        <v>0.0</v>
      </c>
      <c r="AK18" s="52">
        <v>0.0</v>
      </c>
      <c r="AL18" s="52">
        <v>0.0</v>
      </c>
      <c r="AM18" s="52">
        <v>0.0</v>
      </c>
      <c r="AN18" s="52">
        <v>0.0</v>
      </c>
      <c r="AO18" s="52">
        <v>0.0</v>
      </c>
      <c r="AP18" s="52">
        <v>0.0</v>
      </c>
      <c r="AQ18" s="52">
        <v>0.0</v>
      </c>
      <c r="AR18" s="52">
        <v>0.0</v>
      </c>
      <c r="AS18" s="52">
        <v>0.0</v>
      </c>
      <c r="AT18" s="52">
        <v>0.0</v>
      </c>
      <c r="AU18" s="52">
        <v>0.0</v>
      </c>
      <c r="AV18" s="52">
        <v>0.0</v>
      </c>
      <c r="AW18" s="52">
        <v>0.0</v>
      </c>
      <c r="AX18" s="52">
        <v>0.0</v>
      </c>
      <c r="AY18" s="52">
        <v>0.0</v>
      </c>
      <c r="AZ18" s="52">
        <v>0.0</v>
      </c>
      <c r="BA18" s="52">
        <v>0.0</v>
      </c>
      <c r="BB18" s="52">
        <v>0.0</v>
      </c>
      <c r="BC18" s="52">
        <v>0.00654354226197184</v>
      </c>
      <c r="BD18" s="52">
        <v>0.0172540758472759</v>
      </c>
      <c r="BE18" s="53">
        <v>0.0127975536445341</v>
      </c>
      <c r="BF18" s="457">
        <v>-0.26031461992299</v>
      </c>
      <c r="BG18" s="457" t="s">
        <v>114</v>
      </c>
      <c r="BH18" s="457">
        <v>9.29919715925264E-5</v>
      </c>
    </row>
    <row r="19" spans="8:8">
      <c r="A19" s="45" t="s">
        <v>107</v>
      </c>
      <c r="B19" s="52">
        <v>1.053E-4</v>
      </c>
      <c r="C19" s="52">
        <v>1.053E-4</v>
      </c>
      <c r="D19" s="52">
        <v>1.053E-4</v>
      </c>
      <c r="E19" s="52">
        <v>1.053E-4</v>
      </c>
      <c r="F19" s="52">
        <v>1.053E-4</v>
      </c>
      <c r="G19" s="52">
        <v>1.57968E-4</v>
      </c>
      <c r="H19" s="52">
        <v>3.1464E-4</v>
      </c>
      <c r="I19" s="52">
        <v>3.37608E-4</v>
      </c>
      <c r="J19" s="52">
        <v>6.49584E-4</v>
      </c>
      <c r="K19" s="52">
        <v>7.79256E-4</v>
      </c>
      <c r="L19" s="52">
        <v>7.0272E-4</v>
      </c>
      <c r="M19" s="52">
        <v>9.42192E-4</v>
      </c>
      <c r="N19" s="52">
        <v>7.9362E-4</v>
      </c>
      <c r="O19" s="52">
        <v>7.13412E-4</v>
      </c>
      <c r="P19" s="52">
        <v>0.001080288</v>
      </c>
      <c r="Q19" s="52">
        <v>0.00109422</v>
      </c>
      <c r="R19" s="52">
        <v>7.85016E-4</v>
      </c>
      <c r="S19" s="52">
        <v>6.83712E-4</v>
      </c>
      <c r="T19" s="52">
        <v>6.78276E-4</v>
      </c>
      <c r="U19" s="52">
        <v>8.09604E-4</v>
      </c>
      <c r="V19" s="52">
        <v>0.001144908</v>
      </c>
      <c r="W19" s="52">
        <v>0.00113454</v>
      </c>
      <c r="X19" s="52">
        <v>0.00161586</v>
      </c>
      <c r="Y19" s="52">
        <v>0.001676124</v>
      </c>
      <c r="Z19" s="52">
        <v>0.002165904</v>
      </c>
      <c r="AA19" s="52">
        <v>0.002191104</v>
      </c>
      <c r="AB19" s="52">
        <v>0.001796832</v>
      </c>
      <c r="AC19" s="52">
        <v>0.001475856</v>
      </c>
      <c r="AD19" s="52">
        <v>0.001715292</v>
      </c>
      <c r="AE19" s="52">
        <v>0.001528524</v>
      </c>
      <c r="AF19" s="52">
        <v>0.001590588</v>
      </c>
      <c r="AG19" s="52">
        <v>0.001734156</v>
      </c>
      <c r="AH19" s="52">
        <v>0.002202444</v>
      </c>
      <c r="AI19" s="52">
        <v>0.005988816</v>
      </c>
      <c r="AJ19" s="52">
        <v>0.018980352</v>
      </c>
      <c r="AK19" s="52">
        <v>0.0353505477922297</v>
      </c>
      <c r="AL19" s="52">
        <v>0.047269836</v>
      </c>
      <c r="AM19" s="52">
        <v>0.0467868236193</v>
      </c>
      <c r="AN19" s="52">
        <v>0.0611623558273759</v>
      </c>
      <c r="AO19" s="52">
        <v>0.0564291816621574</v>
      </c>
      <c r="AP19" s="52">
        <v>0.0595725069017855</v>
      </c>
      <c r="AQ19" s="52">
        <v>0.0783920808324564</v>
      </c>
      <c r="AR19" s="52">
        <v>0.0889523990311732</v>
      </c>
      <c r="AS19" s="52">
        <v>0.0903139084930717</v>
      </c>
      <c r="AT19" s="52">
        <v>0.087682553737492</v>
      </c>
      <c r="AU19" s="52">
        <v>0.0886776786635099</v>
      </c>
      <c r="AV19" s="52">
        <v>0.0988532353896587</v>
      </c>
      <c r="AW19" s="52">
        <v>0.116076093429406</v>
      </c>
      <c r="AX19" s="52">
        <v>0.129327209421728</v>
      </c>
      <c r="AY19" s="52">
        <v>0.132439189981829</v>
      </c>
      <c r="AZ19" s="52">
        <v>0.13232989340574</v>
      </c>
      <c r="BA19" s="52">
        <v>0.137770074808488</v>
      </c>
      <c r="BB19" s="52">
        <v>0.129926045306826</v>
      </c>
      <c r="BC19" s="52">
        <v>0.147876237752918</v>
      </c>
      <c r="BD19" s="52">
        <v>0.178651693265704</v>
      </c>
      <c r="BE19" s="53">
        <v>0.167900170146326</v>
      </c>
      <c r="BF19" s="457">
        <v>-0.0627492891264381</v>
      </c>
      <c r="BG19" s="457">
        <v>0.0737653730905397</v>
      </c>
      <c r="BH19" s="457">
        <v>0.00122002753700478</v>
      </c>
    </row>
    <row r="20" spans="8:8">
      <c r="A20" s="45" t="s">
        <v>108</v>
      </c>
      <c r="B20" s="52">
        <v>0.0019399212</v>
      </c>
      <c r="C20" s="52">
        <v>0.0024411996</v>
      </c>
      <c r="D20" s="52">
        <v>0.00256231656</v>
      </c>
      <c r="E20" s="52">
        <v>0.00237768012</v>
      </c>
      <c r="F20" s="52">
        <v>0.00346986792</v>
      </c>
      <c r="G20" s="52">
        <v>0.0011574</v>
      </c>
      <c r="H20" s="52">
        <v>0.001251</v>
      </c>
      <c r="I20" s="52">
        <v>0.0018207</v>
      </c>
      <c r="J20" s="52">
        <v>0.0021249</v>
      </c>
      <c r="K20" s="52">
        <v>0.0052533</v>
      </c>
      <c r="L20" s="52">
        <v>0.0045414</v>
      </c>
      <c r="M20" s="52">
        <v>0.0055773</v>
      </c>
      <c r="N20" s="52">
        <v>0.0061551</v>
      </c>
      <c r="O20" s="52">
        <v>0.0118197</v>
      </c>
      <c r="P20" s="52">
        <v>0.0124218</v>
      </c>
      <c r="Q20" s="52">
        <v>0.0121734</v>
      </c>
      <c r="R20" s="52">
        <v>0.0123426</v>
      </c>
      <c r="S20" s="52">
        <v>0.0121779</v>
      </c>
      <c r="T20" s="52">
        <v>0.0110664</v>
      </c>
      <c r="U20" s="52">
        <v>0.008514</v>
      </c>
      <c r="V20" s="52">
        <v>0.013104684</v>
      </c>
      <c r="W20" s="52">
        <v>0.015156216</v>
      </c>
      <c r="X20" s="52">
        <v>0.01800324</v>
      </c>
      <c r="Y20" s="52">
        <v>0.01821258</v>
      </c>
      <c r="Z20" s="52">
        <v>0.022776192</v>
      </c>
      <c r="AA20" s="52">
        <v>0.024953328</v>
      </c>
      <c r="AB20" s="52">
        <v>0.026293104</v>
      </c>
      <c r="AC20" s="52">
        <v>0.0281451478265775</v>
      </c>
      <c r="AD20" s="52">
        <v>0.0291033543003762</v>
      </c>
      <c r="AE20" s="52">
        <v>0.0344280704137725</v>
      </c>
      <c r="AF20" s="52">
        <v>0.0383529651628786</v>
      </c>
      <c r="AG20" s="52">
        <v>0.0393492418858576</v>
      </c>
      <c r="AH20" s="52">
        <v>0.0376977426411055</v>
      </c>
      <c r="AI20" s="52">
        <v>0.0421687788586373</v>
      </c>
      <c r="AJ20" s="52">
        <v>0.0437372934657819</v>
      </c>
      <c r="AK20" s="52">
        <v>0.0407735211796025</v>
      </c>
      <c r="AL20" s="52">
        <v>0.0372852177094159</v>
      </c>
      <c r="AM20" s="52">
        <v>0.0404886735791803</v>
      </c>
      <c r="AN20" s="52">
        <v>0.0481793945498211</v>
      </c>
      <c r="AO20" s="52">
        <v>0.0507060995649944</v>
      </c>
      <c r="AP20" s="52">
        <v>0.0608931283958197</v>
      </c>
      <c r="AQ20" s="52">
        <v>0.0644446080483562</v>
      </c>
      <c r="AR20" s="52">
        <v>0.0717720729217851</v>
      </c>
      <c r="AS20" s="52">
        <v>0.079888289321372</v>
      </c>
      <c r="AT20" s="52">
        <v>0.0897536513115271</v>
      </c>
      <c r="AU20" s="52">
        <v>0.094208216066886</v>
      </c>
      <c r="AV20" s="52">
        <v>0.109722009283715</v>
      </c>
      <c r="AW20" s="52">
        <v>0.111508773865901</v>
      </c>
      <c r="AX20" s="52">
        <v>0.118896037404521</v>
      </c>
      <c r="AY20" s="52">
        <v>0.125980660938947</v>
      </c>
      <c r="AZ20" s="52">
        <v>0.123607378379883</v>
      </c>
      <c r="BA20" s="52">
        <v>0.125425176898204</v>
      </c>
      <c r="BB20" s="52">
        <v>0.127911476614131</v>
      </c>
      <c r="BC20" s="52">
        <v>0.13415350910786</v>
      </c>
      <c r="BD20" s="52">
        <v>0.13365112934723</v>
      </c>
      <c r="BE20" s="53">
        <v>0.110331921397541</v>
      </c>
      <c r="BF20" s="457">
        <v>-0.176733720113006</v>
      </c>
      <c r="BG20" s="457">
        <v>0.0406197179091574</v>
      </c>
      <c r="BH20" s="457">
        <v>8.01714388963008E-4</v>
      </c>
    </row>
    <row r="21" spans="8:8" s="47" ht="10.2" customFormat="1">
      <c r="A21" s="54" t="s">
        <v>109</v>
      </c>
      <c r="B21" s="55">
        <v>0.531756498710708</v>
      </c>
      <c r="C21" s="55">
        <v>0.568187238994248</v>
      </c>
      <c r="D21" s="55">
        <v>0.612556634136106</v>
      </c>
      <c r="E21" s="55">
        <v>0.643508573292478</v>
      </c>
      <c r="F21" s="55">
        <v>0.663408376644425</v>
      </c>
      <c r="G21" s="55">
        <v>0.67683586460177</v>
      </c>
      <c r="H21" s="55">
        <v>0.689349220247788</v>
      </c>
      <c r="I21" s="55">
        <v>0.728641005451328</v>
      </c>
      <c r="J21" s="55">
        <v>0.827018444389381</v>
      </c>
      <c r="K21" s="55">
        <v>0.874639553415929</v>
      </c>
      <c r="L21" s="55">
        <v>0.870228860814159</v>
      </c>
      <c r="M21" s="55">
        <v>1.01730312493805</v>
      </c>
      <c r="N21" s="55">
        <v>1.09751213572566</v>
      </c>
      <c r="O21" s="55">
        <v>1.13473855353982</v>
      </c>
      <c r="P21" s="55">
        <v>1.22107313835398</v>
      </c>
      <c r="Q21" s="55">
        <v>1.29926440019469</v>
      </c>
      <c r="R21" s="55">
        <v>1.33936853176991</v>
      </c>
      <c r="S21" s="55">
        <v>1.48630939797345</v>
      </c>
      <c r="T21" s="55">
        <v>1.53920794253097</v>
      </c>
      <c r="U21" s="55">
        <v>1.66164898842478</v>
      </c>
      <c r="V21" s="55">
        <v>1.69694658254867</v>
      </c>
      <c r="W21" s="55">
        <v>1.83383874215044</v>
      </c>
      <c r="X21" s="55">
        <v>1.84050333493805</v>
      </c>
      <c r="Y21" s="55">
        <v>1.99657474120354</v>
      </c>
      <c r="Z21" s="55">
        <v>2.0704378870354</v>
      </c>
      <c r="AA21" s="55">
        <v>2.14419687587076</v>
      </c>
      <c r="AB21" s="55">
        <v>2.1785658449042</v>
      </c>
      <c r="AC21" s="55">
        <v>2.24115553206516</v>
      </c>
      <c r="AD21" s="55">
        <v>2.41140611371537</v>
      </c>
      <c r="AE21" s="55">
        <v>2.53415159282487</v>
      </c>
      <c r="AF21" s="55">
        <v>2.78764098579741</v>
      </c>
      <c r="AG21" s="55">
        <v>3.08591465579103</v>
      </c>
      <c r="AH21" s="55">
        <v>3.14965306976599</v>
      </c>
      <c r="AI21" s="55">
        <v>3.37631904864232</v>
      </c>
      <c r="AJ21" s="55">
        <v>3.33081074598474</v>
      </c>
      <c r="AK21" s="55">
        <v>3.54001231077373</v>
      </c>
      <c r="AL21" s="55">
        <v>3.714857957597</v>
      </c>
      <c r="AM21" s="55">
        <v>3.75207557660697</v>
      </c>
      <c r="AN21" s="55">
        <v>3.94526498775333</v>
      </c>
      <c r="AO21" s="55">
        <v>4.40723347282098</v>
      </c>
      <c r="AP21" s="55">
        <v>4.57700845456185</v>
      </c>
      <c r="AQ21" s="55">
        <v>4.95051338635236</v>
      </c>
      <c r="AR21" s="55">
        <v>5.0811212410441</v>
      </c>
      <c r="AS21" s="55">
        <v>5.09196796470127</v>
      </c>
      <c r="AT21" s="55">
        <v>4.89038590298617</v>
      </c>
      <c r="AU21" s="55">
        <v>5.30203946979601</v>
      </c>
      <c r="AV21" s="55">
        <v>5.47667320308359</v>
      </c>
      <c r="AW21" s="55">
        <v>5.82439999782426</v>
      </c>
      <c r="AX21" s="55">
        <v>6.02318418960292</v>
      </c>
      <c r="AY21" s="55">
        <v>6.21405550691023</v>
      </c>
      <c r="AZ21" s="55">
        <v>6.40229989830725</v>
      </c>
      <c r="BA21" s="55">
        <v>6.27064399957901</v>
      </c>
      <c r="BB21" s="55">
        <v>6.34840916599515</v>
      </c>
      <c r="BC21" s="55">
        <v>6.09062649642021</v>
      </c>
      <c r="BD21" s="55">
        <v>5.8787832962786</v>
      </c>
      <c r="BE21" s="55">
        <v>5.24336517407134</v>
      </c>
      <c r="BF21" s="458">
        <v>-0.110523593712655</v>
      </c>
      <c r="BG21" s="458">
        <v>0.0185783291360764</v>
      </c>
      <c r="BH21" s="458">
        <v>0.0381003181435958</v>
      </c>
    </row>
    <row r="22" spans="8:8">
      <c r="B22" s="52"/>
      <c r="C22" s="52"/>
      <c r="D22" s="52"/>
      <c r="E22" s="52"/>
      <c r="F22" s="52"/>
      <c r="G22" s="52"/>
      <c r="H22" s="52"/>
      <c r="I22" s="52"/>
      <c r="J22" s="52"/>
      <c r="K22" s="52"/>
      <c r="L22" s="52"/>
      <c r="M22" s="52"/>
      <c r="N22" s="52"/>
      <c r="O22" s="52"/>
      <c r="P22" s="52"/>
      <c r="Q22" s="52"/>
      <c r="R22" s="52"/>
      <c r="S22" s="52"/>
      <c r="T22" s="52"/>
      <c r="U22" s="52"/>
      <c r="V22" s="52"/>
      <c r="W22" s="52"/>
      <c r="X22" s="52"/>
      <c r="Y22" s="52"/>
      <c r="Z22" s="52"/>
      <c r="AA22" s="52"/>
      <c r="AB22" s="52"/>
      <c r="AC22" s="52"/>
      <c r="AD22" s="52"/>
      <c r="AE22" s="52"/>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3"/>
      <c r="BF22" s="457"/>
      <c r="BG22" s="457"/>
      <c r="BH22" s="457"/>
    </row>
    <row r="23" spans="8:8">
      <c r="A23" s="218" t="s">
        <v>110</v>
      </c>
      <c r="B23" s="52">
        <v>0.0631031288407539</v>
      </c>
      <c r="C23" s="52">
        <v>0.0677557232148158</v>
      </c>
      <c r="D23" s="52">
        <v>0.0649140613836327</v>
      </c>
      <c r="E23" s="52">
        <v>0.0692242905691963</v>
      </c>
      <c r="F23" s="52">
        <v>0.0839849649227947</v>
      </c>
      <c r="G23" s="52">
        <v>0.101872807638486</v>
      </c>
      <c r="H23" s="52">
        <v>0.117023928159127</v>
      </c>
      <c r="I23" s="52">
        <v>0.126467108891247</v>
      </c>
      <c r="J23" s="52">
        <v>0.139000316593139</v>
      </c>
      <c r="K23" s="52">
        <v>0.15066709211079</v>
      </c>
      <c r="L23" s="52">
        <v>0.150485827606932</v>
      </c>
      <c r="M23" s="52">
        <v>0.171396405385596</v>
      </c>
      <c r="N23" s="52">
        <v>0.174673215997509</v>
      </c>
      <c r="O23" s="52">
        <v>0.18168565867303</v>
      </c>
      <c r="P23" s="52">
        <v>0.180145318741364</v>
      </c>
      <c r="Q23" s="52">
        <v>0.173066315383698</v>
      </c>
      <c r="R23" s="52">
        <v>0.16496675242684</v>
      </c>
      <c r="S23" s="52">
        <v>0.159678954292541</v>
      </c>
      <c r="T23" s="52">
        <v>0.162925413688748</v>
      </c>
      <c r="U23" s="52">
        <v>0.18140359995733</v>
      </c>
      <c r="V23" s="52">
        <v>0.194369776402059</v>
      </c>
      <c r="W23" s="52">
        <v>0.188716554127282</v>
      </c>
      <c r="X23" s="52">
        <v>0.196868801619847</v>
      </c>
      <c r="Y23" s="52">
        <v>0.188586105472067</v>
      </c>
      <c r="Z23" s="52">
        <v>0.202535350563403</v>
      </c>
      <c r="AA23" s="52">
        <v>0.222965652059934</v>
      </c>
      <c r="AB23" s="52">
        <v>0.236391089432651</v>
      </c>
      <c r="AC23" s="52">
        <v>0.23213604285891</v>
      </c>
      <c r="AD23" s="52">
        <v>0.244124825351665</v>
      </c>
      <c r="AE23" s="52">
        <v>0.251105379041333</v>
      </c>
      <c r="AF23" s="52">
        <v>0.274165776881014</v>
      </c>
      <c r="AG23" s="52">
        <v>0.291819167980545</v>
      </c>
      <c r="AH23" s="52">
        <v>0.281252578429314</v>
      </c>
      <c r="AI23" s="52">
        <v>0.288746249365115</v>
      </c>
      <c r="AJ23" s="52">
        <v>0.29493946216017</v>
      </c>
      <c r="AK23" s="52">
        <v>0.281538554860526</v>
      </c>
      <c r="AL23" s="52">
        <v>0.298375059016079</v>
      </c>
      <c r="AM23" s="52">
        <v>0.293347329917646</v>
      </c>
      <c r="AN23" s="52">
        <v>0.32266698643078</v>
      </c>
      <c r="AO23" s="52">
        <v>0.325772415123058</v>
      </c>
      <c r="AP23" s="52">
        <v>0.34299743161376</v>
      </c>
      <c r="AQ23" s="52">
        <v>0.322315228221146</v>
      </c>
      <c r="AR23" s="52">
        <v>0.304952235019928</v>
      </c>
      <c r="AS23" s="52">
        <v>0.326467975436293</v>
      </c>
      <c r="AT23" s="52">
        <v>0.317948899470292</v>
      </c>
      <c r="AU23" s="52">
        <v>0.346061235823519</v>
      </c>
      <c r="AV23" s="52">
        <v>0.325505041292245</v>
      </c>
      <c r="AW23" s="52">
        <v>0.310469097285111</v>
      </c>
      <c r="AX23" s="52">
        <v>0.29521660077468</v>
      </c>
      <c r="AY23" s="52">
        <v>0.27039512070108</v>
      </c>
      <c r="AZ23" s="52">
        <v>0.28685142002628</v>
      </c>
      <c r="BA23" s="52">
        <v>0.30031885013472</v>
      </c>
      <c r="BB23" s="52">
        <v>0.32651473854204</v>
      </c>
      <c r="BC23" s="52">
        <v>0.31272908080788</v>
      </c>
      <c r="BD23" s="52">
        <v>0.32041587733524</v>
      </c>
      <c r="BE23" s="53">
        <v>0.30699068520492</v>
      </c>
      <c r="BF23" s="457">
        <v>-0.0445170339650305</v>
      </c>
      <c r="BG23" s="457">
        <v>7.73208003077341E-4</v>
      </c>
      <c r="BH23" s="457">
        <v>0.00223071298395681</v>
      </c>
    </row>
    <row r="24" spans="8:8">
      <c r="A24" s="218" t="s">
        <v>111</v>
      </c>
      <c r="B24" s="52">
        <v>0.002646</v>
      </c>
      <c r="C24" s="52">
        <v>0.0047754</v>
      </c>
      <c r="D24" s="52">
        <v>0.0181998</v>
      </c>
      <c r="E24" s="52">
        <v>0.0442764</v>
      </c>
      <c r="F24" s="52">
        <v>0.091206</v>
      </c>
      <c r="G24" s="52">
        <v>0.1431063</v>
      </c>
      <c r="H24" s="52">
        <v>0.1973331</v>
      </c>
      <c r="I24" s="52">
        <v>0.2488086</v>
      </c>
      <c r="J24" s="52">
        <v>0.2990601</v>
      </c>
      <c r="K24" s="52">
        <v>0.3504843</v>
      </c>
      <c r="L24" s="52">
        <v>0.3463011</v>
      </c>
      <c r="M24" s="52">
        <v>0.3658014</v>
      </c>
      <c r="N24" s="52">
        <v>0.3598902</v>
      </c>
      <c r="O24" s="52">
        <v>0.3568482</v>
      </c>
      <c r="P24" s="52">
        <v>0.3898989</v>
      </c>
      <c r="Q24" s="52">
        <v>0.3730734</v>
      </c>
      <c r="R24" s="52">
        <v>0.3440898</v>
      </c>
      <c r="S24" s="52">
        <v>0.2868705</v>
      </c>
      <c r="T24" s="52">
        <v>0.2981115</v>
      </c>
      <c r="U24" s="52">
        <v>0.3076218</v>
      </c>
      <c r="V24" s="52">
        <v>0.3091104</v>
      </c>
      <c r="W24" s="52">
        <v>0.277542</v>
      </c>
      <c r="X24" s="52">
        <v>0.3060594</v>
      </c>
      <c r="Y24" s="52">
        <v>0.3020616</v>
      </c>
      <c r="Z24" s="52">
        <v>0.3356793</v>
      </c>
      <c r="AA24" s="52">
        <v>0.3445146</v>
      </c>
      <c r="AB24" s="52">
        <v>0.3674808</v>
      </c>
      <c r="AC24" s="52">
        <v>0.3787245</v>
      </c>
      <c r="AD24" s="52">
        <v>0.3963348</v>
      </c>
      <c r="AE24" s="52">
        <v>0.4052736</v>
      </c>
      <c r="AF24" s="52">
        <v>0.4482918</v>
      </c>
      <c r="AG24" s="52">
        <v>0.4983147</v>
      </c>
      <c r="AH24" s="52">
        <v>0.4753611</v>
      </c>
      <c r="AI24" s="52">
        <v>0.5207184</v>
      </c>
      <c r="AJ24" s="52">
        <v>0.5560569</v>
      </c>
      <c r="AK24" s="52">
        <v>0.5589459</v>
      </c>
      <c r="AL24" s="52">
        <v>0.5521536</v>
      </c>
      <c r="AM24" s="52">
        <v>0.5699709</v>
      </c>
      <c r="AN24" s="52">
        <v>0.6071967</v>
      </c>
      <c r="AO24" s="52">
        <v>0.618768</v>
      </c>
      <c r="AP24" s="52">
        <v>0.6081651</v>
      </c>
      <c r="AQ24" s="52">
        <v>0.6260004</v>
      </c>
      <c r="AR24" s="52">
        <v>0.6306849</v>
      </c>
      <c r="AS24" s="52">
        <v>0.6264522</v>
      </c>
      <c r="AT24" s="52">
        <v>0.63266636952</v>
      </c>
      <c r="AU24" s="52">
        <v>0.698544</v>
      </c>
      <c r="AV24" s="52">
        <v>0.594864</v>
      </c>
      <c r="AW24" s="52">
        <v>0.60264</v>
      </c>
      <c r="AX24" s="52">
        <v>0.595188</v>
      </c>
      <c r="AY24" s="52">
        <v>0.520668</v>
      </c>
      <c r="AZ24" s="52">
        <v>0.5705964</v>
      </c>
      <c r="BA24" s="52">
        <v>0.5828112</v>
      </c>
      <c r="BB24" s="52">
        <v>0.590814</v>
      </c>
      <c r="BC24" s="52">
        <v>0.6074676</v>
      </c>
      <c r="BD24" s="52">
        <v>0.625806</v>
      </c>
      <c r="BE24" s="53">
        <v>0.61193448</v>
      </c>
      <c r="BF24" s="457">
        <v>-0.0248375249376764</v>
      </c>
      <c r="BG24" s="457">
        <v>-0.00108968605167659</v>
      </c>
      <c r="BH24" s="457">
        <v>0.00444655247098352</v>
      </c>
    </row>
    <row r="25" spans="8:8">
      <c r="A25" s="218" t="s">
        <v>112</v>
      </c>
      <c r="B25" s="52">
        <v>0.00202581</v>
      </c>
      <c r="C25" s="52">
        <v>0.00302211</v>
      </c>
      <c r="D25" s="52">
        <v>0.00919917</v>
      </c>
      <c r="E25" s="52">
        <v>0.01408104</v>
      </c>
      <c r="F25" s="52">
        <v>0.01464561</v>
      </c>
      <c r="G25" s="52">
        <v>0.01321758</v>
      </c>
      <c r="H25" s="52">
        <v>0.0103554</v>
      </c>
      <c r="I25" s="52">
        <v>0.0069768</v>
      </c>
      <c r="J25" s="52">
        <v>0.007029</v>
      </c>
      <c r="K25" s="52">
        <v>0.0153162</v>
      </c>
      <c r="L25" s="52">
        <v>0.0406755</v>
      </c>
      <c r="M25" s="52">
        <v>0.0711387</v>
      </c>
      <c r="N25" s="52">
        <v>0.0907758</v>
      </c>
      <c r="O25" s="52">
        <v>0.0968409</v>
      </c>
      <c r="P25" s="52">
        <v>0.1036062</v>
      </c>
      <c r="Q25" s="52">
        <v>0.1331694</v>
      </c>
      <c r="R25" s="52">
        <v>0.1448613</v>
      </c>
      <c r="S25" s="52">
        <v>0.1603008</v>
      </c>
      <c r="T25" s="52">
        <v>0.1684422</v>
      </c>
      <c r="U25" s="52">
        <v>0.177102</v>
      </c>
      <c r="V25" s="52">
        <v>0.1931688</v>
      </c>
      <c r="W25" s="52">
        <v>0.1918278</v>
      </c>
      <c r="X25" s="52">
        <v>0.2139228</v>
      </c>
      <c r="Y25" s="52">
        <v>0.2078082</v>
      </c>
      <c r="Z25" s="52">
        <v>0.2139237</v>
      </c>
      <c r="AA25" s="52">
        <v>0.226863</v>
      </c>
      <c r="AB25" s="52">
        <v>0.1915902</v>
      </c>
      <c r="AC25" s="52">
        <v>0.1696365</v>
      </c>
      <c r="AD25" s="52">
        <v>0.1578447</v>
      </c>
      <c r="AE25" s="52">
        <v>0.1579059</v>
      </c>
      <c r="AF25" s="52">
        <v>0.1905813</v>
      </c>
      <c r="AG25" s="52">
        <v>0.1947033</v>
      </c>
      <c r="AH25" s="52">
        <v>0.1553301</v>
      </c>
      <c r="AI25" s="52">
        <v>0.1299654</v>
      </c>
      <c r="AJ25" s="52">
        <v>0.1126026</v>
      </c>
      <c r="AK25" s="52">
        <v>0.1226457</v>
      </c>
      <c r="AL25" s="52">
        <v>0.1031013</v>
      </c>
      <c r="AM25" s="52">
        <v>0.0914148</v>
      </c>
      <c r="AN25" s="52">
        <v>0.0965988</v>
      </c>
      <c r="AO25" s="52">
        <v>0.0943155</v>
      </c>
      <c r="AP25" s="52">
        <v>0.1175904</v>
      </c>
      <c r="AQ25" s="52">
        <v>0.1211652</v>
      </c>
      <c r="AR25" s="52">
        <v>0.1221084</v>
      </c>
      <c r="AS25" s="52">
        <v>0.1221165</v>
      </c>
      <c r="AT25" s="52">
        <v>0.0873495</v>
      </c>
      <c r="AU25" s="52">
        <v>0.0962019</v>
      </c>
      <c r="AV25" s="52">
        <v>0.1101402</v>
      </c>
      <c r="AW25" s="52">
        <v>0.1026441</v>
      </c>
      <c r="AX25" s="52">
        <v>0.0991584</v>
      </c>
      <c r="AY25" s="52">
        <v>0.0985014</v>
      </c>
      <c r="AZ25" s="52">
        <v>0.1080126</v>
      </c>
      <c r="BA25" s="52">
        <v>0.1125018</v>
      </c>
      <c r="BB25" s="52">
        <v>0.1156914</v>
      </c>
      <c r="BC25" s="52">
        <v>0.1088253</v>
      </c>
      <c r="BD25" s="52">
        <v>0.1019115</v>
      </c>
      <c r="BE25" s="53">
        <v>0.1051434</v>
      </c>
      <c r="BF25" s="457">
        <v>0.0288939221856186</v>
      </c>
      <c r="BG25" s="457">
        <v>0.0155382299029208</v>
      </c>
      <c r="BH25" s="457">
        <v>7.64012586899187E-4</v>
      </c>
    </row>
    <row r="26" spans="8:8">
      <c r="A26" s="218" t="s">
        <v>113</v>
      </c>
      <c r="B26" s="52" t="s">
        <v>114</v>
      </c>
      <c r="C26" s="52" t="s">
        <v>114</v>
      </c>
      <c r="D26" s="52" t="s">
        <v>114</v>
      </c>
      <c r="E26" s="52" t="s">
        <v>114</v>
      </c>
      <c r="F26" s="52" t="s">
        <v>114</v>
      </c>
      <c r="G26" s="52" t="s">
        <v>114</v>
      </c>
      <c r="H26" s="52" t="s">
        <v>114</v>
      </c>
      <c r="I26" s="52" t="s">
        <v>114</v>
      </c>
      <c r="J26" s="52" t="s">
        <v>114</v>
      </c>
      <c r="K26" s="52" t="s">
        <v>114</v>
      </c>
      <c r="L26" s="52" t="s">
        <v>114</v>
      </c>
      <c r="M26" s="52" t="s">
        <v>114</v>
      </c>
      <c r="N26" s="52" t="s">
        <v>114</v>
      </c>
      <c r="O26" s="52" t="s">
        <v>114</v>
      </c>
      <c r="P26" s="52" t="s">
        <v>114</v>
      </c>
      <c r="Q26" s="52" t="s">
        <v>114</v>
      </c>
      <c r="R26" s="52" t="s">
        <v>114</v>
      </c>
      <c r="S26" s="52" t="s">
        <v>114</v>
      </c>
      <c r="T26" s="52" t="s">
        <v>114</v>
      </c>
      <c r="U26" s="52" t="s">
        <v>114</v>
      </c>
      <c r="V26" s="52" t="s">
        <v>114</v>
      </c>
      <c r="W26" s="52" t="s">
        <v>114</v>
      </c>
      <c r="X26" s="52" t="s">
        <v>114</v>
      </c>
      <c r="Y26" s="52" t="s">
        <v>114</v>
      </c>
      <c r="Z26" s="52" t="s">
        <v>114</v>
      </c>
      <c r="AA26" s="52">
        <v>0.0918819</v>
      </c>
      <c r="AB26" s="52">
        <v>0.0850896</v>
      </c>
      <c r="AC26" s="52">
        <v>0.0882018</v>
      </c>
      <c r="AD26" s="52">
        <v>0.0931266</v>
      </c>
      <c r="AE26" s="52">
        <v>0.0876204</v>
      </c>
      <c r="AF26" s="52">
        <v>0.080982</v>
      </c>
      <c r="AG26" s="52">
        <v>0.0907461</v>
      </c>
      <c r="AH26" s="52">
        <v>0.0940671</v>
      </c>
      <c r="AI26" s="52">
        <v>0.0904248</v>
      </c>
      <c r="AJ26" s="52">
        <v>0.091683</v>
      </c>
      <c r="AK26" s="52">
        <v>0.0925038</v>
      </c>
      <c r="AL26" s="52">
        <v>0.09693</v>
      </c>
      <c r="AM26" s="52">
        <v>0.0992412</v>
      </c>
      <c r="AN26" s="52">
        <v>0.0986463</v>
      </c>
      <c r="AO26" s="52">
        <v>0.102306</v>
      </c>
      <c r="AP26" s="52">
        <v>0.0989366</v>
      </c>
      <c r="AQ26" s="52">
        <v>0.0978452</v>
      </c>
      <c r="AR26" s="52">
        <v>0.1124278</v>
      </c>
      <c r="AS26" s="52">
        <v>0.1089734</v>
      </c>
      <c r="AT26" s="52">
        <v>0.1006196</v>
      </c>
      <c r="AU26" s="52">
        <v>0.110211</v>
      </c>
      <c r="AV26" s="52">
        <v>0.10761</v>
      </c>
      <c r="AW26" s="52">
        <v>0.1010378</v>
      </c>
      <c r="AX26" s="52">
        <v>0.0955366</v>
      </c>
      <c r="AY26" s="52">
        <v>0.08454856</v>
      </c>
      <c r="AZ26" s="52">
        <v>0.08716432</v>
      </c>
      <c r="BA26" s="52">
        <v>0.09087672</v>
      </c>
      <c r="BB26" s="52">
        <v>0.10438801</v>
      </c>
      <c r="BC26" s="52">
        <v>0.09597012</v>
      </c>
      <c r="BD26" s="52">
        <v>0.10073312</v>
      </c>
      <c r="BE26" s="53">
        <v>0.10440409547598</v>
      </c>
      <c r="BF26" s="457">
        <v>0.0336107765203346</v>
      </c>
      <c r="BG26" s="457">
        <v>1.12763723655762E-4</v>
      </c>
      <c r="BH26" s="457">
        <v>7.58640514454293E-4</v>
      </c>
    </row>
    <row r="27" spans="8:8">
      <c r="A27" s="218" t="s">
        <v>115</v>
      </c>
      <c r="B27" s="52">
        <v>0.0</v>
      </c>
      <c r="C27" s="52">
        <v>0.0</v>
      </c>
      <c r="D27" s="52">
        <v>0.0</v>
      </c>
      <c r="E27" s="52">
        <v>0.0</v>
      </c>
      <c r="F27" s="52">
        <v>0.0</v>
      </c>
      <c r="G27" s="52">
        <v>0.0</v>
      </c>
      <c r="H27" s="52">
        <v>0.0</v>
      </c>
      <c r="I27" s="52">
        <v>0.0</v>
      </c>
      <c r="J27" s="52">
        <v>0.0</v>
      </c>
      <c r="K27" s="52">
        <v>0.0</v>
      </c>
      <c r="L27" s="52">
        <v>0.0</v>
      </c>
      <c r="M27" s="52">
        <v>0.0</v>
      </c>
      <c r="N27" s="52">
        <v>0.0</v>
      </c>
      <c r="O27" s="52">
        <v>0.0</v>
      </c>
      <c r="P27" s="52">
        <v>0.0</v>
      </c>
      <c r="Q27" s="52">
        <v>0.0</v>
      </c>
      <c r="R27" s="52">
        <v>0.0</v>
      </c>
      <c r="S27" s="52">
        <v>0.0</v>
      </c>
      <c r="T27" s="52">
        <v>0.0</v>
      </c>
      <c r="U27" s="52">
        <v>0.0</v>
      </c>
      <c r="V27" s="52">
        <v>0.0</v>
      </c>
      <c r="W27" s="52">
        <v>0.0</v>
      </c>
      <c r="X27" s="52">
        <v>0.0</v>
      </c>
      <c r="Y27" s="52">
        <v>0.0</v>
      </c>
      <c r="Z27" s="52">
        <v>0.0</v>
      </c>
      <c r="AA27" s="52">
        <v>0.0</v>
      </c>
      <c r="AB27" s="52">
        <v>0.0</v>
      </c>
      <c r="AC27" s="52">
        <v>0.0</v>
      </c>
      <c r="AD27" s="52">
        <v>0.0</v>
      </c>
      <c r="AE27" s="52">
        <v>0.0</v>
      </c>
      <c r="AF27" s="52">
        <v>0.0</v>
      </c>
      <c r="AG27" s="52">
        <v>0.0</v>
      </c>
      <c r="AH27" s="52">
        <v>0.0</v>
      </c>
      <c r="AI27" s="52">
        <v>0.0</v>
      </c>
      <c r="AJ27" s="52">
        <v>0.0</v>
      </c>
      <c r="AK27" s="52">
        <v>0.0</v>
      </c>
      <c r="AL27" s="52">
        <v>0.0</v>
      </c>
      <c r="AM27" s="52">
        <v>0.0</v>
      </c>
      <c r="AN27" s="52">
        <v>0.0</v>
      </c>
      <c r="AO27" s="52">
        <v>0.0</v>
      </c>
      <c r="AP27" s="52">
        <v>0.0</v>
      </c>
      <c r="AQ27" s="52">
        <v>0.0</v>
      </c>
      <c r="AR27" s="52">
        <v>0.0</v>
      </c>
      <c r="AS27" s="52">
        <v>0.0</v>
      </c>
      <c r="AT27" s="52">
        <v>0.0</v>
      </c>
      <c r="AU27" s="52">
        <v>0.0</v>
      </c>
      <c r="AV27" s="52">
        <v>0.0</v>
      </c>
      <c r="AW27" s="52">
        <v>0.0</v>
      </c>
      <c r="AX27" s="52">
        <v>0.0</v>
      </c>
      <c r="AY27" s="52">
        <v>0.0</v>
      </c>
      <c r="AZ27" s="52">
        <v>0.0</v>
      </c>
      <c r="BA27" s="52">
        <v>0.0</v>
      </c>
      <c r="BB27" s="52">
        <v>0.0</v>
      </c>
      <c r="BC27" s="52">
        <v>0.0</v>
      </c>
      <c r="BD27" s="52">
        <v>0.0</v>
      </c>
      <c r="BE27" s="53">
        <v>0.0</v>
      </c>
      <c r="BF27" s="457" t="s">
        <v>114</v>
      </c>
      <c r="BG27" s="457" t="s">
        <v>114</v>
      </c>
      <c r="BH27" s="457" t="s">
        <v>114</v>
      </c>
    </row>
    <row r="28" spans="8:8">
      <c r="A28" s="218" t="s">
        <v>116</v>
      </c>
      <c r="B28" s="52">
        <v>0.0154458</v>
      </c>
      <c r="C28" s="52">
        <v>0.0161649</v>
      </c>
      <c r="D28" s="52">
        <v>0.0194175</v>
      </c>
      <c r="E28" s="52">
        <v>0.0239445</v>
      </c>
      <c r="F28" s="52">
        <v>0.0262584</v>
      </c>
      <c r="G28" s="52">
        <v>0.028845</v>
      </c>
      <c r="H28" s="52">
        <v>0.035838</v>
      </c>
      <c r="I28" s="52">
        <v>0.0389178</v>
      </c>
      <c r="J28" s="52">
        <v>0.042741</v>
      </c>
      <c r="K28" s="52">
        <v>0.0521109</v>
      </c>
      <c r="L28" s="52">
        <v>0.0596592</v>
      </c>
      <c r="M28" s="52">
        <v>0.0658665</v>
      </c>
      <c r="N28" s="52">
        <v>0.0748548</v>
      </c>
      <c r="O28" s="52">
        <v>0.0838764</v>
      </c>
      <c r="P28" s="52">
        <v>0.0941067</v>
      </c>
      <c r="Q28" s="52">
        <v>0.1084005</v>
      </c>
      <c r="R28" s="52">
        <v>0.108747</v>
      </c>
      <c r="S28" s="52">
        <v>0.1151919</v>
      </c>
      <c r="T28" s="52">
        <v>0.1351503</v>
      </c>
      <c r="U28" s="52">
        <v>0.1438569</v>
      </c>
      <c r="V28" s="52">
        <v>0.1766286</v>
      </c>
      <c r="W28" s="52">
        <v>0.1866456</v>
      </c>
      <c r="X28" s="52">
        <v>0.2036016</v>
      </c>
      <c r="Y28" s="52">
        <v>0.2048985</v>
      </c>
      <c r="Z28" s="52">
        <v>0.2114559</v>
      </c>
      <c r="AA28" s="52">
        <v>0.2197107</v>
      </c>
      <c r="AB28" s="52">
        <v>0.2120031</v>
      </c>
      <c r="AC28" s="52">
        <v>0.2428218</v>
      </c>
      <c r="AD28" s="52">
        <v>0.2481543</v>
      </c>
      <c r="AE28" s="52">
        <v>0.2423871</v>
      </c>
      <c r="AF28" s="52">
        <v>0.2743029</v>
      </c>
      <c r="AG28" s="52">
        <v>0.3156732</v>
      </c>
      <c r="AH28" s="52">
        <v>0.3210795</v>
      </c>
      <c r="AI28" s="52">
        <v>0.3217689</v>
      </c>
      <c r="AJ28" s="52">
        <v>0.3234978</v>
      </c>
      <c r="AK28" s="52">
        <v>0.3140163</v>
      </c>
      <c r="AL28" s="52">
        <v>0.3362904</v>
      </c>
      <c r="AM28" s="52">
        <v>0.324981</v>
      </c>
      <c r="AN28" s="52">
        <v>0.3283371</v>
      </c>
      <c r="AO28" s="52">
        <v>0.3260637</v>
      </c>
      <c r="AP28" s="52">
        <v>0.3225276</v>
      </c>
      <c r="AQ28" s="52">
        <v>0.3179259</v>
      </c>
      <c r="AR28" s="52">
        <v>0.3030678</v>
      </c>
      <c r="AS28" s="52">
        <v>0.3003417</v>
      </c>
      <c r="AT28" s="52">
        <v>0.2848806</v>
      </c>
      <c r="AU28" s="52">
        <v>0.3378555</v>
      </c>
      <c r="AV28" s="52">
        <v>0.2850858</v>
      </c>
      <c r="AW28" s="52">
        <v>0.2870514</v>
      </c>
      <c r="AX28" s="52">
        <v>0.2908323</v>
      </c>
      <c r="AY28" s="52">
        <v>0.2588328</v>
      </c>
      <c r="AZ28" s="52">
        <v>0.2714202</v>
      </c>
      <c r="BA28" s="52">
        <v>0.2937591</v>
      </c>
      <c r="BB28" s="52">
        <v>0.3014919</v>
      </c>
      <c r="BC28" s="52">
        <v>0.2873817</v>
      </c>
      <c r="BD28" s="52">
        <v>0.2996982</v>
      </c>
      <c r="BE28" s="53">
        <v>0.3046455</v>
      </c>
      <c r="BF28" s="457">
        <v>0.0137302634647178</v>
      </c>
      <c r="BG28" s="457">
        <v>0.00508345947635092</v>
      </c>
      <c r="BH28" s="457">
        <v>0.00221367196174174</v>
      </c>
    </row>
    <row r="29" spans="8:8">
      <c r="A29" s="218" t="s">
        <v>117</v>
      </c>
      <c r="B29" s="52">
        <v>0.0</v>
      </c>
      <c r="C29" s="52">
        <v>0.0</v>
      </c>
      <c r="D29" s="52">
        <v>0.0</v>
      </c>
      <c r="E29" s="52">
        <v>0.0</v>
      </c>
      <c r="F29" s="52">
        <v>0.0</v>
      </c>
      <c r="G29" s="52">
        <v>0.0</v>
      </c>
      <c r="H29" s="52">
        <v>0.0</v>
      </c>
      <c r="I29" s="52">
        <v>0.0</v>
      </c>
      <c r="J29" s="52">
        <v>0.0</v>
      </c>
      <c r="K29" s="52">
        <v>0.0</v>
      </c>
      <c r="L29" s="52">
        <v>0.0</v>
      </c>
      <c r="M29" s="52">
        <v>0.0</v>
      </c>
      <c r="N29" s="52">
        <v>0.0</v>
      </c>
      <c r="O29" s="52">
        <v>0.0</v>
      </c>
      <c r="P29" s="52">
        <v>0.0</v>
      </c>
      <c r="Q29" s="52">
        <v>0.0</v>
      </c>
      <c r="R29" s="52">
        <v>0.0</v>
      </c>
      <c r="S29" s="52">
        <v>0.0</v>
      </c>
      <c r="T29" s="52">
        <v>5.2542E-4</v>
      </c>
      <c r="U29" s="52">
        <v>0.00424089</v>
      </c>
      <c r="V29" s="52">
        <v>0.02416932</v>
      </c>
      <c r="W29" s="52">
        <v>0.04308444</v>
      </c>
      <c r="X29" s="52">
        <v>0.05468121</v>
      </c>
      <c r="Y29" s="52">
        <v>0.06669081</v>
      </c>
      <c r="Z29" s="52">
        <v>0.07108182</v>
      </c>
      <c r="AA29" s="52">
        <v>0.07577307</v>
      </c>
      <c r="AB29" s="52">
        <v>0.08746493231304</v>
      </c>
      <c r="AC29" s="52">
        <v>0.09196636045194</v>
      </c>
      <c r="AD29" s="52">
        <v>0.10334634921558</v>
      </c>
      <c r="AE29" s="52">
        <v>0.11548095702939</v>
      </c>
      <c r="AF29" s="52">
        <v>0.13371913472094</v>
      </c>
      <c r="AG29" s="52">
        <v>0.1575177987582</v>
      </c>
      <c r="AH29" s="52">
        <v>0.16458807771</v>
      </c>
      <c r="AI29" s="52">
        <v>0.17747273589696</v>
      </c>
      <c r="AJ29" s="52">
        <v>0.18609723449307</v>
      </c>
      <c r="AK29" s="52">
        <v>0.18366966300078</v>
      </c>
      <c r="AL29" s="52">
        <v>0.19193353184871</v>
      </c>
      <c r="AM29" s="52">
        <v>0.193744639360224</v>
      </c>
      <c r="AN29" s="52">
        <v>0.195873035069675</v>
      </c>
      <c r="AO29" s="52">
        <v>0.194941055446431</v>
      </c>
      <c r="AP29" s="52">
        <v>0.187220096163797</v>
      </c>
      <c r="AQ29" s="52">
        <v>0.19073846727978</v>
      </c>
      <c r="AR29" s="52">
        <v>0.170962606919737</v>
      </c>
      <c r="AS29" s="52">
        <v>0.17177795826072</v>
      </c>
      <c r="AT29" s="52">
        <v>0.16498052222106</v>
      </c>
      <c r="AU29" s="52">
        <v>0.18662322698592</v>
      </c>
      <c r="AV29" s="52">
        <v>0.156505124133208</v>
      </c>
      <c r="AW29" s="52">
        <v>0.146170411691025</v>
      </c>
      <c r="AX29" s="52">
        <v>0.137872169843441</v>
      </c>
      <c r="AY29" s="52">
        <v>0.118419776130977</v>
      </c>
      <c r="AZ29" s="52">
        <v>0.119133093998572</v>
      </c>
      <c r="BA29" s="52">
        <v>0.121149117524144</v>
      </c>
      <c r="BB29" s="52">
        <v>0.115783680001165</v>
      </c>
      <c r="BC29" s="52">
        <v>0.112355490251362</v>
      </c>
      <c r="BD29" s="52">
        <v>0.104320002428324</v>
      </c>
      <c r="BE29" s="53">
        <v>0.0836626406797076</v>
      </c>
      <c r="BF29" s="457">
        <v>-0.200210388347252</v>
      </c>
      <c r="BG29" s="457">
        <v>-0.0448018086593047</v>
      </c>
      <c r="BH29" s="457">
        <v>6.07925086429776E-4</v>
      </c>
    </row>
    <row r="30" spans="8:8">
      <c r="A30" s="218" t="s">
        <v>118</v>
      </c>
      <c r="B30" s="52" t="s">
        <v>114</v>
      </c>
      <c r="C30" s="52" t="s">
        <v>114</v>
      </c>
      <c r="D30" s="52" t="s">
        <v>114</v>
      </c>
      <c r="E30" s="52" t="s">
        <v>114</v>
      </c>
      <c r="F30" s="52" t="s">
        <v>114</v>
      </c>
      <c r="G30" s="52" t="s">
        <v>114</v>
      </c>
      <c r="H30" s="52" t="s">
        <v>114</v>
      </c>
      <c r="I30" s="52" t="s">
        <v>114</v>
      </c>
      <c r="J30" s="52" t="s">
        <v>114</v>
      </c>
      <c r="K30" s="52" t="s">
        <v>114</v>
      </c>
      <c r="L30" s="52" t="s">
        <v>114</v>
      </c>
      <c r="M30" s="52" t="s">
        <v>114</v>
      </c>
      <c r="N30" s="52" t="s">
        <v>114</v>
      </c>
      <c r="O30" s="52" t="s">
        <v>114</v>
      </c>
      <c r="P30" s="52" t="s">
        <v>114</v>
      </c>
      <c r="Q30" s="52" t="s">
        <v>114</v>
      </c>
      <c r="R30" s="52" t="s">
        <v>114</v>
      </c>
      <c r="S30" s="52" t="s">
        <v>114</v>
      </c>
      <c r="T30" s="52" t="s">
        <v>114</v>
      </c>
      <c r="U30" s="52" t="s">
        <v>114</v>
      </c>
      <c r="V30" s="52">
        <v>0.0377504424778761</v>
      </c>
      <c r="W30" s="52">
        <v>0.0343092920353982</v>
      </c>
      <c r="X30" s="52">
        <v>0.0371712389380531</v>
      </c>
      <c r="Y30" s="52">
        <v>0.040033185840708</v>
      </c>
      <c r="Z30" s="52">
        <v>0.040033185840708</v>
      </c>
      <c r="AA30" s="52">
        <v>0.0511749</v>
      </c>
      <c r="AB30" s="52">
        <v>0.0513855</v>
      </c>
      <c r="AC30" s="52">
        <v>0.0300429</v>
      </c>
      <c r="AD30" s="52">
        <v>0.0148914</v>
      </c>
      <c r="AE30" s="52">
        <v>0.0213867</v>
      </c>
      <c r="AF30" s="52">
        <v>0.0243882</v>
      </c>
      <c r="AG30" s="52">
        <v>0.0268956</v>
      </c>
      <c r="AH30" s="52">
        <v>0.0261342</v>
      </c>
      <c r="AI30" s="52">
        <v>0.024804</v>
      </c>
      <c r="AJ30" s="52">
        <v>0.024111</v>
      </c>
      <c r="AK30" s="52">
        <v>0.0277173</v>
      </c>
      <c r="AL30" s="52">
        <v>0.029745</v>
      </c>
      <c r="AM30" s="52">
        <v>0.0249426</v>
      </c>
      <c r="AN30" s="52">
        <v>0.0284715</v>
      </c>
      <c r="AO30" s="52">
        <v>0.0324288</v>
      </c>
      <c r="AP30" s="52">
        <v>0.0334809</v>
      </c>
      <c r="AQ30" s="52">
        <v>0.0338355</v>
      </c>
      <c r="AR30" s="52">
        <v>0.0336348</v>
      </c>
      <c r="AS30" s="52">
        <v>0.0322596</v>
      </c>
      <c r="AT30" s="52">
        <v>0.0219861</v>
      </c>
      <c r="AU30" s="52">
        <v>0.0235512</v>
      </c>
      <c r="AV30" s="52">
        <v>0.0210717</v>
      </c>
      <c r="AW30" s="52">
        <v>0.0228348</v>
      </c>
      <c r="AX30" s="52">
        <v>0.0232326</v>
      </c>
      <c r="AY30" s="52">
        <v>0.0182358</v>
      </c>
      <c r="AZ30" s="52">
        <v>0.0163476</v>
      </c>
      <c r="BA30" s="52">
        <v>0.0179307</v>
      </c>
      <c r="BB30" s="52">
        <v>0.017599653</v>
      </c>
      <c r="BC30" s="52">
        <v>0.018012862</v>
      </c>
      <c r="BD30" s="52">
        <v>0.016777994</v>
      </c>
      <c r="BE30" s="53">
        <v>0.0154313871062907</v>
      </c>
      <c r="BF30" s="457">
        <v>-0.0827732536775602</v>
      </c>
      <c r="BG30" s="457">
        <v>-0.0266720749591529</v>
      </c>
      <c r="BH30" s="457">
        <v>1.12130423616888E-4</v>
      </c>
    </row>
    <row r="31" spans="8:8">
      <c r="A31" s="218" t="s">
        <v>119</v>
      </c>
      <c r="B31" s="52">
        <v>0.0</v>
      </c>
      <c r="C31" s="52">
        <v>0.0</v>
      </c>
      <c r="D31" s="52">
        <v>0.0</v>
      </c>
      <c r="E31" s="52">
        <v>0.0</v>
      </c>
      <c r="F31" s="52">
        <v>0.0</v>
      </c>
      <c r="G31" s="52">
        <v>0.0</v>
      </c>
      <c r="H31" s="52">
        <v>0.0</v>
      </c>
      <c r="I31" s="52">
        <v>0.0</v>
      </c>
      <c r="J31" s="52">
        <v>0.0</v>
      </c>
      <c r="K31" s="52">
        <v>0.016</v>
      </c>
      <c r="L31" s="52">
        <v>0.026478</v>
      </c>
      <c r="M31" s="52">
        <v>0.031026</v>
      </c>
      <c r="N31" s="52">
        <v>0.031554</v>
      </c>
      <c r="O31" s="52">
        <v>0.034356</v>
      </c>
      <c r="P31" s="52">
        <v>0.034234</v>
      </c>
      <c r="Q31" s="52">
        <v>0.032204</v>
      </c>
      <c r="R31" s="52">
        <v>0.025625</v>
      </c>
      <c r="S31" s="52">
        <v>0.024204</v>
      </c>
      <c r="T31" s="52">
        <v>0.023473</v>
      </c>
      <c r="U31" s="52">
        <v>0.026884</v>
      </c>
      <c r="V31" s="52">
        <v>0.034112</v>
      </c>
      <c r="W31" s="52">
        <v>0.0413</v>
      </c>
      <c r="X31" s="52">
        <v>0.05462</v>
      </c>
      <c r="Y31" s="52">
        <v>0.058752</v>
      </c>
      <c r="Z31" s="52">
        <v>0.07704</v>
      </c>
      <c r="AA31" s="52">
        <v>0.090756</v>
      </c>
      <c r="AB31" s="52">
        <v>0.095652</v>
      </c>
      <c r="AC31" s="52">
        <v>0.099324</v>
      </c>
      <c r="AD31" s="52">
        <v>0.102636</v>
      </c>
      <c r="AE31" s="52">
        <v>0.113292</v>
      </c>
      <c r="AF31" s="52">
        <v>0.117648</v>
      </c>
      <c r="AG31" s="52">
        <v>0.123082</v>
      </c>
      <c r="AH31" s="52">
        <v>0.121098</v>
      </c>
      <c r="AI31" s="52">
        <v>0.138731</v>
      </c>
      <c r="AJ31" s="52">
        <v>0.138888</v>
      </c>
      <c r="AK31" s="52">
        <v>0.141876</v>
      </c>
      <c r="AL31" s="52">
        <v>0.153936</v>
      </c>
      <c r="AM31" s="52">
        <v>0.152856</v>
      </c>
      <c r="AN31" s="52">
        <v>0.1692</v>
      </c>
      <c r="AO31" s="52">
        <v>0.163008</v>
      </c>
      <c r="AP31" s="52">
        <v>0.149148</v>
      </c>
      <c r="AQ31" s="52">
        <v>0.159408</v>
      </c>
      <c r="AR31" s="52">
        <v>0.147456</v>
      </c>
      <c r="AS31" s="52">
        <v>0.15077</v>
      </c>
      <c r="AT31" s="52">
        <v>0.134568</v>
      </c>
      <c r="AU31" s="52">
        <v>0.14868</v>
      </c>
      <c r="AV31" s="52">
        <v>0.130032</v>
      </c>
      <c r="AW31" s="52">
        <v>0.115002</v>
      </c>
      <c r="AX31" s="52">
        <v>0.106944</v>
      </c>
      <c r="AY31" s="52">
        <v>0.095604</v>
      </c>
      <c r="AZ31" s="52">
        <v>0.082363</v>
      </c>
      <c r="BA31" s="52">
        <v>0.072276</v>
      </c>
      <c r="BB31" s="52">
        <v>0.065967</v>
      </c>
      <c r="BC31" s="52">
        <v>0.075646</v>
      </c>
      <c r="BD31" s="52">
        <v>0.0733</v>
      </c>
      <c r="BE31" s="53">
        <v>0.070474</v>
      </c>
      <c r="BF31" s="457">
        <v>-0.0411807900759659</v>
      </c>
      <c r="BG31" s="457">
        <v>-0.0589423755953046</v>
      </c>
      <c r="BH31" s="457">
        <v>5.12091325267523E-4</v>
      </c>
    </row>
    <row r="32" spans="8:8">
      <c r="A32" s="218" t="s">
        <v>120</v>
      </c>
      <c r="B32" s="52">
        <v>0.180169182756</v>
      </c>
      <c r="C32" s="52">
        <v>0.190067405976</v>
      </c>
      <c r="D32" s="52">
        <v>0.217221316056</v>
      </c>
      <c r="E32" s="52">
        <v>0.259763390856</v>
      </c>
      <c r="F32" s="52">
        <v>0.30186179046</v>
      </c>
      <c r="G32" s="52">
        <v>0.343905301116</v>
      </c>
      <c r="H32" s="52">
        <v>0.407611817388</v>
      </c>
      <c r="I32" s="52">
        <v>0.481995887832</v>
      </c>
      <c r="J32" s="52">
        <v>0.565331420412</v>
      </c>
      <c r="K32" s="52">
        <v>0.590253305544</v>
      </c>
      <c r="L32" s="52">
        <v>0.65833201332</v>
      </c>
      <c r="M32" s="52">
        <v>0.707231702052</v>
      </c>
      <c r="N32" s="52">
        <v>0.738306885276</v>
      </c>
      <c r="O32" s="52">
        <v>0.787606204068</v>
      </c>
      <c r="P32" s="52">
        <v>0.87255361278</v>
      </c>
      <c r="Q32" s="52">
        <v>0.906191117604</v>
      </c>
      <c r="R32" s="52">
        <v>0.920581191072</v>
      </c>
      <c r="S32" s="52">
        <v>0.88478011548</v>
      </c>
      <c r="T32" s="52">
        <v>0.942488998884</v>
      </c>
      <c r="U32" s="52">
        <v>0.96117121224</v>
      </c>
      <c r="V32" s="52">
        <v>1.028849410728</v>
      </c>
      <c r="W32" s="52">
        <v>1.034694895284</v>
      </c>
      <c r="X32" s="52">
        <v>1.0469376009</v>
      </c>
      <c r="Y32" s="52">
        <v>1.041700500252</v>
      </c>
      <c r="Z32" s="52">
        <v>1.019331893232</v>
      </c>
      <c r="AA32" s="52">
        <v>1.0899126</v>
      </c>
      <c r="AB32" s="52">
        <v>1.1939985</v>
      </c>
      <c r="AC32" s="52">
        <v>1.191564</v>
      </c>
      <c r="AD32" s="52">
        <v>1.2186531</v>
      </c>
      <c r="AE32" s="52">
        <v>1.1633409</v>
      </c>
      <c r="AF32" s="52">
        <v>1.2383217</v>
      </c>
      <c r="AG32" s="52">
        <v>1.3685274</v>
      </c>
      <c r="AH32" s="52">
        <v>1.3120893</v>
      </c>
      <c r="AI32" s="52">
        <v>1.3989411</v>
      </c>
      <c r="AJ32" s="52">
        <v>1.4263614</v>
      </c>
      <c r="AK32" s="52">
        <v>1.4974686</v>
      </c>
      <c r="AL32" s="52">
        <v>1.5720624</v>
      </c>
      <c r="AM32" s="52">
        <v>1.5693939</v>
      </c>
      <c r="AN32" s="52">
        <v>1.6461657</v>
      </c>
      <c r="AO32" s="52">
        <v>1.6809309</v>
      </c>
      <c r="AP32" s="52">
        <v>1.7176527</v>
      </c>
      <c r="AQ32" s="52">
        <v>1.6588998</v>
      </c>
      <c r="AR32" s="52">
        <v>1.6113933</v>
      </c>
      <c r="AS32" s="52">
        <v>1.6699122</v>
      </c>
      <c r="AT32" s="52">
        <v>1.6103187</v>
      </c>
      <c r="AU32" s="52">
        <v>1.7843202</v>
      </c>
      <c r="AV32" s="52">
        <v>1.5486852627</v>
      </c>
      <c r="AW32" s="52">
        <v>1.5999946209</v>
      </c>
      <c r="AX32" s="52">
        <v>1.6251535332</v>
      </c>
      <c r="AY32" s="52">
        <v>1.3647006189</v>
      </c>
      <c r="AZ32" s="52">
        <v>1.4670635247</v>
      </c>
      <c r="BA32" s="52">
        <v>1.6030778247</v>
      </c>
      <c r="BB32" s="52">
        <v>1.6115651631</v>
      </c>
      <c r="BC32" s="52">
        <v>1.5421818411</v>
      </c>
      <c r="BD32" s="52">
        <v>1.5718335237</v>
      </c>
      <c r="BE32" s="53">
        <v>1.46384222541731</v>
      </c>
      <c r="BF32" s="457">
        <v>-0.0712485549620901</v>
      </c>
      <c r="BG32" s="457">
        <v>-0.00241600896821415</v>
      </c>
      <c r="BH32" s="457">
        <v>0.0106368434485982</v>
      </c>
    </row>
    <row r="33" spans="8:8">
      <c r="A33" s="218" t="s">
        <v>121</v>
      </c>
      <c r="B33" s="52">
        <v>0.11151242500265</v>
      </c>
      <c r="C33" s="52">
        <v>0.134027719974559</v>
      </c>
      <c r="D33" s="52">
        <v>0.172759134765556</v>
      </c>
      <c r="E33" s="52">
        <v>0.283931063814</v>
      </c>
      <c r="F33" s="52">
        <v>0.404338945620296</v>
      </c>
      <c r="G33" s="52">
        <v>0.575055104660612</v>
      </c>
      <c r="H33" s="52">
        <v>0.759689035829122</v>
      </c>
      <c r="I33" s="52">
        <v>0.983607687714215</v>
      </c>
      <c r="J33" s="52">
        <v>1.26838999141373</v>
      </c>
      <c r="K33" s="52">
        <v>1.58675370859687</v>
      </c>
      <c r="L33" s="52">
        <v>1.67451654079361</v>
      </c>
      <c r="M33" s="52">
        <v>1.7722388796509</v>
      </c>
      <c r="N33" s="52">
        <v>1.88204882488251</v>
      </c>
      <c r="O33" s="52">
        <v>2.01752365266245</v>
      </c>
      <c r="P33" s="52">
        <v>2.23012081407017</v>
      </c>
      <c r="Q33" s="52">
        <v>2.19862493830607</v>
      </c>
      <c r="R33" s="52">
        <v>2.10217945927706</v>
      </c>
      <c r="S33" s="52">
        <v>1.95070132164941</v>
      </c>
      <c r="T33" s="52">
        <v>2.02803646524858</v>
      </c>
      <c r="U33" s="52">
        <v>2.11788483516483</v>
      </c>
      <c r="V33" s="52">
        <v>2.09336912646196</v>
      </c>
      <c r="W33" s="52">
        <v>2.08728276128052</v>
      </c>
      <c r="X33" s="52">
        <v>2.26302123564538</v>
      </c>
      <c r="Y33" s="52">
        <v>2.22786502837355</v>
      </c>
      <c r="Z33" s="52">
        <v>2.28008859534999</v>
      </c>
      <c r="AA33" s="52">
        <v>2.29278</v>
      </c>
      <c r="AB33" s="52">
        <v>2.409094</v>
      </c>
      <c r="AC33" s="52">
        <v>2.381857</v>
      </c>
      <c r="AD33" s="52">
        <v>2.520408</v>
      </c>
      <c r="AE33" s="52">
        <v>2.566538</v>
      </c>
      <c r="AF33" s="52">
        <v>2.798545</v>
      </c>
      <c r="AG33" s="52">
        <v>3.131676</v>
      </c>
      <c r="AH33" s="52">
        <v>2.991721</v>
      </c>
      <c r="AI33" s="52">
        <v>3.019141</v>
      </c>
      <c r="AJ33" s="52">
        <v>3.010287</v>
      </c>
      <c r="AK33" s="52">
        <v>2.985285</v>
      </c>
      <c r="AL33" s="52">
        <v>3.148135</v>
      </c>
      <c r="AM33" s="52">
        <v>3.14326</v>
      </c>
      <c r="AN33" s="52">
        <v>3.181391</v>
      </c>
      <c r="AO33" s="52">
        <v>3.197558</v>
      </c>
      <c r="AP33" s="52">
        <v>3.25011777101064</v>
      </c>
      <c r="AQ33" s="52">
        <v>3.3122482735878</v>
      </c>
      <c r="AR33" s="52">
        <v>3.19090305080886</v>
      </c>
      <c r="AS33" s="52">
        <v>3.22202269117079</v>
      </c>
      <c r="AT33" s="52">
        <v>3.03948437928718</v>
      </c>
      <c r="AU33" s="52">
        <v>3.170565</v>
      </c>
      <c r="AV33" s="52">
        <v>2.910986</v>
      </c>
      <c r="AW33" s="52">
        <v>2.919962</v>
      </c>
      <c r="AX33" s="52">
        <v>3.059076</v>
      </c>
      <c r="AY33" s="52">
        <v>2.660221</v>
      </c>
      <c r="AZ33" s="52">
        <v>2.77033</v>
      </c>
      <c r="BA33" s="52">
        <v>3.055851</v>
      </c>
      <c r="BB33" s="52">
        <v>3.158585</v>
      </c>
      <c r="BC33" s="52">
        <v>3.090626</v>
      </c>
      <c r="BD33" s="52">
        <v>3.192735</v>
      </c>
      <c r="BE33" s="53">
        <v>3.11563883495146</v>
      </c>
      <c r="BF33" s="457">
        <v>-0.0268136376683247</v>
      </c>
      <c r="BG33" s="457">
        <v>0.00493112088383718</v>
      </c>
      <c r="BH33" s="457">
        <v>0.0226394361047373</v>
      </c>
    </row>
    <row r="34" spans="8:8">
      <c r="A34" s="218" t="s">
        <v>122</v>
      </c>
      <c r="B34" s="52">
        <v>0.0</v>
      </c>
      <c r="C34" s="52">
        <v>0.0</v>
      </c>
      <c r="D34" s="52">
        <v>0.0</v>
      </c>
      <c r="E34" s="52">
        <v>0.0</v>
      </c>
      <c r="F34" s="52">
        <v>0.0</v>
      </c>
      <c r="G34" s="52">
        <v>0.0</v>
      </c>
      <c r="H34" s="52">
        <v>0.0</v>
      </c>
      <c r="I34" s="52">
        <v>0.0</v>
      </c>
      <c r="J34" s="52">
        <v>0.0</v>
      </c>
      <c r="K34" s="52">
        <v>0.0</v>
      </c>
      <c r="L34" s="52">
        <v>0.0</v>
      </c>
      <c r="M34" s="52">
        <v>0.0</v>
      </c>
      <c r="N34" s="52">
        <v>0.0</v>
      </c>
      <c r="O34" s="52">
        <v>0.0</v>
      </c>
      <c r="P34" s="52">
        <v>0.0</v>
      </c>
      <c r="Q34" s="52">
        <v>0.0</v>
      </c>
      <c r="R34" s="52">
        <v>0.0</v>
      </c>
      <c r="S34" s="52">
        <v>0.0030366</v>
      </c>
      <c r="T34" s="52">
        <v>0.0028944</v>
      </c>
      <c r="U34" s="52">
        <v>0.0031842</v>
      </c>
      <c r="V34" s="52">
        <v>0.0029925</v>
      </c>
      <c r="W34" s="52">
        <v>0.0040995</v>
      </c>
      <c r="X34" s="52">
        <v>0.00468</v>
      </c>
      <c r="Y34" s="52">
        <v>0.0056133</v>
      </c>
      <c r="Z34" s="52">
        <v>0.005661</v>
      </c>
      <c r="AA34" s="52">
        <v>0.0057834</v>
      </c>
      <c r="AB34" s="52">
        <v>0.0057132</v>
      </c>
      <c r="AC34" s="52">
        <v>0.0052794</v>
      </c>
      <c r="AD34" s="52">
        <v>0.0038934</v>
      </c>
      <c r="AE34" s="52">
        <v>0.0019917</v>
      </c>
      <c r="AF34" s="52">
        <v>0.0018369</v>
      </c>
      <c r="AG34" s="52">
        <v>0.0020637</v>
      </c>
      <c r="AH34" s="52">
        <v>0.0071595</v>
      </c>
      <c r="AI34" s="52">
        <v>0.02932259616</v>
      </c>
      <c r="AJ34" s="52">
        <v>0.0525733416</v>
      </c>
      <c r="AK34" s="52">
        <v>0.07056675288</v>
      </c>
      <c r="AL34" s="52">
        <v>0.06964116588</v>
      </c>
      <c r="AM34" s="52">
        <v>0.07489850004</v>
      </c>
      <c r="AN34" s="52">
        <v>0.08467269876</v>
      </c>
      <c r="AO34" s="52">
        <v>0.09307702872</v>
      </c>
      <c r="AP34" s="52">
        <v>0.093717</v>
      </c>
      <c r="AQ34" s="52">
        <v>0.1104948</v>
      </c>
      <c r="AR34" s="52">
        <v>0.13992412282812</v>
      </c>
      <c r="AS34" s="52">
        <v>0.145896488969558</v>
      </c>
      <c r="AT34" s="52">
        <v>0.122513194175629</v>
      </c>
      <c r="AU34" s="52">
        <v>0.13426419344536</v>
      </c>
      <c r="AV34" s="52">
        <v>0.165563572751265</v>
      </c>
      <c r="AW34" s="52">
        <v>0.152165441072231</v>
      </c>
      <c r="AX34" s="52">
        <v>0.134304933432646</v>
      </c>
      <c r="AY34" s="52">
        <v>0.102393685462073</v>
      </c>
      <c r="AZ34" s="52">
        <v>0.11056996692</v>
      </c>
      <c r="BA34" s="52">
        <v>0.1439208</v>
      </c>
      <c r="BB34" s="52">
        <v>0.1735668</v>
      </c>
      <c r="BC34" s="52">
        <v>0.16994124</v>
      </c>
      <c r="BD34" s="52">
        <v>0.18656892</v>
      </c>
      <c r="BE34" s="53">
        <v>0.20528316</v>
      </c>
      <c r="BF34" s="457">
        <v>0.0973010780637007</v>
      </c>
      <c r="BG34" s="457">
        <v>0.0429551752354782</v>
      </c>
      <c r="BH34" s="457">
        <v>0.00149166679143379</v>
      </c>
    </row>
    <row r="35" spans="8:8">
      <c r="A35" s="218" t="s">
        <v>123</v>
      </c>
      <c r="B35" s="52">
        <v>0.0489501</v>
      </c>
      <c r="C35" s="52">
        <v>0.0606825</v>
      </c>
      <c r="D35" s="52">
        <v>0.0778851</v>
      </c>
      <c r="E35" s="52">
        <v>0.0980244</v>
      </c>
      <c r="F35" s="52">
        <v>0.1166976</v>
      </c>
      <c r="G35" s="52">
        <v>0.1308708</v>
      </c>
      <c r="H35" s="52">
        <v>0.1362798</v>
      </c>
      <c r="I35" s="52">
        <v>0.1470951</v>
      </c>
      <c r="J35" s="52">
        <v>0.1746729</v>
      </c>
      <c r="K35" s="52">
        <v>0.1860318</v>
      </c>
      <c r="L35" s="52">
        <v>0.2066517</v>
      </c>
      <c r="M35" s="52">
        <v>0.2481381</v>
      </c>
      <c r="N35" s="52">
        <v>0.2674071</v>
      </c>
      <c r="O35" s="52">
        <v>0.2928285</v>
      </c>
      <c r="P35" s="52">
        <v>0.3093201</v>
      </c>
      <c r="Q35" s="52">
        <v>0.3337911</v>
      </c>
      <c r="R35" s="52">
        <v>0.3414276</v>
      </c>
      <c r="S35" s="52">
        <v>0.3565755</v>
      </c>
      <c r="T35" s="52">
        <v>0.3554847</v>
      </c>
      <c r="U35" s="52">
        <v>0.3620358</v>
      </c>
      <c r="V35" s="52">
        <v>0.369603</v>
      </c>
      <c r="W35" s="52">
        <v>0.3920481</v>
      </c>
      <c r="X35" s="52">
        <v>0.3892185</v>
      </c>
      <c r="Y35" s="52">
        <v>0.3849777</v>
      </c>
      <c r="Z35" s="52">
        <v>0.3922128</v>
      </c>
      <c r="AA35" s="52">
        <v>0.373172</v>
      </c>
      <c r="AB35" s="52">
        <v>0.370042</v>
      </c>
      <c r="AC35" s="52">
        <v>0.325296</v>
      </c>
      <c r="AD35" s="52">
        <v>0.350056</v>
      </c>
      <c r="AE35" s="52">
        <v>0.353506</v>
      </c>
      <c r="AF35" s="52">
        <v>0.384134</v>
      </c>
      <c r="AG35" s="52">
        <v>0.428622</v>
      </c>
      <c r="AH35" s="52">
        <v>0.40649</v>
      </c>
      <c r="AI35" s="52">
        <v>0.409314</v>
      </c>
      <c r="AJ35" s="52">
        <v>0.414705</v>
      </c>
      <c r="AK35" s="52">
        <v>0.404309</v>
      </c>
      <c r="AL35" s="52">
        <v>0.448433</v>
      </c>
      <c r="AM35" s="52">
        <v>0.452616</v>
      </c>
      <c r="AN35" s="52">
        <v>0.497645</v>
      </c>
      <c r="AO35" s="52">
        <v>0.490368</v>
      </c>
      <c r="AP35" s="52">
        <v>0.506349</v>
      </c>
      <c r="AQ35" s="52">
        <v>0.479672</v>
      </c>
      <c r="AR35" s="52">
        <v>0.44819</v>
      </c>
      <c r="AS35" s="52">
        <v>0.442161</v>
      </c>
      <c r="AT35" s="52">
        <v>0.383171</v>
      </c>
      <c r="AU35" s="52">
        <v>0.410955</v>
      </c>
      <c r="AV35" s="52">
        <v>0.392887</v>
      </c>
      <c r="AW35" s="52">
        <v>0.350639</v>
      </c>
      <c r="AX35" s="52">
        <v>0.326885</v>
      </c>
      <c r="AY35" s="52">
        <v>0.292306</v>
      </c>
      <c r="AZ35" s="52">
        <v>0.313584</v>
      </c>
      <c r="BA35" s="52">
        <v>0.336104</v>
      </c>
      <c r="BB35" s="52">
        <v>0.357629</v>
      </c>
      <c r="BC35" s="52">
        <v>0.346407</v>
      </c>
      <c r="BD35" s="52">
        <v>0.354384</v>
      </c>
      <c r="BE35" s="53">
        <v>0.366408</v>
      </c>
      <c r="BF35" s="457">
        <v>0.0311043535992077</v>
      </c>
      <c r="BG35" s="457">
        <v>-0.00777961033839913</v>
      </c>
      <c r="BH35" s="457">
        <v>0.00266246216063545</v>
      </c>
    </row>
    <row r="36" spans="8:8">
      <c r="A36" s="218" t="s">
        <v>124</v>
      </c>
      <c r="B36" s="52">
        <v>0.0</v>
      </c>
      <c r="C36" s="52">
        <v>0.0</v>
      </c>
      <c r="D36" s="52">
        <v>0.0</v>
      </c>
      <c r="E36" s="52">
        <v>0.0</v>
      </c>
      <c r="F36" s="52">
        <v>0.0</v>
      </c>
      <c r="G36" s="52">
        <v>0.0</v>
      </c>
      <c r="H36" s="52">
        <v>0.0</v>
      </c>
      <c r="I36" s="52">
        <v>0.0</v>
      </c>
      <c r="J36" s="52">
        <v>0.0</v>
      </c>
      <c r="K36" s="52">
        <v>0.0</v>
      </c>
      <c r="L36" s="52">
        <v>0.0</v>
      </c>
      <c r="M36" s="52">
        <v>0.0</v>
      </c>
      <c r="N36" s="52">
        <v>0.0</v>
      </c>
      <c r="O36" s="52">
        <v>0.0</v>
      </c>
      <c r="P36" s="52">
        <v>0.0</v>
      </c>
      <c r="Q36" s="52">
        <v>0.0</v>
      </c>
      <c r="R36" s="52">
        <v>0.0</v>
      </c>
      <c r="S36" s="52">
        <v>0.0</v>
      </c>
      <c r="T36" s="52">
        <v>0.0</v>
      </c>
      <c r="U36" s="52">
        <v>0.0</v>
      </c>
      <c r="V36" s="52">
        <v>0.0</v>
      </c>
      <c r="W36" s="52">
        <v>0.0</v>
      </c>
      <c r="X36" s="52">
        <v>0.0</v>
      </c>
      <c r="Y36" s="52">
        <v>0.0</v>
      </c>
      <c r="Z36" s="52">
        <v>0.0</v>
      </c>
      <c r="AA36" s="52">
        <v>0.0</v>
      </c>
      <c r="AB36" s="52">
        <v>0.0</v>
      </c>
      <c r="AC36" s="52">
        <v>0.0</v>
      </c>
      <c r="AD36" s="52">
        <v>0.0</v>
      </c>
      <c r="AE36" s="52">
        <v>0.0</v>
      </c>
      <c r="AF36" s="52">
        <v>0.0</v>
      </c>
      <c r="AG36" s="52">
        <v>0.0</v>
      </c>
      <c r="AH36" s="52">
        <v>0.0</v>
      </c>
      <c r="AI36" s="52">
        <v>0.0</v>
      </c>
      <c r="AJ36" s="52">
        <v>0.0</v>
      </c>
      <c r="AK36" s="52">
        <v>0.0</v>
      </c>
      <c r="AL36" s="52">
        <v>0.0</v>
      </c>
      <c r="AM36" s="52">
        <v>0.0</v>
      </c>
      <c r="AN36" s="52">
        <v>0.0</v>
      </c>
      <c r="AO36" s="52">
        <v>0.0</v>
      </c>
      <c r="AP36" s="52">
        <v>0.0</v>
      </c>
      <c r="AQ36" s="52">
        <v>0.0</v>
      </c>
      <c r="AR36" s="52">
        <v>0.0</v>
      </c>
      <c r="AS36" s="52">
        <v>0.0</v>
      </c>
      <c r="AT36" s="52">
        <v>0.0</v>
      </c>
      <c r="AU36" s="52">
        <v>0.0</v>
      </c>
      <c r="AV36" s="52">
        <v>0.0</v>
      </c>
      <c r="AW36" s="52">
        <v>0.0</v>
      </c>
      <c r="AX36" s="52">
        <v>0.0</v>
      </c>
      <c r="AY36" s="52">
        <v>0.0</v>
      </c>
      <c r="AZ36" s="52">
        <v>0.0</v>
      </c>
      <c r="BA36" s="52">
        <v>0.0</v>
      </c>
      <c r="BB36" s="52">
        <v>0.0</v>
      </c>
      <c r="BC36" s="52">
        <v>0.0</v>
      </c>
      <c r="BD36" s="52">
        <v>0.0</v>
      </c>
      <c r="BE36" s="53">
        <v>0.0</v>
      </c>
      <c r="BF36" s="457" t="s">
        <v>114</v>
      </c>
      <c r="BG36" s="457" t="s">
        <v>114</v>
      </c>
      <c r="BH36" s="457" t="s">
        <v>114</v>
      </c>
    </row>
    <row r="37" spans="8:8">
      <c r="A37" s="218" t="s">
        <v>125</v>
      </c>
      <c r="B37" s="52">
        <v>0.0</v>
      </c>
      <c r="C37" s="52">
        <v>0.0</v>
      </c>
      <c r="D37" s="52">
        <v>0.0</v>
      </c>
      <c r="E37" s="52">
        <v>0.0</v>
      </c>
      <c r="F37" s="52">
        <v>0.0</v>
      </c>
      <c r="G37" s="52">
        <v>0.0</v>
      </c>
      <c r="H37" s="52">
        <v>0.0</v>
      </c>
      <c r="I37" s="52">
        <v>0.0</v>
      </c>
      <c r="J37" s="52">
        <v>0.0</v>
      </c>
      <c r="K37" s="52">
        <v>0.0</v>
      </c>
      <c r="L37" s="52">
        <v>0.0</v>
      </c>
      <c r="M37" s="52">
        <v>0.0</v>
      </c>
      <c r="N37" s="52">
        <v>0.0</v>
      </c>
      <c r="O37" s="52">
        <v>0.0</v>
      </c>
      <c r="P37" s="52">
        <v>0.00994455</v>
      </c>
      <c r="Q37" s="52">
        <v>0.0290367</v>
      </c>
      <c r="R37" s="52">
        <v>0.043659</v>
      </c>
      <c r="S37" s="52">
        <v>0.06406785</v>
      </c>
      <c r="T37" s="52">
        <v>0.0693</v>
      </c>
      <c r="U37" s="52">
        <v>0.07342335</v>
      </c>
      <c r="V37" s="52">
        <v>0.0756063</v>
      </c>
      <c r="W37" s="52">
        <v>0.05332635</v>
      </c>
      <c r="X37" s="52">
        <v>0.05311845</v>
      </c>
      <c r="Y37" s="52">
        <v>0.06372135</v>
      </c>
      <c r="Z37" s="52">
        <v>0.072262575</v>
      </c>
      <c r="AA37" s="52">
        <v>0.078586236</v>
      </c>
      <c r="AB37" s="52">
        <v>0.080512164</v>
      </c>
      <c r="AC37" s="52">
        <v>0.079632936</v>
      </c>
      <c r="AD37" s="52">
        <v>0.090476748</v>
      </c>
      <c r="AE37" s="52">
        <v>0.092025864</v>
      </c>
      <c r="AF37" s="52">
        <v>0.097929252</v>
      </c>
      <c r="AG37" s="52">
        <v>0.111243276</v>
      </c>
      <c r="AH37" s="52">
        <v>0.116267436</v>
      </c>
      <c r="AI37" s="52">
        <v>0.117565344</v>
      </c>
      <c r="AJ37" s="52">
        <v>0.125729604</v>
      </c>
      <c r="AK37" s="52">
        <v>0.144151524</v>
      </c>
      <c r="AL37" s="52">
        <v>0.150347988</v>
      </c>
      <c r="AM37" s="52">
        <v>0.154325448</v>
      </c>
      <c r="AN37" s="52">
        <v>0.153195012</v>
      </c>
      <c r="AO37" s="52">
        <v>0.152943804</v>
      </c>
      <c r="AP37" s="52">
        <v>0.145575036</v>
      </c>
      <c r="AQ37" s="52">
        <v>0.165252996</v>
      </c>
      <c r="AR37" s="52">
        <v>0.17940438</v>
      </c>
      <c r="AS37" s="52">
        <v>0.187945452</v>
      </c>
      <c r="AT37" s="52">
        <v>0.178399548</v>
      </c>
      <c r="AU37" s="52">
        <v>0.196821468</v>
      </c>
      <c r="AV37" s="52">
        <v>0.17312418</v>
      </c>
      <c r="AW37" s="52">
        <v>0.168852157034971</v>
      </c>
      <c r="AX37" s="52">
        <v>0.160819744447431</v>
      </c>
      <c r="AY37" s="52">
        <v>0.155817698971139</v>
      </c>
      <c r="AZ37" s="52">
        <v>0.157549284</v>
      </c>
      <c r="BA37" s="52">
        <v>0.177143508</v>
      </c>
      <c r="BB37" s="52">
        <v>0.180679703634239</v>
      </c>
      <c r="BC37" s="52">
        <v>0.187579410573382</v>
      </c>
      <c r="BD37" s="52">
        <v>0.191371849188675</v>
      </c>
      <c r="BE37" s="53">
        <v>0.190996714468007</v>
      </c>
      <c r="BF37" s="457">
        <v>-0.00468712441827079</v>
      </c>
      <c r="BG37" s="457">
        <v>0.00704396314556388</v>
      </c>
      <c r="BH37" s="457">
        <v>0.00138785595586548</v>
      </c>
    </row>
    <row r="38" spans="8:8">
      <c r="A38" s="218" t="s">
        <v>126</v>
      </c>
      <c r="B38" s="52">
        <v>0.2654892</v>
      </c>
      <c r="C38" s="52">
        <v>0.2898765</v>
      </c>
      <c r="D38" s="52">
        <v>0.3166317</v>
      </c>
      <c r="E38" s="52">
        <v>0.3718566</v>
      </c>
      <c r="F38" s="52">
        <v>0.4082823</v>
      </c>
      <c r="G38" s="52">
        <v>0.4404672</v>
      </c>
      <c r="H38" s="52">
        <v>0.455031</v>
      </c>
      <c r="I38" s="52">
        <v>0.5218065</v>
      </c>
      <c r="J38" s="52">
        <v>0.5861997</v>
      </c>
      <c r="K38" s="52">
        <v>0.6592869</v>
      </c>
      <c r="L38" s="52">
        <v>0.7597143</v>
      </c>
      <c r="M38" s="52">
        <v>0.9198747</v>
      </c>
      <c r="N38" s="52">
        <v>0.9394326</v>
      </c>
      <c r="O38" s="52">
        <v>0.9255375</v>
      </c>
      <c r="P38" s="52">
        <v>0.9508824</v>
      </c>
      <c r="Q38" s="52">
        <v>0.9437895</v>
      </c>
      <c r="R38" s="52">
        <v>0.9151155</v>
      </c>
      <c r="S38" s="52">
        <v>0.9119259</v>
      </c>
      <c r="T38" s="52">
        <v>0.9377541</v>
      </c>
      <c r="U38" s="52">
        <v>1.1047509</v>
      </c>
      <c r="V38" s="52">
        <v>1.1228427</v>
      </c>
      <c r="W38" s="52">
        <v>1.1871954</v>
      </c>
      <c r="X38" s="52">
        <v>1.316898</v>
      </c>
      <c r="Y38" s="52">
        <v>1.4286546</v>
      </c>
      <c r="Z38" s="52">
        <v>1.5454026</v>
      </c>
      <c r="AA38" s="52">
        <v>1.6353369</v>
      </c>
      <c r="AB38" s="52">
        <v>1.7372952</v>
      </c>
      <c r="AC38" s="52">
        <v>1.7212842</v>
      </c>
      <c r="AD38" s="52">
        <v>1.7563509</v>
      </c>
      <c r="AE38" s="52">
        <v>1.6971957</v>
      </c>
      <c r="AF38" s="52">
        <v>1.8695007</v>
      </c>
      <c r="AG38" s="52">
        <v>1.9287243</v>
      </c>
      <c r="AH38" s="52">
        <v>2.002672044</v>
      </c>
      <c r="AI38" s="52">
        <v>2.156202</v>
      </c>
      <c r="AJ38" s="52">
        <v>2.343603168</v>
      </c>
      <c r="AK38" s="52">
        <v>2.44362582</v>
      </c>
      <c r="AL38" s="52">
        <v>2.4503247</v>
      </c>
      <c r="AM38" s="52">
        <v>2.433703104</v>
      </c>
      <c r="AN38" s="52">
        <v>2.683194516</v>
      </c>
      <c r="AO38" s="52">
        <v>2.784305736</v>
      </c>
      <c r="AP38" s="52">
        <v>2.979703692</v>
      </c>
      <c r="AQ38" s="52">
        <v>2.918115864</v>
      </c>
      <c r="AR38" s="52">
        <v>2.9324205340749</v>
      </c>
      <c r="AS38" s="52">
        <v>2.91065456762029</v>
      </c>
      <c r="AT38" s="52">
        <v>2.67543210540499</v>
      </c>
      <c r="AU38" s="52">
        <v>2.8493964259662</v>
      </c>
      <c r="AV38" s="52">
        <v>2.67177855713463</v>
      </c>
      <c r="AW38" s="52">
        <v>2.56883698825459</v>
      </c>
      <c r="AX38" s="52">
        <v>2.40265543779998</v>
      </c>
      <c r="AY38" s="52">
        <v>2.1229773626304</v>
      </c>
      <c r="AZ38" s="52">
        <v>2.31535504087204</v>
      </c>
      <c r="BA38" s="52">
        <v>2.43165011518443</v>
      </c>
      <c r="BB38" s="52">
        <v>2.57683669479869</v>
      </c>
      <c r="BC38" s="52">
        <v>2.49170699187543</v>
      </c>
      <c r="BD38" s="52">
        <v>2.54846212991645</v>
      </c>
      <c r="BE38" s="53">
        <v>2.43581986148553</v>
      </c>
      <c r="BF38" s="457">
        <v>-0.0468115702225529</v>
      </c>
      <c r="BG38" s="457">
        <v>-0.00485028032685297</v>
      </c>
      <c r="BH38" s="457">
        <v>0.0176996086639197</v>
      </c>
    </row>
    <row r="39" spans="8:8">
      <c r="A39" s="218" t="s">
        <v>127</v>
      </c>
      <c r="B39" s="52" t="s">
        <v>114</v>
      </c>
      <c r="C39" s="52" t="s">
        <v>114</v>
      </c>
      <c r="D39" s="52" t="s">
        <v>114</v>
      </c>
      <c r="E39" s="52" t="s">
        <v>114</v>
      </c>
      <c r="F39" s="52" t="s">
        <v>114</v>
      </c>
      <c r="G39" s="52" t="s">
        <v>114</v>
      </c>
      <c r="H39" s="52" t="s">
        <v>114</v>
      </c>
      <c r="I39" s="52" t="s">
        <v>114</v>
      </c>
      <c r="J39" s="52" t="s">
        <v>114</v>
      </c>
      <c r="K39" s="52" t="s">
        <v>114</v>
      </c>
      <c r="L39" s="52" t="s">
        <v>114</v>
      </c>
      <c r="M39" s="52" t="s">
        <v>114</v>
      </c>
      <c r="N39" s="52" t="s">
        <v>114</v>
      </c>
      <c r="O39" s="52" t="s">
        <v>114</v>
      </c>
      <c r="P39" s="52" t="s">
        <v>114</v>
      </c>
      <c r="Q39" s="52" t="s">
        <v>114</v>
      </c>
      <c r="R39" s="52" t="s">
        <v>114</v>
      </c>
      <c r="S39" s="52" t="s">
        <v>114</v>
      </c>
      <c r="T39" s="52" t="s">
        <v>114</v>
      </c>
      <c r="U39" s="52" t="s">
        <v>114</v>
      </c>
      <c r="V39" s="52">
        <v>0.0759778761061947</v>
      </c>
      <c r="W39" s="52">
        <v>0.0794530973451327</v>
      </c>
      <c r="X39" s="52">
        <v>0.0826387168141593</v>
      </c>
      <c r="Y39" s="52">
        <v>0.0889929203539823</v>
      </c>
      <c r="Z39" s="52">
        <v>0.0889929203539823</v>
      </c>
      <c r="AA39" s="52">
        <v>0.0924681415929203</v>
      </c>
      <c r="AB39" s="52">
        <v>0.0889929203539823</v>
      </c>
      <c r="AC39" s="52">
        <v>0.0508336283185841</v>
      </c>
      <c r="AD39" s="52">
        <v>0.0317880530973451</v>
      </c>
      <c r="AE39" s="52">
        <v>0.0317880530973451</v>
      </c>
      <c r="AF39" s="52">
        <v>0.038125221238938</v>
      </c>
      <c r="AG39" s="52">
        <v>0.0349396017699115</v>
      </c>
      <c r="AH39" s="52">
        <v>0.0349396017699115</v>
      </c>
      <c r="AI39" s="52">
        <v>0.0395221238938053</v>
      </c>
      <c r="AJ39" s="52">
        <v>0.0378526548672566</v>
      </c>
      <c r="AK39" s="52">
        <v>0.0458422566371681</v>
      </c>
      <c r="AL39" s="52">
        <v>0.0476650442477876</v>
      </c>
      <c r="AM39" s="52">
        <v>0.0543088495575221</v>
      </c>
      <c r="AN39" s="52">
        <v>0.0540192477876106</v>
      </c>
      <c r="AO39" s="52">
        <v>0.0596238938053097</v>
      </c>
      <c r="AP39" s="52">
        <v>0.0579203539823009</v>
      </c>
      <c r="AQ39" s="52">
        <v>0.059862389380531</v>
      </c>
      <c r="AR39" s="52">
        <v>0.0579203539823009</v>
      </c>
      <c r="AS39" s="52">
        <v>0.0567278761061947</v>
      </c>
      <c r="AT39" s="52">
        <v>0.0520261061946903</v>
      </c>
      <c r="AU39" s="52">
        <v>0.0620429203539823</v>
      </c>
      <c r="AV39" s="52">
        <v>0.0546495575221239</v>
      </c>
      <c r="AW39" s="52">
        <v>0.0513787610619469</v>
      </c>
      <c r="AX39" s="52">
        <v>0.05062365</v>
      </c>
      <c r="AY39" s="52">
        <v>0.04549545</v>
      </c>
      <c r="AZ39" s="52">
        <v>0.0458766</v>
      </c>
      <c r="BA39" s="52">
        <v>0.04750515</v>
      </c>
      <c r="BB39" s="52">
        <v>0.04306995</v>
      </c>
      <c r="BC39" s="52">
        <v>0.04937625</v>
      </c>
      <c r="BD39" s="52">
        <v>0.04722795</v>
      </c>
      <c r="BE39" s="53">
        <v>0.03863475</v>
      </c>
      <c r="BF39" s="457">
        <v>-0.184186682382562</v>
      </c>
      <c r="BG39" s="457">
        <v>-0.00962931401343325</v>
      </c>
      <c r="BH39" s="457">
        <v>2.80735027511982E-4</v>
      </c>
    </row>
    <row r="40" spans="8:8">
      <c r="A40" s="218" t="s">
        <v>128</v>
      </c>
      <c r="B40" s="52" t="s">
        <v>114</v>
      </c>
      <c r="C40" s="52" t="s">
        <v>114</v>
      </c>
      <c r="D40" s="52" t="s">
        <v>114</v>
      </c>
      <c r="E40" s="52" t="s">
        <v>114</v>
      </c>
      <c r="F40" s="52" t="s">
        <v>114</v>
      </c>
      <c r="G40" s="52" t="s">
        <v>114</v>
      </c>
      <c r="H40" s="52" t="s">
        <v>114</v>
      </c>
      <c r="I40" s="52" t="s">
        <v>114</v>
      </c>
      <c r="J40" s="52" t="s">
        <v>114</v>
      </c>
      <c r="K40" s="52" t="s">
        <v>114</v>
      </c>
      <c r="L40" s="52" t="s">
        <v>114</v>
      </c>
      <c r="M40" s="52" t="s">
        <v>114</v>
      </c>
      <c r="N40" s="52" t="s">
        <v>114</v>
      </c>
      <c r="O40" s="52" t="s">
        <v>114</v>
      </c>
      <c r="P40" s="52" t="s">
        <v>114</v>
      </c>
      <c r="Q40" s="52" t="s">
        <v>114</v>
      </c>
      <c r="R40" s="52" t="s">
        <v>114</v>
      </c>
      <c r="S40" s="52" t="s">
        <v>114</v>
      </c>
      <c r="T40" s="52" t="s">
        <v>114</v>
      </c>
      <c r="U40" s="52" t="s">
        <v>114</v>
      </c>
      <c r="V40" s="52">
        <v>0.146850831968185</v>
      </c>
      <c r="W40" s="52">
        <v>0.14716245177077</v>
      </c>
      <c r="X40" s="52">
        <v>0.153706467625055</v>
      </c>
      <c r="Y40" s="52">
        <v>0.16025048347934</v>
      </c>
      <c r="Z40" s="52">
        <v>0.170066507260768</v>
      </c>
      <c r="AA40" s="52">
        <v>0.1958919984</v>
      </c>
      <c r="AB40" s="52">
        <v>0.2027834712</v>
      </c>
      <c r="AC40" s="52">
        <v>0.115848756</v>
      </c>
      <c r="AD40" s="52">
        <v>0.062655462</v>
      </c>
      <c r="AE40" s="52">
        <v>0.0724860684</v>
      </c>
      <c r="AF40" s="52">
        <v>0.0849459852</v>
      </c>
      <c r="AG40" s="52">
        <v>0.0908158788</v>
      </c>
      <c r="AH40" s="52">
        <v>0.0838364832</v>
      </c>
      <c r="AI40" s="52">
        <v>0.0734322852</v>
      </c>
      <c r="AJ40" s="52">
        <v>0.0759024972</v>
      </c>
      <c r="AK40" s="52">
        <v>0.0864281124</v>
      </c>
      <c r="AL40" s="52">
        <v>0.0898780356</v>
      </c>
      <c r="AM40" s="52">
        <v>0.0908703072</v>
      </c>
      <c r="AN40" s="52">
        <v>0.0985698324</v>
      </c>
      <c r="AO40" s="52">
        <v>0.0983228112</v>
      </c>
      <c r="AP40" s="52">
        <v>0.1037028492</v>
      </c>
      <c r="AQ40" s="52">
        <v>0.102765006</v>
      </c>
      <c r="AR40" s="52">
        <v>0.1210864428</v>
      </c>
      <c r="AS40" s="52">
        <v>0.108689328</v>
      </c>
      <c r="AT40" s="52">
        <v>0.0913392288</v>
      </c>
      <c r="AU40" s="52">
        <v>0.104335056</v>
      </c>
      <c r="AV40" s="52">
        <v>0.1138307184</v>
      </c>
      <c r="AW40" s="52">
        <v>0.1111469796</v>
      </c>
      <c r="AX40" s="52">
        <v>0.0906190992</v>
      </c>
      <c r="AY40" s="52">
        <v>0.0864616068</v>
      </c>
      <c r="AZ40" s="52">
        <v>0.08653554</v>
      </c>
      <c r="BA40" s="52">
        <v>0.07710714</v>
      </c>
      <c r="BB40" s="52">
        <v>0.080239896</v>
      </c>
      <c r="BC40" s="52">
        <v>0.080592732</v>
      </c>
      <c r="BD40" s="52">
        <v>0.077657616</v>
      </c>
      <c r="BE40" s="53">
        <v>0.084977424</v>
      </c>
      <c r="BF40" s="457">
        <v>0.0912676645379076</v>
      </c>
      <c r="BG40" s="457">
        <v>-0.0160961241661959</v>
      </c>
      <c r="BH40" s="457">
        <v>6.17478810255984E-4</v>
      </c>
    </row>
    <row r="41" spans="8:8">
      <c r="A41" s="218" t="s">
        <v>129</v>
      </c>
      <c r="B41" s="52">
        <v>0.0</v>
      </c>
      <c r="C41" s="52">
        <v>0.0</v>
      </c>
      <c r="D41" s="52">
        <v>0.0</v>
      </c>
      <c r="E41" s="52">
        <v>0.0</v>
      </c>
      <c r="F41" s="52">
        <v>1.053E-4</v>
      </c>
      <c r="G41" s="52">
        <v>2.626218E-4</v>
      </c>
      <c r="H41" s="52">
        <v>5.275368E-4</v>
      </c>
      <c r="I41" s="52">
        <v>0.0042202944</v>
      </c>
      <c r="J41" s="52">
        <v>0.0084405888</v>
      </c>
      <c r="K41" s="52">
        <v>0.0113420412</v>
      </c>
      <c r="L41" s="52">
        <v>0.01313109</v>
      </c>
      <c r="M41" s="52">
        <v>0.0150347988</v>
      </c>
      <c r="N41" s="52">
        <v>0.015826104</v>
      </c>
      <c r="O41" s="52">
        <v>0.0174087144</v>
      </c>
      <c r="P41" s="52">
        <v>0.0182000196</v>
      </c>
      <c r="Q41" s="52">
        <v>0.0160199298</v>
      </c>
      <c r="R41" s="52">
        <v>0.0123971148</v>
      </c>
      <c r="S41" s="52">
        <v>0.0102869676</v>
      </c>
      <c r="T41" s="52">
        <v>0.0097594308</v>
      </c>
      <c r="U41" s="52">
        <v>0.010550736</v>
      </c>
      <c r="V41" s="52">
        <v>0.0115553592</v>
      </c>
      <c r="W41" s="52">
        <v>0.0112927374</v>
      </c>
      <c r="X41" s="52">
        <v>0.0128684682</v>
      </c>
      <c r="Y41" s="52">
        <v>0.0133937118</v>
      </c>
      <c r="Z41" s="52">
        <v>0.0152320644</v>
      </c>
      <c r="AA41" s="52">
        <v>0.0179333172</v>
      </c>
      <c r="AB41" s="52">
        <v>0.0186461478</v>
      </c>
      <c r="AC41" s="52">
        <v>0.0194340132</v>
      </c>
      <c r="AD41" s="52">
        <v>0.0201843612</v>
      </c>
      <c r="AE41" s="52">
        <v>0.0203344308</v>
      </c>
      <c r="AF41" s="52">
        <v>0.023237685</v>
      </c>
      <c r="AG41" s="52">
        <v>0.0254919474</v>
      </c>
      <c r="AH41" s="52">
        <v>0.0261211149</v>
      </c>
      <c r="AI41" s="52">
        <v>0.0263751075</v>
      </c>
      <c r="AJ41" s="52">
        <v>0.0273580632</v>
      </c>
      <c r="AK41" s="52">
        <v>0.0281079063</v>
      </c>
      <c r="AL41" s="52">
        <v>0.0312462</v>
      </c>
      <c r="AM41" s="52">
        <v>0.0446661</v>
      </c>
      <c r="AN41" s="52">
        <v>0.0452142</v>
      </c>
      <c r="AO41" s="52">
        <v>0.0500688</v>
      </c>
      <c r="AP41" s="52">
        <v>0.0492481647</v>
      </c>
      <c r="AQ41" s="52">
        <v>0.0515135169</v>
      </c>
      <c r="AR41" s="52">
        <v>0.0480835215</v>
      </c>
      <c r="AS41" s="52">
        <v>0.04577103</v>
      </c>
      <c r="AT41" s="52">
        <v>0.0465765768</v>
      </c>
      <c r="AU41" s="52">
        <v>0.0500986935</v>
      </c>
      <c r="AV41" s="52">
        <v>0.0432189927</v>
      </c>
      <c r="AW41" s="52">
        <v>0.0440053983</v>
      </c>
      <c r="AX41" s="52">
        <v>0.0372584538</v>
      </c>
      <c r="AY41" s="52">
        <v>0.0353012562</v>
      </c>
      <c r="AZ41" s="52">
        <v>0.0321938613</v>
      </c>
      <c r="BA41" s="52">
        <v>0.0296892657</v>
      </c>
      <c r="BB41" s="52">
        <v>0.0290201148</v>
      </c>
      <c r="BC41" s="52">
        <v>0.0286222779</v>
      </c>
      <c r="BD41" s="52">
        <v>0.0286401168</v>
      </c>
      <c r="BE41" s="53">
        <v>0.026385572313738</v>
      </c>
      <c r="BF41" s="457">
        <v>-0.0812369666696029</v>
      </c>
      <c r="BG41" s="457">
        <v>-0.047465483715734</v>
      </c>
      <c r="BH41" s="457">
        <v>1.91727767603431E-4</v>
      </c>
    </row>
    <row r="42" spans="8:8">
      <c r="A42" s="218" t="s">
        <v>130</v>
      </c>
      <c r="B42" s="52">
        <v>0.054</v>
      </c>
      <c r="C42" s="52">
        <v>0.103</v>
      </c>
      <c r="D42" s="52">
        <v>0.182</v>
      </c>
      <c r="E42" s="52">
        <v>0.306</v>
      </c>
      <c r="F42" s="52">
        <v>0.451</v>
      </c>
      <c r="G42" s="52">
        <v>0.635</v>
      </c>
      <c r="H42" s="52">
        <v>0.83</v>
      </c>
      <c r="I42" s="52">
        <v>1.08</v>
      </c>
      <c r="J42" s="52">
        <v>1.201</v>
      </c>
      <c r="K42" s="52">
        <v>1.278</v>
      </c>
      <c r="L42" s="52">
        <v>1.333</v>
      </c>
      <c r="M42" s="52">
        <v>1.384</v>
      </c>
      <c r="N42" s="52">
        <v>1.389</v>
      </c>
      <c r="O42" s="52">
        <v>1.392</v>
      </c>
      <c r="P42" s="52">
        <v>1.386</v>
      </c>
      <c r="Q42" s="52">
        <v>1.267</v>
      </c>
      <c r="R42" s="52">
        <v>1.206</v>
      </c>
      <c r="S42" s="52">
        <v>1.152</v>
      </c>
      <c r="T42" s="52">
        <v>1.232</v>
      </c>
      <c r="U42" s="52">
        <v>1.309</v>
      </c>
      <c r="V42" s="52">
        <v>1.38</v>
      </c>
      <c r="W42" s="52">
        <v>1.376</v>
      </c>
      <c r="X42" s="52">
        <v>1.42</v>
      </c>
      <c r="Y42" s="52">
        <v>1.284</v>
      </c>
      <c r="Z42" s="52">
        <v>1.317</v>
      </c>
      <c r="AA42" s="52">
        <v>1.325</v>
      </c>
      <c r="AB42" s="52">
        <v>1.4785</v>
      </c>
      <c r="AC42" s="52">
        <v>1.4397</v>
      </c>
      <c r="AD42" s="52">
        <v>1.4807</v>
      </c>
      <c r="AE42" s="52">
        <v>1.43</v>
      </c>
      <c r="AF42" s="52">
        <v>1.4689</v>
      </c>
      <c r="AG42" s="52">
        <v>1.6279</v>
      </c>
      <c r="AH42" s="52">
        <v>1.5253</v>
      </c>
      <c r="AI42" s="52">
        <v>1.5062</v>
      </c>
      <c r="AJ42" s="52">
        <v>1.4716</v>
      </c>
      <c r="AK42" s="52">
        <v>1.4757</v>
      </c>
      <c r="AL42" s="52">
        <v>1.5055</v>
      </c>
      <c r="AM42" s="52">
        <v>1.4903</v>
      </c>
      <c r="AN42" s="52">
        <v>1.5006</v>
      </c>
      <c r="AO42" s="52">
        <v>1.5364</v>
      </c>
      <c r="AP42" s="52">
        <v>1.4924</v>
      </c>
      <c r="AQ42" s="52">
        <v>1.4331</v>
      </c>
      <c r="AR42" s="52">
        <v>1.397</v>
      </c>
      <c r="AS42" s="52">
        <v>1.454</v>
      </c>
      <c r="AT42" s="52">
        <v>1.4889</v>
      </c>
      <c r="AU42" s="52">
        <v>1.6833</v>
      </c>
      <c r="AV42" s="52">
        <v>1.4734</v>
      </c>
      <c r="AW42" s="52">
        <v>1.4142</v>
      </c>
      <c r="AX42" s="52">
        <v>1.408</v>
      </c>
      <c r="AY42" s="52">
        <v>1.241</v>
      </c>
      <c r="AZ42" s="52">
        <v>1.2269</v>
      </c>
      <c r="BA42" s="52">
        <v>1.2655</v>
      </c>
      <c r="BB42" s="52">
        <v>1.299</v>
      </c>
      <c r="BC42" s="52">
        <v>1.276</v>
      </c>
      <c r="BD42" s="52">
        <v>1.3327</v>
      </c>
      <c r="BE42" s="53">
        <v>1.3161</v>
      </c>
      <c r="BF42" s="457">
        <v>-0.0151541244386166</v>
      </c>
      <c r="BG42" s="457">
        <v>-0.0110218723913029</v>
      </c>
      <c r="BH42" s="457">
        <v>0.00956329132991723</v>
      </c>
    </row>
    <row r="43" spans="8:8">
      <c r="A43" s="218" t="s">
        <v>131</v>
      </c>
      <c r="B43" s="52" t="s">
        <v>114</v>
      </c>
      <c r="C43" s="52" t="s">
        <v>114</v>
      </c>
      <c r="D43" s="52" t="s">
        <v>114</v>
      </c>
      <c r="E43" s="52" t="s">
        <v>114</v>
      </c>
      <c r="F43" s="52" t="s">
        <v>114</v>
      </c>
      <c r="G43" s="52" t="s">
        <v>114</v>
      </c>
      <c r="H43" s="52" t="s">
        <v>114</v>
      </c>
      <c r="I43" s="52" t="s">
        <v>114</v>
      </c>
      <c r="J43" s="52" t="s">
        <v>114</v>
      </c>
      <c r="K43" s="52" t="s">
        <v>114</v>
      </c>
      <c r="L43" s="52" t="s">
        <v>114</v>
      </c>
      <c r="M43" s="52" t="s">
        <v>114</v>
      </c>
      <c r="N43" s="52" t="s">
        <v>114</v>
      </c>
      <c r="O43" s="52" t="s">
        <v>114</v>
      </c>
      <c r="P43" s="52" t="s">
        <v>114</v>
      </c>
      <c r="Q43" s="52" t="s">
        <v>114</v>
      </c>
      <c r="R43" s="52" t="s">
        <v>114</v>
      </c>
      <c r="S43" s="52" t="s">
        <v>114</v>
      </c>
      <c r="T43" s="52" t="s">
        <v>114</v>
      </c>
      <c r="U43" s="52" t="s">
        <v>114</v>
      </c>
      <c r="V43" s="52" t="s">
        <v>114</v>
      </c>
      <c r="W43" s="52" t="s">
        <v>114</v>
      </c>
      <c r="X43" s="52" t="s">
        <v>114</v>
      </c>
      <c r="Y43" s="52" t="s">
        <v>114</v>
      </c>
      <c r="Z43" s="52" t="s">
        <v>114</v>
      </c>
      <c r="AA43" s="52">
        <v>0.0</v>
      </c>
      <c r="AB43" s="52">
        <v>0.0</v>
      </c>
      <c r="AC43" s="52">
        <v>0.0</v>
      </c>
      <c r="AD43" s="52">
        <v>0.0</v>
      </c>
      <c r="AE43" s="52">
        <v>0.0</v>
      </c>
      <c r="AF43" s="52">
        <v>0.0</v>
      </c>
      <c r="AG43" s="52">
        <v>0.0</v>
      </c>
      <c r="AH43" s="52">
        <v>0.0</v>
      </c>
      <c r="AI43" s="52">
        <v>6.894E-4</v>
      </c>
      <c r="AJ43" s="52">
        <v>0.00127539</v>
      </c>
      <c r="AK43" s="52">
        <v>0.0020682</v>
      </c>
      <c r="AL43" s="52">
        <v>0.0027576</v>
      </c>
      <c r="AM43" s="52">
        <v>0.00282654</v>
      </c>
      <c r="AN43" s="52">
        <v>0.00251631</v>
      </c>
      <c r="AO43" s="52">
        <v>0.002448</v>
      </c>
      <c r="AP43" s="52">
        <v>0.002617252416</v>
      </c>
      <c r="AQ43" s="52">
        <v>0.002802895128</v>
      </c>
      <c r="AR43" s="52">
        <v>0.00357636456</v>
      </c>
      <c r="AS43" s="52">
        <v>0.004066387632</v>
      </c>
      <c r="AT43" s="52">
        <v>0.002694247668</v>
      </c>
      <c r="AU43" s="52">
        <v>0.003990732156</v>
      </c>
      <c r="AV43" s="52">
        <v>0.004617077436</v>
      </c>
      <c r="AW43" s="52">
        <v>0.004791038976</v>
      </c>
      <c r="AX43" s="52">
        <v>0.005423748192</v>
      </c>
      <c r="AY43" s="52">
        <v>0.00465300018</v>
      </c>
      <c r="AZ43" s="52">
        <v>0.004687038864</v>
      </c>
      <c r="BA43" s="52">
        <v>0.007370400852</v>
      </c>
      <c r="BB43" s="52">
        <v>0.00947807784</v>
      </c>
      <c r="BC43" s="52">
        <v>0.008741996657604</v>
      </c>
      <c r="BD43" s="52">
        <v>0.010221318576</v>
      </c>
      <c r="BE43" s="53">
        <v>0.0116771387268484</v>
      </c>
      <c r="BF43" s="457">
        <v>0.139308386647102</v>
      </c>
      <c r="BG43" s="457">
        <v>0.142633469026828</v>
      </c>
      <c r="BH43" s="457">
        <v>8.48506037115039E-5</v>
      </c>
    </row>
    <row r="44" spans="8:8">
      <c r="A44" s="218" t="s">
        <v>132</v>
      </c>
      <c r="B44" s="52">
        <v>0.0</v>
      </c>
      <c r="C44" s="52">
        <v>0.0</v>
      </c>
      <c r="D44" s="52">
        <v>0.0</v>
      </c>
      <c r="E44" s="52">
        <v>0.0</v>
      </c>
      <c r="F44" s="52">
        <v>0.0</v>
      </c>
      <c r="G44" s="52">
        <v>0.0</v>
      </c>
      <c r="H44" s="52">
        <v>0.0</v>
      </c>
      <c r="I44" s="52">
        <v>0.0</v>
      </c>
      <c r="J44" s="52">
        <v>0.0</v>
      </c>
      <c r="K44" s="52">
        <v>0.0</v>
      </c>
      <c r="L44" s="52">
        <v>0.0</v>
      </c>
      <c r="M44" s="52">
        <v>0.0</v>
      </c>
      <c r="N44" s="52">
        <v>0.014360724</v>
      </c>
      <c r="O44" s="52">
        <v>0.024115968</v>
      </c>
      <c r="P44" s="52">
        <v>0.027549144</v>
      </c>
      <c r="Q44" s="52">
        <v>0.029600676</v>
      </c>
      <c r="R44" s="52">
        <v>0.036383292</v>
      </c>
      <c r="S44" s="52">
        <v>0.039272184</v>
      </c>
      <c r="T44" s="52">
        <v>0.044212608</v>
      </c>
      <c r="U44" s="52">
        <v>0.042537888</v>
      </c>
      <c r="V44" s="52">
        <v>0.044840628</v>
      </c>
      <c r="W44" s="52">
        <v>0.04940424</v>
      </c>
      <c r="X44" s="52">
        <v>0.054386532</v>
      </c>
      <c r="Y44" s="52">
        <v>0.068496048</v>
      </c>
      <c r="Z44" s="52">
        <v>0.075864816</v>
      </c>
      <c r="AA44" s="52">
        <v>0.080344692</v>
      </c>
      <c r="AB44" s="52">
        <v>0.090518616</v>
      </c>
      <c r="AC44" s="52">
        <v>0.097426836</v>
      </c>
      <c r="AD44" s="52">
        <v>0.102492864</v>
      </c>
      <c r="AE44" s="52">
        <v>0.110029104</v>
      </c>
      <c r="AF44" s="52">
        <v>0.111075804</v>
      </c>
      <c r="AG44" s="52">
        <v>0.12057984</v>
      </c>
      <c r="AH44" s="52">
        <v>0.139252968</v>
      </c>
      <c r="AI44" s="52">
        <v>0.142225596</v>
      </c>
      <c r="AJ44" s="52">
        <v>0.13586166</v>
      </c>
      <c r="AK44" s="52">
        <v>0.152525124</v>
      </c>
      <c r="AL44" s="52">
        <v>0.141346368</v>
      </c>
      <c r="AM44" s="52">
        <v>0.150850404</v>
      </c>
      <c r="AN44" s="52">
        <v>0.162531576</v>
      </c>
      <c r="AO44" s="52">
        <v>0.17186814</v>
      </c>
      <c r="AP44" s="52">
        <v>0.15731716621383</v>
      </c>
      <c r="AQ44" s="52">
        <v>0.15593908331826</v>
      </c>
      <c r="AR44" s="52">
        <v>0.15034001269662</v>
      </c>
      <c r="AS44" s="52">
        <v>0.15478197016914</v>
      </c>
      <c r="AT44" s="52">
        <v>0.14865525636381</v>
      </c>
      <c r="AU44" s="52">
        <v>0.14749958310912</v>
      </c>
      <c r="AV44" s="52">
        <v>0.14516644811301</v>
      </c>
      <c r="AW44" s="52">
        <v>0.14429567818053</v>
      </c>
      <c r="AX44" s="52">
        <v>0.14306743436157</v>
      </c>
      <c r="AY44" s="52">
        <v>0.15331492061856</v>
      </c>
      <c r="AZ44" s="52">
        <v>0.16294964563809</v>
      </c>
      <c r="BA44" s="52">
        <v>0.15726693259827</v>
      </c>
      <c r="BB44" s="52">
        <v>0.16506582529842</v>
      </c>
      <c r="BC44" s="52">
        <v>0.1594500943518</v>
      </c>
      <c r="BD44" s="52">
        <v>0.16434882892755</v>
      </c>
      <c r="BE44" s="53">
        <v>0.15955042670199</v>
      </c>
      <c r="BF44" s="457">
        <v>-0.0318489178615841</v>
      </c>
      <c r="BG44" s="457">
        <v>0.010086657332335</v>
      </c>
      <c r="BH44" s="457">
        <v>0.00115935507359907</v>
      </c>
    </row>
    <row r="45" spans="8:8">
      <c r="A45" s="218" t="s">
        <v>133</v>
      </c>
      <c r="B45" s="52">
        <v>0.0616752</v>
      </c>
      <c r="C45" s="52">
        <v>0.0733167</v>
      </c>
      <c r="D45" s="52">
        <v>0.0895959</v>
      </c>
      <c r="E45" s="52">
        <v>0.1230912</v>
      </c>
      <c r="F45" s="52">
        <v>0.1706553</v>
      </c>
      <c r="G45" s="52">
        <v>0.2176524</v>
      </c>
      <c r="H45" s="52">
        <v>0.239373</v>
      </c>
      <c r="I45" s="52">
        <v>0.2518794</v>
      </c>
      <c r="J45" s="52">
        <v>0.2619531</v>
      </c>
      <c r="K45" s="52">
        <v>0.2692593</v>
      </c>
      <c r="L45" s="52">
        <v>0.2883456</v>
      </c>
      <c r="M45" s="52">
        <v>0.307656</v>
      </c>
      <c r="N45" s="52">
        <v>0.3264327</v>
      </c>
      <c r="O45" s="52">
        <v>0.3436398</v>
      </c>
      <c r="P45" s="52">
        <v>0.3584286</v>
      </c>
      <c r="Q45" s="52">
        <v>0.3672855</v>
      </c>
      <c r="R45" s="52">
        <v>0.3464343</v>
      </c>
      <c r="S45" s="52">
        <v>0.3462894</v>
      </c>
      <c r="T45" s="52">
        <v>0.3542022</v>
      </c>
      <c r="U45" s="52">
        <v>0.3684654</v>
      </c>
      <c r="V45" s="52">
        <v>0.3737097</v>
      </c>
      <c r="W45" s="52">
        <v>0.3960621</v>
      </c>
      <c r="X45" s="52">
        <v>0.4088997</v>
      </c>
      <c r="Y45" s="52">
        <v>0.4060458</v>
      </c>
      <c r="Z45" s="52">
        <v>0.3985902</v>
      </c>
      <c r="AA45" s="52">
        <v>0.3742056</v>
      </c>
      <c r="AB45" s="52">
        <v>0.3489444</v>
      </c>
      <c r="AC45" s="52">
        <v>0.3249873</v>
      </c>
      <c r="AD45" s="52">
        <v>0.3413853</v>
      </c>
      <c r="AE45" s="52">
        <v>0.3439872</v>
      </c>
      <c r="AF45" s="52">
        <v>0.3765924</v>
      </c>
      <c r="AG45" s="52">
        <v>0.3954537</v>
      </c>
      <c r="AH45" s="52">
        <v>0.3942891</v>
      </c>
      <c r="AI45" s="52">
        <v>0.3983445</v>
      </c>
      <c r="AJ45" s="52">
        <v>0.3878325</v>
      </c>
      <c r="AK45" s="52">
        <v>0.4169925</v>
      </c>
      <c r="AL45" s="52">
        <v>0.4344471</v>
      </c>
      <c r="AM45" s="52">
        <v>0.4234194</v>
      </c>
      <c r="AN45" s="52">
        <v>0.4714623</v>
      </c>
      <c r="AO45" s="52">
        <v>0.4974156</v>
      </c>
      <c r="AP45" s="52">
        <v>0.5122341</v>
      </c>
      <c r="AQ45" s="52">
        <v>0.5180517</v>
      </c>
      <c r="AR45" s="52">
        <v>0.51819100002</v>
      </c>
      <c r="AS45" s="52">
        <v>0.563171</v>
      </c>
      <c r="AT45" s="52">
        <v>0.543412</v>
      </c>
      <c r="AU45" s="52">
        <v>0.584375</v>
      </c>
      <c r="AV45" s="52">
        <v>0.592291</v>
      </c>
      <c r="AW45" s="52">
        <v>0.627097</v>
      </c>
      <c r="AX45" s="52">
        <v>0.626775</v>
      </c>
      <c r="AY45" s="52">
        <v>0.61249</v>
      </c>
      <c r="AZ45" s="52">
        <v>0.615557</v>
      </c>
      <c r="BA45" s="52">
        <v>0.657274</v>
      </c>
      <c r="BB45" s="52">
        <v>0.690492</v>
      </c>
      <c r="BC45" s="52">
        <v>0.717338</v>
      </c>
      <c r="BD45" s="52">
        <v>0.751996</v>
      </c>
      <c r="BE45" s="53">
        <v>0.776059872</v>
      </c>
      <c r="BF45" s="457">
        <v>0.0291803278688523</v>
      </c>
      <c r="BG45" s="457">
        <v>0.0330197639048941</v>
      </c>
      <c r="BH45" s="457">
        <v>0.00563915101086109</v>
      </c>
    </row>
    <row r="46" spans="8:8">
      <c r="A46" s="218" t="s">
        <v>134</v>
      </c>
      <c r="B46" s="52">
        <v>0.0</v>
      </c>
      <c r="C46" s="52">
        <v>0.0</v>
      </c>
      <c r="D46" s="52">
        <v>0.0</v>
      </c>
      <c r="E46" s="52">
        <v>0.0</v>
      </c>
      <c r="F46" s="52">
        <v>0.0</v>
      </c>
      <c r="G46" s="52">
        <v>0.0</v>
      </c>
      <c r="H46" s="52">
        <v>0.0</v>
      </c>
      <c r="I46" s="52">
        <v>0.0</v>
      </c>
      <c r="J46" s="52">
        <v>0.0</v>
      </c>
      <c r="K46" s="52">
        <v>0.0</v>
      </c>
      <c r="L46" s="52">
        <v>0.0</v>
      </c>
      <c r="M46" s="52">
        <v>0.0</v>
      </c>
      <c r="N46" s="52">
        <v>0.0</v>
      </c>
      <c r="O46" s="52">
        <v>0.0</v>
      </c>
      <c r="P46" s="52">
        <v>0.0</v>
      </c>
      <c r="Q46" s="52">
        <v>0.0</v>
      </c>
      <c r="R46" s="52">
        <v>0.0</v>
      </c>
      <c r="S46" s="52">
        <v>0.0</v>
      </c>
      <c r="T46" s="52">
        <v>0.0</v>
      </c>
      <c r="U46" s="52">
        <v>0.0</v>
      </c>
      <c r="V46" s="52">
        <v>0.0</v>
      </c>
      <c r="W46" s="52">
        <v>0.0</v>
      </c>
      <c r="X46" s="52">
        <v>0.0</v>
      </c>
      <c r="Y46" s="52">
        <v>0.0</v>
      </c>
      <c r="Z46" s="52">
        <v>0.0</v>
      </c>
      <c r="AA46" s="52">
        <v>0.0</v>
      </c>
      <c r="AB46" s="52">
        <v>0.0</v>
      </c>
      <c r="AC46" s="52">
        <v>0.0</v>
      </c>
      <c r="AD46" s="52">
        <v>0.0</v>
      </c>
      <c r="AE46" s="52">
        <v>0.0</v>
      </c>
      <c r="AF46" s="52">
        <v>0.0</v>
      </c>
      <c r="AG46" s="52">
        <v>0.0</v>
      </c>
      <c r="AH46" s="52">
        <v>0.0036225</v>
      </c>
      <c r="AI46" s="52">
        <v>0.0289368</v>
      </c>
      <c r="AJ46" s="52">
        <v>0.0809208</v>
      </c>
      <c r="AK46" s="52">
        <v>0.0831241267570003</v>
      </c>
      <c r="AL46" s="52">
        <v>0.09269582642604</v>
      </c>
      <c r="AM46" s="52">
        <v>0.11275997945418</v>
      </c>
      <c r="AN46" s="52">
        <v>0.108727901665601</v>
      </c>
      <c r="AO46" s="52">
        <v>0.13620078065682</v>
      </c>
      <c r="AP46" s="52">
        <v>0.15436009272672</v>
      </c>
      <c r="AQ46" s="52">
        <v>0.1482637865742</v>
      </c>
      <c r="AR46" s="52">
        <v>0.1580179071762</v>
      </c>
      <c r="AS46" s="52">
        <v>0.17288446342932</v>
      </c>
      <c r="AT46" s="52">
        <v>0.17169682138992</v>
      </c>
      <c r="AU46" s="52">
        <v>0.186795342280536</v>
      </c>
      <c r="AV46" s="52">
        <v>0.189132540728382</v>
      </c>
      <c r="AW46" s="52">
        <v>0.163997695148498</v>
      </c>
      <c r="AX46" s="52">
        <v>0.155460336000048</v>
      </c>
      <c r="AY46" s="52">
        <v>0.148534568190234</v>
      </c>
      <c r="AZ46" s="52">
        <v>0.17351507866824</v>
      </c>
      <c r="BA46" s="52">
        <v>0.18265726949688</v>
      </c>
      <c r="BB46" s="52">
        <v>0.228221446616784</v>
      </c>
      <c r="BC46" s="52">
        <v>0.208777689492696</v>
      </c>
      <c r="BD46" s="52">
        <v>0.220860791897418</v>
      </c>
      <c r="BE46" s="53">
        <v>0.215780458911884</v>
      </c>
      <c r="BF46" s="457">
        <v>-0.0256718135990155</v>
      </c>
      <c r="BG46" s="457">
        <v>0.0254999345398406</v>
      </c>
      <c r="BH46" s="457">
        <v>0.00156794422299034</v>
      </c>
    </row>
    <row r="47" spans="8:8">
      <c r="A47" s="218" t="s">
        <v>135</v>
      </c>
      <c r="B47" s="52">
        <v>0.5057649729</v>
      </c>
      <c r="C47" s="52">
        <v>0.5452794153</v>
      </c>
      <c r="D47" s="52">
        <v>0.6011366598</v>
      </c>
      <c r="E47" s="52">
        <v>0.6360764436</v>
      </c>
      <c r="F47" s="52">
        <v>0.7386084657</v>
      </c>
      <c r="G47" s="52">
        <v>0.7677139023</v>
      </c>
      <c r="H47" s="52">
        <v>0.8208528714</v>
      </c>
      <c r="I47" s="52">
        <v>0.8332840089</v>
      </c>
      <c r="J47" s="52">
        <v>0.8804228823</v>
      </c>
      <c r="K47" s="52">
        <v>0.9087327261</v>
      </c>
      <c r="L47" s="52">
        <v>0.9872975151</v>
      </c>
      <c r="M47" s="52">
        <v>1.0882715013</v>
      </c>
      <c r="N47" s="52">
        <v>1.15279739235</v>
      </c>
      <c r="O47" s="52">
        <v>1.1916985653</v>
      </c>
      <c r="P47" s="52">
        <v>1.1484382068</v>
      </c>
      <c r="Q47" s="52">
        <v>1.1926599066</v>
      </c>
      <c r="R47" s="52">
        <v>1.2531912588</v>
      </c>
      <c r="S47" s="52">
        <v>1.2745728153</v>
      </c>
      <c r="T47" s="52">
        <v>1.2692025639</v>
      </c>
      <c r="U47" s="52">
        <v>1.2644621568</v>
      </c>
      <c r="V47" s="52">
        <v>1.1757204099</v>
      </c>
      <c r="W47" s="52">
        <v>1.1968367688</v>
      </c>
      <c r="X47" s="52">
        <v>1.1752894638</v>
      </c>
      <c r="Y47" s="52">
        <v>1.1789359308</v>
      </c>
      <c r="Z47" s="52">
        <v>1.1742949728</v>
      </c>
      <c r="AA47" s="52">
        <v>1.2074085</v>
      </c>
      <c r="AB47" s="52">
        <v>0.9963567</v>
      </c>
      <c r="AC47" s="52">
        <v>0.8873829</v>
      </c>
      <c r="AD47" s="52">
        <v>0.8530983</v>
      </c>
      <c r="AE47" s="52">
        <v>0.7770276</v>
      </c>
      <c r="AF47" s="52">
        <v>0.805545</v>
      </c>
      <c r="AG47" s="52">
        <v>0.8130132</v>
      </c>
      <c r="AH47" s="52">
        <v>0.6673149</v>
      </c>
      <c r="AI47" s="52">
        <v>0.6273774</v>
      </c>
      <c r="AJ47" s="52">
        <v>0.5748903</v>
      </c>
      <c r="AK47" s="52">
        <v>0.5727492</v>
      </c>
      <c r="AL47" s="52">
        <v>0.5518125</v>
      </c>
      <c r="AM47" s="52">
        <v>0.5706081</v>
      </c>
      <c r="AN47" s="52">
        <v>0.6166881</v>
      </c>
      <c r="AO47" s="52">
        <v>0.5835276</v>
      </c>
      <c r="AP47" s="52">
        <v>0.5829363</v>
      </c>
      <c r="AQ47" s="52">
        <v>0.5944698</v>
      </c>
      <c r="AR47" s="52">
        <v>0.5343192</v>
      </c>
      <c r="AS47" s="52">
        <v>0.5090922</v>
      </c>
      <c r="AT47" s="52">
        <v>0.4429782</v>
      </c>
      <c r="AU47" s="52">
        <v>0.4516884</v>
      </c>
      <c r="AV47" s="52">
        <v>0.4649463</v>
      </c>
      <c r="AW47" s="52">
        <v>0.4512276</v>
      </c>
      <c r="AX47" s="52">
        <v>0.4119372</v>
      </c>
      <c r="AY47" s="52">
        <v>0.3914325</v>
      </c>
      <c r="AZ47" s="52">
        <v>0.3733497</v>
      </c>
      <c r="BA47" s="52">
        <v>0.377805991</v>
      </c>
      <c r="BB47" s="52">
        <v>0.406449673</v>
      </c>
      <c r="BC47" s="52">
        <v>0.416267555</v>
      </c>
      <c r="BD47" s="52">
        <v>0.386668655</v>
      </c>
      <c r="BE47" s="53">
        <v>0.40742783143577</v>
      </c>
      <c r="BF47" s="457">
        <v>0.0508083222817672</v>
      </c>
      <c r="BG47" s="457">
        <v>-0.01350324420319</v>
      </c>
      <c r="BH47" s="457">
        <v>0.00296052811179749</v>
      </c>
    </row>
    <row r="48" spans="8:8">
      <c r="A48" s="218" t="s">
        <v>136</v>
      </c>
      <c r="B48" s="52">
        <v>0.01074708</v>
      </c>
      <c r="C48" s="52">
        <v>0.01195236</v>
      </c>
      <c r="D48" s="52">
        <v>0.01432944</v>
      </c>
      <c r="E48" s="52">
        <v>0.0320814</v>
      </c>
      <c r="F48" s="52">
        <v>0.0325125</v>
      </c>
      <c r="G48" s="52">
        <v>0.043659</v>
      </c>
      <c r="H48" s="52">
        <v>0.0548055</v>
      </c>
      <c r="I48" s="52">
        <v>0.0595152</v>
      </c>
      <c r="J48" s="52">
        <v>0.0653634</v>
      </c>
      <c r="K48" s="52">
        <v>0.0796905</v>
      </c>
      <c r="L48" s="52">
        <v>0.091233</v>
      </c>
      <c r="M48" s="52">
        <v>0.1007253</v>
      </c>
      <c r="N48" s="52">
        <v>0.1144737</v>
      </c>
      <c r="O48" s="52">
        <v>0.128268</v>
      </c>
      <c r="P48" s="52">
        <v>0.1323684</v>
      </c>
      <c r="Q48" s="52">
        <v>0.0970317</v>
      </c>
      <c r="R48" s="52">
        <v>0.1007487</v>
      </c>
      <c r="S48" s="52">
        <v>0.105201</v>
      </c>
      <c r="T48" s="52">
        <v>0.1080333</v>
      </c>
      <c r="U48" s="52">
        <v>0.1226124</v>
      </c>
      <c r="V48" s="52">
        <v>0.1259928</v>
      </c>
      <c r="W48" s="52">
        <v>0.1349424</v>
      </c>
      <c r="X48" s="52">
        <v>0.1425294</v>
      </c>
      <c r="Y48" s="52">
        <v>0.1402794</v>
      </c>
      <c r="Z48" s="52">
        <v>0.1585998</v>
      </c>
      <c r="AA48" s="52">
        <v>0.2130228</v>
      </c>
      <c r="AB48" s="52">
        <v>0.1894644</v>
      </c>
      <c r="AC48" s="52">
        <v>0.2083986</v>
      </c>
      <c r="AD48" s="52">
        <v>0.2063754</v>
      </c>
      <c r="AE48" s="52">
        <v>0.1970415</v>
      </c>
      <c r="AF48" s="52">
        <v>0.2184336</v>
      </c>
      <c r="AG48" s="52">
        <v>0.2302065</v>
      </c>
      <c r="AH48" s="52">
        <v>0.2336058</v>
      </c>
      <c r="AI48" s="52">
        <v>0.2373723</v>
      </c>
      <c r="AJ48" s="52">
        <v>0.2402451</v>
      </c>
      <c r="AK48" s="52">
        <v>0.2418471</v>
      </c>
      <c r="AL48" s="52">
        <v>0.2582568</v>
      </c>
      <c r="AM48" s="52">
        <v>0.2456541</v>
      </c>
      <c r="AN48" s="52">
        <v>0.2373372</v>
      </c>
      <c r="AO48" s="52">
        <v>0.2302074</v>
      </c>
      <c r="AP48" s="52">
        <v>0.2471355</v>
      </c>
      <c r="AQ48" s="52">
        <v>0.2251611</v>
      </c>
      <c r="AR48" s="52">
        <v>0.2130804</v>
      </c>
      <c r="AS48" s="52">
        <v>0.2163033</v>
      </c>
      <c r="AT48" s="52">
        <v>0.185283</v>
      </c>
      <c r="AU48" s="52">
        <v>0.2096091</v>
      </c>
      <c r="AV48" s="52">
        <v>0.1941444</v>
      </c>
      <c r="AW48" s="52">
        <v>0.1827675</v>
      </c>
      <c r="AX48" s="52">
        <v>0.190836</v>
      </c>
      <c r="AY48" s="52">
        <v>0.1579401</v>
      </c>
      <c r="AZ48" s="52">
        <v>0.1624248</v>
      </c>
      <c r="BA48" s="52">
        <v>0.1630899</v>
      </c>
      <c r="BB48" s="52">
        <v>0.173194008</v>
      </c>
      <c r="BC48" s="52">
        <v>0.17069837</v>
      </c>
      <c r="BD48" s="52">
        <v>0.171082002</v>
      </c>
      <c r="BE48" s="53">
        <v>0.179225613491744</v>
      </c>
      <c r="BF48" s="457">
        <v>0.044738335615147</v>
      </c>
      <c r="BG48" s="457">
        <v>-0.00794243094002933</v>
      </c>
      <c r="BH48" s="457">
        <v>0.00130232258612924</v>
      </c>
    </row>
    <row r="49" spans="8:8">
      <c r="A49" s="218" t="s">
        <v>137</v>
      </c>
      <c r="B49" s="52" t="s">
        <v>114</v>
      </c>
      <c r="C49" s="52" t="s">
        <v>114</v>
      </c>
      <c r="D49" s="52" t="s">
        <v>114</v>
      </c>
      <c r="E49" s="52" t="s">
        <v>114</v>
      </c>
      <c r="F49" s="52" t="s">
        <v>114</v>
      </c>
      <c r="G49" s="52" t="s">
        <v>114</v>
      </c>
      <c r="H49" s="52" t="s">
        <v>114</v>
      </c>
      <c r="I49" s="52" t="s">
        <v>114</v>
      </c>
      <c r="J49" s="52" t="s">
        <v>114</v>
      </c>
      <c r="K49" s="52" t="s">
        <v>114</v>
      </c>
      <c r="L49" s="52" t="s">
        <v>114</v>
      </c>
      <c r="M49" s="52" t="s">
        <v>114</v>
      </c>
      <c r="N49" s="52" t="s">
        <v>114</v>
      </c>
      <c r="O49" s="52" t="s">
        <v>114</v>
      </c>
      <c r="P49" s="52" t="s">
        <v>114</v>
      </c>
      <c r="Q49" s="52" t="s">
        <v>114</v>
      </c>
      <c r="R49" s="52" t="s">
        <v>114</v>
      </c>
      <c r="S49" s="52" t="s">
        <v>114</v>
      </c>
      <c r="T49" s="52" t="s">
        <v>114</v>
      </c>
      <c r="U49" s="52" t="s">
        <v>114</v>
      </c>
      <c r="V49" s="52" t="s">
        <v>114</v>
      </c>
      <c r="W49" s="52" t="s">
        <v>114</v>
      </c>
      <c r="X49" s="52" t="s">
        <v>114</v>
      </c>
      <c r="Y49" s="52" t="s">
        <v>114</v>
      </c>
      <c r="Z49" s="52" t="s">
        <v>114</v>
      </c>
      <c r="AA49" s="52">
        <v>0.0321183</v>
      </c>
      <c r="AB49" s="52">
        <v>0.0305352</v>
      </c>
      <c r="AC49" s="52">
        <v>0.0257823</v>
      </c>
      <c r="AD49" s="52">
        <v>0.0256077</v>
      </c>
      <c r="AE49" s="52">
        <v>0.0278847</v>
      </c>
      <c r="AF49" s="52">
        <v>0.0309492</v>
      </c>
      <c r="AG49" s="52">
        <v>0.0314442</v>
      </c>
      <c r="AH49" s="52">
        <v>0.033426</v>
      </c>
      <c r="AI49" s="52">
        <v>0.0342423</v>
      </c>
      <c r="AJ49" s="52">
        <v>0.0357444</v>
      </c>
      <c r="AK49" s="52">
        <v>0.0345528612</v>
      </c>
      <c r="AL49" s="52">
        <v>0.0355751352</v>
      </c>
      <c r="AM49" s="52">
        <v>0.0343143306</v>
      </c>
      <c r="AN49" s="52">
        <v>0.0379604412</v>
      </c>
      <c r="AO49" s="52">
        <v>0.0376203987918</v>
      </c>
      <c r="AP49" s="52">
        <v>0.0388239560478</v>
      </c>
      <c r="AQ49" s="52">
        <v>0.0376478638866</v>
      </c>
      <c r="AR49" s="52">
        <v>0.0382855584078</v>
      </c>
      <c r="AS49" s="52">
        <v>0.0367703098092</v>
      </c>
      <c r="AT49" s="52">
        <v>0.0347944245462</v>
      </c>
      <c r="AU49" s="52">
        <v>0.0361009588698</v>
      </c>
      <c r="AV49" s="52">
        <v>0.0308901216096</v>
      </c>
      <c r="AW49" s="52">
        <v>0.0297121893552</v>
      </c>
      <c r="AX49" s="52">
        <v>0.0291840144552</v>
      </c>
      <c r="AY49" s="52">
        <v>0.026210934981</v>
      </c>
      <c r="AZ49" s="52">
        <v>0.0278076247416</v>
      </c>
      <c r="BA49" s="52">
        <v>0.0294861645738</v>
      </c>
      <c r="BB49" s="52">
        <v>0.0310394169239418</v>
      </c>
      <c r="BC49" s="52">
        <v>0.0307100220446646</v>
      </c>
      <c r="BD49" s="52">
        <v>0.0308415960006858</v>
      </c>
      <c r="BE49" s="53">
        <v>0.0307857813736968</v>
      </c>
      <c r="BF49" s="457">
        <v>-0.0045370150022267</v>
      </c>
      <c r="BG49" s="457">
        <v>-0.0119868643599393</v>
      </c>
      <c r="BH49" s="457">
        <v>2.23701387505358E-4</v>
      </c>
    </row>
    <row r="50" spans="8:8">
      <c r="A50" s="218" t="s">
        <v>138</v>
      </c>
      <c r="B50" s="52">
        <v>0.0</v>
      </c>
      <c r="C50" s="52">
        <v>0.0</v>
      </c>
      <c r="D50" s="52">
        <v>0.0</v>
      </c>
      <c r="E50" s="52">
        <v>0.0</v>
      </c>
      <c r="F50" s="52">
        <v>0.00338148</v>
      </c>
      <c r="G50" s="52">
        <v>0.00269064</v>
      </c>
      <c r="H50" s="52">
        <v>0.01432584</v>
      </c>
      <c r="I50" s="52">
        <v>0.0421776</v>
      </c>
      <c r="J50" s="52">
        <v>0.0407232</v>
      </c>
      <c r="K50" s="52">
        <v>0.050904</v>
      </c>
      <c r="L50" s="52">
        <v>0.05250384</v>
      </c>
      <c r="M50" s="52">
        <v>0.06028488</v>
      </c>
      <c r="N50" s="52">
        <v>0.05795784</v>
      </c>
      <c r="O50" s="52">
        <v>0.05937588</v>
      </c>
      <c r="P50" s="52">
        <v>0.05737608</v>
      </c>
      <c r="Q50" s="52">
        <v>0.07355628</v>
      </c>
      <c r="R50" s="52">
        <v>0.0839916</v>
      </c>
      <c r="S50" s="52">
        <v>0.09159084</v>
      </c>
      <c r="T50" s="52">
        <v>0.09904464</v>
      </c>
      <c r="U50" s="52">
        <v>0.08122824</v>
      </c>
      <c r="V50" s="52">
        <v>0.0861732</v>
      </c>
      <c r="W50" s="52">
        <v>0.10151712</v>
      </c>
      <c r="X50" s="52">
        <v>0.10868004</v>
      </c>
      <c r="Y50" s="52">
        <v>0.14024052</v>
      </c>
      <c r="Z50" s="52">
        <v>0.18001836</v>
      </c>
      <c r="AA50" s="52">
        <v>0.208059811542432</v>
      </c>
      <c r="AB50" s="52">
        <v>0.234396849644496</v>
      </c>
      <c r="AC50" s="52">
        <v>0.24508589524272</v>
      </c>
      <c r="AD50" s="52">
        <v>0.24040679455152</v>
      </c>
      <c r="AE50" s="52">
        <v>0.263584539859968</v>
      </c>
      <c r="AF50" s="52">
        <v>0.323255671251552</v>
      </c>
      <c r="AG50" s="52">
        <v>0.361762870286016</v>
      </c>
      <c r="AH50" s="52">
        <v>0.473360321598192</v>
      </c>
      <c r="AI50" s="52">
        <v>0.485953401246912</v>
      </c>
      <c r="AJ50" s="52">
        <v>0.55629108256032</v>
      </c>
      <c r="AK50" s="52">
        <v>0.637070357031552</v>
      </c>
      <c r="AL50" s="52">
        <v>0.686499656871744</v>
      </c>
      <c r="AM50" s="52">
        <v>0.78492364008408</v>
      </c>
      <c r="AN50" s="52">
        <v>0.89383420780704</v>
      </c>
      <c r="AO50" s="52">
        <v>1.05368668465133</v>
      </c>
      <c r="AP50" s="52">
        <v>1.24927039406232</v>
      </c>
      <c r="AQ50" s="52">
        <v>1.30742531686454</v>
      </c>
      <c r="AR50" s="52">
        <v>1.3304617893252</v>
      </c>
      <c r="AS50" s="52">
        <v>1.46131823911694</v>
      </c>
      <c r="AT50" s="52">
        <v>1.30707798362093</v>
      </c>
      <c r="AU50" s="52">
        <v>1.30307285339467</v>
      </c>
      <c r="AV50" s="52">
        <v>1.21125899973571</v>
      </c>
      <c r="AW50" s="52">
        <v>1.19612210899968</v>
      </c>
      <c r="AX50" s="52">
        <v>1.09181145718699</v>
      </c>
      <c r="AY50" s="52">
        <v>0.990860397192</v>
      </c>
      <c r="AZ50" s="52">
        <v>1.027576204848</v>
      </c>
      <c r="BA50" s="52">
        <v>1.048377399552</v>
      </c>
      <c r="BB50" s="52">
        <v>1.14163610868</v>
      </c>
      <c r="BC50" s="52">
        <v>1.13390099568</v>
      </c>
      <c r="BD50" s="52">
        <v>1.29508107264</v>
      </c>
      <c r="BE50" s="53">
        <v>1.16688329340104</v>
      </c>
      <c r="BF50" s="457">
        <v>-0.101450007829092</v>
      </c>
      <c r="BG50" s="457">
        <v>-9.21655158396595E-4</v>
      </c>
      <c r="BH50" s="457">
        <v>0.00847902506101924</v>
      </c>
    </row>
    <row r="51" spans="8:8">
      <c r="A51" s="218" t="s">
        <v>139</v>
      </c>
      <c r="B51" s="52">
        <v>0.0</v>
      </c>
      <c r="C51" s="52">
        <v>0.0</v>
      </c>
      <c r="D51" s="52">
        <v>0.0</v>
      </c>
      <c r="E51" s="52">
        <v>0.0</v>
      </c>
      <c r="F51" s="52">
        <v>0.0</v>
      </c>
      <c r="G51" s="52">
        <v>0.0</v>
      </c>
      <c r="H51" s="52">
        <v>0.0</v>
      </c>
      <c r="I51" s="52">
        <v>0.0</v>
      </c>
      <c r="J51" s="52">
        <v>0.0</v>
      </c>
      <c r="K51" s="52">
        <v>0.0</v>
      </c>
      <c r="L51" s="52">
        <v>0.0</v>
      </c>
      <c r="M51" s="52">
        <v>0.0</v>
      </c>
      <c r="N51" s="52">
        <v>0.0</v>
      </c>
      <c r="O51" s="52">
        <v>0.0</v>
      </c>
      <c r="P51" s="52">
        <v>0.0</v>
      </c>
      <c r="Q51" s="52">
        <v>0.0</v>
      </c>
      <c r="R51" s="52">
        <v>0.0</v>
      </c>
      <c r="S51" s="52">
        <v>0.0</v>
      </c>
      <c r="T51" s="52">
        <v>0.0</v>
      </c>
      <c r="U51" s="52">
        <v>0.0</v>
      </c>
      <c r="V51" s="52">
        <v>0.00256982940381132</v>
      </c>
      <c r="W51" s="52">
        <v>0.00676716369040027</v>
      </c>
      <c r="X51" s="52">
        <v>0.00903793201867395</v>
      </c>
      <c r="Y51" s="52">
        <v>0.0116230772188066</v>
      </c>
      <c r="Z51" s="52">
        <v>0.0155447271716115</v>
      </c>
      <c r="AA51" s="52">
        <v>0.0216355775402434</v>
      </c>
      <c r="AB51" s="52">
        <v>0.023114761027067</v>
      </c>
      <c r="AC51" s="52">
        <v>0.0260900559861221</v>
      </c>
      <c r="AD51" s="52">
        <v>0.0284736775504477</v>
      </c>
      <c r="AE51" s="52">
        <v>0.0282673173473813</v>
      </c>
      <c r="AF51" s="52">
        <v>0.0282955306563943</v>
      </c>
      <c r="AG51" s="52">
        <v>0.0303196340544402</v>
      </c>
      <c r="AH51" s="52">
        <v>0.0299504427536417</v>
      </c>
      <c r="AI51" s="52">
        <v>0.0296852376489196</v>
      </c>
      <c r="AJ51" s="52">
        <v>0.0297489191178346</v>
      </c>
      <c r="AK51" s="52">
        <v>0.0290935642541902</v>
      </c>
      <c r="AL51" s="52">
        <v>0.03282416980025</v>
      </c>
      <c r="AM51" s="52">
        <v>0.033403751776831</v>
      </c>
      <c r="AN51" s="52">
        <v>0.0333094387152733</v>
      </c>
      <c r="AO51" s="52">
        <v>0.0331643416974923</v>
      </c>
      <c r="AP51" s="52">
        <v>0.0315981</v>
      </c>
      <c r="AQ51" s="52">
        <v>0.0330795</v>
      </c>
      <c r="AR51" s="52">
        <v>0.0341388</v>
      </c>
      <c r="AS51" s="52">
        <v>0.0309969</v>
      </c>
      <c r="AT51" s="52">
        <v>0.041382</v>
      </c>
      <c r="AU51" s="52">
        <v>0.0556848</v>
      </c>
      <c r="AV51" s="52">
        <v>0.0439803</v>
      </c>
      <c r="AW51" s="52">
        <v>0.0383436</v>
      </c>
      <c r="AX51" s="52">
        <v>0.0368514</v>
      </c>
      <c r="AY51" s="52">
        <v>0.0302535</v>
      </c>
      <c r="AZ51" s="52">
        <v>0.0336087</v>
      </c>
      <c r="BA51" s="52">
        <v>0.0359604</v>
      </c>
      <c r="BB51" s="52">
        <v>0.0346185</v>
      </c>
      <c r="BC51" s="52">
        <v>0.0366075</v>
      </c>
      <c r="BD51" s="52">
        <v>0.0367263</v>
      </c>
      <c r="BE51" s="53">
        <v>0.0380819375520012</v>
      </c>
      <c r="BF51" s="457">
        <v>0.0340788084369039</v>
      </c>
      <c r="BG51" s="457">
        <v>-0.0118643453691026</v>
      </c>
      <c r="BH51" s="457">
        <v>2.76718078578757E-4</v>
      </c>
    </row>
    <row r="52" spans="8:8">
      <c r="A52" s="218" t="s">
        <v>140</v>
      </c>
      <c r="B52" s="52">
        <v>0.0</v>
      </c>
      <c r="C52" s="52">
        <v>0.0</v>
      </c>
      <c r="D52" s="52">
        <v>0.0</v>
      </c>
      <c r="E52" s="52">
        <v>0.0</v>
      </c>
      <c r="F52" s="52">
        <v>9.0E-6</v>
      </c>
      <c r="G52" s="52">
        <v>0.001386</v>
      </c>
      <c r="H52" s="52">
        <v>0.003348</v>
      </c>
      <c r="I52" s="52">
        <v>0.004248</v>
      </c>
      <c r="J52" s="52">
        <v>0.005751</v>
      </c>
      <c r="K52" s="52">
        <v>0.012114</v>
      </c>
      <c r="L52" s="52">
        <v>0.019512</v>
      </c>
      <c r="M52" s="52">
        <v>0.020367</v>
      </c>
      <c r="N52" s="52">
        <v>0.023256</v>
      </c>
      <c r="O52" s="52">
        <v>0.025515</v>
      </c>
      <c r="P52" s="52">
        <v>0.02862</v>
      </c>
      <c r="Q52" s="52">
        <v>0.032652</v>
      </c>
      <c r="R52" s="52">
        <v>0.035226</v>
      </c>
      <c r="S52" s="52">
        <v>0.037206</v>
      </c>
      <c r="T52" s="52">
        <v>0.040905</v>
      </c>
      <c r="U52" s="52">
        <v>0.045621</v>
      </c>
      <c r="V52" s="52">
        <v>0.047763</v>
      </c>
      <c r="W52" s="52">
        <v>0.048915</v>
      </c>
      <c r="X52" s="52">
        <v>0.052443</v>
      </c>
      <c r="Y52" s="52">
        <v>0.052812</v>
      </c>
      <c r="Z52" s="52">
        <v>0.057438</v>
      </c>
      <c r="AA52" s="52">
        <v>0.061479</v>
      </c>
      <c r="AB52" s="52">
        <v>0.069012</v>
      </c>
      <c r="AC52" s="52">
        <v>0.07254</v>
      </c>
      <c r="AD52" s="52">
        <v>0.076104</v>
      </c>
      <c r="AE52" s="52">
        <v>0.075069</v>
      </c>
      <c r="AF52" s="52">
        <v>0.082728</v>
      </c>
      <c r="AG52" s="52">
        <v>0.08955</v>
      </c>
      <c r="AH52" s="52">
        <v>0.086454</v>
      </c>
      <c r="AI52" s="52">
        <v>0.088992</v>
      </c>
      <c r="AJ52" s="52">
        <v>0.10245</v>
      </c>
      <c r="AK52" s="52">
        <v>0.10188</v>
      </c>
      <c r="AL52" s="52">
        <v>0.10604</v>
      </c>
      <c r="AM52" s="52">
        <v>0.10408</v>
      </c>
      <c r="AN52" s="52">
        <v>0.11001</v>
      </c>
      <c r="AO52" s="52">
        <v>0.11349</v>
      </c>
      <c r="AP52" s="52">
        <v>0.11651</v>
      </c>
      <c r="AQ52" s="52">
        <v>0.11329</v>
      </c>
      <c r="AR52" s="52">
        <v>0.11031</v>
      </c>
      <c r="AS52" s="52">
        <v>0.11753</v>
      </c>
      <c r="AT52" s="52">
        <v>0.11281</v>
      </c>
      <c r="AU52" s="52">
        <v>0.12601</v>
      </c>
      <c r="AV52" s="52">
        <v>0.11177</v>
      </c>
      <c r="AW52" s="52">
        <v>0.12252</v>
      </c>
      <c r="AX52" s="52">
        <v>0.12903</v>
      </c>
      <c r="AY52" s="52">
        <v>0.11177</v>
      </c>
      <c r="AZ52" s="52">
        <v>0.11942</v>
      </c>
      <c r="BA52" s="52">
        <v>0.12546</v>
      </c>
      <c r="BB52" s="52">
        <v>0.12599</v>
      </c>
      <c r="BC52" s="52">
        <v>0.11951</v>
      </c>
      <c r="BD52" s="52">
        <v>0.12261</v>
      </c>
      <c r="BE52" s="53">
        <v>0.1163101178455</v>
      </c>
      <c r="BF52" s="457">
        <v>-0.0539733248652488</v>
      </c>
      <c r="BG52" s="457">
        <v>0.00836515385886361</v>
      </c>
      <c r="BH52" s="457">
        <v>8.45154275186933E-4</v>
      </c>
    </row>
    <row r="53" spans="8:8">
      <c r="A53" s="218" t="s">
        <v>141</v>
      </c>
      <c r="B53" s="52">
        <v>0.0</v>
      </c>
      <c r="C53" s="52">
        <v>0.0</v>
      </c>
      <c r="D53" s="52">
        <v>0.0</v>
      </c>
      <c r="E53" s="52">
        <v>0.0</v>
      </c>
      <c r="F53" s="52">
        <v>0.0</v>
      </c>
      <c r="G53" s="52">
        <v>0.0</v>
      </c>
      <c r="H53" s="52">
        <v>0.0</v>
      </c>
      <c r="I53" s="52">
        <v>0.0</v>
      </c>
      <c r="J53" s="52">
        <v>0.0</v>
      </c>
      <c r="K53" s="52">
        <v>0.0</v>
      </c>
      <c r="L53" s="52">
        <v>0.0</v>
      </c>
      <c r="M53" s="52">
        <v>0.0</v>
      </c>
      <c r="N53" s="52">
        <v>0.0</v>
      </c>
      <c r="O53" s="52">
        <v>0.0</v>
      </c>
      <c r="P53" s="52">
        <v>0.0</v>
      </c>
      <c r="Q53" s="52">
        <v>0.0</v>
      </c>
      <c r="R53" s="52">
        <v>0.0</v>
      </c>
      <c r="S53" s="52">
        <v>0.001223685</v>
      </c>
      <c r="T53" s="52">
        <v>0.00134433</v>
      </c>
      <c r="U53" s="52">
        <v>0.00130986</v>
      </c>
      <c r="V53" s="52">
        <v>0.00168903</v>
      </c>
      <c r="W53" s="52">
        <v>0.01440846</v>
      </c>
      <c r="X53" s="52">
        <v>0.01799334</v>
      </c>
      <c r="Y53" s="52">
        <v>0.04088142</v>
      </c>
      <c r="Z53" s="52">
        <v>0.10868391</v>
      </c>
      <c r="AA53" s="52">
        <v>0.11626731</v>
      </c>
      <c r="AB53" s="52">
        <v>0.14243004</v>
      </c>
      <c r="AC53" s="52">
        <v>0.15583887</v>
      </c>
      <c r="AD53" s="52">
        <v>0.17069544</v>
      </c>
      <c r="AE53" s="52">
        <v>0.18100197</v>
      </c>
      <c r="AF53" s="52">
        <v>0.23415471</v>
      </c>
      <c r="AG53" s="52">
        <v>0.27251982</v>
      </c>
      <c r="AH53" s="52">
        <v>0.33508287</v>
      </c>
      <c r="AI53" s="52">
        <v>0.35404137</v>
      </c>
      <c r="AJ53" s="52">
        <v>0.42680754</v>
      </c>
      <c r="AK53" s="52">
        <v>0.50209002</v>
      </c>
      <c r="AL53" s="52">
        <v>0.55245069</v>
      </c>
      <c r="AM53" s="52">
        <v>0.59901966</v>
      </c>
      <c r="AN53" s="52">
        <v>0.72173286</v>
      </c>
      <c r="AO53" s="52">
        <v>0.76206276</v>
      </c>
      <c r="AP53" s="52">
        <v>0.92603655</v>
      </c>
      <c r="AQ53" s="52">
        <v>1.05109371</v>
      </c>
      <c r="AR53" s="52">
        <v>1.22006565</v>
      </c>
      <c r="AS53" s="52">
        <v>1.27073655</v>
      </c>
      <c r="AT53" s="52">
        <v>1.21399893</v>
      </c>
      <c r="AU53" s="52">
        <v>1.28955717</v>
      </c>
      <c r="AV53" s="52">
        <v>1.50623559</v>
      </c>
      <c r="AW53" s="52">
        <v>1.55949174</v>
      </c>
      <c r="AX53" s="52">
        <v>1.58279346</v>
      </c>
      <c r="AY53" s="52">
        <v>1.67927499</v>
      </c>
      <c r="AZ53" s="52">
        <v>1.65452553</v>
      </c>
      <c r="BA53" s="52">
        <v>1.6021656</v>
      </c>
      <c r="BB53" s="52">
        <v>1.85645079</v>
      </c>
      <c r="BC53" s="52">
        <v>1.70037063</v>
      </c>
      <c r="BD53" s="52">
        <v>1.56100842</v>
      </c>
      <c r="BE53" s="53">
        <v>1.66919267278962</v>
      </c>
      <c r="BF53" s="457">
        <v>0.0663824843889151</v>
      </c>
      <c r="BG53" s="457">
        <v>0.0254599282363208</v>
      </c>
      <c r="BH53" s="457">
        <v>0.0121289991760887</v>
      </c>
    </row>
    <row r="54" spans="8:8">
      <c r="A54" s="218" t="s">
        <v>142</v>
      </c>
      <c r="B54" s="52" t="s">
        <v>114</v>
      </c>
      <c r="C54" s="52" t="s">
        <v>114</v>
      </c>
      <c r="D54" s="52" t="s">
        <v>114</v>
      </c>
      <c r="E54" s="52" t="s">
        <v>114</v>
      </c>
      <c r="F54" s="52" t="s">
        <v>114</v>
      </c>
      <c r="G54" s="52" t="s">
        <v>114</v>
      </c>
      <c r="H54" s="52" t="s">
        <v>114</v>
      </c>
      <c r="I54" s="52" t="s">
        <v>114</v>
      </c>
      <c r="J54" s="52" t="s">
        <v>114</v>
      </c>
      <c r="K54" s="52" t="s">
        <v>114</v>
      </c>
      <c r="L54" s="52" t="s">
        <v>114</v>
      </c>
      <c r="M54" s="52" t="s">
        <v>114</v>
      </c>
      <c r="N54" s="52" t="s">
        <v>114</v>
      </c>
      <c r="O54" s="52" t="s">
        <v>114</v>
      </c>
      <c r="P54" s="52" t="s">
        <v>114</v>
      </c>
      <c r="Q54" s="52" t="s">
        <v>114</v>
      </c>
      <c r="R54" s="52" t="s">
        <v>114</v>
      </c>
      <c r="S54" s="52" t="s">
        <v>114</v>
      </c>
      <c r="T54" s="52" t="s">
        <v>114</v>
      </c>
      <c r="U54" s="52" t="s">
        <v>114</v>
      </c>
      <c r="V54" s="52">
        <v>3.05969380530973</v>
      </c>
      <c r="W54" s="52">
        <v>3.2290767699115</v>
      </c>
      <c r="X54" s="52">
        <v>3.29900707964602</v>
      </c>
      <c r="Y54" s="52">
        <v>3.49607256637168</v>
      </c>
      <c r="Z54" s="52">
        <v>3.53419778761062</v>
      </c>
      <c r="AA54" s="52">
        <v>4.35482699115044</v>
      </c>
      <c r="AB54" s="52">
        <v>4.13808561946903</v>
      </c>
      <c r="AC54" s="52">
        <v>3.52782654867257</v>
      </c>
      <c r="AD54" s="52">
        <v>3.16551769911504</v>
      </c>
      <c r="AE54" s="52">
        <v>2.77142079646018</v>
      </c>
      <c r="AF54" s="52">
        <v>2.59660353982301</v>
      </c>
      <c r="AG54" s="52">
        <v>3.01185840707965</v>
      </c>
      <c r="AH54" s="52">
        <v>2.71203539823009</v>
      </c>
      <c r="AI54" s="52">
        <v>2.51101769911504</v>
      </c>
      <c r="AJ54" s="52">
        <v>2.66774336283186</v>
      </c>
      <c r="AK54" s="52">
        <v>2.67115044247788</v>
      </c>
      <c r="AL54" s="52">
        <v>2.58938053097345</v>
      </c>
      <c r="AM54" s="52">
        <v>2.54849557522124</v>
      </c>
      <c r="AN54" s="52">
        <v>2.5996017699115</v>
      </c>
      <c r="AO54" s="52">
        <v>2.5791592920354</v>
      </c>
      <c r="AP54" s="52">
        <v>2.5996017699115</v>
      </c>
      <c r="AQ54" s="52">
        <v>2.5212389380531</v>
      </c>
      <c r="AR54" s="52">
        <v>2.37814159292035</v>
      </c>
      <c r="AS54" s="52">
        <v>2.25889380530973</v>
      </c>
      <c r="AT54" s="52">
        <v>1.76071061946903</v>
      </c>
      <c r="AU54" s="52">
        <v>1.9641814159292</v>
      </c>
      <c r="AV54" s="52">
        <v>2.0205685840708</v>
      </c>
      <c r="AW54" s="52">
        <v>1.86619380530973</v>
      </c>
      <c r="AX54" s="52">
        <v>1.71716814159292</v>
      </c>
      <c r="AY54" s="52">
        <v>1.45141592920354</v>
      </c>
      <c r="AZ54" s="52">
        <v>1.15159292035398</v>
      </c>
      <c r="BA54" s="52">
        <v>1.13115044247788</v>
      </c>
      <c r="BB54" s="52">
        <v>1.08685840707965</v>
      </c>
      <c r="BC54" s="52">
        <v>1.10048672566372</v>
      </c>
      <c r="BD54" s="52">
        <v>1.01871681415929</v>
      </c>
      <c r="BE54" s="53">
        <v>1.05619469026549</v>
      </c>
      <c r="BF54" s="457">
        <v>0.0339565400149864</v>
      </c>
      <c r="BG54" s="457">
        <v>-0.0532473071206951</v>
      </c>
      <c r="BH54" s="457">
        <v>0.00767471888467483</v>
      </c>
    </row>
    <row r="55" spans="8:8">
      <c r="A55" s="218" t="s">
        <v>143</v>
      </c>
      <c r="B55" s="52">
        <v>0.030940452</v>
      </c>
      <c r="C55" s="52">
        <v>0.030186828</v>
      </c>
      <c r="D55" s="52">
        <v>0.050785884</v>
      </c>
      <c r="E55" s="52">
        <v>0.114676452</v>
      </c>
      <c r="F55" s="52">
        <v>0.223449516</v>
      </c>
      <c r="G55" s="52">
        <v>0.42579756</v>
      </c>
      <c r="H55" s="52">
        <v>0.686551464</v>
      </c>
      <c r="I55" s="52">
        <v>0.97426836</v>
      </c>
      <c r="J55" s="52">
        <v>1.054110636</v>
      </c>
      <c r="K55" s="52">
        <v>1.260812952</v>
      </c>
      <c r="L55" s="52">
        <v>1.321102872</v>
      </c>
      <c r="M55" s="52">
        <v>1.401280092</v>
      </c>
      <c r="N55" s="52">
        <v>1.489370364</v>
      </c>
      <c r="O55" s="52">
        <v>1.544887332</v>
      </c>
      <c r="P55" s="52">
        <v>1.692597636</v>
      </c>
      <c r="Q55" s="52">
        <v>1.687573476</v>
      </c>
      <c r="R55" s="52">
        <v>1.710433404</v>
      </c>
      <c r="S55" s="52">
        <v>1.701892332</v>
      </c>
      <c r="T55" s="52">
        <v>1.774030896</v>
      </c>
      <c r="U55" s="52">
        <v>1.815019668</v>
      </c>
      <c r="V55" s="52">
        <v>1.952011764</v>
      </c>
      <c r="W55" s="52">
        <v>1.984501332</v>
      </c>
      <c r="X55" s="52">
        <v>2.038176108</v>
      </c>
      <c r="Y55" s="52">
        <v>1.94141916</v>
      </c>
      <c r="Z55" s="52">
        <v>1.897290288</v>
      </c>
      <c r="AA55" s="52">
        <v>1.975457844</v>
      </c>
      <c r="AB55" s="52">
        <v>2.133970092</v>
      </c>
      <c r="AC55" s="52">
        <v>2.123712432</v>
      </c>
      <c r="AD55" s="52">
        <v>2.42017974</v>
      </c>
      <c r="AE55" s="52">
        <v>2.492108964</v>
      </c>
      <c r="AF55" s="52">
        <v>2.657110752</v>
      </c>
      <c r="AG55" s="52">
        <v>3.095426844</v>
      </c>
      <c r="AH55" s="52">
        <v>3.183056568</v>
      </c>
      <c r="AI55" s="52">
        <v>3.30985764</v>
      </c>
      <c r="AJ55" s="52">
        <v>3.52395684</v>
      </c>
      <c r="AK55" s="52">
        <v>3.64830156</v>
      </c>
      <c r="AL55" s="52">
        <v>3.63071484</v>
      </c>
      <c r="AM55" s="52">
        <v>3.5832294</v>
      </c>
      <c r="AN55" s="52">
        <v>3.59313052336682</v>
      </c>
      <c r="AO55" s="52">
        <v>3.67156466256571</v>
      </c>
      <c r="AP55" s="52">
        <v>3.57791658826676</v>
      </c>
      <c r="AQ55" s="52">
        <v>3.39336854734107</v>
      </c>
      <c r="AR55" s="52">
        <v>3.43081851578606</v>
      </c>
      <c r="AS55" s="52">
        <v>3.52197094607942</v>
      </c>
      <c r="AT55" s="52">
        <v>3.28405328643019</v>
      </c>
      <c r="AU55" s="52">
        <v>3.54574234736389</v>
      </c>
      <c r="AV55" s="52">
        <v>2.94906626955759</v>
      </c>
      <c r="AW55" s="52">
        <v>2.7683546023772</v>
      </c>
      <c r="AX55" s="52">
        <v>2.74772716239898</v>
      </c>
      <c r="AY55" s="52">
        <v>2.52199826893362</v>
      </c>
      <c r="AZ55" s="52">
        <v>2.59363647157318</v>
      </c>
      <c r="BA55" s="52">
        <v>2.90425106040429</v>
      </c>
      <c r="BB55" s="52">
        <v>2.82776815830375</v>
      </c>
      <c r="BC55" s="52">
        <v>2.86344015487819</v>
      </c>
      <c r="BD55" s="52">
        <v>2.78291942106646</v>
      </c>
      <c r="BE55" s="53">
        <v>2.60983690386646</v>
      </c>
      <c r="BF55" s="457">
        <v>-0.0647568944177593</v>
      </c>
      <c r="BG55" s="457">
        <v>-0.0164214622119908</v>
      </c>
      <c r="BH55" s="457">
        <v>0.0189640837590184</v>
      </c>
    </row>
    <row r="56" spans="8:8">
      <c r="A56" s="218" t="s">
        <v>144</v>
      </c>
      <c r="B56" s="52">
        <v>0.01245375</v>
      </c>
      <c r="C56" s="52">
        <v>0.01522935</v>
      </c>
      <c r="D56" s="52">
        <v>0.01762416</v>
      </c>
      <c r="E56" s="52">
        <v>0.02202831</v>
      </c>
      <c r="F56" s="52">
        <v>0.027316395</v>
      </c>
      <c r="G56" s="52">
        <v>0.03589551</v>
      </c>
      <c r="H56" s="52">
        <v>0.04266198</v>
      </c>
      <c r="I56" s="52">
        <v>0.052318305</v>
      </c>
      <c r="J56" s="52">
        <v>0.05692437</v>
      </c>
      <c r="K56" s="52">
        <v>0.062247465</v>
      </c>
      <c r="L56" s="52">
        <v>0.06600474</v>
      </c>
      <c r="M56" s="52">
        <v>0.07076907</v>
      </c>
      <c r="N56" s="52">
        <v>0.07482312</v>
      </c>
      <c r="O56" s="52">
        <v>0.08407575</v>
      </c>
      <c r="P56" s="52">
        <v>0.09856413</v>
      </c>
      <c r="Q56" s="52">
        <v>0.11710728</v>
      </c>
      <c r="R56" s="52">
        <v>0.11637963</v>
      </c>
      <c r="S56" s="52">
        <v>0.14496588</v>
      </c>
      <c r="T56" s="52">
        <v>0.15605388</v>
      </c>
      <c r="U56" s="52">
        <v>0.17396793</v>
      </c>
      <c r="V56" s="52">
        <v>0.348137705221239</v>
      </c>
      <c r="W56" s="52">
        <v>0.367103963628319</v>
      </c>
      <c r="X56" s="52">
        <v>0.405576536637168</v>
      </c>
      <c r="Y56" s="52">
        <v>0.411281319778761</v>
      </c>
      <c r="Z56" s="52">
        <v>0.432401081858407</v>
      </c>
      <c r="AA56" s="52">
        <v>0.301583070983257</v>
      </c>
      <c r="AB56" s="52">
        <v>0.283520943130266</v>
      </c>
      <c r="AC56" s="52">
        <v>0.269614304245097</v>
      </c>
      <c r="AD56" s="52">
        <v>0.186007619766301</v>
      </c>
      <c r="AE56" s="52">
        <v>0.139422098646159</v>
      </c>
      <c r="AF56" s="52">
        <v>0.132435767204283</v>
      </c>
      <c r="AG56" s="52">
        <v>0.0971914380620531</v>
      </c>
      <c r="AH56" s="52">
        <v>0.124411082930549</v>
      </c>
      <c r="AI56" s="52">
        <v>0.112550183040496</v>
      </c>
      <c r="AJ56" s="52">
        <v>0.102289707976602</v>
      </c>
      <c r="AK56" s="52">
        <v>0.107926899232602</v>
      </c>
      <c r="AL56" s="52">
        <v>0.110030845893345</v>
      </c>
      <c r="AM56" s="52">
        <v>0.113352280276602</v>
      </c>
      <c r="AN56" s="52">
        <v>0.115236880485345</v>
      </c>
      <c r="AO56" s="52">
        <v>0.142778869132602</v>
      </c>
      <c r="AP56" s="52">
        <v>0.139037339814761</v>
      </c>
      <c r="AQ56" s="52">
        <v>0.160190043274336</v>
      </c>
      <c r="AR56" s="52">
        <v>0.153708541982301</v>
      </c>
      <c r="AS56" s="52">
        <v>0.13106387939823</v>
      </c>
      <c r="AT56" s="52">
        <v>0.10642353855115</v>
      </c>
      <c r="AU56" s="52">
        <v>0.127954737972862</v>
      </c>
      <c r="AV56" s="52">
        <v>0.152020358255651</v>
      </c>
      <c r="AW56" s="52">
        <v>0.14207043907929</v>
      </c>
      <c r="AX56" s="52">
        <v>0.150458394688496</v>
      </c>
      <c r="AY56" s="52">
        <v>0.148165821958319</v>
      </c>
      <c r="AZ56" s="52">
        <v>0.162703641371204</v>
      </c>
      <c r="BA56" s="52">
        <v>0.166311287942896</v>
      </c>
      <c r="BB56" s="52">
        <v>0.191200249850877</v>
      </c>
      <c r="BC56" s="52">
        <v>0.191963938772751</v>
      </c>
      <c r="BD56" s="52">
        <v>0.197441551102811</v>
      </c>
      <c r="BE56" s="53">
        <v>0.195720678174376</v>
      </c>
      <c r="BF56" s="457">
        <v>-0.0114242866667761</v>
      </c>
      <c r="BG56" s="457">
        <v>0.0637512561063682</v>
      </c>
      <c r="BH56" s="457">
        <v>0.00142218210217349</v>
      </c>
    </row>
    <row r="57" spans="8:8" s="47" ht="10.2" customFormat="1">
      <c r="A57" s="54" t="s">
        <v>145</v>
      </c>
      <c r="B57" s="55">
        <v>1.3649231014994</v>
      </c>
      <c r="C57" s="55">
        <v>1.54533691246538</v>
      </c>
      <c r="D57" s="55">
        <v>1.85169982600519</v>
      </c>
      <c r="E57" s="55">
        <v>2.3990554908392</v>
      </c>
      <c r="F57" s="55">
        <v>3.09431356770309</v>
      </c>
      <c r="G57" s="55">
        <v>3.9073977275151</v>
      </c>
      <c r="H57" s="55">
        <v>4.81160827357625</v>
      </c>
      <c r="I57" s="55">
        <v>5.85758665273746</v>
      </c>
      <c r="J57" s="55">
        <v>6.65711360551887</v>
      </c>
      <c r="K57" s="55">
        <v>7.54000719055166</v>
      </c>
      <c r="L57" s="55">
        <v>8.09494483882054</v>
      </c>
      <c r="M57" s="55">
        <v>8.80110102918849</v>
      </c>
      <c r="N57" s="55">
        <v>9.21724137050602</v>
      </c>
      <c r="O57" s="55">
        <v>9.58808802510348</v>
      </c>
      <c r="P57" s="55">
        <v>10.1229548119915</v>
      </c>
      <c r="Q57" s="55">
        <v>10.1118337196938</v>
      </c>
      <c r="R57" s="55">
        <v>10.0124379023759</v>
      </c>
      <c r="S57" s="55">
        <v>9.82183454532195</v>
      </c>
      <c r="T57" s="55">
        <v>10.2133753465213</v>
      </c>
      <c r="U57" s="55">
        <v>10.6983347661622</v>
      </c>
      <c r="V57" s="55">
        <v>14.4952583151791</v>
      </c>
      <c r="W57" s="55">
        <v>14.8655162972733</v>
      </c>
      <c r="X57" s="55">
        <v>15.5220316218444</v>
      </c>
      <c r="Y57" s="55">
        <v>15.6560872377409</v>
      </c>
      <c r="Z57" s="55">
        <v>16.0909241554415</v>
      </c>
      <c r="AA57" s="55">
        <v>17.3769139124692</v>
      </c>
      <c r="AB57" s="55">
        <v>17.5929844463705</v>
      </c>
      <c r="AC57" s="55">
        <v>16.6282698789759</v>
      </c>
      <c r="AD57" s="55">
        <v>16.7119695338479</v>
      </c>
      <c r="AE57" s="55">
        <v>16.2305035426818</v>
      </c>
      <c r="AF57" s="55">
        <v>17.1467355299761</v>
      </c>
      <c r="AG57" s="55">
        <v>18.9980824241908</v>
      </c>
      <c r="AH57" s="55">
        <v>18.5613690875217</v>
      </c>
      <c r="AI57" s="55">
        <v>18.8299328690673</v>
      </c>
      <c r="AJ57" s="55">
        <v>19.5799063280071</v>
      </c>
      <c r="AK57" s="55">
        <v>20.1057701450317</v>
      </c>
      <c r="AL57" s="55">
        <v>20.5005304877574</v>
      </c>
      <c r="AM57" s="55">
        <v>20.5657778394883</v>
      </c>
      <c r="AN57" s="55">
        <v>21.4957371375996</v>
      </c>
      <c r="AO57" s="55">
        <v>22.016396973826</v>
      </c>
      <c r="AP57" s="55">
        <v>22.5918478041302</v>
      </c>
      <c r="AQ57" s="55">
        <v>22.4231808258094</v>
      </c>
      <c r="AR57" s="55">
        <v>22.2250755808084</v>
      </c>
      <c r="AS57" s="55">
        <v>22.5325199185078</v>
      </c>
      <c r="AT57" s="55">
        <v>20.7891307379131</v>
      </c>
      <c r="AU57" s="55">
        <v>22.4260894611511</v>
      </c>
      <c r="AV57" s="55">
        <v>20.8950256961402</v>
      </c>
      <c r="AW57" s="55">
        <v>20.366015952626</v>
      </c>
      <c r="AX57" s="55">
        <v>19.9579002713744</v>
      </c>
      <c r="AY57" s="55">
        <v>18.0001950670529</v>
      </c>
      <c r="AZ57" s="55">
        <v>18.3312008078752</v>
      </c>
      <c r="BA57" s="55">
        <v>19.3477991401413</v>
      </c>
      <c r="BB57" s="55">
        <v>20.1169053654696</v>
      </c>
      <c r="BC57" s="55">
        <v>19.7396855690495</v>
      </c>
      <c r="BD57" s="55">
        <v>19.9250665707389</v>
      </c>
      <c r="BE57" s="55">
        <v>19.4795001476394</v>
      </c>
      <c r="BF57" s="458">
        <v>-0.0250332464048607</v>
      </c>
      <c r="BG57" s="458">
        <v>-0.00423617436406609</v>
      </c>
      <c r="BH57" s="458">
        <v>0.141545577747163</v>
      </c>
    </row>
    <row r="58" spans="8:8">
      <c r="A58" s="218"/>
      <c r="B58" s="52"/>
      <c r="C58" s="52"/>
      <c r="D58" s="52"/>
      <c r="E58" s="52"/>
      <c r="F58" s="52"/>
      <c r="G58" s="52"/>
      <c r="H58" s="52"/>
      <c r="I58" s="52"/>
      <c r="J58" s="52"/>
      <c r="K58" s="52"/>
      <c r="L58" s="52"/>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c r="AL58" s="52"/>
      <c r="AM58" s="52"/>
      <c r="AN58" s="52"/>
      <c r="AO58" s="52"/>
      <c r="AP58" s="52"/>
      <c r="AQ58" s="52"/>
      <c r="AR58" s="52"/>
      <c r="AS58" s="52"/>
      <c r="AT58" s="52"/>
      <c r="AU58" s="52"/>
      <c r="AV58" s="52"/>
      <c r="AW58" s="52"/>
      <c r="AX58" s="52"/>
      <c r="AY58" s="52"/>
      <c r="AZ58" s="52"/>
      <c r="BA58" s="52"/>
      <c r="BB58" s="52"/>
      <c r="BC58" s="52"/>
      <c r="BD58" s="52"/>
      <c r="BE58" s="53"/>
      <c r="BF58" s="461"/>
      <c r="BG58" s="461"/>
      <c r="BH58" s="461"/>
    </row>
    <row r="59" spans="8:8">
      <c r="A59" s="218" t="s">
        <v>146</v>
      </c>
      <c r="B59" s="52" t="s">
        <v>114</v>
      </c>
      <c r="C59" s="52" t="s">
        <v>114</v>
      </c>
      <c r="D59" s="52" t="s">
        <v>114</v>
      </c>
      <c r="E59" s="52" t="s">
        <v>114</v>
      </c>
      <c r="F59" s="52" t="s">
        <v>114</v>
      </c>
      <c r="G59" s="52" t="s">
        <v>114</v>
      </c>
      <c r="H59" s="52" t="s">
        <v>114</v>
      </c>
      <c r="I59" s="52" t="s">
        <v>114</v>
      </c>
      <c r="J59" s="52" t="s">
        <v>114</v>
      </c>
      <c r="K59" s="52" t="s">
        <v>114</v>
      </c>
      <c r="L59" s="52" t="s">
        <v>114</v>
      </c>
      <c r="M59" s="52" t="s">
        <v>114</v>
      </c>
      <c r="N59" s="52" t="s">
        <v>114</v>
      </c>
      <c r="O59" s="52" t="s">
        <v>114</v>
      </c>
      <c r="P59" s="52" t="s">
        <v>114</v>
      </c>
      <c r="Q59" s="52" t="s">
        <v>114</v>
      </c>
      <c r="R59" s="52" t="s">
        <v>114</v>
      </c>
      <c r="S59" s="52" t="s">
        <v>114</v>
      </c>
      <c r="T59" s="52" t="s">
        <v>114</v>
      </c>
      <c r="U59" s="52" t="s">
        <v>114</v>
      </c>
      <c r="V59" s="52">
        <v>0.477358991150442</v>
      </c>
      <c r="W59" s="52">
        <v>0.530391079646018</v>
      </c>
      <c r="X59" s="52">
        <v>0.523845424778761</v>
      </c>
      <c r="Y59" s="52">
        <v>0.517299769911504</v>
      </c>
      <c r="Z59" s="52">
        <v>0.543499938053097</v>
      </c>
      <c r="AA59" s="52">
        <v>0.554292371681416</v>
      </c>
      <c r="AB59" s="52">
        <v>0.530391079646018</v>
      </c>
      <c r="AC59" s="52">
        <v>0.412499097345133</v>
      </c>
      <c r="AD59" s="52">
        <v>0.304487017699115</v>
      </c>
      <c r="AE59" s="52">
        <v>0.284832504424779</v>
      </c>
      <c r="AF59" s="52">
        <v>0.281550902654867</v>
      </c>
      <c r="AG59" s="52">
        <v>0.206267097345133</v>
      </c>
      <c r="AH59" s="52">
        <v>0.196439840707965</v>
      </c>
      <c r="AI59" s="52">
        <v>0.183313433628319</v>
      </c>
      <c r="AJ59" s="52">
        <v>0.196439840707965</v>
      </c>
      <c r="AK59" s="52">
        <v>0.189876637168142</v>
      </c>
      <c r="AL59" s="52">
        <v>0.272355398230088</v>
      </c>
      <c r="AM59" s="52">
        <v>0.273127539823009</v>
      </c>
      <c r="AN59" s="52">
        <v>0.280076814159292</v>
      </c>
      <c r="AO59" s="52">
        <v>0.328420494</v>
      </c>
      <c r="AP59" s="52">
        <v>0.339235776</v>
      </c>
      <c r="AQ59" s="52">
        <v>0.358617618</v>
      </c>
      <c r="AR59" s="52">
        <v>0.315749124</v>
      </c>
      <c r="AS59" s="52">
        <v>0.3612446964</v>
      </c>
      <c r="AT59" s="52">
        <v>0.3084532704</v>
      </c>
      <c r="AU59" s="52">
        <v>0.2932155018</v>
      </c>
      <c r="AV59" s="52">
        <v>0.3211246404</v>
      </c>
      <c r="AW59" s="52">
        <v>0.3370120398</v>
      </c>
      <c r="AX59" s="52">
        <v>0.3385076184</v>
      </c>
      <c r="AY59" s="52">
        <v>0.354760057995356</v>
      </c>
      <c r="AZ59" s="52">
        <v>0.40127589</v>
      </c>
      <c r="BA59" s="52">
        <v>0.39350331</v>
      </c>
      <c r="BB59" s="52">
        <v>0.38219778</v>
      </c>
      <c r="BC59" s="52">
        <v>0.38936925</v>
      </c>
      <c r="BD59" s="52">
        <v>0.4244124825</v>
      </c>
      <c r="BE59" s="53">
        <v>0.428172659712</v>
      </c>
      <c r="BF59" s="461">
        <v>0.00610327609072869</v>
      </c>
      <c r="BG59" s="461">
        <v>0.0324282439085095</v>
      </c>
      <c r="BH59" s="461">
        <v>0.00311126805283137</v>
      </c>
    </row>
    <row r="60" spans="8:8">
      <c r="A60" s="218" t="s">
        <v>147</v>
      </c>
      <c r="B60" s="52" t="s">
        <v>114</v>
      </c>
      <c r="C60" s="52" t="s">
        <v>114</v>
      </c>
      <c r="D60" s="52" t="s">
        <v>114</v>
      </c>
      <c r="E60" s="52" t="s">
        <v>114</v>
      </c>
      <c r="F60" s="52" t="s">
        <v>114</v>
      </c>
      <c r="G60" s="52" t="s">
        <v>114</v>
      </c>
      <c r="H60" s="52" t="s">
        <v>114</v>
      </c>
      <c r="I60" s="52" t="s">
        <v>114</v>
      </c>
      <c r="J60" s="52" t="s">
        <v>114</v>
      </c>
      <c r="K60" s="52" t="s">
        <v>114</v>
      </c>
      <c r="L60" s="52" t="s">
        <v>114</v>
      </c>
      <c r="M60" s="52" t="s">
        <v>114</v>
      </c>
      <c r="N60" s="52" t="s">
        <v>114</v>
      </c>
      <c r="O60" s="52" t="s">
        <v>114</v>
      </c>
      <c r="P60" s="52" t="s">
        <v>114</v>
      </c>
      <c r="Q60" s="52" t="s">
        <v>114</v>
      </c>
      <c r="R60" s="52" t="s">
        <v>114</v>
      </c>
      <c r="S60" s="52" t="s">
        <v>114</v>
      </c>
      <c r="T60" s="52" t="s">
        <v>114</v>
      </c>
      <c r="U60" s="52" t="s">
        <v>114</v>
      </c>
      <c r="V60" s="52">
        <v>0.311514619469027</v>
      </c>
      <c r="W60" s="52">
        <v>0.317479362831858</v>
      </c>
      <c r="X60" s="52">
        <v>0.358356389380531</v>
      </c>
      <c r="Y60" s="52">
        <v>0.414937203539823</v>
      </c>
      <c r="Z60" s="52">
        <v>0.436976424778761</v>
      </c>
      <c r="AA60" s="52">
        <v>0.465570123893805</v>
      </c>
      <c r="AB60" s="52">
        <v>0.487255504424779</v>
      </c>
      <c r="AC60" s="52">
        <v>0.565841840707965</v>
      </c>
      <c r="AD60" s="52">
        <v>0.524998513274336</v>
      </c>
      <c r="AE60" s="52">
        <v>0.458948247787611</v>
      </c>
      <c r="AF60" s="52">
        <v>0.414937203539823</v>
      </c>
      <c r="AG60" s="52">
        <v>0.436976424778761</v>
      </c>
      <c r="AH60" s="52">
        <v>0.499825274336283</v>
      </c>
      <c r="AI60" s="52">
        <v>0.506127008849557</v>
      </c>
      <c r="AJ60" s="52">
        <v>0.515562761061947</v>
      </c>
      <c r="AK60" s="52">
        <v>0.546970336283186</v>
      </c>
      <c r="AL60" s="52">
        <v>0.543836318584071</v>
      </c>
      <c r="AM60" s="52">
        <v>0.55954010619469</v>
      </c>
      <c r="AN60" s="52">
        <v>0.550104353982301</v>
      </c>
      <c r="AO60" s="52">
        <v>0.667237275743717</v>
      </c>
      <c r="AP60" s="52">
        <v>0.684095824526726</v>
      </c>
      <c r="AQ60" s="52">
        <v>0.69821196460177</v>
      </c>
      <c r="AR60" s="52">
        <v>0.700975292035398</v>
      </c>
      <c r="AS60" s="52">
        <v>0.717892247787611</v>
      </c>
      <c r="AT60" s="52">
        <v>0.60955132743363</v>
      </c>
      <c r="AU60" s="52">
        <v>0.746221061946905</v>
      </c>
      <c r="AV60" s="52">
        <v>0.692142654867259</v>
      </c>
      <c r="AW60" s="52">
        <v>0.698763539823011</v>
      </c>
      <c r="AX60" s="52">
        <v>0.693729982300885</v>
      </c>
      <c r="AY60" s="52">
        <v>0.688371823008849</v>
      </c>
      <c r="AZ60" s="52">
        <v>0.644360778761062</v>
      </c>
      <c r="BA60" s="52">
        <v>0.640350584070796</v>
      </c>
      <c r="BB60" s="52">
        <v>0.655515185840708</v>
      </c>
      <c r="BC60" s="52">
        <v>0.695313840707964</v>
      </c>
      <c r="BD60" s="52">
        <v>0.689921982300885</v>
      </c>
      <c r="BE60" s="53">
        <v>0.643141950372312</v>
      </c>
      <c r="BF60" s="461">
        <v>-0.0703517957354276</v>
      </c>
      <c r="BG60" s="461">
        <v>0.0124625548326445</v>
      </c>
      <c r="BH60" s="461">
        <v>0.00467331801375396</v>
      </c>
    </row>
    <row r="61" spans="8:8">
      <c r="A61" s="218" t="s">
        <v>148</v>
      </c>
      <c r="B61" s="52" t="s">
        <v>114</v>
      </c>
      <c r="C61" s="52" t="s">
        <v>114</v>
      </c>
      <c r="D61" s="52" t="s">
        <v>114</v>
      </c>
      <c r="E61" s="52" t="s">
        <v>114</v>
      </c>
      <c r="F61" s="52" t="s">
        <v>114</v>
      </c>
      <c r="G61" s="52" t="s">
        <v>114</v>
      </c>
      <c r="H61" s="52" t="s">
        <v>114</v>
      </c>
      <c r="I61" s="52" t="s">
        <v>114</v>
      </c>
      <c r="J61" s="52" t="s">
        <v>114</v>
      </c>
      <c r="K61" s="52" t="s">
        <v>114</v>
      </c>
      <c r="L61" s="52" t="s">
        <v>114</v>
      </c>
      <c r="M61" s="52" t="s">
        <v>114</v>
      </c>
      <c r="N61" s="52" t="s">
        <v>114</v>
      </c>
      <c r="O61" s="52" t="s">
        <v>114</v>
      </c>
      <c r="P61" s="52" t="s">
        <v>114</v>
      </c>
      <c r="Q61" s="52" t="s">
        <v>114</v>
      </c>
      <c r="R61" s="52" t="s">
        <v>114</v>
      </c>
      <c r="S61" s="52" t="s">
        <v>114</v>
      </c>
      <c r="T61" s="52" t="s">
        <v>114</v>
      </c>
      <c r="U61" s="52" t="s">
        <v>114</v>
      </c>
      <c r="V61" s="52">
        <v>0.3248415</v>
      </c>
      <c r="W61" s="52">
        <v>0.3933216</v>
      </c>
      <c r="X61" s="52">
        <v>0.4108806</v>
      </c>
      <c r="Y61" s="52">
        <v>0.4284396</v>
      </c>
      <c r="Z61" s="52">
        <v>0.4424868</v>
      </c>
      <c r="AA61" s="52">
        <v>0.47163474</v>
      </c>
      <c r="AB61" s="52">
        <v>0.4951638</v>
      </c>
      <c r="AC61" s="52">
        <v>0.509211</v>
      </c>
      <c r="AD61" s="52">
        <v>0.4881402</v>
      </c>
      <c r="AE61" s="52">
        <v>0.3546918</v>
      </c>
      <c r="AF61" s="52">
        <v>0.4073688</v>
      </c>
      <c r="AG61" s="52">
        <v>0.3406446</v>
      </c>
      <c r="AH61" s="52">
        <v>0.267388452</v>
      </c>
      <c r="AI61" s="52">
        <v>0.265070664</v>
      </c>
      <c r="AJ61" s="52">
        <v>0.300118428</v>
      </c>
      <c r="AK61" s="52">
        <v>0.1720782</v>
      </c>
      <c r="AL61" s="52">
        <v>0.147355128</v>
      </c>
      <c r="AM61" s="52">
        <v>0.147881898</v>
      </c>
      <c r="AN61" s="52">
        <v>0.168601518</v>
      </c>
      <c r="AO61" s="52">
        <v>0.180049986</v>
      </c>
      <c r="AP61" s="52">
        <v>0.230578267174642</v>
      </c>
      <c r="AQ61" s="52">
        <v>0.253490064708523</v>
      </c>
      <c r="AR61" s="52">
        <v>0.306418061983546</v>
      </c>
      <c r="AS61" s="52">
        <v>0.326407764576653</v>
      </c>
      <c r="AT61" s="52">
        <v>0.315223179173377</v>
      </c>
      <c r="AU61" s="52">
        <v>0.343738782866542</v>
      </c>
      <c r="AV61" s="52">
        <v>0.382474486622385</v>
      </c>
      <c r="AW61" s="52">
        <v>0.410827661853415</v>
      </c>
      <c r="AX61" s="52">
        <v>0.43026324667278</v>
      </c>
      <c r="AY61" s="52">
        <v>0.48320657792894</v>
      </c>
      <c r="AZ61" s="52">
        <v>0.489696531929497</v>
      </c>
      <c r="BA61" s="52">
        <v>0.509489576267962</v>
      </c>
      <c r="BB61" s="52">
        <v>0.543057157635046</v>
      </c>
      <c r="BC61" s="52">
        <v>0.625358544709321</v>
      </c>
      <c r="BD61" s="52">
        <v>0.626654022800368</v>
      </c>
      <c r="BE61" s="53">
        <v>0.598195330937924</v>
      </c>
      <c r="BF61" s="457">
        <v>-0.0480218816763879</v>
      </c>
      <c r="BG61" s="457">
        <v>0.0711270048513832</v>
      </c>
      <c r="BH61" s="457">
        <v>0.00434671850311954</v>
      </c>
    </row>
    <row r="62" spans="8:8">
      <c r="A62" s="218" t="s">
        <v>149</v>
      </c>
      <c r="B62" s="52" t="s">
        <v>114</v>
      </c>
      <c r="C62" s="52" t="s">
        <v>114</v>
      </c>
      <c r="D62" s="52" t="s">
        <v>114</v>
      </c>
      <c r="E62" s="52" t="s">
        <v>114</v>
      </c>
      <c r="F62" s="52" t="s">
        <v>114</v>
      </c>
      <c r="G62" s="52" t="s">
        <v>114</v>
      </c>
      <c r="H62" s="52" t="s">
        <v>114</v>
      </c>
      <c r="I62" s="52" t="s">
        <v>114</v>
      </c>
      <c r="J62" s="52" t="s">
        <v>114</v>
      </c>
      <c r="K62" s="52" t="s">
        <v>114</v>
      </c>
      <c r="L62" s="52" t="s">
        <v>114</v>
      </c>
      <c r="M62" s="52" t="s">
        <v>114</v>
      </c>
      <c r="N62" s="52" t="s">
        <v>114</v>
      </c>
      <c r="O62" s="52" t="s">
        <v>114</v>
      </c>
      <c r="P62" s="52" t="s">
        <v>114</v>
      </c>
      <c r="Q62" s="52" t="s">
        <v>114</v>
      </c>
      <c r="R62" s="52" t="s">
        <v>114</v>
      </c>
      <c r="S62" s="52" t="s">
        <v>114</v>
      </c>
      <c r="T62" s="52" t="s">
        <v>114</v>
      </c>
      <c r="U62" s="52" t="s">
        <v>114</v>
      </c>
      <c r="V62" s="52">
        <v>12.819052410385</v>
      </c>
      <c r="W62" s="52">
        <v>12.9677154498903</v>
      </c>
      <c r="X62" s="52">
        <v>13.7158809399929</v>
      </c>
      <c r="Y62" s="52">
        <v>14.4740230182823</v>
      </c>
      <c r="Z62" s="52">
        <v>14.6892098142398</v>
      </c>
      <c r="AA62" s="52">
        <v>14.9110213815664</v>
      </c>
      <c r="AB62" s="52">
        <v>15.2983733874053</v>
      </c>
      <c r="AC62" s="52">
        <v>14.8084162793363</v>
      </c>
      <c r="AD62" s="52">
        <v>14.7653552604717</v>
      </c>
      <c r="AE62" s="52">
        <v>13.871523652585</v>
      </c>
      <c r="AF62" s="52">
        <v>13.4080262005142</v>
      </c>
      <c r="AG62" s="52">
        <v>13.4828309186947</v>
      </c>
      <c r="AH62" s="52">
        <v>12.4346973262673</v>
      </c>
      <c r="AI62" s="52">
        <v>12.9445287484434</v>
      </c>
      <c r="AJ62" s="52">
        <v>12.9047801169186</v>
      </c>
      <c r="AK62" s="52">
        <v>13.1828867256637</v>
      </c>
      <c r="AL62" s="52">
        <v>13.3980769911504</v>
      </c>
      <c r="AM62" s="52">
        <v>13.5602973451327</v>
      </c>
      <c r="AN62" s="52">
        <v>13.8814274336283</v>
      </c>
      <c r="AO62" s="52">
        <v>14.2422849557522</v>
      </c>
      <c r="AP62" s="52">
        <v>14.4144371681416</v>
      </c>
      <c r="AQ62" s="52">
        <v>15.1825008849558</v>
      </c>
      <c r="AR62" s="52">
        <v>15.4374185840708</v>
      </c>
      <c r="AS62" s="52">
        <v>15.218917699115</v>
      </c>
      <c r="AT62" s="52">
        <v>14.3204155752212</v>
      </c>
      <c r="AU62" s="52">
        <v>15.2611280973451</v>
      </c>
      <c r="AV62" s="52">
        <v>15.6829010176991</v>
      </c>
      <c r="AW62" s="52">
        <v>15.4305324955752</v>
      </c>
      <c r="AX62" s="52">
        <v>15.2952274778761</v>
      </c>
      <c r="AY62" s="52">
        <v>15.1991367477876</v>
      </c>
      <c r="AZ62" s="52">
        <v>14.7122936017699</v>
      </c>
      <c r="BA62" s="52">
        <v>15.1432700442478</v>
      </c>
      <c r="BB62" s="52">
        <v>15.5196212654867</v>
      </c>
      <c r="BC62" s="52">
        <v>16.3619752831858</v>
      </c>
      <c r="BD62" s="52">
        <v>15.9952579646018</v>
      </c>
      <c r="BE62" s="53">
        <v>14.8100110033467</v>
      </c>
      <c r="BF62" s="457">
        <v>-0.0766296783025181</v>
      </c>
      <c r="BG62" s="457">
        <v>0.0111220066509485</v>
      </c>
      <c r="BH62" s="457">
        <v>0.107615264663995</v>
      </c>
    </row>
    <row r="63" spans="8:8">
      <c r="A63" s="218" t="s">
        <v>150</v>
      </c>
      <c r="B63" s="52" t="s">
        <v>114</v>
      </c>
      <c r="C63" s="52" t="s">
        <v>114</v>
      </c>
      <c r="D63" s="52" t="s">
        <v>114</v>
      </c>
      <c r="E63" s="52" t="s">
        <v>114</v>
      </c>
      <c r="F63" s="52" t="s">
        <v>114</v>
      </c>
      <c r="G63" s="52" t="s">
        <v>114</v>
      </c>
      <c r="H63" s="52" t="s">
        <v>114</v>
      </c>
      <c r="I63" s="52" t="s">
        <v>114</v>
      </c>
      <c r="J63" s="52" t="s">
        <v>114</v>
      </c>
      <c r="K63" s="52" t="s">
        <v>114</v>
      </c>
      <c r="L63" s="52" t="s">
        <v>114</v>
      </c>
      <c r="M63" s="52" t="s">
        <v>114</v>
      </c>
      <c r="N63" s="52" t="s">
        <v>114</v>
      </c>
      <c r="O63" s="52" t="s">
        <v>114</v>
      </c>
      <c r="P63" s="52" t="s">
        <v>114</v>
      </c>
      <c r="Q63" s="52" t="s">
        <v>114</v>
      </c>
      <c r="R63" s="52" t="s">
        <v>114</v>
      </c>
      <c r="S63" s="52" t="s">
        <v>114</v>
      </c>
      <c r="T63" s="52" t="s">
        <v>114</v>
      </c>
      <c r="U63" s="52" t="s">
        <v>114</v>
      </c>
      <c r="V63" s="52">
        <v>0.294303539823009</v>
      </c>
      <c r="W63" s="52">
        <v>0.476718584070796</v>
      </c>
      <c r="X63" s="52">
        <v>0.47355</v>
      </c>
      <c r="Y63" s="52">
        <v>0.479904203539823</v>
      </c>
      <c r="Z63" s="52">
        <v>0.495798230088495</v>
      </c>
      <c r="AA63" s="52">
        <v>0.334030088495575</v>
      </c>
      <c r="AB63" s="52">
        <v>0.327352212389381</v>
      </c>
      <c r="AC63" s="52">
        <v>0.317846460176991</v>
      </c>
      <c r="AD63" s="52">
        <v>0.317846460176991</v>
      </c>
      <c r="AE63" s="52">
        <v>0.34643185840708</v>
      </c>
      <c r="AF63" s="52">
        <v>0.27331592920354</v>
      </c>
      <c r="AG63" s="52">
        <v>0.42966</v>
      </c>
      <c r="AH63" s="52">
        <v>0.3024945</v>
      </c>
      <c r="AI63" s="52">
        <v>0.3717945</v>
      </c>
      <c r="AJ63" s="52">
        <v>0.3322935</v>
      </c>
      <c r="AK63" s="52">
        <v>0.257796</v>
      </c>
      <c r="AL63" s="52">
        <v>0.3787245</v>
      </c>
      <c r="AM63" s="52">
        <v>0.2699235</v>
      </c>
      <c r="AN63" s="52">
        <v>0.4182255</v>
      </c>
      <c r="AO63" s="52">
        <v>0.412335</v>
      </c>
      <c r="AP63" s="52">
        <v>0.419265</v>
      </c>
      <c r="AQ63" s="52">
        <v>0.431739</v>
      </c>
      <c r="AR63" s="52">
        <v>0.40194</v>
      </c>
      <c r="AS63" s="52">
        <v>0.28413</v>
      </c>
      <c r="AT63" s="52">
        <v>0.616077</v>
      </c>
      <c r="AU63" s="52">
        <v>0.657787887709608</v>
      </c>
      <c r="AV63" s="52">
        <v>0.746469197279391</v>
      </c>
      <c r="AW63" s="52">
        <v>0.825783913984532</v>
      </c>
      <c r="AX63" s="52">
        <v>0.695923615277783</v>
      </c>
      <c r="AY63" s="52">
        <v>0.718667858544225</v>
      </c>
      <c r="AZ63" s="52">
        <v>0.913906976999393</v>
      </c>
      <c r="BA63" s="52">
        <v>0.904140186056022</v>
      </c>
      <c r="BB63" s="52">
        <v>0.891319686056022</v>
      </c>
      <c r="BC63" s="52">
        <v>1.02212389380531</v>
      </c>
      <c r="BD63" s="52">
        <v>1.13517486464686</v>
      </c>
      <c r="BE63" s="53">
        <v>1.1268</v>
      </c>
      <c r="BF63" s="457">
        <v>-0.0100896817998317</v>
      </c>
      <c r="BG63" s="457">
        <v>0.0630232836220233</v>
      </c>
      <c r="BH63" s="457">
        <v>0.00818776435723026</v>
      </c>
    </row>
    <row r="64" spans="8:8">
      <c r="A64" s="218" t="s">
        <v>151</v>
      </c>
      <c r="B64" s="52">
        <v>4.38032977827898</v>
      </c>
      <c r="C64" s="52">
        <v>4.88654761367604</v>
      </c>
      <c r="D64" s="52">
        <v>5.37993027068386</v>
      </c>
      <c r="E64" s="52">
        <v>5.80897455986679</v>
      </c>
      <c r="F64" s="52">
        <v>6.20796178676912</v>
      </c>
      <c r="G64" s="52">
        <v>6.82145084792555</v>
      </c>
      <c r="H64" s="52">
        <v>7.45638603282698</v>
      </c>
      <c r="I64" s="52">
        <v>7.84253808134006</v>
      </c>
      <c r="J64" s="52">
        <v>8.52893583500243</v>
      </c>
      <c r="K64" s="52">
        <v>9.04376461234517</v>
      </c>
      <c r="L64" s="52">
        <v>9.86749065745758</v>
      </c>
      <c r="M64" s="52">
        <v>10.8585614424461</v>
      </c>
      <c r="N64" s="52">
        <v>11.6350897725057</v>
      </c>
      <c r="O64" s="52">
        <v>12.4073126315926</v>
      </c>
      <c r="P64" s="52">
        <v>13.1709651625883</v>
      </c>
      <c r="Q64" s="52">
        <v>13.5747858917239</v>
      </c>
      <c r="R64" s="52">
        <v>14.3749536948696</v>
      </c>
      <c r="S64" s="52">
        <v>15.5176501848647</v>
      </c>
      <c r="T64" s="52">
        <v>16.6388193199956</v>
      </c>
      <c r="U64" s="52">
        <v>18.1554419424943</v>
      </c>
      <c r="V64" s="52" t="s">
        <v>114</v>
      </c>
      <c r="W64" s="52" t="s">
        <v>114</v>
      </c>
      <c r="X64" s="52" t="s">
        <v>114</v>
      </c>
      <c r="Y64" s="52" t="s">
        <v>114</v>
      </c>
      <c r="Z64" s="52" t="s">
        <v>114</v>
      </c>
      <c r="AA64" s="52" t="s">
        <v>114</v>
      </c>
      <c r="AB64" s="52" t="s">
        <v>114</v>
      </c>
      <c r="AC64" s="52" t="s">
        <v>114</v>
      </c>
      <c r="AD64" s="52" t="s">
        <v>114</v>
      </c>
      <c r="AE64" s="52" t="s">
        <v>114</v>
      </c>
      <c r="AF64" s="52" t="s">
        <v>114</v>
      </c>
      <c r="AG64" s="52" t="s">
        <v>114</v>
      </c>
      <c r="AH64" s="52" t="s">
        <v>114</v>
      </c>
      <c r="AI64" s="52" t="s">
        <v>114</v>
      </c>
      <c r="AJ64" s="52" t="s">
        <v>114</v>
      </c>
      <c r="AK64" s="52" t="s">
        <v>114</v>
      </c>
      <c r="AL64" s="52" t="s">
        <v>114</v>
      </c>
      <c r="AM64" s="52" t="s">
        <v>114</v>
      </c>
      <c r="AN64" s="52" t="s">
        <v>114</v>
      </c>
      <c r="AO64" s="52" t="s">
        <v>114</v>
      </c>
      <c r="AP64" s="52" t="s">
        <v>114</v>
      </c>
      <c r="AQ64" s="52" t="s">
        <v>114</v>
      </c>
      <c r="AR64" s="52" t="s">
        <v>114</v>
      </c>
      <c r="AS64" s="52" t="s">
        <v>114</v>
      </c>
      <c r="AT64" s="52" t="s">
        <v>114</v>
      </c>
      <c r="AU64" s="52" t="s">
        <v>114</v>
      </c>
      <c r="AV64" s="52" t="s">
        <v>114</v>
      </c>
      <c r="AW64" s="52" t="s">
        <v>114</v>
      </c>
      <c r="AX64" s="52" t="s">
        <v>114</v>
      </c>
      <c r="AY64" s="52" t="s">
        <v>114</v>
      </c>
      <c r="AZ64" s="52" t="s">
        <v>114</v>
      </c>
      <c r="BA64" s="52" t="s">
        <v>114</v>
      </c>
      <c r="BB64" s="52" t="s">
        <v>114</v>
      </c>
      <c r="BC64" s="52" t="s">
        <v>114</v>
      </c>
      <c r="BD64" s="52" t="s">
        <v>114</v>
      </c>
      <c r="BE64" s="53" t="s">
        <v>114</v>
      </c>
      <c r="BF64" s="457" t="s">
        <v>114</v>
      </c>
      <c r="BG64" s="457" t="s">
        <v>114</v>
      </c>
      <c r="BH64" s="457" t="s">
        <v>114</v>
      </c>
    </row>
    <row r="65" spans="8:8">
      <c r="A65" s="218" t="s">
        <v>152</v>
      </c>
      <c r="B65" s="52" t="s">
        <v>114</v>
      </c>
      <c r="C65" s="52" t="s">
        <v>114</v>
      </c>
      <c r="D65" s="52" t="s">
        <v>114</v>
      </c>
      <c r="E65" s="52" t="s">
        <v>114</v>
      </c>
      <c r="F65" s="52" t="s">
        <v>114</v>
      </c>
      <c r="G65" s="52" t="s">
        <v>114</v>
      </c>
      <c r="H65" s="52" t="s">
        <v>114</v>
      </c>
      <c r="I65" s="52" t="s">
        <v>114</v>
      </c>
      <c r="J65" s="52" t="s">
        <v>114</v>
      </c>
      <c r="K65" s="52" t="s">
        <v>114</v>
      </c>
      <c r="L65" s="52" t="s">
        <v>114</v>
      </c>
      <c r="M65" s="52" t="s">
        <v>114</v>
      </c>
      <c r="N65" s="52" t="s">
        <v>114</v>
      </c>
      <c r="O65" s="52" t="s">
        <v>114</v>
      </c>
      <c r="P65" s="52" t="s">
        <v>114</v>
      </c>
      <c r="Q65" s="52" t="s">
        <v>114</v>
      </c>
      <c r="R65" s="52" t="s">
        <v>114</v>
      </c>
      <c r="S65" s="52" t="s">
        <v>114</v>
      </c>
      <c r="T65" s="52" t="s">
        <v>114</v>
      </c>
      <c r="U65" s="52" t="s">
        <v>114</v>
      </c>
      <c r="V65" s="52">
        <v>1.12096327433628</v>
      </c>
      <c r="W65" s="52">
        <v>1.08062345132743</v>
      </c>
      <c r="X65" s="52">
        <v>1.13145707964602</v>
      </c>
      <c r="Y65" s="52">
        <v>1.11554601769911</v>
      </c>
      <c r="Z65" s="52">
        <v>1.17912212389381</v>
      </c>
      <c r="AA65" s="52">
        <v>1.2551</v>
      </c>
      <c r="AB65" s="52">
        <v>1.26494646017699</v>
      </c>
      <c r="AC65" s="52">
        <v>1.27128362831858</v>
      </c>
      <c r="AD65" s="52">
        <v>1.38569336283186</v>
      </c>
      <c r="AE65" s="52">
        <v>1.40794159292035</v>
      </c>
      <c r="AF65" s="52">
        <v>1.44293230088496</v>
      </c>
      <c r="AG65" s="52">
        <v>1.502424</v>
      </c>
      <c r="AH65" s="52">
        <v>1.4736645</v>
      </c>
      <c r="AI65" s="52">
        <v>1.479555</v>
      </c>
      <c r="AJ65" s="52">
        <v>1.714482</v>
      </c>
      <c r="AK65" s="52">
        <v>1.7522505</v>
      </c>
      <c r="AL65" s="52">
        <v>1.7661105</v>
      </c>
      <c r="AM65" s="52">
        <v>1.8187785</v>
      </c>
      <c r="AN65" s="52">
        <v>1.639638</v>
      </c>
      <c r="AO65" s="52">
        <v>1.6566165</v>
      </c>
      <c r="AP65" s="52">
        <v>1.6891875</v>
      </c>
      <c r="AQ65" s="52">
        <v>1.5589035</v>
      </c>
      <c r="AR65" s="52">
        <v>1.686069</v>
      </c>
      <c r="AS65" s="52">
        <v>1.5887025</v>
      </c>
      <c r="AT65" s="52">
        <v>1.5866235</v>
      </c>
      <c r="AU65" s="52">
        <v>1.585584</v>
      </c>
      <c r="AV65" s="52">
        <v>1.70482940712315</v>
      </c>
      <c r="AW65" s="52">
        <v>1.664586</v>
      </c>
      <c r="AX65" s="52">
        <v>1.6614675</v>
      </c>
      <c r="AY65" s="52">
        <v>1.747746</v>
      </c>
      <c r="AZ65" s="52">
        <v>1.6683975</v>
      </c>
      <c r="BA65" s="52">
        <v>1.55976949825033</v>
      </c>
      <c r="BB65" s="52">
        <v>1.55164333574293</v>
      </c>
      <c r="BC65" s="52">
        <v>1.59788166385406</v>
      </c>
      <c r="BD65" s="52">
        <v>1.5995931619469</v>
      </c>
      <c r="BE65" s="53">
        <v>1.54920901581409</v>
      </c>
      <c r="BF65" s="456">
        <v>-0.0341442805275283</v>
      </c>
      <c r="BG65" s="456">
        <v>8.14446462220397E-4</v>
      </c>
      <c r="BH65" s="456">
        <v>0.0112571515456002</v>
      </c>
    </row>
    <row r="66" spans="8:8">
      <c r="A66" s="218" t="s">
        <v>153</v>
      </c>
      <c r="B66" s="52" t="s">
        <v>114</v>
      </c>
      <c r="C66" s="52" t="s">
        <v>114</v>
      </c>
      <c r="D66" s="52" t="s">
        <v>114</v>
      </c>
      <c r="E66" s="52" t="s">
        <v>114</v>
      </c>
      <c r="F66" s="52" t="s">
        <v>114</v>
      </c>
      <c r="G66" s="52" t="s">
        <v>114</v>
      </c>
      <c r="H66" s="52" t="s">
        <v>114</v>
      </c>
      <c r="I66" s="52" t="s">
        <v>114</v>
      </c>
      <c r="J66" s="52" t="s">
        <v>114</v>
      </c>
      <c r="K66" s="52" t="s">
        <v>114</v>
      </c>
      <c r="L66" s="52" t="s">
        <v>114</v>
      </c>
      <c r="M66" s="52" t="s">
        <v>114</v>
      </c>
      <c r="N66" s="52" t="s">
        <v>114</v>
      </c>
      <c r="O66" s="52" t="s">
        <v>114</v>
      </c>
      <c r="P66" s="52" t="s">
        <v>114</v>
      </c>
      <c r="Q66" s="52" t="s">
        <v>114</v>
      </c>
      <c r="R66" s="52" t="s">
        <v>114</v>
      </c>
      <c r="S66" s="52" t="s">
        <v>114</v>
      </c>
      <c r="T66" s="52" t="s">
        <v>114</v>
      </c>
      <c r="U66" s="52" t="s">
        <v>114</v>
      </c>
      <c r="V66" s="52">
        <v>0.280914086266905</v>
      </c>
      <c r="W66" s="52">
        <v>0.274635814786383</v>
      </c>
      <c r="X66" s="52">
        <v>0.299208940407504</v>
      </c>
      <c r="Y66" s="52">
        <v>0.393996805090657</v>
      </c>
      <c r="Z66" s="52">
        <v>0.436374256432035</v>
      </c>
      <c r="AA66" s="52">
        <v>0.403735121383024</v>
      </c>
      <c r="AB66" s="52">
        <v>0.334529067672698</v>
      </c>
      <c r="AC66" s="52">
        <v>0.302792103584188</v>
      </c>
      <c r="AD66" s="52">
        <v>0.218105367108734</v>
      </c>
      <c r="AE66" s="52">
        <v>0.186973322289794</v>
      </c>
      <c r="AF66" s="52">
        <v>0.183506473303424</v>
      </c>
      <c r="AG66" s="52">
        <v>0.204589070428902</v>
      </c>
      <c r="AH66" s="52">
        <v>0.214203198318572</v>
      </c>
      <c r="AI66" s="52">
        <v>0.219845021449968</v>
      </c>
      <c r="AJ66" s="52">
        <v>0.172179977202181</v>
      </c>
      <c r="AK66" s="52">
        <v>0.16209526217006</v>
      </c>
      <c r="AL66" s="52">
        <v>0.17127609020017</v>
      </c>
      <c r="AM66" s="52">
        <v>0.158326217979227</v>
      </c>
      <c r="AN66" s="52">
        <v>0.142899948978005</v>
      </c>
      <c r="AO66" s="52">
        <v>0.173180907201638</v>
      </c>
      <c r="AP66" s="52">
        <v>0.181559616469598</v>
      </c>
      <c r="AQ66" s="52">
        <v>0.187650787168142</v>
      </c>
      <c r="AR66" s="52">
        <v>0.212123246145133</v>
      </c>
      <c r="AS66" s="52">
        <v>0.213663078269027</v>
      </c>
      <c r="AT66" s="52">
        <v>0.191889952194448</v>
      </c>
      <c r="AU66" s="52">
        <v>0.185402269665064</v>
      </c>
      <c r="AV66" s="52">
        <v>0.196988227313144</v>
      </c>
      <c r="AW66" s="52">
        <v>0.205266244052335</v>
      </c>
      <c r="AX66" s="52">
        <v>0.171356101349815</v>
      </c>
      <c r="AY66" s="52">
        <v>0.189435104060669</v>
      </c>
      <c r="AZ66" s="52">
        <v>0.186571448106423</v>
      </c>
      <c r="BA66" s="52">
        <v>0.185071727991877</v>
      </c>
      <c r="BB66" s="52">
        <v>0.181884858525222</v>
      </c>
      <c r="BC66" s="52">
        <v>0.211176484986284</v>
      </c>
      <c r="BD66" s="52">
        <v>0.199897988594691</v>
      </c>
      <c r="BE66" s="53">
        <v>0.219923730726646</v>
      </c>
      <c r="BF66" s="461">
        <v>0.0971738523150369</v>
      </c>
      <c r="BG66" s="461">
        <v>0.00409688310914436</v>
      </c>
      <c r="BH66" s="461">
        <v>0.00159805083755124</v>
      </c>
    </row>
    <row r="67" spans="8:8" s="47" ht="10.2" customFormat="1">
      <c r="A67" s="54" t="s">
        <v>154</v>
      </c>
      <c r="B67" s="55">
        <v>4.38032977827898</v>
      </c>
      <c r="C67" s="55">
        <v>4.88654761367604</v>
      </c>
      <c r="D67" s="55">
        <v>5.37993027068386</v>
      </c>
      <c r="E67" s="55">
        <v>5.80897455986679</v>
      </c>
      <c r="F67" s="55">
        <v>6.20796178676912</v>
      </c>
      <c r="G67" s="55">
        <v>6.82145084792555</v>
      </c>
      <c r="H67" s="55">
        <v>7.45638603282698</v>
      </c>
      <c r="I67" s="55">
        <v>7.84253808134006</v>
      </c>
      <c r="J67" s="55">
        <v>8.52893583500243</v>
      </c>
      <c r="K67" s="55">
        <v>9.04376461234517</v>
      </c>
      <c r="L67" s="55">
        <v>9.86749065745758</v>
      </c>
      <c r="M67" s="55">
        <v>10.8585614424461</v>
      </c>
      <c r="N67" s="55">
        <v>11.6350897725057</v>
      </c>
      <c r="O67" s="55">
        <v>12.4073126315926</v>
      </c>
      <c r="P67" s="55">
        <v>13.1709651625883</v>
      </c>
      <c r="Q67" s="55">
        <v>13.5747858917239</v>
      </c>
      <c r="R67" s="55">
        <v>14.3749536948696</v>
      </c>
      <c r="S67" s="55">
        <v>15.5176501848647</v>
      </c>
      <c r="T67" s="55">
        <v>16.6388193199956</v>
      </c>
      <c r="U67" s="55">
        <v>18.1554419424943</v>
      </c>
      <c r="V67" s="55">
        <v>15.6289484214306</v>
      </c>
      <c r="W67" s="55">
        <v>16.0408853425528</v>
      </c>
      <c r="X67" s="55">
        <v>16.9131793742057</v>
      </c>
      <c r="Y67" s="55">
        <v>17.8241466180632</v>
      </c>
      <c r="Z67" s="55">
        <v>18.223467587486</v>
      </c>
      <c r="AA67" s="55">
        <v>18.3953838270202</v>
      </c>
      <c r="AB67" s="55">
        <v>18.7380115117152</v>
      </c>
      <c r="AC67" s="55">
        <v>18.1878904094691</v>
      </c>
      <c r="AD67" s="55">
        <v>18.0046261815627</v>
      </c>
      <c r="AE67" s="55">
        <v>16.9113429784146</v>
      </c>
      <c r="AF67" s="55">
        <v>16.4116378101008</v>
      </c>
      <c r="AG67" s="55">
        <v>16.6033921112475</v>
      </c>
      <c r="AH67" s="55">
        <v>15.3887130916301</v>
      </c>
      <c r="AI67" s="55">
        <v>15.9702343763712</v>
      </c>
      <c r="AJ67" s="55">
        <v>16.1358566238907</v>
      </c>
      <c r="AK67" s="55">
        <v>16.2639536612851</v>
      </c>
      <c r="AL67" s="55">
        <v>16.6777349261648</v>
      </c>
      <c r="AM67" s="55">
        <v>16.7878751071297</v>
      </c>
      <c r="AN67" s="55">
        <v>17.0809735687479</v>
      </c>
      <c r="AO67" s="55">
        <v>17.6601251186976</v>
      </c>
      <c r="AP67" s="55">
        <v>17.9583591523126</v>
      </c>
      <c r="AQ67" s="55">
        <v>18.6711138194342</v>
      </c>
      <c r="AR67" s="55">
        <v>19.0606933082349</v>
      </c>
      <c r="AS67" s="55">
        <v>18.7109579861483</v>
      </c>
      <c r="AT67" s="55">
        <v>17.9482338044227</v>
      </c>
      <c r="AU67" s="55">
        <v>19.0730776013333</v>
      </c>
      <c r="AV67" s="55">
        <v>19.7269296313044</v>
      </c>
      <c r="AW67" s="55">
        <v>19.5727718950885</v>
      </c>
      <c r="AX67" s="55">
        <v>19.2864755418774</v>
      </c>
      <c r="AY67" s="55">
        <v>19.3813241693257</v>
      </c>
      <c r="AZ67" s="55">
        <v>19.0165027275663</v>
      </c>
      <c r="BA67" s="55">
        <v>19.3355949268848</v>
      </c>
      <c r="BB67" s="55">
        <v>19.7252392692867</v>
      </c>
      <c r="BC67" s="55">
        <v>20.9031989612488</v>
      </c>
      <c r="BD67" s="55">
        <v>20.6709124673915</v>
      </c>
      <c r="BE67" s="55">
        <v>19.3754536909096</v>
      </c>
      <c r="BF67" s="458">
        <v>-0.0652316232615061</v>
      </c>
      <c r="BG67" s="458">
        <v>0.014223789218603</v>
      </c>
      <c r="BH67" s="458">
        <v>0.140789535974082</v>
      </c>
    </row>
    <row r="68" spans="8:8">
      <c r="B68" s="52"/>
      <c r="C68" s="52"/>
      <c r="D68" s="52"/>
      <c r="E68" s="52"/>
      <c r="F68" s="52"/>
      <c r="G68" s="52"/>
      <c r="H68" s="52"/>
      <c r="I68" s="52"/>
      <c r="J68" s="52"/>
      <c r="K68" s="52"/>
      <c r="L68" s="52"/>
      <c r="M68" s="52"/>
      <c r="N68" s="52"/>
      <c r="O68" s="52"/>
      <c r="P68" s="52"/>
      <c r="Q68" s="52"/>
      <c r="R68" s="52"/>
      <c r="S68" s="52"/>
      <c r="T68" s="52"/>
      <c r="U68" s="52"/>
      <c r="V68" s="52"/>
      <c r="W68" s="52"/>
      <c r="X68" s="52"/>
      <c r="Y68" s="52"/>
      <c r="Z68" s="52"/>
      <c r="AA68" s="52"/>
      <c r="AB68" s="52"/>
      <c r="AC68" s="52"/>
      <c r="AD68" s="52"/>
      <c r="AE68" s="52"/>
      <c r="AF68" s="52"/>
      <c r="AG68" s="52"/>
      <c r="AH68" s="52"/>
      <c r="AI68" s="52"/>
      <c r="AJ68" s="52"/>
      <c r="AK68" s="52"/>
      <c r="AL68" s="52"/>
      <c r="AM68" s="52"/>
      <c r="AN68" s="52"/>
      <c r="AO68" s="52"/>
      <c r="AP68" s="52"/>
      <c r="AQ68" s="52"/>
      <c r="AR68" s="52"/>
      <c r="AS68" s="52"/>
      <c r="AT68" s="52"/>
      <c r="AU68" s="52"/>
      <c r="AV68" s="52"/>
      <c r="AW68" s="52"/>
      <c r="AX68" s="52"/>
      <c r="AY68" s="52"/>
      <c r="AZ68" s="52"/>
      <c r="BA68" s="52"/>
      <c r="BB68" s="52"/>
      <c r="BC68" s="52"/>
      <c r="BD68" s="52"/>
      <c r="BE68" s="53"/>
      <c r="BF68" s="457"/>
      <c r="BG68" s="457"/>
      <c r="BH68" s="457"/>
    </row>
    <row r="69" spans="8:8">
      <c r="A69" s="45" t="s">
        <v>155</v>
      </c>
      <c r="B69" s="52">
        <v>0.0281278041719682</v>
      </c>
      <c r="C69" s="52">
        <v>0.0294900706548628</v>
      </c>
      <c r="D69" s="52">
        <v>0.0309165949907241</v>
      </c>
      <c r="E69" s="52">
        <v>0.033023947557486</v>
      </c>
      <c r="F69" s="52">
        <v>0.0387501331526871</v>
      </c>
      <c r="G69" s="52">
        <v>0.0918883976232652</v>
      </c>
      <c r="H69" s="52">
        <v>0.106356463004034</v>
      </c>
      <c r="I69" s="52">
        <v>0.12174460857708</v>
      </c>
      <c r="J69" s="52">
        <v>0.147877457343309</v>
      </c>
      <c r="K69" s="52">
        <v>0.15035429533358</v>
      </c>
      <c r="L69" s="52">
        <v>0.153391789722913</v>
      </c>
      <c r="M69" s="52">
        <v>0.172784464152268</v>
      </c>
      <c r="N69" s="52">
        <v>0.176690612623496</v>
      </c>
      <c r="O69" s="52">
        <v>0.136830346261899</v>
      </c>
      <c r="P69" s="52">
        <v>0.183314519232548</v>
      </c>
      <c r="Q69" s="52">
        <v>0.163274546587727</v>
      </c>
      <c r="R69" s="52">
        <v>0.17740946020993</v>
      </c>
      <c r="S69" s="52">
        <v>0.242967689317347</v>
      </c>
      <c r="T69" s="52">
        <v>0.277679195866624</v>
      </c>
      <c r="U69" s="52">
        <v>0.32323937578877</v>
      </c>
      <c r="V69" s="52">
        <v>0.348711770757925</v>
      </c>
      <c r="W69" s="52">
        <v>0.334997089509568</v>
      </c>
      <c r="X69" s="52">
        <v>0.410103610121502</v>
      </c>
      <c r="Y69" s="52">
        <v>0.44522883581595</v>
      </c>
      <c r="Z69" s="52">
        <v>0.562206069</v>
      </c>
      <c r="AA69" s="52">
        <v>0.82074639636</v>
      </c>
      <c r="AB69" s="52">
        <v>0.95511737007</v>
      </c>
      <c r="AC69" s="52">
        <v>1.098658275156</v>
      </c>
      <c r="AD69" s="52">
        <v>0.594473967</v>
      </c>
      <c r="AE69" s="52">
        <v>0.93979011852</v>
      </c>
      <c r="AF69" s="52">
        <v>1.1472478812</v>
      </c>
      <c r="AG69" s="52">
        <v>1.34925784344</v>
      </c>
      <c r="AH69" s="52">
        <v>1.4310846765</v>
      </c>
      <c r="AI69" s="52">
        <v>1.66432853592</v>
      </c>
      <c r="AJ69" s="52">
        <v>1.9790150058</v>
      </c>
      <c r="AK69" s="52">
        <v>2.1398716674</v>
      </c>
      <c r="AL69" s="52">
        <v>2.3951773845</v>
      </c>
      <c r="AM69" s="52">
        <v>2.8159317333</v>
      </c>
      <c r="AN69" s="52">
        <v>2.8899625878</v>
      </c>
      <c r="AO69" s="52">
        <v>3.35721671172</v>
      </c>
      <c r="AP69" s="52">
        <v>3.493688499</v>
      </c>
      <c r="AQ69" s="52">
        <v>3.808224</v>
      </c>
      <c r="AR69" s="52">
        <v>4.267880037</v>
      </c>
      <c r="AS69" s="52">
        <v>4.5283217562</v>
      </c>
      <c r="AT69" s="52">
        <v>4.8525988302</v>
      </c>
      <c r="AU69" s="52">
        <v>5.1980183478</v>
      </c>
      <c r="AV69" s="52">
        <v>5.5149339888</v>
      </c>
      <c r="AW69" s="52">
        <v>5.4916392186</v>
      </c>
      <c r="AX69" s="52">
        <v>5.538041748</v>
      </c>
      <c r="AY69" s="52">
        <v>6.2424339804</v>
      </c>
      <c r="AZ69" s="52">
        <v>6.6247014654</v>
      </c>
      <c r="BA69" s="52">
        <v>7.06748571</v>
      </c>
      <c r="BB69" s="52">
        <v>7.37847877967428</v>
      </c>
      <c r="BC69" s="52">
        <v>7.90601801881594</v>
      </c>
      <c r="BD69" s="52">
        <v>8.04403731760278</v>
      </c>
      <c r="BE69" s="53">
        <v>8.39167648502691</v>
      </c>
      <c r="BF69" s="457">
        <v>0.0403666811547003</v>
      </c>
      <c r="BG69" s="457">
        <v>0.0518406935236992</v>
      </c>
      <c r="BH69" s="457">
        <v>0.0609771650883126</v>
      </c>
    </row>
    <row r="70" spans="8:8">
      <c r="A70" s="45" t="s">
        <v>156</v>
      </c>
      <c r="B70" s="52">
        <v>0.0170316</v>
      </c>
      <c r="C70" s="52">
        <v>0.0207594</v>
      </c>
      <c r="D70" s="52">
        <v>0.0165528</v>
      </c>
      <c r="E70" s="52">
        <v>0.016587</v>
      </c>
      <c r="F70" s="52">
        <v>0.0260604</v>
      </c>
      <c r="G70" s="52">
        <v>0.026676</v>
      </c>
      <c r="H70" s="52">
        <v>0.031635</v>
      </c>
      <c r="I70" s="52">
        <v>0.031977</v>
      </c>
      <c r="J70" s="52">
        <v>0.031122</v>
      </c>
      <c r="K70" s="52">
        <v>0.0285912</v>
      </c>
      <c r="L70" s="52">
        <v>0.044289</v>
      </c>
      <c r="M70" s="52">
        <v>0.061731</v>
      </c>
      <c r="N70" s="52">
        <v>0.0402876</v>
      </c>
      <c r="O70" s="52">
        <v>0.0417582</v>
      </c>
      <c r="P70" s="52">
        <v>0.0598842</v>
      </c>
      <c r="Q70" s="52">
        <v>0.0438102</v>
      </c>
      <c r="R70" s="52">
        <v>0.021204</v>
      </c>
      <c r="S70" s="52">
        <v>0.023256</v>
      </c>
      <c r="T70" s="52">
        <v>0.016074</v>
      </c>
      <c r="U70" s="52">
        <v>0.020178</v>
      </c>
      <c r="V70" s="52">
        <v>0.02907</v>
      </c>
      <c r="W70" s="52">
        <v>0.05301</v>
      </c>
      <c r="X70" s="52">
        <v>0.12825</v>
      </c>
      <c r="Y70" s="52">
        <v>0.19152</v>
      </c>
      <c r="Z70" s="52">
        <v>0.22059</v>
      </c>
      <c r="AA70" s="52">
        <v>0.136116</v>
      </c>
      <c r="AB70" s="52">
        <v>0.059508</v>
      </c>
      <c r="AC70" s="52">
        <v>0.077634</v>
      </c>
      <c r="AD70" s="52">
        <v>0.08721</v>
      </c>
      <c r="AE70" s="52">
        <v>0.108414</v>
      </c>
      <c r="AF70" s="52">
        <v>0.108414</v>
      </c>
      <c r="AG70" s="52">
        <v>0.110808</v>
      </c>
      <c r="AH70" s="52">
        <v>0.10431</v>
      </c>
      <c r="AI70" s="52">
        <v>0.10089</v>
      </c>
      <c r="AJ70" s="52">
        <v>0.108756</v>
      </c>
      <c r="AK70" s="52">
        <v>0.10773</v>
      </c>
      <c r="AL70" s="52">
        <v>0.094392</v>
      </c>
      <c r="AM70" s="52">
        <v>0.080712</v>
      </c>
      <c r="AN70" s="52">
        <v>0.053352</v>
      </c>
      <c r="AO70" s="52">
        <v>0.0342</v>
      </c>
      <c r="AP70" s="52">
        <v>0.04959</v>
      </c>
      <c r="AQ70" s="52">
        <v>0.04959</v>
      </c>
      <c r="AR70" s="52">
        <v>0.163546452</v>
      </c>
      <c r="AS70" s="52">
        <v>0.2324745</v>
      </c>
      <c r="AT70" s="52">
        <v>0.24669828</v>
      </c>
      <c r="AU70" s="52">
        <v>0.25686936</v>
      </c>
      <c r="AV70" s="52">
        <v>0.22686912</v>
      </c>
      <c r="AW70" s="52">
        <v>0.22828842</v>
      </c>
      <c r="AX70" s="52">
        <v>0.25461558</v>
      </c>
      <c r="AY70" s="52">
        <v>0.2711100348</v>
      </c>
      <c r="AZ70" s="52">
        <v>0.262839483</v>
      </c>
      <c r="BA70" s="52">
        <v>0.3562408116</v>
      </c>
      <c r="BB70" s="52">
        <v>0.411366807446769</v>
      </c>
      <c r="BC70" s="52">
        <v>0.525616067705779</v>
      </c>
      <c r="BD70" s="52">
        <v>0.701724389253624</v>
      </c>
      <c r="BE70" s="53">
        <v>0.748691485369116</v>
      </c>
      <c r="BF70" s="457">
        <v>0.0640158610020523</v>
      </c>
      <c r="BG70" s="457">
        <v>0.110196988566034</v>
      </c>
      <c r="BH70" s="457">
        <v>0.00544028173452878</v>
      </c>
    </row>
    <row r="71" spans="8:8">
      <c r="A71" s="45" t="s">
        <v>157</v>
      </c>
      <c r="B71" s="52">
        <v>0.002651038221762</v>
      </c>
      <c r="C71" s="52">
        <v>0.0034367840864595</v>
      </c>
      <c r="D71" s="52">
        <v>0.0038486906142885</v>
      </c>
      <c r="E71" s="52">
        <v>0.00493897400667</v>
      </c>
      <c r="F71" s="52">
        <v>0.0050766015432195</v>
      </c>
      <c r="G71" s="52">
        <v>0.0046393168880835</v>
      </c>
      <c r="H71" s="52">
        <v>0.0043425880149555</v>
      </c>
      <c r="I71" s="52">
        <v>0.004292807842161</v>
      </c>
      <c r="J71" s="52">
        <v>0.0018633401934255</v>
      </c>
      <c r="K71" s="52">
        <v>0.0022771988848935</v>
      </c>
      <c r="L71" s="52">
        <v>0.002081006439174</v>
      </c>
      <c r="M71" s="52">
        <v>0.002004872057253</v>
      </c>
      <c r="N71" s="52">
        <v>0.0019921829935995</v>
      </c>
      <c r="O71" s="52">
        <v>0.001959972293556</v>
      </c>
      <c r="P71" s="52">
        <v>0.001395797001885</v>
      </c>
      <c r="Q71" s="52">
        <v>6.6373563726E-5</v>
      </c>
      <c r="R71" s="52">
        <v>7.0277891004E-5</v>
      </c>
      <c r="S71" s="52">
        <v>0.0015646591566585</v>
      </c>
      <c r="T71" s="52">
        <v>0.0022166818120845</v>
      </c>
      <c r="U71" s="52">
        <v>0.0019355702480685</v>
      </c>
      <c r="V71" s="52">
        <v>0.001821368675187</v>
      </c>
      <c r="W71" s="52">
        <v>0.0013655384654805</v>
      </c>
      <c r="X71" s="52">
        <v>0.001555874420283</v>
      </c>
      <c r="Y71" s="52">
        <v>0.0014280077019285</v>
      </c>
      <c r="Z71" s="52">
        <v>0.0013108778835885</v>
      </c>
      <c r="AA71" s="52">
        <v>0.001134207074259</v>
      </c>
      <c r="AB71" s="52">
        <v>9.438711194565E-4</v>
      </c>
      <c r="AC71" s="52">
        <v>8.072196647265E-4</v>
      </c>
      <c r="AD71" s="52">
        <v>8.04291419268E-4</v>
      </c>
      <c r="AE71" s="52">
        <v>7.427982646395E-4</v>
      </c>
      <c r="AF71" s="52">
        <v>8.657845738965E-4</v>
      </c>
      <c r="AG71" s="52">
        <v>5.436775734615E-4</v>
      </c>
      <c r="AH71" s="52">
        <v>6.490944099675E-4</v>
      </c>
      <c r="AI71" s="52">
        <v>4.08002200551E-4</v>
      </c>
      <c r="AJ71" s="52">
        <v>3.67006764132E-4</v>
      </c>
      <c r="AK71" s="52">
        <v>3.29915654991E-4</v>
      </c>
      <c r="AL71" s="52">
        <v>3.45532964103E-4</v>
      </c>
      <c r="AM71" s="52">
        <v>3.08441854962E-4</v>
      </c>
      <c r="AN71" s="52">
        <v>2.801354821965E-4</v>
      </c>
      <c r="AO71" s="52">
        <v>0.0410193</v>
      </c>
      <c r="AP71" s="52">
        <v>0.0565308</v>
      </c>
      <c r="AQ71" s="52">
        <v>0.0789363</v>
      </c>
      <c r="AR71" s="52">
        <v>0.0944478</v>
      </c>
      <c r="AS71" s="52">
        <v>0.1299519</v>
      </c>
      <c r="AT71" s="52">
        <v>0.1440846</v>
      </c>
      <c r="AU71" s="52">
        <v>0.1840698</v>
      </c>
      <c r="AV71" s="52">
        <v>0.1709712</v>
      </c>
      <c r="AW71" s="52">
        <v>0.0878985</v>
      </c>
      <c r="AX71" s="52">
        <v>0.2388771</v>
      </c>
      <c r="AY71" s="52">
        <v>0.2609379</v>
      </c>
      <c r="AZ71" s="52">
        <v>0.2898927</v>
      </c>
      <c r="BA71" s="52">
        <v>0.3329802</v>
      </c>
      <c r="BB71" s="52">
        <v>0.35617851</v>
      </c>
      <c r="BC71" s="52">
        <v>0.3788253</v>
      </c>
      <c r="BD71" s="52">
        <v>0.3877875</v>
      </c>
      <c r="BE71" s="53">
        <v>0.406746</v>
      </c>
      <c r="BF71" s="457">
        <v>0.0460230722525803</v>
      </c>
      <c r="BG71" s="457">
        <v>0.104072579739229</v>
      </c>
      <c r="BH71" s="457">
        <v>0.00295557366102767</v>
      </c>
    </row>
    <row r="72" spans="8:8">
      <c r="A72" s="45" t="s">
        <v>158</v>
      </c>
      <c r="B72" s="52">
        <v>0.0621414</v>
      </c>
      <c r="C72" s="52">
        <v>0.081396</v>
      </c>
      <c r="D72" s="52">
        <v>0.0926136</v>
      </c>
      <c r="E72" s="52">
        <v>0.1141938</v>
      </c>
      <c r="F72" s="52">
        <v>0.1274634</v>
      </c>
      <c r="G72" s="52">
        <v>0.0696654</v>
      </c>
      <c r="H72" s="52">
        <v>0.0719568</v>
      </c>
      <c r="I72" s="52">
        <v>0.0850554</v>
      </c>
      <c r="J72" s="52">
        <v>0.0952812</v>
      </c>
      <c r="K72" s="52">
        <v>0.1002402</v>
      </c>
      <c r="L72" s="52">
        <v>0.1098504</v>
      </c>
      <c r="M72" s="52">
        <v>0.1321488</v>
      </c>
      <c r="N72" s="52">
        <v>0.1440846</v>
      </c>
      <c r="O72" s="52">
        <v>0.1614582</v>
      </c>
      <c r="P72" s="52">
        <v>0.2137842</v>
      </c>
      <c r="Q72" s="52">
        <v>0.1392282</v>
      </c>
      <c r="R72" s="52">
        <v>0.1601928</v>
      </c>
      <c r="S72" s="52">
        <v>0.125685</v>
      </c>
      <c r="T72" s="52">
        <v>0.137997</v>
      </c>
      <c r="U72" s="52">
        <v>0.1496592</v>
      </c>
      <c r="V72" s="52">
        <v>0.14364</v>
      </c>
      <c r="W72" s="52">
        <v>0.195966</v>
      </c>
      <c r="X72" s="52">
        <v>0.163476</v>
      </c>
      <c r="Y72" s="52">
        <v>0.233928</v>
      </c>
      <c r="Z72" s="52">
        <v>0.279072</v>
      </c>
      <c r="AA72" s="52">
        <v>0.143298</v>
      </c>
      <c r="AB72" s="52">
        <v>0.0171</v>
      </c>
      <c r="AC72" s="52">
        <v>0.089604</v>
      </c>
      <c r="AD72" s="52">
        <v>0.185364</v>
      </c>
      <c r="AE72" s="52">
        <v>0.204174</v>
      </c>
      <c r="AF72" s="52">
        <v>0.3173076</v>
      </c>
      <c r="AG72" s="52">
        <v>0.3181284</v>
      </c>
      <c r="AH72" s="52">
        <v>0.317034</v>
      </c>
      <c r="AI72" s="52">
        <v>0.3245922</v>
      </c>
      <c r="AJ72" s="52">
        <v>0.2971296</v>
      </c>
      <c r="AK72" s="52">
        <v>0.32832</v>
      </c>
      <c r="AL72" s="52">
        <v>0.3249</v>
      </c>
      <c r="AM72" s="52">
        <v>0.297882</v>
      </c>
      <c r="AN72" s="52">
        <v>0.342</v>
      </c>
      <c r="AO72" s="52">
        <v>0.37278</v>
      </c>
      <c r="AP72" s="52">
        <v>0.42066</v>
      </c>
      <c r="AQ72" s="52">
        <v>0.424422</v>
      </c>
      <c r="AR72" s="52">
        <v>0.385092</v>
      </c>
      <c r="AS72" s="52">
        <v>0.43434</v>
      </c>
      <c r="AT72" s="52">
        <v>0.426460068</v>
      </c>
      <c r="AU72" s="52">
        <v>0.503119366266914</v>
      </c>
      <c r="AV72" s="52">
        <v>0.570885317398103</v>
      </c>
      <c r="AW72" s="52">
        <v>0.631146283693523</v>
      </c>
      <c r="AX72" s="52">
        <v>0.639734048533788</v>
      </c>
      <c r="AY72" s="52">
        <v>0.643361154311469</v>
      </c>
      <c r="AZ72" s="52">
        <v>0.731617450811491</v>
      </c>
      <c r="BA72" s="52">
        <v>0.761396882478798</v>
      </c>
      <c r="BB72" s="52">
        <v>0.756990579999396</v>
      </c>
      <c r="BC72" s="52">
        <v>0.761480509529881</v>
      </c>
      <c r="BD72" s="52">
        <v>0.829563142619905</v>
      </c>
      <c r="BE72" s="53">
        <v>0.743227295187753</v>
      </c>
      <c r="BF72" s="457">
        <v>-0.106521756527161</v>
      </c>
      <c r="BG72" s="457">
        <v>0.0688016304217136</v>
      </c>
      <c r="BH72" s="457">
        <v>0.00540057681652372</v>
      </c>
    </row>
    <row r="73" spans="8:8">
      <c r="A73" s="45" t="s">
        <v>159</v>
      </c>
      <c r="B73" s="52">
        <v>0.0</v>
      </c>
      <c r="C73" s="52">
        <v>0.0</v>
      </c>
      <c r="D73" s="52">
        <v>0.0</v>
      </c>
      <c r="E73" s="52">
        <v>0.0</v>
      </c>
      <c r="F73" s="52">
        <v>0.0</v>
      </c>
      <c r="G73" s="52">
        <v>0.0</v>
      </c>
      <c r="H73" s="52">
        <v>0.0</v>
      </c>
      <c r="I73" s="52">
        <v>0.0</v>
      </c>
      <c r="J73" s="52">
        <v>0.0</v>
      </c>
      <c r="K73" s="52">
        <v>0.0</v>
      </c>
      <c r="L73" s="52">
        <v>0.0</v>
      </c>
      <c r="M73" s="52">
        <v>0.0</v>
      </c>
      <c r="N73" s="52">
        <v>0.0</v>
      </c>
      <c r="O73" s="52">
        <v>0.01089153</v>
      </c>
      <c r="P73" s="52">
        <v>0.0183222</v>
      </c>
      <c r="Q73" s="52">
        <v>0.023259015</v>
      </c>
      <c r="R73" s="52">
        <v>0.02741544</v>
      </c>
      <c r="S73" s="52">
        <v>0.02999412</v>
      </c>
      <c r="T73" s="52">
        <v>0.03725514</v>
      </c>
      <c r="U73" s="52">
        <v>0.0468234</v>
      </c>
      <c r="V73" s="52">
        <v>0.05961501</v>
      </c>
      <c r="W73" s="52">
        <v>0.06969222</v>
      </c>
      <c r="X73" s="52">
        <v>0.07807293</v>
      </c>
      <c r="Y73" s="52">
        <v>0.078564915</v>
      </c>
      <c r="Z73" s="52">
        <v>0.08153379</v>
      </c>
      <c r="AA73" s="52">
        <v>0.08811621</v>
      </c>
      <c r="AB73" s="52">
        <v>0.08933769</v>
      </c>
      <c r="AC73" s="52">
        <v>0.09765054</v>
      </c>
      <c r="AD73" s="52">
        <v>0.09371466</v>
      </c>
      <c r="AE73" s="52">
        <v>0.09812556</v>
      </c>
      <c r="AF73" s="52">
        <v>0.120038816217318</v>
      </c>
      <c r="AG73" s="52">
        <v>0.131154083165858</v>
      </c>
      <c r="AH73" s="52">
        <v>0.151627646217318</v>
      </c>
      <c r="AI73" s="52">
        <v>0.158108276217318</v>
      </c>
      <c r="AJ73" s="52">
        <v>0.169315907595586</v>
      </c>
      <c r="AK73" s="52">
        <v>0.276305472721472</v>
      </c>
      <c r="AL73" s="52">
        <v>0.303394197869203</v>
      </c>
      <c r="AM73" s="52">
        <v>0.317814448200295</v>
      </c>
      <c r="AN73" s="52">
        <v>0.342885422867389</v>
      </c>
      <c r="AO73" s="52">
        <v>0.311165420950245</v>
      </c>
      <c r="AP73" s="52">
        <v>0.388019026687631</v>
      </c>
      <c r="AQ73" s="52">
        <v>0.433287689956543</v>
      </c>
      <c r="AR73" s="52">
        <v>0.437849261301386</v>
      </c>
      <c r="AS73" s="52">
        <v>0.481694763804221</v>
      </c>
      <c r="AT73" s="52">
        <v>0.487706498432746</v>
      </c>
      <c r="AU73" s="52">
        <v>0.58971036043797</v>
      </c>
      <c r="AV73" s="52">
        <v>0.650965711139456</v>
      </c>
      <c r="AW73" s="52">
        <v>0.709761294178463</v>
      </c>
      <c r="AX73" s="52">
        <v>0.782191599483771</v>
      </c>
      <c r="AY73" s="52">
        <v>0.767313000955248</v>
      </c>
      <c r="AZ73" s="52">
        <v>0.829664145598804</v>
      </c>
      <c r="BA73" s="52">
        <v>0.822882400079805</v>
      </c>
      <c r="BB73" s="52">
        <v>0.840631647471059</v>
      </c>
      <c r="BC73" s="52">
        <v>0.899873801760925</v>
      </c>
      <c r="BD73" s="52">
        <v>0.899875716898694</v>
      </c>
      <c r="BE73" s="53">
        <v>0.932627646723424</v>
      </c>
      <c r="BF73" s="457">
        <v>0.0335643759336388</v>
      </c>
      <c r="BG73" s="457">
        <v>0.0631692303746656</v>
      </c>
      <c r="BH73" s="457">
        <v>0.00677683298225913</v>
      </c>
    </row>
    <row r="74" spans="8:8">
      <c r="A74" s="45" t="s">
        <v>160</v>
      </c>
      <c r="B74" s="52">
        <v>0.00301806</v>
      </c>
      <c r="C74" s="52">
        <v>0.00305532</v>
      </c>
      <c r="D74" s="52">
        <v>0.00421038</v>
      </c>
      <c r="E74" s="52">
        <v>0.01915164</v>
      </c>
      <c r="F74" s="52">
        <v>0.03174552</v>
      </c>
      <c r="G74" s="52">
        <v>0.0374463</v>
      </c>
      <c r="H74" s="52">
        <v>0.0374463</v>
      </c>
      <c r="I74" s="52">
        <v>0.04109778</v>
      </c>
      <c r="J74" s="52">
        <v>0.0588708</v>
      </c>
      <c r="K74" s="52">
        <v>0.04836348</v>
      </c>
      <c r="L74" s="52">
        <v>0.07463178</v>
      </c>
      <c r="M74" s="52">
        <v>0.04076244</v>
      </c>
      <c r="N74" s="52">
        <v>0.05779026</v>
      </c>
      <c r="O74" s="52">
        <v>0.05510754</v>
      </c>
      <c r="P74" s="52">
        <v>0.16252812</v>
      </c>
      <c r="Q74" s="52">
        <v>0.17664966</v>
      </c>
      <c r="R74" s="52">
        <v>0.16107498</v>
      </c>
      <c r="S74" s="52">
        <v>0.1883493</v>
      </c>
      <c r="T74" s="52">
        <v>0.1950561</v>
      </c>
      <c r="U74" s="52">
        <v>0.2209518</v>
      </c>
      <c r="V74" s="52">
        <v>0.2034396</v>
      </c>
      <c r="W74" s="52">
        <v>0.216108</v>
      </c>
      <c r="X74" s="52">
        <v>0.2090286</v>
      </c>
      <c r="Y74" s="52">
        <v>0.2183436</v>
      </c>
      <c r="Z74" s="52">
        <v>0.231012</v>
      </c>
      <c r="AA74" s="52">
        <v>0.234738</v>
      </c>
      <c r="AB74" s="52">
        <v>0.2842938</v>
      </c>
      <c r="AC74" s="52">
        <v>0.4702212</v>
      </c>
      <c r="AD74" s="52">
        <v>0.50301</v>
      </c>
      <c r="AE74" s="52">
        <v>0.50301</v>
      </c>
      <c r="AF74" s="52">
        <v>0.50301</v>
      </c>
      <c r="AG74" s="52">
        <v>0.349340773798398</v>
      </c>
      <c r="AH74" s="52">
        <v>0.373526070148203</v>
      </c>
      <c r="AI74" s="52">
        <v>0.403387413016307</v>
      </c>
      <c r="AJ74" s="52">
        <v>0.46278601310633</v>
      </c>
      <c r="AK74" s="52">
        <v>0.406700635978481</v>
      </c>
      <c r="AL74" s="52">
        <v>0.376987603408861</v>
      </c>
      <c r="AM74" s="52">
        <v>0.412337827332</v>
      </c>
      <c r="AN74" s="52">
        <v>0.470634338718301</v>
      </c>
      <c r="AO74" s="52">
        <v>0.565647094955059</v>
      </c>
      <c r="AP74" s="52">
        <v>0.644130308463965</v>
      </c>
      <c r="AQ74" s="52">
        <v>0.639320593006855</v>
      </c>
      <c r="AR74" s="52">
        <v>0.693334663744557</v>
      </c>
      <c r="AS74" s="52">
        <v>0.745120023387867</v>
      </c>
      <c r="AT74" s="52">
        <v>0.765759755576857</v>
      </c>
      <c r="AU74" s="52">
        <v>0.914606632403058</v>
      </c>
      <c r="AV74" s="52">
        <v>1.03228203814384</v>
      </c>
      <c r="AW74" s="52">
        <v>1.20956563728785</v>
      </c>
      <c r="AX74" s="52">
        <v>1.27005281565869</v>
      </c>
      <c r="AY74" s="52">
        <v>1.38362530685865</v>
      </c>
      <c r="AZ74" s="52">
        <v>1.5578523571124</v>
      </c>
      <c r="BA74" s="52">
        <v>1.48141693898521</v>
      </c>
      <c r="BB74" s="52">
        <v>1.48147584801161</v>
      </c>
      <c r="BC74" s="52">
        <v>1.2285955342502</v>
      </c>
      <c r="BD74" s="52">
        <v>1.32080787989704</v>
      </c>
      <c r="BE74" s="53">
        <v>1.25934999352047</v>
      </c>
      <c r="BF74" s="457">
        <v>-0.0491356345924139</v>
      </c>
      <c r="BG74" s="457">
        <v>0.0560262440614396</v>
      </c>
      <c r="BH74" s="457">
        <v>0.0091509238464901</v>
      </c>
    </row>
    <row r="75" spans="8:8">
      <c r="A75" s="45" t="s">
        <v>161</v>
      </c>
      <c r="B75" s="52">
        <v>0.0216144</v>
      </c>
      <c r="C75" s="52">
        <v>0.025992</v>
      </c>
      <c r="D75" s="52">
        <v>0.0313101</v>
      </c>
      <c r="E75" s="52">
        <v>0.0376542</v>
      </c>
      <c r="F75" s="52">
        <v>0.0453321</v>
      </c>
      <c r="G75" s="52">
        <v>0.0553014</v>
      </c>
      <c r="H75" s="52">
        <v>0.0461358</v>
      </c>
      <c r="I75" s="52">
        <v>0.0522918</v>
      </c>
      <c r="J75" s="52">
        <v>0.06156</v>
      </c>
      <c r="K75" s="52">
        <v>0.0779076</v>
      </c>
      <c r="L75" s="52">
        <v>0.092682</v>
      </c>
      <c r="M75" s="52">
        <v>0.1000521</v>
      </c>
      <c r="N75" s="52">
        <v>0.1408014</v>
      </c>
      <c r="O75" s="52">
        <v>0.1941534</v>
      </c>
      <c r="P75" s="52">
        <v>0.238374</v>
      </c>
      <c r="Q75" s="52">
        <v>0.3325608</v>
      </c>
      <c r="R75" s="52">
        <v>0.3877596</v>
      </c>
      <c r="S75" s="52">
        <v>0.4109814</v>
      </c>
      <c r="T75" s="52">
        <v>0.4013028</v>
      </c>
      <c r="U75" s="52">
        <v>0.62244</v>
      </c>
      <c r="V75" s="52">
        <v>0.64296</v>
      </c>
      <c r="W75" s="52">
        <v>0.86184</v>
      </c>
      <c r="X75" s="52">
        <v>0.91656</v>
      </c>
      <c r="Y75" s="52">
        <v>0.99522</v>
      </c>
      <c r="Z75" s="52">
        <v>1.01916</v>
      </c>
      <c r="AA75" s="52">
        <v>1.146384</v>
      </c>
      <c r="AB75" s="52">
        <v>1.202814</v>
      </c>
      <c r="AC75" s="52">
        <v>1.30815</v>
      </c>
      <c r="AD75" s="52">
        <v>1.369368</v>
      </c>
      <c r="AE75" s="52">
        <v>1.462734</v>
      </c>
      <c r="AF75" s="52">
        <v>1.468206</v>
      </c>
      <c r="AG75" s="52">
        <v>1.518822</v>
      </c>
      <c r="AH75" s="52">
        <v>1.550628</v>
      </c>
      <c r="AI75" s="52">
        <v>1.601244</v>
      </c>
      <c r="AJ75" s="52">
        <v>1.58004</v>
      </c>
      <c r="AK75" s="52">
        <v>1.703502</v>
      </c>
      <c r="AL75" s="52">
        <v>1.836198</v>
      </c>
      <c r="AM75" s="52">
        <v>1.93914</v>
      </c>
      <c r="AN75" s="52">
        <v>2.054052</v>
      </c>
      <c r="AO75" s="52">
        <v>2.246256</v>
      </c>
      <c r="AP75" s="52">
        <v>2.436408</v>
      </c>
      <c r="AQ75" s="52">
        <v>2.5123662</v>
      </c>
      <c r="AR75" s="52">
        <v>2.545164</v>
      </c>
      <c r="AS75" s="52">
        <v>2.751048</v>
      </c>
      <c r="AT75" s="52">
        <v>2.68299</v>
      </c>
      <c r="AU75" s="52">
        <v>2.997972</v>
      </c>
      <c r="AV75" s="52">
        <v>3.155292</v>
      </c>
      <c r="AW75" s="52">
        <v>3.397086</v>
      </c>
      <c r="AX75" s="52">
        <v>3.421026</v>
      </c>
      <c r="AY75" s="52">
        <v>3.501396</v>
      </c>
      <c r="AZ75" s="52">
        <v>3.57219</v>
      </c>
      <c r="BA75" s="52">
        <v>3.791412</v>
      </c>
      <c r="BB75" s="52">
        <v>3.933007524</v>
      </c>
      <c r="BC75" s="52">
        <v>4.0356</v>
      </c>
      <c r="BD75" s="52">
        <v>4.0014</v>
      </c>
      <c r="BE75" s="53">
        <v>4.03560208729406</v>
      </c>
      <c r="BF75" s="457">
        <v>0.00579193584317239</v>
      </c>
      <c r="BG75" s="457">
        <v>0.0407808466936546</v>
      </c>
      <c r="BH75" s="457">
        <v>0.0293242447020858</v>
      </c>
    </row>
    <row r="76" spans="8:8">
      <c r="A76" s="45" t="s">
        <v>162</v>
      </c>
      <c r="B76" s="52">
        <v>0.0</v>
      </c>
      <c r="C76" s="52">
        <v>0.0</v>
      </c>
      <c r="D76" s="52">
        <v>0.0159354</v>
      </c>
      <c r="E76" s="52">
        <v>0.02106</v>
      </c>
      <c r="F76" s="52">
        <v>0.020709</v>
      </c>
      <c r="G76" s="52">
        <v>0.029484</v>
      </c>
      <c r="H76" s="52">
        <v>0.046683</v>
      </c>
      <c r="I76" s="52">
        <v>0.048438</v>
      </c>
      <c r="J76" s="52">
        <v>0.060723</v>
      </c>
      <c r="K76" s="52">
        <v>0.06318</v>
      </c>
      <c r="L76" s="52">
        <v>0.058266</v>
      </c>
      <c r="M76" s="52">
        <v>0.068094</v>
      </c>
      <c r="N76" s="52">
        <v>0.118638</v>
      </c>
      <c r="O76" s="52">
        <v>0.140751</v>
      </c>
      <c r="P76" s="52">
        <v>0.153036</v>
      </c>
      <c r="Q76" s="52">
        <v>0.172692</v>
      </c>
      <c r="R76" s="52">
        <v>0.217971</v>
      </c>
      <c r="S76" s="52">
        <v>0.228852</v>
      </c>
      <c r="T76" s="52">
        <v>0.208845</v>
      </c>
      <c r="U76" s="52">
        <v>0.287118</v>
      </c>
      <c r="V76" s="52">
        <v>0.355212</v>
      </c>
      <c r="W76" s="52">
        <v>0.431379</v>
      </c>
      <c r="X76" s="52">
        <v>0.492102</v>
      </c>
      <c r="Y76" s="52">
        <v>0.497718</v>
      </c>
      <c r="Z76" s="52">
        <v>0.606177</v>
      </c>
      <c r="AA76" s="52">
        <v>0.593541</v>
      </c>
      <c r="AB76" s="52">
        <v>0.714636</v>
      </c>
      <c r="AC76" s="52">
        <v>0.658125</v>
      </c>
      <c r="AD76" s="52">
        <v>0.689364</v>
      </c>
      <c r="AE76" s="52">
        <v>0.797121</v>
      </c>
      <c r="AF76" s="52">
        <v>0.870129</v>
      </c>
      <c r="AG76" s="52">
        <v>0.952965</v>
      </c>
      <c r="AH76" s="52">
        <v>1.0179</v>
      </c>
      <c r="AI76" s="52">
        <v>1.066689</v>
      </c>
      <c r="AJ76" s="52">
        <v>1.102842</v>
      </c>
      <c r="AK76" s="52">
        <v>1.103193</v>
      </c>
      <c r="AL76" s="52">
        <v>1.133028</v>
      </c>
      <c r="AM76" s="52">
        <v>1.279044</v>
      </c>
      <c r="AN76" s="52">
        <v>1.329588</v>
      </c>
      <c r="AO76" s="52">
        <v>1.411371</v>
      </c>
      <c r="AP76" s="52">
        <v>1.475955</v>
      </c>
      <c r="AQ76" s="52">
        <v>1.521936</v>
      </c>
      <c r="AR76" s="52">
        <v>1.725776442</v>
      </c>
      <c r="AS76" s="52">
        <v>2.086996158</v>
      </c>
      <c r="AT76" s="52">
        <v>2.073170619</v>
      </c>
      <c r="AU76" s="52">
        <v>2.133779193</v>
      </c>
      <c r="AV76" s="52">
        <v>2.21890118238022</v>
      </c>
      <c r="AW76" s="52">
        <v>2.301507</v>
      </c>
      <c r="AX76" s="52">
        <v>2.33098661963297</v>
      </c>
      <c r="AY76" s="52">
        <v>2.28365884549594</v>
      </c>
      <c r="AZ76" s="52">
        <v>2.57293934753009</v>
      </c>
      <c r="BA76" s="52">
        <v>2.58951480094206</v>
      </c>
      <c r="BB76" s="52">
        <v>2.60700613996916</v>
      </c>
      <c r="BC76" s="52">
        <v>2.56192984552467</v>
      </c>
      <c r="BD76" s="52">
        <v>2.57389044156126</v>
      </c>
      <c r="BE76" s="53">
        <v>2.50630248812845</v>
      </c>
      <c r="BF76" s="457">
        <v>-0.0289195582052364</v>
      </c>
      <c r="BG76" s="457">
        <v>0.02186965134816</v>
      </c>
      <c r="BH76" s="457">
        <v>0.0182117626737093</v>
      </c>
    </row>
    <row r="77" spans="8:8">
      <c r="A77" s="45" t="s">
        <v>163</v>
      </c>
      <c r="B77" s="52">
        <v>0.0017559</v>
      </c>
      <c r="C77" s="52">
        <v>0.002106</v>
      </c>
      <c r="D77" s="52">
        <v>0.002106</v>
      </c>
      <c r="E77" s="52">
        <v>0.0094797</v>
      </c>
      <c r="F77" s="52">
        <v>0.0108855</v>
      </c>
      <c r="G77" s="52">
        <v>0.023404212</v>
      </c>
      <c r="H77" s="52">
        <v>0.03412242</v>
      </c>
      <c r="I77" s="52">
        <v>0.042579756</v>
      </c>
      <c r="J77" s="52">
        <v>0.060373656</v>
      </c>
      <c r="K77" s="52">
        <v>0.074441304</v>
      </c>
      <c r="L77" s="52">
        <v>0.078335028</v>
      </c>
      <c r="M77" s="52">
        <v>0.083233548</v>
      </c>
      <c r="N77" s="52">
        <v>0.090311436</v>
      </c>
      <c r="O77" s="52">
        <v>0.099058716</v>
      </c>
      <c r="P77" s="52">
        <v>0.109730988</v>
      </c>
      <c r="Q77" s="52">
        <v>0.089732304</v>
      </c>
      <c r="R77" s="52">
        <v>0.0833418</v>
      </c>
      <c r="S77" s="52">
        <v>0.130684572</v>
      </c>
      <c r="T77" s="52">
        <v>0.137799036</v>
      </c>
      <c r="U77" s="52">
        <v>0.1437561</v>
      </c>
      <c r="V77" s="52">
        <v>0.175342212</v>
      </c>
      <c r="W77" s="52">
        <v>0.208214496</v>
      </c>
      <c r="X77" s="52">
        <v>0.20247732</v>
      </c>
      <c r="Y77" s="52">
        <v>0.232599528</v>
      </c>
      <c r="Z77" s="52">
        <v>0.2638747594476</v>
      </c>
      <c r="AA77" s="52">
        <v>0.280451854314</v>
      </c>
      <c r="AB77" s="52">
        <v>0.279860230314</v>
      </c>
      <c r="AC77" s="52">
        <v>0.317641782888</v>
      </c>
      <c r="AD77" s="52">
        <v>0.3349815583212</v>
      </c>
      <c r="AE77" s="52">
        <v>0.34939574748</v>
      </c>
      <c r="AF77" s="52">
        <v>0.37321075548</v>
      </c>
      <c r="AG77" s="52">
        <v>0.3871871383356</v>
      </c>
      <c r="AH77" s="52">
        <v>0.4635479314836</v>
      </c>
      <c r="AI77" s="52">
        <v>0.5195329509132</v>
      </c>
      <c r="AJ77" s="52">
        <v>0.5287263531984</v>
      </c>
      <c r="AK77" s="52">
        <v>0.5329153646244</v>
      </c>
      <c r="AL77" s="52">
        <v>0.5499686777652</v>
      </c>
      <c r="AM77" s="52">
        <v>0.582906250332</v>
      </c>
      <c r="AN77" s="52">
        <v>0.6297321447936</v>
      </c>
      <c r="AO77" s="52">
        <v>0.602319681141999</v>
      </c>
      <c r="AP77" s="52">
        <v>0.621665115602877</v>
      </c>
      <c r="AQ77" s="52">
        <v>0.679467480355932</v>
      </c>
      <c r="AR77" s="52">
        <v>0.70161855956618</v>
      </c>
      <c r="AS77" s="52">
        <v>0.745995114535358</v>
      </c>
      <c r="AT77" s="52">
        <v>0.80760089984652</v>
      </c>
      <c r="AU77" s="52">
        <v>0.919800764377967</v>
      </c>
      <c r="AV77" s="52">
        <v>0.794740764622248</v>
      </c>
      <c r="AW77" s="52">
        <v>0.740112646391001</v>
      </c>
      <c r="AX77" s="52">
        <v>0.765177625661808</v>
      </c>
      <c r="AY77" s="52">
        <v>0.753575105547636</v>
      </c>
      <c r="AZ77" s="52">
        <v>0.810764323348081</v>
      </c>
      <c r="BA77" s="52">
        <v>0.830763148893624</v>
      </c>
      <c r="BB77" s="52">
        <v>0.835493829871397</v>
      </c>
      <c r="BC77" s="52">
        <v>0.791546239968314</v>
      </c>
      <c r="BD77" s="52">
        <v>0.841517817116118</v>
      </c>
      <c r="BE77" s="53">
        <v>0.859056597502489</v>
      </c>
      <c r="BF77" s="461">
        <v>0.0180526554564562</v>
      </c>
      <c r="BG77" s="461">
        <v>0.00412239235811174</v>
      </c>
      <c r="BH77" s="461">
        <v>0.006242237300208</v>
      </c>
    </row>
    <row r="78" spans="8:8" s="47" ht="10.2" customFormat="1">
      <c r="A78" s="54" t="s">
        <v>164</v>
      </c>
      <c r="B78" s="55">
        <v>0.13634020239373</v>
      </c>
      <c r="C78" s="55">
        <v>0.166235574741322</v>
      </c>
      <c r="D78" s="55">
        <v>0.197493565605013</v>
      </c>
      <c r="E78" s="55">
        <v>0.256089261564156</v>
      </c>
      <c r="F78" s="55">
        <v>0.306022654695907</v>
      </c>
      <c r="G78" s="55">
        <v>0.338505026511349</v>
      </c>
      <c r="H78" s="55">
        <v>0.378678371018989</v>
      </c>
      <c r="I78" s="55">
        <v>0.427477152419241</v>
      </c>
      <c r="J78" s="55">
        <v>0.517671453536734</v>
      </c>
      <c r="K78" s="55">
        <v>0.545355278218474</v>
      </c>
      <c r="L78" s="55">
        <v>0.613527004162087</v>
      </c>
      <c r="M78" s="55">
        <v>0.66081122420952</v>
      </c>
      <c r="N78" s="55">
        <v>0.770596091617096</v>
      </c>
      <c r="O78" s="55">
        <v>0.841968904555456</v>
      </c>
      <c r="P78" s="55">
        <v>1.14037002423443</v>
      </c>
      <c r="Q78" s="55">
        <v>1.14127309915145</v>
      </c>
      <c r="R78" s="55">
        <v>1.23643935810093</v>
      </c>
      <c r="S78" s="55">
        <v>1.38233474047401</v>
      </c>
      <c r="T78" s="55">
        <v>1.41422495367871</v>
      </c>
      <c r="U78" s="55">
        <v>1.81610144603684</v>
      </c>
      <c r="V78" s="55">
        <v>1.95981196143311</v>
      </c>
      <c r="W78" s="55">
        <v>2.37257234397505</v>
      </c>
      <c r="X78" s="55">
        <v>2.60162633454178</v>
      </c>
      <c r="Y78" s="55">
        <v>2.89455088651788</v>
      </c>
      <c r="Z78" s="55">
        <v>3.26493649633119</v>
      </c>
      <c r="AA78" s="55">
        <v>3.44452566774826</v>
      </c>
      <c r="AB78" s="55">
        <v>3.60361096150346</v>
      </c>
      <c r="AC78" s="55">
        <v>4.11849201770873</v>
      </c>
      <c r="AD78" s="55">
        <v>3.85829047674047</v>
      </c>
      <c r="AE78" s="55">
        <v>4.46350722426464</v>
      </c>
      <c r="AF78" s="55">
        <v>4.90842983747121</v>
      </c>
      <c r="AG78" s="55">
        <v>5.11820691631332</v>
      </c>
      <c r="AH78" s="55">
        <v>5.41030741875909</v>
      </c>
      <c r="AI78" s="55">
        <v>5.83918037826738</v>
      </c>
      <c r="AJ78" s="55">
        <v>6.22897788646445</v>
      </c>
      <c r="AK78" s="55">
        <v>6.59886805637934</v>
      </c>
      <c r="AL78" s="55">
        <v>7.01439139650737</v>
      </c>
      <c r="AM78" s="55">
        <v>7.72607670101926</v>
      </c>
      <c r="AN78" s="55">
        <v>8.11248662966149</v>
      </c>
      <c r="AO78" s="55">
        <v>8.9419752087673</v>
      </c>
      <c r="AP78" s="55">
        <v>9.58664674975448</v>
      </c>
      <c r="AQ78" s="55">
        <v>10.1475502633193</v>
      </c>
      <c r="AR78" s="55">
        <v>11.0147092156121</v>
      </c>
      <c r="AS78" s="55">
        <v>12.1359422159274</v>
      </c>
      <c r="AT78" s="55">
        <v>12.4870695510561</v>
      </c>
      <c r="AU78" s="55">
        <v>13.6979458242859</v>
      </c>
      <c r="AV78" s="55">
        <v>14.3358413224839</v>
      </c>
      <c r="AW78" s="55">
        <v>14.7970050001508</v>
      </c>
      <c r="AX78" s="55">
        <v>15.240703136971</v>
      </c>
      <c r="AY78" s="55">
        <v>16.1074113283689</v>
      </c>
      <c r="AZ78" s="55">
        <v>17.2524612728009</v>
      </c>
      <c r="BA78" s="55">
        <v>18.0340928929795</v>
      </c>
      <c r="BB78" s="55">
        <v>18.6006296664437</v>
      </c>
      <c r="BC78" s="55">
        <v>19.0894853175557</v>
      </c>
      <c r="BD78" s="55">
        <v>19.6006042049494</v>
      </c>
      <c r="BE78" s="55">
        <v>19.8832800787527</v>
      </c>
      <c r="BF78" s="458">
        <v>0.0116501496362573</v>
      </c>
      <c r="BG78" s="458">
        <v>0.0461185251173086</v>
      </c>
      <c r="BH78" s="458">
        <v>0.144479598805145</v>
      </c>
    </row>
    <row r="79" spans="8:8">
      <c r="B79" s="52"/>
      <c r="C79" s="52"/>
      <c r="D79" s="52"/>
      <c r="E79" s="52"/>
      <c r="F79" s="52"/>
      <c r="G79" s="52"/>
      <c r="H79" s="52"/>
      <c r="I79" s="52"/>
      <c r="J79" s="52"/>
      <c r="K79" s="52"/>
      <c r="L79" s="52"/>
      <c r="M79" s="52"/>
      <c r="N79" s="52"/>
      <c r="O79" s="52"/>
      <c r="P79" s="52"/>
      <c r="Q79" s="52"/>
      <c r="R79" s="52"/>
      <c r="S79" s="52"/>
      <c r="T79" s="52"/>
      <c r="U79" s="52"/>
      <c r="V79" s="52"/>
      <c r="W79" s="52"/>
      <c r="X79" s="52"/>
      <c r="Y79" s="52"/>
      <c r="Z79" s="52"/>
      <c r="AA79" s="52"/>
      <c r="AB79" s="52"/>
      <c r="AC79" s="52"/>
      <c r="AD79" s="52"/>
      <c r="AE79" s="52"/>
      <c r="AF79" s="52"/>
      <c r="AG79" s="52"/>
      <c r="AH79" s="52"/>
      <c r="AI79" s="52"/>
      <c r="AJ79" s="52"/>
      <c r="AK79" s="52"/>
      <c r="AL79" s="52"/>
      <c r="AM79" s="52"/>
      <c r="AN79" s="52"/>
      <c r="AO79" s="52"/>
      <c r="AP79" s="52"/>
      <c r="AQ79" s="52"/>
      <c r="AR79" s="52"/>
      <c r="AS79" s="52"/>
      <c r="AT79" s="52"/>
      <c r="AU79" s="52"/>
      <c r="AV79" s="52"/>
      <c r="AW79" s="52"/>
      <c r="AX79" s="52"/>
      <c r="AY79" s="52"/>
      <c r="AZ79" s="52"/>
      <c r="BA79" s="52"/>
      <c r="BB79" s="52"/>
      <c r="BC79" s="52"/>
      <c r="BD79" s="52"/>
      <c r="BE79" s="53"/>
      <c r="BF79" s="457"/>
      <c r="BG79" s="457"/>
      <c r="BH79" s="457"/>
    </row>
    <row r="80" spans="8:8">
      <c r="A80" s="218" t="s">
        <v>165</v>
      </c>
      <c r="B80" s="52">
        <v>0.0267498</v>
      </c>
      <c r="C80" s="52">
        <v>0.0277893</v>
      </c>
      <c r="D80" s="52">
        <v>0.0269577</v>
      </c>
      <c r="E80" s="52">
        <v>0.0283437</v>
      </c>
      <c r="F80" s="52">
        <v>0.037266075</v>
      </c>
      <c r="G80" s="52">
        <v>0.03503115</v>
      </c>
      <c r="H80" s="52">
        <v>0.0397782</v>
      </c>
      <c r="I80" s="52">
        <v>0.04618845</v>
      </c>
      <c r="J80" s="52">
        <v>0.064293075</v>
      </c>
      <c r="K80" s="52">
        <v>0.0744282</v>
      </c>
      <c r="L80" s="52">
        <v>0.102564</v>
      </c>
      <c r="M80" s="52">
        <v>0.121275</v>
      </c>
      <c r="N80" s="52">
        <v>0.1292445</v>
      </c>
      <c r="O80" s="52">
        <v>0.2075535</v>
      </c>
      <c r="P80" s="52">
        <v>0.2934855</v>
      </c>
      <c r="Q80" s="52">
        <v>0.3939705</v>
      </c>
      <c r="R80" s="52">
        <v>0.512127</v>
      </c>
      <c r="S80" s="52">
        <v>0.5810805</v>
      </c>
      <c r="T80" s="52">
        <v>0.636174</v>
      </c>
      <c r="U80" s="52">
        <v>0.5589045</v>
      </c>
      <c r="V80" s="52">
        <v>0.553707</v>
      </c>
      <c r="W80" s="52">
        <v>0.606375</v>
      </c>
      <c r="X80" s="52">
        <v>0.620235</v>
      </c>
      <c r="Y80" s="52">
        <v>0.6988905</v>
      </c>
      <c r="Z80" s="52">
        <v>0.657657</v>
      </c>
      <c r="AA80" s="52">
        <v>0.7023555</v>
      </c>
      <c r="AB80" s="52">
        <v>0.693693</v>
      </c>
      <c r="AC80" s="52">
        <v>0.7162155</v>
      </c>
      <c r="AD80" s="52">
        <v>0.6427575</v>
      </c>
      <c r="AE80" s="52">
        <v>0.6774075</v>
      </c>
      <c r="AF80" s="52">
        <v>0.7279965</v>
      </c>
      <c r="AG80" s="52">
        <v>0.747747</v>
      </c>
      <c r="AH80" s="52">
        <v>0.698544</v>
      </c>
      <c r="AI80" s="52">
        <v>0.7224525</v>
      </c>
      <c r="AJ80" s="52">
        <v>0.7383915</v>
      </c>
      <c r="AK80" s="52">
        <v>0.687646575</v>
      </c>
      <c r="AL80" s="52">
        <v>0.71035965</v>
      </c>
      <c r="AM80" s="52">
        <v>0.70141995</v>
      </c>
      <c r="AN80" s="52">
        <v>0.741354075</v>
      </c>
      <c r="AO80" s="52">
        <v>0.762837075</v>
      </c>
      <c r="AP80" s="52">
        <v>0.80481555</v>
      </c>
      <c r="AQ80" s="52">
        <v>0.822591</v>
      </c>
      <c r="AR80" s="52">
        <v>0.841704532307692</v>
      </c>
      <c r="AS80" s="52">
        <v>0.87855075</v>
      </c>
      <c r="AT80" s="52">
        <v>0.94362345</v>
      </c>
      <c r="AU80" s="52">
        <v>0.9117801</v>
      </c>
      <c r="AV80" s="52">
        <v>0.96469065</v>
      </c>
      <c r="AW80" s="52">
        <v>1.0754667</v>
      </c>
      <c r="AX80" s="52">
        <v>1.15637445</v>
      </c>
      <c r="AY80" s="52">
        <v>1.2993057</v>
      </c>
      <c r="AZ80" s="52">
        <v>1.36521</v>
      </c>
      <c r="BA80" s="52">
        <v>1.389465</v>
      </c>
      <c r="BB80" s="52">
        <v>1.42065</v>
      </c>
      <c r="BC80" s="52">
        <v>1.562715</v>
      </c>
      <c r="BD80" s="52">
        <v>1.625085</v>
      </c>
      <c r="BE80" s="53">
        <v>1.550934</v>
      </c>
      <c r="BF80" s="457">
        <v>-0.0482365689118808</v>
      </c>
      <c r="BG80" s="457">
        <v>0.055863399331523</v>
      </c>
      <c r="BH80" s="457">
        <v>0.0112696859474765</v>
      </c>
    </row>
    <row r="81" spans="8:8">
      <c r="A81" s="218" t="s">
        <v>166</v>
      </c>
      <c r="B81" s="52">
        <v>0.00169785</v>
      </c>
      <c r="C81" s="52">
        <v>0.0019404</v>
      </c>
      <c r="D81" s="52">
        <v>0.0019404</v>
      </c>
      <c r="E81" s="52">
        <v>0.0019404</v>
      </c>
      <c r="F81" s="52">
        <v>0.00246015</v>
      </c>
      <c r="G81" s="52">
        <v>0.00294525</v>
      </c>
      <c r="H81" s="52">
        <v>0.00294525</v>
      </c>
      <c r="I81" s="52">
        <v>0.00246015</v>
      </c>
      <c r="J81" s="52">
        <v>0.00197505</v>
      </c>
      <c r="K81" s="52">
        <v>0.002079</v>
      </c>
      <c r="L81" s="52">
        <v>0.0017325</v>
      </c>
      <c r="M81" s="52">
        <v>0.013167</v>
      </c>
      <c r="N81" s="52">
        <v>0.015939</v>
      </c>
      <c r="O81" s="52">
        <v>0.025641</v>
      </c>
      <c r="P81" s="52">
        <v>0.038808</v>
      </c>
      <c r="Q81" s="52">
        <v>0.075537</v>
      </c>
      <c r="R81" s="52">
        <v>0.084546</v>
      </c>
      <c r="S81" s="52">
        <v>0.0925155</v>
      </c>
      <c r="T81" s="52">
        <v>0.1084545</v>
      </c>
      <c r="U81" s="52">
        <v>0.139293</v>
      </c>
      <c r="V81" s="52">
        <v>0.1708245</v>
      </c>
      <c r="W81" s="52">
        <v>0.196812</v>
      </c>
      <c r="X81" s="52">
        <v>0.217602</v>
      </c>
      <c r="Y81" s="52">
        <v>0.239778</v>
      </c>
      <c r="Z81" s="52">
        <v>0.268191</v>
      </c>
      <c r="AA81" s="52">
        <v>0.2796255</v>
      </c>
      <c r="AB81" s="52">
        <v>0.314622</v>
      </c>
      <c r="AC81" s="52">
        <v>0.340263</v>
      </c>
      <c r="AD81" s="52">
        <v>0.3911985</v>
      </c>
      <c r="AE81" s="52">
        <v>0.4158</v>
      </c>
      <c r="AF81" s="52">
        <v>0.43659</v>
      </c>
      <c r="AG81" s="52">
        <v>0.45045</v>
      </c>
      <c r="AH81" s="52">
        <v>0.46431</v>
      </c>
      <c r="AI81" s="52">
        <v>0.474705</v>
      </c>
      <c r="AJ81" s="52">
        <v>0.56826</v>
      </c>
      <c r="AK81" s="52">
        <v>0.693</v>
      </c>
      <c r="AL81" s="52">
        <v>0.848925</v>
      </c>
      <c r="AM81" s="52">
        <v>0.918225</v>
      </c>
      <c r="AN81" s="52">
        <v>1.029105</v>
      </c>
      <c r="AO81" s="52">
        <v>1.098405</v>
      </c>
      <c r="AP81" s="52">
        <v>1.09494</v>
      </c>
      <c r="AQ81" s="52">
        <v>1.264725</v>
      </c>
      <c r="AR81" s="52">
        <v>1.329174</v>
      </c>
      <c r="AS81" s="52">
        <v>1.415106</v>
      </c>
      <c r="AT81" s="52">
        <v>1.474011</v>
      </c>
      <c r="AU81" s="52">
        <v>1.5630615</v>
      </c>
      <c r="AV81" s="52">
        <v>1.719333</v>
      </c>
      <c r="AW81" s="52">
        <v>1.8229365</v>
      </c>
      <c r="AX81" s="52">
        <v>1.7820495</v>
      </c>
      <c r="AY81" s="52">
        <v>1.663874982</v>
      </c>
      <c r="AZ81" s="52">
        <v>1.6566757515</v>
      </c>
      <c r="BA81" s="52">
        <v>1.77674805</v>
      </c>
      <c r="BB81" s="52">
        <v>2.01362909176718</v>
      </c>
      <c r="BC81" s="52">
        <v>2.14540593294043</v>
      </c>
      <c r="BD81" s="52">
        <v>2.12203387963668</v>
      </c>
      <c r="BE81" s="53">
        <v>2.0809479632722</v>
      </c>
      <c r="BF81" s="457">
        <v>-0.0220409141372282</v>
      </c>
      <c r="BG81" s="457">
        <v>0.0371108049168527</v>
      </c>
      <c r="BH81" s="457">
        <v>0.0151209722780715</v>
      </c>
    </row>
    <row r="82" spans="8:8">
      <c r="A82" s="218" t="s">
        <v>167</v>
      </c>
      <c r="B82" s="52">
        <v>0.00175077</v>
      </c>
      <c r="C82" s="52">
        <v>0.00175077</v>
      </c>
      <c r="D82" s="52">
        <v>0.00175077</v>
      </c>
      <c r="E82" s="52">
        <v>0.00175077</v>
      </c>
      <c r="F82" s="52">
        <v>0.00175077</v>
      </c>
      <c r="G82" s="52">
        <v>0.00175077</v>
      </c>
      <c r="H82" s="52">
        <v>0.001807567164</v>
      </c>
      <c r="I82" s="52">
        <v>0.001957831416</v>
      </c>
      <c r="J82" s="52">
        <v>0.002448189432</v>
      </c>
      <c r="K82" s="52">
        <v>0.002809007856</v>
      </c>
      <c r="L82" s="52">
        <v>0.00248507514</v>
      </c>
      <c r="M82" s="52">
        <v>0.002779323444</v>
      </c>
      <c r="N82" s="52">
        <v>0.003027642552</v>
      </c>
      <c r="O82" s="52">
        <v>0.002858495832</v>
      </c>
      <c r="P82" s="52">
        <v>0.002647062432</v>
      </c>
      <c r="Q82" s="52">
        <v>0.002323129716</v>
      </c>
      <c r="R82" s="52">
        <v>0.002982634452</v>
      </c>
      <c r="S82" s="52">
        <v>0.002767600404</v>
      </c>
      <c r="T82" s="52">
        <v>0.0029223864</v>
      </c>
      <c r="U82" s="52">
        <v>0.002918785752</v>
      </c>
      <c r="V82" s="52">
        <v>0.003298444776</v>
      </c>
      <c r="W82" s="52">
        <v>0.003193188624</v>
      </c>
      <c r="X82" s="52">
        <v>0.002594853036</v>
      </c>
      <c r="Y82" s="52">
        <v>0.002651542308</v>
      </c>
      <c r="Z82" s="52">
        <v>0.001958752512</v>
      </c>
      <c r="AA82" s="52">
        <v>0.001812088908</v>
      </c>
      <c r="AB82" s="52">
        <v>0.001159785468</v>
      </c>
      <c r="AC82" s="52">
        <v>7.62081336E-4</v>
      </c>
      <c r="AD82" s="52">
        <v>7.44999192E-4</v>
      </c>
      <c r="AE82" s="52">
        <v>7.2787518E-4</v>
      </c>
      <c r="AF82" s="52">
        <v>4.60673604E-4</v>
      </c>
      <c r="AG82" s="52">
        <v>5.8573332E-4</v>
      </c>
      <c r="AH82" s="52">
        <v>0.001079691984</v>
      </c>
      <c r="AI82" s="52">
        <v>0.001184948136</v>
      </c>
      <c r="AJ82" s="52">
        <v>0.001381099716</v>
      </c>
      <c r="AK82" s="52">
        <v>0.001590732792</v>
      </c>
      <c r="AL82" s="52">
        <v>0.001573650648</v>
      </c>
      <c r="AM82" s="52">
        <v>0.0019036944</v>
      </c>
      <c r="AN82" s="52">
        <v>0.0018243738</v>
      </c>
      <c r="AO82" s="52">
        <v>0.0023399577</v>
      </c>
      <c r="AP82" s="52">
        <v>0.0153088758</v>
      </c>
      <c r="AQ82" s="52">
        <v>0.0189972837</v>
      </c>
      <c r="AR82" s="52">
        <v>0.021430046502</v>
      </c>
      <c r="AS82" s="52">
        <v>0.02116273608</v>
      </c>
      <c r="AT82" s="52">
        <v>0.023248074654</v>
      </c>
      <c r="AU82" s="52">
        <v>0.025110522342</v>
      </c>
      <c r="AV82" s="52">
        <v>0.031783367817</v>
      </c>
      <c r="AW82" s="52">
        <v>0.0425073503701935</v>
      </c>
      <c r="AX82" s="52">
        <v>0.0412170766658706</v>
      </c>
      <c r="AY82" s="52">
        <v>0.03994614</v>
      </c>
      <c r="AZ82" s="52">
        <v>0.04067413875</v>
      </c>
      <c r="BA82" s="52">
        <v>0.04133503656</v>
      </c>
      <c r="BB82" s="52">
        <v>0.04101427580877</v>
      </c>
      <c r="BC82" s="52">
        <v>0.03706694946333</v>
      </c>
      <c r="BD82" s="52">
        <v>0.0351246576497229</v>
      </c>
      <c r="BE82" s="53">
        <v>0.027110172690477</v>
      </c>
      <c r="BF82" s="457">
        <v>-0.230281432206158</v>
      </c>
      <c r="BG82" s="457">
        <v>0.0421314701020403</v>
      </c>
      <c r="BH82" s="457">
        <v>1.96992994030391E-4</v>
      </c>
    </row>
    <row r="83" spans="8:8">
      <c r="A83" s="218" t="s">
        <v>168</v>
      </c>
      <c r="B83" s="52">
        <v>0.0</v>
      </c>
      <c r="C83" s="52">
        <v>0.0</v>
      </c>
      <c r="D83" s="52">
        <v>0.0</v>
      </c>
      <c r="E83" s="52">
        <v>0.0</v>
      </c>
      <c r="F83" s="52">
        <v>0.0</v>
      </c>
      <c r="G83" s="52">
        <v>0.0</v>
      </c>
      <c r="H83" s="52">
        <v>0.00221323214840163</v>
      </c>
      <c r="I83" s="52">
        <v>0.00329903352854069</v>
      </c>
      <c r="J83" s="52">
        <v>0.00357363472175911</v>
      </c>
      <c r="K83" s="52">
        <v>0.00419234672873248</v>
      </c>
      <c r="L83" s="52">
        <v>0.00551188375595036</v>
      </c>
      <c r="M83" s="52">
        <v>0.00556688037879244</v>
      </c>
      <c r="N83" s="52">
        <v>0.00533314473171361</v>
      </c>
      <c r="O83" s="52">
        <v>0.0054706362888188</v>
      </c>
      <c r="P83" s="52">
        <v>0.00676267500461565</v>
      </c>
      <c r="Q83" s="52">
        <v>0.00765598820480743</v>
      </c>
      <c r="R83" s="52">
        <v>0.00742912713558387</v>
      </c>
      <c r="S83" s="52">
        <v>0.00676267500461565</v>
      </c>
      <c r="T83" s="52">
        <v>0.00766286278266269</v>
      </c>
      <c r="U83" s="52">
        <v>0.0076869238051561</v>
      </c>
      <c r="V83" s="52">
        <v>0.00725764461019434</v>
      </c>
      <c r="W83" s="52">
        <v>0.00761474073767588</v>
      </c>
      <c r="X83" s="52">
        <v>0.00704453269668129</v>
      </c>
      <c r="Y83" s="52">
        <v>0.00710640389737863</v>
      </c>
      <c r="Z83" s="52">
        <v>0.00724389545448382</v>
      </c>
      <c r="AA83" s="52">
        <v>0.0709515950525836</v>
      </c>
      <c r="AB83" s="52">
        <v>0.071782849274031</v>
      </c>
      <c r="AC83" s="52">
        <v>0.0662816453494456</v>
      </c>
      <c r="AD83" s="52">
        <v>0.0458569193771974</v>
      </c>
      <c r="AE83" s="52">
        <v>0.0459153532889671</v>
      </c>
      <c r="AF83" s="52">
        <v>0.0464809782780581</v>
      </c>
      <c r="AG83" s="52">
        <v>0.040480396064203</v>
      </c>
      <c r="AH83" s="52">
        <v>0.0335340265676613</v>
      </c>
      <c r="AI83" s="52">
        <v>0.0334712562547483</v>
      </c>
      <c r="AJ83" s="52">
        <v>0.0427098068551795</v>
      </c>
      <c r="AK83" s="52">
        <v>0.0410256985793557</v>
      </c>
      <c r="AL83" s="52">
        <v>0.0497846245905304</v>
      </c>
      <c r="AM83" s="52">
        <v>0.0501105185979135</v>
      </c>
      <c r="AN83" s="52">
        <v>0.0378908563379132</v>
      </c>
      <c r="AO83" s="52">
        <v>0.0876341467890439</v>
      </c>
      <c r="AP83" s="52">
        <v>0.124397824042969</v>
      </c>
      <c r="AQ83" s="52">
        <v>0.134808169078125</v>
      </c>
      <c r="AR83" s="52">
        <v>0.136471333366406</v>
      </c>
      <c r="AS83" s="52">
        <v>0.141189133366406</v>
      </c>
      <c r="AT83" s="52">
        <v>0.119663833366406</v>
      </c>
      <c r="AU83" s="52">
        <v>0.148394018946094</v>
      </c>
      <c r="AV83" s="52">
        <v>0.154114174652344</v>
      </c>
      <c r="AW83" s="52">
        <v>0.156863840034375</v>
      </c>
      <c r="AX83" s="52">
        <v>0.1459572696</v>
      </c>
      <c r="AY83" s="52">
        <v>0.154736083694531</v>
      </c>
      <c r="AZ83" s="52">
        <v>0.155470566100781</v>
      </c>
      <c r="BA83" s="52">
        <v>0.131567624592187</v>
      </c>
      <c r="BB83" s="52">
        <v>0.144393324314063</v>
      </c>
      <c r="BC83" s="52">
        <v>0.158788319122266</v>
      </c>
      <c r="BD83" s="52">
        <v>0.152769486394131</v>
      </c>
      <c r="BE83" s="53">
        <v>0.145834217175228</v>
      </c>
      <c r="BF83" s="457">
        <v>-0.0480051582111748</v>
      </c>
      <c r="BG83" s="457">
        <v>0.0247250920588069</v>
      </c>
      <c r="BH83" s="457">
        <v>0.00105968779326581</v>
      </c>
    </row>
    <row r="84" spans="8:8">
      <c r="A84" s="218" t="s">
        <v>169</v>
      </c>
      <c r="B84" s="52">
        <v>0.0</v>
      </c>
      <c r="C84" s="52">
        <v>3.33E-5</v>
      </c>
      <c r="D84" s="52">
        <v>3.33E-5</v>
      </c>
      <c r="E84" s="52">
        <v>3.33E-5</v>
      </c>
      <c r="F84" s="52">
        <v>3.33E-5</v>
      </c>
      <c r="G84" s="52">
        <v>3.33E-5</v>
      </c>
      <c r="H84" s="52">
        <v>3.33E-5</v>
      </c>
      <c r="I84" s="52">
        <v>3.33E-5</v>
      </c>
      <c r="J84" s="52">
        <v>3.33E-5</v>
      </c>
      <c r="K84" s="52">
        <v>3.33E-5</v>
      </c>
      <c r="L84" s="52">
        <v>3.33E-5</v>
      </c>
      <c r="M84" s="52">
        <v>3.33E-5</v>
      </c>
      <c r="N84" s="52">
        <v>3.33E-5</v>
      </c>
      <c r="O84" s="52">
        <v>3.33E-5</v>
      </c>
      <c r="P84" s="52">
        <v>3.6E-5</v>
      </c>
      <c r="Q84" s="52">
        <v>3.78E-5</v>
      </c>
      <c r="R84" s="52">
        <v>3.6E-5</v>
      </c>
      <c r="S84" s="52">
        <v>3.78E-5</v>
      </c>
      <c r="T84" s="52">
        <v>3.78E-5</v>
      </c>
      <c r="U84" s="52">
        <v>1.44E-5</v>
      </c>
      <c r="V84" s="52">
        <v>1.35E-5</v>
      </c>
      <c r="W84" s="52">
        <v>9.0E-6</v>
      </c>
      <c r="X84" s="52">
        <v>3.6E-6</v>
      </c>
      <c r="Y84" s="52">
        <v>6.3E-6</v>
      </c>
      <c r="Z84" s="52">
        <v>4.5E-6</v>
      </c>
      <c r="AA84" s="52">
        <v>5.4E-6</v>
      </c>
      <c r="AB84" s="52">
        <v>4.5E-6</v>
      </c>
      <c r="AC84" s="52">
        <v>1.08E-5</v>
      </c>
      <c r="AD84" s="52">
        <v>1.17E-5</v>
      </c>
      <c r="AE84" s="52">
        <v>1.17E-5</v>
      </c>
      <c r="AF84" s="52">
        <v>1.8E-5</v>
      </c>
      <c r="AG84" s="52">
        <v>1.8E-5</v>
      </c>
      <c r="AH84" s="52">
        <v>2.07E-5</v>
      </c>
      <c r="AI84" s="52">
        <v>4.892589E-5</v>
      </c>
      <c r="AJ84" s="52">
        <v>7.0014654E-5</v>
      </c>
      <c r="AK84" s="52">
        <v>8.3317014E-5</v>
      </c>
      <c r="AL84" s="52">
        <v>7.67425509E-5</v>
      </c>
      <c r="AM84" s="52">
        <v>9.45171891E-5</v>
      </c>
      <c r="AN84" s="52">
        <v>1.0643526E-4</v>
      </c>
      <c r="AO84" s="52">
        <v>0.00452426497461</v>
      </c>
      <c r="AP84" s="52">
        <v>0.015110943265845</v>
      </c>
      <c r="AQ84" s="52">
        <v>0.0186963989805675</v>
      </c>
      <c r="AR84" s="52">
        <v>0.0208412596527232</v>
      </c>
      <c r="AS84" s="52">
        <v>0.0221574929417366</v>
      </c>
      <c r="AT84" s="52">
        <v>0.0261709126020333</v>
      </c>
      <c r="AU84" s="52">
        <v>0.0303769507384861</v>
      </c>
      <c r="AV84" s="52">
        <v>0.0343811424389285</v>
      </c>
      <c r="AW84" s="52">
        <v>0.0395690112242364</v>
      </c>
      <c r="AX84" s="52">
        <v>0.0411266256293413</v>
      </c>
      <c r="AY84" s="52">
        <v>0.0451838492773397</v>
      </c>
      <c r="AZ84" s="52">
        <v>0.0578852961563779</v>
      </c>
      <c r="BA84" s="52">
        <v>0.0732562041724325</v>
      </c>
      <c r="BB84" s="52">
        <v>0.071866303375275</v>
      </c>
      <c r="BC84" s="52">
        <v>0.0749190034434037</v>
      </c>
      <c r="BD84" s="52">
        <v>0.0854823858659775</v>
      </c>
      <c r="BE84" s="53">
        <v>0.0835764089653459</v>
      </c>
      <c r="BF84" s="457">
        <v>-0.0249680413476704</v>
      </c>
      <c r="BG84" s="457">
        <v>0.125656223466419</v>
      </c>
      <c r="BH84" s="457">
        <v>6.07298493460915E-4</v>
      </c>
    </row>
    <row r="85" spans="8:8">
      <c r="A85" s="218" t="s">
        <v>170</v>
      </c>
      <c r="B85" s="52">
        <v>3.879E-4</v>
      </c>
      <c r="C85" s="52">
        <v>3.879E-4</v>
      </c>
      <c r="D85" s="52">
        <v>5.949E-4</v>
      </c>
      <c r="E85" s="52">
        <v>8.775E-4</v>
      </c>
      <c r="F85" s="52">
        <v>8.433E-4</v>
      </c>
      <c r="G85" s="52">
        <v>0.0020547</v>
      </c>
      <c r="H85" s="52">
        <v>0.0046998</v>
      </c>
      <c r="I85" s="52">
        <v>0.0055337999886</v>
      </c>
      <c r="J85" s="52">
        <v>0.0187506</v>
      </c>
      <c r="K85" s="52">
        <v>0.0214835999886</v>
      </c>
      <c r="L85" s="52">
        <v>0.0081711</v>
      </c>
      <c r="M85" s="52">
        <v>0.0025146</v>
      </c>
      <c r="N85" s="52">
        <v>0.003942</v>
      </c>
      <c r="O85" s="52">
        <v>0.0040383</v>
      </c>
      <c r="P85" s="52">
        <v>0.0037647</v>
      </c>
      <c r="Q85" s="52">
        <v>0.0094167</v>
      </c>
      <c r="R85" s="52">
        <v>0.0110277</v>
      </c>
      <c r="S85" s="52">
        <v>0.0126009</v>
      </c>
      <c r="T85" s="52">
        <v>0.0135261</v>
      </c>
      <c r="U85" s="52">
        <v>0.0130122</v>
      </c>
      <c r="V85" s="52">
        <v>0.0147726</v>
      </c>
      <c r="W85" s="52">
        <v>0.0168408</v>
      </c>
      <c r="X85" s="52">
        <v>0.0194274</v>
      </c>
      <c r="Y85" s="52">
        <v>0.0232416</v>
      </c>
      <c r="Z85" s="52">
        <v>0.0179001</v>
      </c>
      <c r="AA85" s="52">
        <v>0.022194</v>
      </c>
      <c r="AB85" s="52">
        <v>0.0236376</v>
      </c>
      <c r="AC85" s="52">
        <v>0.0230823</v>
      </c>
      <c r="AD85" s="52">
        <v>0.0229203</v>
      </c>
      <c r="AE85" s="52">
        <v>0.0213651</v>
      </c>
      <c r="AF85" s="52">
        <v>0.0238581</v>
      </c>
      <c r="AG85" s="52">
        <v>0.0235476</v>
      </c>
      <c r="AH85" s="52">
        <v>0.0240309</v>
      </c>
      <c r="AI85" s="52">
        <v>0.024841224</v>
      </c>
      <c r="AJ85" s="52">
        <v>0.0240957</v>
      </c>
      <c r="AK85" s="52">
        <v>0.025146</v>
      </c>
      <c r="AL85" s="52">
        <v>0.0233163</v>
      </c>
      <c r="AM85" s="52">
        <v>0.0294218982</v>
      </c>
      <c r="AN85" s="52">
        <v>0.0313020003087</v>
      </c>
      <c r="AO85" s="52">
        <v>0.077554575</v>
      </c>
      <c r="AP85" s="52">
        <v>0.075086685</v>
      </c>
      <c r="AQ85" s="52">
        <v>0.076465152</v>
      </c>
      <c r="AR85" s="52">
        <v>0.071717787</v>
      </c>
      <c r="AS85" s="52">
        <v>0.0743013</v>
      </c>
      <c r="AT85" s="52">
        <v>0.0654174</v>
      </c>
      <c r="AU85" s="52">
        <v>0.1031571</v>
      </c>
      <c r="AV85" s="52">
        <v>0.1073466</v>
      </c>
      <c r="AW85" s="52">
        <v>0.1326024</v>
      </c>
      <c r="AX85" s="52">
        <v>0.14601056058855</v>
      </c>
      <c r="AY85" s="52">
        <v>0.14320432764243</v>
      </c>
      <c r="AZ85" s="52">
        <v>0.155798008320132</v>
      </c>
      <c r="BA85" s="52">
        <v>0.198986617064111</v>
      </c>
      <c r="BB85" s="52">
        <v>0.196353311779296</v>
      </c>
      <c r="BC85" s="52">
        <v>0.195639558375677</v>
      </c>
      <c r="BD85" s="52">
        <v>0.154944751181964</v>
      </c>
      <c r="BE85" s="53">
        <v>0.159808085012441</v>
      </c>
      <c r="BF85" s="457">
        <v>0.0285695364615686</v>
      </c>
      <c r="BG85" s="457">
        <v>0.0900548685864102</v>
      </c>
      <c r="BH85" s="457">
        <v>0.00116122731847896</v>
      </c>
    </row>
    <row r="86" spans="8:8">
      <c r="A86" s="218" t="s">
        <v>171</v>
      </c>
      <c r="B86" s="52">
        <v>0.00343999548</v>
      </c>
      <c r="C86" s="52">
        <v>0.00617882832</v>
      </c>
      <c r="D86" s="52">
        <v>0.00635614056</v>
      </c>
      <c r="E86" s="52">
        <v>0.00516202128</v>
      </c>
      <c r="F86" s="52">
        <v>0.00224500428</v>
      </c>
      <c r="G86" s="52">
        <v>0.0037962</v>
      </c>
      <c r="H86" s="52">
        <v>0.0070281</v>
      </c>
      <c r="I86" s="52">
        <v>0.0094221</v>
      </c>
      <c r="J86" s="52">
        <v>0.0144324</v>
      </c>
      <c r="K86" s="52">
        <v>0.0134748</v>
      </c>
      <c r="L86" s="52">
        <v>0.0120726</v>
      </c>
      <c r="M86" s="52">
        <v>0.0224181</v>
      </c>
      <c r="N86" s="52">
        <v>0.0295146</v>
      </c>
      <c r="O86" s="52">
        <v>0.0357561</v>
      </c>
      <c r="P86" s="52">
        <v>0.0471276</v>
      </c>
      <c r="Q86" s="52">
        <v>0.0569601</v>
      </c>
      <c r="R86" s="52">
        <v>0.0838926</v>
      </c>
      <c r="S86" s="52">
        <v>0.0873981</v>
      </c>
      <c r="T86" s="52">
        <v>0.0990774</v>
      </c>
      <c r="U86" s="52">
        <v>0.0953154</v>
      </c>
      <c r="V86" s="52">
        <v>0.090288</v>
      </c>
      <c r="W86" s="52">
        <v>0.1053018</v>
      </c>
      <c r="X86" s="52">
        <v>0.1042884</v>
      </c>
      <c r="Y86" s="52">
        <v>0.1256382</v>
      </c>
      <c r="Z86" s="52">
        <v>0.1454607</v>
      </c>
      <c r="AA86" s="52">
        <v>0.1384353</v>
      </c>
      <c r="AB86" s="52">
        <v>0.1349964</v>
      </c>
      <c r="AC86" s="52">
        <v>0.146043</v>
      </c>
      <c r="AD86" s="52">
        <v>0.1668078</v>
      </c>
      <c r="AE86" s="52">
        <v>0.1526319</v>
      </c>
      <c r="AF86" s="52">
        <v>0.168732648</v>
      </c>
      <c r="AG86" s="52">
        <v>0.20845566</v>
      </c>
      <c r="AH86" s="52">
        <v>0.202677927629567</v>
      </c>
      <c r="AI86" s="52">
        <v>0.247623265437553</v>
      </c>
      <c r="AJ86" s="52">
        <v>0.181594601729822</v>
      </c>
      <c r="AK86" s="52">
        <v>0.26233847111957</v>
      </c>
      <c r="AL86" s="52">
        <v>0.332491946253186</v>
      </c>
      <c r="AM86" s="52">
        <v>0.399545799792693</v>
      </c>
      <c r="AN86" s="52">
        <v>0.41642186841222</v>
      </c>
      <c r="AO86" s="52">
        <v>0.400919140197081</v>
      </c>
      <c r="AP86" s="52">
        <v>0.413308822311063</v>
      </c>
      <c r="AQ86" s="52">
        <v>0.362476988585164</v>
      </c>
      <c r="AR86" s="52">
        <v>0.450190805591292</v>
      </c>
      <c r="AS86" s="52">
        <v>0.420527159121915</v>
      </c>
      <c r="AT86" s="52">
        <v>0.316321688672488</v>
      </c>
      <c r="AU86" s="52">
        <v>0.30838240695147</v>
      </c>
      <c r="AV86" s="52">
        <v>0.442924911081244</v>
      </c>
      <c r="AW86" s="52">
        <v>0.467215365615006</v>
      </c>
      <c r="AX86" s="52">
        <v>0.457348190355507</v>
      </c>
      <c r="AY86" s="52">
        <v>0.575668375362988</v>
      </c>
      <c r="AZ86" s="52">
        <v>0.855782432681121</v>
      </c>
      <c r="BA86" s="52">
        <v>0.760135656218912</v>
      </c>
      <c r="BB86" s="52">
        <v>0.797450126828317</v>
      </c>
      <c r="BC86" s="52">
        <v>0.838500952638846</v>
      </c>
      <c r="BD86" s="52">
        <v>0.875798171931356</v>
      </c>
      <c r="BE86" s="53">
        <v>0.906757494746624</v>
      </c>
      <c r="BF86" s="457">
        <v>0.0325210125280515</v>
      </c>
      <c r="BG86" s="457">
        <v>0.107203643838538</v>
      </c>
      <c r="BH86" s="457">
        <v>0.00658885045805627</v>
      </c>
    </row>
    <row r="87" spans="8:8">
      <c r="A87" s="218" t="s">
        <v>172</v>
      </c>
      <c r="B87" s="52">
        <v>3.312E-4</v>
      </c>
      <c r="C87" s="52">
        <v>3.312E-4</v>
      </c>
      <c r="D87" s="52">
        <v>3.312E-4</v>
      </c>
      <c r="E87" s="52">
        <v>3.726E-4</v>
      </c>
      <c r="F87" s="52">
        <v>3.726E-4</v>
      </c>
      <c r="G87" s="52">
        <v>0.0102618</v>
      </c>
      <c r="H87" s="52">
        <v>0.0077535</v>
      </c>
      <c r="I87" s="52">
        <v>0.0199197</v>
      </c>
      <c r="J87" s="52">
        <v>0.0368802</v>
      </c>
      <c r="K87" s="52">
        <v>0.0417663</v>
      </c>
      <c r="L87" s="52">
        <v>0.0605277</v>
      </c>
      <c r="M87" s="52">
        <v>0.0517788</v>
      </c>
      <c r="N87" s="52">
        <v>0.0586089</v>
      </c>
      <c r="O87" s="52">
        <v>0.0691803</v>
      </c>
      <c r="P87" s="52">
        <v>0.1432026</v>
      </c>
      <c r="Q87" s="52">
        <v>0.1269891</v>
      </c>
      <c r="R87" s="52">
        <v>0.1205271</v>
      </c>
      <c r="S87" s="52">
        <v>0.1050777</v>
      </c>
      <c r="T87" s="52">
        <v>0.1087362</v>
      </c>
      <c r="U87" s="52">
        <v>0.1185048</v>
      </c>
      <c r="V87" s="52">
        <v>0.1636722</v>
      </c>
      <c r="W87" s="52">
        <v>0.1916298</v>
      </c>
      <c r="X87" s="52">
        <v>0.1929879</v>
      </c>
      <c r="Y87" s="52">
        <v>0.1930878</v>
      </c>
      <c r="Z87" s="52">
        <v>0.2388798</v>
      </c>
      <c r="AA87" s="52">
        <v>0.219744</v>
      </c>
      <c r="AB87" s="52">
        <v>0.205992</v>
      </c>
      <c r="AC87" s="52">
        <v>0.2239146</v>
      </c>
      <c r="AD87" s="52">
        <v>0.2152206</v>
      </c>
      <c r="AE87" s="52">
        <v>0.2407212</v>
      </c>
      <c r="AF87" s="52">
        <v>0.256339692</v>
      </c>
      <c r="AG87" s="52">
        <v>0.271805904</v>
      </c>
      <c r="AH87" s="52">
        <v>0.283914684</v>
      </c>
      <c r="AI87" s="52">
        <v>0.29328606</v>
      </c>
      <c r="AJ87" s="52">
        <v>0.257967864</v>
      </c>
      <c r="AK87" s="52">
        <v>0.293729688</v>
      </c>
      <c r="AL87" s="52">
        <v>0.31816224</v>
      </c>
      <c r="AM87" s="52">
        <v>0.313457976</v>
      </c>
      <c r="AN87" s="52">
        <v>0.303419556</v>
      </c>
      <c r="AO87" s="52">
        <v>0.384831425386071</v>
      </c>
      <c r="AP87" s="52">
        <v>0.365045016619089</v>
      </c>
      <c r="AQ87" s="52">
        <v>0.339405246221841</v>
      </c>
      <c r="AR87" s="52">
        <v>0.370341932460878</v>
      </c>
      <c r="AS87" s="52">
        <v>0.395378990600173</v>
      </c>
      <c r="AT87" s="52">
        <v>0.420477015685298</v>
      </c>
      <c r="AU87" s="52">
        <v>0.442267980732</v>
      </c>
      <c r="AV87" s="52">
        <v>0.3653342732592</v>
      </c>
      <c r="AW87" s="52">
        <v>0.39267868203</v>
      </c>
      <c r="AX87" s="52">
        <v>0.44282993013</v>
      </c>
      <c r="AY87" s="52">
        <v>0.54682952085</v>
      </c>
      <c r="AZ87" s="52">
        <v>0.482312514927568</v>
      </c>
      <c r="BA87" s="52">
        <v>0.563814494879676</v>
      </c>
      <c r="BB87" s="52">
        <v>0.533935985701622</v>
      </c>
      <c r="BC87" s="52">
        <v>0.531856313878054</v>
      </c>
      <c r="BD87" s="52">
        <v>0.540944850840754</v>
      </c>
      <c r="BE87" s="53">
        <v>0.551885381962074</v>
      </c>
      <c r="BF87" s="457">
        <v>0.0174373553041243</v>
      </c>
      <c r="BG87" s="457">
        <v>0.0255127706945988</v>
      </c>
      <c r="BH87" s="457">
        <v>0.00401021251305065</v>
      </c>
    </row>
    <row r="88" spans="8:8">
      <c r="A88" s="218" t="s">
        <v>173</v>
      </c>
      <c r="B88" s="52">
        <v>0.0</v>
      </c>
      <c r="C88" s="52">
        <v>0.0</v>
      </c>
      <c r="D88" s="52">
        <v>0.0</v>
      </c>
      <c r="E88" s="52">
        <v>0.0</v>
      </c>
      <c r="F88" s="52">
        <v>0.0</v>
      </c>
      <c r="G88" s="52">
        <v>0.0</v>
      </c>
      <c r="H88" s="52">
        <v>0.0</v>
      </c>
      <c r="I88" s="52">
        <v>0.0</v>
      </c>
      <c r="J88" s="52">
        <v>0.0</v>
      </c>
      <c r="K88" s="52">
        <v>0.0</v>
      </c>
      <c r="L88" s="52">
        <v>0.0</v>
      </c>
      <c r="M88" s="52">
        <v>0.0</v>
      </c>
      <c r="N88" s="52">
        <v>0.0</v>
      </c>
      <c r="O88" s="52">
        <v>0.0</v>
      </c>
      <c r="P88" s="52">
        <v>0.0</v>
      </c>
      <c r="Q88" s="52">
        <v>0.0</v>
      </c>
      <c r="R88" s="52">
        <v>0.0</v>
      </c>
      <c r="S88" s="52">
        <v>0.0</v>
      </c>
      <c r="T88" s="52">
        <v>0.0</v>
      </c>
      <c r="U88" s="52">
        <v>0.0</v>
      </c>
      <c r="V88" s="52">
        <v>0.0</v>
      </c>
      <c r="W88" s="52">
        <v>0.0</v>
      </c>
      <c r="X88" s="52">
        <v>0.0</v>
      </c>
      <c r="Y88" s="52">
        <v>0.0</v>
      </c>
      <c r="Z88" s="52">
        <v>0.0</v>
      </c>
      <c r="AA88" s="52">
        <v>0.0</v>
      </c>
      <c r="AB88" s="52">
        <v>0.0</v>
      </c>
      <c r="AC88" s="52">
        <v>0.0</v>
      </c>
      <c r="AD88" s="52">
        <v>0.0</v>
      </c>
      <c r="AE88" s="52">
        <v>0.0</v>
      </c>
      <c r="AF88" s="52">
        <v>0.0</v>
      </c>
      <c r="AG88" s="52">
        <v>0.0</v>
      </c>
      <c r="AH88" s="52">
        <v>0.0</v>
      </c>
      <c r="AI88" s="52">
        <v>0.0</v>
      </c>
      <c r="AJ88" s="52">
        <v>0.0</v>
      </c>
      <c r="AK88" s="52">
        <v>0.0</v>
      </c>
      <c r="AL88" s="52">
        <v>0.0</v>
      </c>
      <c r="AM88" s="52">
        <v>0.0</v>
      </c>
      <c r="AN88" s="52">
        <v>0.0</v>
      </c>
      <c r="AO88" s="52">
        <v>0.0</v>
      </c>
      <c r="AP88" s="52">
        <v>0.0</v>
      </c>
      <c r="AQ88" s="52">
        <v>0.0</v>
      </c>
      <c r="AR88" s="52">
        <v>0.0</v>
      </c>
      <c r="AS88" s="52">
        <v>0.0</v>
      </c>
      <c r="AT88" s="52">
        <v>0.0</v>
      </c>
      <c r="AU88" s="52">
        <v>0.0</v>
      </c>
      <c r="AV88" s="52">
        <v>0.0</v>
      </c>
      <c r="AW88" s="52">
        <v>0.0</v>
      </c>
      <c r="AX88" s="52">
        <v>0.0</v>
      </c>
      <c r="AY88" s="52">
        <v>0.0</v>
      </c>
      <c r="AZ88" s="52">
        <v>0.0</v>
      </c>
      <c r="BA88" s="52">
        <v>0.0</v>
      </c>
      <c r="BB88" s="52">
        <v>0.0</v>
      </c>
      <c r="BC88" s="52">
        <v>0.0</v>
      </c>
      <c r="BD88" s="52">
        <v>0.0</v>
      </c>
      <c r="BE88" s="53">
        <v>0.0</v>
      </c>
      <c r="BF88" s="457" t="s">
        <v>114</v>
      </c>
      <c r="BG88" s="457" t="s">
        <v>114</v>
      </c>
      <c r="BH88" s="457">
        <v>0.0</v>
      </c>
    </row>
    <row r="89" spans="8:8" s="47" ht="10.2" customFormat="1">
      <c r="A89" s="54" t="s">
        <v>174</v>
      </c>
      <c r="B89" s="55">
        <v>0.03435751548</v>
      </c>
      <c r="C89" s="55">
        <v>0.03841169832</v>
      </c>
      <c r="D89" s="55">
        <v>0.03796441056</v>
      </c>
      <c r="E89" s="55">
        <v>0.03848029128</v>
      </c>
      <c r="F89" s="55">
        <v>0.04497119928</v>
      </c>
      <c r="G89" s="55">
        <v>0.05587317</v>
      </c>
      <c r="H89" s="55">
        <v>0.0662589493124016</v>
      </c>
      <c r="I89" s="55">
        <v>0.0888143649331407</v>
      </c>
      <c r="J89" s="55">
        <v>0.142386449153759</v>
      </c>
      <c r="K89" s="55">
        <v>0.160266554573332</v>
      </c>
      <c r="L89" s="55">
        <v>0.19309815889595</v>
      </c>
      <c r="M89" s="55">
        <v>0.219533003822792</v>
      </c>
      <c r="N89" s="55">
        <v>0.245643087283714</v>
      </c>
      <c r="O89" s="55">
        <v>0.350531632120819</v>
      </c>
      <c r="P89" s="55">
        <v>0.535834137436616</v>
      </c>
      <c r="Q89" s="55">
        <v>0.672890317920808</v>
      </c>
      <c r="R89" s="55">
        <v>0.822568161587584</v>
      </c>
      <c r="S89" s="55">
        <v>0.888240775408616</v>
      </c>
      <c r="T89" s="55">
        <v>0.976591249182663</v>
      </c>
      <c r="U89" s="55">
        <v>0.935650009557156</v>
      </c>
      <c r="V89" s="55">
        <v>1.00383388938619</v>
      </c>
      <c r="W89" s="55">
        <v>1.12777632936168</v>
      </c>
      <c r="X89" s="55">
        <v>1.16418368573268</v>
      </c>
      <c r="Y89" s="55">
        <v>1.29040034620538</v>
      </c>
      <c r="Z89" s="55">
        <v>1.33729574796648</v>
      </c>
      <c r="AA89" s="55">
        <v>1.43512338396058</v>
      </c>
      <c r="AB89" s="55">
        <v>1.44588813474203</v>
      </c>
      <c r="AC89" s="55">
        <v>1.51657292668545</v>
      </c>
      <c r="AD89" s="55">
        <v>1.4855183185692</v>
      </c>
      <c r="AE89" s="55">
        <v>1.55458062846897</v>
      </c>
      <c r="AF89" s="55">
        <v>1.66047659188206</v>
      </c>
      <c r="AG89" s="55">
        <v>1.7430902933842</v>
      </c>
      <c r="AH89" s="55">
        <v>1.70811193018123</v>
      </c>
      <c r="AI89" s="55">
        <v>1.7976131797183</v>
      </c>
      <c r="AJ89" s="55">
        <v>1.814470586955</v>
      </c>
      <c r="AK89" s="55">
        <v>2.00456048250493</v>
      </c>
      <c r="AL89" s="55">
        <v>2.28469015404262</v>
      </c>
      <c r="AM89" s="55">
        <v>2.41417935417971</v>
      </c>
      <c r="AN89" s="55">
        <v>2.56142416511883</v>
      </c>
      <c r="AO89" s="55">
        <v>2.81904558504681</v>
      </c>
      <c r="AP89" s="55">
        <v>2.90801371703897</v>
      </c>
      <c r="AQ89" s="55">
        <v>3.0381652385657</v>
      </c>
      <c r="AR89" s="55">
        <v>3.24187169688099</v>
      </c>
      <c r="AS89" s="55">
        <v>3.36837356211023</v>
      </c>
      <c r="AT89" s="55">
        <v>3.38893337498022</v>
      </c>
      <c r="AU89" s="55">
        <v>3.53253057971005</v>
      </c>
      <c r="AV89" s="55">
        <v>3.81990811924871</v>
      </c>
      <c r="AW89" s="55">
        <v>4.12983984927381</v>
      </c>
      <c r="AX89" s="55">
        <v>4.21291360296927</v>
      </c>
      <c r="AY89" s="55">
        <v>4.46874897882729</v>
      </c>
      <c r="AZ89" s="55">
        <v>4.76980870843598</v>
      </c>
      <c r="BA89" s="55">
        <v>4.93530868348732</v>
      </c>
      <c r="BB89" s="55">
        <v>5.21929241957452</v>
      </c>
      <c r="BC89" s="55">
        <v>5.544892029862</v>
      </c>
      <c r="BD89" s="55">
        <v>5.59218318350059</v>
      </c>
      <c r="BE89" s="55">
        <v>5.50685372382439</v>
      </c>
      <c r="BF89" s="458">
        <v>-0.0179492525205724</v>
      </c>
      <c r="BG89" s="458">
        <v>0.051360934409564</v>
      </c>
      <c r="BH89" s="458">
        <v>0.040014927795891</v>
      </c>
    </row>
    <row r="90" spans="8:8">
      <c r="B90" s="52"/>
      <c r="C90" s="52"/>
      <c r="D90" s="52"/>
      <c r="E90" s="52"/>
      <c r="F90" s="52"/>
      <c r="G90" s="52"/>
      <c r="H90" s="52"/>
      <c r="I90" s="52"/>
      <c r="J90" s="52"/>
      <c r="K90" s="52"/>
      <c r="L90" s="52"/>
      <c r="M90" s="52"/>
      <c r="N90" s="52"/>
      <c r="O90" s="52"/>
      <c r="P90" s="52"/>
      <c r="Q90" s="52"/>
      <c r="R90" s="52"/>
      <c r="S90" s="52"/>
      <c r="T90" s="52"/>
      <c r="U90" s="52"/>
      <c r="V90" s="52"/>
      <c r="W90" s="52"/>
      <c r="X90" s="52"/>
      <c r="Y90" s="52"/>
      <c r="Z90" s="52"/>
      <c r="AA90" s="52"/>
      <c r="AB90" s="52"/>
      <c r="AC90" s="52"/>
      <c r="AD90" s="52"/>
      <c r="AE90" s="52"/>
      <c r="AF90" s="52"/>
      <c r="AG90" s="52"/>
      <c r="AH90" s="52"/>
      <c r="AI90" s="52"/>
      <c r="AJ90" s="52"/>
      <c r="AK90" s="52"/>
      <c r="AL90" s="52"/>
      <c r="AM90" s="52"/>
      <c r="AN90" s="52"/>
      <c r="AO90" s="52"/>
      <c r="AP90" s="52"/>
      <c r="AQ90" s="52"/>
      <c r="AR90" s="52"/>
      <c r="AS90" s="52"/>
      <c r="AT90" s="52"/>
      <c r="AU90" s="52"/>
      <c r="AV90" s="52"/>
      <c r="AW90" s="52"/>
      <c r="AX90" s="52"/>
      <c r="AY90" s="52"/>
      <c r="AZ90" s="52"/>
      <c r="BA90" s="52"/>
      <c r="BB90" s="52"/>
      <c r="BC90" s="52"/>
      <c r="BD90" s="52"/>
      <c r="BE90" s="53"/>
      <c r="BF90" s="457"/>
      <c r="BG90" s="457"/>
      <c r="BH90" s="457"/>
    </row>
    <row r="91" spans="8:8">
      <c r="A91" s="218" t="s">
        <v>175</v>
      </c>
      <c r="B91" s="52">
        <v>1.0611E-4</v>
      </c>
      <c r="C91" s="52">
        <v>1.4148E-4</v>
      </c>
      <c r="D91" s="52">
        <v>1.4148E-4</v>
      </c>
      <c r="E91" s="52">
        <v>0.00109647</v>
      </c>
      <c r="F91" s="52">
        <v>0.0148554</v>
      </c>
      <c r="G91" s="52">
        <v>0.062294308632</v>
      </c>
      <c r="H91" s="52">
        <v>0.0929760456996</v>
      </c>
      <c r="I91" s="52">
        <v>0.1334673463104</v>
      </c>
      <c r="J91" s="52">
        <v>0.1694476797444</v>
      </c>
      <c r="K91" s="52">
        <v>0.19332716472</v>
      </c>
      <c r="L91" s="52">
        <v>0.2076118941132</v>
      </c>
      <c r="M91" s="52">
        <v>0.2450779826094</v>
      </c>
      <c r="N91" s="52">
        <v>0.279966375576</v>
      </c>
      <c r="O91" s="52">
        <v>0.3014113703292</v>
      </c>
      <c r="P91" s="52">
        <v>0.3469506580188</v>
      </c>
      <c r="Q91" s="52">
        <v>0.3983971646304</v>
      </c>
      <c r="R91" s="52">
        <v>0.4317998025348</v>
      </c>
      <c r="S91" s="52">
        <v>0.4211310071484</v>
      </c>
      <c r="T91" s="52">
        <v>0.4574693538504</v>
      </c>
      <c r="U91" s="52">
        <v>0.451142149563709</v>
      </c>
      <c r="V91" s="52">
        <v>0.4822294440613</v>
      </c>
      <c r="W91" s="52">
        <v>0.526785412509011</v>
      </c>
      <c r="X91" s="52">
        <v>0.537820527071228</v>
      </c>
      <c r="Y91" s="52">
        <v>0.550776223776132</v>
      </c>
      <c r="Z91" s="52">
        <v>0.600752309399917</v>
      </c>
      <c r="AA91" s="52">
        <v>0.60393411781587</v>
      </c>
      <c r="AB91" s="52">
        <v>0.578955634861698</v>
      </c>
      <c r="AC91" s="52">
        <v>0.598930452580871</v>
      </c>
      <c r="AD91" s="52">
        <v>0.620976358827616</v>
      </c>
      <c r="AE91" s="52">
        <v>0.689639642667313</v>
      </c>
      <c r="AF91" s="52">
        <v>0.696296491715621</v>
      </c>
      <c r="AG91" s="52">
        <v>0.70137587724732</v>
      </c>
      <c r="AH91" s="52">
        <v>0.688698183912509</v>
      </c>
      <c r="AI91" s="52">
        <v>0.709031542885109</v>
      </c>
      <c r="AJ91" s="52">
        <v>0.726265931910819</v>
      </c>
      <c r="AK91" s="52">
        <v>0.739982862750783</v>
      </c>
      <c r="AL91" s="52">
        <v>0.798095488027693</v>
      </c>
      <c r="AM91" s="52">
        <v>0.821333413696767</v>
      </c>
      <c r="AN91" s="52">
        <v>0.827794414232868</v>
      </c>
      <c r="AO91" s="52">
        <v>0.844329633915949</v>
      </c>
      <c r="AP91" s="52">
        <v>0.837323362683198</v>
      </c>
      <c r="AQ91" s="52">
        <v>0.933950271146992</v>
      </c>
      <c r="AR91" s="52">
        <v>1.04471335784092</v>
      </c>
      <c r="AS91" s="52">
        <v>1.0272584855722</v>
      </c>
      <c r="AT91" s="52">
        <v>1.04891163470494</v>
      </c>
      <c r="AU91" s="52">
        <v>1.14143135404583</v>
      </c>
      <c r="AV91" s="52">
        <v>1.18057438544449</v>
      </c>
      <c r="AW91" s="52">
        <v>1.18659784858802</v>
      </c>
      <c r="AX91" s="52">
        <v>1.24826113747718</v>
      </c>
      <c r="AY91" s="52">
        <v>1.33995360276768</v>
      </c>
      <c r="AZ91" s="52">
        <v>1.39664867232334</v>
      </c>
      <c r="BA91" s="52">
        <v>1.36335215814446</v>
      </c>
      <c r="BB91" s="52">
        <v>1.33611773980536</v>
      </c>
      <c r="BC91" s="52">
        <v>1.28974342290881</v>
      </c>
      <c r="BD91" s="52">
        <v>1.51527495256549</v>
      </c>
      <c r="BE91" s="53">
        <v>1.47234946743527</v>
      </c>
      <c r="BF91" s="457">
        <v>-0.0309833524293975</v>
      </c>
      <c r="BG91" s="457">
        <v>0.0374692997806843</v>
      </c>
      <c r="BH91" s="457">
        <v>0.0106986603575199</v>
      </c>
    </row>
    <row r="92" spans="8:8">
      <c r="A92" s="218" t="s">
        <v>176</v>
      </c>
      <c r="B92" s="52">
        <v>0.0</v>
      </c>
      <c r="C92" s="52">
        <v>0.0</v>
      </c>
      <c r="D92" s="52">
        <v>0.0</v>
      </c>
      <c r="E92" s="52">
        <v>0.0</v>
      </c>
      <c r="F92" s="52">
        <v>0.0</v>
      </c>
      <c r="G92" s="52">
        <v>0.0</v>
      </c>
      <c r="H92" s="52">
        <v>0.0</v>
      </c>
      <c r="I92" s="52">
        <v>0.015826104</v>
      </c>
      <c r="J92" s="52">
        <v>0.021896964</v>
      </c>
      <c r="K92" s="52">
        <v>0.0240741</v>
      </c>
      <c r="L92" s="52">
        <v>0.024199704</v>
      </c>
      <c r="M92" s="52">
        <v>0.031861548</v>
      </c>
      <c r="N92" s="52">
        <v>0.035545932</v>
      </c>
      <c r="O92" s="52">
        <v>0.039230316</v>
      </c>
      <c r="P92" s="52">
        <v>0.045133704</v>
      </c>
      <c r="Q92" s="52">
        <v>0.050827752</v>
      </c>
      <c r="R92" s="52">
        <v>0.049009883682375</v>
      </c>
      <c r="S92" s="52">
        <v>0.063629448584625</v>
      </c>
      <c r="T92" s="52">
        <v>0.0708018659964</v>
      </c>
      <c r="U92" s="52">
        <v>0.081722386624725</v>
      </c>
      <c r="V92" s="52">
        <v>0.092809707657975</v>
      </c>
      <c r="W92" s="52">
        <v>0.10465253640765</v>
      </c>
      <c r="X92" s="52">
        <v>0.1229613337953</v>
      </c>
      <c r="Y92" s="52">
        <v>0.14472388074375</v>
      </c>
      <c r="Z92" s="52">
        <v>0.152995218470325</v>
      </c>
      <c r="AA92" s="52">
        <v>0.164671246815075</v>
      </c>
      <c r="AB92" s="52">
        <v>0.1695869528661</v>
      </c>
      <c r="AC92" s="52">
        <v>0.1849325901192</v>
      </c>
      <c r="AD92" s="52">
        <v>0.20700911430045</v>
      </c>
      <c r="AE92" s="52">
        <v>0.2195485800354</v>
      </c>
      <c r="AF92" s="52">
        <v>0.24272402453145</v>
      </c>
      <c r="AG92" s="52">
        <v>0.260512797127275</v>
      </c>
      <c r="AH92" s="52">
        <v>0.256077868713975</v>
      </c>
      <c r="AI92" s="52">
        <v>0.27671205998205</v>
      </c>
      <c r="AJ92" s="52">
        <v>0.3016928735667</v>
      </c>
      <c r="AK92" s="52">
        <v>0.326094791628375</v>
      </c>
      <c r="AL92" s="52">
        <v>0.3651555217464</v>
      </c>
      <c r="AM92" s="52">
        <v>0.384160956119325</v>
      </c>
      <c r="AN92" s="52">
        <v>0.413223473730375</v>
      </c>
      <c r="AO92" s="52">
        <v>0.444248349046425</v>
      </c>
      <c r="AP92" s="52">
        <v>0.4774808767806</v>
      </c>
      <c r="AQ92" s="52">
        <v>0.5170812552675</v>
      </c>
      <c r="AR92" s="52">
        <v>0.55210934030175</v>
      </c>
      <c r="AS92" s="52">
        <v>0.58955112531315</v>
      </c>
      <c r="AT92" s="52">
        <v>0.674882579220636</v>
      </c>
      <c r="AU92" s="52">
        <v>0.693134176771575</v>
      </c>
      <c r="AV92" s="52">
        <v>0.7049573819442</v>
      </c>
      <c r="AW92" s="52">
        <v>0.7681060528911</v>
      </c>
      <c r="AX92" s="52">
        <v>0.79030031853465</v>
      </c>
      <c r="AY92" s="52">
        <v>0.82880177670675</v>
      </c>
      <c r="AZ92" s="52">
        <v>0.9307462594815</v>
      </c>
      <c r="BA92" s="52">
        <v>0.95223407635125</v>
      </c>
      <c r="BB92" s="52">
        <v>0.95733620638425</v>
      </c>
      <c r="BC92" s="52">
        <v>0.987444051572318</v>
      </c>
      <c r="BD92" s="52">
        <v>1.11363765243439</v>
      </c>
      <c r="BE92" s="53">
        <v>1.09565124356784</v>
      </c>
      <c r="BF92" s="457">
        <v>-0.0188391542378196</v>
      </c>
      <c r="BG92" s="457">
        <v>0.0513602880471857</v>
      </c>
      <c r="BH92" s="457">
        <v>0.00796142545264444</v>
      </c>
    </row>
    <row r="93" spans="8:8">
      <c r="A93" s="218" t="s">
        <v>177</v>
      </c>
      <c r="B93" s="52">
        <v>0.0399115044247788</v>
      </c>
      <c r="C93" s="52">
        <v>0.0486194690265487</v>
      </c>
      <c r="D93" s="52">
        <v>0.0529734513274336</v>
      </c>
      <c r="E93" s="52">
        <v>0.0507964601769911</v>
      </c>
      <c r="F93" s="52">
        <v>0.0711150442477876</v>
      </c>
      <c r="G93" s="52">
        <v>0.104132743362832</v>
      </c>
      <c r="H93" s="52">
        <v>0.135699115044248</v>
      </c>
      <c r="I93" s="52">
        <v>0.175610619469027</v>
      </c>
      <c r="J93" s="52">
        <v>0.216973451327434</v>
      </c>
      <c r="K93" s="52">
        <v>0.273212389380531</v>
      </c>
      <c r="L93" s="52">
        <v>0.321106194690265</v>
      </c>
      <c r="M93" s="52">
        <v>0.36646017699115</v>
      </c>
      <c r="N93" s="52">
        <v>0.43975221238938</v>
      </c>
      <c r="O93" s="52">
        <v>0.49816814159292</v>
      </c>
      <c r="P93" s="52">
        <v>0.526469026548672</v>
      </c>
      <c r="Q93" s="52">
        <v>0.517761061946903</v>
      </c>
      <c r="R93" s="52">
        <v>0.462247787610619</v>
      </c>
      <c r="S93" s="52">
        <v>0.432858407079646</v>
      </c>
      <c r="T93" s="52">
        <v>0.443017699115044</v>
      </c>
      <c r="U93" s="52">
        <v>0.451</v>
      </c>
      <c r="V93" s="52">
        <v>0.469141592920354</v>
      </c>
      <c r="W93" s="52">
        <v>0.499256637168142</v>
      </c>
      <c r="X93" s="52">
        <v>0.503973451327434</v>
      </c>
      <c r="Y93" s="52">
        <v>0.517398230088496</v>
      </c>
      <c r="Z93" s="52">
        <v>0.546025663716814</v>
      </c>
      <c r="AA93" s="52">
        <v>0.55506017699115</v>
      </c>
      <c r="AB93" s="52">
        <v>0.562026548672566</v>
      </c>
      <c r="AC93" s="52">
        <v>0.572911504424779</v>
      </c>
      <c r="AD93" s="52">
        <v>0.608287610619469</v>
      </c>
      <c r="AE93" s="52">
        <v>0.637096460176991</v>
      </c>
      <c r="AF93" s="52">
        <v>0.643663716814159</v>
      </c>
      <c r="AG93" s="52">
        <v>0.674504424778761</v>
      </c>
      <c r="AH93" s="52">
        <v>0.712746902654867</v>
      </c>
      <c r="AI93" s="52">
        <v>0.734988495575221</v>
      </c>
      <c r="AJ93" s="52">
        <v>0.779870796460177</v>
      </c>
      <c r="AK93" s="52">
        <v>0.889046902654867</v>
      </c>
      <c r="AL93" s="52">
        <v>0.995247787610619</v>
      </c>
      <c r="AM93" s="52">
        <v>1.05888849557522</v>
      </c>
      <c r="AN93" s="52">
        <v>1.23029026548673</v>
      </c>
      <c r="AO93" s="52">
        <v>1.43942292035398</v>
      </c>
      <c r="AP93" s="52">
        <v>1.69110389486726</v>
      </c>
      <c r="AQ93" s="52">
        <v>2.08021525477876</v>
      </c>
      <c r="AR93" s="52">
        <v>2.55880435687611</v>
      </c>
      <c r="AS93" s="52">
        <v>2.94958461249911</v>
      </c>
      <c r="AT93" s="52">
        <v>3.24806507930262</v>
      </c>
      <c r="AU93" s="52">
        <v>3.91946597608364</v>
      </c>
      <c r="AV93" s="52">
        <v>4.86586339686245</v>
      </c>
      <c r="AW93" s="52">
        <v>5.43159295752034</v>
      </c>
      <c r="AX93" s="52">
        <v>6.18762751232311</v>
      </c>
      <c r="AY93" s="52">
        <v>6.78107288062376</v>
      </c>
      <c r="AZ93" s="52">
        <v>7.00882300884956</v>
      </c>
      <c r="BA93" s="52">
        <v>7.53987919759129</v>
      </c>
      <c r="BB93" s="52">
        <v>8.68506991150442</v>
      </c>
      <c r="BC93" s="52">
        <v>10.2213</v>
      </c>
      <c r="BD93" s="52">
        <v>11.1015663716814</v>
      </c>
      <c r="BE93" s="53">
        <v>11.9008791504425</v>
      </c>
      <c r="BF93" s="457">
        <v>0.0690710382513664</v>
      </c>
      <c r="BG93" s="457">
        <v>0.130774363440469</v>
      </c>
      <c r="BH93" s="457">
        <v>0.0864763881147476</v>
      </c>
    </row>
    <row r="94" spans="8:8">
      <c r="A94" s="218" t="s">
        <v>178</v>
      </c>
      <c r="B94" s="52">
        <v>0.0</v>
      </c>
      <c r="C94" s="52">
        <v>0.0</v>
      </c>
      <c r="D94" s="52">
        <v>0.0</v>
      </c>
      <c r="E94" s="52">
        <v>0.0</v>
      </c>
      <c r="F94" s="52">
        <v>0.0</v>
      </c>
      <c r="G94" s="52">
        <v>0.0</v>
      </c>
      <c r="H94" s="52">
        <v>0.0</v>
      </c>
      <c r="I94" s="52">
        <v>0.0</v>
      </c>
      <c r="J94" s="52">
        <v>0.0</v>
      </c>
      <c r="K94" s="52">
        <v>0.0</v>
      </c>
      <c r="L94" s="52">
        <v>0.0</v>
      </c>
      <c r="M94" s="52">
        <v>0.0</v>
      </c>
      <c r="N94" s="52">
        <v>0.0</v>
      </c>
      <c r="O94" s="52">
        <v>0.0</v>
      </c>
      <c r="P94" s="52">
        <v>0.0</v>
      </c>
      <c r="Q94" s="52">
        <v>0.0</v>
      </c>
      <c r="R94" s="52">
        <v>0.0</v>
      </c>
      <c r="S94" s="52">
        <v>0.0</v>
      </c>
      <c r="T94" s="52">
        <v>0.0</v>
      </c>
      <c r="U94" s="52">
        <v>0.0</v>
      </c>
      <c r="V94" s="52">
        <v>0.0</v>
      </c>
      <c r="W94" s="52">
        <v>0.0</v>
      </c>
      <c r="X94" s="52">
        <v>0.0</v>
      </c>
      <c r="Y94" s="52">
        <v>0.0</v>
      </c>
      <c r="Z94" s="52">
        <v>0.0</v>
      </c>
      <c r="AA94" s="52">
        <v>0.0</v>
      </c>
      <c r="AB94" s="52">
        <v>0.0</v>
      </c>
      <c r="AC94" s="52">
        <v>0.0</v>
      </c>
      <c r="AD94" s="52">
        <v>0.0</v>
      </c>
      <c r="AE94" s="52">
        <v>0.0</v>
      </c>
      <c r="AF94" s="52">
        <v>0.0010942101</v>
      </c>
      <c r="AG94" s="52">
        <v>0.0693672471</v>
      </c>
      <c r="AH94" s="52">
        <v>0.1083117447</v>
      </c>
      <c r="AI94" s="52">
        <v>0.1016123643</v>
      </c>
      <c r="AJ94" s="52">
        <v>0.1120486932</v>
      </c>
      <c r="AK94" s="52">
        <v>0.10129299669</v>
      </c>
      <c r="AL94" s="52">
        <v>0.10222811739</v>
      </c>
      <c r="AM94" s="52">
        <v>0.09711912609</v>
      </c>
      <c r="AN94" s="52">
        <v>0.06245130591</v>
      </c>
      <c r="AO94" s="52">
        <v>0.0902195253</v>
      </c>
      <c r="AP94" s="52">
        <v>0.09042753951</v>
      </c>
      <c r="AQ94" s="52">
        <v>0.0992046339</v>
      </c>
      <c r="AR94" s="52">
        <v>0.09267944859</v>
      </c>
      <c r="AS94" s="52">
        <v>0.1072111086</v>
      </c>
      <c r="AT94" s="52">
        <v>0.10412144649</v>
      </c>
      <c r="AU94" s="52">
        <v>0.12939526251</v>
      </c>
      <c r="AV94" s="52">
        <v>0.1030513752</v>
      </c>
      <c r="AW94" s="52">
        <v>0.0948932469</v>
      </c>
      <c r="AX94" s="52">
        <v>0.0893997972</v>
      </c>
      <c r="AY94" s="52">
        <v>0.0859334292</v>
      </c>
      <c r="AZ94" s="52">
        <v>0.1096429365</v>
      </c>
      <c r="BA94" s="52">
        <v>0.112556347558594</v>
      </c>
      <c r="BB94" s="52">
        <v>0.112180978344727</v>
      </c>
      <c r="BC94" s="52">
        <v>0.108624602416992</v>
      </c>
      <c r="BD94" s="52">
        <v>0.112181841210938</v>
      </c>
      <c r="BE94" s="53">
        <v>0.177993315</v>
      </c>
      <c r="BF94" s="457">
        <v>0.582314860864545</v>
      </c>
      <c r="BG94" s="457">
        <v>0.00748418398675788</v>
      </c>
      <c r="BH94" s="457">
        <v>0.00129336822895124</v>
      </c>
    </row>
    <row r="95" spans="8:8">
      <c r="A95" s="218" t="s">
        <v>179</v>
      </c>
      <c r="B95" s="52">
        <v>0.008541072</v>
      </c>
      <c r="C95" s="52">
        <v>0.009587772</v>
      </c>
      <c r="D95" s="52">
        <v>0.012811608</v>
      </c>
      <c r="E95" s="52">
        <v>0.01423512</v>
      </c>
      <c r="F95" s="52">
        <v>0.017082144</v>
      </c>
      <c r="G95" s="52">
        <v>0.022782478329765</v>
      </c>
      <c r="H95" s="52">
        <v>0.0241423875</v>
      </c>
      <c r="I95" s="52">
        <v>0.0264812625</v>
      </c>
      <c r="J95" s="52">
        <v>0.0264119625</v>
      </c>
      <c r="K95" s="52">
        <v>0.0298942875</v>
      </c>
      <c r="L95" s="52">
        <v>0.038270925</v>
      </c>
      <c r="M95" s="52">
        <v>0.0464916375</v>
      </c>
      <c r="N95" s="52">
        <v>0.04965345</v>
      </c>
      <c r="O95" s="52">
        <v>0.055457325</v>
      </c>
      <c r="P95" s="52">
        <v>0.068970825</v>
      </c>
      <c r="Q95" s="52">
        <v>0.0407917125</v>
      </c>
      <c r="R95" s="52">
        <v>0.0712144125</v>
      </c>
      <c r="S95" s="52">
        <v>0.093364425</v>
      </c>
      <c r="T95" s="52">
        <v>0.1110879</v>
      </c>
      <c r="U95" s="52">
        <v>0.1272261375</v>
      </c>
      <c r="V95" s="52">
        <v>0.1556218125</v>
      </c>
      <c r="W95" s="52">
        <v>0.2174408775</v>
      </c>
      <c r="X95" s="52">
        <v>0.250477227</v>
      </c>
      <c r="Y95" s="52">
        <v>0.293417586</v>
      </c>
      <c r="Z95" s="52">
        <v>0.3488565465</v>
      </c>
      <c r="AA95" s="52">
        <v>0.41733846</v>
      </c>
      <c r="AB95" s="52">
        <v>0.464788863</v>
      </c>
      <c r="AC95" s="52">
        <v>0.519648822</v>
      </c>
      <c r="AD95" s="52">
        <v>0.5280150645</v>
      </c>
      <c r="AE95" s="52">
        <v>0.570849048</v>
      </c>
      <c r="AF95" s="52">
        <v>0.650801844</v>
      </c>
      <c r="AG95" s="52">
        <v>0.7103419785</v>
      </c>
      <c r="AH95" s="52">
        <v>0.7722947925</v>
      </c>
      <c r="AI95" s="52">
        <v>0.8475435045</v>
      </c>
      <c r="AJ95" s="52">
        <v>0.868441266</v>
      </c>
      <c r="AK95" s="52">
        <v>0.9130569525</v>
      </c>
      <c r="AL95" s="52">
        <v>0.915398946</v>
      </c>
      <c r="AM95" s="52">
        <v>0.95595885</v>
      </c>
      <c r="AN95" s="52">
        <v>1.023368346</v>
      </c>
      <c r="AO95" s="52">
        <v>1.104088986</v>
      </c>
      <c r="AP95" s="52">
        <v>1.23572295</v>
      </c>
      <c r="AQ95" s="52">
        <v>1.29157875</v>
      </c>
      <c r="AR95" s="52">
        <v>1.39716938964799</v>
      </c>
      <c r="AS95" s="52">
        <v>1.43955597616279</v>
      </c>
      <c r="AT95" s="52">
        <v>1.76789105207214</v>
      </c>
      <c r="AU95" s="52">
        <v>2.12261839526261</v>
      </c>
      <c r="AV95" s="52">
        <v>2.17029157483666</v>
      </c>
      <c r="AW95" s="52">
        <v>2.00516730603854</v>
      </c>
      <c r="AX95" s="52">
        <v>1.76469486575011</v>
      </c>
      <c r="AY95" s="52">
        <v>1.74605640335525</v>
      </c>
      <c r="AZ95" s="52">
        <v>1.72104615030762</v>
      </c>
      <c r="BA95" s="52">
        <v>1.82847534691441</v>
      </c>
      <c r="BB95" s="52">
        <v>1.93447961368431</v>
      </c>
      <c r="BC95" s="52">
        <v>2.09123690588773</v>
      </c>
      <c r="BD95" s="52">
        <v>2.13301162704522</v>
      </c>
      <c r="BE95" s="53">
        <v>2.14563001329026</v>
      </c>
      <c r="BF95" s="457">
        <v>0.00316735693040382</v>
      </c>
      <c r="BG95" s="457">
        <v>0.0189521089316687</v>
      </c>
      <c r="BH95" s="457">
        <v>0.0155909770559296</v>
      </c>
    </row>
    <row r="96" spans="8:8">
      <c r="A96" s="218" t="s">
        <v>180</v>
      </c>
      <c r="B96" s="52">
        <v>0.01827</v>
      </c>
      <c r="C96" s="52">
        <v>0.0186354</v>
      </c>
      <c r="D96" s="52">
        <v>0.02276442</v>
      </c>
      <c r="E96" s="52">
        <v>0.02312982</v>
      </c>
      <c r="F96" s="52">
        <v>0.04359222</v>
      </c>
      <c r="G96" s="52">
        <v>0.04527306</v>
      </c>
      <c r="H96" s="52">
        <v>0.04578462</v>
      </c>
      <c r="I96" s="52">
        <v>0.04490766</v>
      </c>
      <c r="J96" s="52">
        <v>0.029232</v>
      </c>
      <c r="K96" s="52">
        <v>0.04118058</v>
      </c>
      <c r="L96" s="52">
        <v>0.0851382</v>
      </c>
      <c r="M96" s="52">
        <v>0.085869</v>
      </c>
      <c r="N96" s="52">
        <v>0.1827</v>
      </c>
      <c r="O96" s="52">
        <v>0.2112012</v>
      </c>
      <c r="P96" s="52">
        <v>0.2725884</v>
      </c>
      <c r="Q96" s="52">
        <v>0.2568762</v>
      </c>
      <c r="R96" s="52">
        <v>0.2565108</v>
      </c>
      <c r="S96" s="52">
        <v>0.2437218</v>
      </c>
      <c r="T96" s="52">
        <v>0.327033</v>
      </c>
      <c r="U96" s="52">
        <v>0.381843</v>
      </c>
      <c r="V96" s="52">
        <v>0.4516344</v>
      </c>
      <c r="W96" s="52">
        <v>0.4870782</v>
      </c>
      <c r="X96" s="52">
        <v>0.5038866</v>
      </c>
      <c r="Y96" s="52">
        <v>0.5349456</v>
      </c>
      <c r="Z96" s="52">
        <v>0.5988906</v>
      </c>
      <c r="AA96" s="52">
        <v>0.618229020421549</v>
      </c>
      <c r="AB96" s="52">
        <v>0.711672495120004</v>
      </c>
      <c r="AC96" s="52">
        <v>0.776145227859595</v>
      </c>
      <c r="AD96" s="52">
        <v>0.823287971286174</v>
      </c>
      <c r="AE96" s="52">
        <v>0.974993180221874</v>
      </c>
      <c r="AF96" s="52">
        <v>1.02810391408391</v>
      </c>
      <c r="AG96" s="52">
        <v>1.07029883968773</v>
      </c>
      <c r="AH96" s="52">
        <v>1.11641087107085</v>
      </c>
      <c r="AI96" s="52">
        <v>1.07636219821011</v>
      </c>
      <c r="AJ96" s="52">
        <v>1.16970212864043</v>
      </c>
      <c r="AK96" s="52">
        <v>1.18818548533509</v>
      </c>
      <c r="AL96" s="52">
        <v>1.22884514823401</v>
      </c>
      <c r="AM96" s="52">
        <v>1.33572409553363</v>
      </c>
      <c r="AN96" s="52">
        <v>1.42409429682206</v>
      </c>
      <c r="AO96" s="52">
        <v>1.30327862701894</v>
      </c>
      <c r="AP96" s="52">
        <v>1.31016826765484</v>
      </c>
      <c r="AQ96" s="52">
        <v>1.33600904322323</v>
      </c>
      <c r="AR96" s="52">
        <v>1.24711349373204</v>
      </c>
      <c r="AS96" s="52">
        <v>1.42900868203512</v>
      </c>
      <c r="AT96" s="52">
        <v>1.51562898083079</v>
      </c>
      <c r="AU96" s="52">
        <v>1.5857131327007</v>
      </c>
      <c r="AV96" s="52">
        <v>1.5384348261484</v>
      </c>
      <c r="AW96" s="52">
        <v>1.54696351050079</v>
      </c>
      <c r="AX96" s="52">
        <v>1.60219742074879</v>
      </c>
      <c r="AY96" s="52">
        <v>1.58550523031911</v>
      </c>
      <c r="AZ96" s="52">
        <v>1.64719989425681</v>
      </c>
      <c r="BA96" s="52">
        <v>1.60670768836519</v>
      </c>
      <c r="BB96" s="52">
        <v>1.55575221570259</v>
      </c>
      <c r="BC96" s="52">
        <v>1.60302913541272</v>
      </c>
      <c r="BD96" s="52">
        <v>1.58113012577099</v>
      </c>
      <c r="BE96" s="53">
        <v>1.49501965769327</v>
      </c>
      <c r="BF96" s="457">
        <v>-0.0570447806734682</v>
      </c>
      <c r="BG96" s="457">
        <v>0.0042398969534263</v>
      </c>
      <c r="BH96" s="457">
        <v>0.0108633907229495</v>
      </c>
    </row>
    <row r="97" spans="8:8">
      <c r="A97" s="218" t="s">
        <v>181</v>
      </c>
      <c r="B97" s="52">
        <v>0.0657414</v>
      </c>
      <c r="C97" s="52">
        <v>0.0674631</v>
      </c>
      <c r="D97" s="52">
        <v>0.0697896</v>
      </c>
      <c r="E97" s="52">
        <v>0.075942</v>
      </c>
      <c r="F97" s="52">
        <v>0.0839719671886512</v>
      </c>
      <c r="G97" s="52">
        <v>0.128597372699141</v>
      </c>
      <c r="H97" s="52">
        <v>0.137886321641839</v>
      </c>
      <c r="I97" s="52">
        <v>0.137940524285508</v>
      </c>
      <c r="J97" s="52">
        <v>0.191952504904175</v>
      </c>
      <c r="K97" s="52">
        <v>0.262342631794673</v>
      </c>
      <c r="L97" s="52">
        <v>0.314220913111678</v>
      </c>
      <c r="M97" s="52">
        <v>0.376685288599029</v>
      </c>
      <c r="N97" s="52">
        <v>0.460026254729045</v>
      </c>
      <c r="O97" s="52">
        <v>0.645639475806266</v>
      </c>
      <c r="P97" s="52">
        <v>0.766039714492918</v>
      </c>
      <c r="Q97" s="52">
        <v>0.906513778673309</v>
      </c>
      <c r="R97" s="52">
        <v>0.908317821882194</v>
      </c>
      <c r="S97" s="52">
        <v>0.93018004305036</v>
      </c>
      <c r="T97" s="52">
        <v>1.00102811960226</v>
      </c>
      <c r="U97" s="52">
        <v>1.34633138253259</v>
      </c>
      <c r="V97" s="52">
        <v>1.44215162369515</v>
      </c>
      <c r="W97" s="52">
        <v>1.46742521049246</v>
      </c>
      <c r="X97" s="52">
        <v>1.50496366317304</v>
      </c>
      <c r="Y97" s="52">
        <v>1.59620414864597</v>
      </c>
      <c r="Z97" s="52">
        <v>1.65801456157343</v>
      </c>
      <c r="AA97" s="52">
        <v>1.81137208607586</v>
      </c>
      <c r="AB97" s="52">
        <v>1.91525243925811</v>
      </c>
      <c r="AC97" s="52">
        <v>1.99119030368505</v>
      </c>
      <c r="AD97" s="52">
        <v>2.00497926157495</v>
      </c>
      <c r="AE97" s="52">
        <v>2.14421305314629</v>
      </c>
      <c r="AF97" s="52">
        <v>2.18223319306854</v>
      </c>
      <c r="AG97" s="52">
        <v>2.3283805911961</v>
      </c>
      <c r="AH97" s="52">
        <v>2.41685227335279</v>
      </c>
      <c r="AI97" s="52">
        <v>2.48989975555054</v>
      </c>
      <c r="AJ97" s="52">
        <v>2.6151070859694</v>
      </c>
      <c r="AK97" s="52">
        <v>2.7239406153201</v>
      </c>
      <c r="AL97" s="52">
        <v>2.7982219672827</v>
      </c>
      <c r="AM97" s="52">
        <v>2.7376573637291</v>
      </c>
      <c r="AN97" s="52">
        <v>3.0059361515898</v>
      </c>
      <c r="AO97" s="52">
        <v>2.9017459296333</v>
      </c>
      <c r="AP97" s="52">
        <v>2.97820691398063</v>
      </c>
      <c r="AQ97" s="52">
        <v>3.18781207130849</v>
      </c>
      <c r="AR97" s="52">
        <v>3.43404230712027</v>
      </c>
      <c r="AS97" s="52">
        <v>3.56758180801596</v>
      </c>
      <c r="AT97" s="52">
        <v>3.32920891356274</v>
      </c>
      <c r="AU97" s="52">
        <v>3.59772184986059</v>
      </c>
      <c r="AV97" s="52">
        <v>4.03290882168571</v>
      </c>
      <c r="AW97" s="52">
        <v>4.43574290968171</v>
      </c>
      <c r="AX97" s="52">
        <v>4.44732785095113</v>
      </c>
      <c r="AY97" s="52">
        <v>4.49107627195704</v>
      </c>
      <c r="AZ97" s="52">
        <v>4.27383525859483</v>
      </c>
      <c r="BA97" s="52">
        <v>4.1910280365663</v>
      </c>
      <c r="BB97" s="52">
        <v>4.2115134245366</v>
      </c>
      <c r="BC97" s="52">
        <v>4.16549360412138</v>
      </c>
      <c r="BD97" s="52">
        <v>3.89236188511854</v>
      </c>
      <c r="BE97" s="53">
        <v>3.75907469626755</v>
      </c>
      <c r="BF97" s="457">
        <v>-0.0368819469976031</v>
      </c>
      <c r="BG97" s="457">
        <v>0.015750901037398</v>
      </c>
      <c r="BH97" s="457">
        <v>0.0273148897890181</v>
      </c>
    </row>
    <row r="98" spans="8:8">
      <c r="A98" s="218" t="s">
        <v>182</v>
      </c>
      <c r="B98" s="52">
        <v>0.0</v>
      </c>
      <c r="C98" s="52">
        <v>0.0</v>
      </c>
      <c r="D98" s="52">
        <v>0.0</v>
      </c>
      <c r="E98" s="52">
        <v>0.0</v>
      </c>
      <c r="F98" s="52">
        <v>0.0</v>
      </c>
      <c r="G98" s="52">
        <v>2.93076E-4</v>
      </c>
      <c r="H98" s="52">
        <v>0.00298348329064034</v>
      </c>
      <c r="I98" s="52">
        <v>0.00417781471700063</v>
      </c>
      <c r="J98" s="52">
        <v>0.00417781471700063</v>
      </c>
      <c r="K98" s="52">
        <v>0.00870930531925313</v>
      </c>
      <c r="L98" s="52">
        <v>0.0104984990634485</v>
      </c>
      <c r="M98" s="52">
        <v>0.0124983069020112</v>
      </c>
      <c r="N98" s="52">
        <v>0.0114362741282869</v>
      </c>
      <c r="O98" s="52">
        <v>0.084615228</v>
      </c>
      <c r="P98" s="52">
        <v>0.10529802</v>
      </c>
      <c r="Q98" s="52">
        <v>0.093658716</v>
      </c>
      <c r="R98" s="52">
        <v>0.078753708</v>
      </c>
      <c r="S98" s="52">
        <v>0.099143424</v>
      </c>
      <c r="T98" s="52">
        <v>0.138959892</v>
      </c>
      <c r="U98" s="52">
        <v>0.172161216</v>
      </c>
      <c r="V98" s="52">
        <v>0.166257828</v>
      </c>
      <c r="W98" s="52">
        <v>0.257990616</v>
      </c>
      <c r="X98" s="52">
        <v>0.257362596</v>
      </c>
      <c r="Y98" s="52">
        <v>0.262554228</v>
      </c>
      <c r="Z98" s="52">
        <v>0.300654108</v>
      </c>
      <c r="AA98" s="52">
        <v>0.284744268</v>
      </c>
      <c r="AB98" s="52">
        <v>0.423369216</v>
      </c>
      <c r="AC98" s="52">
        <v>0.460087452</v>
      </c>
      <c r="AD98" s="52">
        <v>0.451839456</v>
      </c>
      <c r="AE98" s="52">
        <v>0.469172808</v>
      </c>
      <c r="AF98" s="52">
        <v>0.487301652</v>
      </c>
      <c r="AG98" s="52">
        <v>0.586612548</v>
      </c>
      <c r="AH98" s="52">
        <v>0.728251992</v>
      </c>
      <c r="AI98" s="52">
        <v>0.7358301</v>
      </c>
      <c r="AJ98" s="52">
        <v>0.837527472</v>
      </c>
      <c r="AK98" s="52">
        <v>1.035144432</v>
      </c>
      <c r="AL98" s="52">
        <v>0.997546968</v>
      </c>
      <c r="AM98" s="52">
        <v>1.011195936</v>
      </c>
      <c r="AN98" s="52">
        <v>1.089572832</v>
      </c>
      <c r="AO98" s="52">
        <v>1.176993216</v>
      </c>
      <c r="AP98" s="52">
        <v>1.34542818</v>
      </c>
      <c r="AQ98" s="52">
        <v>1.399102956</v>
      </c>
      <c r="AR98" s="52">
        <v>1.454452452</v>
      </c>
      <c r="AS98" s="52">
        <v>1.567789128</v>
      </c>
      <c r="AT98" s="52">
        <v>1.440803484</v>
      </c>
      <c r="AU98" s="52">
        <v>1.368832392</v>
      </c>
      <c r="AV98" s="52">
        <v>1.379424996</v>
      </c>
      <c r="AW98" s="52">
        <v>1.512565236</v>
      </c>
      <c r="AX98" s="52">
        <v>1.604423628</v>
      </c>
      <c r="AY98" s="52">
        <v>1.609531524</v>
      </c>
      <c r="AZ98" s="52">
        <v>1.6862337</v>
      </c>
      <c r="BA98" s="52">
        <v>1.619747316</v>
      </c>
      <c r="BB98" s="52">
        <v>1.621589508</v>
      </c>
      <c r="BC98" s="52">
        <v>1.608401088</v>
      </c>
      <c r="BD98" s="52">
        <v>1.60912822336198</v>
      </c>
      <c r="BE98" s="53">
        <v>1.37347928630233</v>
      </c>
      <c r="BF98" s="457">
        <v>-0.148777213170186</v>
      </c>
      <c r="BG98" s="457">
        <v>0.0111104297568219</v>
      </c>
      <c r="BH98" s="457">
        <v>0.00998023140378083</v>
      </c>
    </row>
    <row r="99" spans="8:8">
      <c r="A99" s="218" t="s">
        <v>183</v>
      </c>
      <c r="B99" s="52">
        <v>0.0</v>
      </c>
      <c r="C99" s="52">
        <v>0.0</v>
      </c>
      <c r="D99" s="52">
        <v>0.0</v>
      </c>
      <c r="E99" s="52">
        <v>0.0</v>
      </c>
      <c r="F99" s="52">
        <v>0.0</v>
      </c>
      <c r="G99" s="52">
        <v>0.00255744</v>
      </c>
      <c r="H99" s="52">
        <v>0.00324864</v>
      </c>
      <c r="I99" s="52">
        <v>0.00588672</v>
      </c>
      <c r="J99" s="52">
        <v>0.00684288</v>
      </c>
      <c r="K99" s="52">
        <v>0.0100596307050362</v>
      </c>
      <c r="L99" s="52">
        <v>0.01106755856277</v>
      </c>
      <c r="M99" s="52">
        <v>0.0313211883521509</v>
      </c>
      <c r="N99" s="52">
        <v>0.0520312852185469</v>
      </c>
      <c r="O99" s="52">
        <v>0.0491811107322491</v>
      </c>
      <c r="P99" s="52">
        <v>0.0317586986800735</v>
      </c>
      <c r="Q99" s="52">
        <v>0.0289298362348798</v>
      </c>
      <c r="R99" s="52">
        <v>0.0365502576935593</v>
      </c>
      <c r="S99" s="52">
        <v>0.0672406118901467</v>
      </c>
      <c r="T99" s="52">
        <v>0.0729667052977684</v>
      </c>
      <c r="U99" s="52">
        <v>0.0941834655396637</v>
      </c>
      <c r="V99" s="52">
        <v>0.121448032205626</v>
      </c>
      <c r="W99" s="52">
        <v>0.147713758212044</v>
      </c>
      <c r="X99" s="52">
        <v>0.142396203610806</v>
      </c>
      <c r="Y99" s="52">
        <v>0.156583565901774</v>
      </c>
      <c r="Z99" s="52">
        <v>0.0864550342105403</v>
      </c>
      <c r="AA99" s="52">
        <v>0.160014931383138</v>
      </c>
      <c r="AB99" s="52">
        <v>0.174044524842017</v>
      </c>
      <c r="AC99" s="52">
        <v>0.184179927264514</v>
      </c>
      <c r="AD99" s="52">
        <v>0.179641848472822</v>
      </c>
      <c r="AE99" s="52">
        <v>0.168375938088893</v>
      </c>
      <c r="AF99" s="52">
        <v>0.160669781705947</v>
      </c>
      <c r="AG99" s="52">
        <v>0.183149432413604</v>
      </c>
      <c r="AH99" s="52">
        <v>0.197298503163682</v>
      </c>
      <c r="AI99" s="52">
        <v>0.173921325616974</v>
      </c>
      <c r="AJ99" s="52">
        <v>0.198841345241941</v>
      </c>
      <c r="AK99" s="52">
        <v>0.211509614794883</v>
      </c>
      <c r="AL99" s="52">
        <v>0.22317529742758</v>
      </c>
      <c r="AM99" s="52">
        <v>0.21305499991498</v>
      </c>
      <c r="AN99" s="52">
        <v>0.160646536991912</v>
      </c>
      <c r="AO99" s="52">
        <v>0.146585395881897</v>
      </c>
      <c r="AP99" s="52">
        <v>0.135274484728709</v>
      </c>
      <c r="AQ99" s="52">
        <v>0.137355917604404</v>
      </c>
      <c r="AR99" s="52">
        <v>0.151748331948169</v>
      </c>
      <c r="AS99" s="52">
        <v>0.140562698682067</v>
      </c>
      <c r="AT99" s="52">
        <v>0.144500191776175</v>
      </c>
      <c r="AU99" s="52">
        <v>0.157535959229714</v>
      </c>
      <c r="AV99" s="52">
        <v>0.144775811061249</v>
      </c>
      <c r="AW99" s="52">
        <v>0.160727997780269</v>
      </c>
      <c r="AX99" s="52">
        <v>0.1685762152671</v>
      </c>
      <c r="AY99" s="52">
        <v>0.187796409978035</v>
      </c>
      <c r="AZ99" s="52">
        <v>0.175167119128536</v>
      </c>
      <c r="BA99" s="52">
        <v>0.172705068658618</v>
      </c>
      <c r="BB99" s="52">
        <v>0.179589276581316</v>
      </c>
      <c r="BC99" s="52">
        <v>0.162108273069227</v>
      </c>
      <c r="BD99" s="52">
        <v>0.176475608249098</v>
      </c>
      <c r="BE99" s="53">
        <v>0.164181856823435</v>
      </c>
      <c r="BF99" s="457">
        <v>-0.0722045151754807</v>
      </c>
      <c r="BG99" s="457">
        <v>0.0201913252910795</v>
      </c>
      <c r="BH99" s="457">
        <v>0.00119300883511076</v>
      </c>
    </row>
    <row r="100" spans="8:8">
      <c r="A100" s="218" t="s">
        <v>184</v>
      </c>
      <c r="B100" s="52">
        <v>0.05317614</v>
      </c>
      <c r="C100" s="52">
        <v>0.06008994</v>
      </c>
      <c r="D100" s="52">
        <v>0.07009992</v>
      </c>
      <c r="E100" s="52">
        <v>0.07866702</v>
      </c>
      <c r="F100" s="52">
        <v>0.09691344</v>
      </c>
      <c r="G100" s="52">
        <v>0.10477413</v>
      </c>
      <c r="H100" s="52">
        <v>0.10447353</v>
      </c>
      <c r="I100" s="52">
        <v>0.09682326</v>
      </c>
      <c r="J100" s="52">
        <v>0.11029014</v>
      </c>
      <c r="K100" s="52">
        <v>0.12201354</v>
      </c>
      <c r="L100" s="52">
        <v>0.1370736</v>
      </c>
      <c r="M100" s="52">
        <v>0.139779</v>
      </c>
      <c r="N100" s="52">
        <v>0.1527048</v>
      </c>
      <c r="O100" s="52">
        <v>0.1569132</v>
      </c>
      <c r="P100" s="52">
        <v>0.1767528</v>
      </c>
      <c r="Q100" s="52">
        <v>0.2158308</v>
      </c>
      <c r="R100" s="52">
        <v>0.2353698</v>
      </c>
      <c r="S100" s="52">
        <v>0.2567124</v>
      </c>
      <c r="T100" s="52">
        <v>0.2531052</v>
      </c>
      <c r="U100" s="52">
        <v>0.2597184</v>
      </c>
      <c r="V100" s="52">
        <v>0.2651292</v>
      </c>
      <c r="W100" s="52">
        <v>0.2843676</v>
      </c>
      <c r="X100" s="52">
        <v>0.3045078</v>
      </c>
      <c r="Y100" s="52">
        <v>0.3228444</v>
      </c>
      <c r="Z100" s="52">
        <v>0.344187</v>
      </c>
      <c r="AA100" s="52">
        <v>0.3676338</v>
      </c>
      <c r="AB100" s="52">
        <v>0.3970926</v>
      </c>
      <c r="AC100" s="52">
        <v>0.3895776</v>
      </c>
      <c r="AD100" s="52">
        <v>0.4484952</v>
      </c>
      <c r="AE100" s="52">
        <v>0.4572126</v>
      </c>
      <c r="AF100" s="52">
        <v>0.468936</v>
      </c>
      <c r="AG100" s="52">
        <v>0.509517</v>
      </c>
      <c r="AH100" s="52">
        <v>0.508014</v>
      </c>
      <c r="AI100" s="52">
        <v>0.535068</v>
      </c>
      <c r="AJ100" s="52">
        <v>0.610218</v>
      </c>
      <c r="AK100" s="52">
        <v>0.64629</v>
      </c>
      <c r="AL100" s="52">
        <v>0.682362</v>
      </c>
      <c r="AM100" s="52">
        <v>0.7397766</v>
      </c>
      <c r="AN100" s="52">
        <v>0.9198136893016</v>
      </c>
      <c r="AO100" s="52">
        <v>1.10435741419621</v>
      </c>
      <c r="AP100" s="52">
        <v>1.17396679109451</v>
      </c>
      <c r="AQ100" s="52">
        <v>1.19950122401549</v>
      </c>
      <c r="AR100" s="52">
        <v>1.21680919093991</v>
      </c>
      <c r="AS100" s="52">
        <v>1.24587399457026</v>
      </c>
      <c r="AT100" s="52">
        <v>1.24926008611502</v>
      </c>
      <c r="AU100" s="52">
        <v>1.27254223189989</v>
      </c>
      <c r="AV100" s="52">
        <v>1.27222728623082</v>
      </c>
      <c r="AW100" s="52">
        <v>1.31750030055738</v>
      </c>
      <c r="AX100" s="52">
        <v>1.28108623122723</v>
      </c>
      <c r="AY100" s="52">
        <v>1.25952082023628</v>
      </c>
      <c r="AZ100" s="52">
        <v>1.31523049429409</v>
      </c>
      <c r="BA100" s="52">
        <v>1.39142420076235</v>
      </c>
      <c r="BB100" s="52">
        <v>1.466625013086</v>
      </c>
      <c r="BC100" s="52">
        <v>1.56915398477698</v>
      </c>
      <c r="BD100" s="52">
        <v>1.60062508530927</v>
      </c>
      <c r="BE100" s="53">
        <v>1.48438160945453</v>
      </c>
      <c r="BF100" s="457">
        <v>-0.0751576146196763</v>
      </c>
      <c r="BG100" s="457">
        <v>0.0250939619995021</v>
      </c>
      <c r="BH100" s="457">
        <v>0.0107860905523783</v>
      </c>
    </row>
    <row r="101" spans="8:8">
      <c r="A101" s="218" t="s">
        <v>185</v>
      </c>
      <c r="B101" s="52">
        <v>0.0</v>
      </c>
      <c r="C101" s="52">
        <v>0.0</v>
      </c>
      <c r="D101" s="52">
        <v>0.0</v>
      </c>
      <c r="E101" s="52">
        <v>0.0</v>
      </c>
      <c r="F101" s="52">
        <v>0.0</v>
      </c>
      <c r="G101" s="52">
        <v>0.0</v>
      </c>
      <c r="H101" s="52">
        <v>0.0</v>
      </c>
      <c r="I101" s="52">
        <v>0.0</v>
      </c>
      <c r="J101" s="52">
        <v>0.0</v>
      </c>
      <c r="K101" s="52">
        <v>0.0</v>
      </c>
      <c r="L101" s="52">
        <v>0.0</v>
      </c>
      <c r="M101" s="52">
        <v>0.0</v>
      </c>
      <c r="N101" s="52">
        <v>0.0</v>
      </c>
      <c r="O101" s="52">
        <v>0.0</v>
      </c>
      <c r="P101" s="52">
        <v>0.0</v>
      </c>
      <c r="Q101" s="52">
        <v>0.0</v>
      </c>
      <c r="R101" s="52">
        <v>0.0</v>
      </c>
      <c r="S101" s="52">
        <v>0.0</v>
      </c>
      <c r="T101" s="52">
        <v>0.0</v>
      </c>
      <c r="U101" s="52">
        <v>0.0</v>
      </c>
      <c r="V101" s="52">
        <v>0.0</v>
      </c>
      <c r="W101" s="52">
        <v>0.0</v>
      </c>
      <c r="X101" s="52">
        <v>0.0</v>
      </c>
      <c r="Y101" s="52">
        <v>0.0</v>
      </c>
      <c r="Z101" s="52">
        <v>0.0</v>
      </c>
      <c r="AA101" s="52">
        <v>0.0</v>
      </c>
      <c r="AB101" s="52">
        <v>0.0</v>
      </c>
      <c r="AC101" s="52">
        <v>0.0</v>
      </c>
      <c r="AD101" s="52">
        <v>0.0</v>
      </c>
      <c r="AE101" s="52">
        <v>1.903359548025E-4</v>
      </c>
      <c r="AF101" s="52">
        <v>1.83503382066E-4</v>
      </c>
      <c r="AG101" s="52">
        <v>3.10394018601E-4</v>
      </c>
      <c r="AH101" s="52">
        <v>1.883837911635E-4</v>
      </c>
      <c r="AI101" s="52">
        <v>3.211309186155E-4</v>
      </c>
      <c r="AJ101" s="52">
        <v>2.469487003335E-4</v>
      </c>
      <c r="AK101" s="52">
        <v>3.67006764132E-4</v>
      </c>
      <c r="AL101" s="52">
        <v>0.0048325810883445</v>
      </c>
      <c r="AM101" s="52">
        <v>0.0607171695819975</v>
      </c>
      <c r="AN101" s="52">
        <v>0.0925393890613365</v>
      </c>
      <c r="AO101" s="52">
        <v>0.0854627958699615</v>
      </c>
      <c r="AP101" s="52">
        <v>0.113192304280137</v>
      </c>
      <c r="AQ101" s="52">
        <v>0.106008342088617</v>
      </c>
      <c r="AR101" s="52">
        <v>0.127096589798915</v>
      </c>
      <c r="AS101" s="52">
        <v>0.133794463244324</v>
      </c>
      <c r="AT101" s="52">
        <v>0.134728573545585</v>
      </c>
      <c r="AU101" s="52">
        <v>0.126898445189556</v>
      </c>
      <c r="AV101" s="52">
        <v>0.137010652839576</v>
      </c>
      <c r="AW101" s="52">
        <v>0.131344497877379</v>
      </c>
      <c r="AX101" s="52">
        <v>0.120979485036108</v>
      </c>
      <c r="AY101" s="52">
        <v>0.127233241253645</v>
      </c>
      <c r="AZ101" s="52">
        <v>0.11961004224335</v>
      </c>
      <c r="BA101" s="52">
        <v>0.137155112948862</v>
      </c>
      <c r="BB101" s="52">
        <v>0.135879374010776</v>
      </c>
      <c r="BC101" s="52">
        <v>0.147197042707878</v>
      </c>
      <c r="BD101" s="52">
        <v>0.151775842523153</v>
      </c>
      <c r="BE101" s="53">
        <v>0.138342028441374</v>
      </c>
      <c r="BF101" s="457">
        <v>-0.0910012920135009</v>
      </c>
      <c r="BG101" s="457">
        <v>0.0119855098093935</v>
      </c>
      <c r="BH101" s="457">
        <v>0.00100524665386867</v>
      </c>
    </row>
    <row r="102" spans="8:8">
      <c r="A102" s="218" t="s">
        <v>186</v>
      </c>
      <c r="B102" s="52">
        <v>0.0</v>
      </c>
      <c r="C102" s="52">
        <v>0.0</v>
      </c>
      <c r="D102" s="52">
        <v>0.0</v>
      </c>
      <c r="E102" s="52">
        <v>0.0</v>
      </c>
      <c r="F102" s="52">
        <v>0.0</v>
      </c>
      <c r="G102" s="52">
        <v>0.0</v>
      </c>
      <c r="H102" s="52">
        <v>0.0</v>
      </c>
      <c r="I102" s="52">
        <v>0.0</v>
      </c>
      <c r="J102" s="52">
        <v>0.0</v>
      </c>
      <c r="K102" s="52">
        <v>0.0</v>
      </c>
      <c r="L102" s="52">
        <v>0.0</v>
      </c>
      <c r="M102" s="52">
        <v>0.0</v>
      </c>
      <c r="N102" s="52">
        <v>0.0</v>
      </c>
      <c r="O102" s="52">
        <v>0.0</v>
      </c>
      <c r="P102" s="52">
        <v>0.0</v>
      </c>
      <c r="Q102" s="52">
        <v>0.0</v>
      </c>
      <c r="R102" s="52">
        <v>0.0</v>
      </c>
      <c r="S102" s="52">
        <v>0.0</v>
      </c>
      <c r="T102" s="52">
        <v>0.0</v>
      </c>
      <c r="U102" s="52">
        <v>0.0</v>
      </c>
      <c r="V102" s="52">
        <v>0.0</v>
      </c>
      <c r="W102" s="52">
        <v>0.0</v>
      </c>
      <c r="X102" s="52">
        <v>0.0</v>
      </c>
      <c r="Y102" s="52">
        <v>0.0</v>
      </c>
      <c r="Z102" s="52">
        <v>0.0</v>
      </c>
      <c r="AA102" s="52">
        <v>0.0</v>
      </c>
      <c r="AB102" s="52">
        <v>0.0</v>
      </c>
      <c r="AC102" s="52">
        <v>0.03762</v>
      </c>
      <c r="AD102" s="52">
        <v>0.0513</v>
      </c>
      <c r="AE102" s="52">
        <v>0.0513</v>
      </c>
      <c r="AF102" s="52">
        <v>0.0513</v>
      </c>
      <c r="AG102" s="52">
        <v>0.0513</v>
      </c>
      <c r="AH102" s="52">
        <v>0.0513</v>
      </c>
      <c r="AI102" s="52">
        <v>0.0513</v>
      </c>
      <c r="AJ102" s="52">
        <v>0.0513</v>
      </c>
      <c r="AK102" s="52">
        <v>0.05966729546724</v>
      </c>
      <c r="AL102" s="52">
        <v>0.15680339022078</v>
      </c>
      <c r="AM102" s="52">
        <v>0.16947634725</v>
      </c>
      <c r="AN102" s="52">
        <v>0.1840028913</v>
      </c>
      <c r="AO102" s="52">
        <v>0.2227403421</v>
      </c>
      <c r="AP102" s="52">
        <v>0.2226919202865</v>
      </c>
      <c r="AQ102" s="52">
        <v>0.2933877679965</v>
      </c>
      <c r="AR102" s="52">
        <v>0.2933877679965</v>
      </c>
      <c r="AS102" s="52">
        <v>0.31371330843126</v>
      </c>
      <c r="AT102" s="52">
        <v>0.33050308804425</v>
      </c>
      <c r="AU102" s="52">
        <v>0.30009806291133</v>
      </c>
      <c r="AV102" s="52">
        <v>0.2983364773362</v>
      </c>
      <c r="AW102" s="52">
        <v>0.32148</v>
      </c>
      <c r="AX102" s="52">
        <v>0.360548823321</v>
      </c>
      <c r="AY102" s="52">
        <v>0.37402267714551</v>
      </c>
      <c r="AZ102" s="52">
        <v>0.41683143402459</v>
      </c>
      <c r="BA102" s="52">
        <v>0.42847591173507</v>
      </c>
      <c r="BB102" s="52">
        <v>0.44235554035671</v>
      </c>
      <c r="BC102" s="52">
        <v>0.44230615010694</v>
      </c>
      <c r="BD102" s="52">
        <v>0.4517561512296</v>
      </c>
      <c r="BE102" s="53">
        <v>0.45354097927521</v>
      </c>
      <c r="BF102" s="457">
        <v>0.00120783090753851</v>
      </c>
      <c r="BG102" s="457">
        <v>0.0317461460618285</v>
      </c>
      <c r="BH102" s="457">
        <v>0.00329560406873702</v>
      </c>
    </row>
    <row r="103" spans="8:8">
      <c r="A103" s="218" t="s">
        <v>187</v>
      </c>
      <c r="B103" s="52">
        <v>0.0</v>
      </c>
      <c r="C103" s="52">
        <v>0.0</v>
      </c>
      <c r="D103" s="52">
        <v>0.0</v>
      </c>
      <c r="E103" s="52">
        <v>0.0</v>
      </c>
      <c r="F103" s="52">
        <v>0.0</v>
      </c>
      <c r="G103" s="52">
        <v>0.0</v>
      </c>
      <c r="H103" s="52">
        <v>0.0</v>
      </c>
      <c r="I103" s="52">
        <v>0.0</v>
      </c>
      <c r="J103" s="52">
        <v>0.0</v>
      </c>
      <c r="K103" s="52">
        <v>0.0</v>
      </c>
      <c r="L103" s="52">
        <v>0.0</v>
      </c>
      <c r="M103" s="52">
        <v>0.0</v>
      </c>
      <c r="N103" s="52">
        <v>0.0</v>
      </c>
      <c r="O103" s="52">
        <v>0.0</v>
      </c>
      <c r="P103" s="52">
        <v>0.0</v>
      </c>
      <c r="Q103" s="52">
        <v>0.0</v>
      </c>
      <c r="R103" s="52">
        <v>0.0</v>
      </c>
      <c r="S103" s="52">
        <v>0.0</v>
      </c>
      <c r="T103" s="52">
        <v>0.0</v>
      </c>
      <c r="U103" s="52">
        <v>0.0</v>
      </c>
      <c r="V103" s="52">
        <v>0.0</v>
      </c>
      <c r="W103" s="52">
        <v>0.0025623216</v>
      </c>
      <c r="X103" s="52">
        <v>0.0792812448</v>
      </c>
      <c r="Y103" s="52">
        <v>0.1024175016</v>
      </c>
      <c r="Z103" s="52">
        <v>0.099101556</v>
      </c>
      <c r="AA103" s="52">
        <v>0.1139102676</v>
      </c>
      <c r="AB103" s="52">
        <v>0.1319595624</v>
      </c>
      <c r="AC103" s="52">
        <v>0.1726175772</v>
      </c>
      <c r="AD103" s="52">
        <v>0.2156495076</v>
      </c>
      <c r="AE103" s="52">
        <v>0.2870553816</v>
      </c>
      <c r="AF103" s="52">
        <v>0.3471568956</v>
      </c>
      <c r="AG103" s="52">
        <v>0.4586555664</v>
      </c>
      <c r="AH103" s="52">
        <v>0.5573803104</v>
      </c>
      <c r="AI103" s="52">
        <v>0.5214324456</v>
      </c>
      <c r="AJ103" s="52">
        <v>0.6348905388</v>
      </c>
      <c r="AK103" s="52">
        <v>0.7130790288</v>
      </c>
      <c r="AL103" s="52">
        <v>0.7832791044</v>
      </c>
      <c r="AM103" s="52">
        <v>0.8703980388</v>
      </c>
      <c r="AN103" s="52">
        <v>0.9116589528</v>
      </c>
      <c r="AO103" s="52">
        <v>1.0682997012</v>
      </c>
      <c r="AP103" s="52">
        <v>1.143812826</v>
      </c>
      <c r="AQ103" s="52">
        <v>1.2059491248</v>
      </c>
      <c r="AR103" s="52">
        <v>1.3061434356</v>
      </c>
      <c r="AS103" s="52">
        <v>1.3441260852</v>
      </c>
      <c r="AT103" s="52">
        <v>1.2776941296</v>
      </c>
      <c r="AU103" s="52">
        <v>1.6205930496</v>
      </c>
      <c r="AV103" s="52">
        <v>1.7440366608</v>
      </c>
      <c r="AW103" s="52">
        <v>1.891031022</v>
      </c>
      <c r="AX103" s="52">
        <v>1.9791296676</v>
      </c>
      <c r="AY103" s="52">
        <v>1.8001439676</v>
      </c>
      <c r="AZ103" s="52">
        <v>1.6433901756</v>
      </c>
      <c r="BA103" s="52">
        <v>1.7151728616</v>
      </c>
      <c r="BB103" s="52">
        <v>1.79123013959331</v>
      </c>
      <c r="BC103" s="52">
        <v>2.08094427</v>
      </c>
      <c r="BD103" s="52">
        <v>2.01721782456</v>
      </c>
      <c r="BE103" s="53">
        <v>2.0393253846</v>
      </c>
      <c r="BF103" s="457">
        <v>0.00819724699948021</v>
      </c>
      <c r="BG103" s="457">
        <v>0.0467249825761287</v>
      </c>
      <c r="BH103" s="457">
        <v>0.0148185265325016</v>
      </c>
    </row>
    <row r="104" spans="8:8">
      <c r="A104" s="218" t="s">
        <v>188</v>
      </c>
      <c r="B104" s="52">
        <v>0.0</v>
      </c>
      <c r="C104" s="52">
        <v>0.0</v>
      </c>
      <c r="D104" s="52">
        <v>0.0</v>
      </c>
      <c r="E104" s="52">
        <v>0.0</v>
      </c>
      <c r="F104" s="52">
        <v>0.0</v>
      </c>
      <c r="G104" s="52">
        <v>0.0</v>
      </c>
      <c r="H104" s="52">
        <v>0.0</v>
      </c>
      <c r="I104" s="52">
        <v>0.0</v>
      </c>
      <c r="J104" s="52">
        <v>0.0</v>
      </c>
      <c r="K104" s="52">
        <v>0.0</v>
      </c>
      <c r="L104" s="52">
        <v>0.0</v>
      </c>
      <c r="M104" s="52">
        <v>0.0</v>
      </c>
      <c r="N104" s="52">
        <v>0.0</v>
      </c>
      <c r="O104" s="52">
        <v>0.0</v>
      </c>
      <c r="P104" s="52">
        <v>0.0</v>
      </c>
      <c r="Q104" s="52">
        <v>0.0</v>
      </c>
      <c r="R104" s="52">
        <v>0.0</v>
      </c>
      <c r="S104" s="52">
        <v>0.0</v>
      </c>
      <c r="T104" s="52">
        <v>0.0</v>
      </c>
      <c r="U104" s="52">
        <v>0.0</v>
      </c>
      <c r="V104" s="52">
        <v>0.0</v>
      </c>
      <c r="W104" s="52">
        <v>0.0</v>
      </c>
      <c r="X104" s="52">
        <v>0.0</v>
      </c>
      <c r="Y104" s="52">
        <v>0.0</v>
      </c>
      <c r="Z104" s="52">
        <v>0.0</v>
      </c>
      <c r="AA104" s="52">
        <v>0.0</v>
      </c>
      <c r="AB104" s="52">
        <v>0.0</v>
      </c>
      <c r="AC104" s="52">
        <v>0.0</v>
      </c>
      <c r="AD104" s="52">
        <v>0.0</v>
      </c>
      <c r="AE104" s="52">
        <v>0.0</v>
      </c>
      <c r="AF104" s="52">
        <v>0.0</v>
      </c>
      <c r="AG104" s="52">
        <v>0.0</v>
      </c>
      <c r="AH104" s="52">
        <v>0.0</v>
      </c>
      <c r="AI104" s="52">
        <v>0.0</v>
      </c>
      <c r="AJ104" s="52">
        <v>0.0</v>
      </c>
      <c r="AK104" s="52">
        <v>0.0</v>
      </c>
      <c r="AL104" s="52">
        <v>0.0</v>
      </c>
      <c r="AM104" s="52">
        <v>0.0</v>
      </c>
      <c r="AN104" s="52">
        <v>0.0</v>
      </c>
      <c r="AO104" s="52">
        <v>0.0</v>
      </c>
      <c r="AP104" s="52">
        <v>0.0</v>
      </c>
      <c r="AQ104" s="52">
        <v>0.0</v>
      </c>
      <c r="AR104" s="52">
        <v>0.0</v>
      </c>
      <c r="AS104" s="52">
        <v>0.0</v>
      </c>
      <c r="AT104" s="52">
        <v>0.0</v>
      </c>
      <c r="AU104" s="52">
        <v>0.0</v>
      </c>
      <c r="AV104" s="52">
        <v>0.0</v>
      </c>
      <c r="AW104" s="52">
        <v>0.0</v>
      </c>
      <c r="AX104" s="52">
        <v>0.0</v>
      </c>
      <c r="AY104" s="52">
        <v>0.0</v>
      </c>
      <c r="AZ104" s="52">
        <v>0.0</v>
      </c>
      <c r="BA104" s="52">
        <v>0.0</v>
      </c>
      <c r="BB104" s="52">
        <v>0.0</v>
      </c>
      <c r="BC104" s="52">
        <v>0.0</v>
      </c>
      <c r="BD104" s="52">
        <v>0.0</v>
      </c>
      <c r="BE104" s="53">
        <v>0.0</v>
      </c>
      <c r="BF104" s="457" t="s">
        <v>114</v>
      </c>
      <c r="BG104" s="457" t="s">
        <v>114</v>
      </c>
      <c r="BH104" s="457" t="s">
        <v>114</v>
      </c>
    </row>
    <row r="105" spans="8:8">
      <c r="A105" s="218" t="s">
        <v>189</v>
      </c>
      <c r="B105" s="52">
        <v>0.00830583</v>
      </c>
      <c r="C105" s="52">
        <v>0.00932139</v>
      </c>
      <c r="D105" s="52">
        <v>0.01204164</v>
      </c>
      <c r="E105" s="52">
        <v>0.01697436</v>
      </c>
      <c r="F105" s="52">
        <v>0.02132676</v>
      </c>
      <c r="G105" s="52">
        <v>0.02023292734515</v>
      </c>
      <c r="H105" s="52">
        <v>0.0406712651202</v>
      </c>
      <c r="I105" s="52">
        <v>0.04734710409195</v>
      </c>
      <c r="J105" s="52">
        <v>0.0546391743534</v>
      </c>
      <c r="K105" s="52">
        <v>0.057514920372</v>
      </c>
      <c r="L105" s="52">
        <v>0.0571040995122</v>
      </c>
      <c r="M105" s="52">
        <v>0.07108935192</v>
      </c>
      <c r="N105" s="52">
        <v>0.07502703732</v>
      </c>
      <c r="O105" s="52">
        <v>0.07390413756</v>
      </c>
      <c r="P105" s="52">
        <v>0.07134181596</v>
      </c>
      <c r="Q105" s="52">
        <v>0.0737986302</v>
      </c>
      <c r="R105" s="52">
        <v>0.06288615468</v>
      </c>
      <c r="S105" s="52">
        <v>0.04809339353196</v>
      </c>
      <c r="T105" s="52">
        <v>0.04987895110704</v>
      </c>
      <c r="U105" s="52">
        <v>0.05019040883376</v>
      </c>
      <c r="V105" s="52">
        <v>0.04499611193556</v>
      </c>
      <c r="W105" s="52">
        <v>0.0409985398044</v>
      </c>
      <c r="X105" s="52">
        <v>0.04146630291684</v>
      </c>
      <c r="Y105" s="52">
        <v>0.04729792832748</v>
      </c>
      <c r="Z105" s="52">
        <v>0.04764879305316</v>
      </c>
      <c r="AA105" s="52">
        <v>0.076474466415</v>
      </c>
      <c r="AB105" s="52">
        <v>0.111062178750222</v>
      </c>
      <c r="AC105" s="52">
        <v>0.110135898926604</v>
      </c>
      <c r="AD105" s="52">
        <v>0.115262452337357</v>
      </c>
      <c r="AE105" s="52">
        <v>0.139984300459408</v>
      </c>
      <c r="AF105" s="52">
        <v>0.156442993920367</v>
      </c>
      <c r="AG105" s="52">
        <v>0.159633230553104</v>
      </c>
      <c r="AH105" s="52">
        <v>0.187289740421064</v>
      </c>
      <c r="AI105" s="52">
        <v>0.221919905865773</v>
      </c>
      <c r="AJ105" s="52">
        <v>0.2258451592205</v>
      </c>
      <c r="AK105" s="52">
        <v>0.243626248131664</v>
      </c>
      <c r="AL105" s="52">
        <v>0.262418416296898</v>
      </c>
      <c r="AM105" s="52">
        <v>0.293499104116198</v>
      </c>
      <c r="AN105" s="52">
        <v>0.302931334172524</v>
      </c>
      <c r="AO105" s="52">
        <v>0.368511409518883</v>
      </c>
      <c r="AP105" s="52">
        <v>0.371522898069268</v>
      </c>
      <c r="AQ105" s="52">
        <v>0.398514551424127</v>
      </c>
      <c r="AR105" s="52">
        <v>0.422816476108446</v>
      </c>
      <c r="AS105" s="52">
        <v>0.459574516589638</v>
      </c>
      <c r="AT105" s="52">
        <v>0.448803929100701</v>
      </c>
      <c r="AU105" s="52">
        <v>0.557271663480097</v>
      </c>
      <c r="AV105" s="52">
        <v>0.613437549285211</v>
      </c>
      <c r="AW105" s="52">
        <v>0.643868223216091</v>
      </c>
      <c r="AX105" s="52">
        <v>0.645764638165628</v>
      </c>
      <c r="AY105" s="52">
        <v>0.679254071900699</v>
      </c>
      <c r="AZ105" s="52">
        <v>0.726492959741409</v>
      </c>
      <c r="BA105" s="52">
        <v>0.75475457323493</v>
      </c>
      <c r="BB105" s="52">
        <v>0.836822231125535</v>
      </c>
      <c r="BC105" s="52">
        <v>0.851836961219865</v>
      </c>
      <c r="BD105" s="52">
        <v>0.837353554923816</v>
      </c>
      <c r="BE105" s="53">
        <v>0.895840611390969</v>
      </c>
      <c r="BF105" s="457">
        <v>0.0669244242099862</v>
      </c>
      <c r="BG105" s="457">
        <v>0.0643518559939291</v>
      </c>
      <c r="BH105" s="457">
        <v>0.00650952416374364</v>
      </c>
    </row>
    <row r="106" spans="8:8">
      <c r="A106" s="218" t="s">
        <v>190</v>
      </c>
      <c r="B106" s="52">
        <v>0.0</v>
      </c>
      <c r="C106" s="52">
        <v>0.0</v>
      </c>
      <c r="D106" s="52">
        <v>0.0</v>
      </c>
      <c r="E106" s="52">
        <v>0.0</v>
      </c>
      <c r="F106" s="52">
        <v>0.0</v>
      </c>
      <c r="G106" s="52">
        <v>0.0</v>
      </c>
      <c r="H106" s="52">
        <v>0.0</v>
      </c>
      <c r="I106" s="52">
        <v>0.0</v>
      </c>
      <c r="J106" s="52">
        <v>0.0</v>
      </c>
      <c r="K106" s="52">
        <v>0.0</v>
      </c>
      <c r="L106" s="52">
        <v>0.0</v>
      </c>
      <c r="M106" s="52">
        <v>0.0</v>
      </c>
      <c r="N106" s="52">
        <v>0.0</v>
      </c>
      <c r="O106" s="52">
        <v>0.0</v>
      </c>
      <c r="P106" s="52">
        <v>0.0</v>
      </c>
      <c r="Q106" s="52">
        <v>0.0</v>
      </c>
      <c r="R106" s="52">
        <v>0.009922716</v>
      </c>
      <c r="S106" s="52">
        <v>0.050576544</v>
      </c>
      <c r="T106" s="52">
        <v>0.059536296</v>
      </c>
      <c r="U106" s="52">
        <v>0.088885764</v>
      </c>
      <c r="V106" s="52">
        <v>0.116853588</v>
      </c>
      <c r="W106" s="52">
        <v>0.125541095909558</v>
      </c>
      <c r="X106" s="52">
        <v>0.174063114573989</v>
      </c>
      <c r="Y106" s="52">
        <v>0.205432035185662</v>
      </c>
      <c r="Z106" s="52">
        <v>0.201404886996009</v>
      </c>
      <c r="AA106" s="52">
        <v>0.218349083989938</v>
      </c>
      <c r="AB106" s="52">
        <v>0.270336961130399</v>
      </c>
      <c r="AC106" s="52">
        <v>0.293088185537439</v>
      </c>
      <c r="AD106" s="52">
        <v>0.331952222926501</v>
      </c>
      <c r="AE106" s="52">
        <v>0.36738099845926</v>
      </c>
      <c r="AF106" s="52">
        <v>0.380474241590932</v>
      </c>
      <c r="AG106" s="52">
        <v>0.443300707505903</v>
      </c>
      <c r="AH106" s="52">
        <v>0.556077737709823</v>
      </c>
      <c r="AI106" s="52">
        <v>0.593817085559936</v>
      </c>
      <c r="AJ106" s="52">
        <v>0.65966839660452</v>
      </c>
      <c r="AK106" s="52">
        <v>0.763033273546745</v>
      </c>
      <c r="AL106" s="52">
        <v>0.884179006774068</v>
      </c>
      <c r="AM106" s="52">
        <v>0.96081298863297</v>
      </c>
      <c r="AN106" s="52">
        <v>1.02319844120152</v>
      </c>
      <c r="AO106" s="52">
        <v>1.07118132632524</v>
      </c>
      <c r="AP106" s="52">
        <v>1.15413087251824</v>
      </c>
      <c r="AQ106" s="52">
        <v>1.18840436189232</v>
      </c>
      <c r="AR106" s="52">
        <v>1.2661936299099</v>
      </c>
      <c r="AS106" s="52">
        <v>1.32990212251771</v>
      </c>
      <c r="AT106" s="52">
        <v>1.37247995650818</v>
      </c>
      <c r="AU106" s="52">
        <v>1.55540026496536</v>
      </c>
      <c r="AV106" s="52">
        <v>1.59545018513282</v>
      </c>
      <c r="AW106" s="52">
        <v>1.75080610438307</v>
      </c>
      <c r="AX106" s="52">
        <v>1.75911572427872</v>
      </c>
      <c r="AY106" s="52">
        <v>1.79801035828751</v>
      </c>
      <c r="AZ106" s="52">
        <v>1.83459441997895</v>
      </c>
      <c r="BA106" s="52">
        <v>1.82031318395716</v>
      </c>
      <c r="BB106" s="52">
        <v>1.80301659830844</v>
      </c>
      <c r="BC106" s="52">
        <v>1.80070602599109</v>
      </c>
      <c r="BD106" s="52">
        <v>1.8338242292065</v>
      </c>
      <c r="BE106" s="53">
        <v>1.68670513099807</v>
      </c>
      <c r="BF106" s="457">
        <v>-0.0827383452330953</v>
      </c>
      <c r="BG106" s="457">
        <v>0.0294023836907609</v>
      </c>
      <c r="BH106" s="457">
        <v>0.0122562514667584</v>
      </c>
    </row>
    <row r="107" spans="8:8">
      <c r="A107" s="218" t="s">
        <v>191</v>
      </c>
      <c r="B107" s="52">
        <v>0.0</v>
      </c>
      <c r="C107" s="52">
        <v>0.0</v>
      </c>
      <c r="D107" s="52">
        <v>0.0</v>
      </c>
      <c r="E107" s="52">
        <v>0.0</v>
      </c>
      <c r="F107" s="52">
        <v>0.0</v>
      </c>
      <c r="G107" s="52">
        <v>0.0</v>
      </c>
      <c r="H107" s="52">
        <v>0.0</v>
      </c>
      <c r="I107" s="52">
        <v>0.0</v>
      </c>
      <c r="J107" s="52">
        <v>0.0</v>
      </c>
      <c r="K107" s="52">
        <v>0.0</v>
      </c>
      <c r="L107" s="52">
        <v>0.0</v>
      </c>
      <c r="M107" s="52">
        <v>0.0</v>
      </c>
      <c r="N107" s="52">
        <v>0.0</v>
      </c>
      <c r="O107" s="52">
        <v>0.0</v>
      </c>
      <c r="P107" s="52">
        <v>0.0</v>
      </c>
      <c r="Q107" s="52">
        <v>0.0</v>
      </c>
      <c r="R107" s="52">
        <v>3.474E-4</v>
      </c>
      <c r="S107" s="52">
        <v>6.6006E-4</v>
      </c>
      <c r="T107" s="52">
        <v>0.00227547</v>
      </c>
      <c r="U107" s="52">
        <v>0.00198018</v>
      </c>
      <c r="V107" s="52">
        <v>0.00123327</v>
      </c>
      <c r="W107" s="52">
        <v>0.00128538</v>
      </c>
      <c r="X107" s="52">
        <v>0.00128538</v>
      </c>
      <c r="Y107" s="52">
        <v>9.7272E-4</v>
      </c>
      <c r="Z107" s="52">
        <v>0.00114642</v>
      </c>
      <c r="AA107" s="52">
        <v>0.0013896</v>
      </c>
      <c r="AB107" s="52">
        <v>0.00250128</v>
      </c>
      <c r="AC107" s="52">
        <v>0.0072954</v>
      </c>
      <c r="AD107" s="52">
        <v>0.008685</v>
      </c>
      <c r="AE107" s="52">
        <v>0.008685</v>
      </c>
      <c r="AF107" s="52">
        <v>0.00505467</v>
      </c>
      <c r="AG107" s="52">
        <v>0.00997038</v>
      </c>
      <c r="AH107" s="52">
        <v>0.01844694</v>
      </c>
      <c r="AI107" s="52">
        <v>0.031266</v>
      </c>
      <c r="AJ107" s="52">
        <v>0.045162</v>
      </c>
      <c r="AK107" s="52">
        <v>0.055584</v>
      </c>
      <c r="AL107" s="52">
        <v>0.06948</v>
      </c>
      <c r="AM107" s="52">
        <v>0.083376</v>
      </c>
      <c r="AN107" s="52">
        <v>0.08243802</v>
      </c>
      <c r="AO107" s="52">
        <v>0.1445184</v>
      </c>
      <c r="AP107" s="52">
        <v>0.2237256</v>
      </c>
      <c r="AQ107" s="52">
        <v>0.24318</v>
      </c>
      <c r="AR107" s="52">
        <v>0.2459592</v>
      </c>
      <c r="AS107" s="52">
        <v>0.26051526</v>
      </c>
      <c r="AT107" s="52">
        <v>0.2782674</v>
      </c>
      <c r="AU107" s="52">
        <v>0.32662548</v>
      </c>
      <c r="AV107" s="52">
        <v>0.2945952</v>
      </c>
      <c r="AW107" s="52">
        <v>0.3249927</v>
      </c>
      <c r="AX107" s="52">
        <v>0.33874974</v>
      </c>
      <c r="AY107" s="52">
        <v>0.3546954</v>
      </c>
      <c r="AZ107" s="52">
        <v>0.3703284</v>
      </c>
      <c r="BA107" s="52">
        <v>0.3685914</v>
      </c>
      <c r="BB107" s="52">
        <v>0.34274484</v>
      </c>
      <c r="BC107" s="52">
        <v>0.3477474</v>
      </c>
      <c r="BD107" s="52">
        <v>0.3546954</v>
      </c>
      <c r="BE107" s="53">
        <v>0.313653564</v>
      </c>
      <c r="BF107" s="457">
        <v>-0.118126180804205</v>
      </c>
      <c r="BG107" s="457">
        <v>0.0245645439069877</v>
      </c>
      <c r="BH107" s="457">
        <v>0.00227912803677444</v>
      </c>
    </row>
    <row r="108" spans="8:8">
      <c r="A108" s="218" t="s">
        <v>192</v>
      </c>
      <c r="B108" s="52">
        <v>0.0083830275</v>
      </c>
      <c r="C108" s="52">
        <v>0.01074276</v>
      </c>
      <c r="D108" s="52">
        <v>0.01638732402</v>
      </c>
      <c r="E108" s="52">
        <v>0.0193036599</v>
      </c>
      <c r="F108" s="52">
        <v>0.0205045524</v>
      </c>
      <c r="G108" s="52">
        <v>0.021431475</v>
      </c>
      <c r="H108" s="52">
        <v>0.022517865</v>
      </c>
      <c r="I108" s="52">
        <v>0.018626535</v>
      </c>
      <c r="J108" s="52">
        <v>0.0408166875</v>
      </c>
      <c r="K108" s="52">
        <v>0.0660807675</v>
      </c>
      <c r="L108" s="52">
        <v>0.0581859</v>
      </c>
      <c r="M108" s="52">
        <v>0.054657</v>
      </c>
      <c r="N108" s="52">
        <v>0.060606</v>
      </c>
      <c r="O108" s="52">
        <v>0.0431145</v>
      </c>
      <c r="P108" s="52">
        <v>0.0564219</v>
      </c>
      <c r="Q108" s="52">
        <v>0.0654075</v>
      </c>
      <c r="R108" s="52">
        <v>0.0752292</v>
      </c>
      <c r="S108" s="52">
        <v>0.0783279</v>
      </c>
      <c r="T108" s="52">
        <v>0.0889317</v>
      </c>
      <c r="U108" s="52">
        <v>0.0923328</v>
      </c>
      <c r="V108" s="52">
        <v>0.1014975</v>
      </c>
      <c r="W108" s="52">
        <v>0.1067805</v>
      </c>
      <c r="X108" s="52">
        <v>0.1080036</v>
      </c>
      <c r="Y108" s="52">
        <v>0.098187975</v>
      </c>
      <c r="Z108" s="52">
        <v>0.08725653</v>
      </c>
      <c r="AA108" s="52">
        <v>0.07956396</v>
      </c>
      <c r="AB108" s="52">
        <v>0.0919323</v>
      </c>
      <c r="AC108" s="52">
        <v>0.114383655</v>
      </c>
      <c r="AD108" s="52">
        <v>0.12427578</v>
      </c>
      <c r="AE108" s="52">
        <v>0.12939399</v>
      </c>
      <c r="AF108" s="52">
        <v>0.1600218</v>
      </c>
      <c r="AG108" s="52">
        <v>0.148235535</v>
      </c>
      <c r="AH108" s="52">
        <v>0.16304796</v>
      </c>
      <c r="AI108" s="52">
        <v>0.143096236101315</v>
      </c>
      <c r="AJ108" s="52">
        <v>0.145659814101315</v>
      </c>
      <c r="AK108" s="52">
        <v>0.133520795322372</v>
      </c>
      <c r="AL108" s="52">
        <v>0.13271421312612</v>
      </c>
      <c r="AM108" s="52">
        <v>0.135162861855307</v>
      </c>
      <c r="AN108" s="52">
        <v>0.164319438016607</v>
      </c>
      <c r="AO108" s="52">
        <v>0.172140636265024</v>
      </c>
      <c r="AP108" s="52">
        <v>0.200990604851552</v>
      </c>
      <c r="AQ108" s="52">
        <v>0.205272691550271</v>
      </c>
      <c r="AR108" s="52">
        <v>0.230881453092309</v>
      </c>
      <c r="AS108" s="52">
        <v>0.228474976144264</v>
      </c>
      <c r="AT108" s="52">
        <v>0.197356156906625</v>
      </c>
      <c r="AU108" s="52">
        <v>0.244742931259635</v>
      </c>
      <c r="AV108" s="52">
        <v>0.270255627467884</v>
      </c>
      <c r="AW108" s="52">
        <v>0.307099524746536</v>
      </c>
      <c r="AX108" s="52">
        <v>0.310091402589553</v>
      </c>
      <c r="AY108" s="52">
        <v>0.369189266840308</v>
      </c>
      <c r="AZ108" s="52">
        <v>0.413796336859078</v>
      </c>
      <c r="BA108" s="52">
        <v>0.396314928617158</v>
      </c>
      <c r="BB108" s="52">
        <v>0.40102991136614</v>
      </c>
      <c r="BC108" s="52">
        <v>0.393106309908743</v>
      </c>
      <c r="BD108" s="52">
        <v>0.410295618554079</v>
      </c>
      <c r="BE108" s="53">
        <v>0.42135632050244</v>
      </c>
      <c r="BF108" s="457">
        <v>0.0241519887683754</v>
      </c>
      <c r="BG108" s="457">
        <v>0.0759314936727788</v>
      </c>
      <c r="BH108" s="457">
        <v>0.00306173789732301</v>
      </c>
    </row>
    <row r="109" spans="8:8" s="47" ht="10.2" customFormat="1">
      <c r="A109" s="54" t="s">
        <v>193</v>
      </c>
      <c r="B109" s="55">
        <v>0.202435083924779</v>
      </c>
      <c r="C109" s="55">
        <v>0.224601311026549</v>
      </c>
      <c r="D109" s="55">
        <v>0.257009443347434</v>
      </c>
      <c r="E109" s="55">
        <v>0.280144910076991</v>
      </c>
      <c r="F109" s="55">
        <v>0.369361527836439</v>
      </c>
      <c r="G109" s="55">
        <v>0.512369011368888</v>
      </c>
      <c r="H109" s="55">
        <v>0.610383273296527</v>
      </c>
      <c r="I109" s="55">
        <v>0.707094950373885</v>
      </c>
      <c r="J109" s="55">
        <v>0.872681259046409</v>
      </c>
      <c r="K109" s="55">
        <v>1.08840931729149</v>
      </c>
      <c r="L109" s="55">
        <v>1.26447748805356</v>
      </c>
      <c r="M109" s="55">
        <v>1.46179048087374</v>
      </c>
      <c r="N109" s="55">
        <v>1.79944962136126</v>
      </c>
      <c r="O109" s="55">
        <v>2.15883600502064</v>
      </c>
      <c r="P109" s="55">
        <v>2.46772556270046</v>
      </c>
      <c r="Q109" s="55">
        <v>2.64879315218549</v>
      </c>
      <c r="R109" s="55">
        <v>2.67815974458355</v>
      </c>
      <c r="S109" s="55">
        <v>2.78563946428514</v>
      </c>
      <c r="T109" s="55">
        <v>3.07609215296891</v>
      </c>
      <c r="U109" s="55">
        <v>3.59871729059445</v>
      </c>
      <c r="V109" s="55">
        <v>3.91100411097596</v>
      </c>
      <c r="W109" s="55">
        <v>4.26987868560326</v>
      </c>
      <c r="X109" s="55">
        <v>4.53244904426864</v>
      </c>
      <c r="Y109" s="55">
        <v>4.83375602326926</v>
      </c>
      <c r="Z109" s="55">
        <v>5.0733892279202</v>
      </c>
      <c r="AA109" s="55">
        <v>5.47268548550758</v>
      </c>
      <c r="AB109" s="55">
        <v>6.00458155690111</v>
      </c>
      <c r="AC109" s="55">
        <v>6.41274459659805</v>
      </c>
      <c r="AD109" s="55">
        <v>6.71965684844534</v>
      </c>
      <c r="AE109" s="55">
        <v>7.31509131681024</v>
      </c>
      <c r="AF109" s="55">
        <v>7.66245893251299</v>
      </c>
      <c r="AG109" s="55">
        <v>8.3654665495284</v>
      </c>
      <c r="AH109" s="55">
        <v>9.03868820439072</v>
      </c>
      <c r="AI109" s="55">
        <v>9.24412215066564</v>
      </c>
      <c r="AJ109" s="55">
        <v>9.98248845041613</v>
      </c>
      <c r="AK109" s="55">
        <v>10.7434223017063</v>
      </c>
      <c r="AL109" s="55">
        <v>11.3999839536252</v>
      </c>
      <c r="AM109" s="55">
        <v>11.9283123468955</v>
      </c>
      <c r="AN109" s="55">
        <v>12.9182797786173</v>
      </c>
      <c r="AO109" s="55">
        <v>13.6881246086258</v>
      </c>
      <c r="AP109" s="55">
        <v>14.7051702873054</v>
      </c>
      <c r="AQ109" s="55">
        <v>15.8225282169967</v>
      </c>
      <c r="AR109" s="55">
        <v>17.0421202215032</v>
      </c>
      <c r="AS109" s="55">
        <v>18.1340783515779</v>
      </c>
      <c r="AT109" s="55">
        <v>18.5631066817804</v>
      </c>
      <c r="AU109" s="55">
        <v>20.7200206277705</v>
      </c>
      <c r="AV109" s="55">
        <v>22.3456322082757</v>
      </c>
      <c r="AW109" s="55">
        <v>23.8304794386812</v>
      </c>
      <c r="AX109" s="55">
        <v>24.6982744584703</v>
      </c>
      <c r="AY109" s="55">
        <v>25.4177973321716</v>
      </c>
      <c r="AZ109" s="55">
        <v>25.7896172621836</v>
      </c>
      <c r="BA109" s="55">
        <v>26.3988874090056</v>
      </c>
      <c r="BB109" s="55">
        <v>27.8133325223905</v>
      </c>
      <c r="BC109" s="55">
        <v>29.8703792281007</v>
      </c>
      <c r="BD109" s="55">
        <v>30.8923119937445</v>
      </c>
      <c r="BE109" s="55">
        <v>31.017404315485</v>
      </c>
      <c r="BF109" s="458">
        <v>0.00130599857408731</v>
      </c>
      <c r="BG109" s="458">
        <v>0.0522525216410055</v>
      </c>
      <c r="BH109" s="458">
        <v>0.225384449332737</v>
      </c>
    </row>
    <row r="110" spans="8:8">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c r="AA110" s="52"/>
      <c r="AB110" s="52"/>
      <c r="AC110" s="52"/>
      <c r="AD110" s="52"/>
      <c r="AE110" s="52"/>
      <c r="AF110" s="52"/>
      <c r="AG110" s="52"/>
      <c r="AH110" s="52"/>
      <c r="AI110" s="52"/>
      <c r="AJ110" s="52"/>
      <c r="AK110" s="52"/>
      <c r="AL110" s="52"/>
      <c r="AM110" s="52"/>
      <c r="AN110" s="52"/>
      <c r="AO110" s="52"/>
      <c r="AP110" s="52"/>
      <c r="AQ110" s="52"/>
      <c r="AR110" s="52"/>
      <c r="AS110" s="52"/>
      <c r="AT110" s="52"/>
      <c r="AU110" s="52"/>
      <c r="AV110" s="52"/>
      <c r="AW110" s="52"/>
      <c r="AX110" s="52"/>
      <c r="AY110" s="52"/>
      <c r="AZ110" s="52"/>
      <c r="BA110" s="52"/>
      <c r="BB110" s="52"/>
      <c r="BC110" s="52"/>
      <c r="BD110" s="52"/>
      <c r="BE110" s="53"/>
      <c r="BF110" s="457"/>
      <c r="BG110" s="457"/>
      <c r="BH110" s="457"/>
    </row>
    <row r="111" spans="8:8" s="482" ht="10.2" customFormat="1">
      <c r="A111" s="443" t="s">
        <v>194</v>
      </c>
      <c r="B111" s="481">
        <v>22.6936761456308</v>
      </c>
      <c r="C111" s="481">
        <v>24.7276602946178</v>
      </c>
      <c r="D111" s="481">
        <v>26.5465417427086</v>
      </c>
      <c r="E111" s="481">
        <v>28.9595933810256</v>
      </c>
      <c r="F111" s="481">
        <v>31.8003050381186</v>
      </c>
      <c r="G111" s="481">
        <v>34.6132502576667</v>
      </c>
      <c r="H111" s="481">
        <v>37.0518935848112</v>
      </c>
      <c r="I111" s="481">
        <v>39.1008927764639</v>
      </c>
      <c r="J111" s="481">
        <v>40.9561915903578</v>
      </c>
      <c r="K111" s="481">
        <v>41.9625884364681</v>
      </c>
      <c r="L111" s="481">
        <v>41.9799832722214</v>
      </c>
      <c r="M111" s="481">
        <v>44.478420840915</v>
      </c>
      <c r="N111" s="481">
        <v>45.9385421724571</v>
      </c>
      <c r="O111" s="481">
        <v>47.8638653428454</v>
      </c>
      <c r="P111" s="481">
        <v>50.8319940508472</v>
      </c>
      <c r="Q111" s="481">
        <v>51.2572544818346</v>
      </c>
      <c r="R111" s="481">
        <v>51.8232577458082</v>
      </c>
      <c r="S111" s="481">
        <v>52.0883521164113</v>
      </c>
      <c r="T111" s="481">
        <v>52.9308355796399</v>
      </c>
      <c r="U111" s="481">
        <v>57.2464714987151</v>
      </c>
      <c r="V111" s="481">
        <v>58.5405136524002</v>
      </c>
      <c r="W111" s="481">
        <v>59.1130341460506</v>
      </c>
      <c r="X111" s="481">
        <v>62.211455559923</v>
      </c>
      <c r="Y111" s="481">
        <v>65.1166489400178</v>
      </c>
      <c r="Z111" s="481">
        <v>67.9339277193716</v>
      </c>
      <c r="AA111" s="481">
        <v>70.1438282921187</v>
      </c>
      <c r="AB111" s="481">
        <v>71.9136818037848</v>
      </c>
      <c r="AC111" s="481">
        <v>72.2403747049638</v>
      </c>
      <c r="AD111" s="481">
        <v>72.9686253886978</v>
      </c>
      <c r="AE111" s="481">
        <v>73.4158803404876</v>
      </c>
      <c r="AF111" s="481">
        <v>75.990682613501</v>
      </c>
      <c r="AG111" s="481">
        <v>79.7883003511703</v>
      </c>
      <c r="AH111" s="481">
        <v>79.3235286198277</v>
      </c>
      <c r="AI111" s="481">
        <v>80.7763551998757</v>
      </c>
      <c r="AJ111" s="481">
        <v>83.0733351105332</v>
      </c>
      <c r="AK111" s="481">
        <v>86.3834757205619</v>
      </c>
      <c r="AL111" s="481">
        <v>87.5442554850199</v>
      </c>
      <c r="AM111" s="481">
        <v>90.1255732034777</v>
      </c>
      <c r="AN111" s="481">
        <v>92.6275998515533</v>
      </c>
      <c r="AO111" s="481">
        <v>96.1898007039982</v>
      </c>
      <c r="AP111" s="481">
        <v>98.8333248653341</v>
      </c>
      <c r="AQ111" s="481">
        <v>101.421250873082</v>
      </c>
      <c r="AR111" s="481">
        <v>105.549060573962</v>
      </c>
      <c r="AS111" s="481">
        <v>108.129115316727</v>
      </c>
      <c r="AT111" s="481">
        <v>105.906498480578</v>
      </c>
      <c r="AU111" s="481">
        <v>113.776843636004</v>
      </c>
      <c r="AV111" s="481">
        <v>116.485162729782</v>
      </c>
      <c r="AW111" s="481">
        <v>119.537457778736</v>
      </c>
      <c r="AX111" s="481">
        <v>121.4869103466</v>
      </c>
      <c r="AY111" s="481">
        <v>122.402162686552</v>
      </c>
      <c r="AZ111" s="481">
        <v>125.215275155601</v>
      </c>
      <c r="BA111" s="481">
        <v>128.110934408755</v>
      </c>
      <c r="BB111" s="481">
        <v>131.531738196317</v>
      </c>
      <c r="BC111" s="481">
        <v>138.164262162812</v>
      </c>
      <c r="BD111" s="481">
        <v>140.541848501452</v>
      </c>
      <c r="BE111" s="481">
        <v>137.61998401981</v>
      </c>
      <c r="BF111" s="463">
        <v>-0.0234654332649392</v>
      </c>
      <c r="BG111" s="463">
        <v>0.0286989704716312</v>
      </c>
      <c r="BH111" s="463">
        <v>1.0</v>
      </c>
    </row>
    <row r="112" spans="8:8">
      <c r="A112" s="45" t="s">
        <v>195</v>
      </c>
      <c r="B112" s="52">
        <v>17.0111756621644</v>
      </c>
      <c r="C112" s="52">
        <v>18.4080232466461</v>
      </c>
      <c r="D112" s="52">
        <v>19.5695733491904</v>
      </c>
      <c r="E112" s="52">
        <v>21.4021593853519</v>
      </c>
      <c r="F112" s="52">
        <v>23.6013430859246</v>
      </c>
      <c r="G112" s="52">
        <v>25.6575733131783</v>
      </c>
      <c r="H112" s="52">
        <v>27.2858145820649</v>
      </c>
      <c r="I112" s="52">
        <v>28.7739883064843</v>
      </c>
      <c r="J112" s="52">
        <v>29.5693403117711</v>
      </c>
      <c r="K112" s="52">
        <v>29.8110758656283</v>
      </c>
      <c r="L112" s="52">
        <v>28.6901943599649</v>
      </c>
      <c r="M112" s="52">
        <v>29.7690152449427</v>
      </c>
      <c r="N112" s="52">
        <v>29.9575691901308</v>
      </c>
      <c r="O112" s="52">
        <v>30.7028198898773</v>
      </c>
      <c r="P112" s="52">
        <v>32.2088983269271</v>
      </c>
      <c r="Q112" s="52">
        <v>31.9386923871606</v>
      </c>
      <c r="R112" s="52">
        <v>31.3693081360982</v>
      </c>
      <c r="S112" s="52">
        <v>30.013196339351</v>
      </c>
      <c r="T112" s="52">
        <v>29.3853677579455</v>
      </c>
      <c r="U112" s="52">
        <v>31.5161769026916</v>
      </c>
      <c r="V112" s="52">
        <v>31.7705232448319</v>
      </c>
      <c r="W112" s="52">
        <v>30.7885849413466</v>
      </c>
      <c r="X112" s="52">
        <v>32.4924923392282</v>
      </c>
      <c r="Y112" s="52">
        <v>33.5620401654339</v>
      </c>
      <c r="Z112" s="52">
        <v>35.2404190294308</v>
      </c>
      <c r="AA112" s="52">
        <v>35.9538964998268</v>
      </c>
      <c r="AB112" s="52">
        <v>37.2584747411008</v>
      </c>
      <c r="AC112" s="52">
        <v>37.9836027515148</v>
      </c>
      <c r="AD112" s="52">
        <v>39.2786066305598</v>
      </c>
      <c r="AE112" s="52">
        <v>40.2124669367651</v>
      </c>
      <c r="AF112" s="52">
        <v>42.3653912097732</v>
      </c>
      <c r="AG112" s="52">
        <v>44.5753921845946</v>
      </c>
      <c r="AH112" s="52">
        <v>45.0437164175789</v>
      </c>
      <c r="AI112" s="52">
        <v>45.3519207555084</v>
      </c>
      <c r="AJ112" s="52">
        <v>46.6061729399</v>
      </c>
      <c r="AK112" s="52">
        <v>48.5114516763056</v>
      </c>
      <c r="AL112" s="52">
        <v>48.1017109237706</v>
      </c>
      <c r="AM112" s="52">
        <v>49.2384584058265</v>
      </c>
      <c r="AN112" s="52">
        <v>49.9054579476794</v>
      </c>
      <c r="AO112" s="52">
        <v>50.7305355854583</v>
      </c>
      <c r="AP112" s="52">
        <v>51.2685029019723</v>
      </c>
      <c r="AQ112" s="52">
        <v>51.3846207137428</v>
      </c>
      <c r="AR112" s="52">
        <v>53.2720287785306</v>
      </c>
      <c r="AS112" s="52">
        <v>54.1245195185326</v>
      </c>
      <c r="AT112" s="52">
        <v>52.4746656163847</v>
      </c>
      <c r="AU112" s="52">
        <v>55.9198094599099</v>
      </c>
      <c r="AV112" s="52">
        <v>55.7101961350739</v>
      </c>
      <c r="AW112" s="52">
        <v>57.0085975660099</v>
      </c>
      <c r="AX112" s="52">
        <v>58.1962831245511</v>
      </c>
      <c r="AY112" s="52">
        <v>57.282204061676</v>
      </c>
      <c r="AZ112" s="52">
        <v>58.4533055327738</v>
      </c>
      <c r="BA112" s="52">
        <v>59.6740912467799</v>
      </c>
      <c r="BB112" s="52">
        <v>60.432700021002</v>
      </c>
      <c r="BC112" s="52">
        <v>63.499023683289</v>
      </c>
      <c r="BD112" s="52">
        <v>64.7990202754289</v>
      </c>
      <c r="BE112" s="53">
        <v>63.2764625671391</v>
      </c>
      <c r="BF112" s="457">
        <v>-0.0261646582128807</v>
      </c>
      <c r="BG112" s="457">
        <v>0.0213200927001129</v>
      </c>
      <c r="BH112" s="457">
        <v>0.459791236118953</v>
      </c>
    </row>
    <row r="113" spans="8:8">
      <c r="A113" s="45" t="s">
        <v>196</v>
      </c>
      <c r="B113" s="52">
        <v>5.68250048346644</v>
      </c>
      <c r="C113" s="52">
        <v>6.3196370479717</v>
      </c>
      <c r="D113" s="52">
        <v>6.97696839351813</v>
      </c>
      <c r="E113" s="52">
        <v>7.55743399567375</v>
      </c>
      <c r="F113" s="52">
        <v>8.19896195219402</v>
      </c>
      <c r="G113" s="52">
        <v>8.95567694448834</v>
      </c>
      <c r="H113" s="52">
        <v>9.76607900274628</v>
      </c>
      <c r="I113" s="52">
        <v>10.3269044699796</v>
      </c>
      <c r="J113" s="52">
        <v>11.3868512785867</v>
      </c>
      <c r="K113" s="52">
        <v>12.1515125708398</v>
      </c>
      <c r="L113" s="52">
        <v>13.2897889122565</v>
      </c>
      <c r="M113" s="52">
        <v>14.7094055959723</v>
      </c>
      <c r="N113" s="52">
        <v>15.9809729823263</v>
      </c>
      <c r="O113" s="52">
        <v>17.161045452968</v>
      </c>
      <c r="P113" s="52">
        <v>18.6230957239201</v>
      </c>
      <c r="Q113" s="52">
        <v>19.318562094674</v>
      </c>
      <c r="R113" s="52">
        <v>20.45394960971</v>
      </c>
      <c r="S113" s="52">
        <v>22.0751557770603</v>
      </c>
      <c r="T113" s="52">
        <v>23.5454678216944</v>
      </c>
      <c r="U113" s="52">
        <v>25.7302945960235</v>
      </c>
      <c r="V113" s="52">
        <v>26.7699904075683</v>
      </c>
      <c r="W113" s="52">
        <v>28.324449204704</v>
      </c>
      <c r="X113" s="52">
        <v>29.7189632206947</v>
      </c>
      <c r="Y113" s="52">
        <v>31.5546087745839</v>
      </c>
      <c r="Z113" s="52">
        <v>32.6935086899408</v>
      </c>
      <c r="AA113" s="52">
        <v>34.1899317922919</v>
      </c>
      <c r="AB113" s="52">
        <v>34.655207062684</v>
      </c>
      <c r="AC113" s="52">
        <v>34.256771953449</v>
      </c>
      <c r="AD113" s="52">
        <v>33.690018758138</v>
      </c>
      <c r="AE113" s="52">
        <v>33.2034134037225</v>
      </c>
      <c r="AF113" s="52">
        <v>33.6252914037277</v>
      </c>
      <c r="AG113" s="52">
        <v>35.2129081665756</v>
      </c>
      <c r="AH113" s="52">
        <v>34.2798122022488</v>
      </c>
      <c r="AI113" s="52">
        <v>35.4244344443672</v>
      </c>
      <c r="AJ113" s="52">
        <v>36.4671621706332</v>
      </c>
      <c r="AK113" s="52">
        <v>37.8720240442563</v>
      </c>
      <c r="AL113" s="52">
        <v>39.4425445612494</v>
      </c>
      <c r="AM113" s="52">
        <v>40.8871147976511</v>
      </c>
      <c r="AN113" s="52">
        <v>42.7221419038739</v>
      </c>
      <c r="AO113" s="52">
        <v>45.4592651185398</v>
      </c>
      <c r="AP113" s="52">
        <v>47.5648219633618</v>
      </c>
      <c r="AQ113" s="52">
        <v>50.0366301593393</v>
      </c>
      <c r="AR113" s="52">
        <v>52.277031795431</v>
      </c>
      <c r="AS113" s="52">
        <v>54.0045957981947</v>
      </c>
      <c r="AT113" s="52">
        <v>53.4318328641929</v>
      </c>
      <c r="AU113" s="52">
        <v>57.857034176094</v>
      </c>
      <c r="AV113" s="52">
        <v>60.7749665947083</v>
      </c>
      <c r="AW113" s="52">
        <v>62.5288602127259</v>
      </c>
      <c r="AX113" s="52">
        <v>63.2906272220487</v>
      </c>
      <c r="AY113" s="52">
        <v>65.1199586248764</v>
      </c>
      <c r="AZ113" s="52">
        <v>66.7619696228268</v>
      </c>
      <c r="BA113" s="52">
        <v>68.4368431619748</v>
      </c>
      <c r="BB113" s="52">
        <v>71.0990381753148</v>
      </c>
      <c r="BC113" s="52">
        <v>74.6652384795233</v>
      </c>
      <c r="BD113" s="52">
        <v>75.7428282260234</v>
      </c>
      <c r="BE113" s="53">
        <v>74.3435214526712</v>
      </c>
      <c r="BF113" s="457">
        <v>-0.021156209590222</v>
      </c>
      <c r="BG113" s="457">
        <v>0.0355096358982911</v>
      </c>
      <c r="BH113" s="457">
        <v>0.540208763881047</v>
      </c>
    </row>
    <row r="114" spans="8:8">
      <c r="A114" s="60" t="s">
        <v>197</v>
      </c>
      <c r="B114" s="61">
        <v>1.3215288994994</v>
      </c>
      <c r="C114" s="61">
        <v>1.49992073446538</v>
      </c>
      <c r="D114" s="61">
        <v>1.78328978200519</v>
      </c>
      <c r="E114" s="61">
        <v>2.2623507288392</v>
      </c>
      <c r="F114" s="61">
        <v>2.84353865670309</v>
      </c>
      <c r="G114" s="61">
        <v>3.4443186575151</v>
      </c>
      <c r="H114" s="61">
        <v>4.07904682957625</v>
      </c>
      <c r="I114" s="61">
        <v>4.82675198773746</v>
      </c>
      <c r="J114" s="61">
        <v>5.54032759951887</v>
      </c>
      <c r="K114" s="61">
        <v>6.20483277355166</v>
      </c>
      <c r="L114" s="61">
        <v>6.68832522682054</v>
      </c>
      <c r="M114" s="61">
        <v>7.30868486718849</v>
      </c>
      <c r="N114" s="61">
        <v>7.61543116250602</v>
      </c>
      <c r="O114" s="61">
        <v>7.90949397510348</v>
      </c>
      <c r="P114" s="61">
        <v>8.27562390199154</v>
      </c>
      <c r="Q114" s="61">
        <v>8.24490028769377</v>
      </c>
      <c r="R114" s="61">
        <v>8.1140155763759</v>
      </c>
      <c r="S114" s="61">
        <v>7.89727446432195</v>
      </c>
      <c r="T114" s="61">
        <v>8.19682863252133</v>
      </c>
      <c r="U114" s="61">
        <v>8.61987842016216</v>
      </c>
      <c r="V114" s="61">
        <v>9.04112238264809</v>
      </c>
      <c r="W114" s="61">
        <v>9.1721065317335</v>
      </c>
      <c r="X114" s="61">
        <v>9.65444902556117</v>
      </c>
      <c r="Y114" s="61">
        <v>9.64512472359046</v>
      </c>
      <c r="Z114" s="61">
        <v>9.98504827197246</v>
      </c>
      <c r="AA114" s="61">
        <v>10.4869550043355</v>
      </c>
      <c r="AB114" s="61">
        <v>10.7354471357712</v>
      </c>
      <c r="AC114" s="61">
        <v>10.3813108880583</v>
      </c>
      <c r="AD114" s="61">
        <v>10.5909721709666</v>
      </c>
      <c r="AE114" s="61">
        <v>10.4614516095754</v>
      </c>
      <c r="AF114" s="61">
        <v>11.3326269569488</v>
      </c>
      <c r="AG114" s="61">
        <v>12.3109560750491</v>
      </c>
      <c r="AH114" s="61">
        <v>11.9810762003611</v>
      </c>
      <c r="AI114" s="61">
        <v>12.3105589809117</v>
      </c>
      <c r="AJ114" s="61">
        <v>12.6195218271986</v>
      </c>
      <c r="AK114" s="61">
        <v>12.9198278993212</v>
      </c>
      <c r="AL114" s="61">
        <v>13.3678096128906</v>
      </c>
      <c r="AM114" s="61">
        <v>13.4639239799905</v>
      </c>
      <c r="AN114" s="61">
        <v>14.190977217836</v>
      </c>
      <c r="AO114" s="61">
        <v>14.5730252500922</v>
      </c>
      <c r="AP114" s="61">
        <v>15.0728111375073</v>
      </c>
      <c r="AQ114" s="61">
        <v>15.0252576086946</v>
      </c>
      <c r="AR114" s="61">
        <v>14.778114902863</v>
      </c>
      <c r="AS114" s="61">
        <v>15.0734763799193</v>
      </c>
      <c r="AT114" s="61">
        <v>14.1597848594309</v>
      </c>
      <c r="AU114" s="61">
        <v>15.22115347462</v>
      </c>
      <c r="AV114" s="61">
        <v>14.0055813687072</v>
      </c>
      <c r="AW114" s="61">
        <v>13.7582986487033</v>
      </c>
      <c r="AX114" s="61">
        <v>13.4822319301404</v>
      </c>
      <c r="AY114" s="61">
        <v>11.9296021361589</v>
      </c>
      <c r="AZ114" s="61">
        <v>12.4816855600747</v>
      </c>
      <c r="BA114" s="61">
        <v>13.253823415866</v>
      </c>
      <c r="BB114" s="61">
        <v>13.8662786975943</v>
      </c>
      <c r="BC114" s="61">
        <v>13.6100537186525</v>
      </c>
      <c r="BD114" s="61">
        <v>14.0838397516757</v>
      </c>
      <c r="BE114" s="55">
        <v>13.6777935297219</v>
      </c>
      <c r="BF114" s="464">
        <v>-0.0314841158622284</v>
      </c>
      <c r="BG114" s="464">
        <v>-5.37642560383245E-4</v>
      </c>
      <c r="BH114" s="464">
        <v>0.0993881348493184</v>
      </c>
    </row>
    <row r="115" spans="8:8">
      <c r="A115" s="62"/>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c r="Z115" s="62"/>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472"/>
      <c r="BF115" s="62"/>
      <c r="BG115" s="62"/>
      <c r="BH115" s="62"/>
    </row>
    <row r="116" spans="8:8">
      <c r="A116" s="473" t="s">
        <v>570</v>
      </c>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c r="Z116" s="62"/>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472"/>
      <c r="BF116" s="62"/>
      <c r="BG116" s="62"/>
      <c r="BH116" s="62"/>
    </row>
    <row r="117" spans="8:8">
      <c r="A117" s="62" t="s">
        <v>575</v>
      </c>
      <c r="BH117" s="50"/>
    </row>
    <row r="118" spans="8:8">
      <c r="A118" s="45" t="s">
        <v>201</v>
      </c>
    </row>
    <row r="119" spans="8:8">
      <c r="A119" s="453" t="s">
        <v>576</v>
      </c>
    </row>
    <row r="120" spans="8:8">
      <c r="A120" s="45" t="s">
        <v>203</v>
      </c>
    </row>
    <row r="121" spans="8:8">
      <c r="A121" s="45" t="s">
        <v>204</v>
      </c>
    </row>
    <row r="122" spans="8:8">
      <c r="A122" s="45" t="s">
        <v>205</v>
      </c>
    </row>
    <row r="123" spans="8:8">
      <c r="A123" s="47" t="s">
        <v>581</v>
      </c>
    </row>
    <row r="124" spans="8:8">
      <c r="A124" s="45" t="s">
        <v>580</v>
      </c>
    </row>
    <row r="125" spans="8:8">
      <c r="A125" s="468" t="s">
        <v>582</v>
      </c>
    </row>
    <row r="126" spans="8:8">
      <c r="A126" s="47" t="s">
        <v>230</v>
      </c>
    </row>
  </sheetData>
  <mergeCells count="1">
    <mergeCell ref="BF2:BG2"/>
  </mergeCells>
  <conditionalFormatting sqref="BF4:BH53 BF55:BH114">
    <cfRule type="cellIs" operator="lessThanOrEqual" priority="7" dxfId="330">
      <formula>0</formula>
    </cfRule>
    <cfRule type="cellIs" operator="greaterThan" priority="8" dxfId="331">
      <formula>0</formula>
    </cfRule>
  </conditionalFormatting>
  <conditionalFormatting sqref="BF4:BH53 BF55:BH56">
    <cfRule type="cellIs" operator="lessThanOrEqual" priority="5" dxfId="332">
      <formula>0</formula>
    </cfRule>
    <cfRule type="cellIs" operator="greaterThan" priority="6" dxfId="333">
      <formula>0</formula>
    </cfRule>
  </conditionalFormatting>
  <conditionalFormatting sqref="BF54:BH54">
    <cfRule type="cellIs" operator="lessThanOrEqual" priority="1" dxfId="334">
      <formula>0</formula>
    </cfRule>
    <cfRule type="cellIs" operator="greaterThan" priority="2" dxfId="335">
      <formula>0</formula>
    </cfRule>
    <cfRule type="cellIs" operator="lessThanOrEqual" priority="3" dxfId="336">
      <formula>0</formula>
    </cfRule>
    <cfRule type="cellIs" operator="greaterThan" priority="4" dxfId="337">
      <formula>0</formula>
    </cfRule>
  </conditionalFormatting>
  <hyperlinks>
    <hyperlink ref="L1" location="Contents!A1" display="Contents"/>
    <hyperlink ref="BJ1" location="Contents!A1" display="Contents"/>
  </hyperlinks>
  <pageMargins left="0.75" right="0.75" top="1.0" bottom="1.0" header="0.5" footer="0.5"/>
</worksheet>
</file>

<file path=xl/worksheets/sheet36.xml><?xml version="1.0" encoding="utf-8"?>
<worksheet xmlns:r="http://schemas.openxmlformats.org/officeDocument/2006/relationships" xmlns="http://schemas.openxmlformats.org/spreadsheetml/2006/main">
  <sheetPr>
    <pageSetUpPr fitToPage="1"/>
  </sheetPr>
  <dimension ref="A1:L50"/>
  <sheetViews>
    <sheetView workbookViewId="0" showGridLines="0">
      <selection activeCell="A1" sqref="A1"/>
    </sheetView>
  </sheetViews>
  <sheetFormatPr defaultRowHeight="10.2" defaultColWidth="13"/>
  <cols>
    <col min="1" max="1" customWidth="1" width="22.832031" style="0"/>
    <col min="2" max="2" customWidth="1" width="12.5" style="0"/>
    <col min="3" max="3" customWidth="1" width="17.5" style="0"/>
    <col min="4" max="4" customWidth="1" width="15.0" style="0"/>
    <col min="5" max="5" customWidth="1" width="19.832031" style="0"/>
    <col min="6" max="6" customWidth="1" width="19.0" style="0"/>
    <col min="7" max="7" customWidth="1" width="13.1640625" style="0"/>
    <col min="8" max="8" customWidth="1" width="14.0" style="0"/>
    <col min="10" max="10" customWidth="1" width="11.5" style="0"/>
  </cols>
  <sheetData>
    <row r="1" spans="8:8" s="3" ht="15.0" customFormat="1" customHeight="1">
      <c r="A1" s="488" t="s">
        <v>583</v>
      </c>
      <c r="B1" s="233"/>
      <c r="C1" s="233"/>
      <c r="D1" s="233"/>
      <c r="G1" s="233"/>
      <c r="H1" s="233"/>
      <c r="I1" s="233"/>
      <c r="J1" s="235" t="s">
        <v>89</v>
      </c>
    </row>
    <row r="2" spans="8:8" s="3" ht="15.0" customFormat="1" customHeight="1">
      <c r="A2" s="233" t="s">
        <v>584</v>
      </c>
      <c r="B2" s="233"/>
      <c r="C2" s="233"/>
      <c r="D2" s="233"/>
      <c r="E2" s="233"/>
      <c r="F2" s="233"/>
      <c r="G2" s="233"/>
      <c r="H2" s="233"/>
      <c r="I2" s="233"/>
      <c r="J2" s="233"/>
    </row>
    <row r="3" spans="8:8" s="489" ht="11.25" customFormat="1" customHeight="1">
      <c r="A3" s="490"/>
      <c r="B3" s="491" t="s">
        <v>585</v>
      </c>
      <c r="C3" s="491"/>
      <c r="D3" s="490"/>
      <c r="E3" s="236" t="s">
        <v>586</v>
      </c>
      <c r="F3" s="236"/>
      <c r="G3" s="491"/>
      <c r="H3" s="490"/>
      <c r="I3" s="490" t="s">
        <v>587</v>
      </c>
      <c r="J3" s="490"/>
      <c r="K3" s="490"/>
    </row>
    <row r="4" spans="8:8" s="492" ht="18.75" customFormat="1" customHeight="1">
      <c r="A4" s="493"/>
      <c r="B4" s="492" t="s">
        <v>181</v>
      </c>
      <c r="C4" s="492" t="s">
        <v>588</v>
      </c>
      <c r="D4" s="492" t="s">
        <v>589</v>
      </c>
      <c r="E4" s="492" t="s">
        <v>590</v>
      </c>
      <c r="F4" s="492" t="s">
        <v>591</v>
      </c>
      <c r="G4" s="494" t="s">
        <v>96</v>
      </c>
      <c r="H4" s="494" t="s">
        <v>94</v>
      </c>
      <c r="I4" s="492" t="s">
        <v>368</v>
      </c>
      <c r="K4" s="493"/>
    </row>
    <row r="5" spans="8:8" s="492" ht="12.2" customFormat="1" customHeight="1">
      <c r="A5" s="495"/>
      <c r="B5" s="496" t="s">
        <v>592</v>
      </c>
      <c r="C5" s="496" t="s">
        <v>593</v>
      </c>
      <c r="D5" s="497" t="s">
        <v>594</v>
      </c>
      <c r="E5" s="496" t="s">
        <v>595</v>
      </c>
      <c r="F5" s="496" t="s">
        <v>596</v>
      </c>
      <c r="G5" s="498" t="s">
        <v>597</v>
      </c>
      <c r="H5" s="498" t="s">
        <v>598</v>
      </c>
      <c r="I5" s="496" t="s">
        <v>599</v>
      </c>
      <c r="J5" s="499"/>
      <c r="K5" s="493"/>
    </row>
    <row r="6" spans="8:8" s="492" ht="10.2" customFormat="1">
      <c r="A6" s="500">
        <v>1984.0</v>
      </c>
      <c r="B6" s="501">
        <v>5.1</v>
      </c>
      <c r="C6" s="502" t="s">
        <v>389</v>
      </c>
      <c r="D6" s="242">
        <v>3.99563467784131</v>
      </c>
      <c r="E6" s="503" t="s">
        <v>389</v>
      </c>
      <c r="F6" s="503" t="s">
        <v>389</v>
      </c>
      <c r="G6" s="503" t="s">
        <v>389</v>
      </c>
      <c r="H6" s="502" t="s">
        <v>389</v>
      </c>
      <c r="I6" s="501">
        <v>5.0</v>
      </c>
      <c r="J6" s="501"/>
      <c r="K6" s="493"/>
    </row>
    <row r="7" spans="8:8" s="232" ht="10.2" customFormat="1">
      <c r="A7" s="500">
        <v>1985.0</v>
      </c>
      <c r="B7" s="503">
        <v>5.23465346534653</v>
      </c>
      <c r="C7" s="504" t="s">
        <v>389</v>
      </c>
      <c r="D7" s="242">
        <v>4.25358680256017</v>
      </c>
      <c r="E7" s="503" t="s">
        <v>389</v>
      </c>
      <c r="F7" s="503" t="s">
        <v>389</v>
      </c>
      <c r="G7" s="503" t="s">
        <v>389</v>
      </c>
      <c r="H7" s="504" t="s">
        <v>389</v>
      </c>
      <c r="I7" s="249">
        <v>4.75172413793103</v>
      </c>
      <c r="J7" s="249"/>
    </row>
    <row r="8" spans="8:8" s="232" ht="10.2" customFormat="1">
      <c r="A8" s="500">
        <v>1986.0</v>
      </c>
      <c r="B8" s="503">
        <v>4.1019801980198</v>
      </c>
      <c r="C8" s="504" t="s">
        <v>389</v>
      </c>
      <c r="D8" s="242">
        <v>3.9286188092639</v>
      </c>
      <c r="E8" s="503" t="s">
        <v>389</v>
      </c>
      <c r="F8" s="503" t="s">
        <v>389</v>
      </c>
      <c r="G8" s="503" t="s">
        <v>389</v>
      </c>
      <c r="H8" s="504" t="s">
        <v>389</v>
      </c>
      <c r="I8" s="249">
        <v>2.57413793103448</v>
      </c>
      <c r="J8" s="249"/>
    </row>
    <row r="9" spans="8:8" s="232" ht="10.2" customFormat="1">
      <c r="A9" s="500">
        <v>1987.0</v>
      </c>
      <c r="B9" s="503">
        <v>3.35263841501241</v>
      </c>
      <c r="C9" s="504" t="s">
        <v>389</v>
      </c>
      <c r="D9" s="242">
        <v>2.54750327145321</v>
      </c>
      <c r="E9" s="503" t="s">
        <v>389</v>
      </c>
      <c r="F9" s="503" t="s">
        <v>389</v>
      </c>
      <c r="G9" s="503" t="s">
        <v>389</v>
      </c>
      <c r="H9" s="504" t="s">
        <v>389</v>
      </c>
      <c r="I9" s="249">
        <v>3.0948275862069</v>
      </c>
      <c r="J9" s="249"/>
    </row>
    <row r="10" spans="8:8" s="232" ht="10.2" customFormat="1">
      <c r="A10" s="261">
        <v>1988.0</v>
      </c>
      <c r="B10" s="505">
        <v>3.34410863833747</v>
      </c>
      <c r="C10" s="506" t="s">
        <v>389</v>
      </c>
      <c r="D10" s="507">
        <v>2.22035908876431</v>
      </c>
      <c r="E10" s="505" t="s">
        <v>389</v>
      </c>
      <c r="F10" s="508" t="s">
        <v>389</v>
      </c>
      <c r="G10" s="505" t="s">
        <v>389</v>
      </c>
      <c r="H10" s="506" t="s">
        <v>389</v>
      </c>
      <c r="I10" s="249">
        <v>2.56206896551724</v>
      </c>
      <c r="J10" s="249"/>
    </row>
    <row r="11" spans="8:8" s="232" ht="10.2" customFormat="1">
      <c r="A11" s="261">
        <v>1989.0</v>
      </c>
      <c r="B11" s="505">
        <v>3.27923063999173</v>
      </c>
      <c r="C11" s="506" t="s">
        <v>389</v>
      </c>
      <c r="D11" s="507">
        <v>2.00051377489369</v>
      </c>
      <c r="E11" s="505" t="s">
        <v>389</v>
      </c>
      <c r="F11" s="505" t="s">
        <v>389</v>
      </c>
      <c r="G11" s="249">
        <v>1.69666666666667</v>
      </c>
      <c r="H11" s="506" t="s">
        <v>389</v>
      </c>
      <c r="I11" s="249">
        <v>3.01206896551724</v>
      </c>
      <c r="J11" s="249"/>
    </row>
    <row r="12" spans="8:8" s="232" ht="10.2" customFormat="1">
      <c r="A12" s="261">
        <v>1990.0</v>
      </c>
      <c r="B12" s="505">
        <v>3.64457325268817</v>
      </c>
      <c r="C12" s="506" t="s">
        <v>389</v>
      </c>
      <c r="D12" s="507">
        <v>2.77589313391534</v>
      </c>
      <c r="E12" s="505" t="s">
        <v>389</v>
      </c>
      <c r="F12" s="505" t="s">
        <v>389</v>
      </c>
      <c r="G12" s="249">
        <v>1.63833333333333</v>
      </c>
      <c r="H12" s="509">
        <v>1.05</v>
      </c>
      <c r="I12" s="249">
        <v>3.82068965517241</v>
      </c>
      <c r="J12" s="249"/>
    </row>
    <row r="13" spans="8:8" s="232" ht="10.2" customFormat="1">
      <c r="A13" s="261">
        <v>1991.0</v>
      </c>
      <c r="B13" s="505">
        <v>3.98594202336642</v>
      </c>
      <c r="C13" s="506" t="s">
        <v>389</v>
      </c>
      <c r="D13" s="507">
        <v>3.233289</v>
      </c>
      <c r="E13" s="505" t="s">
        <v>389</v>
      </c>
      <c r="F13" s="505" t="s">
        <v>389</v>
      </c>
      <c r="G13" s="249">
        <v>1.48666666666667</v>
      </c>
      <c r="H13" s="509">
        <v>0.888333333333333</v>
      </c>
      <c r="I13" s="249">
        <v>3.32758620689655</v>
      </c>
      <c r="J13" s="249"/>
    </row>
    <row r="14" spans="8:8" s="232" ht="10.2" customFormat="1">
      <c r="A14" s="261">
        <v>1992.0</v>
      </c>
      <c r="B14" s="505">
        <v>3.62263492555831</v>
      </c>
      <c r="C14" s="506" t="s">
        <v>389</v>
      </c>
      <c r="D14" s="507">
        <v>2.698698</v>
      </c>
      <c r="E14" s="505" t="s">
        <v>389</v>
      </c>
      <c r="F14" s="505" t="s">
        <v>389</v>
      </c>
      <c r="G14" s="249">
        <v>1.77166666666667</v>
      </c>
      <c r="H14" s="509">
        <v>0.979166666666667</v>
      </c>
      <c r="I14" s="249">
        <v>3.18793103448276</v>
      </c>
      <c r="J14" s="249"/>
    </row>
    <row r="15" spans="8:8" s="232" ht="10.2" customFormat="1">
      <c r="A15" s="261">
        <v>1993.0</v>
      </c>
      <c r="B15" s="505">
        <v>3.5220223325062</v>
      </c>
      <c r="C15" s="506" t="s">
        <v>389</v>
      </c>
      <c r="D15" s="507">
        <v>2.511376</v>
      </c>
      <c r="E15" s="505" t="s">
        <v>389</v>
      </c>
      <c r="F15" s="505" t="s">
        <v>389</v>
      </c>
      <c r="G15" s="249">
        <v>2.12083333333333</v>
      </c>
      <c r="H15" s="509">
        <v>1.6925</v>
      </c>
      <c r="I15" s="249">
        <v>2.82241379310345</v>
      </c>
      <c r="J15" s="249"/>
    </row>
    <row r="16" spans="8:8" s="232" ht="10.2" customFormat="1">
      <c r="A16" s="261">
        <v>1994.0</v>
      </c>
      <c r="B16" s="505">
        <v>3.17989428246485</v>
      </c>
      <c r="C16" s="506" t="s">
        <v>389</v>
      </c>
      <c r="D16" s="507">
        <v>2.350464</v>
      </c>
      <c r="E16" s="505" t="s">
        <v>389</v>
      </c>
      <c r="F16" s="505" t="s">
        <v>389</v>
      </c>
      <c r="G16" s="249">
        <v>1.92</v>
      </c>
      <c r="H16" s="509">
        <v>1.4525</v>
      </c>
      <c r="I16" s="249">
        <v>2.7</v>
      </c>
      <c r="J16" s="249"/>
    </row>
    <row r="17" spans="8:8" s="232" ht="10.2" customFormat="1">
      <c r="A17" s="261">
        <v>1995.0</v>
      </c>
      <c r="B17" s="505">
        <v>3.46131229321753</v>
      </c>
      <c r="C17" s="506" t="s">
        <v>389</v>
      </c>
      <c r="D17" s="507">
        <v>2.430162</v>
      </c>
      <c r="E17" s="505" t="s">
        <v>389</v>
      </c>
      <c r="F17" s="505" t="s">
        <v>389</v>
      </c>
      <c r="G17" s="249">
        <v>1.68666666666667</v>
      </c>
      <c r="H17" s="509">
        <v>0.89</v>
      </c>
      <c r="I17" s="249">
        <v>2.96379310344828</v>
      </c>
      <c r="J17" s="249"/>
    </row>
    <row r="18" spans="8:8" s="232" ht="10.2" customFormat="1">
      <c r="A18" s="261">
        <v>1996.0</v>
      </c>
      <c r="B18" s="505">
        <v>3.66324829404466</v>
      </c>
      <c r="C18" s="506" t="s">
        <v>389</v>
      </c>
      <c r="D18" s="507">
        <v>2.496835</v>
      </c>
      <c r="E18" s="505">
        <v>1.86597118973631</v>
      </c>
      <c r="F18" s="505" t="s">
        <v>389</v>
      </c>
      <c r="G18" s="249">
        <v>2.75666666666667</v>
      </c>
      <c r="H18" s="509">
        <v>1.12083333333333</v>
      </c>
      <c r="I18" s="249">
        <v>3.53793103448276</v>
      </c>
      <c r="J18" s="249"/>
    </row>
    <row r="19" spans="8:8" s="232" ht="10.2" customFormat="1">
      <c r="A19" s="261">
        <v>1997.0</v>
      </c>
      <c r="B19" s="505">
        <v>3.90631461952026</v>
      </c>
      <c r="C19" s="506" t="s">
        <v>389</v>
      </c>
      <c r="D19" s="507">
        <v>2.664762</v>
      </c>
      <c r="E19" s="505">
        <v>1.95691760520589</v>
      </c>
      <c r="F19" s="505" t="s">
        <v>389</v>
      </c>
      <c r="G19" s="249">
        <v>2.525</v>
      </c>
      <c r="H19" s="509">
        <v>1.35833333333333</v>
      </c>
      <c r="I19" s="249">
        <v>3.2948275862069</v>
      </c>
      <c r="J19" s="249"/>
    </row>
    <row r="20" spans="8:8" s="232" ht="10.2" customFormat="1">
      <c r="A20" s="261">
        <v>1998.0</v>
      </c>
      <c r="B20" s="249">
        <v>3.04965363937138</v>
      </c>
      <c r="C20" s="506" t="s">
        <v>389</v>
      </c>
      <c r="D20" s="507">
        <v>2.330556</v>
      </c>
      <c r="E20" s="249">
        <v>1.86486239569496</v>
      </c>
      <c r="F20" s="505" t="s">
        <v>389</v>
      </c>
      <c r="G20" s="249">
        <v>2.08416666666667</v>
      </c>
      <c r="H20" s="509">
        <v>1.4225</v>
      </c>
      <c r="I20" s="249">
        <v>2.15862068965517</v>
      </c>
      <c r="J20" s="249"/>
    </row>
    <row r="21" spans="8:8" s="232" ht="10.2" customFormat="1">
      <c r="A21" s="261">
        <v>1999.0</v>
      </c>
      <c r="B21" s="249">
        <v>3.13739079301075</v>
      </c>
      <c r="C21" s="506" t="s">
        <v>389</v>
      </c>
      <c r="D21" s="507">
        <v>1.862812</v>
      </c>
      <c r="E21" s="249">
        <v>1.57906760796813</v>
      </c>
      <c r="F21" s="505" t="s">
        <v>389</v>
      </c>
      <c r="G21" s="249">
        <v>2.26583333333333</v>
      </c>
      <c r="H21" s="509">
        <v>1.99583333333333</v>
      </c>
      <c r="I21" s="249">
        <v>2.97586206896552</v>
      </c>
      <c r="J21" s="249"/>
    </row>
    <row r="22" spans="8:8" s="232" ht="10.2" customFormat="1">
      <c r="A22" s="261">
        <v>2000.0</v>
      </c>
      <c r="B22" s="249">
        <v>4.72325074958643</v>
      </c>
      <c r="C22" s="506" t="s">
        <v>389</v>
      </c>
      <c r="D22" s="507">
        <v>2.91031</v>
      </c>
      <c r="E22" s="249">
        <v>2.7108360015873</v>
      </c>
      <c r="F22" s="505" t="s">
        <v>389</v>
      </c>
      <c r="G22" s="249">
        <v>4.22583333333333</v>
      </c>
      <c r="H22" s="509">
        <v>3.7475</v>
      </c>
      <c r="I22" s="249">
        <v>4.82758620689655</v>
      </c>
      <c r="J22" s="249"/>
    </row>
    <row r="23" spans="8:8" s="232" ht="10.2" customFormat="1">
      <c r="A23" s="261">
        <v>2001.0</v>
      </c>
      <c r="B23" s="249">
        <v>4.63766219499586</v>
      </c>
      <c r="C23" s="506" t="s">
        <v>389</v>
      </c>
      <c r="D23" s="507">
        <v>3.667058</v>
      </c>
      <c r="E23" s="249">
        <v>3.17464486166666</v>
      </c>
      <c r="F23" s="505" t="s">
        <v>389</v>
      </c>
      <c r="G23" s="249">
        <v>4.06833333333333</v>
      </c>
      <c r="H23" s="509">
        <v>3.61166666666667</v>
      </c>
      <c r="I23" s="249">
        <v>4.07758620689655</v>
      </c>
      <c r="J23" s="249"/>
    </row>
    <row r="24" spans="8:8" s="232" ht="10.2" customFormat="1">
      <c r="A24" s="261">
        <v>2002.0</v>
      </c>
      <c r="B24" s="249">
        <v>4.27340195926385</v>
      </c>
      <c r="C24" s="506" t="s">
        <v>389</v>
      </c>
      <c r="D24" s="507">
        <v>3.212179</v>
      </c>
      <c r="E24" s="249">
        <v>2.37260279015873</v>
      </c>
      <c r="F24" s="505" t="s">
        <v>389</v>
      </c>
      <c r="G24" s="249">
        <v>3.33083333333333</v>
      </c>
      <c r="H24" s="509">
        <v>2.57166666666667</v>
      </c>
      <c r="I24" s="249">
        <v>4.17068965517241</v>
      </c>
      <c r="J24" s="249"/>
    </row>
    <row r="25" spans="8:8" s="232" ht="10.2" customFormat="1">
      <c r="A25" s="261">
        <v>2003.0</v>
      </c>
      <c r="B25" s="249">
        <v>4.76917907361456</v>
      </c>
      <c r="C25" s="506" t="s">
        <v>389</v>
      </c>
      <c r="D25" s="507">
        <v>4.063158</v>
      </c>
      <c r="E25" s="249">
        <v>3.33147408379447</v>
      </c>
      <c r="F25" s="505" t="s">
        <v>389</v>
      </c>
      <c r="G25" s="249">
        <v>5.625</v>
      </c>
      <c r="H25" s="509">
        <v>4.82916666666667</v>
      </c>
      <c r="I25" s="249">
        <v>4.89310344827586</v>
      </c>
      <c r="J25" s="249"/>
    </row>
    <row r="26" spans="8:8" s="232" ht="10.2" customFormat="1">
      <c r="A26" s="261">
        <v>2004.0</v>
      </c>
      <c r="B26" s="249">
        <v>5.18203318858561</v>
      </c>
      <c r="C26" s="506" t="s">
        <v>389</v>
      </c>
      <c r="D26" s="507">
        <v>4.301853</v>
      </c>
      <c r="E26" s="249">
        <v>4.45723570346457</v>
      </c>
      <c r="F26" s="505" t="s">
        <v>389</v>
      </c>
      <c r="G26" s="249">
        <v>5.84916666666667</v>
      </c>
      <c r="H26" s="509">
        <v>5.03166666666667</v>
      </c>
      <c r="I26" s="249">
        <v>6.27241379310345</v>
      </c>
      <c r="J26" s="249"/>
    </row>
    <row r="27" spans="8:8" s="232" ht="10.2" customFormat="1">
      <c r="A27" s="261">
        <v>2005.0</v>
      </c>
      <c r="B27" s="249">
        <v>6.04770859181141</v>
      </c>
      <c r="C27" s="506" t="s">
        <v>389</v>
      </c>
      <c r="D27" s="507">
        <v>5.830318</v>
      </c>
      <c r="E27" s="249">
        <v>7.38307475</v>
      </c>
      <c r="F27" s="249">
        <v>6.07439252812925</v>
      </c>
      <c r="G27" s="249">
        <v>8.78583333333333</v>
      </c>
      <c r="H27" s="509">
        <v>7.25</v>
      </c>
      <c r="I27" s="249">
        <v>8.73620689655172</v>
      </c>
      <c r="J27" s="249"/>
    </row>
    <row r="28" spans="8:8" s="232" ht="10.2" customFormat="1">
      <c r="A28" s="261">
        <v>2006.0</v>
      </c>
      <c r="B28" s="249">
        <v>7.13830839019851</v>
      </c>
      <c r="C28" s="506" t="s">
        <v>389</v>
      </c>
      <c r="D28" s="507">
        <v>7.874267</v>
      </c>
      <c r="E28" s="249">
        <v>7.87210784761905</v>
      </c>
      <c r="F28" s="249">
        <v>7.45754328899095</v>
      </c>
      <c r="G28" s="249">
        <v>6.76416666666667</v>
      </c>
      <c r="H28" s="509">
        <v>5.83333333333333</v>
      </c>
      <c r="I28" s="249">
        <v>10.6551724137931</v>
      </c>
      <c r="J28" s="249"/>
    </row>
    <row r="29" spans="8:8" s="232" ht="10.2" customFormat="1">
      <c r="A29" s="261">
        <v>2007.0</v>
      </c>
      <c r="B29" s="249">
        <v>7.73011011166253</v>
      </c>
      <c r="C29" s="506" t="s">
        <v>389</v>
      </c>
      <c r="D29" s="507">
        <v>7.994001</v>
      </c>
      <c r="E29" s="505">
        <v>6.00638274088096</v>
      </c>
      <c r="F29" s="505">
        <v>5.93393746324326</v>
      </c>
      <c r="G29" s="249">
        <v>6.95</v>
      </c>
      <c r="H29" s="509">
        <v>6.1675</v>
      </c>
      <c r="I29" s="505">
        <v>11.9534482758621</v>
      </c>
      <c r="J29" s="505"/>
    </row>
    <row r="30" spans="8:8" s="232" ht="10.2" customFormat="1">
      <c r="A30" s="261">
        <v>2008.0</v>
      </c>
      <c r="B30" s="249">
        <v>12.5482546267576</v>
      </c>
      <c r="C30" s="506" t="s">
        <v>389</v>
      </c>
      <c r="D30" s="507">
        <v>11.60052</v>
      </c>
      <c r="E30" s="505">
        <v>10.7926546114239</v>
      </c>
      <c r="F30" s="505">
        <v>10.6573740366225</v>
      </c>
      <c r="G30" s="249">
        <v>8.84916666666666</v>
      </c>
      <c r="H30" s="509">
        <v>7.99</v>
      </c>
      <c r="I30" s="505">
        <v>16.7568965517241</v>
      </c>
      <c r="J30" s="505"/>
    </row>
    <row r="31" spans="8:8" s="232" ht="10.2" customFormat="1">
      <c r="A31" s="261">
        <v>2009.0</v>
      </c>
      <c r="B31" s="249">
        <v>9.05813818238213</v>
      </c>
      <c r="C31" s="509">
        <v>5.27538626609442</v>
      </c>
      <c r="D31" s="507">
        <v>8.531361</v>
      </c>
      <c r="E31" s="260">
        <v>4.85</v>
      </c>
      <c r="F31" s="505">
        <v>4.95966855273464</v>
      </c>
      <c r="G31" s="249">
        <v>3.89333333333333</v>
      </c>
      <c r="H31" s="509">
        <v>3.3825</v>
      </c>
      <c r="I31" s="505">
        <v>10.4137931034483</v>
      </c>
      <c r="J31" s="505"/>
    </row>
    <row r="32" spans="8:8" s="232" ht="10.2" customFormat="1">
      <c r="A32" s="261">
        <v>2010.0</v>
      </c>
      <c r="B32" s="249">
        <v>10.9093905086849</v>
      </c>
      <c r="C32" s="509">
        <v>7.72057768924303</v>
      </c>
      <c r="D32" s="507">
        <v>8.031026</v>
      </c>
      <c r="E32" s="510">
        <v>6.55614754080632</v>
      </c>
      <c r="F32" s="505">
        <v>6.76939706969713</v>
      </c>
      <c r="G32" s="249">
        <v>4.38884942713409</v>
      </c>
      <c r="H32" s="509">
        <v>3.68590502304853</v>
      </c>
      <c r="I32" s="505">
        <v>13.4706896551724</v>
      </c>
      <c r="J32" s="505"/>
    </row>
    <row r="33" spans="8:8" s="232" ht="10.2" customFormat="1">
      <c r="A33" s="261">
        <v>2011.0</v>
      </c>
      <c r="B33" s="247">
        <v>14.7293088296113</v>
      </c>
      <c r="C33" s="509">
        <v>14.02</v>
      </c>
      <c r="D33" s="249">
        <v>10.49128</v>
      </c>
      <c r="E33" s="254">
        <v>9.04248007968128</v>
      </c>
      <c r="F33" s="249">
        <v>9.25929146402652</v>
      </c>
      <c r="G33" s="247">
        <v>4.00903256677375</v>
      </c>
      <c r="H33" s="509">
        <v>3.47457457591137</v>
      </c>
      <c r="I33" s="510">
        <v>18.5534482758621</v>
      </c>
      <c r="J33" s="510"/>
    </row>
    <row r="34" spans="8:8" s="232" ht="10.2" customFormat="1">
      <c r="A34" s="511">
        <v>2012.0</v>
      </c>
      <c r="B34" s="249">
        <v>16.7481680366005</v>
      </c>
      <c r="C34" s="509">
        <v>15.1160358565737</v>
      </c>
      <c r="D34" s="507">
        <v>10.92553</v>
      </c>
      <c r="E34" s="510">
        <v>9.46448003924233</v>
      </c>
      <c r="F34" s="505">
        <v>9.44810241422561</v>
      </c>
      <c r="G34" s="249">
        <v>2.75537157229645</v>
      </c>
      <c r="H34" s="509">
        <v>2.26845856355472</v>
      </c>
      <c r="I34" s="505">
        <v>18.8189655172414</v>
      </c>
      <c r="J34" s="505"/>
    </row>
    <row r="35" spans="8:8" s="232" ht="10.2" customFormat="1">
      <c r="A35" s="511">
        <v>2013.0</v>
      </c>
      <c r="B35" s="249">
        <v>16.1693871484698</v>
      </c>
      <c r="C35" s="509">
        <v>16.5567729083665</v>
      </c>
      <c r="D35" s="507">
        <v>10.7263077430638</v>
      </c>
      <c r="E35" s="510">
        <v>10.6384416982761</v>
      </c>
      <c r="F35" s="505">
        <v>9.75410969101217</v>
      </c>
      <c r="G35" s="249">
        <v>3.70729000484584</v>
      </c>
      <c r="H35" s="509">
        <v>2.92601483841582</v>
      </c>
      <c r="I35" s="505">
        <v>18.248275862069</v>
      </c>
      <c r="J35" s="505"/>
    </row>
    <row r="36" spans="8:8">
      <c r="A36" s="512">
        <v>2014.0</v>
      </c>
      <c r="B36" s="247">
        <v>16.3293043062448</v>
      </c>
      <c r="C36" s="509">
        <v>13.856374501992</v>
      </c>
      <c r="D36" s="254">
        <v>9.11479557099608</v>
      </c>
      <c r="E36" s="510">
        <v>8.25326985694948</v>
      </c>
      <c r="F36" s="505">
        <v>8.1437219600942</v>
      </c>
      <c r="G36" s="247">
        <v>4.34774155035418</v>
      </c>
      <c r="H36" s="509">
        <v>3.86837219170504</v>
      </c>
      <c r="I36" s="510">
        <v>16.798275862069</v>
      </c>
      <c r="J36" s="510"/>
    </row>
    <row r="37" spans="8:8">
      <c r="A37" s="512">
        <v>2015.0</v>
      </c>
      <c r="B37" s="247">
        <v>10.3053595430108</v>
      </c>
      <c r="C37" s="509">
        <v>7.44989919354839</v>
      </c>
      <c r="D37" s="254">
        <v>6.71908537993086</v>
      </c>
      <c r="E37" s="510">
        <v>6.5260981998897</v>
      </c>
      <c r="F37" s="505">
        <v>6.43697026939338</v>
      </c>
      <c r="G37" s="247">
        <v>2.60366680933533</v>
      </c>
      <c r="H37" s="509">
        <v>2.00732212556984</v>
      </c>
      <c r="I37" s="510">
        <v>8.77241379310345</v>
      </c>
      <c r="J37" s="510"/>
    </row>
    <row r="38" spans="8:8">
      <c r="A38" s="512">
        <v>2016.0</v>
      </c>
      <c r="B38" s="247">
        <v>6.93687319065343</v>
      </c>
      <c r="C38" s="509">
        <v>5.72291666666667</v>
      </c>
      <c r="D38" s="254">
        <v>4.93131326132752</v>
      </c>
      <c r="E38" s="510">
        <v>4.69017797442244</v>
      </c>
      <c r="F38" s="505">
        <v>4.53970589540942</v>
      </c>
      <c r="G38" s="247">
        <v>2.46183890282923</v>
      </c>
      <c r="H38" s="509">
        <v>1.55045483009185</v>
      </c>
      <c r="I38" s="510">
        <v>7.0448275862069</v>
      </c>
      <c r="J38" s="510"/>
    </row>
    <row r="39" spans="8:8">
      <c r="A39" s="512">
        <v>2017.0</v>
      </c>
      <c r="B39" s="247">
        <v>8.09512962675765</v>
      </c>
      <c r="C39" s="509">
        <v>7.1289</v>
      </c>
      <c r="D39" s="254">
        <v>5.62467004343619</v>
      </c>
      <c r="E39" s="510">
        <v>5.80479507701665</v>
      </c>
      <c r="F39" s="510">
        <v>5.72106071892122</v>
      </c>
      <c r="G39" s="247">
        <v>2.96058408767123</v>
      </c>
      <c r="H39" s="509">
        <v>1.57968332876712</v>
      </c>
      <c r="I39" s="510">
        <v>8.97413793103448</v>
      </c>
      <c r="J39" s="510"/>
    </row>
    <row r="40" spans="8:8">
      <c r="A40" s="512">
        <v>2018.0</v>
      </c>
      <c r="B40" s="247">
        <v>10.0492239195616</v>
      </c>
      <c r="C40" s="509">
        <v>9.76</v>
      </c>
      <c r="D40" s="254">
        <v>6.65786701696892</v>
      </c>
      <c r="E40" s="510">
        <v>8.06112183983241</v>
      </c>
      <c r="F40" s="510">
        <v>7.90235689187371</v>
      </c>
      <c r="G40" s="247">
        <v>3.11644566758242</v>
      </c>
      <c r="H40" s="509">
        <v>1.18240216483517</v>
      </c>
      <c r="I40" s="510">
        <v>11.6844827586207</v>
      </c>
      <c r="J40" s="510"/>
    </row>
    <row r="41" spans="8:8">
      <c r="A41" s="512">
        <v>2019.0</v>
      </c>
      <c r="B41" s="247">
        <v>9.94466953577337</v>
      </c>
      <c r="C41" s="509">
        <v>5.4941</v>
      </c>
      <c r="D41" s="254">
        <v>5.02991724018928</v>
      </c>
      <c r="E41" s="510">
        <v>4.46694945374703</v>
      </c>
      <c r="F41" s="510">
        <v>4.44775610232891</v>
      </c>
      <c r="G41" s="247">
        <v>2.5118997245179</v>
      </c>
      <c r="H41" s="509">
        <v>1.26767747252747</v>
      </c>
      <c r="I41" s="510">
        <v>10.8172413793103</v>
      </c>
      <c r="J41" s="510"/>
    </row>
    <row r="42" spans="8:8">
      <c r="A42" s="513">
        <v>2020.0</v>
      </c>
      <c r="B42" s="270">
        <v>7.80842897022332</v>
      </c>
      <c r="C42" s="514">
        <v>4.38701587301587</v>
      </c>
      <c r="D42" s="257">
        <v>4.06283203352602</v>
      </c>
      <c r="E42" s="515">
        <v>3.42</v>
      </c>
      <c r="F42" s="515">
        <v>3.07</v>
      </c>
      <c r="G42" s="270">
        <v>1.98858232044199</v>
      </c>
      <c r="H42" s="514">
        <v>1.58156904109589</v>
      </c>
      <c r="I42" s="515">
        <v>7.18577586206897</v>
      </c>
      <c r="J42" s="510"/>
    </row>
    <row r="43" spans="8:8">
      <c r="A43" s="512"/>
      <c r="B43" s="247"/>
      <c r="C43" s="247"/>
      <c r="D43" s="254"/>
      <c r="E43" s="510"/>
      <c r="F43" s="510"/>
      <c r="G43" s="247"/>
      <c r="H43" s="247"/>
      <c r="I43" s="510"/>
      <c r="J43" s="510"/>
    </row>
    <row r="44" spans="8:8" s="232" ht="9.75" customFormat="1" customHeight="1">
      <c r="A44" s="516" t="s">
        <v>600</v>
      </c>
    </row>
    <row r="45" spans="8:8" s="232" ht="12.2" customFormat="1" customHeight="1">
      <c r="A45" s="232" t="s">
        <v>601</v>
      </c>
    </row>
    <row r="46" spans="8:8" s="232" ht="10.8" customFormat="1">
      <c r="A46" s="232" t="s">
        <v>602</v>
      </c>
    </row>
    <row r="47" spans="8:8" ht="10.8">
      <c r="A47" s="232" t="s">
        <v>603</v>
      </c>
    </row>
    <row r="48" spans="8:8" ht="10.8">
      <c r="A48" s="232" t="s">
        <v>604</v>
      </c>
    </row>
    <row r="49" spans="8:8" ht="10.8">
      <c r="A49" s="232" t="s">
        <v>605</v>
      </c>
    </row>
    <row r="50" spans="8:8" customHeight="1">
      <c r="A50" s="517" t="s">
        <v>606</v>
      </c>
    </row>
  </sheetData>
  <hyperlinks>
    <hyperlink ref="J1" location="Contents!A1" display="Contents"/>
  </hyperlinks>
  <pageMargins left="0.236220472440945" right="0.0" top="0.236220472440945" bottom="0.0" header="0.0" footer="0.0"/>
  <pageSetup paperSize="9" orientation="landscape"/>
  <headerFooter alignWithMargins="0"/>
</worksheet>
</file>

<file path=xl/worksheets/sheet37.xml><?xml version="1.0" encoding="utf-8"?>
<worksheet xmlns:r="http://schemas.openxmlformats.org/officeDocument/2006/relationships" xmlns="http://schemas.openxmlformats.org/spreadsheetml/2006/main">
  <dimension ref="A1:AB114"/>
  <sheetViews>
    <sheetView workbookViewId="0" showGridLines="0" zoomScale="70">
      <pane xSplit="1" ySplit="3" topLeftCell="B94" state="frozen" activePane="bottomRight"/>
      <selection pane="bottomRight" activeCell="AA1" sqref="AA1"/>
    </sheetView>
  </sheetViews>
  <sheetFormatPr defaultRowHeight="13.8" defaultColWidth="9"/>
  <cols>
    <col min="1" max="1" customWidth="1" width="28.664062" style="518"/>
    <col min="2" max="7" customWidth="1" width="9.6640625" style="519"/>
    <col min="8" max="16" customWidth="1" width="9.6640625" style="518"/>
    <col min="17" max="22" customWidth="1" width="9.6640625" style="520"/>
    <col min="23" max="23" customWidth="1" width="10.5" style="518"/>
    <col min="24" max="24" customWidth="1" width="10.0" style="518"/>
    <col min="25" max="25" customWidth="1" width="10.5" style="518"/>
    <col min="26" max="26" customWidth="0" width="9.1640625" style="518"/>
    <col min="27" max="16384" customWidth="0" width="9.1640625" style="521"/>
  </cols>
  <sheetData>
    <row r="1" spans="8:8" ht="14.1" customHeight="1">
      <c r="A1" s="522" t="s">
        <v>607</v>
      </c>
      <c r="B1" s="518"/>
      <c r="C1" s="518"/>
      <c r="D1" s="518"/>
      <c r="E1" s="518"/>
      <c r="F1" s="518"/>
      <c r="G1" s="518"/>
      <c r="L1" s="21" t="s">
        <v>89</v>
      </c>
      <c r="N1" s="520"/>
      <c r="O1" s="520"/>
      <c r="V1" s="332"/>
      <c r="W1" s="523"/>
      <c r="X1" s="523"/>
      <c r="Y1" s="524"/>
      <c r="AA1" s="21" t="s">
        <v>89</v>
      </c>
    </row>
    <row r="2" spans="8:8" s="523" ht="14.1" customFormat="1" customHeight="1">
      <c r="A2" s="518"/>
      <c r="B2" s="518"/>
      <c r="C2" s="518"/>
      <c r="D2" s="518"/>
      <c r="E2" s="518"/>
      <c r="F2" s="518"/>
      <c r="G2" s="518"/>
      <c r="H2" s="518"/>
      <c r="I2" s="518"/>
      <c r="J2" s="518"/>
      <c r="K2" s="518"/>
      <c r="L2" s="518"/>
      <c r="M2" s="518"/>
      <c r="N2" s="520"/>
      <c r="O2" s="520"/>
      <c r="P2" s="518"/>
      <c r="Q2" s="520"/>
      <c r="R2" s="520"/>
      <c r="S2" s="520"/>
      <c r="T2" s="520"/>
      <c r="U2" s="520"/>
      <c r="V2" s="332"/>
      <c r="W2" s="524" t="s">
        <v>90</v>
      </c>
      <c r="X2" s="524"/>
      <c r="Y2" s="524" t="s">
        <v>91</v>
      </c>
      <c r="Z2" s="518"/>
    </row>
    <row r="3" spans="8:8" s="523" ht="14.1" customFormat="1" customHeight="1">
      <c r="A3" s="399" t="s">
        <v>232</v>
      </c>
      <c r="B3" s="523">
        <v>2000.0</v>
      </c>
      <c r="C3" s="523">
        <v>2001.0</v>
      </c>
      <c r="D3" s="523">
        <v>2002.0</v>
      </c>
      <c r="E3" s="523">
        <v>2003.0</v>
      </c>
      <c r="F3" s="523">
        <v>2004.0</v>
      </c>
      <c r="G3" s="523">
        <v>2005.0</v>
      </c>
      <c r="H3" s="523">
        <v>2006.0</v>
      </c>
      <c r="I3" s="518">
        <v>2007.0</v>
      </c>
      <c r="J3" s="518">
        <v>2008.0</v>
      </c>
      <c r="K3" s="518">
        <v>2009.0</v>
      </c>
      <c r="L3" s="518">
        <v>2010.0</v>
      </c>
      <c r="M3" s="518">
        <v>2011.0</v>
      </c>
      <c r="N3" s="518">
        <v>2012.0</v>
      </c>
      <c r="O3" s="518">
        <v>2013.0</v>
      </c>
      <c r="P3" s="518">
        <v>2014.0</v>
      </c>
      <c r="Q3" s="518">
        <v>2015.0</v>
      </c>
      <c r="R3" s="518">
        <v>2016.0</v>
      </c>
      <c r="S3" s="518">
        <v>2017.0</v>
      </c>
      <c r="T3" s="518">
        <v>2018.0</v>
      </c>
      <c r="U3" s="518">
        <v>2019.0</v>
      </c>
      <c r="V3" s="332">
        <v>2020.0</v>
      </c>
      <c r="W3" s="524">
        <v>2020.0</v>
      </c>
      <c r="X3" s="524" t="s">
        <v>93</v>
      </c>
      <c r="Y3" s="524">
        <v>2020.0</v>
      </c>
      <c r="Z3" s="518"/>
    </row>
    <row r="4" spans="8:8" s="523" ht="14.1" customFormat="1" customHeight="1">
      <c r="A4" s="525" t="s">
        <v>96</v>
      </c>
      <c r="B4" s="526"/>
      <c r="C4" s="526"/>
      <c r="D4" s="526"/>
      <c r="E4" s="526"/>
      <c r="F4" s="526"/>
      <c r="G4" s="526"/>
      <c r="H4" s="526"/>
      <c r="I4" s="526"/>
      <c r="J4" s="526"/>
      <c r="K4" s="526"/>
      <c r="L4" s="526"/>
      <c r="M4" s="526"/>
      <c r="N4" s="526"/>
      <c r="O4" s="526"/>
      <c r="P4" s="526"/>
      <c r="Q4" s="526"/>
      <c r="R4" s="526"/>
      <c r="S4" s="526"/>
      <c r="T4" s="526"/>
      <c r="U4" s="526"/>
      <c r="V4" s="527"/>
      <c r="W4" s="528"/>
      <c r="X4" s="528"/>
      <c r="Y4" s="528"/>
      <c r="Z4" s="520"/>
    </row>
    <row r="5" spans="8:8" s="362" ht="15.0" customFormat="1" customHeight="1">
      <c r="A5" s="401" t="s">
        <v>608</v>
      </c>
      <c r="B5" s="385">
        <v>96.9068652513019</v>
      </c>
      <c r="C5" s="385">
        <v>101.901229140336</v>
      </c>
      <c r="D5" s="385">
        <v>103.207287212886</v>
      </c>
      <c r="E5" s="385">
        <v>93.6815940882937</v>
      </c>
      <c r="F5" s="385">
        <v>98.2962145064419</v>
      </c>
      <c r="G5" s="385">
        <v>101.109772120954</v>
      </c>
      <c r="H5" s="385">
        <v>98.192672882535</v>
      </c>
      <c r="I5" s="385">
        <v>104.571044052956</v>
      </c>
      <c r="J5" s="385">
        <v>99.0010279821544</v>
      </c>
      <c r="K5" s="385">
        <v>89.9251235965294</v>
      </c>
      <c r="L5" s="385">
        <v>90.2070489868144</v>
      </c>
      <c r="M5" s="385">
        <v>85.0287685728731</v>
      </c>
      <c r="N5" s="385">
        <v>80.7603135048806</v>
      </c>
      <c r="O5" s="385">
        <v>75.94585966044</v>
      </c>
      <c r="P5" s="385">
        <v>71.846930494185</v>
      </c>
      <c r="Q5" s="385">
        <v>71.5874359426669</v>
      </c>
      <c r="R5" s="385">
        <v>79.531959346455</v>
      </c>
      <c r="S5" s="385">
        <v>80.5442906275219</v>
      </c>
      <c r="T5" s="385">
        <v>76.6419515463525</v>
      </c>
      <c r="U5" s="385">
        <v>73.2732647410706</v>
      </c>
      <c r="V5" s="529">
        <v>68.1977355569606</v>
      </c>
      <c r="W5" s="528">
        <v>-0.0718114828582493</v>
      </c>
      <c r="X5" s="528">
        <v>-0.0202699024530333</v>
      </c>
      <c r="Y5" s="528">
        <v>0.0725409843539642</v>
      </c>
    </row>
    <row r="6" spans="8:8" s="362" ht="15.0" customFormat="1" customHeight="1">
      <c r="A6" s="401" t="s">
        <v>609</v>
      </c>
      <c r="B6" s="385">
        <v>6.531408</v>
      </c>
      <c r="C6" s="385">
        <v>6.897753</v>
      </c>
      <c r="D6" s="385">
        <v>6.782616</v>
      </c>
      <c r="E6" s="385">
        <v>14.1475405228613</v>
      </c>
      <c r="F6" s="385">
        <v>18.2091461374557</v>
      </c>
      <c r="G6" s="385">
        <v>17.5694198918062</v>
      </c>
      <c r="H6" s="385">
        <v>16.2115197394047</v>
      </c>
      <c r="I6" s="385">
        <v>21.5483018345048</v>
      </c>
      <c r="J6" s="385">
        <v>9.73963226568421</v>
      </c>
      <c r="K6" s="385">
        <v>12.5537522414813</v>
      </c>
      <c r="L6" s="385">
        <v>12.1073183193047</v>
      </c>
      <c r="M6" s="385">
        <v>9.85606750925085</v>
      </c>
      <c r="N6" s="385">
        <v>4.88929390851737</v>
      </c>
      <c r="O6" s="385">
        <v>2.68440428595673</v>
      </c>
      <c r="P6" s="385">
        <v>1.65705282159829</v>
      </c>
      <c r="Q6" s="385">
        <v>2.54111420212072</v>
      </c>
      <c r="R6" s="385">
        <v>2.4388353358979</v>
      </c>
      <c r="S6" s="385">
        <v>2.15992791376768</v>
      </c>
      <c r="T6" s="385">
        <v>2.11674277523089</v>
      </c>
      <c r="U6" s="385">
        <v>1.4646997535253</v>
      </c>
      <c r="V6" s="529">
        <v>1.28780269741953</v>
      </c>
      <c r="W6" s="528">
        <v>-0.123175853806563</v>
      </c>
      <c r="X6" s="528">
        <v>-0.193327028742076</v>
      </c>
      <c r="Y6" s="528">
        <v>0.00136981784749256</v>
      </c>
    </row>
    <row r="7" spans="8:8" s="530" ht="15.0" customFormat="1" customHeight="1">
      <c r="A7" s="525" t="s">
        <v>530</v>
      </c>
      <c r="B7" s="531">
        <v>103.438273251302</v>
      </c>
      <c r="C7" s="531">
        <v>108.798982140336</v>
      </c>
      <c r="D7" s="531">
        <v>109.989903212886</v>
      </c>
      <c r="E7" s="531">
        <v>107.829134611155</v>
      </c>
      <c r="F7" s="531">
        <v>116.505360643898</v>
      </c>
      <c r="G7" s="531">
        <v>118.67919201276</v>
      </c>
      <c r="H7" s="531">
        <v>114.40419262194</v>
      </c>
      <c r="I7" s="531">
        <v>126.119345887461</v>
      </c>
      <c r="J7" s="531">
        <v>108.740660247839</v>
      </c>
      <c r="K7" s="531">
        <v>102.478875838011</v>
      </c>
      <c r="L7" s="531">
        <v>102.314367306119</v>
      </c>
      <c r="M7" s="531">
        <v>94.884836082124</v>
      </c>
      <c r="N7" s="531">
        <v>85.649607413398</v>
      </c>
      <c r="O7" s="531">
        <v>78.6302639463967</v>
      </c>
      <c r="P7" s="531">
        <v>73.5039833157833</v>
      </c>
      <c r="Q7" s="531">
        <v>74.1285501447876</v>
      </c>
      <c r="R7" s="531">
        <v>81.9707946823529</v>
      </c>
      <c r="S7" s="531">
        <v>82.7042185412896</v>
      </c>
      <c r="T7" s="531">
        <v>78.7586943215834</v>
      </c>
      <c r="U7" s="531">
        <v>74.7379644945959</v>
      </c>
      <c r="V7" s="532">
        <v>69.4855382543801</v>
      </c>
      <c r="W7" s="533">
        <v>-0.0728181115773581</v>
      </c>
      <c r="X7" s="533">
        <v>-0.0310738183056847</v>
      </c>
      <c r="Y7" s="533">
        <v>0.0739108022014568</v>
      </c>
    </row>
    <row r="8" spans="8:8" s="362" ht="15.0" customFormat="1" customHeight="1">
      <c r="A8" s="401" t="s">
        <v>610</v>
      </c>
      <c r="B8" s="385">
        <v>4.842880776195</v>
      </c>
      <c r="C8" s="385">
        <v>8.3689105124625</v>
      </c>
      <c r="D8" s="385">
        <v>12.3299022850369</v>
      </c>
      <c r="E8" s="385">
        <v>16.7303804186269</v>
      </c>
      <c r="F8" s="385">
        <v>21.5769678704869</v>
      </c>
      <c r="G8" s="385">
        <v>18.0764215294163</v>
      </c>
      <c r="H8" s="385">
        <v>18.0705889662375</v>
      </c>
      <c r="I8" s="385">
        <v>21.0945004247381</v>
      </c>
      <c r="J8" s="385">
        <v>25.1848442760337</v>
      </c>
      <c r="K8" s="385">
        <v>28.3179663918112</v>
      </c>
      <c r="L8" s="385">
        <v>29.2172168101275</v>
      </c>
      <c r="M8" s="385">
        <v>39.1285949886562</v>
      </c>
      <c r="N8" s="385">
        <v>45.2748202469534</v>
      </c>
      <c r="O8" s="385">
        <v>42.5210202510228</v>
      </c>
      <c r="P8" s="385">
        <v>40.4185102388019</v>
      </c>
      <c r="Q8" s="385">
        <v>47.2363227225235</v>
      </c>
      <c r="R8" s="385">
        <v>58.6619587228627</v>
      </c>
      <c r="S8" s="385">
        <v>65.7143700152411</v>
      </c>
      <c r="T8" s="385">
        <v>67.7573340122833</v>
      </c>
      <c r="U8" s="385">
        <v>75.4387641810187</v>
      </c>
      <c r="V8" s="529">
        <v>76.1088880384255</v>
      </c>
      <c r="W8" s="528">
        <v>0.006126506457238</v>
      </c>
      <c r="X8" s="528">
        <v>0.102943461222091</v>
      </c>
      <c r="Y8" s="528">
        <v>0.0809559673983858</v>
      </c>
    </row>
    <row r="9" spans="8:8" s="362" ht="15.0" customFormat="1" customHeight="1">
      <c r="A9" s="401" t="s">
        <v>611</v>
      </c>
      <c r="B9" s="385">
        <v>1.69884259548611</v>
      </c>
      <c r="C9" s="385">
        <v>1.75067709375</v>
      </c>
      <c r="D9" s="385">
        <v>1.77939</v>
      </c>
      <c r="E9" s="385">
        <v>1.69765776736111</v>
      </c>
      <c r="F9" s="385">
        <v>1.70252041284722</v>
      </c>
      <c r="G9" s="385">
        <v>1.925928</v>
      </c>
      <c r="H9" s="385">
        <v>1.61709070204861</v>
      </c>
      <c r="I9" s="385">
        <v>1.23718924125694</v>
      </c>
      <c r="J9" s="385">
        <v>1.01137341707639</v>
      </c>
      <c r="K9" s="385">
        <v>0.81791599744397</v>
      </c>
      <c r="L9" s="385">
        <v>1.45016598896156</v>
      </c>
      <c r="M9" s="385">
        <v>1.75061147890326</v>
      </c>
      <c r="N9" s="385">
        <v>0.775727172558963</v>
      </c>
      <c r="O9" s="385">
        <v>0.152874959692301</v>
      </c>
      <c r="P9" s="385">
        <v>0.425219615644626</v>
      </c>
      <c r="Q9" s="385">
        <v>0.694857614087504</v>
      </c>
      <c r="R9" s="385">
        <v>4.02103492570361</v>
      </c>
      <c r="S9" s="385">
        <v>17.1257118218071</v>
      </c>
      <c r="T9" s="385">
        <v>28.5750086363122</v>
      </c>
      <c r="U9" s="385">
        <v>47.4024565970099</v>
      </c>
      <c r="V9" s="529">
        <v>61.3943859959065</v>
      </c>
      <c r="W9" s="528">
        <v>0.291634361746054</v>
      </c>
      <c r="X9" s="528">
        <v>0.500752980952435</v>
      </c>
      <c r="Y9" s="528">
        <v>0.0653043558936134</v>
      </c>
    </row>
    <row r="10" spans="8:8" s="530" ht="15.0" customFormat="1" customHeight="1">
      <c r="A10" s="534" t="s">
        <v>612</v>
      </c>
      <c r="B10" s="535">
        <v>6.54172337168111</v>
      </c>
      <c r="C10" s="535">
        <v>10.1195876062125</v>
      </c>
      <c r="D10" s="535">
        <v>14.1092922850369</v>
      </c>
      <c r="E10" s="535">
        <v>18.428038185988</v>
      </c>
      <c r="F10" s="535">
        <v>23.2794882833341</v>
      </c>
      <c r="G10" s="535">
        <v>20.0023495294163</v>
      </c>
      <c r="H10" s="535">
        <v>19.6876796682861</v>
      </c>
      <c r="I10" s="535">
        <v>22.3316896659951</v>
      </c>
      <c r="J10" s="535">
        <v>26.1962176931101</v>
      </c>
      <c r="K10" s="535">
        <v>29.1358823892552</v>
      </c>
      <c r="L10" s="535">
        <v>30.6673827990891</v>
      </c>
      <c r="M10" s="535">
        <v>40.8792064675595</v>
      </c>
      <c r="N10" s="535">
        <v>46.0505474195123</v>
      </c>
      <c r="O10" s="535">
        <v>42.6738952107151</v>
      </c>
      <c r="P10" s="535">
        <v>40.8437298544465</v>
      </c>
      <c r="Q10" s="535">
        <v>47.931180336611</v>
      </c>
      <c r="R10" s="535">
        <v>62.6829936485663</v>
      </c>
      <c r="S10" s="535">
        <v>82.8400818370481</v>
      </c>
      <c r="T10" s="535">
        <v>96.3323426485955</v>
      </c>
      <c r="U10" s="535">
        <v>122.841220778029</v>
      </c>
      <c r="V10" s="536">
        <v>137.503274034332</v>
      </c>
      <c r="W10" s="537">
        <v>0.116299407969579</v>
      </c>
      <c r="X10" s="537">
        <v>0.154759635715894</v>
      </c>
      <c r="Y10" s="537">
        <v>0.146260323291999</v>
      </c>
    </row>
    <row r="11" spans="8:8" s="362" ht="15.0" customFormat="1" customHeight="1">
      <c r="A11" s="525" t="s">
        <v>613</v>
      </c>
      <c r="B11" s="385"/>
      <c r="C11" s="385"/>
      <c r="D11" s="385"/>
      <c r="E11" s="385"/>
      <c r="F11" s="385"/>
      <c r="G11" s="385"/>
      <c r="H11" s="385"/>
      <c r="I11" s="385"/>
      <c r="J11" s="385"/>
      <c r="K11" s="385"/>
      <c r="L11" s="385"/>
      <c r="M11" s="385"/>
      <c r="N11" s="385"/>
      <c r="O11" s="385"/>
      <c r="P11" s="385"/>
      <c r="Q11" s="385"/>
      <c r="R11" s="385"/>
      <c r="S11" s="385"/>
      <c r="T11" s="385"/>
      <c r="U11" s="385"/>
      <c r="V11" s="529"/>
      <c r="W11" s="528"/>
      <c r="X11" s="528"/>
      <c r="Y11" s="528"/>
    </row>
    <row r="12" spans="8:8" s="362" ht="15.0" customFormat="1" customHeight="1">
      <c r="A12" s="401" t="s">
        <v>608</v>
      </c>
      <c r="B12" s="385">
        <v>4.842880776195</v>
      </c>
      <c r="C12" s="385">
        <v>8.3689105124625</v>
      </c>
      <c r="D12" s="385">
        <v>12.3299022850369</v>
      </c>
      <c r="E12" s="385">
        <v>16.7303804186269</v>
      </c>
      <c r="F12" s="385">
        <v>21.5769678704869</v>
      </c>
      <c r="G12" s="385">
        <v>18.0764215294163</v>
      </c>
      <c r="H12" s="385">
        <v>18.0705889662375</v>
      </c>
      <c r="I12" s="385">
        <v>21.0945004247381</v>
      </c>
      <c r="J12" s="385">
        <v>25.1848442760337</v>
      </c>
      <c r="K12" s="385">
        <v>28.3179663918112</v>
      </c>
      <c r="L12" s="385">
        <v>29.2172168101275</v>
      </c>
      <c r="M12" s="385">
        <v>39.1285949886562</v>
      </c>
      <c r="N12" s="385">
        <v>45.2748202469534</v>
      </c>
      <c r="O12" s="385">
        <v>42.5210202510228</v>
      </c>
      <c r="P12" s="385">
        <v>40.4185102388019</v>
      </c>
      <c r="Q12" s="385">
        <v>47.2363227225235</v>
      </c>
      <c r="R12" s="385">
        <v>58.6619587228627</v>
      </c>
      <c r="S12" s="385">
        <v>65.7143700152411</v>
      </c>
      <c r="T12" s="385">
        <v>67.7573340122833</v>
      </c>
      <c r="U12" s="385">
        <v>75.4387641810187</v>
      </c>
      <c r="V12" s="529">
        <v>76.1088880384255</v>
      </c>
      <c r="W12" s="528">
        <v>0.006126506457238</v>
      </c>
      <c r="X12" s="528">
        <v>0.102943461222091</v>
      </c>
      <c r="Y12" s="528">
        <v>0.0809559673983858</v>
      </c>
    </row>
    <row r="13" spans="8:8" s="362" ht="15.0" customFormat="1" customHeight="1">
      <c r="A13" s="401" t="s">
        <v>609</v>
      </c>
      <c r="B13" s="385">
        <v>0.0</v>
      </c>
      <c r="C13" s="385">
        <v>0.0</v>
      </c>
      <c r="D13" s="385">
        <v>0.0</v>
      </c>
      <c r="E13" s="385">
        <v>0.0</v>
      </c>
      <c r="F13" s="385">
        <v>0.0</v>
      </c>
      <c r="G13" s="385">
        <v>0.0</v>
      </c>
      <c r="H13" s="385">
        <v>0.983898</v>
      </c>
      <c r="I13" s="385">
        <v>2.271339</v>
      </c>
      <c r="J13" s="385">
        <v>3.778587</v>
      </c>
      <c r="K13" s="385">
        <v>4.741551</v>
      </c>
      <c r="L13" s="385">
        <v>8.09193483293988</v>
      </c>
      <c r="M13" s="385">
        <v>6.98572739669298</v>
      </c>
      <c r="N13" s="385">
        <v>6.4743311367658</v>
      </c>
      <c r="O13" s="385">
        <v>8.76146159705691</v>
      </c>
      <c r="P13" s="385">
        <v>9.81344070813045</v>
      </c>
      <c r="Q13" s="385">
        <v>7.4335627194939</v>
      </c>
      <c r="R13" s="385">
        <v>5.86128279362944</v>
      </c>
      <c r="S13" s="385">
        <v>6.99914291334342</v>
      </c>
      <c r="T13" s="385">
        <v>7.49722112539922</v>
      </c>
      <c r="U13" s="385">
        <v>7.11386448427257</v>
      </c>
      <c r="V13" s="529">
        <v>3.35378556527902</v>
      </c>
      <c r="W13" s="528">
        <v>-0.5298445417207</v>
      </c>
      <c r="X13" s="528">
        <v>0.0414022608135505</v>
      </c>
      <c r="Y13" s="528">
        <v>0.00356737513688056</v>
      </c>
    </row>
    <row r="14" spans="8:8" s="530" ht="15.0" customFormat="1" customHeight="1">
      <c r="A14" s="525" t="s">
        <v>530</v>
      </c>
      <c r="B14" s="531">
        <v>4.842880776195</v>
      </c>
      <c r="C14" s="531">
        <v>8.3689105124625</v>
      </c>
      <c r="D14" s="531">
        <v>12.3299022850369</v>
      </c>
      <c r="E14" s="531">
        <v>16.7303804186269</v>
      </c>
      <c r="F14" s="531">
        <v>21.5769678704869</v>
      </c>
      <c r="G14" s="531">
        <v>18.0764215294163</v>
      </c>
      <c r="H14" s="531">
        <v>19.0544869662375</v>
      </c>
      <c r="I14" s="531">
        <v>23.3658394247381</v>
      </c>
      <c r="J14" s="531">
        <v>28.9634312760337</v>
      </c>
      <c r="K14" s="531">
        <v>33.0595173918112</v>
      </c>
      <c r="L14" s="531">
        <v>37.3091516430674</v>
      </c>
      <c r="M14" s="531">
        <v>46.1143223853492</v>
      </c>
      <c r="N14" s="531">
        <v>51.7491513837192</v>
      </c>
      <c r="O14" s="531">
        <v>51.2824818480797</v>
      </c>
      <c r="P14" s="531">
        <v>50.2319509469323</v>
      </c>
      <c r="Q14" s="531">
        <v>54.6698854420174</v>
      </c>
      <c r="R14" s="531">
        <v>64.5232415164921</v>
      </c>
      <c r="S14" s="531">
        <v>72.7135129285845</v>
      </c>
      <c r="T14" s="531">
        <v>75.2545551376825</v>
      </c>
      <c r="U14" s="531">
        <v>82.5526286652913</v>
      </c>
      <c r="V14" s="532">
        <v>79.4626736037046</v>
      </c>
      <c r="W14" s="533">
        <v>-0.0400600955429288</v>
      </c>
      <c r="X14" s="533">
        <v>0.0958306409261436</v>
      </c>
      <c r="Y14" s="533">
        <v>0.0845233425352663</v>
      </c>
    </row>
    <row r="15" spans="8:8" s="362" ht="15.0" customFormat="1" customHeight="1">
      <c r="A15" s="401" t="s">
        <v>610</v>
      </c>
      <c r="B15" s="385">
        <v>96.9068652513019</v>
      </c>
      <c r="C15" s="385">
        <v>101.901229140336</v>
      </c>
      <c r="D15" s="385">
        <v>103.207287212886</v>
      </c>
      <c r="E15" s="385">
        <v>93.6815940882937</v>
      </c>
      <c r="F15" s="385">
        <v>98.2962145064419</v>
      </c>
      <c r="G15" s="385">
        <v>101.109772120954</v>
      </c>
      <c r="H15" s="385">
        <v>98.192672882535</v>
      </c>
      <c r="I15" s="385">
        <v>104.571044052956</v>
      </c>
      <c r="J15" s="385">
        <v>99.0010279821544</v>
      </c>
      <c r="K15" s="385">
        <v>89.9251235965294</v>
      </c>
      <c r="L15" s="385">
        <v>90.2070489868144</v>
      </c>
      <c r="M15" s="385">
        <v>85.0287685728731</v>
      </c>
      <c r="N15" s="385">
        <v>80.7603135048806</v>
      </c>
      <c r="O15" s="385">
        <v>75.94585966044</v>
      </c>
      <c r="P15" s="385">
        <v>71.846930494185</v>
      </c>
      <c r="Q15" s="385">
        <v>71.5874359426669</v>
      </c>
      <c r="R15" s="385">
        <v>79.531959346455</v>
      </c>
      <c r="S15" s="385">
        <v>80.5442906275219</v>
      </c>
      <c r="T15" s="385">
        <v>76.6419515463525</v>
      </c>
      <c r="U15" s="385">
        <v>73.2732647410706</v>
      </c>
      <c r="V15" s="529">
        <v>68.1977355569606</v>
      </c>
      <c r="W15" s="528">
        <v>-0.0718114828582493</v>
      </c>
      <c r="X15" s="528">
        <v>-0.0202699024530333</v>
      </c>
      <c r="Y15" s="528">
        <v>0.0725409843539642</v>
      </c>
    </row>
    <row r="16" spans="8:8" s="362" ht="15.0" customFormat="1" customHeight="1">
      <c r="A16" s="401" t="s">
        <v>611</v>
      </c>
      <c r="B16" s="385">
        <v>0.0</v>
      </c>
      <c r="C16" s="385">
        <v>0.0</v>
      </c>
      <c r="D16" s="385">
        <v>0.0</v>
      </c>
      <c r="E16" s="385">
        <v>0.0</v>
      </c>
      <c r="F16" s="385">
        <v>0.0</v>
      </c>
      <c r="G16" s="385">
        <v>0.0</v>
      </c>
      <c r="H16" s="385">
        <v>0.0</v>
      </c>
      <c r="I16" s="385">
        <v>0.0</v>
      </c>
      <c r="J16" s="385">
        <v>0.0</v>
      </c>
      <c r="K16" s="385">
        <v>0.0</v>
      </c>
      <c r="L16" s="385">
        <v>0.0</v>
      </c>
      <c r="M16" s="385">
        <v>0.079853517</v>
      </c>
      <c r="N16" s="385">
        <v>0.0</v>
      </c>
      <c r="O16" s="385">
        <v>0.0</v>
      </c>
      <c r="P16" s="385">
        <v>0.0037378242</v>
      </c>
      <c r="Q16" s="385">
        <v>0.01237446345</v>
      </c>
      <c r="R16" s="385">
        <v>0.0261647694</v>
      </c>
      <c r="S16" s="385">
        <v>0.04442913765</v>
      </c>
      <c r="T16" s="385">
        <v>0.05460589577</v>
      </c>
      <c r="U16" s="385">
        <v>0.01245249346</v>
      </c>
      <c r="V16" s="529">
        <v>0.00574003255</v>
      </c>
      <c r="W16" s="528">
        <v>-0.540304966282931</v>
      </c>
      <c r="X16" s="528" t="s">
        <v>614</v>
      </c>
      <c r="Y16" s="528">
        <v>6.10559292035462E-6</v>
      </c>
    </row>
    <row r="17" spans="8:8" s="530" ht="15.0" customFormat="1" customHeight="1">
      <c r="A17" s="534" t="s">
        <v>612</v>
      </c>
      <c r="B17" s="535">
        <v>96.9068652513019</v>
      </c>
      <c r="C17" s="535">
        <v>101.901229140336</v>
      </c>
      <c r="D17" s="535">
        <v>103.207287212886</v>
      </c>
      <c r="E17" s="535">
        <v>93.6815940882937</v>
      </c>
      <c r="F17" s="535">
        <v>98.2962145064419</v>
      </c>
      <c r="G17" s="535">
        <v>101.109772120954</v>
      </c>
      <c r="H17" s="535">
        <v>98.192672882535</v>
      </c>
      <c r="I17" s="535">
        <v>104.571044052956</v>
      </c>
      <c r="J17" s="535">
        <v>99.0010279821544</v>
      </c>
      <c r="K17" s="535">
        <v>89.9251235965294</v>
      </c>
      <c r="L17" s="535">
        <v>90.2070489868144</v>
      </c>
      <c r="M17" s="535">
        <v>85.1086220898731</v>
      </c>
      <c r="N17" s="535">
        <v>80.7603135048806</v>
      </c>
      <c r="O17" s="535">
        <v>75.94585966044</v>
      </c>
      <c r="P17" s="535">
        <v>71.850668318385</v>
      </c>
      <c r="Q17" s="535">
        <v>71.5998104061169</v>
      </c>
      <c r="R17" s="535">
        <v>79.558124115855</v>
      </c>
      <c r="S17" s="535">
        <v>80.5887197651719</v>
      </c>
      <c r="T17" s="535">
        <v>76.6965574421225</v>
      </c>
      <c r="U17" s="535">
        <v>73.2857172345306</v>
      </c>
      <c r="V17" s="536">
        <v>68.2034755895106</v>
      </c>
      <c r="W17" s="537">
        <v>-0.0718910878926075</v>
      </c>
      <c r="X17" s="537">
        <v>-0.0202532536115134</v>
      </c>
      <c r="Y17" s="537">
        <v>0.0725470899468845</v>
      </c>
    </row>
    <row r="18" spans="8:8" s="362" ht="15.0" customFormat="1" customHeight="1">
      <c r="A18" s="525" t="s">
        <v>99</v>
      </c>
      <c r="B18" s="385"/>
      <c r="C18" s="385"/>
      <c r="D18" s="385"/>
      <c r="E18" s="385"/>
      <c r="F18" s="385"/>
      <c r="G18" s="385"/>
      <c r="H18" s="385"/>
      <c r="I18" s="385"/>
      <c r="J18" s="385"/>
      <c r="K18" s="385"/>
      <c r="L18" s="385"/>
      <c r="M18" s="385"/>
      <c r="N18" s="385"/>
      <c r="O18" s="385"/>
      <c r="P18" s="385"/>
      <c r="Q18" s="385"/>
      <c r="R18" s="385"/>
      <c r="S18" s="385"/>
      <c r="T18" s="385"/>
      <c r="U18" s="385"/>
      <c r="V18" s="529"/>
      <c r="W18" s="528"/>
      <c r="X18" s="528"/>
      <c r="Y18" s="528"/>
    </row>
    <row r="19" spans="8:8" s="362" ht="15.0" customFormat="1" customHeight="1">
      <c r="A19" s="401" t="s">
        <v>608</v>
      </c>
      <c r="B19" s="385">
        <v>2.09210876449116</v>
      </c>
      <c r="C19" s="385">
        <v>4.35634384730785</v>
      </c>
      <c r="D19" s="385">
        <v>4.9868984942302</v>
      </c>
      <c r="E19" s="385">
        <v>5.62817276272558</v>
      </c>
      <c r="F19" s="385">
        <v>7.65276896978425</v>
      </c>
      <c r="G19" s="385">
        <v>8.51538264673392</v>
      </c>
      <c r="H19" s="385">
        <v>9.26418132327454</v>
      </c>
      <c r="I19" s="385">
        <v>9.78021140609639</v>
      </c>
      <c r="J19" s="385">
        <v>10.7069131026082</v>
      </c>
      <c r="K19" s="385">
        <v>7.67388148470579</v>
      </c>
      <c r="L19" s="385">
        <v>9.29419923166991</v>
      </c>
      <c r="M19" s="385">
        <v>9.2706224199651</v>
      </c>
      <c r="N19" s="385">
        <v>9.5415041248738</v>
      </c>
      <c r="O19" s="385">
        <v>11.0235710857328</v>
      </c>
      <c r="P19" s="385">
        <v>11.4030182513127</v>
      </c>
      <c r="Q19" s="385">
        <v>11.2210967777827</v>
      </c>
      <c r="R19" s="385">
        <v>9.81305322443169</v>
      </c>
      <c r="S19" s="385">
        <v>8.41008794958526</v>
      </c>
      <c r="T19" s="385">
        <v>7.63874485229845</v>
      </c>
      <c r="U19" s="385">
        <v>6.43065753558671</v>
      </c>
      <c r="V19" s="529">
        <v>6.19993854473945</v>
      </c>
      <c r="W19" s="528">
        <v>-0.0385121913702566</v>
      </c>
      <c r="X19" s="528">
        <v>-0.0175192963034467</v>
      </c>
      <c r="Y19" s="528">
        <v>0.00659478854094562</v>
      </c>
    </row>
    <row r="20" spans="8:8" s="362" ht="15.0" customFormat="1" customHeight="1">
      <c r="A20" s="401" t="s">
        <v>609</v>
      </c>
      <c r="B20" s="385">
        <v>0.0</v>
      </c>
      <c r="C20" s="385">
        <v>0.0</v>
      </c>
      <c r="D20" s="385">
        <v>0.0</v>
      </c>
      <c r="E20" s="385">
        <v>0.0</v>
      </c>
      <c r="F20" s="385">
        <v>0.0</v>
      </c>
      <c r="G20" s="385">
        <v>0.0</v>
      </c>
      <c r="H20" s="385">
        <v>0.0</v>
      </c>
      <c r="I20" s="385">
        <v>0.0</v>
      </c>
      <c r="J20" s="385">
        <v>0.0</v>
      </c>
      <c r="K20" s="385">
        <v>0.420058218065237</v>
      </c>
      <c r="L20" s="385">
        <v>2.79888871750554</v>
      </c>
      <c r="M20" s="385">
        <v>0.667891482683601</v>
      </c>
      <c r="N20" s="385">
        <v>3.48814669602007</v>
      </c>
      <c r="O20" s="385">
        <v>5.23587080382954</v>
      </c>
      <c r="P20" s="385">
        <v>7.08094287654155</v>
      </c>
      <c r="Q20" s="385">
        <v>6.76513912318066</v>
      </c>
      <c r="R20" s="385">
        <v>2.63116141320415</v>
      </c>
      <c r="S20" s="385">
        <v>1.71124588989293</v>
      </c>
      <c r="T20" s="385">
        <v>2.87211778864254</v>
      </c>
      <c r="U20" s="385">
        <v>3.22187323289471</v>
      </c>
      <c r="V20" s="529">
        <v>3.34148386267288</v>
      </c>
      <c r="W20" s="528">
        <v>0.0342908874627594</v>
      </c>
      <c r="X20" s="528">
        <v>0.225970150632612</v>
      </c>
      <c r="Y20" s="528">
        <v>0.0035542899866334</v>
      </c>
    </row>
    <row r="21" spans="8:8" s="530" ht="15.0" customFormat="1" customHeight="1">
      <c r="A21" s="525" t="s">
        <v>530</v>
      </c>
      <c r="B21" s="531">
        <v>2.09210876449116</v>
      </c>
      <c r="C21" s="531">
        <v>4.35634384730785</v>
      </c>
      <c r="D21" s="531">
        <v>4.9868984942302</v>
      </c>
      <c r="E21" s="531">
        <v>5.62817276272558</v>
      </c>
      <c r="F21" s="531">
        <v>7.65276896978425</v>
      </c>
      <c r="G21" s="531">
        <v>8.51538264673392</v>
      </c>
      <c r="H21" s="531">
        <v>9.26418132327454</v>
      </c>
      <c r="I21" s="531">
        <v>9.78021140609639</v>
      </c>
      <c r="J21" s="531">
        <v>10.7069131026082</v>
      </c>
      <c r="K21" s="531">
        <v>8.09393970277103</v>
      </c>
      <c r="L21" s="531">
        <v>12.0930879491754</v>
      </c>
      <c r="M21" s="531">
        <v>9.9385139026487</v>
      </c>
      <c r="N21" s="531">
        <v>13.0296508208939</v>
      </c>
      <c r="O21" s="531">
        <v>16.2594418895623</v>
      </c>
      <c r="P21" s="531">
        <v>18.4839611278543</v>
      </c>
      <c r="Q21" s="531">
        <v>17.9862359009633</v>
      </c>
      <c r="R21" s="531">
        <v>12.4442146376358</v>
      </c>
      <c r="S21" s="531">
        <v>10.1213338394782</v>
      </c>
      <c r="T21" s="531">
        <v>10.510862640941</v>
      </c>
      <c r="U21" s="531">
        <v>9.65253076848142</v>
      </c>
      <c r="V21" s="532">
        <v>9.54142240741233</v>
      </c>
      <c r="W21" s="533">
        <v>-0.0142115911866924</v>
      </c>
      <c r="X21" s="533">
        <v>0.0177664323123909</v>
      </c>
      <c r="Y21" s="533">
        <v>0.010149078527579</v>
      </c>
    </row>
    <row r="22" spans="8:8" s="362" ht="15.0" customFormat="1" customHeight="1">
      <c r="A22" s="401" t="s">
        <v>611</v>
      </c>
      <c r="B22" s="385">
        <v>0.0</v>
      </c>
      <c r="C22" s="385">
        <v>0.0</v>
      </c>
      <c r="D22" s="385">
        <v>0.0</v>
      </c>
      <c r="E22" s="385">
        <v>0.0</v>
      </c>
      <c r="F22" s="385">
        <v>0.0</v>
      </c>
      <c r="G22" s="385">
        <v>0.0</v>
      </c>
      <c r="H22" s="385">
        <v>0.0</v>
      </c>
      <c r="I22" s="385">
        <v>0.0</v>
      </c>
      <c r="J22" s="385">
        <v>0.0</v>
      </c>
      <c r="K22" s="385">
        <v>0.0</v>
      </c>
      <c r="L22" s="385">
        <v>0.0</v>
      </c>
      <c r="M22" s="385">
        <v>0.0</v>
      </c>
      <c r="N22" s="385">
        <v>0.541440117994102</v>
      </c>
      <c r="O22" s="385">
        <v>0.0735138643067849</v>
      </c>
      <c r="P22" s="385">
        <v>0.17790824809163</v>
      </c>
      <c r="Q22" s="385">
        <v>0.00183886135693216</v>
      </c>
      <c r="R22" s="385">
        <v>0.56907174744</v>
      </c>
      <c r="S22" s="385">
        <v>0.213871386430679</v>
      </c>
      <c r="T22" s="385">
        <v>0.069190408</v>
      </c>
      <c r="U22" s="385">
        <v>0.0</v>
      </c>
      <c r="V22" s="529">
        <v>0.0</v>
      </c>
      <c r="W22" s="528" t="s">
        <v>614</v>
      </c>
      <c r="X22" s="528" t="s">
        <v>614</v>
      </c>
      <c r="Y22" s="528">
        <v>0.0</v>
      </c>
    </row>
    <row r="23" spans="8:8" s="530" ht="15.0" customFormat="1" customHeight="1">
      <c r="A23" s="534" t="s">
        <v>612</v>
      </c>
      <c r="B23" s="535">
        <v>0.0</v>
      </c>
      <c r="C23" s="535">
        <v>0.0</v>
      </c>
      <c r="D23" s="535">
        <v>0.0</v>
      </c>
      <c r="E23" s="535">
        <v>0.0</v>
      </c>
      <c r="F23" s="535">
        <v>0.0</v>
      </c>
      <c r="G23" s="535">
        <v>0.0</v>
      </c>
      <c r="H23" s="535">
        <v>0.0</v>
      </c>
      <c r="I23" s="535">
        <v>0.0</v>
      </c>
      <c r="J23" s="535">
        <v>0.0</v>
      </c>
      <c r="K23" s="535">
        <v>0.0</v>
      </c>
      <c r="L23" s="535">
        <v>0.0</v>
      </c>
      <c r="M23" s="535">
        <v>0.0</v>
      </c>
      <c r="N23" s="535">
        <v>0.541440117994102</v>
      </c>
      <c r="O23" s="535">
        <v>0.0735138643067849</v>
      </c>
      <c r="P23" s="535">
        <v>0.17790824809163</v>
      </c>
      <c r="Q23" s="535">
        <v>0.00183886135693216</v>
      </c>
      <c r="R23" s="535">
        <v>0.56907174744</v>
      </c>
      <c r="S23" s="535">
        <v>0.213871386430679</v>
      </c>
      <c r="T23" s="535">
        <v>0.069190408</v>
      </c>
      <c r="U23" s="535">
        <v>0.0</v>
      </c>
      <c r="V23" s="536">
        <v>0.0</v>
      </c>
      <c r="W23" s="537" t="s">
        <v>614</v>
      </c>
      <c r="X23" s="537" t="s">
        <v>614</v>
      </c>
      <c r="Y23" s="537">
        <v>0.0</v>
      </c>
    </row>
    <row r="24" spans="8:8" s="362" ht="15.0" customFormat="1" customHeight="1">
      <c r="A24" s="525" t="s">
        <v>615</v>
      </c>
      <c r="B24" s="385"/>
      <c r="C24" s="385"/>
      <c r="D24" s="385"/>
      <c r="E24" s="385"/>
      <c r="F24" s="385"/>
      <c r="G24" s="385"/>
      <c r="H24" s="385"/>
      <c r="I24" s="385"/>
      <c r="J24" s="385"/>
      <c r="K24" s="385"/>
      <c r="L24" s="385"/>
      <c r="M24" s="385"/>
      <c r="N24" s="385"/>
      <c r="O24" s="385"/>
      <c r="P24" s="385"/>
      <c r="Q24" s="385"/>
      <c r="R24" s="385"/>
      <c r="S24" s="385"/>
      <c r="T24" s="385"/>
      <c r="U24" s="385"/>
      <c r="V24" s="529"/>
      <c r="W24" s="528"/>
      <c r="X24" s="528"/>
      <c r="Y24" s="528"/>
    </row>
    <row r="25" spans="8:8" s="362" ht="15.0" customFormat="1" customHeight="1">
      <c r="A25" s="401" t="s">
        <v>609</v>
      </c>
      <c r="B25" s="385">
        <v>0.34371366089527</v>
      </c>
      <c r="C25" s="385">
        <v>0.659421</v>
      </c>
      <c r="D25" s="385">
        <v>0.659421</v>
      </c>
      <c r="E25" s="385">
        <v>1.088568</v>
      </c>
      <c r="F25" s="385">
        <v>0.900162</v>
      </c>
      <c r="G25" s="385">
        <v>0.962964</v>
      </c>
      <c r="H25" s="385">
        <v>1.015299</v>
      </c>
      <c r="I25" s="385">
        <v>1.15137</v>
      </c>
      <c r="J25" s="385">
        <v>1.768923</v>
      </c>
      <c r="K25" s="385">
        <v>3.066831</v>
      </c>
      <c r="L25" s="385">
        <v>6.3668475363825</v>
      </c>
      <c r="M25" s="385">
        <v>9.25011493306654</v>
      </c>
      <c r="N25" s="385">
        <v>11.0866562502808</v>
      </c>
      <c r="O25" s="385">
        <v>12.9033798184331</v>
      </c>
      <c r="P25" s="385">
        <v>12.5285584527566</v>
      </c>
      <c r="Q25" s="385">
        <v>12.1397482288091</v>
      </c>
      <c r="R25" s="385">
        <v>12.5575903458322</v>
      </c>
      <c r="S25" s="385">
        <v>11.7434536357716</v>
      </c>
      <c r="T25" s="385">
        <v>11.5994688255996</v>
      </c>
      <c r="U25" s="385">
        <v>9.89974322258618</v>
      </c>
      <c r="V25" s="529">
        <v>10.52760258917</v>
      </c>
      <c r="W25" s="528">
        <v>0.0605162590193735</v>
      </c>
      <c r="X25" s="528">
        <v>0.124328989442783</v>
      </c>
      <c r="Y25" s="528">
        <v>0.011198064693334</v>
      </c>
    </row>
    <row r="26" spans="8:8" s="530" ht="15.0" customFormat="1" customHeight="1">
      <c r="A26" s="525" t="s">
        <v>530</v>
      </c>
      <c r="B26" s="531">
        <v>0.34371366089527</v>
      </c>
      <c r="C26" s="531">
        <v>0.659421</v>
      </c>
      <c r="D26" s="531">
        <v>0.659421</v>
      </c>
      <c r="E26" s="531">
        <v>1.088568</v>
      </c>
      <c r="F26" s="531">
        <v>0.900162</v>
      </c>
      <c r="G26" s="531">
        <v>0.962964</v>
      </c>
      <c r="H26" s="531">
        <v>1.015299</v>
      </c>
      <c r="I26" s="531">
        <v>1.15137</v>
      </c>
      <c r="J26" s="531">
        <v>1.768923</v>
      </c>
      <c r="K26" s="531">
        <v>3.066831</v>
      </c>
      <c r="L26" s="531">
        <v>6.3668475363825</v>
      </c>
      <c r="M26" s="531">
        <v>9.25011493306654</v>
      </c>
      <c r="N26" s="531">
        <v>11.0866562502807</v>
      </c>
      <c r="O26" s="531">
        <v>12.9033798184331</v>
      </c>
      <c r="P26" s="531">
        <v>12.5285584527566</v>
      </c>
      <c r="Q26" s="531">
        <v>12.1397482288092</v>
      </c>
      <c r="R26" s="531">
        <v>12.5575903458322</v>
      </c>
      <c r="S26" s="531">
        <v>11.7434536357716</v>
      </c>
      <c r="T26" s="531">
        <v>11.5994688255996</v>
      </c>
      <c r="U26" s="531">
        <v>9.89974322258618</v>
      </c>
      <c r="V26" s="532">
        <v>10.52760258917</v>
      </c>
      <c r="W26" s="533">
        <v>0.0605162590193737</v>
      </c>
      <c r="X26" s="533">
        <v>0.124328989442783</v>
      </c>
      <c r="Y26" s="533">
        <v>0.011198064693334</v>
      </c>
    </row>
    <row r="27" spans="8:8" s="362" ht="15.0" customFormat="1" customHeight="1">
      <c r="A27" s="401" t="s">
        <v>610</v>
      </c>
      <c r="B27" s="385">
        <v>2.09210876449116</v>
      </c>
      <c r="C27" s="385">
        <v>4.35634384730785</v>
      </c>
      <c r="D27" s="385">
        <v>4.9868984942302</v>
      </c>
      <c r="E27" s="385">
        <v>5.62817276272558</v>
      </c>
      <c r="F27" s="385">
        <v>7.65276896978425</v>
      </c>
      <c r="G27" s="385">
        <v>8.51538264673392</v>
      </c>
      <c r="H27" s="385">
        <v>9.26418132327454</v>
      </c>
      <c r="I27" s="385">
        <v>9.78021140609639</v>
      </c>
      <c r="J27" s="385">
        <v>10.7069131026082</v>
      </c>
      <c r="K27" s="385">
        <v>7.67388148470579</v>
      </c>
      <c r="L27" s="385">
        <v>9.29419923166991</v>
      </c>
      <c r="M27" s="385">
        <v>9.2706224199651</v>
      </c>
      <c r="N27" s="385">
        <v>9.5415041248738</v>
      </c>
      <c r="O27" s="385">
        <v>11.0235710857328</v>
      </c>
      <c r="P27" s="385">
        <v>11.4030182513127</v>
      </c>
      <c r="Q27" s="385">
        <v>11.2210967777827</v>
      </c>
      <c r="R27" s="385">
        <v>9.81305322443169</v>
      </c>
      <c r="S27" s="385">
        <v>8.41008794958526</v>
      </c>
      <c r="T27" s="385">
        <v>7.63874485229845</v>
      </c>
      <c r="U27" s="385">
        <v>6.43065753558671</v>
      </c>
      <c r="V27" s="529">
        <v>6.19993854473945</v>
      </c>
      <c r="W27" s="528">
        <v>-0.0385121913702566</v>
      </c>
      <c r="X27" s="528">
        <v>-0.0175192963034467</v>
      </c>
      <c r="Y27" s="528">
        <v>0.00659478854094562</v>
      </c>
    </row>
    <row r="28" spans="8:8" s="362" ht="15.0" customFormat="1" customHeight="1">
      <c r="A28" s="401" t="s">
        <v>611</v>
      </c>
      <c r="B28" s="385">
        <v>4.01763066089527</v>
      </c>
      <c r="C28" s="385">
        <v>3.820455</v>
      </c>
      <c r="D28" s="385">
        <v>5.53169758905405</v>
      </c>
      <c r="E28" s="385">
        <v>11.6653142303511</v>
      </c>
      <c r="F28" s="385">
        <v>13.7081299608599</v>
      </c>
      <c r="G28" s="385">
        <v>13.635036932367</v>
      </c>
      <c r="H28" s="385">
        <v>16.2841163056942</v>
      </c>
      <c r="I28" s="385">
        <v>18.0583164010969</v>
      </c>
      <c r="J28" s="385">
        <v>18.2414125224956</v>
      </c>
      <c r="K28" s="385">
        <v>19.4697385670667</v>
      </c>
      <c r="L28" s="385">
        <v>21.4440722788778</v>
      </c>
      <c r="M28" s="385">
        <v>23.3958052611897</v>
      </c>
      <c r="N28" s="385">
        <v>23.3967153348865</v>
      </c>
      <c r="O28" s="385">
        <v>24.0880870190804</v>
      </c>
      <c r="P28" s="385">
        <v>23.2527095082997</v>
      </c>
      <c r="Q28" s="385">
        <v>21.3646711705661</v>
      </c>
      <c r="R28" s="385">
        <v>19.8623571027732</v>
      </c>
      <c r="S28" s="385">
        <v>19.0791558011819</v>
      </c>
      <c r="T28" s="385">
        <v>21.372611515019</v>
      </c>
      <c r="U28" s="385">
        <v>22.4654508096258</v>
      </c>
      <c r="V28" s="529">
        <v>19.8999771478687</v>
      </c>
      <c r="W28" s="528">
        <v>-0.116616630853298</v>
      </c>
      <c r="X28" s="528">
        <v>0.0144146247804535</v>
      </c>
      <c r="Y28" s="528">
        <v>0.0211673293715461</v>
      </c>
    </row>
    <row r="29" spans="8:8" s="530" ht="15.0" customFormat="1" customHeight="1">
      <c r="A29" s="534" t="s">
        <v>612</v>
      </c>
      <c r="B29" s="535">
        <v>6.10973942538643</v>
      </c>
      <c r="C29" s="535">
        <v>8.17679884730785</v>
      </c>
      <c r="D29" s="535">
        <v>10.5185960832843</v>
      </c>
      <c r="E29" s="535">
        <v>17.2934869930766</v>
      </c>
      <c r="F29" s="535">
        <v>21.3608989306442</v>
      </c>
      <c r="G29" s="535">
        <v>22.1504195791009</v>
      </c>
      <c r="H29" s="535">
        <v>25.5482976289687</v>
      </c>
      <c r="I29" s="535">
        <v>27.8385278071933</v>
      </c>
      <c r="J29" s="535">
        <v>28.9483256251037</v>
      </c>
      <c r="K29" s="535">
        <v>27.1436200517725</v>
      </c>
      <c r="L29" s="535">
        <v>30.7382715105477</v>
      </c>
      <c r="M29" s="535">
        <v>32.6664276811548</v>
      </c>
      <c r="N29" s="535">
        <v>32.9382194597603</v>
      </c>
      <c r="O29" s="535">
        <v>35.1116581048132</v>
      </c>
      <c r="P29" s="535">
        <v>34.6557277596124</v>
      </c>
      <c r="Q29" s="535">
        <v>32.5857679483488</v>
      </c>
      <c r="R29" s="535">
        <v>29.6754103272049</v>
      </c>
      <c r="S29" s="535">
        <v>27.4892437507672</v>
      </c>
      <c r="T29" s="535">
        <v>29.0113563673175</v>
      </c>
      <c r="U29" s="535">
        <v>28.8961083452125</v>
      </c>
      <c r="V29" s="536">
        <v>26.0999156926081</v>
      </c>
      <c r="W29" s="537">
        <v>-0.0992349510670777</v>
      </c>
      <c r="X29" s="537">
        <v>0.00627610239599585</v>
      </c>
      <c r="Y29" s="537">
        <v>0.0277621179124917</v>
      </c>
    </row>
    <row r="30" spans="8:8" s="362" ht="15.0" customFormat="1" customHeight="1">
      <c r="A30" s="525" t="s">
        <v>353</v>
      </c>
      <c r="B30" s="385"/>
      <c r="C30" s="385"/>
      <c r="D30" s="385"/>
      <c r="E30" s="385"/>
      <c r="F30" s="385"/>
      <c r="G30" s="385"/>
      <c r="H30" s="385"/>
      <c r="I30" s="385"/>
      <c r="J30" s="385"/>
      <c r="K30" s="385"/>
      <c r="L30" s="385"/>
      <c r="M30" s="385"/>
      <c r="N30" s="385"/>
      <c r="O30" s="385"/>
      <c r="P30" s="385"/>
      <c r="Q30" s="385"/>
      <c r="R30" s="385"/>
      <c r="S30" s="385"/>
      <c r="T30" s="385"/>
      <c r="U30" s="385"/>
      <c r="V30" s="529"/>
      <c r="W30" s="528"/>
      <c r="X30" s="528"/>
      <c r="Y30" s="528"/>
    </row>
    <row r="31" spans="8:8" s="362" ht="15.0" customFormat="1" customHeight="1">
      <c r="A31" s="401" t="s">
        <v>608</v>
      </c>
      <c r="B31" s="385">
        <v>223.308080526205</v>
      </c>
      <c r="C31" s="385">
        <v>213.600068827179</v>
      </c>
      <c r="D31" s="385">
        <v>219.059898599239</v>
      </c>
      <c r="E31" s="385">
        <v>226.227543465138</v>
      </c>
      <c r="F31" s="385">
        <v>245.84001135576</v>
      </c>
      <c r="G31" s="385">
        <v>262.926449930206</v>
      </c>
      <c r="H31" s="385">
        <v>260.777709572416</v>
      </c>
      <c r="I31" s="385">
        <v>261.614278161771</v>
      </c>
      <c r="J31" s="385">
        <v>276.099419488118</v>
      </c>
      <c r="K31" s="385">
        <v>218.347891113752</v>
      </c>
      <c r="L31" s="385">
        <v>224.765233797292</v>
      </c>
      <c r="M31" s="385">
        <v>234.356678617654</v>
      </c>
      <c r="N31" s="385">
        <v>228.482771389524</v>
      </c>
      <c r="O31" s="385">
        <v>234.081978047805</v>
      </c>
      <c r="P31" s="385">
        <v>209.357691223604</v>
      </c>
      <c r="Q31" s="385">
        <v>214.87382211327</v>
      </c>
      <c r="R31" s="385">
        <v>230.605484305414</v>
      </c>
      <c r="S31" s="385">
        <v>247.177881560722</v>
      </c>
      <c r="T31" s="385">
        <v>247.312382866505</v>
      </c>
      <c r="U31" s="385">
        <v>236.959473823996</v>
      </c>
      <c r="V31" s="529">
        <v>211.346111634159</v>
      </c>
      <c r="W31" s="528">
        <v>-0.110528649307071</v>
      </c>
      <c r="X31" s="528">
        <v>0.00821349804588989</v>
      </c>
      <c r="Y31" s="528">
        <v>0.224805924304035</v>
      </c>
    </row>
    <row r="32" spans="8:8" s="362" ht="15.0" customFormat="1" customHeight="1">
      <c r="A32" s="523" t="s">
        <v>616</v>
      </c>
      <c r="B32" s="385">
        <v>190.163743732691</v>
      </c>
      <c r="C32" s="385">
        <v>184.575427657686</v>
      </c>
      <c r="D32" s="385">
        <v>189.071408177232</v>
      </c>
      <c r="E32" s="385">
        <v>193.022123039485</v>
      </c>
      <c r="F32" s="385">
        <v>208.696129854639</v>
      </c>
      <c r="G32" s="385">
        <v>216.457365726728</v>
      </c>
      <c r="H32" s="385">
        <v>212.486226270814</v>
      </c>
      <c r="I32" s="385">
        <v>213.929236829301</v>
      </c>
      <c r="J32" s="385">
        <v>226.217368811374</v>
      </c>
      <c r="K32" s="385">
        <v>167.415477372375</v>
      </c>
      <c r="L32" s="385">
        <v>168.089783938522</v>
      </c>
      <c r="M32" s="385">
        <v>185.977278975954</v>
      </c>
      <c r="N32" s="385">
        <v>177.049531230778</v>
      </c>
      <c r="O32" s="385">
        <v>187.331385398493</v>
      </c>
      <c r="P32" s="385">
        <v>163.956885273115</v>
      </c>
      <c r="Q32" s="385">
        <v>169.369233305128</v>
      </c>
      <c r="R32" s="385">
        <v>176.342539416891</v>
      </c>
      <c r="S32" s="385">
        <v>192.984259543921</v>
      </c>
      <c r="T32" s="385">
        <v>193.231005288317</v>
      </c>
      <c r="U32" s="385">
        <v>191.522683821362</v>
      </c>
      <c r="V32" s="529">
        <v>167.6604536132</v>
      </c>
      <c r="W32" s="528">
        <v>-0.126984012514778</v>
      </c>
      <c r="X32" s="528">
        <v>0.0135436599540584</v>
      </c>
      <c r="Y32" s="528">
        <v>0.178338096463268</v>
      </c>
    </row>
    <row r="33" spans="8:8" s="362" ht="15.0" customFormat="1" customHeight="1">
      <c r="A33" s="538" t="s">
        <v>617</v>
      </c>
      <c r="B33" s="385">
        <v>33.1443367935146</v>
      </c>
      <c r="C33" s="385">
        <v>29.0246411694932</v>
      </c>
      <c r="D33" s="385">
        <v>29.3411904220075</v>
      </c>
      <c r="E33" s="385">
        <v>29.7917954256532</v>
      </c>
      <c r="F33" s="385">
        <v>33.7037065011203</v>
      </c>
      <c r="G33" s="385">
        <v>42.2888592034779</v>
      </c>
      <c r="H33" s="385">
        <v>42.7709305774548</v>
      </c>
      <c r="I33" s="385">
        <v>40.9292230951647</v>
      </c>
      <c r="J33" s="385">
        <v>44.8930828514264</v>
      </c>
      <c r="K33" s="385">
        <v>39.3189957413771</v>
      </c>
      <c r="L33" s="385">
        <v>43.4418938347587</v>
      </c>
      <c r="M33" s="385">
        <v>34.4257775793487</v>
      </c>
      <c r="N33" s="385">
        <v>38.4818776252823</v>
      </c>
      <c r="O33" s="385">
        <v>33.2768170065954</v>
      </c>
      <c r="P33" s="385">
        <v>29.085102021367</v>
      </c>
      <c r="Q33" s="385">
        <v>29.8288119851424</v>
      </c>
      <c r="R33" s="385">
        <v>38.6712455882129</v>
      </c>
      <c r="S33" s="385">
        <v>37.1986429125512</v>
      </c>
      <c r="T33" s="385">
        <v>37.3148213281884</v>
      </c>
      <c r="U33" s="385">
        <v>26.5319328776346</v>
      </c>
      <c r="V33" s="529">
        <v>25.204578831707</v>
      </c>
      <c r="W33" s="528">
        <v>-0.0526240972285142</v>
      </c>
      <c r="X33" s="528">
        <v>-0.0385722629481696</v>
      </c>
      <c r="Y33" s="528">
        <v>0.0268097605257291</v>
      </c>
    </row>
    <row r="34" spans="8:8" s="362" ht="15.0" customFormat="1" customHeight="1">
      <c r="A34" s="538" t="s">
        <v>618</v>
      </c>
      <c r="B34" s="385">
        <v>0.0</v>
      </c>
      <c r="C34" s="385">
        <v>0.0</v>
      </c>
      <c r="D34" s="385">
        <v>0.0</v>
      </c>
      <c r="E34" s="385">
        <v>0.0</v>
      </c>
      <c r="F34" s="385">
        <v>0.0</v>
      </c>
      <c r="G34" s="385">
        <v>0.0</v>
      </c>
      <c r="H34" s="385">
        <v>0.017902724146843</v>
      </c>
      <c r="I34" s="385">
        <v>0.800193237304687</v>
      </c>
      <c r="J34" s="385">
        <v>1.04776782531738</v>
      </c>
      <c r="K34" s="385">
        <v>6.583743</v>
      </c>
      <c r="L34" s="385">
        <v>5.631246</v>
      </c>
      <c r="M34" s="385">
        <v>5.683581</v>
      </c>
      <c r="N34" s="385">
        <v>4.7361990950225</v>
      </c>
      <c r="O34" s="385">
        <v>5.22838301049775</v>
      </c>
      <c r="P34" s="385">
        <v>7.641888</v>
      </c>
      <c r="Q34" s="385">
        <v>8.142914948</v>
      </c>
      <c r="R34" s="385">
        <v>8.17608917531</v>
      </c>
      <c r="S34" s="385">
        <v>8.09123810425</v>
      </c>
      <c r="T34" s="385">
        <v>9.198524625</v>
      </c>
      <c r="U34" s="385">
        <v>11.45865875</v>
      </c>
      <c r="V34" s="529">
        <v>13.3595878142514</v>
      </c>
      <c r="W34" s="528">
        <v>0.162709048142435</v>
      </c>
      <c r="X34" s="528">
        <v>0.0569783496318901</v>
      </c>
      <c r="Y34" s="528">
        <v>0.0142104080537921</v>
      </c>
    </row>
    <row r="35" spans="8:8" s="362" ht="15.0" customFormat="1" customHeight="1">
      <c r="A35" s="538" t="s">
        <v>619</v>
      </c>
      <c r="B35" s="385">
        <v>0.0</v>
      </c>
      <c r="C35" s="385">
        <v>0.0</v>
      </c>
      <c r="D35" s="385">
        <v>0.6473</v>
      </c>
      <c r="E35" s="385">
        <v>3.413625</v>
      </c>
      <c r="F35" s="385">
        <v>3.440175</v>
      </c>
      <c r="G35" s="385">
        <v>4.180225</v>
      </c>
      <c r="H35" s="385">
        <v>5.50265</v>
      </c>
      <c r="I35" s="385">
        <v>5.955625</v>
      </c>
      <c r="J35" s="385">
        <v>3.9412</v>
      </c>
      <c r="K35" s="385">
        <v>5.029675</v>
      </c>
      <c r="L35" s="385">
        <v>7.60231002401062</v>
      </c>
      <c r="M35" s="385">
        <v>8.27004106235137</v>
      </c>
      <c r="N35" s="385">
        <v>8.21516343844148</v>
      </c>
      <c r="O35" s="385">
        <v>8.24539263221808</v>
      </c>
      <c r="P35" s="385">
        <v>8.67381592912208</v>
      </c>
      <c r="Q35" s="385">
        <v>7.532861875</v>
      </c>
      <c r="R35" s="385">
        <v>7.415610125</v>
      </c>
      <c r="S35" s="385">
        <v>8.903741</v>
      </c>
      <c r="T35" s="385">
        <v>7.568031625</v>
      </c>
      <c r="U35" s="385">
        <v>7.446198375</v>
      </c>
      <c r="V35" s="529">
        <v>5.121491375</v>
      </c>
      <c r="W35" s="528">
        <v>-0.31407975292269</v>
      </c>
      <c r="X35" s="528">
        <v>0.0400146761348745</v>
      </c>
      <c r="Y35" s="528">
        <v>0.00544765926124535</v>
      </c>
    </row>
    <row r="36" spans="8:8" s="362" ht="15.0" customFormat="1" customHeight="1">
      <c r="A36" s="401" t="s">
        <v>609</v>
      </c>
      <c r="B36" s="385">
        <v>32.858440451046</v>
      </c>
      <c r="C36" s="385">
        <v>34.2621476291818</v>
      </c>
      <c r="D36" s="385">
        <v>40.7432145844335</v>
      </c>
      <c r="E36" s="385">
        <v>41.1298295712137</v>
      </c>
      <c r="F36" s="385">
        <v>40.058430827474</v>
      </c>
      <c r="G36" s="385">
        <v>49.8127671924212</v>
      </c>
      <c r="H36" s="385">
        <v>58.9784751139744</v>
      </c>
      <c r="I36" s="385">
        <v>54.3571618110323</v>
      </c>
      <c r="J36" s="385">
        <v>57.4134888199497</v>
      </c>
      <c r="K36" s="385">
        <v>70.475312356437</v>
      </c>
      <c r="L36" s="385">
        <v>89.147262230782</v>
      </c>
      <c r="M36" s="385">
        <v>89.2167415260202</v>
      </c>
      <c r="N36" s="385">
        <v>68.2111840563724</v>
      </c>
      <c r="O36" s="385">
        <v>51.7516843981563</v>
      </c>
      <c r="P36" s="385">
        <v>52.0609820728856</v>
      </c>
      <c r="Q36" s="385">
        <v>56.0307464482946</v>
      </c>
      <c r="R36" s="385">
        <v>56.4095472336382</v>
      </c>
      <c r="S36" s="385">
        <v>64.6884579842737</v>
      </c>
      <c r="T36" s="385">
        <v>71.261621262461</v>
      </c>
      <c r="U36" s="385">
        <v>119.051900891462</v>
      </c>
      <c r="V36" s="529">
        <v>114.802244354506</v>
      </c>
      <c r="W36" s="528">
        <v>-0.038330541865252</v>
      </c>
      <c r="X36" s="528">
        <v>0.0538284827962938</v>
      </c>
      <c r="Y36" s="528">
        <v>0.122113553236156</v>
      </c>
    </row>
    <row r="37" spans="8:8" s="530" ht="15.0" customFormat="1" customHeight="1">
      <c r="A37" s="525" t="s">
        <v>530</v>
      </c>
      <c r="B37" s="531">
        <v>256.166520977251</v>
      </c>
      <c r="C37" s="531">
        <v>247.862216456361</v>
      </c>
      <c r="D37" s="531">
        <v>259.803113183673</v>
      </c>
      <c r="E37" s="531">
        <v>267.357373036352</v>
      </c>
      <c r="F37" s="531">
        <v>285.898442183234</v>
      </c>
      <c r="G37" s="531">
        <v>312.739217122627</v>
      </c>
      <c r="H37" s="531">
        <v>319.75618468639</v>
      </c>
      <c r="I37" s="531">
        <v>315.971439972803</v>
      </c>
      <c r="J37" s="531">
        <v>333.512908308067</v>
      </c>
      <c r="K37" s="531">
        <v>288.823203470189</v>
      </c>
      <c r="L37" s="531">
        <v>313.912496028074</v>
      </c>
      <c r="M37" s="531">
        <v>323.573420143674</v>
      </c>
      <c r="N37" s="531">
        <v>296.693955445896</v>
      </c>
      <c r="O37" s="531">
        <v>285.833662445961</v>
      </c>
      <c r="P37" s="531">
        <v>261.41867329649</v>
      </c>
      <c r="Q37" s="531">
        <v>270.904568561565</v>
      </c>
      <c r="R37" s="531">
        <v>287.015031539053</v>
      </c>
      <c r="S37" s="531">
        <v>311.866339544996</v>
      </c>
      <c r="T37" s="531">
        <v>318.574004128966</v>
      </c>
      <c r="U37" s="531">
        <v>356.011374715458</v>
      </c>
      <c r="V37" s="532">
        <v>326.148355988664</v>
      </c>
      <c r="W37" s="533">
        <v>-0.0863852579938459</v>
      </c>
      <c r="X37" s="533">
        <v>0.0211350404420165</v>
      </c>
      <c r="Y37" s="533">
        <v>0.34691947754019</v>
      </c>
    </row>
    <row r="38" spans="8:8" s="362" ht="15.0" customFormat="1" customHeight="1">
      <c r="A38" s="401" t="s">
        <v>611</v>
      </c>
      <c r="B38" s="385">
        <v>0.0</v>
      </c>
      <c r="C38" s="385">
        <v>0.0</v>
      </c>
      <c r="D38" s="385">
        <v>0.0</v>
      </c>
      <c r="E38" s="385">
        <v>0.0</v>
      </c>
      <c r="F38" s="385">
        <v>0.01688976</v>
      </c>
      <c r="G38" s="385">
        <v>0.072274392</v>
      </c>
      <c r="H38" s="385">
        <v>0.0</v>
      </c>
      <c r="I38" s="385">
        <v>0.160242876</v>
      </c>
      <c r="J38" s="385">
        <v>2.54518291711398</v>
      </c>
      <c r="K38" s="385">
        <v>3.3666301492946</v>
      </c>
      <c r="L38" s="385">
        <v>5.14329959453456</v>
      </c>
      <c r="M38" s="385">
        <v>6.08570861459418</v>
      </c>
      <c r="N38" s="385">
        <v>8.11724436278374</v>
      </c>
      <c r="O38" s="385">
        <v>8.99893239292734</v>
      </c>
      <c r="P38" s="385">
        <v>13.0014999923198</v>
      </c>
      <c r="Q38" s="385">
        <v>11.0059221784418</v>
      </c>
      <c r="R38" s="385">
        <v>10.6394537554285</v>
      </c>
      <c r="S38" s="385">
        <v>7.93952666930658</v>
      </c>
      <c r="T38" s="385">
        <v>11.7420896532008</v>
      </c>
      <c r="U38" s="385">
        <v>8.77655907083576</v>
      </c>
      <c r="V38" s="529">
        <v>5.63863737415172</v>
      </c>
      <c r="W38" s="528">
        <v>-0.359289760859307</v>
      </c>
      <c r="X38" s="528">
        <v>0.10055787871426</v>
      </c>
      <c r="Y38" s="528">
        <v>0.00599774027972502</v>
      </c>
    </row>
    <row r="39" spans="8:8" s="530" ht="15.0" customFormat="1" customHeight="1">
      <c r="A39" s="534" t="s">
        <v>612</v>
      </c>
      <c r="B39" s="535">
        <v>0.120760675</v>
      </c>
      <c r="C39" s="535">
        <v>0.0034682368</v>
      </c>
      <c r="D39" s="535">
        <v>0.03004918</v>
      </c>
      <c r="E39" s="535">
        <v>0.00302848</v>
      </c>
      <c r="F39" s="535">
        <v>0.01688976</v>
      </c>
      <c r="G39" s="535">
        <v>0.072274392</v>
      </c>
      <c r="H39" s="535">
        <v>0.0</v>
      </c>
      <c r="I39" s="535">
        <v>0.160242876</v>
      </c>
      <c r="J39" s="535">
        <v>2.54518291711398</v>
      </c>
      <c r="K39" s="535">
        <v>3.3666301492946</v>
      </c>
      <c r="L39" s="535">
        <v>5.14329959453456</v>
      </c>
      <c r="M39" s="535">
        <v>6.08570861459418</v>
      </c>
      <c r="N39" s="535">
        <v>8.11724436278374</v>
      </c>
      <c r="O39" s="535">
        <v>8.99893239292734</v>
      </c>
      <c r="P39" s="535">
        <v>13.0014999923198</v>
      </c>
      <c r="Q39" s="535">
        <v>11.0067721784418</v>
      </c>
      <c r="R39" s="535">
        <v>10.6403037554285</v>
      </c>
      <c r="S39" s="535">
        <v>7.93952666930658</v>
      </c>
      <c r="T39" s="535">
        <v>11.7420896532008</v>
      </c>
      <c r="U39" s="535">
        <v>8.77655907083576</v>
      </c>
      <c r="V39" s="536">
        <v>5.63863737415173</v>
      </c>
      <c r="W39" s="537">
        <v>-0.359289760859307</v>
      </c>
      <c r="X39" s="537">
        <v>0.10055787871426</v>
      </c>
      <c r="Y39" s="537">
        <v>0.00599774027972502</v>
      </c>
    </row>
    <row r="40" spans="8:8" s="362" ht="15.0" customFormat="1" customHeight="1">
      <c r="A40" s="525" t="s">
        <v>508</v>
      </c>
      <c r="B40" s="385"/>
      <c r="C40" s="385"/>
      <c r="D40" s="385"/>
      <c r="E40" s="385"/>
      <c r="F40" s="385"/>
      <c r="G40" s="385"/>
      <c r="H40" s="385"/>
      <c r="I40" s="385"/>
      <c r="J40" s="385"/>
      <c r="K40" s="385"/>
      <c r="L40" s="385"/>
      <c r="M40" s="385"/>
      <c r="N40" s="385"/>
      <c r="O40" s="385"/>
      <c r="P40" s="385"/>
      <c r="Q40" s="385"/>
      <c r="R40" s="385"/>
      <c r="S40" s="385"/>
      <c r="T40" s="385"/>
      <c r="U40" s="385"/>
      <c r="V40" s="529"/>
      <c r="W40" s="528"/>
      <c r="X40" s="528"/>
      <c r="Y40" s="528"/>
    </row>
    <row r="41" spans="8:8" s="362" ht="15.0" customFormat="1" customHeight="1">
      <c r="A41" s="401" t="s">
        <v>608</v>
      </c>
      <c r="B41" s="385">
        <v>38.1518039000885</v>
      </c>
      <c r="C41" s="385">
        <v>36.660137355777</v>
      </c>
      <c r="D41" s="385">
        <v>39.9240779553298</v>
      </c>
      <c r="E41" s="385">
        <v>41.1066262344172</v>
      </c>
      <c r="F41" s="385">
        <v>47.766960770274</v>
      </c>
      <c r="G41" s="385">
        <v>50.2515470888915</v>
      </c>
      <c r="H41" s="385">
        <v>55.5514057201747</v>
      </c>
      <c r="I41" s="385">
        <v>64.2268892383478</v>
      </c>
      <c r="J41" s="385">
        <v>74.445220335464</v>
      </c>
      <c r="K41" s="385">
        <v>38.503106620026</v>
      </c>
      <c r="L41" s="385">
        <v>33.391426324893</v>
      </c>
      <c r="M41" s="385">
        <v>41.1527968239633</v>
      </c>
      <c r="N41" s="385">
        <v>39.6682523713864</v>
      </c>
      <c r="O41" s="385">
        <v>32.9244286629967</v>
      </c>
      <c r="P41" s="385">
        <v>33.0635200486017</v>
      </c>
      <c r="Q41" s="385">
        <v>26.5183790019288</v>
      </c>
      <c r="R41" s="385">
        <v>24.2803219947203</v>
      </c>
      <c r="S41" s="385">
        <v>28.6433527817858</v>
      </c>
      <c r="T41" s="385">
        <v>24.5776903921423</v>
      </c>
      <c r="U41" s="385">
        <v>30.5873915095498</v>
      </c>
      <c r="V41" s="529">
        <v>10.9841400043203</v>
      </c>
      <c r="W41" s="528">
        <v>-0.641874375282604</v>
      </c>
      <c r="X41" s="528">
        <v>-0.0227522774298844</v>
      </c>
      <c r="Y41" s="528">
        <v>0.0116836772025904</v>
      </c>
    </row>
    <row r="42" spans="8:8" s="530" ht="15.0" customFormat="1" customHeight="1">
      <c r="A42" s="525" t="s">
        <v>530</v>
      </c>
      <c r="B42" s="531">
        <v>38.1518039000885</v>
      </c>
      <c r="C42" s="531">
        <v>36.660137355777</v>
      </c>
      <c r="D42" s="531">
        <v>39.9240779553298</v>
      </c>
      <c r="E42" s="531">
        <v>41.1066262344172</v>
      </c>
      <c r="F42" s="531">
        <v>47.766960770274</v>
      </c>
      <c r="G42" s="531">
        <v>50.2515470888915</v>
      </c>
      <c r="H42" s="531">
        <v>55.5514057201747</v>
      </c>
      <c r="I42" s="531">
        <v>64.2268892383478</v>
      </c>
      <c r="J42" s="531">
        <v>74.445220335464</v>
      </c>
      <c r="K42" s="531">
        <v>38.503106620026</v>
      </c>
      <c r="L42" s="531">
        <v>33.391426324893</v>
      </c>
      <c r="M42" s="531">
        <v>41.1527968239633</v>
      </c>
      <c r="N42" s="531">
        <v>39.6682523713864</v>
      </c>
      <c r="O42" s="531">
        <v>32.9244286629967</v>
      </c>
      <c r="P42" s="531">
        <v>33.0635200486017</v>
      </c>
      <c r="Q42" s="531">
        <v>26.5183790019288</v>
      </c>
      <c r="R42" s="531">
        <v>24.2803219947203</v>
      </c>
      <c r="S42" s="531">
        <v>28.6433527817858</v>
      </c>
      <c r="T42" s="531">
        <v>24.5776903921423</v>
      </c>
      <c r="U42" s="531">
        <v>30.5873915095498</v>
      </c>
      <c r="V42" s="532">
        <v>10.9841400043203</v>
      </c>
      <c r="W42" s="533">
        <v>-0.641874375282604</v>
      </c>
      <c r="X42" s="533">
        <v>-0.0227522774298844</v>
      </c>
      <c r="Y42" s="533">
        <v>0.0116836772025904</v>
      </c>
    </row>
    <row r="43" spans="8:8" s="362" ht="15.0" customFormat="1" customHeight="1">
      <c r="A43" s="401" t="s">
        <v>610</v>
      </c>
      <c r="B43" s="385">
        <v>209.284682464494</v>
      </c>
      <c r="C43" s="385">
        <v>204.192868427557</v>
      </c>
      <c r="D43" s="385">
        <v>208.679572055626</v>
      </c>
      <c r="E43" s="385">
        <v>212.64362230128</v>
      </c>
      <c r="F43" s="385">
        <v>230.908848675879</v>
      </c>
      <c r="G43" s="385">
        <v>239.14193548614</v>
      </c>
      <c r="H43" s="385">
        <v>240.405351147904</v>
      </c>
      <c r="I43" s="385">
        <v>238.819846465486</v>
      </c>
      <c r="J43" s="385">
        <v>251.675825055228</v>
      </c>
      <c r="K43" s="385">
        <v>189.644945361423</v>
      </c>
      <c r="L43" s="385">
        <v>193.997375194116</v>
      </c>
      <c r="M43" s="385">
        <v>210.560368112066</v>
      </c>
      <c r="N43" s="385">
        <v>201.504535557228</v>
      </c>
      <c r="O43" s="385">
        <v>210.660416863587</v>
      </c>
      <c r="P43" s="385">
        <v>189.59990156286</v>
      </c>
      <c r="Q43" s="385">
        <v>194.222410467022</v>
      </c>
      <c r="R43" s="385">
        <v>202.035465330605</v>
      </c>
      <c r="S43" s="385">
        <v>219.726469457738</v>
      </c>
      <c r="T43" s="385">
        <v>222.389565340145</v>
      </c>
      <c r="U43" s="385">
        <v>220.98436791073</v>
      </c>
      <c r="V43" s="529">
        <v>197.675793925902</v>
      </c>
      <c r="W43" s="528">
        <v>-0.10792017556678</v>
      </c>
      <c r="X43" s="528">
        <v>0.0154113842155035</v>
      </c>
      <c r="Y43" s="528">
        <v>0.210264997176622</v>
      </c>
    </row>
    <row r="44" spans="8:8" s="362" ht="15.0" customFormat="1" customHeight="1">
      <c r="A44" s="523" t="s">
        <v>620</v>
      </c>
      <c r="B44" s="385">
        <v>190.163743732691</v>
      </c>
      <c r="C44" s="385">
        <v>184.575427657686</v>
      </c>
      <c r="D44" s="385">
        <v>189.071408177232</v>
      </c>
      <c r="E44" s="385">
        <v>193.022123039485</v>
      </c>
      <c r="F44" s="385">
        <v>208.696129854639</v>
      </c>
      <c r="G44" s="385">
        <v>216.457365726728</v>
      </c>
      <c r="H44" s="385">
        <v>212.486226270814</v>
      </c>
      <c r="I44" s="385">
        <v>213.929236829301</v>
      </c>
      <c r="J44" s="385">
        <v>226.217368811374</v>
      </c>
      <c r="K44" s="385">
        <v>167.415477372375</v>
      </c>
      <c r="L44" s="385">
        <v>168.089783938522</v>
      </c>
      <c r="M44" s="385">
        <v>185.977278975954</v>
      </c>
      <c r="N44" s="385">
        <v>177.049531230778</v>
      </c>
      <c r="O44" s="385">
        <v>187.331385398493</v>
      </c>
      <c r="P44" s="385">
        <v>163.956885273115</v>
      </c>
      <c r="Q44" s="385">
        <v>169.369233305128</v>
      </c>
      <c r="R44" s="385">
        <v>176.342539416891</v>
      </c>
      <c r="S44" s="385">
        <v>192.984259543921</v>
      </c>
      <c r="T44" s="385">
        <v>193.231005288317</v>
      </c>
      <c r="U44" s="385">
        <v>191.522683821362</v>
      </c>
      <c r="V44" s="529">
        <v>167.6604536132</v>
      </c>
      <c r="W44" s="528">
        <v>-0.126984012514778</v>
      </c>
      <c r="X44" s="528">
        <v>0.0135436599540584</v>
      </c>
      <c r="Y44" s="528">
        <v>0.178338096463268</v>
      </c>
    </row>
    <row r="45" spans="8:8" s="362" ht="15.0" customFormat="1" customHeight="1">
      <c r="A45" s="523" t="s">
        <v>621</v>
      </c>
      <c r="B45" s="385">
        <v>19.1209387318029</v>
      </c>
      <c r="C45" s="385">
        <v>19.6174407698715</v>
      </c>
      <c r="D45" s="385">
        <v>19.6081638783938</v>
      </c>
      <c r="E45" s="385">
        <v>19.6214992617957</v>
      </c>
      <c r="F45" s="385">
        <v>22.2127188212393</v>
      </c>
      <c r="G45" s="385">
        <v>22.6845697594117</v>
      </c>
      <c r="H45" s="385">
        <v>27.9191248770896</v>
      </c>
      <c r="I45" s="385">
        <v>24.8906096361849</v>
      </c>
      <c r="J45" s="385">
        <v>25.4584562438546</v>
      </c>
      <c r="K45" s="385">
        <v>22.229467989048</v>
      </c>
      <c r="L45" s="385">
        <v>25.907591255594</v>
      </c>
      <c r="M45" s="385">
        <v>24.5830891361119</v>
      </c>
      <c r="N45" s="385">
        <v>24.4550043264504</v>
      </c>
      <c r="O45" s="385">
        <v>23.3290314650935</v>
      </c>
      <c r="P45" s="385">
        <v>25.6430162897444</v>
      </c>
      <c r="Q45" s="385">
        <v>24.8531771618941</v>
      </c>
      <c r="R45" s="385">
        <v>25.6929259137139</v>
      </c>
      <c r="S45" s="385">
        <v>26.742209913817</v>
      </c>
      <c r="T45" s="385">
        <v>29.158560051828</v>
      </c>
      <c r="U45" s="385">
        <v>29.177760785534</v>
      </c>
      <c r="V45" s="529">
        <v>26.1341087492801</v>
      </c>
      <c r="W45" s="528">
        <v>-0.106761335383633</v>
      </c>
      <c r="X45" s="528">
        <v>0.0275720644627029</v>
      </c>
      <c r="Y45" s="528">
        <v>0.0277984885920868</v>
      </c>
    </row>
    <row r="46" spans="8:8" s="362" ht="15.0" customFormat="1" customHeight="1">
      <c r="A46" s="401" t="s">
        <v>622</v>
      </c>
      <c r="B46" s="385">
        <v>0.0</v>
      </c>
      <c r="C46" s="385">
        <v>0.0</v>
      </c>
      <c r="D46" s="385">
        <v>0.0</v>
      </c>
      <c r="E46" s="385">
        <v>0.0</v>
      </c>
      <c r="F46" s="385">
        <v>0.0</v>
      </c>
      <c r="G46" s="385">
        <v>0.0</v>
      </c>
      <c r="H46" s="385">
        <v>0.0</v>
      </c>
      <c r="I46" s="385">
        <v>0.0</v>
      </c>
      <c r="J46" s="385">
        <v>0.0</v>
      </c>
      <c r="K46" s="385">
        <v>6.83562616772152</v>
      </c>
      <c r="L46" s="385">
        <v>13.479919268197</v>
      </c>
      <c r="M46" s="385">
        <v>14.3121671982728</v>
      </c>
      <c r="N46" s="385">
        <v>14.2519877488302</v>
      </c>
      <c r="O46" s="385">
        <v>14.5459539267367</v>
      </c>
      <c r="P46" s="385">
        <v>13.6103516304914</v>
      </c>
      <c r="Q46" s="385">
        <v>14.6198937219699</v>
      </c>
      <c r="R46" s="385">
        <v>14.6159681080696</v>
      </c>
      <c r="S46" s="385">
        <v>15.4448188079272</v>
      </c>
      <c r="T46" s="385">
        <v>24.9369360644395</v>
      </c>
      <c r="U46" s="385">
        <v>39.0840954753408</v>
      </c>
      <c r="V46" s="529">
        <v>40.4089008035469</v>
      </c>
      <c r="W46" s="528">
        <v>0.0310714238270062</v>
      </c>
      <c r="X46" s="528">
        <v>0.190480198759058</v>
      </c>
      <c r="Y46" s="528">
        <v>0.0429823866879375</v>
      </c>
    </row>
    <row r="47" spans="8:8" s="530" ht="15.0" customFormat="1" customHeight="1">
      <c r="A47" s="534" t="s">
        <v>612</v>
      </c>
      <c r="B47" s="535">
        <v>209.284682464494</v>
      </c>
      <c r="C47" s="535">
        <v>204.192868427557</v>
      </c>
      <c r="D47" s="535">
        <v>208.679572055626</v>
      </c>
      <c r="E47" s="535">
        <v>212.64362230128</v>
      </c>
      <c r="F47" s="535">
        <v>230.908848675879</v>
      </c>
      <c r="G47" s="535">
        <v>239.14193548614</v>
      </c>
      <c r="H47" s="535">
        <v>240.405351147904</v>
      </c>
      <c r="I47" s="535">
        <v>238.819846465486</v>
      </c>
      <c r="J47" s="535">
        <v>251.675825055228</v>
      </c>
      <c r="K47" s="535">
        <v>196.480571529144</v>
      </c>
      <c r="L47" s="535">
        <v>207.477294462313</v>
      </c>
      <c r="M47" s="535">
        <v>224.872535310339</v>
      </c>
      <c r="N47" s="535">
        <v>215.756523306058</v>
      </c>
      <c r="O47" s="535">
        <v>225.206370790324</v>
      </c>
      <c r="P47" s="535">
        <v>203.210253193351</v>
      </c>
      <c r="Q47" s="535">
        <v>208.842304188992</v>
      </c>
      <c r="R47" s="535">
        <v>216.651433438675</v>
      </c>
      <c r="S47" s="535">
        <v>235.171288265665</v>
      </c>
      <c r="T47" s="535">
        <v>247.326501404584</v>
      </c>
      <c r="U47" s="535">
        <v>260.068463386071</v>
      </c>
      <c r="V47" s="536">
        <v>238.084694729449</v>
      </c>
      <c r="W47" s="537">
        <v>-0.087031979934568</v>
      </c>
      <c r="X47" s="537">
        <v>0.0284349044036365</v>
      </c>
      <c r="Y47" s="537">
        <v>0.253247383864559</v>
      </c>
    </row>
    <row r="48" spans="8:8" s="362" ht="15.0" customFormat="1" customHeight="1">
      <c r="A48" s="525" t="s">
        <v>153</v>
      </c>
      <c r="B48" s="385"/>
      <c r="C48" s="385"/>
      <c r="D48" s="385"/>
      <c r="E48" s="385"/>
      <c r="F48" s="385"/>
      <c r="G48" s="385"/>
      <c r="H48" s="385"/>
      <c r="I48" s="385"/>
      <c r="J48" s="385"/>
      <c r="K48" s="385"/>
      <c r="L48" s="385"/>
      <c r="M48" s="385"/>
      <c r="N48" s="385"/>
      <c r="O48" s="385"/>
      <c r="P48" s="385"/>
      <c r="Q48" s="385"/>
      <c r="R48" s="385"/>
      <c r="S48" s="385"/>
      <c r="T48" s="385"/>
      <c r="U48" s="385"/>
      <c r="V48" s="529"/>
      <c r="W48" s="528"/>
      <c r="X48" s="528"/>
      <c r="Y48" s="528"/>
    </row>
    <row r="49" spans="8:8" s="362" ht="15.0" customFormat="1" customHeight="1">
      <c r="A49" s="401" t="s">
        <v>608</v>
      </c>
      <c r="B49" s="385">
        <v>19.2406583318029</v>
      </c>
      <c r="C49" s="385">
        <v>19.6192974316715</v>
      </c>
      <c r="D49" s="385">
        <v>19.6382130583938</v>
      </c>
      <c r="E49" s="385">
        <v>19.6245277417957</v>
      </c>
      <c r="F49" s="385">
        <v>22.2127188212393</v>
      </c>
      <c r="G49" s="385">
        <v>22.6845697594117</v>
      </c>
      <c r="H49" s="385">
        <v>27.9191248770896</v>
      </c>
      <c r="I49" s="385">
        <v>24.8906096361849</v>
      </c>
      <c r="J49" s="385">
        <v>25.4584562438546</v>
      </c>
      <c r="K49" s="385">
        <v>22.6608857748833</v>
      </c>
      <c r="L49" s="385">
        <v>26.4726412547615</v>
      </c>
      <c r="M49" s="385">
        <v>25.42867452219</v>
      </c>
      <c r="N49" s="385">
        <v>25.1979959619031</v>
      </c>
      <c r="O49" s="385">
        <v>24.0138064068663</v>
      </c>
      <c r="P49" s="385">
        <v>26.2961862342046</v>
      </c>
      <c r="Q49" s="385">
        <v>25.4050674777883</v>
      </c>
      <c r="R49" s="385">
        <v>26.2523834806614</v>
      </c>
      <c r="S49" s="385">
        <v>28.818189223195</v>
      </c>
      <c r="T49" s="385">
        <v>30.4272923988904</v>
      </c>
      <c r="U49" s="385">
        <v>29.7674546953006</v>
      </c>
      <c r="V49" s="529">
        <v>26.6761234898801</v>
      </c>
      <c r="W49" s="528">
        <v>-0.106297861913795</v>
      </c>
      <c r="X49" s="528">
        <v>0.0276529705709936</v>
      </c>
      <c r="Y49" s="528">
        <v>0.0283750221455307</v>
      </c>
    </row>
    <row r="50" spans="8:8" s="530" ht="15.0" customFormat="1" customHeight="1">
      <c r="A50" s="525" t="s">
        <v>530</v>
      </c>
      <c r="B50" s="531">
        <v>19.2406583318029</v>
      </c>
      <c r="C50" s="531">
        <v>19.6192974316715</v>
      </c>
      <c r="D50" s="531">
        <v>19.6382130583938</v>
      </c>
      <c r="E50" s="531">
        <v>19.6245277417957</v>
      </c>
      <c r="F50" s="531">
        <v>22.2127188212393</v>
      </c>
      <c r="G50" s="531">
        <v>22.6845697594117</v>
      </c>
      <c r="H50" s="531">
        <v>27.9191248770896</v>
      </c>
      <c r="I50" s="531">
        <v>24.8906096361849</v>
      </c>
      <c r="J50" s="531">
        <v>25.4584562438546</v>
      </c>
      <c r="K50" s="531">
        <v>22.6608857748833</v>
      </c>
      <c r="L50" s="531">
        <v>26.4726412547615</v>
      </c>
      <c r="M50" s="531">
        <v>25.42867452219</v>
      </c>
      <c r="N50" s="531">
        <v>25.1979959619031</v>
      </c>
      <c r="O50" s="531">
        <v>24.0138064068663</v>
      </c>
      <c r="P50" s="531">
        <v>26.2961862342046</v>
      </c>
      <c r="Q50" s="531">
        <v>25.4050674777883</v>
      </c>
      <c r="R50" s="531">
        <v>26.2523834806614</v>
      </c>
      <c r="S50" s="531">
        <v>28.818189223195</v>
      </c>
      <c r="T50" s="531">
        <v>30.4272923988904</v>
      </c>
      <c r="U50" s="531">
        <v>29.7674546953006</v>
      </c>
      <c r="V50" s="532">
        <v>26.6761234898801</v>
      </c>
      <c r="W50" s="533">
        <v>-0.106297861913795</v>
      </c>
      <c r="X50" s="533">
        <v>0.0276529705709936</v>
      </c>
      <c r="Y50" s="533">
        <v>0.0283750221455307</v>
      </c>
    </row>
    <row r="51" spans="8:8" s="362" ht="15.0" customFormat="1" customHeight="1">
      <c r="A51" s="401" t="s">
        <v>610</v>
      </c>
      <c r="B51" s="385">
        <v>40.9245178250885</v>
      </c>
      <c r="C51" s="385">
        <v>41.054665780777</v>
      </c>
      <c r="D51" s="385">
        <v>45.0529079553298</v>
      </c>
      <c r="E51" s="385">
        <v>46.2563902344172</v>
      </c>
      <c r="F51" s="385">
        <v>53.209800770274</v>
      </c>
      <c r="G51" s="385">
        <v>56.3224070888915</v>
      </c>
      <c r="H51" s="385">
        <v>61.6827910504466</v>
      </c>
      <c r="I51" s="385">
        <v>71.4119524756524</v>
      </c>
      <c r="J51" s="385">
        <v>82.3171472607814</v>
      </c>
      <c r="K51" s="385">
        <v>51.506075120026</v>
      </c>
      <c r="L51" s="385">
        <v>51.0853313264953</v>
      </c>
      <c r="M51" s="385">
        <v>71.8263161065662</v>
      </c>
      <c r="N51" s="385">
        <v>69.6635326366977</v>
      </c>
      <c r="O51" s="385">
        <v>69.5090145545684</v>
      </c>
      <c r="P51" s="385">
        <v>75.3534989043386</v>
      </c>
      <c r="Q51" s="385">
        <v>72.6032087503259</v>
      </c>
      <c r="R51" s="385">
        <v>72.793622429413</v>
      </c>
      <c r="S51" s="385">
        <v>78.0295323854162</v>
      </c>
      <c r="T51" s="385">
        <v>80.7856897287922</v>
      </c>
      <c r="U51" s="385">
        <v>85.4562215656433</v>
      </c>
      <c r="V51" s="529">
        <v>61.8379342756878</v>
      </c>
      <c r="W51" s="528">
        <v>-0.278355899181216</v>
      </c>
      <c r="X51" s="528">
        <v>0.0519340741700518</v>
      </c>
      <c r="Y51" s="528">
        <v>0.0657761520399381</v>
      </c>
    </row>
    <row r="52" spans="8:8" s="362" ht="15.0" customFormat="1" customHeight="1">
      <c r="A52" s="523" t="s">
        <v>623</v>
      </c>
      <c r="B52" s="539">
        <v>0.0</v>
      </c>
      <c r="C52" s="539">
        <v>0.0</v>
      </c>
      <c r="D52" s="539">
        <v>0.0</v>
      </c>
      <c r="E52" s="539">
        <v>0.0</v>
      </c>
      <c r="F52" s="539">
        <v>0.0</v>
      </c>
      <c r="G52" s="539">
        <v>0.0</v>
      </c>
      <c r="H52" s="385">
        <v>0.0</v>
      </c>
      <c r="I52" s="385">
        <v>0.0</v>
      </c>
      <c r="J52" s="385">
        <v>0.0</v>
      </c>
      <c r="K52" s="385">
        <v>0.0</v>
      </c>
      <c r="L52" s="385">
        <v>3.40983348618164</v>
      </c>
      <c r="M52" s="385">
        <v>13.6262356558594</v>
      </c>
      <c r="N52" s="385">
        <v>20.7691903882679</v>
      </c>
      <c r="O52" s="385">
        <v>26.1870299872813</v>
      </c>
      <c r="P52" s="385">
        <v>27.3789414738411</v>
      </c>
      <c r="Q52" s="385">
        <v>28.6625625522917</v>
      </c>
      <c r="R52" s="385">
        <v>33.0212861612691</v>
      </c>
      <c r="S52" s="385">
        <v>36.6607124489898</v>
      </c>
      <c r="T52" s="385">
        <v>45.0355789035339</v>
      </c>
      <c r="U52" s="385">
        <v>43.0320818937984</v>
      </c>
      <c r="V52" s="529">
        <v>37.2927307963467</v>
      </c>
      <c r="W52" s="528">
        <v>-0.135741603647286</v>
      </c>
      <c r="X52" s="528" t="s">
        <v>614</v>
      </c>
      <c r="Y52" s="528">
        <v>0.0396677599207804</v>
      </c>
    </row>
    <row r="53" spans="8:8" s="362" ht="15.0" customFormat="1" customHeight="1">
      <c r="A53" s="523" t="s">
        <v>624</v>
      </c>
      <c r="B53" s="385">
        <v>0.0</v>
      </c>
      <c r="C53" s="385">
        <v>0.0</v>
      </c>
      <c r="D53" s="385">
        <v>0.0</v>
      </c>
      <c r="E53" s="385">
        <v>0.0</v>
      </c>
      <c r="F53" s="385">
        <v>0.0</v>
      </c>
      <c r="G53" s="385">
        <v>0.0</v>
      </c>
      <c r="H53" s="385">
        <v>0.017902724146843</v>
      </c>
      <c r="I53" s="385">
        <v>0.800193237304687</v>
      </c>
      <c r="J53" s="385">
        <v>1.04776782531738</v>
      </c>
      <c r="K53" s="385">
        <v>6.583743</v>
      </c>
      <c r="L53" s="385">
        <v>5.631246</v>
      </c>
      <c r="M53" s="385">
        <v>5.683581</v>
      </c>
      <c r="N53" s="385">
        <v>4.7361990950225</v>
      </c>
      <c r="O53" s="385">
        <v>5.22838301049775</v>
      </c>
      <c r="P53" s="385">
        <v>7.641888</v>
      </c>
      <c r="Q53" s="385">
        <v>8.142914948</v>
      </c>
      <c r="R53" s="385">
        <v>8.17608917531</v>
      </c>
      <c r="S53" s="385">
        <v>8.09123810425</v>
      </c>
      <c r="T53" s="385">
        <v>9.198524625</v>
      </c>
      <c r="U53" s="385">
        <v>11.45865875</v>
      </c>
      <c r="V53" s="529">
        <v>13.3595878142514</v>
      </c>
      <c r="W53" s="528">
        <v>0.162709048142435</v>
      </c>
      <c r="X53" s="528">
        <v>0.0569783496318901</v>
      </c>
      <c r="Y53" s="528">
        <v>0.0142104080537921</v>
      </c>
    </row>
    <row r="54" spans="8:8" s="362" ht="15.0" customFormat="1" customHeight="1">
      <c r="A54" s="523" t="s">
        <v>625</v>
      </c>
      <c r="B54" s="385">
        <v>2.773755</v>
      </c>
      <c r="C54" s="385">
        <v>4.39614</v>
      </c>
      <c r="D54" s="385">
        <v>5.12883</v>
      </c>
      <c r="E54" s="385">
        <v>5.149764</v>
      </c>
      <c r="F54" s="385">
        <v>5.44284</v>
      </c>
      <c r="G54" s="385">
        <v>6.07086</v>
      </c>
      <c r="H54" s="385">
        <v>6.113482606125</v>
      </c>
      <c r="I54" s="385">
        <v>6.38487</v>
      </c>
      <c r="J54" s="385">
        <v>6.8241591</v>
      </c>
      <c r="K54" s="385">
        <v>6.4192255</v>
      </c>
      <c r="L54" s="385">
        <v>8.65282551542062</v>
      </c>
      <c r="M54" s="385">
        <v>11.3637026267435</v>
      </c>
      <c r="N54" s="385">
        <v>4.48989078202088</v>
      </c>
      <c r="O54" s="385">
        <v>5.1691728937926</v>
      </c>
      <c r="P54" s="385">
        <v>7.26914938189584</v>
      </c>
      <c r="Q54" s="385">
        <v>9.27935224810536</v>
      </c>
      <c r="R54" s="385">
        <v>7.31592509811356</v>
      </c>
      <c r="S54" s="385">
        <v>4.6342290503906</v>
      </c>
      <c r="T54" s="385">
        <v>1.97389580811607</v>
      </c>
      <c r="U54" s="385">
        <v>0.378089412295065</v>
      </c>
      <c r="V54" s="529">
        <v>0.201475660769388</v>
      </c>
      <c r="W54" s="528">
        <v>-0.468577605486805</v>
      </c>
      <c r="X54" s="528">
        <v>-0.246625027940913</v>
      </c>
      <c r="Y54" s="528">
        <v>2.1430686277508E-4</v>
      </c>
    </row>
    <row r="55" spans="8:8" s="362" ht="15.0" customFormat="1" customHeight="1">
      <c r="A55" s="523" t="s">
        <v>626</v>
      </c>
      <c r="B55" s="385">
        <v>38.1507628250885</v>
      </c>
      <c r="C55" s="385">
        <v>36.658525780777</v>
      </c>
      <c r="D55" s="385">
        <v>39.9240779553298</v>
      </c>
      <c r="E55" s="385">
        <v>41.1066262344172</v>
      </c>
      <c r="F55" s="385">
        <v>47.766960770274</v>
      </c>
      <c r="G55" s="385">
        <v>50.2515470888915</v>
      </c>
      <c r="H55" s="385">
        <v>55.5514057201747</v>
      </c>
      <c r="I55" s="385">
        <v>64.2268892383478</v>
      </c>
      <c r="J55" s="385">
        <v>74.445220335464</v>
      </c>
      <c r="K55" s="385">
        <v>38.503106620026</v>
      </c>
      <c r="L55" s="385">
        <v>33.391426324893</v>
      </c>
      <c r="M55" s="385">
        <v>41.1527968239633</v>
      </c>
      <c r="N55" s="385">
        <v>39.6682523713864</v>
      </c>
      <c r="O55" s="385">
        <v>32.9244286629967</v>
      </c>
      <c r="P55" s="385">
        <v>33.0635200486017</v>
      </c>
      <c r="Q55" s="385">
        <v>26.5183790019288</v>
      </c>
      <c r="R55" s="385">
        <v>24.2803219947203</v>
      </c>
      <c r="S55" s="385">
        <v>28.6433527817858</v>
      </c>
      <c r="T55" s="385">
        <v>24.5776903921423</v>
      </c>
      <c r="U55" s="385">
        <v>30.5873915095498</v>
      </c>
      <c r="V55" s="529">
        <v>10.9841400043203</v>
      </c>
      <c r="W55" s="528">
        <v>-0.641874375282604</v>
      </c>
      <c r="X55" s="528">
        <v>-0.0227522774298844</v>
      </c>
      <c r="Y55" s="528">
        <v>0.0116836772025904</v>
      </c>
    </row>
    <row r="56" spans="8:8" s="362" ht="15.0" customFormat="1" customHeight="1">
      <c r="A56" s="540" t="s">
        <v>612</v>
      </c>
      <c r="B56" s="535">
        <v>40.9245178250885</v>
      </c>
      <c r="C56" s="535">
        <v>41.054665780777</v>
      </c>
      <c r="D56" s="535">
        <v>45.0529079553298</v>
      </c>
      <c r="E56" s="535">
        <v>46.2563902344172</v>
      </c>
      <c r="F56" s="535">
        <v>53.209800770274</v>
      </c>
      <c r="G56" s="535">
        <v>56.3224070888915</v>
      </c>
      <c r="H56" s="535">
        <v>61.6827910504466</v>
      </c>
      <c r="I56" s="535">
        <v>71.4119524756524</v>
      </c>
      <c r="J56" s="535">
        <v>82.3171472607814</v>
      </c>
      <c r="K56" s="535">
        <v>51.506075120026</v>
      </c>
      <c r="L56" s="535">
        <v>51.0853313264953</v>
      </c>
      <c r="M56" s="535">
        <v>71.8263161065662</v>
      </c>
      <c r="N56" s="535">
        <v>69.6635326366977</v>
      </c>
      <c r="O56" s="535">
        <v>69.5090145545684</v>
      </c>
      <c r="P56" s="535">
        <v>75.3534989043386</v>
      </c>
      <c r="Q56" s="535">
        <v>72.6032087503258</v>
      </c>
      <c r="R56" s="535">
        <v>72.793622429413</v>
      </c>
      <c r="S56" s="535">
        <v>78.0295323854162</v>
      </c>
      <c r="T56" s="535">
        <v>80.7856897287922</v>
      </c>
      <c r="U56" s="535">
        <v>85.4562215656433</v>
      </c>
      <c r="V56" s="536">
        <v>61.8379342756878</v>
      </c>
      <c r="W56" s="537">
        <v>-0.278355899181216</v>
      </c>
      <c r="X56" s="537">
        <v>0.0519340741700518</v>
      </c>
      <c r="Y56" s="537">
        <v>0.0657761520399381</v>
      </c>
    </row>
    <row r="57" spans="8:8" s="362" ht="15.0" customFormat="1" customHeight="1">
      <c r="A57" s="525" t="s">
        <v>358</v>
      </c>
      <c r="B57" s="385"/>
      <c r="C57" s="385"/>
      <c r="D57" s="385"/>
      <c r="E57" s="385"/>
      <c r="F57" s="385"/>
      <c r="G57" s="385"/>
      <c r="H57" s="385"/>
      <c r="I57" s="385"/>
      <c r="J57" s="385"/>
      <c r="K57" s="385"/>
      <c r="L57" s="385"/>
      <c r="M57" s="385"/>
      <c r="N57" s="385"/>
      <c r="O57" s="385"/>
      <c r="P57" s="385"/>
      <c r="Q57" s="385"/>
      <c r="R57" s="385"/>
      <c r="S57" s="385"/>
      <c r="T57" s="385"/>
      <c r="U57" s="385"/>
      <c r="V57" s="529"/>
      <c r="W57" s="528"/>
      <c r="X57" s="528"/>
      <c r="Y57" s="528"/>
    </row>
    <row r="58" spans="8:8" s="362" ht="15.0" customFormat="1" customHeight="1">
      <c r="A58" s="401" t="s">
        <v>608</v>
      </c>
      <c r="B58" s="385">
        <v>2.773755</v>
      </c>
      <c r="C58" s="385">
        <v>4.39614</v>
      </c>
      <c r="D58" s="385">
        <v>5.12883</v>
      </c>
      <c r="E58" s="385">
        <v>5.149764</v>
      </c>
      <c r="F58" s="385">
        <v>6.73193410400391</v>
      </c>
      <c r="G58" s="385">
        <v>7.22223</v>
      </c>
      <c r="H58" s="385">
        <v>8.133613606125</v>
      </c>
      <c r="I58" s="385">
        <v>8.844615</v>
      </c>
      <c r="J58" s="385">
        <v>9.95444581109821</v>
      </c>
      <c r="K58" s="385">
        <v>10.7424584298401</v>
      </c>
      <c r="L58" s="385">
        <v>13.3697571348054</v>
      </c>
      <c r="M58" s="385">
        <v>13.0079397597697</v>
      </c>
      <c r="N58" s="385">
        <v>5.26537487909634</v>
      </c>
      <c r="O58" s="385">
        <v>6.27510597942493</v>
      </c>
      <c r="P58" s="385">
        <v>7.55023822505075</v>
      </c>
      <c r="Q58" s="385">
        <v>9.57736380968984</v>
      </c>
      <c r="R58" s="385">
        <v>7.31592509811356</v>
      </c>
      <c r="S58" s="385">
        <v>4.6342290503906</v>
      </c>
      <c r="T58" s="385">
        <v>2.12311675860044</v>
      </c>
      <c r="U58" s="385">
        <v>1.82260272292007</v>
      </c>
      <c r="V58" s="529">
        <v>1.12541908020689</v>
      </c>
      <c r="W58" s="528">
        <v>-0.384208006180829</v>
      </c>
      <c r="X58" s="528">
        <v>-0.162550103369554</v>
      </c>
      <c r="Y58" s="528">
        <v>0.00119709264863719</v>
      </c>
    </row>
    <row r="59" spans="8:8" s="362" ht="15.0" customFormat="1" customHeight="1">
      <c r="A59" s="523" t="s">
        <v>627</v>
      </c>
      <c r="B59" s="539">
        <v>0.0</v>
      </c>
      <c r="C59" s="539">
        <v>0.0</v>
      </c>
      <c r="D59" s="539">
        <v>0.0</v>
      </c>
      <c r="E59" s="539">
        <v>0.0</v>
      </c>
      <c r="F59" s="385">
        <v>1.28909410400391</v>
      </c>
      <c r="G59" s="385">
        <v>1.15137</v>
      </c>
      <c r="H59" s="385">
        <v>2.020131</v>
      </c>
      <c r="I59" s="385">
        <v>2.459745</v>
      </c>
      <c r="J59" s="385">
        <v>3.13028671109821</v>
      </c>
      <c r="K59" s="385">
        <v>4.32323292984009</v>
      </c>
      <c r="L59" s="385">
        <v>4.71693161938477</v>
      </c>
      <c r="M59" s="385">
        <v>1.64423713302612</v>
      </c>
      <c r="N59" s="385">
        <v>0.775484097075462</v>
      </c>
      <c r="O59" s="385">
        <v>1.10593308563232</v>
      </c>
      <c r="P59" s="385">
        <v>0.281088843154907</v>
      </c>
      <c r="Q59" s="385">
        <v>0.298011561584473</v>
      </c>
      <c r="R59" s="385">
        <v>0.0</v>
      </c>
      <c r="S59" s="385">
        <v>0.0</v>
      </c>
      <c r="T59" s="385">
        <v>0.149220950484375</v>
      </c>
      <c r="U59" s="385">
        <v>1.444513310625</v>
      </c>
      <c r="V59" s="529">
        <v>0.9239434194375</v>
      </c>
      <c r="W59" s="528">
        <v>-0.36212496133622</v>
      </c>
      <c r="X59" s="528">
        <v>-0.10382816388677</v>
      </c>
      <c r="Y59" s="528">
        <v>9.82785785862109E-4</v>
      </c>
    </row>
    <row r="60" spans="8:8" s="362" ht="15.0" customFormat="1" customHeight="1">
      <c r="A60" s="523" t="s">
        <v>621</v>
      </c>
      <c r="B60" s="385">
        <v>2.773755</v>
      </c>
      <c r="C60" s="385">
        <v>4.39614</v>
      </c>
      <c r="D60" s="385">
        <v>5.12883</v>
      </c>
      <c r="E60" s="385">
        <v>5.149764</v>
      </c>
      <c r="F60" s="385">
        <v>5.44284</v>
      </c>
      <c r="G60" s="385">
        <v>6.07086</v>
      </c>
      <c r="H60" s="385">
        <v>6.113482606125</v>
      </c>
      <c r="I60" s="385">
        <v>6.38487</v>
      </c>
      <c r="J60" s="385">
        <v>6.8241591</v>
      </c>
      <c r="K60" s="385">
        <v>6.4192255</v>
      </c>
      <c r="L60" s="385">
        <v>8.65282551542062</v>
      </c>
      <c r="M60" s="385">
        <v>11.3637026267435</v>
      </c>
      <c r="N60" s="385">
        <v>4.48989078202088</v>
      </c>
      <c r="O60" s="385">
        <v>5.1691728937926</v>
      </c>
      <c r="P60" s="385">
        <v>7.26914938189584</v>
      </c>
      <c r="Q60" s="385">
        <v>9.27935224810536</v>
      </c>
      <c r="R60" s="385">
        <v>7.31592509811356</v>
      </c>
      <c r="S60" s="385">
        <v>4.6342290503906</v>
      </c>
      <c r="T60" s="385">
        <v>1.97389580811607</v>
      </c>
      <c r="U60" s="385">
        <v>0.378089412295065</v>
      </c>
      <c r="V60" s="529">
        <v>0.201475660769388</v>
      </c>
      <c r="W60" s="528">
        <v>-0.468577605486805</v>
      </c>
      <c r="X60" s="528">
        <v>-0.246625027940913</v>
      </c>
      <c r="Y60" s="528">
        <v>2.1430686277508E-4</v>
      </c>
    </row>
    <row r="61" spans="8:8" s="362" ht="15.0" customFormat="1" customHeight="1">
      <c r="A61" s="401" t="s">
        <v>609</v>
      </c>
      <c r="B61" s="385">
        <v>0.0</v>
      </c>
      <c r="C61" s="385">
        <v>0.0</v>
      </c>
      <c r="D61" s="385">
        <v>0.0</v>
      </c>
      <c r="E61" s="385">
        <v>0.0</v>
      </c>
      <c r="F61" s="385">
        <v>0.0</v>
      </c>
      <c r="G61" s="385">
        <v>0.0</v>
      </c>
      <c r="H61" s="385">
        <v>0.0</v>
      </c>
      <c r="I61" s="385">
        <v>0.0</v>
      </c>
      <c r="J61" s="385">
        <v>0.0</v>
      </c>
      <c r="K61" s="385">
        <v>0.931563</v>
      </c>
      <c r="L61" s="385">
        <v>3.00273626332888</v>
      </c>
      <c r="M61" s="385">
        <v>4.43467390318256</v>
      </c>
      <c r="N61" s="385">
        <v>4.18211981027308</v>
      </c>
      <c r="O61" s="385">
        <v>4.31631285427313</v>
      </c>
      <c r="P61" s="385">
        <v>5.32004762771431</v>
      </c>
      <c r="Q61" s="385">
        <v>9.81563293277398</v>
      </c>
      <c r="R61" s="385">
        <v>13.7421430000324</v>
      </c>
      <c r="S61" s="385">
        <v>13.04349206042</v>
      </c>
      <c r="T61" s="385">
        <v>9.36633280731427</v>
      </c>
      <c r="U61" s="385">
        <v>9.42073388705928</v>
      </c>
      <c r="V61" s="529">
        <v>9.15811132885695</v>
      </c>
      <c r="W61" s="528">
        <v>-0.0305331541843206</v>
      </c>
      <c r="X61" s="528">
        <v>0.260338637943211</v>
      </c>
      <c r="Y61" s="528">
        <v>0.00974135585577619</v>
      </c>
    </row>
    <row r="62" spans="8:8" s="530" ht="15.0" customFormat="1" customHeight="1">
      <c r="A62" s="525" t="s">
        <v>530</v>
      </c>
      <c r="B62" s="531">
        <v>2.773755</v>
      </c>
      <c r="C62" s="531">
        <v>4.39614</v>
      </c>
      <c r="D62" s="531">
        <v>5.12883</v>
      </c>
      <c r="E62" s="531">
        <v>5.149764</v>
      </c>
      <c r="F62" s="531">
        <v>6.73193410400391</v>
      </c>
      <c r="G62" s="531">
        <v>7.22223</v>
      </c>
      <c r="H62" s="531">
        <v>8.133613606125</v>
      </c>
      <c r="I62" s="531">
        <v>8.844615</v>
      </c>
      <c r="J62" s="531">
        <v>9.95444581109821</v>
      </c>
      <c r="K62" s="531">
        <v>11.6740214298401</v>
      </c>
      <c r="L62" s="531">
        <v>16.3724933981343</v>
      </c>
      <c r="M62" s="531">
        <v>17.4426136629522</v>
      </c>
      <c r="N62" s="531">
        <v>9.44749468936942</v>
      </c>
      <c r="O62" s="531">
        <v>10.5914188336981</v>
      </c>
      <c r="P62" s="531">
        <v>12.8702858527651</v>
      </c>
      <c r="Q62" s="531">
        <v>19.3929967424638</v>
      </c>
      <c r="R62" s="531">
        <v>21.058068098146</v>
      </c>
      <c r="S62" s="531">
        <v>17.6777211108106</v>
      </c>
      <c r="T62" s="531">
        <v>11.4894495659147</v>
      </c>
      <c r="U62" s="531">
        <v>11.2433366099793</v>
      </c>
      <c r="V62" s="532">
        <v>10.2835304090638</v>
      </c>
      <c r="W62" s="533">
        <v>-0.0878656677110478</v>
      </c>
      <c r="X62" s="533">
        <v>-0.00375197674302619</v>
      </c>
      <c r="Y62" s="533">
        <v>0.0109384485044134</v>
      </c>
    </row>
    <row r="63" spans="8:8" s="362" ht="15.0" customFormat="1" customHeight="1">
      <c r="A63" s="401" t="s">
        <v>610</v>
      </c>
      <c r="B63" s="385">
        <v>0.0</v>
      </c>
      <c r="C63" s="385">
        <v>0.0</v>
      </c>
      <c r="D63" s="385">
        <v>0.6473</v>
      </c>
      <c r="E63" s="385">
        <v>3.413625</v>
      </c>
      <c r="F63" s="385">
        <v>3.440175</v>
      </c>
      <c r="G63" s="385">
        <v>4.180225</v>
      </c>
      <c r="H63" s="385">
        <v>5.50265</v>
      </c>
      <c r="I63" s="385">
        <v>5.955625</v>
      </c>
      <c r="J63" s="385">
        <v>3.9412</v>
      </c>
      <c r="K63" s="385">
        <v>5.46109278583527</v>
      </c>
      <c r="L63" s="385">
        <v>8.16736002317812</v>
      </c>
      <c r="M63" s="385">
        <v>9.11562644842949</v>
      </c>
      <c r="N63" s="385">
        <v>8.95815507389418</v>
      </c>
      <c r="O63" s="385">
        <v>8.93016757399088</v>
      </c>
      <c r="P63" s="385">
        <v>9.32698587358229</v>
      </c>
      <c r="Q63" s="385">
        <v>8.08390219089422</v>
      </c>
      <c r="R63" s="385">
        <v>7.9742176919475</v>
      </c>
      <c r="S63" s="385">
        <v>10.9797203093781</v>
      </c>
      <c r="T63" s="385">
        <v>8.83676397206244</v>
      </c>
      <c r="U63" s="385">
        <v>8.03589228476658</v>
      </c>
      <c r="V63" s="529">
        <v>7.7328811156</v>
      </c>
      <c r="W63" s="528">
        <v>-0.040336436597193</v>
      </c>
      <c r="X63" s="528">
        <v>0.0393826310641709</v>
      </c>
      <c r="Y63" s="528">
        <v>0.00822535826793374</v>
      </c>
    </row>
    <row r="64" spans="8:8" s="362" ht="15.0" customFormat="1" customHeight="1">
      <c r="A64" s="401" t="s">
        <v>622</v>
      </c>
      <c r="B64" s="385">
        <v>24.5728461703935</v>
      </c>
      <c r="C64" s="385">
        <v>32.9199915530273</v>
      </c>
      <c r="D64" s="385">
        <v>35.2407322685964</v>
      </c>
      <c r="E64" s="385">
        <v>36.3553913807255</v>
      </c>
      <c r="F64" s="385">
        <v>42.4636742835729</v>
      </c>
      <c r="G64" s="385">
        <v>45.1473166142244</v>
      </c>
      <c r="H64" s="385">
        <v>52.9567101587995</v>
      </c>
      <c r="I64" s="385">
        <v>60.5572520887387</v>
      </c>
      <c r="J64" s="385">
        <v>60.6745405400243</v>
      </c>
      <c r="K64" s="385">
        <v>71.8430280069454</v>
      </c>
      <c r="L64" s="385">
        <v>103.784203010167</v>
      </c>
      <c r="M64" s="385">
        <v>128.737388565466</v>
      </c>
      <c r="N64" s="385">
        <v>130.299485537812</v>
      </c>
      <c r="O64" s="385">
        <v>135.221871973416</v>
      </c>
      <c r="P64" s="385">
        <v>132.173280091297</v>
      </c>
      <c r="Q64" s="385">
        <v>125.445880668317</v>
      </c>
      <c r="R64" s="385">
        <v>125.968005671792</v>
      </c>
      <c r="S64" s="385">
        <v>122.265400699146</v>
      </c>
      <c r="T64" s="385">
        <v>125.925249097599</v>
      </c>
      <c r="U64" s="385">
        <v>127.532890639185</v>
      </c>
      <c r="V64" s="529">
        <v>126.899575063262</v>
      </c>
      <c r="W64" s="528">
        <v>-0.00768457235978182</v>
      </c>
      <c r="X64" s="528">
        <v>0.0590677843658021</v>
      </c>
      <c r="Y64" s="528">
        <v>0.134981315933873</v>
      </c>
    </row>
    <row r="65" spans="8:8" s="530" ht="15.0" customFormat="1" customHeight="1">
      <c r="A65" s="534" t="s">
        <v>612</v>
      </c>
      <c r="B65" s="535">
        <v>24.5728461703935</v>
      </c>
      <c r="C65" s="535">
        <v>32.9199915530273</v>
      </c>
      <c r="D65" s="535">
        <v>35.8880322685964</v>
      </c>
      <c r="E65" s="535">
        <v>39.7690163807255</v>
      </c>
      <c r="F65" s="535">
        <v>45.9038492835729</v>
      </c>
      <c r="G65" s="535">
        <v>49.3275416142244</v>
      </c>
      <c r="H65" s="535">
        <v>58.4593601587995</v>
      </c>
      <c r="I65" s="535">
        <v>66.5128770887387</v>
      </c>
      <c r="J65" s="535">
        <v>64.6157405400243</v>
      </c>
      <c r="K65" s="535">
        <v>77.3041207927807</v>
      </c>
      <c r="L65" s="535">
        <v>111.951563033345</v>
      </c>
      <c r="M65" s="535">
        <v>137.853015013895</v>
      </c>
      <c r="N65" s="535">
        <v>139.257640611706</v>
      </c>
      <c r="O65" s="535">
        <v>144.152039547407</v>
      </c>
      <c r="P65" s="535">
        <v>141.500265964879</v>
      </c>
      <c r="Q65" s="535">
        <v>133.529782859211</v>
      </c>
      <c r="R65" s="535">
        <v>133.942223363739</v>
      </c>
      <c r="S65" s="535">
        <v>133.245121008524</v>
      </c>
      <c r="T65" s="535">
        <v>134.762013069661</v>
      </c>
      <c r="U65" s="535">
        <v>135.568782923952</v>
      </c>
      <c r="V65" s="536">
        <v>134.632456178862</v>
      </c>
      <c r="W65" s="537">
        <v>-0.00962002429974551</v>
      </c>
      <c r="X65" s="537">
        <v>0.0577808619071893</v>
      </c>
      <c r="Y65" s="537">
        <v>0.143206674201806</v>
      </c>
    </row>
    <row r="66" spans="8:8" s="362" ht="15.0" customFormat="1" customHeight="1">
      <c r="A66" s="525" t="s">
        <v>359</v>
      </c>
      <c r="B66" s="385"/>
      <c r="C66" s="385"/>
      <c r="D66" s="385"/>
      <c r="E66" s="385"/>
      <c r="F66" s="385"/>
      <c r="G66" s="385"/>
      <c r="H66" s="385"/>
      <c r="I66" s="385"/>
      <c r="J66" s="385"/>
      <c r="K66" s="385"/>
      <c r="L66" s="385"/>
      <c r="M66" s="385"/>
      <c r="N66" s="385"/>
      <c r="O66" s="385"/>
      <c r="P66" s="385"/>
      <c r="Q66" s="385"/>
      <c r="R66" s="385"/>
      <c r="S66" s="385"/>
      <c r="T66" s="385"/>
      <c r="U66" s="385"/>
      <c r="V66" s="529"/>
      <c r="W66" s="528"/>
      <c r="X66" s="528"/>
      <c r="Y66" s="528"/>
    </row>
    <row r="67" spans="8:8" s="362" ht="15.0" customFormat="1" customHeight="1">
      <c r="A67" s="401" t="s">
        <v>608</v>
      </c>
      <c r="B67" s="385">
        <v>0.0</v>
      </c>
      <c r="C67" s="385">
        <v>0.0</v>
      </c>
      <c r="D67" s="385">
        <v>0.0</v>
      </c>
      <c r="E67" s="385">
        <v>0.0</v>
      </c>
      <c r="F67" s="385">
        <v>0.0</v>
      </c>
      <c r="G67" s="385">
        <v>0.0</v>
      </c>
      <c r="H67" s="385">
        <v>0.0</v>
      </c>
      <c r="I67" s="385">
        <v>0.0</v>
      </c>
      <c r="J67" s="385">
        <v>0.0</v>
      </c>
      <c r="K67" s="385">
        <v>0.0</v>
      </c>
      <c r="L67" s="385">
        <v>0.0</v>
      </c>
      <c r="M67" s="385">
        <v>0.0</v>
      </c>
      <c r="N67" s="385">
        <v>0.0</v>
      </c>
      <c r="O67" s="385">
        <v>0.0</v>
      </c>
      <c r="P67" s="385">
        <v>0.0</v>
      </c>
      <c r="Q67" s="385">
        <v>0.0</v>
      </c>
      <c r="R67" s="385">
        <v>0.0</v>
      </c>
      <c r="S67" s="385">
        <v>0.0</v>
      </c>
      <c r="T67" s="385">
        <v>0.0</v>
      </c>
      <c r="U67" s="385">
        <v>0.0</v>
      </c>
      <c r="V67" s="529">
        <v>2.069375</v>
      </c>
      <c r="W67" s="528" t="s">
        <v>614</v>
      </c>
      <c r="X67" s="528" t="s">
        <v>614</v>
      </c>
      <c r="Y67" s="541">
        <v>0.00220116545324448</v>
      </c>
      <c r="Z67" s="542"/>
    </row>
    <row r="68" spans="8:8" s="362" ht="15.0" customFormat="1" customHeight="1">
      <c r="A68" s="401" t="s">
        <v>609</v>
      </c>
      <c r="B68" s="385">
        <v>0.0</v>
      </c>
      <c r="C68" s="385">
        <v>0.0</v>
      </c>
      <c r="D68" s="385">
        <v>0.0</v>
      </c>
      <c r="E68" s="385">
        <v>0.0</v>
      </c>
      <c r="F68" s="385">
        <v>0.0</v>
      </c>
      <c r="G68" s="385">
        <v>0.0</v>
      </c>
      <c r="H68" s="385">
        <v>0.0</v>
      </c>
      <c r="I68" s="385">
        <v>0.0</v>
      </c>
      <c r="J68" s="385">
        <v>0.0</v>
      </c>
      <c r="K68" s="385">
        <v>0.0</v>
      </c>
      <c r="L68" s="385">
        <v>0.0</v>
      </c>
      <c r="M68" s="385">
        <v>0.0</v>
      </c>
      <c r="N68" s="385">
        <v>0.0</v>
      </c>
      <c r="O68" s="385">
        <v>0.0</v>
      </c>
      <c r="P68" s="385">
        <v>0.0</v>
      </c>
      <c r="Q68" s="385">
        <v>3.908211828453</v>
      </c>
      <c r="R68" s="385">
        <v>10.7128917514011</v>
      </c>
      <c r="S68" s="385">
        <v>8.30882756483832</v>
      </c>
      <c r="T68" s="385">
        <v>3.16544198776022</v>
      </c>
      <c r="U68" s="385">
        <v>0.0</v>
      </c>
      <c r="V68" s="529">
        <v>0.0</v>
      </c>
      <c r="W68" s="528" t="s">
        <v>614</v>
      </c>
      <c r="X68" s="528" t="s">
        <v>614</v>
      </c>
      <c r="Y68" s="528">
        <v>0.0</v>
      </c>
    </row>
    <row r="69" spans="8:8" s="530" ht="15.0" customFormat="1" customHeight="1">
      <c r="A69" s="525" t="s">
        <v>530</v>
      </c>
      <c r="B69" s="531">
        <v>0.0</v>
      </c>
      <c r="C69" s="531">
        <v>0.0</v>
      </c>
      <c r="D69" s="531">
        <v>0.0</v>
      </c>
      <c r="E69" s="531">
        <v>0.0</v>
      </c>
      <c r="F69" s="531">
        <v>0.0</v>
      </c>
      <c r="G69" s="531">
        <v>0.0</v>
      </c>
      <c r="H69" s="531">
        <v>0.0</v>
      </c>
      <c r="I69" s="531">
        <v>0.0</v>
      </c>
      <c r="J69" s="531">
        <v>0.0</v>
      </c>
      <c r="K69" s="531">
        <v>0.0</v>
      </c>
      <c r="L69" s="531">
        <v>0.0</v>
      </c>
      <c r="M69" s="531">
        <v>0.0</v>
      </c>
      <c r="N69" s="531">
        <v>0.0</v>
      </c>
      <c r="O69" s="531">
        <v>0.0</v>
      </c>
      <c r="P69" s="531">
        <v>0.0</v>
      </c>
      <c r="Q69" s="531">
        <v>3.908211828453</v>
      </c>
      <c r="R69" s="531">
        <v>10.7128917514011</v>
      </c>
      <c r="S69" s="531">
        <v>8.30882756483832</v>
      </c>
      <c r="T69" s="531">
        <v>3.16544198776022</v>
      </c>
      <c r="U69" s="531">
        <v>0.0</v>
      </c>
      <c r="V69" s="532">
        <v>2.069375</v>
      </c>
      <c r="W69" s="533" t="s">
        <v>614</v>
      </c>
      <c r="X69" s="533" t="s">
        <v>614</v>
      </c>
      <c r="Y69" s="533">
        <v>0.00220116545324448</v>
      </c>
    </row>
    <row r="70" spans="8:8" s="362" ht="15.0" customFormat="1" customHeight="1">
      <c r="A70" s="401" t="s">
        <v>610</v>
      </c>
      <c r="B70" s="385">
        <v>33.1443367935146</v>
      </c>
      <c r="C70" s="385">
        <v>29.0246411694932</v>
      </c>
      <c r="D70" s="385">
        <v>29.3411904220075</v>
      </c>
      <c r="E70" s="385">
        <v>29.7917954256532</v>
      </c>
      <c r="F70" s="385">
        <v>34.9928006051242</v>
      </c>
      <c r="G70" s="385">
        <v>43.4402292034779</v>
      </c>
      <c r="H70" s="385">
        <v>44.7910615774548</v>
      </c>
      <c r="I70" s="385">
        <v>43.3889680951647</v>
      </c>
      <c r="J70" s="385">
        <v>48.0233695625246</v>
      </c>
      <c r="K70" s="385">
        <v>43.6422286712172</v>
      </c>
      <c r="L70" s="385">
        <v>48.1588254541435</v>
      </c>
      <c r="M70" s="385">
        <v>36.0700147123748</v>
      </c>
      <c r="N70" s="385">
        <v>39.2573617223578</v>
      </c>
      <c r="O70" s="385">
        <v>34.3827500922277</v>
      </c>
      <c r="P70" s="385">
        <v>29.3661908645219</v>
      </c>
      <c r="Q70" s="385">
        <v>30.1268235467269</v>
      </c>
      <c r="R70" s="385">
        <v>38.6712455882129</v>
      </c>
      <c r="S70" s="385">
        <v>37.1986429125512</v>
      </c>
      <c r="T70" s="385">
        <v>37.4640422786727</v>
      </c>
      <c r="U70" s="385">
        <v>27.9764461882596</v>
      </c>
      <c r="V70" s="529">
        <v>26.1285222511445</v>
      </c>
      <c r="W70" s="528">
        <v>-0.068604615799209</v>
      </c>
      <c r="X70" s="528">
        <v>-0.0434920973167932</v>
      </c>
      <c r="Y70" s="528">
        <v>0.0277925463115912</v>
      </c>
    </row>
    <row r="71" spans="8:8" s="362" ht="15.0" customFormat="1" customHeight="1">
      <c r="A71" s="523" t="s">
        <v>620</v>
      </c>
      <c r="B71" s="385">
        <v>33.1443367935146</v>
      </c>
      <c r="C71" s="385">
        <v>29.0246411694932</v>
      </c>
      <c r="D71" s="385">
        <v>29.3411904220075</v>
      </c>
      <c r="E71" s="385">
        <v>29.7917954256532</v>
      </c>
      <c r="F71" s="385">
        <v>33.7037065011203</v>
      </c>
      <c r="G71" s="385">
        <v>42.2888592034779</v>
      </c>
      <c r="H71" s="385">
        <v>42.7709305774548</v>
      </c>
      <c r="I71" s="385">
        <v>40.9292230951647</v>
      </c>
      <c r="J71" s="385">
        <v>44.8930828514264</v>
      </c>
      <c r="K71" s="385">
        <v>39.3189957413771</v>
      </c>
      <c r="L71" s="385">
        <v>43.4418938347587</v>
      </c>
      <c r="M71" s="385">
        <v>34.4257775793487</v>
      </c>
      <c r="N71" s="385">
        <v>38.4818776252823</v>
      </c>
      <c r="O71" s="385">
        <v>33.2768170065954</v>
      </c>
      <c r="P71" s="385">
        <v>29.085102021367</v>
      </c>
      <c r="Q71" s="385">
        <v>29.8288119851424</v>
      </c>
      <c r="R71" s="385">
        <v>38.6712455882129</v>
      </c>
      <c r="S71" s="385">
        <v>37.1986429125512</v>
      </c>
      <c r="T71" s="385">
        <v>37.3148213281884</v>
      </c>
      <c r="U71" s="385">
        <v>26.5319328776346</v>
      </c>
      <c r="V71" s="529">
        <v>25.204578831707</v>
      </c>
      <c r="W71" s="528">
        <v>-0.0526240972285142</v>
      </c>
      <c r="X71" s="528">
        <v>-0.0385722629481696</v>
      </c>
      <c r="Y71" s="528">
        <v>0.0268097605257291</v>
      </c>
    </row>
    <row r="72" spans="8:8" s="362" ht="15.0" customFormat="1" customHeight="1">
      <c r="A72" s="523" t="s">
        <v>625</v>
      </c>
      <c r="B72" s="539">
        <v>0.0</v>
      </c>
      <c r="C72" s="539">
        <v>0.0</v>
      </c>
      <c r="D72" s="539">
        <v>0.0</v>
      </c>
      <c r="E72" s="539">
        <v>0.0</v>
      </c>
      <c r="F72" s="385">
        <v>1.28909410400391</v>
      </c>
      <c r="G72" s="385">
        <v>1.15137</v>
      </c>
      <c r="H72" s="385">
        <v>2.020131</v>
      </c>
      <c r="I72" s="385">
        <v>2.459745</v>
      </c>
      <c r="J72" s="385">
        <v>3.13028671109821</v>
      </c>
      <c r="K72" s="385">
        <v>4.32323292984009</v>
      </c>
      <c r="L72" s="385">
        <v>4.71693161938477</v>
      </c>
      <c r="M72" s="385">
        <v>1.64423713302612</v>
      </c>
      <c r="N72" s="385">
        <v>0.775484097075462</v>
      </c>
      <c r="O72" s="385">
        <v>1.10593308563232</v>
      </c>
      <c r="P72" s="385">
        <v>0.281088843154907</v>
      </c>
      <c r="Q72" s="385">
        <v>0.298011561584473</v>
      </c>
      <c r="R72" s="385">
        <v>0.0</v>
      </c>
      <c r="S72" s="385">
        <v>0.0</v>
      </c>
      <c r="T72" s="385">
        <v>0.149220950484375</v>
      </c>
      <c r="U72" s="385">
        <v>1.444513310625</v>
      </c>
      <c r="V72" s="529">
        <v>0.9239434194375</v>
      </c>
      <c r="W72" s="528">
        <v>-0.36212496133622</v>
      </c>
      <c r="X72" s="528">
        <v>-0.10382816388677</v>
      </c>
      <c r="Y72" s="528">
        <v>9.82785785862109E-4</v>
      </c>
    </row>
    <row r="73" spans="8:8" s="362" ht="15.0" customFormat="1" customHeight="1">
      <c r="A73" s="401" t="s">
        <v>622</v>
      </c>
      <c r="B73" s="385">
        <v>32.910775451046</v>
      </c>
      <c r="C73" s="385">
        <v>34.9006346291818</v>
      </c>
      <c r="D73" s="385">
        <v>36.4712396991431</v>
      </c>
      <c r="E73" s="385">
        <v>41.6487046257614</v>
      </c>
      <c r="F73" s="385">
        <v>38.8577614198153</v>
      </c>
      <c r="G73" s="385">
        <v>47.3384665246058</v>
      </c>
      <c r="H73" s="385">
        <v>58.1782442101718</v>
      </c>
      <c r="I73" s="385">
        <v>63.1489391069519</v>
      </c>
      <c r="J73" s="385">
        <v>63.8266409504132</v>
      </c>
      <c r="K73" s="385">
        <v>55.9520861651915</v>
      </c>
      <c r="L73" s="385">
        <v>58.7680062615847</v>
      </c>
      <c r="M73" s="385">
        <v>56.3717668491594</v>
      </c>
      <c r="N73" s="385">
        <v>54.2490109963406</v>
      </c>
      <c r="O73" s="385">
        <v>46.9688383359186</v>
      </c>
      <c r="P73" s="385">
        <v>49.4520018680042</v>
      </c>
      <c r="Q73" s="385">
        <v>48.4825413325079</v>
      </c>
      <c r="R73" s="385">
        <v>46.1898653154742</v>
      </c>
      <c r="S73" s="385">
        <v>55.7439373579398</v>
      </c>
      <c r="T73" s="385">
        <v>53.5965643729207</v>
      </c>
      <c r="U73" s="385">
        <v>61.2343870593338</v>
      </c>
      <c r="V73" s="529">
        <v>56.4043759602746</v>
      </c>
      <c r="W73" s="528">
        <v>-0.0813941586622093</v>
      </c>
      <c r="X73" s="528">
        <v>0.00906213388885524</v>
      </c>
      <c r="Y73" s="528">
        <v>0.059996551507373</v>
      </c>
    </row>
    <row r="74" spans="8:8" s="530" ht="15.0" customFormat="1" customHeight="1">
      <c r="A74" s="534" t="s">
        <v>612</v>
      </c>
      <c r="B74" s="535">
        <v>66.0551122445606</v>
      </c>
      <c r="C74" s="535">
        <v>63.925275798675</v>
      </c>
      <c r="D74" s="535">
        <v>65.8124301211507</v>
      </c>
      <c r="E74" s="535">
        <v>71.4405000514146</v>
      </c>
      <c r="F74" s="535">
        <v>73.8505620249395</v>
      </c>
      <c r="G74" s="535">
        <v>90.7786957280837</v>
      </c>
      <c r="H74" s="535">
        <v>102.969305787627</v>
      </c>
      <c r="I74" s="535">
        <v>106.537907202117</v>
      </c>
      <c r="J74" s="535">
        <v>111.850010512938</v>
      </c>
      <c r="K74" s="535">
        <v>99.5943148364087</v>
      </c>
      <c r="L74" s="535">
        <v>106.926831715728</v>
      </c>
      <c r="M74" s="535">
        <v>92.4417815615343</v>
      </c>
      <c r="N74" s="535">
        <v>93.5063727186983</v>
      </c>
      <c r="O74" s="535">
        <v>81.3515884281463</v>
      </c>
      <c r="P74" s="535">
        <v>78.8181927325261</v>
      </c>
      <c r="Q74" s="535">
        <v>78.6093648792347</v>
      </c>
      <c r="R74" s="535">
        <v>84.8611109036871</v>
      </c>
      <c r="S74" s="535">
        <v>92.942580270491</v>
      </c>
      <c r="T74" s="535">
        <v>91.0606066515934</v>
      </c>
      <c r="U74" s="535">
        <v>89.2108332475933</v>
      </c>
      <c r="V74" s="536">
        <v>82.5328982114191</v>
      </c>
      <c r="W74" s="537">
        <v>-0.0773833682160967</v>
      </c>
      <c r="X74" s="537">
        <v>-0.0109498691120307</v>
      </c>
      <c r="Y74" s="537">
        <v>0.0877890978189643</v>
      </c>
    </row>
    <row r="75" spans="8:8" s="362" ht="15.0" customFormat="1" customHeight="1">
      <c r="A75" s="525" t="s">
        <v>177</v>
      </c>
      <c r="B75" s="385"/>
      <c r="C75" s="385"/>
      <c r="D75" s="385"/>
      <c r="E75" s="385"/>
      <c r="F75" s="385"/>
      <c r="G75" s="385"/>
      <c r="H75" s="385"/>
      <c r="I75" s="385"/>
      <c r="J75" s="385"/>
      <c r="K75" s="385"/>
      <c r="L75" s="385"/>
      <c r="M75" s="385"/>
      <c r="N75" s="385"/>
      <c r="O75" s="385"/>
      <c r="P75" s="385"/>
      <c r="Q75" s="385"/>
      <c r="R75" s="385"/>
      <c r="S75" s="385"/>
      <c r="T75" s="385"/>
      <c r="U75" s="385"/>
      <c r="V75" s="529"/>
      <c r="W75" s="528"/>
      <c r="X75" s="528"/>
      <c r="Y75" s="528"/>
    </row>
    <row r="76" spans="8:8" s="362" ht="15.0" customFormat="1" customHeight="1">
      <c r="A76" s="401" t="s">
        <v>608</v>
      </c>
      <c r="B76" s="385">
        <v>0.0</v>
      </c>
      <c r="C76" s="385">
        <v>0.0</v>
      </c>
      <c r="D76" s="385">
        <v>0.0</v>
      </c>
      <c r="E76" s="385">
        <v>0.0</v>
      </c>
      <c r="F76" s="385">
        <v>0.0</v>
      </c>
      <c r="G76" s="385">
        <v>0.0</v>
      </c>
      <c r="H76" s="385">
        <v>0.0</v>
      </c>
      <c r="I76" s="385">
        <v>0.0</v>
      </c>
      <c r="J76" s="385">
        <v>0.0</v>
      </c>
      <c r="K76" s="385">
        <v>0.0</v>
      </c>
      <c r="L76" s="385">
        <v>3.40983348618164</v>
      </c>
      <c r="M76" s="385">
        <v>13.6262356558594</v>
      </c>
      <c r="N76" s="385">
        <v>20.7691903882679</v>
      </c>
      <c r="O76" s="385">
        <v>26.388891298226</v>
      </c>
      <c r="P76" s="385">
        <v>30.2533945988381</v>
      </c>
      <c r="Q76" s="385">
        <v>32.4301247396073</v>
      </c>
      <c r="R76" s="385">
        <v>36.7574744828031</v>
      </c>
      <c r="S76" s="385">
        <v>39.895959170484</v>
      </c>
      <c r="T76" s="385">
        <v>47.8881750926608</v>
      </c>
      <c r="U76" s="385">
        <v>47.71042298791</v>
      </c>
      <c r="V76" s="529">
        <v>45.0747772274848</v>
      </c>
      <c r="W76" s="528">
        <v>-0.0578238614686185</v>
      </c>
      <c r="X76" s="528" t="s">
        <v>614</v>
      </c>
      <c r="Y76" s="528">
        <v>0.0479454146521682</v>
      </c>
    </row>
    <row r="77" spans="8:8" s="362" ht="15.0" customFormat="1" customHeight="1">
      <c r="A77" s="523" t="s">
        <v>628</v>
      </c>
      <c r="B77" s="539">
        <v>0.0</v>
      </c>
      <c r="C77" s="539">
        <v>0.0</v>
      </c>
      <c r="D77" s="539">
        <v>0.0</v>
      </c>
      <c r="E77" s="539">
        <v>0.0</v>
      </c>
      <c r="F77" s="539">
        <v>0.0</v>
      </c>
      <c r="G77" s="539">
        <v>0.0</v>
      </c>
      <c r="H77" s="385">
        <v>0.0</v>
      </c>
      <c r="I77" s="385">
        <v>0.0</v>
      </c>
      <c r="J77" s="385">
        <v>0.0</v>
      </c>
      <c r="K77" s="385">
        <v>0.0</v>
      </c>
      <c r="L77" s="385">
        <v>0.0</v>
      </c>
      <c r="M77" s="385">
        <v>0.0</v>
      </c>
      <c r="N77" s="385">
        <v>0.0</v>
      </c>
      <c r="O77" s="385">
        <v>0.201861310944691</v>
      </c>
      <c r="P77" s="385">
        <v>2.87445312499706</v>
      </c>
      <c r="Q77" s="385">
        <v>3.76756218731564</v>
      </c>
      <c r="R77" s="385">
        <v>3.73618832153393</v>
      </c>
      <c r="S77" s="385">
        <v>3.2352467214942</v>
      </c>
      <c r="T77" s="385">
        <v>2.85259618912689</v>
      </c>
      <c r="U77" s="385">
        <v>4.39441779027681</v>
      </c>
      <c r="V77" s="529">
        <v>3.90081486771622</v>
      </c>
      <c r="W77" s="528">
        <v>-0.114750328882194</v>
      </c>
      <c r="X77" s="528" t="s">
        <v>614</v>
      </c>
      <c r="Y77" s="528">
        <v>0.00414924261012112</v>
      </c>
    </row>
    <row r="78" spans="8:8" s="362" ht="15.0" customFormat="1" customHeight="1">
      <c r="A78" s="523" t="s">
        <v>621</v>
      </c>
      <c r="B78" s="539">
        <v>0.0</v>
      </c>
      <c r="C78" s="539">
        <v>0.0</v>
      </c>
      <c r="D78" s="539">
        <v>0.0</v>
      </c>
      <c r="E78" s="539">
        <v>0.0</v>
      </c>
      <c r="F78" s="539">
        <v>0.0</v>
      </c>
      <c r="G78" s="539">
        <v>0.0</v>
      </c>
      <c r="H78" s="385">
        <v>0.0</v>
      </c>
      <c r="I78" s="385">
        <v>0.0</v>
      </c>
      <c r="J78" s="385">
        <v>0.0</v>
      </c>
      <c r="K78" s="385">
        <v>0.0</v>
      </c>
      <c r="L78" s="385">
        <v>3.40983348618164</v>
      </c>
      <c r="M78" s="385">
        <v>13.6262356558594</v>
      </c>
      <c r="N78" s="385">
        <v>20.7691903882679</v>
      </c>
      <c r="O78" s="385">
        <v>26.1870299872813</v>
      </c>
      <c r="P78" s="385">
        <v>27.3789414738411</v>
      </c>
      <c r="Q78" s="385">
        <v>28.6625625522917</v>
      </c>
      <c r="R78" s="385">
        <v>33.0212861612691</v>
      </c>
      <c r="S78" s="385">
        <v>36.6607124489898</v>
      </c>
      <c r="T78" s="385">
        <v>45.0355789035339</v>
      </c>
      <c r="U78" s="385">
        <v>43.0320818937984</v>
      </c>
      <c r="V78" s="529">
        <v>37.2927307963467</v>
      </c>
      <c r="W78" s="528">
        <v>-0.135741603647286</v>
      </c>
      <c r="X78" s="528" t="s">
        <v>614</v>
      </c>
      <c r="Y78" s="528">
        <v>0.0396677599207804</v>
      </c>
    </row>
    <row r="79" spans="8:8" s="362" ht="15.0" customFormat="1" customHeight="1">
      <c r="A79" s="401" t="s">
        <v>609</v>
      </c>
      <c r="B79" s="539">
        <v>0.0</v>
      </c>
      <c r="C79" s="539">
        <v>0.0</v>
      </c>
      <c r="D79" s="539">
        <v>0.0</v>
      </c>
      <c r="E79" s="539">
        <v>0.0</v>
      </c>
      <c r="F79" s="539">
        <v>0.0</v>
      </c>
      <c r="G79" s="539">
        <v>0.0</v>
      </c>
      <c r="H79" s="385">
        <v>1.0467</v>
      </c>
      <c r="I79" s="385">
        <v>4.050729</v>
      </c>
      <c r="J79" s="385">
        <v>4.647348</v>
      </c>
      <c r="K79" s="385">
        <v>7.996788</v>
      </c>
      <c r="L79" s="385">
        <v>13.0199759438967</v>
      </c>
      <c r="M79" s="385">
        <v>16.879662209381</v>
      </c>
      <c r="N79" s="385">
        <v>20.0689938720765</v>
      </c>
      <c r="O79" s="385">
        <v>25.0684637465509</v>
      </c>
      <c r="P79" s="385">
        <v>27.2656902517377</v>
      </c>
      <c r="Q79" s="385">
        <v>27.0019241256566</v>
      </c>
      <c r="R79" s="385">
        <v>36.7605782182289</v>
      </c>
      <c r="S79" s="385">
        <v>52.9333478806584</v>
      </c>
      <c r="T79" s="385">
        <v>73.4525013144592</v>
      </c>
      <c r="U79" s="385">
        <v>84.7472027412451</v>
      </c>
      <c r="V79" s="529">
        <v>94.0189564168231</v>
      </c>
      <c r="W79" s="528">
        <v>0.106373673577418</v>
      </c>
      <c r="X79" s="528">
        <v>0.266254433509659</v>
      </c>
      <c r="Y79" s="528">
        <v>0.100006658442675</v>
      </c>
    </row>
    <row r="80" spans="8:8" s="362" ht="15.0" customFormat="1" customHeight="1">
      <c r="A80" s="525" t="s">
        <v>530</v>
      </c>
      <c r="B80" s="543">
        <v>0.0</v>
      </c>
      <c r="C80" s="543">
        <v>0.0</v>
      </c>
      <c r="D80" s="543">
        <v>0.0</v>
      </c>
      <c r="E80" s="543">
        <v>0.0</v>
      </c>
      <c r="F80" s="543">
        <v>0.0</v>
      </c>
      <c r="G80" s="543">
        <v>0.0</v>
      </c>
      <c r="H80" s="543">
        <v>1.0467</v>
      </c>
      <c r="I80" s="543">
        <v>4.050729</v>
      </c>
      <c r="J80" s="543">
        <v>4.647348</v>
      </c>
      <c r="K80" s="543">
        <v>7.996788</v>
      </c>
      <c r="L80" s="543">
        <v>16.4298094300783</v>
      </c>
      <c r="M80" s="543">
        <v>30.5058978652404</v>
      </c>
      <c r="N80" s="543">
        <v>40.8381842603444</v>
      </c>
      <c r="O80" s="543">
        <v>51.4573550447769</v>
      </c>
      <c r="P80" s="543">
        <v>57.5190848505759</v>
      </c>
      <c r="Q80" s="543">
        <v>59.4320488652639</v>
      </c>
      <c r="R80" s="543">
        <v>73.518052701032</v>
      </c>
      <c r="S80" s="543">
        <v>92.8293070511424</v>
      </c>
      <c r="T80" s="543">
        <v>121.34067640712</v>
      </c>
      <c r="U80" s="543">
        <v>132.457625729155</v>
      </c>
      <c r="V80" s="532">
        <v>139.093733644308</v>
      </c>
      <c r="W80" s="533">
        <v>0.0472307302587964</v>
      </c>
      <c r="X80" s="533">
        <v>0.324085831380485</v>
      </c>
      <c r="Y80" s="533">
        <v>0.147952073094843</v>
      </c>
    </row>
    <row r="81" spans="8:8" s="362" ht="15.0" customFormat="1" customHeight="1">
      <c r="A81" s="401" t="s">
        <v>611</v>
      </c>
      <c r="B81" s="385">
        <v>0.0</v>
      </c>
      <c r="C81" s="385">
        <v>0.0</v>
      </c>
      <c r="D81" s="385">
        <v>0.0</v>
      </c>
      <c r="E81" s="385">
        <v>0.0</v>
      </c>
      <c r="F81" s="385">
        <v>0.0</v>
      </c>
      <c r="G81" s="385">
        <v>0.0</v>
      </c>
      <c r="H81" s="385">
        <v>0.0</v>
      </c>
      <c r="I81" s="385">
        <v>0.0</v>
      </c>
      <c r="J81" s="385">
        <v>0.0</v>
      </c>
      <c r="K81" s="385">
        <v>0.0</v>
      </c>
      <c r="L81" s="385">
        <v>0.0</v>
      </c>
      <c r="M81" s="385">
        <v>0.0</v>
      </c>
      <c r="N81" s="385">
        <v>0.0</v>
      </c>
      <c r="O81" s="385">
        <v>0.0</v>
      </c>
      <c r="P81" s="385">
        <v>0.0</v>
      </c>
      <c r="Q81" s="385">
        <v>0.0</v>
      </c>
      <c r="R81" s="385">
        <v>0.0</v>
      </c>
      <c r="S81" s="385">
        <v>0.0</v>
      </c>
      <c r="T81" s="385">
        <v>0.0</v>
      </c>
      <c r="U81" s="385">
        <v>0.096138</v>
      </c>
      <c r="V81" s="529">
        <v>0.0</v>
      </c>
      <c r="W81" s="528">
        <v>-1.0</v>
      </c>
      <c r="X81" s="528" t="s">
        <v>614</v>
      </c>
      <c r="Y81" s="528">
        <v>0.0</v>
      </c>
    </row>
    <row r="82" spans="8:8" s="530" ht="15.0" customFormat="1" customHeight="1">
      <c r="A82" s="534" t="s">
        <v>612</v>
      </c>
      <c r="B82" s="535">
        <v>0.0</v>
      </c>
      <c r="C82" s="535">
        <v>0.0</v>
      </c>
      <c r="D82" s="535">
        <v>0.0</v>
      </c>
      <c r="E82" s="535">
        <v>0.0</v>
      </c>
      <c r="F82" s="535">
        <v>0.0</v>
      </c>
      <c r="G82" s="535">
        <v>0.0</v>
      </c>
      <c r="H82" s="535">
        <v>0.0</v>
      </c>
      <c r="I82" s="535">
        <v>0.0</v>
      </c>
      <c r="J82" s="535">
        <v>0.0</v>
      </c>
      <c r="K82" s="535">
        <v>0.0</v>
      </c>
      <c r="L82" s="535">
        <v>0.0</v>
      </c>
      <c r="M82" s="535">
        <v>0.0</v>
      </c>
      <c r="N82" s="535">
        <v>0.0</v>
      </c>
      <c r="O82" s="535">
        <v>0.0</v>
      </c>
      <c r="P82" s="535">
        <v>0.0</v>
      </c>
      <c r="Q82" s="535">
        <v>0.0</v>
      </c>
      <c r="R82" s="535">
        <v>0.0</v>
      </c>
      <c r="S82" s="535">
        <v>0.0</v>
      </c>
      <c r="T82" s="535">
        <v>0.0</v>
      </c>
      <c r="U82" s="535">
        <v>0.096138</v>
      </c>
      <c r="V82" s="536">
        <v>0.0</v>
      </c>
      <c r="W82" s="537">
        <v>-1.0</v>
      </c>
      <c r="X82" s="537" t="s">
        <v>614</v>
      </c>
      <c r="Y82" s="537">
        <v>0.0</v>
      </c>
    </row>
    <row r="83" spans="8:8" s="362" ht="15.0" customFormat="1" customHeight="1">
      <c r="A83" s="525" t="s">
        <v>179</v>
      </c>
      <c r="B83" s="385"/>
      <c r="C83" s="385"/>
      <c r="D83" s="385"/>
      <c r="E83" s="385"/>
      <c r="F83" s="385"/>
      <c r="G83" s="385"/>
      <c r="H83" s="385"/>
      <c r="I83" s="385"/>
      <c r="J83" s="385"/>
      <c r="K83" s="385"/>
      <c r="L83" s="385"/>
      <c r="M83" s="385"/>
      <c r="N83" s="385"/>
      <c r="O83" s="385"/>
      <c r="P83" s="385"/>
      <c r="Q83" s="385"/>
      <c r="R83" s="385"/>
      <c r="S83" s="385"/>
      <c r="T83" s="385"/>
      <c r="U83" s="385"/>
      <c r="V83" s="529"/>
      <c r="W83" s="528"/>
      <c r="X83" s="528"/>
      <c r="Y83" s="528"/>
    </row>
    <row r="84" spans="8:8" s="362" ht="15.0" customFormat="1" customHeight="1">
      <c r="A84" s="401" t="s">
        <v>609</v>
      </c>
      <c r="B84" s="385">
        <v>0.0</v>
      </c>
      <c r="C84" s="385">
        <v>0.0</v>
      </c>
      <c r="D84" s="385">
        <v>0.0</v>
      </c>
      <c r="E84" s="385">
        <v>0.0</v>
      </c>
      <c r="F84" s="385">
        <v>2.752821</v>
      </c>
      <c r="G84" s="385">
        <v>6.322068</v>
      </c>
      <c r="H84" s="385">
        <v>8.363133</v>
      </c>
      <c r="I84" s="385">
        <v>10.446066</v>
      </c>
      <c r="J84" s="385">
        <v>11.293893</v>
      </c>
      <c r="K84" s="385">
        <v>12.958146</v>
      </c>
      <c r="L84" s="385">
        <v>11.532434377875</v>
      </c>
      <c r="M84" s="385">
        <v>17.3524827313708</v>
      </c>
      <c r="N84" s="385">
        <v>18.4312690305335</v>
      </c>
      <c r="O84" s="385">
        <v>17.9561737210267</v>
      </c>
      <c r="P84" s="385">
        <v>19.1463485439275</v>
      </c>
      <c r="Q84" s="385">
        <v>20.0297756985487</v>
      </c>
      <c r="R84" s="385">
        <v>24.2858043447335</v>
      </c>
      <c r="S84" s="385">
        <v>26.1441684353807</v>
      </c>
      <c r="T84" s="385">
        <v>30.5969838104164</v>
      </c>
      <c r="U84" s="385">
        <v>32.4362383102687</v>
      </c>
      <c r="V84" s="529">
        <v>35.8402773484053</v>
      </c>
      <c r="W84" s="528">
        <v>0.101926578275251</v>
      </c>
      <c r="X84" s="528">
        <v>0.0960964252528675</v>
      </c>
      <c r="Y84" s="528">
        <v>0.0381228053562116</v>
      </c>
    </row>
    <row r="85" spans="8:8" s="530" ht="15.0" customFormat="1" customHeight="1">
      <c r="A85" s="525" t="s">
        <v>530</v>
      </c>
      <c r="B85" s="531">
        <v>0.0</v>
      </c>
      <c r="C85" s="531">
        <v>0.0</v>
      </c>
      <c r="D85" s="531">
        <v>0.0</v>
      </c>
      <c r="E85" s="531">
        <v>0.0</v>
      </c>
      <c r="F85" s="531">
        <v>2.752821</v>
      </c>
      <c r="G85" s="531">
        <v>6.322068</v>
      </c>
      <c r="H85" s="531">
        <v>8.363133</v>
      </c>
      <c r="I85" s="531">
        <v>10.446066</v>
      </c>
      <c r="J85" s="531">
        <v>11.293893</v>
      </c>
      <c r="K85" s="531">
        <v>12.958146</v>
      </c>
      <c r="L85" s="531">
        <v>11.532434377875</v>
      </c>
      <c r="M85" s="531">
        <v>17.3524827313708</v>
      </c>
      <c r="N85" s="531">
        <v>18.4312690305335</v>
      </c>
      <c r="O85" s="531">
        <v>17.9561737210267</v>
      </c>
      <c r="P85" s="531">
        <v>19.1463485439275</v>
      </c>
      <c r="Q85" s="531">
        <v>20.0297756985487</v>
      </c>
      <c r="R85" s="531">
        <v>24.2858043447335</v>
      </c>
      <c r="S85" s="531">
        <v>26.1441684353807</v>
      </c>
      <c r="T85" s="531">
        <v>30.5969838104164</v>
      </c>
      <c r="U85" s="531">
        <v>32.4362383102687</v>
      </c>
      <c r="V85" s="532">
        <v>35.8402773484053</v>
      </c>
      <c r="W85" s="533">
        <v>0.101926578275251</v>
      </c>
      <c r="X85" s="533">
        <v>0.0960964252528675</v>
      </c>
      <c r="Y85" s="533">
        <v>0.0381228053562116</v>
      </c>
    </row>
    <row r="86" spans="8:8" s="362" ht="15.0" customFormat="1" customHeight="1">
      <c r="A86" s="401" t="s">
        <v>611</v>
      </c>
      <c r="B86" s="385">
        <v>0.0</v>
      </c>
      <c r="C86" s="385">
        <v>0.0</v>
      </c>
      <c r="D86" s="385">
        <v>0.0</v>
      </c>
      <c r="E86" s="385">
        <v>0.0</v>
      </c>
      <c r="F86" s="385">
        <v>0.0</v>
      </c>
      <c r="G86" s="385">
        <v>0.0</v>
      </c>
      <c r="H86" s="385">
        <v>0.0</v>
      </c>
      <c r="I86" s="385">
        <v>0.0</v>
      </c>
      <c r="J86" s="385">
        <v>0.0</v>
      </c>
      <c r="K86" s="385">
        <v>0.0</v>
      </c>
      <c r="L86" s="385">
        <v>0.0</v>
      </c>
      <c r="M86" s="385">
        <v>0.0</v>
      </c>
      <c r="N86" s="385">
        <v>0.0</v>
      </c>
      <c r="O86" s="385">
        <v>0.0</v>
      </c>
      <c r="P86" s="385">
        <v>0.0</v>
      </c>
      <c r="Q86" s="385">
        <v>0.36571926774462</v>
      </c>
      <c r="R86" s="385">
        <v>0.077138384</v>
      </c>
      <c r="S86" s="385">
        <v>0.101947953514421</v>
      </c>
      <c r="T86" s="385">
        <v>0.0</v>
      </c>
      <c r="U86" s="385">
        <v>0.09192047832</v>
      </c>
      <c r="V86" s="529">
        <v>0.0</v>
      </c>
      <c r="W86" s="528">
        <v>-1.0</v>
      </c>
      <c r="X86" s="528" t="s">
        <v>614</v>
      </c>
      <c r="Y86" s="528">
        <v>0.0</v>
      </c>
    </row>
    <row r="87" spans="8:8" s="530" ht="15.0" customFormat="1" customHeight="1">
      <c r="A87" s="534" t="s">
        <v>612</v>
      </c>
      <c r="B87" s="535">
        <v>0.0</v>
      </c>
      <c r="C87" s="535">
        <v>0.0</v>
      </c>
      <c r="D87" s="535">
        <v>0.0</v>
      </c>
      <c r="E87" s="535">
        <v>0.0</v>
      </c>
      <c r="F87" s="535">
        <v>0.0</v>
      </c>
      <c r="G87" s="535">
        <v>0.0</v>
      </c>
      <c r="H87" s="535">
        <v>0.0</v>
      </c>
      <c r="I87" s="535">
        <v>0.0</v>
      </c>
      <c r="J87" s="535">
        <v>0.0</v>
      </c>
      <c r="K87" s="535">
        <v>0.0</v>
      </c>
      <c r="L87" s="535">
        <v>0.0</v>
      </c>
      <c r="M87" s="535">
        <v>0.0</v>
      </c>
      <c r="N87" s="535">
        <v>0.0</v>
      </c>
      <c r="O87" s="535">
        <v>0.0</v>
      </c>
      <c r="P87" s="535">
        <v>0.0</v>
      </c>
      <c r="Q87" s="535">
        <v>0.36571926774462</v>
      </c>
      <c r="R87" s="535">
        <v>0.077138384</v>
      </c>
      <c r="S87" s="535">
        <v>0.101947953514421</v>
      </c>
      <c r="T87" s="535">
        <v>0.0</v>
      </c>
      <c r="U87" s="535">
        <v>0.09192047832</v>
      </c>
      <c r="V87" s="536">
        <v>0.0</v>
      </c>
      <c r="W87" s="537">
        <v>-1.0</v>
      </c>
      <c r="X87" s="537" t="s">
        <v>614</v>
      </c>
      <c r="Y87" s="537">
        <v>0.0</v>
      </c>
    </row>
    <row r="88" spans="8:8" s="362" ht="15.0" customFormat="1" customHeight="1">
      <c r="A88" s="525" t="s">
        <v>629</v>
      </c>
      <c r="B88" s="385"/>
      <c r="C88" s="385"/>
      <c r="D88" s="385"/>
      <c r="E88" s="385"/>
      <c r="F88" s="385"/>
      <c r="G88" s="385"/>
      <c r="H88" s="385"/>
      <c r="I88" s="385"/>
      <c r="J88" s="385"/>
      <c r="K88" s="385"/>
      <c r="L88" s="385"/>
      <c r="M88" s="385"/>
      <c r="N88" s="385"/>
      <c r="O88" s="385"/>
      <c r="P88" s="385"/>
      <c r="Q88" s="385"/>
      <c r="R88" s="385"/>
      <c r="S88" s="385"/>
      <c r="T88" s="385"/>
      <c r="U88" s="385"/>
      <c r="V88" s="529"/>
      <c r="W88" s="528"/>
      <c r="X88" s="528"/>
      <c r="Y88" s="528"/>
    </row>
    <row r="89" spans="8:8" s="362" ht="15.0" customFormat="1" customHeight="1">
      <c r="A89" s="401" t="s">
        <v>608</v>
      </c>
      <c r="B89" s="385">
        <v>0.0</v>
      </c>
      <c r="C89" s="385">
        <v>0.0</v>
      </c>
      <c r="D89" s="385">
        <v>0.0</v>
      </c>
      <c r="E89" s="385">
        <v>0.0</v>
      </c>
      <c r="F89" s="385">
        <v>0.0</v>
      </c>
      <c r="G89" s="385">
        <v>0.0</v>
      </c>
      <c r="H89" s="385">
        <v>3.784369932</v>
      </c>
      <c r="I89" s="385">
        <v>5.16108263115</v>
      </c>
      <c r="J89" s="385">
        <v>5.937483269325</v>
      </c>
      <c r="K89" s="385">
        <v>5.9705898492</v>
      </c>
      <c r="L89" s="385">
        <v>5.15193710350125</v>
      </c>
      <c r="M89" s="385">
        <v>5.2973015608245</v>
      </c>
      <c r="N89" s="385">
        <v>5.04538453915675</v>
      </c>
      <c r="O89" s="385">
        <v>5.8716428794985</v>
      </c>
      <c r="P89" s="385">
        <v>5.23392644474975</v>
      </c>
      <c r="Q89" s="385">
        <v>5.75455996351575</v>
      </c>
      <c r="R89" s="385">
        <v>5.451748813663</v>
      </c>
      <c r="S89" s="385">
        <v>4.88239135412775</v>
      </c>
      <c r="T89" s="385">
        <v>4.92876782440925</v>
      </c>
      <c r="U89" s="385">
        <v>4.34663992661725</v>
      </c>
      <c r="V89" s="529">
        <v>4.4323181511475</v>
      </c>
      <c r="W89" s="528">
        <v>0.0169252725989171</v>
      </c>
      <c r="X89" s="528">
        <v>-0.031245701223323</v>
      </c>
      <c r="Y89" s="528">
        <v>0.00471459527253124</v>
      </c>
    </row>
    <row r="90" spans="8:8" s="362" ht="15.0" customFormat="1" customHeight="1">
      <c r="A90" s="401" t="s">
        <v>609</v>
      </c>
      <c r="B90" s="385">
        <v>94.5681800139704</v>
      </c>
      <c r="C90" s="385">
        <v>98.8513554498793</v>
      </c>
      <c r="D90" s="385">
        <v>100.377908266309</v>
      </c>
      <c r="E90" s="385">
        <v>107.758875199116</v>
      </c>
      <c r="F90" s="385">
        <v>109.192227958287</v>
      </c>
      <c r="G90" s="385">
        <v>110.662679382142</v>
      </c>
      <c r="H90" s="385">
        <v>120.094260203644</v>
      </c>
      <c r="I90" s="385">
        <v>127.975848611674</v>
      </c>
      <c r="J90" s="385">
        <v>133.60942494211</v>
      </c>
      <c r="K90" s="385">
        <v>124.243779152174</v>
      </c>
      <c r="L90" s="385">
        <v>141.356146242516</v>
      </c>
      <c r="M90" s="385">
        <v>156.291926220842</v>
      </c>
      <c r="N90" s="385">
        <v>169.554908481466</v>
      </c>
      <c r="O90" s="385">
        <v>175.734153612415</v>
      </c>
      <c r="P90" s="385">
        <v>173.569580819972</v>
      </c>
      <c r="Q90" s="385">
        <v>161.648464898724</v>
      </c>
      <c r="R90" s="385">
        <v>159.871743174521</v>
      </c>
      <c r="S90" s="385">
        <v>165.351726937102</v>
      </c>
      <c r="T90" s="385">
        <v>173.18704859706</v>
      </c>
      <c r="U90" s="385">
        <v>161.113311127323</v>
      </c>
      <c r="V90" s="529">
        <v>157.300504321705</v>
      </c>
      <c r="W90" s="528">
        <v>-0.0263329552016862</v>
      </c>
      <c r="X90" s="528">
        <v>0.0263268175719646</v>
      </c>
      <c r="Y90" s="528">
        <v>0.167318362254725</v>
      </c>
    </row>
    <row r="91" spans="8:8" s="530" ht="15.0" customFormat="1" customHeight="1">
      <c r="A91" s="525" t="s">
        <v>530</v>
      </c>
      <c r="B91" s="531">
        <v>94.5681800139705</v>
      </c>
      <c r="C91" s="531">
        <v>98.8513554498793</v>
      </c>
      <c r="D91" s="531">
        <v>100.377908266309</v>
      </c>
      <c r="E91" s="531">
        <v>107.758875199116</v>
      </c>
      <c r="F91" s="531">
        <v>109.192227958287</v>
      </c>
      <c r="G91" s="531">
        <v>110.662679382142</v>
      </c>
      <c r="H91" s="531">
        <v>123.878630135644</v>
      </c>
      <c r="I91" s="531">
        <v>133.136931242824</v>
      </c>
      <c r="J91" s="531">
        <v>139.546908211435</v>
      </c>
      <c r="K91" s="531">
        <v>130.214369001374</v>
      </c>
      <c r="L91" s="531">
        <v>146.508083346017</v>
      </c>
      <c r="M91" s="531">
        <v>161.589227781667</v>
      </c>
      <c r="N91" s="531">
        <v>174.600293020623</v>
      </c>
      <c r="O91" s="531">
        <v>181.605796491913</v>
      </c>
      <c r="P91" s="531">
        <v>178.803507264722</v>
      </c>
      <c r="Q91" s="531">
        <v>167.40302486224</v>
      </c>
      <c r="R91" s="531">
        <v>165.323491988184</v>
      </c>
      <c r="S91" s="531">
        <v>170.234118291229</v>
      </c>
      <c r="T91" s="531">
        <v>178.115816421469</v>
      </c>
      <c r="U91" s="531">
        <v>165.45995105394</v>
      </c>
      <c r="V91" s="532">
        <v>161.732822472853</v>
      </c>
      <c r="W91" s="533">
        <v>-0.0251965597240187</v>
      </c>
      <c r="X91" s="533">
        <v>0.024243928142796</v>
      </c>
      <c r="Y91" s="533">
        <v>0.172032957527256</v>
      </c>
    </row>
    <row r="92" spans="8:8" s="362" ht="15.0" customFormat="1" customHeight="1">
      <c r="A92" s="401" t="s">
        <v>611</v>
      </c>
      <c r="B92" s="385">
        <v>10.2563039990854</v>
      </c>
      <c r="C92" s="385">
        <v>10.406762246189</v>
      </c>
      <c r="D92" s="385">
        <v>10.5006741106402</v>
      </c>
      <c r="E92" s="385">
        <v>10.6509229324101</v>
      </c>
      <c r="F92" s="385">
        <v>12.1878664311994</v>
      </c>
      <c r="G92" s="385">
        <v>15.459759</v>
      </c>
      <c r="H92" s="385">
        <v>19.1351914108963</v>
      </c>
      <c r="I92" s="385">
        <v>20.8969010647866</v>
      </c>
      <c r="J92" s="385">
        <v>20.8875681748476</v>
      </c>
      <c r="K92" s="385">
        <v>25.1335572075585</v>
      </c>
      <c r="L92" s="385">
        <v>25.8363151517589</v>
      </c>
      <c r="M92" s="385">
        <v>26.0168744822358</v>
      </c>
      <c r="N92" s="385">
        <v>28.2932316476261</v>
      </c>
      <c r="O92" s="385">
        <v>30.6128187348627</v>
      </c>
      <c r="P92" s="385">
        <v>32.1940888533096</v>
      </c>
      <c r="Q92" s="385">
        <v>40.0987097744474</v>
      </c>
      <c r="R92" s="385">
        <v>60.47688183974</v>
      </c>
      <c r="S92" s="385">
        <v>76.8182368855699</v>
      </c>
      <c r="T92" s="385">
        <v>91.9042377358907</v>
      </c>
      <c r="U92" s="385">
        <v>104.655095772735</v>
      </c>
      <c r="V92" s="529">
        <v>106.271756681432</v>
      </c>
      <c r="W92" s="528">
        <v>0.0126730658260994</v>
      </c>
      <c r="X92" s="528">
        <v>0.15332217412648</v>
      </c>
      <c r="Y92" s="528">
        <v>0.113039791948183</v>
      </c>
    </row>
    <row r="93" spans="8:8" s="530" ht="15.0" customFormat="1" customHeight="1">
      <c r="A93" s="534" t="s">
        <v>612</v>
      </c>
      <c r="B93" s="535">
        <v>10.2563039990854</v>
      </c>
      <c r="C93" s="535">
        <v>10.406762246189</v>
      </c>
      <c r="D93" s="535">
        <v>10.5006741106402</v>
      </c>
      <c r="E93" s="535">
        <v>10.6509229324101</v>
      </c>
      <c r="F93" s="535">
        <v>12.1878664311994</v>
      </c>
      <c r="G93" s="535">
        <v>15.459759</v>
      </c>
      <c r="H93" s="535">
        <v>19.1351914108963</v>
      </c>
      <c r="I93" s="535">
        <v>20.8969010647866</v>
      </c>
      <c r="J93" s="535">
        <v>20.8875681748476</v>
      </c>
      <c r="K93" s="535">
        <v>25.1335572075585</v>
      </c>
      <c r="L93" s="535">
        <v>25.8363151517589</v>
      </c>
      <c r="M93" s="535">
        <v>26.0168744822358</v>
      </c>
      <c r="N93" s="535">
        <v>28.2932316476261</v>
      </c>
      <c r="O93" s="535">
        <v>30.6128187348627</v>
      </c>
      <c r="P93" s="535">
        <v>32.1940888533096</v>
      </c>
      <c r="Q93" s="535">
        <v>40.0987097744474</v>
      </c>
      <c r="R93" s="535">
        <v>60.47688183974</v>
      </c>
      <c r="S93" s="535">
        <v>76.8182368855699</v>
      </c>
      <c r="T93" s="535">
        <v>91.9042377358907</v>
      </c>
      <c r="U93" s="535">
        <v>104.655095772735</v>
      </c>
      <c r="V93" s="536">
        <v>106.271756681432</v>
      </c>
      <c r="W93" s="537">
        <v>0.0126730658260994</v>
      </c>
      <c r="X93" s="537">
        <v>0.15332217412648</v>
      </c>
      <c r="Y93" s="537">
        <v>0.113039791948183</v>
      </c>
    </row>
    <row r="94" spans="8:8" s="362" ht="15.0" customFormat="1" customHeight="1">
      <c r="A94" s="525" t="s">
        <v>630</v>
      </c>
      <c r="B94" s="385"/>
      <c r="C94" s="385"/>
      <c r="D94" s="385"/>
      <c r="E94" s="385"/>
      <c r="F94" s="385"/>
      <c r="G94" s="385"/>
      <c r="H94" s="385"/>
      <c r="I94" s="385"/>
      <c r="J94" s="385"/>
      <c r="K94" s="385"/>
      <c r="L94" s="385"/>
      <c r="M94" s="385"/>
      <c r="N94" s="385"/>
      <c r="O94" s="385"/>
      <c r="P94" s="385"/>
      <c r="Q94" s="385"/>
      <c r="R94" s="385"/>
      <c r="S94" s="385"/>
      <c r="T94" s="385"/>
      <c r="U94" s="385"/>
      <c r="V94" s="529"/>
      <c r="W94" s="528"/>
      <c r="X94" s="528"/>
      <c r="Y94" s="528"/>
    </row>
    <row r="95" spans="8:8" s="362" ht="15.0" customFormat="1" customHeight="1">
      <c r="A95" s="401" t="s">
        <v>609</v>
      </c>
      <c r="B95" s="385">
        <v>6.17553</v>
      </c>
      <c r="C95" s="385">
        <v>6.59421</v>
      </c>
      <c r="D95" s="385">
        <v>7.3269</v>
      </c>
      <c r="E95" s="385">
        <v>7.829316</v>
      </c>
      <c r="F95" s="385">
        <v>9.556371</v>
      </c>
      <c r="G95" s="385">
        <v>9.81424618372341</v>
      </c>
      <c r="H95" s="385">
        <v>10.8014696946849</v>
      </c>
      <c r="I95" s="385">
        <v>11.429964</v>
      </c>
      <c r="J95" s="385">
        <v>12.6012869537415</v>
      </c>
      <c r="K95" s="385">
        <v>12.35106</v>
      </c>
      <c r="L95" s="385">
        <v>14.9664105801361</v>
      </c>
      <c r="M95" s="385">
        <v>17.3288477803276</v>
      </c>
      <c r="N95" s="385">
        <v>18.4969829756956</v>
      </c>
      <c r="O95" s="385">
        <v>22.4284867986673</v>
      </c>
      <c r="P95" s="385">
        <v>25.1903150238214</v>
      </c>
      <c r="Q95" s="385">
        <v>29.7817464136757</v>
      </c>
      <c r="R95" s="385">
        <v>32.9843220008365</v>
      </c>
      <c r="S95" s="385">
        <v>40.2086292319392</v>
      </c>
      <c r="T95" s="385">
        <v>45.4529891996899</v>
      </c>
      <c r="U95" s="385">
        <v>55.2817652393047</v>
      </c>
      <c r="V95" s="529">
        <v>58.2813711409465</v>
      </c>
      <c r="W95" s="528">
        <v>0.0513798206403504</v>
      </c>
      <c r="X95" s="528">
        <v>0.161683356085526</v>
      </c>
      <c r="Y95" s="528">
        <v>0.0619930852180835</v>
      </c>
    </row>
    <row r="96" spans="8:8" s="530" ht="15.0" customFormat="1" customHeight="1">
      <c r="A96" s="525" t="s">
        <v>530</v>
      </c>
      <c r="B96" s="531">
        <v>6.17553</v>
      </c>
      <c r="C96" s="531">
        <v>6.59421</v>
      </c>
      <c r="D96" s="531">
        <v>7.3269</v>
      </c>
      <c r="E96" s="531">
        <v>7.829316</v>
      </c>
      <c r="F96" s="531">
        <v>9.556371</v>
      </c>
      <c r="G96" s="531">
        <v>9.81424618372341</v>
      </c>
      <c r="H96" s="531">
        <v>10.8014696946849</v>
      </c>
      <c r="I96" s="531">
        <v>11.429964</v>
      </c>
      <c r="J96" s="531">
        <v>12.6012869537415</v>
      </c>
      <c r="K96" s="531">
        <v>12.35106</v>
      </c>
      <c r="L96" s="531">
        <v>14.9664105801361</v>
      </c>
      <c r="M96" s="531">
        <v>17.3288477803276</v>
      </c>
      <c r="N96" s="531">
        <v>18.4969829756956</v>
      </c>
      <c r="O96" s="531">
        <v>22.4284867986673</v>
      </c>
      <c r="P96" s="531">
        <v>25.1903150238214</v>
      </c>
      <c r="Q96" s="531">
        <v>29.7817464136757</v>
      </c>
      <c r="R96" s="531">
        <v>32.9843220008365</v>
      </c>
      <c r="S96" s="531">
        <v>40.2086292319392</v>
      </c>
      <c r="T96" s="531">
        <v>45.4529891996899</v>
      </c>
      <c r="U96" s="531">
        <v>55.2817652393047</v>
      </c>
      <c r="V96" s="532">
        <v>58.2813711409465</v>
      </c>
      <c r="W96" s="533">
        <v>0.0513798206403504</v>
      </c>
      <c r="X96" s="533">
        <v>0.161683356085526</v>
      </c>
      <c r="Y96" s="533">
        <v>0.0619930852180835</v>
      </c>
    </row>
    <row r="97" spans="8:8" s="362" ht="15.0" customFormat="1" customHeight="1">
      <c r="A97" s="401" t="s">
        <v>610</v>
      </c>
      <c r="B97" s="385">
        <v>0.0</v>
      </c>
      <c r="C97" s="385">
        <v>0.0</v>
      </c>
      <c r="D97" s="385">
        <v>0.0</v>
      </c>
      <c r="E97" s="385">
        <v>0.0</v>
      </c>
      <c r="F97" s="385">
        <v>0.0</v>
      </c>
      <c r="G97" s="385">
        <v>0.0</v>
      </c>
      <c r="H97" s="385">
        <v>3.784369932</v>
      </c>
      <c r="I97" s="385">
        <v>5.16108263115</v>
      </c>
      <c r="J97" s="385">
        <v>5.937483269325</v>
      </c>
      <c r="K97" s="385">
        <v>5.9705898492</v>
      </c>
      <c r="L97" s="385">
        <v>5.15193710350125</v>
      </c>
      <c r="M97" s="385">
        <v>5.2973015608245</v>
      </c>
      <c r="N97" s="385">
        <v>5.04538453915675</v>
      </c>
      <c r="O97" s="385">
        <v>6.07350419044319</v>
      </c>
      <c r="P97" s="385">
        <v>8.10837956974681</v>
      </c>
      <c r="Q97" s="385">
        <v>9.52212215083139</v>
      </c>
      <c r="R97" s="385">
        <v>9.18793713519693</v>
      </c>
      <c r="S97" s="385">
        <v>8.11763807562195</v>
      </c>
      <c r="T97" s="385">
        <v>7.78136401353614</v>
      </c>
      <c r="U97" s="385">
        <v>8.74105771689406</v>
      </c>
      <c r="V97" s="529">
        <v>8.33313301886372</v>
      </c>
      <c r="W97" s="528">
        <v>-0.0492723918525655</v>
      </c>
      <c r="X97" s="528">
        <v>0.0388543794645713</v>
      </c>
      <c r="Y97" s="528">
        <v>0.00886383788265236</v>
      </c>
    </row>
    <row r="98" spans="8:8" s="362" ht="15.0" customFormat="1" customHeight="1">
      <c r="A98" s="523" t="s">
        <v>623</v>
      </c>
      <c r="B98" s="539">
        <v>0.0</v>
      </c>
      <c r="C98" s="539">
        <v>0.0</v>
      </c>
      <c r="D98" s="539">
        <v>0.0</v>
      </c>
      <c r="E98" s="539">
        <v>0.0</v>
      </c>
      <c r="F98" s="539">
        <v>0.0</v>
      </c>
      <c r="G98" s="539">
        <v>0.0</v>
      </c>
      <c r="H98" s="385">
        <v>0.0</v>
      </c>
      <c r="I98" s="385">
        <v>0.0</v>
      </c>
      <c r="J98" s="385">
        <v>0.0</v>
      </c>
      <c r="K98" s="385">
        <v>0.0</v>
      </c>
      <c r="L98" s="385">
        <v>0.0</v>
      </c>
      <c r="M98" s="385">
        <v>0.0</v>
      </c>
      <c r="N98" s="385">
        <v>0.0</v>
      </c>
      <c r="O98" s="385">
        <v>0.201861310944691</v>
      </c>
      <c r="P98" s="385">
        <v>2.87445312499706</v>
      </c>
      <c r="Q98" s="385">
        <v>3.76756218731564</v>
      </c>
      <c r="R98" s="385">
        <v>3.73618832153393</v>
      </c>
      <c r="S98" s="385">
        <v>3.2352467214942</v>
      </c>
      <c r="T98" s="385">
        <v>2.85259618912689</v>
      </c>
      <c r="U98" s="385">
        <v>4.39441779027681</v>
      </c>
      <c r="V98" s="529">
        <v>3.90081486771622</v>
      </c>
      <c r="W98" s="528">
        <v>-0.114750328882194</v>
      </c>
      <c r="X98" s="528" t="s">
        <v>614</v>
      </c>
      <c r="Y98" s="528">
        <v>0.00414924261012112</v>
      </c>
    </row>
    <row r="99" spans="8:8" s="362" ht="15.0" customFormat="1" customHeight="1">
      <c r="A99" s="523" t="s">
        <v>631</v>
      </c>
      <c r="B99" s="385">
        <v>0.0</v>
      </c>
      <c r="C99" s="385">
        <v>0.0</v>
      </c>
      <c r="D99" s="385">
        <v>0.0</v>
      </c>
      <c r="E99" s="385">
        <v>0.0</v>
      </c>
      <c r="F99" s="385">
        <v>0.0</v>
      </c>
      <c r="G99" s="385">
        <v>0.0</v>
      </c>
      <c r="H99" s="385">
        <v>3.784369932</v>
      </c>
      <c r="I99" s="385">
        <v>5.16108263115</v>
      </c>
      <c r="J99" s="385">
        <v>5.937483269325</v>
      </c>
      <c r="K99" s="385">
        <v>5.9705898492</v>
      </c>
      <c r="L99" s="385">
        <v>5.15193710350125</v>
      </c>
      <c r="M99" s="385">
        <v>5.2973015608245</v>
      </c>
      <c r="N99" s="385">
        <v>5.04538453915675</v>
      </c>
      <c r="O99" s="385">
        <v>5.8716428794985</v>
      </c>
      <c r="P99" s="385">
        <v>5.23392644474975</v>
      </c>
      <c r="Q99" s="385">
        <v>5.75455996351575</v>
      </c>
      <c r="R99" s="385">
        <v>5.451748813663</v>
      </c>
      <c r="S99" s="385">
        <v>4.88239135412775</v>
      </c>
      <c r="T99" s="385">
        <v>4.92876782440925</v>
      </c>
      <c r="U99" s="385">
        <v>4.34663992661725</v>
      </c>
      <c r="V99" s="529">
        <v>4.4323181511475</v>
      </c>
      <c r="W99" s="528">
        <v>0.0169252725989171</v>
      </c>
      <c r="X99" s="528">
        <v>-0.031245701223323</v>
      </c>
      <c r="Y99" s="528">
        <v>0.00471459527253124</v>
      </c>
    </row>
    <row r="100" spans="8:8" s="362" ht="15.0" customFormat="1" customHeight="1">
      <c r="A100" s="401" t="s">
        <v>611</v>
      </c>
      <c r="B100" s="385">
        <v>67.0208732490054</v>
      </c>
      <c r="C100" s="385">
        <v>63.466366556913</v>
      </c>
      <c r="D100" s="385">
        <v>66.366326183309</v>
      </c>
      <c r="E100" s="385">
        <v>69.9361383565821</v>
      </c>
      <c r="F100" s="385">
        <v>71.7323166549221</v>
      </c>
      <c r="G100" s="385">
        <v>71.5653631868962</v>
      </c>
      <c r="H100" s="385">
        <v>69.3234019640974</v>
      </c>
      <c r="I100" s="385">
        <v>69.1719394783803</v>
      </c>
      <c r="J100" s="385">
        <v>67.6658654595145</v>
      </c>
      <c r="K100" s="385">
        <v>66.3202587069353</v>
      </c>
      <c r="L100" s="385">
        <v>72.483973490586</v>
      </c>
      <c r="M100" s="385">
        <v>71.513959725997</v>
      </c>
      <c r="N100" s="385">
        <v>64.959043299169</v>
      </c>
      <c r="O100" s="385">
        <v>66.1775004294243</v>
      </c>
      <c r="P100" s="385">
        <v>69.3421615674279</v>
      </c>
      <c r="Q100" s="385">
        <v>75.0036575668416</v>
      </c>
      <c r="R100" s="385">
        <v>75.809957992135</v>
      </c>
      <c r="S100" s="385">
        <v>78.5153839269146</v>
      </c>
      <c r="T100" s="385">
        <v>72.3919761148813</v>
      </c>
      <c r="U100" s="385">
        <v>72.3998864940958</v>
      </c>
      <c r="V100" s="529">
        <v>70.9887905667915</v>
      </c>
      <c r="W100" s="528">
        <v>-0.0221692940306849</v>
      </c>
      <c r="X100" s="528">
        <v>0.00880950932001867</v>
      </c>
      <c r="Y100" s="528">
        <v>0.0755097908127958</v>
      </c>
    </row>
    <row r="101" spans="8:8" s="530" ht="15.0" customFormat="1" customHeight="1">
      <c r="A101" s="534" t="s">
        <v>612</v>
      </c>
      <c r="B101" s="535">
        <v>67.0208732490054</v>
      </c>
      <c r="C101" s="535">
        <v>63.466366556913</v>
      </c>
      <c r="D101" s="535">
        <v>66.366326183309</v>
      </c>
      <c r="E101" s="535">
        <v>69.9361383565821</v>
      </c>
      <c r="F101" s="535">
        <v>71.7323166549221</v>
      </c>
      <c r="G101" s="535">
        <v>71.5653631868962</v>
      </c>
      <c r="H101" s="535">
        <v>73.1077718960974</v>
      </c>
      <c r="I101" s="535">
        <v>74.3330221095303</v>
      </c>
      <c r="J101" s="535">
        <v>73.6033487288395</v>
      </c>
      <c r="K101" s="535">
        <v>72.2908485561353</v>
      </c>
      <c r="L101" s="535">
        <v>77.6359105940873</v>
      </c>
      <c r="M101" s="535">
        <v>76.8112612868215</v>
      </c>
      <c r="N101" s="535">
        <v>70.0044278383257</v>
      </c>
      <c r="O101" s="535">
        <v>72.2510046198675</v>
      </c>
      <c r="P101" s="535">
        <v>77.4505411371747</v>
      </c>
      <c r="Q101" s="535">
        <v>84.5257797176729</v>
      </c>
      <c r="R101" s="535">
        <v>84.9978951273319</v>
      </c>
      <c r="S101" s="535">
        <v>86.6330220025365</v>
      </c>
      <c r="T101" s="535">
        <v>80.1733401284174</v>
      </c>
      <c r="U101" s="535">
        <v>81.1409442109898</v>
      </c>
      <c r="V101" s="536">
        <v>79.3219235856552</v>
      </c>
      <c r="W101" s="537">
        <v>-0.0250890251808631</v>
      </c>
      <c r="X101" s="537">
        <v>0.0116159622857923</v>
      </c>
      <c r="Y101" s="537">
        <v>0.0843736286954482</v>
      </c>
    </row>
    <row r="102" spans="8:8" s="544" ht="15.0" customFormat="1" customHeight="1">
      <c r="A102" s="545" t="s">
        <v>367</v>
      </c>
      <c r="B102" s="546"/>
      <c r="C102" s="546"/>
      <c r="D102" s="546"/>
      <c r="E102" s="546"/>
      <c r="F102" s="546"/>
      <c r="G102" s="546"/>
      <c r="H102" s="546"/>
      <c r="I102" s="546"/>
      <c r="J102" s="546"/>
      <c r="K102" s="546"/>
      <c r="L102" s="546"/>
      <c r="M102" s="546"/>
      <c r="N102" s="546"/>
      <c r="O102" s="546"/>
      <c r="P102" s="546"/>
      <c r="Q102" s="546"/>
      <c r="R102" s="546"/>
      <c r="S102" s="546"/>
      <c r="T102" s="546"/>
      <c r="U102" s="546"/>
      <c r="V102" s="546"/>
      <c r="W102" s="547"/>
      <c r="X102" s="547"/>
      <c r="Y102" s="547"/>
    </row>
    <row r="103" spans="8:8" s="362" ht="15.0" customFormat="1" customHeight="1">
      <c r="A103" s="362" t="s">
        <v>632</v>
      </c>
      <c r="B103" s="385">
        <v>387.316152550085</v>
      </c>
      <c r="C103" s="385">
        <v>388.902127114734</v>
      </c>
      <c r="D103" s="385">
        <v>404.275107605116</v>
      </c>
      <c r="E103" s="385">
        <v>408.148608710997</v>
      </c>
      <c r="F103" s="385">
        <v>450.07757639799</v>
      </c>
      <c r="G103" s="385">
        <v>470.786373075613</v>
      </c>
      <c r="H103" s="385">
        <v>481.693666879852</v>
      </c>
      <c r="I103" s="385">
        <v>500.183230551244</v>
      </c>
      <c r="J103" s="385">
        <v>526.787810508656</v>
      </c>
      <c r="K103" s="385">
        <v>422.141903260748</v>
      </c>
      <c r="L103" s="385">
        <v>435.279294130046</v>
      </c>
      <c r="M103" s="385">
        <v>466.297612921756</v>
      </c>
      <c r="N103" s="385">
        <v>460.005607406042</v>
      </c>
      <c r="O103" s="385">
        <v>459.046304272013</v>
      </c>
      <c r="P103" s="385">
        <v>435.423415759349</v>
      </c>
      <c r="Q103" s="385">
        <v>444.604172548773</v>
      </c>
      <c r="R103" s="385">
        <v>478.670309469125</v>
      </c>
      <c r="S103" s="385">
        <v>508.720751733054</v>
      </c>
      <c r="T103" s="385">
        <v>509.295455744142</v>
      </c>
      <c r="U103" s="385">
        <v>506.33667212397</v>
      </c>
      <c r="V103" s="529">
        <v>452.214826727324</v>
      </c>
      <c r="W103" s="528">
        <v>-0.10932924293297</v>
      </c>
      <c r="X103" s="528">
        <v>0.0183524015229584</v>
      </c>
      <c r="Y103" s="528">
        <v>0.481014631972033</v>
      </c>
    </row>
    <row r="104" spans="8:8" s="362" ht="15.0" customFormat="1" customHeight="1">
      <c r="A104" s="401" t="s">
        <v>633</v>
      </c>
      <c r="B104" s="385">
        <v>140.477272125912</v>
      </c>
      <c r="C104" s="385">
        <v>147.264887079061</v>
      </c>
      <c r="D104" s="385">
        <v>155.890059850743</v>
      </c>
      <c r="E104" s="385">
        <v>171.954129293191</v>
      </c>
      <c r="F104" s="385">
        <v>180.669158923217</v>
      </c>
      <c r="G104" s="385">
        <v>195.144144650093</v>
      </c>
      <c r="H104" s="385">
        <v>217.494754751708</v>
      </c>
      <c r="I104" s="385">
        <v>233.230780257211</v>
      </c>
      <c r="J104" s="385">
        <v>234.852583981485</v>
      </c>
      <c r="K104" s="385">
        <v>249.738840968157</v>
      </c>
      <c r="L104" s="385">
        <v>302.389955044667</v>
      </c>
      <c r="M104" s="385">
        <v>328.264135692818</v>
      </c>
      <c r="N104" s="385">
        <v>324.883886218001</v>
      </c>
      <c r="O104" s="385">
        <v>326.840391636365</v>
      </c>
      <c r="P104" s="385">
        <v>333.632959199086</v>
      </c>
      <c r="Q104" s="385">
        <v>337.096066619731</v>
      </c>
      <c r="R104" s="385">
        <v>358.255899611956</v>
      </c>
      <c r="S104" s="385">
        <v>393.292420447387</v>
      </c>
      <c r="T104" s="385">
        <v>430.568469494033</v>
      </c>
      <c r="U104" s="385">
        <v>483.751332889942</v>
      </c>
      <c r="V104" s="529">
        <v>487.912139625784</v>
      </c>
      <c r="W104" s="528">
        <v>0.00584538639156529</v>
      </c>
      <c r="X104" s="528">
        <v>0.0683501326759772</v>
      </c>
      <c r="Y104" s="528">
        <v>0.518985368027967</v>
      </c>
    </row>
    <row r="105" spans="8:8">
      <c r="A105" s="548" t="s">
        <v>634</v>
      </c>
      <c r="B105" s="549">
        <v>527.793424675996</v>
      </c>
      <c r="C105" s="549">
        <v>536.167014193795</v>
      </c>
      <c r="D105" s="549">
        <v>560.165167455859</v>
      </c>
      <c r="E105" s="549">
        <v>580.102738004188</v>
      </c>
      <c r="F105" s="549">
        <v>630.746735321207</v>
      </c>
      <c r="G105" s="549">
        <v>665.930517725706</v>
      </c>
      <c r="H105" s="549">
        <v>699.18842163156</v>
      </c>
      <c r="I105" s="549">
        <v>733.414010808456</v>
      </c>
      <c r="J105" s="549">
        <v>761.640394490141</v>
      </c>
      <c r="K105" s="549">
        <v>671.880744228905</v>
      </c>
      <c r="L105" s="549">
        <v>737.669249174713</v>
      </c>
      <c r="M105" s="549">
        <v>794.561748614574</v>
      </c>
      <c r="N105" s="549">
        <v>784.889493624043</v>
      </c>
      <c r="O105" s="549">
        <v>785.886695908378</v>
      </c>
      <c r="P105" s="549">
        <v>769.056374958434</v>
      </c>
      <c r="Q105" s="549">
        <v>781.700239168504</v>
      </c>
      <c r="R105" s="549">
        <v>836.926209081081</v>
      </c>
      <c r="S105" s="549">
        <v>902.013172180441</v>
      </c>
      <c r="T105" s="549">
        <v>939.863925238176</v>
      </c>
      <c r="U105" s="549">
        <v>990.088005013911</v>
      </c>
      <c r="V105" s="549">
        <v>940.126966353108</v>
      </c>
      <c r="W105" s="550">
        <v>-0.0530555781994334</v>
      </c>
      <c r="X105" s="550">
        <v>0.0395327124510692</v>
      </c>
      <c r="Y105" s="550">
        <v>1.0</v>
      </c>
    </row>
    <row r="106" spans="8:8" ht="10.7" customHeight="1">
      <c r="A106" s="523"/>
      <c r="B106" s="551"/>
      <c r="C106" s="551"/>
      <c r="D106" s="551"/>
      <c r="E106" s="551"/>
      <c r="F106" s="551"/>
      <c r="G106" s="551"/>
      <c r="H106" s="551"/>
      <c r="I106" s="551"/>
      <c r="J106" s="551"/>
      <c r="K106" s="551"/>
      <c r="Z106" s="521"/>
    </row>
    <row r="107" spans="8:8" ht="10.7" customHeight="1">
      <c r="A107" s="523" t="s">
        <v>198</v>
      </c>
      <c r="B107" s="551"/>
      <c r="C107" s="551"/>
      <c r="D107" s="551"/>
      <c r="E107" s="551"/>
      <c r="F107" s="551"/>
      <c r="G107" s="551"/>
      <c r="H107" s="551"/>
      <c r="I107" s="551"/>
      <c r="J107" s="551"/>
      <c r="K107" s="551"/>
      <c r="Z107" s="521"/>
    </row>
    <row r="108" spans="8:8" ht="14.1" customHeight="1">
      <c r="A108" s="523" t="s">
        <v>635</v>
      </c>
      <c r="B108" s="551"/>
      <c r="C108" s="551"/>
      <c r="D108" s="551"/>
      <c r="E108" s="551"/>
      <c r="F108" s="551"/>
      <c r="G108" s="551"/>
      <c r="H108" s="551"/>
      <c r="I108" s="551"/>
      <c r="J108" s="551"/>
      <c r="K108" s="551"/>
      <c r="Z108" s="521"/>
    </row>
    <row r="109" spans="8:8" ht="14.1" customHeight="1">
      <c r="A109" s="552" t="s">
        <v>636</v>
      </c>
      <c r="B109" s="551"/>
      <c r="C109" s="551"/>
      <c r="D109" s="551"/>
      <c r="E109" s="551"/>
      <c r="F109" s="551"/>
      <c r="G109" s="551"/>
      <c r="H109" s="551"/>
      <c r="I109" s="551"/>
      <c r="J109" s="551"/>
      <c r="K109" s="551"/>
      <c r="Z109" s="521"/>
    </row>
    <row r="110" spans="8:8" ht="14.1" customHeight="1">
      <c r="A110" s="553" t="s">
        <v>637</v>
      </c>
      <c r="Z110" s="521"/>
    </row>
    <row r="111" spans="8:8" ht="14.1" customHeight="1">
      <c r="A111" s="554" t="s">
        <v>285</v>
      </c>
      <c r="Z111" s="521"/>
    </row>
    <row r="112" spans="8:8" ht="12.95" customHeight="1">
      <c r="A112" s="523" t="s">
        <v>638</v>
      </c>
      <c r="Z112" s="521"/>
    </row>
    <row r="113" spans="8:8">
      <c r="A113" s="520" t="s">
        <v>639</v>
      </c>
    </row>
    <row r="114" spans="8:8" ht="14.1" customHeight="1">
      <c r="A114" s="555" t="s">
        <v>230</v>
      </c>
      <c r="Z114" s="521"/>
    </row>
  </sheetData>
  <mergeCells count="1">
    <mergeCell ref="W2:X2"/>
  </mergeCells>
  <conditionalFormatting sqref="W87:Y87">
    <cfRule type="cellIs" operator="lessThanOrEqual" priority="6" dxfId="338">
      <formula>0</formula>
    </cfRule>
    <cfRule type="cellIs" operator="greaterThan" priority="7" dxfId="339">
      <formula>0</formula>
    </cfRule>
  </conditionalFormatting>
  <conditionalFormatting sqref="W23:Y23">
    <cfRule type="cellIs" operator="lessThanOrEqual" priority="14" dxfId="340">
      <formula>0</formula>
    </cfRule>
    <cfRule type="cellIs" operator="greaterThan" priority="15" dxfId="341">
      <formula>0</formula>
    </cfRule>
  </conditionalFormatting>
  <conditionalFormatting sqref="W96:Y96">
    <cfRule type="cellIs" operator="greaterThan" priority="11" dxfId="342">
      <formula>0</formula>
    </cfRule>
    <cfRule type="cellIs" operator="lessThanOrEqual" priority="10" dxfId="343">
      <formula>0</formula>
    </cfRule>
  </conditionalFormatting>
  <conditionalFormatting sqref="W95:Y95">
    <cfRule type="cellIs" operator="lessThanOrEqual" priority="12" dxfId="344">
      <formula>0</formula>
    </cfRule>
    <cfRule type="cellIs" operator="greaterThan" priority="13" dxfId="345">
      <formula>0</formula>
    </cfRule>
  </conditionalFormatting>
  <conditionalFormatting sqref="B105:V105">
    <cfRule type="cellIs" operator="between" priority="5" stopIfTrue="1" dxfId="346">
      <formula>0.000000000001</formula>
      <formula>0.05</formula>
    </cfRule>
  </conditionalFormatting>
  <conditionalFormatting sqref="W97:Y102">
    <cfRule type="cellIs" operator="lessThanOrEqual" priority="8" dxfId="347">
      <formula>0</formula>
    </cfRule>
    <cfRule type="cellIs" operator="greaterThan" priority="9" dxfId="348">
      <formula>0</formula>
    </cfRule>
  </conditionalFormatting>
  <conditionalFormatting sqref="W5:Y22 W88:Y94 W103:Y104 W24:Y66 W68:Y86">
    <cfRule type="cellIs" operator="lessThanOrEqual" priority="16" dxfId="349">
      <formula>0</formula>
    </cfRule>
    <cfRule type="cellIs" operator="greaterThan" priority="17" dxfId="350">
      <formula>0</formula>
    </cfRule>
  </conditionalFormatting>
  <conditionalFormatting sqref="W4:Y4">
    <cfRule type="cellIs" operator="greaterThan" priority="4" dxfId="351">
      <formula>0</formula>
    </cfRule>
    <cfRule type="cellIs" operator="lessThanOrEqual" priority="3" dxfId="352">
      <formula>0</formula>
    </cfRule>
  </conditionalFormatting>
  <conditionalFormatting sqref="W67:Y67">
    <cfRule type="cellIs" operator="lessThanOrEqual" priority="1" dxfId="353">
      <formula>0</formula>
    </cfRule>
    <cfRule type="cellIs" operator="greaterThan" priority="2" dxfId="354">
      <formula>0</formula>
    </cfRule>
  </conditionalFormatting>
  <hyperlinks>
    <hyperlink ref="L1" location="Contents!A1" display="Contents"/>
    <hyperlink ref="AA1" location="Contents!A1" display="Contents"/>
  </hyperlinks>
  <pageMargins left="0.7" right="0.7" top="0.75" bottom="0.75" header="0.3" footer="0.3"/>
</worksheet>
</file>

<file path=xl/worksheets/sheet38.xml><?xml version="1.0" encoding="utf-8"?>
<worksheet xmlns:r="http://schemas.openxmlformats.org/officeDocument/2006/relationships" xmlns="http://schemas.openxmlformats.org/spreadsheetml/2006/main">
  <sheetPr>
    <pageSetUpPr fitToPage="1"/>
  </sheetPr>
  <dimension ref="A1:AB46"/>
  <sheetViews>
    <sheetView workbookViewId="0" showGridLines="0">
      <pane xSplit="1" ySplit="3" topLeftCell="I34" state="frozen" activePane="bottomRight"/>
      <selection pane="bottomRight" activeCell="AA1" sqref="AA1"/>
    </sheetView>
  </sheetViews>
  <sheetFormatPr defaultRowHeight="13.8" defaultColWidth="9"/>
  <cols>
    <col min="1" max="1" customWidth="1" width="29.832031" style="518"/>
    <col min="2" max="2" customWidth="1" width="11.5" style="519"/>
    <col min="3" max="16" customWidth="0" width="9.1640625" style="518"/>
    <col min="17" max="22" customWidth="0" width="9.1640625" style="520"/>
    <col min="23" max="23" customWidth="1" width="10.5" style="518"/>
    <col min="24" max="24" customWidth="1" width="10.0" style="518"/>
    <col min="25" max="25" customWidth="1" width="9.1640625" style="518"/>
    <col min="26" max="16384" customWidth="0" width="9.1640625" style="556"/>
  </cols>
  <sheetData>
    <row r="1" spans="8:8" ht="14.1" customHeight="1">
      <c r="A1" s="557" t="s">
        <v>640</v>
      </c>
      <c r="B1" s="518"/>
      <c r="L1" s="21" t="s">
        <v>89</v>
      </c>
      <c r="N1" s="520"/>
      <c r="O1" s="520"/>
      <c r="V1" s="332"/>
      <c r="W1" s="558"/>
      <c r="X1" s="558"/>
      <c r="Y1" s="559"/>
      <c r="AA1" s="21" t="s">
        <v>89</v>
      </c>
    </row>
    <row r="2" spans="8:8" s="558" ht="14.1" customFormat="1" customHeight="1">
      <c r="A2" s="518"/>
      <c r="B2" s="518"/>
      <c r="C2" s="518"/>
      <c r="D2" s="518"/>
      <c r="E2" s="518"/>
      <c r="F2" s="518"/>
      <c r="G2" s="518"/>
      <c r="H2" s="518"/>
      <c r="I2" s="518"/>
      <c r="J2" s="518"/>
      <c r="K2" s="518"/>
      <c r="L2" s="518"/>
      <c r="M2" s="518"/>
      <c r="N2" s="520"/>
      <c r="O2" s="520"/>
      <c r="P2" s="518"/>
      <c r="Q2" s="520"/>
      <c r="R2" s="520"/>
      <c r="S2" s="520"/>
      <c r="T2" s="520"/>
      <c r="U2" s="520"/>
      <c r="V2" s="332"/>
      <c r="W2" s="559" t="s">
        <v>90</v>
      </c>
      <c r="X2" s="559"/>
      <c r="Y2" s="559" t="s">
        <v>91</v>
      </c>
    </row>
    <row r="3" spans="8:8" s="558" ht="14.1" customFormat="1" customHeight="1">
      <c r="A3" s="399" t="s">
        <v>232</v>
      </c>
      <c r="B3" s="518">
        <v>2000.0</v>
      </c>
      <c r="C3" s="518">
        <v>2001.0</v>
      </c>
      <c r="D3" s="518">
        <v>2002.0</v>
      </c>
      <c r="E3" s="518">
        <v>2003.0</v>
      </c>
      <c r="F3" s="518">
        <v>2004.0</v>
      </c>
      <c r="G3" s="518">
        <v>2005.0</v>
      </c>
      <c r="H3" s="518">
        <v>2006.0</v>
      </c>
      <c r="I3" s="518">
        <v>2007.0</v>
      </c>
      <c r="J3" s="518">
        <v>2008.0</v>
      </c>
      <c r="K3" s="518">
        <v>2009.0</v>
      </c>
      <c r="L3" s="518">
        <v>2010.0</v>
      </c>
      <c r="M3" s="518">
        <v>2011.0</v>
      </c>
      <c r="N3" s="518">
        <v>2012.0</v>
      </c>
      <c r="O3" s="518">
        <v>2013.0</v>
      </c>
      <c r="P3" s="518">
        <v>2014.0</v>
      </c>
      <c r="Q3" s="518">
        <v>2015.0</v>
      </c>
      <c r="R3" s="518">
        <v>2016.0</v>
      </c>
      <c r="S3" s="518">
        <v>2017.0</v>
      </c>
      <c r="T3" s="518">
        <v>2018.0</v>
      </c>
      <c r="U3" s="518">
        <v>2019.0</v>
      </c>
      <c r="V3" s="332">
        <v>2020.0</v>
      </c>
      <c r="W3" s="559">
        <v>2020.0</v>
      </c>
      <c r="X3" s="559" t="s">
        <v>93</v>
      </c>
      <c r="Y3" s="559">
        <v>2020.0</v>
      </c>
    </row>
    <row r="4" spans="8:8" s="558" ht="14.1" customFormat="1" customHeight="1">
      <c r="A4" s="401" t="s">
        <v>94</v>
      </c>
      <c r="B4" s="526">
        <v>0.0</v>
      </c>
      <c r="C4" s="526">
        <v>0.0</v>
      </c>
      <c r="D4" s="526">
        <v>0.0</v>
      </c>
      <c r="E4" s="526">
        <v>0.0</v>
      </c>
      <c r="F4" s="526">
        <v>0.0</v>
      </c>
      <c r="G4" s="526">
        <v>0.0</v>
      </c>
      <c r="H4" s="526">
        <v>0.0</v>
      </c>
      <c r="I4" s="526">
        <v>0.0</v>
      </c>
      <c r="J4" s="526">
        <v>0.0</v>
      </c>
      <c r="K4" s="526">
        <v>1.015299</v>
      </c>
      <c r="L4" s="526">
        <v>2.03189405391186</v>
      </c>
      <c r="M4" s="526">
        <v>3.23226171833827</v>
      </c>
      <c r="N4" s="526">
        <v>1.6177805228289</v>
      </c>
      <c r="O4" s="526">
        <v>1.00250972463587</v>
      </c>
      <c r="P4" s="526">
        <v>0.521691785132325</v>
      </c>
      <c r="Q4" s="526">
        <v>0.591407877302698</v>
      </c>
      <c r="R4" s="526">
        <v>0.308684930115294</v>
      </c>
      <c r="S4" s="526">
        <v>0.401791715510134</v>
      </c>
      <c r="T4" s="526">
        <v>0.622940271776862</v>
      </c>
      <c r="U4" s="526">
        <v>0.541097450545894</v>
      </c>
      <c r="V4" s="527">
        <v>0.847174957204565</v>
      </c>
      <c r="W4" s="560">
        <v>0.561382835341014</v>
      </c>
      <c r="X4" s="561">
        <v>-0.0609944635094738</v>
      </c>
      <c r="Y4" s="560">
        <v>0.00173632686789537</v>
      </c>
    </row>
    <row r="5" spans="8:8" s="362" ht="15.0" customFormat="1" customHeight="1">
      <c r="A5" s="401" t="s">
        <v>95</v>
      </c>
      <c r="B5" s="385">
        <v>0.0</v>
      </c>
      <c r="C5" s="385">
        <v>0.0</v>
      </c>
      <c r="D5" s="385">
        <v>0.0</v>
      </c>
      <c r="E5" s="385">
        <v>0.0</v>
      </c>
      <c r="F5" s="385">
        <v>0.0</v>
      </c>
      <c r="G5" s="385">
        <v>0.0</v>
      </c>
      <c r="H5" s="385">
        <v>0.983898</v>
      </c>
      <c r="I5" s="385">
        <v>2.271339</v>
      </c>
      <c r="J5" s="385">
        <v>3.778587</v>
      </c>
      <c r="K5" s="385">
        <v>3.726252</v>
      </c>
      <c r="L5" s="385">
        <v>6.06004077902802</v>
      </c>
      <c r="M5" s="385">
        <v>3.75346567835471</v>
      </c>
      <c r="N5" s="385">
        <v>4.8565506139369</v>
      </c>
      <c r="O5" s="385">
        <v>7.75895187242105</v>
      </c>
      <c r="P5" s="385">
        <v>9.29174892299812</v>
      </c>
      <c r="Q5" s="385">
        <v>6.8421548421912</v>
      </c>
      <c r="R5" s="385">
        <v>5.55259786351415</v>
      </c>
      <c r="S5" s="385">
        <v>6.59735119783328</v>
      </c>
      <c r="T5" s="385">
        <v>6.87428085362235</v>
      </c>
      <c r="U5" s="385">
        <v>6.57276703372668</v>
      </c>
      <c r="V5" s="529">
        <v>2.50661060807445</v>
      </c>
      <c r="W5" s="562">
        <v>-0.61967890655733</v>
      </c>
      <c r="X5" s="562">
        <v>0.0583945666975059</v>
      </c>
      <c r="Y5" s="562">
        <v>0.00513742209816087</v>
      </c>
    </row>
    <row r="6" spans="8:8" s="362" ht="15.0" customFormat="1" customHeight="1">
      <c r="A6" s="401" t="s">
        <v>96</v>
      </c>
      <c r="B6" s="385">
        <v>6.531408</v>
      </c>
      <c r="C6" s="385">
        <v>6.897753</v>
      </c>
      <c r="D6" s="385">
        <v>6.782616</v>
      </c>
      <c r="E6" s="385">
        <v>14.1475405228613</v>
      </c>
      <c r="F6" s="385">
        <v>18.2091461374557</v>
      </c>
      <c r="G6" s="385">
        <v>17.5694198918062</v>
      </c>
      <c r="H6" s="385">
        <v>16.2115197394047</v>
      </c>
      <c r="I6" s="385">
        <v>21.5483018345048</v>
      </c>
      <c r="J6" s="385">
        <v>9.73963226568421</v>
      </c>
      <c r="K6" s="385">
        <v>12.5537522414813</v>
      </c>
      <c r="L6" s="385">
        <v>12.1073183193047</v>
      </c>
      <c r="M6" s="385">
        <v>9.85606750925085</v>
      </c>
      <c r="N6" s="385">
        <v>4.88929390851737</v>
      </c>
      <c r="O6" s="385">
        <v>2.68440428595673</v>
      </c>
      <c r="P6" s="385">
        <v>1.65705282159829</v>
      </c>
      <c r="Q6" s="385">
        <v>2.54111420212072</v>
      </c>
      <c r="R6" s="385">
        <v>2.4388353358979</v>
      </c>
      <c r="S6" s="385">
        <v>2.15992791376768</v>
      </c>
      <c r="T6" s="385">
        <v>2.11674277523089</v>
      </c>
      <c r="U6" s="385">
        <v>1.4646997535253</v>
      </c>
      <c r="V6" s="529">
        <v>1.28780269741953</v>
      </c>
      <c r="W6" s="562">
        <v>-0.123175853806563</v>
      </c>
      <c r="X6" s="562">
        <v>-0.193327028742076</v>
      </c>
      <c r="Y6" s="562">
        <v>0.00263941515865385</v>
      </c>
    </row>
    <row r="7" spans="8:8" s="362" ht="15.0" customFormat="1" customHeight="1">
      <c r="A7" s="534" t="s">
        <v>97</v>
      </c>
      <c r="B7" s="563">
        <v>6.531408</v>
      </c>
      <c r="C7" s="563">
        <v>6.897753</v>
      </c>
      <c r="D7" s="563">
        <v>6.782616</v>
      </c>
      <c r="E7" s="563">
        <v>14.1475405228613</v>
      </c>
      <c r="F7" s="563">
        <v>18.2091461374557</v>
      </c>
      <c r="G7" s="563">
        <v>17.5694198918062</v>
      </c>
      <c r="H7" s="563">
        <v>17.1954177394047</v>
      </c>
      <c r="I7" s="563">
        <v>23.8196408345048</v>
      </c>
      <c r="J7" s="563">
        <v>13.5182192656842</v>
      </c>
      <c r="K7" s="563">
        <v>17.2953032414813</v>
      </c>
      <c r="L7" s="563">
        <v>20.1992531522446</v>
      </c>
      <c r="M7" s="563">
        <v>16.8417949059438</v>
      </c>
      <c r="N7" s="563">
        <v>11.3636250452832</v>
      </c>
      <c r="O7" s="563">
        <v>11.4458658830136</v>
      </c>
      <c r="P7" s="563">
        <v>11.4704935297287</v>
      </c>
      <c r="Q7" s="563">
        <v>9.97467692161462</v>
      </c>
      <c r="R7" s="563">
        <v>8.30011812952734</v>
      </c>
      <c r="S7" s="563">
        <v>9.1590708271111</v>
      </c>
      <c r="T7" s="563">
        <v>9.61396390063011</v>
      </c>
      <c r="U7" s="563">
        <v>8.57856423779787</v>
      </c>
      <c r="V7" s="564">
        <v>4.64158826269855</v>
      </c>
      <c r="W7" s="565">
        <v>-0.460410133998972</v>
      </c>
      <c r="X7" s="565">
        <v>-0.0677151159726233</v>
      </c>
      <c r="Y7" s="565">
        <v>0.00951316412471009</v>
      </c>
    </row>
    <row r="8" spans="8:8" s="362" ht="15.0" customFormat="1" customHeight="1">
      <c r="A8" s="401" t="s">
        <v>98</v>
      </c>
      <c r="B8" s="385">
        <v>0.0</v>
      </c>
      <c r="C8" s="385">
        <v>0.0</v>
      </c>
      <c r="D8" s="385">
        <v>0.0</v>
      </c>
      <c r="E8" s="385">
        <v>0.0</v>
      </c>
      <c r="F8" s="385">
        <v>0.0</v>
      </c>
      <c r="G8" s="385">
        <v>0.0</v>
      </c>
      <c r="H8" s="385">
        <v>0.0</v>
      </c>
      <c r="I8" s="385">
        <v>0.0</v>
      </c>
      <c r="J8" s="385">
        <v>0.429147</v>
      </c>
      <c r="K8" s="385">
        <v>1.004832</v>
      </c>
      <c r="L8" s="385">
        <v>1.90260000001046</v>
      </c>
      <c r="M8" s="385">
        <v>3.72378433906218</v>
      </c>
      <c r="N8" s="385">
        <v>4.67574643013011</v>
      </c>
      <c r="O8" s="385">
        <v>6.31679675322287</v>
      </c>
      <c r="P8" s="385">
        <v>6.22950664691111</v>
      </c>
      <c r="Q8" s="385">
        <v>5.61293791227773</v>
      </c>
      <c r="R8" s="385">
        <v>5.09668930031855</v>
      </c>
      <c r="S8" s="385">
        <v>4.60374579643654</v>
      </c>
      <c r="T8" s="385">
        <v>3.59335424439079</v>
      </c>
      <c r="U8" s="385">
        <v>1.75386263604391</v>
      </c>
      <c r="V8" s="529">
        <v>1.77185074637813</v>
      </c>
      <c r="W8" s="562">
        <v>0.00749601924698728</v>
      </c>
      <c r="X8" s="562">
        <v>0.0572804745218469</v>
      </c>
      <c r="Y8" s="562">
        <v>0.00363149551420692</v>
      </c>
    </row>
    <row r="9" spans="8:8" s="362" ht="15.0" customFormat="1" customHeight="1">
      <c r="A9" s="401" t="s">
        <v>99</v>
      </c>
      <c r="B9" s="385">
        <v>0.0</v>
      </c>
      <c r="C9" s="385">
        <v>0.0</v>
      </c>
      <c r="D9" s="385">
        <v>0.0</v>
      </c>
      <c r="E9" s="385">
        <v>0.0</v>
      </c>
      <c r="F9" s="385">
        <v>0.0</v>
      </c>
      <c r="G9" s="385">
        <v>0.0</v>
      </c>
      <c r="H9" s="385">
        <v>0.0</v>
      </c>
      <c r="I9" s="385">
        <v>0.0</v>
      </c>
      <c r="J9" s="385">
        <v>0.0</v>
      </c>
      <c r="K9" s="385">
        <v>0.420058218065237</v>
      </c>
      <c r="L9" s="385">
        <v>2.79888871750554</v>
      </c>
      <c r="M9" s="385">
        <v>0.667891482683601</v>
      </c>
      <c r="N9" s="385">
        <v>3.48814669602007</v>
      </c>
      <c r="O9" s="385">
        <v>5.23587080382954</v>
      </c>
      <c r="P9" s="385">
        <v>7.08094287654155</v>
      </c>
      <c r="Q9" s="385">
        <v>6.76513912318066</v>
      </c>
      <c r="R9" s="385">
        <v>2.63116141320415</v>
      </c>
      <c r="S9" s="385">
        <v>1.71124588989293</v>
      </c>
      <c r="T9" s="385">
        <v>2.87211778864254</v>
      </c>
      <c r="U9" s="385">
        <v>3.22187323289471</v>
      </c>
      <c r="V9" s="529">
        <v>3.34148386267289</v>
      </c>
      <c r="W9" s="562">
        <v>0.0342908874627597</v>
      </c>
      <c r="X9" s="562">
        <v>0.225970150632612</v>
      </c>
      <c r="Y9" s="562">
        <v>0.00684853601969346</v>
      </c>
    </row>
    <row r="10" spans="8:8" s="362" ht="15.0" customFormat="1" customHeight="1">
      <c r="A10" s="401" t="s">
        <v>100</v>
      </c>
      <c r="B10" s="385">
        <v>0.0</v>
      </c>
      <c r="C10" s="385">
        <v>0.0</v>
      </c>
      <c r="D10" s="385">
        <v>0.0</v>
      </c>
      <c r="E10" s="385">
        <v>0.0</v>
      </c>
      <c r="F10" s="385">
        <v>0.0</v>
      </c>
      <c r="G10" s="385">
        <v>0.0</v>
      </c>
      <c r="H10" s="385">
        <v>0.0</v>
      </c>
      <c r="I10" s="385">
        <v>0.0</v>
      </c>
      <c r="J10" s="385">
        <v>0.0</v>
      </c>
      <c r="K10" s="385">
        <v>0.680355</v>
      </c>
      <c r="L10" s="385">
        <v>3.09892913936761</v>
      </c>
      <c r="M10" s="385">
        <v>3.66711882073944</v>
      </c>
      <c r="N10" s="385">
        <v>3.9743398793238</v>
      </c>
      <c r="O10" s="385">
        <v>3.80104772945177</v>
      </c>
      <c r="P10" s="385">
        <v>3.53307924791315</v>
      </c>
      <c r="Q10" s="385">
        <v>3.71650622265455</v>
      </c>
      <c r="R10" s="385">
        <v>4.50233644589114</v>
      </c>
      <c r="S10" s="385">
        <v>4.35009344927321</v>
      </c>
      <c r="T10" s="385">
        <v>4.29943359172827</v>
      </c>
      <c r="U10" s="385">
        <v>3.34389658333776</v>
      </c>
      <c r="V10" s="529">
        <v>3.67604515869525</v>
      </c>
      <c r="W10" s="562">
        <v>0.0963261656269796</v>
      </c>
      <c r="X10" s="562">
        <v>0.172604956759866</v>
      </c>
      <c r="Y10" s="562">
        <v>0.00753423590057563</v>
      </c>
    </row>
    <row r="11" spans="8:8" s="362" ht="15.0" customFormat="1" customHeight="1">
      <c r="A11" s="401" t="s">
        <v>215</v>
      </c>
      <c r="B11" s="385">
        <v>0.34371366089527</v>
      </c>
      <c r="C11" s="385">
        <v>0.659421</v>
      </c>
      <c r="D11" s="385">
        <v>0.659421</v>
      </c>
      <c r="E11" s="385">
        <v>1.088568</v>
      </c>
      <c r="F11" s="385">
        <v>0.900162</v>
      </c>
      <c r="G11" s="385">
        <v>0.962964</v>
      </c>
      <c r="H11" s="385">
        <v>1.015299</v>
      </c>
      <c r="I11" s="385">
        <v>1.15137</v>
      </c>
      <c r="J11" s="385">
        <v>1.339776</v>
      </c>
      <c r="K11" s="385">
        <v>1.381644</v>
      </c>
      <c r="L11" s="385">
        <v>1.36531839700443</v>
      </c>
      <c r="M11" s="385">
        <v>1.85921177326492</v>
      </c>
      <c r="N11" s="385">
        <v>2.43656994082683</v>
      </c>
      <c r="O11" s="385">
        <v>2.78553533575847</v>
      </c>
      <c r="P11" s="385">
        <v>2.76597255793231</v>
      </c>
      <c r="Q11" s="385">
        <v>2.81030409387687</v>
      </c>
      <c r="R11" s="385">
        <v>2.95856459962252</v>
      </c>
      <c r="S11" s="385">
        <v>2.78961439006183</v>
      </c>
      <c r="T11" s="385">
        <v>3.70668098948054</v>
      </c>
      <c r="U11" s="385">
        <v>4.80198400320451</v>
      </c>
      <c r="V11" s="529">
        <v>5.07970668409657</v>
      </c>
      <c r="W11" s="562">
        <v>0.0549447271596073</v>
      </c>
      <c r="X11" s="562">
        <v>0.132667541790477</v>
      </c>
      <c r="Y11" s="562">
        <v>0.0104111094427627</v>
      </c>
    </row>
    <row r="12" spans="8:8" s="362" ht="15.0" customFormat="1" customHeight="1">
      <c r="A12" s="534" t="s">
        <v>109</v>
      </c>
      <c r="B12" s="563">
        <v>0.34371366089527</v>
      </c>
      <c r="C12" s="563">
        <v>0.659421</v>
      </c>
      <c r="D12" s="563">
        <v>0.659421</v>
      </c>
      <c r="E12" s="563">
        <v>1.088568</v>
      </c>
      <c r="F12" s="563">
        <v>0.900162</v>
      </c>
      <c r="G12" s="563">
        <v>0.962964</v>
      </c>
      <c r="H12" s="563">
        <v>1.015299</v>
      </c>
      <c r="I12" s="563">
        <v>1.15137</v>
      </c>
      <c r="J12" s="563">
        <v>1.768923</v>
      </c>
      <c r="K12" s="563">
        <v>3.48688921806524</v>
      </c>
      <c r="L12" s="563">
        <v>9.16573625388803</v>
      </c>
      <c r="M12" s="563">
        <v>9.91800641575014</v>
      </c>
      <c r="N12" s="563">
        <v>14.5748029463008</v>
      </c>
      <c r="O12" s="563">
        <v>18.1392506222627</v>
      </c>
      <c r="P12" s="563">
        <v>19.6095013292981</v>
      </c>
      <c r="Q12" s="563">
        <v>18.9048873519898</v>
      </c>
      <c r="R12" s="563">
        <v>15.1887517590364</v>
      </c>
      <c r="S12" s="563">
        <v>13.4546995256645</v>
      </c>
      <c r="T12" s="563">
        <v>14.4715866142421</v>
      </c>
      <c r="U12" s="563">
        <v>13.1216164554809</v>
      </c>
      <c r="V12" s="564">
        <v>13.8690864518428</v>
      </c>
      <c r="W12" s="565">
        <v>0.0540768982189987</v>
      </c>
      <c r="X12" s="565">
        <v>0.141707670784841</v>
      </c>
      <c r="Y12" s="565">
        <v>0.0284253768772387</v>
      </c>
    </row>
    <row r="13" spans="8:8" s="362" ht="15.0" customFormat="1" customHeight="1">
      <c r="A13" s="401" t="s">
        <v>111</v>
      </c>
      <c r="B13" s="385">
        <v>4.39614</v>
      </c>
      <c r="C13" s="385">
        <v>2.51208</v>
      </c>
      <c r="D13" s="385">
        <v>3.45411</v>
      </c>
      <c r="E13" s="385">
        <v>3.297105</v>
      </c>
      <c r="F13" s="385">
        <v>2.983095</v>
      </c>
      <c r="G13" s="385">
        <v>3.119166</v>
      </c>
      <c r="H13" s="385">
        <v>4.479876</v>
      </c>
      <c r="I13" s="385">
        <v>2.792894608</v>
      </c>
      <c r="J13" s="385">
        <v>3.024963</v>
      </c>
      <c r="K13" s="385">
        <v>6.834951</v>
      </c>
      <c r="L13" s="385">
        <v>6.53729409882542</v>
      </c>
      <c r="M13" s="385">
        <v>6.32036117802751</v>
      </c>
      <c r="N13" s="385">
        <v>4.06981364618516</v>
      </c>
      <c r="O13" s="385">
        <v>3.12399466160277</v>
      </c>
      <c r="P13" s="385">
        <v>2.85930674827231</v>
      </c>
      <c r="Q13" s="385">
        <v>3.58616881184275</v>
      </c>
      <c r="R13" s="385">
        <v>2.41210573418015</v>
      </c>
      <c r="S13" s="385">
        <v>1.28927407830519</v>
      </c>
      <c r="T13" s="385">
        <v>3.29817501073058</v>
      </c>
      <c r="U13" s="385">
        <v>7.18779367846064</v>
      </c>
      <c r="V13" s="529">
        <v>5.05746445739756</v>
      </c>
      <c r="W13" s="562">
        <v>-0.2983039755841</v>
      </c>
      <c r="X13" s="562">
        <v>0.00504618569785431</v>
      </c>
      <c r="Y13" s="562">
        <v>0.0103655229018825</v>
      </c>
    </row>
    <row r="14" spans="8:8" s="362" ht="15.0" customFormat="1" customHeight="1">
      <c r="A14" s="401" t="s">
        <v>120</v>
      </c>
      <c r="B14" s="385">
        <v>11.73788159863</v>
      </c>
      <c r="C14" s="385">
        <v>12.0356925876902</v>
      </c>
      <c r="D14" s="385">
        <v>14.2121131970795</v>
      </c>
      <c r="E14" s="385">
        <v>12.3852359986256</v>
      </c>
      <c r="F14" s="385">
        <v>10.5933867924304</v>
      </c>
      <c r="G14" s="385">
        <v>13.316061</v>
      </c>
      <c r="H14" s="385">
        <v>14.688384605</v>
      </c>
      <c r="I14" s="385">
        <v>13.168004</v>
      </c>
      <c r="J14" s="385">
        <v>12.805183</v>
      </c>
      <c r="K14" s="385">
        <v>13.295513</v>
      </c>
      <c r="L14" s="385">
        <v>14.7080722170023</v>
      </c>
      <c r="M14" s="385">
        <v>14.4113261003852</v>
      </c>
      <c r="N14" s="385">
        <v>9.79015456876937</v>
      </c>
      <c r="O14" s="385">
        <v>8.3225640919983</v>
      </c>
      <c r="P14" s="385">
        <v>6.91679481892061</v>
      </c>
      <c r="Q14" s="385">
        <v>6.42665346880622</v>
      </c>
      <c r="R14" s="385">
        <v>9.13065290458208</v>
      </c>
      <c r="S14" s="385">
        <v>10.8847426077322</v>
      </c>
      <c r="T14" s="385">
        <v>12.7209974901024</v>
      </c>
      <c r="U14" s="385">
        <v>23.0274570077427</v>
      </c>
      <c r="V14" s="529">
        <v>19.5961952272458</v>
      </c>
      <c r="W14" s="562">
        <v>-0.15133252865653</v>
      </c>
      <c r="X14" s="562">
        <v>0.0564625050849463</v>
      </c>
      <c r="Y14" s="562">
        <v>0.04016336884398</v>
      </c>
    </row>
    <row r="15" spans="8:8" s="362" ht="15.0" customFormat="1" customHeight="1">
      <c r="A15" s="401" t="s">
        <v>126</v>
      </c>
      <c r="B15" s="385">
        <v>3.67206985241597</v>
      </c>
      <c r="C15" s="385">
        <v>3.5637940414916</v>
      </c>
      <c r="D15" s="385">
        <v>3.39876381302521</v>
      </c>
      <c r="E15" s="385">
        <v>3.33005234243697</v>
      </c>
      <c r="F15" s="385">
        <v>1.76379891018908</v>
      </c>
      <c r="G15" s="385">
        <v>2.61675</v>
      </c>
      <c r="H15" s="385">
        <v>3.24477</v>
      </c>
      <c r="I15" s="385">
        <v>2.543481</v>
      </c>
      <c r="J15" s="385">
        <v>1.632852</v>
      </c>
      <c r="K15" s="385">
        <v>3.03543</v>
      </c>
      <c r="L15" s="385">
        <v>9.26158605181725</v>
      </c>
      <c r="M15" s="385">
        <v>9.0657226775106</v>
      </c>
      <c r="N15" s="385">
        <v>7.058435455129</v>
      </c>
      <c r="O15" s="385">
        <v>5.77831922133617</v>
      </c>
      <c r="P15" s="385">
        <v>4.49796521010284</v>
      </c>
      <c r="Q15" s="385">
        <v>5.89428839224</v>
      </c>
      <c r="R15" s="385">
        <v>5.92737978193488</v>
      </c>
      <c r="S15" s="385">
        <v>8.17267054186347</v>
      </c>
      <c r="T15" s="385">
        <v>8.20600066967339</v>
      </c>
      <c r="U15" s="385">
        <v>13.4761229669357</v>
      </c>
      <c r="V15" s="529">
        <v>12.0643560651133</v>
      </c>
      <c r="W15" s="562">
        <v>-0.107206622175864</v>
      </c>
      <c r="X15" s="562">
        <v>0.160738726425508</v>
      </c>
      <c r="Y15" s="562">
        <v>0.0247264929181027</v>
      </c>
    </row>
    <row r="16" spans="8:8" s="362" ht="15.0" customFormat="1" customHeight="1">
      <c r="A16" s="401" t="s">
        <v>138</v>
      </c>
      <c r="B16" s="385">
        <v>8.865549</v>
      </c>
      <c r="C16" s="385">
        <v>10.299528</v>
      </c>
      <c r="D16" s="385">
        <v>13.9185185743288</v>
      </c>
      <c r="E16" s="385">
        <v>16.4141398368062</v>
      </c>
      <c r="F16" s="385">
        <v>18.3018791248545</v>
      </c>
      <c r="G16" s="385">
        <v>23.0267332748892</v>
      </c>
      <c r="H16" s="385">
        <v>25.4554579424637</v>
      </c>
      <c r="I16" s="385">
        <v>25.2168715145017</v>
      </c>
      <c r="J16" s="385">
        <v>29.8417022782683</v>
      </c>
      <c r="K16" s="385">
        <v>27.5155978491</v>
      </c>
      <c r="L16" s="385">
        <v>28.1614311126</v>
      </c>
      <c r="M16" s="385">
        <v>23.8887444627</v>
      </c>
      <c r="N16" s="385">
        <v>21.3955662456</v>
      </c>
      <c r="O16" s="385">
        <v>15.6548075697</v>
      </c>
      <c r="P16" s="385">
        <v>16.2083832993</v>
      </c>
      <c r="Q16" s="385">
        <v>13.6730873034</v>
      </c>
      <c r="R16" s="385">
        <v>13.789170405</v>
      </c>
      <c r="S16" s="385">
        <v>16.5553421724</v>
      </c>
      <c r="T16" s="385">
        <v>15.0300962937</v>
      </c>
      <c r="U16" s="385">
        <v>21.9496890770899</v>
      </c>
      <c r="V16" s="529">
        <v>20.8955088867372</v>
      </c>
      <c r="W16" s="562">
        <v>-0.0506281314867452</v>
      </c>
      <c r="X16" s="562">
        <v>-0.0223465393010439</v>
      </c>
      <c r="Y16" s="562">
        <v>0.0428263762872625</v>
      </c>
    </row>
    <row r="17" spans="8:8" s="362" ht="15.0" customFormat="1" customHeight="1">
      <c r="A17" s="401" t="s">
        <v>141</v>
      </c>
      <c r="B17" s="385">
        <v>3.87279</v>
      </c>
      <c r="C17" s="385">
        <v>5.055561</v>
      </c>
      <c r="D17" s="385">
        <v>5.236359</v>
      </c>
      <c r="E17" s="385">
        <v>4.892421</v>
      </c>
      <c r="F17" s="385">
        <v>4.469409</v>
      </c>
      <c r="G17" s="385">
        <v>5.107896</v>
      </c>
      <c r="H17" s="385">
        <v>5.15327482720588</v>
      </c>
      <c r="I17" s="385">
        <v>5.62363875157563</v>
      </c>
      <c r="J17" s="385">
        <v>5.557977</v>
      </c>
      <c r="K17" s="385">
        <v>5.96619</v>
      </c>
      <c r="L17" s="385">
        <v>7.75346258693317</v>
      </c>
      <c r="M17" s="385">
        <v>5.92057792315285</v>
      </c>
      <c r="N17" s="385">
        <v>7.55863685829871</v>
      </c>
      <c r="O17" s="385">
        <v>5.90505736098359</v>
      </c>
      <c r="P17" s="385">
        <v>7.07043010926435</v>
      </c>
      <c r="Q17" s="385">
        <v>7.53789641268241</v>
      </c>
      <c r="R17" s="385">
        <v>7.57961579032363</v>
      </c>
      <c r="S17" s="385">
        <v>10.8548132701079</v>
      </c>
      <c r="T17" s="385">
        <v>11.4421716834043</v>
      </c>
      <c r="U17" s="385">
        <v>12.8646950125616</v>
      </c>
      <c r="V17" s="529">
        <v>14.8271415412638</v>
      </c>
      <c r="W17" s="562">
        <v>0.149396096148336</v>
      </c>
      <c r="X17" s="562">
        <v>0.0798669300170081</v>
      </c>
      <c r="Y17" s="562">
        <v>0.0303889580460856</v>
      </c>
    </row>
    <row r="18" spans="8:8" s="362" ht="15.0" customFormat="1" customHeight="1">
      <c r="A18" s="401" t="s">
        <v>143</v>
      </c>
      <c r="B18" s="385">
        <v>0.0</v>
      </c>
      <c r="C18" s="385">
        <v>0.0</v>
      </c>
      <c r="D18" s="385">
        <v>0.0</v>
      </c>
      <c r="E18" s="385">
        <v>0.0</v>
      </c>
      <c r="F18" s="385">
        <v>0.0</v>
      </c>
      <c r="G18" s="385">
        <v>0.490892917532</v>
      </c>
      <c r="H18" s="385">
        <v>3.38182973930475</v>
      </c>
      <c r="I18" s="385">
        <v>1.34128382936</v>
      </c>
      <c r="J18" s="385">
        <v>0.8140925416815</v>
      </c>
      <c r="K18" s="385">
        <v>10.101378507337</v>
      </c>
      <c r="L18" s="385">
        <v>18.7913233149742</v>
      </c>
      <c r="M18" s="385">
        <v>24.7314811395377</v>
      </c>
      <c r="N18" s="385">
        <v>13.9471783279401</v>
      </c>
      <c r="O18" s="385">
        <v>9.235830400096</v>
      </c>
      <c r="P18" s="385">
        <v>11.1518873561215</v>
      </c>
      <c r="Q18" s="385">
        <v>13.716582200276</v>
      </c>
      <c r="R18" s="385">
        <v>10.7014149329124</v>
      </c>
      <c r="S18" s="385">
        <v>6.64609977149125</v>
      </c>
      <c r="T18" s="385">
        <v>7.15978662590875</v>
      </c>
      <c r="U18" s="385">
        <v>17.1130266</v>
      </c>
      <c r="V18" s="529">
        <v>18.5615036787129</v>
      </c>
      <c r="W18" s="562">
        <v>0.0816782805554368</v>
      </c>
      <c r="X18" s="562">
        <v>0.0541310795182319</v>
      </c>
      <c r="Y18" s="562">
        <v>0.038042717471529</v>
      </c>
    </row>
    <row r="19" spans="8:8" s="362" ht="15.0" customFormat="1" customHeight="1">
      <c r="A19" s="401" t="s">
        <v>641</v>
      </c>
      <c r="B19" s="385">
        <v>0.31401</v>
      </c>
      <c r="C19" s="385">
        <v>0.795492</v>
      </c>
      <c r="D19" s="385">
        <v>0.52335</v>
      </c>
      <c r="E19" s="385">
        <v>0.810875393344937</v>
      </c>
      <c r="F19" s="385">
        <v>1.946862</v>
      </c>
      <c r="G19" s="385">
        <v>2.135268</v>
      </c>
      <c r="H19" s="385">
        <v>2.574882</v>
      </c>
      <c r="I19" s="385">
        <v>3.67098810759494</v>
      </c>
      <c r="J19" s="385">
        <v>3.736719</v>
      </c>
      <c r="K19" s="385">
        <v>3.726252</v>
      </c>
      <c r="L19" s="385">
        <v>3.92965625272964</v>
      </c>
      <c r="M19" s="385">
        <v>4.87852804470631</v>
      </c>
      <c r="N19" s="385">
        <v>4.38919511454999</v>
      </c>
      <c r="O19" s="385">
        <v>3.73111109243952</v>
      </c>
      <c r="P19" s="385">
        <v>3.34363330670397</v>
      </c>
      <c r="Q19" s="385">
        <v>5.19606985904719</v>
      </c>
      <c r="R19" s="385">
        <v>6.86920768470513</v>
      </c>
      <c r="S19" s="385">
        <v>10.1927255423737</v>
      </c>
      <c r="T19" s="385">
        <v>13.4043934889416</v>
      </c>
      <c r="U19" s="385">
        <v>23.4331165486713</v>
      </c>
      <c r="V19" s="529">
        <v>23.7441681689213</v>
      </c>
      <c r="W19" s="562">
        <v>0.0105055101535843</v>
      </c>
      <c r="X19" s="562">
        <v>0.201865262764341</v>
      </c>
      <c r="Y19" s="562">
        <v>0.0486648440170652</v>
      </c>
    </row>
    <row r="20" spans="8:8" s="362" ht="15.0" customFormat="1" customHeight="1">
      <c r="A20" s="401" t="s">
        <v>642</v>
      </c>
      <c r="B20" s="385">
        <v>0.0</v>
      </c>
      <c r="C20" s="385">
        <v>0.0</v>
      </c>
      <c r="D20" s="385">
        <v>0.0</v>
      </c>
      <c r="E20" s="385">
        <v>0.0</v>
      </c>
      <c r="F20" s="385">
        <v>0.0</v>
      </c>
      <c r="G20" s="385">
        <v>0.0</v>
      </c>
      <c r="H20" s="385">
        <v>0.0</v>
      </c>
      <c r="I20" s="385">
        <v>0.0</v>
      </c>
      <c r="J20" s="385">
        <v>0.0</v>
      </c>
      <c r="K20" s="385">
        <v>0.0</v>
      </c>
      <c r="L20" s="385">
        <v>0.0044365959</v>
      </c>
      <c r="M20" s="385">
        <v>0.0</v>
      </c>
      <c r="N20" s="385">
        <v>0.0022038399</v>
      </c>
      <c r="O20" s="385">
        <v>0.0</v>
      </c>
      <c r="P20" s="385">
        <v>0.0125812242</v>
      </c>
      <c r="Q20" s="385">
        <v>0.0</v>
      </c>
      <c r="R20" s="385">
        <v>0.0</v>
      </c>
      <c r="S20" s="385">
        <v>0.09279</v>
      </c>
      <c r="T20" s="385">
        <v>0.0</v>
      </c>
      <c r="U20" s="385">
        <v>0.0</v>
      </c>
      <c r="V20" s="529">
        <v>0.0559063291139241</v>
      </c>
      <c r="W20" s="562" t="s">
        <v>114</v>
      </c>
      <c r="X20" s="562" t="s">
        <v>114</v>
      </c>
      <c r="Y20" s="562">
        <v>1.14582779507808E-4</v>
      </c>
    </row>
    <row r="21" spans="8:8" s="362" ht="15.0" customFormat="1" customHeight="1">
      <c r="A21" s="534" t="s">
        <v>145</v>
      </c>
      <c r="B21" s="563">
        <v>32.858440451046</v>
      </c>
      <c r="C21" s="563">
        <v>34.2621476291818</v>
      </c>
      <c r="D21" s="563">
        <v>40.7432145844335</v>
      </c>
      <c r="E21" s="563">
        <v>41.1298295712137</v>
      </c>
      <c r="F21" s="563">
        <v>40.058430827474</v>
      </c>
      <c r="G21" s="563">
        <v>49.8127671924213</v>
      </c>
      <c r="H21" s="563">
        <v>58.9784751139744</v>
      </c>
      <c r="I21" s="563">
        <v>54.3571618110323</v>
      </c>
      <c r="J21" s="563">
        <v>57.4134888199497</v>
      </c>
      <c r="K21" s="563">
        <v>70.475312356437</v>
      </c>
      <c r="L21" s="563">
        <v>89.147262230782</v>
      </c>
      <c r="M21" s="563">
        <v>89.2167415260202</v>
      </c>
      <c r="N21" s="563">
        <v>68.2111840563724</v>
      </c>
      <c r="O21" s="563">
        <v>51.7516843981563</v>
      </c>
      <c r="P21" s="563">
        <v>52.0609820728856</v>
      </c>
      <c r="Q21" s="563">
        <v>56.0307464482946</v>
      </c>
      <c r="R21" s="563">
        <v>56.4095472336382</v>
      </c>
      <c r="S21" s="563">
        <v>64.6884579842737</v>
      </c>
      <c r="T21" s="563">
        <v>71.261621262461</v>
      </c>
      <c r="U21" s="563">
        <v>119.051900891462</v>
      </c>
      <c r="V21" s="564">
        <v>114.802244354506</v>
      </c>
      <c r="W21" s="565">
        <v>-0.0383305418652515</v>
      </c>
      <c r="X21" s="565">
        <v>0.0538284827962938</v>
      </c>
      <c r="Y21" s="565">
        <v>0.235292863265415</v>
      </c>
    </row>
    <row r="22" spans="8:8" s="362" ht="15.0" customFormat="1" customHeight="1">
      <c r="A22" s="401" t="s">
        <v>166</v>
      </c>
      <c r="B22" s="385">
        <v>0.0</v>
      </c>
      <c r="C22" s="385">
        <v>0.0</v>
      </c>
      <c r="D22" s="385">
        <v>0.0</v>
      </c>
      <c r="E22" s="385">
        <v>0.0</v>
      </c>
      <c r="F22" s="385">
        <v>0.0</v>
      </c>
      <c r="G22" s="385">
        <v>0.0</v>
      </c>
      <c r="H22" s="385">
        <v>0.0</v>
      </c>
      <c r="I22" s="385">
        <v>0.0</v>
      </c>
      <c r="J22" s="385">
        <v>0.0</v>
      </c>
      <c r="K22" s="385">
        <v>0.0</v>
      </c>
      <c r="L22" s="385">
        <v>0.0</v>
      </c>
      <c r="M22" s="385">
        <v>0.0</v>
      </c>
      <c r="N22" s="385">
        <v>0.0</v>
      </c>
      <c r="O22" s="385">
        <v>0.0</v>
      </c>
      <c r="P22" s="385">
        <v>0.0</v>
      </c>
      <c r="Q22" s="385">
        <v>3.908211828453</v>
      </c>
      <c r="R22" s="385">
        <v>10.7128917514012</v>
      </c>
      <c r="S22" s="385">
        <v>8.30882756483832</v>
      </c>
      <c r="T22" s="385">
        <v>3.16544198776022</v>
      </c>
      <c r="U22" s="385">
        <v>0.0</v>
      </c>
      <c r="V22" s="529">
        <v>0.0</v>
      </c>
      <c r="W22" s="562" t="s">
        <v>114</v>
      </c>
      <c r="X22" s="562" t="s">
        <v>114</v>
      </c>
      <c r="Y22" s="562">
        <v>0.0</v>
      </c>
    </row>
    <row r="23" spans="8:8" s="362" ht="15.0" customFormat="1" customHeight="1">
      <c r="A23" s="401" t="s">
        <v>158</v>
      </c>
      <c r="B23" s="385">
        <v>0.0</v>
      </c>
      <c r="C23" s="385">
        <v>0.0</v>
      </c>
      <c r="D23" s="385">
        <v>0.0</v>
      </c>
      <c r="E23" s="385">
        <v>0.0</v>
      </c>
      <c r="F23" s="385">
        <v>0.0</v>
      </c>
      <c r="G23" s="385">
        <v>0.0</v>
      </c>
      <c r="H23" s="385">
        <v>0.0</v>
      </c>
      <c r="I23" s="385">
        <v>0.0</v>
      </c>
      <c r="J23" s="385">
        <v>0.0</v>
      </c>
      <c r="K23" s="385">
        <v>0.931563</v>
      </c>
      <c r="L23" s="385">
        <v>2.82918795185872</v>
      </c>
      <c r="M23" s="385">
        <v>3.00157548328062</v>
      </c>
      <c r="N23" s="385">
        <v>2.79259121370898</v>
      </c>
      <c r="O23" s="385">
        <v>2.27475163608676</v>
      </c>
      <c r="P23" s="385">
        <v>3.59380590967149</v>
      </c>
      <c r="Q23" s="385">
        <v>4.25915696698586</v>
      </c>
      <c r="R23" s="385">
        <v>4.72346340218884</v>
      </c>
      <c r="S23" s="385">
        <v>4.78087586577178</v>
      </c>
      <c r="T23" s="385">
        <v>4.30134509994414</v>
      </c>
      <c r="U23" s="385">
        <v>5.11884691252664</v>
      </c>
      <c r="V23" s="529">
        <v>5.67473281363187</v>
      </c>
      <c r="W23" s="562">
        <v>0.105566971600449</v>
      </c>
      <c r="X23" s="562">
        <v>0.185757802487371</v>
      </c>
      <c r="Y23" s="562">
        <v>0.0116306448492637</v>
      </c>
    </row>
    <row r="24" spans="8:8" s="362" ht="15.0" customFormat="1" customHeight="1">
      <c r="A24" s="401" t="s">
        <v>162</v>
      </c>
      <c r="B24" s="385">
        <v>0.0</v>
      </c>
      <c r="C24" s="385">
        <v>0.0</v>
      </c>
      <c r="D24" s="385">
        <v>0.0</v>
      </c>
      <c r="E24" s="385">
        <v>0.0</v>
      </c>
      <c r="F24" s="385">
        <v>0.0</v>
      </c>
      <c r="G24" s="385">
        <v>0.0</v>
      </c>
      <c r="H24" s="385">
        <v>0.0</v>
      </c>
      <c r="I24" s="385">
        <v>0.0</v>
      </c>
      <c r="J24" s="385">
        <v>0.0</v>
      </c>
      <c r="K24" s="385">
        <v>0.0</v>
      </c>
      <c r="L24" s="385">
        <v>0.17354831147016</v>
      </c>
      <c r="M24" s="385">
        <v>1.43309841990193</v>
      </c>
      <c r="N24" s="385">
        <v>1.3895285965641</v>
      </c>
      <c r="O24" s="385">
        <v>1.56045557989132</v>
      </c>
      <c r="P24" s="385">
        <v>1.58583190394024</v>
      </c>
      <c r="Q24" s="385">
        <v>2.85189602769232</v>
      </c>
      <c r="R24" s="385">
        <v>4.24536400248402</v>
      </c>
      <c r="S24" s="385">
        <v>2.9948859353654</v>
      </c>
      <c r="T24" s="385">
        <v>1.04290596607701</v>
      </c>
      <c r="U24" s="385">
        <v>1.61688945570195</v>
      </c>
      <c r="V24" s="529">
        <v>1.55213217172396</v>
      </c>
      <c r="W24" s="562">
        <v>-0.0426733454275832</v>
      </c>
      <c r="X24" s="562" t="s">
        <v>114</v>
      </c>
      <c r="Y24" s="562">
        <v>0.00318117145622654</v>
      </c>
    </row>
    <row r="25" spans="8:8" s="362" ht="15.0" customFormat="1" customHeight="1">
      <c r="A25" s="401" t="s">
        <v>643</v>
      </c>
      <c r="B25" s="385">
        <v>0.0</v>
      </c>
      <c r="C25" s="385">
        <v>0.0</v>
      </c>
      <c r="D25" s="385">
        <v>0.0</v>
      </c>
      <c r="E25" s="385">
        <v>0.0</v>
      </c>
      <c r="F25" s="385">
        <v>0.0</v>
      </c>
      <c r="G25" s="385">
        <v>0.0</v>
      </c>
      <c r="H25" s="385">
        <v>0.0</v>
      </c>
      <c r="I25" s="385">
        <v>0.0</v>
      </c>
      <c r="J25" s="385">
        <v>0.0</v>
      </c>
      <c r="K25" s="385">
        <v>0.0</v>
      </c>
      <c r="L25" s="385">
        <v>0.0</v>
      </c>
      <c r="M25" s="385">
        <v>0.0</v>
      </c>
      <c r="N25" s="385">
        <v>0.0</v>
      </c>
      <c r="O25" s="385">
        <v>0.481105638295059</v>
      </c>
      <c r="P25" s="385">
        <v>0.140409814102578</v>
      </c>
      <c r="Q25" s="385">
        <v>2.7045799380958</v>
      </c>
      <c r="R25" s="385">
        <v>4.77331559535955</v>
      </c>
      <c r="S25" s="385">
        <v>5.26773025928284</v>
      </c>
      <c r="T25" s="385">
        <v>4.02208174129312</v>
      </c>
      <c r="U25" s="385">
        <v>2.68499751883069</v>
      </c>
      <c r="V25" s="529">
        <v>1.93124634350112</v>
      </c>
      <c r="W25" s="562">
        <v>-0.282692181039314</v>
      </c>
      <c r="X25" s="562" t="s">
        <v>114</v>
      </c>
      <c r="Y25" s="562">
        <v>0.00395818465386481</v>
      </c>
    </row>
    <row r="26" spans="8:8" s="362" ht="15.0" customFormat="1" customHeight="1">
      <c r="A26" s="534" t="s">
        <v>644</v>
      </c>
      <c r="B26" s="563">
        <v>0.0</v>
      </c>
      <c r="C26" s="563">
        <v>0.0</v>
      </c>
      <c r="D26" s="563">
        <v>0.0</v>
      </c>
      <c r="E26" s="563">
        <v>0.0</v>
      </c>
      <c r="F26" s="563">
        <v>0.0</v>
      </c>
      <c r="G26" s="563">
        <v>0.0</v>
      </c>
      <c r="H26" s="563">
        <v>0.0</v>
      </c>
      <c r="I26" s="563">
        <v>0.0</v>
      </c>
      <c r="J26" s="563">
        <v>0.0</v>
      </c>
      <c r="K26" s="563">
        <v>0.931563</v>
      </c>
      <c r="L26" s="563">
        <v>3.00273626332888</v>
      </c>
      <c r="M26" s="563">
        <v>4.43467390318256</v>
      </c>
      <c r="N26" s="563">
        <v>4.18211981027308</v>
      </c>
      <c r="O26" s="563">
        <v>4.31631285427313</v>
      </c>
      <c r="P26" s="563">
        <v>5.32004762771431</v>
      </c>
      <c r="Q26" s="563">
        <v>13.723844761227</v>
      </c>
      <c r="R26" s="563">
        <v>24.4550347514336</v>
      </c>
      <c r="S26" s="563">
        <v>21.3523196252583</v>
      </c>
      <c r="T26" s="563">
        <v>12.5317747950745</v>
      </c>
      <c r="U26" s="563">
        <v>9.42073388705928</v>
      </c>
      <c r="V26" s="564">
        <v>9.15811132885695</v>
      </c>
      <c r="W26" s="565">
        <v>-0.0305331541843206</v>
      </c>
      <c r="X26" s="565">
        <v>0.260338637943211</v>
      </c>
      <c r="Y26" s="565">
        <v>0.0187700009593551</v>
      </c>
    </row>
    <row r="27" spans="8:8" s="362" ht="15.0" customFormat="1" customHeight="1">
      <c r="A27" s="401" t="s">
        <v>177</v>
      </c>
      <c r="B27" s="385">
        <v>0.0</v>
      </c>
      <c r="C27" s="385">
        <v>0.0</v>
      </c>
      <c r="D27" s="385">
        <v>0.0</v>
      </c>
      <c r="E27" s="385">
        <v>0.0</v>
      </c>
      <c r="F27" s="385">
        <v>0.0</v>
      </c>
      <c r="G27" s="385">
        <v>0.0</v>
      </c>
      <c r="H27" s="385">
        <v>1.0467</v>
      </c>
      <c r="I27" s="385">
        <v>4.050729</v>
      </c>
      <c r="J27" s="385">
        <v>4.647348</v>
      </c>
      <c r="K27" s="385">
        <v>7.996788</v>
      </c>
      <c r="L27" s="385">
        <v>13.0199759438967</v>
      </c>
      <c r="M27" s="385">
        <v>16.879662209381</v>
      </c>
      <c r="N27" s="385">
        <v>20.0689938720765</v>
      </c>
      <c r="O27" s="385">
        <v>25.0684637465509</v>
      </c>
      <c r="P27" s="385">
        <v>27.2656902517377</v>
      </c>
      <c r="Q27" s="385">
        <v>27.0019241256566</v>
      </c>
      <c r="R27" s="385">
        <v>36.7605782182289</v>
      </c>
      <c r="S27" s="385">
        <v>52.9333478806584</v>
      </c>
      <c r="T27" s="385">
        <v>73.4525013144592</v>
      </c>
      <c r="U27" s="385">
        <v>84.7472027412451</v>
      </c>
      <c r="V27" s="529">
        <v>94.0189564168231</v>
      </c>
      <c r="W27" s="562">
        <v>0.106373673577418</v>
      </c>
      <c r="X27" s="562">
        <v>0.266254433509659</v>
      </c>
      <c r="Y27" s="562">
        <v>0.19269648934936</v>
      </c>
    </row>
    <row r="28" spans="8:8" s="362" ht="15.0" customFormat="1" customHeight="1">
      <c r="A28" s="401" t="s">
        <v>179</v>
      </c>
      <c r="B28" s="385">
        <v>0.0</v>
      </c>
      <c r="C28" s="385">
        <v>0.0</v>
      </c>
      <c r="D28" s="385">
        <v>0.0</v>
      </c>
      <c r="E28" s="385">
        <v>0.0</v>
      </c>
      <c r="F28" s="385">
        <v>2.752821</v>
      </c>
      <c r="G28" s="385">
        <v>6.322068</v>
      </c>
      <c r="H28" s="385">
        <v>8.363133</v>
      </c>
      <c r="I28" s="385">
        <v>10.446066</v>
      </c>
      <c r="J28" s="385">
        <v>11.293893</v>
      </c>
      <c r="K28" s="385">
        <v>12.958146</v>
      </c>
      <c r="L28" s="385">
        <v>11.532434377875</v>
      </c>
      <c r="M28" s="385">
        <v>17.3524827313708</v>
      </c>
      <c r="N28" s="385">
        <v>18.4312690305335</v>
      </c>
      <c r="O28" s="385">
        <v>17.9561737210267</v>
      </c>
      <c r="P28" s="385">
        <v>19.1463485439275</v>
      </c>
      <c r="Q28" s="385">
        <v>20.0297756985487</v>
      </c>
      <c r="R28" s="385">
        <v>24.2858043447335</v>
      </c>
      <c r="S28" s="385">
        <v>26.1441684353807</v>
      </c>
      <c r="T28" s="385">
        <v>30.5969838104164</v>
      </c>
      <c r="U28" s="385">
        <v>32.4362383102687</v>
      </c>
      <c r="V28" s="529">
        <v>35.8402773484053</v>
      </c>
      <c r="W28" s="562">
        <v>0.101926578275251</v>
      </c>
      <c r="X28" s="562">
        <v>0.0960964252528675</v>
      </c>
      <c r="Y28" s="562">
        <v>0.0734564165095253</v>
      </c>
    </row>
    <row r="29" spans="8:8" s="362" ht="15.0" customFormat="1" customHeight="1">
      <c r="A29" s="401" t="s">
        <v>181</v>
      </c>
      <c r="B29" s="385">
        <v>73.9691240139705</v>
      </c>
      <c r="C29" s="385">
        <v>76.0018944498793</v>
      </c>
      <c r="D29" s="385">
        <v>75.3513112663094</v>
      </c>
      <c r="E29" s="385">
        <v>81.4308549358183</v>
      </c>
      <c r="F29" s="385">
        <v>78.5038056100086</v>
      </c>
      <c r="G29" s="385">
        <v>79.5507630561702</v>
      </c>
      <c r="H29" s="385">
        <v>85.6332887670248</v>
      </c>
      <c r="I29" s="385">
        <v>91.9798356116742</v>
      </c>
      <c r="J29" s="385">
        <v>95.35253994211</v>
      </c>
      <c r="K29" s="385">
        <v>88.9024343767429</v>
      </c>
      <c r="L29" s="385">
        <v>96.402061520283</v>
      </c>
      <c r="M29" s="385">
        <v>108.592532546225</v>
      </c>
      <c r="N29" s="385">
        <v>119.805409198767</v>
      </c>
      <c r="O29" s="385">
        <v>120.418887594392</v>
      </c>
      <c r="P29" s="385">
        <v>121.814146367198</v>
      </c>
      <c r="Q29" s="385">
        <v>115.871572878354</v>
      </c>
      <c r="R29" s="385">
        <v>113.550518375</v>
      </c>
      <c r="S29" s="385">
        <v>113.94838745</v>
      </c>
      <c r="T29" s="385">
        <v>112.974969447988</v>
      </c>
      <c r="U29" s="385">
        <v>105.496140524577</v>
      </c>
      <c r="V29" s="529">
        <v>102.029442914062</v>
      </c>
      <c r="W29" s="562">
        <v>-0.0355033517017902</v>
      </c>
      <c r="X29" s="562">
        <v>0.0172607590101193</v>
      </c>
      <c r="Y29" s="562">
        <v>0.209114376601321</v>
      </c>
    </row>
    <row r="30" spans="8:8" s="362" ht="15.0" customFormat="1" customHeight="1">
      <c r="A30" s="401" t="s">
        <v>182</v>
      </c>
      <c r="B30" s="385">
        <v>0.0</v>
      </c>
      <c r="C30" s="385">
        <v>0.0</v>
      </c>
      <c r="D30" s="385">
        <v>0.0</v>
      </c>
      <c r="E30" s="385">
        <v>0.0</v>
      </c>
      <c r="F30" s="385">
        <v>0.0</v>
      </c>
      <c r="G30" s="385">
        <v>0.0</v>
      </c>
      <c r="H30" s="385">
        <v>0.0</v>
      </c>
      <c r="I30" s="385">
        <v>0.0</v>
      </c>
      <c r="J30" s="385">
        <v>0.0</v>
      </c>
      <c r="K30" s="385">
        <v>0.0</v>
      </c>
      <c r="L30" s="385">
        <v>0.0</v>
      </c>
      <c r="M30" s="385">
        <v>0.0</v>
      </c>
      <c r="N30" s="385">
        <v>0.0</v>
      </c>
      <c r="O30" s="385">
        <v>1.98920623407633</v>
      </c>
      <c r="P30" s="385">
        <v>2.18658966917225</v>
      </c>
      <c r="Q30" s="385">
        <v>2.16431842454475</v>
      </c>
      <c r="R30" s="385">
        <v>1.53787658889879</v>
      </c>
      <c r="S30" s="385">
        <v>2.01906083535232</v>
      </c>
      <c r="T30" s="385">
        <v>1.79507587335561</v>
      </c>
      <c r="U30" s="385">
        <v>3.32367756297081</v>
      </c>
      <c r="V30" s="529">
        <v>3.64289038747105</v>
      </c>
      <c r="W30" s="562">
        <v>0.0930474049351011</v>
      </c>
      <c r="X30" s="562" t="s">
        <v>114</v>
      </c>
      <c r="Y30" s="562">
        <v>0.00746628356134991</v>
      </c>
    </row>
    <row r="31" spans="8:8" s="362" ht="15.0" customFormat="1" customHeight="1">
      <c r="A31" s="401" t="s">
        <v>184</v>
      </c>
      <c r="B31" s="385">
        <v>0.0</v>
      </c>
      <c r="C31" s="385">
        <v>0.0</v>
      </c>
      <c r="D31" s="385">
        <v>0.0</v>
      </c>
      <c r="E31" s="385">
        <v>0.0</v>
      </c>
      <c r="F31" s="385">
        <v>0.0</v>
      </c>
      <c r="G31" s="385">
        <v>0.0</v>
      </c>
      <c r="H31" s="385">
        <v>0.0</v>
      </c>
      <c r="I31" s="385">
        <v>0.0</v>
      </c>
      <c r="J31" s="385">
        <v>0.0</v>
      </c>
      <c r="K31" s="385">
        <v>0.0</v>
      </c>
      <c r="L31" s="385">
        <v>0.0</v>
      </c>
      <c r="M31" s="385">
        <v>0.0</v>
      </c>
      <c r="N31" s="385">
        <v>0.0</v>
      </c>
      <c r="O31" s="385">
        <v>0.0</v>
      </c>
      <c r="P31" s="385">
        <v>0.0</v>
      </c>
      <c r="Q31" s="385">
        <v>1.48661421809774</v>
      </c>
      <c r="R31" s="385">
        <v>3.97198357843391</v>
      </c>
      <c r="S31" s="385">
        <v>6.0880860506354</v>
      </c>
      <c r="T31" s="385">
        <v>9.38750679423467</v>
      </c>
      <c r="U31" s="385">
        <v>11.7755783474272</v>
      </c>
      <c r="V31" s="529">
        <v>10.6219004385451</v>
      </c>
      <c r="W31" s="562">
        <v>-0.100436637580362</v>
      </c>
      <c r="X31" s="562" t="s">
        <v>114</v>
      </c>
      <c r="Y31" s="562">
        <v>0.0217701089517712</v>
      </c>
    </row>
    <row r="32" spans="8:8" s="362" ht="15.0" customFormat="1" customHeight="1">
      <c r="A32" s="401" t="s">
        <v>186</v>
      </c>
      <c r="B32" s="385">
        <v>0.0</v>
      </c>
      <c r="C32" s="385">
        <v>0.0</v>
      </c>
      <c r="D32" s="385">
        <v>0.0</v>
      </c>
      <c r="E32" s="385">
        <v>0.0</v>
      </c>
      <c r="F32" s="385">
        <v>0.0</v>
      </c>
      <c r="G32" s="385">
        <v>0.0</v>
      </c>
      <c r="H32" s="385">
        <v>0.0</v>
      </c>
      <c r="I32" s="385">
        <v>0.0</v>
      </c>
      <c r="J32" s="385">
        <v>0.0</v>
      </c>
      <c r="K32" s="385">
        <v>0.0</v>
      </c>
      <c r="L32" s="385">
        <v>0.0</v>
      </c>
      <c r="M32" s="385">
        <v>0.0</v>
      </c>
      <c r="N32" s="385">
        <v>0.0</v>
      </c>
      <c r="O32" s="385">
        <v>1.27291553188496</v>
      </c>
      <c r="P32" s="385">
        <v>2.56072197644354</v>
      </c>
      <c r="Q32" s="385">
        <v>2.9679583745886</v>
      </c>
      <c r="R32" s="385">
        <v>3.20069573344003</v>
      </c>
      <c r="S32" s="385">
        <v>4.14348660714958</v>
      </c>
      <c r="T32" s="385">
        <v>4.49842840871902</v>
      </c>
      <c r="U32" s="385">
        <v>4.95290122388616</v>
      </c>
      <c r="V32" s="529">
        <v>5.72723690854917</v>
      </c>
      <c r="W32" s="562">
        <v>0.15318042135171</v>
      </c>
      <c r="X32" s="562" t="s">
        <v>114</v>
      </c>
      <c r="Y32" s="562">
        <v>0.0117382545819455</v>
      </c>
    </row>
    <row r="33" spans="8:8" s="362" ht="15.0" customFormat="1" customHeight="1">
      <c r="A33" s="401" t="s">
        <v>187</v>
      </c>
      <c r="B33" s="385">
        <v>20.599056</v>
      </c>
      <c r="C33" s="385">
        <v>22.849461</v>
      </c>
      <c r="D33" s="385">
        <v>25.026597</v>
      </c>
      <c r="E33" s="385">
        <v>26.3280202632978</v>
      </c>
      <c r="F33" s="385">
        <v>30.6884223482786</v>
      </c>
      <c r="G33" s="385">
        <v>31.1119163259723</v>
      </c>
      <c r="H33" s="385">
        <v>34.4609714366191</v>
      </c>
      <c r="I33" s="385">
        <v>35.996013</v>
      </c>
      <c r="J33" s="385">
        <v>38.256885</v>
      </c>
      <c r="K33" s="385">
        <v>35.341344775431</v>
      </c>
      <c r="L33" s="385">
        <v>44.9540847222328</v>
      </c>
      <c r="M33" s="385">
        <v>47.6993936746168</v>
      </c>
      <c r="N33" s="385">
        <v>49.6643527727512</v>
      </c>
      <c r="O33" s="385">
        <v>55.3152660180221</v>
      </c>
      <c r="P33" s="385">
        <v>51.7554344527739</v>
      </c>
      <c r="Q33" s="385">
        <v>45.7768920203703</v>
      </c>
      <c r="R33" s="385">
        <v>46.3212247995214</v>
      </c>
      <c r="S33" s="385">
        <v>51.4033394871017</v>
      </c>
      <c r="T33" s="385">
        <v>60.2120791490717</v>
      </c>
      <c r="U33" s="385">
        <v>55.6171706027456</v>
      </c>
      <c r="V33" s="529">
        <v>55.2710614076426</v>
      </c>
      <c r="W33" s="562">
        <v>-0.00893830122420936</v>
      </c>
      <c r="X33" s="562">
        <v>0.0463875941113518</v>
      </c>
      <c r="Y33" s="562">
        <v>0.113280767004556</v>
      </c>
    </row>
    <row r="34" spans="8:8" s="362" ht="15.0" customFormat="1" customHeight="1">
      <c r="A34" s="401" t="s">
        <v>189</v>
      </c>
      <c r="B34" s="385">
        <v>6.17553</v>
      </c>
      <c r="C34" s="385">
        <v>6.59421</v>
      </c>
      <c r="D34" s="385">
        <v>7.3269</v>
      </c>
      <c r="E34" s="385">
        <v>7.829316</v>
      </c>
      <c r="F34" s="385">
        <v>9.556371</v>
      </c>
      <c r="G34" s="385">
        <v>9.81424618372341</v>
      </c>
      <c r="H34" s="385">
        <v>10.8014696946849</v>
      </c>
      <c r="I34" s="385">
        <v>11.429964</v>
      </c>
      <c r="J34" s="385">
        <v>12.6012869537415</v>
      </c>
      <c r="K34" s="385">
        <v>12.35106</v>
      </c>
      <c r="L34" s="385">
        <v>14.9664105801361</v>
      </c>
      <c r="M34" s="385">
        <v>16.2681902481258</v>
      </c>
      <c r="N34" s="385">
        <v>17.1427303226817</v>
      </c>
      <c r="O34" s="385">
        <v>17.1913226616558</v>
      </c>
      <c r="P34" s="385">
        <v>18.583224408211</v>
      </c>
      <c r="Q34" s="385">
        <v>19.5641058764016</v>
      </c>
      <c r="R34" s="385">
        <v>20.4084794079091</v>
      </c>
      <c r="S34" s="385">
        <v>22.7198321884289</v>
      </c>
      <c r="T34" s="385">
        <v>22.9049566468742</v>
      </c>
      <c r="U34" s="385">
        <v>22.7841086979276</v>
      </c>
      <c r="V34" s="529">
        <v>24.6752600297457</v>
      </c>
      <c r="W34" s="562">
        <v>0.0800440610930426</v>
      </c>
      <c r="X34" s="562">
        <v>0.0631456859547517</v>
      </c>
      <c r="Y34" s="562">
        <v>0.0505731627187447</v>
      </c>
    </row>
    <row r="35" spans="8:8" s="362" ht="15.0" customFormat="1" customHeight="1">
      <c r="A35" s="401" t="s">
        <v>190</v>
      </c>
      <c r="B35" s="385">
        <v>0.0</v>
      </c>
      <c r="C35" s="385">
        <v>0.0</v>
      </c>
      <c r="D35" s="385">
        <v>0.0</v>
      </c>
      <c r="E35" s="385">
        <v>0.0</v>
      </c>
      <c r="F35" s="385">
        <v>0.0</v>
      </c>
      <c r="G35" s="385">
        <v>0.0</v>
      </c>
      <c r="H35" s="385">
        <v>0.0</v>
      </c>
      <c r="I35" s="385">
        <v>0.0</v>
      </c>
      <c r="J35" s="385">
        <v>0.0</v>
      </c>
      <c r="K35" s="385">
        <v>0.0</v>
      </c>
      <c r="L35" s="385">
        <v>0.0</v>
      </c>
      <c r="M35" s="385">
        <v>1.06065753220173</v>
      </c>
      <c r="N35" s="385">
        <v>1.35425265301391</v>
      </c>
      <c r="O35" s="385">
        <v>1.9750423710502</v>
      </c>
      <c r="P35" s="385">
        <v>1.8597789699946</v>
      </c>
      <c r="Q35" s="385">
        <v>3.59874952004303</v>
      </c>
      <c r="R35" s="385">
        <v>3.8652866921547</v>
      </c>
      <c r="S35" s="385">
        <v>5.23816355037297</v>
      </c>
      <c r="T35" s="385">
        <v>6.01979045625446</v>
      </c>
      <c r="U35" s="385">
        <v>6.71330288660639</v>
      </c>
      <c r="V35" s="529">
        <v>7.49909833312424</v>
      </c>
      <c r="W35" s="562">
        <v>0.113998447520773</v>
      </c>
      <c r="X35" s="562" t="s">
        <v>114</v>
      </c>
      <c r="Y35" s="562">
        <v>0.0153697719816438</v>
      </c>
    </row>
    <row r="36" spans="8:8" s="362" ht="15.0" customFormat="1" customHeight="1">
      <c r="A36" s="401" t="s">
        <v>192</v>
      </c>
      <c r="B36" s="385">
        <v>0.0</v>
      </c>
      <c r="C36" s="385">
        <v>0.0</v>
      </c>
      <c r="D36" s="385">
        <v>0.0</v>
      </c>
      <c r="E36" s="385">
        <v>0.0</v>
      </c>
      <c r="F36" s="385">
        <v>0.0</v>
      </c>
      <c r="G36" s="385">
        <v>0.0</v>
      </c>
      <c r="H36" s="385">
        <v>0.0</v>
      </c>
      <c r="I36" s="385">
        <v>0.0</v>
      </c>
      <c r="J36" s="385">
        <v>0.0</v>
      </c>
      <c r="K36" s="385">
        <v>0.0</v>
      </c>
      <c r="L36" s="385">
        <v>0.0</v>
      </c>
      <c r="M36" s="385">
        <v>0.0</v>
      </c>
      <c r="N36" s="385">
        <v>0.0851465099477702</v>
      </c>
      <c r="O36" s="385">
        <v>0.0</v>
      </c>
      <c r="P36" s="385">
        <v>0.0</v>
      </c>
      <c r="Q36" s="385">
        <v>0.0</v>
      </c>
      <c r="R36" s="385">
        <v>0.0</v>
      </c>
      <c r="S36" s="385">
        <v>0.0</v>
      </c>
      <c r="T36" s="385">
        <v>0.847231020251881</v>
      </c>
      <c r="U36" s="385">
        <v>5.73219652048667</v>
      </c>
      <c r="V36" s="529">
        <v>6.11498504351127</v>
      </c>
      <c r="W36" s="562">
        <v>0.063863985177016</v>
      </c>
      <c r="X36" s="562" t="s">
        <v>114</v>
      </c>
      <c r="Y36" s="562">
        <v>0.0125329635130647</v>
      </c>
    </row>
    <row r="37" spans="8:8" s="362" ht="15.0" customFormat="1" customHeight="1">
      <c r="A37" s="525" t="s">
        <v>193</v>
      </c>
      <c r="B37" s="385">
        <v>100.74371001397</v>
      </c>
      <c r="C37" s="385">
        <v>105.445565449879</v>
      </c>
      <c r="D37" s="385">
        <v>107.704808266309</v>
      </c>
      <c r="E37" s="385">
        <v>115.588191199116</v>
      </c>
      <c r="F37" s="385">
        <v>121.501419958287</v>
      </c>
      <c r="G37" s="385">
        <v>126.798993565866</v>
      </c>
      <c r="H37" s="385">
        <v>140.305562898329</v>
      </c>
      <c r="I37" s="385">
        <v>153.902607611674</v>
      </c>
      <c r="J37" s="385">
        <v>162.151952895851</v>
      </c>
      <c r="K37" s="385">
        <v>157.549773152174</v>
      </c>
      <c r="L37" s="385">
        <v>180.874967144424</v>
      </c>
      <c r="M37" s="385">
        <v>207.852918941922</v>
      </c>
      <c r="N37" s="385">
        <v>226.552154359772</v>
      </c>
      <c r="O37" s="385">
        <v>241.187277878659</v>
      </c>
      <c r="P37" s="385">
        <v>245.171934639459</v>
      </c>
      <c r="Q37" s="385">
        <v>238.461911136605</v>
      </c>
      <c r="R37" s="385">
        <v>253.90244773832</v>
      </c>
      <c r="S37" s="385">
        <v>284.63787248508</v>
      </c>
      <c r="T37" s="385">
        <v>322.689522921625</v>
      </c>
      <c r="U37" s="385">
        <v>333.578517418141</v>
      </c>
      <c r="V37" s="529">
        <v>345.44110922788</v>
      </c>
      <c r="W37" s="562">
        <v>0.0327322146730524</v>
      </c>
      <c r="X37" s="562">
        <v>0.0778989011647599</v>
      </c>
      <c r="Y37" s="562">
        <v>0.707998594773281</v>
      </c>
    </row>
    <row r="38" spans="8:8" s="362" ht="15.0" customFormat="1" customHeight="1">
      <c r="A38" s="548" t="s">
        <v>194</v>
      </c>
      <c r="B38" s="566">
        <v>140.477272125912</v>
      </c>
      <c r="C38" s="566">
        <v>147.264887079061</v>
      </c>
      <c r="D38" s="566">
        <v>155.890059850743</v>
      </c>
      <c r="E38" s="566">
        <v>171.954129293191</v>
      </c>
      <c r="F38" s="566">
        <v>180.669158923217</v>
      </c>
      <c r="G38" s="566">
        <v>195.144144650093</v>
      </c>
      <c r="H38" s="566">
        <v>217.494754751708</v>
      </c>
      <c r="I38" s="566">
        <v>233.230780257211</v>
      </c>
      <c r="J38" s="566">
        <v>234.852583981485</v>
      </c>
      <c r="K38" s="566">
        <v>249.738840968157</v>
      </c>
      <c r="L38" s="566">
        <v>302.389955044667</v>
      </c>
      <c r="M38" s="566">
        <v>328.264135692818</v>
      </c>
      <c r="N38" s="566">
        <v>324.883886218001</v>
      </c>
      <c r="O38" s="566">
        <v>326.840391636365</v>
      </c>
      <c r="P38" s="566">
        <v>333.632959199085</v>
      </c>
      <c r="Q38" s="566">
        <v>337.096066619731</v>
      </c>
      <c r="R38" s="566">
        <v>358.255899611956</v>
      </c>
      <c r="S38" s="566">
        <v>393.292420447387</v>
      </c>
      <c r="T38" s="566">
        <v>430.568469494033</v>
      </c>
      <c r="U38" s="566">
        <v>483.751332889941</v>
      </c>
      <c r="V38" s="566">
        <v>487.912139625784</v>
      </c>
      <c r="W38" s="567">
        <v>0.00584538639156529</v>
      </c>
      <c r="X38" s="567">
        <v>0.0683501326759772</v>
      </c>
      <c r="Y38" s="567">
        <v>1.0</v>
      </c>
    </row>
    <row r="39" spans="8:8" s="362" ht="15.0" customFormat="1" customHeight="1">
      <c r="A39" s="568"/>
      <c r="B39" s="569"/>
      <c r="C39" s="569"/>
      <c r="D39" s="569"/>
      <c r="E39" s="569"/>
      <c r="F39" s="569"/>
      <c r="G39" s="569"/>
      <c r="H39" s="569"/>
      <c r="I39" s="569"/>
      <c r="J39" s="569"/>
      <c r="K39" s="569"/>
      <c r="L39" s="569"/>
      <c r="M39" s="569"/>
      <c r="N39" s="570"/>
      <c r="O39" s="570"/>
      <c r="P39" s="570"/>
      <c r="Q39" s="570"/>
      <c r="R39" s="570"/>
      <c r="S39" s="570"/>
      <c r="T39" s="570"/>
      <c r="U39" s="570"/>
      <c r="V39" s="570"/>
      <c r="W39" s="571"/>
      <c r="X39" s="571"/>
      <c r="Y39" s="562"/>
    </row>
    <row r="40" spans="8:8" s="362" ht="15.0" customFormat="1" customHeight="1">
      <c r="A40" s="572" t="s">
        <v>645</v>
      </c>
      <c r="B40" s="569"/>
      <c r="C40" s="569"/>
      <c r="D40" s="569"/>
      <c r="E40" s="569"/>
      <c r="F40" s="569"/>
      <c r="G40" s="569"/>
      <c r="H40" s="569"/>
      <c r="I40" s="569"/>
      <c r="J40" s="569"/>
      <c r="K40" s="569"/>
      <c r="L40" s="569"/>
      <c r="M40" s="569"/>
      <c r="N40" s="570"/>
      <c r="O40" s="570"/>
      <c r="P40" s="570"/>
      <c r="Q40" s="570"/>
      <c r="R40" s="570"/>
      <c r="S40" s="570"/>
      <c r="T40" s="570"/>
      <c r="U40" s="570"/>
      <c r="V40" s="570"/>
      <c r="W40" s="571"/>
      <c r="X40" s="571"/>
      <c r="Y40" s="562"/>
    </row>
    <row r="41" spans="8:8" ht="14.1" customHeight="1">
      <c r="A41" s="558" t="s">
        <v>646</v>
      </c>
      <c r="B41" s="551"/>
      <c r="C41" s="551"/>
      <c r="D41" s="551"/>
      <c r="E41" s="551"/>
      <c r="F41" s="551"/>
      <c r="G41" s="551"/>
      <c r="H41" s="551"/>
      <c r="I41" s="551"/>
      <c r="J41" s="551"/>
      <c r="K41" s="551"/>
    </row>
    <row r="42" spans="8:8" ht="14.1" customHeight="1">
      <c r="A42" s="573" t="s">
        <v>636</v>
      </c>
    </row>
    <row r="43" spans="8:8" ht="14.1" customHeight="1">
      <c r="A43" s="574" t="s">
        <v>637</v>
      </c>
    </row>
    <row r="44" spans="8:8" ht="11.1" customHeight="1">
      <c r="A44" s="575" t="s">
        <v>285</v>
      </c>
    </row>
    <row r="45" spans="8:8">
      <c r="A45" s="576" t="s">
        <v>206</v>
      </c>
    </row>
    <row r="46" spans="8:8" ht="14.1" customHeight="1">
      <c r="A46" s="520"/>
    </row>
  </sheetData>
  <mergeCells count="1">
    <mergeCell ref="W2:X2"/>
  </mergeCells>
  <conditionalFormatting sqref="W5:Y40">
    <cfRule type="cellIs" operator="lessThanOrEqual" priority="1" dxfId="355">
      <formula>0</formula>
    </cfRule>
    <cfRule type="cellIs" operator="greaterThan" priority="2" dxfId="356">
      <formula>0</formula>
    </cfRule>
  </conditionalFormatting>
  <hyperlinks>
    <hyperlink ref="L1" location="Contents!A1" display="Contents"/>
    <hyperlink ref="AA1" location="Contents!A1" display="Contents"/>
  </hyperlinks>
  <pageMargins left="0.70866141732283" right="0.70866141732283" top="0.74803149606299" bottom="0.74803149606299" header="0.31496062992126" footer="0.31496062992126"/>
  <pageSetup paperSize="9" scale="40"/>
</worksheet>
</file>

<file path=xl/worksheets/sheet39.xml><?xml version="1.0" encoding="utf-8"?>
<worksheet xmlns:r="http://schemas.openxmlformats.org/officeDocument/2006/relationships" xmlns="http://schemas.openxmlformats.org/spreadsheetml/2006/main">
  <sheetPr>
    <pageSetUpPr fitToPage="1"/>
  </sheetPr>
  <dimension ref="A1:AB40"/>
  <sheetViews>
    <sheetView workbookViewId="0" showGridLines="0">
      <pane xSplit="1" ySplit="3" topLeftCell="I31" state="frozen" activePane="bottomRight"/>
      <selection pane="bottomRight" activeCell="L19" sqref="L19"/>
    </sheetView>
  </sheetViews>
  <sheetFormatPr defaultRowHeight="13.8" defaultColWidth="9"/>
  <cols>
    <col min="1" max="1" customWidth="1" width="29.832031" style="518"/>
    <col min="2" max="6" customWidth="1" width="11.5" style="519"/>
    <col min="7" max="16" customWidth="0" width="9.1640625" style="518"/>
    <col min="17" max="22" customWidth="0" width="9.1640625" style="520"/>
    <col min="23" max="23" customWidth="1" width="10.5" style="518"/>
    <col min="24" max="24" customWidth="1" width="10.0" style="518"/>
    <col min="25" max="25" customWidth="1" width="10.5" style="518"/>
    <col min="26" max="16384" customWidth="0" width="9.1640625" style="556"/>
  </cols>
  <sheetData>
    <row r="1" spans="8:8" ht="14.1" customHeight="1">
      <c r="A1" s="557" t="s">
        <v>647</v>
      </c>
      <c r="B1" s="518"/>
      <c r="C1" s="518"/>
      <c r="D1" s="518"/>
      <c r="E1" s="518"/>
      <c r="F1" s="518"/>
      <c r="L1" s="21" t="s">
        <v>89</v>
      </c>
      <c r="N1" s="520"/>
      <c r="O1" s="520"/>
      <c r="V1" s="332"/>
      <c r="W1" s="558"/>
      <c r="X1" s="558"/>
      <c r="Y1" s="559"/>
      <c r="AA1" s="21" t="s">
        <v>89</v>
      </c>
    </row>
    <row r="2" spans="8:8" s="558" ht="14.1" customFormat="1" customHeight="1">
      <c r="A2" s="518"/>
      <c r="B2" s="518"/>
      <c r="C2" s="518"/>
      <c r="D2" s="518"/>
      <c r="E2" s="518"/>
      <c r="F2" s="518"/>
      <c r="G2" s="518"/>
      <c r="H2" s="518"/>
      <c r="I2" s="518"/>
      <c r="J2" s="518"/>
      <c r="K2" s="518"/>
      <c r="L2" s="518"/>
      <c r="M2" s="518"/>
      <c r="N2" s="520"/>
      <c r="O2" s="520"/>
      <c r="P2" s="518"/>
      <c r="Q2" s="520"/>
      <c r="R2" s="520"/>
      <c r="S2" s="520"/>
      <c r="T2" s="520"/>
      <c r="U2" s="520"/>
      <c r="V2" s="332"/>
      <c r="W2" s="559" t="s">
        <v>90</v>
      </c>
      <c r="X2" s="559"/>
      <c r="Y2" s="559" t="s">
        <v>91</v>
      </c>
    </row>
    <row r="3" spans="8:8" s="558" ht="14.1" customFormat="1" customHeight="1">
      <c r="A3" s="399" t="s">
        <v>232</v>
      </c>
      <c r="B3" s="558">
        <v>2000.0</v>
      </c>
      <c r="C3" s="558">
        <v>2001.0</v>
      </c>
      <c r="D3" s="558">
        <v>2002.0</v>
      </c>
      <c r="E3" s="558">
        <v>2003.0</v>
      </c>
      <c r="F3" s="558">
        <v>2004.0</v>
      </c>
      <c r="G3" s="558">
        <v>2005.0</v>
      </c>
      <c r="H3" s="558">
        <v>2006.0</v>
      </c>
      <c r="I3" s="518">
        <v>2007.0</v>
      </c>
      <c r="J3" s="518">
        <v>2008.0</v>
      </c>
      <c r="K3" s="518">
        <v>2009.0</v>
      </c>
      <c r="L3" s="518">
        <v>2010.0</v>
      </c>
      <c r="M3" s="518">
        <v>2011.0</v>
      </c>
      <c r="N3" s="518">
        <v>2012.0</v>
      </c>
      <c r="O3" s="518">
        <v>2013.0</v>
      </c>
      <c r="P3" s="518">
        <v>2014.0</v>
      </c>
      <c r="Q3" s="518">
        <v>2015.0</v>
      </c>
      <c r="R3" s="518">
        <v>2016.0</v>
      </c>
      <c r="S3" s="518">
        <v>2017.0</v>
      </c>
      <c r="T3" s="518">
        <v>2018.0</v>
      </c>
      <c r="U3" s="518">
        <v>2019.0</v>
      </c>
      <c r="V3" s="332">
        <v>2020.0</v>
      </c>
      <c r="W3" s="559">
        <v>2020.0</v>
      </c>
      <c r="X3" s="559" t="s">
        <v>93</v>
      </c>
      <c r="Y3" s="559">
        <v>2020.0</v>
      </c>
    </row>
    <row r="4" spans="8:8" s="558" ht="14.1" customFormat="1" customHeight="1">
      <c r="A4" s="577" t="s">
        <v>648</v>
      </c>
      <c r="B4" s="526">
        <v>1.69884259548611</v>
      </c>
      <c r="C4" s="526">
        <v>1.75067709375</v>
      </c>
      <c r="D4" s="526">
        <v>1.77939</v>
      </c>
      <c r="E4" s="526">
        <v>1.69765776736111</v>
      </c>
      <c r="F4" s="526">
        <v>1.70252041284722</v>
      </c>
      <c r="G4" s="526">
        <v>1.925928</v>
      </c>
      <c r="H4" s="526">
        <v>1.61709070204861</v>
      </c>
      <c r="I4" s="526">
        <v>1.23718924125694</v>
      </c>
      <c r="J4" s="526">
        <v>1.01137341707639</v>
      </c>
      <c r="K4" s="526">
        <v>0.81791599744397</v>
      </c>
      <c r="L4" s="526">
        <v>1.45016598896156</v>
      </c>
      <c r="M4" s="526">
        <v>1.75061147890326</v>
      </c>
      <c r="N4" s="526">
        <v>0.775727172558963</v>
      </c>
      <c r="O4" s="526">
        <v>0.152874959692301</v>
      </c>
      <c r="P4" s="526">
        <v>0.425219615644626</v>
      </c>
      <c r="Q4" s="526">
        <v>0.694857614087504</v>
      </c>
      <c r="R4" s="526">
        <v>4.02103492570361</v>
      </c>
      <c r="S4" s="526">
        <v>17.1257118218071</v>
      </c>
      <c r="T4" s="526">
        <v>28.5750086363122</v>
      </c>
      <c r="U4" s="526">
        <v>47.4024565970099</v>
      </c>
      <c r="V4" s="527">
        <v>61.3943859959065</v>
      </c>
      <c r="W4" s="560">
        <v>0.291634361746054</v>
      </c>
      <c r="X4" s="561">
        <v>0.500752980952435</v>
      </c>
      <c r="Y4" s="560">
        <v>0.125830822826</v>
      </c>
    </row>
    <row r="5" spans="8:8" s="558" ht="14.1" customFormat="1" customHeight="1">
      <c r="A5" s="401" t="s">
        <v>103</v>
      </c>
      <c r="B5" s="526">
        <v>0.0</v>
      </c>
      <c r="C5" s="526">
        <v>0.0</v>
      </c>
      <c r="D5" s="526">
        <v>0.0</v>
      </c>
      <c r="E5" s="526">
        <v>0.0</v>
      </c>
      <c r="F5" s="526">
        <v>0.0</v>
      </c>
      <c r="G5" s="526">
        <v>0.0</v>
      </c>
      <c r="H5" s="526">
        <v>0.0</v>
      </c>
      <c r="I5" s="526">
        <v>0.0</v>
      </c>
      <c r="J5" s="526">
        <v>0.0</v>
      </c>
      <c r="K5" s="526">
        <v>0.0</v>
      </c>
      <c r="L5" s="526">
        <v>1.89112852449878</v>
      </c>
      <c r="M5" s="526">
        <v>5.18765588351043</v>
      </c>
      <c r="N5" s="526">
        <v>5.09625076952471</v>
      </c>
      <c r="O5" s="526">
        <v>5.69645785850423</v>
      </c>
      <c r="P5" s="526">
        <v>5.6955928601972</v>
      </c>
      <c r="Q5" s="526">
        <v>5.01358496169199</v>
      </c>
      <c r="R5" s="526">
        <v>5.52512976217468</v>
      </c>
      <c r="S5" s="526">
        <v>5.5188110253956</v>
      </c>
      <c r="T5" s="526">
        <v>4.7862485357426</v>
      </c>
      <c r="U5" s="526">
        <v>5.28452469387468</v>
      </c>
      <c r="V5" s="527">
        <v>5.03947896590173</v>
      </c>
      <c r="W5" s="560">
        <v>-0.0489759838734004</v>
      </c>
      <c r="X5" s="561" t="s">
        <v>114</v>
      </c>
      <c r="Y5" s="560">
        <v>0.0103286607497958</v>
      </c>
    </row>
    <row r="6" spans="8:8" s="362" ht="15.0" customFormat="1" customHeight="1">
      <c r="A6" s="401" t="s">
        <v>104</v>
      </c>
      <c r="B6" s="385">
        <v>4.01763066089527</v>
      </c>
      <c r="C6" s="385">
        <v>3.820455</v>
      </c>
      <c r="D6" s="385">
        <v>5.53169758905405</v>
      </c>
      <c r="E6" s="385">
        <v>11.6653142303511</v>
      </c>
      <c r="F6" s="385">
        <v>13.7081299608599</v>
      </c>
      <c r="G6" s="385">
        <v>13.635036932367</v>
      </c>
      <c r="H6" s="385">
        <v>16.2841163056942</v>
      </c>
      <c r="I6" s="385">
        <v>18.0583164010969</v>
      </c>
      <c r="J6" s="385">
        <v>18.2414125224956</v>
      </c>
      <c r="K6" s="385">
        <v>19.4697385670667</v>
      </c>
      <c r="L6" s="385">
        <v>19.552943754379</v>
      </c>
      <c r="M6" s="385">
        <v>18.2081493776793</v>
      </c>
      <c r="N6" s="385">
        <v>18.3004645653618</v>
      </c>
      <c r="O6" s="385">
        <v>18.3916291605762</v>
      </c>
      <c r="P6" s="385">
        <v>17.5571166481025</v>
      </c>
      <c r="Q6" s="385">
        <v>16.3510862088741</v>
      </c>
      <c r="R6" s="385">
        <v>14.3372273405985</v>
      </c>
      <c r="S6" s="385">
        <v>13.5235993568383</v>
      </c>
      <c r="T6" s="385">
        <v>16.5863629792764</v>
      </c>
      <c r="U6" s="385">
        <v>17.0875744523111</v>
      </c>
      <c r="V6" s="529">
        <v>14.343889328403</v>
      </c>
      <c r="W6" s="562">
        <v>-0.162859631489767</v>
      </c>
      <c r="X6" s="562">
        <v>-0.0129661884696256</v>
      </c>
      <c r="Y6" s="562">
        <v>0.0293985087958753</v>
      </c>
    </row>
    <row r="7" spans="8:8" s="362" ht="15.0" customFormat="1" customHeight="1">
      <c r="A7" s="578" t="s">
        <v>649</v>
      </c>
      <c r="B7" s="385">
        <v>0.0</v>
      </c>
      <c r="C7" s="385">
        <v>0.0</v>
      </c>
      <c r="D7" s="385">
        <v>0.0</v>
      </c>
      <c r="E7" s="385">
        <v>0.0</v>
      </c>
      <c r="F7" s="385">
        <v>0.0</v>
      </c>
      <c r="G7" s="385">
        <v>0.0</v>
      </c>
      <c r="H7" s="385">
        <v>0.0</v>
      </c>
      <c r="I7" s="385">
        <v>0.0</v>
      </c>
      <c r="J7" s="385">
        <v>0.0</v>
      </c>
      <c r="K7" s="385">
        <v>0.0</v>
      </c>
      <c r="L7" s="385">
        <v>0.0</v>
      </c>
      <c r="M7" s="385">
        <v>0.079853517</v>
      </c>
      <c r="N7" s="385">
        <v>0.541440117994102</v>
      </c>
      <c r="O7" s="385">
        <v>0.0735138643067849</v>
      </c>
      <c r="P7" s="385">
        <v>0.18164607229163</v>
      </c>
      <c r="Q7" s="385">
        <v>0.0142133248069322</v>
      </c>
      <c r="R7" s="385">
        <v>0.59523651684</v>
      </c>
      <c r="S7" s="385">
        <v>0.295045943028679</v>
      </c>
      <c r="T7" s="385">
        <v>0.12379630377</v>
      </c>
      <c r="U7" s="385">
        <v>0.1058041569</v>
      </c>
      <c r="V7" s="529">
        <v>0.522348886114</v>
      </c>
      <c r="W7" s="562">
        <v>3.9234521461893</v>
      </c>
      <c r="X7" s="562" t="s">
        <v>114</v>
      </c>
      <c r="Y7" s="562">
        <v>0.00107057981077214</v>
      </c>
    </row>
    <row r="8" spans="8:8" s="362" ht="15.0" customFormat="1" customHeight="1">
      <c r="A8" s="534" t="s">
        <v>650</v>
      </c>
      <c r="B8" s="563">
        <v>5.71647325638138</v>
      </c>
      <c r="C8" s="563">
        <v>5.57113209375</v>
      </c>
      <c r="D8" s="563">
        <v>7.31108758905405</v>
      </c>
      <c r="E8" s="563">
        <v>13.3629719977122</v>
      </c>
      <c r="F8" s="563">
        <v>15.4106503737071</v>
      </c>
      <c r="G8" s="563">
        <v>15.560964932367</v>
      </c>
      <c r="H8" s="563">
        <v>17.9012070077428</v>
      </c>
      <c r="I8" s="563">
        <v>19.2955056423538</v>
      </c>
      <c r="J8" s="563">
        <v>19.252785939572</v>
      </c>
      <c r="K8" s="563">
        <v>20.2876545645107</v>
      </c>
      <c r="L8" s="563">
        <v>22.8942382678394</v>
      </c>
      <c r="M8" s="563">
        <v>25.226270257093</v>
      </c>
      <c r="N8" s="563">
        <v>24.7138826254395</v>
      </c>
      <c r="O8" s="563">
        <v>24.3144758430795</v>
      </c>
      <c r="P8" s="563">
        <v>23.859575196236</v>
      </c>
      <c r="Q8" s="563">
        <v>22.0737421094606</v>
      </c>
      <c r="R8" s="563">
        <v>24.4786285453169</v>
      </c>
      <c r="S8" s="563">
        <v>36.4631681470696</v>
      </c>
      <c r="T8" s="563">
        <v>50.0714164551013</v>
      </c>
      <c r="U8" s="563">
        <v>69.8803599000957</v>
      </c>
      <c r="V8" s="564">
        <v>81.3001031763252</v>
      </c>
      <c r="W8" s="565">
        <v>0.160239756389271</v>
      </c>
      <c r="X8" s="565">
        <v>0.131650524752706</v>
      </c>
      <c r="Y8" s="565">
        <v>0.166628572182443</v>
      </c>
    </row>
    <row r="9" spans="8:8" s="362" ht="15.0" customFormat="1" customHeight="1">
      <c r="A9" s="401" t="s">
        <v>508</v>
      </c>
      <c r="B9" s="385">
        <v>0.0</v>
      </c>
      <c r="C9" s="385">
        <v>0.0</v>
      </c>
      <c r="D9" s="385">
        <v>0.0</v>
      </c>
      <c r="E9" s="385">
        <v>0.0</v>
      </c>
      <c r="F9" s="385">
        <v>0.0</v>
      </c>
      <c r="G9" s="385">
        <v>0.0</v>
      </c>
      <c r="H9" s="385">
        <v>0.0</v>
      </c>
      <c r="I9" s="385">
        <v>0.0</v>
      </c>
      <c r="J9" s="385">
        <v>0.0</v>
      </c>
      <c r="K9" s="385">
        <v>6.83562616772152</v>
      </c>
      <c r="L9" s="385">
        <v>13.479919268197</v>
      </c>
      <c r="M9" s="385">
        <v>14.3121671982728</v>
      </c>
      <c r="N9" s="385">
        <v>14.2519877488302</v>
      </c>
      <c r="O9" s="385">
        <v>14.5459539267367</v>
      </c>
      <c r="P9" s="385">
        <v>13.6103516304914</v>
      </c>
      <c r="Q9" s="385">
        <v>14.6198937219699</v>
      </c>
      <c r="R9" s="385">
        <v>14.6159681080696</v>
      </c>
      <c r="S9" s="385">
        <v>15.4448188079272</v>
      </c>
      <c r="T9" s="385">
        <v>24.9369360644395</v>
      </c>
      <c r="U9" s="385">
        <v>39.0840954753408</v>
      </c>
      <c r="V9" s="529">
        <v>40.4089008035469</v>
      </c>
      <c r="W9" s="562">
        <v>0.0310714238270067</v>
      </c>
      <c r="X9" s="562">
        <v>0.190480198759058</v>
      </c>
      <c r="Y9" s="562">
        <v>0.0828200356616244</v>
      </c>
    </row>
    <row r="10" spans="8:8" s="362" ht="15.0" customFormat="1" customHeight="1">
      <c r="A10" s="401" t="s">
        <v>132</v>
      </c>
      <c r="B10" s="385">
        <v>0.0</v>
      </c>
      <c r="C10" s="385">
        <v>0.0</v>
      </c>
      <c r="D10" s="385">
        <v>0.0</v>
      </c>
      <c r="E10" s="385">
        <v>0.0</v>
      </c>
      <c r="F10" s="385">
        <v>0.0</v>
      </c>
      <c r="G10" s="385">
        <v>0.0</v>
      </c>
      <c r="H10" s="385">
        <v>0.0</v>
      </c>
      <c r="I10" s="385">
        <v>0.160242876</v>
      </c>
      <c r="J10" s="385">
        <v>2.13770561869398</v>
      </c>
      <c r="K10" s="385">
        <v>3.1205923819946</v>
      </c>
      <c r="L10" s="385">
        <v>4.61926252950081</v>
      </c>
      <c r="M10" s="385">
        <v>4.37848619961722</v>
      </c>
      <c r="N10" s="385">
        <v>4.55570772900738</v>
      </c>
      <c r="O10" s="385">
        <v>3.8257660526379</v>
      </c>
      <c r="P10" s="385">
        <v>4.63150565997649</v>
      </c>
      <c r="Q10" s="385">
        <v>5.60441692896412</v>
      </c>
      <c r="R10" s="385">
        <v>6.0991237880158</v>
      </c>
      <c r="S10" s="385">
        <v>5.43861945351304</v>
      </c>
      <c r="T10" s="385">
        <v>6.7585431046534</v>
      </c>
      <c r="U10" s="385">
        <v>6.87561175719376</v>
      </c>
      <c r="V10" s="529">
        <v>4.2901972471607</v>
      </c>
      <c r="W10" s="562">
        <v>-0.377731677143903</v>
      </c>
      <c r="X10" s="562">
        <v>0.0821997522163167</v>
      </c>
      <c r="Y10" s="562">
        <v>0.00879297090343187</v>
      </c>
    </row>
    <row r="11" spans="8:8" s="362" ht="15.0" customFormat="1" customHeight="1">
      <c r="A11" s="401" t="s">
        <v>651</v>
      </c>
      <c r="B11" s="385">
        <v>0.0</v>
      </c>
      <c r="C11" s="385">
        <v>0.0</v>
      </c>
      <c r="D11" s="385">
        <v>0.0</v>
      </c>
      <c r="E11" s="385">
        <v>0.0</v>
      </c>
      <c r="F11" s="385">
        <v>0.01688976</v>
      </c>
      <c r="G11" s="385">
        <v>0.072274392</v>
      </c>
      <c r="H11" s="385">
        <v>0.0</v>
      </c>
      <c r="I11" s="385">
        <v>0.0</v>
      </c>
      <c r="J11" s="385">
        <v>0.40747729842</v>
      </c>
      <c r="K11" s="385">
        <v>0.2460377673</v>
      </c>
      <c r="L11" s="385">
        <v>0.524037065033747</v>
      </c>
      <c r="M11" s="385">
        <v>1.70722241497695</v>
      </c>
      <c r="N11" s="385">
        <v>3.56153663377636</v>
      </c>
      <c r="O11" s="385">
        <v>5.17316634028943</v>
      </c>
      <c r="P11" s="385">
        <v>8.36999433234334</v>
      </c>
      <c r="Q11" s="385">
        <v>5.40150524947763</v>
      </c>
      <c r="R11" s="385">
        <v>4.54032996741274</v>
      </c>
      <c r="S11" s="385">
        <v>2.50090721579354</v>
      </c>
      <c r="T11" s="385">
        <v>4.98354654854743</v>
      </c>
      <c r="U11" s="385">
        <v>1.900947313642</v>
      </c>
      <c r="V11" s="529">
        <v>1.34844012699102</v>
      </c>
      <c r="W11" s="562">
        <v>-0.292586462182074</v>
      </c>
      <c r="X11" s="562">
        <v>0.226865150292596</v>
      </c>
      <c r="Y11" s="562">
        <v>0.0027636945619456</v>
      </c>
    </row>
    <row r="12" spans="8:8" s="362" ht="15.0" customFormat="1" customHeight="1">
      <c r="A12" s="579" t="s">
        <v>652</v>
      </c>
      <c r="B12" s="563">
        <v>0.0</v>
      </c>
      <c r="C12" s="563">
        <v>0.0</v>
      </c>
      <c r="D12" s="563">
        <v>0.0</v>
      </c>
      <c r="E12" s="563">
        <v>0.0</v>
      </c>
      <c r="F12" s="563">
        <v>0.01688976</v>
      </c>
      <c r="G12" s="563">
        <v>0.072274392</v>
      </c>
      <c r="H12" s="563">
        <v>0.0</v>
      </c>
      <c r="I12" s="563">
        <v>0.160242876</v>
      </c>
      <c r="J12" s="563">
        <v>2.54518291711398</v>
      </c>
      <c r="K12" s="563">
        <v>10.2022563170161</v>
      </c>
      <c r="L12" s="563">
        <v>18.6232188627315</v>
      </c>
      <c r="M12" s="563">
        <v>20.397875812867</v>
      </c>
      <c r="N12" s="563">
        <v>22.3692321116139</v>
      </c>
      <c r="O12" s="563">
        <v>23.544886319664</v>
      </c>
      <c r="P12" s="563">
        <v>26.6118516228112</v>
      </c>
      <c r="Q12" s="563">
        <v>25.6258159004117</v>
      </c>
      <c r="R12" s="563">
        <v>25.2554218634982</v>
      </c>
      <c r="S12" s="563">
        <v>23.3843454772338</v>
      </c>
      <c r="T12" s="563">
        <v>36.6790257176403</v>
      </c>
      <c r="U12" s="563">
        <v>47.8606545461766</v>
      </c>
      <c r="V12" s="564">
        <v>46.0475381776986</v>
      </c>
      <c r="W12" s="565">
        <v>-0.0405119681856411</v>
      </c>
      <c r="X12" s="565">
        <v>0.167154208492237</v>
      </c>
      <c r="Y12" s="565">
        <v>0.0943767011270019</v>
      </c>
    </row>
    <row r="13" spans="8:8" s="362" ht="15.0" customFormat="1" customHeight="1">
      <c r="A13" s="401" t="s">
        <v>159</v>
      </c>
      <c r="B13" s="385">
        <v>2.58500527746914</v>
      </c>
      <c r="C13" s="385">
        <v>7.74740528209877</v>
      </c>
      <c r="D13" s="385">
        <v>8.75557529435802</v>
      </c>
      <c r="E13" s="385">
        <v>9.23302712094028</v>
      </c>
      <c r="F13" s="385">
        <v>9.43361480751257</v>
      </c>
      <c r="G13" s="385">
        <v>9.26222074903577</v>
      </c>
      <c r="H13" s="385">
        <v>11.5976829801321</v>
      </c>
      <c r="I13" s="385">
        <v>12.573599256821</v>
      </c>
      <c r="J13" s="385">
        <v>11.2892969156233</v>
      </c>
      <c r="K13" s="385">
        <v>11.844032375142</v>
      </c>
      <c r="L13" s="385">
        <v>11.7343607381054</v>
      </c>
      <c r="M13" s="385">
        <v>10.9726294557939</v>
      </c>
      <c r="N13" s="385">
        <v>11.1456974241575</v>
      </c>
      <c r="O13" s="385">
        <v>11.5386779993568</v>
      </c>
      <c r="P13" s="385">
        <v>10.6113838827063</v>
      </c>
      <c r="Q13" s="385">
        <v>10.2394942312948</v>
      </c>
      <c r="R13" s="385">
        <v>10.9819404926673</v>
      </c>
      <c r="S13" s="385">
        <v>11.4010868364345</v>
      </c>
      <c r="T13" s="385">
        <v>13.5668369872636</v>
      </c>
      <c r="U13" s="385">
        <v>14.0578597307522</v>
      </c>
      <c r="V13" s="529">
        <v>13.2075440587141</v>
      </c>
      <c r="W13" s="562">
        <v>-0.0630538271805199</v>
      </c>
      <c r="X13" s="562">
        <v>0.0172834098984482</v>
      </c>
      <c r="Y13" s="562">
        <v>0.0270695131071015</v>
      </c>
    </row>
    <row r="14" spans="8:8" s="362" ht="15.0" customFormat="1" customHeight="1">
      <c r="A14" s="401" t="s">
        <v>160</v>
      </c>
      <c r="B14" s="385">
        <v>14.4742601117089</v>
      </c>
      <c r="C14" s="385">
        <v>17.4731221275316</v>
      </c>
      <c r="D14" s="385">
        <v>19.078671463</v>
      </c>
      <c r="E14" s="385">
        <v>19.4258239244916</v>
      </c>
      <c r="F14" s="385">
        <v>24.8285306956928</v>
      </c>
      <c r="G14" s="385">
        <v>28.4878641499186</v>
      </c>
      <c r="H14" s="385">
        <v>33.4650545326</v>
      </c>
      <c r="I14" s="385">
        <v>39.6496798042235</v>
      </c>
      <c r="J14" s="385">
        <v>41.058072681607</v>
      </c>
      <c r="K14" s="385">
        <v>51.7542212615659</v>
      </c>
      <c r="L14" s="385">
        <v>77.8250118010624</v>
      </c>
      <c r="M14" s="385">
        <v>100.710231286842</v>
      </c>
      <c r="N14" s="385">
        <v>104.010079135635</v>
      </c>
      <c r="O14" s="385">
        <v>105.820385520023</v>
      </c>
      <c r="P14" s="385">
        <v>103.607002520072</v>
      </c>
      <c r="Q14" s="385">
        <v>105.619022412358</v>
      </c>
      <c r="R14" s="385">
        <v>107.30228151671</v>
      </c>
      <c r="S14" s="385">
        <v>103.575554278566</v>
      </c>
      <c r="T14" s="385">
        <v>104.946123908135</v>
      </c>
      <c r="U14" s="385">
        <v>105.814945294891</v>
      </c>
      <c r="V14" s="529">
        <v>106.084593547391</v>
      </c>
      <c r="W14" s="562">
        <v>-1.90902747183808E-4</v>
      </c>
      <c r="X14" s="562">
        <v>0.0741381048046184</v>
      </c>
      <c r="Y14" s="562">
        <v>0.21742560787431</v>
      </c>
    </row>
    <row r="15" spans="8:8" s="362" ht="15.0" customFormat="1" customHeight="1">
      <c r="A15" s="401" t="s">
        <v>162</v>
      </c>
      <c r="B15" s="385">
        <v>7.51358078121555</v>
      </c>
      <c r="C15" s="385">
        <v>7.69946414339688</v>
      </c>
      <c r="D15" s="385">
        <v>7.40648551123842</v>
      </c>
      <c r="E15" s="385">
        <v>7.69654033529354</v>
      </c>
      <c r="F15" s="385">
        <v>8.20152878036754</v>
      </c>
      <c r="G15" s="385">
        <v>7.39723171527</v>
      </c>
      <c r="H15" s="385">
        <v>7.89397264606741</v>
      </c>
      <c r="I15" s="385">
        <v>8.33397302769422</v>
      </c>
      <c r="J15" s="385">
        <v>8.32717094279393</v>
      </c>
      <c r="K15" s="385">
        <v>7.81163845715121</v>
      </c>
      <c r="L15" s="385">
        <v>8.74735149722084</v>
      </c>
      <c r="M15" s="385">
        <v>8.25770098694809</v>
      </c>
      <c r="N15" s="385">
        <v>8.06630737394657</v>
      </c>
      <c r="O15" s="385">
        <v>7.9457448980641</v>
      </c>
      <c r="P15" s="385">
        <v>8.5744224120342</v>
      </c>
      <c r="Q15" s="385">
        <v>7.63898784789543</v>
      </c>
      <c r="R15" s="385">
        <v>7.68378366241444</v>
      </c>
      <c r="S15" s="385">
        <v>7.28875958414543</v>
      </c>
      <c r="T15" s="385">
        <v>7.41228820220078</v>
      </c>
      <c r="U15" s="385">
        <v>7.6600856135415</v>
      </c>
      <c r="V15" s="529">
        <v>7.60743745715688</v>
      </c>
      <c r="W15" s="562">
        <v>-0.00958651225756635</v>
      </c>
      <c r="X15" s="562">
        <v>-0.00195723921482693</v>
      </c>
      <c r="Y15" s="562">
        <v>0.0155918183609688</v>
      </c>
    </row>
    <row r="16" spans="8:8" s="362" ht="15.0" customFormat="1" customHeight="1">
      <c r="A16" s="401" t="s">
        <v>236</v>
      </c>
      <c r="B16" s="385">
        <v>0.0</v>
      </c>
      <c r="C16" s="385">
        <v>0.0</v>
      </c>
      <c r="D16" s="385">
        <v>0.0</v>
      </c>
      <c r="E16" s="385">
        <v>0.0</v>
      </c>
      <c r="F16" s="385">
        <v>0.0</v>
      </c>
      <c r="G16" s="385">
        <v>0.0</v>
      </c>
      <c r="H16" s="385">
        <v>0.0</v>
      </c>
      <c r="I16" s="385">
        <v>0.0</v>
      </c>
      <c r="J16" s="385">
        <v>0.0</v>
      </c>
      <c r="K16" s="385">
        <v>0.433135913086364</v>
      </c>
      <c r="L16" s="385">
        <v>5.47747897377807</v>
      </c>
      <c r="M16" s="385">
        <v>8.79682683588209</v>
      </c>
      <c r="N16" s="385">
        <v>7.0774016040734</v>
      </c>
      <c r="O16" s="385">
        <v>9.91706355597251</v>
      </c>
      <c r="P16" s="385">
        <v>9.38047127648419</v>
      </c>
      <c r="Q16" s="385">
        <v>1.94837617676851</v>
      </c>
      <c r="R16" s="385">
        <v>0.0</v>
      </c>
      <c r="S16" s="385">
        <v>0.0</v>
      </c>
      <c r="T16" s="385">
        <v>0.0</v>
      </c>
      <c r="U16" s="385">
        <v>0.0</v>
      </c>
      <c r="V16" s="529">
        <v>0.0</v>
      </c>
      <c r="W16" s="562" t="s">
        <v>114</v>
      </c>
      <c r="X16" s="562">
        <v>-1.0</v>
      </c>
      <c r="Y16" s="562">
        <v>0.0</v>
      </c>
    </row>
    <row r="17" spans="8:8" s="362" ht="15.0" customFormat="1" customHeight="1">
      <c r="A17" s="534" t="s">
        <v>164</v>
      </c>
      <c r="B17" s="563">
        <v>24.5728461703935</v>
      </c>
      <c r="C17" s="563">
        <v>32.9199915530273</v>
      </c>
      <c r="D17" s="563">
        <v>35.2407322685964</v>
      </c>
      <c r="E17" s="563">
        <v>36.3553913807255</v>
      </c>
      <c r="F17" s="563">
        <v>42.4636742835729</v>
      </c>
      <c r="G17" s="563">
        <v>45.1473166142244</v>
      </c>
      <c r="H17" s="563">
        <v>52.9567101587995</v>
      </c>
      <c r="I17" s="563">
        <v>60.5572520887387</v>
      </c>
      <c r="J17" s="563">
        <v>60.6745405400243</v>
      </c>
      <c r="K17" s="563">
        <v>71.8430280069454</v>
      </c>
      <c r="L17" s="563">
        <v>103.784203010167</v>
      </c>
      <c r="M17" s="563">
        <v>128.737388565466</v>
      </c>
      <c r="N17" s="563">
        <v>130.299485537812</v>
      </c>
      <c r="O17" s="563">
        <v>135.221871973416</v>
      </c>
      <c r="P17" s="563">
        <v>132.173280091297</v>
      </c>
      <c r="Q17" s="563">
        <v>125.445880668317</v>
      </c>
      <c r="R17" s="563">
        <v>125.968005671792</v>
      </c>
      <c r="S17" s="563">
        <v>122.265400699146</v>
      </c>
      <c r="T17" s="563">
        <v>125.925249097599</v>
      </c>
      <c r="U17" s="563">
        <v>127.532890639185</v>
      </c>
      <c r="V17" s="564">
        <v>126.899575063262</v>
      </c>
      <c r="W17" s="565">
        <v>-0.00768457235978193</v>
      </c>
      <c r="X17" s="565">
        <v>0.0590677843658021</v>
      </c>
      <c r="Y17" s="565">
        <v>0.26008693934238</v>
      </c>
    </row>
    <row r="18" spans="8:8" s="362" ht="15.0" customFormat="1" customHeight="1">
      <c r="A18" s="401" t="s">
        <v>165</v>
      </c>
      <c r="B18" s="385">
        <v>26.0165817415966</v>
      </c>
      <c r="C18" s="385">
        <v>26.3757780709034</v>
      </c>
      <c r="D18" s="385">
        <v>27.7028500446429</v>
      </c>
      <c r="E18" s="385">
        <v>29.0583464305504</v>
      </c>
      <c r="F18" s="385">
        <v>25.0249103870542</v>
      </c>
      <c r="G18" s="385">
        <v>26.5166927608151</v>
      </c>
      <c r="H18" s="385">
        <v>24.3333431146262</v>
      </c>
      <c r="I18" s="385">
        <v>24.334993301127</v>
      </c>
      <c r="J18" s="385">
        <v>21.9044955504663</v>
      </c>
      <c r="K18" s="385">
        <v>21.3808532368431</v>
      </c>
      <c r="L18" s="385">
        <v>19.4563526496859</v>
      </c>
      <c r="M18" s="385">
        <v>16.7086276332655</v>
      </c>
      <c r="N18" s="385">
        <v>14.9142526805035</v>
      </c>
      <c r="O18" s="385">
        <v>14.968740953745</v>
      </c>
      <c r="P18" s="385">
        <v>17.4334572510186</v>
      </c>
      <c r="Q18" s="385">
        <v>16.5651948545751</v>
      </c>
      <c r="R18" s="385">
        <v>15.5175130575931</v>
      </c>
      <c r="S18" s="385">
        <v>16.3862601135787</v>
      </c>
      <c r="T18" s="385">
        <v>13.0974788506234</v>
      </c>
      <c r="U18" s="385">
        <v>16.6435323032321</v>
      </c>
      <c r="V18" s="529">
        <v>14.9637724278034</v>
      </c>
      <c r="W18" s="562">
        <v>-0.103382170815641</v>
      </c>
      <c r="X18" s="562">
        <v>-0.0247363284908777</v>
      </c>
      <c r="Y18" s="562">
        <v>0.0306689897883669</v>
      </c>
    </row>
    <row r="19" spans="8:8" s="362" ht="15.0" customFormat="1" customHeight="1">
      <c r="A19" s="401" t="s">
        <v>266</v>
      </c>
      <c r="B19" s="385">
        <v>0.0</v>
      </c>
      <c r="C19" s="385">
        <v>0.0</v>
      </c>
      <c r="D19" s="385">
        <v>0.0</v>
      </c>
      <c r="E19" s="385">
        <v>0.0</v>
      </c>
      <c r="F19" s="385">
        <v>0.0</v>
      </c>
      <c r="G19" s="385">
        <v>0.0</v>
      </c>
      <c r="H19" s="385">
        <v>0.0</v>
      </c>
      <c r="I19" s="385">
        <v>0.0</v>
      </c>
      <c r="J19" s="385">
        <v>0.0</v>
      </c>
      <c r="K19" s="385">
        <v>0.0</v>
      </c>
      <c r="L19" s="385">
        <v>0.0</v>
      </c>
      <c r="M19" s="385">
        <v>0.0</v>
      </c>
      <c r="N19" s="385">
        <v>0.0</v>
      </c>
      <c r="O19" s="385">
        <v>0.414334665627534</v>
      </c>
      <c r="P19" s="385">
        <v>0.440153726580808</v>
      </c>
      <c r="Q19" s="385">
        <v>0.0</v>
      </c>
      <c r="R19" s="385">
        <v>0.943095142385916</v>
      </c>
      <c r="S19" s="385">
        <v>5.00821737602942</v>
      </c>
      <c r="T19" s="385">
        <v>5.16326839845322</v>
      </c>
      <c r="U19" s="385">
        <v>5.76594381640374</v>
      </c>
      <c r="V19" s="529">
        <v>6.09556144504038</v>
      </c>
      <c r="W19" s="562">
        <v>0.0542778596418081</v>
      </c>
      <c r="X19" s="562" t="s">
        <v>114</v>
      </c>
      <c r="Y19" s="562">
        <v>0.0124931538897874</v>
      </c>
    </row>
    <row r="20" spans="8:8" s="362" ht="15.0" customFormat="1" customHeight="1">
      <c r="A20" s="401" t="s">
        <v>166</v>
      </c>
      <c r="B20" s="385">
        <v>0.0</v>
      </c>
      <c r="C20" s="385">
        <v>0.0</v>
      </c>
      <c r="D20" s="385">
        <v>0.0</v>
      </c>
      <c r="E20" s="385">
        <v>0.0</v>
      </c>
      <c r="F20" s="385">
        <v>0.0</v>
      </c>
      <c r="G20" s="385">
        <v>6.98353425501079</v>
      </c>
      <c r="H20" s="385">
        <v>14.7163705510398</v>
      </c>
      <c r="I20" s="385">
        <v>13.9815551611538</v>
      </c>
      <c r="J20" s="385">
        <v>14.0252148813178</v>
      </c>
      <c r="K20" s="385">
        <v>13.0970221387402</v>
      </c>
      <c r="L20" s="385">
        <v>9.96698374264406</v>
      </c>
      <c r="M20" s="385">
        <v>9.00414307094792</v>
      </c>
      <c r="N20" s="385">
        <v>6.86321406681099</v>
      </c>
      <c r="O20" s="385">
        <v>3.88206941511384</v>
      </c>
      <c r="P20" s="385">
        <v>0.449059567461792</v>
      </c>
      <c r="Q20" s="385">
        <v>0.0</v>
      </c>
      <c r="R20" s="385">
        <v>0.751993785137366</v>
      </c>
      <c r="S20" s="385">
        <v>1.18733480545004</v>
      </c>
      <c r="T20" s="385">
        <v>1.97993836974119</v>
      </c>
      <c r="U20" s="385">
        <v>4.54879785141159</v>
      </c>
      <c r="V20" s="529">
        <v>1.80675361091818</v>
      </c>
      <c r="W20" s="562">
        <v>-0.603891580918836</v>
      </c>
      <c r="X20" s="562">
        <v>-0.100352437625752</v>
      </c>
      <c r="Y20" s="562">
        <v>0.00370303065692096</v>
      </c>
    </row>
    <row r="21" spans="8:8" s="362" ht="15.0" customFormat="1" customHeight="1">
      <c r="A21" s="401" t="s">
        <v>238</v>
      </c>
      <c r="B21" s="385">
        <v>6.05683370944937</v>
      </c>
      <c r="C21" s="385">
        <v>7.71889755827848</v>
      </c>
      <c r="D21" s="385">
        <v>8.06441296836076</v>
      </c>
      <c r="E21" s="385">
        <v>11.805333195211</v>
      </c>
      <c r="F21" s="385">
        <v>13.1340141259611</v>
      </c>
      <c r="G21" s="385">
        <v>12.88052106878</v>
      </c>
      <c r="H21" s="385">
        <v>18.4162411559058</v>
      </c>
      <c r="I21" s="385">
        <v>22.5851909584459</v>
      </c>
      <c r="J21" s="385">
        <v>22.7053567580906</v>
      </c>
      <c r="K21" s="385">
        <v>16.0569695997569</v>
      </c>
      <c r="L21" s="385">
        <v>24.0533313089032</v>
      </c>
      <c r="M21" s="385">
        <v>25.6857830353363</v>
      </c>
      <c r="N21" s="385">
        <v>27.9051835428982</v>
      </c>
      <c r="O21" s="385">
        <v>22.4827979226792</v>
      </c>
      <c r="P21" s="385">
        <v>26.1378223358005</v>
      </c>
      <c r="Q21" s="385">
        <v>26.8922851745622</v>
      </c>
      <c r="R21" s="385">
        <v>24.6256258338265</v>
      </c>
      <c r="S21" s="385">
        <v>28.2129831786576</v>
      </c>
      <c r="T21" s="385">
        <v>27.8815474666051</v>
      </c>
      <c r="U21" s="385">
        <v>28.7659280847895</v>
      </c>
      <c r="V21" s="529">
        <v>28.4262128480683</v>
      </c>
      <c r="W21" s="562">
        <v>-0.0145096130293323</v>
      </c>
      <c r="X21" s="562">
        <v>0.0600381134766224</v>
      </c>
      <c r="Y21" s="562">
        <v>0.0582609255630953</v>
      </c>
    </row>
    <row r="22" spans="8:8" s="362" ht="15.0" customFormat="1" customHeight="1">
      <c r="A22" s="401" t="s">
        <v>216</v>
      </c>
      <c r="B22" s="385">
        <v>0.83736</v>
      </c>
      <c r="C22" s="385">
        <v>0.805959</v>
      </c>
      <c r="D22" s="385">
        <v>0.703976686139535</v>
      </c>
      <c r="E22" s="385">
        <v>0.785025</v>
      </c>
      <c r="F22" s="385">
        <v>0.6988369068</v>
      </c>
      <c r="G22" s="385">
        <v>0.95771844</v>
      </c>
      <c r="H22" s="385">
        <v>0.7122893886</v>
      </c>
      <c r="I22" s="385">
        <v>2.24719968622509</v>
      </c>
      <c r="J22" s="385">
        <v>5.19157376053842</v>
      </c>
      <c r="K22" s="385">
        <v>5.41724118985132</v>
      </c>
      <c r="L22" s="385">
        <v>5.29133856035152</v>
      </c>
      <c r="M22" s="385">
        <v>4.97321310960973</v>
      </c>
      <c r="N22" s="385">
        <v>4.56636070612784</v>
      </c>
      <c r="O22" s="385">
        <v>5.22089537875308</v>
      </c>
      <c r="P22" s="385">
        <v>4.99150898714241</v>
      </c>
      <c r="Q22" s="385">
        <v>5.02506130337051</v>
      </c>
      <c r="R22" s="385">
        <v>4.35163749653136</v>
      </c>
      <c r="S22" s="385">
        <v>4.94914188422399</v>
      </c>
      <c r="T22" s="385">
        <v>5.47433128749787</v>
      </c>
      <c r="U22" s="385">
        <v>5.51018500349685</v>
      </c>
      <c r="V22" s="529">
        <v>5.11207562844427</v>
      </c>
      <c r="W22" s="562">
        <v>-0.0747845661336083</v>
      </c>
      <c r="X22" s="562">
        <v>0.00170259960477837</v>
      </c>
      <c r="Y22" s="562">
        <v>0.0104774511910384</v>
      </c>
    </row>
    <row r="23" spans="8:8" s="362" ht="15.0" customFormat="1" customHeight="1">
      <c r="A23" s="534" t="s">
        <v>174</v>
      </c>
      <c r="B23" s="563">
        <v>32.910775451046</v>
      </c>
      <c r="C23" s="563">
        <v>34.9006346291818</v>
      </c>
      <c r="D23" s="563">
        <v>36.4712396991432</v>
      </c>
      <c r="E23" s="563">
        <v>41.6487046257614</v>
      </c>
      <c r="F23" s="563">
        <v>38.8577614198153</v>
      </c>
      <c r="G23" s="563">
        <v>47.3384665246058</v>
      </c>
      <c r="H23" s="563">
        <v>58.1782442101718</v>
      </c>
      <c r="I23" s="563">
        <v>63.1489391069519</v>
      </c>
      <c r="J23" s="563">
        <v>63.8266409504132</v>
      </c>
      <c r="K23" s="563">
        <v>55.9520861651915</v>
      </c>
      <c r="L23" s="563">
        <v>58.7680062615847</v>
      </c>
      <c r="M23" s="563">
        <v>56.3717668491594</v>
      </c>
      <c r="N23" s="563">
        <v>54.2490109963406</v>
      </c>
      <c r="O23" s="563">
        <v>46.9688383359186</v>
      </c>
      <c r="P23" s="563">
        <v>49.4520018680042</v>
      </c>
      <c r="Q23" s="563">
        <v>48.4825413325079</v>
      </c>
      <c r="R23" s="563">
        <v>46.1898653154742</v>
      </c>
      <c r="S23" s="563">
        <v>55.7439373579398</v>
      </c>
      <c r="T23" s="563">
        <v>53.5965643729207</v>
      </c>
      <c r="U23" s="563">
        <v>61.2343870593338</v>
      </c>
      <c r="V23" s="564">
        <v>56.4043759602746</v>
      </c>
      <c r="W23" s="565">
        <v>-0.0813941586622089</v>
      </c>
      <c r="X23" s="565">
        <v>0.00906213388885524</v>
      </c>
      <c r="Y23" s="565">
        <v>0.115603551089209</v>
      </c>
    </row>
    <row r="24" spans="8:8" s="362" ht="15.0" customFormat="1" customHeight="1">
      <c r="A24" s="401" t="s">
        <v>175</v>
      </c>
      <c r="B24" s="385">
        <v>10.2563039990854</v>
      </c>
      <c r="C24" s="385">
        <v>10.406762246189</v>
      </c>
      <c r="D24" s="385">
        <v>10.5006741106402</v>
      </c>
      <c r="E24" s="385">
        <v>10.6509229324101</v>
      </c>
      <c r="F24" s="385">
        <v>12.1878664311994</v>
      </c>
      <c r="G24" s="385">
        <v>15.459759</v>
      </c>
      <c r="H24" s="385">
        <v>19.1351914108963</v>
      </c>
      <c r="I24" s="385">
        <v>20.8969010647866</v>
      </c>
      <c r="J24" s="385">
        <v>20.8875681748476</v>
      </c>
      <c r="K24" s="385">
        <v>25.1335572075585</v>
      </c>
      <c r="L24" s="385">
        <v>25.8363151517589</v>
      </c>
      <c r="M24" s="385">
        <v>26.0168744822358</v>
      </c>
      <c r="N24" s="385">
        <v>28.2932316476261</v>
      </c>
      <c r="O24" s="385">
        <v>30.5198606864277</v>
      </c>
      <c r="P24" s="385">
        <v>32.0335127464732</v>
      </c>
      <c r="Q24" s="385">
        <v>39.9142319854692</v>
      </c>
      <c r="R24" s="385">
        <v>60.3856940072003</v>
      </c>
      <c r="S24" s="385">
        <v>76.550634841935</v>
      </c>
      <c r="T24" s="385">
        <v>91.8197211750907</v>
      </c>
      <c r="U24" s="385">
        <v>104.655005808735</v>
      </c>
      <c r="V24" s="529">
        <v>106.231467556432</v>
      </c>
      <c r="W24" s="562">
        <v>0.0122900173422353</v>
      </c>
      <c r="X24" s="562">
        <v>0.153322074984135</v>
      </c>
      <c r="Y24" s="562">
        <v>0.217726633401475</v>
      </c>
    </row>
    <row r="25" spans="8:8" s="362" ht="15.0" customFormat="1" customHeight="1">
      <c r="A25" s="401" t="s">
        <v>239</v>
      </c>
      <c r="B25" s="385">
        <v>8.90815740121951</v>
      </c>
      <c r="C25" s="385">
        <v>9.10868642560976</v>
      </c>
      <c r="D25" s="385">
        <v>9.60446621589024</v>
      </c>
      <c r="E25" s="385">
        <v>9.71064681498781</v>
      </c>
      <c r="F25" s="385">
        <v>9.57406917804878</v>
      </c>
      <c r="G25" s="385">
        <v>9.577305</v>
      </c>
      <c r="H25" s="385">
        <v>10.0141042346585</v>
      </c>
      <c r="I25" s="385">
        <v>9.58755298585366</v>
      </c>
      <c r="J25" s="385">
        <v>9.43961481463415</v>
      </c>
      <c r="K25" s="385">
        <v>9.02893908595122</v>
      </c>
      <c r="L25" s="385">
        <v>9.03866037781707</v>
      </c>
      <c r="M25" s="385">
        <v>9.60689594172505</v>
      </c>
      <c r="N25" s="385">
        <v>9.15152296386726</v>
      </c>
      <c r="O25" s="385">
        <v>9.51259544874482</v>
      </c>
      <c r="P25" s="385">
        <v>8.63404124044179</v>
      </c>
      <c r="Q25" s="385">
        <v>8.73195429950846</v>
      </c>
      <c r="R25" s="385">
        <v>8.64447228241404</v>
      </c>
      <c r="S25" s="385">
        <v>9.12474043775844</v>
      </c>
      <c r="T25" s="385">
        <v>8.54378528115608</v>
      </c>
      <c r="U25" s="385">
        <v>8.79654488148171</v>
      </c>
      <c r="V25" s="529">
        <v>8.44996581647151</v>
      </c>
      <c r="W25" s="562">
        <v>-0.0420240456096334</v>
      </c>
      <c r="X25" s="562">
        <v>-0.00260418875511559</v>
      </c>
      <c r="Y25" s="562">
        <v>0.0173186217972613</v>
      </c>
    </row>
    <row r="26" spans="8:8" s="362" ht="15.0" customFormat="1" customHeight="1">
      <c r="A26" s="401" t="s">
        <v>180</v>
      </c>
      <c r="B26" s="385">
        <v>36.6256170187234</v>
      </c>
      <c r="C26" s="385">
        <v>32.5850434625532</v>
      </c>
      <c r="D26" s="385">
        <v>35.933211</v>
      </c>
      <c r="E26" s="385">
        <v>36.4739012000426</v>
      </c>
      <c r="F26" s="385">
        <v>34.0265595915319</v>
      </c>
      <c r="G26" s="385">
        <v>32.0361024684894</v>
      </c>
      <c r="H26" s="385">
        <v>30.5720255931915</v>
      </c>
      <c r="I26" s="385">
        <v>28.7624829012766</v>
      </c>
      <c r="J26" s="385">
        <v>27.8156879442553</v>
      </c>
      <c r="K26" s="385">
        <v>26.889181213234</v>
      </c>
      <c r="L26" s="385">
        <v>32.4479783757016</v>
      </c>
      <c r="M26" s="385">
        <v>28.7413918717475</v>
      </c>
      <c r="N26" s="385">
        <v>24.4405178112283</v>
      </c>
      <c r="O26" s="385">
        <v>23.0511896316425</v>
      </c>
      <c r="P26" s="385">
        <v>21.7160108286331</v>
      </c>
      <c r="Q26" s="385">
        <v>21.6498075682695</v>
      </c>
      <c r="R26" s="385">
        <v>22.3872017359271</v>
      </c>
      <c r="S26" s="385">
        <v>21.7068266539725</v>
      </c>
      <c r="T26" s="385">
        <v>20.808211186143</v>
      </c>
      <c r="U26" s="385">
        <v>16.4703565013094</v>
      </c>
      <c r="V26" s="529">
        <v>16.7847837234318</v>
      </c>
      <c r="W26" s="562">
        <v>0.0163060925416514</v>
      </c>
      <c r="X26" s="562">
        <v>-0.0478342794075615</v>
      </c>
      <c r="Y26" s="562">
        <v>0.0344012422734662</v>
      </c>
    </row>
    <row r="27" spans="8:8" s="362" ht="15.0" customFormat="1" customHeight="1">
      <c r="A27" s="401" t="s">
        <v>182</v>
      </c>
      <c r="B27" s="385">
        <v>21.4870988290625</v>
      </c>
      <c r="C27" s="385">
        <v>21.34348966875</v>
      </c>
      <c r="D27" s="385">
        <v>20.8286489674187</v>
      </c>
      <c r="E27" s="385">
        <v>23.7515903415517</v>
      </c>
      <c r="F27" s="385">
        <v>28.1316878853414</v>
      </c>
      <c r="G27" s="385">
        <v>29.9519557184068</v>
      </c>
      <c r="H27" s="385">
        <v>28.7372721362474</v>
      </c>
      <c r="I27" s="385">
        <v>30.82190359125</v>
      </c>
      <c r="J27" s="385">
        <v>30.410562700625</v>
      </c>
      <c r="K27" s="385">
        <v>30.40213840775</v>
      </c>
      <c r="L27" s="385">
        <v>30.9973347370674</v>
      </c>
      <c r="M27" s="385">
        <v>33.1656719125245</v>
      </c>
      <c r="N27" s="385">
        <v>31.3670025240734</v>
      </c>
      <c r="O27" s="385">
        <v>33.613715349037</v>
      </c>
      <c r="P27" s="385">
        <v>33.9824941583418</v>
      </c>
      <c r="Q27" s="385">
        <v>34.2539257150955</v>
      </c>
      <c r="R27" s="385">
        <v>33.587348786755</v>
      </c>
      <c r="S27" s="385">
        <v>36.0676015623429</v>
      </c>
      <c r="T27" s="385">
        <v>32.9983581990801</v>
      </c>
      <c r="U27" s="385">
        <v>35.1664042327952</v>
      </c>
      <c r="V27" s="529">
        <v>32.8301218615798</v>
      </c>
      <c r="W27" s="562">
        <v>-0.068985789438774</v>
      </c>
      <c r="X27" s="562">
        <v>0.0146643065581804</v>
      </c>
      <c r="Y27" s="562">
        <v>0.0672869543413281</v>
      </c>
    </row>
    <row r="28" spans="8:8" s="362" ht="15.0" customFormat="1" customHeight="1">
      <c r="A28" s="401" t="s">
        <v>546</v>
      </c>
      <c r="B28" s="385">
        <v>0.0</v>
      </c>
      <c r="C28" s="385">
        <v>0.0</v>
      </c>
      <c r="D28" s="385">
        <v>0.0</v>
      </c>
      <c r="E28" s="385">
        <v>0.0</v>
      </c>
      <c r="F28" s="385">
        <v>0.0</v>
      </c>
      <c r="G28" s="385">
        <v>0.0</v>
      </c>
      <c r="H28" s="385">
        <v>0.0</v>
      </c>
      <c r="I28" s="385">
        <v>0.0</v>
      </c>
      <c r="J28" s="385">
        <v>0.0</v>
      </c>
      <c r="K28" s="385">
        <v>0.0</v>
      </c>
      <c r="L28" s="385">
        <v>0.0</v>
      </c>
      <c r="M28" s="385">
        <v>0.0</v>
      </c>
      <c r="N28" s="385">
        <v>0.0</v>
      </c>
      <c r="O28" s="385">
        <v>0.0</v>
      </c>
      <c r="P28" s="385">
        <v>5.0096153400112</v>
      </c>
      <c r="Q28" s="385">
        <v>10.1075432369681</v>
      </c>
      <c r="R28" s="385">
        <v>10.8668534556276</v>
      </c>
      <c r="S28" s="385">
        <v>11.1394078288908</v>
      </c>
      <c r="T28" s="385">
        <v>9.50870702067209</v>
      </c>
      <c r="U28" s="385">
        <v>11.6155554958695</v>
      </c>
      <c r="V28" s="529">
        <v>11.5375936453083</v>
      </c>
      <c r="W28" s="562">
        <v>-0.00942575071035412</v>
      </c>
      <c r="X28" s="562" t="s">
        <v>114</v>
      </c>
      <c r="Y28" s="562">
        <v>0.0236468673523011</v>
      </c>
    </row>
    <row r="29" spans="8:8" s="362" ht="15.0" customFormat="1" customHeight="1">
      <c r="A29" s="401" t="s">
        <v>653</v>
      </c>
      <c r="B29" s="385">
        <v>0.0</v>
      </c>
      <c r="C29" s="385">
        <v>0.429147</v>
      </c>
      <c r="D29" s="385">
        <v>0.0</v>
      </c>
      <c r="E29" s="385">
        <v>0.0</v>
      </c>
      <c r="F29" s="385">
        <v>0.0</v>
      </c>
      <c r="G29" s="385">
        <v>0.0</v>
      </c>
      <c r="H29" s="385">
        <v>0.0</v>
      </c>
      <c r="I29" s="385">
        <v>0.0</v>
      </c>
      <c r="J29" s="385">
        <v>0.0</v>
      </c>
      <c r="K29" s="385">
        <v>0.0</v>
      </c>
      <c r="L29" s="385">
        <v>0.0</v>
      </c>
      <c r="M29" s="385">
        <v>0.0</v>
      </c>
      <c r="N29" s="385">
        <v>0.0</v>
      </c>
      <c r="O29" s="385">
        <v>0.0929580484350396</v>
      </c>
      <c r="P29" s="385">
        <v>0.160576106836449</v>
      </c>
      <c r="Q29" s="385">
        <v>0.810623803722782</v>
      </c>
      <c r="R29" s="385">
        <v>0.492407947951037</v>
      </c>
      <c r="S29" s="385">
        <v>0.846357441099263</v>
      </c>
      <c r="T29" s="385">
        <v>0.61743098863</v>
      </c>
      <c r="U29" s="385">
        <v>0.53917382496</v>
      </c>
      <c r="V29" s="529">
        <v>1.426614645</v>
      </c>
      <c r="W29" s="562">
        <v>1.63869780934606</v>
      </c>
      <c r="X29" s="562" t="s">
        <v>114</v>
      </c>
      <c r="Y29" s="562">
        <v>0.00292391709313521</v>
      </c>
    </row>
    <row r="30" spans="8:8" s="362" ht="15.0" customFormat="1" customHeight="1">
      <c r="A30" s="525" t="s">
        <v>193</v>
      </c>
      <c r="B30" s="385">
        <v>77.2771772480908</v>
      </c>
      <c r="C30" s="385">
        <v>73.873128803102</v>
      </c>
      <c r="D30" s="385">
        <v>76.8670002939492</v>
      </c>
      <c r="E30" s="385">
        <v>80.5870612889921</v>
      </c>
      <c r="F30" s="385">
        <v>83.9201830861215</v>
      </c>
      <c r="G30" s="385">
        <v>87.0251221868962</v>
      </c>
      <c r="H30" s="385">
        <v>88.4585933749938</v>
      </c>
      <c r="I30" s="385">
        <v>90.0688405431668</v>
      </c>
      <c r="J30" s="385">
        <v>88.553433634362</v>
      </c>
      <c r="K30" s="385">
        <v>91.4538159144937</v>
      </c>
      <c r="L30" s="385">
        <v>98.3202886423449</v>
      </c>
      <c r="M30" s="385">
        <v>97.5308342082328</v>
      </c>
      <c r="N30" s="385">
        <v>93.2522749467951</v>
      </c>
      <c r="O30" s="385">
        <v>96.790319164287</v>
      </c>
      <c r="P30" s="385">
        <v>101.536250420737</v>
      </c>
      <c r="Q30" s="385">
        <v>115.468086609034</v>
      </c>
      <c r="R30" s="385">
        <v>136.363978215875</v>
      </c>
      <c r="S30" s="385">
        <v>155.435568765999</v>
      </c>
      <c r="T30" s="385">
        <v>164.296213850772</v>
      </c>
      <c r="U30" s="385">
        <v>177.24304074515</v>
      </c>
      <c r="V30" s="529">
        <v>177.260547248224</v>
      </c>
      <c r="W30" s="562">
        <v>-0.00263373913056686</v>
      </c>
      <c r="X30" s="562">
        <v>0.0684070278498374</v>
      </c>
      <c r="Y30" s="562">
        <v>0.363304236258967</v>
      </c>
    </row>
    <row r="31" spans="8:8" s="362" ht="15.0" customFormat="1" customHeight="1">
      <c r="A31" s="548" t="s">
        <v>654</v>
      </c>
      <c r="B31" s="566">
        <v>140.477272125912</v>
      </c>
      <c r="C31" s="566">
        <v>147.264887079061</v>
      </c>
      <c r="D31" s="566">
        <v>155.890059850743</v>
      </c>
      <c r="E31" s="566">
        <v>171.954129293191</v>
      </c>
      <c r="F31" s="566">
        <v>180.669158923217</v>
      </c>
      <c r="G31" s="566">
        <v>195.144144650093</v>
      </c>
      <c r="H31" s="566">
        <v>217.494754751708</v>
      </c>
      <c r="I31" s="566">
        <v>233.230780257211</v>
      </c>
      <c r="J31" s="566">
        <v>234.852583981485</v>
      </c>
      <c r="K31" s="566">
        <v>249.738840968157</v>
      </c>
      <c r="L31" s="566">
        <v>302.389955044667</v>
      </c>
      <c r="M31" s="566">
        <v>328.264135692818</v>
      </c>
      <c r="N31" s="566">
        <v>324.883886218001</v>
      </c>
      <c r="O31" s="566">
        <v>326.840391636365</v>
      </c>
      <c r="P31" s="566">
        <v>333.632959199085</v>
      </c>
      <c r="Q31" s="566">
        <v>337.096066619731</v>
      </c>
      <c r="R31" s="566">
        <v>358.255899611956</v>
      </c>
      <c r="S31" s="566">
        <v>393.292420447387</v>
      </c>
      <c r="T31" s="566">
        <v>430.568469494033</v>
      </c>
      <c r="U31" s="566">
        <v>483.751332889941</v>
      </c>
      <c r="V31" s="566">
        <v>487.912139625784</v>
      </c>
      <c r="W31" s="567">
        <v>0.00584538639156529</v>
      </c>
      <c r="X31" s="567">
        <v>0.0683501326759772</v>
      </c>
      <c r="Y31" s="567">
        <v>1.0</v>
      </c>
    </row>
    <row r="32" spans="8:8" ht="14.1" customHeight="1">
      <c r="A32" s="558"/>
      <c r="B32" s="551"/>
      <c r="C32" s="551"/>
      <c r="D32" s="551"/>
      <c r="E32" s="551"/>
      <c r="F32" s="551"/>
      <c r="G32" s="551"/>
      <c r="H32" s="551"/>
      <c r="I32" s="551"/>
      <c r="J32" s="551"/>
      <c r="K32" s="551"/>
      <c r="O32" s="580"/>
      <c r="P32" s="580"/>
      <c r="Q32" s="581"/>
      <c r="R32" s="581"/>
      <c r="S32" s="581"/>
      <c r="T32" s="581"/>
      <c r="U32" s="581"/>
      <c r="V32" s="581"/>
      <c r="W32" s="580"/>
      <c r="X32" s="580"/>
      <c r="Y32" s="559"/>
    </row>
    <row r="33" spans="8:8" ht="14.1" customHeight="1">
      <c r="A33" s="558" t="s">
        <v>645</v>
      </c>
      <c r="B33" s="551"/>
      <c r="C33" s="551"/>
      <c r="D33" s="551"/>
      <c r="E33" s="551"/>
      <c r="F33" s="551"/>
      <c r="G33" s="551"/>
      <c r="H33" s="551"/>
      <c r="I33" s="551"/>
      <c r="J33" s="551"/>
      <c r="K33" s="551"/>
      <c r="O33" s="580"/>
      <c r="P33" s="580"/>
      <c r="Q33" s="581"/>
      <c r="R33" s="581"/>
      <c r="S33" s="581"/>
      <c r="T33" s="581"/>
      <c r="U33" s="581"/>
      <c r="V33" s="581"/>
      <c r="W33" s="580"/>
      <c r="X33" s="580"/>
      <c r="Y33" s="559"/>
    </row>
    <row r="34" spans="8:8" ht="14.1" customHeight="1">
      <c r="A34" s="558" t="s">
        <v>646</v>
      </c>
      <c r="B34" s="551"/>
      <c r="C34" s="551"/>
      <c r="D34" s="551"/>
      <c r="E34" s="551"/>
      <c r="F34" s="551"/>
      <c r="G34" s="551"/>
      <c r="H34" s="551"/>
      <c r="I34" s="551"/>
      <c r="J34" s="551"/>
      <c r="K34" s="551"/>
    </row>
    <row r="35" spans="8:8" ht="14.1" customHeight="1">
      <c r="A35" s="558" t="s">
        <v>655</v>
      </c>
      <c r="B35" s="551"/>
      <c r="C35" s="551"/>
      <c r="D35" s="551"/>
      <c r="E35" s="551"/>
      <c r="F35" s="551"/>
      <c r="G35" s="551"/>
      <c r="H35" s="551"/>
      <c r="I35" s="551"/>
      <c r="J35" s="551"/>
      <c r="K35" s="551"/>
    </row>
    <row r="36" spans="8:8" ht="14.1" customHeight="1">
      <c r="A36" s="573" t="s">
        <v>636</v>
      </c>
    </row>
    <row r="37" spans="8:8" ht="14.1" customHeight="1">
      <c r="A37" s="574" t="s">
        <v>637</v>
      </c>
    </row>
    <row r="38" spans="8:8" ht="11.1" customHeight="1">
      <c r="A38" s="575" t="s">
        <v>285</v>
      </c>
    </row>
    <row r="39" spans="8:8">
      <c r="A39" s="576" t="s">
        <v>206</v>
      </c>
    </row>
    <row r="40" spans="8:8" ht="14.1" customHeight="1">
      <c r="A40" s="520"/>
    </row>
  </sheetData>
  <mergeCells count="1">
    <mergeCell ref="W2:X2"/>
  </mergeCells>
  <conditionalFormatting sqref="W6:Y31">
    <cfRule type="cellIs" operator="lessThanOrEqual" priority="1" dxfId="357">
      <formula>0</formula>
    </cfRule>
    <cfRule type="cellIs" operator="greaterThan" priority="2" dxfId="358">
      <formula>0</formula>
    </cfRule>
  </conditionalFormatting>
  <hyperlinks>
    <hyperlink ref="L1" location="Contents!A1" display="Contents"/>
    <hyperlink ref="AA1" location="Contents!A1" display="Contents"/>
  </hyperlinks>
  <pageMargins left="0.7" right="0.7" top="0.75" bottom="0.75" header="0.3" footer="0.3"/>
  <pageSetup paperSize="9" scale="40"/>
</worksheet>
</file>

<file path=xl/worksheets/sheet40.xml><?xml version="1.0" encoding="utf-8"?>
<worksheet xmlns:r="http://schemas.openxmlformats.org/officeDocument/2006/relationships" xmlns="http://schemas.openxmlformats.org/spreadsheetml/2006/main">
  <dimension ref="A1:AA400"/>
  <sheetViews>
    <sheetView workbookViewId="0" showGridLines="0">
      <pane xSplit="1" ySplit="4" topLeftCell="O32" state="frozen" activePane="bottomRight"/>
      <selection pane="bottomRight" activeCell="Z1" sqref="Z1"/>
    </sheetView>
  </sheetViews>
  <sheetFormatPr defaultRowHeight="10.2" defaultColWidth="23"/>
  <cols>
    <col min="1" max="1" customWidth="1" width="30.5" style="582"/>
    <col min="2" max="3" customWidth="1" width="9.5" style="582"/>
    <col min="4" max="4" customWidth="1" width="9.1640625" style="582"/>
    <col min="5" max="5" customWidth="1" width="10.332031" style="582"/>
    <col min="6" max="6" customWidth="1" width="10.1640625" style="582"/>
    <col min="7" max="7" customWidth="1" width="9.832031" style="582"/>
    <col min="8" max="8" customWidth="1" width="11.1640625" style="582"/>
    <col min="9" max="10" customWidth="1" width="10.332031" style="582"/>
    <col min="11" max="11" customWidth="1" width="12.0" style="582"/>
    <col min="12" max="13" customWidth="1" width="10.332031" style="582"/>
    <col min="14" max="14" customWidth="1" width="10.1640625" style="582"/>
    <col min="15" max="16" customWidth="1" width="11.1640625" style="582"/>
    <col min="17" max="17" customWidth="1" width="9.832031" style="582"/>
    <col min="18" max="18" customWidth="1" width="11.5" style="582"/>
    <col min="19" max="19" customWidth="1" width="11.1640625" style="582"/>
    <col min="20" max="21" customWidth="1" width="12.5" style="582"/>
    <col min="22" max="22" customWidth="1" width="12.832031" style="582"/>
    <col min="23" max="23" customWidth="1" width="12.6640625" style="582"/>
    <col min="24" max="24" customWidth="1" width="16.664062" style="576"/>
    <col min="25" max="16384" customWidth="0" width="23.0" style="582"/>
  </cols>
  <sheetData>
    <row r="1" spans="8:8" s="583" ht="18.75" customFormat="1" customHeight="1">
      <c r="A1" s="584" t="s">
        <v>656</v>
      </c>
      <c r="B1" s="585"/>
      <c r="C1" s="585"/>
      <c r="D1" s="585"/>
      <c r="E1" s="585"/>
      <c r="F1" s="586"/>
      <c r="G1" s="587"/>
      <c r="H1" s="586"/>
      <c r="I1" s="586"/>
      <c r="J1" s="586"/>
      <c r="K1" s="586"/>
      <c r="L1" s="586"/>
      <c r="M1" s="235" t="s">
        <v>89</v>
      </c>
      <c r="N1" s="588"/>
      <c r="O1" s="589"/>
      <c r="P1" s="589"/>
      <c r="Q1" s="586"/>
      <c r="R1" s="586"/>
      <c r="S1" s="590"/>
      <c r="T1" s="590"/>
      <c r="U1" s="590"/>
      <c r="V1" s="591"/>
      <c r="W1" s="590"/>
      <c r="X1" s="590"/>
      <c r="Z1" s="235" t="s">
        <v>89</v>
      </c>
    </row>
    <row r="2" spans="8:8" s="583" ht="18.75" customFormat="1" customHeight="1">
      <c r="A2" s="584"/>
      <c r="B2" s="585"/>
      <c r="C2" s="585"/>
      <c r="D2" s="585"/>
      <c r="E2" s="585"/>
      <c r="F2" s="586"/>
      <c r="G2" s="587"/>
      <c r="H2" s="586"/>
      <c r="I2" s="586"/>
      <c r="J2" s="586"/>
      <c r="K2" s="586"/>
      <c r="L2" s="586"/>
      <c r="M2" s="590" t="s">
        <v>525</v>
      </c>
      <c r="N2" s="588"/>
      <c r="O2" s="589"/>
      <c r="P2" s="589"/>
      <c r="Q2" s="586"/>
      <c r="R2" s="586"/>
      <c r="S2" s="590"/>
      <c r="T2" s="590"/>
      <c r="U2" s="590"/>
      <c r="V2" s="591"/>
      <c r="W2" s="590"/>
      <c r="X2" s="590"/>
    </row>
    <row r="3" spans="8:8" s="583" ht="15.75" customFormat="1" customHeight="1">
      <c r="A3" s="349" t="s">
        <v>232</v>
      </c>
      <c r="B3" s="592"/>
      <c r="C3" s="592"/>
      <c r="D3" s="592" t="s">
        <v>657</v>
      </c>
      <c r="E3" s="593" t="s">
        <v>658</v>
      </c>
      <c r="F3" s="592"/>
      <c r="G3" s="592" t="s">
        <v>658</v>
      </c>
      <c r="H3" s="592" t="s">
        <v>659</v>
      </c>
      <c r="I3" s="592"/>
      <c r="J3" s="592"/>
      <c r="K3" s="592" t="s">
        <v>660</v>
      </c>
      <c r="L3" s="592"/>
      <c r="M3" s="592"/>
      <c r="N3" s="592"/>
      <c r="Q3" s="592" t="s">
        <v>661</v>
      </c>
      <c r="R3" s="592"/>
      <c r="S3" s="592"/>
      <c r="T3" s="592"/>
      <c r="U3" s="592"/>
      <c r="V3" s="592" t="s">
        <v>662</v>
      </c>
      <c r="W3" s="592" t="s">
        <v>661</v>
      </c>
      <c r="X3" s="594"/>
    </row>
    <row r="4" spans="8:8" s="587" ht="10.2" customFormat="1">
      <c r="A4" s="595" t="s">
        <v>663</v>
      </c>
      <c r="B4" s="596" t="s">
        <v>96</v>
      </c>
      <c r="C4" s="597" t="s">
        <v>103</v>
      </c>
      <c r="D4" s="598" t="s">
        <v>664</v>
      </c>
      <c r="E4" s="599" t="s">
        <v>665</v>
      </c>
      <c r="F4" s="596" t="s">
        <v>132</v>
      </c>
      <c r="G4" s="600" t="s">
        <v>666</v>
      </c>
      <c r="H4" s="596" t="s">
        <v>667</v>
      </c>
      <c r="I4" s="596" t="s">
        <v>159</v>
      </c>
      <c r="J4" s="596" t="s">
        <v>160</v>
      </c>
      <c r="K4" s="596" t="s">
        <v>668</v>
      </c>
      <c r="L4" s="596" t="s">
        <v>236</v>
      </c>
      <c r="M4" s="596" t="s">
        <v>165</v>
      </c>
      <c r="N4" s="601" t="s">
        <v>266</v>
      </c>
      <c r="O4" s="596" t="s">
        <v>166</v>
      </c>
      <c r="P4" s="602" t="s">
        <v>238</v>
      </c>
      <c r="Q4" s="602" t="s">
        <v>359</v>
      </c>
      <c r="R4" s="596" t="s">
        <v>175</v>
      </c>
      <c r="S4" s="596" t="s">
        <v>239</v>
      </c>
      <c r="T4" s="596" t="s">
        <v>180</v>
      </c>
      <c r="U4" s="596" t="s">
        <v>182</v>
      </c>
      <c r="V4" s="596" t="s">
        <v>669</v>
      </c>
      <c r="W4" s="596" t="s">
        <v>670</v>
      </c>
      <c r="X4" s="603" t="s">
        <v>530</v>
      </c>
    </row>
    <row r="5" spans="8:8" ht="12.2" customHeight="1">
      <c r="A5" s="604" t="s">
        <v>94</v>
      </c>
      <c r="B5" s="605">
        <v>0.0</v>
      </c>
      <c r="C5" s="606">
        <v>0.0</v>
      </c>
      <c r="D5" s="606">
        <v>0.847174957204565</v>
      </c>
      <c r="E5" s="605">
        <v>0.0</v>
      </c>
      <c r="F5" s="606">
        <v>0.0</v>
      </c>
      <c r="G5" s="606">
        <v>0.0</v>
      </c>
      <c r="H5" s="605">
        <v>0.0</v>
      </c>
      <c r="I5" s="606">
        <v>0.0</v>
      </c>
      <c r="J5" s="606">
        <v>0.0</v>
      </c>
      <c r="K5" s="606">
        <v>0.0</v>
      </c>
      <c r="L5" s="605">
        <v>0.0</v>
      </c>
      <c r="M5" s="606">
        <v>0.0</v>
      </c>
      <c r="N5" s="606">
        <v>0.0</v>
      </c>
      <c r="O5" s="606">
        <v>0.0</v>
      </c>
      <c r="P5" s="606">
        <v>0.0</v>
      </c>
      <c r="Q5" s="607">
        <v>0.0</v>
      </c>
      <c r="R5" s="606">
        <v>0.0</v>
      </c>
      <c r="S5" s="606">
        <v>0.0</v>
      </c>
      <c r="T5" s="606">
        <v>0.0</v>
      </c>
      <c r="U5" s="606">
        <v>0.0</v>
      </c>
      <c r="V5" s="606">
        <v>0.0</v>
      </c>
      <c r="W5" s="605">
        <v>0.0</v>
      </c>
      <c r="X5" s="608">
        <v>0.847174957204565</v>
      </c>
    </row>
    <row r="6" spans="8:8" ht="12.2" customHeight="1">
      <c r="A6" s="609" t="s">
        <v>95</v>
      </c>
      <c r="B6" s="610">
        <v>0.943646207425697</v>
      </c>
      <c r="C6" s="611">
        <v>0.10336906785325</v>
      </c>
      <c r="D6" s="611">
        <v>0.617220741421035</v>
      </c>
      <c r="E6" s="610">
        <v>0.0</v>
      </c>
      <c r="F6" s="611">
        <v>0.0</v>
      </c>
      <c r="G6" s="611">
        <v>0.0816</v>
      </c>
      <c r="H6" s="610">
        <v>0.0</v>
      </c>
      <c r="I6" s="611">
        <v>0.0</v>
      </c>
      <c r="J6" s="611">
        <v>0.0</v>
      </c>
      <c r="K6" s="611">
        <v>0.0</v>
      </c>
      <c r="L6" s="610">
        <v>0.0</v>
      </c>
      <c r="M6" s="611">
        <v>0.0</v>
      </c>
      <c r="N6" s="611">
        <v>0.0</v>
      </c>
      <c r="O6" s="611">
        <v>0.0</v>
      </c>
      <c r="P6" s="611">
        <v>0.211515030543942</v>
      </c>
      <c r="Q6" s="610">
        <v>0.0923465418230945</v>
      </c>
      <c r="R6" s="611">
        <v>0.108976852257181</v>
      </c>
      <c r="S6" s="606">
        <v>0.0</v>
      </c>
      <c r="T6" s="606">
        <v>0.347936166750255</v>
      </c>
      <c r="U6" s="606">
        <v>0.0</v>
      </c>
      <c r="V6" s="606">
        <v>0.0</v>
      </c>
      <c r="W6" s="607">
        <v>0.0</v>
      </c>
      <c r="X6" s="608">
        <v>2.50661060807445</v>
      </c>
    </row>
    <row r="7" spans="8:8" ht="12.2" customHeight="1">
      <c r="A7" s="612" t="s">
        <v>96</v>
      </c>
      <c r="B7" s="610">
        <v>0.0</v>
      </c>
      <c r="C7" s="611">
        <v>0.0</v>
      </c>
      <c r="D7" s="613">
        <v>0.998513513513514</v>
      </c>
      <c r="E7" s="610">
        <v>0.00121762455</v>
      </c>
      <c r="F7" s="611">
        <v>0.0868700716237201</v>
      </c>
      <c r="G7" s="611">
        <v>0.0</v>
      </c>
      <c r="H7" s="610">
        <v>0.0</v>
      </c>
      <c r="I7" s="611">
        <v>0.0</v>
      </c>
      <c r="J7" s="611">
        <v>0.0</v>
      </c>
      <c r="K7" s="611">
        <v>0.0</v>
      </c>
      <c r="L7" s="610">
        <v>0.0</v>
      </c>
      <c r="M7" s="611">
        <v>0.0</v>
      </c>
      <c r="N7" s="611">
        <v>0.0</v>
      </c>
      <c r="O7" s="611">
        <v>0.0</v>
      </c>
      <c r="P7" s="611">
        <v>0.201201487732295</v>
      </c>
      <c r="Q7" s="610">
        <v>0.0</v>
      </c>
      <c r="R7" s="611">
        <v>0.0</v>
      </c>
      <c r="S7" s="606">
        <v>0.0</v>
      </c>
      <c r="T7" s="606">
        <v>0.0</v>
      </c>
      <c r="U7" s="606">
        <v>0.0</v>
      </c>
      <c r="V7" s="606">
        <v>0.0</v>
      </c>
      <c r="W7" s="607">
        <v>0.0</v>
      </c>
      <c r="X7" s="608">
        <v>1.28780269741953</v>
      </c>
    </row>
    <row r="8" spans="8:8" ht="12.2" customHeight="1">
      <c r="A8" s="614" t="s">
        <v>338</v>
      </c>
      <c r="B8" s="615">
        <v>0.943646207425697</v>
      </c>
      <c r="C8" s="616">
        <v>0.10336906785325</v>
      </c>
      <c r="D8" s="616">
        <v>2.46290921213911</v>
      </c>
      <c r="E8" s="615">
        <v>0.00121762455</v>
      </c>
      <c r="F8" s="616">
        <v>0.0868700716237201</v>
      </c>
      <c r="G8" s="616">
        <v>0.0816</v>
      </c>
      <c r="H8" s="615">
        <v>0.0</v>
      </c>
      <c r="I8" s="616">
        <v>0.0</v>
      </c>
      <c r="J8" s="616">
        <v>0.0</v>
      </c>
      <c r="K8" s="616">
        <v>0.0</v>
      </c>
      <c r="L8" s="615">
        <v>0.0</v>
      </c>
      <c r="M8" s="616">
        <v>0.0</v>
      </c>
      <c r="N8" s="616">
        <v>0.0</v>
      </c>
      <c r="O8" s="616">
        <v>0.0</v>
      </c>
      <c r="P8" s="616">
        <v>0.412716518276237</v>
      </c>
      <c r="Q8" s="615">
        <v>0.0923465418230945</v>
      </c>
      <c r="R8" s="616">
        <v>0.108976852257181</v>
      </c>
      <c r="S8" s="617">
        <v>0.0</v>
      </c>
      <c r="T8" s="617">
        <v>0.347936166750255</v>
      </c>
      <c r="U8" s="617">
        <v>0.0</v>
      </c>
      <c r="V8" s="617">
        <v>0.0</v>
      </c>
      <c r="W8" s="618">
        <v>0.0</v>
      </c>
      <c r="X8" s="619">
        <v>4.64158826269855</v>
      </c>
    </row>
    <row r="9" spans="8:8" ht="12.2" customHeight="1">
      <c r="A9" s="620" t="s">
        <v>98</v>
      </c>
      <c r="B9" s="610">
        <v>0.4593143674407</v>
      </c>
      <c r="C9" s="611">
        <v>0.0</v>
      </c>
      <c r="D9" s="611">
        <v>0.318274901145439</v>
      </c>
      <c r="E9" s="610">
        <v>0.0</v>
      </c>
      <c r="F9" s="611">
        <v>0.0</v>
      </c>
      <c r="G9" s="611">
        <v>0.0</v>
      </c>
      <c r="H9" s="610">
        <v>0.112462379386709</v>
      </c>
      <c r="I9" s="611">
        <v>0.0</v>
      </c>
      <c r="J9" s="611">
        <v>0.881799098405285</v>
      </c>
      <c r="K9" s="611">
        <v>0.0</v>
      </c>
      <c r="L9" s="610">
        <v>0.0</v>
      </c>
      <c r="M9" s="611">
        <v>0.0</v>
      </c>
      <c r="N9" s="611">
        <v>0.0</v>
      </c>
      <c r="O9" s="611">
        <v>0.0</v>
      </c>
      <c r="P9" s="611">
        <v>0.0</v>
      </c>
      <c r="Q9" s="610">
        <v>0.0</v>
      </c>
      <c r="R9" s="611">
        <v>0.0</v>
      </c>
      <c r="S9" s="606">
        <v>0.0</v>
      </c>
      <c r="T9" s="606">
        <v>0.0</v>
      </c>
      <c r="U9" s="606">
        <v>0.0</v>
      </c>
      <c r="V9" s="606">
        <v>0.0</v>
      </c>
      <c r="W9" s="607">
        <v>0.0</v>
      </c>
      <c r="X9" s="608">
        <v>1.77185074637813</v>
      </c>
    </row>
    <row r="10" spans="8:8" ht="12.2" customHeight="1">
      <c r="A10" s="620" t="s">
        <v>99</v>
      </c>
      <c r="B10" s="610">
        <v>2.79968735903503</v>
      </c>
      <c r="C10" s="611">
        <v>0.0</v>
      </c>
      <c r="D10" s="611">
        <v>0.353782660348311</v>
      </c>
      <c r="E10" s="610">
        <v>0.078834946464</v>
      </c>
      <c r="F10" s="611">
        <v>0.0</v>
      </c>
      <c r="G10" s="611">
        <v>0.0</v>
      </c>
      <c r="H10" s="610">
        <v>0.0</v>
      </c>
      <c r="I10" s="611">
        <v>0.0</v>
      </c>
      <c r="J10" s="611">
        <v>0.0</v>
      </c>
      <c r="K10" s="611">
        <v>0.0</v>
      </c>
      <c r="L10" s="610">
        <v>0.0</v>
      </c>
      <c r="M10" s="611">
        <v>0.0</v>
      </c>
      <c r="N10" s="611">
        <v>0.0864453536107624</v>
      </c>
      <c r="O10" s="611">
        <v>0.0</v>
      </c>
      <c r="P10" s="611">
        <v>0.0227335432147785</v>
      </c>
      <c r="Q10" s="610">
        <v>0.0</v>
      </c>
      <c r="R10" s="611">
        <v>0.0</v>
      </c>
      <c r="S10" s="606">
        <v>0.0</v>
      </c>
      <c r="T10" s="606">
        <v>0.0</v>
      </c>
      <c r="U10" s="606">
        <v>0.0</v>
      </c>
      <c r="V10" s="606">
        <v>0.0</v>
      </c>
      <c r="W10" s="607">
        <v>0.0</v>
      </c>
      <c r="X10" s="608">
        <v>3.34148386267288</v>
      </c>
    </row>
    <row r="11" spans="8:8" ht="12.2" customHeight="1">
      <c r="A11" s="620" t="s">
        <v>100</v>
      </c>
      <c r="B11" s="610">
        <v>2.12066767098333</v>
      </c>
      <c r="C11" s="611">
        <v>0.0</v>
      </c>
      <c r="D11" s="611">
        <v>0.731662215163851</v>
      </c>
      <c r="E11" s="610">
        <v>0.0</v>
      </c>
      <c r="F11" s="611">
        <v>0.0</v>
      </c>
      <c r="G11" s="611">
        <v>0.0</v>
      </c>
      <c r="H11" s="610">
        <v>0.0</v>
      </c>
      <c r="I11" s="611">
        <v>0.0</v>
      </c>
      <c r="J11" s="611">
        <v>0.0</v>
      </c>
      <c r="K11" s="611">
        <v>0.0</v>
      </c>
      <c r="L11" s="610">
        <v>0.0</v>
      </c>
      <c r="M11" s="611">
        <v>0.0</v>
      </c>
      <c r="N11" s="611">
        <v>0.0</v>
      </c>
      <c r="O11" s="611">
        <v>0.0</v>
      </c>
      <c r="P11" s="611">
        <v>0.0</v>
      </c>
      <c r="Q11" s="610">
        <v>0.729888036200658</v>
      </c>
      <c r="R11" s="611">
        <v>0.0938272363474086</v>
      </c>
      <c r="S11" s="606">
        <v>0.0</v>
      </c>
      <c r="T11" s="606">
        <v>0.0</v>
      </c>
      <c r="U11" s="606">
        <v>0.0</v>
      </c>
      <c r="V11" s="606">
        <v>0.0</v>
      </c>
      <c r="W11" s="607">
        <v>0.0</v>
      </c>
      <c r="X11" s="608">
        <v>3.67604515869525</v>
      </c>
    </row>
    <row r="12" spans="8:8" ht="12.2" customHeight="1">
      <c r="A12" s="621" t="s">
        <v>215</v>
      </c>
      <c r="B12" s="610">
        <v>1.75676440032068</v>
      </c>
      <c r="C12" s="611">
        <v>0.0</v>
      </c>
      <c r="D12" s="611">
        <v>2.81668005089889</v>
      </c>
      <c r="E12" s="610">
        <v>0.2856</v>
      </c>
      <c r="F12" s="611">
        <v>0.0985597118686007</v>
      </c>
      <c r="G12" s="611">
        <v>0.0408</v>
      </c>
      <c r="H12" s="610">
        <v>0.0</v>
      </c>
      <c r="I12" s="611">
        <v>0.0</v>
      </c>
      <c r="J12" s="611">
        <v>0.0</v>
      </c>
      <c r="K12" s="611">
        <v>0.0</v>
      </c>
      <c r="L12" s="610">
        <v>0.0</v>
      </c>
      <c r="M12" s="611">
        <v>0.0813025210084034</v>
      </c>
      <c r="N12" s="611">
        <v>0.0</v>
      </c>
      <c r="O12" s="611">
        <v>0.0</v>
      </c>
      <c r="P12" s="611">
        <v>0.0</v>
      </c>
      <c r="Q12" s="610">
        <v>0.0</v>
      </c>
      <c r="R12" s="611">
        <v>0.0</v>
      </c>
      <c r="S12" s="606">
        <v>0.0</v>
      </c>
      <c r="T12" s="606">
        <v>0.0</v>
      </c>
      <c r="U12" s="606">
        <v>0.0</v>
      </c>
      <c r="V12" s="606">
        <v>0.0</v>
      </c>
      <c r="W12" s="607">
        <v>0.0</v>
      </c>
      <c r="X12" s="608">
        <v>5.07970668409657</v>
      </c>
    </row>
    <row r="13" spans="8:8" ht="12.2" customHeight="1">
      <c r="A13" s="614" t="s">
        <v>350</v>
      </c>
      <c r="B13" s="615">
        <v>7.13643379777975</v>
      </c>
      <c r="C13" s="616">
        <v>0.0</v>
      </c>
      <c r="D13" s="616">
        <v>4.22039982755649</v>
      </c>
      <c r="E13" s="615">
        <v>0.364434946464</v>
      </c>
      <c r="F13" s="616">
        <v>0.0985597118686007</v>
      </c>
      <c r="G13" s="616">
        <v>0.0408</v>
      </c>
      <c r="H13" s="615">
        <v>0.112462379386709</v>
      </c>
      <c r="I13" s="616">
        <v>0.0</v>
      </c>
      <c r="J13" s="616">
        <v>0.881799098405285</v>
      </c>
      <c r="K13" s="616">
        <v>0.0</v>
      </c>
      <c r="L13" s="615">
        <v>0.0</v>
      </c>
      <c r="M13" s="616">
        <v>0.0813025210084034</v>
      </c>
      <c r="N13" s="616">
        <v>0.0864453536107624</v>
      </c>
      <c r="O13" s="616">
        <v>0.0</v>
      </c>
      <c r="P13" s="616">
        <v>0.0227335432147785</v>
      </c>
      <c r="Q13" s="615">
        <v>0.729888036200658</v>
      </c>
      <c r="R13" s="616">
        <v>0.0938272363474086</v>
      </c>
      <c r="S13" s="617">
        <v>0.0</v>
      </c>
      <c r="T13" s="617">
        <v>0.0</v>
      </c>
      <c r="U13" s="617">
        <v>0.0</v>
      </c>
      <c r="V13" s="617">
        <v>0.0</v>
      </c>
      <c r="W13" s="618">
        <v>0.0</v>
      </c>
      <c r="X13" s="619">
        <v>13.8690864518428</v>
      </c>
    </row>
    <row r="14" spans="8:8" ht="12.2" customHeight="1">
      <c r="A14" s="609" t="s">
        <v>111</v>
      </c>
      <c r="B14" s="610">
        <v>1.28336410796389</v>
      </c>
      <c r="C14" s="611">
        <v>0.0</v>
      </c>
      <c r="D14" s="611">
        <v>0.0</v>
      </c>
      <c r="E14" s="610">
        <v>0.0</v>
      </c>
      <c r="F14" s="611">
        <v>0.0314229436450962</v>
      </c>
      <c r="G14" s="611">
        <v>0.0</v>
      </c>
      <c r="H14" s="610">
        <v>0.876962025316456</v>
      </c>
      <c r="I14" s="611">
        <v>0.0</v>
      </c>
      <c r="J14" s="611">
        <v>2.77468412365006</v>
      </c>
      <c r="K14" s="611">
        <v>0.0</v>
      </c>
      <c r="L14" s="610">
        <v>0.0</v>
      </c>
      <c r="M14" s="611">
        <v>0.0</v>
      </c>
      <c r="N14" s="611">
        <v>0.0910312568220579</v>
      </c>
      <c r="O14" s="611">
        <v>0.0</v>
      </c>
      <c r="P14" s="611">
        <v>0.0</v>
      </c>
      <c r="Q14" s="610">
        <v>0.0</v>
      </c>
      <c r="R14" s="611">
        <v>0.0</v>
      </c>
      <c r="S14" s="606">
        <v>0.0</v>
      </c>
      <c r="T14" s="606">
        <v>0.0</v>
      </c>
      <c r="U14" s="606">
        <v>0.0</v>
      </c>
      <c r="V14" s="606">
        <v>0.0</v>
      </c>
      <c r="W14" s="607">
        <v>0.0</v>
      </c>
      <c r="X14" s="608">
        <v>5.05746445739756</v>
      </c>
    </row>
    <row r="15" spans="8:8" ht="12.2" customHeight="1">
      <c r="A15" s="609" t="s">
        <v>120</v>
      </c>
      <c r="B15" s="610">
        <v>2.60314088582823</v>
      </c>
      <c r="C15" s="611">
        <v>0.10330019615175</v>
      </c>
      <c r="D15" s="611">
        <v>0.45245597918598</v>
      </c>
      <c r="E15" s="610">
        <v>0.0</v>
      </c>
      <c r="F15" s="611">
        <v>0.786604519462884</v>
      </c>
      <c r="G15" s="611">
        <v>0.0</v>
      </c>
      <c r="H15" s="610">
        <v>5.02579062864209</v>
      </c>
      <c r="I15" s="611">
        <v>0.0</v>
      </c>
      <c r="J15" s="611">
        <v>1.94828095573766</v>
      </c>
      <c r="K15" s="611">
        <v>0.0</v>
      </c>
      <c r="L15" s="610">
        <v>0.0</v>
      </c>
      <c r="M15" s="611">
        <v>4.26704866367647</v>
      </c>
      <c r="N15" s="611">
        <v>0.181332471213592</v>
      </c>
      <c r="O15" s="611">
        <v>0.0</v>
      </c>
      <c r="P15" s="611">
        <v>4.22824092734715</v>
      </c>
      <c r="Q15" s="610">
        <v>0.0</v>
      </c>
      <c r="R15" s="611">
        <v>0.0</v>
      </c>
      <c r="S15" s="606">
        <v>0.0</v>
      </c>
      <c r="T15" s="606">
        <v>0.0</v>
      </c>
      <c r="U15" s="606">
        <v>0.0</v>
      </c>
      <c r="V15" s="606">
        <v>0.0</v>
      </c>
      <c r="W15" s="607">
        <v>0.0</v>
      </c>
      <c r="X15" s="608">
        <v>19.5961952272458</v>
      </c>
    </row>
    <row r="16" spans="8:8" ht="12.2" customHeight="1">
      <c r="A16" s="609" t="s">
        <v>126</v>
      </c>
      <c r="B16" s="610">
        <v>2.13258155055427</v>
      </c>
      <c r="C16" s="611">
        <v>0.0</v>
      </c>
      <c r="D16" s="611">
        <v>0.0804471829280432</v>
      </c>
      <c r="E16" s="610">
        <v>0.0</v>
      </c>
      <c r="F16" s="611">
        <v>0.0</v>
      </c>
      <c r="G16" s="611">
        <v>0.0030175812</v>
      </c>
      <c r="H16" s="610">
        <v>0.0</v>
      </c>
      <c r="I16" s="611">
        <v>0.0</v>
      </c>
      <c r="J16" s="611">
        <v>6.8326746454351</v>
      </c>
      <c r="K16" s="611">
        <v>0.0</v>
      </c>
      <c r="L16" s="610">
        <v>0.0</v>
      </c>
      <c r="M16" s="611">
        <v>2.76415</v>
      </c>
      <c r="N16" s="611">
        <v>0.0</v>
      </c>
      <c r="O16" s="611">
        <v>0.0</v>
      </c>
      <c r="P16" s="611">
        <v>0.172425</v>
      </c>
      <c r="Q16" s="610">
        <v>0.0790601049958882</v>
      </c>
      <c r="R16" s="611">
        <v>0.0</v>
      </c>
      <c r="S16" s="606">
        <v>0.0</v>
      </c>
      <c r="T16" s="606">
        <v>0.0</v>
      </c>
      <c r="U16" s="606">
        <v>0.0</v>
      </c>
      <c r="V16" s="606">
        <v>0.0</v>
      </c>
      <c r="W16" s="607">
        <v>0.0</v>
      </c>
      <c r="X16" s="608">
        <v>12.0643560651133</v>
      </c>
    </row>
    <row r="17" spans="8:8" ht="12.2" customHeight="1">
      <c r="A17" s="609" t="s">
        <v>138</v>
      </c>
      <c r="B17" s="610">
        <v>5.3541833636701</v>
      </c>
      <c r="C17" s="611">
        <v>0.1687945104</v>
      </c>
      <c r="D17" s="611">
        <v>2.1672803349</v>
      </c>
      <c r="E17" s="610">
        <v>0.1521739071</v>
      </c>
      <c r="F17" s="611">
        <v>0.4968167922</v>
      </c>
      <c r="G17" s="611">
        <v>0.068</v>
      </c>
      <c r="H17" s="610">
        <v>3.4272490959</v>
      </c>
      <c r="I17" s="611">
        <v>0.0</v>
      </c>
      <c r="J17" s="611">
        <v>3.09232594936709</v>
      </c>
      <c r="K17" s="611">
        <v>0.0</v>
      </c>
      <c r="L17" s="610">
        <v>0.0</v>
      </c>
      <c r="M17" s="611">
        <v>0.5016598893</v>
      </c>
      <c r="N17" s="611">
        <v>0.3650667012</v>
      </c>
      <c r="O17" s="611">
        <v>0.0870861429</v>
      </c>
      <c r="P17" s="611">
        <v>3.9775933539</v>
      </c>
      <c r="Q17" s="610">
        <v>1.0372788459</v>
      </c>
      <c r="R17" s="611">
        <v>0.0</v>
      </c>
      <c r="S17" s="606">
        <v>0.0</v>
      </c>
      <c r="T17" s="606">
        <v>0.0</v>
      </c>
      <c r="U17" s="606">
        <v>0.0</v>
      </c>
      <c r="V17" s="606">
        <v>0.0</v>
      </c>
      <c r="W17" s="607">
        <v>0.0</v>
      </c>
      <c r="X17" s="608">
        <v>20.8955088867372</v>
      </c>
    </row>
    <row r="18" spans="8:8" ht="12.2" customHeight="1">
      <c r="A18" s="609" t="s">
        <v>141</v>
      </c>
      <c r="B18" s="610">
        <v>2.81586276308305</v>
      </c>
      <c r="C18" s="611">
        <v>0.0</v>
      </c>
      <c r="D18" s="611">
        <v>0.61672293325749</v>
      </c>
      <c r="E18" s="610">
        <v>0.0</v>
      </c>
      <c r="F18" s="611">
        <v>0.0866710608646189</v>
      </c>
      <c r="G18" s="611">
        <v>0.0</v>
      </c>
      <c r="H18" s="610">
        <v>0.227546225729114</v>
      </c>
      <c r="I18" s="611">
        <v>0.0</v>
      </c>
      <c r="J18" s="611">
        <v>3.10606962025316</v>
      </c>
      <c r="K18" s="611">
        <v>0.0</v>
      </c>
      <c r="L18" s="610">
        <v>0.0</v>
      </c>
      <c r="M18" s="611">
        <v>5.67988907849829</v>
      </c>
      <c r="N18" s="611">
        <v>0.0899272601281364</v>
      </c>
      <c r="O18" s="611">
        <v>0.0903716664296549</v>
      </c>
      <c r="P18" s="611">
        <v>1.83652276275104</v>
      </c>
      <c r="Q18" s="610">
        <v>0.277558170269245</v>
      </c>
      <c r="R18" s="611">
        <v>0.0</v>
      </c>
      <c r="S18" s="606">
        <v>0.0</v>
      </c>
      <c r="T18" s="606">
        <v>0.0</v>
      </c>
      <c r="U18" s="606">
        <v>0.0</v>
      </c>
      <c r="V18" s="606">
        <v>0.0</v>
      </c>
      <c r="W18" s="607">
        <v>0.0</v>
      </c>
      <c r="X18" s="608">
        <v>14.8271415412638</v>
      </c>
    </row>
    <row r="19" spans="8:8" ht="12.2" customHeight="1">
      <c r="A19" s="609" t="s">
        <v>143</v>
      </c>
      <c r="B19" s="610">
        <v>4.6747917116989</v>
      </c>
      <c r="C19" s="611">
        <v>0.0</v>
      </c>
      <c r="D19" s="611">
        <v>1.0070919</v>
      </c>
      <c r="E19" s="610">
        <v>0.0</v>
      </c>
      <c r="F19" s="611">
        <v>0.410480769230769</v>
      </c>
      <c r="G19" s="611">
        <v>0.0</v>
      </c>
      <c r="H19" s="610">
        <v>2.93511550917563</v>
      </c>
      <c r="I19" s="611">
        <v>0.0</v>
      </c>
      <c r="J19" s="611">
        <v>8.97461708860759</v>
      </c>
      <c r="K19" s="611">
        <v>0.0</v>
      </c>
      <c r="L19" s="610">
        <v>0.0</v>
      </c>
      <c r="M19" s="611">
        <v>0.0438777</v>
      </c>
      <c r="N19" s="611">
        <v>0.0</v>
      </c>
      <c r="O19" s="611">
        <v>0.1836396</v>
      </c>
      <c r="P19" s="611">
        <v>0.3318894</v>
      </c>
      <c r="Q19" s="610">
        <v>0.0</v>
      </c>
      <c r="R19" s="611">
        <v>0.0</v>
      </c>
      <c r="S19" s="606">
        <v>0.0</v>
      </c>
      <c r="T19" s="606">
        <v>0.0</v>
      </c>
      <c r="U19" s="606">
        <v>0.0</v>
      </c>
      <c r="V19" s="606">
        <v>0.0</v>
      </c>
      <c r="W19" s="607">
        <v>0.0</v>
      </c>
      <c r="X19" s="608">
        <v>18.5615036787129</v>
      </c>
    </row>
    <row r="20" spans="8:8" ht="12.2" customHeight="1">
      <c r="A20" s="609" t="s">
        <v>641</v>
      </c>
      <c r="B20" s="610">
        <v>6.70932838691069</v>
      </c>
      <c r="C20" s="611">
        <v>0.105666709673635</v>
      </c>
      <c r="D20" s="611">
        <v>0.92318433096827</v>
      </c>
      <c r="E20" s="610">
        <v>0.0</v>
      </c>
      <c r="F20" s="611">
        <v>2.29277137826501</v>
      </c>
      <c r="G20" s="611">
        <v>0.229831834444</v>
      </c>
      <c r="H20" s="610">
        <v>4.69836274137532</v>
      </c>
      <c r="I20" s="611">
        <v>0.0</v>
      </c>
      <c r="J20" s="611">
        <v>3.48668522481143</v>
      </c>
      <c r="K20" s="611">
        <v>0.0</v>
      </c>
      <c r="L20" s="610">
        <v>0.0</v>
      </c>
      <c r="M20" s="611">
        <v>0.653223630732674</v>
      </c>
      <c r="N20" s="611">
        <v>0.368319503032531</v>
      </c>
      <c r="O20" s="611">
        <v>0.07202170072865</v>
      </c>
      <c r="P20" s="611">
        <v>4.0240062174299</v>
      </c>
      <c r="Q20" s="610">
        <v>0.180766510549178</v>
      </c>
      <c r="R20" s="611">
        <v>0.0</v>
      </c>
      <c r="S20" s="606">
        <v>0.0</v>
      </c>
      <c r="T20" s="606">
        <v>0.0</v>
      </c>
      <c r="U20" s="606">
        <v>0.0</v>
      </c>
      <c r="V20" s="606">
        <v>0.0</v>
      </c>
      <c r="W20" s="607">
        <v>0.0</v>
      </c>
      <c r="X20" s="608">
        <v>23.7441681689213</v>
      </c>
    </row>
    <row r="21" spans="8:8" ht="12.2" customHeight="1">
      <c r="A21" s="622" t="s">
        <v>642</v>
      </c>
      <c r="B21" s="610">
        <v>0.0</v>
      </c>
      <c r="C21" s="611">
        <v>0.0</v>
      </c>
      <c r="D21" s="611">
        <v>0.0</v>
      </c>
      <c r="E21" s="610">
        <v>0.0</v>
      </c>
      <c r="F21" s="611">
        <v>0.0</v>
      </c>
      <c r="G21" s="611">
        <v>0.0</v>
      </c>
      <c r="H21" s="610">
        <v>0.0559063291139241</v>
      </c>
      <c r="I21" s="611">
        <v>0.0</v>
      </c>
      <c r="J21" s="611">
        <v>0.0</v>
      </c>
      <c r="K21" s="611">
        <v>0.0</v>
      </c>
      <c r="L21" s="610">
        <v>0.0</v>
      </c>
      <c r="M21" s="611">
        <v>0.0</v>
      </c>
      <c r="N21" s="611">
        <v>0.0</v>
      </c>
      <c r="O21" s="611">
        <v>0.0</v>
      </c>
      <c r="P21" s="611">
        <v>0.0</v>
      </c>
      <c r="Q21" s="610">
        <v>0.0</v>
      </c>
      <c r="R21" s="611">
        <v>0.0</v>
      </c>
      <c r="S21" s="606">
        <v>0.0</v>
      </c>
      <c r="T21" s="606">
        <v>0.0</v>
      </c>
      <c r="U21" s="606">
        <v>0.0</v>
      </c>
      <c r="V21" s="606">
        <v>0.0</v>
      </c>
      <c r="W21" s="607">
        <v>0.0</v>
      </c>
      <c r="X21" s="608">
        <v>0.0559063291139241</v>
      </c>
    </row>
    <row r="22" spans="8:8" ht="12.2" customHeight="1">
      <c r="A22" s="623" t="s">
        <v>353</v>
      </c>
      <c r="B22" s="615">
        <v>25.5732527697091</v>
      </c>
      <c r="C22" s="616">
        <v>0.377761416225385</v>
      </c>
      <c r="D22" s="616">
        <v>5.24718266123978</v>
      </c>
      <c r="E22" s="615">
        <v>0.1521739071</v>
      </c>
      <c r="F22" s="616">
        <v>4.10476746366838</v>
      </c>
      <c r="G22" s="616">
        <v>0.300849415644</v>
      </c>
      <c r="H22" s="615">
        <v>17.2469325552525</v>
      </c>
      <c r="I22" s="616">
        <v>0.0</v>
      </c>
      <c r="J22" s="616">
        <v>30.2153376078621</v>
      </c>
      <c r="K22" s="616">
        <v>0.0</v>
      </c>
      <c r="L22" s="615">
        <v>0.0</v>
      </c>
      <c r="M22" s="616">
        <v>13.9098489622074</v>
      </c>
      <c r="N22" s="616">
        <v>1.09567719239632</v>
      </c>
      <c r="O22" s="616">
        <v>0.433119110058305</v>
      </c>
      <c r="P22" s="616">
        <v>14.5706776614281</v>
      </c>
      <c r="Q22" s="615">
        <v>1.57466363171431</v>
      </c>
      <c r="R22" s="616">
        <v>0.0</v>
      </c>
      <c r="S22" s="617">
        <v>0.0</v>
      </c>
      <c r="T22" s="617">
        <v>0.0</v>
      </c>
      <c r="U22" s="617">
        <v>0.0</v>
      </c>
      <c r="V22" s="617">
        <v>0.0</v>
      </c>
      <c r="W22" s="618">
        <v>0.0</v>
      </c>
      <c r="X22" s="619">
        <v>114.802244354506</v>
      </c>
    </row>
    <row r="23" spans="8:8" ht="12.2" customHeight="1">
      <c r="A23" s="624" t="s">
        <v>166</v>
      </c>
      <c r="B23" s="610">
        <v>0.0</v>
      </c>
      <c r="C23" s="611">
        <v>0.0</v>
      </c>
      <c r="D23" s="611">
        <v>0.0</v>
      </c>
      <c r="E23" s="610">
        <v>0.0</v>
      </c>
      <c r="F23" s="611">
        <v>0.0</v>
      </c>
      <c r="G23" s="611">
        <v>0.0</v>
      </c>
      <c r="H23" s="610">
        <v>0.0</v>
      </c>
      <c r="I23" s="611">
        <v>0.0</v>
      </c>
      <c r="J23" s="606">
        <v>0.0</v>
      </c>
      <c r="K23" s="606">
        <v>0.0</v>
      </c>
      <c r="L23" s="607">
        <v>0.0</v>
      </c>
      <c r="M23" s="606">
        <v>0.0</v>
      </c>
      <c r="N23" s="611">
        <v>0.0</v>
      </c>
      <c r="O23" s="611">
        <v>0.0</v>
      </c>
      <c r="P23" s="611">
        <v>0.0</v>
      </c>
      <c r="Q23" s="610">
        <v>0.0</v>
      </c>
      <c r="R23" s="606">
        <v>0.0</v>
      </c>
      <c r="S23" s="606">
        <v>0.0</v>
      </c>
      <c r="T23" s="606">
        <v>0.0</v>
      </c>
      <c r="U23" s="606">
        <v>0.0</v>
      </c>
      <c r="V23" s="606">
        <v>0.0</v>
      </c>
      <c r="W23" s="607">
        <v>0.0</v>
      </c>
      <c r="X23" s="608">
        <v>0.0</v>
      </c>
    </row>
    <row r="24" spans="8:8" ht="12.2" customHeight="1">
      <c r="A24" s="625" t="s">
        <v>158</v>
      </c>
      <c r="B24" s="610">
        <v>0.463198236304643</v>
      </c>
      <c r="C24" s="611">
        <v>0.0</v>
      </c>
      <c r="D24" s="611">
        <v>0.0</v>
      </c>
      <c r="E24" s="610">
        <v>0.0</v>
      </c>
      <c r="F24" s="611">
        <v>0.0</v>
      </c>
      <c r="G24" s="611">
        <v>0.1768</v>
      </c>
      <c r="H24" s="610">
        <v>0.0</v>
      </c>
      <c r="I24" s="611">
        <v>0.183046099623151</v>
      </c>
      <c r="J24" s="611">
        <v>3.11981329113924</v>
      </c>
      <c r="K24" s="611">
        <v>0.0</v>
      </c>
      <c r="L24" s="610">
        <v>0.0</v>
      </c>
      <c r="M24" s="611">
        <v>0.0943693657209897</v>
      </c>
      <c r="N24" s="611">
        <v>0.363207357168884</v>
      </c>
      <c r="O24" s="611">
        <v>0.0851257517845207</v>
      </c>
      <c r="P24" s="611">
        <v>1.00197745299428</v>
      </c>
      <c r="Q24" s="610">
        <v>0.187195258896155</v>
      </c>
      <c r="R24" s="611">
        <v>0.0</v>
      </c>
      <c r="S24" s="606">
        <v>0.0</v>
      </c>
      <c r="T24" s="606">
        <v>0.0</v>
      </c>
      <c r="U24" s="606">
        <v>0.0</v>
      </c>
      <c r="V24" s="606">
        <v>0.0</v>
      </c>
      <c r="W24" s="607">
        <v>0.0</v>
      </c>
      <c r="X24" s="608">
        <v>5.67473281363187</v>
      </c>
    </row>
    <row r="25" spans="8:8" ht="12.2" customHeight="1">
      <c r="A25" s="625" t="s">
        <v>162</v>
      </c>
      <c r="B25" s="610">
        <v>0.27079940837564</v>
      </c>
      <c r="C25" s="611">
        <v>0.0</v>
      </c>
      <c r="D25" s="611">
        <v>0.185598209636655</v>
      </c>
      <c r="E25" s="610">
        <v>0.0</v>
      </c>
      <c r="F25" s="611">
        <v>0.0</v>
      </c>
      <c r="G25" s="611">
        <v>0.0</v>
      </c>
      <c r="H25" s="610">
        <v>0.294691498458228</v>
      </c>
      <c r="I25" s="611">
        <v>0.321037264880463</v>
      </c>
      <c r="J25" s="611">
        <v>0.0</v>
      </c>
      <c r="K25" s="611">
        <v>0.0</v>
      </c>
      <c r="L25" s="610">
        <v>0.0</v>
      </c>
      <c r="M25" s="611">
        <v>0.0</v>
      </c>
      <c r="N25" s="611">
        <v>0.182900410511269</v>
      </c>
      <c r="O25" s="611">
        <v>0.0</v>
      </c>
      <c r="P25" s="611">
        <v>0.297105379861709</v>
      </c>
      <c r="Q25" s="610">
        <v>0.0</v>
      </c>
      <c r="R25" s="611">
        <v>0.0</v>
      </c>
      <c r="S25" s="606">
        <v>0.0</v>
      </c>
      <c r="T25" s="606">
        <v>0.0</v>
      </c>
      <c r="U25" s="606">
        <v>0.0</v>
      </c>
      <c r="V25" s="606">
        <v>0.0</v>
      </c>
      <c r="W25" s="607">
        <v>0.0</v>
      </c>
      <c r="X25" s="608">
        <v>1.55213217172396</v>
      </c>
    </row>
    <row r="26" spans="8:8" ht="12.2" customHeight="1">
      <c r="A26" s="626" t="s">
        <v>643</v>
      </c>
      <c r="B26" s="627">
        <v>0.608187078791027</v>
      </c>
      <c r="C26" s="628">
        <v>0.0</v>
      </c>
      <c r="D26" s="628">
        <v>0.72508578673902</v>
      </c>
      <c r="E26" s="627">
        <v>0.0</v>
      </c>
      <c r="F26" s="628">
        <v>0.0</v>
      </c>
      <c r="G26" s="628">
        <v>0.0</v>
      </c>
      <c r="H26" s="627">
        <v>0.304608326176582</v>
      </c>
      <c r="I26" s="628">
        <v>0.0</v>
      </c>
      <c r="J26" s="628">
        <v>0.0879134103177848</v>
      </c>
      <c r="K26" s="628">
        <v>0.0</v>
      </c>
      <c r="L26" s="627">
        <v>0.0</v>
      </c>
      <c r="M26" s="628">
        <v>0.0</v>
      </c>
      <c r="N26" s="628">
        <v>0.0</v>
      </c>
      <c r="O26" s="628">
        <v>0.0</v>
      </c>
      <c r="P26" s="628">
        <v>0.205451741476709</v>
      </c>
      <c r="Q26" s="627">
        <v>0.0</v>
      </c>
      <c r="R26" s="628">
        <v>0.0</v>
      </c>
      <c r="S26" s="629">
        <v>0.0</v>
      </c>
      <c r="T26" s="629">
        <v>0.0</v>
      </c>
      <c r="U26" s="629">
        <v>0.0</v>
      </c>
      <c r="V26" s="629">
        <v>0.0</v>
      </c>
      <c r="W26" s="630">
        <v>0.0</v>
      </c>
      <c r="X26" s="631">
        <v>1.93124634350112</v>
      </c>
    </row>
    <row r="27" spans="8:8" ht="12.2" customHeight="1">
      <c r="A27" s="614" t="s">
        <v>671</v>
      </c>
      <c r="B27" s="615">
        <v>1.34218472347131</v>
      </c>
      <c r="C27" s="616">
        <v>0.0</v>
      </c>
      <c r="D27" s="616">
        <v>0.910683996375675</v>
      </c>
      <c r="E27" s="615">
        <v>0.0</v>
      </c>
      <c r="F27" s="616">
        <v>0.0</v>
      </c>
      <c r="G27" s="616">
        <v>0.1768</v>
      </c>
      <c r="H27" s="615">
        <v>0.59929982463481</v>
      </c>
      <c r="I27" s="616">
        <v>0.504083364503614</v>
      </c>
      <c r="J27" s="617">
        <v>3.20772670145703</v>
      </c>
      <c r="K27" s="617">
        <v>0.0</v>
      </c>
      <c r="L27" s="618">
        <v>0.0</v>
      </c>
      <c r="M27" s="617">
        <v>0.0943693657209897</v>
      </c>
      <c r="N27" s="616">
        <v>0.546107767680152</v>
      </c>
      <c r="O27" s="616">
        <v>0.0851257517845207</v>
      </c>
      <c r="P27" s="616">
        <v>1.5045345743327</v>
      </c>
      <c r="Q27" s="615">
        <v>0.187195258896155</v>
      </c>
      <c r="R27" s="617">
        <v>0.0</v>
      </c>
      <c r="S27" s="617">
        <v>0.0</v>
      </c>
      <c r="T27" s="617">
        <v>0.0</v>
      </c>
      <c r="U27" s="617">
        <v>0.0</v>
      </c>
      <c r="V27" s="617">
        <v>0.0</v>
      </c>
      <c r="W27" s="618">
        <v>0.0</v>
      </c>
      <c r="X27" s="619">
        <v>9.15811132885695</v>
      </c>
    </row>
    <row r="28" spans="8:8" ht="12.2" customHeight="1">
      <c r="A28" s="609" t="s">
        <v>177</v>
      </c>
      <c r="B28" s="610">
        <v>4.36185671985104</v>
      </c>
      <c r="C28" s="611">
        <v>1.51739802169652</v>
      </c>
      <c r="D28" s="611">
        <v>0.282856901511993</v>
      </c>
      <c r="E28" s="610">
        <v>0.004522408</v>
      </c>
      <c r="F28" s="611">
        <v>0.0</v>
      </c>
      <c r="G28" s="611">
        <v>0.557990711347022</v>
      </c>
      <c r="H28" s="610">
        <v>6.92391619338608</v>
      </c>
      <c r="I28" s="611">
        <v>1.44646592326049</v>
      </c>
      <c r="J28" s="606">
        <v>11.1943461737003</v>
      </c>
      <c r="K28" s="606">
        <v>0.437420723557614</v>
      </c>
      <c r="L28" s="607">
        <v>0.0</v>
      </c>
      <c r="M28" s="606">
        <v>0.165859371901261</v>
      </c>
      <c r="N28" s="611">
        <v>0.453369377298483</v>
      </c>
      <c r="O28" s="611">
        <v>0.177575019167017</v>
      </c>
      <c r="P28" s="611">
        <v>3.31263716338766</v>
      </c>
      <c r="Q28" s="610">
        <v>0.710507433301316</v>
      </c>
      <c r="R28" s="606">
        <v>40.5746295731707</v>
      </c>
      <c r="S28" s="606">
        <v>0.971956589652439</v>
      </c>
      <c r="T28" s="606">
        <v>7.36489787234043</v>
      </c>
      <c r="U28" s="606">
        <v>8.34113949473337</v>
      </c>
      <c r="V28" s="606">
        <v>4.13161074555927</v>
      </c>
      <c r="W28" s="607">
        <v>1.088</v>
      </c>
      <c r="X28" s="608">
        <v>94.018956416823</v>
      </c>
    </row>
    <row r="29" spans="8:8" ht="12.2" customHeight="1">
      <c r="A29" s="609" t="s">
        <v>179</v>
      </c>
      <c r="B29" s="610">
        <v>3.27716764749653</v>
      </c>
      <c r="C29" s="611">
        <v>0.0</v>
      </c>
      <c r="D29" s="611">
        <v>0.694856636773649</v>
      </c>
      <c r="E29" s="610">
        <v>0.0</v>
      </c>
      <c r="F29" s="611">
        <v>0.0</v>
      </c>
      <c r="G29" s="611">
        <v>0.1904</v>
      </c>
      <c r="H29" s="610">
        <v>0.722459232652848</v>
      </c>
      <c r="I29" s="611">
        <v>1.80470524154012</v>
      </c>
      <c r="J29" s="606">
        <v>14.0531695722247</v>
      </c>
      <c r="K29" s="606">
        <v>4.77132973563899</v>
      </c>
      <c r="L29" s="607">
        <v>0.0</v>
      </c>
      <c r="M29" s="606">
        <v>0.266119005252101</v>
      </c>
      <c r="N29" s="611">
        <v>3.07049923461669</v>
      </c>
      <c r="O29" s="611">
        <v>0.163174625375</v>
      </c>
      <c r="P29" s="611">
        <v>4.01167890932278</v>
      </c>
      <c r="Q29" s="610">
        <v>1.29788271117039</v>
      </c>
      <c r="R29" s="606">
        <v>1.42223170731707</v>
      </c>
      <c r="S29" s="606">
        <v>0.0946030890243902</v>
      </c>
      <c r="T29" s="606">
        <v>0.0</v>
      </c>
      <c r="U29" s="606">
        <v>0.0</v>
      </c>
      <c r="V29" s="606">
        <v>0.0</v>
      </c>
      <c r="W29" s="607">
        <v>0.0</v>
      </c>
      <c r="X29" s="608">
        <v>35.8402773484053</v>
      </c>
    </row>
    <row r="30" spans="8:8" ht="12.2" customHeight="1">
      <c r="A30" s="609" t="s">
        <v>181</v>
      </c>
      <c r="B30" s="610">
        <v>6.4333394125</v>
      </c>
      <c r="C30" s="611">
        <v>0.85383515</v>
      </c>
      <c r="D30" s="611">
        <v>0.0</v>
      </c>
      <c r="E30" s="610">
        <v>0.0</v>
      </c>
      <c r="F30" s="611">
        <v>0.0</v>
      </c>
      <c r="G30" s="611">
        <v>0.0</v>
      </c>
      <c r="H30" s="610">
        <v>8.3663059</v>
      </c>
      <c r="I30" s="611">
        <v>3.337724425</v>
      </c>
      <c r="J30" s="606">
        <v>11.94325</v>
      </c>
      <c r="K30" s="606">
        <v>1.4090470875</v>
      </c>
      <c r="L30" s="607">
        <v>0.0</v>
      </c>
      <c r="M30" s="606">
        <v>0.0</v>
      </c>
      <c r="N30" s="611">
        <v>0.0</v>
      </c>
      <c r="O30" s="611">
        <v>0.086417925</v>
      </c>
      <c r="P30" s="611">
        <v>1.85181735</v>
      </c>
      <c r="Q30" s="610">
        <v>0.0</v>
      </c>
      <c r="R30" s="606">
        <v>39.6524737125</v>
      </c>
      <c r="S30" s="606">
        <v>5.3977794625</v>
      </c>
      <c r="T30" s="606">
        <v>3.0334849875</v>
      </c>
      <c r="U30" s="606">
        <v>14.8092653190625</v>
      </c>
      <c r="V30" s="606">
        <v>4.6588875375</v>
      </c>
      <c r="W30" s="607">
        <v>0.195814645</v>
      </c>
      <c r="X30" s="608">
        <v>102.029442914062</v>
      </c>
    </row>
    <row r="31" spans="8:8" ht="12.2" customHeight="1">
      <c r="A31" s="609" t="s">
        <v>182</v>
      </c>
      <c r="B31" s="610">
        <v>0.0</v>
      </c>
      <c r="C31" s="611">
        <v>0.0</v>
      </c>
      <c r="D31" s="611">
        <v>0.0</v>
      </c>
      <c r="E31" s="610">
        <v>0.0</v>
      </c>
      <c r="F31" s="611">
        <v>0.0</v>
      </c>
      <c r="G31" s="611">
        <v>0.0</v>
      </c>
      <c r="H31" s="610">
        <v>0.0</v>
      </c>
      <c r="I31" s="611">
        <v>0.0</v>
      </c>
      <c r="J31" s="606">
        <v>0.0</v>
      </c>
      <c r="K31" s="606">
        <v>0.0</v>
      </c>
      <c r="L31" s="607">
        <v>0.0</v>
      </c>
      <c r="M31" s="606">
        <v>0.0</v>
      </c>
      <c r="N31" s="611">
        <v>0.0</v>
      </c>
      <c r="O31" s="611">
        <v>0.0</v>
      </c>
      <c r="P31" s="611">
        <v>0.0892957876936709</v>
      </c>
      <c r="Q31" s="610">
        <v>0.0</v>
      </c>
      <c r="R31" s="606">
        <v>2.58022468773348</v>
      </c>
      <c r="S31" s="606">
        <v>0.973369912043902</v>
      </c>
      <c r="T31" s="606">
        <v>0.0</v>
      </c>
      <c r="U31" s="606">
        <v>0.0</v>
      </c>
      <c r="V31" s="606">
        <v>0.0</v>
      </c>
      <c r="W31" s="607">
        <v>0.0</v>
      </c>
      <c r="X31" s="608">
        <v>3.64289038747105</v>
      </c>
    </row>
    <row r="32" spans="8:8" ht="12.2" customHeight="1">
      <c r="A32" s="609" t="s">
        <v>184</v>
      </c>
      <c r="B32" s="610">
        <v>0.989288362902659</v>
      </c>
      <c r="C32" s="611">
        <v>0.0</v>
      </c>
      <c r="D32" s="611">
        <v>0.0</v>
      </c>
      <c r="E32" s="610">
        <v>0.0</v>
      </c>
      <c r="F32" s="611">
        <v>0.0</v>
      </c>
      <c r="G32" s="611">
        <v>0.0</v>
      </c>
      <c r="H32" s="610">
        <v>0.172072544049051</v>
      </c>
      <c r="I32" s="611">
        <v>0.197512646206271</v>
      </c>
      <c r="J32" s="606">
        <v>7.09275832079813</v>
      </c>
      <c r="K32" s="606">
        <v>0.470907474568161</v>
      </c>
      <c r="L32" s="607">
        <v>0.0</v>
      </c>
      <c r="M32" s="606">
        <v>0.355527523109244</v>
      </c>
      <c r="N32" s="611">
        <v>0.0912043141563912</v>
      </c>
      <c r="O32" s="611">
        <v>0.435043920233333</v>
      </c>
      <c r="P32" s="611">
        <v>0.639964623328101</v>
      </c>
      <c r="Q32" s="610">
        <v>0.0</v>
      </c>
      <c r="R32" s="606">
        <v>0.0</v>
      </c>
      <c r="S32" s="606">
        <v>0.0</v>
      </c>
      <c r="T32" s="606">
        <v>0.0873496088510639</v>
      </c>
      <c r="U32" s="606">
        <v>0.090271100342719</v>
      </c>
      <c r="V32" s="606">
        <v>0.0</v>
      </c>
      <c r="W32" s="607">
        <v>0.0</v>
      </c>
      <c r="X32" s="608">
        <v>10.6219004385451</v>
      </c>
    </row>
    <row r="33" spans="8:8" ht="12.2" customHeight="1">
      <c r="A33" s="609" t="s">
        <v>186</v>
      </c>
      <c r="B33" s="610">
        <v>0.75912225843462</v>
      </c>
      <c r="C33" s="611">
        <v>0.0</v>
      </c>
      <c r="D33" s="611">
        <v>0.0929172297297297</v>
      </c>
      <c r="E33" s="610">
        <v>0.0</v>
      </c>
      <c r="F33" s="611">
        <v>0.0</v>
      </c>
      <c r="G33" s="611">
        <v>0.0</v>
      </c>
      <c r="H33" s="610">
        <v>0.0875950588015823</v>
      </c>
      <c r="I33" s="611">
        <v>0.18086542808642</v>
      </c>
      <c r="J33" s="606">
        <v>0.544249367088608</v>
      </c>
      <c r="K33" s="606">
        <v>0.0</v>
      </c>
      <c r="L33" s="607">
        <v>0.0</v>
      </c>
      <c r="M33" s="606">
        <v>0.0</v>
      </c>
      <c r="N33" s="611">
        <v>0.258428048123118</v>
      </c>
      <c r="O33" s="611">
        <v>0.0840071666666667</v>
      </c>
      <c r="P33" s="611">
        <v>0.0</v>
      </c>
      <c r="Q33" s="610">
        <v>0.102115131578947</v>
      </c>
      <c r="R33" s="606">
        <v>3.15899542682927</v>
      </c>
      <c r="S33" s="606">
        <v>0.09296478109825</v>
      </c>
      <c r="T33" s="606">
        <v>0.365977012111958</v>
      </c>
      <c r="U33" s="606">
        <v>0.0</v>
      </c>
      <c r="V33" s="606">
        <v>0.0</v>
      </c>
      <c r="W33" s="607">
        <v>0.0</v>
      </c>
      <c r="X33" s="608">
        <v>5.72723690854917</v>
      </c>
    </row>
    <row r="34" spans="8:8" ht="12.2" customHeight="1">
      <c r="A34" s="609" t="s">
        <v>187</v>
      </c>
      <c r="B34" s="610">
        <v>7.98451599291666</v>
      </c>
      <c r="C34" s="611">
        <v>2.18711531012658</v>
      </c>
      <c r="D34" s="611">
        <v>0.0784265797297297</v>
      </c>
      <c r="E34" s="610">
        <v>0.0</v>
      </c>
      <c r="F34" s="611">
        <v>0.0</v>
      </c>
      <c r="G34" s="611">
        <v>0.0</v>
      </c>
      <c r="H34" s="610">
        <v>2.76665692563291</v>
      </c>
      <c r="I34" s="611">
        <v>5.44444135802469</v>
      </c>
      <c r="J34" s="606">
        <v>13.0015126582278</v>
      </c>
      <c r="K34" s="606">
        <v>0.258109066836268</v>
      </c>
      <c r="L34" s="607">
        <v>0.0</v>
      </c>
      <c r="M34" s="606">
        <v>0.0</v>
      </c>
      <c r="N34" s="611">
        <v>0.493830157158466</v>
      </c>
      <c r="O34" s="611">
        <v>0.0814698748</v>
      </c>
      <c r="P34" s="611">
        <v>0.466095780094937</v>
      </c>
      <c r="Q34" s="610">
        <v>0.257010713184211</v>
      </c>
      <c r="R34" s="606">
        <v>10.9014541736585</v>
      </c>
      <c r="S34" s="606">
        <v>0.434446252439024</v>
      </c>
      <c r="T34" s="606">
        <v>3.70178007872341</v>
      </c>
      <c r="U34" s="606">
        <v>6.711419037125</v>
      </c>
      <c r="V34" s="606">
        <v>0.414377448964359</v>
      </c>
      <c r="W34" s="607">
        <v>0.0884</v>
      </c>
      <c r="X34" s="608">
        <v>55.2710614076426</v>
      </c>
    </row>
    <row r="35" spans="8:8" ht="12.2" customHeight="1">
      <c r="A35" s="609" t="s">
        <v>189</v>
      </c>
      <c r="B35" s="610">
        <v>1.47495981201698</v>
      </c>
      <c r="C35" s="611">
        <v>0.0</v>
      </c>
      <c r="D35" s="611">
        <v>0.175331218267399</v>
      </c>
      <c r="E35" s="610">
        <v>0.0</v>
      </c>
      <c r="F35" s="611">
        <v>0.0</v>
      </c>
      <c r="G35" s="611">
        <v>0.0</v>
      </c>
      <c r="H35" s="610">
        <v>3.3174892793143</v>
      </c>
      <c r="I35" s="611">
        <v>0.0861837416666667</v>
      </c>
      <c r="J35" s="606">
        <v>6.8862495218324</v>
      </c>
      <c r="K35" s="606">
        <v>0.260623369055841</v>
      </c>
      <c r="L35" s="607">
        <v>0.0</v>
      </c>
      <c r="M35" s="606">
        <v>0.0</v>
      </c>
      <c r="N35" s="611">
        <v>0.0</v>
      </c>
      <c r="O35" s="611">
        <v>0.172506651</v>
      </c>
      <c r="P35" s="611">
        <v>0.537562630753291</v>
      </c>
      <c r="Q35" s="610">
        <v>0.0</v>
      </c>
      <c r="R35" s="606">
        <v>6.65988351068523</v>
      </c>
      <c r="S35" s="606">
        <v>0.2939617131545</v>
      </c>
      <c r="T35" s="606">
        <v>1.59690580916877</v>
      </c>
      <c r="U35" s="606">
        <v>0.9827592328125</v>
      </c>
      <c r="V35" s="606">
        <v>2.2308435400178</v>
      </c>
      <c r="W35" s="607">
        <v>0.0</v>
      </c>
      <c r="X35" s="608">
        <v>24.6752600297457</v>
      </c>
    </row>
    <row r="36" spans="8:8" ht="12.2" customHeight="1">
      <c r="A36" s="609" t="s">
        <v>190</v>
      </c>
      <c r="B36" s="610">
        <v>0.742891806980104</v>
      </c>
      <c r="C36" s="611">
        <v>0.0</v>
      </c>
      <c r="D36" s="611">
        <v>0.178325065079392</v>
      </c>
      <c r="E36" s="610">
        <v>0.0</v>
      </c>
      <c r="F36" s="611">
        <v>0.0</v>
      </c>
      <c r="G36" s="611">
        <v>0.0</v>
      </c>
      <c r="H36" s="610">
        <v>0.0</v>
      </c>
      <c r="I36" s="611">
        <v>0.205561930425833</v>
      </c>
      <c r="J36" s="606">
        <v>2.96858060174408</v>
      </c>
      <c r="K36" s="606">
        <v>0.0</v>
      </c>
      <c r="L36" s="607">
        <v>0.0</v>
      </c>
      <c r="M36" s="606">
        <v>0.0</v>
      </c>
      <c r="N36" s="611">
        <v>0.0</v>
      </c>
      <c r="O36" s="611">
        <v>0.0883135668333333</v>
      </c>
      <c r="P36" s="611">
        <v>0.255737457695886</v>
      </c>
      <c r="Q36" s="610">
        <v>0.0816478570996872</v>
      </c>
      <c r="R36" s="606">
        <v>1.0787706759332</v>
      </c>
      <c r="S36" s="606">
        <v>0.190884016559</v>
      </c>
      <c r="T36" s="606">
        <v>0.286452187985958</v>
      </c>
      <c r="U36" s="606">
        <v>1.32005879352084</v>
      </c>
      <c r="V36" s="606">
        <v>0.101874373266916</v>
      </c>
      <c r="W36" s="607">
        <v>0.0</v>
      </c>
      <c r="X36" s="608">
        <v>7.49909833312424</v>
      </c>
    </row>
    <row r="37" spans="8:8" ht="12.2" customHeight="1">
      <c r="A37" s="609" t="s">
        <v>192</v>
      </c>
      <c r="B37" s="627">
        <v>0.375726484421979</v>
      </c>
      <c r="C37" s="628">
        <v>0.0</v>
      </c>
      <c r="D37" s="628">
        <v>0.0</v>
      </c>
      <c r="E37" s="627">
        <v>0.0</v>
      </c>
      <c r="F37" s="628">
        <v>0.0</v>
      </c>
      <c r="G37" s="628">
        <v>0.0</v>
      </c>
      <c r="H37" s="627">
        <v>0.093710910436076</v>
      </c>
      <c r="I37" s="628">
        <v>0.0</v>
      </c>
      <c r="J37" s="629">
        <v>4.09561392405063</v>
      </c>
      <c r="K37" s="629">
        <v>0.0</v>
      </c>
      <c r="L37" s="630">
        <v>0.0</v>
      </c>
      <c r="M37" s="629">
        <v>0.0907456786039916</v>
      </c>
      <c r="N37" s="628">
        <v>0.0</v>
      </c>
      <c r="O37" s="628">
        <v>0.0</v>
      </c>
      <c r="P37" s="628">
        <v>0.75076084854019</v>
      </c>
      <c r="Q37" s="627">
        <v>0.0788183134754934</v>
      </c>
      <c r="R37" s="629">
        <v>0.0</v>
      </c>
      <c r="S37" s="629">
        <v>0.0</v>
      </c>
      <c r="T37" s="629">
        <v>0.0</v>
      </c>
      <c r="U37" s="629">
        <v>0.575208883982906</v>
      </c>
      <c r="V37" s="629">
        <v>0.0</v>
      </c>
      <c r="W37" s="630">
        <v>0.0544</v>
      </c>
      <c r="X37" s="631">
        <v>6.11498504351127</v>
      </c>
    </row>
    <row r="38" spans="8:8" ht="12.2" customHeight="1">
      <c r="A38" s="614" t="s">
        <v>360</v>
      </c>
      <c r="B38" s="610">
        <v>26.3988684975206</v>
      </c>
      <c r="C38" s="611">
        <v>4.5583484818231</v>
      </c>
      <c r="D38" s="611">
        <v>1.50271363109189</v>
      </c>
      <c r="E38" s="627">
        <v>0.004522408</v>
      </c>
      <c r="F38" s="611">
        <v>0.0</v>
      </c>
      <c r="G38" s="611">
        <v>0.748390711347022</v>
      </c>
      <c r="H38" s="627">
        <v>22.4502060442728</v>
      </c>
      <c r="I38" s="611">
        <v>12.7034606942105</v>
      </c>
      <c r="J38" s="606">
        <v>71.7797301396667</v>
      </c>
      <c r="K38" s="606">
        <v>7.60743745715688</v>
      </c>
      <c r="L38" s="630">
        <v>0.0</v>
      </c>
      <c r="M38" s="606">
        <v>0.878251578866597</v>
      </c>
      <c r="N38" s="611">
        <v>4.36733113135315</v>
      </c>
      <c r="O38" s="611">
        <v>1.28850874907535</v>
      </c>
      <c r="P38" s="611">
        <v>11.9155505508165</v>
      </c>
      <c r="Q38" s="627">
        <v>2.52798215981005</v>
      </c>
      <c r="R38" s="606">
        <v>106.028663467828</v>
      </c>
      <c r="S38" s="606">
        <v>8.44996581647151</v>
      </c>
      <c r="T38" s="606">
        <v>16.4368475566816</v>
      </c>
      <c r="U38" s="606">
        <v>32.8301218615798</v>
      </c>
      <c r="V38" s="606">
        <v>11.5375936453083</v>
      </c>
      <c r="W38" s="630">
        <v>1.426614645</v>
      </c>
      <c r="X38" s="608">
        <v>345.44110922788</v>
      </c>
    </row>
    <row r="39" spans="8:8" s="587" ht="15.0" customFormat="1" customHeight="1">
      <c r="A39" s="632" t="s">
        <v>612</v>
      </c>
      <c r="B39" s="633">
        <v>61.3943859959065</v>
      </c>
      <c r="C39" s="634">
        <v>5.03947896590174</v>
      </c>
      <c r="D39" s="634">
        <v>14.343889328403</v>
      </c>
      <c r="E39" s="633">
        <v>0.522348886114</v>
      </c>
      <c r="F39" s="634">
        <v>4.2901972471607</v>
      </c>
      <c r="G39" s="634">
        <v>1.34844012699102</v>
      </c>
      <c r="H39" s="633">
        <v>40.4089008035469</v>
      </c>
      <c r="I39" s="634">
        <v>13.2075440587141</v>
      </c>
      <c r="J39" s="619">
        <v>106.084593547391</v>
      </c>
      <c r="K39" s="619">
        <v>7.60743745715688</v>
      </c>
      <c r="L39" s="635">
        <v>0.0</v>
      </c>
      <c r="M39" s="619">
        <v>14.9637724278034</v>
      </c>
      <c r="N39" s="634">
        <v>6.09556144504038</v>
      </c>
      <c r="O39" s="634">
        <v>1.80675361091818</v>
      </c>
      <c r="P39" s="634">
        <v>28.4262128480683</v>
      </c>
      <c r="Q39" s="633">
        <v>5.11207562844427</v>
      </c>
      <c r="R39" s="619">
        <v>106.231467556432</v>
      </c>
      <c r="S39" s="619">
        <v>8.44996581647151</v>
      </c>
      <c r="T39" s="619">
        <v>16.7847837234318</v>
      </c>
      <c r="U39" s="619">
        <v>32.8301218615798</v>
      </c>
      <c r="V39" s="619">
        <v>11.5375936453083</v>
      </c>
      <c r="W39" s="635">
        <v>1.426614645</v>
      </c>
      <c r="X39" s="619">
        <v>487.912139625784</v>
      </c>
    </row>
    <row r="40" spans="8:8" ht="12.2" customHeight="1">
      <c r="B40" s="636"/>
      <c r="C40" s="636"/>
      <c r="D40" s="636"/>
      <c r="E40" s="636"/>
      <c r="F40" s="636"/>
      <c r="G40" s="636"/>
      <c r="H40" s="636"/>
      <c r="I40" s="636"/>
      <c r="N40" s="636"/>
      <c r="O40" s="636"/>
      <c r="P40" s="636"/>
      <c r="Q40" s="636"/>
      <c r="X40" s="637"/>
    </row>
    <row r="41" spans="8:8" ht="12.2" customHeight="1">
      <c r="A41" s="558" t="s">
        <v>645</v>
      </c>
      <c r="B41" s="636"/>
      <c r="C41" s="636"/>
      <c r="D41" s="636"/>
      <c r="E41" s="636"/>
      <c r="F41" s="636"/>
      <c r="G41" s="636"/>
      <c r="H41" s="636"/>
      <c r="I41" s="636"/>
      <c r="N41" s="636"/>
      <c r="O41" s="636"/>
      <c r="P41" s="636"/>
      <c r="Q41" s="636"/>
      <c r="X41" s="637"/>
    </row>
    <row r="42" spans="8:8" ht="12.2" customHeight="1">
      <c r="A42" s="573" t="s">
        <v>672</v>
      </c>
      <c r="B42" s="636"/>
      <c r="C42" s="636"/>
      <c r="D42" s="636"/>
      <c r="E42" s="636"/>
      <c r="F42" s="636"/>
      <c r="G42" s="636"/>
      <c r="H42" s="636"/>
      <c r="I42" s="636"/>
      <c r="N42" s="636"/>
      <c r="O42" s="636"/>
      <c r="P42" s="636"/>
      <c r="Q42" s="636"/>
    </row>
    <row r="43" spans="8:8" ht="12.2" customHeight="1">
      <c r="A43" s="573" t="s">
        <v>636</v>
      </c>
      <c r="B43" s="636"/>
      <c r="C43" s="636"/>
      <c r="D43" s="636"/>
      <c r="E43" s="636"/>
      <c r="F43" s="636"/>
      <c r="G43" s="636"/>
      <c r="H43" s="636"/>
      <c r="I43" s="636"/>
      <c r="N43" s="636"/>
      <c r="O43" s="636"/>
      <c r="P43" s="636"/>
      <c r="Q43" s="636"/>
    </row>
    <row r="44" spans="8:8" ht="12.2" customHeight="1">
      <c r="A44" s="638" t="s">
        <v>673</v>
      </c>
      <c r="B44" s="636"/>
      <c r="C44" s="636"/>
      <c r="D44" s="636"/>
      <c r="E44" s="636"/>
      <c r="F44" s="636"/>
      <c r="G44" s="636"/>
      <c r="H44" s="636"/>
      <c r="I44" s="636"/>
      <c r="N44" s="636"/>
      <c r="O44" s="636"/>
      <c r="P44" s="636"/>
      <c r="Q44" s="636"/>
    </row>
    <row r="45" spans="8:8">
      <c r="A45" s="636"/>
      <c r="B45" s="636"/>
      <c r="C45" s="636"/>
      <c r="D45" s="636"/>
      <c r="E45" s="636"/>
      <c r="F45" s="636"/>
      <c r="G45" s="636"/>
      <c r="H45" s="636"/>
      <c r="I45" s="636"/>
      <c r="N45" s="636"/>
      <c r="O45" s="636"/>
      <c r="P45" s="636"/>
      <c r="Q45" s="636"/>
    </row>
    <row r="46" spans="8:8">
      <c r="A46" s="636"/>
      <c r="B46" s="636"/>
      <c r="C46" s="636"/>
      <c r="D46" s="636"/>
      <c r="E46" s="636"/>
      <c r="F46" s="636"/>
      <c r="G46" s="636"/>
      <c r="H46" s="636"/>
      <c r="I46" s="636"/>
      <c r="N46" s="636"/>
      <c r="O46" s="636"/>
      <c r="P46" s="636"/>
      <c r="Q46" s="636"/>
    </row>
    <row r="47" spans="8:8">
      <c r="A47" s="636"/>
      <c r="B47" s="636"/>
      <c r="C47" s="636"/>
      <c r="D47" s="636"/>
      <c r="E47" s="636"/>
      <c r="F47" s="636"/>
      <c r="G47" s="636"/>
      <c r="H47" s="636"/>
      <c r="I47" s="636"/>
      <c r="N47" s="636"/>
      <c r="O47" s="636"/>
      <c r="P47" s="636"/>
      <c r="Q47" s="636"/>
    </row>
    <row r="48" spans="8:8">
      <c r="A48" s="636"/>
      <c r="B48" s="636"/>
      <c r="C48" s="636"/>
      <c r="D48" s="636"/>
      <c r="E48" s="636"/>
      <c r="F48" s="636"/>
      <c r="G48" s="636"/>
      <c r="H48" s="636"/>
      <c r="I48" s="636"/>
      <c r="N48" s="636"/>
      <c r="O48" s="636"/>
      <c r="P48" s="636"/>
      <c r="Q48" s="636"/>
    </row>
    <row r="49" spans="8:8">
      <c r="A49" s="636"/>
      <c r="B49" s="636"/>
      <c r="C49" s="636"/>
      <c r="D49" s="636"/>
      <c r="E49" s="636"/>
      <c r="F49" s="636"/>
      <c r="G49" s="636"/>
      <c r="H49" s="636"/>
      <c r="I49" s="636"/>
      <c r="N49" s="636"/>
      <c r="O49" s="636"/>
      <c r="P49" s="636"/>
      <c r="Q49" s="636"/>
    </row>
    <row r="50" spans="8:8">
      <c r="A50" s="636"/>
      <c r="B50" s="636"/>
      <c r="C50" s="636"/>
      <c r="D50" s="636"/>
      <c r="E50" s="636"/>
      <c r="F50" s="636"/>
      <c r="G50" s="636"/>
      <c r="H50" s="636"/>
      <c r="I50" s="636"/>
      <c r="N50" s="636"/>
      <c r="O50" s="636"/>
      <c r="P50" s="636"/>
      <c r="Q50" s="636"/>
    </row>
    <row r="51" spans="8:8">
      <c r="A51" s="636"/>
      <c r="B51" s="636"/>
      <c r="C51" s="636"/>
      <c r="D51" s="636"/>
      <c r="E51" s="636"/>
      <c r="F51" s="636"/>
      <c r="G51" s="636"/>
      <c r="H51" s="636"/>
      <c r="I51" s="636"/>
      <c r="N51" s="636"/>
      <c r="O51" s="636"/>
      <c r="P51" s="636"/>
      <c r="Q51" s="636"/>
    </row>
    <row r="52" spans="8:8">
      <c r="A52" s="636"/>
      <c r="B52" s="636"/>
      <c r="C52" s="636"/>
      <c r="D52" s="636"/>
      <c r="E52" s="636"/>
      <c r="F52" s="636"/>
      <c r="G52" s="636"/>
      <c r="H52" s="636"/>
      <c r="I52" s="636"/>
      <c r="N52" s="636"/>
      <c r="O52" s="636"/>
      <c r="P52" s="636"/>
      <c r="Q52" s="636"/>
    </row>
    <row r="53" spans="8:8">
      <c r="A53" s="636"/>
      <c r="B53" s="636"/>
      <c r="C53" s="636"/>
      <c r="D53" s="636"/>
      <c r="E53" s="636"/>
      <c r="F53" s="636"/>
      <c r="G53" s="636"/>
      <c r="H53" s="636"/>
      <c r="I53" s="636"/>
      <c r="N53" s="636"/>
      <c r="O53" s="636"/>
      <c r="P53" s="636"/>
      <c r="Q53" s="636"/>
    </row>
    <row r="54" spans="8:8">
      <c r="A54" s="636"/>
      <c r="B54" s="636"/>
      <c r="C54" s="636"/>
      <c r="D54" s="636"/>
      <c r="E54" s="636"/>
      <c r="F54" s="636"/>
      <c r="G54" s="636"/>
      <c r="H54" s="636"/>
      <c r="I54" s="636"/>
      <c r="N54" s="636"/>
      <c r="O54" s="636"/>
      <c r="P54" s="636"/>
      <c r="Q54" s="636"/>
    </row>
    <row r="55" spans="8:8">
      <c r="A55" s="636"/>
      <c r="B55" s="636"/>
      <c r="C55" s="636"/>
      <c r="D55" s="636"/>
      <c r="E55" s="636"/>
      <c r="F55" s="636"/>
      <c r="G55" s="636"/>
      <c r="H55" s="636"/>
      <c r="I55" s="636"/>
      <c r="N55" s="636"/>
      <c r="O55" s="636"/>
      <c r="P55" s="636"/>
      <c r="Q55" s="636"/>
    </row>
    <row r="56" spans="8:8">
      <c r="A56" s="636"/>
      <c r="B56" s="636"/>
      <c r="C56" s="636"/>
      <c r="D56" s="636"/>
      <c r="E56" s="636"/>
      <c r="F56" s="636"/>
      <c r="G56" s="636"/>
      <c r="H56" s="636"/>
      <c r="I56" s="636"/>
      <c r="N56" s="636"/>
      <c r="O56" s="636"/>
      <c r="P56" s="636"/>
      <c r="Q56" s="636"/>
    </row>
    <row r="57" spans="8:8">
      <c r="A57" s="636"/>
      <c r="B57" s="636"/>
      <c r="C57" s="636"/>
      <c r="D57" s="636"/>
      <c r="E57" s="636"/>
      <c r="F57" s="636"/>
      <c r="G57" s="636"/>
      <c r="H57" s="636"/>
      <c r="I57" s="636"/>
      <c r="N57" s="636"/>
      <c r="O57" s="636"/>
      <c r="P57" s="636"/>
      <c r="Q57" s="636"/>
    </row>
    <row r="58" spans="8:8">
      <c r="A58" s="636"/>
      <c r="B58" s="636"/>
      <c r="C58" s="636"/>
      <c r="D58" s="636"/>
      <c r="E58" s="636"/>
      <c r="F58" s="636"/>
      <c r="G58" s="636"/>
      <c r="H58" s="636"/>
      <c r="I58" s="636"/>
      <c r="N58" s="636"/>
      <c r="O58" s="636"/>
      <c r="P58" s="636"/>
      <c r="Q58" s="636"/>
    </row>
    <row r="59" spans="8:8">
      <c r="A59" s="636"/>
      <c r="B59" s="636"/>
      <c r="C59" s="636"/>
      <c r="D59" s="636"/>
      <c r="E59" s="636"/>
      <c r="F59" s="636"/>
      <c r="G59" s="636"/>
      <c r="H59" s="636"/>
      <c r="I59" s="636"/>
      <c r="N59" s="636"/>
      <c r="O59" s="636"/>
      <c r="P59" s="636"/>
      <c r="Q59" s="636"/>
    </row>
    <row r="60" spans="8:8">
      <c r="A60" s="636"/>
      <c r="B60" s="636"/>
      <c r="C60" s="636"/>
      <c r="D60" s="636"/>
      <c r="E60" s="636"/>
      <c r="F60" s="636"/>
      <c r="G60" s="636"/>
      <c r="H60" s="636"/>
      <c r="I60" s="636"/>
      <c r="N60" s="636"/>
      <c r="O60" s="636"/>
      <c r="P60" s="636"/>
      <c r="Q60" s="636"/>
    </row>
    <row r="61" spans="8:8">
      <c r="A61" s="636"/>
      <c r="B61" s="636"/>
      <c r="C61" s="636"/>
      <c r="D61" s="636"/>
      <c r="E61" s="636"/>
      <c r="F61" s="636"/>
      <c r="G61" s="636"/>
      <c r="H61" s="636"/>
      <c r="I61" s="636"/>
      <c r="N61" s="636"/>
      <c r="O61" s="636"/>
      <c r="P61" s="636"/>
      <c r="Q61" s="636"/>
    </row>
    <row r="62" spans="8:8">
      <c r="A62" s="636"/>
      <c r="B62" s="636"/>
      <c r="C62" s="636"/>
      <c r="D62" s="636"/>
      <c r="E62" s="636"/>
      <c r="F62" s="636"/>
      <c r="G62" s="636"/>
      <c r="H62" s="636"/>
      <c r="I62" s="636"/>
      <c r="N62" s="636"/>
      <c r="O62" s="636"/>
      <c r="P62" s="636"/>
      <c r="Q62" s="636"/>
    </row>
    <row r="63" spans="8:8">
      <c r="A63" s="636"/>
      <c r="B63" s="636"/>
      <c r="C63" s="636"/>
      <c r="D63" s="636"/>
      <c r="E63" s="636"/>
      <c r="F63" s="636"/>
      <c r="G63" s="636"/>
      <c r="H63" s="636"/>
      <c r="I63" s="636"/>
      <c r="N63" s="636"/>
      <c r="O63" s="636"/>
      <c r="P63" s="636"/>
      <c r="Q63" s="636"/>
    </row>
    <row r="64" spans="8:8">
      <c r="A64" s="636"/>
      <c r="B64" s="636"/>
      <c r="C64" s="636"/>
      <c r="D64" s="636"/>
      <c r="E64" s="636"/>
      <c r="F64" s="636"/>
      <c r="G64" s="636"/>
      <c r="H64" s="636"/>
      <c r="I64" s="636"/>
      <c r="N64" s="636"/>
      <c r="O64" s="636"/>
      <c r="P64" s="636"/>
      <c r="Q64" s="636"/>
    </row>
    <row r="65" spans="8:8">
      <c r="A65" s="636"/>
      <c r="B65" s="636"/>
      <c r="C65" s="636"/>
      <c r="D65" s="636"/>
      <c r="E65" s="636"/>
      <c r="F65" s="636"/>
      <c r="G65" s="636"/>
      <c r="H65" s="636"/>
      <c r="I65" s="636"/>
      <c r="N65" s="636"/>
      <c r="O65" s="636"/>
      <c r="P65" s="636"/>
      <c r="Q65" s="636"/>
    </row>
    <row r="66" spans="8:8">
      <c r="A66" s="636"/>
      <c r="B66" s="636"/>
      <c r="C66" s="636"/>
      <c r="D66" s="636"/>
      <c r="E66" s="636"/>
      <c r="F66" s="636"/>
      <c r="G66" s="636"/>
      <c r="H66" s="636"/>
      <c r="I66" s="636"/>
      <c r="N66" s="636"/>
      <c r="O66" s="636"/>
      <c r="P66" s="636"/>
      <c r="Q66" s="636"/>
    </row>
    <row r="67" spans="8:8">
      <c r="A67" s="636"/>
      <c r="B67" s="636"/>
      <c r="C67" s="636"/>
      <c r="D67" s="636"/>
      <c r="E67" s="636"/>
      <c r="F67" s="636"/>
      <c r="G67" s="636"/>
      <c r="H67" s="636"/>
      <c r="I67" s="636"/>
      <c r="N67" s="636"/>
      <c r="O67" s="636"/>
      <c r="P67" s="636"/>
      <c r="Q67" s="636"/>
    </row>
    <row r="68" spans="8:8">
      <c r="A68" s="636"/>
      <c r="B68" s="636"/>
      <c r="C68" s="636"/>
      <c r="D68" s="636"/>
      <c r="E68" s="636"/>
      <c r="F68" s="636"/>
      <c r="G68" s="636"/>
      <c r="H68" s="636"/>
      <c r="I68" s="636"/>
      <c r="N68" s="636"/>
      <c r="O68" s="636"/>
      <c r="P68" s="636"/>
      <c r="Q68" s="636"/>
    </row>
    <row r="69" spans="8:8">
      <c r="A69" s="636"/>
      <c r="B69" s="636"/>
      <c r="C69" s="636"/>
      <c r="D69" s="636"/>
      <c r="E69" s="636"/>
      <c r="F69" s="636"/>
      <c r="G69" s="636"/>
      <c r="H69" s="636"/>
      <c r="I69" s="636"/>
      <c r="N69" s="636"/>
      <c r="O69" s="636"/>
      <c r="P69" s="636"/>
      <c r="Q69" s="636"/>
    </row>
    <row r="70" spans="8:8">
      <c r="A70" s="636"/>
      <c r="B70" s="636"/>
      <c r="C70" s="636"/>
      <c r="D70" s="636"/>
      <c r="E70" s="636"/>
      <c r="F70" s="636"/>
      <c r="G70" s="636"/>
      <c r="H70" s="636"/>
      <c r="I70" s="636"/>
      <c r="N70" s="636"/>
      <c r="O70" s="636"/>
      <c r="P70" s="636"/>
      <c r="Q70" s="636"/>
    </row>
    <row r="71" spans="8:8">
      <c r="A71" s="636"/>
      <c r="B71" s="636"/>
      <c r="C71" s="636"/>
      <c r="D71" s="636"/>
      <c r="E71" s="636"/>
      <c r="F71" s="636"/>
      <c r="G71" s="636"/>
      <c r="H71" s="636"/>
      <c r="I71" s="636"/>
      <c r="N71" s="636"/>
      <c r="O71" s="636"/>
      <c r="P71" s="636"/>
      <c r="Q71" s="636"/>
    </row>
    <row r="72" spans="8:8">
      <c r="A72" s="636"/>
      <c r="B72" s="636"/>
      <c r="C72" s="636"/>
      <c r="D72" s="636"/>
      <c r="E72" s="636"/>
      <c r="F72" s="636"/>
      <c r="G72" s="636"/>
      <c r="H72" s="636"/>
      <c r="I72" s="636"/>
      <c r="N72" s="636"/>
      <c r="O72" s="636"/>
      <c r="P72" s="636"/>
      <c r="Q72" s="636"/>
    </row>
    <row r="73" spans="8:8">
      <c r="A73" s="636"/>
      <c r="B73" s="636"/>
      <c r="C73" s="636"/>
      <c r="D73" s="636"/>
      <c r="E73" s="636"/>
      <c r="F73" s="636"/>
      <c r="G73" s="636"/>
      <c r="H73" s="636"/>
      <c r="I73" s="636"/>
      <c r="N73" s="636"/>
      <c r="O73" s="636"/>
      <c r="P73" s="636"/>
      <c r="Q73" s="636"/>
    </row>
    <row r="74" spans="8:8">
      <c r="A74" s="636"/>
      <c r="B74" s="636"/>
      <c r="C74" s="636"/>
      <c r="D74" s="636"/>
      <c r="E74" s="636"/>
      <c r="F74" s="636"/>
      <c r="G74" s="636"/>
      <c r="H74" s="636"/>
      <c r="I74" s="636"/>
      <c r="N74" s="636"/>
      <c r="O74" s="636"/>
      <c r="P74" s="636"/>
      <c r="Q74" s="636"/>
    </row>
    <row r="75" spans="8:8">
      <c r="A75" s="636"/>
      <c r="B75" s="636"/>
      <c r="C75" s="636"/>
      <c r="D75" s="636"/>
      <c r="E75" s="636"/>
      <c r="F75" s="636"/>
      <c r="G75" s="636"/>
      <c r="H75" s="636"/>
      <c r="I75" s="636"/>
      <c r="N75" s="636"/>
      <c r="O75" s="636"/>
      <c r="P75" s="636"/>
      <c r="Q75" s="636"/>
    </row>
    <row r="76" spans="8:8">
      <c r="A76" s="636"/>
      <c r="B76" s="636"/>
      <c r="C76" s="636"/>
      <c r="D76" s="636"/>
      <c r="E76" s="636"/>
      <c r="F76" s="636"/>
      <c r="G76" s="636"/>
      <c r="H76" s="636"/>
      <c r="I76" s="636"/>
      <c r="N76" s="636"/>
      <c r="O76" s="636"/>
      <c r="P76" s="636"/>
      <c r="Q76" s="636"/>
    </row>
    <row r="77" spans="8:8">
      <c r="A77" s="636"/>
      <c r="B77" s="636"/>
      <c r="C77" s="636"/>
      <c r="D77" s="636"/>
      <c r="E77" s="636"/>
      <c r="F77" s="636"/>
      <c r="G77" s="636"/>
      <c r="H77" s="636"/>
      <c r="I77" s="636"/>
      <c r="N77" s="636"/>
      <c r="O77" s="636"/>
      <c r="P77" s="636"/>
      <c r="Q77" s="636"/>
    </row>
    <row r="78" spans="8:8">
      <c r="A78" s="636"/>
      <c r="B78" s="636"/>
      <c r="C78" s="636"/>
      <c r="D78" s="636"/>
      <c r="E78" s="636"/>
      <c r="F78" s="636"/>
      <c r="G78" s="636"/>
      <c r="H78" s="636"/>
      <c r="I78" s="636"/>
      <c r="N78" s="636"/>
      <c r="O78" s="636"/>
      <c r="P78" s="636"/>
      <c r="Q78" s="636"/>
    </row>
    <row r="79" spans="8:8">
      <c r="A79" s="636"/>
      <c r="B79" s="636"/>
      <c r="C79" s="636"/>
      <c r="D79" s="636"/>
      <c r="E79" s="636"/>
      <c r="F79" s="636"/>
      <c r="G79" s="636"/>
      <c r="H79" s="636"/>
      <c r="I79" s="636"/>
      <c r="N79" s="636"/>
      <c r="O79" s="636"/>
      <c r="P79" s="636"/>
      <c r="Q79" s="636"/>
    </row>
    <row r="80" spans="8:8">
      <c r="A80" s="636"/>
      <c r="B80" s="636"/>
      <c r="C80" s="636"/>
      <c r="D80" s="636"/>
      <c r="E80" s="636"/>
      <c r="F80" s="636"/>
      <c r="G80" s="636"/>
      <c r="H80" s="636"/>
      <c r="I80" s="636"/>
      <c r="N80" s="636"/>
      <c r="O80" s="636"/>
      <c r="P80" s="636"/>
      <c r="Q80" s="636"/>
    </row>
    <row r="81" spans="8:8">
      <c r="A81" s="636"/>
      <c r="B81" s="636"/>
      <c r="C81" s="636"/>
      <c r="D81" s="636"/>
      <c r="E81" s="636"/>
      <c r="F81" s="636"/>
      <c r="G81" s="636"/>
      <c r="H81" s="636"/>
      <c r="I81" s="636"/>
      <c r="N81" s="636"/>
      <c r="O81" s="636"/>
      <c r="P81" s="636"/>
      <c r="Q81" s="636"/>
    </row>
    <row r="82" spans="8:8">
      <c r="A82" s="636"/>
      <c r="B82" s="636"/>
      <c r="C82" s="636"/>
      <c r="D82" s="636"/>
      <c r="E82" s="636"/>
      <c r="F82" s="636"/>
      <c r="G82" s="636"/>
      <c r="H82" s="636"/>
      <c r="I82" s="636"/>
      <c r="N82" s="636"/>
      <c r="O82" s="636"/>
      <c r="P82" s="636"/>
      <c r="Q82" s="636"/>
    </row>
    <row r="83" spans="8:8">
      <c r="A83" s="636"/>
      <c r="B83" s="636"/>
      <c r="C83" s="636"/>
      <c r="D83" s="636"/>
      <c r="E83" s="636"/>
      <c r="F83" s="636"/>
      <c r="G83" s="636"/>
      <c r="H83" s="636"/>
      <c r="I83" s="636"/>
      <c r="N83" s="636"/>
      <c r="O83" s="636"/>
      <c r="P83" s="636"/>
      <c r="Q83" s="636"/>
    </row>
    <row r="84" spans="8:8">
      <c r="A84" s="636"/>
      <c r="B84" s="636"/>
      <c r="C84" s="636"/>
      <c r="D84" s="636"/>
      <c r="E84" s="636"/>
      <c r="F84" s="636"/>
      <c r="G84" s="636"/>
      <c r="H84" s="636"/>
      <c r="I84" s="636"/>
      <c r="N84" s="636"/>
      <c r="O84" s="636"/>
      <c r="P84" s="636"/>
      <c r="Q84" s="636"/>
    </row>
    <row r="85" spans="8:8">
      <c r="A85" s="636"/>
      <c r="B85" s="636"/>
      <c r="C85" s="636"/>
      <c r="D85" s="636"/>
      <c r="E85" s="636"/>
      <c r="F85" s="636"/>
      <c r="G85" s="636"/>
      <c r="H85" s="636"/>
      <c r="I85" s="636"/>
      <c r="N85" s="636"/>
      <c r="O85" s="636"/>
      <c r="P85" s="636"/>
      <c r="Q85" s="636"/>
    </row>
    <row r="86" spans="8:8">
      <c r="A86" s="636"/>
      <c r="B86" s="636"/>
      <c r="C86" s="636"/>
      <c r="D86" s="636"/>
      <c r="E86" s="636"/>
      <c r="F86" s="636"/>
      <c r="G86" s="636"/>
      <c r="H86" s="636"/>
      <c r="I86" s="636"/>
      <c r="N86" s="636"/>
      <c r="O86" s="636"/>
      <c r="P86" s="636"/>
      <c r="Q86" s="636"/>
    </row>
    <row r="87" spans="8:8">
      <c r="A87" s="636"/>
      <c r="B87" s="636"/>
      <c r="C87" s="636"/>
      <c r="D87" s="636"/>
      <c r="E87" s="636"/>
      <c r="F87" s="636"/>
      <c r="G87" s="636"/>
      <c r="H87" s="636"/>
      <c r="I87" s="636"/>
      <c r="N87" s="636"/>
      <c r="O87" s="636"/>
      <c r="P87" s="636"/>
      <c r="Q87" s="636"/>
    </row>
    <row r="88" spans="8:8">
      <c r="A88" s="636"/>
      <c r="B88" s="636"/>
      <c r="C88" s="636"/>
      <c r="D88" s="636"/>
      <c r="E88" s="636"/>
      <c r="F88" s="636"/>
      <c r="G88" s="636"/>
      <c r="H88" s="636"/>
      <c r="I88" s="636"/>
      <c r="N88" s="636"/>
      <c r="O88" s="636"/>
      <c r="P88" s="636"/>
      <c r="Q88" s="636"/>
    </row>
    <row r="89" spans="8:8">
      <c r="A89" s="636"/>
      <c r="B89" s="636"/>
      <c r="C89" s="636"/>
      <c r="D89" s="636"/>
      <c r="E89" s="636"/>
      <c r="F89" s="636"/>
      <c r="G89" s="636"/>
      <c r="H89" s="636"/>
      <c r="I89" s="636"/>
      <c r="N89" s="636"/>
      <c r="O89" s="636"/>
      <c r="P89" s="636"/>
      <c r="Q89" s="636"/>
    </row>
    <row r="90" spans="8:8">
      <c r="A90" s="636"/>
      <c r="B90" s="636"/>
      <c r="C90" s="636"/>
      <c r="D90" s="636"/>
      <c r="E90" s="636"/>
      <c r="F90" s="636"/>
      <c r="G90" s="636"/>
      <c r="H90" s="636"/>
      <c r="I90" s="636"/>
      <c r="N90" s="636"/>
      <c r="O90" s="636"/>
      <c r="P90" s="636"/>
      <c r="Q90" s="636"/>
    </row>
    <row r="91" spans="8:8">
      <c r="A91" s="636"/>
      <c r="B91" s="636"/>
      <c r="C91" s="636"/>
      <c r="D91" s="636"/>
      <c r="E91" s="636"/>
      <c r="F91" s="636"/>
      <c r="G91" s="636"/>
      <c r="H91" s="636"/>
      <c r="I91" s="636"/>
      <c r="N91" s="636"/>
      <c r="O91" s="636"/>
      <c r="P91" s="636"/>
      <c r="Q91" s="636"/>
    </row>
    <row r="92" spans="8:8">
      <c r="A92" s="636"/>
      <c r="B92" s="636"/>
      <c r="C92" s="636"/>
      <c r="D92" s="636"/>
      <c r="E92" s="636"/>
      <c r="F92" s="636"/>
      <c r="G92" s="636"/>
      <c r="H92" s="636"/>
      <c r="I92" s="636"/>
      <c r="N92" s="636"/>
      <c r="O92" s="636"/>
      <c r="P92" s="636"/>
      <c r="Q92" s="636"/>
    </row>
    <row r="93" spans="8:8">
      <c r="A93" s="636"/>
      <c r="B93" s="636"/>
      <c r="C93" s="636"/>
      <c r="D93" s="636"/>
      <c r="E93" s="636"/>
      <c r="F93" s="636"/>
      <c r="G93" s="636"/>
      <c r="H93" s="636"/>
      <c r="I93" s="636"/>
      <c r="N93" s="636"/>
      <c r="O93" s="636"/>
      <c r="P93" s="636"/>
      <c r="Q93" s="636"/>
    </row>
    <row r="94" spans="8:8">
      <c r="A94" s="636"/>
      <c r="B94" s="636"/>
      <c r="C94" s="636"/>
      <c r="D94" s="636"/>
      <c r="E94" s="636"/>
      <c r="F94" s="636"/>
      <c r="G94" s="636"/>
      <c r="H94" s="636"/>
      <c r="I94" s="636"/>
      <c r="N94" s="636"/>
      <c r="O94" s="636"/>
      <c r="P94" s="636"/>
      <c r="Q94" s="636"/>
    </row>
    <row r="95" spans="8:8">
      <c r="A95" s="636"/>
      <c r="B95" s="636"/>
      <c r="C95" s="636"/>
      <c r="D95" s="636"/>
      <c r="E95" s="636"/>
      <c r="F95" s="636"/>
      <c r="G95" s="636"/>
      <c r="H95" s="636"/>
      <c r="I95" s="636"/>
      <c r="N95" s="636"/>
      <c r="O95" s="636"/>
      <c r="P95" s="636"/>
      <c r="Q95" s="636"/>
    </row>
    <row r="96" spans="8:8">
      <c r="A96" s="636"/>
      <c r="B96" s="636"/>
      <c r="C96" s="636"/>
      <c r="D96" s="636"/>
      <c r="E96" s="636"/>
      <c r="F96" s="636"/>
      <c r="G96" s="636"/>
      <c r="H96" s="636"/>
      <c r="I96" s="636"/>
      <c r="N96" s="636"/>
      <c r="O96" s="636"/>
      <c r="P96" s="636"/>
      <c r="Q96" s="636"/>
    </row>
    <row r="97" spans="8:8">
      <c r="A97" s="636"/>
      <c r="B97" s="636"/>
      <c r="C97" s="636"/>
      <c r="D97" s="636"/>
      <c r="E97" s="636"/>
      <c r="F97" s="636"/>
      <c r="G97" s="636"/>
      <c r="H97" s="636"/>
      <c r="I97" s="636"/>
      <c r="N97" s="636"/>
      <c r="O97" s="636"/>
      <c r="P97" s="636"/>
      <c r="Q97" s="636"/>
    </row>
    <row r="98" spans="8:8">
      <c r="A98" s="636"/>
      <c r="B98" s="636"/>
      <c r="C98" s="636"/>
      <c r="D98" s="636"/>
      <c r="E98" s="636"/>
      <c r="F98" s="636"/>
      <c r="G98" s="636"/>
      <c r="H98" s="636"/>
      <c r="I98" s="636"/>
      <c r="N98" s="636"/>
      <c r="O98" s="636"/>
      <c r="P98" s="636"/>
      <c r="Q98" s="636"/>
    </row>
    <row r="99" spans="8:8">
      <c r="A99" s="636"/>
      <c r="B99" s="636"/>
      <c r="C99" s="636"/>
      <c r="D99" s="636"/>
      <c r="E99" s="636"/>
      <c r="F99" s="636"/>
      <c r="G99" s="636"/>
      <c r="H99" s="636"/>
      <c r="I99" s="636"/>
      <c r="N99" s="636"/>
      <c r="O99" s="636"/>
      <c r="P99" s="636"/>
      <c r="Q99" s="636"/>
    </row>
    <row r="100" spans="8:8">
      <c r="A100" s="636"/>
      <c r="B100" s="636"/>
      <c r="C100" s="636"/>
      <c r="D100" s="636"/>
      <c r="E100" s="636"/>
      <c r="F100" s="636"/>
      <c r="G100" s="636"/>
      <c r="H100" s="636"/>
      <c r="I100" s="636"/>
      <c r="N100" s="636"/>
      <c r="O100" s="636"/>
      <c r="P100" s="636"/>
      <c r="Q100" s="636"/>
    </row>
    <row r="101" spans="8:8">
      <c r="A101" s="636"/>
      <c r="B101" s="636"/>
      <c r="C101" s="636"/>
      <c r="D101" s="636"/>
      <c r="E101" s="636"/>
      <c r="F101" s="636"/>
      <c r="G101" s="636"/>
      <c r="H101" s="636"/>
      <c r="I101" s="636"/>
      <c r="N101" s="636"/>
      <c r="O101" s="636"/>
      <c r="P101" s="636"/>
      <c r="Q101" s="636"/>
    </row>
    <row r="102" spans="8:8">
      <c r="A102" s="636"/>
      <c r="B102" s="636"/>
      <c r="C102" s="636"/>
      <c r="D102" s="636"/>
      <c r="E102" s="636"/>
      <c r="F102" s="636"/>
      <c r="G102" s="636"/>
      <c r="H102" s="636"/>
      <c r="I102" s="636"/>
      <c r="N102" s="636"/>
      <c r="O102" s="636"/>
      <c r="P102" s="636"/>
      <c r="Q102" s="636"/>
    </row>
    <row r="103" spans="8:8">
      <c r="A103" s="636"/>
      <c r="B103" s="636"/>
      <c r="C103" s="636"/>
      <c r="D103" s="636"/>
      <c r="E103" s="636"/>
      <c r="F103" s="636"/>
      <c r="G103" s="636"/>
      <c r="H103" s="636"/>
      <c r="I103" s="636"/>
      <c r="N103" s="636"/>
      <c r="O103" s="636"/>
      <c r="P103" s="636"/>
      <c r="Q103" s="636"/>
    </row>
    <row r="104" spans="8:8">
      <c r="A104" s="636"/>
      <c r="B104" s="636"/>
      <c r="C104" s="636"/>
      <c r="D104" s="636"/>
      <c r="E104" s="636"/>
      <c r="F104" s="636"/>
      <c r="G104" s="636"/>
      <c r="H104" s="636"/>
      <c r="I104" s="636"/>
      <c r="N104" s="636"/>
      <c r="O104" s="636"/>
      <c r="P104" s="636"/>
      <c r="Q104" s="636"/>
    </row>
    <row r="105" spans="8:8">
      <c r="A105" s="636"/>
      <c r="B105" s="636"/>
      <c r="C105" s="636"/>
      <c r="D105" s="636"/>
      <c r="E105" s="636"/>
      <c r="F105" s="636"/>
      <c r="G105" s="636"/>
      <c r="H105" s="636"/>
      <c r="I105" s="636"/>
      <c r="N105" s="636"/>
      <c r="O105" s="636"/>
      <c r="P105" s="636"/>
      <c r="Q105" s="636"/>
    </row>
    <row r="106" spans="8:8">
      <c r="A106" s="636"/>
      <c r="B106" s="636"/>
      <c r="C106" s="636"/>
      <c r="D106" s="636"/>
      <c r="E106" s="636"/>
      <c r="F106" s="636"/>
      <c r="G106" s="636"/>
      <c r="H106" s="636"/>
      <c r="I106" s="636"/>
      <c r="N106" s="636"/>
      <c r="O106" s="636"/>
      <c r="P106" s="636"/>
      <c r="Q106" s="636"/>
    </row>
    <row r="107" spans="8:8">
      <c r="A107" s="636"/>
      <c r="B107" s="636"/>
      <c r="C107" s="636"/>
      <c r="D107" s="636"/>
      <c r="E107" s="636"/>
      <c r="F107" s="636"/>
      <c r="G107" s="636"/>
      <c r="H107" s="636"/>
      <c r="I107" s="636"/>
      <c r="N107" s="636"/>
      <c r="O107" s="636"/>
      <c r="P107" s="636"/>
      <c r="Q107" s="636"/>
    </row>
    <row r="108" spans="8:8">
      <c r="A108" s="636"/>
      <c r="B108" s="636"/>
      <c r="C108" s="636"/>
      <c r="D108" s="636"/>
      <c r="E108" s="636"/>
      <c r="F108" s="636"/>
      <c r="G108" s="636"/>
      <c r="H108" s="636"/>
      <c r="I108" s="636"/>
      <c r="N108" s="636"/>
      <c r="O108" s="636"/>
      <c r="P108" s="636"/>
      <c r="Q108" s="636"/>
    </row>
    <row r="109" spans="8:8">
      <c r="A109" s="636"/>
      <c r="B109" s="636"/>
      <c r="C109" s="636"/>
      <c r="D109" s="636"/>
      <c r="E109" s="636"/>
      <c r="F109" s="636"/>
      <c r="G109" s="636"/>
      <c r="H109" s="636"/>
      <c r="I109" s="636"/>
      <c r="N109" s="636"/>
      <c r="O109" s="636"/>
      <c r="P109" s="636"/>
      <c r="Q109" s="636"/>
    </row>
    <row r="110" spans="8:8">
      <c r="A110" s="636"/>
      <c r="B110" s="636"/>
      <c r="C110" s="636"/>
      <c r="D110" s="636"/>
      <c r="E110" s="636"/>
      <c r="F110" s="636"/>
      <c r="G110" s="636"/>
      <c r="H110" s="636"/>
      <c r="I110" s="636"/>
      <c r="N110" s="636"/>
      <c r="O110" s="636"/>
      <c r="P110" s="636"/>
      <c r="Q110" s="636"/>
    </row>
    <row r="111" spans="8:8">
      <c r="A111" s="636"/>
      <c r="B111" s="636"/>
      <c r="C111" s="636"/>
      <c r="D111" s="636"/>
      <c r="E111" s="636"/>
      <c r="F111" s="636"/>
      <c r="G111" s="636"/>
      <c r="H111" s="636"/>
      <c r="I111" s="636"/>
      <c r="N111" s="636"/>
      <c r="O111" s="636"/>
      <c r="P111" s="636"/>
      <c r="Q111" s="636"/>
    </row>
    <row r="112" spans="8:8">
      <c r="A112" s="636"/>
      <c r="B112" s="636"/>
      <c r="C112" s="636"/>
      <c r="D112" s="636"/>
      <c r="E112" s="636"/>
      <c r="F112" s="636"/>
      <c r="G112" s="636"/>
      <c r="H112" s="636"/>
      <c r="I112" s="636"/>
      <c r="N112" s="636"/>
      <c r="O112" s="636"/>
      <c r="P112" s="636"/>
      <c r="Q112" s="636"/>
    </row>
    <row r="113" spans="8:8">
      <c r="A113" s="636"/>
      <c r="B113" s="636"/>
      <c r="C113" s="636"/>
      <c r="D113" s="636"/>
      <c r="E113" s="636"/>
      <c r="F113" s="636"/>
      <c r="G113" s="636"/>
      <c r="H113" s="636"/>
      <c r="I113" s="636"/>
      <c r="N113" s="636"/>
      <c r="O113" s="636"/>
      <c r="P113" s="636"/>
      <c r="Q113" s="636"/>
    </row>
    <row r="114" spans="8:8">
      <c r="A114" s="636"/>
      <c r="B114" s="636"/>
      <c r="C114" s="636"/>
      <c r="D114" s="636"/>
      <c r="E114" s="636"/>
      <c r="F114" s="636"/>
      <c r="G114" s="636"/>
      <c r="H114" s="636"/>
      <c r="I114" s="636"/>
      <c r="N114" s="636"/>
      <c r="O114" s="636"/>
      <c r="P114" s="636"/>
      <c r="Q114" s="636"/>
    </row>
    <row r="115" spans="8:8">
      <c r="A115" s="636"/>
      <c r="B115" s="636"/>
      <c r="C115" s="636"/>
      <c r="D115" s="636"/>
      <c r="E115" s="636"/>
      <c r="F115" s="636"/>
      <c r="G115" s="636"/>
      <c r="H115" s="636"/>
      <c r="I115" s="636"/>
      <c r="N115" s="636"/>
      <c r="O115" s="636"/>
      <c r="P115" s="636"/>
      <c r="Q115" s="636"/>
    </row>
    <row r="116" spans="8:8">
      <c r="A116" s="636"/>
      <c r="B116" s="636"/>
      <c r="C116" s="636"/>
      <c r="D116" s="636"/>
      <c r="E116" s="636"/>
      <c r="F116" s="636"/>
      <c r="G116" s="636"/>
      <c r="H116" s="636"/>
      <c r="I116" s="636"/>
      <c r="N116" s="636"/>
      <c r="O116" s="636"/>
      <c r="P116" s="636"/>
      <c r="Q116" s="636"/>
    </row>
    <row r="117" spans="8:8">
      <c r="A117" s="636"/>
      <c r="B117" s="636"/>
      <c r="C117" s="636"/>
      <c r="D117" s="636"/>
      <c r="E117" s="636"/>
      <c r="F117" s="636"/>
      <c r="G117" s="636"/>
      <c r="H117" s="636"/>
      <c r="I117" s="636"/>
      <c r="N117" s="636"/>
      <c r="O117" s="636"/>
      <c r="P117" s="636"/>
      <c r="Q117" s="636"/>
    </row>
    <row r="118" spans="8:8">
      <c r="A118" s="636"/>
      <c r="B118" s="636"/>
      <c r="C118" s="636"/>
      <c r="D118" s="636"/>
      <c r="E118" s="636"/>
      <c r="F118" s="636"/>
      <c r="G118" s="636"/>
      <c r="H118" s="636"/>
      <c r="I118" s="636"/>
      <c r="N118" s="636"/>
      <c r="O118" s="636"/>
      <c r="P118" s="636"/>
      <c r="Q118" s="636"/>
    </row>
    <row r="119" spans="8:8">
      <c r="A119" s="636"/>
      <c r="B119" s="636"/>
      <c r="C119" s="636"/>
      <c r="D119" s="636"/>
      <c r="E119" s="636"/>
      <c r="F119" s="636"/>
      <c r="G119" s="636"/>
      <c r="H119" s="636"/>
      <c r="I119" s="636"/>
      <c r="N119" s="636"/>
      <c r="O119" s="636"/>
      <c r="P119" s="636"/>
      <c r="Q119" s="636"/>
    </row>
    <row r="120" spans="8:8">
      <c r="A120" s="636"/>
      <c r="B120" s="636"/>
      <c r="C120" s="636"/>
      <c r="D120" s="636"/>
      <c r="E120" s="636"/>
      <c r="F120" s="636"/>
      <c r="G120" s="636"/>
      <c r="H120" s="636"/>
      <c r="I120" s="636"/>
      <c r="N120" s="636"/>
      <c r="O120" s="636"/>
      <c r="P120" s="636"/>
      <c r="Q120" s="636"/>
    </row>
    <row r="121" spans="8:8">
      <c r="A121" s="636"/>
      <c r="B121" s="636"/>
      <c r="C121" s="636"/>
      <c r="D121" s="636"/>
      <c r="E121" s="636"/>
      <c r="F121" s="636"/>
      <c r="G121" s="636"/>
      <c r="H121" s="636"/>
      <c r="I121" s="636"/>
      <c r="N121" s="636"/>
      <c r="O121" s="636"/>
      <c r="P121" s="636"/>
      <c r="Q121" s="636"/>
    </row>
    <row r="122" spans="8:8">
      <c r="A122" s="636"/>
      <c r="B122" s="636"/>
      <c r="C122" s="636"/>
      <c r="D122" s="636"/>
      <c r="E122" s="636"/>
      <c r="F122" s="636"/>
      <c r="G122" s="636"/>
      <c r="H122" s="636"/>
      <c r="I122" s="636"/>
      <c r="N122" s="636"/>
      <c r="O122" s="636"/>
      <c r="P122" s="636"/>
      <c r="Q122" s="636"/>
    </row>
    <row r="123" spans="8:8">
      <c r="A123" s="636"/>
      <c r="B123" s="636"/>
      <c r="C123" s="636"/>
      <c r="D123" s="636"/>
      <c r="E123" s="636"/>
      <c r="F123" s="636"/>
      <c r="G123" s="636"/>
      <c r="H123" s="636"/>
      <c r="I123" s="636"/>
      <c r="N123" s="636"/>
      <c r="O123" s="636"/>
      <c r="P123" s="636"/>
      <c r="Q123" s="636"/>
    </row>
    <row r="124" spans="8:8">
      <c r="A124" s="636"/>
      <c r="B124" s="636"/>
      <c r="C124" s="636"/>
      <c r="D124" s="636"/>
      <c r="E124" s="636"/>
      <c r="F124" s="636"/>
      <c r="G124" s="636"/>
      <c r="H124" s="636"/>
      <c r="I124" s="636"/>
      <c r="N124" s="636"/>
      <c r="O124" s="636"/>
      <c r="P124" s="636"/>
      <c r="Q124" s="636"/>
    </row>
    <row r="125" spans="8:8">
      <c r="A125" s="636"/>
      <c r="B125" s="636"/>
      <c r="C125" s="636"/>
      <c r="D125" s="636"/>
      <c r="E125" s="636"/>
      <c r="F125" s="636"/>
      <c r="G125" s="636"/>
      <c r="H125" s="636"/>
      <c r="I125" s="636"/>
      <c r="N125" s="636"/>
      <c r="O125" s="636"/>
      <c r="P125" s="636"/>
      <c r="Q125" s="636"/>
    </row>
    <row r="126" spans="8:8">
      <c r="A126" s="636"/>
      <c r="B126" s="636"/>
      <c r="C126" s="636"/>
      <c r="D126" s="636"/>
      <c r="E126" s="636"/>
      <c r="F126" s="636"/>
      <c r="G126" s="636"/>
      <c r="H126" s="636"/>
      <c r="I126" s="636"/>
      <c r="N126" s="636"/>
      <c r="O126" s="636"/>
      <c r="P126" s="636"/>
      <c r="Q126" s="636"/>
    </row>
    <row r="127" spans="8:8">
      <c r="A127" s="636"/>
      <c r="B127" s="636"/>
      <c r="C127" s="636"/>
      <c r="D127" s="636"/>
      <c r="E127" s="636"/>
      <c r="F127" s="636"/>
      <c r="G127" s="636"/>
      <c r="H127" s="636"/>
      <c r="I127" s="636"/>
      <c r="N127" s="636"/>
      <c r="O127" s="636"/>
      <c r="P127" s="636"/>
      <c r="Q127" s="636"/>
    </row>
    <row r="128" spans="8:8">
      <c r="A128" s="636"/>
      <c r="B128" s="636"/>
      <c r="C128" s="636"/>
      <c r="D128" s="636"/>
      <c r="E128" s="636"/>
      <c r="F128" s="636"/>
      <c r="G128" s="636"/>
      <c r="H128" s="636"/>
      <c r="I128" s="636"/>
      <c r="N128" s="636"/>
      <c r="O128" s="636"/>
      <c r="P128" s="636"/>
      <c r="Q128" s="636"/>
    </row>
    <row r="129" spans="8:8">
      <c r="A129" s="636"/>
      <c r="B129" s="636"/>
      <c r="C129" s="636"/>
      <c r="D129" s="636"/>
      <c r="E129" s="636"/>
      <c r="F129" s="636"/>
      <c r="G129" s="636"/>
      <c r="H129" s="636"/>
      <c r="I129" s="636"/>
      <c r="N129" s="636"/>
      <c r="O129" s="636"/>
      <c r="P129" s="636"/>
      <c r="Q129" s="636"/>
    </row>
    <row r="130" spans="8:8">
      <c r="A130" s="636"/>
      <c r="B130" s="636"/>
      <c r="C130" s="636"/>
      <c r="D130" s="636"/>
      <c r="E130" s="636"/>
      <c r="F130" s="636"/>
      <c r="G130" s="636"/>
      <c r="H130" s="636"/>
      <c r="I130" s="636"/>
      <c r="N130" s="636"/>
      <c r="O130" s="636"/>
      <c r="P130" s="636"/>
      <c r="Q130" s="636"/>
    </row>
    <row r="131" spans="8:8">
      <c r="A131" s="636"/>
      <c r="B131" s="636"/>
      <c r="C131" s="636"/>
      <c r="D131" s="636"/>
      <c r="E131" s="636"/>
      <c r="F131" s="636"/>
      <c r="G131" s="636"/>
      <c r="H131" s="636"/>
      <c r="I131" s="636"/>
      <c r="N131" s="636"/>
      <c r="O131" s="636"/>
      <c r="P131" s="636"/>
      <c r="Q131" s="636"/>
    </row>
    <row r="132" spans="8:8">
      <c r="A132" s="636"/>
      <c r="B132" s="636"/>
      <c r="C132" s="636"/>
      <c r="D132" s="636"/>
      <c r="E132" s="636"/>
      <c r="F132" s="636"/>
      <c r="G132" s="636"/>
      <c r="H132" s="636"/>
      <c r="I132" s="636"/>
      <c r="N132" s="636"/>
      <c r="O132" s="636"/>
      <c r="P132" s="636"/>
      <c r="Q132" s="636"/>
    </row>
    <row r="133" spans="8:8">
      <c r="A133" s="636"/>
      <c r="B133" s="636"/>
      <c r="C133" s="636"/>
      <c r="D133" s="636"/>
      <c r="E133" s="636"/>
      <c r="F133" s="636"/>
      <c r="G133" s="636"/>
      <c r="H133" s="636"/>
      <c r="I133" s="636"/>
      <c r="N133" s="636"/>
      <c r="O133" s="636"/>
      <c r="P133" s="636"/>
      <c r="Q133" s="636"/>
    </row>
    <row r="134" spans="8:8">
      <c r="A134" s="636"/>
      <c r="B134" s="636"/>
      <c r="C134" s="636"/>
      <c r="D134" s="636"/>
      <c r="E134" s="636"/>
      <c r="F134" s="636"/>
      <c r="G134" s="636"/>
      <c r="H134" s="636"/>
      <c r="I134" s="636"/>
      <c r="N134" s="636"/>
      <c r="O134" s="636"/>
      <c r="P134" s="636"/>
      <c r="Q134" s="636"/>
    </row>
    <row r="135" spans="8:8">
      <c r="A135" s="636"/>
      <c r="B135" s="636"/>
      <c r="C135" s="636"/>
      <c r="D135" s="636"/>
      <c r="E135" s="636"/>
      <c r="F135" s="636"/>
      <c r="G135" s="636"/>
      <c r="H135" s="636"/>
      <c r="I135" s="636"/>
      <c r="N135" s="636"/>
      <c r="O135" s="636"/>
      <c r="P135" s="636"/>
      <c r="Q135" s="636"/>
    </row>
    <row r="136" spans="8:8">
      <c r="A136" s="636"/>
      <c r="B136" s="636"/>
      <c r="C136" s="636"/>
      <c r="D136" s="636"/>
      <c r="E136" s="636"/>
      <c r="F136" s="636"/>
      <c r="G136" s="636"/>
      <c r="H136" s="636"/>
      <c r="I136" s="636"/>
      <c r="N136" s="636"/>
      <c r="O136" s="636"/>
      <c r="P136" s="636"/>
      <c r="Q136" s="636"/>
    </row>
    <row r="137" spans="8:8">
      <c r="A137" s="636"/>
      <c r="B137" s="636"/>
      <c r="C137" s="636"/>
      <c r="D137" s="636"/>
      <c r="E137" s="636"/>
      <c r="F137" s="636"/>
      <c r="G137" s="636"/>
      <c r="H137" s="636"/>
      <c r="I137" s="636"/>
      <c r="N137" s="636"/>
      <c r="O137" s="636"/>
      <c r="P137" s="636"/>
      <c r="Q137" s="636"/>
    </row>
    <row r="138" spans="8:8">
      <c r="A138" s="636"/>
      <c r="B138" s="636"/>
      <c r="C138" s="636"/>
      <c r="D138" s="636"/>
      <c r="E138" s="636"/>
      <c r="F138" s="636"/>
      <c r="G138" s="636"/>
      <c r="H138" s="636"/>
      <c r="I138" s="636"/>
      <c r="N138" s="636"/>
      <c r="O138" s="636"/>
      <c r="P138" s="636"/>
      <c r="Q138" s="636"/>
    </row>
    <row r="139" spans="8:8">
      <c r="A139" s="636"/>
      <c r="B139" s="636"/>
      <c r="C139" s="636"/>
      <c r="D139" s="636"/>
      <c r="E139" s="636"/>
      <c r="F139" s="636"/>
      <c r="G139" s="636"/>
      <c r="H139" s="636"/>
      <c r="I139" s="636"/>
      <c r="N139" s="636"/>
      <c r="O139" s="636"/>
      <c r="P139" s="636"/>
      <c r="Q139" s="636"/>
    </row>
    <row r="140" spans="8:8">
      <c r="A140" s="636"/>
      <c r="B140" s="636"/>
      <c r="C140" s="636"/>
      <c r="D140" s="636"/>
      <c r="E140" s="636"/>
      <c r="F140" s="636"/>
      <c r="G140" s="636"/>
      <c r="H140" s="636"/>
      <c r="I140" s="636"/>
      <c r="N140" s="636"/>
      <c r="O140" s="636"/>
      <c r="P140" s="636"/>
      <c r="Q140" s="636"/>
    </row>
    <row r="141" spans="8:8">
      <c r="A141" s="636"/>
      <c r="B141" s="636"/>
      <c r="C141" s="636"/>
      <c r="D141" s="636"/>
      <c r="E141" s="636"/>
      <c r="F141" s="636"/>
      <c r="G141" s="636"/>
      <c r="H141" s="636"/>
      <c r="I141" s="636"/>
      <c r="N141" s="636"/>
      <c r="O141" s="636"/>
      <c r="P141" s="636"/>
      <c r="Q141" s="636"/>
    </row>
    <row r="142" spans="8:8">
      <c r="A142" s="636"/>
      <c r="B142" s="636"/>
      <c r="C142" s="636"/>
      <c r="D142" s="636"/>
      <c r="E142" s="636"/>
      <c r="F142" s="636"/>
      <c r="G142" s="636"/>
      <c r="H142" s="636"/>
      <c r="I142" s="636"/>
      <c r="N142" s="636"/>
      <c r="O142" s="636"/>
      <c r="P142" s="636"/>
      <c r="Q142" s="636"/>
    </row>
    <row r="143" spans="8:8">
      <c r="A143" s="636"/>
      <c r="B143" s="636"/>
      <c r="C143" s="636"/>
      <c r="D143" s="636"/>
      <c r="E143" s="636"/>
      <c r="F143" s="636"/>
      <c r="G143" s="636"/>
      <c r="H143" s="636"/>
      <c r="I143" s="636"/>
      <c r="N143" s="636"/>
      <c r="O143" s="636"/>
      <c r="P143" s="636"/>
      <c r="Q143" s="636"/>
    </row>
    <row r="144" spans="8:8">
      <c r="A144" s="636"/>
      <c r="B144" s="636"/>
      <c r="C144" s="636"/>
      <c r="D144" s="636"/>
      <c r="E144" s="636"/>
      <c r="F144" s="636"/>
      <c r="G144" s="636"/>
      <c r="H144" s="636"/>
      <c r="I144" s="636"/>
      <c r="N144" s="636"/>
      <c r="O144" s="636"/>
      <c r="P144" s="636"/>
      <c r="Q144" s="636"/>
    </row>
    <row r="145" spans="8:8">
      <c r="A145" s="636"/>
      <c r="B145" s="636"/>
      <c r="C145" s="636"/>
      <c r="D145" s="636"/>
      <c r="E145" s="636"/>
      <c r="F145" s="636"/>
      <c r="G145" s="636"/>
      <c r="H145" s="636"/>
      <c r="I145" s="636"/>
      <c r="N145" s="636"/>
      <c r="O145" s="636"/>
      <c r="P145" s="636"/>
      <c r="Q145" s="636"/>
    </row>
    <row r="146" spans="8:8">
      <c r="A146" s="636"/>
      <c r="B146" s="636"/>
      <c r="C146" s="636"/>
      <c r="D146" s="636"/>
      <c r="E146" s="636"/>
      <c r="F146" s="636"/>
      <c r="G146" s="636"/>
      <c r="H146" s="636"/>
      <c r="I146" s="636"/>
      <c r="N146" s="636"/>
      <c r="O146" s="636"/>
      <c r="P146" s="636"/>
      <c r="Q146" s="636"/>
    </row>
    <row r="147" spans="8:8">
      <c r="A147" s="636"/>
      <c r="B147" s="636"/>
      <c r="C147" s="636"/>
      <c r="D147" s="636"/>
      <c r="E147" s="636"/>
      <c r="F147" s="636"/>
      <c r="G147" s="636"/>
      <c r="H147" s="636"/>
      <c r="I147" s="636"/>
      <c r="N147" s="636"/>
      <c r="O147" s="636"/>
      <c r="P147" s="636"/>
      <c r="Q147" s="636"/>
    </row>
    <row r="148" spans="8:8">
      <c r="A148" s="636"/>
      <c r="B148" s="636"/>
      <c r="C148" s="636"/>
      <c r="D148" s="636"/>
      <c r="E148" s="636"/>
      <c r="F148" s="636"/>
      <c r="G148" s="636"/>
      <c r="H148" s="636"/>
      <c r="I148" s="636"/>
      <c r="N148" s="636"/>
      <c r="O148" s="636"/>
      <c r="P148" s="636"/>
      <c r="Q148" s="636"/>
    </row>
    <row r="149" spans="8:8">
      <c r="A149" s="636"/>
      <c r="B149" s="636"/>
      <c r="C149" s="636"/>
      <c r="D149" s="636"/>
      <c r="E149" s="636"/>
      <c r="F149" s="636"/>
      <c r="G149" s="636"/>
      <c r="H149" s="636"/>
      <c r="I149" s="636"/>
      <c r="N149" s="636"/>
      <c r="O149" s="636"/>
      <c r="P149" s="636"/>
      <c r="Q149" s="636"/>
    </row>
    <row r="150" spans="8:8">
      <c r="A150" s="636"/>
      <c r="B150" s="636"/>
      <c r="C150" s="636"/>
      <c r="D150" s="636"/>
      <c r="E150" s="636"/>
      <c r="F150" s="636"/>
      <c r="G150" s="636"/>
      <c r="H150" s="636"/>
      <c r="I150" s="636"/>
      <c r="N150" s="636"/>
      <c r="O150" s="636"/>
      <c r="P150" s="636"/>
      <c r="Q150" s="636"/>
    </row>
    <row r="151" spans="8:8">
      <c r="A151" s="636"/>
      <c r="B151" s="636"/>
      <c r="C151" s="636"/>
      <c r="D151" s="636"/>
      <c r="E151" s="636"/>
      <c r="F151" s="636"/>
      <c r="G151" s="636"/>
      <c r="H151" s="636"/>
      <c r="I151" s="636"/>
      <c r="N151" s="636"/>
      <c r="O151" s="636"/>
      <c r="P151" s="636"/>
      <c r="Q151" s="636"/>
    </row>
    <row r="152" spans="8:8">
      <c r="A152" s="636"/>
      <c r="B152" s="636"/>
      <c r="C152" s="636"/>
      <c r="D152" s="636"/>
      <c r="E152" s="636"/>
      <c r="F152" s="636"/>
      <c r="G152" s="636"/>
      <c r="H152" s="636"/>
      <c r="I152" s="636"/>
      <c r="N152" s="636"/>
      <c r="O152" s="636"/>
      <c r="P152" s="636"/>
      <c r="Q152" s="636"/>
    </row>
    <row r="153" spans="8:8">
      <c r="A153" s="636"/>
      <c r="B153" s="636"/>
      <c r="C153" s="636"/>
      <c r="D153" s="636"/>
      <c r="E153" s="636"/>
      <c r="F153" s="636"/>
      <c r="G153" s="636"/>
      <c r="H153" s="636"/>
      <c r="I153" s="636"/>
      <c r="N153" s="636"/>
      <c r="O153" s="636"/>
      <c r="P153" s="636"/>
      <c r="Q153" s="636"/>
    </row>
    <row r="154" spans="8:8">
      <c r="A154" s="636"/>
      <c r="B154" s="636"/>
      <c r="C154" s="636"/>
      <c r="D154" s="636"/>
      <c r="E154" s="636"/>
      <c r="F154" s="636"/>
      <c r="G154" s="636"/>
      <c r="H154" s="636"/>
      <c r="I154" s="636"/>
      <c r="N154" s="636"/>
      <c r="O154" s="636"/>
      <c r="P154" s="636"/>
      <c r="Q154" s="636"/>
    </row>
    <row r="155" spans="8:8">
      <c r="A155" s="636"/>
      <c r="B155" s="636"/>
      <c r="C155" s="636"/>
      <c r="D155" s="636"/>
      <c r="E155" s="636"/>
      <c r="F155" s="636"/>
      <c r="G155" s="636"/>
      <c r="H155" s="636"/>
      <c r="I155" s="636"/>
      <c r="N155" s="636"/>
      <c r="O155" s="636"/>
      <c r="P155" s="636"/>
      <c r="Q155" s="636"/>
    </row>
    <row r="156" spans="8:8">
      <c r="A156" s="636"/>
      <c r="B156" s="636"/>
      <c r="C156" s="636"/>
      <c r="D156" s="636"/>
      <c r="E156" s="636"/>
      <c r="F156" s="636"/>
      <c r="G156" s="636"/>
      <c r="H156" s="636"/>
      <c r="I156" s="636"/>
      <c r="N156" s="636"/>
      <c r="O156" s="636"/>
      <c r="P156" s="636"/>
      <c r="Q156" s="636"/>
    </row>
    <row r="157" spans="8:8">
      <c r="A157" s="636"/>
      <c r="B157" s="636"/>
      <c r="C157" s="636"/>
      <c r="D157" s="636"/>
      <c r="E157" s="636"/>
      <c r="F157" s="636"/>
      <c r="G157" s="636"/>
      <c r="H157" s="636"/>
      <c r="I157" s="636"/>
      <c r="N157" s="636"/>
      <c r="O157" s="636"/>
      <c r="P157" s="636"/>
      <c r="Q157" s="636"/>
    </row>
    <row r="158" spans="8:8">
      <c r="A158" s="636"/>
      <c r="B158" s="636"/>
      <c r="C158" s="636"/>
      <c r="D158" s="636"/>
      <c r="E158" s="636"/>
      <c r="F158" s="636"/>
      <c r="G158" s="636"/>
      <c r="H158" s="636"/>
      <c r="I158" s="636"/>
      <c r="N158" s="636"/>
      <c r="O158" s="636"/>
      <c r="P158" s="636"/>
      <c r="Q158" s="636"/>
    </row>
    <row r="159" spans="8:8">
      <c r="A159" s="636"/>
      <c r="B159" s="636"/>
      <c r="C159" s="636"/>
      <c r="D159" s="636"/>
      <c r="E159" s="636"/>
      <c r="F159" s="636"/>
      <c r="G159" s="636"/>
      <c r="H159" s="636"/>
      <c r="I159" s="636"/>
      <c r="N159" s="636"/>
      <c r="O159" s="636"/>
      <c r="P159" s="636"/>
      <c r="Q159" s="636"/>
    </row>
    <row r="160" spans="8:8">
      <c r="A160" s="636"/>
      <c r="B160" s="636"/>
      <c r="C160" s="636"/>
      <c r="D160" s="636"/>
      <c r="E160" s="636"/>
      <c r="F160" s="636"/>
      <c r="G160" s="636"/>
      <c r="H160" s="636"/>
      <c r="I160" s="636"/>
      <c r="N160" s="636"/>
      <c r="O160" s="636"/>
      <c r="P160" s="636"/>
      <c r="Q160" s="636"/>
    </row>
    <row r="161" spans="8:8">
      <c r="A161" s="636"/>
      <c r="B161" s="636"/>
      <c r="C161" s="636"/>
      <c r="D161" s="636"/>
      <c r="E161" s="636"/>
      <c r="F161" s="636"/>
      <c r="G161" s="636"/>
      <c r="H161" s="636"/>
      <c r="I161" s="636"/>
      <c r="N161" s="636"/>
      <c r="O161" s="636"/>
      <c r="P161" s="636"/>
      <c r="Q161" s="636"/>
    </row>
    <row r="162" spans="8:8">
      <c r="A162" s="636"/>
      <c r="B162" s="636"/>
      <c r="C162" s="636"/>
      <c r="D162" s="636"/>
      <c r="E162" s="636"/>
      <c r="F162" s="636"/>
      <c r="G162" s="636"/>
      <c r="H162" s="636"/>
      <c r="I162" s="636"/>
      <c r="N162" s="636"/>
      <c r="O162" s="636"/>
      <c r="P162" s="636"/>
      <c r="Q162" s="636"/>
    </row>
    <row r="163" spans="8:8">
      <c r="A163" s="636"/>
      <c r="B163" s="636"/>
      <c r="C163" s="636"/>
      <c r="D163" s="636"/>
      <c r="E163" s="636"/>
      <c r="F163" s="636"/>
      <c r="G163" s="636"/>
      <c r="H163" s="636"/>
      <c r="I163" s="636"/>
      <c r="N163" s="636"/>
      <c r="O163" s="636"/>
      <c r="P163" s="636"/>
      <c r="Q163" s="636"/>
    </row>
    <row r="164" spans="8:8">
      <c r="A164" s="636"/>
      <c r="B164" s="636"/>
      <c r="C164" s="636"/>
      <c r="D164" s="636"/>
      <c r="E164" s="636"/>
      <c r="F164" s="636"/>
      <c r="G164" s="636"/>
      <c r="H164" s="636"/>
      <c r="I164" s="636"/>
      <c r="N164" s="636"/>
      <c r="O164" s="636"/>
      <c r="P164" s="636"/>
      <c r="Q164" s="636"/>
    </row>
    <row r="165" spans="8:8">
      <c r="A165" s="636"/>
      <c r="B165" s="636"/>
      <c r="C165" s="636"/>
      <c r="D165" s="636"/>
      <c r="E165" s="636"/>
      <c r="F165" s="636"/>
      <c r="G165" s="636"/>
      <c r="H165" s="636"/>
      <c r="I165" s="636"/>
      <c r="N165" s="636"/>
      <c r="O165" s="636"/>
      <c r="P165" s="636"/>
      <c r="Q165" s="636"/>
    </row>
    <row r="166" spans="8:8">
      <c r="A166" s="636"/>
      <c r="B166" s="636"/>
      <c r="C166" s="636"/>
      <c r="D166" s="636"/>
      <c r="E166" s="636"/>
      <c r="F166" s="636"/>
      <c r="G166" s="636"/>
      <c r="H166" s="636"/>
      <c r="I166" s="636"/>
      <c r="N166" s="636"/>
      <c r="O166" s="636"/>
      <c r="P166" s="636"/>
      <c r="Q166" s="636"/>
    </row>
    <row r="167" spans="8:8">
      <c r="A167" s="636"/>
      <c r="B167" s="636"/>
      <c r="C167" s="636"/>
      <c r="D167" s="636"/>
      <c r="E167" s="636"/>
      <c r="F167" s="636"/>
      <c r="G167" s="636"/>
      <c r="H167" s="636"/>
      <c r="I167" s="636"/>
      <c r="N167" s="636"/>
      <c r="O167" s="636"/>
      <c r="P167" s="636"/>
      <c r="Q167" s="636"/>
    </row>
    <row r="168" spans="8:8">
      <c r="A168" s="636"/>
      <c r="B168" s="636"/>
      <c r="C168" s="636"/>
      <c r="D168" s="636"/>
      <c r="E168" s="636"/>
      <c r="F168" s="636"/>
      <c r="G168" s="636"/>
      <c r="H168" s="636"/>
      <c r="I168" s="636"/>
      <c r="N168" s="636"/>
      <c r="O168" s="636"/>
      <c r="P168" s="636"/>
      <c r="Q168" s="636"/>
    </row>
    <row r="169" spans="8:8">
      <c r="A169" s="636"/>
      <c r="B169" s="636"/>
      <c r="C169" s="636"/>
      <c r="D169" s="636"/>
      <c r="E169" s="636"/>
      <c r="F169" s="636"/>
      <c r="G169" s="636"/>
      <c r="H169" s="636"/>
      <c r="I169" s="636"/>
      <c r="N169" s="636"/>
      <c r="O169" s="636"/>
      <c r="P169" s="636"/>
      <c r="Q169" s="636"/>
    </row>
    <row r="170" spans="8:8">
      <c r="A170" s="636"/>
      <c r="B170" s="636"/>
      <c r="C170" s="636"/>
      <c r="D170" s="636"/>
      <c r="E170" s="636"/>
      <c r="F170" s="636"/>
      <c r="G170" s="636"/>
      <c r="H170" s="636"/>
      <c r="I170" s="636"/>
      <c r="N170" s="636"/>
      <c r="O170" s="636"/>
      <c r="P170" s="636"/>
      <c r="Q170" s="636"/>
    </row>
    <row r="171" spans="8:8">
      <c r="A171" s="636"/>
      <c r="B171" s="636"/>
      <c r="C171" s="636"/>
      <c r="D171" s="636"/>
      <c r="E171" s="636"/>
      <c r="F171" s="636"/>
      <c r="G171" s="636"/>
      <c r="H171" s="636"/>
      <c r="I171" s="636"/>
      <c r="N171" s="636"/>
      <c r="O171" s="636"/>
      <c r="P171" s="636"/>
      <c r="Q171" s="636"/>
    </row>
    <row r="172" spans="8:8">
      <c r="A172" s="636"/>
      <c r="B172" s="636"/>
      <c r="C172" s="636"/>
      <c r="D172" s="636"/>
      <c r="E172" s="636"/>
      <c r="F172" s="636"/>
      <c r="G172" s="636"/>
      <c r="H172" s="636"/>
      <c r="I172" s="636"/>
      <c r="N172" s="636"/>
      <c r="O172" s="636"/>
      <c r="P172" s="636"/>
      <c r="Q172" s="636"/>
    </row>
    <row r="173" spans="8:8">
      <c r="A173" s="636"/>
      <c r="B173" s="636"/>
      <c r="C173" s="636"/>
      <c r="D173" s="636"/>
      <c r="E173" s="636"/>
      <c r="F173" s="636"/>
      <c r="G173" s="636"/>
      <c r="H173" s="636"/>
      <c r="I173" s="636"/>
      <c r="N173" s="636"/>
      <c r="O173" s="636"/>
      <c r="P173" s="636"/>
      <c r="Q173" s="636"/>
    </row>
    <row r="174" spans="8:8">
      <c r="A174" s="636"/>
      <c r="B174" s="636"/>
      <c r="C174" s="636"/>
      <c r="D174" s="636"/>
      <c r="E174" s="636"/>
      <c r="F174" s="636"/>
      <c r="G174" s="636"/>
      <c r="H174" s="636"/>
      <c r="I174" s="636"/>
      <c r="N174" s="636"/>
      <c r="O174" s="636"/>
      <c r="P174" s="636"/>
      <c r="Q174" s="636"/>
    </row>
    <row r="175" spans="8:8">
      <c r="A175" s="636"/>
      <c r="B175" s="636"/>
      <c r="C175" s="636"/>
      <c r="D175" s="636"/>
      <c r="E175" s="636"/>
      <c r="F175" s="636"/>
      <c r="G175" s="636"/>
      <c r="H175" s="636"/>
      <c r="I175" s="636"/>
      <c r="N175" s="636"/>
      <c r="O175" s="636"/>
      <c r="P175" s="636"/>
      <c r="Q175" s="636"/>
    </row>
    <row r="176" spans="8:8">
      <c r="A176" s="636"/>
      <c r="B176" s="636"/>
      <c r="C176" s="636"/>
      <c r="D176" s="636"/>
      <c r="E176" s="636"/>
      <c r="F176" s="636"/>
      <c r="G176" s="636"/>
      <c r="H176" s="636"/>
      <c r="I176" s="636"/>
      <c r="N176" s="636"/>
      <c r="O176" s="636"/>
      <c r="P176" s="636"/>
      <c r="Q176" s="636"/>
    </row>
    <row r="177" spans="8:8">
      <c r="A177" s="636"/>
      <c r="B177" s="636"/>
      <c r="C177" s="636"/>
      <c r="D177" s="636"/>
      <c r="E177" s="636"/>
      <c r="F177" s="636"/>
      <c r="G177" s="636"/>
      <c r="H177" s="636"/>
      <c r="I177" s="636"/>
      <c r="N177" s="636"/>
      <c r="O177" s="636"/>
      <c r="P177" s="636"/>
      <c r="Q177" s="636"/>
    </row>
    <row r="178" spans="8:8">
      <c r="A178" s="636"/>
      <c r="B178" s="636"/>
      <c r="C178" s="636"/>
      <c r="D178" s="636"/>
      <c r="E178" s="636"/>
      <c r="F178" s="636"/>
      <c r="G178" s="636"/>
      <c r="H178" s="636"/>
      <c r="I178" s="636"/>
      <c r="N178" s="636"/>
      <c r="O178" s="636"/>
      <c r="P178" s="636"/>
      <c r="Q178" s="636"/>
    </row>
    <row r="179" spans="8:8">
      <c r="A179" s="636"/>
      <c r="B179" s="636"/>
      <c r="C179" s="636"/>
      <c r="D179" s="636"/>
      <c r="E179" s="636"/>
      <c r="F179" s="636"/>
      <c r="G179" s="636"/>
      <c r="H179" s="636"/>
      <c r="I179" s="636"/>
      <c r="N179" s="636"/>
      <c r="O179" s="636"/>
      <c r="P179" s="636"/>
      <c r="Q179" s="636"/>
    </row>
    <row r="180" spans="8:8">
      <c r="A180" s="636"/>
      <c r="B180" s="636"/>
      <c r="C180" s="636"/>
      <c r="D180" s="636"/>
      <c r="E180" s="636"/>
      <c r="F180" s="636"/>
      <c r="G180" s="636"/>
      <c r="H180" s="636"/>
      <c r="I180" s="636"/>
      <c r="N180" s="636"/>
      <c r="O180" s="636"/>
      <c r="P180" s="636"/>
      <c r="Q180" s="636"/>
    </row>
    <row r="181" spans="8:8">
      <c r="A181" s="636"/>
      <c r="B181" s="636"/>
      <c r="C181" s="636"/>
      <c r="D181" s="636"/>
      <c r="E181" s="636"/>
      <c r="F181" s="636"/>
      <c r="G181" s="636"/>
      <c r="H181" s="636"/>
      <c r="I181" s="636"/>
      <c r="N181" s="636"/>
      <c r="O181" s="636"/>
      <c r="P181" s="636"/>
      <c r="Q181" s="636"/>
    </row>
    <row r="182" spans="8:8">
      <c r="A182" s="636"/>
      <c r="B182" s="636"/>
      <c r="C182" s="636"/>
      <c r="D182" s="636"/>
      <c r="E182" s="636"/>
      <c r="F182" s="636"/>
      <c r="G182" s="636"/>
      <c r="H182" s="636"/>
      <c r="I182" s="636"/>
      <c r="N182" s="636"/>
      <c r="O182" s="636"/>
      <c r="P182" s="636"/>
      <c r="Q182" s="636"/>
    </row>
    <row r="183" spans="8:8">
      <c r="A183" s="636"/>
      <c r="B183" s="636"/>
      <c r="C183" s="636"/>
      <c r="D183" s="636"/>
      <c r="E183" s="636"/>
      <c r="F183" s="636"/>
      <c r="G183" s="636"/>
      <c r="H183" s="636"/>
      <c r="I183" s="636"/>
      <c r="N183" s="636"/>
      <c r="O183" s="636"/>
      <c r="P183" s="636"/>
      <c r="Q183" s="636"/>
    </row>
    <row r="184" spans="8:8">
      <c r="A184" s="636"/>
      <c r="B184" s="636"/>
      <c r="C184" s="636"/>
      <c r="D184" s="636"/>
      <c r="E184" s="636"/>
      <c r="F184" s="636"/>
      <c r="G184" s="636"/>
      <c r="H184" s="636"/>
      <c r="I184" s="636"/>
      <c r="N184" s="636"/>
      <c r="O184" s="636"/>
      <c r="P184" s="636"/>
      <c r="Q184" s="636"/>
    </row>
    <row r="185" spans="8:8">
      <c r="A185" s="636"/>
      <c r="B185" s="636"/>
      <c r="C185" s="636"/>
      <c r="D185" s="636"/>
      <c r="E185" s="636"/>
      <c r="F185" s="636"/>
      <c r="G185" s="636"/>
      <c r="H185" s="636"/>
      <c r="I185" s="636"/>
      <c r="N185" s="636"/>
      <c r="O185" s="636"/>
      <c r="P185" s="636"/>
      <c r="Q185" s="636"/>
    </row>
    <row r="186" spans="8:8">
      <c r="A186" s="636"/>
      <c r="B186" s="636"/>
      <c r="C186" s="636"/>
      <c r="D186" s="636"/>
      <c r="E186" s="636"/>
      <c r="F186" s="636"/>
      <c r="G186" s="636"/>
      <c r="H186" s="636"/>
      <c r="I186" s="636"/>
      <c r="N186" s="636"/>
      <c r="O186" s="636"/>
      <c r="P186" s="636"/>
      <c r="Q186" s="636"/>
    </row>
    <row r="187" spans="8:8">
      <c r="A187" s="636"/>
      <c r="B187" s="636"/>
      <c r="C187" s="636"/>
      <c r="D187" s="636"/>
      <c r="E187" s="636"/>
      <c r="F187" s="636"/>
      <c r="G187" s="636"/>
      <c r="H187" s="636"/>
      <c r="I187" s="636"/>
      <c r="N187" s="636"/>
      <c r="O187" s="636"/>
      <c r="P187" s="636"/>
      <c r="Q187" s="636"/>
    </row>
    <row r="188" spans="8:8">
      <c r="A188" s="636"/>
      <c r="B188" s="636"/>
      <c r="C188" s="636"/>
      <c r="D188" s="636"/>
      <c r="E188" s="636"/>
      <c r="F188" s="636"/>
      <c r="G188" s="636"/>
      <c r="H188" s="636"/>
      <c r="I188" s="636"/>
      <c r="N188" s="636"/>
      <c r="O188" s="636"/>
      <c r="P188" s="636"/>
      <c r="Q188" s="636"/>
    </row>
    <row r="189" spans="8:8">
      <c r="A189" s="636"/>
      <c r="B189" s="636"/>
      <c r="C189" s="636"/>
      <c r="D189" s="636"/>
      <c r="E189" s="636"/>
      <c r="F189" s="636"/>
      <c r="G189" s="636"/>
      <c r="H189" s="636"/>
      <c r="I189" s="636"/>
      <c r="N189" s="636"/>
      <c r="O189" s="636"/>
      <c r="P189" s="636"/>
      <c r="Q189" s="636"/>
    </row>
    <row r="190" spans="8:8">
      <c r="A190" s="636"/>
      <c r="B190" s="636"/>
      <c r="C190" s="636"/>
      <c r="D190" s="636"/>
      <c r="E190" s="636"/>
      <c r="F190" s="636"/>
      <c r="G190" s="636"/>
      <c r="H190" s="636"/>
      <c r="I190" s="636"/>
      <c r="N190" s="636"/>
      <c r="O190" s="636"/>
      <c r="P190" s="636"/>
      <c r="Q190" s="636"/>
    </row>
    <row r="191" spans="8:8">
      <c r="A191" s="636"/>
      <c r="B191" s="636"/>
      <c r="C191" s="636"/>
      <c r="D191" s="636"/>
      <c r="E191" s="636"/>
      <c r="F191" s="636"/>
      <c r="G191" s="636"/>
      <c r="H191" s="636"/>
      <c r="I191" s="636"/>
      <c r="N191" s="636"/>
      <c r="O191" s="636"/>
      <c r="P191" s="636"/>
      <c r="Q191" s="636"/>
    </row>
    <row r="192" spans="8:8">
      <c r="A192" s="636"/>
      <c r="B192" s="636"/>
      <c r="C192" s="636"/>
      <c r="D192" s="636"/>
      <c r="E192" s="636"/>
      <c r="F192" s="636"/>
      <c r="G192" s="636"/>
      <c r="H192" s="636"/>
      <c r="I192" s="636"/>
      <c r="N192" s="636"/>
      <c r="O192" s="636"/>
      <c r="P192" s="636"/>
      <c r="Q192" s="636"/>
    </row>
    <row r="193" spans="8:8">
      <c r="A193" s="636"/>
      <c r="B193" s="636"/>
      <c r="C193" s="636"/>
      <c r="D193" s="636"/>
      <c r="E193" s="636"/>
      <c r="F193" s="636"/>
      <c r="G193" s="636"/>
      <c r="H193" s="636"/>
      <c r="I193" s="636"/>
      <c r="N193" s="636"/>
      <c r="O193" s="636"/>
      <c r="P193" s="636"/>
      <c r="Q193" s="636"/>
    </row>
    <row r="194" spans="8:8">
      <c r="A194" s="636"/>
      <c r="B194" s="636"/>
      <c r="C194" s="636"/>
      <c r="D194" s="636"/>
      <c r="E194" s="636"/>
      <c r="F194" s="636"/>
      <c r="G194" s="636"/>
      <c r="H194" s="636"/>
      <c r="I194" s="636"/>
      <c r="N194" s="636"/>
      <c r="O194" s="636"/>
      <c r="P194" s="636"/>
      <c r="Q194" s="636"/>
    </row>
    <row r="195" spans="8:8">
      <c r="A195" s="636"/>
      <c r="B195" s="636"/>
      <c r="C195" s="636"/>
      <c r="D195" s="636"/>
      <c r="E195" s="636"/>
      <c r="F195" s="636"/>
      <c r="G195" s="636"/>
      <c r="H195" s="636"/>
      <c r="I195" s="636"/>
      <c r="N195" s="636"/>
      <c r="O195" s="636"/>
      <c r="P195" s="636"/>
      <c r="Q195" s="636"/>
    </row>
    <row r="196" spans="8:8">
      <c r="A196" s="636"/>
      <c r="B196" s="636"/>
      <c r="C196" s="636"/>
      <c r="D196" s="636"/>
      <c r="E196" s="636"/>
      <c r="F196" s="636"/>
      <c r="G196" s="636"/>
      <c r="H196" s="636"/>
      <c r="I196" s="636"/>
      <c r="N196" s="636"/>
      <c r="O196" s="636"/>
      <c r="P196" s="636"/>
      <c r="Q196" s="636"/>
    </row>
    <row r="197" spans="8:8">
      <c r="A197" s="636"/>
      <c r="B197" s="636"/>
      <c r="C197" s="636"/>
      <c r="D197" s="636"/>
      <c r="E197" s="636"/>
      <c r="F197" s="636"/>
      <c r="G197" s="636"/>
      <c r="H197" s="636"/>
      <c r="I197" s="636"/>
      <c r="N197" s="636"/>
      <c r="O197" s="636"/>
      <c r="P197" s="636"/>
      <c r="Q197" s="636"/>
    </row>
    <row r="198" spans="8:8">
      <c r="A198" s="636"/>
      <c r="B198" s="636"/>
      <c r="C198" s="636"/>
      <c r="D198" s="636"/>
      <c r="E198" s="636"/>
      <c r="F198" s="636"/>
      <c r="G198" s="636"/>
      <c r="H198" s="636"/>
      <c r="I198" s="636"/>
      <c r="N198" s="636"/>
      <c r="O198" s="636"/>
      <c r="P198" s="636"/>
      <c r="Q198" s="636"/>
    </row>
    <row r="199" spans="8:8">
      <c r="A199" s="636"/>
      <c r="B199" s="636"/>
      <c r="C199" s="636"/>
      <c r="D199" s="636"/>
      <c r="E199" s="636"/>
      <c r="F199" s="636"/>
      <c r="G199" s="636"/>
      <c r="H199" s="636"/>
      <c r="I199" s="636"/>
      <c r="N199" s="636"/>
      <c r="O199" s="636"/>
      <c r="P199" s="636"/>
      <c r="Q199" s="636"/>
    </row>
    <row r="200" spans="8:8">
      <c r="A200" s="636"/>
      <c r="B200" s="636"/>
      <c r="C200" s="636"/>
      <c r="D200" s="636"/>
      <c r="E200" s="636"/>
      <c r="F200" s="636"/>
      <c r="G200" s="636"/>
      <c r="H200" s="636"/>
      <c r="I200" s="636"/>
      <c r="N200" s="636"/>
      <c r="O200" s="636"/>
      <c r="P200" s="636"/>
      <c r="Q200" s="636"/>
    </row>
    <row r="201" spans="8:8">
      <c r="A201" s="636"/>
      <c r="B201" s="636"/>
      <c r="C201" s="636"/>
      <c r="D201" s="636"/>
      <c r="E201" s="636"/>
      <c r="F201" s="636"/>
      <c r="G201" s="636"/>
      <c r="H201" s="636"/>
      <c r="I201" s="636"/>
      <c r="N201" s="636"/>
      <c r="O201" s="636"/>
      <c r="P201" s="636"/>
      <c r="Q201" s="636"/>
    </row>
    <row r="202" spans="8:8">
      <c r="A202" s="636"/>
      <c r="B202" s="636"/>
      <c r="C202" s="636"/>
      <c r="D202" s="636"/>
      <c r="E202" s="636"/>
      <c r="F202" s="636"/>
      <c r="G202" s="636"/>
      <c r="H202" s="636"/>
      <c r="I202" s="636"/>
      <c r="N202" s="636"/>
      <c r="O202" s="636"/>
      <c r="P202" s="636"/>
      <c r="Q202" s="636"/>
    </row>
    <row r="203" spans="8:8">
      <c r="A203" s="636"/>
      <c r="B203" s="636"/>
      <c r="C203" s="636"/>
      <c r="D203" s="636"/>
      <c r="E203" s="636"/>
      <c r="F203" s="636"/>
      <c r="G203" s="636"/>
      <c r="H203" s="636"/>
      <c r="I203" s="636"/>
      <c r="N203" s="636"/>
      <c r="O203" s="636"/>
      <c r="P203" s="636"/>
      <c r="Q203" s="636"/>
    </row>
    <row r="204" spans="8:8">
      <c r="A204" s="636"/>
      <c r="B204" s="636"/>
      <c r="C204" s="636"/>
      <c r="D204" s="636"/>
      <c r="E204" s="636"/>
      <c r="F204" s="636"/>
      <c r="G204" s="636"/>
      <c r="H204" s="636"/>
      <c r="I204" s="636"/>
      <c r="N204" s="636"/>
      <c r="O204" s="636"/>
      <c r="P204" s="636"/>
      <c r="Q204" s="636"/>
    </row>
    <row r="205" spans="8:8">
      <c r="A205" s="636"/>
      <c r="B205" s="636"/>
      <c r="C205" s="636"/>
      <c r="D205" s="636"/>
      <c r="E205" s="636"/>
      <c r="F205" s="636"/>
      <c r="G205" s="636"/>
      <c r="H205" s="636"/>
      <c r="I205" s="636"/>
      <c r="N205" s="636"/>
      <c r="O205" s="636"/>
      <c r="P205" s="636"/>
      <c r="Q205" s="636"/>
    </row>
    <row r="206" spans="8:8">
      <c r="A206" s="636"/>
      <c r="B206" s="636"/>
      <c r="C206" s="636"/>
      <c r="D206" s="636"/>
      <c r="E206" s="636"/>
      <c r="F206" s="636"/>
      <c r="G206" s="636"/>
      <c r="H206" s="636"/>
      <c r="I206" s="636"/>
      <c r="N206" s="636"/>
      <c r="O206" s="636"/>
      <c r="P206" s="636"/>
      <c r="Q206" s="636"/>
    </row>
    <row r="207" spans="8:8">
      <c r="A207" s="636"/>
      <c r="B207" s="636"/>
      <c r="C207" s="636"/>
      <c r="D207" s="636"/>
      <c r="E207" s="636"/>
      <c r="F207" s="636"/>
      <c r="G207" s="636"/>
      <c r="H207" s="636"/>
      <c r="I207" s="636"/>
      <c r="N207" s="636"/>
      <c r="O207" s="636"/>
      <c r="P207" s="636"/>
      <c r="Q207" s="636"/>
    </row>
    <row r="208" spans="8:8">
      <c r="A208" s="636"/>
      <c r="B208" s="636"/>
      <c r="C208" s="636"/>
      <c r="D208" s="636"/>
      <c r="E208" s="636"/>
      <c r="F208" s="636"/>
      <c r="G208" s="636"/>
      <c r="H208" s="636"/>
      <c r="I208" s="636"/>
      <c r="N208" s="636"/>
      <c r="O208" s="636"/>
      <c r="P208" s="636"/>
      <c r="Q208" s="636"/>
    </row>
    <row r="209" spans="8:8">
      <c r="A209" s="636"/>
      <c r="B209" s="636"/>
      <c r="C209" s="636"/>
      <c r="D209" s="636"/>
      <c r="E209" s="636"/>
      <c r="F209" s="636"/>
      <c r="G209" s="636"/>
      <c r="H209" s="636"/>
      <c r="I209" s="636"/>
      <c r="N209" s="636"/>
      <c r="O209" s="636"/>
      <c r="P209" s="636"/>
      <c r="Q209" s="636"/>
    </row>
    <row r="210" spans="8:8">
      <c r="A210" s="636"/>
      <c r="B210" s="636"/>
      <c r="C210" s="636"/>
      <c r="D210" s="636"/>
      <c r="E210" s="636"/>
      <c r="F210" s="636"/>
      <c r="G210" s="636"/>
      <c r="H210" s="636"/>
      <c r="I210" s="636"/>
      <c r="N210" s="636"/>
      <c r="O210" s="636"/>
      <c r="P210" s="636"/>
      <c r="Q210" s="636"/>
    </row>
    <row r="211" spans="8:8">
      <c r="A211" s="636"/>
      <c r="B211" s="636"/>
      <c r="C211" s="636"/>
      <c r="D211" s="636"/>
      <c r="E211" s="636"/>
      <c r="F211" s="636"/>
      <c r="G211" s="636"/>
      <c r="H211" s="636"/>
      <c r="I211" s="636"/>
      <c r="N211" s="636"/>
      <c r="O211" s="636"/>
      <c r="P211" s="636"/>
      <c r="Q211" s="636"/>
    </row>
    <row r="212" spans="8:8">
      <c r="A212" s="636"/>
      <c r="B212" s="636"/>
      <c r="C212" s="636"/>
      <c r="D212" s="636"/>
      <c r="E212" s="636"/>
      <c r="F212" s="636"/>
      <c r="G212" s="636"/>
      <c r="H212" s="636"/>
      <c r="I212" s="636"/>
      <c r="N212" s="636"/>
      <c r="O212" s="636"/>
      <c r="P212" s="636"/>
      <c r="Q212" s="636"/>
    </row>
    <row r="213" spans="8:8">
      <c r="A213" s="636"/>
      <c r="B213" s="636"/>
      <c r="C213" s="636"/>
      <c r="D213" s="636"/>
      <c r="E213" s="636"/>
      <c r="F213" s="636"/>
      <c r="G213" s="636"/>
      <c r="H213" s="636"/>
      <c r="I213" s="636"/>
      <c r="N213" s="636"/>
      <c r="O213" s="636"/>
      <c r="P213" s="636"/>
      <c r="Q213" s="636"/>
    </row>
    <row r="214" spans="8:8">
      <c r="A214" s="636"/>
      <c r="B214" s="636"/>
      <c r="C214" s="636"/>
      <c r="D214" s="636"/>
      <c r="E214" s="636"/>
      <c r="F214" s="636"/>
      <c r="G214" s="636"/>
      <c r="H214" s="636"/>
      <c r="I214" s="636"/>
      <c r="N214" s="636"/>
      <c r="O214" s="636"/>
      <c r="P214" s="636"/>
      <c r="Q214" s="636"/>
    </row>
    <row r="215" spans="8:8">
      <c r="A215" s="636"/>
      <c r="B215" s="636"/>
      <c r="C215" s="636"/>
      <c r="D215" s="636"/>
      <c r="E215" s="636"/>
      <c r="F215" s="636"/>
      <c r="G215" s="636"/>
      <c r="H215" s="636"/>
      <c r="I215" s="636"/>
      <c r="N215" s="636"/>
      <c r="O215" s="636"/>
      <c r="P215" s="636"/>
      <c r="Q215" s="636"/>
    </row>
    <row r="216" spans="8:8">
      <c r="A216" s="636"/>
      <c r="B216" s="636"/>
      <c r="C216" s="636"/>
      <c r="D216" s="636"/>
      <c r="E216" s="636"/>
      <c r="F216" s="636"/>
      <c r="G216" s="636"/>
      <c r="H216" s="636"/>
      <c r="I216" s="636"/>
      <c r="N216" s="636"/>
      <c r="O216" s="636"/>
      <c r="P216" s="636"/>
      <c r="Q216" s="636"/>
    </row>
    <row r="217" spans="8:8">
      <c r="A217" s="636"/>
      <c r="B217" s="636"/>
      <c r="C217" s="636"/>
      <c r="D217" s="636"/>
      <c r="E217" s="636"/>
      <c r="F217" s="636"/>
      <c r="G217" s="636"/>
      <c r="H217" s="636"/>
      <c r="I217" s="636"/>
      <c r="N217" s="636"/>
      <c r="O217" s="636"/>
      <c r="P217" s="636"/>
      <c r="Q217" s="636"/>
    </row>
    <row r="218" spans="8:8">
      <c r="A218" s="636"/>
      <c r="B218" s="636"/>
      <c r="C218" s="636"/>
      <c r="D218" s="636"/>
      <c r="E218" s="636"/>
      <c r="F218" s="636"/>
      <c r="G218" s="636"/>
      <c r="H218" s="636"/>
      <c r="I218" s="636"/>
      <c r="N218" s="636"/>
      <c r="O218" s="636"/>
      <c r="P218" s="636"/>
      <c r="Q218" s="636"/>
    </row>
    <row r="219" spans="8:8">
      <c r="A219" s="636"/>
      <c r="B219" s="636"/>
      <c r="C219" s="636"/>
      <c r="D219" s="636"/>
      <c r="E219" s="636"/>
      <c r="F219" s="636"/>
      <c r="G219" s="636"/>
      <c r="H219" s="636"/>
      <c r="I219" s="636"/>
      <c r="N219" s="636"/>
      <c r="O219" s="636"/>
      <c r="P219" s="636"/>
      <c r="Q219" s="636"/>
    </row>
    <row r="220" spans="8:8">
      <c r="A220" s="636"/>
      <c r="B220" s="636"/>
      <c r="C220" s="636"/>
      <c r="D220" s="636"/>
      <c r="E220" s="636"/>
      <c r="F220" s="636"/>
      <c r="G220" s="636"/>
      <c r="H220" s="636"/>
      <c r="I220" s="636"/>
      <c r="N220" s="636"/>
      <c r="O220" s="636"/>
      <c r="P220" s="636"/>
      <c r="Q220" s="636"/>
    </row>
    <row r="221" spans="8:8">
      <c r="A221" s="636"/>
      <c r="B221" s="636"/>
      <c r="C221" s="636"/>
      <c r="D221" s="636"/>
      <c r="E221" s="636"/>
      <c r="F221" s="636"/>
      <c r="G221" s="636"/>
      <c r="H221" s="636"/>
      <c r="I221" s="636"/>
      <c r="N221" s="636"/>
      <c r="O221" s="636"/>
      <c r="P221" s="636"/>
      <c r="Q221" s="636"/>
    </row>
    <row r="222" spans="8:8">
      <c r="A222" s="636"/>
      <c r="B222" s="636"/>
      <c r="C222" s="636"/>
      <c r="D222" s="636"/>
      <c r="E222" s="636"/>
      <c r="F222" s="636"/>
      <c r="G222" s="636"/>
      <c r="H222" s="636"/>
      <c r="I222" s="636"/>
      <c r="N222" s="636"/>
      <c r="O222" s="636"/>
      <c r="P222" s="636"/>
      <c r="Q222" s="636"/>
    </row>
    <row r="223" spans="8:8">
      <c r="A223" s="636"/>
      <c r="B223" s="636"/>
      <c r="C223" s="636"/>
      <c r="D223" s="636"/>
      <c r="E223" s="636"/>
      <c r="F223" s="636"/>
      <c r="G223" s="636"/>
      <c r="H223" s="636"/>
      <c r="I223" s="636"/>
      <c r="N223" s="636"/>
      <c r="O223" s="636"/>
      <c r="P223" s="636"/>
      <c r="Q223" s="636"/>
    </row>
    <row r="224" spans="8:8">
      <c r="A224" s="636"/>
      <c r="B224" s="636"/>
      <c r="C224" s="636"/>
      <c r="D224" s="636"/>
      <c r="E224" s="636"/>
      <c r="F224" s="636"/>
      <c r="G224" s="636"/>
      <c r="H224" s="636"/>
      <c r="I224" s="636"/>
      <c r="N224" s="636"/>
      <c r="O224" s="636"/>
      <c r="P224" s="636"/>
      <c r="Q224" s="636"/>
    </row>
    <row r="225" spans="8:8">
      <c r="A225" s="636"/>
      <c r="B225" s="636"/>
      <c r="C225" s="636"/>
      <c r="D225" s="636"/>
      <c r="E225" s="636"/>
      <c r="F225" s="636"/>
      <c r="G225" s="636"/>
      <c r="H225" s="636"/>
      <c r="I225" s="636"/>
      <c r="N225" s="636"/>
      <c r="O225" s="636"/>
      <c r="P225" s="636"/>
      <c r="Q225" s="636"/>
    </row>
    <row r="226" spans="8:8">
      <c r="A226" s="636"/>
      <c r="B226" s="636"/>
      <c r="C226" s="636"/>
      <c r="D226" s="636"/>
      <c r="E226" s="636"/>
      <c r="F226" s="636"/>
      <c r="G226" s="636"/>
      <c r="H226" s="636"/>
      <c r="I226" s="636"/>
      <c r="N226" s="636"/>
      <c r="O226" s="636"/>
      <c r="P226" s="636"/>
      <c r="Q226" s="636"/>
    </row>
    <row r="227" spans="8:8">
      <c r="A227" s="636"/>
      <c r="B227" s="636"/>
      <c r="C227" s="636"/>
      <c r="D227" s="636"/>
      <c r="E227" s="636"/>
      <c r="F227" s="636"/>
      <c r="G227" s="636"/>
      <c r="H227" s="636"/>
      <c r="I227" s="636"/>
      <c r="N227" s="636"/>
      <c r="O227" s="636"/>
      <c r="P227" s="636"/>
      <c r="Q227" s="636"/>
    </row>
    <row r="228" spans="8:8">
      <c r="A228" s="636"/>
      <c r="B228" s="636"/>
      <c r="C228" s="636"/>
      <c r="D228" s="636"/>
      <c r="E228" s="636"/>
      <c r="F228" s="636"/>
      <c r="G228" s="636"/>
      <c r="H228" s="636"/>
      <c r="I228" s="636"/>
      <c r="N228" s="636"/>
      <c r="O228" s="636"/>
      <c r="P228" s="636"/>
      <c r="Q228" s="636"/>
    </row>
    <row r="229" spans="8:8">
      <c r="A229" s="636"/>
      <c r="B229" s="636"/>
      <c r="C229" s="636"/>
      <c r="D229" s="636"/>
      <c r="E229" s="636"/>
      <c r="F229" s="636"/>
      <c r="G229" s="636"/>
      <c r="H229" s="636"/>
      <c r="I229" s="636"/>
      <c r="N229" s="636"/>
      <c r="O229" s="636"/>
      <c r="P229" s="636"/>
      <c r="Q229" s="636"/>
    </row>
    <row r="230" spans="8:8">
      <c r="A230" s="636"/>
      <c r="B230" s="636"/>
      <c r="C230" s="636"/>
      <c r="D230" s="636"/>
      <c r="E230" s="636"/>
      <c r="F230" s="636"/>
      <c r="G230" s="636"/>
      <c r="H230" s="636"/>
      <c r="I230" s="636"/>
      <c r="N230" s="636"/>
      <c r="O230" s="636"/>
      <c r="P230" s="636"/>
      <c r="Q230" s="636"/>
    </row>
    <row r="231" spans="8:8">
      <c r="A231" s="636"/>
      <c r="B231" s="636"/>
      <c r="C231" s="636"/>
      <c r="D231" s="636"/>
      <c r="E231" s="636"/>
      <c r="F231" s="636"/>
      <c r="G231" s="636"/>
      <c r="H231" s="636"/>
      <c r="I231" s="636"/>
      <c r="N231" s="636"/>
      <c r="O231" s="636"/>
      <c r="P231" s="636"/>
      <c r="Q231" s="636"/>
    </row>
    <row r="232" spans="8:8">
      <c r="A232" s="636"/>
      <c r="B232" s="636"/>
      <c r="C232" s="636"/>
      <c r="D232" s="636"/>
      <c r="E232" s="636"/>
      <c r="F232" s="636"/>
      <c r="G232" s="636"/>
      <c r="H232" s="636"/>
      <c r="I232" s="636"/>
      <c r="N232" s="636"/>
      <c r="O232" s="636"/>
      <c r="P232" s="636"/>
      <c r="Q232" s="636"/>
    </row>
    <row r="233" spans="8:8">
      <c r="A233" s="636"/>
      <c r="B233" s="636"/>
      <c r="C233" s="636"/>
      <c r="D233" s="636"/>
      <c r="E233" s="636"/>
      <c r="F233" s="636"/>
      <c r="G233" s="636"/>
      <c r="H233" s="636"/>
      <c r="I233" s="636"/>
      <c r="N233" s="636"/>
      <c r="O233" s="636"/>
      <c r="P233" s="636"/>
      <c r="Q233" s="636"/>
    </row>
    <row r="234" spans="8:8">
      <c r="A234" s="636"/>
      <c r="B234" s="636"/>
      <c r="C234" s="636"/>
      <c r="D234" s="636"/>
      <c r="E234" s="636"/>
      <c r="F234" s="636"/>
      <c r="G234" s="636"/>
      <c r="H234" s="636"/>
      <c r="I234" s="636"/>
      <c r="N234" s="636"/>
      <c r="O234" s="636"/>
      <c r="P234" s="636"/>
      <c r="Q234" s="636"/>
    </row>
    <row r="235" spans="8:8">
      <c r="A235" s="636"/>
      <c r="B235" s="636"/>
      <c r="C235" s="636"/>
      <c r="D235" s="636"/>
      <c r="E235" s="636"/>
      <c r="F235" s="636"/>
      <c r="G235" s="636"/>
      <c r="H235" s="636"/>
      <c r="I235" s="636"/>
      <c r="N235" s="636"/>
      <c r="O235" s="636"/>
      <c r="P235" s="636"/>
      <c r="Q235" s="636"/>
    </row>
    <row r="236" spans="8:8">
      <c r="A236" s="636"/>
      <c r="B236" s="636"/>
      <c r="C236" s="636"/>
      <c r="D236" s="636"/>
      <c r="E236" s="636"/>
      <c r="F236" s="636"/>
      <c r="G236" s="636"/>
      <c r="H236" s="636"/>
      <c r="I236" s="636"/>
      <c r="N236" s="636"/>
      <c r="O236" s="636"/>
      <c r="P236" s="636"/>
      <c r="Q236" s="636"/>
    </row>
    <row r="237" spans="8:8">
      <c r="A237" s="636"/>
      <c r="B237" s="636"/>
      <c r="C237" s="636"/>
      <c r="D237" s="636"/>
      <c r="E237" s="636"/>
      <c r="F237" s="636"/>
      <c r="G237" s="636"/>
      <c r="H237" s="636"/>
      <c r="I237" s="636"/>
      <c r="N237" s="636"/>
      <c r="O237" s="636"/>
      <c r="P237" s="636"/>
      <c r="Q237" s="636"/>
    </row>
    <row r="238" spans="8:8">
      <c r="A238" s="636"/>
      <c r="B238" s="636"/>
      <c r="C238" s="636"/>
      <c r="D238" s="636"/>
      <c r="E238" s="636"/>
      <c r="F238" s="636"/>
      <c r="G238" s="636"/>
      <c r="H238" s="636"/>
      <c r="I238" s="636"/>
      <c r="N238" s="636"/>
      <c r="O238" s="636"/>
      <c r="P238" s="636"/>
      <c r="Q238" s="636"/>
    </row>
    <row r="239" spans="8:8">
      <c r="A239" s="636"/>
      <c r="B239" s="636"/>
      <c r="C239" s="636"/>
      <c r="D239" s="636"/>
      <c r="E239" s="636"/>
      <c r="F239" s="636"/>
      <c r="G239" s="636"/>
      <c r="H239" s="636"/>
      <c r="I239" s="636"/>
      <c r="N239" s="636"/>
      <c r="O239" s="636"/>
      <c r="P239" s="636"/>
      <c r="Q239" s="636"/>
    </row>
    <row r="240" spans="8:8">
      <c r="A240" s="636"/>
      <c r="B240" s="636"/>
      <c r="C240" s="636"/>
      <c r="D240" s="636"/>
      <c r="E240" s="636"/>
      <c r="F240" s="636"/>
      <c r="G240" s="636"/>
      <c r="H240" s="636"/>
      <c r="I240" s="636"/>
      <c r="N240" s="636"/>
      <c r="O240" s="636"/>
      <c r="P240" s="636"/>
      <c r="Q240" s="636"/>
    </row>
    <row r="241" spans="8:8">
      <c r="A241" s="636"/>
      <c r="B241" s="636"/>
      <c r="C241" s="636"/>
      <c r="D241" s="636"/>
      <c r="E241" s="636"/>
      <c r="F241" s="636"/>
      <c r="G241" s="636"/>
      <c r="H241" s="636"/>
      <c r="I241" s="636"/>
      <c r="N241" s="636"/>
      <c r="O241" s="636"/>
      <c r="P241" s="636"/>
      <c r="Q241" s="636"/>
    </row>
    <row r="242" spans="8:8">
      <c r="A242" s="636"/>
      <c r="B242" s="636"/>
      <c r="C242" s="636"/>
      <c r="D242" s="636"/>
      <c r="E242" s="636"/>
      <c r="F242" s="636"/>
      <c r="G242" s="636"/>
      <c r="H242" s="636"/>
      <c r="I242" s="636"/>
      <c r="N242" s="636"/>
      <c r="O242" s="636"/>
      <c r="P242" s="636"/>
      <c r="Q242" s="636"/>
    </row>
    <row r="243" spans="8:8">
      <c r="A243" s="636"/>
      <c r="B243" s="636"/>
      <c r="C243" s="636"/>
      <c r="D243" s="636"/>
      <c r="E243" s="636"/>
      <c r="F243" s="636"/>
      <c r="G243" s="636"/>
      <c r="H243" s="636"/>
      <c r="I243" s="636"/>
      <c r="N243" s="636"/>
      <c r="O243" s="636"/>
      <c r="P243" s="636"/>
      <c r="Q243" s="636"/>
    </row>
    <row r="244" spans="8:8">
      <c r="A244" s="636"/>
      <c r="B244" s="636"/>
      <c r="C244" s="636"/>
      <c r="D244" s="636"/>
      <c r="E244" s="636"/>
      <c r="F244" s="636"/>
      <c r="G244" s="636"/>
      <c r="H244" s="636"/>
      <c r="I244" s="636"/>
      <c r="N244" s="636"/>
      <c r="O244" s="636"/>
      <c r="P244" s="636"/>
      <c r="Q244" s="636"/>
    </row>
    <row r="245" spans="8:8">
      <c r="A245" s="636"/>
      <c r="B245" s="636"/>
      <c r="C245" s="636"/>
      <c r="D245" s="636"/>
      <c r="E245" s="636"/>
      <c r="F245" s="636"/>
      <c r="G245" s="636"/>
      <c r="H245" s="636"/>
      <c r="I245" s="636"/>
      <c r="N245" s="636"/>
      <c r="O245" s="636"/>
      <c r="P245" s="636"/>
      <c r="Q245" s="636"/>
    </row>
    <row r="246" spans="8:8">
      <c r="A246" s="636"/>
      <c r="B246" s="636"/>
      <c r="C246" s="636"/>
      <c r="D246" s="636"/>
      <c r="E246" s="636"/>
      <c r="F246" s="636"/>
      <c r="G246" s="636"/>
      <c r="H246" s="636"/>
      <c r="I246" s="636"/>
      <c r="N246" s="636"/>
      <c r="O246" s="636"/>
      <c r="P246" s="636"/>
      <c r="Q246" s="636"/>
    </row>
    <row r="247" spans="8:8">
      <c r="A247" s="636"/>
      <c r="B247" s="636"/>
      <c r="C247" s="636"/>
      <c r="D247" s="636"/>
      <c r="E247" s="636"/>
      <c r="F247" s="636"/>
      <c r="G247" s="636"/>
      <c r="H247" s="636"/>
      <c r="I247" s="636"/>
      <c r="N247" s="636"/>
      <c r="O247" s="636"/>
      <c r="P247" s="636"/>
      <c r="Q247" s="636"/>
    </row>
    <row r="248" spans="8:8">
      <c r="A248" s="636"/>
      <c r="B248" s="636"/>
      <c r="C248" s="636"/>
      <c r="D248" s="636"/>
      <c r="E248" s="636"/>
      <c r="F248" s="636"/>
      <c r="G248" s="636"/>
      <c r="H248" s="636"/>
      <c r="I248" s="636"/>
      <c r="N248" s="636"/>
      <c r="O248" s="636"/>
      <c r="P248" s="636"/>
      <c r="Q248" s="636"/>
    </row>
    <row r="249" spans="8:8">
      <c r="A249" s="636"/>
      <c r="B249" s="636"/>
      <c r="C249" s="636"/>
      <c r="D249" s="636"/>
      <c r="E249" s="636"/>
      <c r="F249" s="636"/>
      <c r="G249" s="636"/>
      <c r="H249" s="636"/>
      <c r="I249" s="636"/>
      <c r="N249" s="636"/>
      <c r="O249" s="636"/>
      <c r="P249" s="636"/>
      <c r="Q249" s="636"/>
    </row>
    <row r="250" spans="8:8">
      <c r="A250" s="636"/>
      <c r="B250" s="636"/>
      <c r="C250" s="636"/>
      <c r="D250" s="636"/>
      <c r="E250" s="636"/>
      <c r="F250" s="636"/>
      <c r="G250" s="636"/>
      <c r="H250" s="636"/>
      <c r="I250" s="636"/>
      <c r="N250" s="636"/>
      <c r="O250" s="636"/>
      <c r="P250" s="636"/>
      <c r="Q250" s="636"/>
    </row>
    <row r="251" spans="8:8">
      <c r="A251" s="636"/>
      <c r="B251" s="636"/>
      <c r="C251" s="636"/>
      <c r="D251" s="636"/>
      <c r="E251" s="636"/>
      <c r="F251" s="636"/>
      <c r="G251" s="636"/>
      <c r="H251" s="636"/>
      <c r="I251" s="636"/>
      <c r="N251" s="636"/>
      <c r="O251" s="636"/>
      <c r="P251" s="636"/>
      <c r="Q251" s="636"/>
    </row>
    <row r="252" spans="8:8">
      <c r="A252" s="636"/>
      <c r="B252" s="636"/>
      <c r="C252" s="636"/>
      <c r="D252" s="636"/>
      <c r="E252" s="636"/>
      <c r="F252" s="636"/>
      <c r="G252" s="636"/>
      <c r="H252" s="636"/>
      <c r="I252" s="636"/>
      <c r="N252" s="636"/>
      <c r="O252" s="636"/>
      <c r="P252" s="636"/>
      <c r="Q252" s="636"/>
    </row>
    <row r="253" spans="8:8">
      <c r="A253" s="636"/>
      <c r="B253" s="636"/>
      <c r="C253" s="636"/>
      <c r="D253" s="636"/>
      <c r="E253" s="636"/>
      <c r="F253" s="636"/>
      <c r="G253" s="636"/>
      <c r="H253" s="636"/>
      <c r="I253" s="636"/>
      <c r="N253" s="636"/>
      <c r="O253" s="636"/>
      <c r="P253" s="636"/>
      <c r="Q253" s="636"/>
    </row>
    <row r="254" spans="8:8">
      <c r="A254" s="636"/>
      <c r="B254" s="636"/>
      <c r="C254" s="636"/>
      <c r="D254" s="636"/>
      <c r="E254" s="636"/>
      <c r="F254" s="636"/>
      <c r="G254" s="636"/>
      <c r="H254" s="636"/>
      <c r="I254" s="636"/>
      <c r="N254" s="636"/>
      <c r="O254" s="636"/>
      <c r="P254" s="636"/>
      <c r="Q254" s="636"/>
    </row>
    <row r="255" spans="8:8">
      <c r="A255" s="636"/>
      <c r="B255" s="636"/>
      <c r="C255" s="636"/>
      <c r="D255" s="636"/>
      <c r="E255" s="636"/>
      <c r="F255" s="636"/>
      <c r="G255" s="636"/>
      <c r="H255" s="636"/>
      <c r="I255" s="636"/>
      <c r="N255" s="636"/>
      <c r="O255" s="636"/>
      <c r="P255" s="636"/>
      <c r="Q255" s="636"/>
    </row>
    <row r="256" spans="8:8">
      <c r="A256" s="636"/>
      <c r="B256" s="636"/>
      <c r="C256" s="636"/>
      <c r="D256" s="636"/>
      <c r="E256" s="636"/>
      <c r="F256" s="636"/>
      <c r="G256" s="636"/>
      <c r="H256" s="636"/>
      <c r="I256" s="636"/>
      <c r="N256" s="636"/>
      <c r="O256" s="636"/>
      <c r="P256" s="636"/>
      <c r="Q256" s="636"/>
    </row>
    <row r="257" spans="8:8">
      <c r="A257" s="636"/>
      <c r="B257" s="636"/>
      <c r="C257" s="636"/>
      <c r="D257" s="636"/>
      <c r="E257" s="636"/>
      <c r="F257" s="636"/>
      <c r="G257" s="636"/>
      <c r="H257" s="636"/>
      <c r="I257" s="636"/>
      <c r="N257" s="636"/>
      <c r="O257" s="636"/>
      <c r="P257" s="636"/>
      <c r="Q257" s="636"/>
    </row>
    <row r="258" spans="8:8">
      <c r="A258" s="636"/>
      <c r="B258" s="636"/>
      <c r="C258" s="636"/>
      <c r="D258" s="636"/>
      <c r="E258" s="636"/>
      <c r="F258" s="636"/>
      <c r="G258" s="636"/>
      <c r="H258" s="636"/>
      <c r="I258" s="636"/>
      <c r="N258" s="636"/>
      <c r="O258" s="636"/>
      <c r="P258" s="636"/>
      <c r="Q258" s="636"/>
    </row>
    <row r="259" spans="8:8">
      <c r="A259" s="636"/>
      <c r="B259" s="636"/>
      <c r="C259" s="636"/>
      <c r="D259" s="636"/>
      <c r="E259" s="636"/>
      <c r="F259" s="636"/>
      <c r="G259" s="636"/>
      <c r="H259" s="636"/>
      <c r="I259" s="636"/>
      <c r="N259" s="636"/>
      <c r="O259" s="636"/>
      <c r="P259" s="636"/>
      <c r="Q259" s="636"/>
    </row>
    <row r="260" spans="8:8">
      <c r="A260" s="636"/>
      <c r="B260" s="636"/>
      <c r="C260" s="636"/>
      <c r="D260" s="636"/>
      <c r="E260" s="636"/>
      <c r="F260" s="636"/>
      <c r="G260" s="636"/>
      <c r="H260" s="636"/>
      <c r="I260" s="636"/>
      <c r="N260" s="636"/>
      <c r="O260" s="636"/>
      <c r="P260" s="636"/>
      <c r="Q260" s="636"/>
    </row>
    <row r="261" spans="8:8">
      <c r="A261" s="636"/>
      <c r="B261" s="636"/>
      <c r="C261" s="636"/>
      <c r="D261" s="636"/>
      <c r="E261" s="636"/>
      <c r="F261" s="636"/>
      <c r="G261" s="636"/>
      <c r="H261" s="636"/>
      <c r="I261" s="636"/>
      <c r="N261" s="636"/>
      <c r="O261" s="636"/>
      <c r="P261" s="636"/>
      <c r="Q261" s="636"/>
    </row>
    <row r="262" spans="8:8">
      <c r="A262" s="636"/>
      <c r="B262" s="636"/>
      <c r="C262" s="636"/>
      <c r="D262" s="636"/>
      <c r="E262" s="636"/>
      <c r="F262" s="636"/>
      <c r="G262" s="636"/>
      <c r="H262" s="636"/>
      <c r="I262" s="636"/>
      <c r="N262" s="636"/>
      <c r="O262" s="636"/>
      <c r="P262" s="636"/>
      <c r="Q262" s="636"/>
    </row>
    <row r="263" spans="8:8">
      <c r="A263" s="636"/>
      <c r="B263" s="636"/>
      <c r="C263" s="636"/>
      <c r="D263" s="636"/>
      <c r="E263" s="636"/>
      <c r="F263" s="636"/>
      <c r="G263" s="636"/>
      <c r="H263" s="636"/>
      <c r="I263" s="636"/>
      <c r="N263" s="636"/>
      <c r="O263" s="636"/>
      <c r="P263" s="636"/>
      <c r="Q263" s="636"/>
    </row>
    <row r="264" spans="8:8">
      <c r="A264" s="636"/>
      <c r="B264" s="636"/>
      <c r="C264" s="636"/>
      <c r="D264" s="636"/>
      <c r="E264" s="636"/>
      <c r="F264" s="636"/>
      <c r="G264" s="636"/>
      <c r="H264" s="636"/>
      <c r="I264" s="636"/>
      <c r="N264" s="636"/>
      <c r="O264" s="636"/>
      <c r="P264" s="636"/>
      <c r="Q264" s="636"/>
    </row>
    <row r="265" spans="8:8">
      <c r="A265" s="636"/>
      <c r="B265" s="636"/>
      <c r="C265" s="636"/>
      <c r="D265" s="636"/>
      <c r="E265" s="636"/>
      <c r="F265" s="636"/>
      <c r="G265" s="636"/>
      <c r="H265" s="636"/>
      <c r="I265" s="636"/>
      <c r="N265" s="636"/>
      <c r="O265" s="636"/>
      <c r="P265" s="636"/>
      <c r="Q265" s="636"/>
    </row>
    <row r="266" spans="8:8">
      <c r="A266" s="636"/>
      <c r="B266" s="636"/>
      <c r="C266" s="636"/>
      <c r="D266" s="636"/>
      <c r="E266" s="636"/>
      <c r="F266" s="636"/>
      <c r="G266" s="636"/>
      <c r="H266" s="636"/>
      <c r="I266" s="636"/>
      <c r="N266" s="636"/>
      <c r="O266" s="636"/>
      <c r="P266" s="636"/>
      <c r="Q266" s="636"/>
    </row>
    <row r="267" spans="8:8">
      <c r="A267" s="636"/>
      <c r="B267" s="636"/>
      <c r="C267" s="636"/>
      <c r="D267" s="636"/>
      <c r="E267" s="636"/>
      <c r="F267" s="636"/>
      <c r="G267" s="636"/>
      <c r="H267" s="636"/>
      <c r="I267" s="636"/>
      <c r="N267" s="636"/>
      <c r="O267" s="636"/>
      <c r="P267" s="636"/>
      <c r="Q267" s="636"/>
    </row>
    <row r="268" spans="8:8">
      <c r="A268" s="636"/>
      <c r="B268" s="636"/>
      <c r="C268" s="636"/>
      <c r="D268" s="636"/>
      <c r="E268" s="636"/>
      <c r="F268" s="636"/>
      <c r="G268" s="636"/>
      <c r="H268" s="636"/>
      <c r="I268" s="636"/>
      <c r="N268" s="636"/>
      <c r="O268" s="636"/>
      <c r="P268" s="636"/>
      <c r="Q268" s="636"/>
    </row>
    <row r="269" spans="8:8">
      <c r="A269" s="636"/>
      <c r="B269" s="636"/>
      <c r="C269" s="636"/>
      <c r="D269" s="636"/>
      <c r="E269" s="636"/>
      <c r="F269" s="636"/>
      <c r="G269" s="636"/>
      <c r="H269" s="636"/>
      <c r="I269" s="636"/>
      <c r="N269" s="636"/>
      <c r="O269" s="636"/>
      <c r="P269" s="636"/>
      <c r="Q269" s="636"/>
    </row>
    <row r="270" spans="8:8">
      <c r="A270" s="636"/>
      <c r="B270" s="636"/>
      <c r="C270" s="636"/>
      <c r="D270" s="636"/>
      <c r="E270" s="636"/>
      <c r="F270" s="636"/>
      <c r="G270" s="636"/>
      <c r="H270" s="636"/>
      <c r="I270" s="636"/>
      <c r="N270" s="636"/>
      <c r="O270" s="636"/>
      <c r="P270" s="636"/>
      <c r="Q270" s="636"/>
    </row>
    <row r="271" spans="8:8">
      <c r="A271" s="636"/>
      <c r="B271" s="636"/>
      <c r="C271" s="636"/>
      <c r="D271" s="636"/>
      <c r="E271" s="636"/>
      <c r="F271" s="636"/>
      <c r="G271" s="636"/>
      <c r="H271" s="636"/>
      <c r="I271" s="636"/>
      <c r="N271" s="636"/>
      <c r="O271" s="636"/>
      <c r="P271" s="636"/>
      <c r="Q271" s="636"/>
    </row>
    <row r="272" spans="8:8">
      <c r="A272" s="636"/>
      <c r="B272" s="636"/>
      <c r="C272" s="636"/>
      <c r="D272" s="636"/>
      <c r="E272" s="636"/>
      <c r="F272" s="636"/>
      <c r="G272" s="636"/>
      <c r="H272" s="636"/>
      <c r="I272" s="636"/>
      <c r="N272" s="636"/>
      <c r="O272" s="636"/>
      <c r="P272" s="636"/>
      <c r="Q272" s="636"/>
    </row>
    <row r="273" spans="8:8">
      <c r="A273" s="636"/>
      <c r="B273" s="636"/>
      <c r="C273" s="636"/>
      <c r="D273" s="636"/>
      <c r="E273" s="636"/>
      <c r="F273" s="636"/>
      <c r="G273" s="636"/>
      <c r="H273" s="636"/>
      <c r="I273" s="636"/>
      <c r="N273" s="636"/>
      <c r="O273" s="636"/>
      <c r="P273" s="636"/>
      <c r="Q273" s="636"/>
    </row>
    <row r="274" spans="8:8">
      <c r="A274" s="636"/>
      <c r="B274" s="636"/>
      <c r="C274" s="636"/>
      <c r="D274" s="636"/>
      <c r="E274" s="636"/>
      <c r="F274" s="636"/>
      <c r="G274" s="636"/>
      <c r="H274" s="636"/>
      <c r="I274" s="636"/>
      <c r="N274" s="636"/>
      <c r="O274" s="636"/>
      <c r="P274" s="636"/>
      <c r="Q274" s="636"/>
    </row>
    <row r="275" spans="8:8">
      <c r="A275" s="636"/>
      <c r="B275" s="636"/>
      <c r="C275" s="636"/>
      <c r="D275" s="636"/>
      <c r="E275" s="636"/>
      <c r="F275" s="636"/>
      <c r="G275" s="636"/>
      <c r="H275" s="636"/>
      <c r="I275" s="636"/>
      <c r="N275" s="636"/>
      <c r="O275" s="636"/>
      <c r="P275" s="636"/>
      <c r="Q275" s="636"/>
    </row>
    <row r="276" spans="8:8">
      <c r="A276" s="636"/>
      <c r="B276" s="636"/>
      <c r="C276" s="636"/>
      <c r="D276" s="636"/>
      <c r="E276" s="636"/>
      <c r="F276" s="636"/>
      <c r="G276" s="636"/>
      <c r="H276" s="636"/>
      <c r="I276" s="636"/>
      <c r="N276" s="636"/>
      <c r="O276" s="636"/>
      <c r="P276" s="636"/>
      <c r="Q276" s="636"/>
    </row>
    <row r="277" spans="8:8">
      <c r="A277" s="636"/>
      <c r="B277" s="636"/>
      <c r="C277" s="636"/>
      <c r="D277" s="636"/>
      <c r="E277" s="636"/>
      <c r="F277" s="636"/>
      <c r="G277" s="636"/>
      <c r="H277" s="636"/>
      <c r="I277" s="636"/>
      <c r="N277" s="636"/>
      <c r="O277" s="636"/>
      <c r="P277" s="636"/>
      <c r="Q277" s="636"/>
    </row>
    <row r="278" spans="8:8">
      <c r="A278" s="636"/>
      <c r="B278" s="636"/>
      <c r="C278" s="636"/>
      <c r="D278" s="636"/>
      <c r="E278" s="636"/>
      <c r="F278" s="636"/>
      <c r="G278" s="636"/>
      <c r="H278" s="636"/>
      <c r="I278" s="636"/>
      <c r="N278" s="636"/>
      <c r="O278" s="636"/>
      <c r="P278" s="636"/>
      <c r="Q278" s="636"/>
    </row>
    <row r="279" spans="8:8">
      <c r="A279" s="636"/>
      <c r="B279" s="636"/>
      <c r="C279" s="636"/>
      <c r="D279" s="636"/>
      <c r="E279" s="636"/>
      <c r="F279" s="636"/>
      <c r="G279" s="636"/>
      <c r="H279" s="636"/>
      <c r="I279" s="636"/>
      <c r="N279" s="636"/>
      <c r="O279" s="636"/>
      <c r="P279" s="636"/>
      <c r="Q279" s="636"/>
    </row>
    <row r="280" spans="8:8">
      <c r="A280" s="636"/>
      <c r="B280" s="636"/>
      <c r="C280" s="636"/>
      <c r="D280" s="636"/>
      <c r="E280" s="636"/>
      <c r="F280" s="636"/>
      <c r="G280" s="636"/>
      <c r="H280" s="636"/>
      <c r="I280" s="636"/>
      <c r="N280" s="636"/>
      <c r="O280" s="636"/>
      <c r="P280" s="636"/>
      <c r="Q280" s="636"/>
    </row>
    <row r="281" spans="8:8">
      <c r="A281" s="636"/>
      <c r="B281" s="636"/>
      <c r="C281" s="636"/>
      <c r="D281" s="636"/>
      <c r="E281" s="636"/>
      <c r="F281" s="636"/>
      <c r="G281" s="636"/>
      <c r="H281" s="636"/>
      <c r="I281" s="636"/>
      <c r="N281" s="636"/>
      <c r="O281" s="636"/>
      <c r="P281" s="636"/>
      <c r="Q281" s="636"/>
    </row>
    <row r="282" spans="8:8">
      <c r="A282" s="636"/>
      <c r="B282" s="636"/>
      <c r="C282" s="636"/>
      <c r="D282" s="636"/>
      <c r="E282" s="636"/>
      <c r="F282" s="636"/>
      <c r="G282" s="636"/>
      <c r="H282" s="636"/>
      <c r="I282" s="636"/>
      <c r="N282" s="636"/>
      <c r="O282" s="636"/>
      <c r="P282" s="636"/>
      <c r="Q282" s="636"/>
    </row>
    <row r="283" spans="8:8">
      <c r="A283" s="636"/>
      <c r="B283" s="636"/>
      <c r="C283" s="636"/>
      <c r="D283" s="636"/>
      <c r="E283" s="636"/>
      <c r="F283" s="636"/>
      <c r="G283" s="636"/>
      <c r="H283" s="636"/>
      <c r="I283" s="636"/>
      <c r="N283" s="636"/>
      <c r="O283" s="636"/>
      <c r="P283" s="636"/>
      <c r="Q283" s="636"/>
    </row>
    <row r="284" spans="8:8">
      <c r="A284" s="636"/>
      <c r="B284" s="636"/>
      <c r="C284" s="636"/>
      <c r="D284" s="636"/>
      <c r="E284" s="636"/>
      <c r="F284" s="636"/>
      <c r="G284" s="636"/>
      <c r="H284" s="636"/>
      <c r="I284" s="636"/>
      <c r="N284" s="636"/>
      <c r="O284" s="636"/>
      <c r="P284" s="636"/>
      <c r="Q284" s="636"/>
    </row>
    <row r="285" spans="8:8">
      <c r="A285" s="636"/>
      <c r="B285" s="636"/>
      <c r="C285" s="636"/>
      <c r="D285" s="636"/>
      <c r="E285" s="636"/>
      <c r="F285" s="636"/>
      <c r="G285" s="636"/>
      <c r="H285" s="636"/>
      <c r="I285" s="636"/>
      <c r="N285" s="636"/>
      <c r="O285" s="636"/>
      <c r="P285" s="636"/>
      <c r="Q285" s="636"/>
    </row>
    <row r="286" spans="8:8">
      <c r="A286" s="636"/>
      <c r="B286" s="636"/>
      <c r="C286" s="636"/>
      <c r="D286" s="636"/>
      <c r="E286" s="636"/>
      <c r="F286" s="636"/>
      <c r="G286" s="636"/>
      <c r="H286" s="636"/>
      <c r="I286" s="636"/>
      <c r="N286" s="636"/>
      <c r="O286" s="636"/>
      <c r="P286" s="636"/>
      <c r="Q286" s="636"/>
    </row>
    <row r="287" spans="8:8">
      <c r="A287" s="636"/>
      <c r="B287" s="636"/>
      <c r="C287" s="636"/>
      <c r="D287" s="636"/>
      <c r="E287" s="636"/>
      <c r="F287" s="636"/>
      <c r="G287" s="636"/>
      <c r="H287" s="636"/>
      <c r="I287" s="636"/>
      <c r="N287" s="636"/>
      <c r="O287" s="636"/>
      <c r="P287" s="636"/>
      <c r="Q287" s="636"/>
    </row>
    <row r="288" spans="8:8">
      <c r="A288" s="636"/>
      <c r="B288" s="636"/>
      <c r="C288" s="636"/>
      <c r="D288" s="636"/>
      <c r="E288" s="636"/>
      <c r="F288" s="636"/>
      <c r="G288" s="636"/>
      <c r="H288" s="636"/>
      <c r="I288" s="636"/>
      <c r="N288" s="636"/>
      <c r="O288" s="636"/>
      <c r="P288" s="636"/>
      <c r="Q288" s="636"/>
    </row>
    <row r="289" spans="8:8">
      <c r="A289" s="636"/>
      <c r="B289" s="636"/>
      <c r="C289" s="636"/>
      <c r="D289" s="636"/>
      <c r="E289" s="636"/>
      <c r="F289" s="636"/>
      <c r="G289" s="636"/>
      <c r="H289" s="636"/>
      <c r="I289" s="636"/>
      <c r="N289" s="636"/>
      <c r="O289" s="636"/>
      <c r="P289" s="636"/>
      <c r="Q289" s="636"/>
    </row>
    <row r="290" spans="8:8">
      <c r="A290" s="636"/>
      <c r="B290" s="636"/>
      <c r="C290" s="636"/>
      <c r="D290" s="636"/>
      <c r="E290" s="636"/>
      <c r="F290" s="636"/>
      <c r="G290" s="636"/>
      <c r="H290" s="636"/>
      <c r="I290" s="636"/>
      <c r="N290" s="636"/>
      <c r="O290" s="636"/>
      <c r="P290" s="636"/>
      <c r="Q290" s="636"/>
    </row>
    <row r="291" spans="8:8">
      <c r="A291" s="636"/>
      <c r="B291" s="636"/>
      <c r="C291" s="636"/>
      <c r="D291" s="636"/>
      <c r="E291" s="636"/>
      <c r="F291" s="636"/>
      <c r="G291" s="636"/>
      <c r="H291" s="636"/>
      <c r="I291" s="636"/>
      <c r="N291" s="636"/>
      <c r="O291" s="636"/>
      <c r="P291" s="636"/>
      <c r="Q291" s="636"/>
    </row>
    <row r="292" spans="8:8">
      <c r="A292" s="636"/>
      <c r="B292" s="636"/>
      <c r="C292" s="636"/>
      <c r="D292" s="636"/>
      <c r="E292" s="636"/>
      <c r="F292" s="636"/>
      <c r="G292" s="636"/>
      <c r="H292" s="636"/>
      <c r="I292" s="636"/>
      <c r="N292" s="636"/>
      <c r="O292" s="636"/>
      <c r="P292" s="636"/>
      <c r="Q292" s="636"/>
    </row>
    <row r="293" spans="8:8">
      <c r="A293" s="636"/>
      <c r="B293" s="636"/>
      <c r="C293" s="636"/>
      <c r="D293" s="636"/>
      <c r="E293" s="636"/>
      <c r="F293" s="636"/>
      <c r="G293" s="636"/>
      <c r="H293" s="636"/>
      <c r="I293" s="636"/>
      <c r="N293" s="636"/>
      <c r="O293" s="636"/>
      <c r="P293" s="636"/>
      <c r="Q293" s="636"/>
    </row>
    <row r="294" spans="8:8">
      <c r="A294" s="636"/>
      <c r="B294" s="636"/>
      <c r="C294" s="636"/>
      <c r="D294" s="636"/>
      <c r="E294" s="636"/>
      <c r="F294" s="636"/>
      <c r="G294" s="636"/>
      <c r="H294" s="636"/>
      <c r="I294" s="636"/>
      <c r="N294" s="636"/>
      <c r="O294" s="636"/>
      <c r="P294" s="636"/>
      <c r="Q294" s="636"/>
    </row>
    <row r="295" spans="8:8">
      <c r="A295" s="636"/>
      <c r="B295" s="636"/>
      <c r="C295" s="636"/>
      <c r="D295" s="636"/>
      <c r="E295" s="636"/>
      <c r="F295" s="636"/>
      <c r="G295" s="636"/>
      <c r="H295" s="636"/>
      <c r="I295" s="636"/>
      <c r="N295" s="636"/>
      <c r="O295" s="636"/>
      <c r="P295" s="636"/>
      <c r="Q295" s="636"/>
    </row>
    <row r="296" spans="8:8">
      <c r="A296" s="636"/>
      <c r="B296" s="636"/>
      <c r="C296" s="636"/>
      <c r="D296" s="636"/>
      <c r="E296" s="636"/>
      <c r="F296" s="636"/>
      <c r="G296" s="636"/>
      <c r="H296" s="636"/>
      <c r="I296" s="636"/>
      <c r="N296" s="636"/>
      <c r="O296" s="636"/>
      <c r="P296" s="636"/>
      <c r="Q296" s="636"/>
    </row>
    <row r="297" spans="8:8">
      <c r="A297" s="636"/>
      <c r="B297" s="636"/>
      <c r="C297" s="636"/>
      <c r="D297" s="636"/>
      <c r="E297" s="636"/>
      <c r="F297" s="636"/>
      <c r="G297" s="636"/>
      <c r="H297" s="636"/>
      <c r="I297" s="636"/>
      <c r="N297" s="636"/>
      <c r="O297" s="636"/>
      <c r="P297" s="636"/>
      <c r="Q297" s="636"/>
    </row>
    <row r="298" spans="8:8">
      <c r="A298" s="636"/>
      <c r="B298" s="636"/>
      <c r="C298" s="636"/>
      <c r="D298" s="636"/>
      <c r="E298" s="636"/>
      <c r="F298" s="636"/>
      <c r="G298" s="636"/>
      <c r="H298" s="636"/>
      <c r="I298" s="636"/>
      <c r="N298" s="636"/>
      <c r="O298" s="636"/>
      <c r="P298" s="636"/>
      <c r="Q298" s="636"/>
    </row>
    <row r="299" spans="8:8">
      <c r="A299" s="636"/>
      <c r="B299" s="636"/>
      <c r="C299" s="636"/>
      <c r="D299" s="636"/>
      <c r="E299" s="636"/>
      <c r="F299" s="636"/>
      <c r="G299" s="636"/>
      <c r="H299" s="636"/>
      <c r="I299" s="636"/>
      <c r="N299" s="636"/>
      <c r="O299" s="636"/>
      <c r="P299" s="636"/>
      <c r="Q299" s="636"/>
    </row>
    <row r="300" spans="8:8">
      <c r="A300" s="636"/>
      <c r="B300" s="636"/>
      <c r="C300" s="636"/>
      <c r="D300" s="636"/>
      <c r="E300" s="636"/>
      <c r="F300" s="636"/>
      <c r="G300" s="636"/>
      <c r="H300" s="636"/>
      <c r="I300" s="636"/>
      <c r="N300" s="636"/>
      <c r="O300" s="636"/>
      <c r="P300" s="636"/>
      <c r="Q300" s="636"/>
    </row>
    <row r="301" spans="8:8">
      <c r="A301" s="636"/>
      <c r="B301" s="636"/>
      <c r="C301" s="636"/>
      <c r="D301" s="636"/>
      <c r="E301" s="636"/>
      <c r="F301" s="636"/>
      <c r="G301" s="636"/>
      <c r="H301" s="636"/>
      <c r="I301" s="636"/>
      <c r="N301" s="636"/>
      <c r="O301" s="636"/>
      <c r="P301" s="636"/>
      <c r="Q301" s="636"/>
    </row>
    <row r="302" spans="8:8">
      <c r="A302" s="636"/>
      <c r="B302" s="636"/>
      <c r="C302" s="636"/>
      <c r="D302" s="636"/>
      <c r="E302" s="636"/>
      <c r="F302" s="636"/>
      <c r="G302" s="636"/>
      <c r="H302" s="636"/>
      <c r="I302" s="636"/>
      <c r="N302" s="636"/>
      <c r="O302" s="636"/>
      <c r="P302" s="636"/>
      <c r="Q302" s="636"/>
    </row>
    <row r="303" spans="8:8">
      <c r="A303" s="636"/>
      <c r="B303" s="636"/>
      <c r="C303" s="636"/>
      <c r="D303" s="636"/>
      <c r="E303" s="636"/>
      <c r="F303" s="636"/>
      <c r="G303" s="636"/>
      <c r="H303" s="636"/>
      <c r="I303" s="636"/>
      <c r="N303" s="636"/>
      <c r="O303" s="636"/>
      <c r="P303" s="636"/>
      <c r="Q303" s="636"/>
    </row>
    <row r="304" spans="8:8">
      <c r="A304" s="636"/>
      <c r="B304" s="636"/>
      <c r="C304" s="636"/>
      <c r="D304" s="636"/>
      <c r="E304" s="636"/>
      <c r="F304" s="636"/>
      <c r="G304" s="636"/>
      <c r="H304" s="636"/>
      <c r="I304" s="636"/>
      <c r="N304" s="636"/>
      <c r="O304" s="636"/>
      <c r="P304" s="636"/>
      <c r="Q304" s="636"/>
    </row>
    <row r="305" spans="8:8">
      <c r="A305" s="636"/>
      <c r="B305" s="636"/>
      <c r="C305" s="636"/>
      <c r="D305" s="636"/>
      <c r="E305" s="636"/>
      <c r="F305" s="636"/>
      <c r="G305" s="636"/>
      <c r="H305" s="636"/>
      <c r="I305" s="636"/>
      <c r="N305" s="636"/>
      <c r="O305" s="636"/>
      <c r="P305" s="636"/>
      <c r="Q305" s="636"/>
    </row>
    <row r="306" spans="8:8">
      <c r="A306" s="636"/>
      <c r="B306" s="636"/>
      <c r="C306" s="636"/>
      <c r="D306" s="636"/>
      <c r="E306" s="636"/>
      <c r="F306" s="636"/>
      <c r="G306" s="636"/>
      <c r="H306" s="636"/>
      <c r="I306" s="636"/>
      <c r="N306" s="636"/>
      <c r="O306" s="636"/>
      <c r="P306" s="636"/>
      <c r="Q306" s="636"/>
    </row>
    <row r="307" spans="8:8">
      <c r="A307" s="636"/>
      <c r="B307" s="636"/>
      <c r="C307" s="636"/>
      <c r="D307" s="636"/>
      <c r="E307" s="636"/>
      <c r="F307" s="636"/>
      <c r="G307" s="636"/>
      <c r="H307" s="636"/>
      <c r="I307" s="636"/>
      <c r="N307" s="636"/>
      <c r="O307" s="636"/>
      <c r="P307" s="636"/>
      <c r="Q307" s="636"/>
    </row>
    <row r="308" spans="8:8">
      <c r="A308" s="636"/>
      <c r="B308" s="636"/>
      <c r="C308" s="636"/>
      <c r="D308" s="636"/>
      <c r="E308" s="636"/>
      <c r="F308" s="636"/>
      <c r="G308" s="636"/>
      <c r="H308" s="636"/>
      <c r="I308" s="636"/>
      <c r="N308" s="636"/>
      <c r="O308" s="636"/>
      <c r="P308" s="636"/>
      <c r="Q308" s="636"/>
    </row>
    <row r="309" spans="8:8">
      <c r="A309" s="636"/>
      <c r="B309" s="636"/>
      <c r="C309" s="636"/>
      <c r="D309" s="636"/>
      <c r="E309" s="636"/>
      <c r="F309" s="636"/>
      <c r="G309" s="636"/>
      <c r="H309" s="636"/>
      <c r="I309" s="636"/>
      <c r="N309" s="636"/>
      <c r="O309" s="636"/>
      <c r="P309" s="636"/>
      <c r="Q309" s="636"/>
    </row>
    <row r="310" spans="8:8">
      <c r="A310" s="636"/>
      <c r="B310" s="636"/>
      <c r="C310" s="636"/>
      <c r="D310" s="636"/>
      <c r="E310" s="636"/>
      <c r="F310" s="636"/>
      <c r="G310" s="636"/>
      <c r="H310" s="636"/>
      <c r="I310" s="636"/>
      <c r="N310" s="636"/>
      <c r="O310" s="636"/>
      <c r="P310" s="636"/>
      <c r="Q310" s="636"/>
    </row>
    <row r="311" spans="8:8">
      <c r="A311" s="636"/>
      <c r="B311" s="636"/>
      <c r="C311" s="636"/>
      <c r="D311" s="636"/>
      <c r="E311" s="636"/>
      <c r="F311" s="636"/>
      <c r="G311" s="636"/>
      <c r="H311" s="636"/>
      <c r="I311" s="636"/>
      <c r="N311" s="636"/>
      <c r="O311" s="636"/>
      <c r="P311" s="636"/>
      <c r="Q311" s="636"/>
    </row>
    <row r="312" spans="8:8">
      <c r="A312" s="636"/>
      <c r="B312" s="636"/>
      <c r="C312" s="636"/>
      <c r="D312" s="636"/>
      <c r="E312" s="636"/>
      <c r="F312" s="636"/>
      <c r="G312" s="636"/>
      <c r="H312" s="636"/>
      <c r="I312" s="636"/>
      <c r="N312" s="636"/>
      <c r="O312" s="636"/>
      <c r="P312" s="636"/>
      <c r="Q312" s="636"/>
    </row>
    <row r="313" spans="8:8">
      <c r="A313" s="636"/>
      <c r="B313" s="636"/>
      <c r="C313" s="636"/>
      <c r="D313" s="636"/>
      <c r="E313" s="636"/>
      <c r="F313" s="636"/>
      <c r="G313" s="636"/>
      <c r="H313" s="636"/>
      <c r="I313" s="636"/>
      <c r="N313" s="636"/>
      <c r="O313" s="636"/>
      <c r="P313" s="636"/>
      <c r="Q313" s="636"/>
    </row>
    <row r="314" spans="8:8">
      <c r="A314" s="636"/>
      <c r="B314" s="636"/>
      <c r="C314" s="636"/>
      <c r="D314" s="636"/>
      <c r="E314" s="636"/>
      <c r="F314" s="636"/>
      <c r="G314" s="636"/>
      <c r="H314" s="636"/>
      <c r="I314" s="636"/>
      <c r="N314" s="636"/>
      <c r="O314" s="636"/>
      <c r="P314" s="636"/>
      <c r="Q314" s="636"/>
    </row>
    <row r="315" spans="8:8">
      <c r="A315" s="636"/>
      <c r="B315" s="636"/>
      <c r="C315" s="636"/>
      <c r="D315" s="636"/>
      <c r="E315" s="636"/>
      <c r="F315" s="636"/>
      <c r="G315" s="636"/>
      <c r="H315" s="636"/>
      <c r="I315" s="636"/>
      <c r="N315" s="636"/>
      <c r="O315" s="636"/>
      <c r="P315" s="636"/>
      <c r="Q315" s="636"/>
    </row>
    <row r="316" spans="8:8">
      <c r="A316" s="636"/>
      <c r="B316" s="636"/>
      <c r="C316" s="636"/>
      <c r="D316" s="636"/>
      <c r="E316" s="636"/>
      <c r="F316" s="636"/>
      <c r="G316" s="636"/>
      <c r="H316" s="636"/>
      <c r="I316" s="636"/>
      <c r="N316" s="636"/>
      <c r="O316" s="636"/>
      <c r="P316" s="636"/>
      <c r="Q316" s="636"/>
    </row>
    <row r="317" spans="8:8">
      <c r="A317" s="636"/>
      <c r="B317" s="636"/>
      <c r="C317" s="636"/>
      <c r="D317" s="636"/>
      <c r="E317" s="636"/>
      <c r="F317" s="636"/>
      <c r="G317" s="636"/>
      <c r="H317" s="636"/>
      <c r="I317" s="636"/>
      <c r="N317" s="636"/>
      <c r="O317" s="636"/>
      <c r="P317" s="636"/>
      <c r="Q317" s="636"/>
    </row>
    <row r="318" spans="8:8">
      <c r="A318" s="636"/>
      <c r="B318" s="636"/>
      <c r="C318" s="636"/>
      <c r="D318" s="636"/>
      <c r="E318" s="636"/>
      <c r="F318" s="636"/>
      <c r="G318" s="636"/>
      <c r="H318" s="636"/>
      <c r="I318" s="636"/>
      <c r="N318" s="636"/>
      <c r="O318" s="636"/>
      <c r="P318" s="636"/>
      <c r="Q318" s="636"/>
    </row>
    <row r="319" spans="8:8">
      <c r="A319" s="636"/>
      <c r="B319" s="636"/>
      <c r="C319" s="636"/>
      <c r="D319" s="636"/>
      <c r="E319" s="636"/>
      <c r="F319" s="636"/>
      <c r="G319" s="636"/>
      <c r="H319" s="636"/>
      <c r="I319" s="636"/>
      <c r="N319" s="636"/>
      <c r="O319" s="636"/>
      <c r="P319" s="636"/>
      <c r="Q319" s="636"/>
    </row>
    <row r="320" spans="8:8">
      <c r="A320" s="636"/>
      <c r="B320" s="636"/>
      <c r="C320" s="636"/>
      <c r="D320" s="636"/>
      <c r="E320" s="636"/>
      <c r="F320" s="636"/>
      <c r="G320" s="636"/>
      <c r="H320" s="636"/>
      <c r="I320" s="636"/>
      <c r="N320" s="636"/>
      <c r="O320" s="636"/>
      <c r="P320" s="636"/>
      <c r="Q320" s="636"/>
    </row>
    <row r="321" spans="8:8">
      <c r="A321" s="636"/>
      <c r="B321" s="636"/>
      <c r="C321" s="636"/>
      <c r="D321" s="636"/>
      <c r="E321" s="636"/>
      <c r="F321" s="636"/>
      <c r="G321" s="636"/>
      <c r="H321" s="636"/>
      <c r="I321" s="636"/>
      <c r="N321" s="636"/>
      <c r="O321" s="636"/>
      <c r="P321" s="636"/>
      <c r="Q321" s="636"/>
    </row>
    <row r="322" spans="8:8">
      <c r="A322" s="636"/>
      <c r="B322" s="636"/>
      <c r="C322" s="636"/>
      <c r="D322" s="636"/>
      <c r="E322" s="636"/>
      <c r="F322" s="636"/>
      <c r="G322" s="636"/>
      <c r="H322" s="636"/>
      <c r="I322" s="636"/>
      <c r="N322" s="636"/>
      <c r="O322" s="636"/>
      <c r="P322" s="636"/>
      <c r="Q322" s="636"/>
    </row>
    <row r="323" spans="8:8">
      <c r="A323" s="636"/>
      <c r="B323" s="636"/>
      <c r="C323" s="636"/>
      <c r="D323" s="636"/>
      <c r="E323" s="636"/>
      <c r="F323" s="636"/>
      <c r="G323" s="636"/>
      <c r="H323" s="636"/>
      <c r="I323" s="636"/>
      <c r="N323" s="636"/>
      <c r="O323" s="636"/>
      <c r="P323" s="636"/>
      <c r="Q323" s="636"/>
    </row>
    <row r="324" spans="8:8">
      <c r="A324" s="636"/>
      <c r="B324" s="636"/>
      <c r="C324" s="636"/>
      <c r="D324" s="636"/>
      <c r="E324" s="636"/>
      <c r="F324" s="636"/>
      <c r="G324" s="636"/>
      <c r="H324" s="636"/>
      <c r="I324" s="636"/>
      <c r="N324" s="636"/>
      <c r="O324" s="636"/>
      <c r="P324" s="636"/>
      <c r="Q324" s="636"/>
    </row>
    <row r="325" spans="8:8">
      <c r="A325" s="636"/>
      <c r="B325" s="636"/>
      <c r="C325" s="636"/>
      <c r="D325" s="636"/>
      <c r="E325" s="636"/>
      <c r="F325" s="636"/>
      <c r="G325" s="636"/>
      <c r="H325" s="636"/>
      <c r="I325" s="636"/>
      <c r="N325" s="636"/>
      <c r="O325" s="636"/>
      <c r="P325" s="636"/>
      <c r="Q325" s="636"/>
    </row>
    <row r="326" spans="8:8">
      <c r="A326" s="636"/>
      <c r="B326" s="636"/>
      <c r="C326" s="636"/>
      <c r="D326" s="636"/>
      <c r="E326" s="636"/>
      <c r="F326" s="636"/>
      <c r="G326" s="636"/>
      <c r="H326" s="636"/>
      <c r="I326" s="636"/>
      <c r="N326" s="636"/>
      <c r="O326" s="636"/>
      <c r="P326" s="636"/>
      <c r="Q326" s="636"/>
    </row>
    <row r="327" spans="8:8">
      <c r="A327" s="636"/>
      <c r="B327" s="636"/>
      <c r="C327" s="636"/>
      <c r="D327" s="636"/>
      <c r="E327" s="636"/>
      <c r="F327" s="636"/>
      <c r="G327" s="636"/>
      <c r="H327" s="636"/>
      <c r="I327" s="636"/>
      <c r="N327" s="636"/>
      <c r="O327" s="636"/>
      <c r="P327" s="636"/>
      <c r="Q327" s="636"/>
    </row>
    <row r="328" spans="8:8">
      <c r="A328" s="636"/>
      <c r="B328" s="636"/>
      <c r="C328" s="636"/>
      <c r="D328" s="636"/>
      <c r="E328" s="636"/>
      <c r="F328" s="636"/>
      <c r="G328" s="636"/>
      <c r="H328" s="636"/>
      <c r="I328" s="636"/>
      <c r="N328" s="636"/>
      <c r="O328" s="636"/>
      <c r="P328" s="636"/>
      <c r="Q328" s="636"/>
    </row>
    <row r="329" spans="8:8">
      <c r="A329" s="636"/>
      <c r="B329" s="636"/>
      <c r="C329" s="636"/>
      <c r="D329" s="636"/>
      <c r="E329" s="636"/>
      <c r="F329" s="636"/>
      <c r="G329" s="636"/>
      <c r="H329" s="636"/>
      <c r="I329" s="636"/>
      <c r="N329" s="636"/>
      <c r="O329" s="636"/>
      <c r="P329" s="636"/>
      <c r="Q329" s="636"/>
    </row>
    <row r="330" spans="8:8">
      <c r="A330" s="636"/>
      <c r="B330" s="636"/>
      <c r="C330" s="636"/>
      <c r="D330" s="636"/>
      <c r="E330" s="636"/>
      <c r="F330" s="636"/>
      <c r="G330" s="636"/>
      <c r="H330" s="636"/>
      <c r="I330" s="636"/>
      <c r="N330" s="636"/>
      <c r="O330" s="636"/>
      <c r="P330" s="636"/>
      <c r="Q330" s="636"/>
    </row>
    <row r="331" spans="8:8">
      <c r="A331" s="636"/>
      <c r="B331" s="636"/>
      <c r="C331" s="636"/>
      <c r="D331" s="636"/>
      <c r="E331" s="636"/>
      <c r="F331" s="636"/>
      <c r="G331" s="636"/>
      <c r="H331" s="636"/>
      <c r="I331" s="636"/>
      <c r="N331" s="636"/>
      <c r="O331" s="636"/>
      <c r="P331" s="636"/>
      <c r="Q331" s="636"/>
    </row>
    <row r="332" spans="8:8">
      <c r="A332" s="636"/>
      <c r="B332" s="636"/>
      <c r="C332" s="636"/>
      <c r="D332" s="636"/>
      <c r="E332" s="636"/>
      <c r="F332" s="636"/>
      <c r="G332" s="636"/>
      <c r="H332" s="636"/>
      <c r="I332" s="636"/>
      <c r="N332" s="636"/>
      <c r="O332" s="636"/>
      <c r="P332" s="636"/>
      <c r="Q332" s="636"/>
    </row>
    <row r="333" spans="8:8">
      <c r="A333" s="636"/>
      <c r="B333" s="636"/>
      <c r="C333" s="636"/>
      <c r="D333" s="636"/>
      <c r="E333" s="636"/>
      <c r="F333" s="636"/>
      <c r="G333" s="636"/>
      <c r="H333" s="636"/>
      <c r="I333" s="636"/>
      <c r="N333" s="636"/>
      <c r="O333" s="636"/>
      <c r="P333" s="636"/>
      <c r="Q333" s="636"/>
    </row>
    <row r="334" spans="8:8">
      <c r="A334" s="636"/>
      <c r="B334" s="636"/>
      <c r="C334" s="636"/>
      <c r="D334" s="636"/>
      <c r="E334" s="636"/>
      <c r="F334" s="636"/>
      <c r="G334" s="636"/>
      <c r="H334" s="636"/>
      <c r="I334" s="636"/>
      <c r="N334" s="636"/>
      <c r="O334" s="636"/>
      <c r="P334" s="636"/>
      <c r="Q334" s="636"/>
    </row>
    <row r="335" spans="8:8">
      <c r="A335" s="636"/>
      <c r="B335" s="636"/>
      <c r="C335" s="636"/>
      <c r="D335" s="636"/>
      <c r="E335" s="636"/>
      <c r="F335" s="636"/>
      <c r="G335" s="636"/>
      <c r="H335" s="636"/>
      <c r="I335" s="636"/>
      <c r="N335" s="636"/>
      <c r="O335" s="636"/>
      <c r="P335" s="636"/>
      <c r="Q335" s="636"/>
    </row>
    <row r="336" spans="8:8">
      <c r="A336" s="636"/>
      <c r="B336" s="636"/>
      <c r="C336" s="636"/>
      <c r="D336" s="636"/>
      <c r="E336" s="636"/>
      <c r="F336" s="636"/>
      <c r="G336" s="636"/>
      <c r="H336" s="636"/>
      <c r="I336" s="636"/>
      <c r="N336" s="636"/>
      <c r="O336" s="636"/>
      <c r="P336" s="636"/>
      <c r="Q336" s="636"/>
    </row>
    <row r="337" spans="8:8">
      <c r="A337" s="636"/>
      <c r="B337" s="636"/>
      <c r="C337" s="636"/>
      <c r="D337" s="636"/>
      <c r="E337" s="636"/>
      <c r="F337" s="636"/>
      <c r="G337" s="636"/>
      <c r="H337" s="636"/>
      <c r="I337" s="636"/>
      <c r="N337" s="636"/>
      <c r="O337" s="636"/>
      <c r="P337" s="636"/>
      <c r="Q337" s="636"/>
    </row>
    <row r="338" spans="8:8">
      <c r="A338" s="636"/>
      <c r="B338" s="636"/>
      <c r="C338" s="636"/>
      <c r="D338" s="636"/>
      <c r="E338" s="636"/>
      <c r="F338" s="636"/>
      <c r="G338" s="636"/>
      <c r="H338" s="636"/>
      <c r="I338" s="636"/>
      <c r="N338" s="636"/>
      <c r="O338" s="636"/>
      <c r="P338" s="636"/>
      <c r="Q338" s="636"/>
    </row>
    <row r="339" spans="8:8">
      <c r="A339" s="636"/>
      <c r="B339" s="636"/>
      <c r="C339" s="636"/>
      <c r="D339" s="636"/>
      <c r="E339" s="636"/>
      <c r="F339" s="636"/>
      <c r="G339" s="636"/>
      <c r="H339" s="636"/>
      <c r="I339" s="636"/>
      <c r="N339" s="636"/>
      <c r="O339" s="636"/>
      <c r="P339" s="636"/>
      <c r="Q339" s="636"/>
    </row>
    <row r="340" spans="8:8">
      <c r="A340" s="636"/>
      <c r="B340" s="636"/>
      <c r="C340" s="636"/>
      <c r="D340" s="636"/>
      <c r="E340" s="636"/>
      <c r="F340" s="636"/>
      <c r="G340" s="636"/>
      <c r="H340" s="636"/>
      <c r="I340" s="636"/>
      <c r="N340" s="636"/>
      <c r="O340" s="636"/>
      <c r="P340" s="636"/>
      <c r="Q340" s="636"/>
    </row>
    <row r="341" spans="8:8">
      <c r="A341" s="636"/>
      <c r="B341" s="636"/>
      <c r="C341" s="636"/>
      <c r="D341" s="636"/>
      <c r="E341" s="636"/>
      <c r="F341" s="636"/>
      <c r="G341" s="636"/>
      <c r="H341" s="636"/>
      <c r="I341" s="636"/>
      <c r="N341" s="636"/>
      <c r="O341" s="636"/>
      <c r="P341" s="636"/>
      <c r="Q341" s="636"/>
    </row>
    <row r="342" spans="8:8">
      <c r="A342" s="636"/>
      <c r="B342" s="636"/>
      <c r="C342" s="636"/>
      <c r="D342" s="636"/>
      <c r="E342" s="636"/>
      <c r="F342" s="636"/>
      <c r="G342" s="636"/>
      <c r="H342" s="636"/>
      <c r="I342" s="636"/>
      <c r="N342" s="636"/>
      <c r="O342" s="636"/>
      <c r="P342" s="636"/>
      <c r="Q342" s="636"/>
    </row>
    <row r="343" spans="8:8">
      <c r="A343" s="636"/>
      <c r="B343" s="636"/>
      <c r="C343" s="636"/>
      <c r="D343" s="636"/>
      <c r="E343" s="636"/>
      <c r="F343" s="636"/>
      <c r="G343" s="636"/>
      <c r="H343" s="636"/>
      <c r="I343" s="636"/>
      <c r="N343" s="636"/>
      <c r="O343" s="636"/>
      <c r="P343" s="636"/>
      <c r="Q343" s="636"/>
    </row>
    <row r="344" spans="8:8">
      <c r="A344" s="636"/>
      <c r="B344" s="636"/>
      <c r="C344" s="636"/>
      <c r="D344" s="636"/>
      <c r="E344" s="636"/>
      <c r="F344" s="636"/>
      <c r="G344" s="636"/>
      <c r="H344" s="636"/>
      <c r="I344" s="636"/>
      <c r="N344" s="636"/>
      <c r="O344" s="636"/>
      <c r="P344" s="636"/>
      <c r="Q344" s="636"/>
    </row>
    <row r="345" spans="8:8">
      <c r="A345" s="636"/>
      <c r="B345" s="636"/>
      <c r="C345" s="636"/>
      <c r="D345" s="636"/>
      <c r="E345" s="636"/>
      <c r="F345" s="636"/>
      <c r="G345" s="636"/>
      <c r="H345" s="636"/>
      <c r="I345" s="636"/>
      <c r="N345" s="636"/>
      <c r="O345" s="636"/>
      <c r="P345" s="636"/>
      <c r="Q345" s="636"/>
    </row>
    <row r="346" spans="8:8">
      <c r="A346" s="636"/>
      <c r="B346" s="636"/>
      <c r="C346" s="636"/>
      <c r="D346" s="636"/>
      <c r="E346" s="636"/>
      <c r="F346" s="636"/>
      <c r="G346" s="636"/>
      <c r="H346" s="636"/>
      <c r="I346" s="636"/>
      <c r="N346" s="636"/>
      <c r="O346" s="636"/>
      <c r="P346" s="636"/>
      <c r="Q346" s="636"/>
    </row>
    <row r="347" spans="8:8">
      <c r="A347" s="636"/>
      <c r="B347" s="636"/>
      <c r="C347" s="636"/>
      <c r="D347" s="636"/>
      <c r="E347" s="636"/>
      <c r="F347" s="636"/>
      <c r="G347" s="636"/>
      <c r="H347" s="636"/>
      <c r="I347" s="636"/>
      <c r="N347" s="636"/>
      <c r="O347" s="636"/>
      <c r="P347" s="636"/>
      <c r="Q347" s="636"/>
    </row>
    <row r="348" spans="8:8">
      <c r="A348" s="636"/>
      <c r="B348" s="636"/>
      <c r="C348" s="636"/>
      <c r="D348" s="636"/>
      <c r="E348" s="636"/>
      <c r="F348" s="636"/>
      <c r="G348" s="636"/>
      <c r="H348" s="636"/>
      <c r="I348" s="636"/>
      <c r="N348" s="636"/>
      <c r="O348" s="636"/>
      <c r="P348" s="636"/>
      <c r="Q348" s="636"/>
    </row>
    <row r="349" spans="8:8">
      <c r="A349" s="636"/>
      <c r="B349" s="636"/>
      <c r="C349" s="636"/>
      <c r="D349" s="636"/>
      <c r="E349" s="636"/>
      <c r="F349" s="636"/>
      <c r="G349" s="636"/>
      <c r="H349" s="636"/>
      <c r="I349" s="636"/>
      <c r="N349" s="636"/>
      <c r="O349" s="636"/>
      <c r="P349" s="636"/>
      <c r="Q349" s="636"/>
    </row>
    <row r="350" spans="8:8">
      <c r="A350" s="636"/>
      <c r="B350" s="636"/>
      <c r="C350" s="636"/>
      <c r="D350" s="636"/>
      <c r="E350" s="636"/>
      <c r="F350" s="636"/>
      <c r="G350" s="636"/>
      <c r="H350" s="636"/>
      <c r="I350" s="636"/>
      <c r="N350" s="636"/>
      <c r="O350" s="636"/>
      <c r="P350" s="636"/>
      <c r="Q350" s="636"/>
    </row>
    <row r="351" spans="8:8">
      <c r="A351" s="636"/>
      <c r="B351" s="636"/>
      <c r="C351" s="636"/>
      <c r="D351" s="636"/>
      <c r="E351" s="636"/>
      <c r="F351" s="636"/>
      <c r="G351" s="636"/>
      <c r="H351" s="636"/>
      <c r="I351" s="636"/>
      <c r="N351" s="636"/>
      <c r="O351" s="636"/>
      <c r="P351" s="636"/>
      <c r="Q351" s="636"/>
    </row>
    <row r="352" spans="8:8">
      <c r="A352" s="636"/>
      <c r="B352" s="636"/>
      <c r="C352" s="636"/>
      <c r="D352" s="636"/>
      <c r="E352" s="636"/>
      <c r="F352" s="636"/>
      <c r="G352" s="636"/>
      <c r="H352" s="636"/>
      <c r="I352" s="636"/>
      <c r="N352" s="636"/>
      <c r="O352" s="636"/>
      <c r="P352" s="636"/>
      <c r="Q352" s="636"/>
    </row>
    <row r="353" spans="8:8">
      <c r="A353" s="636"/>
      <c r="B353" s="636"/>
      <c r="C353" s="636"/>
      <c r="D353" s="636"/>
      <c r="E353" s="636"/>
      <c r="F353" s="636"/>
      <c r="G353" s="636"/>
      <c r="H353" s="636"/>
      <c r="I353" s="636"/>
      <c r="N353" s="636"/>
      <c r="O353" s="636"/>
      <c r="P353" s="636"/>
      <c r="Q353" s="636"/>
    </row>
    <row r="354" spans="8:8">
      <c r="A354" s="636"/>
      <c r="B354" s="636"/>
      <c r="C354" s="636"/>
      <c r="D354" s="636"/>
      <c r="E354" s="636"/>
      <c r="F354" s="636"/>
      <c r="G354" s="636"/>
      <c r="H354" s="636"/>
      <c r="I354" s="636"/>
      <c r="N354" s="636"/>
      <c r="O354" s="636"/>
      <c r="P354" s="636"/>
      <c r="Q354" s="636"/>
    </row>
    <row r="355" spans="8:8">
      <c r="A355" s="636"/>
      <c r="B355" s="636"/>
      <c r="C355" s="636"/>
      <c r="D355" s="636"/>
      <c r="E355" s="636"/>
      <c r="F355" s="636"/>
      <c r="G355" s="636"/>
      <c r="H355" s="636"/>
      <c r="I355" s="636"/>
      <c r="N355" s="636"/>
      <c r="O355" s="636"/>
      <c r="P355" s="636"/>
      <c r="Q355" s="636"/>
    </row>
    <row r="356" spans="8:8">
      <c r="A356" s="636"/>
      <c r="B356" s="636"/>
      <c r="C356" s="636"/>
      <c r="D356" s="636"/>
      <c r="E356" s="636"/>
      <c r="F356" s="636"/>
      <c r="G356" s="636"/>
      <c r="H356" s="636"/>
      <c r="I356" s="636"/>
      <c r="N356" s="636"/>
      <c r="O356" s="636"/>
      <c r="P356" s="636"/>
      <c r="Q356" s="636"/>
    </row>
    <row r="357" spans="8:8">
      <c r="A357" s="636"/>
      <c r="B357" s="636"/>
      <c r="C357" s="636"/>
      <c r="D357" s="636"/>
      <c r="E357" s="636"/>
      <c r="F357" s="636"/>
      <c r="G357" s="636"/>
      <c r="H357" s="636"/>
      <c r="I357" s="636"/>
      <c r="N357" s="636"/>
      <c r="O357" s="636"/>
      <c r="P357" s="636"/>
      <c r="Q357" s="636"/>
    </row>
    <row r="358" spans="8:8">
      <c r="A358" s="636"/>
      <c r="B358" s="636"/>
      <c r="C358" s="636"/>
      <c r="D358" s="636"/>
      <c r="E358" s="636"/>
      <c r="F358" s="636"/>
      <c r="G358" s="636"/>
      <c r="H358" s="636"/>
      <c r="I358" s="636"/>
      <c r="N358" s="636"/>
      <c r="O358" s="636"/>
      <c r="P358" s="636"/>
      <c r="Q358" s="636"/>
    </row>
    <row r="359" spans="8:8">
      <c r="A359" s="636"/>
      <c r="B359" s="636"/>
      <c r="C359" s="636"/>
      <c r="D359" s="636"/>
      <c r="E359" s="636"/>
      <c r="F359" s="636"/>
      <c r="G359" s="636"/>
      <c r="H359" s="636"/>
      <c r="I359" s="636"/>
      <c r="N359" s="636"/>
      <c r="O359" s="636"/>
      <c r="P359" s="636"/>
      <c r="Q359" s="636"/>
    </row>
    <row r="360" spans="8:8">
      <c r="A360" s="636"/>
      <c r="B360" s="636"/>
      <c r="C360" s="636"/>
      <c r="D360" s="636"/>
      <c r="E360" s="636"/>
      <c r="F360" s="636"/>
      <c r="G360" s="636"/>
      <c r="H360" s="636"/>
      <c r="I360" s="636"/>
      <c r="N360" s="636"/>
      <c r="O360" s="636"/>
      <c r="P360" s="636"/>
      <c r="Q360" s="636"/>
    </row>
    <row r="361" spans="8:8">
      <c r="A361" s="636"/>
      <c r="B361" s="636"/>
      <c r="C361" s="636"/>
      <c r="D361" s="636"/>
      <c r="E361" s="636"/>
      <c r="F361" s="636"/>
      <c r="G361" s="636"/>
      <c r="H361" s="636"/>
      <c r="I361" s="636"/>
      <c r="N361" s="636"/>
      <c r="O361" s="636"/>
      <c r="P361" s="636"/>
      <c r="Q361" s="636"/>
    </row>
    <row r="362" spans="8:8">
      <c r="A362" s="636"/>
      <c r="B362" s="636"/>
      <c r="C362" s="636"/>
      <c r="D362" s="636"/>
      <c r="E362" s="636"/>
      <c r="F362" s="636"/>
      <c r="G362" s="636"/>
      <c r="H362" s="636"/>
      <c r="I362" s="636"/>
      <c r="N362" s="636"/>
      <c r="O362" s="636"/>
      <c r="P362" s="636"/>
      <c r="Q362" s="636"/>
    </row>
    <row r="363" spans="8:8">
      <c r="A363" s="636"/>
      <c r="B363" s="636"/>
      <c r="C363" s="636"/>
      <c r="D363" s="636"/>
      <c r="E363" s="636"/>
      <c r="F363" s="636"/>
      <c r="G363" s="636"/>
      <c r="H363" s="636"/>
      <c r="I363" s="636"/>
      <c r="N363" s="636"/>
      <c r="O363" s="636"/>
      <c r="P363" s="636"/>
      <c r="Q363" s="636"/>
    </row>
    <row r="364" spans="8:8">
      <c r="A364" s="636"/>
      <c r="B364" s="636"/>
      <c r="C364" s="636"/>
      <c r="D364" s="636"/>
      <c r="E364" s="636"/>
      <c r="F364" s="636"/>
      <c r="G364" s="636"/>
      <c r="H364" s="636"/>
      <c r="I364" s="636"/>
      <c r="N364" s="636"/>
      <c r="O364" s="636"/>
      <c r="P364" s="636"/>
      <c r="Q364" s="636"/>
    </row>
    <row r="365" spans="8:8">
      <c r="A365" s="636"/>
      <c r="B365" s="636"/>
      <c r="C365" s="636"/>
      <c r="D365" s="636"/>
      <c r="E365" s="636"/>
      <c r="F365" s="636"/>
      <c r="G365" s="636"/>
      <c r="H365" s="636"/>
      <c r="I365" s="636"/>
      <c r="N365" s="636"/>
      <c r="O365" s="636"/>
      <c r="P365" s="636"/>
      <c r="Q365" s="636"/>
    </row>
    <row r="366" spans="8:8">
      <c r="A366" s="636"/>
      <c r="B366" s="636"/>
      <c r="C366" s="636"/>
      <c r="D366" s="636"/>
      <c r="E366" s="636"/>
      <c r="F366" s="636"/>
      <c r="G366" s="636"/>
      <c r="H366" s="636"/>
      <c r="I366" s="636"/>
      <c r="N366" s="636"/>
      <c r="O366" s="636"/>
      <c r="P366" s="636"/>
      <c r="Q366" s="636"/>
    </row>
    <row r="367" spans="8:8">
      <c r="A367" s="636"/>
      <c r="B367" s="636"/>
      <c r="C367" s="636"/>
      <c r="D367" s="636"/>
      <c r="E367" s="636"/>
      <c r="F367" s="636"/>
      <c r="G367" s="636"/>
      <c r="H367" s="636"/>
      <c r="I367" s="636"/>
      <c r="N367" s="636"/>
      <c r="O367" s="636"/>
      <c r="P367" s="636"/>
      <c r="Q367" s="636"/>
    </row>
    <row r="368" spans="8:8">
      <c r="A368" s="636"/>
      <c r="B368" s="636"/>
      <c r="C368" s="636"/>
      <c r="D368" s="636"/>
      <c r="E368" s="636"/>
      <c r="F368" s="636"/>
      <c r="G368" s="636"/>
      <c r="H368" s="636"/>
      <c r="I368" s="636"/>
      <c r="N368" s="636"/>
      <c r="O368" s="636"/>
      <c r="P368" s="636"/>
      <c r="Q368" s="636"/>
    </row>
    <row r="369" spans="8:8">
      <c r="A369" s="636"/>
      <c r="B369" s="636"/>
      <c r="C369" s="636"/>
      <c r="D369" s="636"/>
      <c r="E369" s="636"/>
      <c r="F369" s="636"/>
      <c r="G369" s="636"/>
      <c r="H369" s="636"/>
      <c r="I369" s="636"/>
      <c r="N369" s="636"/>
      <c r="O369" s="636"/>
      <c r="P369" s="636"/>
      <c r="Q369" s="636"/>
    </row>
    <row r="370" spans="8:8">
      <c r="A370" s="636"/>
      <c r="B370" s="636"/>
      <c r="C370" s="636"/>
      <c r="D370" s="636"/>
      <c r="E370" s="636"/>
      <c r="F370" s="636"/>
      <c r="G370" s="636"/>
      <c r="H370" s="636"/>
      <c r="I370" s="636"/>
      <c r="N370" s="636"/>
      <c r="O370" s="636"/>
      <c r="P370" s="636"/>
      <c r="Q370" s="636"/>
    </row>
    <row r="371" spans="8:8">
      <c r="A371" s="636"/>
      <c r="B371" s="636"/>
      <c r="C371" s="636"/>
      <c r="D371" s="636"/>
      <c r="E371" s="636"/>
      <c r="F371" s="636"/>
      <c r="G371" s="636"/>
      <c r="H371" s="636"/>
      <c r="I371" s="636"/>
      <c r="N371" s="636"/>
      <c r="O371" s="636"/>
      <c r="P371" s="636"/>
      <c r="Q371" s="636"/>
    </row>
    <row r="372" spans="8:8">
      <c r="A372" s="636"/>
      <c r="B372" s="636"/>
      <c r="C372" s="636"/>
      <c r="D372" s="636"/>
      <c r="E372" s="636"/>
      <c r="F372" s="636"/>
      <c r="G372" s="636"/>
      <c r="H372" s="636"/>
      <c r="I372" s="636"/>
      <c r="N372" s="636"/>
      <c r="O372" s="636"/>
      <c r="P372" s="636"/>
      <c r="Q372" s="636"/>
    </row>
    <row r="373" spans="8:8">
      <c r="A373" s="636"/>
    </row>
    <row r="374" spans="8:8">
      <c r="A374" s="636"/>
    </row>
    <row r="375" spans="8:8">
      <c r="A375" s="636"/>
    </row>
    <row r="376" spans="8:8">
      <c r="A376" s="636"/>
    </row>
    <row r="377" spans="8:8">
      <c r="A377" s="636"/>
    </row>
    <row r="378" spans="8:8">
      <c r="A378" s="636"/>
    </row>
    <row r="379" spans="8:8">
      <c r="A379" s="636"/>
    </row>
    <row r="380" spans="8:8">
      <c r="A380" s="636"/>
    </row>
    <row r="381" spans="8:8">
      <c r="A381" s="636"/>
    </row>
    <row r="382" spans="8:8">
      <c r="A382" s="636"/>
    </row>
    <row r="383" spans="8:8">
      <c r="A383" s="636"/>
    </row>
    <row r="384" spans="8:8">
      <c r="A384" s="636"/>
    </row>
    <row r="385" spans="8:8">
      <c r="A385" s="636"/>
    </row>
    <row r="386" spans="8:8">
      <c r="A386" s="636"/>
    </row>
    <row r="387" spans="8:8">
      <c r="A387" s="636"/>
    </row>
    <row r="388" spans="8:8">
      <c r="A388" s="636"/>
    </row>
    <row r="389" spans="8:8">
      <c r="A389" s="636"/>
    </row>
    <row r="390" spans="8:8">
      <c r="A390" s="636"/>
    </row>
    <row r="391" spans="8:8">
      <c r="A391" s="636"/>
    </row>
    <row r="392" spans="8:8">
      <c r="A392" s="636"/>
    </row>
    <row r="393" spans="8:8">
      <c r="A393" s="636"/>
    </row>
    <row r="394" spans="8:8">
      <c r="A394" s="636"/>
    </row>
    <row r="395" spans="8:8">
      <c r="A395" s="636"/>
    </row>
    <row r="396" spans="8:8">
      <c r="A396" s="636"/>
    </row>
    <row r="397" spans="8:8">
      <c r="A397" s="636"/>
    </row>
    <row r="398" spans="8:8">
      <c r="A398" s="636"/>
    </row>
    <row r="399" spans="8:8">
      <c r="A399" s="636"/>
    </row>
    <row r="400" spans="8:8">
      <c r="A400" s="636"/>
    </row>
  </sheetData>
  <conditionalFormatting sqref="A39">
    <cfRule type="cellIs" operator="equal" priority="1" dxfId="359">
      <formula>0</formula>
    </cfRule>
  </conditionalFormatting>
  <hyperlinks>
    <hyperlink ref="M1" location="Contents!A1" display="Contents"/>
    <hyperlink ref="Z1" location="Contents!A1" display="Contents"/>
  </hyperlinks>
  <printOptions gridLines="1"/>
  <pageMargins left="0.70866141732283" right="0.70866141732283" top="0.74803149606299" bottom="0.74803149606299" header="0.31496062992126" footer="0.31496062992126"/>
  <pageSetup paperSize="9" scale="95" orientation="landscape"/>
</worksheet>
</file>

<file path=xl/worksheets/sheet41.xml><?xml version="1.0" encoding="utf-8"?>
<worksheet xmlns:r="http://schemas.openxmlformats.org/officeDocument/2006/relationships" xmlns="http://schemas.openxmlformats.org/spreadsheetml/2006/main">
  <dimension ref="A1:AA387"/>
  <sheetViews>
    <sheetView workbookViewId="0" showGridLines="0">
      <pane xSplit="1" ySplit="3" topLeftCell="P34" state="frozen" activePane="bottomRight"/>
      <selection pane="bottomRight" activeCell="Z1" sqref="Z1"/>
    </sheetView>
  </sheetViews>
  <sheetFormatPr defaultRowHeight="10.2" defaultColWidth="22"/>
  <cols>
    <col min="1" max="1" customWidth="1" width="30.5" style="639"/>
    <col min="2" max="3" customWidth="1" width="9.5" style="582"/>
    <col min="4" max="5" customWidth="1" width="10.1640625" style="582"/>
    <col min="6" max="6" customWidth="1" width="15.832031" style="582"/>
    <col min="7" max="7" customWidth="1" width="11.5" style="582"/>
    <col min="8" max="8" customWidth="1" width="10.832031" style="582"/>
    <col min="9" max="9" customWidth="1" width="12.0" style="582"/>
    <col min="10" max="10" customWidth="1" width="10.832031" style="582"/>
    <col min="11" max="13" customWidth="1" width="13.1640625" style="582"/>
    <col min="14" max="14" customWidth="1" width="10.832031" style="582"/>
    <col min="15" max="16" customWidth="1" width="10.0" style="582"/>
    <col min="17" max="17" customWidth="1" width="11.5" style="582"/>
    <col min="18" max="18" customWidth="1" width="10.832031" style="582"/>
    <col min="19" max="20" customWidth="1" width="12.0" style="582"/>
    <col min="21" max="21" customWidth="1" width="13.1640625" style="582"/>
    <col min="22" max="22" customWidth="1" width="12.6640625" style="582"/>
    <col min="23" max="23" customWidth="1" width="16.5" style="582"/>
    <col min="24" max="16384" customWidth="0" width="22.832031" style="582"/>
  </cols>
  <sheetData>
    <row r="1" spans="8:8" s="556" ht="13.8" customFormat="1">
      <c r="A1" s="640" t="s">
        <v>674</v>
      </c>
      <c r="G1" s="641"/>
      <c r="H1" s="641"/>
      <c r="I1" s="641"/>
      <c r="J1" s="641"/>
      <c r="K1" s="235" t="s">
        <v>89</v>
      </c>
      <c r="L1" s="641"/>
      <c r="M1" s="641"/>
      <c r="N1" s="641"/>
      <c r="O1" s="641"/>
      <c r="P1" s="641"/>
      <c r="Q1" s="641"/>
      <c r="R1" s="641"/>
      <c r="S1" s="641"/>
      <c r="T1" s="641"/>
      <c r="U1" s="641"/>
      <c r="V1" s="641"/>
      <c r="W1" s="641"/>
      <c r="X1" s="641"/>
      <c r="Z1" s="235" t="s">
        <v>89</v>
      </c>
    </row>
    <row r="2" spans="8:8" s="642" ht="12.2" customFormat="1" customHeight="1">
      <c r="A2" s="639" t="s">
        <v>232</v>
      </c>
      <c r="B2" s="582"/>
      <c r="C2" s="582"/>
      <c r="D2" s="582"/>
      <c r="E2" s="582"/>
      <c r="F2" s="582"/>
      <c r="G2" s="587"/>
      <c r="H2" s="587"/>
      <c r="I2" s="587"/>
      <c r="J2" s="587"/>
      <c r="K2" s="587"/>
      <c r="L2" s="643"/>
      <c r="M2" s="643" t="s">
        <v>525</v>
      </c>
      <c r="N2" s="587"/>
      <c r="O2" s="587"/>
      <c r="P2" s="587"/>
      <c r="Q2" s="587"/>
      <c r="R2" s="587"/>
      <c r="S2" s="587"/>
      <c r="T2" s="587"/>
      <c r="U2" s="587"/>
      <c r="V2" s="643"/>
      <c r="W2" s="587"/>
      <c r="X2" s="587"/>
    </row>
    <row r="3" spans="8:8" s="642" ht="20.4" customFormat="1">
      <c r="A3" s="644" t="s">
        <v>522</v>
      </c>
      <c r="B3" s="645" t="s">
        <v>94</v>
      </c>
      <c r="C3" s="645" t="s">
        <v>95</v>
      </c>
      <c r="D3" s="645" t="s">
        <v>96</v>
      </c>
      <c r="E3" s="645" t="s">
        <v>233</v>
      </c>
      <c r="F3" s="646" t="s">
        <v>215</v>
      </c>
      <c r="G3" s="647" t="s">
        <v>130</v>
      </c>
      <c r="H3" s="647" t="s">
        <v>132</v>
      </c>
      <c r="I3" s="648" t="s">
        <v>144</v>
      </c>
      <c r="J3" s="648" t="s">
        <v>146</v>
      </c>
      <c r="K3" s="648" t="s">
        <v>148</v>
      </c>
      <c r="L3" s="648" t="s">
        <v>149</v>
      </c>
      <c r="M3" s="648" t="s">
        <v>150</v>
      </c>
      <c r="N3" s="648" t="s">
        <v>152</v>
      </c>
      <c r="O3" s="648" t="s">
        <v>155</v>
      </c>
      <c r="P3" s="648" t="s">
        <v>160</v>
      </c>
      <c r="Q3" s="649" t="s">
        <v>163</v>
      </c>
      <c r="R3" s="648" t="s">
        <v>165</v>
      </c>
      <c r="S3" s="648" t="s">
        <v>237</v>
      </c>
      <c r="T3" s="648" t="s">
        <v>216</v>
      </c>
      <c r="U3" s="648" t="s">
        <v>180</v>
      </c>
      <c r="V3" s="648" t="s">
        <v>240</v>
      </c>
      <c r="W3" s="648" t="s">
        <v>192</v>
      </c>
      <c r="X3" s="650" t="s">
        <v>530</v>
      </c>
    </row>
    <row r="4" spans="8:8" s="642" ht="12.2" customFormat="1" customHeight="1">
      <c r="A4" s="651" t="s">
        <v>94</v>
      </c>
      <c r="B4" s="652">
        <v>0.0</v>
      </c>
      <c r="C4" s="652">
        <v>0.0</v>
      </c>
      <c r="D4" s="653">
        <v>21.8494522004624</v>
      </c>
      <c r="E4" s="652">
        <v>0.0</v>
      </c>
      <c r="F4" s="654">
        <v>0.0</v>
      </c>
      <c r="G4" s="652">
        <v>0.0</v>
      </c>
      <c r="H4" s="652">
        <v>0.0</v>
      </c>
      <c r="I4" s="653">
        <v>0.0</v>
      </c>
      <c r="J4" s="652">
        <v>0.0</v>
      </c>
      <c r="K4" s="652">
        <v>0.0</v>
      </c>
      <c r="L4" s="652">
        <v>0.0</v>
      </c>
      <c r="M4" s="652">
        <v>0.0</v>
      </c>
      <c r="N4" s="653">
        <v>0.0</v>
      </c>
      <c r="O4" s="652">
        <v>0.0</v>
      </c>
      <c r="P4" s="652">
        <v>0.0</v>
      </c>
      <c r="Q4" s="653">
        <v>0.0</v>
      </c>
      <c r="R4" s="652">
        <v>0.0</v>
      </c>
      <c r="S4" s="652">
        <v>0.0</v>
      </c>
      <c r="T4" s="653">
        <v>0.0</v>
      </c>
      <c r="U4" s="652">
        <v>0.0</v>
      </c>
      <c r="V4" s="652">
        <v>0.0</v>
      </c>
      <c r="W4" s="653">
        <v>0.0</v>
      </c>
      <c r="X4" s="608">
        <v>21.8494522004624</v>
      </c>
    </row>
    <row r="5" spans="8:8" s="642" ht="12.2" customFormat="1" customHeight="1">
      <c r="A5" s="651" t="s">
        <v>95</v>
      </c>
      <c r="B5" s="655">
        <v>0.0</v>
      </c>
      <c r="C5" s="655">
        <v>0.0</v>
      </c>
      <c r="D5" s="656">
        <v>54.2594358379631</v>
      </c>
      <c r="E5" s="655">
        <v>0.0</v>
      </c>
      <c r="F5" s="656">
        <v>0.0</v>
      </c>
      <c r="G5" s="655">
        <v>0.0</v>
      </c>
      <c r="H5" s="655">
        <v>0.0</v>
      </c>
      <c r="I5" s="656">
        <v>0.0</v>
      </c>
      <c r="J5" s="655">
        <v>0.0</v>
      </c>
      <c r="K5" s="655">
        <v>0.0</v>
      </c>
      <c r="L5" s="655">
        <v>0.0</v>
      </c>
      <c r="M5" s="655">
        <v>0.0</v>
      </c>
      <c r="N5" s="656">
        <v>0.0</v>
      </c>
      <c r="O5" s="655">
        <v>0.0</v>
      </c>
      <c r="P5" s="655">
        <v>0.0</v>
      </c>
      <c r="Q5" s="656">
        <v>0.0</v>
      </c>
      <c r="R5" s="655">
        <v>0.0</v>
      </c>
      <c r="S5" s="655">
        <v>0.0</v>
      </c>
      <c r="T5" s="656">
        <v>0.0</v>
      </c>
      <c r="U5" s="655">
        <v>0.0</v>
      </c>
      <c r="V5" s="655">
        <v>0.0</v>
      </c>
      <c r="W5" s="656">
        <v>0.0</v>
      </c>
      <c r="X5" s="657">
        <v>54.2594358379631</v>
      </c>
    </row>
    <row r="6" spans="8:8" s="642" ht="12.2" customFormat="1" customHeight="1">
      <c r="A6" s="651" t="s">
        <v>96</v>
      </c>
      <c r="B6" s="655">
        <v>68.1512385813394</v>
      </c>
      <c r="C6" s="655">
        <v>0.04649697562125</v>
      </c>
      <c r="D6" s="656">
        <v>0.0</v>
      </c>
      <c r="E6" s="655">
        <v>0.0</v>
      </c>
      <c r="F6" s="656">
        <v>0.0</v>
      </c>
      <c r="G6" s="655">
        <v>0.0</v>
      </c>
      <c r="H6" s="655">
        <v>0.0</v>
      </c>
      <c r="I6" s="656">
        <v>0.0</v>
      </c>
      <c r="J6" s="655">
        <v>0.0</v>
      </c>
      <c r="K6" s="655">
        <v>0.0</v>
      </c>
      <c r="L6" s="655">
        <v>0.0</v>
      </c>
      <c r="M6" s="655">
        <v>0.0</v>
      </c>
      <c r="N6" s="656">
        <v>0.0</v>
      </c>
      <c r="O6" s="655">
        <v>0.0</v>
      </c>
      <c r="P6" s="655">
        <v>0.0</v>
      </c>
      <c r="Q6" s="656">
        <v>0.0</v>
      </c>
      <c r="R6" s="655">
        <v>0.0</v>
      </c>
      <c r="S6" s="655">
        <v>0.0</v>
      </c>
      <c r="T6" s="656">
        <v>0.0</v>
      </c>
      <c r="U6" s="655">
        <v>0.0</v>
      </c>
      <c r="V6" s="655">
        <v>0.0</v>
      </c>
      <c r="W6" s="656">
        <v>0.0</v>
      </c>
      <c r="X6" s="657">
        <v>68.1977355569606</v>
      </c>
    </row>
    <row r="7" spans="8:8" s="642" ht="12.2" customFormat="1" customHeight="1">
      <c r="A7" s="658" t="s">
        <v>338</v>
      </c>
      <c r="B7" s="659">
        <v>68.1512385813394</v>
      </c>
      <c r="C7" s="659">
        <v>0.04649697562125</v>
      </c>
      <c r="D7" s="660">
        <v>76.1088880384255</v>
      </c>
      <c r="E7" s="659">
        <v>0.0</v>
      </c>
      <c r="F7" s="660">
        <v>0.0</v>
      </c>
      <c r="G7" s="659">
        <v>0.0</v>
      </c>
      <c r="H7" s="659">
        <v>0.0</v>
      </c>
      <c r="I7" s="660">
        <v>0.0</v>
      </c>
      <c r="J7" s="659">
        <v>0.0</v>
      </c>
      <c r="K7" s="659">
        <v>0.0</v>
      </c>
      <c r="L7" s="659">
        <v>0.0</v>
      </c>
      <c r="M7" s="659">
        <v>0.0</v>
      </c>
      <c r="N7" s="660">
        <v>0.0</v>
      </c>
      <c r="O7" s="659">
        <v>0.0</v>
      </c>
      <c r="P7" s="659">
        <v>0.0</v>
      </c>
      <c r="Q7" s="660">
        <v>0.0</v>
      </c>
      <c r="R7" s="659">
        <v>0.0</v>
      </c>
      <c r="S7" s="659">
        <v>0.0</v>
      </c>
      <c r="T7" s="660">
        <v>0.0</v>
      </c>
      <c r="U7" s="659">
        <v>0.0</v>
      </c>
      <c r="V7" s="659">
        <v>0.0</v>
      </c>
      <c r="W7" s="660">
        <v>0.0</v>
      </c>
      <c r="X7" s="661">
        <v>144.306623595386</v>
      </c>
    </row>
    <row r="8" spans="8:8" s="642" ht="12.2" customFormat="1" customHeight="1">
      <c r="A8" s="651" t="s">
        <v>98</v>
      </c>
      <c r="B8" s="655">
        <v>0.0</v>
      </c>
      <c r="C8" s="655">
        <v>0.0</v>
      </c>
      <c r="D8" s="656">
        <v>0.0</v>
      </c>
      <c r="E8" s="655">
        <v>5.21884349525</v>
      </c>
      <c r="F8" s="656">
        <v>0.0</v>
      </c>
      <c r="G8" s="655">
        <v>0.0</v>
      </c>
      <c r="H8" s="655">
        <v>0.0</v>
      </c>
      <c r="I8" s="656">
        <v>0.0</v>
      </c>
      <c r="J8" s="655">
        <v>0.0</v>
      </c>
      <c r="K8" s="655">
        <v>0.0</v>
      </c>
      <c r="L8" s="655">
        <v>0.0</v>
      </c>
      <c r="M8" s="655">
        <v>0.0</v>
      </c>
      <c r="N8" s="656">
        <v>0.0</v>
      </c>
      <c r="O8" s="655">
        <v>0.0</v>
      </c>
      <c r="P8" s="655">
        <v>0.0</v>
      </c>
      <c r="Q8" s="656">
        <v>0.0</v>
      </c>
      <c r="R8" s="655">
        <v>0.0</v>
      </c>
      <c r="S8" s="655">
        <v>0.0</v>
      </c>
      <c r="T8" s="656">
        <v>0.0</v>
      </c>
      <c r="U8" s="655">
        <v>0.0</v>
      </c>
      <c r="V8" s="655">
        <v>0.0</v>
      </c>
      <c r="W8" s="656">
        <v>0.0</v>
      </c>
      <c r="X8" s="657">
        <v>5.21884349525</v>
      </c>
    </row>
    <row r="9" spans="8:8" s="642" ht="12.2" customFormat="1" customHeight="1">
      <c r="A9" s="651" t="s">
        <v>99</v>
      </c>
      <c r="B9" s="655">
        <v>0.0</v>
      </c>
      <c r="C9" s="655">
        <v>0.0</v>
      </c>
      <c r="D9" s="656">
        <v>0.0</v>
      </c>
      <c r="E9" s="655">
        <v>6.19993854473945</v>
      </c>
      <c r="F9" s="656">
        <v>0.0</v>
      </c>
      <c r="G9" s="655">
        <v>0.0</v>
      </c>
      <c r="H9" s="655">
        <v>0.0</v>
      </c>
      <c r="I9" s="656">
        <v>0.0</v>
      </c>
      <c r="J9" s="655">
        <v>0.0</v>
      </c>
      <c r="K9" s="655">
        <v>0.0</v>
      </c>
      <c r="L9" s="655">
        <v>0.0</v>
      </c>
      <c r="M9" s="655">
        <v>0.0</v>
      </c>
      <c r="N9" s="656">
        <v>0.0</v>
      </c>
      <c r="O9" s="655">
        <v>0.0</v>
      </c>
      <c r="P9" s="655">
        <v>0.0</v>
      </c>
      <c r="Q9" s="656">
        <v>0.0</v>
      </c>
      <c r="R9" s="655">
        <v>0.0</v>
      </c>
      <c r="S9" s="655">
        <v>0.0</v>
      </c>
      <c r="T9" s="656">
        <v>0.0</v>
      </c>
      <c r="U9" s="655">
        <v>0.0</v>
      </c>
      <c r="V9" s="655">
        <v>0.0</v>
      </c>
      <c r="W9" s="656">
        <v>0.0</v>
      </c>
      <c r="X9" s="657">
        <v>6.19993854473945</v>
      </c>
    </row>
    <row r="10" spans="8:8" s="642" ht="12.2" customFormat="1" customHeight="1">
      <c r="A10" s="651" t="s">
        <v>215</v>
      </c>
      <c r="B10" s="655">
        <v>0.0</v>
      </c>
      <c r="C10" s="655">
        <v>0.0</v>
      </c>
      <c r="D10" s="656">
        <v>0.0</v>
      </c>
      <c r="E10" s="655">
        <v>0.0</v>
      </c>
      <c r="F10" s="656">
        <v>1.1213972818125</v>
      </c>
      <c r="G10" s="655">
        <v>0.0</v>
      </c>
      <c r="H10" s="655">
        <v>0.0</v>
      </c>
      <c r="I10" s="656">
        <v>0.0</v>
      </c>
      <c r="J10" s="655">
        <v>0.0</v>
      </c>
      <c r="K10" s="655">
        <v>0.0</v>
      </c>
      <c r="L10" s="655">
        <v>0.0</v>
      </c>
      <c r="M10" s="655">
        <v>0.0</v>
      </c>
      <c r="N10" s="656">
        <v>0.0</v>
      </c>
      <c r="O10" s="655">
        <v>0.0</v>
      </c>
      <c r="P10" s="655">
        <v>0.0</v>
      </c>
      <c r="Q10" s="656">
        <v>0.0</v>
      </c>
      <c r="R10" s="655">
        <v>0.0</v>
      </c>
      <c r="S10" s="655">
        <v>0.0</v>
      </c>
      <c r="T10" s="656">
        <v>0.0</v>
      </c>
      <c r="U10" s="655">
        <v>0.0</v>
      </c>
      <c r="V10" s="655">
        <v>0.0</v>
      </c>
      <c r="W10" s="656">
        <v>0.0</v>
      </c>
      <c r="X10" s="657">
        <v>1.1213972818125</v>
      </c>
    </row>
    <row r="11" spans="8:8" s="642" ht="12.2" customFormat="1" customHeight="1">
      <c r="A11" s="662" t="s">
        <v>350</v>
      </c>
      <c r="B11" s="659">
        <v>0.0</v>
      </c>
      <c r="C11" s="659">
        <v>0.0</v>
      </c>
      <c r="D11" s="660">
        <v>0.0</v>
      </c>
      <c r="E11" s="659">
        <v>11.4187820399894</v>
      </c>
      <c r="F11" s="660">
        <v>1.1213972818125</v>
      </c>
      <c r="G11" s="659">
        <v>0.0</v>
      </c>
      <c r="H11" s="659">
        <v>0.0</v>
      </c>
      <c r="I11" s="660">
        <v>0.0</v>
      </c>
      <c r="J11" s="659">
        <v>0.0</v>
      </c>
      <c r="K11" s="659">
        <v>0.0</v>
      </c>
      <c r="L11" s="659">
        <v>0.0</v>
      </c>
      <c r="M11" s="659">
        <v>0.0</v>
      </c>
      <c r="N11" s="660">
        <v>0.0</v>
      </c>
      <c r="O11" s="659">
        <v>0.0</v>
      </c>
      <c r="P11" s="659">
        <v>0.0</v>
      </c>
      <c r="Q11" s="660">
        <v>0.0</v>
      </c>
      <c r="R11" s="659">
        <v>0.0</v>
      </c>
      <c r="S11" s="659">
        <v>0.0</v>
      </c>
      <c r="T11" s="660">
        <v>0.0</v>
      </c>
      <c r="U11" s="659">
        <v>0.0</v>
      </c>
      <c r="V11" s="659">
        <v>0.0</v>
      </c>
      <c r="W11" s="660">
        <v>0.0</v>
      </c>
      <c r="X11" s="661">
        <v>12.5401793218019</v>
      </c>
    </row>
    <row r="12" spans="8:8" s="642" ht="12.2" customFormat="1" customHeight="1">
      <c r="A12" s="651" t="s">
        <v>111</v>
      </c>
      <c r="B12" s="655">
        <v>0.0</v>
      </c>
      <c r="C12" s="655">
        <v>0.0</v>
      </c>
      <c r="D12" s="656">
        <v>0.0</v>
      </c>
      <c r="E12" s="655">
        <v>0.0</v>
      </c>
      <c r="F12" s="656">
        <v>0.0</v>
      </c>
      <c r="G12" s="655">
        <v>8.4407476754775</v>
      </c>
      <c r="H12" s="655">
        <v>7.49852524108375</v>
      </c>
      <c r="I12" s="656">
        <v>1.70750439278475</v>
      </c>
      <c r="J12" s="655">
        <v>0.0</v>
      </c>
      <c r="K12" s="655">
        <v>0.0</v>
      </c>
      <c r="L12" s="655">
        <v>0.0</v>
      </c>
      <c r="M12" s="655">
        <v>0.0</v>
      </c>
      <c r="N12" s="656">
        <v>0.0</v>
      </c>
      <c r="O12" s="655">
        <v>0.0</v>
      </c>
      <c r="P12" s="655">
        <v>0.0</v>
      </c>
      <c r="Q12" s="656">
        <v>0.0</v>
      </c>
      <c r="R12" s="655">
        <v>0.0</v>
      </c>
      <c r="S12" s="655">
        <v>0.0</v>
      </c>
      <c r="T12" s="656">
        <v>0.0</v>
      </c>
      <c r="U12" s="655">
        <v>0.0</v>
      </c>
      <c r="V12" s="655">
        <v>0.0</v>
      </c>
      <c r="W12" s="656">
        <v>0.0</v>
      </c>
      <c r="X12" s="657">
        <v>17.646777309346</v>
      </c>
    </row>
    <row r="13" spans="8:8" s="642" ht="12.2" customFormat="1" customHeight="1">
      <c r="A13" s="651" t="s">
        <v>120</v>
      </c>
      <c r="B13" s="655">
        <v>0.0</v>
      </c>
      <c r="C13" s="655">
        <v>0.0</v>
      </c>
      <c r="D13" s="656">
        <v>0.0</v>
      </c>
      <c r="E13" s="655">
        <v>0.0</v>
      </c>
      <c r="F13" s="656">
        <v>0.0</v>
      </c>
      <c r="G13" s="655">
        <v>3.83404234225525</v>
      </c>
      <c r="H13" s="655">
        <v>17.611444829193</v>
      </c>
      <c r="I13" s="656">
        <v>1.6900707648635</v>
      </c>
      <c r="J13" s="655">
        <v>0.0</v>
      </c>
      <c r="K13" s="655">
        <v>0.0</v>
      </c>
      <c r="L13" s="655">
        <v>2.6264399970765</v>
      </c>
      <c r="M13" s="655">
        <v>0.0</v>
      </c>
      <c r="N13" s="656">
        <v>0.0</v>
      </c>
      <c r="O13" s="655">
        <v>0.0</v>
      </c>
      <c r="P13" s="655">
        <v>0.0</v>
      </c>
      <c r="Q13" s="656">
        <v>0.0</v>
      </c>
      <c r="R13" s="655">
        <v>0.0</v>
      </c>
      <c r="S13" s="655">
        <v>0.0</v>
      </c>
      <c r="T13" s="656">
        <v>0.0</v>
      </c>
      <c r="U13" s="655">
        <v>0.0</v>
      </c>
      <c r="V13" s="655">
        <v>0.0</v>
      </c>
      <c r="W13" s="656">
        <v>0.0</v>
      </c>
      <c r="X13" s="657">
        <v>25.7619979333882</v>
      </c>
    </row>
    <row r="14" spans="8:8" s="642" ht="12.2" customFormat="1" customHeight="1">
      <c r="A14" s="651" t="s">
        <v>121</v>
      </c>
      <c r="B14" s="655">
        <v>0.0</v>
      </c>
      <c r="C14" s="655">
        <v>0.0</v>
      </c>
      <c r="D14" s="656">
        <v>0.0</v>
      </c>
      <c r="E14" s="655">
        <v>0.0</v>
      </c>
      <c r="F14" s="656">
        <v>0.0</v>
      </c>
      <c r="G14" s="655">
        <v>12.992190430944</v>
      </c>
      <c r="H14" s="655">
        <v>31.185410025</v>
      </c>
      <c r="I14" s="656">
        <v>1.564294777689</v>
      </c>
      <c r="J14" s="655">
        <v>0.0</v>
      </c>
      <c r="K14" s="655">
        <v>0.0</v>
      </c>
      <c r="L14" s="655">
        <v>56.2818375</v>
      </c>
      <c r="M14" s="655">
        <v>0.0</v>
      </c>
      <c r="N14" s="656">
        <v>0.0</v>
      </c>
      <c r="O14" s="655">
        <v>0.0</v>
      </c>
      <c r="P14" s="655">
        <v>0.0</v>
      </c>
      <c r="Q14" s="656">
        <v>0.0</v>
      </c>
      <c r="R14" s="655">
        <v>0.0</v>
      </c>
      <c r="S14" s="655">
        <v>0.0</v>
      </c>
      <c r="T14" s="656">
        <v>0.0</v>
      </c>
      <c r="U14" s="655">
        <v>0.0</v>
      </c>
      <c r="V14" s="655">
        <v>0.0</v>
      </c>
      <c r="W14" s="656">
        <v>0.0</v>
      </c>
      <c r="X14" s="657">
        <v>102.023732733633</v>
      </c>
    </row>
    <row r="15" spans="8:8" s="642" ht="12.2" customFormat="1" customHeight="1">
      <c r="A15" s="651" t="s">
        <v>126</v>
      </c>
      <c r="B15" s="655">
        <v>0.0</v>
      </c>
      <c r="C15" s="655">
        <v>0.0</v>
      </c>
      <c r="D15" s="656">
        <v>0.0</v>
      </c>
      <c r="E15" s="655">
        <v>0.0</v>
      </c>
      <c r="F15" s="656">
        <v>0.0</v>
      </c>
      <c r="G15" s="655">
        <v>1.558624083895</v>
      </c>
      <c r="H15" s="655">
        <v>5.413607436615</v>
      </c>
      <c r="I15" s="656">
        <v>8.44193672758132</v>
      </c>
      <c r="J15" s="655">
        <v>0.0108545702513537</v>
      </c>
      <c r="K15" s="655">
        <v>0.0</v>
      </c>
      <c r="L15" s="655">
        <v>19.6844026548673</v>
      </c>
      <c r="M15" s="655">
        <v>0.0</v>
      </c>
      <c r="N15" s="656">
        <v>0.0</v>
      </c>
      <c r="O15" s="655">
        <v>0.0</v>
      </c>
      <c r="P15" s="655">
        <v>0.0</v>
      </c>
      <c r="Q15" s="656">
        <v>0.0</v>
      </c>
      <c r="R15" s="655">
        <v>11.4518604785328</v>
      </c>
      <c r="S15" s="655">
        <v>4.24790473715353</v>
      </c>
      <c r="T15" s="656">
        <v>0.0</v>
      </c>
      <c r="U15" s="655">
        <v>0.0</v>
      </c>
      <c r="V15" s="655">
        <v>0.0</v>
      </c>
      <c r="W15" s="656">
        <v>0.0</v>
      </c>
      <c r="X15" s="657">
        <v>50.8091906888963</v>
      </c>
    </row>
    <row r="16" spans="8:8" s="642" ht="12.2" customFormat="1" customHeight="1">
      <c r="A16" s="651" t="s">
        <v>130</v>
      </c>
      <c r="B16" s="655">
        <v>0.0</v>
      </c>
      <c r="C16" s="655">
        <v>0.0</v>
      </c>
      <c r="D16" s="656">
        <v>0.0</v>
      </c>
      <c r="E16" s="655">
        <v>0.0</v>
      </c>
      <c r="F16" s="656">
        <v>0.0</v>
      </c>
      <c r="G16" s="655">
        <v>0.0</v>
      </c>
      <c r="H16" s="655">
        <v>20.0202666124999</v>
      </c>
      <c r="I16" s="656">
        <v>7.22063422012095</v>
      </c>
      <c r="J16" s="655">
        <v>0.0</v>
      </c>
      <c r="K16" s="655">
        <v>0.0</v>
      </c>
      <c r="L16" s="655">
        <v>11.1761676499509</v>
      </c>
      <c r="M16" s="655">
        <v>0.0</v>
      </c>
      <c r="N16" s="656">
        <v>0.0</v>
      </c>
      <c r="O16" s="655">
        <v>0.0</v>
      </c>
      <c r="P16" s="655">
        <v>0.0</v>
      </c>
      <c r="Q16" s="656">
        <v>0.0</v>
      </c>
      <c r="R16" s="655">
        <v>0.0</v>
      </c>
      <c r="S16" s="655">
        <v>0.0</v>
      </c>
      <c r="T16" s="656">
        <v>0.0</v>
      </c>
      <c r="U16" s="655">
        <v>0.0</v>
      </c>
      <c r="V16" s="655">
        <v>0.0</v>
      </c>
      <c r="W16" s="656">
        <v>0.0</v>
      </c>
      <c r="X16" s="657">
        <v>38.4170684825717</v>
      </c>
    </row>
    <row r="17" spans="8:8" s="642" ht="12.2" customFormat="1" customHeight="1">
      <c r="A17" s="651" t="s">
        <v>138</v>
      </c>
      <c r="B17" s="655">
        <v>0.0</v>
      </c>
      <c r="C17" s="655">
        <v>0.0</v>
      </c>
      <c r="D17" s="656">
        <v>0.0</v>
      </c>
      <c r="E17" s="655">
        <v>0.0</v>
      </c>
      <c r="F17" s="656">
        <v>0.0</v>
      </c>
      <c r="G17" s="655">
        <v>0.0</v>
      </c>
      <c r="H17" s="655">
        <v>1.1511240381</v>
      </c>
      <c r="I17" s="656">
        <v>2.0560611168</v>
      </c>
      <c r="J17" s="655">
        <v>0.0</v>
      </c>
      <c r="K17" s="655">
        <v>0.0</v>
      </c>
      <c r="L17" s="655">
        <v>0.0</v>
      </c>
      <c r="M17" s="655">
        <v>0.0</v>
      </c>
      <c r="N17" s="656">
        <v>0.0</v>
      </c>
      <c r="O17" s="655">
        <v>0.0</v>
      </c>
      <c r="P17" s="655">
        <v>0.0</v>
      </c>
      <c r="Q17" s="656">
        <v>0.0</v>
      </c>
      <c r="R17" s="655">
        <v>9.0568343655</v>
      </c>
      <c r="S17" s="655">
        <v>0.0</v>
      </c>
      <c r="T17" s="656">
        <v>0.0</v>
      </c>
      <c r="U17" s="655">
        <v>0.0</v>
      </c>
      <c r="V17" s="655">
        <v>0.0</v>
      </c>
      <c r="W17" s="656">
        <v>0.0</v>
      </c>
      <c r="X17" s="657">
        <v>12.2640195204</v>
      </c>
    </row>
    <row r="18" spans="8:8" s="642" ht="12.2" customFormat="1" customHeight="1">
      <c r="A18" s="651" t="s">
        <v>141</v>
      </c>
      <c r="B18" s="655">
        <v>0.0</v>
      </c>
      <c r="C18" s="655">
        <v>0.0</v>
      </c>
      <c r="D18" s="656">
        <v>0.0</v>
      </c>
      <c r="E18" s="655">
        <v>0.0</v>
      </c>
      <c r="F18" s="656">
        <v>0.0</v>
      </c>
      <c r="G18" s="655">
        <v>0.0</v>
      </c>
      <c r="H18" s="655">
        <v>0.0</v>
      </c>
      <c r="I18" s="656">
        <v>0.0</v>
      </c>
      <c r="J18" s="655">
        <v>11.114940375</v>
      </c>
      <c r="K18" s="655">
        <v>0.0</v>
      </c>
      <c r="L18" s="655">
        <v>15.571469375</v>
      </c>
      <c r="M18" s="655">
        <v>0.0</v>
      </c>
      <c r="N18" s="656">
        <v>0.0</v>
      </c>
      <c r="O18" s="655">
        <v>5.121491375</v>
      </c>
      <c r="P18" s="655">
        <v>0.0</v>
      </c>
      <c r="Q18" s="656">
        <v>0.0</v>
      </c>
      <c r="R18" s="655">
        <v>0.0</v>
      </c>
      <c r="S18" s="655">
        <v>0.0</v>
      </c>
      <c r="T18" s="656">
        <v>0.0</v>
      </c>
      <c r="U18" s="655">
        <v>0.0</v>
      </c>
      <c r="V18" s="655">
        <v>0.0</v>
      </c>
      <c r="W18" s="656">
        <v>0.0</v>
      </c>
      <c r="X18" s="657">
        <v>31.807901125</v>
      </c>
    </row>
    <row r="19" spans="8:8" s="642" ht="12.2" customFormat="1" customHeight="1">
      <c r="A19" s="651" t="s">
        <v>142</v>
      </c>
      <c r="B19" s="655">
        <v>0.0</v>
      </c>
      <c r="C19" s="655">
        <v>0.0</v>
      </c>
      <c r="D19" s="656">
        <v>0.0</v>
      </c>
      <c r="E19" s="655">
        <v>0.0</v>
      </c>
      <c r="F19" s="656">
        <v>0.0</v>
      </c>
      <c r="G19" s="655">
        <v>0.0</v>
      </c>
      <c r="H19" s="655">
        <v>0.0</v>
      </c>
      <c r="I19" s="656">
        <v>14.7472675645281</v>
      </c>
      <c r="J19" s="655">
        <v>0.0</v>
      </c>
      <c r="K19" s="655">
        <v>0.0</v>
      </c>
      <c r="L19" s="655">
        <v>0.0</v>
      </c>
      <c r="M19" s="655">
        <v>0.0</v>
      </c>
      <c r="N19" s="656">
        <v>0.0</v>
      </c>
      <c r="O19" s="655">
        <v>0.0</v>
      </c>
      <c r="P19" s="655">
        <v>0.0</v>
      </c>
      <c r="Q19" s="656">
        <v>0.0</v>
      </c>
      <c r="R19" s="655">
        <v>0.0</v>
      </c>
      <c r="S19" s="655">
        <v>0.0</v>
      </c>
      <c r="T19" s="656">
        <v>0.0</v>
      </c>
      <c r="U19" s="655">
        <v>0.0</v>
      </c>
      <c r="V19" s="655">
        <v>0.0</v>
      </c>
      <c r="W19" s="656">
        <v>0.0</v>
      </c>
      <c r="X19" s="657">
        <v>14.7472675645281</v>
      </c>
    </row>
    <row r="20" spans="8:8" s="642" ht="12.2" customFormat="1" customHeight="1">
      <c r="A20" s="651" t="s">
        <v>143</v>
      </c>
      <c r="B20" s="655">
        <v>0.0</v>
      </c>
      <c r="C20" s="655">
        <v>0.0</v>
      </c>
      <c r="D20" s="656">
        <v>0.0</v>
      </c>
      <c r="E20" s="655">
        <v>0.0</v>
      </c>
      <c r="F20" s="656">
        <v>0.0</v>
      </c>
      <c r="G20" s="655">
        <v>1.0121805</v>
      </c>
      <c r="H20" s="655">
        <v>23.7145851</v>
      </c>
      <c r="I20" s="656">
        <v>0.3198177</v>
      </c>
      <c r="J20" s="655">
        <v>0.0</v>
      </c>
      <c r="K20" s="655">
        <v>0.0</v>
      </c>
      <c r="L20" s="655">
        <v>4.67082227138645</v>
      </c>
      <c r="M20" s="655">
        <v>0.0</v>
      </c>
      <c r="N20" s="656">
        <v>0.0</v>
      </c>
      <c r="O20" s="655">
        <v>0.0</v>
      </c>
      <c r="P20" s="655">
        <v>0.0</v>
      </c>
      <c r="Q20" s="656">
        <v>0.0</v>
      </c>
      <c r="R20" s="655">
        <v>0.0</v>
      </c>
      <c r="S20" s="655">
        <v>0.0</v>
      </c>
      <c r="T20" s="656">
        <v>0.0</v>
      </c>
      <c r="U20" s="655">
        <v>0.0</v>
      </c>
      <c r="V20" s="655">
        <v>0.0</v>
      </c>
      <c r="W20" s="656">
        <v>0.0</v>
      </c>
      <c r="X20" s="657">
        <v>29.7174055713864</v>
      </c>
    </row>
    <row r="21" spans="8:8" s="642" ht="12.2" customFormat="1" customHeight="1">
      <c r="A21" s="651" t="s">
        <v>641</v>
      </c>
      <c r="B21" s="655">
        <v>0.0</v>
      </c>
      <c r="C21" s="655">
        <v>0.0</v>
      </c>
      <c r="D21" s="656">
        <v>0.0</v>
      </c>
      <c r="E21" s="655">
        <v>0.0</v>
      </c>
      <c r="F21" s="656">
        <v>0.0</v>
      </c>
      <c r="G21" s="655">
        <v>0.0</v>
      </c>
      <c r="H21" s="655">
        <v>0.290367739973296</v>
      </c>
      <c r="I21" s="656">
        <v>56.6614158330701</v>
      </c>
      <c r="J21" s="655">
        <v>4.5599400000456E-4</v>
      </c>
      <c r="K21" s="655">
        <v>0.0</v>
      </c>
      <c r="L21" s="655">
        <v>55.1678429777713</v>
      </c>
      <c r="M21" s="655">
        <v>0.0</v>
      </c>
      <c r="N21" s="656">
        <v>0.0</v>
      </c>
      <c r="O21" s="655">
        <v>0.0</v>
      </c>
      <c r="P21" s="655">
        <v>0.0</v>
      </c>
      <c r="Q21" s="656">
        <v>0.0</v>
      </c>
      <c r="R21" s="655">
        <v>0.44797925052075</v>
      </c>
      <c r="S21" s="655">
        <v>0.0</v>
      </c>
      <c r="T21" s="656">
        <v>0.0</v>
      </c>
      <c r="U21" s="655">
        <v>0.0</v>
      </c>
      <c r="V21" s="655">
        <v>0.0</v>
      </c>
      <c r="W21" s="656">
        <v>0.0</v>
      </c>
      <c r="X21" s="657">
        <v>112.568061795335</v>
      </c>
    </row>
    <row r="22" spans="8:8" s="642" ht="12.2" customFormat="1" customHeight="1">
      <c r="A22" s="651" t="s">
        <v>642</v>
      </c>
      <c r="B22" s="655">
        <v>0.0</v>
      </c>
      <c r="C22" s="655">
        <v>0.0</v>
      </c>
      <c r="D22" s="656">
        <v>0.0</v>
      </c>
      <c r="E22" s="655">
        <v>0.0</v>
      </c>
      <c r="F22" s="656">
        <v>0.0</v>
      </c>
      <c r="G22" s="655">
        <v>0.26898345</v>
      </c>
      <c r="H22" s="655">
        <v>0.0</v>
      </c>
      <c r="I22" s="656">
        <v>6.3168348459478</v>
      </c>
      <c r="J22" s="655">
        <v>2.233336875</v>
      </c>
      <c r="K22" s="655">
        <v>0.0</v>
      </c>
      <c r="L22" s="655">
        <v>2.48147118714783</v>
      </c>
      <c r="M22" s="655">
        <v>0.0</v>
      </c>
      <c r="N22" s="656">
        <v>0.0</v>
      </c>
      <c r="O22" s="655">
        <v>0.0</v>
      </c>
      <c r="P22" s="655">
        <v>0.0</v>
      </c>
      <c r="Q22" s="656">
        <v>0.0</v>
      </c>
      <c r="R22" s="655">
        <v>0.0</v>
      </c>
      <c r="S22" s="655">
        <v>0.0</v>
      </c>
      <c r="T22" s="656">
        <v>0.0</v>
      </c>
      <c r="U22" s="655">
        <v>0.0</v>
      </c>
      <c r="V22" s="655">
        <v>0.0</v>
      </c>
      <c r="W22" s="656">
        <v>0.0</v>
      </c>
      <c r="X22" s="657">
        <v>11.3006263580956</v>
      </c>
    </row>
    <row r="23" spans="8:8" s="642" ht="12.2" customFormat="1" customHeight="1">
      <c r="A23" s="658" t="s">
        <v>353</v>
      </c>
      <c r="B23" s="659">
        <v>0.0</v>
      </c>
      <c r="C23" s="659">
        <v>0.0</v>
      </c>
      <c r="D23" s="660">
        <v>0.0</v>
      </c>
      <c r="E23" s="659">
        <v>0.0</v>
      </c>
      <c r="F23" s="660">
        <v>0.0</v>
      </c>
      <c r="G23" s="659">
        <v>28.1067684825718</v>
      </c>
      <c r="H23" s="659">
        <v>106.885331022465</v>
      </c>
      <c r="I23" s="660">
        <v>100.725837943386</v>
      </c>
      <c r="J23" s="659">
        <v>13.3595878142514</v>
      </c>
      <c r="K23" s="659">
        <v>0.0</v>
      </c>
      <c r="L23" s="659">
        <v>167.6604536132</v>
      </c>
      <c r="M23" s="659">
        <v>0.0</v>
      </c>
      <c r="N23" s="660">
        <v>0.0</v>
      </c>
      <c r="O23" s="659">
        <v>5.121491375</v>
      </c>
      <c r="P23" s="659">
        <v>0.0</v>
      </c>
      <c r="Q23" s="660">
        <v>0.0</v>
      </c>
      <c r="R23" s="659">
        <v>20.9566740945535</v>
      </c>
      <c r="S23" s="659">
        <v>4.24790473715353</v>
      </c>
      <c r="T23" s="660">
        <v>0.0</v>
      </c>
      <c r="U23" s="659">
        <v>0.0</v>
      </c>
      <c r="V23" s="659">
        <v>0.0</v>
      </c>
      <c r="W23" s="660">
        <v>0.0</v>
      </c>
      <c r="X23" s="661">
        <v>447.064049082581</v>
      </c>
    </row>
    <row r="24" spans="8:8" s="642" ht="12.2" customFormat="1" customHeight="1">
      <c r="A24" s="651" t="s">
        <v>147</v>
      </c>
      <c r="B24" s="655">
        <v>0.0</v>
      </c>
      <c r="C24" s="655">
        <v>0.0</v>
      </c>
      <c r="D24" s="656">
        <v>0.0</v>
      </c>
      <c r="E24" s="655">
        <v>0.0</v>
      </c>
      <c r="F24" s="656">
        <v>0.0</v>
      </c>
      <c r="G24" s="655">
        <v>0.0</v>
      </c>
      <c r="H24" s="655">
        <v>0.0</v>
      </c>
      <c r="I24" s="656">
        <v>0.0</v>
      </c>
      <c r="J24" s="655">
        <v>0.0</v>
      </c>
      <c r="K24" s="655">
        <v>0.0</v>
      </c>
      <c r="L24" s="655">
        <v>17.5709819056222</v>
      </c>
      <c r="M24" s="655">
        <v>0.0</v>
      </c>
      <c r="N24" s="656">
        <v>0.0</v>
      </c>
      <c r="O24" s="655">
        <v>0.0</v>
      </c>
      <c r="P24" s="655">
        <v>0.0</v>
      </c>
      <c r="Q24" s="656">
        <v>0.0</v>
      </c>
      <c r="R24" s="655">
        <v>0.0</v>
      </c>
      <c r="S24" s="655">
        <v>0.0</v>
      </c>
      <c r="T24" s="656">
        <v>0.0</v>
      </c>
      <c r="U24" s="655">
        <v>0.0</v>
      </c>
      <c r="V24" s="655">
        <v>0.0</v>
      </c>
      <c r="W24" s="656">
        <v>0.0</v>
      </c>
      <c r="X24" s="657">
        <v>17.5709819056222</v>
      </c>
    </row>
    <row r="25" spans="8:8" s="642" ht="12.2" customFormat="1" customHeight="1">
      <c r="A25" s="651" t="s">
        <v>148</v>
      </c>
      <c r="B25" s="655">
        <v>0.0</v>
      </c>
      <c r="C25" s="655">
        <v>0.0</v>
      </c>
      <c r="D25" s="656">
        <v>0.0</v>
      </c>
      <c r="E25" s="655">
        <v>0.0</v>
      </c>
      <c r="F25" s="656">
        <v>0.0</v>
      </c>
      <c r="G25" s="655">
        <v>0.0</v>
      </c>
      <c r="H25" s="655">
        <v>0.0</v>
      </c>
      <c r="I25" s="656">
        <v>0.0</v>
      </c>
      <c r="J25" s="655">
        <v>0.0</v>
      </c>
      <c r="K25" s="655">
        <v>0.0</v>
      </c>
      <c r="L25" s="655">
        <v>3.24997541789578</v>
      </c>
      <c r="M25" s="655">
        <v>0.0976809997541793</v>
      </c>
      <c r="N25" s="656">
        <v>0.739132114781222</v>
      </c>
      <c r="O25" s="655">
        <v>0.0</v>
      </c>
      <c r="P25" s="655">
        <v>0.0</v>
      </c>
      <c r="Q25" s="656">
        <v>0.0</v>
      </c>
      <c r="R25" s="655">
        <v>0.0</v>
      </c>
      <c r="S25" s="655">
        <v>0.0</v>
      </c>
      <c r="T25" s="656">
        <v>0.0</v>
      </c>
      <c r="U25" s="655">
        <v>0.0</v>
      </c>
      <c r="V25" s="655">
        <v>0.0</v>
      </c>
      <c r="W25" s="656">
        <v>0.0</v>
      </c>
      <c r="X25" s="657">
        <v>4.08678853243118</v>
      </c>
    </row>
    <row r="26" spans="8:8" s="642" ht="12.2" customFormat="1" customHeight="1">
      <c r="A26" s="651" t="s">
        <v>149</v>
      </c>
      <c r="B26" s="655">
        <v>0.0</v>
      </c>
      <c r="C26" s="655">
        <v>0.0</v>
      </c>
      <c r="D26" s="656">
        <v>0.0</v>
      </c>
      <c r="E26" s="655">
        <v>0.0</v>
      </c>
      <c r="F26" s="656">
        <v>0.0</v>
      </c>
      <c r="G26" s="655">
        <v>0.0</v>
      </c>
      <c r="H26" s="655">
        <v>0.0</v>
      </c>
      <c r="I26" s="656">
        <v>0.0</v>
      </c>
      <c r="J26" s="655">
        <v>0.0</v>
      </c>
      <c r="K26" s="655">
        <v>7.10385485191125</v>
      </c>
      <c r="L26" s="655">
        <v>0.0</v>
      </c>
      <c r="M26" s="655">
        <v>3.78564405113079</v>
      </c>
      <c r="N26" s="656">
        <v>0.0946411012782697</v>
      </c>
      <c r="O26" s="655">
        <v>0.0</v>
      </c>
      <c r="P26" s="655">
        <v>0.0</v>
      </c>
      <c r="Q26" s="656">
        <v>0.0</v>
      </c>
      <c r="R26" s="655">
        <v>0.0</v>
      </c>
      <c r="S26" s="655">
        <v>0.0</v>
      </c>
      <c r="T26" s="656">
        <v>0.0</v>
      </c>
      <c r="U26" s="655">
        <v>0.0</v>
      </c>
      <c r="V26" s="655">
        <v>0.0</v>
      </c>
      <c r="W26" s="656">
        <v>0.0</v>
      </c>
      <c r="X26" s="657">
        <v>10.9841400043203</v>
      </c>
    </row>
    <row r="27" spans="8:8" s="642" ht="12.2" customFormat="1" customHeight="1">
      <c r="A27" s="651" t="s">
        <v>153</v>
      </c>
      <c r="B27" s="655">
        <v>0.0</v>
      </c>
      <c r="C27" s="655">
        <v>0.0</v>
      </c>
      <c r="D27" s="656">
        <v>0.0</v>
      </c>
      <c r="E27" s="655">
        <v>0.0</v>
      </c>
      <c r="F27" s="656">
        <v>0.0</v>
      </c>
      <c r="G27" s="655">
        <v>0.0</v>
      </c>
      <c r="H27" s="655">
        <v>0.0</v>
      </c>
      <c r="I27" s="656">
        <v>0.0</v>
      </c>
      <c r="J27" s="655">
        <v>0.0</v>
      </c>
      <c r="K27" s="655">
        <v>0.0829364539650003</v>
      </c>
      <c r="L27" s="655">
        <v>5.31315142576206</v>
      </c>
      <c r="M27" s="655">
        <v>0.452384464110129</v>
      </c>
      <c r="N27" s="656">
        <v>0.459009341199608</v>
      </c>
      <c r="O27" s="655">
        <v>0.542014740600001</v>
      </c>
      <c r="P27" s="655">
        <v>0.0</v>
      </c>
      <c r="Q27" s="656">
        <v>0.0</v>
      </c>
      <c r="R27" s="655">
        <v>0.0</v>
      </c>
      <c r="S27" s="655">
        <v>0.0</v>
      </c>
      <c r="T27" s="656">
        <v>0.0</v>
      </c>
      <c r="U27" s="655">
        <v>0.0</v>
      </c>
      <c r="V27" s="655">
        <v>0.0</v>
      </c>
      <c r="W27" s="656">
        <v>0.0</v>
      </c>
      <c r="X27" s="657">
        <v>6.8494964256368</v>
      </c>
    </row>
    <row r="28" spans="8:8" s="642" ht="12.2" customFormat="1" customHeight="1">
      <c r="A28" s="658" t="s">
        <v>356</v>
      </c>
      <c r="B28" s="659">
        <v>0.0</v>
      </c>
      <c r="C28" s="659">
        <v>0.0</v>
      </c>
      <c r="D28" s="660">
        <v>0.0</v>
      </c>
      <c r="E28" s="659">
        <v>0.0</v>
      </c>
      <c r="F28" s="660">
        <v>0.0</v>
      </c>
      <c r="G28" s="659">
        <v>0.0</v>
      </c>
      <c r="H28" s="659">
        <v>0.0</v>
      </c>
      <c r="I28" s="660">
        <v>0.0</v>
      </c>
      <c r="J28" s="659">
        <v>0.0</v>
      </c>
      <c r="K28" s="659">
        <v>7.18679130587625</v>
      </c>
      <c r="L28" s="659">
        <v>26.1341087492801</v>
      </c>
      <c r="M28" s="659">
        <v>4.3357095149951</v>
      </c>
      <c r="N28" s="660">
        <v>1.2927825572591</v>
      </c>
      <c r="O28" s="659">
        <v>0.542014740600001</v>
      </c>
      <c r="P28" s="659">
        <v>0.0</v>
      </c>
      <c r="Q28" s="660">
        <v>0.0</v>
      </c>
      <c r="R28" s="659">
        <v>0.0</v>
      </c>
      <c r="S28" s="659">
        <v>0.0</v>
      </c>
      <c r="T28" s="660">
        <v>0.0</v>
      </c>
      <c r="U28" s="659">
        <v>0.0</v>
      </c>
      <c r="V28" s="659">
        <v>0.0</v>
      </c>
      <c r="W28" s="660">
        <v>0.0</v>
      </c>
      <c r="X28" s="661">
        <v>39.4914068680105</v>
      </c>
    </row>
    <row r="29" spans="8:8" s="642" ht="12.2" customFormat="1" customHeight="1">
      <c r="A29" s="651" t="s">
        <v>162</v>
      </c>
      <c r="B29" s="655">
        <v>0.0</v>
      </c>
      <c r="C29" s="655">
        <v>0.0</v>
      </c>
      <c r="D29" s="656">
        <v>0.0</v>
      </c>
      <c r="E29" s="655">
        <v>0.0</v>
      </c>
      <c r="F29" s="656">
        <v>0.0</v>
      </c>
      <c r="G29" s="655">
        <v>0.0</v>
      </c>
      <c r="H29" s="655">
        <v>0.0</v>
      </c>
      <c r="I29" s="656">
        <v>0.0</v>
      </c>
      <c r="J29" s="655">
        <v>0.0</v>
      </c>
      <c r="K29" s="655">
        <v>0.0</v>
      </c>
      <c r="L29" s="655">
        <v>0.0</v>
      </c>
      <c r="M29" s="655">
        <v>0.0</v>
      </c>
      <c r="N29" s="656">
        <v>0.0</v>
      </c>
      <c r="O29" s="655">
        <v>0.0</v>
      </c>
      <c r="P29" s="655">
        <v>20.2428364765977</v>
      </c>
      <c r="Q29" s="656">
        <v>0.0</v>
      </c>
      <c r="R29" s="655">
        <v>0.0</v>
      </c>
      <c r="S29" s="655">
        <v>0.0</v>
      </c>
      <c r="T29" s="656">
        <v>0.0</v>
      </c>
      <c r="U29" s="655">
        <v>0.0</v>
      </c>
      <c r="V29" s="655">
        <v>0.0</v>
      </c>
      <c r="W29" s="656">
        <v>0.0</v>
      </c>
      <c r="X29" s="657">
        <v>20.2428364765977</v>
      </c>
    </row>
    <row r="30" spans="8:8" s="642" ht="12.2" customFormat="1" customHeight="1">
      <c r="A30" s="651" t="s">
        <v>163</v>
      </c>
      <c r="B30" s="655">
        <v>0.0</v>
      </c>
      <c r="C30" s="655">
        <v>0.0</v>
      </c>
      <c r="D30" s="656">
        <v>0.0</v>
      </c>
      <c r="E30" s="655">
        <v>0.0</v>
      </c>
      <c r="F30" s="656">
        <v>0.0</v>
      </c>
      <c r="G30" s="655">
        <v>0.0</v>
      </c>
      <c r="H30" s="655">
        <v>0.0</v>
      </c>
      <c r="I30" s="656">
        <v>0.0</v>
      </c>
      <c r="J30" s="655">
        <v>0.201475660769388</v>
      </c>
      <c r="K30" s="655">
        <v>0.0</v>
      </c>
      <c r="L30" s="655">
        <v>0.0</v>
      </c>
      <c r="M30" s="655">
        <v>0.0</v>
      </c>
      <c r="N30" s="656">
        <v>0.0</v>
      </c>
      <c r="O30" s="655">
        <v>10.3045038387637</v>
      </c>
      <c r="P30" s="655">
        <v>1.5960509334</v>
      </c>
      <c r="Q30" s="656">
        <v>2.050125</v>
      </c>
      <c r="R30" s="655">
        <v>0.0</v>
      </c>
      <c r="S30" s="655">
        <v>0.0</v>
      </c>
      <c r="T30" s="656">
        <v>0.9239434194375</v>
      </c>
      <c r="U30" s="655">
        <v>0.0</v>
      </c>
      <c r="V30" s="655">
        <v>0.0</v>
      </c>
      <c r="W30" s="656">
        <v>0.0</v>
      </c>
      <c r="X30" s="657">
        <v>15.0760988523706</v>
      </c>
    </row>
    <row r="31" spans="8:8" s="642" ht="12.2" customFormat="1" customHeight="1">
      <c r="A31" s="658" t="s">
        <v>358</v>
      </c>
      <c r="B31" s="659">
        <v>0.0</v>
      </c>
      <c r="C31" s="659">
        <v>0.0</v>
      </c>
      <c r="D31" s="660">
        <v>0.0</v>
      </c>
      <c r="E31" s="659">
        <v>0.0</v>
      </c>
      <c r="F31" s="660">
        <v>0.0</v>
      </c>
      <c r="G31" s="659">
        <v>0.0</v>
      </c>
      <c r="H31" s="659">
        <v>0.0</v>
      </c>
      <c r="I31" s="660">
        <v>0.0</v>
      </c>
      <c r="J31" s="659">
        <v>0.201475660769388</v>
      </c>
      <c r="K31" s="659">
        <v>0.0</v>
      </c>
      <c r="L31" s="659">
        <v>0.0</v>
      </c>
      <c r="M31" s="659">
        <v>0.0</v>
      </c>
      <c r="N31" s="660">
        <v>0.0</v>
      </c>
      <c r="O31" s="659">
        <v>10.3045038387637</v>
      </c>
      <c r="P31" s="659">
        <v>21.8388874099977</v>
      </c>
      <c r="Q31" s="660">
        <v>2.050125</v>
      </c>
      <c r="R31" s="659">
        <v>0.0</v>
      </c>
      <c r="S31" s="659">
        <v>0.0</v>
      </c>
      <c r="T31" s="660">
        <v>0.9239434194375</v>
      </c>
      <c r="U31" s="659">
        <v>0.0</v>
      </c>
      <c r="V31" s="659">
        <v>0.0</v>
      </c>
      <c r="W31" s="660">
        <v>0.0</v>
      </c>
      <c r="X31" s="661">
        <v>35.3189353289683</v>
      </c>
    </row>
    <row r="32" spans="8:8" s="642" ht="12.2" customFormat="1" customHeight="1">
      <c r="A32" s="651" t="s">
        <v>168</v>
      </c>
      <c r="B32" s="655">
        <v>0.0</v>
      </c>
      <c r="C32" s="655">
        <v>0.0</v>
      </c>
      <c r="D32" s="656">
        <v>0.0</v>
      </c>
      <c r="E32" s="655">
        <v>0.0</v>
      </c>
      <c r="F32" s="656">
        <v>0.0</v>
      </c>
      <c r="G32" s="655">
        <v>0.0</v>
      </c>
      <c r="H32" s="655">
        <v>0.0</v>
      </c>
      <c r="I32" s="656">
        <v>0.0</v>
      </c>
      <c r="J32" s="655">
        <v>0.0</v>
      </c>
      <c r="K32" s="655">
        <v>0.0</v>
      </c>
      <c r="L32" s="655">
        <v>0.0</v>
      </c>
      <c r="M32" s="655">
        <v>0.0</v>
      </c>
      <c r="N32" s="656">
        <v>0.0</v>
      </c>
      <c r="O32" s="655">
        <v>0.0</v>
      </c>
      <c r="P32" s="655">
        <v>0.0</v>
      </c>
      <c r="Q32" s="656">
        <v>0.0</v>
      </c>
      <c r="R32" s="655">
        <v>0.0</v>
      </c>
      <c r="S32" s="655">
        <v>0.0</v>
      </c>
      <c r="T32" s="656">
        <v>3.6548912255625</v>
      </c>
      <c r="U32" s="655">
        <v>0.0</v>
      </c>
      <c r="V32" s="655">
        <v>0.0</v>
      </c>
      <c r="W32" s="656">
        <v>0.0</v>
      </c>
      <c r="X32" s="657">
        <v>3.6548912255625</v>
      </c>
    </row>
    <row r="33" spans="8:8" s="642" ht="12.2" customFormat="1" customHeight="1">
      <c r="A33" s="651" t="s">
        <v>216</v>
      </c>
      <c r="B33" s="655">
        <v>0.0</v>
      </c>
      <c r="C33" s="655">
        <v>0.0</v>
      </c>
      <c r="D33" s="656">
        <v>0.0</v>
      </c>
      <c r="E33" s="655">
        <v>0.0</v>
      </c>
      <c r="F33" s="656">
        <v>0.0</v>
      </c>
      <c r="G33" s="655">
        <v>0.0</v>
      </c>
      <c r="H33" s="655">
        <v>0.0</v>
      </c>
      <c r="I33" s="656">
        <v>0.0</v>
      </c>
      <c r="J33" s="655">
        <v>0.0</v>
      </c>
      <c r="K33" s="655">
        <v>0.0</v>
      </c>
      <c r="L33" s="655">
        <v>0.0</v>
      </c>
      <c r="M33" s="655">
        <v>0.0</v>
      </c>
      <c r="N33" s="656">
        <v>0.0</v>
      </c>
      <c r="O33" s="655">
        <v>0.0</v>
      </c>
      <c r="P33" s="655">
        <v>0.0</v>
      </c>
      <c r="Q33" s="656">
        <v>2.069375</v>
      </c>
      <c r="R33" s="655">
        <v>5.15607424736904</v>
      </c>
      <c r="S33" s="655">
        <v>0.0</v>
      </c>
      <c r="T33" s="656">
        <v>1.023513438185</v>
      </c>
      <c r="U33" s="655">
        <v>0.0</v>
      </c>
      <c r="V33" s="655">
        <v>0.0</v>
      </c>
      <c r="W33" s="656">
        <v>0.0</v>
      </c>
      <c r="X33" s="657">
        <v>8.24896268555404</v>
      </c>
    </row>
    <row r="34" spans="8:8" s="642" ht="12.2" customFormat="1" customHeight="1">
      <c r="A34" s="658" t="s">
        <v>359</v>
      </c>
      <c r="B34" s="659">
        <v>0.0</v>
      </c>
      <c r="C34" s="659">
        <v>0.0</v>
      </c>
      <c r="D34" s="660">
        <v>0.0</v>
      </c>
      <c r="E34" s="659">
        <v>0.0</v>
      </c>
      <c r="F34" s="660">
        <v>0.0</v>
      </c>
      <c r="G34" s="659">
        <v>0.0</v>
      </c>
      <c r="H34" s="659">
        <v>0.0</v>
      </c>
      <c r="I34" s="660">
        <v>0.0</v>
      </c>
      <c r="J34" s="659">
        <v>0.0</v>
      </c>
      <c r="K34" s="659">
        <v>0.0</v>
      </c>
      <c r="L34" s="659">
        <v>0.0</v>
      </c>
      <c r="M34" s="659">
        <v>0.0</v>
      </c>
      <c r="N34" s="660">
        <v>0.0</v>
      </c>
      <c r="O34" s="659">
        <v>0.0</v>
      </c>
      <c r="P34" s="659">
        <v>0.0</v>
      </c>
      <c r="Q34" s="660">
        <v>2.069375</v>
      </c>
      <c r="R34" s="659">
        <v>5.15607424736904</v>
      </c>
      <c r="S34" s="659">
        <v>0.0</v>
      </c>
      <c r="T34" s="660">
        <v>4.6784046637475</v>
      </c>
      <c r="U34" s="659">
        <v>0.0</v>
      </c>
      <c r="V34" s="659">
        <v>0.0</v>
      </c>
      <c r="W34" s="660">
        <v>0.0</v>
      </c>
      <c r="X34" s="661">
        <v>11.9038539111165</v>
      </c>
    </row>
    <row r="35" spans="8:8" s="642" ht="12.2" customFormat="1" customHeight="1">
      <c r="A35" s="651" t="s">
        <v>175</v>
      </c>
      <c r="B35" s="655">
        <v>0.0</v>
      </c>
      <c r="C35" s="655">
        <v>0.0</v>
      </c>
      <c r="D35" s="656">
        <v>0.0</v>
      </c>
      <c r="E35" s="655">
        <v>0.0</v>
      </c>
      <c r="F35" s="656">
        <v>0.0</v>
      </c>
      <c r="G35" s="655">
        <v>0.0</v>
      </c>
      <c r="H35" s="655">
        <v>0.0</v>
      </c>
      <c r="I35" s="656">
        <v>0.0</v>
      </c>
      <c r="J35" s="655">
        <v>0.0</v>
      </c>
      <c r="K35" s="655">
        <v>0.0</v>
      </c>
      <c r="L35" s="655">
        <v>0.0</v>
      </c>
      <c r="M35" s="655">
        <v>0.0</v>
      </c>
      <c r="N35" s="656">
        <v>0.0</v>
      </c>
      <c r="O35" s="655">
        <v>0.0</v>
      </c>
      <c r="P35" s="655">
        <v>0.0</v>
      </c>
      <c r="Q35" s="656">
        <v>0.0</v>
      </c>
      <c r="R35" s="655">
        <v>0.0</v>
      </c>
      <c r="S35" s="655">
        <v>0.0</v>
      </c>
      <c r="T35" s="656">
        <v>0.0</v>
      </c>
      <c r="U35" s="655">
        <v>0.0</v>
      </c>
      <c r="V35" s="655">
        <v>0.0</v>
      </c>
      <c r="W35" s="656">
        <v>4.4323181511475</v>
      </c>
      <c r="X35" s="657">
        <v>4.4323181511475</v>
      </c>
    </row>
    <row r="36" spans="8:8" s="642" ht="12.2" customFormat="1" customHeight="1">
      <c r="A36" s="651" t="s">
        <v>177</v>
      </c>
      <c r="B36" s="655">
        <v>0.0</v>
      </c>
      <c r="C36" s="655">
        <v>0.0</v>
      </c>
      <c r="D36" s="656">
        <v>0.0</v>
      </c>
      <c r="E36" s="655">
        <v>0.0</v>
      </c>
      <c r="F36" s="656">
        <v>0.0</v>
      </c>
      <c r="G36" s="655">
        <v>0.0</v>
      </c>
      <c r="H36" s="655">
        <v>0.0</v>
      </c>
      <c r="I36" s="656">
        <v>0.0</v>
      </c>
      <c r="J36" s="655">
        <v>0.0</v>
      </c>
      <c r="K36" s="655">
        <v>6.794920644375</v>
      </c>
      <c r="L36" s="655">
        <v>3.88123156342184</v>
      </c>
      <c r="M36" s="655">
        <v>27.2156021222747</v>
      </c>
      <c r="N36" s="656">
        <v>3.28220802969705</v>
      </c>
      <c r="O36" s="655">
        <v>0.0</v>
      </c>
      <c r="P36" s="655">
        <v>0.0</v>
      </c>
      <c r="Q36" s="656">
        <v>0.0</v>
      </c>
      <c r="R36" s="655">
        <v>0.0</v>
      </c>
      <c r="S36" s="655">
        <v>0.0</v>
      </c>
      <c r="T36" s="656">
        <v>0.0</v>
      </c>
      <c r="U36" s="655">
        <v>0.0</v>
      </c>
      <c r="V36" s="655">
        <v>3.90081486771622</v>
      </c>
      <c r="W36" s="656">
        <v>0.0</v>
      </c>
      <c r="X36" s="657">
        <v>45.0747772274848</v>
      </c>
    </row>
    <row r="37" spans="8:8" s="642" ht="12.2" customFormat="1" customHeight="1">
      <c r="A37" s="651" t="s">
        <v>182</v>
      </c>
      <c r="B37" s="655">
        <v>0.0</v>
      </c>
      <c r="C37" s="655">
        <v>0.0</v>
      </c>
      <c r="D37" s="656">
        <v>0.0</v>
      </c>
      <c r="E37" s="655">
        <v>0.0</v>
      </c>
      <c r="F37" s="656">
        <v>0.0</v>
      </c>
      <c r="G37" s="655">
        <v>0.0</v>
      </c>
      <c r="H37" s="655">
        <v>0.0</v>
      </c>
      <c r="I37" s="656">
        <v>0.0</v>
      </c>
      <c r="J37" s="655">
        <v>0.0</v>
      </c>
      <c r="K37" s="655">
        <v>0.0</v>
      </c>
      <c r="L37" s="655">
        <v>0.0</v>
      </c>
      <c r="M37" s="655">
        <v>0.0</v>
      </c>
      <c r="N37" s="656">
        <v>0.0</v>
      </c>
      <c r="O37" s="655">
        <v>0.0</v>
      </c>
      <c r="P37" s="655">
        <v>0.0</v>
      </c>
      <c r="Q37" s="656">
        <v>0.0</v>
      </c>
      <c r="R37" s="655">
        <v>0.0</v>
      </c>
      <c r="S37" s="655">
        <v>0.0</v>
      </c>
      <c r="T37" s="656">
        <v>0.0</v>
      </c>
      <c r="U37" s="655">
        <v>0.3955662</v>
      </c>
      <c r="V37" s="655">
        <v>0.0</v>
      </c>
      <c r="W37" s="656">
        <v>0.0</v>
      </c>
      <c r="X37" s="657">
        <v>0.3955662</v>
      </c>
    </row>
    <row r="38" spans="8:8" s="642" ht="12.2" customFormat="1" customHeight="1">
      <c r="A38" s="651" t="s">
        <v>186</v>
      </c>
      <c r="B38" s="655">
        <v>0.0</v>
      </c>
      <c r="C38" s="655">
        <v>0.0</v>
      </c>
      <c r="D38" s="656">
        <v>0.0</v>
      </c>
      <c r="E38" s="655">
        <v>0.0</v>
      </c>
      <c r="F38" s="656">
        <v>0.0</v>
      </c>
      <c r="G38" s="655">
        <v>0.0</v>
      </c>
      <c r="H38" s="655">
        <v>0.0</v>
      </c>
      <c r="I38" s="656">
        <v>0.0</v>
      </c>
      <c r="J38" s="655">
        <v>0.0</v>
      </c>
      <c r="K38" s="655">
        <v>0.0</v>
      </c>
      <c r="L38" s="655">
        <v>0.0</v>
      </c>
      <c r="M38" s="655">
        <v>0.0</v>
      </c>
      <c r="N38" s="656">
        <v>0.0</v>
      </c>
      <c r="O38" s="655">
        <v>0.0</v>
      </c>
      <c r="P38" s="655">
        <v>0.0</v>
      </c>
      <c r="Q38" s="656">
        <v>0.0</v>
      </c>
      <c r="R38" s="655">
        <v>0.0</v>
      </c>
      <c r="S38" s="655">
        <v>0.0</v>
      </c>
      <c r="T38" s="656">
        <v>0.0</v>
      </c>
      <c r="U38" s="655">
        <v>6.95385</v>
      </c>
      <c r="V38" s="655">
        <v>0.0</v>
      </c>
      <c r="W38" s="656">
        <v>1.4382</v>
      </c>
      <c r="X38" s="657">
        <v>8.39205</v>
      </c>
    </row>
    <row r="39" spans="8:8" s="642" ht="12.2" customFormat="1" customHeight="1">
      <c r="A39" s="663" t="s">
        <v>190</v>
      </c>
      <c r="B39" s="655">
        <v>0.0</v>
      </c>
      <c r="C39" s="655">
        <v>0.0</v>
      </c>
      <c r="D39" s="656">
        <v>0.0</v>
      </c>
      <c r="E39" s="655">
        <v>0.0</v>
      </c>
      <c r="F39" s="656">
        <v>0.0</v>
      </c>
      <c r="G39" s="655">
        <v>0.0</v>
      </c>
      <c r="H39" s="655">
        <v>0.0</v>
      </c>
      <c r="I39" s="656">
        <v>0.0</v>
      </c>
      <c r="J39" s="655">
        <v>0.0</v>
      </c>
      <c r="K39" s="655">
        <v>0.0</v>
      </c>
      <c r="L39" s="655">
        <v>0.0</v>
      </c>
      <c r="M39" s="655">
        <v>0.0</v>
      </c>
      <c r="N39" s="656">
        <v>0.0</v>
      </c>
      <c r="O39" s="655">
        <v>0.0</v>
      </c>
      <c r="P39" s="655">
        <v>0.0</v>
      </c>
      <c r="Q39" s="656">
        <v>0.0</v>
      </c>
      <c r="R39" s="655">
        <v>0.0</v>
      </c>
      <c r="S39" s="655">
        <v>0.0</v>
      </c>
      <c r="T39" s="656">
        <v>0.0</v>
      </c>
      <c r="U39" s="655">
        <v>0.0</v>
      </c>
      <c r="V39" s="655">
        <v>6.9228709236225</v>
      </c>
      <c r="W39" s="656">
        <v>0.0</v>
      </c>
      <c r="X39" s="657">
        <v>6.9228709236225</v>
      </c>
    </row>
    <row r="40" spans="8:8" s="642" ht="12.2" customFormat="1" customHeight="1">
      <c r="A40" s="664" t="s">
        <v>360</v>
      </c>
      <c r="B40" s="659">
        <v>0.0</v>
      </c>
      <c r="C40" s="659">
        <v>0.0</v>
      </c>
      <c r="D40" s="660">
        <v>0.0</v>
      </c>
      <c r="E40" s="659">
        <v>0.0</v>
      </c>
      <c r="F40" s="660">
        <v>0.0</v>
      </c>
      <c r="G40" s="659">
        <v>0.0</v>
      </c>
      <c r="H40" s="659">
        <v>0.0</v>
      </c>
      <c r="I40" s="660">
        <v>0.0</v>
      </c>
      <c r="J40" s="659">
        <v>0.0</v>
      </c>
      <c r="K40" s="659">
        <v>6.794920644375</v>
      </c>
      <c r="L40" s="659">
        <v>3.88123156342184</v>
      </c>
      <c r="M40" s="659">
        <v>27.2156021222747</v>
      </c>
      <c r="N40" s="660">
        <v>3.28220802969705</v>
      </c>
      <c r="O40" s="659">
        <v>0.0</v>
      </c>
      <c r="P40" s="659">
        <v>0.0</v>
      </c>
      <c r="Q40" s="660">
        <v>0.0</v>
      </c>
      <c r="R40" s="659">
        <v>0.0</v>
      </c>
      <c r="S40" s="659">
        <v>0.0</v>
      </c>
      <c r="T40" s="660">
        <v>0.0</v>
      </c>
      <c r="U40" s="659">
        <v>7.3494162</v>
      </c>
      <c r="V40" s="659">
        <v>10.8236857913387</v>
      </c>
      <c r="W40" s="660">
        <v>5.8705181511475</v>
      </c>
      <c r="X40" s="661">
        <v>65.2175825022548</v>
      </c>
    </row>
    <row r="41" spans="8:8" s="642" ht="12.2" customFormat="1" customHeight="1">
      <c r="A41" s="665" t="s">
        <v>612</v>
      </c>
      <c r="B41" s="661">
        <v>68.1512385813394</v>
      </c>
      <c r="C41" s="661">
        <v>0.04649697562125</v>
      </c>
      <c r="D41" s="666">
        <v>76.1088880384255</v>
      </c>
      <c r="E41" s="661">
        <v>11.4187820399894</v>
      </c>
      <c r="F41" s="666">
        <v>1.1213972818125</v>
      </c>
      <c r="G41" s="661">
        <v>28.1067684825717</v>
      </c>
      <c r="H41" s="661">
        <v>106.885331022465</v>
      </c>
      <c r="I41" s="666">
        <v>100.725837943386</v>
      </c>
      <c r="J41" s="661">
        <v>13.5610634750207</v>
      </c>
      <c r="K41" s="661">
        <v>13.9817119502513</v>
      </c>
      <c r="L41" s="661">
        <v>197.675793925902</v>
      </c>
      <c r="M41" s="661">
        <v>31.5513116372698</v>
      </c>
      <c r="N41" s="666">
        <v>4.57499058695615</v>
      </c>
      <c r="O41" s="661">
        <v>15.9680099543637</v>
      </c>
      <c r="P41" s="661">
        <v>21.8388874099977</v>
      </c>
      <c r="Q41" s="666">
        <v>4.1195</v>
      </c>
      <c r="R41" s="661">
        <v>26.1127483419226</v>
      </c>
      <c r="S41" s="661">
        <v>4.24790473715353</v>
      </c>
      <c r="T41" s="666">
        <v>5.602348083185</v>
      </c>
      <c r="U41" s="661">
        <v>7.3494162</v>
      </c>
      <c r="V41" s="661">
        <v>10.8236857913387</v>
      </c>
      <c r="W41" s="666">
        <v>5.8705181511475</v>
      </c>
      <c r="X41" s="661">
        <v>755.842630610119</v>
      </c>
    </row>
    <row r="42" spans="8:8" s="642" ht="12.2" customFormat="1" customHeight="1">
      <c r="A42" s="639"/>
      <c r="X42" s="559"/>
    </row>
    <row r="43" spans="8:8" s="642" ht="12.2" customFormat="1" customHeight="1">
      <c r="A43" s="558" t="s">
        <v>675</v>
      </c>
      <c r="X43" s="559"/>
    </row>
    <row r="44" spans="8:8" s="642" ht="12.2" customFormat="1" customHeight="1">
      <c r="A44" s="667" t="s">
        <v>676</v>
      </c>
      <c r="X44" s="582"/>
    </row>
    <row r="45" spans="8:8" ht="10.8">
      <c r="A45" s="668" t="s">
        <v>677</v>
      </c>
      <c r="B45" s="636"/>
      <c r="C45" s="636"/>
      <c r="D45" s="636"/>
      <c r="E45" s="636"/>
      <c r="F45" s="636"/>
      <c r="G45" s="636"/>
      <c r="H45" s="636"/>
      <c r="L45" s="636"/>
      <c r="M45" s="636"/>
      <c r="N45" s="636"/>
      <c r="O45" s="636"/>
      <c r="P45" s="636"/>
    </row>
    <row r="46" spans="8:8">
      <c r="A46" s="668"/>
      <c r="B46" s="636"/>
      <c r="C46" s="636"/>
      <c r="D46" s="636"/>
      <c r="E46" s="636"/>
      <c r="F46" s="636"/>
      <c r="G46" s="636"/>
      <c r="H46" s="636"/>
      <c r="L46" s="636"/>
      <c r="M46" s="636"/>
      <c r="N46" s="636"/>
      <c r="O46" s="636"/>
      <c r="P46" s="636"/>
    </row>
    <row r="47" spans="8:8">
      <c r="A47" s="669"/>
      <c r="B47" s="636"/>
      <c r="C47" s="636"/>
      <c r="D47" s="636"/>
      <c r="E47" s="636"/>
      <c r="F47" s="636"/>
      <c r="G47" s="636"/>
      <c r="H47" s="636"/>
      <c r="L47" s="636"/>
      <c r="M47" s="636"/>
      <c r="N47" s="636"/>
      <c r="O47" s="636"/>
      <c r="P47" s="636"/>
    </row>
    <row r="48" spans="8:8">
      <c r="A48" s="669"/>
      <c r="B48" s="636"/>
      <c r="C48" s="636"/>
      <c r="D48" s="636"/>
      <c r="E48" s="636"/>
      <c r="F48" s="636"/>
      <c r="G48" s="636"/>
      <c r="H48" s="636"/>
      <c r="L48" s="636"/>
      <c r="M48" s="636"/>
      <c r="N48" s="636"/>
      <c r="O48" s="636"/>
      <c r="P48" s="636"/>
    </row>
    <row r="49" spans="8:8">
      <c r="A49" s="669"/>
      <c r="B49" s="636"/>
      <c r="C49" s="636"/>
      <c r="D49" s="636"/>
      <c r="E49" s="636"/>
      <c r="F49" s="636"/>
      <c r="G49" s="636"/>
      <c r="H49" s="636"/>
      <c r="L49" s="636"/>
      <c r="M49" s="636"/>
      <c r="N49" s="636"/>
      <c r="O49" s="636"/>
      <c r="P49" s="636"/>
    </row>
    <row r="50" spans="8:8">
      <c r="A50" s="669"/>
      <c r="B50" s="636"/>
      <c r="C50" s="636"/>
      <c r="D50" s="636"/>
      <c r="E50" s="636"/>
      <c r="F50" s="636"/>
      <c r="G50" s="636"/>
      <c r="H50" s="636"/>
      <c r="L50" s="636"/>
      <c r="M50" s="636"/>
      <c r="N50" s="636"/>
      <c r="O50" s="636"/>
      <c r="P50" s="636"/>
    </row>
    <row r="51" spans="8:8">
      <c r="A51" s="669"/>
      <c r="B51" s="636"/>
      <c r="C51" s="636"/>
      <c r="D51" s="636"/>
      <c r="E51" s="636"/>
      <c r="F51" s="636"/>
      <c r="G51" s="636"/>
      <c r="H51" s="636"/>
      <c r="L51" s="636"/>
      <c r="M51" s="636"/>
      <c r="N51" s="636"/>
      <c r="O51" s="636"/>
      <c r="P51" s="636"/>
    </row>
    <row r="52" spans="8:8">
      <c r="A52" s="669"/>
      <c r="B52" s="636"/>
      <c r="C52" s="636"/>
      <c r="D52" s="636"/>
      <c r="E52" s="636"/>
      <c r="F52" s="636"/>
      <c r="G52" s="636"/>
      <c r="H52" s="636"/>
      <c r="L52" s="636"/>
      <c r="M52" s="636"/>
      <c r="N52" s="636"/>
      <c r="O52" s="636"/>
      <c r="P52" s="636"/>
    </row>
    <row r="53" spans="8:8">
      <c r="A53" s="669"/>
      <c r="B53" s="636"/>
      <c r="C53" s="636"/>
      <c r="D53" s="636"/>
      <c r="E53" s="636"/>
      <c r="F53" s="636"/>
      <c r="G53" s="636"/>
      <c r="H53" s="636"/>
      <c r="L53" s="636"/>
      <c r="M53" s="636"/>
      <c r="N53" s="636"/>
      <c r="O53" s="636"/>
      <c r="P53" s="636"/>
    </row>
    <row r="54" spans="8:8">
      <c r="A54" s="669"/>
      <c r="B54" s="636"/>
      <c r="C54" s="636"/>
      <c r="D54" s="636"/>
      <c r="E54" s="636"/>
      <c r="F54" s="636"/>
      <c r="G54" s="636"/>
      <c r="H54" s="636"/>
      <c r="L54" s="636"/>
      <c r="M54" s="636"/>
      <c r="N54" s="636"/>
      <c r="O54" s="636"/>
      <c r="P54" s="636"/>
    </row>
    <row r="55" spans="8:8">
      <c r="A55" s="669"/>
      <c r="B55" s="636"/>
      <c r="C55" s="636"/>
      <c r="D55" s="636"/>
      <c r="E55" s="636"/>
      <c r="F55" s="636"/>
      <c r="G55" s="636"/>
      <c r="H55" s="636"/>
      <c r="L55" s="636"/>
      <c r="M55" s="636"/>
      <c r="N55" s="636"/>
      <c r="O55" s="636"/>
      <c r="P55" s="636"/>
    </row>
    <row r="56" spans="8:8">
      <c r="A56" s="669"/>
      <c r="B56" s="636"/>
      <c r="C56" s="636"/>
      <c r="D56" s="636"/>
      <c r="E56" s="636"/>
      <c r="F56" s="636"/>
      <c r="G56" s="636"/>
      <c r="H56" s="636"/>
      <c r="L56" s="636"/>
      <c r="M56" s="636"/>
      <c r="N56" s="636"/>
      <c r="O56" s="636"/>
      <c r="P56" s="636"/>
    </row>
    <row r="57" spans="8:8">
      <c r="A57" s="669"/>
      <c r="B57" s="636"/>
      <c r="C57" s="636"/>
      <c r="D57" s="636"/>
      <c r="E57" s="636"/>
      <c r="F57" s="636"/>
      <c r="G57" s="636"/>
      <c r="H57" s="636"/>
      <c r="L57" s="636"/>
      <c r="M57" s="636"/>
      <c r="N57" s="636"/>
      <c r="O57" s="636"/>
      <c r="P57" s="636"/>
    </row>
    <row r="58" spans="8:8">
      <c r="A58" s="669"/>
      <c r="B58" s="636"/>
      <c r="C58" s="636"/>
      <c r="D58" s="636"/>
      <c r="E58" s="636"/>
      <c r="F58" s="636"/>
      <c r="G58" s="636"/>
      <c r="H58" s="636"/>
      <c r="L58" s="636"/>
      <c r="M58" s="636"/>
      <c r="N58" s="636"/>
      <c r="O58" s="636"/>
      <c r="P58" s="636"/>
    </row>
    <row r="59" spans="8:8">
      <c r="A59" s="669"/>
      <c r="B59" s="636"/>
      <c r="C59" s="636"/>
      <c r="D59" s="636"/>
      <c r="E59" s="636"/>
      <c r="F59" s="636"/>
      <c r="G59" s="636"/>
      <c r="H59" s="636"/>
      <c r="L59" s="636"/>
      <c r="M59" s="636"/>
      <c r="N59" s="636"/>
      <c r="O59" s="636"/>
      <c r="P59" s="636"/>
    </row>
    <row r="60" spans="8:8">
      <c r="A60" s="669"/>
      <c r="B60" s="636"/>
      <c r="C60" s="636"/>
      <c r="D60" s="636"/>
      <c r="E60" s="636"/>
      <c r="F60" s="636"/>
      <c r="G60" s="636"/>
      <c r="H60" s="636"/>
      <c r="L60" s="636"/>
      <c r="M60" s="636"/>
      <c r="N60" s="636"/>
      <c r="O60" s="636"/>
      <c r="P60" s="636"/>
    </row>
    <row r="61" spans="8:8">
      <c r="A61" s="669"/>
      <c r="B61" s="636"/>
      <c r="C61" s="636"/>
      <c r="D61" s="636"/>
      <c r="E61" s="636"/>
      <c r="F61" s="636"/>
      <c r="G61" s="636"/>
      <c r="H61" s="636"/>
      <c r="L61" s="636"/>
      <c r="M61" s="636"/>
      <c r="N61" s="636"/>
      <c r="O61" s="636"/>
      <c r="P61" s="636"/>
    </row>
    <row r="62" spans="8:8">
      <c r="A62" s="669"/>
      <c r="B62" s="636"/>
      <c r="C62" s="636"/>
      <c r="D62" s="636"/>
      <c r="E62" s="636"/>
      <c r="F62" s="636"/>
      <c r="G62" s="636"/>
      <c r="H62" s="636"/>
      <c r="L62" s="636"/>
      <c r="M62" s="636"/>
      <c r="N62" s="636"/>
      <c r="O62" s="636"/>
      <c r="P62" s="636"/>
    </row>
    <row r="63" spans="8:8">
      <c r="A63" s="669"/>
      <c r="B63" s="636"/>
      <c r="C63" s="636"/>
      <c r="D63" s="636"/>
      <c r="E63" s="636"/>
      <c r="F63" s="636"/>
      <c r="G63" s="636"/>
      <c r="H63" s="636"/>
      <c r="L63" s="636"/>
      <c r="M63" s="636"/>
      <c r="N63" s="636"/>
      <c r="O63" s="636"/>
      <c r="P63" s="636"/>
    </row>
    <row r="64" spans="8:8">
      <c r="A64" s="669"/>
      <c r="B64" s="636"/>
      <c r="C64" s="636"/>
      <c r="D64" s="636"/>
      <c r="E64" s="636"/>
      <c r="F64" s="636"/>
      <c r="G64" s="636"/>
      <c r="H64" s="636"/>
      <c r="L64" s="636"/>
      <c r="M64" s="636"/>
      <c r="N64" s="636"/>
      <c r="O64" s="636"/>
      <c r="P64" s="636"/>
    </row>
    <row r="65" spans="8:8">
      <c r="A65" s="669"/>
      <c r="B65" s="636"/>
      <c r="C65" s="636"/>
      <c r="D65" s="636"/>
      <c r="E65" s="636"/>
      <c r="F65" s="636"/>
      <c r="G65" s="636"/>
      <c r="H65" s="636"/>
      <c r="L65" s="636"/>
      <c r="M65" s="636"/>
      <c r="N65" s="636"/>
      <c r="O65" s="636"/>
      <c r="P65" s="636"/>
    </row>
    <row r="66" spans="8:8">
      <c r="A66" s="669"/>
      <c r="B66" s="636"/>
      <c r="C66" s="636"/>
      <c r="D66" s="636"/>
      <c r="E66" s="636"/>
      <c r="F66" s="636"/>
      <c r="G66" s="636"/>
      <c r="H66" s="636"/>
      <c r="L66" s="636"/>
      <c r="M66" s="636"/>
      <c r="N66" s="636"/>
      <c r="O66" s="636"/>
      <c r="P66" s="636"/>
    </row>
    <row r="67" spans="8:8">
      <c r="A67" s="669"/>
      <c r="B67" s="636"/>
      <c r="C67" s="636"/>
      <c r="D67" s="636"/>
      <c r="E67" s="636"/>
      <c r="F67" s="636"/>
      <c r="G67" s="636"/>
      <c r="H67" s="636"/>
      <c r="L67" s="636"/>
      <c r="M67" s="636"/>
      <c r="N67" s="636"/>
      <c r="O67" s="636"/>
      <c r="P67" s="636"/>
    </row>
    <row r="68" spans="8:8">
      <c r="A68" s="669"/>
      <c r="B68" s="636"/>
      <c r="C68" s="636"/>
      <c r="D68" s="636"/>
      <c r="E68" s="636"/>
      <c r="F68" s="636"/>
      <c r="G68" s="636"/>
      <c r="H68" s="636"/>
      <c r="L68" s="636"/>
      <c r="M68" s="636"/>
      <c r="N68" s="636"/>
      <c r="O68" s="636"/>
      <c r="P68" s="636"/>
    </row>
    <row r="69" spans="8:8">
      <c r="A69" s="669"/>
      <c r="B69" s="636"/>
      <c r="C69" s="636"/>
      <c r="D69" s="636"/>
      <c r="E69" s="636"/>
      <c r="F69" s="636"/>
      <c r="G69" s="636"/>
      <c r="H69" s="636"/>
      <c r="L69" s="636"/>
      <c r="M69" s="636"/>
      <c r="N69" s="636"/>
      <c r="O69" s="636"/>
      <c r="P69" s="636"/>
    </row>
    <row r="70" spans="8:8">
      <c r="A70" s="669"/>
      <c r="B70" s="636"/>
      <c r="C70" s="636"/>
      <c r="D70" s="636"/>
      <c r="E70" s="636"/>
      <c r="F70" s="636"/>
      <c r="G70" s="636"/>
      <c r="H70" s="636"/>
      <c r="L70" s="636"/>
      <c r="M70" s="636"/>
      <c r="N70" s="636"/>
      <c r="O70" s="636"/>
      <c r="P70" s="636"/>
    </row>
    <row r="71" spans="8:8">
      <c r="A71" s="669"/>
      <c r="B71" s="636"/>
      <c r="C71" s="636"/>
      <c r="D71" s="636"/>
      <c r="E71" s="636"/>
      <c r="F71" s="636"/>
      <c r="G71" s="636"/>
      <c r="H71" s="636"/>
      <c r="L71" s="636"/>
      <c r="M71" s="636"/>
      <c r="N71" s="636"/>
      <c r="O71" s="636"/>
      <c r="P71" s="636"/>
    </row>
    <row r="72" spans="8:8">
      <c r="A72" s="669"/>
      <c r="B72" s="636"/>
      <c r="C72" s="636"/>
      <c r="D72" s="636"/>
      <c r="E72" s="636"/>
      <c r="F72" s="636"/>
      <c r="G72" s="636"/>
      <c r="H72" s="636"/>
      <c r="L72" s="636"/>
      <c r="M72" s="636"/>
      <c r="N72" s="636"/>
      <c r="O72" s="636"/>
      <c r="P72" s="636"/>
    </row>
    <row r="73" spans="8:8">
      <c r="A73" s="669"/>
      <c r="B73" s="636"/>
      <c r="C73" s="636"/>
      <c r="D73" s="636"/>
      <c r="E73" s="636"/>
      <c r="F73" s="636"/>
      <c r="G73" s="636"/>
      <c r="H73" s="636"/>
      <c r="L73" s="636"/>
      <c r="M73" s="636"/>
      <c r="N73" s="636"/>
      <c r="O73" s="636"/>
      <c r="P73" s="636"/>
    </row>
    <row r="74" spans="8:8">
      <c r="A74" s="669"/>
      <c r="B74" s="636"/>
      <c r="C74" s="636"/>
      <c r="D74" s="636"/>
      <c r="E74" s="636"/>
      <c r="F74" s="636"/>
      <c r="G74" s="636"/>
      <c r="H74" s="636"/>
      <c r="L74" s="636"/>
      <c r="M74" s="636"/>
      <c r="N74" s="636"/>
      <c r="O74" s="636"/>
      <c r="P74" s="636"/>
    </row>
    <row r="75" spans="8:8">
      <c r="A75" s="669"/>
      <c r="B75" s="636"/>
      <c r="C75" s="636"/>
      <c r="D75" s="636"/>
      <c r="E75" s="636"/>
      <c r="F75" s="636"/>
      <c r="G75" s="636"/>
      <c r="H75" s="636"/>
      <c r="L75" s="636"/>
      <c r="M75" s="636"/>
      <c r="N75" s="636"/>
      <c r="O75" s="636"/>
      <c r="P75" s="636"/>
    </row>
    <row r="76" spans="8:8">
      <c r="A76" s="669"/>
      <c r="B76" s="636"/>
      <c r="C76" s="636"/>
      <c r="D76" s="636"/>
      <c r="E76" s="636"/>
      <c r="F76" s="636"/>
      <c r="G76" s="636"/>
      <c r="H76" s="636"/>
      <c r="L76" s="636"/>
      <c r="M76" s="636"/>
      <c r="N76" s="636"/>
      <c r="O76" s="636"/>
      <c r="P76" s="636"/>
    </row>
    <row r="77" spans="8:8">
      <c r="A77" s="669"/>
      <c r="B77" s="636"/>
      <c r="C77" s="636"/>
      <c r="D77" s="636"/>
      <c r="E77" s="636"/>
      <c r="F77" s="636"/>
      <c r="G77" s="636"/>
      <c r="H77" s="636"/>
      <c r="L77" s="636"/>
      <c r="M77" s="636"/>
      <c r="N77" s="636"/>
      <c r="O77" s="636"/>
      <c r="P77" s="636"/>
    </row>
    <row r="78" spans="8:8">
      <c r="A78" s="669"/>
      <c r="B78" s="636"/>
      <c r="C78" s="636"/>
      <c r="D78" s="636"/>
      <c r="E78" s="636"/>
      <c r="F78" s="636"/>
      <c r="G78" s="636"/>
      <c r="H78" s="636"/>
      <c r="L78" s="636"/>
      <c r="M78" s="636"/>
      <c r="N78" s="636"/>
      <c r="O78" s="636"/>
      <c r="P78" s="636"/>
    </row>
    <row r="79" spans="8:8">
      <c r="A79" s="669"/>
      <c r="B79" s="636"/>
      <c r="C79" s="636"/>
      <c r="D79" s="636"/>
      <c r="E79" s="636"/>
      <c r="F79" s="636"/>
      <c r="G79" s="636"/>
      <c r="H79" s="636"/>
      <c r="L79" s="636"/>
      <c r="M79" s="636"/>
      <c r="N79" s="636"/>
      <c r="O79" s="636"/>
      <c r="P79" s="636"/>
    </row>
    <row r="80" spans="8:8">
      <c r="A80" s="669"/>
      <c r="B80" s="636"/>
      <c r="C80" s="636"/>
      <c r="D80" s="636"/>
      <c r="E80" s="636"/>
      <c r="F80" s="636"/>
      <c r="G80" s="636"/>
      <c r="H80" s="636"/>
      <c r="L80" s="636"/>
      <c r="M80" s="636"/>
      <c r="N80" s="636"/>
      <c r="O80" s="636"/>
      <c r="P80" s="636"/>
    </row>
    <row r="81" spans="8:8">
      <c r="A81" s="669"/>
      <c r="B81" s="636"/>
      <c r="C81" s="636"/>
      <c r="D81" s="636"/>
      <c r="E81" s="636"/>
      <c r="F81" s="636"/>
      <c r="G81" s="636"/>
      <c r="H81" s="636"/>
      <c r="L81" s="636"/>
      <c r="M81" s="636"/>
      <c r="N81" s="636"/>
      <c r="O81" s="636"/>
      <c r="P81" s="636"/>
    </row>
    <row r="82" spans="8:8">
      <c r="A82" s="669"/>
      <c r="B82" s="636"/>
      <c r="C82" s="636"/>
      <c r="D82" s="636"/>
      <c r="E82" s="636"/>
      <c r="F82" s="636"/>
      <c r="G82" s="636"/>
      <c r="H82" s="636"/>
      <c r="L82" s="636"/>
      <c r="M82" s="636"/>
      <c r="N82" s="636"/>
      <c r="O82" s="636"/>
      <c r="P82" s="636"/>
    </row>
    <row r="83" spans="8:8">
      <c r="A83" s="669"/>
      <c r="B83" s="636"/>
      <c r="C83" s="636"/>
      <c r="D83" s="636"/>
      <c r="E83" s="636"/>
      <c r="F83" s="636"/>
      <c r="G83" s="636"/>
      <c r="H83" s="636"/>
      <c r="L83" s="636"/>
      <c r="M83" s="636"/>
      <c r="N83" s="636"/>
      <c r="O83" s="636"/>
      <c r="P83" s="636"/>
    </row>
    <row r="84" spans="8:8">
      <c r="A84" s="669"/>
      <c r="B84" s="636"/>
      <c r="C84" s="636"/>
      <c r="D84" s="636"/>
      <c r="E84" s="636"/>
      <c r="F84" s="636"/>
      <c r="G84" s="636"/>
      <c r="H84" s="636"/>
      <c r="L84" s="636"/>
      <c r="M84" s="636"/>
      <c r="N84" s="636"/>
      <c r="O84" s="636"/>
      <c r="P84" s="636"/>
    </row>
    <row r="85" spans="8:8">
      <c r="A85" s="669"/>
      <c r="B85" s="636"/>
      <c r="C85" s="636"/>
      <c r="D85" s="636"/>
      <c r="E85" s="636"/>
      <c r="F85" s="636"/>
      <c r="G85" s="636"/>
      <c r="H85" s="636"/>
      <c r="L85" s="636"/>
      <c r="M85" s="636"/>
      <c r="N85" s="636"/>
      <c r="O85" s="636"/>
      <c r="P85" s="636"/>
    </row>
    <row r="86" spans="8:8">
      <c r="A86" s="669"/>
      <c r="B86" s="636"/>
      <c r="C86" s="636"/>
      <c r="D86" s="636"/>
      <c r="E86" s="636"/>
      <c r="F86" s="636"/>
      <c r="G86" s="636"/>
      <c r="H86" s="636"/>
      <c r="L86" s="636"/>
      <c r="M86" s="636"/>
      <c r="N86" s="636"/>
      <c r="O86" s="636"/>
      <c r="P86" s="636"/>
    </row>
    <row r="87" spans="8:8">
      <c r="A87" s="669"/>
      <c r="B87" s="636"/>
      <c r="C87" s="636"/>
      <c r="D87" s="636"/>
      <c r="E87" s="636"/>
      <c r="F87" s="636"/>
      <c r="G87" s="636"/>
      <c r="H87" s="636"/>
      <c r="L87" s="636"/>
      <c r="M87" s="636"/>
      <c r="N87" s="636"/>
      <c r="O87" s="636"/>
      <c r="P87" s="636"/>
    </row>
    <row r="88" spans="8:8">
      <c r="A88" s="669"/>
      <c r="B88" s="636"/>
      <c r="C88" s="636"/>
      <c r="D88" s="636"/>
      <c r="E88" s="636"/>
      <c r="F88" s="636"/>
      <c r="G88" s="636"/>
      <c r="H88" s="636"/>
      <c r="L88" s="636"/>
      <c r="M88" s="636"/>
      <c r="N88" s="636"/>
      <c r="O88" s="636"/>
      <c r="P88" s="636"/>
    </row>
    <row r="89" spans="8:8">
      <c r="A89" s="669"/>
      <c r="B89" s="636"/>
      <c r="C89" s="636"/>
      <c r="D89" s="636"/>
      <c r="E89" s="636"/>
      <c r="F89" s="636"/>
      <c r="G89" s="636"/>
      <c r="H89" s="636"/>
      <c r="L89" s="636"/>
      <c r="M89" s="636"/>
      <c r="N89" s="636"/>
      <c r="O89" s="636"/>
      <c r="P89" s="636"/>
    </row>
    <row r="90" spans="8:8">
      <c r="A90" s="669"/>
      <c r="B90" s="636"/>
      <c r="C90" s="636"/>
      <c r="D90" s="636"/>
      <c r="E90" s="636"/>
      <c r="F90" s="636"/>
      <c r="G90" s="636"/>
      <c r="H90" s="636"/>
      <c r="L90" s="636"/>
      <c r="M90" s="636"/>
      <c r="N90" s="636"/>
      <c r="O90" s="636"/>
      <c r="P90" s="636"/>
    </row>
    <row r="91" spans="8:8">
      <c r="A91" s="669"/>
      <c r="B91" s="636"/>
      <c r="C91" s="636"/>
      <c r="D91" s="636"/>
      <c r="E91" s="636"/>
      <c r="F91" s="636"/>
      <c r="G91" s="636"/>
      <c r="H91" s="636"/>
      <c r="L91" s="636"/>
      <c r="M91" s="636"/>
      <c r="N91" s="636"/>
      <c r="O91" s="636"/>
      <c r="P91" s="636"/>
    </row>
    <row r="92" spans="8:8">
      <c r="A92" s="669"/>
      <c r="B92" s="636"/>
      <c r="C92" s="636"/>
      <c r="D92" s="636"/>
      <c r="E92" s="636"/>
      <c r="F92" s="636"/>
      <c r="G92" s="636"/>
      <c r="H92" s="636"/>
      <c r="L92" s="636"/>
      <c r="M92" s="636"/>
      <c r="N92" s="636"/>
      <c r="O92" s="636"/>
      <c r="P92" s="636"/>
    </row>
    <row r="93" spans="8:8">
      <c r="A93" s="669"/>
      <c r="B93" s="636"/>
      <c r="C93" s="636"/>
      <c r="D93" s="636"/>
      <c r="E93" s="636"/>
      <c r="F93" s="636"/>
      <c r="G93" s="636"/>
      <c r="H93" s="636"/>
      <c r="L93" s="636"/>
      <c r="M93" s="636"/>
      <c r="N93" s="636"/>
      <c r="O93" s="636"/>
      <c r="P93" s="636"/>
    </row>
    <row r="94" spans="8:8">
      <c r="A94" s="669"/>
      <c r="B94" s="636"/>
      <c r="C94" s="636"/>
      <c r="D94" s="636"/>
      <c r="E94" s="636"/>
      <c r="F94" s="636"/>
      <c r="G94" s="636"/>
      <c r="H94" s="636"/>
      <c r="L94" s="636"/>
      <c r="M94" s="636"/>
      <c r="N94" s="636"/>
      <c r="O94" s="636"/>
      <c r="P94" s="636"/>
    </row>
    <row r="95" spans="8:8">
      <c r="A95" s="669"/>
      <c r="B95" s="636"/>
      <c r="C95" s="636"/>
      <c r="D95" s="636"/>
      <c r="E95" s="636"/>
      <c r="F95" s="636"/>
      <c r="G95" s="636"/>
      <c r="H95" s="636"/>
      <c r="L95" s="636"/>
      <c r="M95" s="636"/>
      <c r="N95" s="636"/>
      <c r="O95" s="636"/>
      <c r="P95" s="636"/>
    </row>
    <row r="96" spans="8:8">
      <c r="A96" s="669"/>
      <c r="B96" s="636"/>
      <c r="C96" s="636"/>
      <c r="D96" s="636"/>
      <c r="E96" s="636"/>
      <c r="F96" s="636"/>
      <c r="G96" s="636"/>
      <c r="H96" s="636"/>
      <c r="L96" s="636"/>
      <c r="M96" s="636"/>
      <c r="N96" s="636"/>
      <c r="O96" s="636"/>
      <c r="P96" s="636"/>
    </row>
    <row r="97" spans="8:8">
      <c r="A97" s="669"/>
      <c r="B97" s="636"/>
      <c r="C97" s="636"/>
      <c r="D97" s="636"/>
      <c r="E97" s="636"/>
      <c r="F97" s="636"/>
      <c r="G97" s="636"/>
      <c r="H97" s="636"/>
      <c r="L97" s="636"/>
      <c r="M97" s="636"/>
      <c r="N97" s="636"/>
      <c r="O97" s="636"/>
      <c r="P97" s="636"/>
    </row>
    <row r="98" spans="8:8">
      <c r="A98" s="669"/>
      <c r="B98" s="636"/>
      <c r="C98" s="636"/>
      <c r="D98" s="636"/>
      <c r="E98" s="636"/>
      <c r="F98" s="636"/>
      <c r="G98" s="636"/>
      <c r="H98" s="636"/>
      <c r="L98" s="636"/>
      <c r="M98" s="636"/>
      <c r="N98" s="636"/>
      <c r="O98" s="636"/>
      <c r="P98" s="636"/>
    </row>
    <row r="99" spans="8:8">
      <c r="A99" s="669"/>
      <c r="B99" s="636"/>
      <c r="C99" s="636"/>
      <c r="D99" s="636"/>
      <c r="E99" s="636"/>
      <c r="F99" s="636"/>
      <c r="G99" s="636"/>
      <c r="H99" s="636"/>
      <c r="L99" s="636"/>
      <c r="M99" s="636"/>
      <c r="N99" s="636"/>
      <c r="O99" s="636"/>
      <c r="P99" s="636"/>
    </row>
    <row r="100" spans="8:8">
      <c r="A100" s="669"/>
      <c r="B100" s="636"/>
      <c r="C100" s="636"/>
      <c r="D100" s="636"/>
      <c r="E100" s="636"/>
      <c r="F100" s="636"/>
      <c r="G100" s="636"/>
      <c r="H100" s="636"/>
      <c r="L100" s="636"/>
      <c r="M100" s="636"/>
      <c r="N100" s="636"/>
      <c r="O100" s="636"/>
      <c r="P100" s="636"/>
    </row>
    <row r="101" spans="8:8">
      <c r="A101" s="669"/>
      <c r="B101" s="636"/>
      <c r="C101" s="636"/>
      <c r="D101" s="636"/>
      <c r="E101" s="636"/>
      <c r="F101" s="636"/>
      <c r="G101" s="636"/>
      <c r="H101" s="636"/>
      <c r="L101" s="636"/>
      <c r="M101" s="636"/>
      <c r="N101" s="636"/>
      <c r="O101" s="636"/>
      <c r="P101" s="636"/>
    </row>
    <row r="102" spans="8:8">
      <c r="A102" s="669"/>
      <c r="B102" s="636"/>
      <c r="C102" s="636"/>
      <c r="D102" s="636"/>
      <c r="E102" s="636"/>
      <c r="F102" s="636"/>
      <c r="G102" s="636"/>
      <c r="H102" s="636"/>
      <c r="L102" s="636"/>
      <c r="M102" s="636"/>
      <c r="N102" s="636"/>
      <c r="O102" s="636"/>
      <c r="P102" s="636"/>
    </row>
    <row r="103" spans="8:8">
      <c r="A103" s="669"/>
      <c r="B103" s="636"/>
      <c r="C103" s="636"/>
      <c r="D103" s="636"/>
      <c r="E103" s="636"/>
      <c r="F103" s="636"/>
      <c r="G103" s="636"/>
      <c r="H103" s="636"/>
      <c r="L103" s="636"/>
      <c r="M103" s="636"/>
      <c r="N103" s="636"/>
      <c r="O103" s="636"/>
      <c r="P103" s="636"/>
    </row>
    <row r="104" spans="8:8">
      <c r="A104" s="669"/>
      <c r="B104" s="636"/>
      <c r="C104" s="636"/>
      <c r="D104" s="636"/>
      <c r="E104" s="636"/>
      <c r="F104" s="636"/>
      <c r="G104" s="636"/>
      <c r="H104" s="636"/>
      <c r="L104" s="636"/>
      <c r="M104" s="636"/>
      <c r="N104" s="636"/>
      <c r="O104" s="636"/>
      <c r="P104" s="636"/>
    </row>
    <row r="105" spans="8:8">
      <c r="A105" s="669"/>
      <c r="B105" s="636"/>
      <c r="C105" s="636"/>
      <c r="D105" s="636"/>
      <c r="E105" s="636"/>
      <c r="F105" s="636"/>
      <c r="G105" s="636"/>
      <c r="H105" s="636"/>
      <c r="L105" s="636"/>
      <c r="M105" s="636"/>
      <c r="N105" s="636"/>
      <c r="O105" s="636"/>
      <c r="P105" s="636"/>
    </row>
    <row r="106" spans="8:8">
      <c r="A106" s="669"/>
      <c r="B106" s="636"/>
      <c r="C106" s="636"/>
      <c r="D106" s="636"/>
      <c r="E106" s="636"/>
      <c r="F106" s="636"/>
      <c r="G106" s="636"/>
      <c r="H106" s="636"/>
      <c r="L106" s="636"/>
      <c r="M106" s="636"/>
      <c r="N106" s="636"/>
      <c r="O106" s="636"/>
      <c r="P106" s="636"/>
    </row>
    <row r="107" spans="8:8">
      <c r="A107" s="669"/>
      <c r="B107" s="636"/>
      <c r="C107" s="636"/>
      <c r="D107" s="636"/>
      <c r="E107" s="636"/>
      <c r="F107" s="636"/>
      <c r="G107" s="636"/>
      <c r="H107" s="636"/>
      <c r="L107" s="636"/>
      <c r="M107" s="636"/>
      <c r="N107" s="636"/>
      <c r="O107" s="636"/>
      <c r="P107" s="636"/>
    </row>
    <row r="108" spans="8:8">
      <c r="A108" s="669"/>
      <c r="B108" s="636"/>
      <c r="C108" s="636"/>
      <c r="D108" s="636"/>
      <c r="E108" s="636"/>
      <c r="F108" s="636"/>
      <c r="G108" s="636"/>
      <c r="H108" s="636"/>
      <c r="L108" s="636"/>
      <c r="M108" s="636"/>
      <c r="N108" s="636"/>
      <c r="O108" s="636"/>
      <c r="P108" s="636"/>
    </row>
    <row r="109" spans="8:8">
      <c r="A109" s="669"/>
      <c r="B109" s="636"/>
      <c r="C109" s="636"/>
      <c r="D109" s="636"/>
      <c r="E109" s="636"/>
      <c r="F109" s="636"/>
      <c r="G109" s="636"/>
      <c r="H109" s="636"/>
      <c r="L109" s="636"/>
      <c r="M109" s="636"/>
      <c r="N109" s="636"/>
      <c r="O109" s="636"/>
      <c r="P109" s="636"/>
    </row>
    <row r="110" spans="8:8">
      <c r="A110" s="669"/>
      <c r="B110" s="636"/>
      <c r="C110" s="636"/>
      <c r="D110" s="636"/>
      <c r="E110" s="636"/>
      <c r="F110" s="636"/>
      <c r="G110" s="636"/>
      <c r="H110" s="636"/>
      <c r="L110" s="636"/>
      <c r="M110" s="636"/>
      <c r="N110" s="636"/>
      <c r="O110" s="636"/>
      <c r="P110" s="636"/>
    </row>
    <row r="111" spans="8:8">
      <c r="A111" s="669"/>
      <c r="B111" s="636"/>
      <c r="C111" s="636"/>
      <c r="D111" s="636"/>
      <c r="E111" s="636"/>
      <c r="F111" s="636"/>
      <c r="G111" s="636"/>
      <c r="H111" s="636"/>
      <c r="L111" s="636"/>
      <c r="M111" s="636"/>
      <c r="N111" s="636"/>
      <c r="O111" s="636"/>
      <c r="P111" s="636"/>
    </row>
    <row r="112" spans="8:8">
      <c r="A112" s="669"/>
      <c r="B112" s="636"/>
      <c r="C112" s="636"/>
      <c r="D112" s="636"/>
      <c r="E112" s="636"/>
      <c r="F112" s="636"/>
      <c r="G112" s="636"/>
      <c r="H112" s="636"/>
      <c r="L112" s="636"/>
      <c r="M112" s="636"/>
      <c r="N112" s="636"/>
      <c r="O112" s="636"/>
      <c r="P112" s="636"/>
    </row>
    <row r="113" spans="8:8">
      <c r="A113" s="669"/>
      <c r="B113" s="636"/>
      <c r="C113" s="636"/>
      <c r="D113" s="636"/>
      <c r="E113" s="636"/>
      <c r="F113" s="636"/>
      <c r="G113" s="636"/>
      <c r="H113" s="636"/>
      <c r="L113" s="636"/>
      <c r="M113" s="636"/>
      <c r="N113" s="636"/>
      <c r="O113" s="636"/>
      <c r="P113" s="636"/>
    </row>
    <row r="114" spans="8:8">
      <c r="A114" s="669"/>
      <c r="B114" s="636"/>
      <c r="C114" s="636"/>
      <c r="D114" s="636"/>
      <c r="E114" s="636"/>
      <c r="F114" s="636"/>
      <c r="G114" s="636"/>
      <c r="H114" s="636"/>
      <c r="L114" s="636"/>
      <c r="M114" s="636"/>
      <c r="N114" s="636"/>
      <c r="O114" s="636"/>
      <c r="P114" s="636"/>
    </row>
    <row r="115" spans="8:8">
      <c r="A115" s="669"/>
      <c r="B115" s="636"/>
      <c r="C115" s="636"/>
      <c r="D115" s="636"/>
      <c r="E115" s="636"/>
      <c r="F115" s="636"/>
      <c r="G115" s="636"/>
      <c r="H115" s="636"/>
      <c r="L115" s="636"/>
      <c r="M115" s="636"/>
      <c r="N115" s="636"/>
      <c r="O115" s="636"/>
      <c r="P115" s="636"/>
    </row>
    <row r="116" spans="8:8">
      <c r="A116" s="669"/>
      <c r="B116" s="636"/>
      <c r="C116" s="636"/>
      <c r="D116" s="636"/>
      <c r="E116" s="636"/>
      <c r="F116" s="636"/>
      <c r="G116" s="636"/>
      <c r="H116" s="636"/>
      <c r="L116" s="636"/>
      <c r="M116" s="636"/>
      <c r="N116" s="636"/>
      <c r="O116" s="636"/>
      <c r="P116" s="636"/>
    </row>
    <row r="117" spans="8:8">
      <c r="A117" s="669"/>
      <c r="B117" s="636"/>
      <c r="C117" s="636"/>
      <c r="D117" s="636"/>
      <c r="E117" s="636"/>
      <c r="F117" s="636"/>
      <c r="G117" s="636"/>
      <c r="H117" s="636"/>
      <c r="L117" s="636"/>
      <c r="M117" s="636"/>
      <c r="N117" s="636"/>
      <c r="O117" s="636"/>
      <c r="P117" s="636"/>
    </row>
    <row r="118" spans="8:8">
      <c r="A118" s="669"/>
      <c r="B118" s="636"/>
      <c r="C118" s="636"/>
      <c r="D118" s="636"/>
      <c r="E118" s="636"/>
      <c r="F118" s="636"/>
      <c r="G118" s="636"/>
      <c r="H118" s="636"/>
      <c r="L118" s="636"/>
      <c r="M118" s="636"/>
      <c r="N118" s="636"/>
      <c r="O118" s="636"/>
      <c r="P118" s="636"/>
    </row>
    <row r="119" spans="8:8">
      <c r="A119" s="669"/>
      <c r="B119" s="636"/>
      <c r="C119" s="636"/>
      <c r="D119" s="636"/>
      <c r="E119" s="636"/>
      <c r="F119" s="636"/>
      <c r="G119" s="636"/>
      <c r="H119" s="636"/>
      <c r="L119" s="636"/>
      <c r="M119" s="636"/>
      <c r="N119" s="636"/>
      <c r="O119" s="636"/>
      <c r="P119" s="636"/>
    </row>
    <row r="120" spans="8:8">
      <c r="A120" s="669"/>
      <c r="B120" s="636"/>
      <c r="C120" s="636"/>
      <c r="D120" s="636"/>
      <c r="E120" s="636"/>
      <c r="F120" s="636"/>
      <c r="G120" s="636"/>
      <c r="H120" s="636"/>
      <c r="L120" s="636"/>
      <c r="M120" s="636"/>
      <c r="N120" s="636"/>
      <c r="O120" s="636"/>
      <c r="P120" s="636"/>
    </row>
    <row r="121" spans="8:8">
      <c r="A121" s="669"/>
      <c r="B121" s="636"/>
      <c r="C121" s="636"/>
      <c r="D121" s="636"/>
      <c r="E121" s="636"/>
      <c r="F121" s="636"/>
      <c r="G121" s="636"/>
      <c r="H121" s="636"/>
      <c r="L121" s="636"/>
      <c r="M121" s="636"/>
      <c r="N121" s="636"/>
      <c r="O121" s="636"/>
      <c r="P121" s="636"/>
    </row>
    <row r="122" spans="8:8">
      <c r="A122" s="669"/>
      <c r="B122" s="636"/>
      <c r="C122" s="636"/>
      <c r="D122" s="636"/>
      <c r="E122" s="636"/>
      <c r="F122" s="636"/>
      <c r="G122" s="636"/>
      <c r="H122" s="636"/>
      <c r="L122" s="636"/>
      <c r="M122" s="636"/>
      <c r="N122" s="636"/>
      <c r="O122" s="636"/>
      <c r="P122" s="636"/>
    </row>
    <row r="123" spans="8:8">
      <c r="A123" s="669"/>
      <c r="B123" s="636"/>
      <c r="C123" s="636"/>
      <c r="D123" s="636"/>
      <c r="E123" s="636"/>
      <c r="F123" s="636"/>
      <c r="G123" s="636"/>
      <c r="H123" s="636"/>
      <c r="L123" s="636"/>
      <c r="M123" s="636"/>
      <c r="N123" s="636"/>
      <c r="O123" s="636"/>
      <c r="P123" s="636"/>
    </row>
    <row r="124" spans="8:8">
      <c r="A124" s="669"/>
      <c r="B124" s="636"/>
      <c r="C124" s="636"/>
      <c r="D124" s="636"/>
      <c r="E124" s="636"/>
      <c r="F124" s="636"/>
      <c r="G124" s="636"/>
      <c r="H124" s="636"/>
      <c r="L124" s="636"/>
      <c r="M124" s="636"/>
      <c r="N124" s="636"/>
      <c r="O124" s="636"/>
      <c r="P124" s="636"/>
    </row>
    <row r="125" spans="8:8">
      <c r="A125" s="669"/>
      <c r="B125" s="636"/>
      <c r="C125" s="636"/>
      <c r="D125" s="636"/>
      <c r="E125" s="636"/>
      <c r="F125" s="636"/>
      <c r="G125" s="636"/>
      <c r="H125" s="636"/>
      <c r="L125" s="636"/>
      <c r="M125" s="636"/>
      <c r="N125" s="636"/>
      <c r="O125" s="636"/>
      <c r="P125" s="636"/>
    </row>
    <row r="126" spans="8:8">
      <c r="A126" s="669"/>
      <c r="B126" s="636"/>
      <c r="C126" s="636"/>
      <c r="D126" s="636"/>
      <c r="E126" s="636"/>
      <c r="F126" s="636"/>
      <c r="G126" s="636"/>
      <c r="H126" s="636"/>
      <c r="L126" s="636"/>
      <c r="M126" s="636"/>
      <c r="N126" s="636"/>
      <c r="O126" s="636"/>
      <c r="P126" s="636"/>
    </row>
    <row r="127" spans="8:8">
      <c r="A127" s="669"/>
      <c r="B127" s="636"/>
      <c r="C127" s="636"/>
      <c r="D127" s="636"/>
      <c r="E127" s="636"/>
      <c r="F127" s="636"/>
      <c r="G127" s="636"/>
      <c r="H127" s="636"/>
      <c r="L127" s="636"/>
      <c r="M127" s="636"/>
      <c r="N127" s="636"/>
      <c r="O127" s="636"/>
      <c r="P127" s="636"/>
    </row>
    <row r="128" spans="8:8">
      <c r="A128" s="669"/>
      <c r="B128" s="636"/>
      <c r="C128" s="636"/>
      <c r="D128" s="636"/>
      <c r="E128" s="636"/>
      <c r="F128" s="636"/>
      <c r="G128" s="636"/>
      <c r="H128" s="636"/>
      <c r="L128" s="636"/>
      <c r="M128" s="636"/>
      <c r="N128" s="636"/>
      <c r="O128" s="636"/>
      <c r="P128" s="636"/>
    </row>
    <row r="129" spans="8:8">
      <c r="A129" s="669"/>
      <c r="B129" s="636"/>
      <c r="C129" s="636"/>
      <c r="D129" s="636"/>
      <c r="E129" s="636"/>
      <c r="F129" s="636"/>
      <c r="G129" s="636"/>
      <c r="H129" s="636"/>
      <c r="L129" s="636"/>
      <c r="M129" s="636"/>
      <c r="N129" s="636"/>
      <c r="O129" s="636"/>
      <c r="P129" s="636"/>
    </row>
    <row r="130" spans="8:8">
      <c r="A130" s="669"/>
      <c r="B130" s="636"/>
      <c r="C130" s="636"/>
      <c r="D130" s="636"/>
      <c r="E130" s="636"/>
      <c r="F130" s="636"/>
      <c r="G130" s="636"/>
      <c r="H130" s="636"/>
      <c r="L130" s="636"/>
      <c r="M130" s="636"/>
      <c r="N130" s="636"/>
      <c r="O130" s="636"/>
      <c r="P130" s="636"/>
    </row>
    <row r="131" spans="8:8">
      <c r="A131" s="669"/>
      <c r="B131" s="636"/>
      <c r="C131" s="636"/>
      <c r="D131" s="636"/>
      <c r="E131" s="636"/>
      <c r="F131" s="636"/>
      <c r="G131" s="636"/>
      <c r="H131" s="636"/>
      <c r="L131" s="636"/>
      <c r="M131" s="636"/>
      <c r="N131" s="636"/>
      <c r="O131" s="636"/>
      <c r="P131" s="636"/>
    </row>
    <row r="132" spans="8:8">
      <c r="A132" s="669"/>
      <c r="B132" s="636"/>
      <c r="C132" s="636"/>
      <c r="D132" s="636"/>
      <c r="E132" s="636"/>
      <c r="F132" s="636"/>
      <c r="G132" s="636"/>
      <c r="H132" s="636"/>
      <c r="L132" s="636"/>
      <c r="M132" s="636"/>
      <c r="N132" s="636"/>
      <c r="O132" s="636"/>
      <c r="P132" s="636"/>
    </row>
    <row r="133" spans="8:8">
      <c r="A133" s="669"/>
      <c r="B133" s="636"/>
      <c r="C133" s="636"/>
      <c r="D133" s="636"/>
      <c r="E133" s="636"/>
      <c r="F133" s="636"/>
      <c r="G133" s="636"/>
      <c r="H133" s="636"/>
      <c r="L133" s="636"/>
      <c r="M133" s="636"/>
      <c r="N133" s="636"/>
      <c r="O133" s="636"/>
      <c r="P133" s="636"/>
    </row>
    <row r="134" spans="8:8">
      <c r="A134" s="669"/>
      <c r="B134" s="636"/>
      <c r="C134" s="636"/>
      <c r="D134" s="636"/>
      <c r="E134" s="636"/>
      <c r="F134" s="636"/>
      <c r="G134" s="636"/>
      <c r="H134" s="636"/>
      <c r="L134" s="636"/>
      <c r="M134" s="636"/>
      <c r="N134" s="636"/>
      <c r="O134" s="636"/>
      <c r="P134" s="636"/>
    </row>
    <row r="135" spans="8:8">
      <c r="A135" s="669"/>
      <c r="B135" s="636"/>
      <c r="C135" s="636"/>
      <c r="D135" s="636"/>
      <c r="E135" s="636"/>
      <c r="F135" s="636"/>
      <c r="G135" s="636"/>
      <c r="H135" s="636"/>
      <c r="L135" s="636"/>
      <c r="M135" s="636"/>
      <c r="N135" s="636"/>
      <c r="O135" s="636"/>
      <c r="P135" s="636"/>
    </row>
    <row r="136" spans="8:8">
      <c r="A136" s="669"/>
      <c r="B136" s="636"/>
      <c r="C136" s="636"/>
      <c r="D136" s="636"/>
      <c r="E136" s="636"/>
      <c r="F136" s="636"/>
      <c r="G136" s="636"/>
      <c r="H136" s="636"/>
      <c r="L136" s="636"/>
      <c r="M136" s="636"/>
      <c r="N136" s="636"/>
      <c r="O136" s="636"/>
      <c r="P136" s="636"/>
    </row>
    <row r="137" spans="8:8">
      <c r="A137" s="669"/>
      <c r="B137" s="636"/>
      <c r="C137" s="636"/>
      <c r="D137" s="636"/>
      <c r="E137" s="636"/>
      <c r="F137" s="636"/>
      <c r="G137" s="636"/>
      <c r="H137" s="636"/>
      <c r="L137" s="636"/>
      <c r="M137" s="636"/>
      <c r="N137" s="636"/>
      <c r="O137" s="636"/>
      <c r="P137" s="636"/>
    </row>
    <row r="138" spans="8:8">
      <c r="A138" s="669"/>
      <c r="B138" s="636"/>
      <c r="C138" s="636"/>
      <c r="D138" s="636"/>
      <c r="E138" s="636"/>
      <c r="F138" s="636"/>
      <c r="G138" s="636"/>
      <c r="H138" s="636"/>
      <c r="L138" s="636"/>
      <c r="M138" s="636"/>
      <c r="N138" s="636"/>
      <c r="O138" s="636"/>
      <c r="P138" s="636"/>
    </row>
    <row r="139" spans="8:8">
      <c r="A139" s="669"/>
      <c r="B139" s="636"/>
      <c r="C139" s="636"/>
      <c r="D139" s="636"/>
      <c r="E139" s="636"/>
      <c r="F139" s="636"/>
      <c r="G139" s="636"/>
      <c r="H139" s="636"/>
      <c r="L139" s="636"/>
      <c r="M139" s="636"/>
      <c r="N139" s="636"/>
      <c r="O139" s="636"/>
      <c r="P139" s="636"/>
    </row>
    <row r="140" spans="8:8">
      <c r="A140" s="669"/>
      <c r="B140" s="636"/>
      <c r="C140" s="636"/>
      <c r="D140" s="636"/>
      <c r="E140" s="636"/>
      <c r="F140" s="636"/>
      <c r="G140" s="636"/>
      <c r="H140" s="636"/>
      <c r="L140" s="636"/>
      <c r="M140" s="636"/>
      <c r="N140" s="636"/>
      <c r="O140" s="636"/>
      <c r="P140" s="636"/>
    </row>
    <row r="141" spans="8:8">
      <c r="A141" s="669"/>
      <c r="B141" s="636"/>
      <c r="C141" s="636"/>
      <c r="D141" s="636"/>
      <c r="E141" s="636"/>
      <c r="F141" s="636"/>
      <c r="G141" s="636"/>
      <c r="H141" s="636"/>
      <c r="L141" s="636"/>
      <c r="M141" s="636"/>
      <c r="N141" s="636"/>
      <c r="O141" s="636"/>
      <c r="P141" s="636"/>
    </row>
    <row r="142" spans="8:8">
      <c r="A142" s="669"/>
      <c r="B142" s="636"/>
      <c r="C142" s="636"/>
      <c r="D142" s="636"/>
      <c r="E142" s="636"/>
      <c r="F142" s="636"/>
      <c r="G142" s="636"/>
      <c r="H142" s="636"/>
      <c r="L142" s="636"/>
      <c r="M142" s="636"/>
      <c r="N142" s="636"/>
      <c r="O142" s="636"/>
      <c r="P142" s="636"/>
    </row>
    <row r="143" spans="8:8">
      <c r="A143" s="669"/>
      <c r="B143" s="636"/>
      <c r="C143" s="636"/>
      <c r="D143" s="636"/>
      <c r="E143" s="636"/>
      <c r="F143" s="636"/>
      <c r="G143" s="636"/>
      <c r="H143" s="636"/>
      <c r="L143" s="636"/>
      <c r="M143" s="636"/>
      <c r="N143" s="636"/>
      <c r="O143" s="636"/>
      <c r="P143" s="636"/>
    </row>
    <row r="144" spans="8:8">
      <c r="A144" s="669"/>
      <c r="B144" s="636"/>
      <c r="C144" s="636"/>
      <c r="D144" s="636"/>
      <c r="E144" s="636"/>
      <c r="F144" s="636"/>
      <c r="G144" s="636"/>
      <c r="H144" s="636"/>
      <c r="L144" s="636"/>
      <c r="M144" s="636"/>
      <c r="N144" s="636"/>
      <c r="O144" s="636"/>
      <c r="P144" s="636"/>
    </row>
    <row r="145" spans="8:8">
      <c r="A145" s="669"/>
      <c r="B145" s="636"/>
      <c r="C145" s="636"/>
      <c r="D145" s="636"/>
      <c r="E145" s="636"/>
      <c r="F145" s="636"/>
      <c r="G145" s="636"/>
      <c r="H145" s="636"/>
      <c r="L145" s="636"/>
      <c r="M145" s="636"/>
      <c r="N145" s="636"/>
      <c r="O145" s="636"/>
      <c r="P145" s="636"/>
    </row>
    <row r="146" spans="8:8">
      <c r="A146" s="669"/>
      <c r="B146" s="636"/>
      <c r="C146" s="636"/>
      <c r="D146" s="636"/>
      <c r="E146" s="636"/>
      <c r="F146" s="636"/>
      <c r="G146" s="636"/>
      <c r="H146" s="636"/>
      <c r="L146" s="636"/>
      <c r="M146" s="636"/>
      <c r="N146" s="636"/>
      <c r="O146" s="636"/>
      <c r="P146" s="636"/>
    </row>
    <row r="147" spans="8:8">
      <c r="A147" s="669"/>
      <c r="B147" s="636"/>
      <c r="C147" s="636"/>
      <c r="D147" s="636"/>
      <c r="E147" s="636"/>
      <c r="F147" s="636"/>
      <c r="G147" s="636"/>
      <c r="H147" s="636"/>
      <c r="L147" s="636"/>
      <c r="M147" s="636"/>
      <c r="N147" s="636"/>
      <c r="O147" s="636"/>
      <c r="P147" s="636"/>
    </row>
    <row r="148" spans="8:8">
      <c r="A148" s="669"/>
      <c r="B148" s="636"/>
      <c r="C148" s="636"/>
      <c r="D148" s="636"/>
      <c r="E148" s="636"/>
      <c r="F148" s="636"/>
      <c r="G148" s="636"/>
      <c r="H148" s="636"/>
      <c r="L148" s="636"/>
      <c r="M148" s="636"/>
      <c r="N148" s="636"/>
      <c r="O148" s="636"/>
      <c r="P148" s="636"/>
    </row>
    <row r="149" spans="8:8">
      <c r="A149" s="669"/>
      <c r="B149" s="636"/>
      <c r="C149" s="636"/>
      <c r="D149" s="636"/>
      <c r="E149" s="636"/>
      <c r="F149" s="636"/>
      <c r="G149" s="636"/>
      <c r="H149" s="636"/>
      <c r="L149" s="636"/>
      <c r="M149" s="636"/>
      <c r="N149" s="636"/>
      <c r="O149" s="636"/>
      <c r="P149" s="636"/>
    </row>
    <row r="150" spans="8:8">
      <c r="A150" s="669"/>
      <c r="B150" s="636"/>
      <c r="C150" s="636"/>
      <c r="D150" s="636"/>
      <c r="E150" s="636"/>
      <c r="F150" s="636"/>
      <c r="G150" s="636"/>
      <c r="H150" s="636"/>
      <c r="L150" s="636"/>
      <c r="M150" s="636"/>
      <c r="N150" s="636"/>
      <c r="O150" s="636"/>
      <c r="P150" s="636"/>
    </row>
    <row r="151" spans="8:8">
      <c r="A151" s="669"/>
      <c r="B151" s="636"/>
      <c r="C151" s="636"/>
      <c r="D151" s="636"/>
      <c r="E151" s="636"/>
      <c r="F151" s="636"/>
      <c r="G151" s="636"/>
      <c r="H151" s="636"/>
      <c r="L151" s="636"/>
      <c r="M151" s="636"/>
      <c r="N151" s="636"/>
      <c r="O151" s="636"/>
      <c r="P151" s="636"/>
    </row>
    <row r="152" spans="8:8">
      <c r="A152" s="669"/>
      <c r="B152" s="636"/>
      <c r="C152" s="636"/>
      <c r="D152" s="636"/>
      <c r="E152" s="636"/>
      <c r="F152" s="636"/>
      <c r="G152" s="636"/>
      <c r="H152" s="636"/>
      <c r="L152" s="636"/>
      <c r="M152" s="636"/>
      <c r="N152" s="636"/>
      <c r="O152" s="636"/>
      <c r="P152" s="636"/>
    </row>
    <row r="153" spans="8:8">
      <c r="A153" s="669"/>
      <c r="B153" s="636"/>
      <c r="C153" s="636"/>
      <c r="D153" s="636"/>
      <c r="E153" s="636"/>
      <c r="F153" s="636"/>
      <c r="G153" s="636"/>
      <c r="H153" s="636"/>
      <c r="L153" s="636"/>
      <c r="M153" s="636"/>
      <c r="N153" s="636"/>
      <c r="O153" s="636"/>
      <c r="P153" s="636"/>
    </row>
    <row r="154" spans="8:8">
      <c r="A154" s="669"/>
      <c r="B154" s="636"/>
      <c r="C154" s="636"/>
      <c r="D154" s="636"/>
      <c r="E154" s="636"/>
      <c r="F154" s="636"/>
      <c r="G154" s="636"/>
      <c r="H154" s="636"/>
      <c r="L154" s="636"/>
      <c r="M154" s="636"/>
      <c r="N154" s="636"/>
      <c r="O154" s="636"/>
      <c r="P154" s="636"/>
    </row>
    <row r="155" spans="8:8">
      <c r="A155" s="669"/>
      <c r="B155" s="636"/>
      <c r="C155" s="636"/>
      <c r="D155" s="636"/>
      <c r="E155" s="636"/>
      <c r="F155" s="636"/>
      <c r="G155" s="636"/>
      <c r="H155" s="636"/>
      <c r="L155" s="636"/>
      <c r="M155" s="636"/>
      <c r="N155" s="636"/>
      <c r="O155" s="636"/>
      <c r="P155" s="636"/>
    </row>
    <row r="156" spans="8:8">
      <c r="A156" s="669"/>
      <c r="B156" s="636"/>
      <c r="C156" s="636"/>
      <c r="D156" s="636"/>
      <c r="E156" s="636"/>
      <c r="F156" s="636"/>
      <c r="G156" s="636"/>
      <c r="H156" s="636"/>
      <c r="L156" s="636"/>
      <c r="M156" s="636"/>
      <c r="N156" s="636"/>
      <c r="O156" s="636"/>
      <c r="P156" s="636"/>
    </row>
    <row r="157" spans="8:8">
      <c r="A157" s="669"/>
      <c r="B157" s="636"/>
      <c r="C157" s="636"/>
      <c r="D157" s="636"/>
      <c r="E157" s="636"/>
      <c r="F157" s="636"/>
      <c r="G157" s="636"/>
      <c r="H157" s="636"/>
      <c r="L157" s="636"/>
      <c r="M157" s="636"/>
      <c r="N157" s="636"/>
      <c r="O157" s="636"/>
      <c r="P157" s="636"/>
    </row>
    <row r="158" spans="8:8">
      <c r="A158" s="669"/>
      <c r="B158" s="636"/>
      <c r="C158" s="636"/>
      <c r="D158" s="636"/>
      <c r="E158" s="636"/>
      <c r="F158" s="636"/>
      <c r="G158" s="636"/>
      <c r="H158" s="636"/>
      <c r="L158" s="636"/>
      <c r="M158" s="636"/>
      <c r="N158" s="636"/>
      <c r="O158" s="636"/>
      <c r="P158" s="636"/>
    </row>
    <row r="159" spans="8:8">
      <c r="A159" s="669"/>
      <c r="B159" s="636"/>
      <c r="C159" s="636"/>
      <c r="D159" s="636"/>
      <c r="E159" s="636"/>
      <c r="F159" s="636"/>
      <c r="G159" s="636"/>
      <c r="H159" s="636"/>
      <c r="L159" s="636"/>
      <c r="M159" s="636"/>
      <c r="N159" s="636"/>
      <c r="O159" s="636"/>
      <c r="P159" s="636"/>
    </row>
    <row r="160" spans="8:8">
      <c r="A160" s="669"/>
      <c r="B160" s="636"/>
      <c r="C160" s="636"/>
      <c r="D160" s="636"/>
      <c r="E160" s="636"/>
      <c r="F160" s="636"/>
      <c r="G160" s="636"/>
      <c r="H160" s="636"/>
      <c r="L160" s="636"/>
      <c r="M160" s="636"/>
      <c r="N160" s="636"/>
      <c r="O160" s="636"/>
      <c r="P160" s="636"/>
    </row>
    <row r="161" spans="8:8">
      <c r="A161" s="669"/>
      <c r="B161" s="636"/>
      <c r="C161" s="636"/>
      <c r="D161" s="636"/>
      <c r="E161" s="636"/>
      <c r="F161" s="636"/>
      <c r="G161" s="636"/>
      <c r="H161" s="636"/>
      <c r="L161" s="636"/>
      <c r="M161" s="636"/>
      <c r="N161" s="636"/>
      <c r="O161" s="636"/>
      <c r="P161" s="636"/>
    </row>
    <row r="162" spans="8:8">
      <c r="A162" s="669"/>
      <c r="B162" s="636"/>
      <c r="C162" s="636"/>
      <c r="D162" s="636"/>
      <c r="E162" s="636"/>
      <c r="F162" s="636"/>
      <c r="G162" s="636"/>
      <c r="H162" s="636"/>
      <c r="L162" s="636"/>
      <c r="M162" s="636"/>
      <c r="N162" s="636"/>
      <c r="O162" s="636"/>
      <c r="P162" s="636"/>
    </row>
    <row r="163" spans="8:8">
      <c r="A163" s="669"/>
      <c r="B163" s="636"/>
      <c r="C163" s="636"/>
      <c r="D163" s="636"/>
      <c r="E163" s="636"/>
      <c r="F163" s="636"/>
      <c r="G163" s="636"/>
      <c r="H163" s="636"/>
      <c r="L163" s="636"/>
      <c r="M163" s="636"/>
      <c r="N163" s="636"/>
      <c r="O163" s="636"/>
      <c r="P163" s="636"/>
    </row>
    <row r="164" spans="8:8">
      <c r="A164" s="669"/>
      <c r="B164" s="636"/>
      <c r="C164" s="636"/>
      <c r="D164" s="636"/>
      <c r="E164" s="636"/>
      <c r="F164" s="636"/>
      <c r="G164" s="636"/>
      <c r="H164" s="636"/>
      <c r="L164" s="636"/>
      <c r="M164" s="636"/>
      <c r="N164" s="636"/>
      <c r="O164" s="636"/>
      <c r="P164" s="636"/>
    </row>
    <row r="165" spans="8:8">
      <c r="A165" s="669"/>
      <c r="B165" s="636"/>
      <c r="C165" s="636"/>
      <c r="D165" s="636"/>
      <c r="E165" s="636"/>
      <c r="F165" s="636"/>
      <c r="G165" s="636"/>
      <c r="H165" s="636"/>
      <c r="L165" s="636"/>
      <c r="M165" s="636"/>
      <c r="N165" s="636"/>
      <c r="O165" s="636"/>
      <c r="P165" s="636"/>
    </row>
    <row r="166" spans="8:8">
      <c r="A166" s="669"/>
      <c r="B166" s="636"/>
      <c r="C166" s="636"/>
      <c r="D166" s="636"/>
      <c r="E166" s="636"/>
      <c r="F166" s="636"/>
      <c r="G166" s="636"/>
      <c r="H166" s="636"/>
      <c r="L166" s="636"/>
      <c r="M166" s="636"/>
      <c r="N166" s="636"/>
      <c r="O166" s="636"/>
      <c r="P166" s="636"/>
    </row>
    <row r="167" spans="8:8">
      <c r="A167" s="669"/>
      <c r="B167" s="636"/>
      <c r="C167" s="636"/>
      <c r="D167" s="636"/>
      <c r="E167" s="636"/>
      <c r="F167" s="636"/>
      <c r="G167" s="636"/>
      <c r="H167" s="636"/>
      <c r="L167" s="636"/>
      <c r="M167" s="636"/>
      <c r="N167" s="636"/>
      <c r="O167" s="636"/>
      <c r="P167" s="636"/>
    </row>
    <row r="168" spans="8:8">
      <c r="A168" s="669"/>
      <c r="B168" s="636"/>
      <c r="C168" s="636"/>
      <c r="D168" s="636"/>
      <c r="E168" s="636"/>
      <c r="F168" s="636"/>
      <c r="G168" s="636"/>
      <c r="H168" s="636"/>
      <c r="L168" s="636"/>
      <c r="M168" s="636"/>
      <c r="N168" s="636"/>
      <c r="O168" s="636"/>
      <c r="P168" s="636"/>
    </row>
    <row r="169" spans="8:8">
      <c r="A169" s="669"/>
      <c r="B169" s="636"/>
      <c r="C169" s="636"/>
      <c r="D169" s="636"/>
      <c r="E169" s="636"/>
      <c r="F169" s="636"/>
      <c r="G169" s="636"/>
      <c r="H169" s="636"/>
      <c r="L169" s="636"/>
      <c r="M169" s="636"/>
      <c r="N169" s="636"/>
      <c r="O169" s="636"/>
      <c r="P169" s="636"/>
    </row>
    <row r="170" spans="8:8">
      <c r="A170" s="669"/>
      <c r="B170" s="636"/>
      <c r="C170" s="636"/>
      <c r="D170" s="636"/>
      <c r="E170" s="636"/>
      <c r="F170" s="636"/>
      <c r="G170" s="636"/>
      <c r="H170" s="636"/>
      <c r="L170" s="636"/>
      <c r="M170" s="636"/>
      <c r="N170" s="636"/>
      <c r="O170" s="636"/>
      <c r="P170" s="636"/>
    </row>
    <row r="171" spans="8:8">
      <c r="A171" s="669"/>
      <c r="B171" s="636"/>
      <c r="C171" s="636"/>
      <c r="D171" s="636"/>
      <c r="E171" s="636"/>
      <c r="F171" s="636"/>
      <c r="G171" s="636"/>
      <c r="H171" s="636"/>
      <c r="L171" s="636"/>
      <c r="M171" s="636"/>
      <c r="N171" s="636"/>
      <c r="O171" s="636"/>
      <c r="P171" s="636"/>
    </row>
    <row r="172" spans="8:8">
      <c r="A172" s="669"/>
      <c r="B172" s="636"/>
      <c r="C172" s="636"/>
      <c r="D172" s="636"/>
      <c r="E172" s="636"/>
      <c r="F172" s="636"/>
      <c r="G172" s="636"/>
      <c r="H172" s="636"/>
      <c r="L172" s="636"/>
      <c r="M172" s="636"/>
      <c r="N172" s="636"/>
      <c r="O172" s="636"/>
      <c r="P172" s="636"/>
    </row>
    <row r="173" spans="8:8">
      <c r="A173" s="669"/>
      <c r="B173" s="636"/>
      <c r="C173" s="636"/>
      <c r="D173" s="636"/>
      <c r="E173" s="636"/>
      <c r="F173" s="636"/>
      <c r="G173" s="636"/>
      <c r="H173" s="636"/>
      <c r="L173" s="636"/>
      <c r="M173" s="636"/>
      <c r="N173" s="636"/>
      <c r="O173" s="636"/>
      <c r="P173" s="636"/>
    </row>
    <row r="174" spans="8:8">
      <c r="A174" s="669"/>
      <c r="B174" s="636"/>
      <c r="C174" s="636"/>
      <c r="D174" s="636"/>
      <c r="E174" s="636"/>
      <c r="F174" s="636"/>
      <c r="G174" s="636"/>
      <c r="H174" s="636"/>
      <c r="L174" s="636"/>
      <c r="M174" s="636"/>
      <c r="N174" s="636"/>
      <c r="O174" s="636"/>
      <c r="P174" s="636"/>
    </row>
    <row r="175" spans="8:8">
      <c r="A175" s="669"/>
      <c r="B175" s="636"/>
      <c r="C175" s="636"/>
      <c r="D175" s="636"/>
      <c r="E175" s="636"/>
      <c r="F175" s="636"/>
      <c r="G175" s="636"/>
      <c r="H175" s="636"/>
      <c r="L175" s="636"/>
      <c r="M175" s="636"/>
      <c r="N175" s="636"/>
      <c r="O175" s="636"/>
      <c r="P175" s="636"/>
    </row>
    <row r="176" spans="8:8">
      <c r="A176" s="669"/>
      <c r="B176" s="636"/>
      <c r="C176" s="636"/>
      <c r="D176" s="636"/>
      <c r="E176" s="636"/>
      <c r="F176" s="636"/>
      <c r="G176" s="636"/>
      <c r="H176" s="636"/>
      <c r="L176" s="636"/>
      <c r="M176" s="636"/>
      <c r="N176" s="636"/>
      <c r="O176" s="636"/>
      <c r="P176" s="636"/>
    </row>
    <row r="177" spans="8:8">
      <c r="A177" s="669"/>
      <c r="B177" s="636"/>
      <c r="C177" s="636"/>
      <c r="D177" s="636"/>
      <c r="E177" s="636"/>
      <c r="F177" s="636"/>
      <c r="G177" s="636"/>
      <c r="H177" s="636"/>
      <c r="L177" s="636"/>
      <c r="M177" s="636"/>
      <c r="N177" s="636"/>
      <c r="O177" s="636"/>
      <c r="P177" s="636"/>
    </row>
    <row r="178" spans="8:8">
      <c r="A178" s="669"/>
      <c r="B178" s="636"/>
      <c r="C178" s="636"/>
      <c r="D178" s="636"/>
      <c r="E178" s="636"/>
      <c r="F178" s="636"/>
      <c r="G178" s="636"/>
      <c r="H178" s="636"/>
      <c r="L178" s="636"/>
      <c r="M178" s="636"/>
      <c r="N178" s="636"/>
      <c r="O178" s="636"/>
      <c r="P178" s="636"/>
    </row>
    <row r="179" spans="8:8">
      <c r="A179" s="669"/>
      <c r="B179" s="636"/>
      <c r="C179" s="636"/>
      <c r="D179" s="636"/>
      <c r="E179" s="636"/>
      <c r="F179" s="636"/>
      <c r="G179" s="636"/>
      <c r="H179" s="636"/>
      <c r="L179" s="636"/>
      <c r="M179" s="636"/>
      <c r="N179" s="636"/>
      <c r="O179" s="636"/>
      <c r="P179" s="636"/>
    </row>
    <row r="180" spans="8:8">
      <c r="A180" s="669"/>
      <c r="B180" s="636"/>
      <c r="C180" s="636"/>
      <c r="D180" s="636"/>
      <c r="E180" s="636"/>
      <c r="F180" s="636"/>
      <c r="G180" s="636"/>
      <c r="H180" s="636"/>
      <c r="L180" s="636"/>
      <c r="M180" s="636"/>
      <c r="N180" s="636"/>
      <c r="O180" s="636"/>
      <c r="P180" s="636"/>
    </row>
    <row r="181" spans="8:8">
      <c r="A181" s="669"/>
      <c r="B181" s="636"/>
      <c r="C181" s="636"/>
      <c r="D181" s="636"/>
      <c r="E181" s="636"/>
      <c r="F181" s="636"/>
      <c r="G181" s="636"/>
      <c r="H181" s="636"/>
      <c r="L181" s="636"/>
      <c r="M181" s="636"/>
      <c r="N181" s="636"/>
      <c r="O181" s="636"/>
      <c r="P181" s="636"/>
    </row>
    <row r="182" spans="8:8">
      <c r="A182" s="669"/>
      <c r="B182" s="636"/>
      <c r="C182" s="636"/>
      <c r="D182" s="636"/>
      <c r="E182" s="636"/>
      <c r="F182" s="636"/>
      <c r="G182" s="636"/>
      <c r="H182" s="636"/>
      <c r="L182" s="636"/>
      <c r="M182" s="636"/>
      <c r="N182" s="636"/>
      <c r="O182" s="636"/>
      <c r="P182" s="636"/>
    </row>
    <row r="183" spans="8:8">
      <c r="A183" s="669"/>
      <c r="B183" s="636"/>
      <c r="C183" s="636"/>
      <c r="D183" s="636"/>
      <c r="E183" s="636"/>
      <c r="F183" s="636"/>
      <c r="G183" s="636"/>
      <c r="H183" s="636"/>
      <c r="L183" s="636"/>
      <c r="M183" s="636"/>
      <c r="N183" s="636"/>
      <c r="O183" s="636"/>
      <c r="P183" s="636"/>
    </row>
    <row r="184" spans="8:8">
      <c r="A184" s="669"/>
      <c r="B184" s="636"/>
      <c r="C184" s="636"/>
      <c r="D184" s="636"/>
      <c r="E184" s="636"/>
      <c r="F184" s="636"/>
      <c r="G184" s="636"/>
      <c r="H184" s="636"/>
      <c r="L184" s="636"/>
      <c r="M184" s="636"/>
      <c r="N184" s="636"/>
      <c r="O184" s="636"/>
      <c r="P184" s="636"/>
    </row>
    <row r="185" spans="8:8">
      <c r="A185" s="669"/>
      <c r="B185" s="636"/>
      <c r="C185" s="636"/>
      <c r="D185" s="636"/>
      <c r="E185" s="636"/>
      <c r="F185" s="636"/>
      <c r="G185" s="636"/>
      <c r="H185" s="636"/>
      <c r="L185" s="636"/>
      <c r="M185" s="636"/>
      <c r="N185" s="636"/>
      <c r="O185" s="636"/>
      <c r="P185" s="636"/>
    </row>
    <row r="186" spans="8:8">
      <c r="A186" s="669"/>
      <c r="B186" s="636"/>
      <c r="C186" s="636"/>
      <c r="D186" s="636"/>
      <c r="E186" s="636"/>
      <c r="F186" s="636"/>
      <c r="G186" s="636"/>
      <c r="H186" s="636"/>
      <c r="L186" s="636"/>
      <c r="M186" s="636"/>
      <c r="N186" s="636"/>
      <c r="O186" s="636"/>
      <c r="P186" s="636"/>
    </row>
    <row r="187" spans="8:8">
      <c r="A187" s="669"/>
      <c r="B187" s="636"/>
      <c r="C187" s="636"/>
      <c r="D187" s="636"/>
      <c r="E187" s="636"/>
      <c r="F187" s="636"/>
      <c r="G187" s="636"/>
      <c r="H187" s="636"/>
      <c r="L187" s="636"/>
      <c r="M187" s="636"/>
      <c r="N187" s="636"/>
      <c r="O187" s="636"/>
      <c r="P187" s="636"/>
    </row>
    <row r="188" spans="8:8">
      <c r="A188" s="669"/>
      <c r="B188" s="636"/>
      <c r="C188" s="636"/>
      <c r="D188" s="636"/>
      <c r="E188" s="636"/>
      <c r="F188" s="636"/>
      <c r="G188" s="636"/>
      <c r="H188" s="636"/>
      <c r="L188" s="636"/>
      <c r="M188" s="636"/>
      <c r="N188" s="636"/>
      <c r="O188" s="636"/>
      <c r="P188" s="636"/>
    </row>
    <row r="189" spans="8:8">
      <c r="A189" s="669"/>
      <c r="B189" s="636"/>
      <c r="C189" s="636"/>
      <c r="D189" s="636"/>
      <c r="E189" s="636"/>
      <c r="F189" s="636"/>
      <c r="G189" s="636"/>
      <c r="H189" s="636"/>
      <c r="L189" s="636"/>
      <c r="M189" s="636"/>
      <c r="N189" s="636"/>
      <c r="O189" s="636"/>
      <c r="P189" s="636"/>
    </row>
    <row r="190" spans="8:8">
      <c r="A190" s="669"/>
      <c r="B190" s="636"/>
      <c r="C190" s="636"/>
      <c r="D190" s="636"/>
      <c r="E190" s="636"/>
      <c r="F190" s="636"/>
      <c r="G190" s="636"/>
      <c r="H190" s="636"/>
      <c r="L190" s="636"/>
      <c r="M190" s="636"/>
      <c r="N190" s="636"/>
      <c r="O190" s="636"/>
      <c r="P190" s="636"/>
    </row>
    <row r="191" spans="8:8">
      <c r="A191" s="669"/>
      <c r="B191" s="636"/>
      <c r="C191" s="636"/>
      <c r="D191" s="636"/>
      <c r="E191" s="636"/>
      <c r="F191" s="636"/>
      <c r="G191" s="636"/>
      <c r="H191" s="636"/>
      <c r="L191" s="636"/>
      <c r="M191" s="636"/>
      <c r="N191" s="636"/>
      <c r="O191" s="636"/>
      <c r="P191" s="636"/>
    </row>
    <row r="192" spans="8:8">
      <c r="A192" s="669"/>
      <c r="B192" s="636"/>
      <c r="C192" s="636"/>
      <c r="D192" s="636"/>
      <c r="E192" s="636"/>
      <c r="F192" s="636"/>
      <c r="G192" s="636"/>
      <c r="H192" s="636"/>
      <c r="L192" s="636"/>
      <c r="M192" s="636"/>
      <c r="N192" s="636"/>
      <c r="O192" s="636"/>
      <c r="P192" s="636"/>
    </row>
    <row r="193" spans="8:8">
      <c r="A193" s="669"/>
      <c r="B193" s="636"/>
      <c r="C193" s="636"/>
      <c r="D193" s="636"/>
      <c r="E193" s="636"/>
      <c r="F193" s="636"/>
      <c r="G193" s="636"/>
      <c r="H193" s="636"/>
      <c r="L193" s="636"/>
      <c r="M193" s="636"/>
      <c r="N193" s="636"/>
      <c r="O193" s="636"/>
      <c r="P193" s="636"/>
    </row>
    <row r="194" spans="8:8">
      <c r="A194" s="669"/>
      <c r="B194" s="636"/>
      <c r="C194" s="636"/>
      <c r="D194" s="636"/>
      <c r="E194" s="636"/>
      <c r="F194" s="636"/>
      <c r="G194" s="636"/>
      <c r="H194" s="636"/>
      <c r="L194" s="636"/>
      <c r="M194" s="636"/>
      <c r="N194" s="636"/>
      <c r="O194" s="636"/>
      <c r="P194" s="636"/>
    </row>
    <row r="195" spans="8:8">
      <c r="A195" s="669"/>
      <c r="B195" s="636"/>
      <c r="C195" s="636"/>
      <c r="D195" s="636"/>
      <c r="E195" s="636"/>
      <c r="F195" s="636"/>
      <c r="G195" s="636"/>
      <c r="H195" s="636"/>
      <c r="L195" s="636"/>
      <c r="M195" s="636"/>
      <c r="N195" s="636"/>
      <c r="O195" s="636"/>
      <c r="P195" s="636"/>
    </row>
    <row r="196" spans="8:8">
      <c r="A196" s="669"/>
      <c r="B196" s="636"/>
      <c r="C196" s="636"/>
      <c r="D196" s="636"/>
      <c r="E196" s="636"/>
      <c r="F196" s="636"/>
      <c r="G196" s="636"/>
      <c r="H196" s="636"/>
      <c r="L196" s="636"/>
      <c r="M196" s="636"/>
      <c r="N196" s="636"/>
      <c r="O196" s="636"/>
      <c r="P196" s="636"/>
    </row>
    <row r="197" spans="8:8">
      <c r="A197" s="669"/>
      <c r="B197" s="636"/>
      <c r="C197" s="636"/>
      <c r="D197" s="636"/>
      <c r="E197" s="636"/>
      <c r="F197" s="636"/>
      <c r="G197" s="636"/>
      <c r="H197" s="636"/>
      <c r="L197" s="636"/>
      <c r="M197" s="636"/>
      <c r="N197" s="636"/>
      <c r="O197" s="636"/>
      <c r="P197" s="636"/>
    </row>
    <row r="198" spans="8:8">
      <c r="A198" s="669"/>
      <c r="B198" s="636"/>
      <c r="C198" s="636"/>
      <c r="D198" s="636"/>
      <c r="E198" s="636"/>
      <c r="F198" s="636"/>
      <c r="G198" s="636"/>
      <c r="H198" s="636"/>
      <c r="L198" s="636"/>
      <c r="M198" s="636"/>
      <c r="N198" s="636"/>
      <c r="O198" s="636"/>
      <c r="P198" s="636"/>
    </row>
    <row r="199" spans="8:8">
      <c r="A199" s="669"/>
      <c r="B199" s="636"/>
      <c r="C199" s="636"/>
      <c r="D199" s="636"/>
      <c r="E199" s="636"/>
      <c r="F199" s="636"/>
      <c r="G199" s="636"/>
      <c r="H199" s="636"/>
      <c r="L199" s="636"/>
      <c r="M199" s="636"/>
      <c r="N199" s="636"/>
      <c r="O199" s="636"/>
      <c r="P199" s="636"/>
    </row>
    <row r="200" spans="8:8">
      <c r="A200" s="669"/>
      <c r="B200" s="636"/>
      <c r="C200" s="636"/>
      <c r="D200" s="636"/>
      <c r="E200" s="636"/>
      <c r="F200" s="636"/>
      <c r="G200" s="636"/>
      <c r="H200" s="636"/>
      <c r="L200" s="636"/>
      <c r="M200" s="636"/>
      <c r="N200" s="636"/>
      <c r="O200" s="636"/>
      <c r="P200" s="636"/>
    </row>
    <row r="201" spans="8:8">
      <c r="A201" s="669"/>
      <c r="B201" s="636"/>
      <c r="C201" s="636"/>
      <c r="D201" s="636"/>
      <c r="E201" s="636"/>
      <c r="F201" s="636"/>
      <c r="G201" s="636"/>
      <c r="H201" s="636"/>
      <c r="L201" s="636"/>
      <c r="M201" s="636"/>
      <c r="N201" s="636"/>
      <c r="O201" s="636"/>
      <c r="P201" s="636"/>
    </row>
    <row r="202" spans="8:8">
      <c r="A202" s="669"/>
      <c r="B202" s="636"/>
      <c r="C202" s="636"/>
      <c r="D202" s="636"/>
      <c r="E202" s="636"/>
      <c r="F202" s="636"/>
      <c r="G202" s="636"/>
      <c r="H202" s="636"/>
      <c r="L202" s="636"/>
      <c r="M202" s="636"/>
      <c r="N202" s="636"/>
      <c r="O202" s="636"/>
      <c r="P202" s="636"/>
    </row>
    <row r="203" spans="8:8">
      <c r="A203" s="669"/>
      <c r="B203" s="636"/>
      <c r="C203" s="636"/>
      <c r="D203" s="636"/>
      <c r="E203" s="636"/>
      <c r="F203" s="636"/>
      <c r="G203" s="636"/>
      <c r="H203" s="636"/>
      <c r="L203" s="636"/>
      <c r="M203" s="636"/>
      <c r="N203" s="636"/>
      <c r="O203" s="636"/>
      <c r="P203" s="636"/>
    </row>
    <row r="204" spans="8:8">
      <c r="A204" s="669"/>
      <c r="B204" s="636"/>
      <c r="C204" s="636"/>
      <c r="D204" s="636"/>
      <c r="E204" s="636"/>
      <c r="F204" s="636"/>
      <c r="G204" s="636"/>
      <c r="H204" s="636"/>
      <c r="L204" s="636"/>
      <c r="M204" s="636"/>
      <c r="N204" s="636"/>
      <c r="O204" s="636"/>
      <c r="P204" s="636"/>
    </row>
    <row r="205" spans="8:8">
      <c r="A205" s="669"/>
      <c r="B205" s="636"/>
      <c r="C205" s="636"/>
      <c r="D205" s="636"/>
      <c r="E205" s="636"/>
      <c r="F205" s="636"/>
      <c r="G205" s="636"/>
      <c r="H205" s="636"/>
      <c r="L205" s="636"/>
      <c r="M205" s="636"/>
      <c r="N205" s="636"/>
      <c r="O205" s="636"/>
      <c r="P205" s="636"/>
    </row>
    <row r="206" spans="8:8">
      <c r="A206" s="669"/>
      <c r="B206" s="636"/>
      <c r="C206" s="636"/>
      <c r="D206" s="636"/>
      <c r="E206" s="636"/>
      <c r="F206" s="636"/>
      <c r="G206" s="636"/>
      <c r="H206" s="636"/>
      <c r="L206" s="636"/>
      <c r="M206" s="636"/>
      <c r="N206" s="636"/>
      <c r="O206" s="636"/>
      <c r="P206" s="636"/>
    </row>
    <row r="207" spans="8:8">
      <c r="A207" s="669"/>
      <c r="B207" s="636"/>
      <c r="C207" s="636"/>
      <c r="D207" s="636"/>
      <c r="E207" s="636"/>
      <c r="F207" s="636"/>
      <c r="G207" s="636"/>
      <c r="H207" s="636"/>
      <c r="L207" s="636"/>
      <c r="M207" s="636"/>
      <c r="N207" s="636"/>
      <c r="O207" s="636"/>
      <c r="P207" s="636"/>
    </row>
    <row r="208" spans="8:8">
      <c r="A208" s="669"/>
      <c r="B208" s="636"/>
      <c r="C208" s="636"/>
      <c r="D208" s="636"/>
      <c r="E208" s="636"/>
      <c r="F208" s="636"/>
      <c r="G208" s="636"/>
      <c r="H208" s="636"/>
      <c r="L208" s="636"/>
      <c r="M208" s="636"/>
      <c r="N208" s="636"/>
      <c r="O208" s="636"/>
      <c r="P208" s="636"/>
    </row>
    <row r="209" spans="8:8">
      <c r="A209" s="669"/>
      <c r="B209" s="636"/>
      <c r="C209" s="636"/>
      <c r="D209" s="636"/>
      <c r="E209" s="636"/>
      <c r="F209" s="636"/>
      <c r="G209" s="636"/>
      <c r="H209" s="636"/>
      <c r="L209" s="636"/>
      <c r="M209" s="636"/>
      <c r="N209" s="636"/>
      <c r="O209" s="636"/>
      <c r="P209" s="636"/>
    </row>
    <row r="210" spans="8:8">
      <c r="A210" s="669"/>
      <c r="B210" s="636"/>
      <c r="C210" s="636"/>
      <c r="D210" s="636"/>
      <c r="E210" s="636"/>
      <c r="F210" s="636"/>
      <c r="G210" s="636"/>
      <c r="H210" s="636"/>
      <c r="L210" s="636"/>
      <c r="M210" s="636"/>
      <c r="N210" s="636"/>
      <c r="O210" s="636"/>
      <c r="P210" s="636"/>
    </row>
    <row r="211" spans="8:8">
      <c r="A211" s="669"/>
      <c r="B211" s="636"/>
      <c r="C211" s="636"/>
      <c r="D211" s="636"/>
      <c r="E211" s="636"/>
      <c r="F211" s="636"/>
      <c r="G211" s="636"/>
      <c r="H211" s="636"/>
      <c r="L211" s="636"/>
      <c r="M211" s="636"/>
      <c r="N211" s="636"/>
      <c r="O211" s="636"/>
      <c r="P211" s="636"/>
    </row>
    <row r="212" spans="8:8">
      <c r="A212" s="669"/>
      <c r="B212" s="636"/>
      <c r="C212" s="636"/>
      <c r="D212" s="636"/>
      <c r="E212" s="636"/>
      <c r="F212" s="636"/>
      <c r="G212" s="636"/>
      <c r="H212" s="636"/>
      <c r="L212" s="636"/>
      <c r="M212" s="636"/>
      <c r="N212" s="636"/>
      <c r="O212" s="636"/>
      <c r="P212" s="636"/>
    </row>
    <row r="213" spans="8:8">
      <c r="A213" s="669"/>
      <c r="B213" s="636"/>
      <c r="C213" s="636"/>
      <c r="D213" s="636"/>
      <c r="E213" s="636"/>
      <c r="F213" s="636"/>
      <c r="G213" s="636"/>
      <c r="H213" s="636"/>
      <c r="L213" s="636"/>
      <c r="M213" s="636"/>
      <c r="N213" s="636"/>
      <c r="O213" s="636"/>
      <c r="P213" s="636"/>
    </row>
    <row r="214" spans="8:8">
      <c r="A214" s="669"/>
      <c r="B214" s="636"/>
      <c r="C214" s="636"/>
      <c r="D214" s="636"/>
      <c r="E214" s="636"/>
      <c r="F214" s="636"/>
      <c r="G214" s="636"/>
      <c r="H214" s="636"/>
      <c r="L214" s="636"/>
      <c r="M214" s="636"/>
      <c r="N214" s="636"/>
      <c r="O214" s="636"/>
      <c r="P214" s="636"/>
    </row>
    <row r="215" spans="8:8">
      <c r="A215" s="669"/>
      <c r="B215" s="636"/>
      <c r="C215" s="636"/>
      <c r="D215" s="636"/>
      <c r="E215" s="636"/>
      <c r="F215" s="636"/>
      <c r="G215" s="636"/>
      <c r="H215" s="636"/>
      <c r="L215" s="636"/>
      <c r="M215" s="636"/>
      <c r="N215" s="636"/>
      <c r="O215" s="636"/>
      <c r="P215" s="636"/>
    </row>
    <row r="216" spans="8:8">
      <c r="A216" s="669"/>
      <c r="B216" s="636"/>
      <c r="C216" s="636"/>
      <c r="D216" s="636"/>
      <c r="E216" s="636"/>
      <c r="F216" s="636"/>
      <c r="G216" s="636"/>
      <c r="H216" s="636"/>
      <c r="L216" s="636"/>
      <c r="M216" s="636"/>
      <c r="N216" s="636"/>
      <c r="O216" s="636"/>
      <c r="P216" s="636"/>
    </row>
    <row r="217" spans="8:8">
      <c r="A217" s="669"/>
      <c r="B217" s="636"/>
      <c r="C217" s="636"/>
      <c r="D217" s="636"/>
      <c r="E217" s="636"/>
      <c r="F217" s="636"/>
      <c r="G217" s="636"/>
      <c r="H217" s="636"/>
      <c r="L217" s="636"/>
      <c r="M217" s="636"/>
      <c r="N217" s="636"/>
      <c r="O217" s="636"/>
      <c r="P217" s="636"/>
    </row>
    <row r="218" spans="8:8">
      <c r="A218" s="669"/>
      <c r="B218" s="636"/>
      <c r="C218" s="636"/>
      <c r="D218" s="636"/>
      <c r="E218" s="636"/>
      <c r="F218" s="636"/>
      <c r="G218" s="636"/>
      <c r="H218" s="636"/>
      <c r="L218" s="636"/>
      <c r="M218" s="636"/>
      <c r="N218" s="636"/>
      <c r="O218" s="636"/>
      <c r="P218" s="636"/>
    </row>
    <row r="219" spans="8:8">
      <c r="A219" s="669"/>
      <c r="B219" s="636"/>
      <c r="C219" s="636"/>
      <c r="D219" s="636"/>
      <c r="E219" s="636"/>
      <c r="F219" s="636"/>
      <c r="G219" s="636"/>
      <c r="H219" s="636"/>
      <c r="L219" s="636"/>
      <c r="M219" s="636"/>
      <c r="N219" s="636"/>
      <c r="O219" s="636"/>
      <c r="P219" s="636"/>
    </row>
    <row r="220" spans="8:8">
      <c r="A220" s="669"/>
      <c r="B220" s="636"/>
      <c r="C220" s="636"/>
      <c r="D220" s="636"/>
      <c r="E220" s="636"/>
      <c r="F220" s="636"/>
      <c r="G220" s="636"/>
      <c r="H220" s="636"/>
      <c r="L220" s="636"/>
      <c r="M220" s="636"/>
      <c r="N220" s="636"/>
      <c r="O220" s="636"/>
      <c r="P220" s="636"/>
    </row>
    <row r="221" spans="8:8">
      <c r="A221" s="669"/>
      <c r="B221" s="636"/>
      <c r="C221" s="636"/>
      <c r="D221" s="636"/>
      <c r="E221" s="636"/>
      <c r="F221" s="636"/>
      <c r="G221" s="636"/>
      <c r="H221" s="636"/>
      <c r="L221" s="636"/>
      <c r="M221" s="636"/>
      <c r="N221" s="636"/>
      <c r="O221" s="636"/>
      <c r="P221" s="636"/>
    </row>
    <row r="222" spans="8:8">
      <c r="A222" s="669"/>
      <c r="B222" s="636"/>
      <c r="C222" s="636"/>
      <c r="D222" s="636"/>
      <c r="E222" s="636"/>
      <c r="F222" s="636"/>
      <c r="G222" s="636"/>
      <c r="H222" s="636"/>
      <c r="L222" s="636"/>
      <c r="M222" s="636"/>
      <c r="N222" s="636"/>
      <c r="O222" s="636"/>
      <c r="P222" s="636"/>
    </row>
    <row r="223" spans="8:8">
      <c r="A223" s="669"/>
      <c r="B223" s="636"/>
      <c r="C223" s="636"/>
      <c r="D223" s="636"/>
      <c r="E223" s="636"/>
      <c r="F223" s="636"/>
      <c r="G223" s="636"/>
      <c r="H223" s="636"/>
      <c r="L223" s="636"/>
      <c r="M223" s="636"/>
      <c r="N223" s="636"/>
      <c r="O223" s="636"/>
      <c r="P223" s="636"/>
    </row>
    <row r="224" spans="8:8">
      <c r="A224" s="669"/>
      <c r="B224" s="636"/>
      <c r="C224" s="636"/>
      <c r="D224" s="636"/>
      <c r="E224" s="636"/>
      <c r="F224" s="636"/>
      <c r="G224" s="636"/>
      <c r="H224" s="636"/>
      <c r="L224" s="636"/>
      <c r="M224" s="636"/>
      <c r="N224" s="636"/>
      <c r="O224" s="636"/>
      <c r="P224" s="636"/>
    </row>
    <row r="225" spans="8:8">
      <c r="A225" s="669"/>
      <c r="B225" s="636"/>
      <c r="C225" s="636"/>
      <c r="D225" s="636"/>
      <c r="E225" s="636"/>
      <c r="F225" s="636"/>
      <c r="G225" s="636"/>
      <c r="H225" s="636"/>
      <c r="L225" s="636"/>
      <c r="M225" s="636"/>
      <c r="N225" s="636"/>
      <c r="O225" s="636"/>
      <c r="P225" s="636"/>
    </row>
    <row r="226" spans="8:8">
      <c r="A226" s="669"/>
      <c r="B226" s="636"/>
      <c r="C226" s="636"/>
      <c r="D226" s="636"/>
      <c r="E226" s="636"/>
      <c r="F226" s="636"/>
      <c r="G226" s="636"/>
      <c r="H226" s="636"/>
      <c r="L226" s="636"/>
      <c r="M226" s="636"/>
      <c r="N226" s="636"/>
      <c r="O226" s="636"/>
      <c r="P226" s="636"/>
    </row>
    <row r="227" spans="8:8">
      <c r="A227" s="669"/>
      <c r="B227" s="636"/>
      <c r="C227" s="636"/>
      <c r="D227" s="636"/>
      <c r="E227" s="636"/>
      <c r="F227" s="636"/>
      <c r="G227" s="636"/>
      <c r="H227" s="636"/>
      <c r="L227" s="636"/>
      <c r="M227" s="636"/>
      <c r="N227" s="636"/>
      <c r="O227" s="636"/>
      <c r="P227" s="636"/>
    </row>
    <row r="228" spans="8:8">
      <c r="A228" s="669"/>
      <c r="B228" s="636"/>
      <c r="C228" s="636"/>
      <c r="D228" s="636"/>
      <c r="E228" s="636"/>
      <c r="F228" s="636"/>
      <c r="G228" s="636"/>
      <c r="H228" s="636"/>
      <c r="L228" s="636"/>
      <c r="M228" s="636"/>
      <c r="N228" s="636"/>
      <c r="O228" s="636"/>
      <c r="P228" s="636"/>
    </row>
    <row r="229" spans="8:8">
      <c r="A229" s="669"/>
      <c r="B229" s="636"/>
      <c r="C229" s="636"/>
      <c r="D229" s="636"/>
      <c r="E229" s="636"/>
      <c r="F229" s="636"/>
      <c r="G229" s="636"/>
      <c r="H229" s="636"/>
      <c r="L229" s="636"/>
      <c r="M229" s="636"/>
      <c r="N229" s="636"/>
      <c r="O229" s="636"/>
      <c r="P229" s="636"/>
    </row>
    <row r="230" spans="8:8">
      <c r="A230" s="669"/>
      <c r="B230" s="636"/>
      <c r="C230" s="636"/>
      <c r="D230" s="636"/>
      <c r="E230" s="636"/>
      <c r="F230" s="636"/>
      <c r="G230" s="636"/>
      <c r="H230" s="636"/>
      <c r="L230" s="636"/>
      <c r="M230" s="636"/>
      <c r="N230" s="636"/>
      <c r="O230" s="636"/>
      <c r="P230" s="636"/>
    </row>
    <row r="231" spans="8:8">
      <c r="A231" s="669"/>
      <c r="B231" s="636"/>
      <c r="C231" s="636"/>
      <c r="D231" s="636"/>
      <c r="E231" s="636"/>
      <c r="F231" s="636"/>
      <c r="G231" s="636"/>
      <c r="H231" s="636"/>
      <c r="L231" s="636"/>
      <c r="M231" s="636"/>
      <c r="N231" s="636"/>
      <c r="O231" s="636"/>
      <c r="P231" s="636"/>
    </row>
    <row r="232" spans="8:8">
      <c r="A232" s="669"/>
      <c r="B232" s="636"/>
      <c r="C232" s="636"/>
      <c r="D232" s="636"/>
      <c r="E232" s="636"/>
      <c r="F232" s="636"/>
      <c r="G232" s="636"/>
      <c r="H232" s="636"/>
      <c r="L232" s="636"/>
      <c r="M232" s="636"/>
      <c r="N232" s="636"/>
      <c r="O232" s="636"/>
      <c r="P232" s="636"/>
    </row>
    <row r="233" spans="8:8">
      <c r="A233" s="669"/>
      <c r="B233" s="636"/>
      <c r="C233" s="636"/>
      <c r="D233" s="636"/>
      <c r="E233" s="636"/>
      <c r="F233" s="636"/>
      <c r="G233" s="636"/>
      <c r="H233" s="636"/>
      <c r="L233" s="636"/>
      <c r="M233" s="636"/>
      <c r="N233" s="636"/>
      <c r="O233" s="636"/>
      <c r="P233" s="636"/>
    </row>
    <row r="234" spans="8:8">
      <c r="A234" s="669"/>
      <c r="B234" s="636"/>
      <c r="C234" s="636"/>
      <c r="D234" s="636"/>
      <c r="E234" s="636"/>
      <c r="F234" s="636"/>
      <c r="G234" s="636"/>
      <c r="H234" s="636"/>
      <c r="L234" s="636"/>
      <c r="M234" s="636"/>
      <c r="N234" s="636"/>
      <c r="O234" s="636"/>
      <c r="P234" s="636"/>
    </row>
    <row r="235" spans="8:8">
      <c r="A235" s="669"/>
      <c r="B235" s="636"/>
      <c r="C235" s="636"/>
      <c r="D235" s="636"/>
      <c r="E235" s="636"/>
      <c r="F235" s="636"/>
      <c r="G235" s="636"/>
      <c r="H235" s="636"/>
      <c r="L235" s="636"/>
      <c r="M235" s="636"/>
      <c r="N235" s="636"/>
      <c r="O235" s="636"/>
      <c r="P235" s="636"/>
    </row>
    <row r="236" spans="8:8">
      <c r="A236" s="669"/>
      <c r="B236" s="636"/>
      <c r="C236" s="636"/>
      <c r="D236" s="636"/>
      <c r="E236" s="636"/>
      <c r="F236" s="636"/>
      <c r="G236" s="636"/>
      <c r="H236" s="636"/>
      <c r="L236" s="636"/>
      <c r="M236" s="636"/>
      <c r="N236" s="636"/>
      <c r="O236" s="636"/>
      <c r="P236" s="636"/>
    </row>
    <row r="237" spans="8:8">
      <c r="A237" s="669"/>
      <c r="B237" s="636"/>
      <c r="C237" s="636"/>
      <c r="D237" s="636"/>
      <c r="E237" s="636"/>
      <c r="F237" s="636"/>
      <c r="G237" s="636"/>
      <c r="H237" s="636"/>
      <c r="L237" s="636"/>
      <c r="M237" s="636"/>
      <c r="N237" s="636"/>
      <c r="O237" s="636"/>
      <c r="P237" s="636"/>
    </row>
    <row r="238" spans="8:8">
      <c r="A238" s="669"/>
      <c r="B238" s="636"/>
      <c r="C238" s="636"/>
      <c r="D238" s="636"/>
      <c r="E238" s="636"/>
      <c r="F238" s="636"/>
      <c r="G238" s="636"/>
      <c r="H238" s="636"/>
      <c r="L238" s="636"/>
      <c r="M238" s="636"/>
      <c r="N238" s="636"/>
      <c r="O238" s="636"/>
      <c r="P238" s="636"/>
    </row>
    <row r="239" spans="8:8">
      <c r="A239" s="669"/>
      <c r="B239" s="636"/>
      <c r="C239" s="636"/>
      <c r="D239" s="636"/>
      <c r="E239" s="636"/>
      <c r="F239" s="636"/>
      <c r="G239" s="636"/>
      <c r="H239" s="636"/>
      <c r="L239" s="636"/>
      <c r="M239" s="636"/>
      <c r="N239" s="636"/>
      <c r="O239" s="636"/>
      <c r="P239" s="636"/>
    </row>
    <row r="240" spans="8:8">
      <c r="A240" s="669"/>
      <c r="B240" s="636"/>
      <c r="C240" s="636"/>
      <c r="D240" s="636"/>
      <c r="E240" s="636"/>
      <c r="F240" s="636"/>
      <c r="G240" s="636"/>
      <c r="H240" s="636"/>
      <c r="L240" s="636"/>
      <c r="M240" s="636"/>
      <c r="N240" s="636"/>
      <c r="O240" s="636"/>
      <c r="P240" s="636"/>
    </row>
    <row r="241" spans="8:8">
      <c r="A241" s="669"/>
      <c r="B241" s="636"/>
      <c r="C241" s="636"/>
      <c r="D241" s="636"/>
      <c r="E241" s="636"/>
      <c r="F241" s="636"/>
      <c r="G241" s="636"/>
      <c r="H241" s="636"/>
      <c r="L241" s="636"/>
      <c r="M241" s="636"/>
      <c r="N241" s="636"/>
      <c r="O241" s="636"/>
      <c r="P241" s="636"/>
    </row>
    <row r="242" spans="8:8">
      <c r="A242" s="669"/>
      <c r="B242" s="636"/>
      <c r="C242" s="636"/>
      <c r="D242" s="636"/>
      <c r="E242" s="636"/>
      <c r="F242" s="636"/>
      <c r="G242" s="636"/>
      <c r="H242" s="636"/>
      <c r="L242" s="636"/>
      <c r="M242" s="636"/>
      <c r="N242" s="636"/>
      <c r="O242" s="636"/>
      <c r="P242" s="636"/>
    </row>
    <row r="243" spans="8:8">
      <c r="A243" s="669"/>
      <c r="B243" s="636"/>
      <c r="C243" s="636"/>
      <c r="D243" s="636"/>
      <c r="E243" s="636"/>
      <c r="F243" s="636"/>
      <c r="G243" s="636"/>
      <c r="H243" s="636"/>
      <c r="L243" s="636"/>
      <c r="M243" s="636"/>
      <c r="N243" s="636"/>
      <c r="O243" s="636"/>
      <c r="P243" s="636"/>
    </row>
    <row r="244" spans="8:8">
      <c r="A244" s="669"/>
      <c r="B244" s="636"/>
      <c r="C244" s="636"/>
      <c r="D244" s="636"/>
      <c r="E244" s="636"/>
      <c r="F244" s="636"/>
      <c r="G244" s="636"/>
      <c r="H244" s="636"/>
      <c r="L244" s="636"/>
      <c r="M244" s="636"/>
      <c r="N244" s="636"/>
      <c r="O244" s="636"/>
      <c r="P244" s="636"/>
    </row>
    <row r="245" spans="8:8">
      <c r="A245" s="669"/>
      <c r="B245" s="636"/>
      <c r="C245" s="636"/>
      <c r="D245" s="636"/>
      <c r="E245" s="636"/>
      <c r="F245" s="636"/>
      <c r="G245" s="636"/>
      <c r="H245" s="636"/>
      <c r="L245" s="636"/>
      <c r="M245" s="636"/>
      <c r="N245" s="636"/>
      <c r="O245" s="636"/>
      <c r="P245" s="636"/>
    </row>
    <row r="246" spans="8:8">
      <c r="A246" s="669"/>
      <c r="B246" s="636"/>
      <c r="C246" s="636"/>
      <c r="D246" s="636"/>
      <c r="E246" s="636"/>
      <c r="F246" s="636"/>
      <c r="G246" s="636"/>
      <c r="H246" s="636"/>
      <c r="L246" s="636"/>
      <c r="M246" s="636"/>
      <c r="N246" s="636"/>
      <c r="O246" s="636"/>
      <c r="P246" s="636"/>
    </row>
    <row r="247" spans="8:8">
      <c r="A247" s="669"/>
      <c r="B247" s="636"/>
      <c r="C247" s="636"/>
      <c r="D247" s="636"/>
      <c r="E247" s="636"/>
      <c r="F247" s="636"/>
      <c r="G247" s="636"/>
      <c r="H247" s="636"/>
      <c r="L247" s="636"/>
      <c r="M247" s="636"/>
      <c r="N247" s="636"/>
      <c r="O247" s="636"/>
      <c r="P247" s="636"/>
    </row>
    <row r="248" spans="8:8">
      <c r="A248" s="669"/>
      <c r="B248" s="636"/>
      <c r="C248" s="636"/>
      <c r="D248" s="636"/>
      <c r="E248" s="636"/>
      <c r="F248" s="636"/>
      <c r="G248" s="636"/>
      <c r="H248" s="636"/>
      <c r="L248" s="636"/>
      <c r="M248" s="636"/>
      <c r="N248" s="636"/>
      <c r="O248" s="636"/>
      <c r="P248" s="636"/>
    </row>
    <row r="249" spans="8:8">
      <c r="A249" s="669"/>
      <c r="B249" s="636"/>
      <c r="C249" s="636"/>
      <c r="D249" s="636"/>
      <c r="E249" s="636"/>
      <c r="F249" s="636"/>
      <c r="G249" s="636"/>
      <c r="H249" s="636"/>
      <c r="L249" s="636"/>
      <c r="M249" s="636"/>
      <c r="N249" s="636"/>
      <c r="O249" s="636"/>
      <c r="P249" s="636"/>
    </row>
    <row r="250" spans="8:8">
      <c r="A250" s="669"/>
      <c r="B250" s="636"/>
      <c r="C250" s="636"/>
      <c r="D250" s="636"/>
      <c r="E250" s="636"/>
      <c r="F250" s="636"/>
      <c r="G250" s="636"/>
      <c r="H250" s="636"/>
      <c r="L250" s="636"/>
      <c r="M250" s="636"/>
      <c r="N250" s="636"/>
      <c r="O250" s="636"/>
      <c r="P250" s="636"/>
    </row>
    <row r="251" spans="8:8">
      <c r="A251" s="669"/>
      <c r="B251" s="636"/>
      <c r="C251" s="636"/>
      <c r="D251" s="636"/>
      <c r="E251" s="636"/>
      <c r="F251" s="636"/>
      <c r="G251" s="636"/>
      <c r="H251" s="636"/>
      <c r="L251" s="636"/>
      <c r="M251" s="636"/>
      <c r="N251" s="636"/>
      <c r="O251" s="636"/>
      <c r="P251" s="636"/>
    </row>
    <row r="252" spans="8:8">
      <c r="A252" s="669"/>
      <c r="B252" s="636"/>
      <c r="C252" s="636"/>
      <c r="D252" s="636"/>
      <c r="E252" s="636"/>
      <c r="F252" s="636"/>
      <c r="G252" s="636"/>
      <c r="H252" s="636"/>
      <c r="L252" s="636"/>
      <c r="M252" s="636"/>
      <c r="N252" s="636"/>
      <c r="O252" s="636"/>
      <c r="P252" s="636"/>
    </row>
    <row r="253" spans="8:8">
      <c r="A253" s="669"/>
      <c r="B253" s="636"/>
      <c r="C253" s="636"/>
      <c r="D253" s="636"/>
      <c r="E253" s="636"/>
      <c r="F253" s="636"/>
      <c r="G253" s="636"/>
      <c r="H253" s="636"/>
      <c r="L253" s="636"/>
      <c r="M253" s="636"/>
      <c r="N253" s="636"/>
      <c r="O253" s="636"/>
      <c r="P253" s="636"/>
    </row>
    <row r="254" spans="8:8">
      <c r="A254" s="669"/>
      <c r="B254" s="636"/>
      <c r="C254" s="636"/>
      <c r="D254" s="636"/>
      <c r="E254" s="636"/>
      <c r="F254" s="636"/>
      <c r="G254" s="636"/>
      <c r="H254" s="636"/>
      <c r="L254" s="636"/>
      <c r="M254" s="636"/>
      <c r="N254" s="636"/>
      <c r="O254" s="636"/>
      <c r="P254" s="636"/>
    </row>
    <row r="255" spans="8:8">
      <c r="A255" s="669"/>
      <c r="B255" s="636"/>
      <c r="C255" s="636"/>
      <c r="D255" s="636"/>
      <c r="E255" s="636"/>
      <c r="F255" s="636"/>
      <c r="G255" s="636"/>
      <c r="H255" s="636"/>
      <c r="L255" s="636"/>
      <c r="M255" s="636"/>
      <c r="N255" s="636"/>
      <c r="O255" s="636"/>
      <c r="P255" s="636"/>
    </row>
    <row r="256" spans="8:8">
      <c r="A256" s="669"/>
      <c r="B256" s="636"/>
      <c r="C256" s="636"/>
      <c r="D256" s="636"/>
      <c r="E256" s="636"/>
      <c r="F256" s="636"/>
      <c r="G256" s="636"/>
      <c r="H256" s="636"/>
      <c r="L256" s="636"/>
      <c r="M256" s="636"/>
      <c r="N256" s="636"/>
      <c r="O256" s="636"/>
      <c r="P256" s="636"/>
    </row>
    <row r="257" spans="8:8">
      <c r="A257" s="669"/>
      <c r="B257" s="636"/>
      <c r="C257" s="636"/>
      <c r="D257" s="636"/>
      <c r="E257" s="636"/>
      <c r="F257" s="636"/>
      <c r="G257" s="636"/>
      <c r="H257" s="636"/>
      <c r="L257" s="636"/>
      <c r="M257" s="636"/>
      <c r="N257" s="636"/>
      <c r="O257" s="636"/>
      <c r="P257" s="636"/>
    </row>
    <row r="258" spans="8:8">
      <c r="A258" s="669"/>
      <c r="B258" s="636"/>
      <c r="C258" s="636"/>
      <c r="D258" s="636"/>
      <c r="E258" s="636"/>
      <c r="F258" s="636"/>
      <c r="G258" s="636"/>
      <c r="H258" s="636"/>
      <c r="L258" s="636"/>
      <c r="M258" s="636"/>
      <c r="N258" s="636"/>
      <c r="O258" s="636"/>
      <c r="P258" s="636"/>
    </row>
    <row r="259" spans="8:8">
      <c r="A259" s="669"/>
      <c r="B259" s="636"/>
      <c r="C259" s="636"/>
      <c r="D259" s="636"/>
      <c r="E259" s="636"/>
      <c r="F259" s="636"/>
      <c r="G259" s="636"/>
      <c r="H259" s="636"/>
      <c r="L259" s="636"/>
      <c r="M259" s="636"/>
      <c r="N259" s="636"/>
      <c r="O259" s="636"/>
      <c r="P259" s="636"/>
    </row>
    <row r="260" spans="8:8">
      <c r="A260" s="669"/>
      <c r="B260" s="636"/>
      <c r="C260" s="636"/>
      <c r="D260" s="636"/>
      <c r="E260" s="636"/>
      <c r="F260" s="636"/>
      <c r="G260" s="636"/>
      <c r="H260" s="636"/>
      <c r="L260" s="636"/>
      <c r="M260" s="636"/>
      <c r="N260" s="636"/>
      <c r="O260" s="636"/>
      <c r="P260" s="636"/>
    </row>
    <row r="261" spans="8:8">
      <c r="A261" s="669"/>
      <c r="B261" s="636"/>
      <c r="C261" s="636"/>
      <c r="D261" s="636"/>
      <c r="E261" s="636"/>
      <c r="F261" s="636"/>
      <c r="G261" s="636"/>
      <c r="H261" s="636"/>
      <c r="L261" s="636"/>
      <c r="M261" s="636"/>
      <c r="N261" s="636"/>
      <c r="O261" s="636"/>
      <c r="P261" s="636"/>
    </row>
    <row r="262" spans="8:8">
      <c r="A262" s="669"/>
      <c r="B262" s="636"/>
      <c r="C262" s="636"/>
      <c r="D262" s="636"/>
      <c r="E262" s="636"/>
      <c r="F262" s="636"/>
      <c r="G262" s="636"/>
      <c r="H262" s="636"/>
      <c r="L262" s="636"/>
      <c r="M262" s="636"/>
      <c r="N262" s="636"/>
      <c r="O262" s="636"/>
      <c r="P262" s="636"/>
    </row>
    <row r="263" spans="8:8">
      <c r="A263" s="669"/>
      <c r="B263" s="636"/>
      <c r="C263" s="636"/>
      <c r="D263" s="636"/>
      <c r="E263" s="636"/>
      <c r="F263" s="636"/>
      <c r="G263" s="636"/>
      <c r="H263" s="636"/>
      <c r="L263" s="636"/>
      <c r="M263" s="636"/>
      <c r="N263" s="636"/>
      <c r="O263" s="636"/>
      <c r="P263" s="636"/>
    </row>
    <row r="264" spans="8:8">
      <c r="A264" s="669"/>
      <c r="B264" s="636"/>
      <c r="C264" s="636"/>
      <c r="D264" s="636"/>
      <c r="E264" s="636"/>
      <c r="F264" s="636"/>
      <c r="G264" s="636"/>
      <c r="H264" s="636"/>
      <c r="L264" s="636"/>
      <c r="M264" s="636"/>
      <c r="N264" s="636"/>
      <c r="O264" s="636"/>
      <c r="P264" s="636"/>
    </row>
    <row r="265" spans="8:8">
      <c r="A265" s="669"/>
      <c r="B265" s="636"/>
      <c r="C265" s="636"/>
      <c r="D265" s="636"/>
      <c r="E265" s="636"/>
      <c r="F265" s="636"/>
      <c r="G265" s="636"/>
      <c r="H265" s="636"/>
      <c r="L265" s="636"/>
      <c r="M265" s="636"/>
      <c r="N265" s="636"/>
      <c r="O265" s="636"/>
      <c r="P265" s="636"/>
    </row>
    <row r="266" spans="8:8">
      <c r="A266" s="669"/>
      <c r="B266" s="636"/>
      <c r="C266" s="636"/>
      <c r="D266" s="636"/>
      <c r="E266" s="636"/>
      <c r="F266" s="636"/>
      <c r="G266" s="636"/>
      <c r="H266" s="636"/>
      <c r="L266" s="636"/>
      <c r="M266" s="636"/>
      <c r="N266" s="636"/>
      <c r="O266" s="636"/>
      <c r="P266" s="636"/>
    </row>
    <row r="267" spans="8:8">
      <c r="A267" s="669"/>
      <c r="B267" s="636"/>
      <c r="C267" s="636"/>
      <c r="D267" s="636"/>
      <c r="E267" s="636"/>
      <c r="F267" s="636"/>
      <c r="G267" s="636"/>
      <c r="H267" s="636"/>
      <c r="L267" s="636"/>
      <c r="M267" s="636"/>
      <c r="N267" s="636"/>
      <c r="O267" s="636"/>
      <c r="P267" s="636"/>
    </row>
    <row r="268" spans="8:8">
      <c r="A268" s="669"/>
      <c r="B268" s="636"/>
      <c r="C268" s="636"/>
      <c r="D268" s="636"/>
      <c r="E268" s="636"/>
      <c r="F268" s="636"/>
      <c r="G268" s="636"/>
      <c r="H268" s="636"/>
      <c r="L268" s="636"/>
      <c r="M268" s="636"/>
      <c r="N268" s="636"/>
      <c r="O268" s="636"/>
      <c r="P268" s="636"/>
    </row>
    <row r="269" spans="8:8">
      <c r="A269" s="669"/>
      <c r="B269" s="636"/>
      <c r="C269" s="636"/>
      <c r="D269" s="636"/>
      <c r="E269" s="636"/>
      <c r="F269" s="636"/>
      <c r="G269" s="636"/>
      <c r="H269" s="636"/>
      <c r="L269" s="636"/>
      <c r="M269" s="636"/>
      <c r="N269" s="636"/>
      <c r="O269" s="636"/>
      <c r="P269" s="636"/>
    </row>
    <row r="270" spans="8:8">
      <c r="A270" s="669"/>
      <c r="B270" s="636"/>
      <c r="C270" s="636"/>
      <c r="D270" s="636"/>
      <c r="E270" s="636"/>
      <c r="F270" s="636"/>
      <c r="G270" s="636"/>
      <c r="H270" s="636"/>
      <c r="L270" s="636"/>
      <c r="M270" s="636"/>
      <c r="N270" s="636"/>
      <c r="O270" s="636"/>
      <c r="P270" s="636"/>
    </row>
    <row r="271" spans="8:8">
      <c r="A271" s="669"/>
      <c r="B271" s="636"/>
      <c r="C271" s="636"/>
      <c r="D271" s="636"/>
      <c r="E271" s="636"/>
      <c r="F271" s="636"/>
      <c r="G271" s="636"/>
      <c r="H271" s="636"/>
      <c r="L271" s="636"/>
      <c r="M271" s="636"/>
      <c r="N271" s="636"/>
      <c r="O271" s="636"/>
      <c r="P271" s="636"/>
    </row>
    <row r="272" spans="8:8">
      <c r="A272" s="669"/>
      <c r="B272" s="636"/>
      <c r="C272" s="636"/>
      <c r="D272" s="636"/>
      <c r="E272" s="636"/>
      <c r="F272" s="636"/>
      <c r="G272" s="636"/>
      <c r="H272" s="636"/>
      <c r="L272" s="636"/>
      <c r="M272" s="636"/>
      <c r="N272" s="636"/>
      <c r="O272" s="636"/>
      <c r="P272" s="636"/>
    </row>
    <row r="273" spans="8:8">
      <c r="A273" s="669"/>
      <c r="B273" s="636"/>
      <c r="C273" s="636"/>
      <c r="D273" s="636"/>
      <c r="E273" s="636"/>
      <c r="F273" s="636"/>
      <c r="G273" s="636"/>
      <c r="H273" s="636"/>
      <c r="L273" s="636"/>
      <c r="M273" s="636"/>
      <c r="N273" s="636"/>
      <c r="O273" s="636"/>
      <c r="P273" s="636"/>
    </row>
    <row r="274" spans="8:8">
      <c r="A274" s="669"/>
      <c r="B274" s="636"/>
      <c r="C274" s="636"/>
      <c r="D274" s="636"/>
      <c r="E274" s="636"/>
      <c r="F274" s="636"/>
      <c r="G274" s="636"/>
      <c r="H274" s="636"/>
      <c r="L274" s="636"/>
      <c r="M274" s="636"/>
      <c r="N274" s="636"/>
      <c r="O274" s="636"/>
      <c r="P274" s="636"/>
    </row>
    <row r="275" spans="8:8">
      <c r="A275" s="669"/>
      <c r="B275" s="636"/>
      <c r="C275" s="636"/>
      <c r="D275" s="636"/>
      <c r="E275" s="636"/>
      <c r="F275" s="636"/>
      <c r="G275" s="636"/>
      <c r="H275" s="636"/>
      <c r="L275" s="636"/>
      <c r="M275" s="636"/>
      <c r="N275" s="636"/>
      <c r="O275" s="636"/>
      <c r="P275" s="636"/>
    </row>
    <row r="276" spans="8:8">
      <c r="A276" s="669"/>
      <c r="B276" s="636"/>
      <c r="C276" s="636"/>
      <c r="D276" s="636"/>
      <c r="E276" s="636"/>
      <c r="F276" s="636"/>
      <c r="G276" s="636"/>
      <c r="H276" s="636"/>
      <c r="L276" s="636"/>
      <c r="M276" s="636"/>
      <c r="N276" s="636"/>
      <c r="O276" s="636"/>
      <c r="P276" s="636"/>
    </row>
    <row r="277" spans="8:8">
      <c r="A277" s="669"/>
      <c r="B277" s="636"/>
      <c r="C277" s="636"/>
      <c r="D277" s="636"/>
      <c r="E277" s="636"/>
      <c r="F277" s="636"/>
      <c r="G277" s="636"/>
      <c r="H277" s="636"/>
      <c r="L277" s="636"/>
      <c r="M277" s="636"/>
      <c r="N277" s="636"/>
      <c r="O277" s="636"/>
      <c r="P277" s="636"/>
    </row>
    <row r="278" spans="8:8">
      <c r="A278" s="669"/>
      <c r="B278" s="636"/>
      <c r="C278" s="636"/>
      <c r="D278" s="636"/>
      <c r="E278" s="636"/>
      <c r="F278" s="636"/>
      <c r="G278" s="636"/>
      <c r="H278" s="636"/>
      <c r="L278" s="636"/>
      <c r="M278" s="636"/>
      <c r="N278" s="636"/>
      <c r="O278" s="636"/>
      <c r="P278" s="636"/>
    </row>
    <row r="279" spans="8:8">
      <c r="A279" s="669"/>
      <c r="B279" s="636"/>
      <c r="C279" s="636"/>
      <c r="D279" s="636"/>
      <c r="E279" s="636"/>
      <c r="F279" s="636"/>
      <c r="G279" s="636"/>
      <c r="H279" s="636"/>
      <c r="L279" s="636"/>
      <c r="M279" s="636"/>
      <c r="N279" s="636"/>
      <c r="O279" s="636"/>
      <c r="P279" s="636"/>
    </row>
    <row r="280" spans="8:8">
      <c r="A280" s="669"/>
      <c r="B280" s="636"/>
      <c r="C280" s="636"/>
      <c r="D280" s="636"/>
      <c r="E280" s="636"/>
      <c r="F280" s="636"/>
      <c r="G280" s="636"/>
      <c r="H280" s="636"/>
      <c r="L280" s="636"/>
      <c r="M280" s="636"/>
      <c r="N280" s="636"/>
      <c r="O280" s="636"/>
      <c r="P280" s="636"/>
    </row>
    <row r="281" spans="8:8">
      <c r="A281" s="669"/>
      <c r="B281" s="636"/>
      <c r="C281" s="636"/>
      <c r="D281" s="636"/>
      <c r="E281" s="636"/>
      <c r="F281" s="636"/>
      <c r="G281" s="636"/>
      <c r="H281" s="636"/>
      <c r="L281" s="636"/>
      <c r="M281" s="636"/>
      <c r="N281" s="636"/>
      <c r="O281" s="636"/>
      <c r="P281" s="636"/>
    </row>
    <row r="282" spans="8:8">
      <c r="A282" s="669"/>
      <c r="B282" s="636"/>
      <c r="C282" s="636"/>
      <c r="D282" s="636"/>
      <c r="E282" s="636"/>
      <c r="F282" s="636"/>
      <c r="G282" s="636"/>
      <c r="H282" s="636"/>
      <c r="L282" s="636"/>
      <c r="M282" s="636"/>
      <c r="N282" s="636"/>
      <c r="O282" s="636"/>
      <c r="P282" s="636"/>
    </row>
    <row r="283" spans="8:8">
      <c r="A283" s="669"/>
      <c r="B283" s="636"/>
      <c r="C283" s="636"/>
      <c r="D283" s="636"/>
      <c r="E283" s="636"/>
      <c r="F283" s="636"/>
      <c r="G283" s="636"/>
      <c r="H283" s="636"/>
      <c r="L283" s="636"/>
      <c r="M283" s="636"/>
      <c r="N283" s="636"/>
      <c r="O283" s="636"/>
      <c r="P283" s="636"/>
    </row>
    <row r="284" spans="8:8">
      <c r="A284" s="669"/>
      <c r="B284" s="636"/>
      <c r="C284" s="636"/>
      <c r="D284" s="636"/>
      <c r="E284" s="636"/>
      <c r="F284" s="636"/>
      <c r="G284" s="636"/>
      <c r="H284" s="636"/>
      <c r="L284" s="636"/>
      <c r="M284" s="636"/>
      <c r="N284" s="636"/>
      <c r="O284" s="636"/>
      <c r="P284" s="636"/>
    </row>
    <row r="285" spans="8:8">
      <c r="A285" s="669"/>
      <c r="B285" s="636"/>
      <c r="C285" s="636"/>
      <c r="D285" s="636"/>
      <c r="E285" s="636"/>
      <c r="F285" s="636"/>
      <c r="G285" s="636"/>
      <c r="H285" s="636"/>
      <c r="L285" s="636"/>
      <c r="M285" s="636"/>
      <c r="N285" s="636"/>
      <c r="O285" s="636"/>
      <c r="P285" s="636"/>
    </row>
    <row r="286" spans="8:8">
      <c r="A286" s="669"/>
      <c r="B286" s="636"/>
      <c r="C286" s="636"/>
      <c r="D286" s="636"/>
      <c r="E286" s="636"/>
      <c r="F286" s="636"/>
      <c r="G286" s="636"/>
      <c r="H286" s="636"/>
      <c r="L286" s="636"/>
      <c r="M286" s="636"/>
      <c r="N286" s="636"/>
      <c r="O286" s="636"/>
      <c r="P286" s="636"/>
    </row>
    <row r="287" spans="8:8">
      <c r="A287" s="669"/>
      <c r="B287" s="636"/>
      <c r="C287" s="636"/>
      <c r="D287" s="636"/>
      <c r="E287" s="636"/>
      <c r="F287" s="636"/>
      <c r="G287" s="636"/>
      <c r="H287" s="636"/>
      <c r="L287" s="636"/>
      <c r="M287" s="636"/>
      <c r="N287" s="636"/>
      <c r="O287" s="636"/>
      <c r="P287" s="636"/>
    </row>
    <row r="288" spans="8:8">
      <c r="A288" s="669"/>
      <c r="B288" s="636"/>
      <c r="C288" s="636"/>
      <c r="D288" s="636"/>
      <c r="E288" s="636"/>
      <c r="F288" s="636"/>
      <c r="G288" s="636"/>
      <c r="H288" s="636"/>
      <c r="L288" s="636"/>
      <c r="M288" s="636"/>
      <c r="N288" s="636"/>
      <c r="O288" s="636"/>
      <c r="P288" s="636"/>
    </row>
    <row r="289" spans="8:8">
      <c r="A289" s="669"/>
      <c r="B289" s="636"/>
      <c r="C289" s="636"/>
      <c r="D289" s="636"/>
      <c r="E289" s="636"/>
      <c r="F289" s="636"/>
      <c r="G289" s="636"/>
      <c r="H289" s="636"/>
      <c r="L289" s="636"/>
      <c r="M289" s="636"/>
      <c r="N289" s="636"/>
      <c r="O289" s="636"/>
      <c r="P289" s="636"/>
    </row>
    <row r="290" spans="8:8">
      <c r="A290" s="669"/>
      <c r="B290" s="636"/>
      <c r="C290" s="636"/>
      <c r="D290" s="636"/>
      <c r="E290" s="636"/>
      <c r="F290" s="636"/>
      <c r="G290" s="636"/>
      <c r="H290" s="636"/>
      <c r="L290" s="636"/>
      <c r="M290" s="636"/>
      <c r="N290" s="636"/>
      <c r="O290" s="636"/>
      <c r="P290" s="636"/>
    </row>
    <row r="291" spans="8:8">
      <c r="A291" s="669"/>
      <c r="B291" s="636"/>
      <c r="C291" s="636"/>
      <c r="D291" s="636"/>
      <c r="E291" s="636"/>
      <c r="F291" s="636"/>
      <c r="G291" s="636"/>
      <c r="H291" s="636"/>
      <c r="L291" s="636"/>
      <c r="M291" s="636"/>
      <c r="N291" s="636"/>
      <c r="O291" s="636"/>
      <c r="P291" s="636"/>
    </row>
    <row r="292" spans="8:8">
      <c r="A292" s="669"/>
      <c r="B292" s="636"/>
      <c r="C292" s="636"/>
      <c r="D292" s="636"/>
      <c r="E292" s="636"/>
      <c r="F292" s="636"/>
      <c r="G292" s="636"/>
      <c r="H292" s="636"/>
      <c r="L292" s="636"/>
      <c r="M292" s="636"/>
      <c r="N292" s="636"/>
      <c r="O292" s="636"/>
      <c r="P292" s="636"/>
    </row>
    <row r="293" spans="8:8">
      <c r="A293" s="669"/>
      <c r="B293" s="636"/>
      <c r="C293" s="636"/>
      <c r="D293" s="636"/>
      <c r="E293" s="636"/>
      <c r="F293" s="636"/>
      <c r="G293" s="636"/>
      <c r="H293" s="636"/>
      <c r="L293" s="636"/>
      <c r="M293" s="636"/>
      <c r="N293" s="636"/>
      <c r="O293" s="636"/>
      <c r="P293" s="636"/>
    </row>
    <row r="294" spans="8:8">
      <c r="A294" s="669"/>
      <c r="B294" s="636"/>
      <c r="C294" s="636"/>
      <c r="D294" s="636"/>
      <c r="E294" s="636"/>
      <c r="F294" s="636"/>
      <c r="G294" s="636"/>
      <c r="H294" s="636"/>
      <c r="L294" s="636"/>
      <c r="M294" s="636"/>
      <c r="N294" s="636"/>
      <c r="O294" s="636"/>
      <c r="P294" s="636"/>
    </row>
    <row r="295" spans="8:8">
      <c r="A295" s="669"/>
      <c r="B295" s="636"/>
      <c r="C295" s="636"/>
      <c r="D295" s="636"/>
      <c r="E295" s="636"/>
      <c r="F295" s="636"/>
      <c r="G295" s="636"/>
      <c r="H295" s="636"/>
      <c r="L295" s="636"/>
      <c r="M295" s="636"/>
      <c r="N295" s="636"/>
      <c r="O295" s="636"/>
      <c r="P295" s="636"/>
    </row>
    <row r="296" spans="8:8">
      <c r="A296" s="669"/>
      <c r="B296" s="636"/>
      <c r="C296" s="636"/>
      <c r="D296" s="636"/>
      <c r="E296" s="636"/>
      <c r="F296" s="636"/>
      <c r="G296" s="636"/>
      <c r="H296" s="636"/>
      <c r="L296" s="636"/>
      <c r="M296" s="636"/>
      <c r="N296" s="636"/>
      <c r="O296" s="636"/>
      <c r="P296" s="636"/>
    </row>
    <row r="297" spans="8:8">
      <c r="A297" s="669"/>
      <c r="B297" s="636"/>
      <c r="C297" s="636"/>
      <c r="D297" s="636"/>
      <c r="E297" s="636"/>
      <c r="F297" s="636"/>
      <c r="G297" s="636"/>
      <c r="H297" s="636"/>
      <c r="L297" s="636"/>
      <c r="M297" s="636"/>
      <c r="N297" s="636"/>
      <c r="O297" s="636"/>
      <c r="P297" s="636"/>
    </row>
    <row r="298" spans="8:8">
      <c r="A298" s="669"/>
      <c r="B298" s="636"/>
      <c r="C298" s="636"/>
      <c r="D298" s="636"/>
      <c r="E298" s="636"/>
      <c r="F298" s="636"/>
      <c r="G298" s="636"/>
      <c r="H298" s="636"/>
      <c r="L298" s="636"/>
      <c r="M298" s="636"/>
      <c r="N298" s="636"/>
      <c r="O298" s="636"/>
      <c r="P298" s="636"/>
    </row>
    <row r="299" spans="8:8">
      <c r="A299" s="669"/>
      <c r="B299" s="636"/>
      <c r="C299" s="636"/>
      <c r="D299" s="636"/>
      <c r="E299" s="636"/>
      <c r="F299" s="636"/>
      <c r="G299" s="636"/>
      <c r="H299" s="636"/>
      <c r="L299" s="636"/>
      <c r="M299" s="636"/>
      <c r="N299" s="636"/>
      <c r="O299" s="636"/>
      <c r="P299" s="636"/>
    </row>
    <row r="300" spans="8:8">
      <c r="A300" s="669"/>
      <c r="B300" s="636"/>
      <c r="C300" s="636"/>
      <c r="D300" s="636"/>
      <c r="E300" s="636"/>
      <c r="F300" s="636"/>
      <c r="G300" s="636"/>
      <c r="H300" s="636"/>
      <c r="L300" s="636"/>
      <c r="M300" s="636"/>
      <c r="N300" s="636"/>
      <c r="O300" s="636"/>
      <c r="P300" s="636"/>
    </row>
    <row r="301" spans="8:8">
      <c r="A301" s="669"/>
      <c r="B301" s="636"/>
      <c r="C301" s="636"/>
      <c r="D301" s="636"/>
      <c r="E301" s="636"/>
      <c r="F301" s="636"/>
      <c r="G301" s="636"/>
      <c r="H301" s="636"/>
      <c r="L301" s="636"/>
      <c r="M301" s="636"/>
      <c r="N301" s="636"/>
      <c r="O301" s="636"/>
      <c r="P301" s="636"/>
    </row>
    <row r="302" spans="8:8">
      <c r="A302" s="669"/>
      <c r="B302" s="636"/>
      <c r="C302" s="636"/>
      <c r="D302" s="636"/>
      <c r="E302" s="636"/>
      <c r="F302" s="636"/>
      <c r="G302" s="636"/>
      <c r="H302" s="636"/>
      <c r="L302" s="636"/>
      <c r="M302" s="636"/>
      <c r="N302" s="636"/>
      <c r="O302" s="636"/>
      <c r="P302" s="636"/>
    </row>
    <row r="303" spans="8:8">
      <c r="A303" s="669"/>
      <c r="B303" s="636"/>
      <c r="C303" s="636"/>
      <c r="D303" s="636"/>
      <c r="E303" s="636"/>
      <c r="F303" s="636"/>
      <c r="G303" s="636"/>
      <c r="H303" s="636"/>
      <c r="L303" s="636"/>
      <c r="M303" s="636"/>
      <c r="N303" s="636"/>
      <c r="O303" s="636"/>
      <c r="P303" s="636"/>
    </row>
    <row r="304" spans="8:8">
      <c r="A304" s="669"/>
      <c r="B304" s="636"/>
      <c r="C304" s="636"/>
      <c r="D304" s="636"/>
      <c r="E304" s="636"/>
      <c r="F304" s="636"/>
      <c r="G304" s="636"/>
      <c r="H304" s="636"/>
      <c r="L304" s="636"/>
      <c r="M304" s="636"/>
      <c r="N304" s="636"/>
      <c r="O304" s="636"/>
      <c r="P304" s="636"/>
    </row>
    <row r="305" spans="8:8">
      <c r="A305" s="669"/>
      <c r="B305" s="636"/>
      <c r="C305" s="636"/>
      <c r="D305" s="636"/>
      <c r="E305" s="636"/>
      <c r="F305" s="636"/>
      <c r="G305" s="636"/>
      <c r="H305" s="636"/>
      <c r="L305" s="636"/>
      <c r="M305" s="636"/>
      <c r="N305" s="636"/>
      <c r="O305" s="636"/>
      <c r="P305" s="636"/>
    </row>
    <row r="306" spans="8:8">
      <c r="A306" s="669"/>
      <c r="B306" s="636"/>
      <c r="C306" s="636"/>
      <c r="D306" s="636"/>
      <c r="E306" s="636"/>
      <c r="F306" s="636"/>
      <c r="G306" s="636"/>
      <c r="H306" s="636"/>
      <c r="L306" s="636"/>
      <c r="M306" s="636"/>
      <c r="N306" s="636"/>
      <c r="O306" s="636"/>
      <c r="P306" s="636"/>
    </row>
    <row r="307" spans="8:8">
      <c r="A307" s="669"/>
      <c r="B307" s="636"/>
      <c r="C307" s="636"/>
      <c r="D307" s="636"/>
      <c r="E307" s="636"/>
      <c r="F307" s="636"/>
      <c r="G307" s="636"/>
      <c r="H307" s="636"/>
      <c r="L307" s="636"/>
      <c r="M307" s="636"/>
      <c r="N307" s="636"/>
      <c r="O307" s="636"/>
      <c r="P307" s="636"/>
    </row>
    <row r="308" spans="8:8">
      <c r="A308" s="669"/>
      <c r="B308" s="636"/>
      <c r="C308" s="636"/>
      <c r="D308" s="636"/>
      <c r="E308" s="636"/>
      <c r="F308" s="636"/>
      <c r="G308" s="636"/>
      <c r="H308" s="636"/>
      <c r="L308" s="636"/>
      <c r="M308" s="636"/>
      <c r="N308" s="636"/>
      <c r="O308" s="636"/>
      <c r="P308" s="636"/>
    </row>
    <row r="309" spans="8:8">
      <c r="A309" s="669"/>
      <c r="B309" s="636"/>
      <c r="C309" s="636"/>
      <c r="D309" s="636"/>
      <c r="E309" s="636"/>
      <c r="F309" s="636"/>
      <c r="G309" s="636"/>
      <c r="H309" s="636"/>
      <c r="L309" s="636"/>
      <c r="M309" s="636"/>
      <c r="N309" s="636"/>
      <c r="O309" s="636"/>
      <c r="P309" s="636"/>
    </row>
    <row r="310" spans="8:8">
      <c r="A310" s="669"/>
      <c r="B310" s="636"/>
      <c r="C310" s="636"/>
      <c r="D310" s="636"/>
      <c r="E310" s="636"/>
      <c r="F310" s="636"/>
      <c r="G310" s="636"/>
      <c r="H310" s="636"/>
      <c r="L310" s="636"/>
      <c r="M310" s="636"/>
      <c r="N310" s="636"/>
      <c r="O310" s="636"/>
      <c r="P310" s="636"/>
    </row>
    <row r="311" spans="8:8">
      <c r="A311" s="669"/>
      <c r="B311" s="636"/>
      <c r="C311" s="636"/>
      <c r="D311" s="636"/>
      <c r="E311" s="636"/>
      <c r="F311" s="636"/>
      <c r="G311" s="636"/>
      <c r="H311" s="636"/>
      <c r="L311" s="636"/>
      <c r="M311" s="636"/>
      <c r="N311" s="636"/>
      <c r="O311" s="636"/>
      <c r="P311" s="636"/>
    </row>
    <row r="312" spans="8:8">
      <c r="A312" s="669"/>
      <c r="B312" s="636"/>
      <c r="C312" s="636"/>
      <c r="D312" s="636"/>
      <c r="E312" s="636"/>
      <c r="F312" s="636"/>
      <c r="G312" s="636"/>
      <c r="H312" s="636"/>
      <c r="L312" s="636"/>
      <c r="M312" s="636"/>
      <c r="N312" s="636"/>
      <c r="O312" s="636"/>
      <c r="P312" s="636"/>
    </row>
    <row r="313" spans="8:8">
      <c r="A313" s="669"/>
      <c r="B313" s="636"/>
      <c r="C313" s="636"/>
      <c r="D313" s="636"/>
      <c r="E313" s="636"/>
      <c r="F313" s="636"/>
      <c r="G313" s="636"/>
      <c r="H313" s="636"/>
      <c r="L313" s="636"/>
      <c r="M313" s="636"/>
      <c r="N313" s="636"/>
      <c r="O313" s="636"/>
      <c r="P313" s="636"/>
    </row>
    <row r="314" spans="8:8">
      <c r="A314" s="669"/>
      <c r="B314" s="636"/>
      <c r="C314" s="636"/>
      <c r="D314" s="636"/>
      <c r="E314" s="636"/>
      <c r="F314" s="636"/>
      <c r="G314" s="636"/>
      <c r="H314" s="636"/>
      <c r="L314" s="636"/>
      <c r="M314" s="636"/>
      <c r="N314" s="636"/>
      <c r="O314" s="636"/>
      <c r="P314" s="636"/>
    </row>
    <row r="315" spans="8:8">
      <c r="A315" s="669"/>
      <c r="B315" s="636"/>
      <c r="C315" s="636"/>
      <c r="D315" s="636"/>
      <c r="E315" s="636"/>
      <c r="F315" s="636"/>
      <c r="G315" s="636"/>
      <c r="H315" s="636"/>
      <c r="L315" s="636"/>
      <c r="M315" s="636"/>
      <c r="N315" s="636"/>
      <c r="O315" s="636"/>
      <c r="P315" s="636"/>
    </row>
    <row r="316" spans="8:8">
      <c r="A316" s="669"/>
      <c r="B316" s="636"/>
      <c r="C316" s="636"/>
      <c r="D316" s="636"/>
      <c r="E316" s="636"/>
      <c r="F316" s="636"/>
      <c r="G316" s="636"/>
      <c r="H316" s="636"/>
      <c r="L316" s="636"/>
      <c r="M316" s="636"/>
      <c r="N316" s="636"/>
      <c r="O316" s="636"/>
      <c r="P316" s="636"/>
    </row>
    <row r="317" spans="8:8">
      <c r="A317" s="669"/>
      <c r="B317" s="636"/>
      <c r="C317" s="636"/>
      <c r="D317" s="636"/>
      <c r="E317" s="636"/>
      <c r="F317" s="636"/>
      <c r="G317" s="636"/>
      <c r="H317" s="636"/>
      <c r="L317" s="636"/>
      <c r="M317" s="636"/>
      <c r="N317" s="636"/>
      <c r="O317" s="636"/>
      <c r="P317" s="636"/>
    </row>
    <row r="318" spans="8:8">
      <c r="A318" s="669"/>
      <c r="B318" s="636"/>
      <c r="C318" s="636"/>
      <c r="D318" s="636"/>
      <c r="E318" s="636"/>
      <c r="F318" s="636"/>
      <c r="G318" s="636"/>
      <c r="H318" s="636"/>
      <c r="L318" s="636"/>
      <c r="M318" s="636"/>
      <c r="N318" s="636"/>
      <c r="O318" s="636"/>
      <c r="P318" s="636"/>
    </row>
    <row r="319" spans="8:8">
      <c r="A319" s="669"/>
      <c r="B319" s="636"/>
      <c r="C319" s="636"/>
      <c r="D319" s="636"/>
      <c r="E319" s="636"/>
      <c r="F319" s="636"/>
      <c r="G319" s="636"/>
      <c r="H319" s="636"/>
      <c r="L319" s="636"/>
      <c r="M319" s="636"/>
      <c r="N319" s="636"/>
      <c r="O319" s="636"/>
      <c r="P319" s="636"/>
    </row>
    <row r="320" spans="8:8">
      <c r="A320" s="669"/>
      <c r="B320" s="636"/>
      <c r="C320" s="636"/>
      <c r="D320" s="636"/>
      <c r="E320" s="636"/>
      <c r="F320" s="636"/>
      <c r="G320" s="636"/>
      <c r="H320" s="636"/>
      <c r="L320" s="636"/>
      <c r="M320" s="636"/>
      <c r="N320" s="636"/>
      <c r="O320" s="636"/>
      <c r="P320" s="636"/>
    </row>
    <row r="321" spans="8:8">
      <c r="A321" s="669"/>
      <c r="B321" s="636"/>
      <c r="C321" s="636"/>
      <c r="D321" s="636"/>
      <c r="E321" s="636"/>
      <c r="F321" s="636"/>
      <c r="G321" s="636"/>
      <c r="H321" s="636"/>
      <c r="L321" s="636"/>
      <c r="M321" s="636"/>
      <c r="N321" s="636"/>
      <c r="O321" s="636"/>
      <c r="P321" s="636"/>
    </row>
    <row r="322" spans="8:8">
      <c r="A322" s="669"/>
      <c r="B322" s="636"/>
      <c r="C322" s="636"/>
      <c r="D322" s="636"/>
      <c r="E322" s="636"/>
      <c r="F322" s="636"/>
      <c r="G322" s="636"/>
      <c r="H322" s="636"/>
      <c r="L322" s="636"/>
      <c r="M322" s="636"/>
      <c r="N322" s="636"/>
      <c r="O322" s="636"/>
      <c r="P322" s="636"/>
    </row>
    <row r="323" spans="8:8">
      <c r="A323" s="669"/>
      <c r="B323" s="636"/>
      <c r="C323" s="636"/>
      <c r="D323" s="636"/>
      <c r="E323" s="636"/>
      <c r="F323" s="636"/>
      <c r="G323" s="636"/>
      <c r="H323" s="636"/>
      <c r="L323" s="636"/>
      <c r="M323" s="636"/>
      <c r="N323" s="636"/>
      <c r="O323" s="636"/>
      <c r="P323" s="636"/>
    </row>
    <row r="324" spans="8:8">
      <c r="A324" s="669"/>
      <c r="B324" s="636"/>
      <c r="C324" s="636"/>
      <c r="D324" s="636"/>
      <c r="E324" s="636"/>
      <c r="F324" s="636"/>
      <c r="G324" s="636"/>
      <c r="H324" s="636"/>
      <c r="L324" s="636"/>
      <c r="M324" s="636"/>
      <c r="N324" s="636"/>
      <c r="O324" s="636"/>
      <c r="P324" s="636"/>
    </row>
    <row r="325" spans="8:8">
      <c r="A325" s="669"/>
      <c r="B325" s="636"/>
      <c r="C325" s="636"/>
      <c r="D325" s="636"/>
      <c r="E325" s="636"/>
      <c r="F325" s="636"/>
      <c r="G325" s="636"/>
      <c r="H325" s="636"/>
      <c r="L325" s="636"/>
      <c r="M325" s="636"/>
      <c r="N325" s="636"/>
      <c r="O325" s="636"/>
      <c r="P325" s="636"/>
    </row>
    <row r="326" spans="8:8">
      <c r="A326" s="669"/>
      <c r="B326" s="636"/>
      <c r="C326" s="636"/>
      <c r="D326" s="636"/>
      <c r="E326" s="636"/>
      <c r="F326" s="636"/>
      <c r="G326" s="636"/>
      <c r="H326" s="636"/>
      <c r="L326" s="636"/>
      <c r="M326" s="636"/>
      <c r="N326" s="636"/>
      <c r="O326" s="636"/>
      <c r="P326" s="636"/>
    </row>
    <row r="327" spans="8:8">
      <c r="A327" s="669"/>
      <c r="B327" s="636"/>
      <c r="C327" s="636"/>
      <c r="D327" s="636"/>
      <c r="E327" s="636"/>
      <c r="F327" s="636"/>
      <c r="G327" s="636"/>
      <c r="H327" s="636"/>
      <c r="L327" s="636"/>
      <c r="M327" s="636"/>
      <c r="N327" s="636"/>
      <c r="O327" s="636"/>
      <c r="P327" s="636"/>
    </row>
    <row r="328" spans="8:8">
      <c r="A328" s="669"/>
      <c r="B328" s="636"/>
      <c r="C328" s="636"/>
      <c r="D328" s="636"/>
      <c r="E328" s="636"/>
      <c r="F328" s="636"/>
      <c r="G328" s="636"/>
      <c r="H328" s="636"/>
      <c r="L328" s="636"/>
      <c r="M328" s="636"/>
      <c r="N328" s="636"/>
      <c r="O328" s="636"/>
      <c r="P328" s="636"/>
    </row>
    <row r="329" spans="8:8">
      <c r="A329" s="669"/>
      <c r="B329" s="636"/>
      <c r="C329" s="636"/>
      <c r="D329" s="636"/>
      <c r="E329" s="636"/>
      <c r="F329" s="636"/>
      <c r="G329" s="636"/>
      <c r="H329" s="636"/>
      <c r="L329" s="636"/>
      <c r="M329" s="636"/>
      <c r="N329" s="636"/>
      <c r="O329" s="636"/>
      <c r="P329" s="636"/>
    </row>
    <row r="330" spans="8:8">
      <c r="A330" s="669"/>
      <c r="B330" s="636"/>
      <c r="C330" s="636"/>
      <c r="D330" s="636"/>
      <c r="E330" s="636"/>
      <c r="F330" s="636"/>
      <c r="G330" s="636"/>
      <c r="H330" s="636"/>
      <c r="L330" s="636"/>
      <c r="M330" s="636"/>
      <c r="N330" s="636"/>
      <c r="O330" s="636"/>
      <c r="P330" s="636"/>
    </row>
    <row r="331" spans="8:8">
      <c r="A331" s="669"/>
      <c r="B331" s="636"/>
      <c r="C331" s="636"/>
      <c r="D331" s="636"/>
      <c r="E331" s="636"/>
      <c r="F331" s="636"/>
      <c r="G331" s="636"/>
      <c r="H331" s="636"/>
      <c r="L331" s="636"/>
      <c r="M331" s="636"/>
      <c r="N331" s="636"/>
      <c r="O331" s="636"/>
      <c r="P331" s="636"/>
    </row>
    <row r="332" spans="8:8">
      <c r="A332" s="669"/>
      <c r="B332" s="636"/>
      <c r="C332" s="636"/>
      <c r="D332" s="636"/>
      <c r="E332" s="636"/>
      <c r="F332" s="636"/>
      <c r="G332" s="636"/>
      <c r="H332" s="636"/>
      <c r="L332" s="636"/>
      <c r="M332" s="636"/>
      <c r="N332" s="636"/>
      <c r="O332" s="636"/>
      <c r="P332" s="636"/>
    </row>
    <row r="333" spans="8:8">
      <c r="A333" s="669"/>
      <c r="B333" s="636"/>
      <c r="C333" s="636"/>
      <c r="D333" s="636"/>
      <c r="E333" s="636"/>
      <c r="F333" s="636"/>
      <c r="G333" s="636"/>
      <c r="H333" s="636"/>
      <c r="L333" s="636"/>
      <c r="M333" s="636"/>
      <c r="N333" s="636"/>
      <c r="O333" s="636"/>
      <c r="P333" s="636"/>
    </row>
    <row r="334" spans="8:8">
      <c r="A334" s="669"/>
      <c r="B334" s="636"/>
      <c r="C334" s="636"/>
      <c r="D334" s="636"/>
      <c r="E334" s="636"/>
      <c r="F334" s="636"/>
      <c r="G334" s="636"/>
      <c r="H334" s="636"/>
      <c r="L334" s="636"/>
      <c r="M334" s="636"/>
      <c r="N334" s="636"/>
      <c r="O334" s="636"/>
      <c r="P334" s="636"/>
    </row>
    <row r="335" spans="8:8">
      <c r="A335" s="669"/>
      <c r="B335" s="636"/>
      <c r="C335" s="636"/>
      <c r="D335" s="636"/>
      <c r="E335" s="636"/>
      <c r="F335" s="636"/>
      <c r="G335" s="636"/>
      <c r="H335" s="636"/>
      <c r="L335" s="636"/>
      <c r="M335" s="636"/>
      <c r="N335" s="636"/>
      <c r="O335" s="636"/>
      <c r="P335" s="636"/>
    </row>
    <row r="336" spans="8:8">
      <c r="A336" s="669"/>
      <c r="B336" s="636"/>
      <c r="C336" s="636"/>
      <c r="D336" s="636"/>
      <c r="E336" s="636"/>
      <c r="F336" s="636"/>
      <c r="G336" s="636"/>
      <c r="H336" s="636"/>
      <c r="L336" s="636"/>
      <c r="M336" s="636"/>
      <c r="N336" s="636"/>
      <c r="O336" s="636"/>
      <c r="P336" s="636"/>
    </row>
    <row r="337" spans="8:8">
      <c r="A337" s="669"/>
      <c r="B337" s="636"/>
      <c r="C337" s="636"/>
      <c r="D337" s="636"/>
      <c r="E337" s="636"/>
      <c r="F337" s="636"/>
      <c r="G337" s="636"/>
      <c r="H337" s="636"/>
      <c r="L337" s="636"/>
      <c r="M337" s="636"/>
      <c r="N337" s="636"/>
      <c r="O337" s="636"/>
      <c r="P337" s="636"/>
    </row>
    <row r="338" spans="8:8">
      <c r="A338" s="669"/>
      <c r="B338" s="636"/>
      <c r="C338" s="636"/>
      <c r="D338" s="636"/>
      <c r="E338" s="636"/>
      <c r="F338" s="636"/>
      <c r="G338" s="636"/>
      <c r="H338" s="636"/>
      <c r="L338" s="636"/>
      <c r="M338" s="636"/>
      <c r="N338" s="636"/>
      <c r="O338" s="636"/>
      <c r="P338" s="636"/>
    </row>
    <row r="339" spans="8:8">
      <c r="A339" s="669"/>
      <c r="B339" s="636"/>
      <c r="C339" s="636"/>
      <c r="D339" s="636"/>
      <c r="E339" s="636"/>
      <c r="F339" s="636"/>
      <c r="G339" s="636"/>
      <c r="H339" s="636"/>
      <c r="L339" s="636"/>
      <c r="M339" s="636"/>
      <c r="N339" s="636"/>
      <c r="O339" s="636"/>
      <c r="P339" s="636"/>
    </row>
    <row r="340" spans="8:8">
      <c r="A340" s="669"/>
      <c r="B340" s="636"/>
      <c r="C340" s="636"/>
      <c r="D340" s="636"/>
      <c r="E340" s="636"/>
      <c r="F340" s="636"/>
      <c r="G340" s="636"/>
      <c r="H340" s="636"/>
      <c r="L340" s="636"/>
      <c r="M340" s="636"/>
      <c r="N340" s="636"/>
      <c r="O340" s="636"/>
      <c r="P340" s="636"/>
    </row>
    <row r="341" spans="8:8">
      <c r="A341" s="669"/>
      <c r="B341" s="636"/>
      <c r="C341" s="636"/>
      <c r="D341" s="636"/>
      <c r="E341" s="636"/>
      <c r="F341" s="636"/>
      <c r="G341" s="636"/>
      <c r="H341" s="636"/>
      <c r="L341" s="636"/>
      <c r="M341" s="636"/>
      <c r="N341" s="636"/>
      <c r="O341" s="636"/>
      <c r="P341" s="636"/>
    </row>
    <row r="342" spans="8:8">
      <c r="A342" s="669"/>
      <c r="B342" s="636"/>
      <c r="C342" s="636"/>
      <c r="D342" s="636"/>
      <c r="E342" s="636"/>
      <c r="F342" s="636"/>
      <c r="G342" s="636"/>
      <c r="H342" s="636"/>
      <c r="L342" s="636"/>
      <c r="M342" s="636"/>
      <c r="N342" s="636"/>
      <c r="O342" s="636"/>
      <c r="P342" s="636"/>
    </row>
    <row r="343" spans="8:8">
      <c r="A343" s="669"/>
      <c r="B343" s="636"/>
      <c r="C343" s="636"/>
      <c r="D343" s="636"/>
      <c r="E343" s="636"/>
      <c r="F343" s="636"/>
      <c r="G343" s="636"/>
      <c r="H343" s="636"/>
      <c r="L343" s="636"/>
      <c r="M343" s="636"/>
      <c r="N343" s="636"/>
      <c r="O343" s="636"/>
      <c r="P343" s="636"/>
    </row>
    <row r="344" spans="8:8">
      <c r="A344" s="669"/>
      <c r="B344" s="636"/>
      <c r="C344" s="636"/>
      <c r="D344" s="636"/>
      <c r="E344" s="636"/>
      <c r="F344" s="636"/>
      <c r="G344" s="636"/>
      <c r="H344" s="636"/>
      <c r="L344" s="636"/>
      <c r="M344" s="636"/>
      <c r="N344" s="636"/>
      <c r="O344" s="636"/>
      <c r="P344" s="636"/>
    </row>
    <row r="345" spans="8:8">
      <c r="A345" s="669"/>
      <c r="B345" s="636"/>
      <c r="C345" s="636"/>
      <c r="D345" s="636"/>
      <c r="E345" s="636"/>
      <c r="F345" s="636"/>
      <c r="G345" s="636"/>
      <c r="H345" s="636"/>
      <c r="L345" s="636"/>
      <c r="M345" s="636"/>
      <c r="N345" s="636"/>
      <c r="O345" s="636"/>
      <c r="P345" s="636"/>
    </row>
    <row r="346" spans="8:8">
      <c r="A346" s="669"/>
      <c r="B346" s="636"/>
      <c r="C346" s="636"/>
      <c r="D346" s="636"/>
      <c r="E346" s="636"/>
      <c r="F346" s="636"/>
      <c r="G346" s="636"/>
      <c r="H346" s="636"/>
      <c r="L346" s="636"/>
      <c r="M346" s="636"/>
      <c r="N346" s="636"/>
      <c r="O346" s="636"/>
      <c r="P346" s="636"/>
    </row>
    <row r="347" spans="8:8">
      <c r="A347" s="669"/>
      <c r="B347" s="636"/>
      <c r="C347" s="636"/>
      <c r="D347" s="636"/>
      <c r="E347" s="636"/>
      <c r="F347" s="636"/>
      <c r="G347" s="636"/>
      <c r="H347" s="636"/>
      <c r="L347" s="636"/>
      <c r="M347" s="636"/>
      <c r="N347" s="636"/>
      <c r="O347" s="636"/>
      <c r="P347" s="636"/>
    </row>
    <row r="348" spans="8:8">
      <c r="A348" s="669"/>
      <c r="B348" s="636"/>
      <c r="C348" s="636"/>
      <c r="D348" s="636"/>
      <c r="E348" s="636"/>
      <c r="F348" s="636"/>
      <c r="G348" s="636"/>
      <c r="H348" s="636"/>
      <c r="L348" s="636"/>
      <c r="M348" s="636"/>
      <c r="N348" s="636"/>
      <c r="O348" s="636"/>
      <c r="P348" s="636"/>
    </row>
    <row r="349" spans="8:8">
      <c r="A349" s="669"/>
      <c r="B349" s="636"/>
      <c r="C349" s="636"/>
      <c r="D349" s="636"/>
      <c r="E349" s="636"/>
      <c r="F349" s="636"/>
      <c r="G349" s="636"/>
      <c r="H349" s="636"/>
      <c r="L349" s="636"/>
      <c r="M349" s="636"/>
      <c r="N349" s="636"/>
      <c r="O349" s="636"/>
      <c r="P349" s="636"/>
    </row>
    <row r="350" spans="8:8">
      <c r="A350" s="669"/>
      <c r="B350" s="636"/>
      <c r="C350" s="636"/>
      <c r="D350" s="636"/>
      <c r="E350" s="636"/>
      <c r="F350" s="636"/>
      <c r="G350" s="636"/>
      <c r="H350" s="636"/>
      <c r="L350" s="636"/>
      <c r="M350" s="636"/>
      <c r="N350" s="636"/>
      <c r="O350" s="636"/>
      <c r="P350" s="636"/>
    </row>
    <row r="351" spans="8:8">
      <c r="A351" s="669"/>
      <c r="B351" s="636"/>
      <c r="C351" s="636"/>
      <c r="D351" s="636"/>
      <c r="E351" s="636"/>
      <c r="F351" s="636"/>
      <c r="G351" s="636"/>
      <c r="H351" s="636"/>
      <c r="L351" s="636"/>
      <c r="M351" s="636"/>
      <c r="N351" s="636"/>
      <c r="O351" s="636"/>
      <c r="P351" s="636"/>
    </row>
    <row r="352" spans="8:8">
      <c r="A352" s="669"/>
      <c r="B352" s="636"/>
      <c r="C352" s="636"/>
      <c r="D352" s="636"/>
      <c r="E352" s="636"/>
      <c r="F352" s="636"/>
      <c r="G352" s="636"/>
      <c r="H352" s="636"/>
      <c r="L352" s="636"/>
      <c r="M352" s="636"/>
      <c r="N352" s="636"/>
      <c r="O352" s="636"/>
      <c r="P352" s="636"/>
    </row>
    <row r="353" spans="8:8">
      <c r="A353" s="669"/>
      <c r="B353" s="636"/>
      <c r="C353" s="636"/>
      <c r="D353" s="636"/>
      <c r="E353" s="636"/>
      <c r="F353" s="636"/>
      <c r="G353" s="636"/>
      <c r="H353" s="636"/>
      <c r="L353" s="636"/>
      <c r="M353" s="636"/>
      <c r="N353" s="636"/>
      <c r="O353" s="636"/>
      <c r="P353" s="636"/>
    </row>
    <row r="354" spans="8:8">
      <c r="A354" s="669"/>
      <c r="B354" s="636"/>
      <c r="C354" s="636"/>
      <c r="D354" s="636"/>
      <c r="E354" s="636"/>
      <c r="F354" s="636"/>
      <c r="G354" s="636"/>
      <c r="H354" s="636"/>
      <c r="L354" s="636"/>
      <c r="M354" s="636"/>
      <c r="N354" s="636"/>
      <c r="O354" s="636"/>
      <c r="P354" s="636"/>
    </row>
    <row r="355" spans="8:8">
      <c r="A355" s="669"/>
      <c r="B355" s="636"/>
      <c r="C355" s="636"/>
      <c r="D355" s="636"/>
      <c r="E355" s="636"/>
      <c r="F355" s="636"/>
      <c r="G355" s="636"/>
      <c r="H355" s="636"/>
      <c r="L355" s="636"/>
      <c r="M355" s="636"/>
      <c r="N355" s="636"/>
      <c r="O355" s="636"/>
      <c r="P355" s="636"/>
    </row>
    <row r="356" spans="8:8">
      <c r="A356" s="669"/>
      <c r="B356" s="636"/>
      <c r="C356" s="636"/>
      <c r="D356" s="636"/>
      <c r="E356" s="636"/>
      <c r="F356" s="636"/>
      <c r="G356" s="636"/>
      <c r="H356" s="636"/>
      <c r="L356" s="636"/>
      <c r="M356" s="636"/>
      <c r="N356" s="636"/>
      <c r="O356" s="636"/>
      <c r="P356" s="636"/>
    </row>
    <row r="357" spans="8:8">
      <c r="A357" s="669"/>
      <c r="B357" s="636"/>
      <c r="C357" s="636"/>
      <c r="D357" s="636"/>
      <c r="E357" s="636"/>
      <c r="F357" s="636"/>
      <c r="G357" s="636"/>
      <c r="H357" s="636"/>
      <c r="L357" s="636"/>
      <c r="M357" s="636"/>
      <c r="N357" s="636"/>
      <c r="O357" s="636"/>
      <c r="P357" s="636"/>
    </row>
    <row r="358" spans="8:8">
      <c r="A358" s="669"/>
      <c r="B358" s="636"/>
      <c r="C358" s="636"/>
      <c r="D358" s="636"/>
      <c r="E358" s="636"/>
      <c r="F358" s="636"/>
      <c r="G358" s="636"/>
      <c r="H358" s="636"/>
      <c r="L358" s="636"/>
      <c r="M358" s="636"/>
      <c r="N358" s="636"/>
      <c r="O358" s="636"/>
      <c r="P358" s="636"/>
    </row>
    <row r="359" spans="8:8">
      <c r="A359" s="669"/>
      <c r="B359" s="636"/>
      <c r="C359" s="636"/>
      <c r="D359" s="636"/>
      <c r="E359" s="636"/>
      <c r="F359" s="636"/>
      <c r="G359" s="636"/>
      <c r="H359" s="636"/>
      <c r="L359" s="636"/>
      <c r="M359" s="636"/>
      <c r="N359" s="636"/>
      <c r="O359" s="636"/>
      <c r="P359" s="636"/>
    </row>
    <row r="360" spans="8:8">
      <c r="A360" s="669"/>
    </row>
    <row r="361" spans="8:8">
      <c r="A361" s="669"/>
    </row>
    <row r="362" spans="8:8">
      <c r="A362" s="669"/>
    </row>
    <row r="363" spans="8:8">
      <c r="A363" s="669"/>
    </row>
    <row r="364" spans="8:8">
      <c r="A364" s="669"/>
    </row>
    <row r="365" spans="8:8">
      <c r="A365" s="669"/>
    </row>
    <row r="366" spans="8:8">
      <c r="A366" s="669"/>
    </row>
    <row r="367" spans="8:8">
      <c r="A367" s="669"/>
    </row>
    <row r="368" spans="8:8">
      <c r="A368" s="669"/>
    </row>
    <row r="369" spans="8:8">
      <c r="A369" s="669"/>
    </row>
    <row r="370" spans="8:8">
      <c r="A370" s="669"/>
    </row>
    <row r="371" spans="8:8">
      <c r="A371" s="669"/>
    </row>
    <row r="372" spans="8:8">
      <c r="A372" s="669"/>
    </row>
    <row r="373" spans="8:8">
      <c r="A373" s="669"/>
    </row>
    <row r="374" spans="8:8">
      <c r="A374" s="669"/>
    </row>
    <row r="375" spans="8:8">
      <c r="A375" s="669"/>
    </row>
    <row r="376" spans="8:8">
      <c r="A376" s="669"/>
    </row>
    <row r="377" spans="8:8">
      <c r="A377" s="669"/>
    </row>
    <row r="378" spans="8:8">
      <c r="A378" s="669"/>
    </row>
    <row r="379" spans="8:8">
      <c r="A379" s="669"/>
    </row>
    <row r="380" spans="8:8">
      <c r="A380" s="669"/>
    </row>
    <row r="381" spans="8:8">
      <c r="A381" s="669"/>
    </row>
    <row r="382" spans="8:8">
      <c r="A382" s="669"/>
    </row>
    <row r="383" spans="8:8">
      <c r="A383" s="669"/>
    </row>
    <row r="384" spans="8:8">
      <c r="A384" s="669"/>
    </row>
    <row r="385" spans="8:8">
      <c r="A385" s="669"/>
    </row>
    <row r="386" spans="8:8">
      <c r="A386" s="669"/>
    </row>
    <row r="387" spans="8:8">
      <c r="A387" s="669"/>
    </row>
  </sheetData>
  <conditionalFormatting sqref="A19">
    <cfRule type="cellIs" operator="equal" priority="1" dxfId="360">
      <formula>0</formula>
    </cfRule>
  </conditionalFormatting>
  <hyperlinks>
    <hyperlink ref="K1" location="Contents!A1" display="Contents"/>
    <hyperlink ref="Z1" location="Contents!A1" display="Contents"/>
  </hyperlinks>
  <printOptions gridLines="1"/>
  <pageMargins left="0.70866141732283" right="0.70866141732283" top="0.74803149606299" bottom="0.74803149606299" header="0.31496062992126" footer="0.31496062992126"/>
  <pageSetup paperSize="9" scale="85" orientation="landscape"/>
</worksheet>
</file>

<file path=xl/worksheets/sheet42.xml><?xml version="1.0" encoding="utf-8"?>
<worksheet xmlns:r="http://schemas.openxmlformats.org/officeDocument/2006/relationships" xmlns="http://schemas.openxmlformats.org/spreadsheetml/2006/main">
  <dimension ref="A1:I73"/>
  <sheetViews>
    <sheetView workbookViewId="0" showGridLines="0">
      <pane xSplit="1" ySplit="4" topLeftCell="B56" state="frozen" activePane="bottomRight"/>
      <selection pane="bottomRight" activeCell="AL81" sqref="AL81"/>
    </sheetView>
  </sheetViews>
  <sheetFormatPr defaultRowHeight="10.2" defaultColWidth="9"/>
  <cols>
    <col min="1" max="1" customWidth="1" width="30.664062" style="45"/>
    <col min="2" max="6" customWidth="1" width="18.664062" style="45"/>
    <col min="7" max="16384" customWidth="0" width="9.1640625" style="45"/>
  </cols>
  <sheetData>
    <row r="1" spans="8:8" ht="13.2">
      <c r="A1" s="670" t="s">
        <v>678</v>
      </c>
      <c r="H1" s="21" t="s">
        <v>89</v>
      </c>
    </row>
    <row r="2" spans="8:8" ht="13.2">
      <c r="A2" s="670" t="s">
        <v>679</v>
      </c>
    </row>
    <row r="3" spans="8:8">
      <c r="B3" s="50" t="s">
        <v>680</v>
      </c>
      <c r="C3" s="50" t="s">
        <v>681</v>
      </c>
    </row>
    <row r="4" spans="8:8">
      <c r="A4" s="45" t="s">
        <v>313</v>
      </c>
      <c r="B4" s="50" t="s">
        <v>682</v>
      </c>
      <c r="C4" s="50" t="s">
        <v>683</v>
      </c>
      <c r="D4" s="50" t="s">
        <v>214</v>
      </c>
      <c r="E4" s="50" t="s">
        <v>684</v>
      </c>
      <c r="F4" s="50" t="s">
        <v>685</v>
      </c>
    </row>
    <row r="5" spans="8:8">
      <c r="D5" s="47"/>
      <c r="F5" s="671"/>
    </row>
    <row r="6" spans="8:8">
      <c r="A6" s="45" t="s">
        <v>94</v>
      </c>
      <c r="B6" s="672">
        <v>4346.0</v>
      </c>
      <c r="C6" s="672">
        <v>2236.0</v>
      </c>
      <c r="D6" s="673">
        <v>6582.0</v>
      </c>
      <c r="E6" s="674">
        <v>0.00612787540917673</v>
      </c>
      <c r="F6" s="671">
        <v>166.421174609209</v>
      </c>
    </row>
    <row r="7" spans="8:8">
      <c r="A7" s="45" t="s">
        <v>95</v>
      </c>
      <c r="B7" s="672">
        <v>1160.0</v>
      </c>
      <c r="C7" s="672">
        <v>51.0</v>
      </c>
      <c r="D7" s="673">
        <v>1211.0</v>
      </c>
      <c r="E7" s="674">
        <v>0.00112744714684184</v>
      </c>
      <c r="F7" s="671">
        <v>184.999432531235</v>
      </c>
    </row>
    <row r="8" spans="8:8">
      <c r="A8" s="45" t="s">
        <v>96</v>
      </c>
      <c r="B8" s="675">
        <v>218938.0</v>
      </c>
      <c r="C8" s="675">
        <v>30003.0</v>
      </c>
      <c r="D8" s="676">
        <v>248941.0</v>
      </c>
      <c r="E8" s="674">
        <v>0.231765334584604</v>
      </c>
      <c r="F8" s="671">
        <v>513.586565922116</v>
      </c>
    </row>
    <row r="9" spans="8:8" s="47" ht="10.2" customFormat="1">
      <c r="A9" s="54" t="s">
        <v>97</v>
      </c>
      <c r="B9" s="677">
        <v>224444.0</v>
      </c>
      <c r="C9" s="677">
        <v>32290.0</v>
      </c>
      <c r="D9" s="678">
        <v>256734.0</v>
      </c>
      <c r="E9" s="679">
        <v>0.239020657140623</v>
      </c>
      <c r="F9" s="680">
        <v>483.667222484841</v>
      </c>
    </row>
    <row r="10" spans="8:8">
      <c r="B10" s="681"/>
      <c r="C10" s="681"/>
      <c r="D10" s="682"/>
      <c r="E10" s="674"/>
      <c r="F10" s="671"/>
    </row>
    <row r="11" spans="8:8">
      <c r="A11" s="45" t="s">
        <v>99</v>
      </c>
      <c r="B11" s="672">
        <v>1547.0</v>
      </c>
      <c r="C11" s="672">
        <v>5049.0</v>
      </c>
      <c r="D11" s="673">
        <v>6596.0</v>
      </c>
      <c r="E11" s="674">
        <v>0.00614090948023849</v>
      </c>
      <c r="F11" s="671">
        <v>1396.45998663667</v>
      </c>
    </row>
    <row r="12" spans="8:8">
      <c r="A12" s="45" t="s">
        <v>101</v>
      </c>
      <c r="B12" s="672">
        <v>4554.0</v>
      </c>
      <c r="C12" s="672">
        <v>0.0</v>
      </c>
      <c r="D12" s="673">
        <v>4554.0</v>
      </c>
      <c r="E12" s="674">
        <v>0.00423979711537387</v>
      </c>
      <c r="F12" s="671">
        <v>89.9899134467607</v>
      </c>
    </row>
    <row r="13" spans="8:8">
      <c r="A13" s="45" t="s">
        <v>105</v>
      </c>
      <c r="B13" s="672">
        <v>731.0</v>
      </c>
      <c r="C13" s="672">
        <v>0.0</v>
      </c>
      <c r="D13" s="673">
        <v>731.0</v>
      </c>
      <c r="E13" s="674">
        <v>6.80564710438801E-4</v>
      </c>
      <c r="F13" s="671">
        <v>1049.3487000478</v>
      </c>
    </row>
    <row r="14" spans="8:8">
      <c r="A14" s="45" t="s">
        <v>215</v>
      </c>
      <c r="B14" s="672">
        <v>1784.0</v>
      </c>
      <c r="C14" s="672">
        <v>24.0</v>
      </c>
      <c r="D14" s="673">
        <v>1808.0</v>
      </c>
      <c r="E14" s="674">
        <v>0.00168325717711813</v>
      </c>
      <c r="F14" s="671">
        <v>1763.74501023003</v>
      </c>
    </row>
    <row r="15" spans="8:8" s="47" ht="10.2" customFormat="1">
      <c r="A15" s="54" t="s">
        <v>109</v>
      </c>
      <c r="B15" s="677">
        <v>8616.0</v>
      </c>
      <c r="C15" s="677">
        <v>5073.0</v>
      </c>
      <c r="D15" s="678">
        <v>13689.0</v>
      </c>
      <c r="E15" s="679">
        <v>0.0127445284831693</v>
      </c>
      <c r="F15" s="680">
        <v>239.9442282285</v>
      </c>
    </row>
    <row r="16" spans="8:8">
      <c r="B16" s="681"/>
      <c r="C16" s="681"/>
      <c r="D16" s="682"/>
      <c r="E16" s="674"/>
      <c r="F16" s="671"/>
    </row>
    <row r="17" spans="8:8">
      <c r="A17" s="45" t="s">
        <v>112</v>
      </c>
      <c r="B17" s="672">
        <v>192.0</v>
      </c>
      <c r="C17" s="672">
        <v>2174.0</v>
      </c>
      <c r="D17" s="673">
        <v>2366.0</v>
      </c>
      <c r="E17" s="674">
        <v>0.00220275800943667</v>
      </c>
      <c r="F17" s="671">
        <v>192.449743682622</v>
      </c>
    </row>
    <row r="18" spans="8:8">
      <c r="A18" s="45" t="s">
        <v>116</v>
      </c>
      <c r="B18" s="672">
        <v>1081.0</v>
      </c>
      <c r="C18" s="672">
        <v>2514.0</v>
      </c>
      <c r="D18" s="673">
        <v>3595.0</v>
      </c>
      <c r="E18" s="674">
        <v>0.00334696324764363</v>
      </c>
      <c r="F18" s="671">
        <v>113.334450885204</v>
      </c>
    </row>
    <row r="19" spans="8:8">
      <c r="A19" s="45" t="s">
        <v>121</v>
      </c>
      <c r="B19" s="672">
        <v>0.0</v>
      </c>
      <c r="C19" s="672">
        <v>35900.0</v>
      </c>
      <c r="D19" s="673">
        <v>35900.0</v>
      </c>
      <c r="E19" s="674">
        <v>0.0334230822226443</v>
      </c>
      <c r="F19" s="671">
        <v>334.264432029795</v>
      </c>
    </row>
    <row r="20" spans="8:8">
      <c r="A20" s="45" t="s">
        <v>122</v>
      </c>
      <c r="B20" s="672">
        <v>0.0</v>
      </c>
      <c r="C20" s="672">
        <v>2876.0</v>
      </c>
      <c r="D20" s="673">
        <v>2876.0</v>
      </c>
      <c r="E20" s="674">
        <v>0.0026775705981149</v>
      </c>
      <c r="F20" s="671">
        <v>205.454796638356</v>
      </c>
    </row>
    <row r="21" spans="8:8">
      <c r="A21" s="45" t="s">
        <v>123</v>
      </c>
      <c r="B21" s="672">
        <v>276.0</v>
      </c>
      <c r="C21" s="672">
        <v>2633.0</v>
      </c>
      <c r="D21" s="673">
        <v>2909.0</v>
      </c>
      <c r="E21" s="674">
        <v>0.00270829376561761</v>
      </c>
      <c r="F21" s="671">
        <v>474.941034856928</v>
      </c>
    </row>
    <row r="22" spans="8:8">
      <c r="A22" s="45" t="s">
        <v>133</v>
      </c>
      <c r="B22" s="672">
        <v>22530.0</v>
      </c>
      <c r="C22" s="672">
        <v>5865.0</v>
      </c>
      <c r="D22" s="673">
        <v>28395.0</v>
      </c>
      <c r="E22" s="674">
        <v>0.0264358891284675</v>
      </c>
      <c r="F22" s="671">
        <v>281.983780674277</v>
      </c>
    </row>
    <row r="23" spans="8:8">
      <c r="A23" s="45" t="s">
        <v>135</v>
      </c>
      <c r="B23" s="672">
        <v>11.0</v>
      </c>
      <c r="C23" s="672">
        <v>280.0</v>
      </c>
      <c r="D23" s="673">
        <v>291.0</v>
      </c>
      <c r="E23" s="674">
        <v>2.70922477069345E-4</v>
      </c>
      <c r="F23" s="671">
        <v>19.3980217022569</v>
      </c>
    </row>
    <row r="24" spans="8:8">
      <c r="A24" s="45" t="s">
        <v>686</v>
      </c>
      <c r="B24" s="672">
        <v>402.0</v>
      </c>
      <c r="C24" s="672">
        <v>7112.0</v>
      </c>
      <c r="D24" s="673">
        <v>7514.0</v>
      </c>
      <c r="E24" s="674">
        <v>0.00699557213985931</v>
      </c>
      <c r="F24" s="671">
        <v>188.868895824731</v>
      </c>
    </row>
    <row r="25" spans="8:8">
      <c r="A25" s="45" t="s">
        <v>138</v>
      </c>
      <c r="B25" s="672">
        <v>868.0</v>
      </c>
      <c r="C25" s="672">
        <v>319.0</v>
      </c>
      <c r="D25" s="673">
        <v>1187.0</v>
      </c>
      <c r="E25" s="674">
        <v>0.00110510302502169</v>
      </c>
      <c r="F25" s="671">
        <v>282.469426669251</v>
      </c>
    </row>
    <row r="26" spans="8:8">
      <c r="A26" s="45" t="s">
        <v>141</v>
      </c>
      <c r="B26" s="672">
        <v>550.0</v>
      </c>
      <c r="C26" s="672">
        <v>10975.0</v>
      </c>
      <c r="D26" s="673">
        <v>11525.0</v>
      </c>
      <c r="E26" s="674">
        <v>0.0107298334990522</v>
      </c>
      <c r="F26" s="671">
        <v>167.977030380091</v>
      </c>
    </row>
    <row r="27" spans="8:8">
      <c r="A27" s="45" t="s">
        <v>142</v>
      </c>
      <c r="B27" s="672">
        <v>32039.0</v>
      </c>
      <c r="C27" s="672">
        <v>2336.0</v>
      </c>
      <c r="D27" s="673">
        <v>34375.0</v>
      </c>
      <c r="E27" s="674">
        <v>0.0320032994819888</v>
      </c>
      <c r="F27" s="671">
        <v>1428.66402494714</v>
      </c>
    </row>
    <row r="28" spans="8:8">
      <c r="A28" s="45" t="s">
        <v>143</v>
      </c>
      <c r="B28" s="672">
        <v>26.0</v>
      </c>
      <c r="C28" s="672">
        <v>0.0</v>
      </c>
      <c r="D28" s="673">
        <v>26.0</v>
      </c>
      <c r="E28" s="674">
        <v>2.42061319718315E-5</v>
      </c>
      <c r="F28" s="671">
        <v>15.5382509905635</v>
      </c>
    </row>
    <row r="29" spans="8:8">
      <c r="A29" s="45" t="s">
        <v>144</v>
      </c>
      <c r="B29" s="672">
        <v>1109.0</v>
      </c>
      <c r="C29" s="672">
        <v>5172.0</v>
      </c>
      <c r="D29" s="673">
        <v>6281.0</v>
      </c>
      <c r="E29" s="674">
        <v>0.00584764288134899</v>
      </c>
      <c r="F29" s="671">
        <v>188.58018727512</v>
      </c>
    </row>
    <row r="30" spans="8:8">
      <c r="A30" s="54" t="s">
        <v>265</v>
      </c>
      <c r="B30" s="677">
        <v>59084.0</v>
      </c>
      <c r="C30" s="677">
        <v>78156.0</v>
      </c>
      <c r="D30" s="678">
        <v>137240.0</v>
      </c>
      <c r="E30" s="679">
        <v>0.127771136608237</v>
      </c>
      <c r="F30" s="680">
        <v>299.079652934512</v>
      </c>
    </row>
    <row r="31" spans="8:8">
      <c r="B31" s="672"/>
      <c r="C31" s="672"/>
      <c r="D31" s="673"/>
      <c r="E31" s="674"/>
      <c r="F31" s="671"/>
    </row>
    <row r="32" spans="8:8">
      <c r="A32" s="45" t="s">
        <v>148</v>
      </c>
      <c r="B32" s="672">
        <v>25605.0</v>
      </c>
      <c r="C32" s="672">
        <v>0.0</v>
      </c>
      <c r="D32" s="673">
        <v>25605.0</v>
      </c>
      <c r="E32" s="674">
        <v>0.0238383849668748</v>
      </c>
      <c r="F32" s="671">
        <v>226.242944542425</v>
      </c>
    </row>
    <row r="33" spans="8:8">
      <c r="A33" s="45" t="s">
        <v>149</v>
      </c>
      <c r="B33" s="672">
        <v>71719.0</v>
      </c>
      <c r="C33" s="672">
        <v>90447.0</v>
      </c>
      <c r="D33" s="673">
        <v>162166.0</v>
      </c>
      <c r="E33" s="674">
        <v>0.150977369128616</v>
      </c>
      <c r="F33" s="671">
        <v>407.145367813206</v>
      </c>
    </row>
    <row r="34" spans="8:8">
      <c r="A34" s="45" t="s">
        <v>152</v>
      </c>
      <c r="B34" s="672">
        <v>1375.0</v>
      </c>
      <c r="C34" s="672">
        <v>0.0</v>
      </c>
      <c r="D34" s="673">
        <v>1375.0</v>
      </c>
      <c r="E34" s="674">
        <v>0.00128013197927955</v>
      </c>
      <c r="F34" s="671">
        <v>332.684006737783</v>
      </c>
    </row>
    <row r="35" spans="8:8">
      <c r="A35" s="45" t="s">
        <v>153</v>
      </c>
      <c r="B35" s="672">
        <v>1509.0</v>
      </c>
      <c r="C35" s="672">
        <v>0.0</v>
      </c>
      <c r="D35" s="673">
        <v>1509.0</v>
      </c>
      <c r="E35" s="674">
        <v>0.00140488665944207</v>
      </c>
      <c r="F35" s="671">
        <v>336.199982176277</v>
      </c>
    </row>
    <row r="36" spans="8:8" s="47" ht="10.2" customFormat="1">
      <c r="A36" s="54" t="s">
        <v>154</v>
      </c>
      <c r="B36" s="677">
        <v>100208.0</v>
      </c>
      <c r="C36" s="677">
        <v>90447.0</v>
      </c>
      <c r="D36" s="678">
        <v>190655.0</v>
      </c>
      <c r="E36" s="679">
        <v>0.177500772734213</v>
      </c>
      <c r="F36" s="680">
        <v>366.576378116101</v>
      </c>
    </row>
    <row r="37" spans="8:8">
      <c r="B37" s="681"/>
      <c r="C37" s="681"/>
      <c r="D37" s="682"/>
      <c r="E37" s="674"/>
      <c r="F37" s="671"/>
    </row>
    <row r="38" spans="8:8">
      <c r="A38" s="45" t="s">
        <v>168</v>
      </c>
      <c r="B38" s="672">
        <v>9893.0</v>
      </c>
      <c r="C38" s="672">
        <v>0.0</v>
      </c>
      <c r="D38" s="673">
        <v>9893.0</v>
      </c>
      <c r="E38" s="674">
        <v>0.00921043321528189</v>
      </c>
      <c r="F38" s="671">
        <v>39.8366315288083</v>
      </c>
    </row>
    <row r="39" spans="8:8">
      <c r="A39" s="45" t="s">
        <v>687</v>
      </c>
      <c r="B39" s="672">
        <v>502.0</v>
      </c>
      <c r="C39" s="672">
        <v>0.0</v>
      </c>
      <c r="D39" s="673">
        <v>502.0</v>
      </c>
      <c r="E39" s="674">
        <v>4.67364548071516E-4</v>
      </c>
      <c r="F39" s="671">
        <v>153.045872021244</v>
      </c>
    </row>
    <row r="40" spans="8:8">
      <c r="A40" s="45" t="s">
        <v>216</v>
      </c>
      <c r="B40" s="672">
        <v>4376.0</v>
      </c>
      <c r="C40" s="672">
        <v>66.0</v>
      </c>
      <c r="D40" s="673">
        <v>4442.0</v>
      </c>
      <c r="E40" s="674">
        <v>0.00413552454687983</v>
      </c>
      <c r="F40" s="671">
        <v>280.373320262282</v>
      </c>
    </row>
    <row r="41" spans="8:8">
      <c r="A41" s="45" t="s">
        <v>358</v>
      </c>
      <c r="B41" s="675">
        <v>1203.0</v>
      </c>
      <c r="C41" s="675">
        <v>0.0</v>
      </c>
      <c r="D41" s="676">
        <v>1203.0</v>
      </c>
      <c r="E41" s="683">
        <v>0.00111999910623513</v>
      </c>
      <c r="F41" s="671">
        <v>703.204050174749</v>
      </c>
    </row>
    <row r="42" spans="8:8" s="47" ht="10.2" customFormat="1">
      <c r="A42" s="54" t="s">
        <v>644</v>
      </c>
      <c r="B42" s="677">
        <v>15974.0</v>
      </c>
      <c r="C42" s="677">
        <v>66.0</v>
      </c>
      <c r="D42" s="678">
        <v>16040.0</v>
      </c>
      <c r="E42" s="679">
        <v>0.0149333214164684</v>
      </c>
      <c r="F42" s="680">
        <v>59.589876964284</v>
      </c>
    </row>
    <row r="43" spans="8:8">
      <c r="B43" s="681"/>
      <c r="C43" s="681"/>
      <c r="D43" s="682"/>
      <c r="E43" s="674"/>
      <c r="F43" s="671"/>
    </row>
    <row r="44" spans="8:8">
      <c r="A44" s="45" t="s">
        <v>175</v>
      </c>
      <c r="B44" s="672">
        <v>73719.0</v>
      </c>
      <c r="C44" s="672">
        <v>76508.0</v>
      </c>
      <c r="D44" s="673">
        <v>150227.0</v>
      </c>
      <c r="E44" s="674">
        <v>0.139862099528167</v>
      </c>
      <c r="F44" s="671">
        <v>315.126728422578</v>
      </c>
    </row>
    <row r="45" spans="8:8">
      <c r="A45" s="45" t="s">
        <v>177</v>
      </c>
      <c r="B45" s="672">
        <v>135069.0</v>
      </c>
      <c r="C45" s="672">
        <v>8128.0</v>
      </c>
      <c r="D45" s="673">
        <v>143197.0</v>
      </c>
      <c r="E45" s="674">
        <v>0.133317133845014</v>
      </c>
      <c r="F45" s="671">
        <v>36.6983598154792</v>
      </c>
    </row>
    <row r="46" spans="8:8">
      <c r="A46" s="45" t="s">
        <v>179</v>
      </c>
      <c r="B46" s="672">
        <v>105979.0</v>
      </c>
      <c r="C46" s="672">
        <v>5073.0</v>
      </c>
      <c r="D46" s="673">
        <v>111052.0</v>
      </c>
      <c r="E46" s="674">
        <v>0.103389975682147</v>
      </c>
      <c r="F46" s="671">
        <v>146.798283048382</v>
      </c>
    </row>
    <row r="47" spans="8:8">
      <c r="A47" s="45" t="s">
        <v>180</v>
      </c>
      <c r="B47" s="672">
        <v>23141.0</v>
      </c>
      <c r="C47" s="672">
        <v>11728.0</v>
      </c>
      <c r="D47" s="673">
        <v>34869.0</v>
      </c>
      <c r="E47" s="674">
        <v>0.0324632159894536</v>
      </c>
      <c r="F47" s="671">
        <v>61.9860274118714</v>
      </c>
    </row>
    <row r="48" spans="8:8">
      <c r="A48" s="45" t="s">
        <v>181</v>
      </c>
      <c r="B48" s="672">
        <v>340.0</v>
      </c>
      <c r="C48" s="672">
        <v>10.0</v>
      </c>
      <c r="D48" s="673">
        <v>350.0</v>
      </c>
      <c r="E48" s="674">
        <v>3.25851776543886E-4</v>
      </c>
      <c r="F48" s="671">
        <v>453.360828588156</v>
      </c>
    </row>
    <row r="49" spans="8:8">
      <c r="A49" s="45" t="s">
        <v>688</v>
      </c>
      <c r="B49" s="672">
        <v>1170.0</v>
      </c>
      <c r="C49" s="672">
        <v>1350.0</v>
      </c>
      <c r="D49" s="673">
        <v>2520.0</v>
      </c>
      <c r="E49" s="674">
        <v>0.00234613279111598</v>
      </c>
      <c r="F49" s="671">
        <v>58.4967722316751</v>
      </c>
    </row>
    <row r="50" spans="8:8">
      <c r="A50" s="45" t="s">
        <v>183</v>
      </c>
      <c r="B50" s="672">
        <v>825.0</v>
      </c>
      <c r="C50" s="672">
        <v>6750.0</v>
      </c>
      <c r="D50" s="673">
        <v>7575.0</v>
      </c>
      <c r="E50" s="674">
        <v>0.00705236344948553</v>
      </c>
      <c r="F50" s="671">
        <v>2687.42625099249</v>
      </c>
    </row>
    <row r="51" spans="8:8">
      <c r="A51" s="45" t="s">
        <v>184</v>
      </c>
      <c r="B51" s="672">
        <v>207.0</v>
      </c>
      <c r="C51" s="672">
        <v>2857.0</v>
      </c>
      <c r="D51" s="673">
        <v>3064.0</v>
      </c>
      <c r="E51" s="674">
        <v>0.00285259955237276</v>
      </c>
      <c r="F51" s="671">
        <v>395.832493610354</v>
      </c>
    </row>
    <row r="52" spans="8:8">
      <c r="A52" s="45" t="s">
        <v>187</v>
      </c>
      <c r="B52" s="672">
        <v>326.0</v>
      </c>
      <c r="C52" s="672">
        <v>0.0</v>
      </c>
      <c r="D52" s="673">
        <v>326.0</v>
      </c>
      <c r="E52" s="674">
        <v>3.03507654723734E-4</v>
      </c>
      <c r="F52" s="671">
        <v>319.921491658489</v>
      </c>
    </row>
    <row r="53" spans="8:8">
      <c r="A53" s="45" t="s">
        <v>190</v>
      </c>
      <c r="B53" s="672">
        <v>0.0</v>
      </c>
      <c r="C53" s="672">
        <v>1063.0</v>
      </c>
      <c r="D53" s="673">
        <v>1063.0</v>
      </c>
      <c r="E53" s="674">
        <v>9.89658395617573E-4</v>
      </c>
      <c r="F53" s="671">
        <v>80.2229397760429</v>
      </c>
    </row>
    <row r="54" spans="8:8">
      <c r="A54" s="45" t="s">
        <v>191</v>
      </c>
      <c r="B54" s="672">
        <v>3116.0</v>
      </c>
      <c r="C54" s="672">
        <v>244.0</v>
      </c>
      <c r="D54" s="673">
        <v>3360.0</v>
      </c>
      <c r="E54" s="674">
        <v>0.0031281770548213</v>
      </c>
      <c r="F54" s="671">
        <v>69.1110590035666</v>
      </c>
    </row>
    <row r="55" spans="8:8">
      <c r="A55" s="45" t="s">
        <v>192</v>
      </c>
      <c r="B55" s="672">
        <v>1421.0</v>
      </c>
      <c r="C55" s="672">
        <v>726.0</v>
      </c>
      <c r="D55" s="673">
        <v>2147.0</v>
      </c>
      <c r="E55" s="674">
        <v>0.00199886789782778</v>
      </c>
      <c r="F55" s="671">
        <v>33.3819513928696</v>
      </c>
    </row>
    <row r="56" spans="8:8" s="47" ht="10.2" customFormat="1">
      <c r="A56" s="54" t="s">
        <v>193</v>
      </c>
      <c r="B56" s="677">
        <v>345313.0</v>
      </c>
      <c r="C56" s="677">
        <v>114437.0</v>
      </c>
      <c r="D56" s="678">
        <v>459750.0</v>
      </c>
      <c r="E56" s="679">
        <v>0.42802958361729</v>
      </c>
      <c r="F56" s="680">
        <v>78.1973268054064</v>
      </c>
    </row>
    <row r="57" spans="8:8">
      <c r="B57" s="681"/>
      <c r="C57" s="681"/>
      <c r="D57" s="682"/>
      <c r="E57" s="674"/>
      <c r="F57" s="671"/>
    </row>
    <row r="58" spans="8:8" s="57" ht="10.2" customFormat="1">
      <c r="A58" s="684" t="s">
        <v>194</v>
      </c>
      <c r="B58" s="685">
        <v>753639.0</v>
      </c>
      <c r="C58" s="685">
        <v>320469.0</v>
      </c>
      <c r="D58" s="685">
        <v>1074108.0</v>
      </c>
      <c r="E58" s="686">
        <v>1.0</v>
      </c>
      <c r="F58" s="687">
        <v>139.216857431113</v>
      </c>
    </row>
    <row r="59" spans="8:8">
      <c r="A59" s="45" t="s">
        <v>195</v>
      </c>
      <c r="B59" s="672">
        <v>331303.0</v>
      </c>
      <c r="C59" s="672">
        <v>177130.0</v>
      </c>
      <c r="D59" s="673">
        <v>508433.0</v>
      </c>
      <c r="E59" s="674">
        <v>0.473353703724393</v>
      </c>
      <c r="F59" s="671">
        <v>362.569285592557</v>
      </c>
    </row>
    <row r="60" spans="8:8">
      <c r="A60" s="45" t="s">
        <v>196</v>
      </c>
      <c r="B60" s="672">
        <v>422336.0</v>
      </c>
      <c r="C60" s="672">
        <v>143339.0</v>
      </c>
      <c r="D60" s="673">
        <v>565675.0</v>
      </c>
      <c r="E60" s="674">
        <v>0.526646296275607</v>
      </c>
      <c r="F60" s="671">
        <v>89.6040316677071</v>
      </c>
    </row>
    <row r="61" spans="8:8">
      <c r="A61" s="60" t="s">
        <v>217</v>
      </c>
      <c r="B61" s="677">
        <v>25539.0</v>
      </c>
      <c r="C61" s="677">
        <v>53051.0</v>
      </c>
      <c r="D61" s="678">
        <v>78590.0</v>
      </c>
      <c r="E61" s="679">
        <v>0.0731676889102399</v>
      </c>
      <c r="F61" s="680">
        <v>265.783711915817</v>
      </c>
    </row>
    <row r="62" spans="8:8" ht="6.6" customHeight="1">
      <c r="A62" s="62"/>
      <c r="B62" s="675"/>
      <c r="C62" s="675"/>
      <c r="D62" s="676"/>
      <c r="E62" s="683"/>
      <c r="F62" s="671"/>
    </row>
    <row r="63" spans="8:8" ht="10.7" customHeight="1">
      <c r="A63" s="558" t="s">
        <v>689</v>
      </c>
      <c r="B63" s="675"/>
      <c r="C63" s="675"/>
      <c r="D63" s="676"/>
      <c r="E63" s="683"/>
      <c r="F63" s="671"/>
    </row>
    <row r="64" spans="8:8">
      <c r="A64" s="45" t="s">
        <v>690</v>
      </c>
      <c r="F64" s="50"/>
    </row>
    <row r="65" spans="8:8">
      <c r="A65" s="453" t="s">
        <v>202</v>
      </c>
    </row>
    <row r="66" spans="8:8">
      <c r="A66" s="47" t="s">
        <v>691</v>
      </c>
    </row>
    <row r="67" spans="8:8">
      <c r="A67" s="45" t="s">
        <v>692</v>
      </c>
    </row>
    <row r="68" spans="8:8">
      <c r="A68" s="45" t="s">
        <v>289</v>
      </c>
    </row>
    <row r="69" spans="8:8">
      <c r="A69" s="45" t="s">
        <v>290</v>
      </c>
    </row>
    <row r="70" spans="8:8">
      <c r="A70" s="47" t="s">
        <v>551</v>
      </c>
    </row>
    <row r="71" spans="8:8">
      <c r="A71" s="45" t="s">
        <v>292</v>
      </c>
    </row>
    <row r="72" spans="8:8">
      <c r="A72" s="468" t="s">
        <v>693</v>
      </c>
    </row>
    <row r="73" spans="8:8">
      <c r="A73" s="47" t="s">
        <v>694</v>
      </c>
    </row>
  </sheetData>
  <hyperlinks>
    <hyperlink ref="H1" location="Contents!A1" display="Contents"/>
  </hyperlinks>
  <printOptions gridLines="1"/>
  <pageMargins left="0.74803149606299" right="0.74803149606299" top="0.98425196850394" bottom="0.98425196850394" header="0.51181102362205" footer="0.51181102362205"/>
  <pageSetup paperSize="9" scale="95"/>
</worksheet>
</file>

<file path=xl/worksheets/sheet43.xml><?xml version="1.0" encoding="utf-8"?>
<worksheet xmlns:r="http://schemas.openxmlformats.org/officeDocument/2006/relationships" xmlns="http://schemas.openxmlformats.org/spreadsheetml/2006/main">
  <dimension ref="A1:AU72"/>
  <sheetViews>
    <sheetView workbookViewId="0" showGridLines="0">
      <pane xSplit="1" ySplit="3" topLeftCell="AB55" state="frozen" activePane="bottomRight"/>
      <selection pane="bottomRight" activeCell="AT1" sqref="AT1"/>
    </sheetView>
  </sheetViews>
  <sheetFormatPr defaultRowHeight="10.2" defaultColWidth="9"/>
  <cols>
    <col min="1" max="1" customWidth="1" width="30.664062" style="45"/>
    <col min="2" max="36" customWidth="1" width="8.5" style="45"/>
    <col min="37" max="37" customWidth="1" width="8.1640625" style="45"/>
    <col min="38" max="39" customWidth="1" width="7.8320312" style="45"/>
    <col min="40" max="40" customWidth="1" width="8.5" style="45"/>
    <col min="41" max="41" customWidth="1" width="8.5" style="47"/>
    <col min="42" max="43" customWidth="1" width="11.832031" style="45"/>
    <col min="44" max="16384" customWidth="0" width="9.332031" style="45"/>
  </cols>
  <sheetData>
    <row r="1" spans="8:8" ht="13.2">
      <c r="A1" s="670" t="s">
        <v>695</v>
      </c>
      <c r="L1" s="21" t="s">
        <v>89</v>
      </c>
      <c r="AR1" s="455"/>
      <c r="AT1" s="21" t="s">
        <v>89</v>
      </c>
    </row>
    <row r="2" spans="8:8">
      <c r="AP2" s="455" t="s">
        <v>90</v>
      </c>
      <c r="AQ2" s="455"/>
      <c r="AR2" s="455" t="s">
        <v>91</v>
      </c>
    </row>
    <row r="3" spans="8:8">
      <c r="A3" s="45" t="s">
        <v>696</v>
      </c>
      <c r="B3" s="45">
        <v>1981.0</v>
      </c>
      <c r="C3" s="45">
        <v>1982.0</v>
      </c>
      <c r="D3" s="45">
        <v>1983.0</v>
      </c>
      <c r="E3" s="45">
        <v>1984.0</v>
      </c>
      <c r="F3" s="45">
        <v>1985.0</v>
      </c>
      <c r="G3" s="45">
        <v>1986.0</v>
      </c>
      <c r="H3" s="45">
        <v>1987.0</v>
      </c>
      <c r="I3" s="45">
        <v>1988.0</v>
      </c>
      <c r="J3" s="45">
        <v>1989.0</v>
      </c>
      <c r="K3" s="45">
        <v>1990.0</v>
      </c>
      <c r="L3" s="45">
        <v>1991.0</v>
      </c>
      <c r="M3" s="45">
        <v>1992.0</v>
      </c>
      <c r="N3" s="45">
        <v>1993.0</v>
      </c>
      <c r="O3" s="45">
        <v>1994.0</v>
      </c>
      <c r="P3" s="45">
        <v>1995.0</v>
      </c>
      <c r="Q3" s="45">
        <v>1996.0</v>
      </c>
      <c r="R3" s="45">
        <v>1997.0</v>
      </c>
      <c r="S3" s="45">
        <v>1998.0</v>
      </c>
      <c r="T3" s="45">
        <v>1999.0</v>
      </c>
      <c r="U3" s="45">
        <v>2000.0</v>
      </c>
      <c r="V3" s="45">
        <v>2001.0</v>
      </c>
      <c r="W3" s="45">
        <v>2002.0</v>
      </c>
      <c r="X3" s="45">
        <v>2003.0</v>
      </c>
      <c r="Y3" s="45">
        <v>2004.0</v>
      </c>
      <c r="Z3" s="45">
        <v>2005.0</v>
      </c>
      <c r="AA3" s="45">
        <v>2006.0</v>
      </c>
      <c r="AB3" s="45">
        <v>2007.0</v>
      </c>
      <c r="AC3" s="45">
        <v>2008.0</v>
      </c>
      <c r="AD3" s="45">
        <v>2009.0</v>
      </c>
      <c r="AE3" s="45">
        <v>2010.0</v>
      </c>
      <c r="AF3" s="45">
        <v>2011.0</v>
      </c>
      <c r="AG3" s="45">
        <v>2012.0</v>
      </c>
      <c r="AH3" s="45">
        <v>2013.0</v>
      </c>
      <c r="AI3" s="45">
        <v>2014.0</v>
      </c>
      <c r="AJ3" s="45">
        <v>2015.0</v>
      </c>
      <c r="AK3" s="45">
        <v>2016.0</v>
      </c>
      <c r="AL3" s="45">
        <v>2017.0</v>
      </c>
      <c r="AM3" s="45">
        <v>2018.0</v>
      </c>
      <c r="AN3" s="45">
        <v>2019.0</v>
      </c>
      <c r="AO3" s="47">
        <v>2020.0</v>
      </c>
      <c r="AP3" s="455">
        <v>2020.0</v>
      </c>
      <c r="AQ3" s="455" t="s">
        <v>93</v>
      </c>
      <c r="AR3" s="455">
        <v>2020.0</v>
      </c>
    </row>
    <row r="4" spans="8:8">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0"/>
      <c r="AL4" s="50"/>
      <c r="AM4" s="50"/>
      <c r="AN4" s="50"/>
      <c r="AO4" s="51"/>
      <c r="AP4" s="50"/>
      <c r="AQ4" s="50"/>
      <c r="AR4" s="50"/>
    </row>
    <row r="5" spans="8:8">
      <c r="A5" s="45" t="s">
        <v>94</v>
      </c>
      <c r="B5" s="433">
        <v>40.088</v>
      </c>
      <c r="C5" s="433">
        <v>42.907</v>
      </c>
      <c r="D5" s="433">
        <v>44.807</v>
      </c>
      <c r="E5" s="433">
        <v>57.402</v>
      </c>
      <c r="F5" s="433">
        <v>60.853</v>
      </c>
      <c r="G5" s="433">
        <v>57.048</v>
      </c>
      <c r="H5" s="433">
        <v>61.207</v>
      </c>
      <c r="I5" s="433">
        <v>70.643</v>
      </c>
      <c r="J5" s="433">
        <v>70.527</v>
      </c>
      <c r="K5" s="433">
        <v>68.332</v>
      </c>
      <c r="L5" s="433">
        <v>71.1342</v>
      </c>
      <c r="M5" s="433">
        <v>65.6134</v>
      </c>
      <c r="N5" s="433">
        <v>69.0294</v>
      </c>
      <c r="O5" s="433">
        <v>72.8233</v>
      </c>
      <c r="P5" s="433">
        <v>74.9802</v>
      </c>
      <c r="Q5" s="433">
        <v>75.8794</v>
      </c>
      <c r="R5" s="433">
        <v>78.76</v>
      </c>
      <c r="S5" s="433">
        <v>75.2681</v>
      </c>
      <c r="T5" s="433">
        <v>72.3577</v>
      </c>
      <c r="U5" s="433">
        <v>69.1043</v>
      </c>
      <c r="V5" s="433">
        <v>70.4815</v>
      </c>
      <c r="W5" s="433">
        <v>66.9982</v>
      </c>
      <c r="X5" s="433">
        <v>62.5796</v>
      </c>
      <c r="Y5" s="433">
        <v>66.2064</v>
      </c>
      <c r="Z5" s="433">
        <v>68.4309</v>
      </c>
      <c r="AA5" s="433">
        <v>67.4108</v>
      </c>
      <c r="AB5" s="433">
        <v>68.9543</v>
      </c>
      <c r="AC5" s="433">
        <v>68.3958</v>
      </c>
      <c r="AD5" s="433">
        <v>64.6377</v>
      </c>
      <c r="AE5" s="433">
        <v>67.9737</v>
      </c>
      <c r="AF5" s="433">
        <v>67.4541</v>
      </c>
      <c r="AG5" s="433">
        <v>67.3005</v>
      </c>
      <c r="AH5" s="433">
        <v>68.4181</v>
      </c>
      <c r="AI5" s="433">
        <v>68.3051</v>
      </c>
      <c r="AJ5" s="433">
        <v>62.3552</v>
      </c>
      <c r="AK5" s="433">
        <v>62.3515</v>
      </c>
      <c r="AL5" s="433">
        <v>60.5961</v>
      </c>
      <c r="AM5" s="433">
        <v>55.0475</v>
      </c>
      <c r="AN5" s="433">
        <v>50.5775</v>
      </c>
      <c r="AO5" s="435">
        <v>39.550255641783</v>
      </c>
      <c r="AP5" s="457">
        <v>-0.220163218149997</v>
      </c>
      <c r="AQ5" s="457">
        <v>-0.0242307081890135</v>
      </c>
      <c r="AR5" s="457">
        <v>0.0051087905495469</v>
      </c>
    </row>
    <row r="6" spans="8:8">
      <c r="A6" s="45" t="s">
        <v>95</v>
      </c>
      <c r="B6" s="433">
        <v>3.03233147494533</v>
      </c>
      <c r="C6" s="433">
        <v>3.75121581115332</v>
      </c>
      <c r="D6" s="433">
        <v>4.85112900690833</v>
      </c>
      <c r="E6" s="433">
        <v>5.33524105286355</v>
      </c>
      <c r="F6" s="433">
        <v>5.52597620169667</v>
      </c>
      <c r="G6" s="433">
        <v>6.21679512247786</v>
      </c>
      <c r="H6" s="433">
        <v>6.93147079984148</v>
      </c>
      <c r="I6" s="433">
        <v>6.34585558910974</v>
      </c>
      <c r="J6" s="433">
        <v>6.77053393159806</v>
      </c>
      <c r="K6" s="433">
        <v>6.92981207563215</v>
      </c>
      <c r="L6" s="433">
        <v>6.40562311127238</v>
      </c>
      <c r="M6" s="433">
        <v>6.10417756123901</v>
      </c>
      <c r="N6" s="433">
        <v>6.61514166737234</v>
      </c>
      <c r="O6" s="433">
        <v>8.99913145891655</v>
      </c>
      <c r="P6" s="433">
        <v>8.8891710513449</v>
      </c>
      <c r="Q6" s="433">
        <v>9.69048626288869</v>
      </c>
      <c r="R6" s="433">
        <v>9.42421215062728</v>
      </c>
      <c r="S6" s="433">
        <v>10.1074674515467</v>
      </c>
      <c r="T6" s="433">
        <v>10.3258026496103</v>
      </c>
      <c r="U6" s="433">
        <v>11.3439481288929</v>
      </c>
      <c r="V6" s="433">
        <v>8.8570926569035</v>
      </c>
      <c r="W6" s="433">
        <v>7.07975897630931</v>
      </c>
      <c r="X6" s="433">
        <v>9.19509226878342</v>
      </c>
      <c r="Y6" s="433">
        <v>12.2284843913179</v>
      </c>
      <c r="Z6" s="433">
        <v>12.6570434779389</v>
      </c>
      <c r="AA6" s="433">
        <v>14.1099233946537</v>
      </c>
      <c r="AB6" s="433">
        <v>15.2321697708977</v>
      </c>
      <c r="AC6" s="433">
        <v>14.4203570043751</v>
      </c>
      <c r="AD6" s="433">
        <v>12.6943489690551</v>
      </c>
      <c r="AE6" s="433">
        <v>15.2705147060661</v>
      </c>
      <c r="AF6" s="433">
        <v>19.6160562770219</v>
      </c>
      <c r="AG6" s="433">
        <v>15.2051099762861</v>
      </c>
      <c r="AH6" s="433">
        <v>14.6331699771781</v>
      </c>
      <c r="AI6" s="433">
        <v>14.8955499767689</v>
      </c>
      <c r="AJ6" s="433">
        <v>12.2528999808904</v>
      </c>
      <c r="AK6" s="433">
        <v>11.4089499822066</v>
      </c>
      <c r="AL6" s="433">
        <v>12.9285899798366</v>
      </c>
      <c r="AM6" s="433">
        <v>11.88398</v>
      </c>
      <c r="AN6" s="433">
        <v>9.75542</v>
      </c>
      <c r="AO6" s="435">
        <v>6.54596602503383</v>
      </c>
      <c r="AP6" s="457">
        <v>-0.330825236436774</v>
      </c>
      <c r="AQ6" s="457">
        <v>-0.0259896901539397</v>
      </c>
      <c r="AR6" s="457">
        <v>8.45556338984016E-4</v>
      </c>
    </row>
    <row r="7" spans="8:8">
      <c r="A7" s="45" t="s">
        <v>96</v>
      </c>
      <c r="B7" s="459">
        <v>747.3160762425</v>
      </c>
      <c r="C7" s="459">
        <v>760.3223832864</v>
      </c>
      <c r="D7" s="459">
        <v>709.5009892077</v>
      </c>
      <c r="E7" s="459">
        <v>812.765612234665</v>
      </c>
      <c r="F7" s="459">
        <v>801.62298007921</v>
      </c>
      <c r="G7" s="459">
        <v>807.679881282567</v>
      </c>
      <c r="H7" s="459">
        <v>833.486976305321</v>
      </c>
      <c r="I7" s="459">
        <v>862.066121142847</v>
      </c>
      <c r="J7" s="459">
        <v>889.702153137513</v>
      </c>
      <c r="K7" s="459">
        <v>933.561573238837</v>
      </c>
      <c r="L7" s="459">
        <v>903.54133828982</v>
      </c>
      <c r="M7" s="459">
        <v>904.957500780125</v>
      </c>
      <c r="N7" s="459">
        <v>857.674447267624</v>
      </c>
      <c r="O7" s="459">
        <v>937.579281993917</v>
      </c>
      <c r="P7" s="459">
        <v>937.0982082978</v>
      </c>
      <c r="Q7" s="459">
        <v>965.1138862032</v>
      </c>
      <c r="R7" s="459">
        <v>988.7696344404</v>
      </c>
      <c r="S7" s="459">
        <v>1013.8106537145</v>
      </c>
      <c r="T7" s="459">
        <v>998.2941666057</v>
      </c>
      <c r="U7" s="459">
        <v>973.9643801364</v>
      </c>
      <c r="V7" s="459">
        <v>1023.0222071583</v>
      </c>
      <c r="W7" s="459">
        <v>992.7167950701</v>
      </c>
      <c r="X7" s="459">
        <v>972.2779237791</v>
      </c>
      <c r="Y7" s="459">
        <v>1008.8791976853</v>
      </c>
      <c r="Z7" s="459">
        <v>1026.4776736806</v>
      </c>
      <c r="AA7" s="459">
        <v>1054.829009925</v>
      </c>
      <c r="AB7" s="459">
        <v>1040.2097284845</v>
      </c>
      <c r="AC7" s="459">
        <v>1063.0471961223</v>
      </c>
      <c r="AD7" s="459">
        <v>975.154054894502</v>
      </c>
      <c r="AE7" s="459">
        <v>983.722193032936</v>
      </c>
      <c r="AF7" s="459">
        <v>993.936537557899</v>
      </c>
      <c r="AG7" s="459">
        <v>922.115524995805</v>
      </c>
      <c r="AH7" s="459">
        <v>893.433393829581</v>
      </c>
      <c r="AI7" s="459">
        <v>907.228932511603</v>
      </c>
      <c r="AJ7" s="459">
        <v>813.690755562986</v>
      </c>
      <c r="AK7" s="459">
        <v>660.761128608781</v>
      </c>
      <c r="AL7" s="459">
        <v>702.713757147238</v>
      </c>
      <c r="AM7" s="459">
        <v>685.983219227447</v>
      </c>
      <c r="AN7" s="459">
        <v>640.752956861876</v>
      </c>
      <c r="AO7" s="460">
        <v>484.71088715695</v>
      </c>
      <c r="AP7" s="461">
        <v>-0.245596083023726</v>
      </c>
      <c r="AQ7" s="461">
        <v>-0.04112556732659</v>
      </c>
      <c r="AR7" s="461">
        <v>0.0626111351086652</v>
      </c>
    </row>
    <row r="8" spans="8:8" s="47" ht="10.2" customFormat="1">
      <c r="A8" s="54" t="s">
        <v>97</v>
      </c>
      <c r="B8" s="436">
        <v>790.436407717445</v>
      </c>
      <c r="C8" s="436">
        <v>806.980599097553</v>
      </c>
      <c r="D8" s="436">
        <v>759.159118214608</v>
      </c>
      <c r="E8" s="436">
        <v>875.502853287528</v>
      </c>
      <c r="F8" s="436">
        <v>868.001956280906</v>
      </c>
      <c r="G8" s="436">
        <v>870.944676405045</v>
      </c>
      <c r="H8" s="436">
        <v>901.625447105163</v>
      </c>
      <c r="I8" s="436">
        <v>939.054976731956</v>
      </c>
      <c r="J8" s="436">
        <v>966.999687069111</v>
      </c>
      <c r="K8" s="436">
        <v>1008.82338531447</v>
      </c>
      <c r="L8" s="436">
        <v>981.081161401093</v>
      </c>
      <c r="M8" s="436">
        <v>976.675078341364</v>
      </c>
      <c r="N8" s="436">
        <v>933.318988934996</v>
      </c>
      <c r="O8" s="436">
        <v>1019.40171345283</v>
      </c>
      <c r="P8" s="436">
        <v>1020.96757934914</v>
      </c>
      <c r="Q8" s="436">
        <v>1050.68377246609</v>
      </c>
      <c r="R8" s="436">
        <v>1076.95384659103</v>
      </c>
      <c r="S8" s="436">
        <v>1099.18622116605</v>
      </c>
      <c r="T8" s="436">
        <v>1080.97766925531</v>
      </c>
      <c r="U8" s="436">
        <v>1054.41262826529</v>
      </c>
      <c r="V8" s="436">
        <v>1102.3607998152</v>
      </c>
      <c r="W8" s="436">
        <v>1066.79475404641</v>
      </c>
      <c r="X8" s="436">
        <v>1044.05261604788</v>
      </c>
      <c r="Y8" s="436">
        <v>1087.31408207662</v>
      </c>
      <c r="Z8" s="436">
        <v>1107.56561715854</v>
      </c>
      <c r="AA8" s="436">
        <v>1136.34973331965</v>
      </c>
      <c r="AB8" s="436">
        <v>1124.3961982554</v>
      </c>
      <c r="AC8" s="436">
        <v>1145.86335312668</v>
      </c>
      <c r="AD8" s="436">
        <v>1052.48610386356</v>
      </c>
      <c r="AE8" s="436">
        <v>1066.966407739</v>
      </c>
      <c r="AF8" s="436">
        <v>1081.00669383492</v>
      </c>
      <c r="AG8" s="436">
        <v>1004.62113497209</v>
      </c>
      <c r="AH8" s="436">
        <v>976.484663806759</v>
      </c>
      <c r="AI8" s="436">
        <v>990.429582488371</v>
      </c>
      <c r="AJ8" s="436">
        <v>888.298855543876</v>
      </c>
      <c r="AK8" s="436">
        <v>734.521578590987</v>
      </c>
      <c r="AL8" s="436">
        <v>776.238447127074</v>
      </c>
      <c r="AM8" s="436">
        <v>752.914699227446</v>
      </c>
      <c r="AN8" s="436">
        <v>701.085876861876</v>
      </c>
      <c r="AO8" s="436">
        <v>530.807108823767</v>
      </c>
      <c r="AP8" s="458">
        <v>-0.244947254470228</v>
      </c>
      <c r="AQ8" s="458">
        <v>-0.0398137449613218</v>
      </c>
      <c r="AR8" s="458">
        <v>0.0685654819971961</v>
      </c>
    </row>
    <row r="9" spans="8:8">
      <c r="B9" s="433"/>
      <c r="C9" s="433"/>
      <c r="D9" s="433"/>
      <c r="E9" s="433"/>
      <c r="F9" s="433"/>
      <c r="G9" s="433"/>
      <c r="H9" s="433"/>
      <c r="I9" s="433"/>
      <c r="J9" s="433"/>
      <c r="K9" s="433"/>
      <c r="L9" s="433"/>
      <c r="M9" s="433"/>
      <c r="N9" s="433"/>
      <c r="O9" s="433"/>
      <c r="P9" s="433"/>
      <c r="Q9" s="433"/>
      <c r="R9" s="433"/>
      <c r="S9" s="433"/>
      <c r="T9" s="433"/>
      <c r="U9" s="433"/>
      <c r="V9" s="433"/>
      <c r="W9" s="433"/>
      <c r="X9" s="433"/>
      <c r="Y9" s="433"/>
      <c r="Z9" s="433"/>
      <c r="AA9" s="433"/>
      <c r="AB9" s="433"/>
      <c r="AC9" s="433"/>
      <c r="AD9" s="433"/>
      <c r="AE9" s="433"/>
      <c r="AF9" s="433"/>
      <c r="AG9" s="433"/>
      <c r="AH9" s="433"/>
      <c r="AI9" s="433"/>
      <c r="AJ9" s="433"/>
      <c r="AK9" s="433"/>
      <c r="AL9" s="433"/>
      <c r="AM9" s="433"/>
      <c r="AN9" s="433"/>
      <c r="AO9" s="435"/>
      <c r="AP9" s="457"/>
      <c r="AQ9" s="457"/>
      <c r="AR9" s="457"/>
    </row>
    <row r="10" spans="8:8">
      <c r="A10" s="45" t="s">
        <v>99</v>
      </c>
      <c r="B10" s="433">
        <v>5.689</v>
      </c>
      <c r="C10" s="433">
        <v>6.346</v>
      </c>
      <c r="D10" s="433">
        <v>6.737</v>
      </c>
      <c r="E10" s="433">
        <v>7.519</v>
      </c>
      <c r="F10" s="433">
        <v>7.712</v>
      </c>
      <c r="G10" s="433">
        <v>7.391</v>
      </c>
      <c r="H10" s="433">
        <v>6.884</v>
      </c>
      <c r="I10" s="433">
        <v>7.331</v>
      </c>
      <c r="J10" s="433">
        <v>6.671</v>
      </c>
      <c r="K10" s="433">
        <v>4.116666</v>
      </c>
      <c r="L10" s="433">
        <v>4.910049</v>
      </c>
      <c r="M10" s="433">
        <v>4.629</v>
      </c>
      <c r="N10" s="433">
        <v>4.550757</v>
      </c>
      <c r="O10" s="433">
        <v>5.140475</v>
      </c>
      <c r="P10" s="433">
        <v>5.101425</v>
      </c>
      <c r="Q10" s="433">
        <v>4.761189</v>
      </c>
      <c r="R10" s="433">
        <v>5.6326</v>
      </c>
      <c r="S10" s="433">
        <v>5.570416</v>
      </c>
      <c r="T10" s="433">
        <v>5.719608</v>
      </c>
      <c r="U10" s="433">
        <v>6.696842</v>
      </c>
      <c r="V10" s="433">
        <v>5.645578</v>
      </c>
      <c r="W10" s="433">
        <v>7.595625</v>
      </c>
      <c r="X10" s="433">
        <v>6.809558</v>
      </c>
      <c r="Y10" s="433">
        <v>7.80751</v>
      </c>
      <c r="Z10" s="433">
        <v>8.017757</v>
      </c>
      <c r="AA10" s="433">
        <v>8.12221</v>
      </c>
      <c r="AB10" s="433">
        <v>8.34144</v>
      </c>
      <c r="AC10" s="433">
        <v>8.791572</v>
      </c>
      <c r="AD10" s="433">
        <v>8.319929</v>
      </c>
      <c r="AE10" s="433">
        <v>7.707462</v>
      </c>
      <c r="AF10" s="433">
        <v>7.564836</v>
      </c>
      <c r="AG10" s="433">
        <v>8.174374</v>
      </c>
      <c r="AH10" s="433">
        <v>9.468086</v>
      </c>
      <c r="AI10" s="433">
        <v>9.351638</v>
      </c>
      <c r="AJ10" s="433">
        <v>8.049604</v>
      </c>
      <c r="AK10" s="433">
        <v>7.500464</v>
      </c>
      <c r="AL10" s="433">
        <v>5.841825</v>
      </c>
      <c r="AM10" s="433">
        <v>6.432749</v>
      </c>
      <c r="AN10" s="433">
        <v>5.843574</v>
      </c>
      <c r="AO10" s="435">
        <v>6.184934</v>
      </c>
      <c r="AP10" s="457">
        <v>0.0555244569888294</v>
      </c>
      <c r="AQ10" s="457">
        <v>-0.0347142548575611</v>
      </c>
      <c r="AR10" s="457">
        <v>7.98921065263356E-4</v>
      </c>
    </row>
    <row r="11" spans="8:8">
      <c r="A11" s="45" t="s">
        <v>101</v>
      </c>
      <c r="B11" s="433">
        <v>3.9904</v>
      </c>
      <c r="C11" s="433">
        <v>4.4216</v>
      </c>
      <c r="D11" s="433">
        <v>5.0532</v>
      </c>
      <c r="E11" s="433">
        <v>6.637</v>
      </c>
      <c r="F11" s="433">
        <v>8.974</v>
      </c>
      <c r="G11" s="433">
        <v>10.737</v>
      </c>
      <c r="H11" s="433">
        <v>14.594</v>
      </c>
      <c r="I11" s="433">
        <v>15.101</v>
      </c>
      <c r="J11" s="433">
        <v>18.902</v>
      </c>
      <c r="K11" s="433">
        <v>20.468</v>
      </c>
      <c r="L11" s="433">
        <v>20.031</v>
      </c>
      <c r="M11" s="433">
        <v>21.9</v>
      </c>
      <c r="N11" s="433">
        <v>21.713</v>
      </c>
      <c r="O11" s="433">
        <v>22.665</v>
      </c>
      <c r="P11" s="433">
        <v>25.74</v>
      </c>
      <c r="Q11" s="433">
        <v>29.564</v>
      </c>
      <c r="R11" s="433">
        <v>32.742</v>
      </c>
      <c r="S11" s="433">
        <v>33.561</v>
      </c>
      <c r="T11" s="433">
        <v>32.754</v>
      </c>
      <c r="U11" s="433">
        <v>38.242</v>
      </c>
      <c r="V11" s="433">
        <v>43.911492</v>
      </c>
      <c r="W11" s="433">
        <v>39.48446488</v>
      </c>
      <c r="X11" s="433">
        <v>50.02809337</v>
      </c>
      <c r="Y11" s="433">
        <v>53.887596</v>
      </c>
      <c r="Z11" s="433">
        <v>59.675097</v>
      </c>
      <c r="AA11" s="433">
        <v>66.19187</v>
      </c>
      <c r="AB11" s="433">
        <v>69.90221</v>
      </c>
      <c r="AC11" s="433">
        <v>73.50209</v>
      </c>
      <c r="AD11" s="433">
        <v>72.807412</v>
      </c>
      <c r="AE11" s="433">
        <v>74.35013326</v>
      </c>
      <c r="AF11" s="433">
        <v>85.80322912</v>
      </c>
      <c r="AG11" s="433">
        <v>89.02433</v>
      </c>
      <c r="AH11" s="433">
        <v>85.496062</v>
      </c>
      <c r="AI11" s="433">
        <v>88.57797</v>
      </c>
      <c r="AJ11" s="433">
        <v>85.54751382</v>
      </c>
      <c r="AK11" s="433">
        <v>90.51198929</v>
      </c>
      <c r="AL11" s="433">
        <v>90.54904609</v>
      </c>
      <c r="AM11" s="433">
        <v>84.28389173</v>
      </c>
      <c r="AN11" s="433">
        <v>84.34278586849</v>
      </c>
      <c r="AO11" s="435">
        <v>50.60567152</v>
      </c>
      <c r="AP11" s="457">
        <v>-0.401639344275231</v>
      </c>
      <c r="AQ11" s="457">
        <v>0.0148158338996325</v>
      </c>
      <c r="AR11" s="457">
        <v>0.00653684210682376</v>
      </c>
    </row>
    <row r="12" spans="8:8">
      <c r="A12" s="45" t="s">
        <v>105</v>
      </c>
      <c r="B12" s="433">
        <v>0.05</v>
      </c>
      <c r="C12" s="433">
        <v>0.05</v>
      </c>
      <c r="D12" s="433">
        <v>0.04</v>
      </c>
      <c r="E12" s="433">
        <v>0.05</v>
      </c>
      <c r="F12" s="433">
        <v>0.04</v>
      </c>
      <c r="G12" s="433">
        <v>0.06</v>
      </c>
      <c r="H12" s="433">
        <v>0.24</v>
      </c>
      <c r="I12" s="433">
        <v>1.07</v>
      </c>
      <c r="J12" s="433">
        <v>2.11</v>
      </c>
      <c r="K12" s="433">
        <v>2.15</v>
      </c>
      <c r="L12" s="433">
        <v>2.4</v>
      </c>
      <c r="M12" s="433">
        <v>2.48</v>
      </c>
      <c r="N12" s="433">
        <v>3.96</v>
      </c>
      <c r="O12" s="433">
        <v>4.44</v>
      </c>
      <c r="P12" s="433">
        <v>4.35</v>
      </c>
      <c r="Q12" s="433">
        <v>4.18</v>
      </c>
      <c r="R12" s="433">
        <v>5.29</v>
      </c>
      <c r="S12" s="433">
        <v>6.46</v>
      </c>
      <c r="T12" s="433">
        <v>6.59</v>
      </c>
      <c r="U12" s="433">
        <v>7.88</v>
      </c>
      <c r="V12" s="433">
        <v>7.69</v>
      </c>
      <c r="W12" s="433">
        <v>8.1</v>
      </c>
      <c r="X12" s="433">
        <v>7.03</v>
      </c>
      <c r="Y12" s="433">
        <v>8.107304</v>
      </c>
      <c r="Z12" s="433">
        <v>7.195</v>
      </c>
      <c r="AA12" s="433">
        <v>7.16359</v>
      </c>
      <c r="AB12" s="433">
        <v>6.855341</v>
      </c>
      <c r="AC12" s="433">
        <v>5.053704</v>
      </c>
      <c r="AD12" s="433">
        <v>3.278307</v>
      </c>
      <c r="AE12" s="433">
        <v>2.63082</v>
      </c>
      <c r="AF12" s="433">
        <v>2.611436</v>
      </c>
      <c r="AG12" s="433">
        <v>1.910801</v>
      </c>
      <c r="AH12" s="433">
        <v>1.229309</v>
      </c>
      <c r="AI12" s="433">
        <v>0.80064</v>
      </c>
      <c r="AJ12" s="433">
        <v>0.801697</v>
      </c>
      <c r="AK12" s="433">
        <v>0.43101675</v>
      </c>
      <c r="AL12" s="433">
        <v>0.351786</v>
      </c>
      <c r="AM12" s="433">
        <v>0.0758934</v>
      </c>
      <c r="AN12" s="433">
        <v>0.2464528</v>
      </c>
      <c r="AO12" s="435">
        <v>0.696622581194127</v>
      </c>
      <c r="AP12" s="457">
        <v>1.81887339404686</v>
      </c>
      <c r="AQ12" s="457">
        <v>-0.228015796934278</v>
      </c>
      <c r="AR12" s="457">
        <v>8.99842188540931E-5</v>
      </c>
    </row>
    <row r="13" spans="8:8">
      <c r="A13" s="45" t="s">
        <v>215</v>
      </c>
      <c r="B13" s="459">
        <v>1.68295161290323</v>
      </c>
      <c r="C13" s="459">
        <v>1.56575268817204</v>
      </c>
      <c r="D13" s="459">
        <v>1.56219086021505</v>
      </c>
      <c r="E13" s="459">
        <v>1.79103225806452</v>
      </c>
      <c r="F13" s="459">
        <v>1.81450537634409</v>
      </c>
      <c r="G13" s="459">
        <v>1.96293311827957</v>
      </c>
      <c r="H13" s="459">
        <v>2.22753765591398</v>
      </c>
      <c r="I13" s="459">
        <v>3.11251847311828</v>
      </c>
      <c r="J13" s="459">
        <v>3.05209058064516</v>
      </c>
      <c r="K13" s="459">
        <v>3.11543352688172</v>
      </c>
      <c r="L13" s="459">
        <v>3.10349449462366</v>
      </c>
      <c r="M13" s="459">
        <v>2.41243679569892</v>
      </c>
      <c r="N13" s="459">
        <v>2.04683864516129</v>
      </c>
      <c r="O13" s="459">
        <v>2.07476304301075</v>
      </c>
      <c r="P13" s="459">
        <v>1.84302235483871</v>
      </c>
      <c r="Q13" s="459">
        <v>1.77253967741935</v>
      </c>
      <c r="R13" s="459">
        <v>1.68282591397849</v>
      </c>
      <c r="S13" s="459">
        <v>0.538468387096774</v>
      </c>
      <c r="T13" s="459">
        <v>0.862011290322581</v>
      </c>
      <c r="U13" s="459">
        <v>0.777406451612903</v>
      </c>
      <c r="V13" s="459">
        <v>0.773530677966102</v>
      </c>
      <c r="W13" s="459">
        <v>0.570240169491525</v>
      </c>
      <c r="X13" s="459">
        <v>0.453110508474576</v>
      </c>
      <c r="Y13" s="459">
        <v>0.308948096774194</v>
      </c>
      <c r="Z13" s="459">
        <v>0.799197548387097</v>
      </c>
      <c r="AA13" s="459">
        <v>0.864705967741936</v>
      </c>
      <c r="AB13" s="459">
        <v>0.504419</v>
      </c>
      <c r="AC13" s="459">
        <v>0.76613</v>
      </c>
      <c r="AD13" s="459">
        <v>0.857194</v>
      </c>
      <c r="AE13" s="459">
        <v>0.770183</v>
      </c>
      <c r="AF13" s="459">
        <v>0.903516</v>
      </c>
      <c r="AG13" s="459">
        <v>0.997383</v>
      </c>
      <c r="AH13" s="459">
        <v>3.170533</v>
      </c>
      <c r="AI13" s="459">
        <v>4.4557355</v>
      </c>
      <c r="AJ13" s="459">
        <v>3.44711718</v>
      </c>
      <c r="AK13" s="459">
        <v>2.81743906</v>
      </c>
      <c r="AL13" s="459">
        <v>1.79744120142857</v>
      </c>
      <c r="AM13" s="459">
        <v>1.630720115</v>
      </c>
      <c r="AN13" s="459">
        <v>1.14212114142857</v>
      </c>
      <c r="AO13" s="460">
        <v>1.025091489707</v>
      </c>
      <c r="AP13" s="461">
        <v>-0.104919210226376</v>
      </c>
      <c r="AQ13" s="461">
        <v>0.0291135698286302</v>
      </c>
      <c r="AR13" s="461">
        <v>1.32413245630288E-4</v>
      </c>
    </row>
    <row r="14" spans="8:8" s="47" ht="10.2" customFormat="1">
      <c r="A14" s="54" t="s">
        <v>109</v>
      </c>
      <c r="B14" s="436">
        <v>11.4123516129032</v>
      </c>
      <c r="C14" s="436">
        <v>12.383352688172</v>
      </c>
      <c r="D14" s="436">
        <v>13.3923908602151</v>
      </c>
      <c r="E14" s="436">
        <v>15.9970322580645</v>
      </c>
      <c r="F14" s="436">
        <v>18.5405053763441</v>
      </c>
      <c r="G14" s="436">
        <v>20.1509331182796</v>
      </c>
      <c r="H14" s="436">
        <v>23.945537655914</v>
      </c>
      <c r="I14" s="436">
        <v>26.6145184731183</v>
      </c>
      <c r="J14" s="436">
        <v>30.7350905806452</v>
      </c>
      <c r="K14" s="436">
        <v>29.8500995268817</v>
      </c>
      <c r="L14" s="436">
        <v>30.4445434946237</v>
      </c>
      <c r="M14" s="436">
        <v>31.4214367956989</v>
      </c>
      <c r="N14" s="436">
        <v>32.2705956451613</v>
      </c>
      <c r="O14" s="436">
        <v>34.3202380430108</v>
      </c>
      <c r="P14" s="436">
        <v>37.0344473548387</v>
      </c>
      <c r="Q14" s="436">
        <v>40.2777286774194</v>
      </c>
      <c r="R14" s="436">
        <v>45.3474259139785</v>
      </c>
      <c r="S14" s="436">
        <v>46.1298843870968</v>
      </c>
      <c r="T14" s="436">
        <v>45.9256192903226</v>
      </c>
      <c r="U14" s="436">
        <v>53.5962484516129</v>
      </c>
      <c r="V14" s="436">
        <v>58.0206006779661</v>
      </c>
      <c r="W14" s="436">
        <v>55.7503300494915</v>
      </c>
      <c r="X14" s="436">
        <v>64.3207618784746</v>
      </c>
      <c r="Y14" s="436">
        <v>70.1113580967742</v>
      </c>
      <c r="Z14" s="436">
        <v>75.6870515483871</v>
      </c>
      <c r="AA14" s="436">
        <v>82.3423759677419</v>
      </c>
      <c r="AB14" s="436">
        <v>85.60341</v>
      </c>
      <c r="AC14" s="436">
        <v>88.113496</v>
      </c>
      <c r="AD14" s="436">
        <v>85.262842</v>
      </c>
      <c r="AE14" s="436">
        <v>85.45859826</v>
      </c>
      <c r="AF14" s="436">
        <v>96.88301712</v>
      </c>
      <c r="AG14" s="436">
        <v>100.106888</v>
      </c>
      <c r="AH14" s="436">
        <v>99.36399</v>
      </c>
      <c r="AI14" s="436">
        <v>103.1859835</v>
      </c>
      <c r="AJ14" s="436">
        <v>97.845932</v>
      </c>
      <c r="AK14" s="436">
        <v>101.2609091</v>
      </c>
      <c r="AL14" s="436">
        <v>98.5400982914286</v>
      </c>
      <c r="AM14" s="436">
        <v>92.423254245</v>
      </c>
      <c r="AN14" s="436">
        <v>91.5749338099186</v>
      </c>
      <c r="AO14" s="436">
        <v>58.5123195909011</v>
      </c>
      <c r="AP14" s="458">
        <v>-0.362790149689164</v>
      </c>
      <c r="AQ14" s="458">
        <v>0.00716744825244353</v>
      </c>
      <c r="AR14" s="458">
        <v>0.0075581606365715</v>
      </c>
    </row>
    <row r="15" spans="8:8">
      <c r="B15" s="433"/>
      <c r="C15" s="433"/>
      <c r="D15" s="433"/>
      <c r="E15" s="433"/>
      <c r="F15" s="433"/>
      <c r="G15" s="433"/>
      <c r="H15" s="433"/>
      <c r="I15" s="433"/>
      <c r="J15" s="433"/>
      <c r="K15" s="433"/>
      <c r="L15" s="433"/>
      <c r="M15" s="433"/>
      <c r="N15" s="433"/>
      <c r="O15" s="433"/>
      <c r="P15" s="433"/>
      <c r="Q15" s="433"/>
      <c r="R15" s="433"/>
      <c r="S15" s="433"/>
      <c r="T15" s="433"/>
      <c r="U15" s="433"/>
      <c r="V15" s="433"/>
      <c r="W15" s="433"/>
      <c r="X15" s="433"/>
      <c r="Y15" s="433"/>
      <c r="Z15" s="433"/>
      <c r="AA15" s="433"/>
      <c r="AB15" s="433"/>
      <c r="AC15" s="433"/>
      <c r="AD15" s="433"/>
      <c r="AE15" s="433"/>
      <c r="AF15" s="433"/>
      <c r="AG15" s="433"/>
      <c r="AH15" s="433"/>
      <c r="AI15" s="433"/>
      <c r="AJ15" s="433"/>
      <c r="AK15" s="433"/>
      <c r="AL15" s="433"/>
      <c r="AM15" s="433"/>
      <c r="AN15" s="433"/>
      <c r="AO15" s="435"/>
      <c r="AP15" s="457"/>
      <c r="AQ15" s="457"/>
      <c r="AR15" s="457"/>
    </row>
    <row r="16" spans="8:8">
      <c r="A16" s="45" t="s">
        <v>112</v>
      </c>
      <c r="B16" s="433">
        <v>29.24</v>
      </c>
      <c r="C16" s="433">
        <v>32.21</v>
      </c>
      <c r="D16" s="433">
        <v>32.39</v>
      </c>
      <c r="E16" s="433">
        <v>32.36</v>
      </c>
      <c r="F16" s="433">
        <v>30.88</v>
      </c>
      <c r="G16" s="433">
        <v>35.22</v>
      </c>
      <c r="H16" s="433">
        <v>36.82</v>
      </c>
      <c r="I16" s="433">
        <v>34.15</v>
      </c>
      <c r="J16" s="433">
        <v>34.3</v>
      </c>
      <c r="K16" s="433">
        <v>31.6749534161389</v>
      </c>
      <c r="L16" s="433">
        <v>31.041447904274</v>
      </c>
      <c r="M16" s="433">
        <v>32.7128609291881</v>
      </c>
      <c r="N16" s="433">
        <v>31.501186733058</v>
      </c>
      <c r="O16" s="433">
        <v>31.0293317837955</v>
      </c>
      <c r="P16" s="433">
        <v>33.2275934479499</v>
      </c>
      <c r="Q16" s="433">
        <v>33.5751959404436</v>
      </c>
      <c r="R16" s="433">
        <v>29.7080111976112</v>
      </c>
      <c r="S16" s="433">
        <v>30.1107999847339</v>
      </c>
      <c r="T16" s="433">
        <v>25.2978042026301</v>
      </c>
      <c r="U16" s="433">
        <v>26.4319787502988</v>
      </c>
      <c r="V16" s="433">
        <v>26.6112803360231</v>
      </c>
      <c r="W16" s="433">
        <v>26.0180566744543</v>
      </c>
      <c r="X16" s="433">
        <v>27.2992549574949</v>
      </c>
      <c r="Y16" s="433">
        <v>26.4850113002454</v>
      </c>
      <c r="Z16" s="433">
        <v>24.6948043946349</v>
      </c>
      <c r="AA16" s="433">
        <v>25.6778649100373</v>
      </c>
      <c r="AB16" s="433">
        <v>28.7244447144893</v>
      </c>
      <c r="AC16" s="433">
        <v>29.0625324532083</v>
      </c>
      <c r="AD16" s="433">
        <v>27.2993703544143</v>
      </c>
      <c r="AE16" s="433">
        <v>29.4381072044246</v>
      </c>
      <c r="AF16" s="433">
        <v>37.1319557336128</v>
      </c>
      <c r="AG16" s="433">
        <v>33.4304156203558</v>
      </c>
      <c r="AH16" s="433">
        <v>28.6348275357107</v>
      </c>
      <c r="AI16" s="433">
        <v>31.3263310118943</v>
      </c>
      <c r="AJ16" s="433">
        <v>35.912757182664</v>
      </c>
      <c r="AK16" s="433">
        <v>31.2889512681479</v>
      </c>
      <c r="AL16" s="433">
        <v>34.3188200000001</v>
      </c>
      <c r="AM16" s="433">
        <v>30.8712544248593</v>
      </c>
      <c r="AN16" s="433">
        <v>15.4445548111725</v>
      </c>
      <c r="AO16" s="435">
        <v>12.2941187383543</v>
      </c>
      <c r="AP16" s="457">
        <v>-0.206158519951063</v>
      </c>
      <c r="AQ16" s="457">
        <v>-0.0553688202199358</v>
      </c>
      <c r="AR16" s="457">
        <v>0.00158805743746339</v>
      </c>
    </row>
    <row r="17" spans="8:8">
      <c r="A17" s="45" t="s">
        <v>116</v>
      </c>
      <c r="B17" s="433">
        <v>117.72</v>
      </c>
      <c r="C17" s="433">
        <v>118.79</v>
      </c>
      <c r="D17" s="433">
        <v>123.04</v>
      </c>
      <c r="E17" s="433">
        <v>124.93</v>
      </c>
      <c r="F17" s="433">
        <v>122.8</v>
      </c>
      <c r="G17" s="433">
        <v>123.06</v>
      </c>
      <c r="H17" s="433">
        <v>122.15</v>
      </c>
      <c r="I17" s="433">
        <v>119.8</v>
      </c>
      <c r="J17" s="433">
        <v>114.06</v>
      </c>
      <c r="K17" s="433">
        <v>101.354</v>
      </c>
      <c r="L17" s="433">
        <v>96.185</v>
      </c>
      <c r="M17" s="433">
        <v>86.565</v>
      </c>
      <c r="N17" s="433">
        <v>85.181</v>
      </c>
      <c r="O17" s="433">
        <v>76.944</v>
      </c>
      <c r="P17" s="433">
        <v>74.332</v>
      </c>
      <c r="Q17" s="433">
        <v>76.223</v>
      </c>
      <c r="R17" s="433">
        <v>73.515</v>
      </c>
      <c r="S17" s="433">
        <v>67.529</v>
      </c>
      <c r="T17" s="433">
        <v>59.133</v>
      </c>
      <c r="U17" s="433">
        <v>65.162</v>
      </c>
      <c r="V17" s="433">
        <v>66.106</v>
      </c>
      <c r="W17" s="433">
        <v>63.356</v>
      </c>
      <c r="X17" s="433">
        <v>63.906</v>
      </c>
      <c r="Y17" s="433">
        <v>61.8</v>
      </c>
      <c r="Z17" s="433">
        <v>62.026</v>
      </c>
      <c r="AA17" s="433">
        <v>62.903</v>
      </c>
      <c r="AB17" s="433">
        <v>62.626</v>
      </c>
      <c r="AC17" s="433">
        <v>60.2</v>
      </c>
      <c r="AD17" s="433">
        <v>56.417</v>
      </c>
      <c r="AE17" s="433">
        <v>55.367</v>
      </c>
      <c r="AF17" s="433">
        <v>58.08</v>
      </c>
      <c r="AG17" s="433">
        <v>55.185</v>
      </c>
      <c r="AH17" s="433">
        <v>49.131</v>
      </c>
      <c r="AI17" s="433">
        <v>47.077</v>
      </c>
      <c r="AJ17" s="433">
        <v>46.531</v>
      </c>
      <c r="AK17" s="433">
        <v>45.543</v>
      </c>
      <c r="AL17" s="433">
        <v>44.906774</v>
      </c>
      <c r="AM17" s="433">
        <v>43.765593</v>
      </c>
      <c r="AN17" s="433">
        <v>41.026758</v>
      </c>
      <c r="AO17" s="435">
        <v>31.7202754495309</v>
      </c>
      <c r="AP17" s="457">
        <v>-0.228951797013309</v>
      </c>
      <c r="AQ17" s="457">
        <v>-0.031352591043931</v>
      </c>
      <c r="AR17" s="457">
        <v>0.0040973753725725</v>
      </c>
    </row>
    <row r="18" spans="8:8">
      <c r="A18" s="45" t="s">
        <v>121</v>
      </c>
      <c r="B18" s="433">
        <v>492.8</v>
      </c>
      <c r="C18" s="433">
        <v>499.7</v>
      </c>
      <c r="D18" s="433">
        <v>476.5</v>
      </c>
      <c r="E18" s="433">
        <v>501.8</v>
      </c>
      <c r="F18" s="433">
        <v>521.6</v>
      </c>
      <c r="G18" s="433">
        <v>513.218</v>
      </c>
      <c r="H18" s="433">
        <v>502.85</v>
      </c>
      <c r="I18" s="433">
        <v>498.325</v>
      </c>
      <c r="J18" s="433">
        <v>482.749</v>
      </c>
      <c r="K18" s="433">
        <v>427.433</v>
      </c>
      <c r="L18" s="433">
        <v>346.382</v>
      </c>
      <c r="M18" s="433">
        <v>307.906</v>
      </c>
      <c r="N18" s="433">
        <v>280.67</v>
      </c>
      <c r="O18" s="433">
        <v>259.664</v>
      </c>
      <c r="P18" s="433">
        <v>246.684</v>
      </c>
      <c r="Q18" s="433">
        <v>235.759</v>
      </c>
      <c r="R18" s="433">
        <v>223.562</v>
      </c>
      <c r="S18" s="433">
        <v>207.293</v>
      </c>
      <c r="T18" s="433">
        <v>201.095</v>
      </c>
      <c r="U18" s="433">
        <v>201.572</v>
      </c>
      <c r="V18" s="433">
        <v>203.015</v>
      </c>
      <c r="W18" s="433">
        <v>208.416</v>
      </c>
      <c r="X18" s="433">
        <v>205.228</v>
      </c>
      <c r="Y18" s="433">
        <v>208.036</v>
      </c>
      <c r="Z18" s="433">
        <v>203.072</v>
      </c>
      <c r="AA18" s="433">
        <v>197.406</v>
      </c>
      <c r="AB18" s="433">
        <v>201.94</v>
      </c>
      <c r="AC18" s="433">
        <v>192.484</v>
      </c>
      <c r="AD18" s="433">
        <v>183.623</v>
      </c>
      <c r="AE18" s="433">
        <v>182.303</v>
      </c>
      <c r="AF18" s="433">
        <v>188.561</v>
      </c>
      <c r="AG18" s="433">
        <v>196.202</v>
      </c>
      <c r="AH18" s="433">
        <v>190.561</v>
      </c>
      <c r="AI18" s="433">
        <v>185.795</v>
      </c>
      <c r="AJ18" s="433">
        <v>184.288</v>
      </c>
      <c r="AK18" s="433">
        <v>175.396</v>
      </c>
      <c r="AL18" s="433">
        <v>175.122</v>
      </c>
      <c r="AM18" s="433">
        <v>168.842</v>
      </c>
      <c r="AN18" s="433">
        <v>131.3</v>
      </c>
      <c r="AO18" s="435">
        <v>107.4</v>
      </c>
      <c r="AP18" s="457">
        <v>-0.184260796823693</v>
      </c>
      <c r="AQ18" s="457">
        <v>-0.0329837664551396</v>
      </c>
      <c r="AR18" s="457">
        <v>0.0138730861815639</v>
      </c>
    </row>
    <row r="19" spans="8:8">
      <c r="A19" s="45" t="s">
        <v>122</v>
      </c>
      <c r="B19" s="433">
        <v>27.32</v>
      </c>
      <c r="C19" s="433">
        <v>27.4</v>
      </c>
      <c r="D19" s="433">
        <v>30.59</v>
      </c>
      <c r="E19" s="433">
        <v>32.5</v>
      </c>
      <c r="F19" s="433">
        <v>35.89</v>
      </c>
      <c r="G19" s="433">
        <v>38.1</v>
      </c>
      <c r="H19" s="433">
        <v>44.612</v>
      </c>
      <c r="I19" s="433">
        <v>48.323</v>
      </c>
      <c r="J19" s="433">
        <v>51.866</v>
      </c>
      <c r="K19" s="433">
        <v>51.896</v>
      </c>
      <c r="L19" s="433">
        <v>52.695</v>
      </c>
      <c r="M19" s="433">
        <v>55.051</v>
      </c>
      <c r="N19" s="433">
        <v>54.817</v>
      </c>
      <c r="O19" s="433">
        <v>56.672</v>
      </c>
      <c r="P19" s="433">
        <v>57.662</v>
      </c>
      <c r="Q19" s="433">
        <v>59.781</v>
      </c>
      <c r="R19" s="433">
        <v>58.844</v>
      </c>
      <c r="S19" s="433">
        <v>60.884</v>
      </c>
      <c r="T19" s="433">
        <v>62.051</v>
      </c>
      <c r="U19" s="433">
        <v>63.887</v>
      </c>
      <c r="V19" s="433">
        <v>66.344</v>
      </c>
      <c r="W19" s="433">
        <v>70.468</v>
      </c>
      <c r="X19" s="433">
        <v>68.299</v>
      </c>
      <c r="Y19" s="433">
        <v>70.041</v>
      </c>
      <c r="Z19" s="433">
        <v>69.398</v>
      </c>
      <c r="AA19" s="433">
        <v>64.787</v>
      </c>
      <c r="AB19" s="433">
        <v>66.308</v>
      </c>
      <c r="AC19" s="433">
        <v>65.72</v>
      </c>
      <c r="AD19" s="433">
        <v>64.893</v>
      </c>
      <c r="AE19" s="433">
        <v>56.52</v>
      </c>
      <c r="AF19" s="433">
        <v>58.666</v>
      </c>
      <c r="AG19" s="433">
        <v>62.956</v>
      </c>
      <c r="AH19" s="433">
        <v>53.924</v>
      </c>
      <c r="AI19" s="433">
        <v>50.845</v>
      </c>
      <c r="AJ19" s="433">
        <v>46.246</v>
      </c>
      <c r="AK19" s="433">
        <v>32.638</v>
      </c>
      <c r="AL19" s="433">
        <v>37.731348</v>
      </c>
      <c r="AM19" s="433">
        <v>36.4888</v>
      </c>
      <c r="AN19" s="433">
        <v>27.37545</v>
      </c>
      <c r="AO19" s="435">
        <v>13.9982129746154</v>
      </c>
      <c r="AP19" s="457">
        <v>-0.490055268823775</v>
      </c>
      <c r="AQ19" s="457">
        <v>-0.0826895490155725</v>
      </c>
      <c r="AR19" s="457">
        <v>0.0018081789104723</v>
      </c>
    </row>
    <row r="20" spans="8:8">
      <c r="A20" s="45" t="s">
        <v>123</v>
      </c>
      <c r="B20" s="433">
        <v>25.942181</v>
      </c>
      <c r="C20" s="433">
        <v>26.078701</v>
      </c>
      <c r="D20" s="433">
        <v>25.212983</v>
      </c>
      <c r="E20" s="433">
        <v>25.047585</v>
      </c>
      <c r="F20" s="433">
        <v>24.042514</v>
      </c>
      <c r="G20" s="433">
        <v>23.128697</v>
      </c>
      <c r="H20" s="433">
        <v>22.84435</v>
      </c>
      <c r="I20" s="433">
        <v>20.874782</v>
      </c>
      <c r="J20" s="433">
        <v>20.029843</v>
      </c>
      <c r="K20" s="433">
        <v>17.577931</v>
      </c>
      <c r="L20" s="433">
        <v>16.974206</v>
      </c>
      <c r="M20" s="433">
        <v>15.943</v>
      </c>
      <c r="N20" s="433">
        <v>14.434</v>
      </c>
      <c r="O20" s="433">
        <v>13.906363</v>
      </c>
      <c r="P20" s="433">
        <v>14.451924</v>
      </c>
      <c r="Q20" s="433">
        <v>15.471</v>
      </c>
      <c r="R20" s="433">
        <v>16.172</v>
      </c>
      <c r="S20" s="433">
        <v>15.068</v>
      </c>
      <c r="T20" s="433">
        <v>14.917</v>
      </c>
      <c r="U20" s="433">
        <v>14.276</v>
      </c>
      <c r="V20" s="433">
        <v>14.070262</v>
      </c>
      <c r="W20" s="433">
        <v>12.763971</v>
      </c>
      <c r="X20" s="433">
        <v>13.358823</v>
      </c>
      <c r="Y20" s="433">
        <v>11.250258</v>
      </c>
      <c r="Z20" s="433">
        <v>9.57</v>
      </c>
      <c r="AA20" s="433">
        <v>9.952</v>
      </c>
      <c r="AB20" s="433">
        <v>9.818</v>
      </c>
      <c r="AC20" s="433">
        <v>9.404</v>
      </c>
      <c r="AD20" s="433">
        <v>8.986</v>
      </c>
      <c r="AE20" s="433">
        <v>9.113</v>
      </c>
      <c r="AF20" s="433">
        <v>9.555</v>
      </c>
      <c r="AG20" s="433">
        <v>9.29</v>
      </c>
      <c r="AH20" s="433">
        <v>9.558</v>
      </c>
      <c r="AI20" s="433">
        <v>9.551</v>
      </c>
      <c r="AJ20" s="433">
        <v>9.261</v>
      </c>
      <c r="AK20" s="433">
        <v>9.216</v>
      </c>
      <c r="AL20" s="433">
        <v>7.972</v>
      </c>
      <c r="AM20" s="433">
        <v>7.898</v>
      </c>
      <c r="AN20" s="433">
        <v>6.847</v>
      </c>
      <c r="AO20" s="435">
        <v>6.12497086270154</v>
      </c>
      <c r="AP20" s="457">
        <v>-0.107896017287273</v>
      </c>
      <c r="AQ20" s="457">
        <v>-0.0268195153626495</v>
      </c>
      <c r="AR20" s="457">
        <v>7.91175499421098E-4</v>
      </c>
    </row>
    <row r="21" spans="8:8">
      <c r="A21" s="45" t="s">
        <v>133</v>
      </c>
      <c r="B21" s="433">
        <v>198.64</v>
      </c>
      <c r="C21" s="433">
        <v>226.96</v>
      </c>
      <c r="D21" s="433">
        <v>233.62</v>
      </c>
      <c r="E21" s="433">
        <v>241.97</v>
      </c>
      <c r="F21" s="433">
        <v>249.39</v>
      </c>
      <c r="G21" s="433">
        <v>259.34</v>
      </c>
      <c r="H21" s="433">
        <v>266.21</v>
      </c>
      <c r="I21" s="433">
        <v>266.51</v>
      </c>
      <c r="J21" s="433">
        <v>249.45</v>
      </c>
      <c r="K21" s="433">
        <v>215.32</v>
      </c>
      <c r="L21" s="433">
        <v>209.79</v>
      </c>
      <c r="M21" s="433">
        <v>198.38</v>
      </c>
      <c r="N21" s="433">
        <v>198.58</v>
      </c>
      <c r="O21" s="433">
        <v>200.7</v>
      </c>
      <c r="P21" s="433">
        <v>200.72</v>
      </c>
      <c r="Q21" s="433">
        <v>201.72</v>
      </c>
      <c r="R21" s="433">
        <v>200.93</v>
      </c>
      <c r="S21" s="433">
        <v>178.55</v>
      </c>
      <c r="T21" s="433">
        <v>172.73</v>
      </c>
      <c r="U21" s="433">
        <v>162.82</v>
      </c>
      <c r="V21" s="433">
        <v>163.54</v>
      </c>
      <c r="W21" s="433">
        <v>161.92</v>
      </c>
      <c r="X21" s="433">
        <v>163.79</v>
      </c>
      <c r="Y21" s="433">
        <v>161.284</v>
      </c>
      <c r="Z21" s="433">
        <v>159.54</v>
      </c>
      <c r="AA21" s="433">
        <v>156.065</v>
      </c>
      <c r="AB21" s="433">
        <v>145.85</v>
      </c>
      <c r="AC21" s="433">
        <v>144.013</v>
      </c>
      <c r="AD21" s="433">
        <v>135.172</v>
      </c>
      <c r="AE21" s="433">
        <v>133.238</v>
      </c>
      <c r="AF21" s="433">
        <v>139.289</v>
      </c>
      <c r="AG21" s="433">
        <v>144.093</v>
      </c>
      <c r="AH21" s="433">
        <v>142.906</v>
      </c>
      <c r="AI21" s="433">
        <v>137.148</v>
      </c>
      <c r="AJ21" s="433">
        <v>135.814</v>
      </c>
      <c r="AK21" s="433">
        <v>131.029</v>
      </c>
      <c r="AL21" s="433">
        <v>127.076</v>
      </c>
      <c r="AM21" s="433">
        <v>122.427868</v>
      </c>
      <c r="AN21" s="433">
        <v>112.40916</v>
      </c>
      <c r="AO21" s="435">
        <v>100.697281</v>
      </c>
      <c r="AP21" s="457">
        <v>-0.106637289906446</v>
      </c>
      <c r="AQ21" s="457">
        <v>-0.0182712799396494</v>
      </c>
      <c r="AR21" s="457">
        <v>0.0130072817277668</v>
      </c>
    </row>
    <row r="22" spans="8:8">
      <c r="A22" s="45" t="s">
        <v>135</v>
      </c>
      <c r="B22" s="433">
        <v>39.564</v>
      </c>
      <c r="C22" s="433">
        <v>41.433</v>
      </c>
      <c r="D22" s="433">
        <v>48.759</v>
      </c>
      <c r="E22" s="433">
        <v>47.799</v>
      </c>
      <c r="F22" s="433">
        <v>49.819</v>
      </c>
      <c r="G22" s="433">
        <v>51.432</v>
      </c>
      <c r="H22" s="433">
        <v>55.699</v>
      </c>
      <c r="I22" s="433">
        <v>62.917</v>
      </c>
      <c r="J22" s="433">
        <v>66.462</v>
      </c>
      <c r="K22" s="433">
        <v>38.183</v>
      </c>
      <c r="L22" s="433">
        <v>32.414</v>
      </c>
      <c r="M22" s="433">
        <v>38.37</v>
      </c>
      <c r="N22" s="433">
        <v>39.777</v>
      </c>
      <c r="O22" s="433">
        <v>40.566</v>
      </c>
      <c r="P22" s="433">
        <v>41.127</v>
      </c>
      <c r="Q22" s="433">
        <v>41.871</v>
      </c>
      <c r="R22" s="433">
        <v>33.807</v>
      </c>
      <c r="S22" s="433">
        <v>26.235</v>
      </c>
      <c r="T22" s="433">
        <v>22.893</v>
      </c>
      <c r="U22" s="433">
        <v>29.294</v>
      </c>
      <c r="V22" s="433">
        <v>33.303</v>
      </c>
      <c r="W22" s="433">
        <v>30.428</v>
      </c>
      <c r="X22" s="433">
        <v>33.082</v>
      </c>
      <c r="Y22" s="433">
        <v>31.8</v>
      </c>
      <c r="Z22" s="433">
        <v>31.112</v>
      </c>
      <c r="AA22" s="433">
        <v>34.932</v>
      </c>
      <c r="AB22" s="433">
        <v>35.781</v>
      </c>
      <c r="AC22" s="433">
        <v>35.871</v>
      </c>
      <c r="AD22" s="433">
        <v>33.97</v>
      </c>
      <c r="AE22" s="433">
        <v>31.13</v>
      </c>
      <c r="AF22" s="433">
        <v>35.513</v>
      </c>
      <c r="AG22" s="433">
        <v>33.947</v>
      </c>
      <c r="AH22" s="433">
        <v>24.722</v>
      </c>
      <c r="AI22" s="433">
        <v>23.567</v>
      </c>
      <c r="AJ22" s="433">
        <v>25.497</v>
      </c>
      <c r="AK22" s="433">
        <v>22.987</v>
      </c>
      <c r="AL22" s="433">
        <v>25.759221</v>
      </c>
      <c r="AM22" s="433">
        <v>23.652908</v>
      </c>
      <c r="AN22" s="433">
        <v>21.653156</v>
      </c>
      <c r="AO22" s="435">
        <v>15.0023647676537</v>
      </c>
      <c r="AP22" s="457">
        <v>-0.309044155042223</v>
      </c>
      <c r="AQ22" s="457">
        <v>-0.0440337371579267</v>
      </c>
      <c r="AR22" s="457">
        <v>0.00193788733099551</v>
      </c>
    </row>
    <row r="23" spans="8:8">
      <c r="A23" s="45" t="s">
        <v>686</v>
      </c>
      <c r="B23" s="433" t="s">
        <v>114</v>
      </c>
      <c r="C23" s="433" t="s">
        <v>114</v>
      </c>
      <c r="D23" s="433" t="s">
        <v>114</v>
      </c>
      <c r="E23" s="433" t="s">
        <v>114</v>
      </c>
      <c r="F23" s="433" t="s">
        <v>114</v>
      </c>
      <c r="G23" s="433" t="s">
        <v>114</v>
      </c>
      <c r="H23" s="433" t="s">
        <v>114</v>
      </c>
      <c r="I23" s="433" t="s">
        <v>114</v>
      </c>
      <c r="J23" s="433" t="s">
        <v>114</v>
      </c>
      <c r="K23" s="433" t="s">
        <v>114</v>
      </c>
      <c r="L23" s="433" t="s">
        <v>114</v>
      </c>
      <c r="M23" s="433" t="s">
        <v>114</v>
      </c>
      <c r="N23" s="433" t="s">
        <v>114</v>
      </c>
      <c r="O23" s="433" t="s">
        <v>114</v>
      </c>
      <c r="P23" s="433" t="s">
        <v>114</v>
      </c>
      <c r="Q23" s="433" t="s">
        <v>114</v>
      </c>
      <c r="R23" s="433" t="s">
        <v>114</v>
      </c>
      <c r="S23" s="433" t="s">
        <v>114</v>
      </c>
      <c r="T23" s="433" t="s">
        <v>114</v>
      </c>
      <c r="U23" s="433" t="s">
        <v>114</v>
      </c>
      <c r="V23" s="433" t="s">
        <v>114</v>
      </c>
      <c r="W23" s="433" t="s">
        <v>114</v>
      </c>
      <c r="X23" s="433" t="s">
        <v>114</v>
      </c>
      <c r="Y23" s="433" t="s">
        <v>114</v>
      </c>
      <c r="Z23" s="433" t="s">
        <v>114</v>
      </c>
      <c r="AA23" s="433" t="s">
        <v>114</v>
      </c>
      <c r="AB23" s="433">
        <v>37.658</v>
      </c>
      <c r="AC23" s="433">
        <v>39.187</v>
      </c>
      <c r="AD23" s="433">
        <v>38.814</v>
      </c>
      <c r="AE23" s="433">
        <v>37.864</v>
      </c>
      <c r="AF23" s="433">
        <v>40.778</v>
      </c>
      <c r="AG23" s="433">
        <v>38.172</v>
      </c>
      <c r="AH23" s="433">
        <v>40.254</v>
      </c>
      <c r="AI23" s="433">
        <v>29.82</v>
      </c>
      <c r="AJ23" s="433">
        <v>37.788</v>
      </c>
      <c r="AK23" s="433">
        <v>38.545527</v>
      </c>
      <c r="AL23" s="433">
        <v>39.884959</v>
      </c>
      <c r="AM23" s="433">
        <v>37.6754770971064</v>
      </c>
      <c r="AN23" s="433">
        <v>38.98852</v>
      </c>
      <c r="AO23" s="435">
        <v>39.784210985026</v>
      </c>
      <c r="AP23" s="457">
        <v>0.0176203393976546</v>
      </c>
      <c r="AQ23" s="457">
        <v>4.48724400013978E-4</v>
      </c>
      <c r="AR23" s="457">
        <v>0.00513901105829409</v>
      </c>
    </row>
    <row r="24" spans="8:8">
      <c r="A24" s="45" t="s">
        <v>138</v>
      </c>
      <c r="B24" s="433">
        <v>35.676</v>
      </c>
      <c r="C24" s="433">
        <v>39.305</v>
      </c>
      <c r="D24" s="433">
        <v>39.953</v>
      </c>
      <c r="E24" s="433">
        <v>39.592</v>
      </c>
      <c r="F24" s="433">
        <v>39.663</v>
      </c>
      <c r="G24" s="433">
        <v>38.323</v>
      </c>
      <c r="H24" s="433">
        <v>34.634</v>
      </c>
      <c r="I24" s="433">
        <v>31.909</v>
      </c>
      <c r="J24" s="433">
        <v>36.578</v>
      </c>
      <c r="K24" s="433">
        <v>35.952</v>
      </c>
      <c r="L24" s="433">
        <v>33.52</v>
      </c>
      <c r="M24" s="433">
        <v>33.299</v>
      </c>
      <c r="N24" s="433">
        <v>31.565</v>
      </c>
      <c r="O24" s="433">
        <v>29.491</v>
      </c>
      <c r="P24" s="433">
        <v>28.464</v>
      </c>
      <c r="Q24" s="433">
        <v>27.37</v>
      </c>
      <c r="R24" s="433">
        <v>26.467</v>
      </c>
      <c r="S24" s="433">
        <v>26.075</v>
      </c>
      <c r="T24" s="433">
        <v>24.258</v>
      </c>
      <c r="U24" s="433">
        <v>23.486</v>
      </c>
      <c r="V24" s="433">
        <v>22.684</v>
      </c>
      <c r="W24" s="433">
        <v>22.035</v>
      </c>
      <c r="X24" s="433">
        <v>20.548</v>
      </c>
      <c r="Y24" s="433">
        <v>20.496</v>
      </c>
      <c r="Z24" s="433">
        <v>19.354</v>
      </c>
      <c r="AA24" s="433">
        <v>18.399</v>
      </c>
      <c r="AB24" s="433">
        <v>17.18</v>
      </c>
      <c r="AC24" s="433">
        <v>10.203</v>
      </c>
      <c r="AD24" s="433">
        <v>9.445</v>
      </c>
      <c r="AE24" s="433">
        <v>8.43</v>
      </c>
      <c r="AF24" s="433">
        <v>6.621</v>
      </c>
      <c r="AG24" s="433">
        <v>6.181</v>
      </c>
      <c r="AH24" s="433">
        <v>4.368</v>
      </c>
      <c r="AI24" s="433">
        <v>3.899</v>
      </c>
      <c r="AJ24" s="433">
        <v>3.064</v>
      </c>
      <c r="AK24" s="433">
        <v>1.741802</v>
      </c>
      <c r="AL24" s="433">
        <v>2.977</v>
      </c>
      <c r="AM24" s="433">
        <v>2.158</v>
      </c>
      <c r="AN24" s="433">
        <v>3.8397632938317</v>
      </c>
      <c r="AO24" s="435">
        <v>4.20222469382459</v>
      </c>
      <c r="AP24" s="457">
        <v>0.0914066531971451</v>
      </c>
      <c r="AQ24" s="457">
        <v>-0.0860756489421736</v>
      </c>
      <c r="AR24" s="457">
        <v>5.42810291729277E-4</v>
      </c>
    </row>
    <row r="25" spans="8:8">
      <c r="A25" s="45" t="s">
        <v>141</v>
      </c>
      <c r="B25" s="433">
        <v>21.006</v>
      </c>
      <c r="C25" s="433">
        <v>22.672</v>
      </c>
      <c r="D25" s="433">
        <v>25.245</v>
      </c>
      <c r="E25" s="433">
        <v>29.972</v>
      </c>
      <c r="F25" s="433">
        <v>39.997</v>
      </c>
      <c r="G25" s="433">
        <v>46.417</v>
      </c>
      <c r="H25" s="433">
        <v>46.988</v>
      </c>
      <c r="I25" s="433">
        <v>39.218</v>
      </c>
      <c r="J25" s="433">
        <v>52.216</v>
      </c>
      <c r="K25" s="433">
        <v>47.428</v>
      </c>
      <c r="L25" s="433">
        <v>46.108</v>
      </c>
      <c r="M25" s="433">
        <v>51.431</v>
      </c>
      <c r="N25" s="433">
        <v>48.56</v>
      </c>
      <c r="O25" s="433">
        <v>54.372</v>
      </c>
      <c r="P25" s="433">
        <v>55.073</v>
      </c>
      <c r="Q25" s="433">
        <v>56.36359747</v>
      </c>
      <c r="R25" s="433">
        <v>59.92941562</v>
      </c>
      <c r="S25" s="433">
        <v>67.38287578</v>
      </c>
      <c r="T25" s="433">
        <v>67.0372127</v>
      </c>
      <c r="U25" s="433">
        <v>63.26813386</v>
      </c>
      <c r="V25" s="433">
        <v>62.09636164</v>
      </c>
      <c r="W25" s="433">
        <v>53.98393646</v>
      </c>
      <c r="X25" s="433">
        <v>48.562766</v>
      </c>
      <c r="Y25" s="433">
        <v>46.377239</v>
      </c>
      <c r="Z25" s="433">
        <v>60.766</v>
      </c>
      <c r="AA25" s="433">
        <v>64.255</v>
      </c>
      <c r="AB25" s="433">
        <v>75.365</v>
      </c>
      <c r="AC25" s="433">
        <v>79.402</v>
      </c>
      <c r="AD25" s="433">
        <v>79.498</v>
      </c>
      <c r="AE25" s="433">
        <v>73.399</v>
      </c>
      <c r="AF25" s="433">
        <v>75.9783</v>
      </c>
      <c r="AG25" s="433">
        <v>71.461</v>
      </c>
      <c r="AH25" s="433">
        <v>60.39249726</v>
      </c>
      <c r="AI25" s="433">
        <v>65.249</v>
      </c>
      <c r="AJ25" s="433">
        <v>58.414</v>
      </c>
      <c r="AK25" s="433">
        <v>73.003948</v>
      </c>
      <c r="AL25" s="433">
        <v>74.09812353</v>
      </c>
      <c r="AM25" s="433">
        <v>83.93620328</v>
      </c>
      <c r="AN25" s="433">
        <v>87.089072</v>
      </c>
      <c r="AO25" s="435">
        <v>70.798545182987</v>
      </c>
      <c r="AP25" s="457">
        <v>-0.18927708249152</v>
      </c>
      <c r="AQ25" s="457">
        <v>0.00916166818805686</v>
      </c>
      <c r="AR25" s="457">
        <v>0.00914519849956165</v>
      </c>
    </row>
    <row r="26" spans="8:8">
      <c r="A26" s="45" t="s">
        <v>142</v>
      </c>
      <c r="B26" s="433" t="s">
        <v>114</v>
      </c>
      <c r="C26" s="433" t="s">
        <v>114</v>
      </c>
      <c r="D26" s="433" t="s">
        <v>114</v>
      </c>
      <c r="E26" s="433" t="s">
        <v>114</v>
      </c>
      <c r="F26" s="433">
        <v>170.947</v>
      </c>
      <c r="G26" s="433">
        <v>175.088</v>
      </c>
      <c r="H26" s="433">
        <v>173.143</v>
      </c>
      <c r="I26" s="433">
        <v>172.15515093361</v>
      </c>
      <c r="J26" s="433">
        <v>161.827637966805</v>
      </c>
      <c r="K26" s="433">
        <v>159.213</v>
      </c>
      <c r="L26" s="433">
        <v>135.23</v>
      </c>
      <c r="M26" s="433">
        <v>126.375</v>
      </c>
      <c r="N26" s="433">
        <v>108.717</v>
      </c>
      <c r="O26" s="433">
        <v>88.598</v>
      </c>
      <c r="P26" s="433">
        <v>77.875</v>
      </c>
      <c r="Q26" s="433">
        <v>57.989</v>
      </c>
      <c r="R26" s="433">
        <v>59.345</v>
      </c>
      <c r="S26" s="433">
        <v>60.215</v>
      </c>
      <c r="T26" s="433">
        <v>63.464</v>
      </c>
      <c r="U26" s="433">
        <v>62.89</v>
      </c>
      <c r="V26" s="433">
        <v>62.097</v>
      </c>
      <c r="W26" s="433">
        <v>62.242</v>
      </c>
      <c r="X26" s="433">
        <v>60.685</v>
      </c>
      <c r="Y26" s="433">
        <v>60.281</v>
      </c>
      <c r="Z26" s="433">
        <v>61.386</v>
      </c>
      <c r="AA26" s="433">
        <v>62.393</v>
      </c>
      <c r="AB26" s="433">
        <v>59.147</v>
      </c>
      <c r="AC26" s="433">
        <v>59.822</v>
      </c>
      <c r="AD26" s="433">
        <v>55.426</v>
      </c>
      <c r="AE26" s="433">
        <v>55.387</v>
      </c>
      <c r="AF26" s="433">
        <v>63.191</v>
      </c>
      <c r="AG26" s="433">
        <v>66.151</v>
      </c>
      <c r="AH26" s="433">
        <v>64.894</v>
      </c>
      <c r="AI26" s="433">
        <v>45.687</v>
      </c>
      <c r="AJ26" s="433">
        <v>30.408</v>
      </c>
      <c r="AK26" s="433">
        <v>32.17</v>
      </c>
      <c r="AL26" s="433">
        <v>24.685</v>
      </c>
      <c r="AM26" s="433">
        <v>26.794</v>
      </c>
      <c r="AN26" s="433">
        <v>26.07</v>
      </c>
      <c r="AO26" s="435">
        <v>24.060940430884</v>
      </c>
      <c r="AP26" s="457">
        <v>-0.0795857247225674</v>
      </c>
      <c r="AQ26" s="457">
        <v>-0.0726519792711716</v>
      </c>
      <c r="AR26" s="457">
        <v>0.00310800279522465</v>
      </c>
    </row>
    <row r="27" spans="8:8">
      <c r="A27" s="45" t="s">
        <v>143</v>
      </c>
      <c r="B27" s="433">
        <v>127.469</v>
      </c>
      <c r="C27" s="433">
        <v>124.711</v>
      </c>
      <c r="D27" s="433">
        <v>119.254</v>
      </c>
      <c r="E27" s="433">
        <v>51.182</v>
      </c>
      <c r="F27" s="433">
        <v>94.111</v>
      </c>
      <c r="G27" s="433">
        <v>108.099</v>
      </c>
      <c r="H27" s="433">
        <v>104.533</v>
      </c>
      <c r="I27" s="433">
        <v>104.066</v>
      </c>
      <c r="J27" s="433">
        <v>99.82</v>
      </c>
      <c r="K27" s="433">
        <v>92.762</v>
      </c>
      <c r="L27" s="433">
        <v>94.202</v>
      </c>
      <c r="M27" s="433">
        <v>84.493</v>
      </c>
      <c r="N27" s="433">
        <v>68.199</v>
      </c>
      <c r="O27" s="433">
        <v>49.785</v>
      </c>
      <c r="P27" s="433">
        <v>53.037</v>
      </c>
      <c r="Q27" s="433">
        <v>50.197</v>
      </c>
      <c r="R27" s="433">
        <v>48.495</v>
      </c>
      <c r="S27" s="433">
        <v>41.177</v>
      </c>
      <c r="T27" s="433">
        <v>37.077</v>
      </c>
      <c r="U27" s="433">
        <v>31.1975826666667</v>
      </c>
      <c r="V27" s="433">
        <v>31.929856</v>
      </c>
      <c r="W27" s="433">
        <v>29.989155</v>
      </c>
      <c r="X27" s="433">
        <v>28.278729</v>
      </c>
      <c r="Y27" s="433">
        <v>25.096057</v>
      </c>
      <c r="Z27" s="433">
        <v>20.498293</v>
      </c>
      <c r="AA27" s="433">
        <v>18.517162</v>
      </c>
      <c r="AB27" s="433">
        <v>17.007227</v>
      </c>
      <c r="AC27" s="433">
        <v>18.0532425714286</v>
      </c>
      <c r="AD27" s="433">
        <v>17.8736338209229</v>
      </c>
      <c r="AE27" s="433">
        <v>18.3466303693676</v>
      </c>
      <c r="AF27" s="433">
        <v>18.5519782106571</v>
      </c>
      <c r="AG27" s="433">
        <v>16.9666670604725</v>
      </c>
      <c r="AH27" s="433">
        <v>12.7674456129646</v>
      </c>
      <c r="AI27" s="433">
        <v>11.6476117876577</v>
      </c>
      <c r="AJ27" s="433">
        <v>8.59801752322545</v>
      </c>
      <c r="AK27" s="433">
        <v>4.17779642972088</v>
      </c>
      <c r="AL27" s="433">
        <v>3.041064485672</v>
      </c>
      <c r="AM27" s="433">
        <v>2.58087605612073</v>
      </c>
      <c r="AN27" s="433">
        <v>2.1663972940197</v>
      </c>
      <c r="AO27" s="435">
        <v>1.67329</v>
      </c>
      <c r="AP27" s="457">
        <v>-0.229726618471425</v>
      </c>
      <c r="AQ27" s="457">
        <v>-0.190247076156398</v>
      </c>
      <c r="AR27" s="457">
        <v>2.16142424364516E-4</v>
      </c>
    </row>
    <row r="28" spans="8:8">
      <c r="A28" s="45" t="s">
        <v>144</v>
      </c>
      <c r="B28" s="433">
        <v>101.852825152627</v>
      </c>
      <c r="C28" s="433">
        <v>109.240118867011</v>
      </c>
      <c r="D28" s="433">
        <v>110.528254092127</v>
      </c>
      <c r="E28" s="433">
        <v>117.073187481317</v>
      </c>
      <c r="F28" s="433">
        <v>146.3262888</v>
      </c>
      <c r="G28" s="433">
        <v>150.6519946</v>
      </c>
      <c r="H28" s="433">
        <v>145.2188799</v>
      </c>
      <c r="I28" s="433">
        <v>139.408757296982</v>
      </c>
      <c r="J28" s="433">
        <v>146.056806953275</v>
      </c>
      <c r="K28" s="433">
        <v>141.318528330957</v>
      </c>
      <c r="L28" s="433">
        <v>125.454117482061</v>
      </c>
      <c r="M28" s="433">
        <v>120.242774510368</v>
      </c>
      <c r="N28" s="433">
        <v>106.259620017291</v>
      </c>
      <c r="O28" s="433">
        <v>95.8936676033324</v>
      </c>
      <c r="P28" s="433">
        <v>99.3235662785185</v>
      </c>
      <c r="Q28" s="433">
        <v>96.338686870922</v>
      </c>
      <c r="R28" s="433">
        <v>103.279512212195</v>
      </c>
      <c r="S28" s="433">
        <v>95.0327318887104</v>
      </c>
      <c r="T28" s="433">
        <v>89.2522754863116</v>
      </c>
      <c r="U28" s="433">
        <v>90.6158712948207</v>
      </c>
      <c r="V28" s="433">
        <v>91.7755632043436</v>
      </c>
      <c r="W28" s="433">
        <v>94.9662789720511</v>
      </c>
      <c r="X28" s="433">
        <v>101.352189052513</v>
      </c>
      <c r="Y28" s="433">
        <v>93.1384130608506</v>
      </c>
      <c r="Z28" s="433">
        <v>97.7542078050483</v>
      </c>
      <c r="AA28" s="433">
        <v>103.708266594845</v>
      </c>
      <c r="AB28" s="433">
        <v>60.3300655432457</v>
      </c>
      <c r="AC28" s="433">
        <v>64.0767304371785</v>
      </c>
      <c r="AD28" s="433">
        <v>65.9603402678589</v>
      </c>
      <c r="AE28" s="433">
        <v>68.5297928091217</v>
      </c>
      <c r="AF28" s="433">
        <v>70.4292170292662</v>
      </c>
      <c r="AG28" s="433">
        <v>63.1798998204909</v>
      </c>
      <c r="AH28" s="433">
        <v>72.2844816350847</v>
      </c>
      <c r="AI28" s="433">
        <v>67.905707714039</v>
      </c>
      <c r="AJ28" s="433">
        <v>62.2425498547834</v>
      </c>
      <c r="AK28" s="433">
        <v>58.9933484179672</v>
      </c>
      <c r="AL28" s="433">
        <v>62.5434232070557</v>
      </c>
      <c r="AM28" s="433">
        <v>94.2533380143515</v>
      </c>
      <c r="AN28" s="433">
        <v>55.7883039047757</v>
      </c>
      <c r="AO28" s="435">
        <v>50.7907933596796</v>
      </c>
      <c r="AP28" s="457">
        <v>-0.0920673841118353</v>
      </c>
      <c r="AQ28" s="457">
        <v>-0.0166094579377566</v>
      </c>
      <c r="AR28" s="457">
        <v>0.00656075468816421</v>
      </c>
    </row>
    <row r="29" spans="8:8">
      <c r="A29" s="54" t="s">
        <v>145</v>
      </c>
      <c r="B29" s="436">
        <v>1217.23000615263</v>
      </c>
      <c r="C29" s="436">
        <v>1268.49981986701</v>
      </c>
      <c r="D29" s="436">
        <v>1265.09223709213</v>
      </c>
      <c r="E29" s="436">
        <v>1244.22577248132</v>
      </c>
      <c r="F29" s="436">
        <v>1525.4658028</v>
      </c>
      <c r="G29" s="436">
        <v>1562.0776916</v>
      </c>
      <c r="H29" s="436">
        <v>1555.7022299</v>
      </c>
      <c r="I29" s="436">
        <v>1537.65669023059</v>
      </c>
      <c r="J29" s="436">
        <v>1515.41528792008</v>
      </c>
      <c r="K29" s="436">
        <v>1360.1124127471</v>
      </c>
      <c r="L29" s="436">
        <v>1219.99577138634</v>
      </c>
      <c r="M29" s="436">
        <v>1150.76863543956</v>
      </c>
      <c r="N29" s="436">
        <v>1068.26080675035</v>
      </c>
      <c r="O29" s="436">
        <v>997.621362387128</v>
      </c>
      <c r="P29" s="436">
        <v>981.977083726469</v>
      </c>
      <c r="Q29" s="436">
        <v>952.658480281366</v>
      </c>
      <c r="R29" s="436">
        <v>934.053939029806</v>
      </c>
      <c r="S29" s="436">
        <v>875.552407653444</v>
      </c>
      <c r="T29" s="436">
        <v>839.205292388942</v>
      </c>
      <c r="U29" s="436">
        <v>834.900566571786</v>
      </c>
      <c r="V29" s="436">
        <v>843.572323180367</v>
      </c>
      <c r="W29" s="436">
        <v>836.586398106505</v>
      </c>
      <c r="X29" s="436">
        <v>834.389762010008</v>
      </c>
      <c r="Y29" s="436">
        <v>816.084978361096</v>
      </c>
      <c r="Z29" s="436">
        <v>819.171305199683</v>
      </c>
      <c r="AA29" s="436">
        <v>818.995293504883</v>
      </c>
      <c r="AB29" s="436">
        <v>817.734737257735</v>
      </c>
      <c r="AC29" s="436">
        <v>807.498505461815</v>
      </c>
      <c r="AD29" s="436">
        <v>777.377344443196</v>
      </c>
      <c r="AE29" s="436">
        <v>759.065530382914</v>
      </c>
      <c r="AF29" s="436">
        <v>802.345450973536</v>
      </c>
      <c r="AG29" s="436">
        <v>797.214982501319</v>
      </c>
      <c r="AH29" s="436">
        <v>754.39725204376</v>
      </c>
      <c r="AI29" s="436">
        <v>709.517650513591</v>
      </c>
      <c r="AJ29" s="436">
        <v>684.064324560673</v>
      </c>
      <c r="AK29" s="436">
        <v>656.730373115836</v>
      </c>
      <c r="AL29" s="436">
        <v>660.115733222728</v>
      </c>
      <c r="AM29" s="436">
        <v>681.344317872438</v>
      </c>
      <c r="AN29" s="436">
        <v>569.9981353038</v>
      </c>
      <c r="AO29" s="436">
        <v>478.547228445257</v>
      </c>
      <c r="AP29" s="458">
        <v>-0.162734590171514</v>
      </c>
      <c r="AQ29" s="458">
        <v>-0.030552811380348</v>
      </c>
      <c r="AR29" s="458">
        <v>0.0618149622175938</v>
      </c>
    </row>
    <row r="30" spans="8:8">
      <c r="B30" s="433"/>
      <c r="C30" s="433"/>
      <c r="D30" s="433"/>
      <c r="E30" s="433"/>
      <c r="F30" s="433"/>
      <c r="G30" s="433"/>
      <c r="H30" s="433"/>
      <c r="I30" s="433"/>
      <c r="J30" s="433"/>
      <c r="K30" s="433"/>
      <c r="L30" s="433"/>
      <c r="M30" s="433"/>
      <c r="N30" s="433"/>
      <c r="O30" s="433"/>
      <c r="P30" s="433"/>
      <c r="Q30" s="433"/>
      <c r="R30" s="433"/>
      <c r="S30" s="433"/>
      <c r="T30" s="433"/>
      <c r="U30" s="433"/>
      <c r="V30" s="433"/>
      <c r="W30" s="433"/>
      <c r="X30" s="433"/>
      <c r="Y30" s="433"/>
      <c r="Z30" s="433"/>
      <c r="AA30" s="433"/>
      <c r="AB30" s="433"/>
      <c r="AC30" s="433"/>
      <c r="AD30" s="433"/>
      <c r="AE30" s="433"/>
      <c r="AF30" s="433"/>
      <c r="AG30" s="433"/>
      <c r="AH30" s="433"/>
      <c r="AI30" s="433"/>
      <c r="AJ30" s="433"/>
      <c r="AK30" s="433"/>
      <c r="AL30" s="433"/>
      <c r="AM30" s="433"/>
      <c r="AN30" s="433"/>
      <c r="AO30" s="435"/>
      <c r="AP30" s="457"/>
      <c r="AQ30" s="457"/>
      <c r="AR30" s="457"/>
    </row>
    <row r="31" spans="8:8">
      <c r="A31" s="45" t="s">
        <v>148</v>
      </c>
      <c r="B31" s="433" t="s">
        <v>114</v>
      </c>
      <c r="C31" s="433" t="s">
        <v>114</v>
      </c>
      <c r="D31" s="433" t="s">
        <v>114</v>
      </c>
      <c r="E31" s="433" t="s">
        <v>114</v>
      </c>
      <c r="F31" s="433">
        <v>130.8</v>
      </c>
      <c r="G31" s="433">
        <v>137.5</v>
      </c>
      <c r="H31" s="433">
        <v>142.1</v>
      </c>
      <c r="I31" s="433">
        <v>143.1</v>
      </c>
      <c r="J31" s="433">
        <v>138.4</v>
      </c>
      <c r="K31" s="433">
        <v>131.443</v>
      </c>
      <c r="L31" s="433">
        <v>130.382</v>
      </c>
      <c r="M31" s="433">
        <v>126.536</v>
      </c>
      <c r="N31" s="433">
        <v>111.88</v>
      </c>
      <c r="O31" s="433">
        <v>104.625</v>
      </c>
      <c r="P31" s="433">
        <v>83.271</v>
      </c>
      <c r="Q31" s="433">
        <v>76.831</v>
      </c>
      <c r="R31" s="433">
        <v>72.647</v>
      </c>
      <c r="S31" s="433">
        <v>69.773</v>
      </c>
      <c r="T31" s="433">
        <v>58.378</v>
      </c>
      <c r="U31" s="433">
        <v>74.872</v>
      </c>
      <c r="V31" s="433">
        <v>79.0766998491704</v>
      </c>
      <c r="W31" s="433">
        <v>73.7302598577893</v>
      </c>
      <c r="X31" s="433">
        <v>84.9062</v>
      </c>
      <c r="Y31" s="433">
        <v>86.8746</v>
      </c>
      <c r="Z31" s="433">
        <v>86.5858</v>
      </c>
      <c r="AA31" s="433">
        <v>96.1591</v>
      </c>
      <c r="AB31" s="433">
        <v>97.8286</v>
      </c>
      <c r="AC31" s="433">
        <v>111.071892</v>
      </c>
      <c r="AD31" s="433">
        <v>100.854051</v>
      </c>
      <c r="AE31" s="433">
        <v>110.929564</v>
      </c>
      <c r="AF31" s="433">
        <v>116.4495</v>
      </c>
      <c r="AG31" s="433">
        <v>120.5273</v>
      </c>
      <c r="AH31" s="433">
        <v>119.5737</v>
      </c>
      <c r="AI31" s="433">
        <v>113.9851</v>
      </c>
      <c r="AJ31" s="433">
        <v>107.318197795756</v>
      </c>
      <c r="AK31" s="433">
        <v>103.074</v>
      </c>
      <c r="AL31" s="433">
        <v>112.2936</v>
      </c>
      <c r="AM31" s="433">
        <v>118.4833</v>
      </c>
      <c r="AN31" s="433">
        <v>115.0012</v>
      </c>
      <c r="AO31" s="435">
        <v>113.1748</v>
      </c>
      <c r="AP31" s="457">
        <v>-0.0185704215697515</v>
      </c>
      <c r="AQ31" s="457">
        <v>0.013213347931724</v>
      </c>
      <c r="AR31" s="457">
        <v>0.0146190293666783</v>
      </c>
    </row>
    <row r="32" spans="8:8">
      <c r="A32" s="45" t="s">
        <v>149</v>
      </c>
      <c r="B32" s="433" t="s">
        <v>114</v>
      </c>
      <c r="C32" s="433" t="s">
        <v>114</v>
      </c>
      <c r="D32" s="433" t="s">
        <v>114</v>
      </c>
      <c r="E32" s="433" t="s">
        <v>114</v>
      </c>
      <c r="F32" s="433">
        <v>409.252</v>
      </c>
      <c r="G32" s="433">
        <v>423.948</v>
      </c>
      <c r="H32" s="433">
        <v>424.087</v>
      </c>
      <c r="I32" s="433">
        <v>440.0</v>
      </c>
      <c r="J32" s="433">
        <v>422.8</v>
      </c>
      <c r="K32" s="433">
        <v>405.194117647059</v>
      </c>
      <c r="L32" s="433">
        <v>362.235882352941</v>
      </c>
      <c r="M32" s="433">
        <v>349.004176470588</v>
      </c>
      <c r="N32" s="433">
        <v>311.862058823529</v>
      </c>
      <c r="O32" s="433">
        <v>278.304176470588</v>
      </c>
      <c r="P32" s="433">
        <v>269.574764705882</v>
      </c>
      <c r="Q32" s="433">
        <v>262.353441028673</v>
      </c>
      <c r="R32" s="433">
        <v>250.38536576245</v>
      </c>
      <c r="S32" s="433">
        <v>235.457654184431</v>
      </c>
      <c r="T32" s="433">
        <v>255.203153948202</v>
      </c>
      <c r="U32" s="433">
        <v>262.210454668388</v>
      </c>
      <c r="V32" s="433">
        <v>274.325043067774</v>
      </c>
      <c r="W32" s="433">
        <v>258.907714040361</v>
      </c>
      <c r="X32" s="433">
        <v>279.006206955775</v>
      </c>
      <c r="Y32" s="433">
        <v>284.658442249893</v>
      </c>
      <c r="Z32" s="433">
        <v>300.135551738944</v>
      </c>
      <c r="AA32" s="433">
        <v>311.370588235294</v>
      </c>
      <c r="AB32" s="433">
        <v>315.700515242593</v>
      </c>
      <c r="AC32" s="433">
        <v>330.212279948476</v>
      </c>
      <c r="AD32" s="433">
        <v>302.548653307477</v>
      </c>
      <c r="AE32" s="433">
        <v>322.93663003663</v>
      </c>
      <c r="AF32" s="433">
        <v>337.4</v>
      </c>
      <c r="AG32" s="433">
        <v>358.3</v>
      </c>
      <c r="AH32" s="433">
        <v>355.231</v>
      </c>
      <c r="AI32" s="433">
        <v>357.396992481203</v>
      </c>
      <c r="AJ32" s="433">
        <v>372.482352941176</v>
      </c>
      <c r="AK32" s="433">
        <v>386.613470588235</v>
      </c>
      <c r="AL32" s="433">
        <v>412.540340655439</v>
      </c>
      <c r="AM32" s="433">
        <v>441.576470588235</v>
      </c>
      <c r="AN32" s="433">
        <v>440.905783151434</v>
      </c>
      <c r="AO32" s="435">
        <v>399.770588235294</v>
      </c>
      <c r="AP32" s="457">
        <v>-0.095774348844046</v>
      </c>
      <c r="AQ32" s="457">
        <v>0.0383769931923423</v>
      </c>
      <c r="AR32" s="457">
        <v>0.0516392162331724</v>
      </c>
    </row>
    <row r="33" spans="8:8">
      <c r="A33" s="45" t="s">
        <v>151</v>
      </c>
      <c r="B33" s="433">
        <v>778.147</v>
      </c>
      <c r="C33" s="433">
        <v>777.977</v>
      </c>
      <c r="D33" s="433">
        <v>774.775</v>
      </c>
      <c r="E33" s="433">
        <v>761.911</v>
      </c>
      <c r="F33" s="433" t="s">
        <v>114</v>
      </c>
      <c r="G33" s="433" t="s">
        <v>114</v>
      </c>
      <c r="H33" s="433" t="s">
        <v>114</v>
      </c>
      <c r="I33" s="433" t="s">
        <v>114</v>
      </c>
      <c r="J33" s="433" t="s">
        <v>114</v>
      </c>
      <c r="K33" s="433" t="s">
        <v>114</v>
      </c>
      <c r="L33" s="433" t="s">
        <v>114</v>
      </c>
      <c r="M33" s="433" t="s">
        <v>114</v>
      </c>
      <c r="N33" s="433" t="s">
        <v>114</v>
      </c>
      <c r="O33" s="433" t="s">
        <v>114</v>
      </c>
      <c r="P33" s="433" t="s">
        <v>114</v>
      </c>
      <c r="Q33" s="433" t="s">
        <v>114</v>
      </c>
      <c r="R33" s="433" t="s">
        <v>114</v>
      </c>
      <c r="S33" s="433" t="s">
        <v>114</v>
      </c>
      <c r="T33" s="433" t="s">
        <v>114</v>
      </c>
      <c r="U33" s="433" t="s">
        <v>114</v>
      </c>
      <c r="V33" s="433" t="s">
        <v>114</v>
      </c>
      <c r="W33" s="433" t="s">
        <v>114</v>
      </c>
      <c r="X33" s="433" t="s">
        <v>114</v>
      </c>
      <c r="Y33" s="433" t="s">
        <v>114</v>
      </c>
      <c r="Z33" s="433" t="s">
        <v>114</v>
      </c>
      <c r="AA33" s="433" t="s">
        <v>114</v>
      </c>
      <c r="AB33" s="433" t="s">
        <v>114</v>
      </c>
      <c r="AC33" s="433" t="s">
        <v>114</v>
      </c>
      <c r="AD33" s="433" t="s">
        <v>114</v>
      </c>
      <c r="AE33" s="433" t="s">
        <v>114</v>
      </c>
      <c r="AF33" s="433" t="s">
        <v>114</v>
      </c>
      <c r="AG33" s="433" t="s">
        <v>114</v>
      </c>
      <c r="AH33" s="433" t="s">
        <v>114</v>
      </c>
      <c r="AI33" s="433" t="s">
        <v>114</v>
      </c>
      <c r="AJ33" s="433" t="s">
        <v>114</v>
      </c>
      <c r="AK33" s="433" t="s">
        <v>114</v>
      </c>
      <c r="AL33" s="433" t="s">
        <v>114</v>
      </c>
      <c r="AM33" s="433" t="s">
        <v>114</v>
      </c>
      <c r="AN33" s="433" t="s">
        <v>114</v>
      </c>
      <c r="AO33" s="435" t="s">
        <v>114</v>
      </c>
      <c r="AP33" s="457" t="s">
        <v>114</v>
      </c>
      <c r="AQ33" s="457" t="s">
        <v>114</v>
      </c>
      <c r="AR33" s="457" t="s">
        <v>114</v>
      </c>
    </row>
    <row r="34" spans="8:8">
      <c r="A34" s="45" t="s">
        <v>152</v>
      </c>
      <c r="B34" s="433" t="s">
        <v>114</v>
      </c>
      <c r="C34" s="433" t="s">
        <v>114</v>
      </c>
      <c r="D34" s="433" t="s">
        <v>114</v>
      </c>
      <c r="E34" s="433" t="s">
        <v>114</v>
      </c>
      <c r="F34" s="433">
        <v>5.3</v>
      </c>
      <c r="G34" s="433">
        <v>6.0</v>
      </c>
      <c r="H34" s="433">
        <v>5.0</v>
      </c>
      <c r="I34" s="433">
        <v>5.5</v>
      </c>
      <c r="J34" s="433">
        <v>6.2</v>
      </c>
      <c r="K34" s="433">
        <v>6.5</v>
      </c>
      <c r="L34" s="433">
        <v>5.948</v>
      </c>
      <c r="M34" s="433">
        <v>4.68</v>
      </c>
      <c r="N34" s="433">
        <v>3.807</v>
      </c>
      <c r="O34" s="433">
        <v>3.845</v>
      </c>
      <c r="P34" s="433">
        <v>3.054</v>
      </c>
      <c r="Q34" s="433">
        <v>2.837</v>
      </c>
      <c r="R34" s="433">
        <v>2.946</v>
      </c>
      <c r="S34" s="433">
        <v>2.952</v>
      </c>
      <c r="T34" s="433">
        <v>2.956</v>
      </c>
      <c r="U34" s="433">
        <v>2.501</v>
      </c>
      <c r="V34" s="433">
        <v>2.711</v>
      </c>
      <c r="W34" s="433">
        <v>2.7364</v>
      </c>
      <c r="X34" s="433">
        <v>1.913</v>
      </c>
      <c r="Y34" s="433">
        <v>2.699</v>
      </c>
      <c r="Z34" s="433">
        <v>3.0023</v>
      </c>
      <c r="AA34" s="433">
        <v>3.1223</v>
      </c>
      <c r="AB34" s="433">
        <v>3.2733</v>
      </c>
      <c r="AC34" s="433">
        <v>3.602</v>
      </c>
      <c r="AD34" s="433">
        <v>3.6542</v>
      </c>
      <c r="AE34" s="433">
        <v>3.6294</v>
      </c>
      <c r="AF34" s="433">
        <v>3.844804</v>
      </c>
      <c r="AG34" s="433">
        <v>3.75294</v>
      </c>
      <c r="AH34" s="433">
        <v>4.09002</v>
      </c>
      <c r="AI34" s="433">
        <v>4.39682</v>
      </c>
      <c r="AJ34" s="433">
        <v>3.48797</v>
      </c>
      <c r="AK34" s="433">
        <v>3.86725</v>
      </c>
      <c r="AL34" s="433">
        <v>4.03863</v>
      </c>
      <c r="AM34" s="433">
        <v>4.17443</v>
      </c>
      <c r="AN34" s="433">
        <v>4.04794</v>
      </c>
      <c r="AO34" s="435">
        <v>4.1330511</v>
      </c>
      <c r="AP34" s="457">
        <v>0.0182360930882712</v>
      </c>
      <c r="AQ34" s="457">
        <v>0.0102856290120683</v>
      </c>
      <c r="AR34" s="457">
        <v>5.33874991649044E-4</v>
      </c>
    </row>
    <row r="35" spans="8:8">
      <c r="A35" s="45" t="s">
        <v>153</v>
      </c>
      <c r="B35" s="433" t="s">
        <v>114</v>
      </c>
      <c r="C35" s="433" t="s">
        <v>114</v>
      </c>
      <c r="D35" s="433" t="s">
        <v>114</v>
      </c>
      <c r="E35" s="433" t="s">
        <v>114</v>
      </c>
      <c r="F35" s="433">
        <v>8.932</v>
      </c>
      <c r="G35" s="433">
        <v>9.499</v>
      </c>
      <c r="H35" s="433">
        <v>8.651</v>
      </c>
      <c r="I35" s="433">
        <v>9.33606118417698</v>
      </c>
      <c r="J35" s="433">
        <v>8.9506187368099</v>
      </c>
      <c r="K35" s="433">
        <v>7.632</v>
      </c>
      <c r="L35" s="433">
        <v>7.674</v>
      </c>
      <c r="M35" s="433">
        <v>6.546</v>
      </c>
      <c r="N35" s="433">
        <v>4.817</v>
      </c>
      <c r="O35" s="433">
        <v>4.436</v>
      </c>
      <c r="P35" s="433">
        <v>3.6419</v>
      </c>
      <c r="Q35" s="433">
        <v>3.2771</v>
      </c>
      <c r="R35" s="433">
        <v>3.307</v>
      </c>
      <c r="S35" s="433">
        <v>2.4833</v>
      </c>
      <c r="T35" s="433">
        <v>3.5265</v>
      </c>
      <c r="U35" s="433">
        <v>2.4491</v>
      </c>
      <c r="V35" s="433">
        <v>2.4962</v>
      </c>
      <c r="W35" s="433">
        <v>2.6665</v>
      </c>
      <c r="X35" s="433">
        <v>2.2662</v>
      </c>
      <c r="Y35" s="433">
        <v>2.5617</v>
      </c>
      <c r="Z35" s="433">
        <v>2.7408</v>
      </c>
      <c r="AA35" s="433">
        <v>2.551</v>
      </c>
      <c r="AB35" s="433">
        <v>3.079</v>
      </c>
      <c r="AC35" s="433">
        <v>3.0513</v>
      </c>
      <c r="AD35" s="433">
        <v>3.0012</v>
      </c>
      <c r="AE35" s="433">
        <v>3.1267</v>
      </c>
      <c r="AF35" s="433">
        <v>3.7711</v>
      </c>
      <c r="AG35" s="433">
        <v>4.2549</v>
      </c>
      <c r="AH35" s="433">
        <v>4.1914</v>
      </c>
      <c r="AI35" s="433">
        <v>4.123131</v>
      </c>
      <c r="AJ35" s="433">
        <v>3.9711908</v>
      </c>
      <c r="AK35" s="433">
        <v>4.57464010588235</v>
      </c>
      <c r="AL35" s="433">
        <v>5.67513165714286</v>
      </c>
      <c r="AM35" s="433">
        <v>7.66686034371002</v>
      </c>
      <c r="AN35" s="433">
        <v>7.87554804175824</v>
      </c>
      <c r="AO35" s="435">
        <v>7.73015824175824</v>
      </c>
      <c r="AP35" s="457">
        <v>-0.0211427128691087</v>
      </c>
      <c r="AQ35" s="457">
        <v>0.101282111103567</v>
      </c>
      <c r="AR35" s="457">
        <v>9.98520963547842E-4</v>
      </c>
    </row>
    <row r="36" spans="8:8" s="47" ht="10.2" customFormat="1">
      <c r="A36" s="54" t="s">
        <v>154</v>
      </c>
      <c r="B36" s="436">
        <v>778.147</v>
      </c>
      <c r="C36" s="436">
        <v>777.977</v>
      </c>
      <c r="D36" s="436">
        <v>774.775</v>
      </c>
      <c r="E36" s="436">
        <v>761.911</v>
      </c>
      <c r="F36" s="436">
        <v>554.284</v>
      </c>
      <c r="G36" s="436">
        <v>576.947</v>
      </c>
      <c r="H36" s="436">
        <v>579.838</v>
      </c>
      <c r="I36" s="436">
        <v>597.936061184177</v>
      </c>
      <c r="J36" s="436">
        <v>576.35061873681</v>
      </c>
      <c r="K36" s="436">
        <v>550.769117647059</v>
      </c>
      <c r="L36" s="436">
        <v>506.239882352941</v>
      </c>
      <c r="M36" s="436">
        <v>486.766176470588</v>
      </c>
      <c r="N36" s="436">
        <v>432.366058823529</v>
      </c>
      <c r="O36" s="436">
        <v>391.210176470588</v>
      </c>
      <c r="P36" s="436">
        <v>359.541664705882</v>
      </c>
      <c r="Q36" s="436">
        <v>345.298541028673</v>
      </c>
      <c r="R36" s="436">
        <v>329.28536576245</v>
      </c>
      <c r="S36" s="436">
        <v>310.665954184431</v>
      </c>
      <c r="T36" s="436">
        <v>320.063653948202</v>
      </c>
      <c r="U36" s="436">
        <v>342.032554668388</v>
      </c>
      <c r="V36" s="436">
        <v>358.608942916945</v>
      </c>
      <c r="W36" s="436">
        <v>338.04087389815</v>
      </c>
      <c r="X36" s="436">
        <v>368.091606955775</v>
      </c>
      <c r="Y36" s="436">
        <v>376.793742249893</v>
      </c>
      <c r="Z36" s="436">
        <v>392.464451738944</v>
      </c>
      <c r="AA36" s="436">
        <v>413.202988235294</v>
      </c>
      <c r="AB36" s="436">
        <v>419.881415242593</v>
      </c>
      <c r="AC36" s="436">
        <v>447.937471948476</v>
      </c>
      <c r="AD36" s="436">
        <v>410.058104307477</v>
      </c>
      <c r="AE36" s="436">
        <v>440.62229403663</v>
      </c>
      <c r="AF36" s="436">
        <v>461.465404</v>
      </c>
      <c r="AG36" s="436">
        <v>486.83514</v>
      </c>
      <c r="AH36" s="436">
        <v>483.08612</v>
      </c>
      <c r="AI36" s="436">
        <v>479.902043481203</v>
      </c>
      <c r="AJ36" s="436">
        <v>487.259711536933</v>
      </c>
      <c r="AK36" s="436">
        <v>498.129360694118</v>
      </c>
      <c r="AL36" s="436">
        <v>534.547702312582</v>
      </c>
      <c r="AM36" s="436">
        <v>571.901060931945</v>
      </c>
      <c r="AN36" s="436">
        <v>567.830471193192</v>
      </c>
      <c r="AO36" s="436">
        <v>524.808597577052</v>
      </c>
      <c r="AP36" s="458">
        <v>-0.0782905799239558</v>
      </c>
      <c r="AQ36" s="458">
        <v>0.0330880297203389</v>
      </c>
      <c r="AR36" s="458">
        <v>0.0677906415550476</v>
      </c>
    </row>
    <row r="37" spans="8:8">
      <c r="B37" s="433"/>
      <c r="C37" s="433"/>
      <c r="D37" s="433"/>
      <c r="E37" s="433"/>
      <c r="F37" s="433"/>
      <c r="G37" s="433"/>
      <c r="H37" s="433"/>
      <c r="I37" s="433"/>
      <c r="J37" s="433"/>
      <c r="K37" s="433"/>
      <c r="L37" s="433"/>
      <c r="M37" s="433"/>
      <c r="N37" s="433"/>
      <c r="O37" s="433"/>
      <c r="P37" s="433"/>
      <c r="Q37" s="433"/>
      <c r="R37" s="433"/>
      <c r="S37" s="433"/>
      <c r="T37" s="433"/>
      <c r="U37" s="433"/>
      <c r="V37" s="433"/>
      <c r="W37" s="433"/>
      <c r="X37" s="433"/>
      <c r="Y37" s="433"/>
      <c r="Z37" s="433"/>
      <c r="AA37" s="433"/>
      <c r="AB37" s="433"/>
      <c r="AC37" s="433"/>
      <c r="AD37" s="433"/>
      <c r="AE37" s="433"/>
      <c r="AF37" s="433"/>
      <c r="AG37" s="433"/>
      <c r="AH37" s="433"/>
      <c r="AI37" s="433"/>
      <c r="AJ37" s="433"/>
      <c r="AK37" s="433"/>
      <c r="AL37" s="433"/>
      <c r="AM37" s="433"/>
      <c r="AN37" s="433"/>
      <c r="AO37" s="435"/>
      <c r="AP37" s="457"/>
      <c r="AQ37" s="457"/>
      <c r="AR37" s="457"/>
    </row>
    <row r="38" spans="8:8" s="47" ht="10.2" customFormat="1">
      <c r="A38" s="54" t="s">
        <v>164</v>
      </c>
      <c r="B38" s="436">
        <v>0.903</v>
      </c>
      <c r="C38" s="436">
        <v>1.015</v>
      </c>
      <c r="D38" s="436">
        <v>1.015</v>
      </c>
      <c r="E38" s="436">
        <v>1.038</v>
      </c>
      <c r="F38" s="436">
        <v>1.106</v>
      </c>
      <c r="G38" s="436">
        <v>1.061</v>
      </c>
      <c r="H38" s="436">
        <v>1.083</v>
      </c>
      <c r="I38" s="436">
        <v>1.151</v>
      </c>
      <c r="J38" s="436">
        <v>0.858</v>
      </c>
      <c r="K38" s="436">
        <v>1.138</v>
      </c>
      <c r="L38" s="436">
        <v>1.194</v>
      </c>
      <c r="M38" s="436">
        <v>1.032</v>
      </c>
      <c r="N38" s="436">
        <v>1.533</v>
      </c>
      <c r="O38" s="436">
        <v>1.493</v>
      </c>
      <c r="P38" s="436">
        <v>1.554</v>
      </c>
      <c r="Q38" s="436">
        <v>1.441</v>
      </c>
      <c r="R38" s="436">
        <v>1.448</v>
      </c>
      <c r="S38" s="436">
        <v>1.701</v>
      </c>
      <c r="T38" s="436">
        <v>1.535</v>
      </c>
      <c r="U38" s="436">
        <v>1.538</v>
      </c>
      <c r="V38" s="436">
        <v>1.529</v>
      </c>
      <c r="W38" s="436">
        <v>1.49</v>
      </c>
      <c r="X38" s="436">
        <v>1.58</v>
      </c>
      <c r="Y38" s="436">
        <v>1.663</v>
      </c>
      <c r="Z38" s="436">
        <v>1.985</v>
      </c>
      <c r="AA38" s="436">
        <v>2.103</v>
      </c>
      <c r="AB38" s="436">
        <v>2.094</v>
      </c>
      <c r="AC38" s="436">
        <v>2.017</v>
      </c>
      <c r="AD38" s="436">
        <v>1.596</v>
      </c>
      <c r="AE38" s="436">
        <v>1.521</v>
      </c>
      <c r="AF38" s="436">
        <v>1.58</v>
      </c>
      <c r="AG38" s="436">
        <v>1.464</v>
      </c>
      <c r="AH38" s="436">
        <v>1.52588607594937</v>
      </c>
      <c r="AI38" s="436">
        <v>1.47055459919244</v>
      </c>
      <c r="AJ38" s="436">
        <v>1.626098</v>
      </c>
      <c r="AK38" s="436">
        <v>1.75807110351562</v>
      </c>
      <c r="AL38" s="436">
        <v>1.97037396484375</v>
      </c>
      <c r="AM38" s="436">
        <v>2.06059026</v>
      </c>
      <c r="AN38" s="436">
        <v>2.11362294</v>
      </c>
      <c r="AO38" s="436">
        <v>2.11362294</v>
      </c>
      <c r="AP38" s="458">
        <v>-0.00273224043715847</v>
      </c>
      <c r="AQ38" s="458">
        <v>0.0284885536928818</v>
      </c>
      <c r="AR38" s="458">
        <v>2.73021165753728E-4</v>
      </c>
    </row>
    <row r="39" spans="8:8">
      <c r="B39" s="433"/>
      <c r="C39" s="433"/>
      <c r="D39" s="433"/>
      <c r="E39" s="433"/>
      <c r="F39" s="433"/>
      <c r="G39" s="433"/>
      <c r="H39" s="433"/>
      <c r="I39" s="433"/>
      <c r="J39" s="433"/>
      <c r="K39" s="433"/>
      <c r="L39" s="433"/>
      <c r="M39" s="433"/>
      <c r="N39" s="433"/>
      <c r="O39" s="433"/>
      <c r="P39" s="433"/>
      <c r="Q39" s="433"/>
      <c r="R39" s="433"/>
      <c r="S39" s="433"/>
      <c r="T39" s="433"/>
      <c r="U39" s="433"/>
      <c r="V39" s="433"/>
      <c r="W39" s="433"/>
      <c r="X39" s="433"/>
      <c r="Y39" s="433"/>
      <c r="Z39" s="433"/>
      <c r="AA39" s="433"/>
      <c r="AB39" s="433"/>
      <c r="AC39" s="433"/>
      <c r="AD39" s="433"/>
      <c r="AE39" s="433"/>
      <c r="AF39" s="433"/>
      <c r="AG39" s="433"/>
      <c r="AH39" s="433"/>
      <c r="AI39" s="433"/>
      <c r="AJ39" s="433"/>
      <c r="AK39" s="433"/>
      <c r="AL39" s="433"/>
      <c r="AM39" s="433"/>
      <c r="AN39" s="433"/>
      <c r="AO39" s="435"/>
      <c r="AP39" s="457"/>
      <c r="AQ39" s="457"/>
      <c r="AR39" s="457"/>
    </row>
    <row r="40" spans="8:8">
      <c r="A40" s="45" t="s">
        <v>168</v>
      </c>
      <c r="B40" s="433">
        <v>130.42</v>
      </c>
      <c r="C40" s="433">
        <v>144.18</v>
      </c>
      <c r="D40" s="433">
        <v>145.61</v>
      </c>
      <c r="E40" s="433">
        <v>162.91</v>
      </c>
      <c r="F40" s="433">
        <v>173.52</v>
      </c>
      <c r="G40" s="433">
        <v>176.72</v>
      </c>
      <c r="H40" s="433">
        <v>176.55</v>
      </c>
      <c r="I40" s="433">
        <v>181.36</v>
      </c>
      <c r="J40" s="433">
        <v>176.28</v>
      </c>
      <c r="K40" s="433">
        <v>174.78</v>
      </c>
      <c r="L40" s="433">
        <v>178.39</v>
      </c>
      <c r="M40" s="433">
        <v>184.045893</v>
      </c>
      <c r="N40" s="433">
        <v>188.214016</v>
      </c>
      <c r="O40" s="433">
        <v>195.80544</v>
      </c>
      <c r="P40" s="433">
        <v>206.2107</v>
      </c>
      <c r="Q40" s="433">
        <v>206.362033</v>
      </c>
      <c r="R40" s="433">
        <v>220.072251</v>
      </c>
      <c r="S40" s="433">
        <v>222.976756</v>
      </c>
      <c r="T40" s="433">
        <v>223.514169</v>
      </c>
      <c r="U40" s="433">
        <v>224.199281</v>
      </c>
      <c r="V40" s="433">
        <v>223.560276</v>
      </c>
      <c r="W40" s="433">
        <v>220.212491</v>
      </c>
      <c r="X40" s="433">
        <v>238.751013</v>
      </c>
      <c r="Y40" s="433">
        <v>242.821694</v>
      </c>
      <c r="Z40" s="433">
        <v>244.985995</v>
      </c>
      <c r="AA40" s="433">
        <v>244.774833</v>
      </c>
      <c r="AB40" s="433">
        <v>247.666363</v>
      </c>
      <c r="AC40" s="433">
        <v>252.213352</v>
      </c>
      <c r="AD40" s="433">
        <v>247.820755</v>
      </c>
      <c r="AE40" s="433">
        <v>254.521942</v>
      </c>
      <c r="AF40" s="433">
        <v>252.75685</v>
      </c>
      <c r="AG40" s="433">
        <v>258.5758</v>
      </c>
      <c r="AH40" s="433">
        <v>256.28213494</v>
      </c>
      <c r="AI40" s="433">
        <v>261.398523</v>
      </c>
      <c r="AJ40" s="433">
        <v>252.176472875</v>
      </c>
      <c r="AK40" s="433">
        <v>249.71868</v>
      </c>
      <c r="AL40" s="433">
        <v>252.343008</v>
      </c>
      <c r="AM40" s="433">
        <v>250.03662937</v>
      </c>
      <c r="AN40" s="433">
        <v>258.360235562383</v>
      </c>
      <c r="AO40" s="435">
        <v>248.339270172624</v>
      </c>
      <c r="AP40" s="457">
        <v>-0.0414130601892707</v>
      </c>
      <c r="AQ40" s="457">
        <v>0.00417360032966374</v>
      </c>
      <c r="AR40" s="457">
        <v>0.0320785111487102</v>
      </c>
    </row>
    <row r="41" spans="8:8">
      <c r="A41" s="45" t="s">
        <v>687</v>
      </c>
      <c r="B41" s="433">
        <v>2.87</v>
      </c>
      <c r="C41" s="433">
        <v>2.77</v>
      </c>
      <c r="D41" s="433">
        <v>3.33</v>
      </c>
      <c r="E41" s="433">
        <v>3.11</v>
      </c>
      <c r="F41" s="433">
        <v>3.11</v>
      </c>
      <c r="G41" s="433">
        <v>4.05</v>
      </c>
      <c r="H41" s="433">
        <v>4.83</v>
      </c>
      <c r="I41" s="433">
        <v>5.07</v>
      </c>
      <c r="J41" s="433">
        <v>5.11</v>
      </c>
      <c r="K41" s="433">
        <v>5.5</v>
      </c>
      <c r="L41" s="433">
        <v>5.62</v>
      </c>
      <c r="M41" s="433">
        <v>5.55</v>
      </c>
      <c r="N41" s="433">
        <v>5.29</v>
      </c>
      <c r="O41" s="433">
        <v>5.47</v>
      </c>
      <c r="P41" s="433">
        <v>5.54</v>
      </c>
      <c r="Q41" s="433">
        <v>5.17</v>
      </c>
      <c r="R41" s="433">
        <v>5.3</v>
      </c>
      <c r="S41" s="433">
        <v>5.47</v>
      </c>
      <c r="T41" s="433">
        <v>4.98</v>
      </c>
      <c r="U41" s="433">
        <v>4.41</v>
      </c>
      <c r="V41" s="433">
        <v>4.511447</v>
      </c>
      <c r="W41" s="433">
        <v>3.938175</v>
      </c>
      <c r="X41" s="433">
        <v>2.824362</v>
      </c>
      <c r="Y41" s="433">
        <v>3.797669</v>
      </c>
      <c r="Z41" s="433">
        <v>3.370826</v>
      </c>
      <c r="AA41" s="433">
        <v>2.107115</v>
      </c>
      <c r="AB41" s="433">
        <v>2.080221</v>
      </c>
      <c r="AC41" s="433">
        <v>1.50908</v>
      </c>
      <c r="AD41" s="433">
        <v>1.667346</v>
      </c>
      <c r="AE41" s="433">
        <v>2.668183</v>
      </c>
      <c r="AF41" s="433">
        <v>2.562054</v>
      </c>
      <c r="AG41" s="433">
        <v>1.5936</v>
      </c>
      <c r="AH41" s="433">
        <v>3.1142</v>
      </c>
      <c r="AI41" s="433">
        <v>5.7826</v>
      </c>
      <c r="AJ41" s="433">
        <v>4.336193</v>
      </c>
      <c r="AK41" s="433">
        <v>2.701719</v>
      </c>
      <c r="AL41" s="433">
        <v>2.928</v>
      </c>
      <c r="AM41" s="433">
        <v>3.347764</v>
      </c>
      <c r="AN41" s="433">
        <v>2.627011</v>
      </c>
      <c r="AO41" s="435">
        <v>3.28006233275157</v>
      </c>
      <c r="AP41" s="457">
        <v>0.245179564839898</v>
      </c>
      <c r="AQ41" s="457">
        <v>0.0465105621916981</v>
      </c>
      <c r="AR41" s="457">
        <v>4.23692620327411E-4</v>
      </c>
    </row>
    <row r="42" spans="8:8">
      <c r="A42" s="45" t="s">
        <v>216</v>
      </c>
      <c r="B42" s="459">
        <v>2.673185</v>
      </c>
      <c r="C42" s="459">
        <v>2.254185</v>
      </c>
      <c r="D42" s="459">
        <v>2.083044</v>
      </c>
      <c r="E42" s="459">
        <v>2.320985</v>
      </c>
      <c r="F42" s="459">
        <v>2.370718</v>
      </c>
      <c r="G42" s="459">
        <v>2.443888</v>
      </c>
      <c r="H42" s="459">
        <v>2.333114</v>
      </c>
      <c r="I42" s="459">
        <v>2.338316</v>
      </c>
      <c r="J42" s="459">
        <v>2.251434</v>
      </c>
      <c r="K42" s="459">
        <v>2.346919</v>
      </c>
      <c r="L42" s="459">
        <v>2.241542</v>
      </c>
      <c r="M42" s="459">
        <v>2.312525</v>
      </c>
      <c r="N42" s="459">
        <v>2.15731</v>
      </c>
      <c r="O42" s="459">
        <v>2.264473</v>
      </c>
      <c r="P42" s="459">
        <v>2.292971</v>
      </c>
      <c r="Q42" s="459">
        <v>2.008022</v>
      </c>
      <c r="R42" s="459">
        <v>1.82184</v>
      </c>
      <c r="S42" s="459">
        <v>2.237213</v>
      </c>
      <c r="T42" s="459">
        <v>2.072466</v>
      </c>
      <c r="U42" s="459">
        <v>1.878886</v>
      </c>
      <c r="V42" s="459">
        <v>1.829916</v>
      </c>
      <c r="W42" s="459">
        <v>2.011962</v>
      </c>
      <c r="X42" s="459">
        <v>1.733095</v>
      </c>
      <c r="Y42" s="459">
        <v>1.863038</v>
      </c>
      <c r="Z42" s="459">
        <v>1.686449</v>
      </c>
      <c r="AA42" s="459">
        <v>1.641527</v>
      </c>
      <c r="AB42" s="459">
        <v>1.386953</v>
      </c>
      <c r="AC42" s="459">
        <v>1.413142</v>
      </c>
      <c r="AD42" s="459">
        <v>1.3087371</v>
      </c>
      <c r="AE42" s="459">
        <v>1.7593601</v>
      </c>
      <c r="AF42" s="459">
        <v>2.02923041</v>
      </c>
      <c r="AG42" s="459">
        <v>7.08074856</v>
      </c>
      <c r="AH42" s="459">
        <v>8.28408239</v>
      </c>
      <c r="AI42" s="459">
        <v>9.42292613</v>
      </c>
      <c r="AJ42" s="459">
        <v>9.66504293</v>
      </c>
      <c r="AK42" s="459">
        <v>12.6171539882423</v>
      </c>
      <c r="AL42" s="459">
        <v>23.1419376679752</v>
      </c>
      <c r="AM42" s="459">
        <v>29.1210200447738</v>
      </c>
      <c r="AN42" s="459">
        <v>21.246477646426</v>
      </c>
      <c r="AO42" s="460">
        <v>15.8431622375646</v>
      </c>
      <c r="AP42" s="461">
        <v>-0.256353209601098</v>
      </c>
      <c r="AQ42" s="461">
        <v>0.321427841036236</v>
      </c>
      <c r="AR42" s="461">
        <v>0.00204649492653848</v>
      </c>
    </row>
    <row r="43" spans="8:8" s="47" ht="10.2" customFormat="1">
      <c r="A43" s="54" t="s">
        <v>174</v>
      </c>
      <c r="B43" s="436">
        <v>135.963185</v>
      </c>
      <c r="C43" s="436">
        <v>149.204185</v>
      </c>
      <c r="D43" s="436">
        <v>151.023044</v>
      </c>
      <c r="E43" s="436">
        <v>168.340985</v>
      </c>
      <c r="F43" s="436">
        <v>179.000718</v>
      </c>
      <c r="G43" s="436">
        <v>183.213888</v>
      </c>
      <c r="H43" s="436">
        <v>183.713114</v>
      </c>
      <c r="I43" s="436">
        <v>188.768316</v>
      </c>
      <c r="J43" s="436">
        <v>183.641434</v>
      </c>
      <c r="K43" s="436">
        <v>182.626919</v>
      </c>
      <c r="L43" s="436">
        <v>186.251542</v>
      </c>
      <c r="M43" s="436">
        <v>191.908418</v>
      </c>
      <c r="N43" s="436">
        <v>195.661326</v>
      </c>
      <c r="O43" s="436">
        <v>203.539913</v>
      </c>
      <c r="P43" s="436">
        <v>214.043671</v>
      </c>
      <c r="Q43" s="436">
        <v>213.540055</v>
      </c>
      <c r="R43" s="436">
        <v>227.194091</v>
      </c>
      <c r="S43" s="436">
        <v>230.683969</v>
      </c>
      <c r="T43" s="436">
        <v>230.566635</v>
      </c>
      <c r="U43" s="436">
        <v>230.488167</v>
      </c>
      <c r="V43" s="436">
        <v>229.901639</v>
      </c>
      <c r="W43" s="436">
        <v>226.162628</v>
      </c>
      <c r="X43" s="436">
        <v>243.30847</v>
      </c>
      <c r="Y43" s="436">
        <v>248.482401</v>
      </c>
      <c r="Z43" s="436">
        <v>250.04327</v>
      </c>
      <c r="AA43" s="436">
        <v>248.523475</v>
      </c>
      <c r="AB43" s="436">
        <v>251.133537</v>
      </c>
      <c r="AC43" s="436">
        <v>255.135574</v>
      </c>
      <c r="AD43" s="436">
        <v>250.7968381</v>
      </c>
      <c r="AE43" s="436">
        <v>258.9494851</v>
      </c>
      <c r="AF43" s="436">
        <v>257.34813441</v>
      </c>
      <c r="AG43" s="436">
        <v>267.25014856</v>
      </c>
      <c r="AH43" s="436">
        <v>267.68041733</v>
      </c>
      <c r="AI43" s="436">
        <v>276.60404913</v>
      </c>
      <c r="AJ43" s="436">
        <v>266.177708805</v>
      </c>
      <c r="AK43" s="436">
        <v>265.037552988242</v>
      </c>
      <c r="AL43" s="436">
        <v>278.412945667975</v>
      </c>
      <c r="AM43" s="436">
        <v>282.505413414774</v>
      </c>
      <c r="AN43" s="436">
        <v>282.233724208809</v>
      </c>
      <c r="AO43" s="436">
        <v>267.46249474294</v>
      </c>
      <c r="AP43" s="458">
        <v>-0.0549261125788062</v>
      </c>
      <c r="AQ43" s="458">
        <v>0.0118792378421912</v>
      </c>
      <c r="AR43" s="458">
        <v>0.0345486986955761</v>
      </c>
    </row>
    <row r="44" spans="8:8">
      <c r="B44" s="433"/>
      <c r="C44" s="433"/>
      <c r="D44" s="433"/>
      <c r="E44" s="433"/>
      <c r="F44" s="433"/>
      <c r="G44" s="433"/>
      <c r="H44" s="433"/>
      <c r="I44" s="433"/>
      <c r="J44" s="433"/>
      <c r="K44" s="433"/>
      <c r="L44" s="433"/>
      <c r="M44" s="433"/>
      <c r="N44" s="433"/>
      <c r="O44" s="433"/>
      <c r="P44" s="433"/>
      <c r="Q44" s="433"/>
      <c r="R44" s="433"/>
      <c r="S44" s="433"/>
      <c r="T44" s="433"/>
      <c r="U44" s="433"/>
      <c r="V44" s="433"/>
      <c r="W44" s="433"/>
      <c r="X44" s="433"/>
      <c r="Y44" s="433"/>
      <c r="Z44" s="433"/>
      <c r="AA44" s="433"/>
      <c r="AB44" s="433"/>
      <c r="AC44" s="433"/>
      <c r="AD44" s="433"/>
      <c r="AE44" s="433"/>
      <c r="AF44" s="433"/>
      <c r="AG44" s="433"/>
      <c r="AH44" s="433"/>
      <c r="AI44" s="433"/>
      <c r="AJ44" s="433"/>
      <c r="AK44" s="433"/>
      <c r="AL44" s="433"/>
      <c r="AM44" s="433"/>
      <c r="AN44" s="433"/>
      <c r="AO44" s="435"/>
      <c r="AP44" s="457"/>
      <c r="AQ44" s="457"/>
      <c r="AR44" s="457"/>
    </row>
    <row r="45" spans="8:8">
      <c r="A45" s="45" t="s">
        <v>175</v>
      </c>
      <c r="B45" s="433">
        <v>128.519</v>
      </c>
      <c r="C45" s="433">
        <v>131.581</v>
      </c>
      <c r="D45" s="433">
        <v>135.072</v>
      </c>
      <c r="E45" s="433">
        <v>141.555</v>
      </c>
      <c r="F45" s="433">
        <v>168.5635</v>
      </c>
      <c r="G45" s="433">
        <v>180.326</v>
      </c>
      <c r="H45" s="433">
        <v>190.074</v>
      </c>
      <c r="I45" s="433">
        <v>189.5125</v>
      </c>
      <c r="J45" s="433">
        <v>204.5395</v>
      </c>
      <c r="K45" s="433">
        <v>213.1425</v>
      </c>
      <c r="L45" s="433">
        <v>221.1215</v>
      </c>
      <c r="M45" s="433">
        <v>231.8315</v>
      </c>
      <c r="N45" s="433">
        <v>230.8485</v>
      </c>
      <c r="O45" s="433">
        <v>236.387</v>
      </c>
      <c r="P45" s="433">
        <v>248.1345</v>
      </c>
      <c r="Q45" s="433">
        <v>256.9845</v>
      </c>
      <c r="R45" s="433">
        <v>281.0205</v>
      </c>
      <c r="S45" s="433">
        <v>290.749</v>
      </c>
      <c r="T45" s="433">
        <v>305.832</v>
      </c>
      <c r="U45" s="433">
        <v>313.9175</v>
      </c>
      <c r="V45" s="433">
        <v>335.482</v>
      </c>
      <c r="W45" s="433">
        <v>343.2475</v>
      </c>
      <c r="X45" s="433">
        <v>351.054</v>
      </c>
      <c r="Y45" s="433">
        <v>363.15015</v>
      </c>
      <c r="Z45" s="433">
        <v>378.762536</v>
      </c>
      <c r="AA45" s="433">
        <v>385.793573</v>
      </c>
      <c r="AB45" s="433">
        <v>396.51370401</v>
      </c>
      <c r="AC45" s="433">
        <v>408.04650206</v>
      </c>
      <c r="AD45" s="433">
        <v>422.519807957949</v>
      </c>
      <c r="AE45" s="433">
        <v>434.401889715</v>
      </c>
      <c r="AF45" s="433">
        <v>423.24158733</v>
      </c>
      <c r="AG45" s="433">
        <v>448.207695865</v>
      </c>
      <c r="AH45" s="433">
        <v>472.78477674</v>
      </c>
      <c r="AI45" s="433">
        <v>505.2704105</v>
      </c>
      <c r="AJ45" s="433">
        <v>503.74548864</v>
      </c>
      <c r="AK45" s="433">
        <v>502.127447901</v>
      </c>
      <c r="AL45" s="433">
        <v>487.22620368</v>
      </c>
      <c r="AM45" s="433">
        <v>501.960227142616</v>
      </c>
      <c r="AN45" s="433">
        <v>504.126866831218</v>
      </c>
      <c r="AO45" s="435">
        <v>476.719320991867</v>
      </c>
      <c r="AP45" s="457">
        <v>-0.0569500646252042</v>
      </c>
      <c r="AQ45" s="457">
        <v>0.0178160076907499</v>
      </c>
      <c r="AR45" s="457">
        <v>0.0615788475282754</v>
      </c>
    </row>
    <row r="46" spans="8:8">
      <c r="A46" s="45" t="s">
        <v>177</v>
      </c>
      <c r="B46" s="433">
        <v>621.6</v>
      </c>
      <c r="C46" s="433">
        <v>666.3</v>
      </c>
      <c r="D46" s="433">
        <v>714.5</v>
      </c>
      <c r="E46" s="433">
        <v>789.2</v>
      </c>
      <c r="F46" s="433">
        <v>872.3</v>
      </c>
      <c r="G46" s="433">
        <v>894.0</v>
      </c>
      <c r="H46" s="433">
        <v>928.1</v>
      </c>
      <c r="I46" s="433">
        <v>979.9</v>
      </c>
      <c r="J46" s="433">
        <v>1054.2</v>
      </c>
      <c r="K46" s="433">
        <v>1079.883</v>
      </c>
      <c r="L46" s="433">
        <v>1087.406</v>
      </c>
      <c r="M46" s="433">
        <v>1116.38</v>
      </c>
      <c r="N46" s="433">
        <v>1150.67</v>
      </c>
      <c r="O46" s="433">
        <v>1239.901</v>
      </c>
      <c r="P46" s="433">
        <v>1360.731</v>
      </c>
      <c r="Q46" s="433">
        <v>1396.6994</v>
      </c>
      <c r="R46" s="433">
        <v>1387.5313</v>
      </c>
      <c r="S46" s="433">
        <v>1332.0286</v>
      </c>
      <c r="T46" s="433">
        <v>1363.9973</v>
      </c>
      <c r="U46" s="433">
        <v>1384.1845</v>
      </c>
      <c r="V46" s="433">
        <v>1471.5265</v>
      </c>
      <c r="W46" s="433">
        <v>1550.4003</v>
      </c>
      <c r="X46" s="433">
        <v>1834.8987</v>
      </c>
      <c r="Y46" s="433">
        <v>2122.6108</v>
      </c>
      <c r="Z46" s="433">
        <v>2365.146</v>
      </c>
      <c r="AA46" s="433">
        <v>2569.7312</v>
      </c>
      <c r="AB46" s="433">
        <v>2759.8913</v>
      </c>
      <c r="AC46" s="433">
        <v>2903.4056</v>
      </c>
      <c r="AD46" s="433">
        <v>3115.3542</v>
      </c>
      <c r="AE46" s="433">
        <v>3428.4473</v>
      </c>
      <c r="AF46" s="433">
        <v>3764.4352</v>
      </c>
      <c r="AG46" s="433">
        <v>3945.1281</v>
      </c>
      <c r="AH46" s="433">
        <v>3974.322</v>
      </c>
      <c r="AI46" s="433">
        <v>3873.919</v>
      </c>
      <c r="AJ46" s="433">
        <v>3746.5416</v>
      </c>
      <c r="AK46" s="433">
        <v>3410.604</v>
      </c>
      <c r="AL46" s="433">
        <v>3523.5618</v>
      </c>
      <c r="AM46" s="433">
        <v>3697.7358</v>
      </c>
      <c r="AN46" s="433">
        <v>3846.332</v>
      </c>
      <c r="AO46" s="435">
        <v>3902.0</v>
      </c>
      <c r="AP46" s="457">
        <v>0.0117012254309319</v>
      </c>
      <c r="AQ46" s="457">
        <v>0.021301415240327</v>
      </c>
      <c r="AR46" s="457">
        <v>0.504029630171901</v>
      </c>
    </row>
    <row r="47" spans="8:8">
      <c r="A47" s="45" t="s">
        <v>179</v>
      </c>
      <c r="B47" s="433">
        <v>130.1</v>
      </c>
      <c r="C47" s="433">
        <v>134.95</v>
      </c>
      <c r="D47" s="433">
        <v>142.9</v>
      </c>
      <c r="E47" s="433">
        <v>152.53</v>
      </c>
      <c r="F47" s="433">
        <v>157.45</v>
      </c>
      <c r="G47" s="433">
        <v>169.18</v>
      </c>
      <c r="H47" s="433">
        <v>185.36</v>
      </c>
      <c r="I47" s="433">
        <v>196.98</v>
      </c>
      <c r="J47" s="433">
        <v>215.29</v>
      </c>
      <c r="K47" s="433">
        <v>223.34</v>
      </c>
      <c r="L47" s="433">
        <v>239.9</v>
      </c>
      <c r="M47" s="433">
        <v>253.8</v>
      </c>
      <c r="N47" s="433">
        <v>263.19</v>
      </c>
      <c r="O47" s="433">
        <v>270.86</v>
      </c>
      <c r="P47" s="433">
        <v>289.02</v>
      </c>
      <c r="Q47" s="433">
        <v>310.96</v>
      </c>
      <c r="R47" s="433">
        <v>319.39</v>
      </c>
      <c r="S47" s="433">
        <v>320.918</v>
      </c>
      <c r="T47" s="433">
        <v>314.415</v>
      </c>
      <c r="U47" s="433">
        <v>334.797</v>
      </c>
      <c r="V47" s="433">
        <v>341.88</v>
      </c>
      <c r="W47" s="433">
        <v>358.107</v>
      </c>
      <c r="X47" s="433">
        <v>375.352</v>
      </c>
      <c r="Y47" s="433">
        <v>407.987718217024</v>
      </c>
      <c r="Z47" s="433">
        <v>429.023</v>
      </c>
      <c r="AA47" s="433">
        <v>449.671</v>
      </c>
      <c r="AB47" s="433">
        <v>479.336</v>
      </c>
      <c r="AC47" s="433">
        <v>515.781</v>
      </c>
      <c r="AD47" s="433">
        <v>556.085</v>
      </c>
      <c r="AE47" s="433">
        <v>572.739743176875</v>
      </c>
      <c r="AF47" s="433">
        <v>563.743489535995</v>
      </c>
      <c r="AG47" s="433">
        <v>605.616</v>
      </c>
      <c r="AH47" s="433">
        <v>608.535</v>
      </c>
      <c r="AI47" s="433">
        <v>646.232</v>
      </c>
      <c r="AJ47" s="433">
        <v>674.153</v>
      </c>
      <c r="AK47" s="433">
        <v>689.81</v>
      </c>
      <c r="AL47" s="433">
        <v>711.681</v>
      </c>
      <c r="AM47" s="433">
        <v>760.407</v>
      </c>
      <c r="AN47" s="433">
        <v>753.937</v>
      </c>
      <c r="AO47" s="435">
        <v>756.493861467027</v>
      </c>
      <c r="AP47" s="457">
        <v>6.49839904746541E-4</v>
      </c>
      <c r="AQ47" s="457">
        <v>0.0309067605277316</v>
      </c>
      <c r="AR47" s="457">
        <v>0.0977179193292002</v>
      </c>
    </row>
    <row r="48" spans="8:8">
      <c r="A48" s="45" t="s">
        <v>180</v>
      </c>
      <c r="B48" s="433">
        <v>0.4</v>
      </c>
      <c r="C48" s="433">
        <v>0.59</v>
      </c>
      <c r="D48" s="433">
        <v>0.65</v>
      </c>
      <c r="E48" s="433">
        <v>1.47</v>
      </c>
      <c r="F48" s="433">
        <v>2.0</v>
      </c>
      <c r="G48" s="433">
        <v>2.59</v>
      </c>
      <c r="H48" s="433">
        <v>3.03</v>
      </c>
      <c r="I48" s="433">
        <v>4.49</v>
      </c>
      <c r="J48" s="433">
        <v>8.7</v>
      </c>
      <c r="K48" s="433">
        <v>10.73</v>
      </c>
      <c r="L48" s="433">
        <v>13.84</v>
      </c>
      <c r="M48" s="433">
        <v>22.36</v>
      </c>
      <c r="N48" s="433">
        <v>27.58</v>
      </c>
      <c r="O48" s="433">
        <v>32.87</v>
      </c>
      <c r="P48" s="433">
        <v>41.84</v>
      </c>
      <c r="Q48" s="433">
        <v>50.35</v>
      </c>
      <c r="R48" s="433">
        <v>54.82</v>
      </c>
      <c r="S48" s="433">
        <v>62.23</v>
      </c>
      <c r="T48" s="433">
        <v>73.68</v>
      </c>
      <c r="U48" s="433">
        <v>77.040185</v>
      </c>
      <c r="V48" s="433">
        <v>92.54046</v>
      </c>
      <c r="W48" s="433">
        <v>103.329093</v>
      </c>
      <c r="X48" s="433">
        <v>114.278</v>
      </c>
      <c r="Y48" s="433">
        <v>132.352025</v>
      </c>
      <c r="Z48" s="433">
        <v>152.722438</v>
      </c>
      <c r="AA48" s="433">
        <v>193.761311</v>
      </c>
      <c r="AB48" s="433">
        <v>216.946699</v>
      </c>
      <c r="AC48" s="433">
        <v>240.249968</v>
      </c>
      <c r="AD48" s="433">
        <v>256.181</v>
      </c>
      <c r="AE48" s="433">
        <v>275.164196</v>
      </c>
      <c r="AF48" s="433">
        <v>353.270937</v>
      </c>
      <c r="AG48" s="433">
        <v>385.8991</v>
      </c>
      <c r="AH48" s="433">
        <v>474.600921</v>
      </c>
      <c r="AI48" s="433">
        <v>458.096707</v>
      </c>
      <c r="AJ48" s="433">
        <v>461.56608</v>
      </c>
      <c r="AK48" s="433">
        <v>456.197775</v>
      </c>
      <c r="AL48" s="433">
        <v>461.248184</v>
      </c>
      <c r="AM48" s="433">
        <v>557.77294</v>
      </c>
      <c r="AN48" s="433">
        <v>616.159594</v>
      </c>
      <c r="AO48" s="435">
        <v>562.53</v>
      </c>
      <c r="AP48" s="457">
        <v>-0.0895329095745846</v>
      </c>
      <c r="AQ48" s="457">
        <v>0.0917284546803465</v>
      </c>
      <c r="AR48" s="457">
        <v>0.0726631952487441</v>
      </c>
    </row>
    <row r="49" spans="8:8">
      <c r="A49" s="45" t="s">
        <v>181</v>
      </c>
      <c r="B49" s="433">
        <v>17.69</v>
      </c>
      <c r="C49" s="433">
        <v>17.61</v>
      </c>
      <c r="D49" s="433">
        <v>17.06</v>
      </c>
      <c r="E49" s="433">
        <v>16.65</v>
      </c>
      <c r="F49" s="433">
        <v>16.38</v>
      </c>
      <c r="G49" s="433">
        <v>16.01</v>
      </c>
      <c r="H49" s="433">
        <v>13.05</v>
      </c>
      <c r="I49" s="433">
        <v>11.23</v>
      </c>
      <c r="J49" s="433">
        <v>10.19</v>
      </c>
      <c r="K49" s="433">
        <v>8.26</v>
      </c>
      <c r="L49" s="433">
        <v>8.05</v>
      </c>
      <c r="M49" s="433">
        <v>7.6</v>
      </c>
      <c r="N49" s="433">
        <v>7.22</v>
      </c>
      <c r="O49" s="433">
        <v>6.93</v>
      </c>
      <c r="P49" s="433">
        <v>6.26</v>
      </c>
      <c r="Q49" s="433">
        <v>6.48</v>
      </c>
      <c r="R49" s="433">
        <v>4.27</v>
      </c>
      <c r="S49" s="433">
        <v>3.66</v>
      </c>
      <c r="T49" s="433">
        <v>3.91</v>
      </c>
      <c r="U49" s="433">
        <v>3.13</v>
      </c>
      <c r="V49" s="433">
        <v>3.2</v>
      </c>
      <c r="W49" s="433">
        <v>1.369448</v>
      </c>
      <c r="X49" s="433">
        <v>1.337921</v>
      </c>
      <c r="Y49" s="433">
        <v>1.338514</v>
      </c>
      <c r="Z49" s="433">
        <v>1.113571</v>
      </c>
      <c r="AA49" s="433">
        <v>1.359869</v>
      </c>
      <c r="AB49" s="433">
        <v>1.423328</v>
      </c>
      <c r="AC49" s="433">
        <v>1.22775</v>
      </c>
      <c r="AD49" s="433">
        <v>1.280671</v>
      </c>
      <c r="AE49" s="433">
        <v>0.91701</v>
      </c>
      <c r="AF49" s="433">
        <v>1.271521</v>
      </c>
      <c r="AG49" s="433">
        <v>1.321062</v>
      </c>
      <c r="AH49" s="433">
        <v>1.20363</v>
      </c>
      <c r="AI49" s="433">
        <v>1.307515</v>
      </c>
      <c r="AJ49" s="433">
        <v>1.170817</v>
      </c>
      <c r="AK49" s="433">
        <v>1.340424</v>
      </c>
      <c r="AL49" s="433">
        <v>1.388518</v>
      </c>
      <c r="AM49" s="433">
        <v>1.040705</v>
      </c>
      <c r="AN49" s="433">
        <v>0.758348</v>
      </c>
      <c r="AO49" s="435">
        <v>0.772012</v>
      </c>
      <c r="AP49" s="457">
        <v>0.0152366428020227</v>
      </c>
      <c r="AQ49" s="457">
        <v>-0.0510505093134442</v>
      </c>
      <c r="AR49" s="457">
        <v>9.97224302532726E-5</v>
      </c>
    </row>
    <row r="50" spans="8:8">
      <c r="A50" s="45" t="s">
        <v>688</v>
      </c>
      <c r="B50" s="433">
        <v>4.3</v>
      </c>
      <c r="C50" s="433">
        <v>4.921</v>
      </c>
      <c r="D50" s="433">
        <v>4.974</v>
      </c>
      <c r="E50" s="433">
        <v>5.431</v>
      </c>
      <c r="F50" s="433">
        <v>6.523</v>
      </c>
      <c r="G50" s="433">
        <v>7.065</v>
      </c>
      <c r="H50" s="433">
        <v>7.765</v>
      </c>
      <c r="I50" s="433">
        <v>8.606</v>
      </c>
      <c r="J50" s="433">
        <v>8.045</v>
      </c>
      <c r="K50" s="433">
        <v>7.157</v>
      </c>
      <c r="L50" s="433">
        <v>7.037</v>
      </c>
      <c r="M50" s="433">
        <v>6.2474</v>
      </c>
      <c r="N50" s="433">
        <v>5.617</v>
      </c>
      <c r="O50" s="433">
        <v>5.158</v>
      </c>
      <c r="P50" s="433">
        <v>5.019</v>
      </c>
      <c r="Q50" s="433">
        <v>5.11</v>
      </c>
      <c r="R50" s="433">
        <v>4.924</v>
      </c>
      <c r="S50" s="433">
        <v>5.057</v>
      </c>
      <c r="T50" s="433">
        <v>4.964</v>
      </c>
      <c r="U50" s="433">
        <v>5.185</v>
      </c>
      <c r="V50" s="433">
        <v>5.141</v>
      </c>
      <c r="W50" s="433">
        <v>5.5444</v>
      </c>
      <c r="X50" s="433">
        <v>5.6661</v>
      </c>
      <c r="Y50" s="433">
        <v>6.865</v>
      </c>
      <c r="Z50" s="433">
        <v>7.5171</v>
      </c>
      <c r="AA50" s="433">
        <v>8.0741</v>
      </c>
      <c r="AB50" s="433">
        <v>9.2376</v>
      </c>
      <c r="AC50" s="433">
        <v>10.0719</v>
      </c>
      <c r="AD50" s="433">
        <v>14.4421</v>
      </c>
      <c r="AE50" s="433">
        <v>25.1619</v>
      </c>
      <c r="AF50" s="433">
        <v>32.994</v>
      </c>
      <c r="AG50" s="433">
        <v>31.139</v>
      </c>
      <c r="AH50" s="433">
        <v>33.3405</v>
      </c>
      <c r="AI50" s="433">
        <v>24.4493</v>
      </c>
      <c r="AJ50" s="433">
        <v>24.1461</v>
      </c>
      <c r="AK50" s="433">
        <v>35.0965</v>
      </c>
      <c r="AL50" s="433">
        <v>49.4803</v>
      </c>
      <c r="AM50" s="433">
        <v>54.5723</v>
      </c>
      <c r="AN50" s="433">
        <v>57.1288</v>
      </c>
      <c r="AO50" s="435">
        <v>43.0793</v>
      </c>
      <c r="AP50" s="457">
        <v>-0.247987057411752</v>
      </c>
      <c r="AQ50" s="457">
        <v>0.147420158122473</v>
      </c>
      <c r="AR50" s="457">
        <v>0.0055646447070898</v>
      </c>
    </row>
    <row r="51" spans="8:8">
      <c r="A51" s="45" t="s">
        <v>183</v>
      </c>
      <c r="B51" s="433">
        <v>2.196894</v>
      </c>
      <c r="C51" s="433">
        <v>2.244384</v>
      </c>
      <c r="D51" s="433">
        <v>2.473531</v>
      </c>
      <c r="E51" s="433">
        <v>2.526647</v>
      </c>
      <c r="F51" s="433">
        <v>2.39001</v>
      </c>
      <c r="G51" s="433">
        <v>2.517947</v>
      </c>
      <c r="H51" s="433">
        <v>2.220996</v>
      </c>
      <c r="I51" s="433">
        <v>2.438071</v>
      </c>
      <c r="J51" s="433">
        <v>2.713016</v>
      </c>
      <c r="K51" s="433">
        <v>2.57856</v>
      </c>
      <c r="L51" s="433">
        <v>2.689025</v>
      </c>
      <c r="M51" s="433">
        <v>3.018059</v>
      </c>
      <c r="N51" s="433">
        <v>3.336808</v>
      </c>
      <c r="O51" s="433">
        <v>3.033235</v>
      </c>
      <c r="P51" s="433">
        <v>3.576821</v>
      </c>
      <c r="Q51" s="433">
        <v>3.610552</v>
      </c>
      <c r="R51" s="433">
        <v>3.56741207</v>
      </c>
      <c r="S51" s="433">
        <v>3.12637</v>
      </c>
      <c r="T51" s="433">
        <v>3.50573</v>
      </c>
      <c r="U51" s="433">
        <v>3.457417</v>
      </c>
      <c r="V51" s="433">
        <v>3.911396</v>
      </c>
      <c r="W51" s="433">
        <v>4.458939</v>
      </c>
      <c r="X51" s="433">
        <v>5.179891</v>
      </c>
      <c r="Y51" s="433">
        <v>5.155394</v>
      </c>
      <c r="Z51" s="433">
        <v>5.267161</v>
      </c>
      <c r="AA51" s="433">
        <v>5.673531</v>
      </c>
      <c r="AB51" s="433">
        <v>4.834779</v>
      </c>
      <c r="AC51" s="433">
        <v>4.831607</v>
      </c>
      <c r="AD51" s="433">
        <v>4.513225767</v>
      </c>
      <c r="AE51" s="433">
        <v>5.34190916</v>
      </c>
      <c r="AF51" s="433">
        <v>4.958983</v>
      </c>
      <c r="AG51" s="433">
        <v>4.92217188</v>
      </c>
      <c r="AH51" s="433">
        <v>4.62546298</v>
      </c>
      <c r="AI51" s="433">
        <v>3.98444722</v>
      </c>
      <c r="AJ51" s="433">
        <v>3.390648</v>
      </c>
      <c r="AK51" s="433">
        <v>2.866622</v>
      </c>
      <c r="AL51" s="433">
        <v>2.918563</v>
      </c>
      <c r="AM51" s="433">
        <v>3.230798</v>
      </c>
      <c r="AN51" s="433">
        <v>3.033983</v>
      </c>
      <c r="AO51" s="435">
        <v>2.818682</v>
      </c>
      <c r="AP51" s="457">
        <v>-0.073501505097389</v>
      </c>
      <c r="AQ51" s="457">
        <v>-0.0389353386362384</v>
      </c>
      <c r="AR51" s="457">
        <v>3.64095142499281E-4</v>
      </c>
    </row>
    <row r="52" spans="8:8">
      <c r="A52" s="45" t="s">
        <v>184</v>
      </c>
      <c r="B52" s="433">
        <v>1.56</v>
      </c>
      <c r="C52" s="433">
        <v>1.77</v>
      </c>
      <c r="D52" s="433">
        <v>1.82</v>
      </c>
      <c r="E52" s="433">
        <v>2.31</v>
      </c>
      <c r="F52" s="433">
        <v>2.19</v>
      </c>
      <c r="G52" s="433">
        <v>2.05</v>
      </c>
      <c r="H52" s="433">
        <v>2.41</v>
      </c>
      <c r="I52" s="433">
        <v>2.7</v>
      </c>
      <c r="J52" s="433">
        <v>2.72</v>
      </c>
      <c r="K52" s="433">
        <v>2.82</v>
      </c>
      <c r="L52" s="433">
        <v>2.83</v>
      </c>
      <c r="M52" s="433">
        <v>2.98</v>
      </c>
      <c r="N52" s="433">
        <v>3.15</v>
      </c>
      <c r="O52" s="433">
        <v>3.02</v>
      </c>
      <c r="P52" s="433">
        <v>3.17</v>
      </c>
      <c r="Q52" s="433">
        <v>3.46</v>
      </c>
      <c r="R52" s="433">
        <v>3.14</v>
      </c>
      <c r="S52" s="433">
        <v>3.32</v>
      </c>
      <c r="T52" s="433">
        <v>3.31</v>
      </c>
      <c r="U52" s="433">
        <v>3.23</v>
      </c>
      <c r="V52" s="433">
        <v>3.26</v>
      </c>
      <c r="W52" s="433">
        <v>3.49</v>
      </c>
      <c r="X52" s="433">
        <v>3.339</v>
      </c>
      <c r="Y52" s="433">
        <v>3.394</v>
      </c>
      <c r="Z52" s="433">
        <v>3.487</v>
      </c>
      <c r="AA52" s="433">
        <v>4.0055</v>
      </c>
      <c r="AB52" s="433">
        <v>3.6935</v>
      </c>
      <c r="AC52" s="433">
        <v>3.9775</v>
      </c>
      <c r="AD52" s="433">
        <v>3.5095</v>
      </c>
      <c r="AE52" s="433">
        <v>3.367</v>
      </c>
      <c r="AF52" s="433">
        <v>3.227</v>
      </c>
      <c r="AG52" s="433">
        <v>3.04</v>
      </c>
      <c r="AH52" s="433">
        <v>2.9865</v>
      </c>
      <c r="AI52" s="433">
        <v>3.3825</v>
      </c>
      <c r="AJ52" s="433">
        <v>3.325</v>
      </c>
      <c r="AK52" s="433">
        <v>4.099</v>
      </c>
      <c r="AL52" s="433">
        <v>4.171</v>
      </c>
      <c r="AM52" s="433">
        <v>4.3994735</v>
      </c>
      <c r="AN52" s="433">
        <v>6.773231</v>
      </c>
      <c r="AO52" s="435">
        <v>7.740648</v>
      </c>
      <c r="AP52" s="457">
        <v>0.139706986004846</v>
      </c>
      <c r="AQ52" s="457">
        <v>0.0679601903041922</v>
      </c>
      <c r="AR52" s="457">
        <v>9.99875947906424E-4</v>
      </c>
    </row>
    <row r="53" spans="8:8">
      <c r="A53" s="45" t="s">
        <v>187</v>
      </c>
      <c r="B53" s="433">
        <v>19.865</v>
      </c>
      <c r="C53" s="433">
        <v>20.116</v>
      </c>
      <c r="D53" s="433">
        <v>19.861</v>
      </c>
      <c r="E53" s="433">
        <v>21.37</v>
      </c>
      <c r="F53" s="433">
        <v>22.543</v>
      </c>
      <c r="G53" s="433">
        <v>24.253</v>
      </c>
      <c r="H53" s="433">
        <v>24.274</v>
      </c>
      <c r="I53" s="433">
        <v>24.295</v>
      </c>
      <c r="J53" s="433">
        <v>20.785</v>
      </c>
      <c r="K53" s="433">
        <v>17.217</v>
      </c>
      <c r="L53" s="433">
        <v>15.058</v>
      </c>
      <c r="M53" s="433">
        <v>11.969</v>
      </c>
      <c r="N53" s="433">
        <v>9.407</v>
      </c>
      <c r="O53" s="433">
        <v>7.398</v>
      </c>
      <c r="P53" s="433">
        <v>5.72</v>
      </c>
      <c r="Q53" s="433">
        <v>4.951</v>
      </c>
      <c r="R53" s="433">
        <v>4.512</v>
      </c>
      <c r="S53" s="433">
        <v>4.361</v>
      </c>
      <c r="T53" s="433">
        <v>4.197</v>
      </c>
      <c r="U53" s="433">
        <v>4.15</v>
      </c>
      <c r="V53" s="433">
        <v>3.817</v>
      </c>
      <c r="W53" s="433">
        <v>3.318</v>
      </c>
      <c r="X53" s="433">
        <v>3.298</v>
      </c>
      <c r="Y53" s="433">
        <v>3.191</v>
      </c>
      <c r="Z53" s="433">
        <v>2.832</v>
      </c>
      <c r="AA53" s="433">
        <v>2.824</v>
      </c>
      <c r="AB53" s="433">
        <v>2.886</v>
      </c>
      <c r="AC53" s="433">
        <v>2.773</v>
      </c>
      <c r="AD53" s="433">
        <v>2.519</v>
      </c>
      <c r="AE53" s="433">
        <v>2.084</v>
      </c>
      <c r="AF53" s="433">
        <v>2.084</v>
      </c>
      <c r="AG53" s="433">
        <v>2.094</v>
      </c>
      <c r="AH53" s="433">
        <v>1.815</v>
      </c>
      <c r="AI53" s="433">
        <v>1.748</v>
      </c>
      <c r="AJ53" s="433">
        <v>1.764</v>
      </c>
      <c r="AK53" s="433">
        <v>1.726</v>
      </c>
      <c r="AL53" s="433">
        <v>1.485</v>
      </c>
      <c r="AM53" s="433">
        <v>1.2</v>
      </c>
      <c r="AN53" s="433">
        <v>1.084</v>
      </c>
      <c r="AO53" s="435">
        <v>1.019</v>
      </c>
      <c r="AP53" s="457">
        <v>-0.0625315064626055</v>
      </c>
      <c r="AQ53" s="457">
        <v>-0.0808632911640592</v>
      </c>
      <c r="AR53" s="457">
        <v>1.31626394962882E-4</v>
      </c>
    </row>
    <row r="54" spans="8:8">
      <c r="A54" s="45" t="s">
        <v>190</v>
      </c>
      <c r="B54" s="459">
        <v>1.686044</v>
      </c>
      <c r="C54" s="459">
        <v>1.963764</v>
      </c>
      <c r="D54" s="459">
        <v>1.866083</v>
      </c>
      <c r="E54" s="459">
        <v>2.337226</v>
      </c>
      <c r="F54" s="459">
        <v>5.14615</v>
      </c>
      <c r="G54" s="459">
        <v>5.538084</v>
      </c>
      <c r="H54" s="459">
        <v>6.931257</v>
      </c>
      <c r="I54" s="459">
        <v>7.295059</v>
      </c>
      <c r="J54" s="459">
        <v>9.009922</v>
      </c>
      <c r="K54" s="459">
        <v>12.438473</v>
      </c>
      <c r="L54" s="459">
        <v>14.646015</v>
      </c>
      <c r="M54" s="459">
        <v>15.408561</v>
      </c>
      <c r="N54" s="459">
        <v>15.557927</v>
      </c>
      <c r="O54" s="459">
        <v>17.104871</v>
      </c>
      <c r="P54" s="459">
        <v>18.430798</v>
      </c>
      <c r="Q54" s="459">
        <v>21.690394</v>
      </c>
      <c r="R54" s="459">
        <v>23.438556</v>
      </c>
      <c r="S54" s="459">
        <v>19.996195</v>
      </c>
      <c r="T54" s="459">
        <v>18.261308</v>
      </c>
      <c r="U54" s="459">
        <v>17.785747</v>
      </c>
      <c r="V54" s="459">
        <v>19.606995</v>
      </c>
      <c r="W54" s="459">
        <v>19.601984</v>
      </c>
      <c r="X54" s="459">
        <v>18.843395</v>
      </c>
      <c r="Y54" s="459">
        <v>20.059844</v>
      </c>
      <c r="Z54" s="459">
        <v>20.878176</v>
      </c>
      <c r="AA54" s="459">
        <v>19.070608</v>
      </c>
      <c r="AB54" s="459">
        <v>18.239176</v>
      </c>
      <c r="AC54" s="459">
        <v>18.095385</v>
      </c>
      <c r="AD54" s="459">
        <v>17.5661</v>
      </c>
      <c r="AE54" s="459">
        <v>18.258062</v>
      </c>
      <c r="AF54" s="459">
        <v>21.327106</v>
      </c>
      <c r="AG54" s="459">
        <v>18.066429</v>
      </c>
      <c r="AH54" s="459">
        <v>18.110763</v>
      </c>
      <c r="AI54" s="459">
        <v>17.9817215</v>
      </c>
      <c r="AJ54" s="459">
        <v>15.150549</v>
      </c>
      <c r="AK54" s="459">
        <v>16.978601</v>
      </c>
      <c r="AL54" s="459">
        <v>16.258637</v>
      </c>
      <c r="AM54" s="459">
        <v>14.85195</v>
      </c>
      <c r="AN54" s="459">
        <v>14.077965</v>
      </c>
      <c r="AO54" s="460">
        <v>13.250574</v>
      </c>
      <c r="AP54" s="461">
        <v>-0.0613437207791298</v>
      </c>
      <c r="AQ54" s="461">
        <v>-0.0218928062831071</v>
      </c>
      <c r="AR54" s="461">
        <v>0.00171160479569078</v>
      </c>
    </row>
    <row r="55" spans="8:8">
      <c r="A55" s="45" t="s">
        <v>191</v>
      </c>
      <c r="B55" s="459">
        <v>6.0</v>
      </c>
      <c r="C55" s="459">
        <v>6.3</v>
      </c>
      <c r="D55" s="459">
        <v>6.3</v>
      </c>
      <c r="E55" s="459">
        <v>5.0</v>
      </c>
      <c r="F55" s="459">
        <v>5.6</v>
      </c>
      <c r="G55" s="459">
        <v>6.1</v>
      </c>
      <c r="H55" s="459">
        <v>6.3</v>
      </c>
      <c r="I55" s="459">
        <v>6.1</v>
      </c>
      <c r="J55" s="459">
        <v>5.1</v>
      </c>
      <c r="K55" s="459">
        <v>5.1</v>
      </c>
      <c r="L55" s="459">
        <v>5.2</v>
      </c>
      <c r="M55" s="459">
        <v>5.2</v>
      </c>
      <c r="N55" s="459">
        <v>6.5</v>
      </c>
      <c r="O55" s="459">
        <v>6.04</v>
      </c>
      <c r="P55" s="459">
        <v>8.35</v>
      </c>
      <c r="Q55" s="459">
        <v>9.823</v>
      </c>
      <c r="R55" s="459">
        <v>11.388</v>
      </c>
      <c r="S55" s="459">
        <v>11.672</v>
      </c>
      <c r="T55" s="459">
        <v>9.629</v>
      </c>
      <c r="U55" s="459">
        <v>11.609</v>
      </c>
      <c r="V55" s="459">
        <v>13.397</v>
      </c>
      <c r="W55" s="459">
        <v>16.409</v>
      </c>
      <c r="X55" s="459">
        <v>19.314</v>
      </c>
      <c r="Y55" s="459">
        <v>27.349</v>
      </c>
      <c r="Z55" s="459">
        <v>34.093</v>
      </c>
      <c r="AA55" s="459">
        <v>38.778</v>
      </c>
      <c r="AB55" s="459">
        <v>42.483</v>
      </c>
      <c r="AC55" s="459">
        <v>39.777</v>
      </c>
      <c r="AD55" s="459">
        <v>44.078</v>
      </c>
      <c r="AE55" s="459">
        <v>44.835</v>
      </c>
      <c r="AF55" s="459">
        <v>46.611</v>
      </c>
      <c r="AG55" s="459">
        <v>42.083</v>
      </c>
      <c r="AH55" s="459">
        <v>41.064</v>
      </c>
      <c r="AI55" s="459">
        <v>41.086</v>
      </c>
      <c r="AJ55" s="459">
        <v>41.664</v>
      </c>
      <c r="AK55" s="459">
        <v>38.735</v>
      </c>
      <c r="AL55" s="459">
        <v>38.409</v>
      </c>
      <c r="AM55" s="459">
        <v>42.384</v>
      </c>
      <c r="AN55" s="459">
        <v>46.387</v>
      </c>
      <c r="AO55" s="460">
        <v>48.6174</v>
      </c>
      <c r="AP55" s="461">
        <v>0.0452188236741005</v>
      </c>
      <c r="AQ55" s="461">
        <v>0.0051189026223275</v>
      </c>
      <c r="AR55" s="461">
        <v>0.0062800128503125</v>
      </c>
    </row>
    <row r="56" spans="8:8">
      <c r="A56" s="45" t="s">
        <v>192</v>
      </c>
      <c r="B56" s="459">
        <v>48.5053019868924</v>
      </c>
      <c r="C56" s="459">
        <v>51.0472370434471</v>
      </c>
      <c r="D56" s="459">
        <v>51.9155560397934</v>
      </c>
      <c r="E56" s="459">
        <v>53.1373720081649</v>
      </c>
      <c r="F56" s="459">
        <v>55.3248049917616</v>
      </c>
      <c r="G56" s="459">
        <v>54.8008999853682</v>
      </c>
      <c r="H56" s="459">
        <v>53.5631640016432</v>
      </c>
      <c r="I56" s="459">
        <v>52.5510365289666</v>
      </c>
      <c r="J56" s="459">
        <v>51.8650717075886</v>
      </c>
      <c r="K56" s="459">
        <v>48.3198623515509</v>
      </c>
      <c r="L56" s="459">
        <v>46.7814344506623</v>
      </c>
      <c r="M56" s="459">
        <v>41.2906473807843</v>
      </c>
      <c r="N56" s="459">
        <v>38.4004756540318</v>
      </c>
      <c r="O56" s="459">
        <v>35.7346407870632</v>
      </c>
      <c r="P56" s="459">
        <v>33.2918238547905</v>
      </c>
      <c r="Q56" s="459">
        <v>29.5491047340109</v>
      </c>
      <c r="R56" s="459">
        <v>29.0124067222232</v>
      </c>
      <c r="S56" s="459">
        <v>26.4244969996075</v>
      </c>
      <c r="T56" s="459">
        <v>29.770210984163</v>
      </c>
      <c r="U56" s="459">
        <v>32.2955660009617</v>
      </c>
      <c r="V56" s="459">
        <v>32.9185680026142</v>
      </c>
      <c r="W56" s="459">
        <v>32.0122550011527</v>
      </c>
      <c r="X56" s="459">
        <v>33.0408520021922</v>
      </c>
      <c r="Y56" s="459">
        <v>35.4758406234256</v>
      </c>
      <c r="Z56" s="459">
        <v>39.1767168185871</v>
      </c>
      <c r="AA56" s="459">
        <v>39.5639416606922</v>
      </c>
      <c r="AB56" s="459">
        <v>36.759669933456</v>
      </c>
      <c r="AC56" s="459">
        <v>39.070487614</v>
      </c>
      <c r="AD56" s="459">
        <v>34.4422424135</v>
      </c>
      <c r="AE56" s="459">
        <v>37.013840575</v>
      </c>
      <c r="AF56" s="459">
        <v>38.709279695</v>
      </c>
      <c r="AG56" s="459">
        <v>39.593642925</v>
      </c>
      <c r="AH56" s="459">
        <v>39.838669208</v>
      </c>
      <c r="AI56" s="459">
        <v>40.368390033</v>
      </c>
      <c r="AJ56" s="459">
        <v>44.9334081666667</v>
      </c>
      <c r="AK56" s="459">
        <v>61.4162511666667</v>
      </c>
      <c r="AL56" s="459">
        <v>54.127521126396</v>
      </c>
      <c r="AM56" s="459">
        <v>52.5368993428985</v>
      </c>
      <c r="AN56" s="459">
        <v>68.7433852163542</v>
      </c>
      <c r="AO56" s="460">
        <v>64.3161921462327</v>
      </c>
      <c r="AP56" s="461">
        <v>-0.0669580114011092</v>
      </c>
      <c r="AQ56" s="461">
        <v>0.0715537230778684</v>
      </c>
      <c r="AR56" s="461">
        <v>0.00830785918542557</v>
      </c>
    </row>
    <row r="57" spans="8:8" s="47" ht="10.2" customFormat="1">
      <c r="A57" s="54" t="s">
        <v>193</v>
      </c>
      <c r="B57" s="436">
        <v>982.422239986892</v>
      </c>
      <c r="C57" s="436">
        <v>1039.39338504345</v>
      </c>
      <c r="D57" s="436">
        <v>1099.39217003979</v>
      </c>
      <c r="E57" s="436">
        <v>1193.51724500816</v>
      </c>
      <c r="F57" s="436">
        <v>1316.41046499176</v>
      </c>
      <c r="G57" s="436">
        <v>1364.43093098537</v>
      </c>
      <c r="H57" s="436">
        <v>1423.07841700164</v>
      </c>
      <c r="I57" s="436">
        <v>1486.09766652897</v>
      </c>
      <c r="J57" s="436">
        <v>1593.15750970759</v>
      </c>
      <c r="K57" s="436">
        <v>1630.98639535155</v>
      </c>
      <c r="L57" s="436">
        <v>1664.55897445066</v>
      </c>
      <c r="M57" s="436">
        <v>1718.08516738078</v>
      </c>
      <c r="N57" s="436">
        <v>1761.47771065403</v>
      </c>
      <c r="O57" s="436">
        <v>1864.43674678706</v>
      </c>
      <c r="P57" s="436">
        <v>2023.54394285479</v>
      </c>
      <c r="Q57" s="436">
        <v>2099.66795073401</v>
      </c>
      <c r="R57" s="436">
        <v>2127.01417479222</v>
      </c>
      <c r="S57" s="436">
        <v>2083.54266199961</v>
      </c>
      <c r="T57" s="436">
        <v>2135.47154898416</v>
      </c>
      <c r="U57" s="436">
        <v>2190.78191500096</v>
      </c>
      <c r="V57" s="436">
        <v>2326.68091900261</v>
      </c>
      <c r="W57" s="436">
        <v>2441.28791900115</v>
      </c>
      <c r="X57" s="436">
        <v>2765.60185900219</v>
      </c>
      <c r="Y57" s="436">
        <v>3128.92928584045</v>
      </c>
      <c r="Z57" s="436">
        <v>3440.01869881859</v>
      </c>
      <c r="AA57" s="436">
        <v>3718.30663366069</v>
      </c>
      <c r="AB57" s="436">
        <v>3972.24475594346</v>
      </c>
      <c r="AC57" s="436">
        <v>4187.307699674</v>
      </c>
      <c r="AD57" s="436">
        <v>4472.49084713845</v>
      </c>
      <c r="AE57" s="436">
        <v>4847.73185062688</v>
      </c>
      <c r="AF57" s="436">
        <v>5255.874103561</v>
      </c>
      <c r="AG57" s="436">
        <v>5527.11020167</v>
      </c>
      <c r="AH57" s="436">
        <v>5673.227222928</v>
      </c>
      <c r="AI57" s="436">
        <v>5617.825991253</v>
      </c>
      <c r="AJ57" s="436">
        <v>5521.55069080667</v>
      </c>
      <c r="AK57" s="436">
        <v>5220.99762106767</v>
      </c>
      <c r="AL57" s="436">
        <v>5351.9557268064</v>
      </c>
      <c r="AM57" s="436">
        <v>5692.09209298551</v>
      </c>
      <c r="AN57" s="436">
        <v>5918.54217304757</v>
      </c>
      <c r="AO57" s="436">
        <v>5879.35699060513</v>
      </c>
      <c r="AP57" s="458">
        <v>-0.00933490000430559</v>
      </c>
      <c r="AQ57" s="458">
        <v>0.0284105627504767</v>
      </c>
      <c r="AR57" s="458">
        <v>0.759449033732261</v>
      </c>
    </row>
    <row r="58" spans="8:8">
      <c r="B58" s="433"/>
      <c r="C58" s="433"/>
      <c r="D58" s="433"/>
      <c r="E58" s="433"/>
      <c r="F58" s="433"/>
      <c r="G58" s="433"/>
      <c r="H58" s="433"/>
      <c r="I58" s="433"/>
      <c r="J58" s="433"/>
      <c r="K58" s="433"/>
      <c r="L58" s="433"/>
      <c r="M58" s="433"/>
      <c r="N58" s="433"/>
      <c r="O58" s="433"/>
      <c r="P58" s="433"/>
      <c r="Q58" s="433"/>
      <c r="R58" s="433"/>
      <c r="S58" s="433"/>
      <c r="T58" s="433"/>
      <c r="U58" s="433"/>
      <c r="V58" s="433"/>
      <c r="W58" s="433"/>
      <c r="X58" s="433"/>
      <c r="Y58" s="433"/>
      <c r="Z58" s="433"/>
      <c r="AA58" s="433"/>
      <c r="AB58" s="433"/>
      <c r="AC58" s="433"/>
      <c r="AD58" s="433"/>
      <c r="AE58" s="433"/>
      <c r="AF58" s="433"/>
      <c r="AG58" s="433"/>
      <c r="AH58" s="433"/>
      <c r="AI58" s="433"/>
      <c r="AJ58" s="433"/>
      <c r="AK58" s="433"/>
      <c r="AL58" s="433"/>
      <c r="AM58" s="433"/>
      <c r="AN58" s="433"/>
      <c r="AO58" s="435"/>
      <c r="AP58" s="457"/>
      <c r="AQ58" s="457"/>
      <c r="AR58" s="457"/>
    </row>
    <row r="59" spans="8:8" s="57" ht="10.2" customFormat="1">
      <c r="A59" s="684" t="s">
        <v>194</v>
      </c>
      <c r="B59" s="688">
        <v>3916.51419046987</v>
      </c>
      <c r="C59" s="688">
        <v>4055.45334169618</v>
      </c>
      <c r="D59" s="688">
        <v>4063.84896020674</v>
      </c>
      <c r="E59" s="688">
        <v>4260.53288803508</v>
      </c>
      <c r="F59" s="688">
        <v>4462.80944744901</v>
      </c>
      <c r="G59" s="688">
        <v>4578.82612010869</v>
      </c>
      <c r="H59" s="688">
        <v>4668.98574566272</v>
      </c>
      <c r="I59" s="688">
        <v>4777.27922914881</v>
      </c>
      <c r="J59" s="688">
        <v>4867.15762801423</v>
      </c>
      <c r="K59" s="688">
        <v>4764.30632958706</v>
      </c>
      <c r="L59" s="688">
        <v>4589.76587508566</v>
      </c>
      <c r="M59" s="688">
        <v>4556.65691242799</v>
      </c>
      <c r="N59" s="688">
        <v>4424.88848680807</v>
      </c>
      <c r="O59" s="688">
        <v>4512.02315014062</v>
      </c>
      <c r="P59" s="688">
        <v>4638.66238899113</v>
      </c>
      <c r="Q59" s="688">
        <v>4703.56752818756</v>
      </c>
      <c r="R59" s="688">
        <v>4741.29684308949</v>
      </c>
      <c r="S59" s="688">
        <v>4647.46209839063</v>
      </c>
      <c r="T59" s="688">
        <v>4653.74541886694</v>
      </c>
      <c r="U59" s="688">
        <v>4707.75007995804</v>
      </c>
      <c r="V59" s="688">
        <v>4920.6742245931</v>
      </c>
      <c r="W59" s="688">
        <v>4966.11290310171</v>
      </c>
      <c r="X59" s="688">
        <v>5321.34507589433</v>
      </c>
      <c r="Y59" s="688">
        <v>5729.37884762483</v>
      </c>
      <c r="Z59" s="688">
        <v>6086.93539446414</v>
      </c>
      <c r="AA59" s="688">
        <v>6419.82349968826</v>
      </c>
      <c r="AB59" s="688">
        <v>6673.08805369919</v>
      </c>
      <c r="AC59" s="688">
        <v>6933.87310021097</v>
      </c>
      <c r="AD59" s="688">
        <v>7050.06807985268</v>
      </c>
      <c r="AE59" s="688">
        <v>7460.31516614542</v>
      </c>
      <c r="AF59" s="688">
        <v>7956.50280389945</v>
      </c>
      <c r="AG59" s="688">
        <v>8184.60249570341</v>
      </c>
      <c r="AH59" s="688">
        <v>8255.76555218447</v>
      </c>
      <c r="AI59" s="688">
        <v>8178.93585496536</v>
      </c>
      <c r="AJ59" s="688">
        <v>7946.82332125315</v>
      </c>
      <c r="AK59" s="688">
        <v>7478.43546666036</v>
      </c>
      <c r="AL59" s="688">
        <v>7701.78102739303</v>
      </c>
      <c r="AM59" s="688">
        <v>8075.24142893711</v>
      </c>
      <c r="AN59" s="688">
        <v>8133.37893736517</v>
      </c>
      <c r="AO59" s="688">
        <v>7741.60836272504</v>
      </c>
      <c r="AP59" s="689">
        <v>-0.0507688764088465</v>
      </c>
      <c r="AQ59" s="689">
        <v>0.0143965642498507</v>
      </c>
      <c r="AR59" s="689">
        <v>1.0</v>
      </c>
    </row>
    <row r="60" spans="8:8">
      <c r="A60" s="45" t="s">
        <v>195</v>
      </c>
      <c r="B60" s="433">
        <v>2058.94292471744</v>
      </c>
      <c r="C60" s="433">
        <v>2122.54806209755</v>
      </c>
      <c r="D60" s="433">
        <v>2062.60279221461</v>
      </c>
      <c r="E60" s="433">
        <v>2162.36485128753</v>
      </c>
      <c r="F60" s="433">
        <v>2287.58526908091</v>
      </c>
      <c r="G60" s="433">
        <v>2331.77102500504</v>
      </c>
      <c r="H60" s="433">
        <v>2360.65958700516</v>
      </c>
      <c r="I60" s="433">
        <v>2375.12521302894</v>
      </c>
      <c r="J60" s="433">
        <v>2400.38087102239</v>
      </c>
      <c r="K60" s="433">
        <v>2331.28248064543</v>
      </c>
      <c r="L60" s="433">
        <v>2205.60752588315</v>
      </c>
      <c r="M60" s="433">
        <v>2146.03391585173</v>
      </c>
      <c r="N60" s="433">
        <v>2038.54422495229</v>
      </c>
      <c r="O60" s="433">
        <v>2088.35582005617</v>
      </c>
      <c r="P60" s="433">
        <v>2092.45639362766</v>
      </c>
      <c r="Q60" s="433">
        <v>2125.89568880701</v>
      </c>
      <c r="R60" s="433">
        <v>2160.98225649322</v>
      </c>
      <c r="S60" s="433">
        <v>2134.93866883476</v>
      </c>
      <c r="T60" s="433">
        <v>2112.40723744162</v>
      </c>
      <c r="U60" s="433">
        <v>2080.38218308678</v>
      </c>
      <c r="V60" s="433">
        <v>2160.97452065955</v>
      </c>
      <c r="W60" s="433">
        <v>2122.24497735846</v>
      </c>
      <c r="X60" s="433">
        <v>2111.04849179664</v>
      </c>
      <c r="Y60" s="433">
        <v>2154.50883946371</v>
      </c>
      <c r="Z60" s="433">
        <v>2198.77558232641</v>
      </c>
      <c r="AA60" s="433">
        <v>2233.03709127732</v>
      </c>
      <c r="AB60" s="433">
        <v>2232.82935917147</v>
      </c>
      <c r="AC60" s="433">
        <v>2252.20895801238</v>
      </c>
      <c r="AD60" s="433">
        <v>2151.13721044802</v>
      </c>
      <c r="AE60" s="433">
        <v>2162.64358382323</v>
      </c>
      <c r="AF60" s="433">
        <v>2193.88867791021</v>
      </c>
      <c r="AG60" s="433">
        <v>2147.14211112379</v>
      </c>
      <c r="AH60" s="433">
        <v>2112.84990033571</v>
      </c>
      <c r="AI60" s="433">
        <v>2147.61039628399</v>
      </c>
      <c r="AJ60" s="433">
        <v>2013.29578118088</v>
      </c>
      <c r="AK60" s="433">
        <v>1838.64215699478</v>
      </c>
      <c r="AL60" s="433">
        <v>1868.6142482354</v>
      </c>
      <c r="AM60" s="433">
        <v>1853.73546944111</v>
      </c>
      <c r="AN60" s="433">
        <v>1735.06828178214</v>
      </c>
      <c r="AO60" s="435">
        <v>1422.38062964834</v>
      </c>
      <c r="AP60" s="457">
        <v>-0.182456184192356</v>
      </c>
      <c r="AQ60" s="457">
        <v>-0.0212656160768601</v>
      </c>
      <c r="AR60" s="457">
        <v>0.183731927915256</v>
      </c>
    </row>
    <row r="61" spans="8:8">
      <c r="A61" s="45" t="s">
        <v>196</v>
      </c>
      <c r="B61" s="433">
        <v>1857.57126575242</v>
      </c>
      <c r="C61" s="433">
        <v>1932.90527959863</v>
      </c>
      <c r="D61" s="433">
        <v>2001.24616799214</v>
      </c>
      <c r="E61" s="433">
        <v>2098.16803674755</v>
      </c>
      <c r="F61" s="433">
        <v>2175.22417836811</v>
      </c>
      <c r="G61" s="433">
        <v>2247.05509510365</v>
      </c>
      <c r="H61" s="433">
        <v>2308.32615865756</v>
      </c>
      <c r="I61" s="433">
        <v>2402.15401611987</v>
      </c>
      <c r="J61" s="433">
        <v>2466.77675699185</v>
      </c>
      <c r="K61" s="433">
        <v>2433.02384894163</v>
      </c>
      <c r="L61" s="433">
        <v>2384.1583492025</v>
      </c>
      <c r="M61" s="433">
        <v>2410.62299657626</v>
      </c>
      <c r="N61" s="433">
        <v>2386.34426185578</v>
      </c>
      <c r="O61" s="433">
        <v>2423.66733008446</v>
      </c>
      <c r="P61" s="433">
        <v>2546.20599536346</v>
      </c>
      <c r="Q61" s="433">
        <v>2577.67183938055</v>
      </c>
      <c r="R61" s="433">
        <v>2580.31458659626</v>
      </c>
      <c r="S61" s="433">
        <v>2512.52342955587</v>
      </c>
      <c r="T61" s="433">
        <v>2541.33818142532</v>
      </c>
      <c r="U61" s="433">
        <v>2627.36789687126</v>
      </c>
      <c r="V61" s="433">
        <v>2759.69970393355</v>
      </c>
      <c r="W61" s="433">
        <v>2843.86792574325</v>
      </c>
      <c r="X61" s="433">
        <v>3210.29658409769</v>
      </c>
      <c r="Y61" s="433">
        <v>3574.87000816112</v>
      </c>
      <c r="Z61" s="433">
        <v>3888.15981213773</v>
      </c>
      <c r="AA61" s="433">
        <v>4186.78640841094</v>
      </c>
      <c r="AB61" s="433">
        <v>4440.25869452772</v>
      </c>
      <c r="AC61" s="433">
        <v>4681.66414219859</v>
      </c>
      <c r="AD61" s="433">
        <v>4898.93086940466</v>
      </c>
      <c r="AE61" s="433">
        <v>5297.67158232219</v>
      </c>
      <c r="AF61" s="433">
        <v>5762.61412598924</v>
      </c>
      <c r="AG61" s="433">
        <v>6037.46038457962</v>
      </c>
      <c r="AH61" s="433">
        <v>6142.91565184876</v>
      </c>
      <c r="AI61" s="433">
        <v>6031.32545868137</v>
      </c>
      <c r="AJ61" s="433">
        <v>5933.52754007227</v>
      </c>
      <c r="AK61" s="433">
        <v>5639.79330966558</v>
      </c>
      <c r="AL61" s="433">
        <v>5833.16677915763</v>
      </c>
      <c r="AM61" s="433">
        <v>6221.505959496</v>
      </c>
      <c r="AN61" s="433">
        <v>6398.31065558302</v>
      </c>
      <c r="AO61" s="435">
        <v>6319.2277330767</v>
      </c>
      <c r="AP61" s="457">
        <v>-0.0150584392094457</v>
      </c>
      <c r="AQ61" s="457">
        <v>0.0270613850699182</v>
      </c>
      <c r="AR61" s="457">
        <v>0.816268072084744</v>
      </c>
    </row>
    <row r="62" spans="8:8">
      <c r="A62" s="60" t="s">
        <v>197</v>
      </c>
      <c r="B62" s="447">
        <v>1015.065494</v>
      </c>
      <c r="C62" s="447">
        <v>1064.429479</v>
      </c>
      <c r="D62" s="447">
        <v>1059.081943</v>
      </c>
      <c r="E62" s="447">
        <v>1095.493024</v>
      </c>
      <c r="F62" s="447">
        <v>1145.5258028</v>
      </c>
      <c r="G62" s="447">
        <v>1157.2276026</v>
      </c>
      <c r="H62" s="447">
        <v>1153.6704849</v>
      </c>
      <c r="I62" s="447">
        <v>1144.52782229698</v>
      </c>
      <c r="J62" s="447">
        <v>1122.21964995327</v>
      </c>
      <c r="K62" s="447">
        <v>987.283608747096</v>
      </c>
      <c r="L62" s="447">
        <v>877.453922386335</v>
      </c>
      <c r="M62" s="447">
        <v>825.480757439556</v>
      </c>
      <c r="N62" s="447">
        <v>784.87187275035</v>
      </c>
      <c r="O62" s="447">
        <v>757.732672387128</v>
      </c>
      <c r="P62" s="447">
        <v>746.132389726468</v>
      </c>
      <c r="Q62" s="447">
        <v>740.478746811366</v>
      </c>
      <c r="R62" s="447">
        <v>710.784483409806</v>
      </c>
      <c r="S62" s="447">
        <v>647.102661873444</v>
      </c>
      <c r="T62" s="447">
        <v>623.916139688942</v>
      </c>
      <c r="U62" s="447">
        <v>622.80762404512</v>
      </c>
      <c r="V62" s="447">
        <v>631.409021540367</v>
      </c>
      <c r="W62" s="447">
        <v>633.003515646505</v>
      </c>
      <c r="X62" s="447">
        <v>635.909450336252</v>
      </c>
      <c r="Y62" s="447">
        <v>623.70220768734</v>
      </c>
      <c r="Z62" s="447">
        <v>615.469928562507</v>
      </c>
      <c r="AA62" s="447">
        <v>609.161533867707</v>
      </c>
      <c r="AB62" s="447">
        <v>600.294860620559</v>
      </c>
      <c r="AC62" s="447">
        <v>579.200314582486</v>
      </c>
      <c r="AD62" s="447">
        <v>555.187652393009</v>
      </c>
      <c r="AE62" s="447">
        <v>544.418917784282</v>
      </c>
      <c r="AF62" s="447">
        <v>571.180919148247</v>
      </c>
      <c r="AG62" s="447">
        <v>573.537899966581</v>
      </c>
      <c r="AH62" s="447">
        <v>545.458859395747</v>
      </c>
      <c r="AI62" s="447">
        <v>528.05011370066</v>
      </c>
      <c r="AJ62" s="447">
        <v>519.091174836439</v>
      </c>
      <c r="AK62" s="447">
        <v>478.876059947706</v>
      </c>
      <c r="AL62" s="447">
        <v>489.690737786384</v>
      </c>
      <c r="AM62" s="447">
        <v>475.193303169791</v>
      </c>
      <c r="AN62" s="447">
        <v>387.098662226284</v>
      </c>
      <c r="AO62" s="436">
        <v>313.176400547862</v>
      </c>
      <c r="AP62" s="464">
        <v>-0.193175389638133</v>
      </c>
      <c r="AQ62" s="464">
        <v>-0.0354201458325237</v>
      </c>
      <c r="AR62" s="464">
        <v>0.0404536610319595</v>
      </c>
    </row>
    <row r="64" spans="8:8">
      <c r="A64" s="45" t="s">
        <v>198</v>
      </c>
    </row>
    <row r="65" spans="8:8">
      <c r="A65" s="45" t="s">
        <v>697</v>
      </c>
    </row>
    <row r="66" spans="8:8">
      <c r="A66" s="45" t="s">
        <v>221</v>
      </c>
    </row>
    <row r="67" spans="8:8">
      <c r="A67" s="453" t="s">
        <v>202</v>
      </c>
    </row>
    <row r="68" spans="8:8">
      <c r="A68" s="45" t="s">
        <v>203</v>
      </c>
    </row>
    <row r="69" spans="8:8">
      <c r="A69" s="45" t="s">
        <v>204</v>
      </c>
    </row>
    <row r="70" spans="8:8">
      <c r="A70" s="45" t="s">
        <v>225</v>
      </c>
    </row>
    <row r="71" spans="8:8">
      <c r="A71" s="47" t="s">
        <v>315</v>
      </c>
    </row>
    <row r="72" spans="8:8">
      <c r="A72" s="47" t="s">
        <v>230</v>
      </c>
    </row>
  </sheetData>
  <mergeCells count="1">
    <mergeCell ref="AP2:AQ2"/>
  </mergeCells>
  <conditionalFormatting sqref="AP4:AR62">
    <cfRule type="cellIs" operator="greaterThan" priority="2" dxfId="361">
      <formula>0</formula>
    </cfRule>
    <cfRule type="cellIs" operator="lessThanOrEqual" priority="1" dxfId="362">
      <formula>0</formula>
    </cfRule>
  </conditionalFormatting>
  <hyperlinks>
    <hyperlink ref="L1" location="Contents!A1" display="Contents"/>
    <hyperlink ref="AT1" location="Contents!A1" display="Contents"/>
  </hyperlinks>
  <pageMargins left="0.75" right="0.75" top="1.0" bottom="1.0" header="0.5" footer="0.5"/>
</worksheet>
</file>

<file path=xl/worksheets/sheet44.xml><?xml version="1.0" encoding="utf-8"?>
<worksheet xmlns:r="http://schemas.openxmlformats.org/officeDocument/2006/relationships" xmlns="http://schemas.openxmlformats.org/spreadsheetml/2006/main">
  <dimension ref="A1:AU72"/>
  <sheetViews>
    <sheetView workbookViewId="0" showGridLines="0">
      <pane xSplit="1" ySplit="3" topLeftCell="AB55" state="frozen" activePane="bottomRight"/>
      <selection pane="bottomRight" activeCell="AT1" sqref="AT1"/>
    </sheetView>
  </sheetViews>
  <sheetFormatPr defaultRowHeight="10.2" defaultColWidth="9"/>
  <cols>
    <col min="1" max="1" customWidth="1" width="30.664062" style="45"/>
    <col min="2" max="40" customWidth="1" width="8.5" style="45"/>
    <col min="41" max="41" customWidth="1" width="8.5" style="47"/>
    <col min="42" max="42" customWidth="1" width="10.5" style="45"/>
    <col min="43" max="43" customWidth="1" width="11.832031" style="45"/>
    <col min="44" max="16384" customWidth="0" width="9.332031" style="45"/>
  </cols>
  <sheetData>
    <row r="1" spans="8:8" ht="13.2">
      <c r="A1" s="670" t="s">
        <v>695</v>
      </c>
      <c r="L1" s="21" t="s">
        <v>89</v>
      </c>
      <c r="AR1" s="455"/>
      <c r="AT1" s="21" t="s">
        <v>89</v>
      </c>
    </row>
    <row r="2" spans="8:8">
      <c r="AP2" s="455" t="s">
        <v>90</v>
      </c>
      <c r="AQ2" s="455"/>
      <c r="AR2" s="455" t="s">
        <v>91</v>
      </c>
    </row>
    <row r="3" spans="8:8">
      <c r="A3" s="45" t="s">
        <v>92</v>
      </c>
      <c r="B3" s="45">
        <v>1981.0</v>
      </c>
      <c r="C3" s="45">
        <v>1982.0</v>
      </c>
      <c r="D3" s="45">
        <v>1983.0</v>
      </c>
      <c r="E3" s="45">
        <v>1984.0</v>
      </c>
      <c r="F3" s="45">
        <v>1985.0</v>
      </c>
      <c r="G3" s="45">
        <v>1986.0</v>
      </c>
      <c r="H3" s="45">
        <v>1987.0</v>
      </c>
      <c r="I3" s="45">
        <v>1988.0</v>
      </c>
      <c r="J3" s="45">
        <v>1989.0</v>
      </c>
      <c r="K3" s="45">
        <v>1990.0</v>
      </c>
      <c r="L3" s="45">
        <v>1991.0</v>
      </c>
      <c r="M3" s="45">
        <v>1992.0</v>
      </c>
      <c r="N3" s="45">
        <v>1993.0</v>
      </c>
      <c r="O3" s="45">
        <v>1994.0</v>
      </c>
      <c r="P3" s="45">
        <v>1995.0</v>
      </c>
      <c r="Q3" s="45">
        <v>1996.0</v>
      </c>
      <c r="R3" s="45">
        <v>1997.0</v>
      </c>
      <c r="S3" s="45">
        <v>1998.0</v>
      </c>
      <c r="T3" s="45">
        <v>1999.0</v>
      </c>
      <c r="U3" s="45">
        <v>2000.0</v>
      </c>
      <c r="V3" s="45">
        <v>2001.0</v>
      </c>
      <c r="W3" s="45">
        <v>2002.0</v>
      </c>
      <c r="X3" s="45">
        <v>2003.0</v>
      </c>
      <c r="Y3" s="45">
        <v>2004.0</v>
      </c>
      <c r="Z3" s="45">
        <v>2005.0</v>
      </c>
      <c r="AA3" s="45">
        <v>2006.0</v>
      </c>
      <c r="AB3" s="45">
        <v>2007.0</v>
      </c>
      <c r="AC3" s="45">
        <v>2008.0</v>
      </c>
      <c r="AD3" s="45">
        <v>2009.0</v>
      </c>
      <c r="AE3" s="45">
        <v>2010.0</v>
      </c>
      <c r="AF3" s="45">
        <v>2011.0</v>
      </c>
      <c r="AG3" s="45">
        <v>2012.0</v>
      </c>
      <c r="AH3" s="45">
        <v>2013.0</v>
      </c>
      <c r="AI3" s="45">
        <v>2014.0</v>
      </c>
      <c r="AJ3" s="45">
        <v>2015.0</v>
      </c>
      <c r="AK3" s="45">
        <v>2016.0</v>
      </c>
      <c r="AL3" s="45">
        <v>2017.0</v>
      </c>
      <c r="AM3" s="45">
        <v>2018.0</v>
      </c>
      <c r="AN3" s="45">
        <v>2019.0</v>
      </c>
      <c r="AO3" s="47">
        <v>2020.0</v>
      </c>
      <c r="AP3" s="455">
        <v>2020.0</v>
      </c>
      <c r="AQ3" s="455" t="s">
        <v>93</v>
      </c>
      <c r="AR3" s="455">
        <v>2020.0</v>
      </c>
    </row>
    <row r="4" spans="8:8">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0"/>
      <c r="AL4" s="50"/>
      <c r="AM4" s="50"/>
      <c r="AN4" s="50"/>
      <c r="AO4" s="51"/>
      <c r="AP4" s="50"/>
      <c r="AQ4" s="50"/>
      <c r="AR4" s="50"/>
    </row>
    <row r="5" spans="8:8">
      <c r="A5" s="45" t="s">
        <v>94</v>
      </c>
      <c r="B5" s="52">
        <v>0.969542041248288</v>
      </c>
      <c r="C5" s="52">
        <v>1.02827902534176</v>
      </c>
      <c r="D5" s="52">
        <v>1.06601107979298</v>
      </c>
      <c r="E5" s="52">
        <v>1.3964001582835</v>
      </c>
      <c r="F5" s="52">
        <v>1.48713197793372</v>
      </c>
      <c r="G5" s="52">
        <v>1.38211800929888</v>
      </c>
      <c r="H5" s="52">
        <v>1.39393604684047</v>
      </c>
      <c r="I5" s="52">
        <v>1.6141949936544</v>
      </c>
      <c r="J5" s="52">
        <v>1.71840001920197</v>
      </c>
      <c r="K5" s="52">
        <v>1.67310107266041</v>
      </c>
      <c r="L5" s="52">
        <v>1.74797586653091</v>
      </c>
      <c r="M5" s="52">
        <v>1.5535300391729</v>
      </c>
      <c r="N5" s="52">
        <v>1.65131305864266</v>
      </c>
      <c r="O5" s="52">
        <v>1.7352689528311</v>
      </c>
      <c r="P5" s="52">
        <v>1.8008101685331</v>
      </c>
      <c r="Q5" s="52">
        <v>1.83221480216806</v>
      </c>
      <c r="R5" s="52">
        <v>1.89794317390762</v>
      </c>
      <c r="S5" s="52">
        <v>1.79506299598007</v>
      </c>
      <c r="T5" s="52">
        <v>1.72539377250603</v>
      </c>
      <c r="U5" s="52">
        <v>1.6362880298556</v>
      </c>
      <c r="V5" s="52">
        <v>1.66644499783791</v>
      </c>
      <c r="W5" s="52">
        <v>1.43444895257689</v>
      </c>
      <c r="X5" s="52">
        <v>1.33189309806622</v>
      </c>
      <c r="Y5" s="52">
        <v>1.41974600589627</v>
      </c>
      <c r="Z5" s="52">
        <v>1.47883506129801</v>
      </c>
      <c r="AA5" s="52">
        <v>1.45704717121582</v>
      </c>
      <c r="AB5" s="52">
        <v>1.49452994362938</v>
      </c>
      <c r="AC5" s="52">
        <v>1.49015202333196</v>
      </c>
      <c r="AD5" s="52">
        <v>1.38771610306469</v>
      </c>
      <c r="AE5" s="52">
        <v>1.48323210578246</v>
      </c>
      <c r="AF5" s="52">
        <v>1.48482100000003</v>
      </c>
      <c r="AG5" s="52">
        <v>1.49336300000003</v>
      </c>
      <c r="AH5" s="52">
        <v>1.52561300000003</v>
      </c>
      <c r="AI5" s="52">
        <v>1.51400500000003</v>
      </c>
      <c r="AJ5" s="52">
        <v>1.36446200000002</v>
      </c>
      <c r="AK5" s="52">
        <v>1.37017300000002</v>
      </c>
      <c r="AL5" s="52">
        <v>1.33033600000002</v>
      </c>
      <c r="AM5" s="52">
        <v>1.22189800000002</v>
      </c>
      <c r="AN5" s="52">
        <v>1.13877300000002</v>
      </c>
      <c r="AO5" s="53">
        <v>0.890490104650504</v>
      </c>
      <c r="AP5" s="457">
        <v>-0.220163218149997</v>
      </c>
      <c r="AQ5" s="457">
        <v>-0.0195766332809161</v>
      </c>
      <c r="AR5" s="457">
        <v>0.00557927948796043</v>
      </c>
    </row>
    <row r="6" spans="8:8">
      <c r="A6" s="45" t="s">
        <v>95</v>
      </c>
      <c r="B6" s="52">
        <v>0.071145</v>
      </c>
      <c r="C6" s="52">
        <v>0.085547</v>
      </c>
      <c r="D6" s="52">
        <v>0.108636</v>
      </c>
      <c r="E6" s="52">
        <v>0.118361</v>
      </c>
      <c r="F6" s="52">
        <v>0.12144</v>
      </c>
      <c r="G6" s="52">
        <v>0.131527</v>
      </c>
      <c r="H6" s="52">
        <v>0.145985</v>
      </c>
      <c r="I6" s="52">
        <v>0.130337</v>
      </c>
      <c r="J6" s="52">
        <v>0.140023</v>
      </c>
      <c r="K6" s="52">
        <v>0.141757</v>
      </c>
      <c r="L6" s="52">
        <v>0.128723</v>
      </c>
      <c r="M6" s="52">
        <v>0.119562</v>
      </c>
      <c r="N6" s="52">
        <v>0.129415</v>
      </c>
      <c r="O6" s="52">
        <v>0.175</v>
      </c>
      <c r="P6" s="52">
        <v>0.172707</v>
      </c>
      <c r="Q6" s="52">
        <v>0.191191</v>
      </c>
      <c r="R6" s="52">
        <v>0.189709</v>
      </c>
      <c r="S6" s="52">
        <v>0.199411</v>
      </c>
      <c r="T6" s="52">
        <v>0.203846</v>
      </c>
      <c r="U6" s="52">
        <v>0.226702</v>
      </c>
      <c r="V6" s="52">
        <v>0.17425729</v>
      </c>
      <c r="W6" s="52">
        <v>0.141972044</v>
      </c>
      <c r="X6" s="52">
        <v>0.184782567</v>
      </c>
      <c r="Y6" s="52">
        <v>0.246049115</v>
      </c>
      <c r="Z6" s="52">
        <v>0.254210103</v>
      </c>
      <c r="AA6" s="52">
        <v>0.283390614</v>
      </c>
      <c r="AB6" s="52">
        <v>0.305795733</v>
      </c>
      <c r="AC6" s="52">
        <v>0.289816096</v>
      </c>
      <c r="AD6" s="52">
        <v>0.254668422</v>
      </c>
      <c r="AE6" s="52">
        <v>0.306487727</v>
      </c>
      <c r="AF6" s="52">
        <v>0.392282297</v>
      </c>
      <c r="AG6" s="52">
        <v>0.310805383</v>
      </c>
      <c r="AH6" s="52">
        <v>0.299877176</v>
      </c>
      <c r="AI6" s="52">
        <v>0.30372983</v>
      </c>
      <c r="AJ6" s="52">
        <v>0.287686565</v>
      </c>
      <c r="AK6" s="52">
        <v>0.254165143</v>
      </c>
      <c r="AL6" s="52">
        <v>0.308240015</v>
      </c>
      <c r="AM6" s="52">
        <v>0.279578</v>
      </c>
      <c r="AN6" s="52">
        <v>0.23046</v>
      </c>
      <c r="AO6" s="53">
        <v>0.154640531123139</v>
      </c>
      <c r="AP6" s="457">
        <v>-0.330825236436774</v>
      </c>
      <c r="AQ6" s="457">
        <v>-0.0099387886871114</v>
      </c>
      <c r="AR6" s="457">
        <v>9.68885267558654E-4</v>
      </c>
    </row>
    <row r="7" spans="8:8">
      <c r="A7" s="45" t="s">
        <v>96</v>
      </c>
      <c r="B7" s="52">
        <v>18.4190958106232</v>
      </c>
      <c r="C7" s="52">
        <v>18.6816992123404</v>
      </c>
      <c r="D7" s="52">
        <v>17.2863911179235</v>
      </c>
      <c r="E7" s="52">
        <v>19.764630537384</v>
      </c>
      <c r="F7" s="52">
        <v>19.3696730165954</v>
      </c>
      <c r="G7" s="52">
        <v>19.5543974705514</v>
      </c>
      <c r="H7" s="52">
        <v>20.1874901707567</v>
      </c>
      <c r="I7" s="52">
        <v>20.7853990266472</v>
      </c>
      <c r="J7" s="52">
        <v>21.4093717713097</v>
      </c>
      <c r="K7" s="52">
        <v>22.5393381720495</v>
      </c>
      <c r="L7" s="52">
        <v>21.6862539824194</v>
      </c>
      <c r="M7" s="52">
        <v>21.7440948874053</v>
      </c>
      <c r="N7" s="52">
        <v>20.3824881879594</v>
      </c>
      <c r="O7" s="52">
        <v>22.2532158366888</v>
      </c>
      <c r="P7" s="52">
        <v>22.1805206198515</v>
      </c>
      <c r="Q7" s="52">
        <v>22.8426455990655</v>
      </c>
      <c r="R7" s="52">
        <v>23.3633021123144</v>
      </c>
      <c r="S7" s="52">
        <v>24.1005720829083</v>
      </c>
      <c r="T7" s="52">
        <v>23.3487248522468</v>
      </c>
      <c r="U7" s="52">
        <v>22.7878485088904</v>
      </c>
      <c r="V7" s="52">
        <v>23.6013143980165</v>
      </c>
      <c r="W7" s="52">
        <v>22.7845897893501</v>
      </c>
      <c r="X7" s="52">
        <v>22.1445438285994</v>
      </c>
      <c r="Y7" s="52">
        <v>22.9047314323446</v>
      </c>
      <c r="Z7" s="52">
        <v>23.238583847872</v>
      </c>
      <c r="AA7" s="52">
        <v>23.8443056614647</v>
      </c>
      <c r="AB7" s="52">
        <v>23.5468401093494</v>
      </c>
      <c r="AC7" s="52">
        <v>23.9063058841198</v>
      </c>
      <c r="AD7" s="52">
        <v>21.6735217266484</v>
      </c>
      <c r="AE7" s="52">
        <v>22.0889813565291</v>
      </c>
      <c r="AF7" s="52">
        <v>22.272584233361</v>
      </c>
      <c r="AG7" s="52">
        <v>20.7245131249651</v>
      </c>
      <c r="AH7" s="52">
        <v>20.0473682029702</v>
      </c>
      <c r="AI7" s="52">
        <v>20.3324241955342</v>
      </c>
      <c r="AJ7" s="52">
        <v>17.9874259333533</v>
      </c>
      <c r="AK7" s="52">
        <v>14.700868185831</v>
      </c>
      <c r="AL7" s="52">
        <v>15.6613631805817</v>
      </c>
      <c r="AM7" s="52">
        <v>15.3988249285635</v>
      </c>
      <c r="AN7" s="52">
        <v>14.288594877378</v>
      </c>
      <c r="AO7" s="53">
        <v>10.71476304062</v>
      </c>
      <c r="AP7" s="461">
        <v>-0.252166652951765</v>
      </c>
      <c r="AQ7" s="461">
        <v>-0.0408069932965052</v>
      </c>
      <c r="AR7" s="461">
        <v>0.0671323098804675</v>
      </c>
    </row>
    <row r="8" spans="8:8" s="47" ht="10.2" customFormat="1">
      <c r="A8" s="54" t="s">
        <v>97</v>
      </c>
      <c r="B8" s="55">
        <v>19.4597828518715</v>
      </c>
      <c r="C8" s="55">
        <v>19.7955252376821</v>
      </c>
      <c r="D8" s="55">
        <v>18.4610381977165</v>
      </c>
      <c r="E8" s="55">
        <v>21.2793916956675</v>
      </c>
      <c r="F8" s="55">
        <v>20.9782449945291</v>
      </c>
      <c r="G8" s="55">
        <v>21.0680424798502</v>
      </c>
      <c r="H8" s="55">
        <v>21.7274112175972</v>
      </c>
      <c r="I8" s="55">
        <v>22.5299310203016</v>
      </c>
      <c r="J8" s="55">
        <v>23.2677947905117</v>
      </c>
      <c r="K8" s="55">
        <v>24.3541962447099</v>
      </c>
      <c r="L8" s="55">
        <v>23.5629528489504</v>
      </c>
      <c r="M8" s="55">
        <v>23.4171869265782</v>
      </c>
      <c r="N8" s="55">
        <v>22.163216246602</v>
      </c>
      <c r="O8" s="55">
        <v>24.1634847895199</v>
      </c>
      <c r="P8" s="55">
        <v>24.1540377883846</v>
      </c>
      <c r="Q8" s="55">
        <v>24.8660514012336</v>
      </c>
      <c r="R8" s="55">
        <v>25.450954286222</v>
      </c>
      <c r="S8" s="55">
        <v>26.0950460788883</v>
      </c>
      <c r="T8" s="55">
        <v>25.2779646247528</v>
      </c>
      <c r="U8" s="55">
        <v>24.650838538746</v>
      </c>
      <c r="V8" s="55">
        <v>25.4420166858544</v>
      </c>
      <c r="W8" s="55">
        <v>24.361010785927</v>
      </c>
      <c r="X8" s="55">
        <v>23.6612194936657</v>
      </c>
      <c r="Y8" s="55">
        <v>24.5705265532409</v>
      </c>
      <c r="Z8" s="55">
        <v>24.97162901217</v>
      </c>
      <c r="AA8" s="55">
        <v>25.5847434466806</v>
      </c>
      <c r="AB8" s="55">
        <v>25.3471657859788</v>
      </c>
      <c r="AC8" s="55">
        <v>25.6862740034518</v>
      </c>
      <c r="AD8" s="55">
        <v>23.3159062517131</v>
      </c>
      <c r="AE8" s="55">
        <v>23.8787011893116</v>
      </c>
      <c r="AF8" s="55">
        <v>24.149687530361</v>
      </c>
      <c r="AG8" s="55">
        <v>22.5286815079652</v>
      </c>
      <c r="AH8" s="55">
        <v>21.8728583789703</v>
      </c>
      <c r="AI8" s="55">
        <v>22.1501590255342</v>
      </c>
      <c r="AJ8" s="55">
        <v>19.6395744983533</v>
      </c>
      <c r="AK8" s="55">
        <v>16.325206328831</v>
      </c>
      <c r="AL8" s="55">
        <v>17.2999391955818</v>
      </c>
      <c r="AM8" s="55">
        <v>16.9003009285635</v>
      </c>
      <c r="AN8" s="55">
        <v>15.657827877378</v>
      </c>
      <c r="AO8" s="55">
        <v>11.7598936763936</v>
      </c>
      <c r="AP8" s="458">
        <v>-0.250996823365375</v>
      </c>
      <c r="AQ8" s="458">
        <v>-0.0390342228582243</v>
      </c>
      <c r="AR8" s="458">
        <v>0.0736804746359866</v>
      </c>
    </row>
    <row r="9" spans="8:8">
      <c r="B9" s="52"/>
      <c r="C9" s="52"/>
      <c r="D9" s="52"/>
      <c r="E9" s="52"/>
      <c r="F9" s="52"/>
      <c r="G9" s="52"/>
      <c r="H9" s="52"/>
      <c r="I9" s="52"/>
      <c r="J9" s="52"/>
      <c r="K9" s="52"/>
      <c r="L9" s="52"/>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3"/>
      <c r="AP9" s="457"/>
      <c r="AQ9" s="457"/>
      <c r="AR9" s="457"/>
    </row>
    <row r="10" spans="8:8">
      <c r="A10" s="45" t="s">
        <v>99</v>
      </c>
      <c r="B10" s="52">
        <v>0.1214786119824</v>
      </c>
      <c r="C10" s="52">
        <v>0.1339021664244</v>
      </c>
      <c r="D10" s="52">
        <v>0.1428623119836</v>
      </c>
      <c r="E10" s="52">
        <v>0.1603410757344</v>
      </c>
      <c r="F10" s="52">
        <v>0.1636338683304</v>
      </c>
      <c r="G10" s="52">
        <v>0.155166283044</v>
      </c>
      <c r="H10" s="52">
        <v>0.1413535651092</v>
      </c>
      <c r="I10" s="52">
        <v>0.153983742318</v>
      </c>
      <c r="J10" s="52">
        <v>0.1389725193888</v>
      </c>
      <c r="K10" s="52">
        <v>0.07063456244472</v>
      </c>
      <c r="L10" s="52">
        <v>0.0844936769898721</v>
      </c>
      <c r="M10" s="52">
        <v>0.079100251906212</v>
      </c>
      <c r="N10" s="52">
        <v>0.0786160617164999</v>
      </c>
      <c r="O10" s="52">
        <v>0.0876778192788479</v>
      </c>
      <c r="P10" s="52">
        <v>0.086013509966388</v>
      </c>
      <c r="Q10" s="52">
        <v>0.0801633989126521</v>
      </c>
      <c r="R10" s="52">
        <v>0.093801212021412</v>
      </c>
      <c r="S10" s="52">
        <v>0.0917895893945039</v>
      </c>
      <c r="T10" s="52">
        <v>0.0940465428846479</v>
      </c>
      <c r="U10" s="52">
        <v>0.112418114228172</v>
      </c>
      <c r="V10" s="52">
        <v>0.0965117008727639</v>
      </c>
      <c r="W10" s="52">
        <v>0.1072550569707</v>
      </c>
      <c r="X10" s="52">
        <v>0.0979064667226441</v>
      </c>
      <c r="Y10" s="52">
        <v>0.113536975777704</v>
      </c>
      <c r="Z10" s="52">
        <v>0.119056291866504</v>
      </c>
      <c r="AA10" s="52">
        <v>0.118950155565408</v>
      </c>
      <c r="AB10" s="52">
        <v>0.12245093913258</v>
      </c>
      <c r="AC10" s="52">
        <v>0.136317736455732</v>
      </c>
      <c r="AD10" s="52">
        <v>0.127450050931692</v>
      </c>
      <c r="AE10" s="52">
        <v>0.114428418138684</v>
      </c>
      <c r="AF10" s="52">
        <v>0.114521115900348</v>
      </c>
      <c r="AG10" s="52">
        <v>0.122212334824092</v>
      </c>
      <c r="AH10" s="52">
        <v>0.151794265599396</v>
      </c>
      <c r="AI10" s="52">
        <v>0.150576812864784</v>
      </c>
      <c r="AJ10" s="52">
        <v>0.12168174463272</v>
      </c>
      <c r="AK10" s="52">
        <v>0.112131782451216</v>
      </c>
      <c r="AL10" s="52">
        <v>0.0911832547995</v>
      </c>
      <c r="AM10" s="52">
        <v>0.09881481839652</v>
      </c>
      <c r="AN10" s="52">
        <v>0.090519359157</v>
      </c>
      <c r="AO10" s="53">
        <v>0.09430296131538</v>
      </c>
      <c r="AP10" s="457">
        <v>0.0389523724755363</v>
      </c>
      <c r="AQ10" s="457">
        <v>-0.0336373285336576</v>
      </c>
      <c r="AR10" s="457">
        <v>5.90846068892954E-4</v>
      </c>
    </row>
    <row r="11" spans="8:8">
      <c r="A11" s="45" t="s">
        <v>101</v>
      </c>
      <c r="B11" s="52">
        <v>0.115278346368</v>
      </c>
      <c r="C11" s="52">
        <v>0.127735248672</v>
      </c>
      <c r="D11" s="52">
        <v>0.145981490544</v>
      </c>
      <c r="E11" s="52">
        <v>0.19173576204</v>
      </c>
      <c r="F11" s="52">
        <v>0.25924916808</v>
      </c>
      <c r="G11" s="52">
        <v>0.31018033404</v>
      </c>
      <c r="H11" s="52">
        <v>0.42160489848</v>
      </c>
      <c r="I11" s="52">
        <v>0.43625158092</v>
      </c>
      <c r="J11" s="52">
        <v>0.54605836584</v>
      </c>
      <c r="K11" s="52">
        <v>0.59129841456</v>
      </c>
      <c r="L11" s="52">
        <v>0.57867395652</v>
      </c>
      <c r="M11" s="52">
        <v>0.632667348</v>
      </c>
      <c r="N11" s="52">
        <v>0.62726511996</v>
      </c>
      <c r="O11" s="52">
        <v>0.6547673718</v>
      </c>
      <c r="P11" s="52">
        <v>0.7436008008</v>
      </c>
      <c r="Q11" s="52">
        <v>0.85407203088</v>
      </c>
      <c r="R11" s="52">
        <v>0.94588101864</v>
      </c>
      <c r="S11" s="52">
        <v>0.96954104412</v>
      </c>
      <c r="T11" s="52">
        <v>0.94622768568</v>
      </c>
      <c r="U11" s="52">
        <v>1.10477007864</v>
      </c>
      <c r="V11" s="52">
        <v>1.26855557946864</v>
      </c>
      <c r="W11" s="52">
        <v>1.14066354716113</v>
      </c>
      <c r="X11" s="52">
        <v>1.44525758711846</v>
      </c>
      <c r="Y11" s="52">
        <v>1.55675444983632</v>
      </c>
      <c r="Z11" s="52">
        <v>1.72394910322524</v>
      </c>
      <c r="AA11" s="52">
        <v>1.90369391302682</v>
      </c>
      <c r="AB11" s="52">
        <v>2.01040417326362</v>
      </c>
      <c r="AC11" s="52">
        <v>2.11393757764737</v>
      </c>
      <c r="AD11" s="52">
        <v>2.0939584732632</v>
      </c>
      <c r="AE11" s="52">
        <v>2.13832750335948</v>
      </c>
      <c r="AF11" s="52">
        <v>2.46772126235125</v>
      </c>
      <c r="AG11" s="52">
        <v>2.56036088921935</v>
      </c>
      <c r="AH11" s="52">
        <v>2.45888706297562</v>
      </c>
      <c r="AI11" s="52">
        <v>2.54752346953293</v>
      </c>
      <c r="AJ11" s="52">
        <v>2.46036682954738</v>
      </c>
      <c r="AK11" s="52">
        <v>2.60314632397184</v>
      </c>
      <c r="AL11" s="52">
        <v>2.60421208634714</v>
      </c>
      <c r="AM11" s="52">
        <v>2.42402475791382</v>
      </c>
      <c r="AN11" s="52">
        <v>2.42571856733416</v>
      </c>
      <c r="AO11" s="53">
        <v>1.45543114036903</v>
      </c>
      <c r="AP11" s="457">
        <v>-0.401639344275231</v>
      </c>
      <c r="AQ11" s="457">
        <v>0.0148158338996325</v>
      </c>
      <c r="AR11" s="457">
        <v>0.0091188628208135</v>
      </c>
    </row>
    <row r="12" spans="8:8">
      <c r="A12" s="45" t="s">
        <v>105</v>
      </c>
      <c r="B12" s="52">
        <v>0.001528182</v>
      </c>
      <c r="C12" s="52">
        <v>0.001528182</v>
      </c>
      <c r="D12" s="52">
        <v>0.0012225456</v>
      </c>
      <c r="E12" s="52">
        <v>0.001528182</v>
      </c>
      <c r="F12" s="52">
        <v>0.0012225456</v>
      </c>
      <c r="G12" s="52">
        <v>0.0018338184</v>
      </c>
      <c r="H12" s="52">
        <v>0.0073352736</v>
      </c>
      <c r="I12" s="52">
        <v>0.0327030948</v>
      </c>
      <c r="J12" s="52">
        <v>0.0644892804</v>
      </c>
      <c r="K12" s="52">
        <v>0.065711826</v>
      </c>
      <c r="L12" s="52">
        <v>0.073352736</v>
      </c>
      <c r="M12" s="52">
        <v>0.0757978272</v>
      </c>
      <c r="N12" s="52">
        <v>0.1210320144</v>
      </c>
      <c r="O12" s="52">
        <v>0.1357025616</v>
      </c>
      <c r="P12" s="52">
        <v>0.132951834</v>
      </c>
      <c r="Q12" s="52">
        <v>0.1277560152</v>
      </c>
      <c r="R12" s="52">
        <v>0.1616816556</v>
      </c>
      <c r="S12" s="52">
        <v>0.1974411144</v>
      </c>
      <c r="T12" s="52">
        <v>0.2014143876</v>
      </c>
      <c r="U12" s="52">
        <v>0.2408414832</v>
      </c>
      <c r="V12" s="52">
        <v>0.2350343916</v>
      </c>
      <c r="W12" s="52">
        <v>0.247565484</v>
      </c>
      <c r="X12" s="52">
        <v>0.2148623892</v>
      </c>
      <c r="Y12" s="52">
        <v>0.24778872082656</v>
      </c>
      <c r="Z12" s="52">
        <v>0.2199053898</v>
      </c>
      <c r="AA12" s="52">
        <v>0.2189453858676</v>
      </c>
      <c r="AB12" s="52">
        <v>0.20952417440124</v>
      </c>
      <c r="AC12" s="52">
        <v>0.15445958972256</v>
      </c>
      <c r="AD12" s="52">
        <v>0.10019699495748</v>
      </c>
      <c r="AE12" s="52">
        <v>0.0804074353848</v>
      </c>
      <c r="AF12" s="52">
        <v>0.07981498978704</v>
      </c>
      <c r="AG12" s="52">
        <v>0.05840103387564</v>
      </c>
      <c r="AH12" s="52">
        <v>0.03757215772476</v>
      </c>
      <c r="AI12" s="52">
        <v>0.0244704727296</v>
      </c>
      <c r="AJ12" s="52">
        <v>0.02450277849708</v>
      </c>
      <c r="AK12" s="52">
        <v>0.01317344078097</v>
      </c>
      <c r="AL12" s="52">
        <v>0.01075186066104</v>
      </c>
      <c r="AM12" s="52">
        <v>0.002319578555976</v>
      </c>
      <c r="AN12" s="52">
        <v>0.007532494656192</v>
      </c>
      <c r="AO12" s="53">
        <v>0.0212913217874881</v>
      </c>
      <c r="AP12" s="457">
        <v>1.81887339404686</v>
      </c>
      <c r="AQ12" s="457">
        <v>-0.228015796934278</v>
      </c>
      <c r="AR12" s="457">
        <v>1.3339871414643E-4</v>
      </c>
    </row>
    <row r="13" spans="8:8">
      <c r="A13" s="45" t="s">
        <v>215</v>
      </c>
      <c r="B13" s="52">
        <v>0.046081656714809</v>
      </c>
      <c r="C13" s="52">
        <v>0.0426697402137484</v>
      </c>
      <c r="D13" s="52">
        <v>0.0426924942787355</v>
      </c>
      <c r="E13" s="52">
        <v>0.0491280448534606</v>
      </c>
      <c r="F13" s="52">
        <v>0.0502170763232168</v>
      </c>
      <c r="G13" s="52">
        <v>0.0545865016353333</v>
      </c>
      <c r="H13" s="52">
        <v>0.0620421822092403</v>
      </c>
      <c r="I13" s="52">
        <v>0.0866976276803828</v>
      </c>
      <c r="J13" s="52">
        <v>0.0849770451600462</v>
      </c>
      <c r="K13" s="52">
        <v>0.0859722271311496</v>
      </c>
      <c r="L13" s="52">
        <v>0.0855334830379822</v>
      </c>
      <c r="M13" s="52">
        <v>0.0666296030274426</v>
      </c>
      <c r="N13" s="52">
        <v>0.0565547499956363</v>
      </c>
      <c r="O13" s="52">
        <v>0.0567460927516021</v>
      </c>
      <c r="P13" s="52">
        <v>0.0504114998849106</v>
      </c>
      <c r="Q13" s="52">
        <v>0.0483901557781406</v>
      </c>
      <c r="R13" s="52">
        <v>0.0460775445585201</v>
      </c>
      <c r="S13" s="52">
        <v>0.0141165424379446</v>
      </c>
      <c r="T13" s="52">
        <v>0.0229786102687912</v>
      </c>
      <c r="U13" s="52">
        <v>0.0208531772780841</v>
      </c>
      <c r="V13" s="52">
        <v>0.0209687458512672</v>
      </c>
      <c r="W13" s="52">
        <v>0.0155973051268704</v>
      </c>
      <c r="X13" s="52">
        <v>0.0123505741972224</v>
      </c>
      <c r="Y13" s="52">
        <v>0.0072435290881718</v>
      </c>
      <c r="Z13" s="52">
        <v>0.0170329264759432</v>
      </c>
      <c r="AA13" s="52">
        <v>0.0162262401648614</v>
      </c>
      <c r="AB13" s="52">
        <v>0.01101444440217</v>
      </c>
      <c r="AC13" s="52">
        <v>0.0151840654805895</v>
      </c>
      <c r="AD13" s="52">
        <v>0.0160040211228103</v>
      </c>
      <c r="AE13" s="52">
        <v>0.0147715149472442</v>
      </c>
      <c r="AF13" s="52">
        <v>0.016821881574232</v>
      </c>
      <c r="AG13" s="52">
        <v>0.0198690858720605</v>
      </c>
      <c r="AH13" s="52">
        <v>0.0709184189561959</v>
      </c>
      <c r="AI13" s="52">
        <v>0.123626710933313</v>
      </c>
      <c r="AJ13" s="52">
        <v>0.0959730422323791</v>
      </c>
      <c r="AK13" s="52">
        <v>0.0819273606872521</v>
      </c>
      <c r="AL13" s="52">
        <v>0.0519860851310085</v>
      </c>
      <c r="AM13" s="52">
        <v>0.0470068349098356</v>
      </c>
      <c r="AN13" s="52">
        <v>0.0325638340755507</v>
      </c>
      <c r="AO13" s="53">
        <v>0.0292175372831102</v>
      </c>
      <c r="AP13" s="461">
        <v>-0.105212614747105</v>
      </c>
      <c r="AQ13" s="461">
        <v>0.0736201200078344</v>
      </c>
      <c r="AR13" s="461">
        <v>1.83059649513292E-4</v>
      </c>
    </row>
    <row r="14" spans="8:8" s="47" ht="10.2" customFormat="1">
      <c r="A14" s="54" t="s">
        <v>109</v>
      </c>
      <c r="B14" s="55">
        <v>0.284366797065209</v>
      </c>
      <c r="C14" s="55">
        <v>0.305835337310149</v>
      </c>
      <c r="D14" s="55">
        <v>0.332758842406336</v>
      </c>
      <c r="E14" s="55">
        <v>0.402733064627861</v>
      </c>
      <c r="F14" s="55">
        <v>0.474322658333617</v>
      </c>
      <c r="G14" s="55">
        <v>0.521766937119333</v>
      </c>
      <c r="H14" s="55">
        <v>0.63233591939844</v>
      </c>
      <c r="I14" s="55">
        <v>0.709636045718383</v>
      </c>
      <c r="J14" s="55">
        <v>0.834497210788846</v>
      </c>
      <c r="K14" s="55">
        <v>0.81361703013587</v>
      </c>
      <c r="L14" s="55">
        <v>0.822053852547854</v>
      </c>
      <c r="M14" s="55">
        <v>0.854195030133655</v>
      </c>
      <c r="N14" s="55">
        <v>0.883467946072136</v>
      </c>
      <c r="O14" s="55">
        <v>0.93489384543045</v>
      </c>
      <c r="P14" s="55">
        <v>1.0129776446513</v>
      </c>
      <c r="Q14" s="55">
        <v>1.11038160077079</v>
      </c>
      <c r="R14" s="55">
        <v>1.24744143081993</v>
      </c>
      <c r="S14" s="55">
        <v>1.27288829035245</v>
      </c>
      <c r="T14" s="55">
        <v>1.26466722643344</v>
      </c>
      <c r="U14" s="55">
        <v>1.47888285334626</v>
      </c>
      <c r="V14" s="55">
        <v>1.62107041779267</v>
      </c>
      <c r="W14" s="55">
        <v>1.5110813932587</v>
      </c>
      <c r="X14" s="55">
        <v>1.77037701723833</v>
      </c>
      <c r="Y14" s="55">
        <v>1.92532367552876</v>
      </c>
      <c r="Z14" s="55">
        <v>2.07994371136769</v>
      </c>
      <c r="AA14" s="55">
        <v>2.25781569462469</v>
      </c>
      <c r="AB14" s="55">
        <v>2.35339373119961</v>
      </c>
      <c r="AC14" s="55">
        <v>2.41989896930625</v>
      </c>
      <c r="AD14" s="55">
        <v>2.33760954027518</v>
      </c>
      <c r="AE14" s="55">
        <v>2.34793487183021</v>
      </c>
      <c r="AF14" s="55">
        <v>2.67887924961287</v>
      </c>
      <c r="AG14" s="55">
        <v>2.76084334379114</v>
      </c>
      <c r="AH14" s="55">
        <v>2.71917190525597</v>
      </c>
      <c r="AI14" s="55">
        <v>2.84619746606063</v>
      </c>
      <c r="AJ14" s="55">
        <v>2.70252439490956</v>
      </c>
      <c r="AK14" s="55">
        <v>2.81037890789128</v>
      </c>
      <c r="AL14" s="55">
        <v>2.75813328693868</v>
      </c>
      <c r="AM14" s="55">
        <v>2.57216598977615</v>
      </c>
      <c r="AN14" s="55">
        <v>2.55633425522291</v>
      </c>
      <c r="AO14" s="55">
        <v>1.60024296075501</v>
      </c>
      <c r="AP14" s="458">
        <v>-0.375719075481698</v>
      </c>
      <c r="AQ14" s="458">
        <v>0.00898466773560425</v>
      </c>
      <c r="AR14" s="458">
        <v>0.0100261672533662</v>
      </c>
    </row>
    <row r="15" spans="8:8">
      <c r="B15" s="52"/>
      <c r="C15" s="52"/>
      <c r="D15" s="52"/>
      <c r="E15" s="52"/>
      <c r="F15" s="52"/>
      <c r="G15" s="52"/>
      <c r="H15" s="52"/>
      <c r="I15" s="52"/>
      <c r="J15" s="52"/>
      <c r="K15" s="52"/>
      <c r="L15" s="52"/>
      <c r="M15" s="52"/>
      <c r="N15" s="52"/>
      <c r="O15" s="52"/>
      <c r="P15" s="52"/>
      <c r="Q15" s="52"/>
      <c r="R15" s="52"/>
      <c r="S15" s="52"/>
      <c r="T15" s="52"/>
      <c r="U15" s="52"/>
      <c r="V15" s="52"/>
      <c r="W15" s="52"/>
      <c r="X15" s="52"/>
      <c r="Y15" s="52"/>
      <c r="Z15" s="52"/>
      <c r="AA15" s="52"/>
      <c r="AB15" s="52"/>
      <c r="AC15" s="52"/>
      <c r="AD15" s="52"/>
      <c r="AE15" s="52"/>
      <c r="AF15" s="52"/>
      <c r="AG15" s="52"/>
      <c r="AH15" s="52"/>
      <c r="AI15" s="52"/>
      <c r="AJ15" s="52"/>
      <c r="AK15" s="52"/>
      <c r="AL15" s="52"/>
      <c r="AM15" s="52"/>
      <c r="AN15" s="52"/>
      <c r="AO15" s="53"/>
      <c r="AP15" s="457"/>
      <c r="AQ15" s="457"/>
      <c r="AR15" s="457"/>
    </row>
    <row r="16" spans="8:8">
      <c r="A16" s="45" t="s">
        <v>112</v>
      </c>
      <c r="B16" s="52">
        <v>0.197992857994903</v>
      </c>
      <c r="C16" s="52">
        <v>0.217733911385329</v>
      </c>
      <c r="D16" s="52">
        <v>0.218936669668216</v>
      </c>
      <c r="E16" s="52">
        <v>0.218527293399975</v>
      </c>
      <c r="F16" s="52">
        <v>0.208637947518458</v>
      </c>
      <c r="G16" s="52">
        <v>0.237533327839748</v>
      </c>
      <c r="H16" s="52">
        <v>0.24812005429931</v>
      </c>
      <c r="I16" s="52">
        <v>0.230279139769816</v>
      </c>
      <c r="J16" s="52">
        <v>0.231176980061675</v>
      </c>
      <c r="K16" s="52">
        <v>0.21314454516</v>
      </c>
      <c r="L16" s="52">
        <v>0.195294918852</v>
      </c>
      <c r="M16" s="52">
        <v>0.225269601696</v>
      </c>
      <c r="N16" s="52">
        <v>0.218289243132</v>
      </c>
      <c r="O16" s="52">
        <v>0.211198604256</v>
      </c>
      <c r="P16" s="52">
        <v>0.221346653832</v>
      </c>
      <c r="Q16" s="52">
        <v>0.226150169472</v>
      </c>
      <c r="R16" s="52">
        <v>0.209826757368</v>
      </c>
      <c r="S16" s="52">
        <v>0.2121221286</v>
      </c>
      <c r="T16" s="52">
        <v>0.1790265213</v>
      </c>
      <c r="U16" s="52">
        <v>0.179813723436</v>
      </c>
      <c r="V16" s="52">
        <v>0.1882950498</v>
      </c>
      <c r="W16" s="52">
        <v>0.185404148136</v>
      </c>
      <c r="X16" s="52">
        <v>0.194491597536</v>
      </c>
      <c r="Y16" s="52">
        <v>0.190010674836</v>
      </c>
      <c r="Z16" s="52">
        <v>0.174921908184</v>
      </c>
      <c r="AA16" s="52">
        <v>0.180341678916</v>
      </c>
      <c r="AB16" s="52">
        <v>0.202821696684</v>
      </c>
      <c r="AC16" s="52">
        <v>0.203530103244</v>
      </c>
      <c r="AD16" s="52">
        <v>0.192882987108</v>
      </c>
      <c r="AE16" s="52">
        <v>0.207058068396</v>
      </c>
      <c r="AF16" s="52">
        <v>0.260037416916</v>
      </c>
      <c r="AG16" s="52">
        <v>0.234973431792</v>
      </c>
      <c r="AH16" s="52">
        <v>0.200502837504</v>
      </c>
      <c r="AI16" s="52">
        <v>0.214725187764</v>
      </c>
      <c r="AJ16" s="52">
        <v>0.245654335404</v>
      </c>
      <c r="AK16" s="52">
        <v>0.214287918372</v>
      </c>
      <c r="AL16" s="52">
        <v>0.238593925224</v>
      </c>
      <c r="AM16" s="52">
        <v>0.220607432424</v>
      </c>
      <c r="AN16" s="52">
        <v>0.204200828604</v>
      </c>
      <c r="AO16" s="53">
        <v>0.162529143060847</v>
      </c>
      <c r="AP16" s="457">
        <v>-0.206246735275075</v>
      </c>
      <c r="AQ16" s="457">
        <v>0.0057183117732702</v>
      </c>
      <c r="AR16" s="457">
        <v>0.0010183106014761</v>
      </c>
    </row>
    <row r="17" spans="8:8">
      <c r="A17" s="45" t="s">
        <v>116</v>
      </c>
      <c r="B17" s="52">
        <v>1.7863955631</v>
      </c>
      <c r="C17" s="52">
        <v>1.80520559946</v>
      </c>
      <c r="D17" s="52">
        <v>1.834634826</v>
      </c>
      <c r="E17" s="52">
        <v>1.86165768924</v>
      </c>
      <c r="F17" s="52">
        <v>1.83888065988</v>
      </c>
      <c r="G17" s="52">
        <v>1.83503005992</v>
      </c>
      <c r="H17" s="52">
        <v>1.82485425186</v>
      </c>
      <c r="I17" s="52">
        <v>1.7812133514</v>
      </c>
      <c r="J17" s="52">
        <v>1.7054668125</v>
      </c>
      <c r="K17" s="52">
        <v>1.51941056270292</v>
      </c>
      <c r="L17" s="52">
        <v>1.41997511951119</v>
      </c>
      <c r="M17" s="52">
        <v>1.31536341416309</v>
      </c>
      <c r="N17" s="52">
        <v>1.28770854694423</v>
      </c>
      <c r="O17" s="52">
        <v>1.17663189516</v>
      </c>
      <c r="P17" s="52">
        <v>1.13992338950696</v>
      </c>
      <c r="Q17" s="52">
        <v>1.15356052430114</v>
      </c>
      <c r="R17" s="52">
        <v>1.17099667826193</v>
      </c>
      <c r="S17" s="52">
        <v>1.09281048444</v>
      </c>
      <c r="T17" s="52">
        <v>0.968552959319999</v>
      </c>
      <c r="U17" s="52">
        <v>1.0487347848</v>
      </c>
      <c r="V17" s="52">
        <v>1.0612313361</v>
      </c>
      <c r="W17" s="52">
        <v>1.015502436612</v>
      </c>
      <c r="X17" s="52">
        <v>1.020960097884</v>
      </c>
      <c r="Y17" s="52">
        <v>0.980025902513758</v>
      </c>
      <c r="Z17" s="52">
        <v>0.986827671432</v>
      </c>
      <c r="AA17" s="52">
        <v>0.999035835948001</v>
      </c>
      <c r="AB17" s="52">
        <v>0.996626039472001</v>
      </c>
      <c r="AC17" s="52">
        <v>0.953970251183999</v>
      </c>
      <c r="AD17" s="52">
        <v>0.873086257475999</v>
      </c>
      <c r="AE17" s="52">
        <v>0.872433660960001</v>
      </c>
      <c r="AF17" s="52">
        <v>0.879853842863999</v>
      </c>
      <c r="AG17" s="52">
        <v>0.849253987044001</v>
      </c>
      <c r="AH17" s="52">
        <v>0.744329890152</v>
      </c>
      <c r="AI17" s="52">
        <v>0.711537783984</v>
      </c>
      <c r="AJ17" s="52">
        <v>0.7083186372</v>
      </c>
      <c r="AK17" s="52">
        <v>0.674480417184</v>
      </c>
      <c r="AL17" s="52">
        <v>0.639843104519999</v>
      </c>
      <c r="AM17" s="52">
        <v>0.61563272418</v>
      </c>
      <c r="AN17" s="52">
        <v>0.562480377084</v>
      </c>
      <c r="AO17" s="53">
        <v>0.427149174044061</v>
      </c>
      <c r="AP17" s="457">
        <v>-0.242672069723735</v>
      </c>
      <c r="AQ17" s="457">
        <v>-0.0430152384954529</v>
      </c>
      <c r="AR17" s="457">
        <v>0.00267626177157646</v>
      </c>
    </row>
    <row r="18" spans="8:8">
      <c r="A18" s="45" t="s">
        <v>121</v>
      </c>
      <c r="B18" s="52">
        <v>6.2321988676302</v>
      </c>
      <c r="C18" s="52">
        <v>6.25937901387372</v>
      </c>
      <c r="D18" s="52">
        <v>5.91433412399424</v>
      </c>
      <c r="E18" s="52">
        <v>5.98618049080356</v>
      </c>
      <c r="F18" s="52">
        <v>6.22301572431072</v>
      </c>
      <c r="G18" s="52">
        <v>6.00857770455324</v>
      </c>
      <c r="H18" s="52">
        <v>5.81783844236256</v>
      </c>
      <c r="I18" s="52">
        <v>5.77295584546068</v>
      </c>
      <c r="J18" s="52">
        <v>5.50839983060668</v>
      </c>
      <c r="K18" s="52">
        <v>5.23505478815903</v>
      </c>
      <c r="L18" s="52">
        <v>4.44431067972713</v>
      </c>
      <c r="M18" s="52">
        <v>4.08776785837273</v>
      </c>
      <c r="N18" s="52">
        <v>3.67809256172871</v>
      </c>
      <c r="O18" s="52">
        <v>3.38915425328338</v>
      </c>
      <c r="P18" s="52">
        <v>3.30964584022597</v>
      </c>
      <c r="Q18" s="52">
        <v>3.09770629418355</v>
      </c>
      <c r="R18" s="52">
        <v>2.96708878659842</v>
      </c>
      <c r="S18" s="52">
        <v>2.7217713014798</v>
      </c>
      <c r="T18" s="52">
        <v>2.6494037494613</v>
      </c>
      <c r="U18" s="52">
        <v>2.54191205418492</v>
      </c>
      <c r="V18" s="52">
        <v>2.43910092659477</v>
      </c>
      <c r="W18" s="52">
        <v>2.44606260096894</v>
      </c>
      <c r="X18" s="52">
        <v>2.41992140778494</v>
      </c>
      <c r="Y18" s="52">
        <v>2.44564083427574</v>
      </c>
      <c r="Z18" s="52">
        <v>2.36855086560054</v>
      </c>
      <c r="AA18" s="52">
        <v>2.23363266104224</v>
      </c>
      <c r="AB18" s="52">
        <v>2.27820916655309</v>
      </c>
      <c r="AC18" s="52">
        <v>2.09741698127113</v>
      </c>
      <c r="AD18" s="52">
        <v>1.94328985903076</v>
      </c>
      <c r="AE18" s="52">
        <v>1.92166200299702</v>
      </c>
      <c r="AF18" s="52">
        <v>1.95653700305142</v>
      </c>
      <c r="AG18" s="52">
        <v>2.00014300311942</v>
      </c>
      <c r="AH18" s="52">
        <v>1.88912200294628</v>
      </c>
      <c r="AI18" s="52">
        <v>1.84779543288182</v>
      </c>
      <c r="AJ18" s="52">
        <v>1.79247400279554</v>
      </c>
      <c r="AK18" s="52">
        <v>1.65950000258816</v>
      </c>
      <c r="AL18" s="52">
        <v>1.65040015457396</v>
      </c>
      <c r="AM18" s="52">
        <v>1.58186744446708</v>
      </c>
      <c r="AN18" s="52">
        <v>1.18990000185629</v>
      </c>
      <c r="AO18" s="53">
        <v>0.97920000152671</v>
      </c>
      <c r="AP18" s="457">
        <v>-0.179322136176938</v>
      </c>
      <c r="AQ18" s="457">
        <v>-0.0478677225015833</v>
      </c>
      <c r="AR18" s="457">
        <v>0.00613508275341586</v>
      </c>
    </row>
    <row r="19" spans="8:8">
      <c r="A19" s="45" t="s">
        <v>122</v>
      </c>
      <c r="B19" s="52">
        <v>0.145610037648</v>
      </c>
      <c r="C19" s="52">
        <v>0.1525753656</v>
      </c>
      <c r="D19" s="52">
        <v>0.1664964756</v>
      </c>
      <c r="E19" s="52">
        <v>0.18097443</v>
      </c>
      <c r="F19" s="52">
        <v>0.202556211696</v>
      </c>
      <c r="G19" s="52">
        <v>0.21167916516</v>
      </c>
      <c r="H19" s="52">
        <v>0.2499136759008</v>
      </c>
      <c r="I19" s="52">
        <v>0.2632166760564</v>
      </c>
      <c r="J19" s="52">
        <v>0.2981504769624</v>
      </c>
      <c r="K19" s="52">
        <v>0.298037358</v>
      </c>
      <c r="L19" s="52">
        <v>0.289031547111329</v>
      </c>
      <c r="M19" s="52">
        <v>0.292870850888673</v>
      </c>
      <c r="N19" s="52">
        <v>0.299904674888673</v>
      </c>
      <c r="O19" s="52">
        <v>0.308181966222656</v>
      </c>
      <c r="P19" s="52">
        <v>0.314432870888673</v>
      </c>
      <c r="Q19" s="52">
        <v>0.300997433777343</v>
      </c>
      <c r="R19" s="52">
        <v>0.322643189777343</v>
      </c>
      <c r="S19" s="52">
        <v>0.340219368</v>
      </c>
      <c r="T19" s="52">
        <v>0.336380064222656</v>
      </c>
      <c r="U19" s="52">
        <v>0.344221932445312</v>
      </c>
      <c r="V19" s="52">
        <v>0.351356256</v>
      </c>
      <c r="W19" s="52">
        <v>0.359315346445312</v>
      </c>
      <c r="X19" s="52">
        <v>0.342312768000001</v>
      </c>
      <c r="Y19" s="52">
        <v>0.357837414222656</v>
      </c>
      <c r="Z19" s="52">
        <v>0.357468983999999</v>
      </c>
      <c r="AA19" s="52">
        <v>0.342074112222656</v>
      </c>
      <c r="AB19" s="52">
        <v>0.351234822445311</v>
      </c>
      <c r="AC19" s="52">
        <v>0.340365905999999</v>
      </c>
      <c r="AD19" s="52">
        <v>0.342308577111327</v>
      </c>
      <c r="AE19" s="52">
        <v>0.306281163111329</v>
      </c>
      <c r="AF19" s="52">
        <v>0.314215149111327</v>
      </c>
      <c r="AG19" s="52">
        <v>0.336815507777344</v>
      </c>
      <c r="AH19" s="52">
        <v>0.281700456222657</v>
      </c>
      <c r="AI19" s="52">
        <v>0.267293693777343</v>
      </c>
      <c r="AJ19" s="52">
        <v>0.237611953152001</v>
      </c>
      <c r="AK19" s="52">
        <v>0.166323267684</v>
      </c>
      <c r="AL19" s="52">
        <v>0.19122246036</v>
      </c>
      <c r="AM19" s="52">
        <v>0.178977577608</v>
      </c>
      <c r="AN19" s="52">
        <v>0.214678295604</v>
      </c>
      <c r="AO19" s="53">
        <v>0.109773994688388</v>
      </c>
      <c r="AP19" s="457">
        <v>-0.490055268823775</v>
      </c>
      <c r="AQ19" s="457">
        <v>-0.0455854846579898</v>
      </c>
      <c r="AR19" s="457">
        <v>6.87778329796012E-4</v>
      </c>
    </row>
    <row r="20" spans="8:8">
      <c r="A20" s="45" t="s">
        <v>123</v>
      </c>
      <c r="B20" s="52">
        <v>0.300626707577895</v>
      </c>
      <c r="C20" s="52">
        <v>0.301326393593366</v>
      </c>
      <c r="D20" s="52">
        <v>0.289053720989962</v>
      </c>
      <c r="E20" s="52">
        <v>0.282358044444821</v>
      </c>
      <c r="F20" s="52">
        <v>0.274481320501529</v>
      </c>
      <c r="G20" s="52">
        <v>0.259673940894722</v>
      </c>
      <c r="H20" s="52">
        <v>0.25778763124269</v>
      </c>
      <c r="I20" s="52">
        <v>0.237570901883687</v>
      </c>
      <c r="J20" s="52">
        <v>0.227213984337204</v>
      </c>
      <c r="K20" s="52">
        <v>0.205539473164229</v>
      </c>
      <c r="L20" s="52">
        <v>0.198620255540315</v>
      </c>
      <c r="M20" s="52">
        <v>0.18062525332654</v>
      </c>
      <c r="N20" s="52">
        <v>0.155607205459948</v>
      </c>
      <c r="O20" s="52">
        <v>0.148366417346003</v>
      </c>
      <c r="P20" s="52">
        <v>0.150939997350108</v>
      </c>
      <c r="Q20" s="52">
        <v>0.161218366714954</v>
      </c>
      <c r="R20" s="52">
        <v>0.168377580254775</v>
      </c>
      <c r="S20" s="52">
        <v>0.153899197169492</v>
      </c>
      <c r="T20" s="52">
        <v>0.142259696472746</v>
      </c>
      <c r="U20" s="52">
        <v>0.13882395936553</v>
      </c>
      <c r="V20" s="52">
        <v>0.126489802342938</v>
      </c>
      <c r="W20" s="52">
        <v>0.1239146303084</v>
      </c>
      <c r="X20" s="52">
        <v>0.127962518343807</v>
      </c>
      <c r="Y20" s="52">
        <v>0.0974458650307951</v>
      </c>
      <c r="Z20" s="52">
        <v>0.073191376728</v>
      </c>
      <c r="AA20" s="52">
        <v>0.073545286932</v>
      </c>
      <c r="AB20" s="52">
        <v>0.0742240928159999</v>
      </c>
      <c r="AC20" s="52">
        <v>0.07090617942</v>
      </c>
      <c r="AD20" s="52">
        <v>0.0651484920600001</v>
      </c>
      <c r="AE20" s="52">
        <v>0.0667071539639998</v>
      </c>
      <c r="AF20" s="52">
        <v>0.0688915331280002</v>
      </c>
      <c r="AG20" s="52">
        <v>0.067259602224</v>
      </c>
      <c r="AH20" s="52">
        <v>0.0674794929599998</v>
      </c>
      <c r="AI20" s="52">
        <v>0.06648449994</v>
      </c>
      <c r="AJ20" s="52">
        <v>0.0635675145119998</v>
      </c>
      <c r="AK20" s="52">
        <v>0.06123111264</v>
      </c>
      <c r="AL20" s="52">
        <v>0.0537233010120001</v>
      </c>
      <c r="AM20" s="52">
        <v>0.0532246150768661</v>
      </c>
      <c r="AN20" s="52">
        <v>0.041595523056</v>
      </c>
      <c r="AO20" s="53">
        <v>0.0372091962519103</v>
      </c>
      <c r="AP20" s="457">
        <v>-0.107896017287273</v>
      </c>
      <c r="AQ20" s="457">
        <v>-0.043875994523259</v>
      </c>
      <c r="AR20" s="457">
        <v>2.33130614621771E-4</v>
      </c>
    </row>
    <row r="21" spans="8:8">
      <c r="A21" s="45" t="s">
        <v>133</v>
      </c>
      <c r="B21" s="52">
        <v>4.31216673943758</v>
      </c>
      <c r="C21" s="52">
        <v>5.03174218264054</v>
      </c>
      <c r="D21" s="52">
        <v>5.12458963646317</v>
      </c>
      <c r="E21" s="52">
        <v>5.13387807618593</v>
      </c>
      <c r="F21" s="52">
        <v>5.170694224481</v>
      </c>
      <c r="G21" s="52">
        <v>5.25775342913493</v>
      </c>
      <c r="H21" s="52">
        <v>5.31506630451078</v>
      </c>
      <c r="I21" s="52">
        <v>5.31428844231271</v>
      </c>
      <c r="J21" s="52">
        <v>4.90520260356992</v>
      </c>
      <c r="K21" s="52">
        <v>4.18500646256392</v>
      </c>
      <c r="L21" s="52">
        <v>4.00825294461551</v>
      </c>
      <c r="M21" s="52">
        <v>3.90083726351656</v>
      </c>
      <c r="N21" s="52">
        <v>3.77276062931881</v>
      </c>
      <c r="O21" s="52">
        <v>3.76995231056363</v>
      </c>
      <c r="P21" s="52">
        <v>3.86067189583486</v>
      </c>
      <c r="Q21" s="52">
        <v>3.82693660256622</v>
      </c>
      <c r="R21" s="52">
        <v>3.89395855075226</v>
      </c>
      <c r="S21" s="52">
        <v>3.36403420461825</v>
      </c>
      <c r="T21" s="52">
        <v>3.2548062966441</v>
      </c>
      <c r="U21" s="52">
        <v>3.0100982842698</v>
      </c>
      <c r="V21" s="52">
        <v>3.01685643967825</v>
      </c>
      <c r="W21" s="52">
        <v>3.00494450092259</v>
      </c>
      <c r="X21" s="52">
        <v>2.99059315269608</v>
      </c>
      <c r="Y21" s="52">
        <v>2.90230611054813</v>
      </c>
      <c r="Z21" s="52">
        <v>2.9043951184032</v>
      </c>
      <c r="AA21" s="52">
        <v>2.84901529773479</v>
      </c>
      <c r="AB21" s="52">
        <v>2.61632200875216</v>
      </c>
      <c r="AC21" s="52">
        <v>2.55019895235479</v>
      </c>
      <c r="AD21" s="52">
        <v>2.36251122380807</v>
      </c>
      <c r="AE21" s="52">
        <v>2.31905936200972</v>
      </c>
      <c r="AF21" s="52">
        <v>2.3328600592503</v>
      </c>
      <c r="AG21" s="52">
        <v>2.42079558352747</v>
      </c>
      <c r="AH21" s="52">
        <v>2.39315467178132</v>
      </c>
      <c r="AI21" s="52">
        <v>2.26224921979496</v>
      </c>
      <c r="AJ21" s="52">
        <v>2.21787427236452</v>
      </c>
      <c r="AK21" s="52">
        <v>2.18038710740053</v>
      </c>
      <c r="AL21" s="52">
        <v>2.0841899912505</v>
      </c>
      <c r="AM21" s="52">
        <v>1.97914290436267</v>
      </c>
      <c r="AN21" s="52">
        <v>1.86775614505295</v>
      </c>
      <c r="AO21" s="53">
        <v>1.68393153330526</v>
      </c>
      <c r="AP21" s="457">
        <v>-0.100883361072306</v>
      </c>
      <c r="AQ21" s="457">
        <v>-0.0232247890511054</v>
      </c>
      <c r="AR21" s="457">
        <v>0.0105505098976784</v>
      </c>
    </row>
    <row r="22" spans="8:8">
      <c r="A22" s="45" t="s">
        <v>135</v>
      </c>
      <c r="B22" s="52">
        <v>0.38867069232</v>
      </c>
      <c r="C22" s="52">
        <v>0.4012084836</v>
      </c>
      <c r="D22" s="52">
        <v>0.46536282</v>
      </c>
      <c r="E22" s="52">
        <v>0.45834909264</v>
      </c>
      <c r="F22" s="52">
        <v>0.47190511368</v>
      </c>
      <c r="G22" s="52">
        <v>0.49052716272</v>
      </c>
      <c r="H22" s="52">
        <v>0.52746478704</v>
      </c>
      <c r="I22" s="52">
        <v>0.58070999736</v>
      </c>
      <c r="J22" s="52">
        <v>0.586630844316</v>
      </c>
      <c r="K22" s="52">
        <v>0.345990043558851</v>
      </c>
      <c r="L22" s="52">
        <v>0.294349122730152</v>
      </c>
      <c r="M22" s="52">
        <v>0.307613864568867</v>
      </c>
      <c r="N22" s="52">
        <v>0.319257313224537</v>
      </c>
      <c r="O22" s="52">
        <v>0.32574602075472</v>
      </c>
      <c r="P22" s="52">
        <v>0.330237115632825</v>
      </c>
      <c r="Q22" s="52">
        <v>0.337640174424986</v>
      </c>
      <c r="R22" s="52">
        <v>0.276450342661649</v>
      </c>
      <c r="S22" s="52">
        <v>0.215641218196548</v>
      </c>
      <c r="T22" s="52">
        <v>0.194543304055452</v>
      </c>
      <c r="U22" s="52">
        <v>0.234605329190107</v>
      </c>
      <c r="V22" s="52">
        <v>0.23867284661334</v>
      </c>
      <c r="W22" s="52">
        <v>0.25534949883656</v>
      </c>
      <c r="X22" s="52">
        <v>0.273824298108</v>
      </c>
      <c r="Y22" s="52">
        <v>0.263735659224</v>
      </c>
      <c r="Z22" s="52">
        <v>0.242609192028</v>
      </c>
      <c r="AA22" s="52">
        <v>0.271292330808</v>
      </c>
      <c r="AB22" s="52">
        <v>0.287145523404</v>
      </c>
      <c r="AC22" s="52">
        <v>0.291536806716</v>
      </c>
      <c r="AD22" s="52">
        <v>0.274875268644</v>
      </c>
      <c r="AE22" s="52">
        <v>0.247167863604</v>
      </c>
      <c r="AF22" s="52">
        <v>0.278928677196</v>
      </c>
      <c r="AG22" s="52">
        <v>0.265699854576</v>
      </c>
      <c r="AH22" s="52">
        <v>0.194964036048</v>
      </c>
      <c r="AI22" s="52">
        <v>0.18627512814</v>
      </c>
      <c r="AJ22" s="52">
        <v>0.197280257544</v>
      </c>
      <c r="AK22" s="52">
        <v>0.177329276316</v>
      </c>
      <c r="AL22" s="52">
        <v>0.18707552246412</v>
      </c>
      <c r="AM22" s="52">
        <v>0.16821808776</v>
      </c>
      <c r="AN22" s="52">
        <v>0.164453861484</v>
      </c>
      <c r="AO22" s="53">
        <v>0.113941988325198</v>
      </c>
      <c r="AP22" s="457">
        <v>-0.309042242049994</v>
      </c>
      <c r="AQ22" s="457">
        <v>-0.0500716680294151</v>
      </c>
      <c r="AR22" s="457">
        <v>7.13892490169451E-4</v>
      </c>
    </row>
    <row r="23" spans="8:8">
      <c r="A23" s="45" t="s">
        <v>686</v>
      </c>
      <c r="B23" s="52" t="s">
        <v>114</v>
      </c>
      <c r="C23" s="52" t="s">
        <v>114</v>
      </c>
      <c r="D23" s="52" t="s">
        <v>114</v>
      </c>
      <c r="E23" s="52" t="s">
        <v>114</v>
      </c>
      <c r="F23" s="52" t="s">
        <v>114</v>
      </c>
      <c r="G23" s="52" t="s">
        <v>114</v>
      </c>
      <c r="H23" s="52" t="s">
        <v>114</v>
      </c>
      <c r="I23" s="52" t="s">
        <v>114</v>
      </c>
      <c r="J23" s="52" t="s">
        <v>114</v>
      </c>
      <c r="K23" s="52" t="s">
        <v>114</v>
      </c>
      <c r="L23" s="52" t="s">
        <v>114</v>
      </c>
      <c r="M23" s="52" t="s">
        <v>114</v>
      </c>
      <c r="N23" s="52" t="s">
        <v>114</v>
      </c>
      <c r="O23" s="52" t="s">
        <v>114</v>
      </c>
      <c r="P23" s="52" t="s">
        <v>114</v>
      </c>
      <c r="Q23" s="52" t="s">
        <v>114</v>
      </c>
      <c r="R23" s="52" t="s">
        <v>114</v>
      </c>
      <c r="S23" s="52" t="s">
        <v>114</v>
      </c>
      <c r="T23" s="52" t="s">
        <v>114</v>
      </c>
      <c r="U23" s="52" t="s">
        <v>114</v>
      </c>
      <c r="V23" s="52" t="s">
        <v>114</v>
      </c>
      <c r="W23" s="52" t="s">
        <v>114</v>
      </c>
      <c r="X23" s="52" t="s">
        <v>114</v>
      </c>
      <c r="Y23" s="52" t="s">
        <v>114</v>
      </c>
      <c r="Z23" s="52" t="s">
        <v>114</v>
      </c>
      <c r="AA23" s="52" t="s">
        <v>114</v>
      </c>
      <c r="AB23" s="52">
        <v>0.301123247150735</v>
      </c>
      <c r="AC23" s="52">
        <v>0.313437450193672</v>
      </c>
      <c r="AD23" s="52">
        <v>0.31052392531513</v>
      </c>
      <c r="AE23" s="52">
        <v>0.303458377368537</v>
      </c>
      <c r="AF23" s="52">
        <v>0.327212340535774</v>
      </c>
      <c r="AG23" s="52">
        <v>0.30653642110383</v>
      </c>
      <c r="AH23" s="52">
        <v>0.323316560155743</v>
      </c>
      <c r="AI23" s="52">
        <v>0.239628654129292</v>
      </c>
      <c r="AJ23" s="52">
        <v>0.303179668852352</v>
      </c>
      <c r="AK23" s="52">
        <v>0.303961389135374</v>
      </c>
      <c r="AL23" s="52">
        <v>0.3039874120728</v>
      </c>
      <c r="AM23" s="52">
        <v>0.278194423737091</v>
      </c>
      <c r="AN23" s="52">
        <v>0.2883150306216</v>
      </c>
      <c r="AO23" s="53">
        <v>0.294163363041071</v>
      </c>
      <c r="AP23" s="457">
        <v>0.0174968588108777</v>
      </c>
      <c r="AQ23" s="457">
        <v>-0.00739325581952022</v>
      </c>
      <c r="AR23" s="457">
        <v>0.00184305205521475</v>
      </c>
    </row>
    <row r="24" spans="8:8">
      <c r="A24" s="45" t="s">
        <v>138</v>
      </c>
      <c r="B24" s="52">
        <v>0.504802531014552</v>
      </c>
      <c r="C24" s="52">
        <v>0.54214893485046</v>
      </c>
      <c r="D24" s="52">
        <v>0.550731274588944</v>
      </c>
      <c r="E24" s="52">
        <v>0.545371898781888</v>
      </c>
      <c r="F24" s="52">
        <v>0.54076715833824</v>
      </c>
      <c r="G24" s="52">
        <v>0.55408122315954</v>
      </c>
      <c r="H24" s="52">
        <v>0.481230931755384</v>
      </c>
      <c r="I24" s="52">
        <v>0.455858812302768</v>
      </c>
      <c r="J24" s="52">
        <v>0.48767816652786</v>
      </c>
      <c r="K24" s="52">
        <v>0.476583443665056</v>
      </c>
      <c r="L24" s="52">
        <v>0.436934535420384</v>
      </c>
      <c r="M24" s="52">
        <v>0.4438844229564</v>
      </c>
      <c r="N24" s="52">
        <v>0.43672487060844</v>
      </c>
      <c r="O24" s="52">
        <v>0.413153695639584</v>
      </c>
      <c r="P24" s="52">
        <v>0.407543183719884</v>
      </c>
      <c r="Q24" s="52">
        <v>0.402477010982208</v>
      </c>
      <c r="R24" s="52">
        <v>0.403272364022316</v>
      </c>
      <c r="S24" s="52">
        <v>0.386776241770968</v>
      </c>
      <c r="T24" s="52">
        <v>0.35947880039952</v>
      </c>
      <c r="U24" s="52">
        <v>0.349220907697176</v>
      </c>
      <c r="V24" s="52">
        <v>0.329208385826412</v>
      </c>
      <c r="W24" s="52">
        <v>0.321713688637656</v>
      </c>
      <c r="X24" s="52">
        <v>0.299105064096696</v>
      </c>
      <c r="Y24" s="52">
        <v>0.28981028783574</v>
      </c>
      <c r="Z24" s="52">
        <v>0.277417148318604</v>
      </c>
      <c r="AA24" s="52">
        <v>0.26138167614144</v>
      </c>
      <c r="AB24" s="52">
        <v>0.245555702434656</v>
      </c>
      <c r="AC24" s="52">
        <v>0.183130611359076</v>
      </c>
      <c r="AD24" s="52">
        <v>0.15952434744744</v>
      </c>
      <c r="AE24" s="52">
        <v>0.137986138281456</v>
      </c>
      <c r="AF24" s="52">
        <v>0.110874786206193</v>
      </c>
      <c r="AG24" s="52">
        <v>0.10300601256035</v>
      </c>
      <c r="AH24" s="52">
        <v>0.0737922293598701</v>
      </c>
      <c r="AI24" s="52">
        <v>0.0681566954921928</v>
      </c>
      <c r="AJ24" s="52">
        <v>0.0521624485373961</v>
      </c>
      <c r="AK24" s="52">
        <v>0.0287143649281403</v>
      </c>
      <c r="AL24" s="52">
        <v>0.047219442156</v>
      </c>
      <c r="AM24" s="52">
        <v>0.0322157765719726</v>
      </c>
      <c r="AN24" s="52">
        <v>0.0661577426183072</v>
      </c>
      <c r="AO24" s="53">
        <v>0.0758554667956605</v>
      </c>
      <c r="AP24" s="457">
        <v>0.143452125601523</v>
      </c>
      <c r="AQ24" s="457">
        <v>-0.0842532834909026</v>
      </c>
      <c r="AR24" s="457">
        <v>4.75265079008143E-4</v>
      </c>
    </row>
    <row r="25" spans="8:8">
      <c r="A25" s="45" t="s">
        <v>141</v>
      </c>
      <c r="B25" s="52">
        <v>0.290270848823194</v>
      </c>
      <c r="C25" s="52">
        <v>0.312631731749851</v>
      </c>
      <c r="D25" s="52">
        <v>0.32906113694964</v>
      </c>
      <c r="E25" s="52">
        <v>0.368879738270778</v>
      </c>
      <c r="F25" s="52">
        <v>0.44529169917402</v>
      </c>
      <c r="G25" s="52">
        <v>0.475642677291538</v>
      </c>
      <c r="H25" s="52">
        <v>0.511170954443539</v>
      </c>
      <c r="I25" s="52">
        <v>0.464030227150409</v>
      </c>
      <c r="J25" s="52">
        <v>0.534641452413797</v>
      </c>
      <c r="K25" s="52">
        <v>0.490809833780937</v>
      </c>
      <c r="L25" s="52">
        <v>0.460714599722088</v>
      </c>
      <c r="M25" s="52">
        <v>0.50732705401668</v>
      </c>
      <c r="N25" s="52">
        <v>0.483553291347205</v>
      </c>
      <c r="O25" s="52">
        <v>0.506890081058494</v>
      </c>
      <c r="P25" s="52">
        <v>0.50588717800099</v>
      </c>
      <c r="Q25" s="52">
        <v>0.514792466631257</v>
      </c>
      <c r="R25" s="52">
        <v>0.549243816525595</v>
      </c>
      <c r="S25" s="52">
        <v>0.583844414759941</v>
      </c>
      <c r="T25" s="52">
        <v>0.556199875224002</v>
      </c>
      <c r="U25" s="52">
        <v>0.522855198045967</v>
      </c>
      <c r="V25" s="52">
        <v>0.514199760265481</v>
      </c>
      <c r="W25" s="52">
        <v>0.475632938300123</v>
      </c>
      <c r="X25" s="52">
        <v>0.451209639663324</v>
      </c>
      <c r="Y25" s="52">
        <v>0.440962730585949</v>
      </c>
      <c r="Z25" s="52">
        <v>0.469507689156132</v>
      </c>
      <c r="AA25" s="52">
        <v>0.550982958217798</v>
      </c>
      <c r="AB25" s="52">
        <v>0.61952070586657</v>
      </c>
      <c r="AC25" s="52">
        <v>0.698107186685513</v>
      </c>
      <c r="AD25" s="52">
        <v>0.728586900675968</v>
      </c>
      <c r="AE25" s="52">
        <v>0.733694678871977</v>
      </c>
      <c r="AF25" s="52">
        <v>0.748139220124367</v>
      </c>
      <c r="AG25" s="52">
        <v>0.712467769937857</v>
      </c>
      <c r="AH25" s="52">
        <v>0.646914800866872</v>
      </c>
      <c r="AI25" s="52">
        <v>0.684918612000001</v>
      </c>
      <c r="AJ25" s="52">
        <v>0.535671375588</v>
      </c>
      <c r="AK25" s="52">
        <v>0.647270831498148</v>
      </c>
      <c r="AL25" s="52">
        <v>0.631638228339738</v>
      </c>
      <c r="AM25" s="52">
        <v>0.692802812401429</v>
      </c>
      <c r="AN25" s="52">
        <v>0.726382563199654</v>
      </c>
      <c r="AO25" s="53">
        <v>0.59683892107736</v>
      </c>
      <c r="AP25" s="457">
        <v>-0.180585763208741</v>
      </c>
      <c r="AQ25" s="457">
        <v>-3.0296240365224E-4</v>
      </c>
      <c r="AR25" s="457">
        <v>0.00373943644358661</v>
      </c>
    </row>
    <row r="26" spans="8:8">
      <c r="A26" s="45" t="s">
        <v>142</v>
      </c>
      <c r="B26" s="52" t="s">
        <v>114</v>
      </c>
      <c r="C26" s="52" t="s">
        <v>114</v>
      </c>
      <c r="D26" s="52" t="s">
        <v>114</v>
      </c>
      <c r="E26" s="52" t="s">
        <v>114</v>
      </c>
      <c r="F26" s="52">
        <v>3.90234797509326</v>
      </c>
      <c r="G26" s="52">
        <v>3.99687799296349</v>
      </c>
      <c r="H26" s="52">
        <v>3.95247787590056</v>
      </c>
      <c r="I26" s="52">
        <v>3.92992743158785</v>
      </c>
      <c r="J26" s="52">
        <v>3.69417278650042</v>
      </c>
      <c r="K26" s="52">
        <v>3.634486292</v>
      </c>
      <c r="L26" s="52">
        <v>3.090861433</v>
      </c>
      <c r="M26" s="52">
        <v>2.934138735</v>
      </c>
      <c r="N26" s="52">
        <v>2.499529204</v>
      </c>
      <c r="O26" s="52">
        <v>2.056889839</v>
      </c>
      <c r="P26" s="52">
        <v>1.790966644</v>
      </c>
      <c r="Q26" s="52">
        <v>1.354910674</v>
      </c>
      <c r="R26" s="52">
        <v>1.405805831</v>
      </c>
      <c r="S26" s="52">
        <v>1.438987915</v>
      </c>
      <c r="T26" s="52">
        <v>1.519241338</v>
      </c>
      <c r="U26" s="52">
        <v>1.52170609</v>
      </c>
      <c r="V26" s="52">
        <v>1.51027929</v>
      </c>
      <c r="W26" s="52">
        <v>1.503873206</v>
      </c>
      <c r="X26" s="52">
        <v>1.459301043</v>
      </c>
      <c r="Y26" s="52">
        <v>1.450055513</v>
      </c>
      <c r="Z26" s="52">
        <v>1.451856219</v>
      </c>
      <c r="AA26" s="52">
        <v>1.477944988</v>
      </c>
      <c r="AB26" s="52">
        <v>1.45690263608932</v>
      </c>
      <c r="AC26" s="52">
        <v>1.45491579779064</v>
      </c>
      <c r="AD26" s="52">
        <v>1.35021567287772</v>
      </c>
      <c r="AE26" s="52">
        <v>1.34584431018446</v>
      </c>
      <c r="AF26" s="52">
        <v>1.52064266734849</v>
      </c>
      <c r="AG26" s="52">
        <v>1.63672082938062</v>
      </c>
      <c r="AH26" s="52">
        <v>1.60011471219395</v>
      </c>
      <c r="AI26" s="52">
        <v>1.09128693483883</v>
      </c>
      <c r="AJ26" s="52">
        <v>0.717804903077859</v>
      </c>
      <c r="AK26" s="52">
        <v>0.762409564704834</v>
      </c>
      <c r="AL26" s="52">
        <v>0.57032815986462</v>
      </c>
      <c r="AM26" s="52">
        <v>0.585938825657293</v>
      </c>
      <c r="AN26" s="52">
        <v>0.584049505189379</v>
      </c>
      <c r="AO26" s="53">
        <v>0.539040289721861</v>
      </c>
      <c r="AP26" s="457">
        <v>-0.0795857247225675</v>
      </c>
      <c r="AQ26" s="457">
        <v>-0.0803879538078793</v>
      </c>
      <c r="AR26" s="457">
        <v>0.00337730471784387</v>
      </c>
    </row>
    <row r="27" spans="8:8">
      <c r="A27" s="45" t="s">
        <v>143</v>
      </c>
      <c r="B27" s="52">
        <v>3.266038944</v>
      </c>
      <c r="C27" s="52">
        <v>3.184856892</v>
      </c>
      <c r="D27" s="52">
        <v>3.043636128</v>
      </c>
      <c r="E27" s="52">
        <v>1.286143092</v>
      </c>
      <c r="F27" s="52">
        <v>2.368556496</v>
      </c>
      <c r="G27" s="52">
        <v>2.746205856</v>
      </c>
      <c r="H27" s="52">
        <v>2.645597052</v>
      </c>
      <c r="I27" s="52">
        <v>2.650370004</v>
      </c>
      <c r="J27" s="52">
        <v>2.549007576</v>
      </c>
      <c r="K27" s="52">
        <v>2.363155524</v>
      </c>
      <c r="L27" s="52">
        <v>2.40971274</v>
      </c>
      <c r="M27" s="52">
        <v>2.156788152</v>
      </c>
      <c r="N27" s="52">
        <v>1.741206384</v>
      </c>
      <c r="O27" s="52">
        <v>1.243647072</v>
      </c>
      <c r="P27" s="52">
        <v>1.371218868</v>
      </c>
      <c r="Q27" s="52">
        <v>1.30357675741751</v>
      </c>
      <c r="R27" s="52">
        <v>1.2687436297839</v>
      </c>
      <c r="S27" s="52">
        <v>1.07840000468094</v>
      </c>
      <c r="T27" s="52">
        <v>0.972144157257114</v>
      </c>
      <c r="U27" s="52">
        <v>0.818581275045083</v>
      </c>
      <c r="V27" s="52">
        <v>0.836052230112719</v>
      </c>
      <c r="W27" s="52">
        <v>0.787435773120202</v>
      </c>
      <c r="X27" s="52">
        <v>0.738376729137057</v>
      </c>
      <c r="Y27" s="52">
        <v>0.652876652659527</v>
      </c>
      <c r="Z27" s="52">
        <v>0.532302726280551</v>
      </c>
      <c r="AA27" s="52">
        <v>0.478045870768334</v>
      </c>
      <c r="AB27" s="52">
        <v>0.447844590615761</v>
      </c>
      <c r="AC27" s="52">
        <v>0.47332616473009</v>
      </c>
      <c r="AD27" s="52">
        <v>0.462167025288531</v>
      </c>
      <c r="AE27" s="52">
        <v>0.478349208624366</v>
      </c>
      <c r="AF27" s="52">
        <v>0.482822038612423</v>
      </c>
      <c r="AG27" s="52">
        <v>0.443082253249183</v>
      </c>
      <c r="AH27" s="52">
        <v>0.333826023867305</v>
      </c>
      <c r="AI27" s="52">
        <v>0.305179471944178</v>
      </c>
      <c r="AJ27" s="52">
        <v>0.225421248211309</v>
      </c>
      <c r="AK27" s="52">
        <v>0.12017069745025</v>
      </c>
      <c r="AL27" s="52">
        <v>0.0866238682481103</v>
      </c>
      <c r="AM27" s="52">
        <v>0.0737884986329946</v>
      </c>
      <c r="AN27" s="52">
        <v>0.0631437273754766</v>
      </c>
      <c r="AO27" s="53">
        <v>0.0487711870171633</v>
      </c>
      <c r="AP27" s="457">
        <v>-0.229726618471425</v>
      </c>
      <c r="AQ27" s="457">
        <v>-0.180492135177392</v>
      </c>
      <c r="AR27" s="457">
        <v>3.05571147739072E-4</v>
      </c>
    </row>
    <row r="28" spans="8:8">
      <c r="A28" s="45" t="s">
        <v>144</v>
      </c>
      <c r="B28" s="52">
        <v>1.43334639447156</v>
      </c>
      <c r="C28" s="52">
        <v>1.51122016887038</v>
      </c>
      <c r="D28" s="52">
        <v>1.52844336576202</v>
      </c>
      <c r="E28" s="52">
        <v>1.5628175727231</v>
      </c>
      <c r="F28" s="52">
        <v>1.84591901932178</v>
      </c>
      <c r="G28" s="52">
        <v>1.87025311293332</v>
      </c>
      <c r="H28" s="52">
        <v>1.74354279607276</v>
      </c>
      <c r="I28" s="52">
        <v>1.58920347012975</v>
      </c>
      <c r="J28" s="52">
        <v>1.62784696062233</v>
      </c>
      <c r="K28" s="52">
        <v>1.58227274446616</v>
      </c>
      <c r="L28" s="52">
        <v>1.40471513697674</v>
      </c>
      <c r="M28" s="52">
        <v>1.33924245421209</v>
      </c>
      <c r="N28" s="52">
        <v>1.17972949396483</v>
      </c>
      <c r="O28" s="52">
        <v>1.06181722684321</v>
      </c>
      <c r="P28" s="52">
        <v>1.06876686882883</v>
      </c>
      <c r="Q28" s="52">
        <v>1.04805136626952</v>
      </c>
      <c r="R28" s="52">
        <v>1.09720166888764</v>
      </c>
      <c r="S28" s="52">
        <v>0.988424650321747</v>
      </c>
      <c r="T28" s="52">
        <v>0.929395877759257</v>
      </c>
      <c r="U28" s="52">
        <v>0.911282667815936</v>
      </c>
      <c r="V28" s="52">
        <v>0.922068227005327</v>
      </c>
      <c r="W28" s="52">
        <v>0.954158867152685</v>
      </c>
      <c r="X28" s="52">
        <v>1.0280382335769</v>
      </c>
      <c r="Y28" s="52">
        <v>0.922253570803893</v>
      </c>
      <c r="Z28" s="52">
        <v>0.915532211216979</v>
      </c>
      <c r="AA28" s="52">
        <v>0.9985292019555</v>
      </c>
      <c r="AB28" s="52">
        <v>0.634851781968204</v>
      </c>
      <c r="AC28" s="52">
        <v>0.639989763387728</v>
      </c>
      <c r="AD28" s="52">
        <v>0.647442908078072</v>
      </c>
      <c r="AE28" s="52">
        <v>0.660120515915698</v>
      </c>
      <c r="AF28" s="52">
        <v>0.659360712140247</v>
      </c>
      <c r="AG28" s="52">
        <v>0.587359232984603</v>
      </c>
      <c r="AH28" s="52">
        <v>0.686120839356657</v>
      </c>
      <c r="AI28" s="52">
        <v>0.658133910037003</v>
      </c>
      <c r="AJ28" s="52">
        <v>0.598786858588084</v>
      </c>
      <c r="AK28" s="52">
        <v>0.563122761835621</v>
      </c>
      <c r="AL28" s="52">
        <v>0.568534493623147</v>
      </c>
      <c r="AM28" s="52">
        <v>0.819304619227636</v>
      </c>
      <c r="AN28" s="52">
        <v>0.50614554510081</v>
      </c>
      <c r="AO28" s="53">
        <v>0.463923489464021</v>
      </c>
      <c r="AP28" s="457">
        <v>-0.0859231234481944</v>
      </c>
      <c r="AQ28" s="457">
        <v>-0.0243200193716175</v>
      </c>
      <c r="AR28" s="457">
        <v>0.00290666768247302</v>
      </c>
    </row>
    <row r="29" spans="8:8">
      <c r="A29" s="54" t="s">
        <v>145</v>
      </c>
      <c r="B29" s="55">
        <v>18.8581201840179</v>
      </c>
      <c r="C29" s="55">
        <v>19.7200286776237</v>
      </c>
      <c r="D29" s="55">
        <v>19.4652801780162</v>
      </c>
      <c r="E29" s="55">
        <v>17.8851374184901</v>
      </c>
      <c r="F29" s="55">
        <v>23.493053549995</v>
      </c>
      <c r="G29" s="55">
        <v>23.9438356525705</v>
      </c>
      <c r="H29" s="55">
        <v>23.5750647573884</v>
      </c>
      <c r="I29" s="55">
        <v>23.2696242994141</v>
      </c>
      <c r="J29" s="55">
        <v>22.3555884744183</v>
      </c>
      <c r="K29" s="55">
        <v>20.5494910712211</v>
      </c>
      <c r="L29" s="55">
        <v>18.6527730332068</v>
      </c>
      <c r="M29" s="55">
        <v>17.6917289247176</v>
      </c>
      <c r="N29" s="55">
        <v>16.0723634186174</v>
      </c>
      <c r="O29" s="55">
        <v>14.6116293821277</v>
      </c>
      <c r="P29" s="55">
        <v>14.4715805058211</v>
      </c>
      <c r="Q29" s="55">
        <v>13.7280178407407</v>
      </c>
      <c r="R29" s="55">
        <v>13.7336091958938</v>
      </c>
      <c r="S29" s="55">
        <v>12.5769311290377</v>
      </c>
      <c r="T29" s="55">
        <v>12.0614326401161</v>
      </c>
      <c r="U29" s="55">
        <v>11.6218562062958</v>
      </c>
      <c r="V29" s="55">
        <v>11.5338105503392</v>
      </c>
      <c r="W29" s="55">
        <v>11.4333076354405</v>
      </c>
      <c r="X29" s="55">
        <v>11.3460965498268</v>
      </c>
      <c r="Y29" s="55">
        <v>10.9929612155362</v>
      </c>
      <c r="Z29" s="55">
        <v>10.754581110348</v>
      </c>
      <c r="AA29" s="55">
        <v>10.7158218986868</v>
      </c>
      <c r="AB29" s="55">
        <v>10.5123820142518</v>
      </c>
      <c r="AC29" s="55">
        <v>10.2708321543366</v>
      </c>
      <c r="AD29" s="55">
        <v>9.71256344492101</v>
      </c>
      <c r="AE29" s="55">
        <v>9.59982250428856</v>
      </c>
      <c r="AF29" s="55">
        <v>9.94037544648453</v>
      </c>
      <c r="AG29" s="55">
        <v>9.96411348927668</v>
      </c>
      <c r="AH29" s="55">
        <v>9.43533855341465</v>
      </c>
      <c r="AI29" s="55">
        <v>8.60366522472362</v>
      </c>
      <c r="AJ29" s="55">
        <v>7.89580747582706</v>
      </c>
      <c r="AK29" s="55">
        <v>7.55918871173705</v>
      </c>
      <c r="AL29" s="55">
        <v>7.253380063709</v>
      </c>
      <c r="AM29" s="55">
        <v>7.27991574210704</v>
      </c>
      <c r="AN29" s="55">
        <v>6.47925914684646</v>
      </c>
      <c r="AO29" s="55">
        <v>5.53232774831951</v>
      </c>
      <c r="AP29" s="458">
        <v>-0.148481026350175</v>
      </c>
      <c r="AQ29" s="458">
        <v>-0.0396729806141174</v>
      </c>
      <c r="AR29" s="458">
        <v>0.0346622635845995</v>
      </c>
    </row>
    <row r="30" spans="8:8">
      <c r="B30" s="52"/>
      <c r="C30" s="52"/>
      <c r="D30" s="52"/>
      <c r="E30" s="52"/>
      <c r="F30" s="52"/>
      <c r="G30" s="52"/>
      <c r="H30" s="52"/>
      <c r="I30" s="52"/>
      <c r="J30" s="52"/>
      <c r="K30" s="52"/>
      <c r="L30" s="52"/>
      <c r="M30" s="52"/>
      <c r="N30" s="52"/>
      <c r="O30" s="52"/>
      <c r="P30" s="52"/>
      <c r="Q30" s="52"/>
      <c r="R30" s="52"/>
      <c r="S30" s="52"/>
      <c r="T30" s="52"/>
      <c r="U30" s="52"/>
      <c r="V30" s="52"/>
      <c r="W30" s="52"/>
      <c r="X30" s="52"/>
      <c r="Y30" s="52"/>
      <c r="Z30" s="52"/>
      <c r="AA30" s="52"/>
      <c r="AB30" s="52"/>
      <c r="AC30" s="52"/>
      <c r="AD30" s="52"/>
      <c r="AE30" s="52"/>
      <c r="AF30" s="52"/>
      <c r="AG30" s="52"/>
      <c r="AH30" s="52"/>
      <c r="AI30" s="52"/>
      <c r="AJ30" s="52"/>
      <c r="AK30" s="52"/>
      <c r="AL30" s="52"/>
      <c r="AM30" s="52"/>
      <c r="AN30" s="52"/>
      <c r="AO30" s="53"/>
      <c r="AP30" s="457"/>
      <c r="AQ30" s="457"/>
      <c r="AR30" s="457"/>
    </row>
    <row r="31" spans="8:8">
      <c r="A31" s="45" t="s">
        <v>148</v>
      </c>
      <c r="B31" s="52" t="s">
        <v>114</v>
      </c>
      <c r="C31" s="52" t="s">
        <v>114</v>
      </c>
      <c r="D31" s="52" t="s">
        <v>114</v>
      </c>
      <c r="E31" s="52" t="s">
        <v>114</v>
      </c>
      <c r="F31" s="52">
        <v>2.39781301704</v>
      </c>
      <c r="G31" s="52">
        <v>2.51881823592</v>
      </c>
      <c r="H31" s="52">
        <v>2.60193458952</v>
      </c>
      <c r="I31" s="52">
        <v>2.61005865624</v>
      </c>
      <c r="J31" s="52">
        <v>2.51871859008</v>
      </c>
      <c r="K31" s="52">
        <v>2.3895290480544</v>
      </c>
      <c r="L31" s="52">
        <v>2.367022159404</v>
      </c>
      <c r="M31" s="52">
        <v>2.29497264864</v>
      </c>
      <c r="N31" s="52">
        <v>2.0227823580888</v>
      </c>
      <c r="O31" s="52">
        <v>1.8887516694648</v>
      </c>
      <c r="P31" s="52">
        <v>1.5038411254776</v>
      </c>
      <c r="Q31" s="52">
        <v>1.3866412639968</v>
      </c>
      <c r="R31" s="52">
        <v>1.3170222325008</v>
      </c>
      <c r="S31" s="52">
        <v>1.2691371310128</v>
      </c>
      <c r="T31" s="52">
        <v>1.0597905996048</v>
      </c>
      <c r="U31" s="52">
        <v>1.3580349948648</v>
      </c>
      <c r="V31" s="52">
        <v>1.43366005086425</v>
      </c>
      <c r="W31" s="52">
        <v>1.33355613372037</v>
      </c>
      <c r="X31" s="52">
        <v>1.53023159937312</v>
      </c>
      <c r="Y31" s="52">
        <v>1.56864182927256</v>
      </c>
      <c r="Z31" s="52">
        <v>1.55981019502728</v>
      </c>
      <c r="AA31" s="52">
        <v>1.73444676860448</v>
      </c>
      <c r="AB31" s="52">
        <v>1.76689850551704</v>
      </c>
      <c r="AC31" s="52">
        <v>2.00727063343155</v>
      </c>
      <c r="AD31" s="52">
        <v>1.81784475475898</v>
      </c>
      <c r="AE31" s="52">
        <v>1.98864258864274</v>
      </c>
      <c r="AF31" s="52">
        <v>2.08298447084448</v>
      </c>
      <c r="AG31" s="52">
        <v>2.16175927864176</v>
      </c>
      <c r="AH31" s="52">
        <v>2.15102170669176</v>
      </c>
      <c r="AI31" s="52">
        <v>2.04719123964096</v>
      </c>
      <c r="AJ31" s="52">
        <v>1.93361548396265</v>
      </c>
      <c r="AK31" s="52">
        <v>1.85431344583968</v>
      </c>
      <c r="AL31" s="52">
        <v>2.02126289384376</v>
      </c>
      <c r="AM31" s="52">
        <v>2.13184336423464</v>
      </c>
      <c r="AN31" s="52">
        <v>2.07199478319624</v>
      </c>
      <c r="AO31" s="53">
        <v>2.04249320791488</v>
      </c>
      <c r="AP31" s="457">
        <v>-0.0169315859775133</v>
      </c>
      <c r="AQ31" s="457">
        <v>0.0131720174732495</v>
      </c>
      <c r="AR31" s="457">
        <v>0.0127970433356926</v>
      </c>
    </row>
    <row r="32" spans="8:8">
      <c r="A32" s="45" t="s">
        <v>149</v>
      </c>
      <c r="B32" s="52" t="s">
        <v>114</v>
      </c>
      <c r="C32" s="52" t="s">
        <v>114</v>
      </c>
      <c r="D32" s="52" t="s">
        <v>114</v>
      </c>
      <c r="E32" s="52" t="s">
        <v>114</v>
      </c>
      <c r="F32" s="52">
        <v>7.77931174969199</v>
      </c>
      <c r="G32" s="52">
        <v>8.04591629847052</v>
      </c>
      <c r="H32" s="52">
        <v>8.11113123009694</v>
      </c>
      <c r="I32" s="52">
        <v>8.37178026585959</v>
      </c>
      <c r="J32" s="52">
        <v>8.05312870140679</v>
      </c>
      <c r="K32" s="52">
        <v>7.76907380952</v>
      </c>
      <c r="L32" s="52">
        <v>7.1445047208048</v>
      </c>
      <c r="M32" s="52">
        <v>6.85103769461881</v>
      </c>
      <c r="N32" s="52">
        <v>6.1787398479012</v>
      </c>
      <c r="O32" s="52">
        <v>5.4989347589604</v>
      </c>
      <c r="P32" s="52">
        <v>5.2215097249296</v>
      </c>
      <c r="Q32" s="52">
        <v>5.05849176</v>
      </c>
      <c r="R32" s="52">
        <v>4.85626932</v>
      </c>
      <c r="S32" s="52">
        <v>4.5573318</v>
      </c>
      <c r="T32" s="52">
        <v>4.93246908</v>
      </c>
      <c r="U32" s="52">
        <v>5.08779936</v>
      </c>
      <c r="V32" s="52">
        <v>5.3779446</v>
      </c>
      <c r="W32" s="52">
        <v>5.13176076000001</v>
      </c>
      <c r="X32" s="52">
        <v>5.54792867999999</v>
      </c>
      <c r="Y32" s="52">
        <v>5.74135884</v>
      </c>
      <c r="Z32" s="52">
        <v>5.67688212</v>
      </c>
      <c r="AA32" s="52">
        <v>5.90255064</v>
      </c>
      <c r="AB32" s="52">
        <v>6.008058</v>
      </c>
      <c r="AC32" s="52">
        <v>6.23665728</v>
      </c>
      <c r="AD32" s="52">
        <v>5.934789</v>
      </c>
      <c r="AE32" s="52">
        <v>6.3202425552</v>
      </c>
      <c r="AF32" s="52">
        <v>6.597433836</v>
      </c>
      <c r="AG32" s="52">
        <v>7.0457815008</v>
      </c>
      <c r="AH32" s="52">
        <v>7.248062556</v>
      </c>
      <c r="AI32" s="52">
        <v>7.3935454824</v>
      </c>
      <c r="AJ32" s="52">
        <v>7.80168312</v>
      </c>
      <c r="AK32" s="52">
        <v>8.12113596</v>
      </c>
      <c r="AL32" s="52">
        <v>8.6164344</v>
      </c>
      <c r="AM32" s="52">
        <v>9.22603248</v>
      </c>
      <c r="AN32" s="52">
        <v>9.22896324</v>
      </c>
      <c r="AO32" s="53">
        <v>8.36641873009938</v>
      </c>
      <c r="AP32" s="457">
        <v>-0.0959374909666666</v>
      </c>
      <c r="AQ32" s="457">
        <v>0.0451407069546221</v>
      </c>
      <c r="AR32" s="457">
        <v>0.0524189860895216</v>
      </c>
    </row>
    <row r="33" spans="8:8">
      <c r="A33" s="45" t="s">
        <v>151</v>
      </c>
      <c r="B33" s="52">
        <v>14.5002428787102</v>
      </c>
      <c r="C33" s="52">
        <v>14.6216168180968</v>
      </c>
      <c r="D33" s="52">
        <v>14.6080345616804</v>
      </c>
      <c r="E33" s="52">
        <v>14.4494936040224</v>
      </c>
      <c r="F33" s="52" t="s">
        <v>114</v>
      </c>
      <c r="G33" s="52" t="s">
        <v>114</v>
      </c>
      <c r="H33" s="52" t="s">
        <v>114</v>
      </c>
      <c r="I33" s="52" t="s">
        <v>114</v>
      </c>
      <c r="J33" s="52" t="s">
        <v>114</v>
      </c>
      <c r="K33" s="52" t="s">
        <v>114</v>
      </c>
      <c r="L33" s="52" t="s">
        <v>114</v>
      </c>
      <c r="M33" s="52" t="s">
        <v>114</v>
      </c>
      <c r="N33" s="52" t="s">
        <v>114</v>
      </c>
      <c r="O33" s="52" t="s">
        <v>114</v>
      </c>
      <c r="P33" s="52" t="s">
        <v>114</v>
      </c>
      <c r="Q33" s="52" t="s">
        <v>114</v>
      </c>
      <c r="R33" s="52" t="s">
        <v>114</v>
      </c>
      <c r="S33" s="52" t="s">
        <v>114</v>
      </c>
      <c r="T33" s="52" t="s">
        <v>114</v>
      </c>
      <c r="U33" s="52" t="s">
        <v>114</v>
      </c>
      <c r="V33" s="52" t="s">
        <v>114</v>
      </c>
      <c r="W33" s="52" t="s">
        <v>114</v>
      </c>
      <c r="X33" s="52" t="s">
        <v>114</v>
      </c>
      <c r="Y33" s="52" t="s">
        <v>114</v>
      </c>
      <c r="Z33" s="52" t="s">
        <v>114</v>
      </c>
      <c r="AA33" s="52" t="s">
        <v>114</v>
      </c>
      <c r="AB33" s="52" t="s">
        <v>114</v>
      </c>
      <c r="AC33" s="52" t="s">
        <v>114</v>
      </c>
      <c r="AD33" s="52" t="s">
        <v>114</v>
      </c>
      <c r="AE33" s="52" t="s">
        <v>114</v>
      </c>
      <c r="AF33" s="52" t="s">
        <v>114</v>
      </c>
      <c r="AG33" s="52" t="s">
        <v>114</v>
      </c>
      <c r="AH33" s="52" t="s">
        <v>114</v>
      </c>
      <c r="AI33" s="52" t="s">
        <v>114</v>
      </c>
      <c r="AJ33" s="52" t="s">
        <v>114</v>
      </c>
      <c r="AK33" s="52" t="s">
        <v>114</v>
      </c>
      <c r="AL33" s="52" t="s">
        <v>114</v>
      </c>
      <c r="AM33" s="52" t="s">
        <v>114</v>
      </c>
      <c r="AN33" s="52" t="s">
        <v>114</v>
      </c>
      <c r="AO33" s="53" t="s">
        <v>114</v>
      </c>
      <c r="AP33" s="457" t="s">
        <v>114</v>
      </c>
      <c r="AQ33" s="457" t="s">
        <v>114</v>
      </c>
      <c r="AR33" s="457" t="s">
        <v>114</v>
      </c>
    </row>
    <row r="34" spans="8:8">
      <c r="A34" s="45" t="s">
        <v>152</v>
      </c>
      <c r="B34" s="52" t="s">
        <v>114</v>
      </c>
      <c r="C34" s="52" t="s">
        <v>114</v>
      </c>
      <c r="D34" s="52" t="s">
        <v>114</v>
      </c>
      <c r="E34" s="52" t="s">
        <v>114</v>
      </c>
      <c r="F34" s="52">
        <v>0.0622990545018543</v>
      </c>
      <c r="G34" s="52">
        <v>0.0705272315115332</v>
      </c>
      <c r="H34" s="52">
        <v>0.0587726929262777</v>
      </c>
      <c r="I34" s="52">
        <v>0.0646499622189055</v>
      </c>
      <c r="J34" s="52">
        <v>0.0728781392285843</v>
      </c>
      <c r="K34" s="52">
        <v>0.076404500804161</v>
      </c>
      <c r="L34" s="52">
        <v>0.0699159955050999</v>
      </c>
      <c r="M34" s="52">
        <v>0.0550112405789959</v>
      </c>
      <c r="N34" s="52">
        <v>0.0447495283940678</v>
      </c>
      <c r="O34" s="52">
        <v>0.0451962008603075</v>
      </c>
      <c r="P34" s="52">
        <v>0.0358983608393704</v>
      </c>
      <c r="Q34" s="52">
        <v>0.03334762596637</v>
      </c>
      <c r="R34" s="52">
        <v>0.0346288706721628</v>
      </c>
      <c r="S34" s="52">
        <v>0.0346993979036743</v>
      </c>
      <c r="T34" s="52">
        <v>0.0347464160580154</v>
      </c>
      <c r="U34" s="52">
        <v>0.0293981010017241</v>
      </c>
      <c r="V34" s="52">
        <v>0.0318665541046278</v>
      </c>
      <c r="W34" s="52">
        <v>0.0321651193846933</v>
      </c>
      <c r="X34" s="52">
        <v>0.0224864323135938</v>
      </c>
      <c r="Y34" s="52">
        <v>0.0317254996416047</v>
      </c>
      <c r="Z34" s="52">
        <v>0.0352906511945127</v>
      </c>
      <c r="AA34" s="52">
        <v>0.0367011958247434</v>
      </c>
      <c r="AB34" s="52">
        <v>0.0384761311511169</v>
      </c>
      <c r="AC34" s="52">
        <v>0.0423398479840904</v>
      </c>
      <c r="AD34" s="52">
        <v>0.0429534348982408</v>
      </c>
      <c r="AE34" s="52">
        <v>0.0426619223413265</v>
      </c>
      <c r="AF34" s="52">
        <v>0.0451938969707448</v>
      </c>
      <c r="AG34" s="52">
        <v>0.0441140780381489</v>
      </c>
      <c r="AH34" s="52">
        <v>0.0480762979044669</v>
      </c>
      <c r="AI34" s="52">
        <v>0.0516825903424233</v>
      </c>
      <c r="AJ34" s="52">
        <v>0.0409994779492138</v>
      </c>
      <c r="AK34" s="52">
        <v>0.0454577393438295</v>
      </c>
      <c r="AL34" s="52">
        <v>0.0474722321665706</v>
      </c>
      <c r="AM34" s="52">
        <v>0.04906815174756</v>
      </c>
      <c r="AN34" s="52">
        <v>0.04833454441968</v>
      </c>
      <c r="AO34" s="53">
        <v>0.0493508159660858</v>
      </c>
      <c r="AP34" s="457">
        <v>0.0182360930882712</v>
      </c>
      <c r="AQ34" s="457">
        <v>0.0118729192147153</v>
      </c>
      <c r="AR34" s="457">
        <v>3.09202756769271E-4</v>
      </c>
    </row>
    <row r="35" spans="8:8">
      <c r="A35" s="45" t="s">
        <v>153</v>
      </c>
      <c r="B35" s="52" t="s">
        <v>114</v>
      </c>
      <c r="C35" s="52" t="s">
        <v>114</v>
      </c>
      <c r="D35" s="52" t="s">
        <v>114</v>
      </c>
      <c r="E35" s="52" t="s">
        <v>114</v>
      </c>
      <c r="F35" s="52">
        <v>0.117407752848</v>
      </c>
      <c r="G35" s="52">
        <v>0.124087834116</v>
      </c>
      <c r="H35" s="52">
        <v>0.114286786524</v>
      </c>
      <c r="I35" s="52">
        <v>0.122684245747167</v>
      </c>
      <c r="J35" s="52">
        <v>0.11823524678128</v>
      </c>
      <c r="K35" s="52">
        <v>0.103287351168</v>
      </c>
      <c r="L35" s="52">
        <v>0.1020584835</v>
      </c>
      <c r="M35" s="52">
        <v>0.082477364184</v>
      </c>
      <c r="N35" s="52">
        <v>0.060748416468</v>
      </c>
      <c r="O35" s="52">
        <v>0.05035736502</v>
      </c>
      <c r="P35" s="52">
        <v>0.0400715864712</v>
      </c>
      <c r="Q35" s="52">
        <v>0.0358301780388</v>
      </c>
      <c r="R35" s="52">
        <v>0.036643062006</v>
      </c>
      <c r="S35" s="52">
        <v>0.0275032692324</v>
      </c>
      <c r="T35" s="52">
        <v>0.037983863772</v>
      </c>
      <c r="U35" s="52">
        <v>0.0271170494928</v>
      </c>
      <c r="V35" s="52">
        <v>0.0277939755036</v>
      </c>
      <c r="W35" s="52">
        <v>0.029566490778</v>
      </c>
      <c r="X35" s="52">
        <v>0.0251564171076</v>
      </c>
      <c r="Y35" s="52">
        <v>0.0287445465756</v>
      </c>
      <c r="Z35" s="52">
        <v>0.031013260452</v>
      </c>
      <c r="AA35" s="52">
        <v>0.0290704889556</v>
      </c>
      <c r="AB35" s="52">
        <v>0.0357650439912</v>
      </c>
      <c r="AC35" s="52">
        <v>0.036145104948</v>
      </c>
      <c r="AD35" s="52">
        <v>0.0362654880084</v>
      </c>
      <c r="AE35" s="52">
        <v>0.0373714689096</v>
      </c>
      <c r="AF35" s="52">
        <v>0.0459839342232</v>
      </c>
      <c r="AG35" s="52">
        <v>0.0548313795</v>
      </c>
      <c r="AH35" s="52">
        <v>0.0581546143188</v>
      </c>
      <c r="AI35" s="52">
        <v>0.0633817212892977</v>
      </c>
      <c r="AJ35" s="52">
        <v>0.0655189930394427</v>
      </c>
      <c r="AK35" s="52">
        <v>0.0748720482213805</v>
      </c>
      <c r="AL35" s="52">
        <v>0.0906296760654382</v>
      </c>
      <c r="AM35" s="52">
        <v>0.115816616322898</v>
      </c>
      <c r="AN35" s="52">
        <v>0.120810996912033</v>
      </c>
      <c r="AO35" s="53">
        <v>0.118383519058998</v>
      </c>
      <c r="AP35" s="457">
        <v>-0.0227705271971528</v>
      </c>
      <c r="AQ35" s="457">
        <v>0.127875841013264</v>
      </c>
      <c r="AR35" s="457">
        <v>7.41720470726252E-4</v>
      </c>
    </row>
    <row r="36" spans="8:8" s="47" ht="10.2" customFormat="1">
      <c r="A36" s="54" t="s">
        <v>154</v>
      </c>
      <c r="B36" s="55">
        <v>14.5002428787102</v>
      </c>
      <c r="C36" s="55">
        <v>14.6216168180968</v>
      </c>
      <c r="D36" s="55">
        <v>14.6080345616804</v>
      </c>
      <c r="E36" s="55">
        <v>14.4494936040224</v>
      </c>
      <c r="F36" s="55">
        <v>10.3568315740818</v>
      </c>
      <c r="G36" s="55">
        <v>10.7593496000181</v>
      </c>
      <c r="H36" s="55">
        <v>10.8861252990672</v>
      </c>
      <c r="I36" s="55">
        <v>11.1691731300657</v>
      </c>
      <c r="J36" s="55">
        <v>10.7629606774967</v>
      </c>
      <c r="K36" s="55">
        <v>10.3382947095466</v>
      </c>
      <c r="L36" s="55">
        <v>9.6835013592139</v>
      </c>
      <c r="M36" s="55">
        <v>9.2834989480218</v>
      </c>
      <c r="N36" s="55">
        <v>8.30702015085207</v>
      </c>
      <c r="O36" s="55">
        <v>7.4832399943055</v>
      </c>
      <c r="P36" s="55">
        <v>6.80132079771777</v>
      </c>
      <c r="Q36" s="55">
        <v>6.51431082800196</v>
      </c>
      <c r="R36" s="55">
        <v>6.24456348517896</v>
      </c>
      <c r="S36" s="55">
        <v>5.88867159814888</v>
      </c>
      <c r="T36" s="55">
        <v>6.06498995943481</v>
      </c>
      <c r="U36" s="55">
        <v>6.50234950535932</v>
      </c>
      <c r="V36" s="55">
        <v>6.87126518047247</v>
      </c>
      <c r="W36" s="55">
        <v>6.52704850388307</v>
      </c>
      <c r="X36" s="55">
        <v>7.12580312879431</v>
      </c>
      <c r="Y36" s="55">
        <v>7.37047071548976</v>
      </c>
      <c r="Z36" s="55">
        <v>7.30299622667379</v>
      </c>
      <c r="AA36" s="55">
        <v>7.70276909338482</v>
      </c>
      <c r="AB36" s="55">
        <v>7.84919768065936</v>
      </c>
      <c r="AC36" s="55">
        <v>8.32241286636364</v>
      </c>
      <c r="AD36" s="55">
        <v>7.83185267766562</v>
      </c>
      <c r="AE36" s="55">
        <v>8.38891853509367</v>
      </c>
      <c r="AF36" s="55">
        <v>8.77159613803842</v>
      </c>
      <c r="AG36" s="55">
        <v>9.30648623697991</v>
      </c>
      <c r="AH36" s="55">
        <v>9.50531517491502</v>
      </c>
      <c r="AI36" s="55">
        <v>9.55580103367268</v>
      </c>
      <c r="AJ36" s="55">
        <v>9.84181707495131</v>
      </c>
      <c r="AK36" s="55">
        <v>10.0957791934049</v>
      </c>
      <c r="AL36" s="55">
        <v>10.7757992020758</v>
      </c>
      <c r="AM36" s="55">
        <v>11.5227606123051</v>
      </c>
      <c r="AN36" s="55">
        <v>11.470103564528</v>
      </c>
      <c r="AO36" s="55">
        <v>10.5766462730393</v>
      </c>
      <c r="AP36" s="458">
        <v>-0.0804138538886233</v>
      </c>
      <c r="AQ36" s="458">
        <v>0.0388917152812953</v>
      </c>
      <c r="AR36" s="458">
        <v>0.0662669526527097</v>
      </c>
    </row>
    <row r="37" spans="8:8">
      <c r="B37" s="52"/>
      <c r="C37" s="52"/>
      <c r="D37" s="52"/>
      <c r="E37" s="52"/>
      <c r="F37" s="52"/>
      <c r="G37" s="52"/>
      <c r="H37" s="52"/>
      <c r="I37" s="52"/>
      <c r="J37" s="52"/>
      <c r="K37" s="52"/>
      <c r="L37" s="52"/>
      <c r="M37" s="52"/>
      <c r="N37" s="52"/>
      <c r="O37" s="52"/>
      <c r="P37" s="52"/>
      <c r="Q37" s="52"/>
      <c r="R37" s="52"/>
      <c r="S37" s="52"/>
      <c r="T37" s="52"/>
      <c r="U37" s="52"/>
      <c r="V37" s="52"/>
      <c r="W37" s="52"/>
      <c r="X37" s="52"/>
      <c r="Y37" s="52"/>
      <c r="Z37" s="52"/>
      <c r="AA37" s="52"/>
      <c r="AB37" s="52"/>
      <c r="AC37" s="52"/>
      <c r="AD37" s="52"/>
      <c r="AE37" s="52"/>
      <c r="AF37" s="52"/>
      <c r="AG37" s="52"/>
      <c r="AH37" s="52"/>
      <c r="AI37" s="52"/>
      <c r="AJ37" s="52"/>
      <c r="AK37" s="52"/>
      <c r="AL37" s="52"/>
      <c r="AM37" s="52"/>
      <c r="AN37" s="52"/>
      <c r="AO37" s="53"/>
      <c r="AP37" s="457"/>
      <c r="AQ37" s="457"/>
      <c r="AR37" s="457"/>
    </row>
    <row r="38" spans="8:8" s="47" ht="10.2" customFormat="1">
      <c r="A38" s="54" t="s">
        <v>164</v>
      </c>
      <c r="B38" s="55">
        <v>0.02325118446</v>
      </c>
      <c r="C38" s="55">
        <v>0.0261350523</v>
      </c>
      <c r="D38" s="55">
        <v>0.0261350523</v>
      </c>
      <c r="E38" s="55">
        <v>0.02672727516</v>
      </c>
      <c r="F38" s="55">
        <v>0.02847819492</v>
      </c>
      <c r="G38" s="55">
        <v>0.02731949802</v>
      </c>
      <c r="H38" s="55">
        <v>0.02788597206</v>
      </c>
      <c r="I38" s="55">
        <v>0.02963689182</v>
      </c>
      <c r="J38" s="55">
        <v>0.02209248756</v>
      </c>
      <c r="K38" s="55">
        <v>0.0227028978792</v>
      </c>
      <c r="L38" s="55">
        <v>0.0234261005904</v>
      </c>
      <c r="M38" s="55">
        <v>0.018840976812</v>
      </c>
      <c r="N38" s="55">
        <v>0.0307828273536</v>
      </c>
      <c r="O38" s="55">
        <v>0.0301449097584</v>
      </c>
      <c r="P38" s="55">
        <v>0.029777191488</v>
      </c>
      <c r="Q38" s="55">
        <v>0.0279347817744</v>
      </c>
      <c r="R38" s="55">
        <v>0.0270042571008</v>
      </c>
      <c r="S38" s="55">
        <v>0.0335404882944</v>
      </c>
      <c r="T38" s="55">
        <v>0.028743470568</v>
      </c>
      <c r="U38" s="55">
        <v>0.031107589056</v>
      </c>
      <c r="V38" s="55">
        <v>0.030331356336</v>
      </c>
      <c r="W38" s="55">
        <v>0.0283906238112</v>
      </c>
      <c r="X38" s="55">
        <v>0.0311653920168</v>
      </c>
      <c r="Y38" s="55">
        <v>0.0332589846096</v>
      </c>
      <c r="Z38" s="55">
        <v>0.0417679019856</v>
      </c>
      <c r="AA38" s="55">
        <v>0.0443053288728</v>
      </c>
      <c r="AB38" s="55">
        <v>0.0445745233656</v>
      </c>
      <c r="AC38" s="55">
        <v>0.0426354236928</v>
      </c>
      <c r="AD38" s="55">
        <v>0.0314249150016</v>
      </c>
      <c r="AE38" s="55">
        <v>0.0297551103048</v>
      </c>
      <c r="AF38" s="55">
        <v>0.0316227664224</v>
      </c>
      <c r="AG38" s="55">
        <v>0.0284834451672</v>
      </c>
      <c r="AH38" s="55">
        <v>0.0301229793</v>
      </c>
      <c r="AI38" s="55">
        <v>0.0292499718801121</v>
      </c>
      <c r="AJ38" s="55">
        <v>0.0327204821784672</v>
      </c>
      <c r="AK38" s="55">
        <v>0.0360538804631969</v>
      </c>
      <c r="AL38" s="55">
        <v>0.0409533745012466</v>
      </c>
      <c r="AM38" s="55">
        <v>0.0440282983001409</v>
      </c>
      <c r="AN38" s="55">
        <v>0.0456486353044796</v>
      </c>
      <c r="AO38" s="55">
        <v>0.0456486353044796</v>
      </c>
      <c r="AP38" s="458">
        <v>-0.00273224043715847</v>
      </c>
      <c r="AQ38" s="458">
        <v>0.0380430586622855</v>
      </c>
      <c r="AR38" s="458">
        <v>2.86007102468171E-4</v>
      </c>
    </row>
    <row r="39" spans="8:8">
      <c r="B39" s="52"/>
      <c r="C39" s="52"/>
      <c r="D39" s="52"/>
      <c r="E39" s="52"/>
      <c r="F39" s="52"/>
      <c r="G39" s="52"/>
      <c r="H39" s="52"/>
      <c r="I39" s="52"/>
      <c r="J39" s="52"/>
      <c r="K39" s="52"/>
      <c r="L39" s="52"/>
      <c r="M39" s="52"/>
      <c r="N39" s="52"/>
      <c r="O39" s="52"/>
      <c r="P39" s="52"/>
      <c r="Q39" s="52"/>
      <c r="R39" s="52"/>
      <c r="S39" s="52"/>
      <c r="T39" s="52"/>
      <c r="U39" s="52"/>
      <c r="V39" s="52"/>
      <c r="W39" s="52"/>
      <c r="X39" s="52"/>
      <c r="Y39" s="52"/>
      <c r="Z39" s="52"/>
      <c r="AA39" s="52"/>
      <c r="AB39" s="52"/>
      <c r="AC39" s="52"/>
      <c r="AD39" s="52"/>
      <c r="AE39" s="52"/>
      <c r="AF39" s="52"/>
      <c r="AG39" s="52"/>
      <c r="AH39" s="52"/>
      <c r="AI39" s="52"/>
      <c r="AJ39" s="52"/>
      <c r="AK39" s="52"/>
      <c r="AL39" s="52"/>
      <c r="AM39" s="52"/>
      <c r="AN39" s="52"/>
      <c r="AO39" s="53"/>
      <c r="AP39" s="457"/>
      <c r="AQ39" s="457"/>
      <c r="AR39" s="457"/>
    </row>
    <row r="40" spans="8:8">
      <c r="A40" s="45" t="s">
        <v>168</v>
      </c>
      <c r="B40" s="52">
        <v>3.13428369744</v>
      </c>
      <c r="C40" s="52">
        <v>3.467381821056</v>
      </c>
      <c r="D40" s="52">
        <v>3.504210421104</v>
      </c>
      <c r="E40" s="52">
        <v>3.923957845764</v>
      </c>
      <c r="F40" s="52">
        <v>4.176611338464</v>
      </c>
      <c r="G40" s="52">
        <v>4.259554191072</v>
      </c>
      <c r="H40" s="52">
        <v>4.24584727776</v>
      </c>
      <c r="I40" s="52">
        <v>4.36228218576</v>
      </c>
      <c r="J40" s="52">
        <v>4.231973562336</v>
      </c>
      <c r="K40" s="52">
        <v>4.19303581992</v>
      </c>
      <c r="L40" s="52">
        <v>4.277400384204</v>
      </c>
      <c r="M40" s="52">
        <v>4.37949060573452</v>
      </c>
      <c r="N40" s="52">
        <v>4.47664385286143</v>
      </c>
      <c r="O40" s="52">
        <v>4.65270247133327</v>
      </c>
      <c r="P40" s="52">
        <v>4.89513588163651</v>
      </c>
      <c r="Q40" s="52">
        <v>4.89628492011949</v>
      </c>
      <c r="R40" s="52">
        <v>5.22069181648023</v>
      </c>
      <c r="S40" s="52">
        <v>5.27831877720947</v>
      </c>
      <c r="T40" s="52">
        <v>5.28667489954215</v>
      </c>
      <c r="U40" s="52">
        <v>5.3019070596247</v>
      </c>
      <c r="V40" s="52">
        <v>5.28679106834864</v>
      </c>
      <c r="W40" s="52">
        <v>5.20667151748005</v>
      </c>
      <c r="X40" s="52">
        <v>5.64344919933125</v>
      </c>
      <c r="Y40" s="52">
        <v>5.73982295980638</v>
      </c>
      <c r="Z40" s="52">
        <v>5.79380343558194</v>
      </c>
      <c r="AA40" s="52">
        <v>5.7884108974505</v>
      </c>
      <c r="AB40" s="52">
        <v>5.79291983688945</v>
      </c>
      <c r="AC40" s="52">
        <v>5.90247777926884</v>
      </c>
      <c r="AD40" s="52">
        <v>5.85068423132326</v>
      </c>
      <c r="AE40" s="52">
        <v>6.0333265029582</v>
      </c>
      <c r="AF40" s="52">
        <v>5.99523092224795</v>
      </c>
      <c r="AG40" s="52">
        <v>6.1363933343985</v>
      </c>
      <c r="AH40" s="52">
        <v>6.08183004296875</v>
      </c>
      <c r="AI40" s="52">
        <v>6.19601292032342</v>
      </c>
      <c r="AJ40" s="52">
        <v>5.96438383796875</v>
      </c>
      <c r="AK40" s="52">
        <v>6.01358427375</v>
      </c>
      <c r="AL40" s="52">
        <v>5.9726385859375</v>
      </c>
      <c r="AM40" s="52">
        <v>6.013437541875</v>
      </c>
      <c r="AN40" s="52">
        <v>6.21362215517416</v>
      </c>
      <c r="AO40" s="53">
        <v>5.97261566891476</v>
      </c>
      <c r="AP40" s="457">
        <v>-0.0414130601892706</v>
      </c>
      <c r="AQ40" s="457">
        <v>0.00603668646204758</v>
      </c>
      <c r="AR40" s="457">
        <v>0.037420844899928</v>
      </c>
    </row>
    <row r="41" spans="8:8">
      <c r="A41" s="45" t="s">
        <v>687</v>
      </c>
      <c r="B41" s="52">
        <v>0.077479915968</v>
      </c>
      <c r="C41" s="52">
        <v>0.074780267328</v>
      </c>
      <c r="D41" s="52">
        <v>0.089898299712</v>
      </c>
      <c r="E41" s="52">
        <v>0.083959072704</v>
      </c>
      <c r="F41" s="52">
        <v>0.083959072704</v>
      </c>
      <c r="G41" s="52">
        <v>0.10933576992</v>
      </c>
      <c r="H41" s="52">
        <v>0.130393029312</v>
      </c>
      <c r="I41" s="52">
        <v>0.136872186048</v>
      </c>
      <c r="J41" s="52">
        <v>0.137952045504</v>
      </c>
      <c r="K41" s="52">
        <v>0.1484806752</v>
      </c>
      <c r="L41" s="52">
        <v>0.151720253568</v>
      </c>
      <c r="M41" s="52">
        <v>0.14983049952</v>
      </c>
      <c r="N41" s="52">
        <v>0.142811413056</v>
      </c>
      <c r="O41" s="52">
        <v>0.147670780608</v>
      </c>
      <c r="P41" s="52">
        <v>0.149560534656</v>
      </c>
      <c r="Q41" s="52">
        <v>0.139571834688</v>
      </c>
      <c r="R41" s="52">
        <v>0.14308137792</v>
      </c>
      <c r="S41" s="52">
        <v>0.147670780608</v>
      </c>
      <c r="T41" s="52">
        <v>0.134442502272</v>
      </c>
      <c r="U41" s="52">
        <v>0.119054505024</v>
      </c>
      <c r="V41" s="52">
        <v>0.121793217579821</v>
      </c>
      <c r="W41" s="52">
        <v>0.10631688782832</v>
      </c>
      <c r="X41" s="52">
        <v>0.0762478503216768</v>
      </c>
      <c r="Y41" s="52">
        <v>0.102523719510202</v>
      </c>
      <c r="Z41" s="52">
        <v>0.0910004582657664</v>
      </c>
      <c r="AA41" s="52">
        <v>0.056884701440736</v>
      </c>
      <c r="AB41" s="52">
        <v>0.0561586579354944</v>
      </c>
      <c r="AC41" s="52">
        <v>0.040739857696512</v>
      </c>
      <c r="AD41" s="52">
        <v>0.0450124836130944</v>
      </c>
      <c r="AE41" s="52">
        <v>0.0720315660722112</v>
      </c>
      <c r="AF41" s="52">
        <v>0.0691664559670656</v>
      </c>
      <c r="AG41" s="52">
        <v>0.04302160072704</v>
      </c>
      <c r="AH41" s="52">
        <v>0.08407245794688</v>
      </c>
      <c r="AI41" s="52">
        <v>0.15610988225664</v>
      </c>
      <c r="AJ41" s="52">
        <v>0.117061975352275</v>
      </c>
      <c r="AK41" s="52">
        <v>0.0729369202401216</v>
      </c>
      <c r="AL41" s="52">
        <v>0.0790457121792</v>
      </c>
      <c r="AM41" s="52">
        <v>0.0903778652964096</v>
      </c>
      <c r="AN41" s="52">
        <v>0.0709200667341504</v>
      </c>
      <c r="AO41" s="53">
        <v>0.08855015815728</v>
      </c>
      <c r="AP41" s="457">
        <v>0.245179564839898</v>
      </c>
      <c r="AQ41" s="457">
        <v>0.0465105621916981</v>
      </c>
      <c r="AR41" s="457">
        <v>5.54802437986063E-4</v>
      </c>
    </row>
    <row r="42" spans="8:8">
      <c r="A42" s="45" t="s">
        <v>216</v>
      </c>
      <c r="B42" s="52">
        <v>0.0638884228126334</v>
      </c>
      <c r="C42" s="52">
        <v>0.0532018127379341</v>
      </c>
      <c r="D42" s="52">
        <v>0.0486333473801148</v>
      </c>
      <c r="E42" s="52">
        <v>0.0545133261632141</v>
      </c>
      <c r="F42" s="52">
        <v>0.0555079733221331</v>
      </c>
      <c r="G42" s="52">
        <v>0.0572783371674851</v>
      </c>
      <c r="H42" s="52">
        <v>0.0545494533256307</v>
      </c>
      <c r="I42" s="52">
        <v>0.054598861093847</v>
      </c>
      <c r="J42" s="52">
        <v>0.0524958339546227</v>
      </c>
      <c r="K42" s="52">
        <v>0.054897172623189</v>
      </c>
      <c r="L42" s="52">
        <v>0.0522126795380933</v>
      </c>
      <c r="M42" s="52">
        <v>0.0539807157880884</v>
      </c>
      <c r="N42" s="52">
        <v>0.0497337201640354</v>
      </c>
      <c r="O42" s="52">
        <v>0.0525410777120101</v>
      </c>
      <c r="P42" s="52">
        <v>0.0530598593613899</v>
      </c>
      <c r="Q42" s="52">
        <v>0.0462098943994561</v>
      </c>
      <c r="R42" s="52">
        <v>0.0420140988298008</v>
      </c>
      <c r="S42" s="52">
        <v>0.0522978766463012</v>
      </c>
      <c r="T42" s="52">
        <v>0.0484964402213077</v>
      </c>
      <c r="U42" s="52">
        <v>0.0439020171728287</v>
      </c>
      <c r="V42" s="52">
        <v>0.0427407089409666</v>
      </c>
      <c r="W42" s="52">
        <v>0.0471361487882223</v>
      </c>
      <c r="X42" s="52">
        <v>0.0401611441038173</v>
      </c>
      <c r="Y42" s="52">
        <v>0.0431436341478707</v>
      </c>
      <c r="Z42" s="52">
        <v>0.0386135652739676</v>
      </c>
      <c r="AA42" s="52">
        <v>0.0376716311483757</v>
      </c>
      <c r="AB42" s="52">
        <v>0.0315376494430913</v>
      </c>
      <c r="AC42" s="52">
        <v>0.0318730317915645</v>
      </c>
      <c r="AD42" s="52">
        <v>0.0289230907850013</v>
      </c>
      <c r="AE42" s="52">
        <v>0.0397403692601127</v>
      </c>
      <c r="AF42" s="52">
        <v>0.0466665145845899</v>
      </c>
      <c r="AG42" s="52">
        <v>0.181474680433857</v>
      </c>
      <c r="AH42" s="52">
        <v>0.213272111639106</v>
      </c>
      <c r="AI42" s="52">
        <v>0.242075383732152</v>
      </c>
      <c r="AJ42" s="52">
        <v>0.250824386996065</v>
      </c>
      <c r="AK42" s="52">
        <v>0.328832604730563</v>
      </c>
      <c r="AL42" s="52">
        <v>0.608166679595039</v>
      </c>
      <c r="AM42" s="52">
        <v>0.764636550342896</v>
      </c>
      <c r="AN42" s="52">
        <v>0.550883531473572</v>
      </c>
      <c r="AO42" s="53">
        <v>0.409708095403699</v>
      </c>
      <c r="AP42" s="461">
        <v>-0.258302978698489</v>
      </c>
      <c r="AQ42" s="461">
        <v>0.342707790906638</v>
      </c>
      <c r="AR42" s="461">
        <v>0.00256698638289119</v>
      </c>
    </row>
    <row r="43" spans="8:8" s="47" ht="10.2" customFormat="1">
      <c r="A43" s="54" t="s">
        <v>174</v>
      </c>
      <c r="B43" s="55">
        <v>3.27565203622063</v>
      </c>
      <c r="C43" s="55">
        <v>3.59536390112193</v>
      </c>
      <c r="D43" s="55">
        <v>3.64274206819612</v>
      </c>
      <c r="E43" s="55">
        <v>4.06243024463121</v>
      </c>
      <c r="F43" s="55">
        <v>4.31607838449013</v>
      </c>
      <c r="G43" s="55">
        <v>4.42616829815949</v>
      </c>
      <c r="H43" s="55">
        <v>4.43078976039763</v>
      </c>
      <c r="I43" s="55">
        <v>4.55375323290185</v>
      </c>
      <c r="J43" s="55">
        <v>4.42242144179462</v>
      </c>
      <c r="K43" s="55">
        <v>4.39641366774319</v>
      </c>
      <c r="L43" s="55">
        <v>4.48133331731009</v>
      </c>
      <c r="M43" s="55">
        <v>4.58330182104261</v>
      </c>
      <c r="N43" s="55">
        <v>4.66918898608147</v>
      </c>
      <c r="O43" s="55">
        <v>4.85291432965327</v>
      </c>
      <c r="P43" s="55">
        <v>5.0977562756539</v>
      </c>
      <c r="Q43" s="55">
        <v>5.08206664920695</v>
      </c>
      <c r="R43" s="55">
        <v>5.40578729323004</v>
      </c>
      <c r="S43" s="55">
        <v>5.47828743446377</v>
      </c>
      <c r="T43" s="55">
        <v>5.46961384203545</v>
      </c>
      <c r="U43" s="55">
        <v>5.46486358182153</v>
      </c>
      <c r="V43" s="55">
        <v>5.45132499486943</v>
      </c>
      <c r="W43" s="55">
        <v>5.36012455409659</v>
      </c>
      <c r="X43" s="55">
        <v>5.75985819375674</v>
      </c>
      <c r="Y43" s="55">
        <v>5.88549031346445</v>
      </c>
      <c r="Z43" s="55">
        <v>5.92341745912167</v>
      </c>
      <c r="AA43" s="55">
        <v>5.88296723003961</v>
      </c>
      <c r="AB43" s="55">
        <v>5.88061614426803</v>
      </c>
      <c r="AC43" s="55">
        <v>5.97509066875691</v>
      </c>
      <c r="AD43" s="55">
        <v>5.92461980572135</v>
      </c>
      <c r="AE43" s="55">
        <v>6.14509843829053</v>
      </c>
      <c r="AF43" s="55">
        <v>6.1110638927996</v>
      </c>
      <c r="AG43" s="55">
        <v>6.3608896155594</v>
      </c>
      <c r="AH43" s="55">
        <v>6.37917461255474</v>
      </c>
      <c r="AI43" s="55">
        <v>6.59419818631221</v>
      </c>
      <c r="AJ43" s="55">
        <v>6.33227020031709</v>
      </c>
      <c r="AK43" s="55">
        <v>6.41535379872068</v>
      </c>
      <c r="AL43" s="55">
        <v>6.65985097771174</v>
      </c>
      <c r="AM43" s="55">
        <v>6.86845195751431</v>
      </c>
      <c r="AN43" s="55">
        <v>6.83542575338188</v>
      </c>
      <c r="AO43" s="55">
        <v>6.47087392247574</v>
      </c>
      <c r="AP43" s="458">
        <v>-0.0559192401602449</v>
      </c>
      <c r="AQ43" s="458">
        <v>0.0144029614696857</v>
      </c>
      <c r="AR43" s="458">
        <v>0.0405426337208052</v>
      </c>
    </row>
    <row r="44" spans="8:8">
      <c r="B44" s="52"/>
      <c r="C44" s="52"/>
      <c r="D44" s="52"/>
      <c r="E44" s="52"/>
      <c r="F44" s="52"/>
      <c r="G44" s="52"/>
      <c r="H44" s="52"/>
      <c r="I44" s="52"/>
      <c r="J44" s="52"/>
      <c r="K44" s="52"/>
      <c r="L44" s="52"/>
      <c r="M44" s="52"/>
      <c r="N44" s="52"/>
      <c r="O44" s="52"/>
      <c r="P44" s="52"/>
      <c r="Q44" s="52"/>
      <c r="R44" s="52"/>
      <c r="S44" s="52"/>
      <c r="T44" s="52"/>
      <c r="U44" s="52"/>
      <c r="V44" s="52"/>
      <c r="W44" s="52"/>
      <c r="X44" s="52"/>
      <c r="Y44" s="52"/>
      <c r="Z44" s="52"/>
      <c r="AA44" s="52"/>
      <c r="AB44" s="52"/>
      <c r="AC44" s="52"/>
      <c r="AD44" s="52"/>
      <c r="AE44" s="52"/>
      <c r="AF44" s="52"/>
      <c r="AG44" s="52"/>
      <c r="AH44" s="52"/>
      <c r="AI44" s="52"/>
      <c r="AJ44" s="52"/>
      <c r="AK44" s="52"/>
      <c r="AL44" s="52"/>
      <c r="AM44" s="52"/>
      <c r="AN44" s="52"/>
      <c r="AO44" s="53"/>
      <c r="AP44" s="457"/>
      <c r="AQ44" s="457"/>
      <c r="AR44" s="457"/>
    </row>
    <row r="45" spans="8:8">
      <c r="A45" s="45" t="s">
        <v>175</v>
      </c>
      <c r="B45" s="52">
        <v>2.83885632420445</v>
      </c>
      <c r="C45" s="52">
        <v>2.8978354954456</v>
      </c>
      <c r="D45" s="52">
        <v>3.01946658755233</v>
      </c>
      <c r="E45" s="52">
        <v>3.17130235923553</v>
      </c>
      <c r="F45" s="52">
        <v>3.86764441331475</v>
      </c>
      <c r="G45" s="52">
        <v>4.11429431057334</v>
      </c>
      <c r="H45" s="52">
        <v>4.29720316477346</v>
      </c>
      <c r="I45" s="52">
        <v>4.22385664452865</v>
      </c>
      <c r="J45" s="52">
        <v>4.58884080110375</v>
      </c>
      <c r="K45" s="52">
        <v>4.80456436598845</v>
      </c>
      <c r="L45" s="52">
        <v>4.9839273911602</v>
      </c>
      <c r="M45" s="52">
        <v>5.31804691585957</v>
      </c>
      <c r="N45" s="52">
        <v>5.34276023435194</v>
      </c>
      <c r="O45" s="52">
        <v>5.46087726696046</v>
      </c>
      <c r="P45" s="52">
        <v>5.73054476088446</v>
      </c>
      <c r="Q45" s="52">
        <v>5.90645612377342</v>
      </c>
      <c r="R45" s="52">
        <v>6.44081144129693</v>
      </c>
      <c r="S45" s="52">
        <v>6.59556642702484</v>
      </c>
      <c r="T45" s="52">
        <v>6.95490451546662</v>
      </c>
      <c r="U45" s="52">
        <v>7.18855122391012</v>
      </c>
      <c r="V45" s="52">
        <v>7.76851547330974</v>
      </c>
      <c r="W45" s="52">
        <v>8.00656679202806</v>
      </c>
      <c r="X45" s="52">
        <v>8.27657173615012</v>
      </c>
      <c r="Y45" s="52">
        <v>8.59979173229533</v>
      </c>
      <c r="Z45" s="52">
        <v>9.00463840243464</v>
      </c>
      <c r="AA45" s="52">
        <v>9.20462568353398</v>
      </c>
      <c r="AB45" s="52">
        <v>9.50707898804809</v>
      </c>
      <c r="AC45" s="52">
        <v>9.79423740518889</v>
      </c>
      <c r="AD45" s="52">
        <v>10.1622019891104</v>
      </c>
      <c r="AE45" s="52">
        <v>10.4932420752482</v>
      </c>
      <c r="AF45" s="52">
        <v>10.2629281218358</v>
      </c>
      <c r="AG45" s="52">
        <v>11.1308730909531</v>
      </c>
      <c r="AH45" s="52">
        <v>11.9654757760351</v>
      </c>
      <c r="AI45" s="52">
        <v>12.8140185500189</v>
      </c>
      <c r="AJ45" s="52">
        <v>12.8005294151723</v>
      </c>
      <c r="AK45" s="52">
        <v>12.8270007056018</v>
      </c>
      <c r="AL45" s="52">
        <v>12.5039282089305</v>
      </c>
      <c r="AM45" s="52">
        <v>13.0909685643415</v>
      </c>
      <c r="AN45" s="52">
        <v>13.2115596350951</v>
      </c>
      <c r="AO45" s="53">
        <v>12.4236320899881</v>
      </c>
      <c r="AP45" s="457">
        <v>-0.0622085444701341</v>
      </c>
      <c r="AQ45" s="457">
        <v>0.0265890477738795</v>
      </c>
      <c r="AR45" s="457">
        <v>0.0778390633693137</v>
      </c>
    </row>
    <row r="46" spans="8:8">
      <c r="A46" s="45" t="s">
        <v>177</v>
      </c>
      <c r="B46" s="52">
        <v>13.0125744</v>
      </c>
      <c r="C46" s="52">
        <v>13.9483242</v>
      </c>
      <c r="D46" s="52">
        <v>14.957343</v>
      </c>
      <c r="E46" s="52">
        <v>16.5211128</v>
      </c>
      <c r="F46" s="52">
        <v>18.2607282</v>
      </c>
      <c r="G46" s="52">
        <v>18.714996</v>
      </c>
      <c r="H46" s="52">
        <v>19.4288454</v>
      </c>
      <c r="I46" s="52">
        <v>20.5132266</v>
      </c>
      <c r="J46" s="52">
        <v>22.0686228</v>
      </c>
      <c r="K46" s="52">
        <v>22.606270722</v>
      </c>
      <c r="L46" s="52">
        <v>22.763757204</v>
      </c>
      <c r="M46" s="52">
        <v>23.37029892</v>
      </c>
      <c r="N46" s="52">
        <v>24.08812578</v>
      </c>
      <c r="O46" s="52">
        <v>25.956087534</v>
      </c>
      <c r="P46" s="52">
        <v>28.485542754</v>
      </c>
      <c r="Q46" s="52">
        <v>29.2385052396</v>
      </c>
      <c r="R46" s="52">
        <v>29.0465802342</v>
      </c>
      <c r="S46" s="52">
        <v>27.8846867124</v>
      </c>
      <c r="T46" s="52">
        <v>28.5539194782</v>
      </c>
      <c r="U46" s="52">
        <v>29.614001726106</v>
      </c>
      <c r="V46" s="52">
        <v>31.3748270623935</v>
      </c>
      <c r="W46" s="52">
        <v>33.5063586251233</v>
      </c>
      <c r="X46" s="52">
        <v>39.5794871751283</v>
      </c>
      <c r="Y46" s="52">
        <v>46.3454280701496</v>
      </c>
      <c r="Z46" s="52">
        <v>51.9875646822</v>
      </c>
      <c r="AA46" s="52">
        <v>55.6183950654931</v>
      </c>
      <c r="AB46" s="52">
        <v>60.2599137465906</v>
      </c>
      <c r="AC46" s="52">
        <v>62.4574178725191</v>
      </c>
      <c r="AD46" s="52">
        <v>64.387266811054</v>
      </c>
      <c r="AE46" s="52">
        <v>69.7220963630188</v>
      </c>
      <c r="AF46" s="52">
        <v>77.5262419503984</v>
      </c>
      <c r="AG46" s="52">
        <v>78.4414901953834</v>
      </c>
      <c r="AH46" s="52">
        <v>79.3228879939609</v>
      </c>
      <c r="AI46" s="52">
        <v>78.05074595472</v>
      </c>
      <c r="AJ46" s="52">
        <v>76.586253975</v>
      </c>
      <c r="AK46" s="52">
        <v>70.81643452464</v>
      </c>
      <c r="AL46" s="52">
        <v>73.17399355308</v>
      </c>
      <c r="AM46" s="52">
        <v>76.87061975628</v>
      </c>
      <c r="AN46" s="52">
        <v>79.75597935312</v>
      </c>
      <c r="AO46" s="53">
        <v>80.9102884087682</v>
      </c>
      <c r="AP46" s="457">
        <v>0.0117012254309319</v>
      </c>
      <c r="AQ46" s="457">
        <v>0.0216363251121807</v>
      </c>
      <c r="AR46" s="457">
        <v>0.506935574159103</v>
      </c>
    </row>
    <row r="47" spans="8:8">
      <c r="A47" s="45" t="s">
        <v>179</v>
      </c>
      <c r="B47" s="52">
        <v>2.6702775738</v>
      </c>
      <c r="C47" s="52">
        <v>2.64328180848</v>
      </c>
      <c r="D47" s="52">
        <v>2.79661328406</v>
      </c>
      <c r="E47" s="52">
        <v>2.93423249412</v>
      </c>
      <c r="F47" s="52">
        <v>3.03015290868</v>
      </c>
      <c r="G47" s="52">
        <v>3.25953302688</v>
      </c>
      <c r="H47" s="52">
        <v>3.57294347334</v>
      </c>
      <c r="I47" s="52">
        <v>3.79848793158</v>
      </c>
      <c r="J47" s="52">
        <v>4.13073827586</v>
      </c>
      <c r="K47" s="52">
        <v>4.4501999098</v>
      </c>
      <c r="L47" s="52">
        <v>4.7585669664</v>
      </c>
      <c r="M47" s="52">
        <v>5.022354312</v>
      </c>
      <c r="N47" s="52">
        <v>5.18892894312</v>
      </c>
      <c r="O47" s="52">
        <v>5.27794251804</v>
      </c>
      <c r="P47" s="52">
        <v>5.57245191402</v>
      </c>
      <c r="Q47" s="52">
        <v>5.97223587316</v>
      </c>
      <c r="R47" s="52">
        <v>6.17005965977638</v>
      </c>
      <c r="S47" s="52">
        <v>6.13240625027848</v>
      </c>
      <c r="T47" s="52">
        <v>5.99833560092282</v>
      </c>
      <c r="U47" s="52">
        <v>6.37629036677824</v>
      </c>
      <c r="V47" s="52">
        <v>6.45752556992053</v>
      </c>
      <c r="W47" s="52">
        <v>6.74377748494438</v>
      </c>
      <c r="X47" s="52">
        <v>7.03704190484063</v>
      </c>
      <c r="Y47" s="52">
        <v>7.59949760615463</v>
      </c>
      <c r="Z47" s="52">
        <v>7.94577524572533</v>
      </c>
      <c r="AA47" s="52">
        <v>8.29326682120341</v>
      </c>
      <c r="AB47" s="52">
        <v>8.8083172090798</v>
      </c>
      <c r="AC47" s="52">
        <v>9.53104506175685</v>
      </c>
      <c r="AD47" s="52">
        <v>10.2879755133422</v>
      </c>
      <c r="AE47" s="52">
        <v>10.5735927928701</v>
      </c>
      <c r="AF47" s="52">
        <v>10.4947808954939</v>
      </c>
      <c r="AG47" s="52">
        <v>10.6783576583897</v>
      </c>
      <c r="AH47" s="52">
        <v>10.7068203502787</v>
      </c>
      <c r="AI47" s="52">
        <v>11.281405730101</v>
      </c>
      <c r="AJ47" s="52">
        <v>11.7651709936117</v>
      </c>
      <c r="AK47" s="52">
        <v>11.8865918407504</v>
      </c>
      <c r="AL47" s="52">
        <v>11.9871103712838</v>
      </c>
      <c r="AM47" s="52">
        <v>12.7992408623822</v>
      </c>
      <c r="AN47" s="52">
        <v>12.5964421604236</v>
      </c>
      <c r="AO47" s="53">
        <v>12.6826769309955</v>
      </c>
      <c r="AP47" s="457">
        <v>0.00409501723999983</v>
      </c>
      <c r="AQ47" s="457">
        <v>0.020450158549286</v>
      </c>
      <c r="AR47" s="457">
        <v>0.079462083726695</v>
      </c>
    </row>
    <row r="48" spans="8:8">
      <c r="A48" s="45" t="s">
        <v>180</v>
      </c>
      <c r="B48" s="52">
        <v>0.009868455072</v>
      </c>
      <c r="C48" s="52">
        <v>0.0145559712312</v>
      </c>
      <c r="D48" s="52">
        <v>0.016036239492</v>
      </c>
      <c r="E48" s="52">
        <v>0.0362665723896</v>
      </c>
      <c r="F48" s="52">
        <v>0.04934227536</v>
      </c>
      <c r="G48" s="52">
        <v>0.0638982465912</v>
      </c>
      <c r="H48" s="52">
        <v>0.0747535471704</v>
      </c>
      <c r="I48" s="52">
        <v>0.1107734081832</v>
      </c>
      <c r="J48" s="52">
        <v>0.214638897816</v>
      </c>
      <c r="K48" s="52">
        <v>0.2647213073064</v>
      </c>
      <c r="L48" s="52">
        <v>0.3414485454912</v>
      </c>
      <c r="M48" s="52">
        <v>0.5516466385248</v>
      </c>
      <c r="N48" s="52">
        <v>0.6804299772144</v>
      </c>
      <c r="O48" s="52">
        <v>0.8109402955416</v>
      </c>
      <c r="P48" s="52">
        <v>1.0322404005312</v>
      </c>
      <c r="Q48" s="52">
        <v>1.242191782188</v>
      </c>
      <c r="R48" s="52">
        <v>1.3524717676176</v>
      </c>
      <c r="S48" s="52">
        <v>1.5352848978264</v>
      </c>
      <c r="T48" s="52">
        <v>1.8177694242624</v>
      </c>
      <c r="U48" s="52">
        <v>1.90066901102767</v>
      </c>
      <c r="V48" s="52">
        <v>2.28307842963053</v>
      </c>
      <c r="W48" s="52">
        <v>2.54924627975252</v>
      </c>
      <c r="X48" s="52">
        <v>2.81936827179504</v>
      </c>
      <c r="Y48" s="52">
        <v>3.2652750310018</v>
      </c>
      <c r="Z48" s="52">
        <v>3.76783629472326</v>
      </c>
      <c r="AA48" s="52">
        <v>4.7803119807383</v>
      </c>
      <c r="AB48" s="52">
        <v>5.35232188025052</v>
      </c>
      <c r="AC48" s="52">
        <v>5.92724003814359</v>
      </c>
      <c r="AD48" s="52">
        <v>6.32027672200008</v>
      </c>
      <c r="AE48" s="52">
        <v>6.78861376412251</v>
      </c>
      <c r="AF48" s="52">
        <v>8.71559592506961</v>
      </c>
      <c r="AG48" s="52">
        <v>9.52056982668809</v>
      </c>
      <c r="AH48" s="52">
        <v>11.7089446650458</v>
      </c>
      <c r="AI48" s="52">
        <v>11.3017669291516</v>
      </c>
      <c r="AJ48" s="52">
        <v>11.3873603080979</v>
      </c>
      <c r="AK48" s="52">
        <v>11.2549181163347</v>
      </c>
      <c r="AL48" s="52">
        <v>11.379517452114</v>
      </c>
      <c r="AM48" s="52">
        <v>13.7608929969184</v>
      </c>
      <c r="AN48" s="52">
        <v>15.2013581764269</v>
      </c>
      <c r="AO48" s="53">
        <v>13.8782550791304</v>
      </c>
      <c r="AP48" s="457">
        <v>-0.0895329095745846</v>
      </c>
      <c r="AQ48" s="457">
        <v>0.0917284546803465</v>
      </c>
      <c r="AR48" s="457">
        <v>0.0869528627969027</v>
      </c>
    </row>
    <row r="49" spans="8:8">
      <c r="A49" s="45" t="s">
        <v>181</v>
      </c>
      <c r="B49" s="52">
        <v>0.407428770492</v>
      </c>
      <c r="C49" s="52">
        <v>0.412590550608</v>
      </c>
      <c r="D49" s="52">
        <v>0.399704417568</v>
      </c>
      <c r="E49" s="52">
        <v>0.39009839112</v>
      </c>
      <c r="F49" s="52">
        <v>0.383772471264</v>
      </c>
      <c r="G49" s="52">
        <v>0.375103618128</v>
      </c>
      <c r="H49" s="52">
        <v>0.30575279304</v>
      </c>
      <c r="I49" s="52">
        <v>0.263111407344</v>
      </c>
      <c r="J49" s="52">
        <v>0.238744901232</v>
      </c>
      <c r="K49" s="52">
        <v>0.193526288928</v>
      </c>
      <c r="L49" s="52">
        <v>0.18860612904</v>
      </c>
      <c r="M49" s="52">
        <v>0.17806292928</v>
      </c>
      <c r="N49" s="52">
        <v>0.169159782816</v>
      </c>
      <c r="O49" s="52">
        <v>0.162365276304</v>
      </c>
      <c r="P49" s="52">
        <v>0.146667623328</v>
      </c>
      <c r="Q49" s="52">
        <v>0.151822076544</v>
      </c>
      <c r="R49" s="52">
        <v>0.100043251056</v>
      </c>
      <c r="S49" s="52">
        <v>0.085751358048</v>
      </c>
      <c r="T49" s="52">
        <v>0.091608691248</v>
      </c>
      <c r="U49" s="52">
        <v>0.067960891224</v>
      </c>
      <c r="V49" s="52">
        <v>0.06948078336</v>
      </c>
      <c r="W49" s="52">
        <v>0.0297344749408704</v>
      </c>
      <c r="X49" s="52">
        <v>0.0290499372355608</v>
      </c>
      <c r="Y49" s="52">
        <v>0.0290628128932272</v>
      </c>
      <c r="Z49" s="52">
        <v>0.0241786829396808</v>
      </c>
      <c r="AA49" s="52">
        <v>0.0295264885584312</v>
      </c>
      <c r="AB49" s="52">
        <v>0.0309043576306944</v>
      </c>
      <c r="AC49" s="52">
        <v>0.0266578224282</v>
      </c>
      <c r="AD49" s="52">
        <v>0.0278068825957608</v>
      </c>
      <c r="AE49" s="52">
        <v>0.019910804109048</v>
      </c>
      <c r="AF49" s="52">
        <v>0.0276082109808408</v>
      </c>
      <c r="AG49" s="52">
        <v>0.0286838820709776</v>
      </c>
      <c r="AH49" s="52">
        <v>0.029369378913552</v>
      </c>
      <c r="AI49" s="52">
        <v>0.031904242558056</v>
      </c>
      <c r="AJ49" s="52">
        <v>0.0285687197157168</v>
      </c>
      <c r="AK49" s="52">
        <v>0.0327072442202496</v>
      </c>
      <c r="AL49" s="52">
        <v>0.0338807700624672</v>
      </c>
      <c r="AM49" s="52">
        <v>0.024173877054312</v>
      </c>
      <c r="AN49" s="52">
        <v>0.0176151852027072</v>
      </c>
      <c r="AO49" s="53">
        <v>0.0179325776011968</v>
      </c>
      <c r="AP49" s="457">
        <v>0.0152366428020227</v>
      </c>
      <c r="AQ49" s="457">
        <v>-0.0446258393531995</v>
      </c>
      <c r="AR49" s="457">
        <v>1.12354827812358E-4</v>
      </c>
    </row>
    <row r="50" spans="8:8">
      <c r="A50" s="45" t="s">
        <v>688</v>
      </c>
      <c r="B50" s="52">
        <v>0.081914742</v>
      </c>
      <c r="C50" s="52">
        <v>0.09374475474</v>
      </c>
      <c r="D50" s="52">
        <v>0.09475440156</v>
      </c>
      <c r="E50" s="52">
        <v>0.10346022414</v>
      </c>
      <c r="F50" s="52">
        <v>0.12426275862</v>
      </c>
      <c r="G50" s="52">
        <v>0.1345878261</v>
      </c>
      <c r="H50" s="52">
        <v>0.1479227841</v>
      </c>
      <c r="I50" s="52">
        <v>0.16394378364</v>
      </c>
      <c r="J50" s="52">
        <v>0.1532567673</v>
      </c>
      <c r="K50" s="52">
        <v>0.13634042058</v>
      </c>
      <c r="L50" s="52">
        <v>0.13405442778</v>
      </c>
      <c r="M50" s="52">
        <v>0.119012595156</v>
      </c>
      <c r="N50" s="52">
        <v>0.10700351298</v>
      </c>
      <c r="O50" s="52">
        <v>0.09825959052</v>
      </c>
      <c r="P50" s="52">
        <v>0.09561164886</v>
      </c>
      <c r="Q50" s="52">
        <v>0.0973451934</v>
      </c>
      <c r="R50" s="52">
        <v>0.09380190456</v>
      </c>
      <c r="S50" s="52">
        <v>0.09633554658</v>
      </c>
      <c r="T50" s="52">
        <v>0.09456390216</v>
      </c>
      <c r="U50" s="52">
        <v>0.0987739389</v>
      </c>
      <c r="V50" s="52">
        <v>0.09793574154</v>
      </c>
      <c r="W50" s="52">
        <v>0.105620487336</v>
      </c>
      <c r="X50" s="52">
        <v>0.107938865034</v>
      </c>
      <c r="Y50" s="52">
        <v>0.1307778381</v>
      </c>
      <c r="Z50" s="52">
        <v>0.143200303974</v>
      </c>
      <c r="AA50" s="52">
        <v>0.153811120554</v>
      </c>
      <c r="AB50" s="52">
        <v>0.175975725744</v>
      </c>
      <c r="AC50" s="52">
        <v>0.191869090686</v>
      </c>
      <c r="AD50" s="52">
        <v>0.275121138474</v>
      </c>
      <c r="AE50" s="52">
        <v>0.479332685286</v>
      </c>
      <c r="AF50" s="52">
        <v>0.62853372036</v>
      </c>
      <c r="AG50" s="52">
        <v>0.59319608166</v>
      </c>
      <c r="AH50" s="52">
        <v>0.63513452457</v>
      </c>
      <c r="AI50" s="52">
        <v>0.465757698042</v>
      </c>
      <c r="AJ50" s="52">
        <v>0.459981756234</v>
      </c>
      <c r="AK50" s="52">
        <v>0.66858621921</v>
      </c>
      <c r="AL50" s="52">
        <v>0.942596746182</v>
      </c>
      <c r="AM50" s="52">
        <v>1.039599040662</v>
      </c>
      <c r="AN50" s="52">
        <v>1.088300212272</v>
      </c>
      <c r="AO50" s="53">
        <v>0.820658080242</v>
      </c>
      <c r="AP50" s="457">
        <v>-0.247987057411752</v>
      </c>
      <c r="AQ50" s="457">
        <v>0.147420158122473</v>
      </c>
      <c r="AR50" s="457">
        <v>0.00514175370373172</v>
      </c>
    </row>
    <row r="51" spans="8:8">
      <c r="A51" s="45" t="s">
        <v>183</v>
      </c>
      <c r="B51" s="52">
        <v>0.0521017772483384</v>
      </c>
      <c r="C51" s="52">
        <v>0.0526770261172083</v>
      </c>
      <c r="D51" s="52">
        <v>0.0584156270573008</v>
      </c>
      <c r="E51" s="52">
        <v>0.0603028729980272</v>
      </c>
      <c r="F51" s="52">
        <v>0.0576527192478564</v>
      </c>
      <c r="G51" s="52">
        <v>0.0601145193719231</v>
      </c>
      <c r="H51" s="52">
        <v>0.0522890513438631</v>
      </c>
      <c r="I51" s="52">
        <v>0.0588390224903992</v>
      </c>
      <c r="J51" s="52">
        <v>0.0667306396125122</v>
      </c>
      <c r="K51" s="52">
        <v>0.0627254473653049</v>
      </c>
      <c r="L51" s="52">
        <v>0.0658048987624601</v>
      </c>
      <c r="M51" s="52">
        <v>0.0749331817614793</v>
      </c>
      <c r="N51" s="52">
        <v>0.0845595369304548</v>
      </c>
      <c r="O51" s="52">
        <v>0.0776447521487553</v>
      </c>
      <c r="P51" s="52">
        <v>0.0952117783817941</v>
      </c>
      <c r="Q51" s="52">
        <v>0.0972128094862852</v>
      </c>
      <c r="R51" s="52">
        <v>0.0914680686618078</v>
      </c>
      <c r="S51" s="52">
        <v>0.079440229444154</v>
      </c>
      <c r="T51" s="52">
        <v>0.0917060052930247</v>
      </c>
      <c r="U51" s="52">
        <v>0.0913504038724701</v>
      </c>
      <c r="V51" s="52">
        <v>0.103788879241869</v>
      </c>
      <c r="W51" s="52">
        <v>0.119322177506095</v>
      </c>
      <c r="X51" s="52">
        <v>0.135486122191304</v>
      </c>
      <c r="Y51" s="52">
        <v>0.136981360070247</v>
      </c>
      <c r="Z51" s="52">
        <v>0.139431153667457</v>
      </c>
      <c r="AA51" s="52">
        <v>0.150034791361602</v>
      </c>
      <c r="AB51" s="52">
        <v>0.12482161335848</v>
      </c>
      <c r="AC51" s="52">
        <v>0.12504830415682</v>
      </c>
      <c r="AD51" s="52">
        <v>0.11633097469123</v>
      </c>
      <c r="AE51" s="52">
        <v>0.138881389043099</v>
      </c>
      <c r="AF51" s="52">
        <v>0.128181126503911</v>
      </c>
      <c r="AG51" s="52">
        <v>0.127185782728359</v>
      </c>
      <c r="AH51" s="52">
        <v>0.120699721423243</v>
      </c>
      <c r="AI51" s="52">
        <v>0.103309171151121</v>
      </c>
      <c r="AJ51" s="52">
        <v>0.0853423350330999</v>
      </c>
      <c r="AK51" s="52">
        <v>0.0715720298316237</v>
      </c>
      <c r="AL51" s="52">
        <v>0.0724536586879987</v>
      </c>
      <c r="AM51" s="52">
        <v>0.0837826241406674</v>
      </c>
      <c r="AN51" s="52">
        <v>0.0799913607647545</v>
      </c>
      <c r="AO51" s="53">
        <v>0.0733082544576315</v>
      </c>
      <c r="AP51" s="457">
        <v>-0.0860518188279473</v>
      </c>
      <c r="AQ51" s="457">
        <v>-0.0367594171972269</v>
      </c>
      <c r="AR51" s="457">
        <v>4.59305766855402E-4</v>
      </c>
    </row>
    <row r="52" spans="8:8">
      <c r="A52" s="45" t="s">
        <v>184</v>
      </c>
      <c r="B52" s="52">
        <v>0.029345616144</v>
      </c>
      <c r="C52" s="52">
        <v>0.033295987548</v>
      </c>
      <c r="D52" s="52">
        <v>0.034236552168</v>
      </c>
      <c r="E52" s="52">
        <v>0.043454085444</v>
      </c>
      <c r="F52" s="52">
        <v>0.041196730356</v>
      </c>
      <c r="G52" s="52">
        <v>0.03856314942</v>
      </c>
      <c r="H52" s="52">
        <v>0.045335214684</v>
      </c>
      <c r="I52" s="52">
        <v>0.05079048948</v>
      </c>
      <c r="J52" s="52">
        <v>0.051166715328</v>
      </c>
      <c r="K52" s="52">
        <v>0.053047844568</v>
      </c>
      <c r="L52" s="52">
        <v>0.053235957492</v>
      </c>
      <c r="M52" s="52">
        <v>0.056057651352</v>
      </c>
      <c r="N52" s="52">
        <v>0.05925557106</v>
      </c>
      <c r="O52" s="52">
        <v>0.056810103048</v>
      </c>
      <c r="P52" s="52">
        <v>0.059631796908</v>
      </c>
      <c r="Q52" s="52">
        <v>0.065087071704</v>
      </c>
      <c r="R52" s="52">
        <v>0.059067458136</v>
      </c>
      <c r="S52" s="52">
        <v>0.062453490768</v>
      </c>
      <c r="T52" s="52">
        <v>0.062265377844</v>
      </c>
      <c r="U52" s="52">
        <v>0.060760474452</v>
      </c>
      <c r="V52" s="52">
        <v>0.061324813224</v>
      </c>
      <c r="W52" s="52">
        <v>0.065651410476</v>
      </c>
      <c r="X52" s="52">
        <v>0.0628109053236</v>
      </c>
      <c r="Y52" s="52">
        <v>0.0638455264056</v>
      </c>
      <c r="Z52" s="52">
        <v>0.0655949765988</v>
      </c>
      <c r="AA52" s="52">
        <v>0.0753486317082</v>
      </c>
      <c r="AB52" s="52">
        <v>0.0694795084794</v>
      </c>
      <c r="AC52" s="52">
        <v>0.074821915521</v>
      </c>
      <c r="AD52" s="52">
        <v>0.0660182306778</v>
      </c>
      <c r="AE52" s="52">
        <v>0.0633376215108</v>
      </c>
      <c r="AF52" s="52">
        <v>0.0607040405748</v>
      </c>
      <c r="AG52" s="52">
        <v>0.057186328896</v>
      </c>
      <c r="AH52" s="52">
        <v>0.0561799247526</v>
      </c>
      <c r="AI52" s="52">
        <v>0.063629196543</v>
      </c>
      <c r="AJ52" s="52">
        <v>0.06254754723</v>
      </c>
      <c r="AK52" s="52">
        <v>0.0771074875476</v>
      </c>
      <c r="AL52" s="52">
        <v>0.0784619006004</v>
      </c>
      <c r="AM52" s="52">
        <v>0.0827597824145514</v>
      </c>
      <c r="AN52" s="52">
        <v>0.127413228833744</v>
      </c>
      <c r="AO52" s="53">
        <v>0.145611592893475</v>
      </c>
      <c r="AP52" s="457">
        <v>0.139706986004846</v>
      </c>
      <c r="AQ52" s="457">
        <v>0.0679601903041922</v>
      </c>
      <c r="AR52" s="457">
        <v>9.1231532972358E-4</v>
      </c>
    </row>
    <row r="53" spans="8:8">
      <c r="A53" s="45" t="s">
        <v>187</v>
      </c>
      <c r="B53" s="52">
        <v>0.3659514408</v>
      </c>
      <c r="C53" s="52">
        <v>0.37057534272</v>
      </c>
      <c r="D53" s="52">
        <v>0.36587775312</v>
      </c>
      <c r="E53" s="52">
        <v>0.3936764304</v>
      </c>
      <c r="F53" s="52">
        <v>0.41528534256</v>
      </c>
      <c r="G53" s="52">
        <v>0.44678682576</v>
      </c>
      <c r="H53" s="52">
        <v>0.44717368608</v>
      </c>
      <c r="I53" s="52">
        <v>0.4475605464</v>
      </c>
      <c r="J53" s="52">
        <v>0.3828996072</v>
      </c>
      <c r="K53" s="52">
        <v>0.3243786102</v>
      </c>
      <c r="L53" s="52">
        <v>0.2837017548</v>
      </c>
      <c r="M53" s="52">
        <v>0.2255031414</v>
      </c>
      <c r="N53" s="52">
        <v>0.1772335242</v>
      </c>
      <c r="O53" s="52">
        <v>0.1393827588</v>
      </c>
      <c r="P53" s="52">
        <v>0.107768232</v>
      </c>
      <c r="Q53" s="52">
        <v>0.0932798106</v>
      </c>
      <c r="R53" s="52">
        <v>0.0850087872</v>
      </c>
      <c r="S53" s="52">
        <v>0.0821638566</v>
      </c>
      <c r="T53" s="52">
        <v>0.0790739982</v>
      </c>
      <c r="U53" s="52">
        <v>0.07818849</v>
      </c>
      <c r="V53" s="52">
        <v>0.0719145702</v>
      </c>
      <c r="W53" s="52">
        <v>0.0625131108</v>
      </c>
      <c r="X53" s="52">
        <v>0.0621362988</v>
      </c>
      <c r="Y53" s="52">
        <v>0.0601203546</v>
      </c>
      <c r="Z53" s="52">
        <v>0.0533565792</v>
      </c>
      <c r="AA53" s="52">
        <v>0.0532058544</v>
      </c>
      <c r="AB53" s="52">
        <v>0.05618643732</v>
      </c>
      <c r="AC53" s="52">
        <v>0.05398648326</v>
      </c>
      <c r="AD53" s="52">
        <v>0.04904145378</v>
      </c>
      <c r="AE53" s="52">
        <v>0.04057260408</v>
      </c>
      <c r="AF53" s="52">
        <v>0.04057260408</v>
      </c>
      <c r="AG53" s="52">
        <v>0.0394522164</v>
      </c>
      <c r="AH53" s="52">
        <v>0.034195689</v>
      </c>
      <c r="AI53" s="52">
        <v>0.0329333688</v>
      </c>
      <c r="AJ53" s="52">
        <v>0.0332348184</v>
      </c>
      <c r="AK53" s="52">
        <v>0.0325188756</v>
      </c>
      <c r="AL53" s="52">
        <v>0.02940829254</v>
      </c>
      <c r="AM53" s="52">
        <v>0.0237642768</v>
      </c>
      <c r="AN53" s="52">
        <v>0.021467063376</v>
      </c>
      <c r="AO53" s="53">
        <v>0.020179831716</v>
      </c>
      <c r="AP53" s="457">
        <v>-0.0625315064626055</v>
      </c>
      <c r="AQ53" s="457">
        <v>-0.0792940913487469</v>
      </c>
      <c r="AR53" s="457">
        <v>1.26434780774752E-4</v>
      </c>
    </row>
    <row r="54" spans="8:8">
      <c r="A54" s="45" t="s">
        <v>190</v>
      </c>
      <c r="B54" s="52">
        <v>0.0190589424389381</v>
      </c>
      <c r="C54" s="52">
        <v>0.0221982730223285</v>
      </c>
      <c r="D54" s="52">
        <v>0.0210940927302496</v>
      </c>
      <c r="E54" s="52">
        <v>0.0264198655555783</v>
      </c>
      <c r="F54" s="52">
        <v>0.062485266968082</v>
      </c>
      <c r="G54" s="52">
        <v>0.0636230603788547</v>
      </c>
      <c r="H54" s="52">
        <v>0.0812273069111502</v>
      </c>
      <c r="I54" s="52">
        <v>0.0863174028620379</v>
      </c>
      <c r="J54" s="52">
        <v>0.110517081712716</v>
      </c>
      <c r="K54" s="52">
        <v>0.149781975166357</v>
      </c>
      <c r="L54" s="52">
        <v>0.174763213611617</v>
      </c>
      <c r="M54" s="52">
        <v>0.186249000033791</v>
      </c>
      <c r="N54" s="52">
        <v>0.194202031075497</v>
      </c>
      <c r="O54" s="52">
        <v>0.216806799948897</v>
      </c>
      <c r="P54" s="52">
        <v>0.231481132064947</v>
      </c>
      <c r="Q54" s="52">
        <v>0.266786839506621</v>
      </c>
      <c r="R54" s="52">
        <v>0.288360991037205</v>
      </c>
      <c r="S54" s="52">
        <v>0.251327204367094</v>
      </c>
      <c r="T54" s="52">
        <v>0.238561840148469</v>
      </c>
      <c r="U54" s="52">
        <v>0.217045202390581</v>
      </c>
      <c r="V54" s="52">
        <v>0.236175913296317</v>
      </c>
      <c r="W54" s="52">
        <v>0.238200855850679</v>
      </c>
      <c r="X54" s="52">
        <v>0.219955374899965</v>
      </c>
      <c r="Y54" s="52">
        <v>0.234889567612934</v>
      </c>
      <c r="Z54" s="52">
        <v>0.250485016180242</v>
      </c>
      <c r="AA54" s="52">
        <v>0.223419224150825</v>
      </c>
      <c r="AB54" s="52">
        <v>0.205669633395028</v>
      </c>
      <c r="AC54" s="52">
        <v>0.200685709780247</v>
      </c>
      <c r="AD54" s="52">
        <v>0.197417752146435</v>
      </c>
      <c r="AE54" s="52">
        <v>0.207245643783447</v>
      </c>
      <c r="AF54" s="52">
        <v>0.250879646902428</v>
      </c>
      <c r="AG54" s="52">
        <v>0.19899402697433</v>
      </c>
      <c r="AH54" s="52">
        <v>0.196008394939327</v>
      </c>
      <c r="AI54" s="52">
        <v>0.193120098483576</v>
      </c>
      <c r="AJ54" s="52">
        <v>0.161556330877144</v>
      </c>
      <c r="AK54" s="52">
        <v>0.180249738453509</v>
      </c>
      <c r="AL54" s="52">
        <v>0.17189045861579</v>
      </c>
      <c r="AM54" s="52">
        <v>0.157247334353729</v>
      </c>
      <c r="AN54" s="52">
        <v>0.147858373133694</v>
      </c>
      <c r="AO54" s="53">
        <v>0.137417775483866</v>
      </c>
      <c r="AP54" s="461">
        <v>-0.073151461250078</v>
      </c>
      <c r="AQ54" s="461">
        <v>-0.0284929151946948</v>
      </c>
      <c r="AR54" s="461">
        <v>8.60977760487518E-4</v>
      </c>
    </row>
    <row r="55" spans="8:8">
      <c r="A55" s="45" t="s">
        <v>191</v>
      </c>
      <c r="B55" s="52">
        <v>0.140675057531144</v>
      </c>
      <c r="C55" s="52">
        <v>0.147708810407701</v>
      </c>
      <c r="D55" s="52">
        <v>0.147708810407701</v>
      </c>
      <c r="E55" s="52">
        <v>0.117229214609287</v>
      </c>
      <c r="F55" s="52">
        <v>0.131296720362401</v>
      </c>
      <c r="G55" s="52">
        <v>0.14301964182333</v>
      </c>
      <c r="H55" s="52">
        <v>0.147708810407701</v>
      </c>
      <c r="I55" s="52">
        <v>0.14301964182333</v>
      </c>
      <c r="J55" s="52">
        <v>0.119573798901472</v>
      </c>
      <c r="K55" s="52">
        <v>0.119573798901472</v>
      </c>
      <c r="L55" s="52">
        <v>0.121918383193658</v>
      </c>
      <c r="M55" s="52">
        <v>0.121918383193658</v>
      </c>
      <c r="N55" s="52">
        <v>0.152397978992072</v>
      </c>
      <c r="O55" s="52">
        <v>0.141612891248018</v>
      </c>
      <c r="P55" s="52">
        <v>0.195772788397509</v>
      </c>
      <c r="Q55" s="52">
        <v>0.230308515021404</v>
      </c>
      <c r="R55" s="52">
        <v>0.267001259194111</v>
      </c>
      <c r="S55" s="52">
        <v>0.273659878583918</v>
      </c>
      <c r="T55" s="52">
        <v>0.225760021494564</v>
      </c>
      <c r="U55" s="52">
        <v>0.272182790479841</v>
      </c>
      <c r="V55" s="52">
        <v>0.314103957624122</v>
      </c>
      <c r="W55" s="52">
        <v>0.384722836504757</v>
      </c>
      <c r="X55" s="52">
        <v>0.452833010192752</v>
      </c>
      <c r="Y55" s="52">
        <v>0.641220358069876</v>
      </c>
      <c r="Z55" s="52">
        <v>0.799339122734881</v>
      </c>
      <c r="AA55" s="52">
        <v>0.909182896823783</v>
      </c>
      <c r="AB55" s="52">
        <v>0.996049744849264</v>
      </c>
      <c r="AC55" s="52">
        <v>0.932605293902718</v>
      </c>
      <c r="AD55" s="52">
        <v>1.03344586430963</v>
      </c>
      <c r="AE55" s="52">
        <v>1.05119436740147</v>
      </c>
      <c r="AF55" s="52">
        <v>1.09283418443069</v>
      </c>
      <c r="AG55" s="52">
        <v>0.986671407680521</v>
      </c>
      <c r="AH55" s="52">
        <v>0.962780093743148</v>
      </c>
      <c r="AI55" s="52">
        <v>0.963295902287429</v>
      </c>
      <c r="AJ55" s="52">
        <v>0.976847599496263</v>
      </c>
      <c r="AK55" s="52">
        <v>0.908174725578143</v>
      </c>
      <c r="AL55" s="52">
        <v>0.900531380785617</v>
      </c>
      <c r="AM55" s="52">
        <v>0.9937286064</v>
      </c>
      <c r="AN55" s="52">
        <v>1.08758231561619</v>
      </c>
      <c r="AO55" s="53">
        <v>1.13987592366911</v>
      </c>
      <c r="AP55" s="461">
        <v>0.0452188236741005</v>
      </c>
      <c r="AQ55" s="461">
        <v>0.0051189026223275</v>
      </c>
      <c r="AR55" s="461">
        <v>0.00714178217875089</v>
      </c>
    </row>
    <row r="56" spans="8:8">
      <c r="A56" s="45" t="s">
        <v>192</v>
      </c>
      <c r="B56" s="52">
        <v>1.17665736031012</v>
      </c>
      <c r="C56" s="52">
        <v>1.23772336817829</v>
      </c>
      <c r="D56" s="52">
        <v>1.24972309825153</v>
      </c>
      <c r="E56" s="52">
        <v>1.27951642915856</v>
      </c>
      <c r="F56" s="52">
        <v>1.32706767946947</v>
      </c>
      <c r="G56" s="52">
        <v>1.30962215736323</v>
      </c>
      <c r="H56" s="52">
        <v>1.27775368450017</v>
      </c>
      <c r="I56" s="52">
        <v>1.25071884412542</v>
      </c>
      <c r="J56" s="52">
        <v>1.22988588026561</v>
      </c>
      <c r="K56" s="52">
        <v>1.15747639938208</v>
      </c>
      <c r="L56" s="52">
        <v>1.12579656320757</v>
      </c>
      <c r="M56" s="52">
        <v>0.978520129996909</v>
      </c>
      <c r="N56" s="52">
        <v>0.90755712394085</v>
      </c>
      <c r="O56" s="52">
        <v>0.843785473405753</v>
      </c>
      <c r="P56" s="52">
        <v>0.786273000664296</v>
      </c>
      <c r="Q56" s="52">
        <v>0.698488641908853</v>
      </c>
      <c r="R56" s="52">
        <v>0.685448976376743</v>
      </c>
      <c r="S56" s="52">
        <v>0.623674993578425</v>
      </c>
      <c r="T56" s="52">
        <v>0.701659849886609</v>
      </c>
      <c r="U56" s="52">
        <v>0.761298616249353</v>
      </c>
      <c r="V56" s="52">
        <v>0.77790807071816</v>
      </c>
      <c r="W56" s="52">
        <v>0.753295090924356</v>
      </c>
      <c r="X56" s="52">
        <v>0.777089545563321</v>
      </c>
      <c r="Y56" s="52">
        <v>0.834555773529643</v>
      </c>
      <c r="Z56" s="52">
        <v>0.922881056348098</v>
      </c>
      <c r="AA56" s="52">
        <v>0.942099694488162</v>
      </c>
      <c r="AB56" s="52">
        <v>0.869140170928235</v>
      </c>
      <c r="AC56" s="52">
        <v>0.93042555193345</v>
      </c>
      <c r="AD56" s="52">
        <v>0.807116900417279</v>
      </c>
      <c r="AE56" s="52">
        <v>0.869183472498999</v>
      </c>
      <c r="AF56" s="52">
        <v>0.933977037556861</v>
      </c>
      <c r="AG56" s="52">
        <v>0.956411597839597</v>
      </c>
      <c r="AH56" s="52">
        <v>0.979289904702808</v>
      </c>
      <c r="AI56" s="52">
        <v>0.993130192502397</v>
      </c>
      <c r="AJ56" s="52">
        <v>1.05581458177578</v>
      </c>
      <c r="AK56" s="52">
        <v>1.33080691288832</v>
      </c>
      <c r="AL56" s="52">
        <v>1.13762473282661</v>
      </c>
      <c r="AM56" s="52">
        <v>1.05997829052936</v>
      </c>
      <c r="AN56" s="52">
        <v>1.47855198276578</v>
      </c>
      <c r="AO56" s="53">
        <v>1.37117955111989</v>
      </c>
      <c r="AP56" s="461">
        <v>-0.0751538161371921</v>
      </c>
      <c r="AQ56" s="461">
        <v>0.0624047791752655</v>
      </c>
      <c r="AR56" s="461">
        <v>0.0085909926499144</v>
      </c>
    </row>
    <row r="57" spans="8:8" s="47" ht="10.2" customFormat="1">
      <c r="A57" s="54" t="s">
        <v>193</v>
      </c>
      <c r="B57" s="55">
        <v>20.804710460041</v>
      </c>
      <c r="C57" s="55">
        <v>21.8745115884983</v>
      </c>
      <c r="D57" s="55">
        <v>23.1609738639671</v>
      </c>
      <c r="E57" s="55">
        <v>25.0770717391706</v>
      </c>
      <c r="F57" s="55">
        <v>27.7508874862026</v>
      </c>
      <c r="G57" s="55">
        <v>28.7241423823899</v>
      </c>
      <c r="H57" s="55">
        <v>29.8789089163507</v>
      </c>
      <c r="I57" s="55">
        <v>31.110645722457</v>
      </c>
      <c r="J57" s="55">
        <v>33.3556161663321</v>
      </c>
      <c r="K57" s="55">
        <v>34.3226070901861</v>
      </c>
      <c r="L57" s="55">
        <v>34.9955814349387</v>
      </c>
      <c r="M57" s="55">
        <v>36.2026037985582</v>
      </c>
      <c r="N57" s="55">
        <v>37.1516139966812</v>
      </c>
      <c r="O57" s="55">
        <v>39.2425152599655</v>
      </c>
      <c r="P57" s="55">
        <v>42.5391978300402</v>
      </c>
      <c r="Q57" s="55">
        <v>44.0597199768926</v>
      </c>
      <c r="R57" s="55">
        <v>44.6801237991128</v>
      </c>
      <c r="S57" s="55">
        <v>43.7027508454993</v>
      </c>
      <c r="T57" s="55">
        <v>44.9101287051265</v>
      </c>
      <c r="U57" s="55">
        <v>46.7270731353903</v>
      </c>
      <c r="V57" s="55">
        <v>49.6165792644588</v>
      </c>
      <c r="W57" s="55">
        <v>52.565009626187</v>
      </c>
      <c r="X57" s="55">
        <v>59.5597691471546</v>
      </c>
      <c r="Y57" s="55">
        <v>67.9414460308829</v>
      </c>
      <c r="Z57" s="55">
        <v>75.1042815167264</v>
      </c>
      <c r="AA57" s="55">
        <v>80.4332282530138</v>
      </c>
      <c r="AB57" s="55">
        <v>86.4558590156741</v>
      </c>
      <c r="AC57" s="55">
        <v>90.2460405492768</v>
      </c>
      <c r="AD57" s="55">
        <v>93.7300202325988</v>
      </c>
      <c r="AE57" s="55">
        <v>100.447203582972</v>
      </c>
      <c r="AF57" s="55">
        <v>110.162837464187</v>
      </c>
      <c r="AG57" s="55">
        <v>112.759072095664</v>
      </c>
      <c r="AH57" s="55">
        <v>116.717786417365</v>
      </c>
      <c r="AI57" s="55">
        <v>116.295017034359</v>
      </c>
      <c r="AJ57" s="55">
        <v>115.403208380644</v>
      </c>
      <c r="AK57" s="55">
        <v>110.086668420656</v>
      </c>
      <c r="AL57" s="55">
        <v>112.411397525709</v>
      </c>
      <c r="AM57" s="55">
        <v>119.986756012277</v>
      </c>
      <c r="AN57" s="55">
        <v>124.81411904703</v>
      </c>
      <c r="AO57" s="55">
        <v>123.621016096065</v>
      </c>
      <c r="AP57" s="458">
        <v>-0.0122651611990191</v>
      </c>
      <c r="AQ57" s="458">
        <v>0.0290547946580479</v>
      </c>
      <c r="AR57" s="458">
        <v>0.774535501050065</v>
      </c>
    </row>
    <row r="58" spans="8:8">
      <c r="B58" s="52"/>
      <c r="C58" s="52"/>
      <c r="D58" s="52"/>
      <c r="E58" s="52"/>
      <c r="F58" s="52"/>
      <c r="G58" s="52"/>
      <c r="H58" s="52"/>
      <c r="I58" s="52"/>
      <c r="J58" s="52"/>
      <c r="K58" s="52"/>
      <c r="L58" s="52"/>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c r="AL58" s="52"/>
      <c r="AM58" s="52"/>
      <c r="AN58" s="52"/>
      <c r="AO58" s="53"/>
      <c r="AP58" s="457"/>
      <c r="AQ58" s="457"/>
      <c r="AR58" s="457"/>
    </row>
    <row r="59" spans="8:8" s="57" ht="10.2" customFormat="1">
      <c r="A59" s="684" t="s">
        <v>194</v>
      </c>
      <c r="B59" s="690">
        <v>77.2061263923864</v>
      </c>
      <c r="C59" s="690">
        <v>79.939016612633</v>
      </c>
      <c r="D59" s="690">
        <v>79.6969627642827</v>
      </c>
      <c r="E59" s="690">
        <v>83.1829850417696</v>
      </c>
      <c r="F59" s="690">
        <v>87.3978968425523</v>
      </c>
      <c r="G59" s="690">
        <v>89.4706248481275</v>
      </c>
      <c r="H59" s="690">
        <v>91.1585218422596</v>
      </c>
      <c r="I59" s="690">
        <v>93.3724003426786</v>
      </c>
      <c r="J59" s="690">
        <v>95.0209712489021</v>
      </c>
      <c r="K59" s="690">
        <v>94.7973227114219</v>
      </c>
      <c r="L59" s="690">
        <v>92.2216219467581</v>
      </c>
      <c r="M59" s="690">
        <v>92.0513564258641</v>
      </c>
      <c r="N59" s="690">
        <v>89.2776535722599</v>
      </c>
      <c r="O59" s="690">
        <v>91.3188225107607</v>
      </c>
      <c r="P59" s="690">
        <v>94.1066480337569</v>
      </c>
      <c r="Q59" s="690">
        <v>95.388483078621</v>
      </c>
      <c r="R59" s="690">
        <v>96.7894837475583</v>
      </c>
      <c r="S59" s="690">
        <v>95.0481158646848</v>
      </c>
      <c r="T59" s="690">
        <v>95.0775404684672</v>
      </c>
      <c r="U59" s="690">
        <v>96.4769714100152</v>
      </c>
      <c r="V59" s="690">
        <v>100.566398450123</v>
      </c>
      <c r="W59" s="690">
        <v>101.785973122604</v>
      </c>
      <c r="X59" s="690">
        <v>109.254288922453</v>
      </c>
      <c r="Y59" s="690">
        <v>118.719477488753</v>
      </c>
      <c r="Z59" s="690">
        <v>126.178616938393</v>
      </c>
      <c r="AA59" s="690">
        <v>132.621650945303</v>
      </c>
      <c r="AB59" s="690">
        <v>138.443188895397</v>
      </c>
      <c r="AC59" s="690">
        <v>142.963184635185</v>
      </c>
      <c r="AD59" s="690">
        <v>142.883996867897</v>
      </c>
      <c r="AE59" s="690">
        <v>150.837434232092</v>
      </c>
      <c r="AF59" s="690">
        <v>161.846062487906</v>
      </c>
      <c r="AG59" s="690">
        <v>163.708569734404</v>
      </c>
      <c r="AH59" s="690">
        <v>166.659768021776</v>
      </c>
      <c r="AI59" s="690">
        <v>166.074287942543</v>
      </c>
      <c r="AJ59" s="690">
        <v>161.847922507181</v>
      </c>
      <c r="AK59" s="690">
        <v>153.328629241705</v>
      </c>
      <c r="AL59" s="690">
        <v>157.199453626227</v>
      </c>
      <c r="AM59" s="690">
        <v>165.174379540843</v>
      </c>
      <c r="AN59" s="690">
        <v>167.858718279692</v>
      </c>
      <c r="AO59" s="690">
        <v>159.606649312353</v>
      </c>
      <c r="AP59" s="689">
        <v>-0.0517587218445998</v>
      </c>
      <c r="AQ59" s="689">
        <v>0.0162394060391757</v>
      </c>
      <c r="AR59" s="689">
        <v>1.0</v>
      </c>
    </row>
    <row r="60" spans="8:8">
      <c r="A60" s="45" t="s">
        <v>195</v>
      </c>
      <c r="B60" s="52">
        <v>41.049644788514</v>
      </c>
      <c r="C60" s="52">
        <v>42.2459433343435</v>
      </c>
      <c r="D60" s="52">
        <v>40.6594333771129</v>
      </c>
      <c r="E60" s="52">
        <v>42.0848092753741</v>
      </c>
      <c r="F60" s="52">
        <v>44.1632617907351</v>
      </c>
      <c r="G60" s="52">
        <v>44.879582997164</v>
      </c>
      <c r="H60" s="52">
        <v>45.3900449748578</v>
      </c>
      <c r="I60" s="52">
        <v>45.8306438291378</v>
      </c>
      <c r="J60" s="52">
        <v>46.266887172632</v>
      </c>
      <c r="K60" s="52">
        <v>46.0757562585575</v>
      </c>
      <c r="L60" s="52">
        <v>44.1965857590453</v>
      </c>
      <c r="M60" s="52">
        <v>43.5518396680461</v>
      </c>
      <c r="N60" s="52">
        <v>41.119054383594</v>
      </c>
      <c r="O60" s="52">
        <v>42.290073662638</v>
      </c>
      <c r="P60" s="52">
        <v>42.7058740780099</v>
      </c>
      <c r="Q60" s="52">
        <v>43.3817785563646</v>
      </c>
      <c r="R60" s="52">
        <v>44.4923468356282</v>
      </c>
      <c r="S60" s="52">
        <v>44.0840402864998</v>
      </c>
      <c r="T60" s="52">
        <v>43.1996373878469</v>
      </c>
      <c r="U60" s="52">
        <v>42.4055878634409</v>
      </c>
      <c r="V60" s="52">
        <v>43.8607804762302</v>
      </c>
      <c r="W60" s="52">
        <v>42.7330845970483</v>
      </c>
      <c r="X60" s="52">
        <v>42.519751207695</v>
      </c>
      <c r="Y60" s="52">
        <v>43.5327109306235</v>
      </c>
      <c r="Z60" s="52">
        <v>44.3026931669175</v>
      </c>
      <c r="AA60" s="52">
        <v>45.181943574533</v>
      </c>
      <c r="AB60" s="52">
        <v>45.1440858701999</v>
      </c>
      <c r="AC60" s="52">
        <v>45.5821429735162</v>
      </c>
      <c r="AD60" s="52">
        <v>43.1313497197407</v>
      </c>
      <c r="AE60" s="52">
        <v>43.9887317865185</v>
      </c>
      <c r="AF60" s="52">
        <v>44.3850953047639</v>
      </c>
      <c r="AG60" s="52">
        <v>43.7041905406549</v>
      </c>
      <c r="AH60" s="52">
        <v>43.4279248782125</v>
      </c>
      <c r="AI60" s="52">
        <v>44.4212100328934</v>
      </c>
      <c r="AJ60" s="52">
        <v>41.3119559853498</v>
      </c>
      <c r="AK60" s="52">
        <v>37.8053701291171</v>
      </c>
      <c r="AL60" s="52">
        <v>38.2767964253052</v>
      </c>
      <c r="AM60" s="52">
        <v>38.1752754729601</v>
      </c>
      <c r="AN60" s="52">
        <v>36.4207589978378</v>
      </c>
      <c r="AO60" s="53">
        <v>29.9335054631429</v>
      </c>
      <c r="AP60" s="457">
        <v>-0.180365243600146</v>
      </c>
      <c r="AQ60" s="457">
        <v>-0.0167689287045417</v>
      </c>
      <c r="AR60" s="457">
        <v>0.187545478788684</v>
      </c>
    </row>
    <row r="61" spans="8:8">
      <c r="A61" s="45" t="s">
        <v>196</v>
      </c>
      <c r="B61" s="52">
        <v>36.1564816038725</v>
      </c>
      <c r="C61" s="52">
        <v>37.6930732782895</v>
      </c>
      <c r="D61" s="52">
        <v>39.0375293871697</v>
      </c>
      <c r="E61" s="52">
        <v>41.0981757663956</v>
      </c>
      <c r="F61" s="52">
        <v>43.2346350518172</v>
      </c>
      <c r="G61" s="52">
        <v>44.5910418509635</v>
      </c>
      <c r="H61" s="52">
        <v>45.7684768674018</v>
      </c>
      <c r="I61" s="52">
        <v>47.5417565135408</v>
      </c>
      <c r="J61" s="52">
        <v>48.7540840762702</v>
      </c>
      <c r="K61" s="52">
        <v>48.7215664528644</v>
      </c>
      <c r="L61" s="52">
        <v>48.0250361877128</v>
      </c>
      <c r="M61" s="52">
        <v>48.4995167578179</v>
      </c>
      <c r="N61" s="52">
        <v>48.1585991886659</v>
      </c>
      <c r="O61" s="52">
        <v>49.0287488481227</v>
      </c>
      <c r="P61" s="52">
        <v>51.400773955747</v>
      </c>
      <c r="Q61" s="52">
        <v>52.0067045222564</v>
      </c>
      <c r="R61" s="52">
        <v>52.2971369119301</v>
      </c>
      <c r="S61" s="52">
        <v>50.964075578185</v>
      </c>
      <c r="T61" s="52">
        <v>51.8779030806203</v>
      </c>
      <c r="U61" s="52">
        <v>54.0713835465743</v>
      </c>
      <c r="V61" s="52">
        <v>56.7056179738928</v>
      </c>
      <c r="W61" s="52">
        <v>59.0528885255557</v>
      </c>
      <c r="X61" s="52">
        <v>66.7345377147583</v>
      </c>
      <c r="Y61" s="52">
        <v>75.186766558129</v>
      </c>
      <c r="Z61" s="52">
        <v>81.8759237714757</v>
      </c>
      <c r="AA61" s="52">
        <v>87.4397073707701</v>
      </c>
      <c r="AB61" s="52">
        <v>93.2991030251974</v>
      </c>
      <c r="AC61" s="52">
        <v>97.3810416616687</v>
      </c>
      <c r="AD61" s="52">
        <v>99.7526471481559</v>
      </c>
      <c r="AE61" s="52">
        <v>106.848702445573</v>
      </c>
      <c r="AF61" s="52">
        <v>117.460967183142</v>
      </c>
      <c r="AG61" s="52">
        <v>120.004379193749</v>
      </c>
      <c r="AH61" s="52">
        <v>123.231843143563</v>
      </c>
      <c r="AI61" s="52">
        <v>121.653077909649</v>
      </c>
      <c r="AJ61" s="52">
        <v>120.535966521831</v>
      </c>
      <c r="AK61" s="52">
        <v>115.523259112587</v>
      </c>
      <c r="AL61" s="52">
        <v>118.922657200922</v>
      </c>
      <c r="AM61" s="52">
        <v>126.999104067883</v>
      </c>
      <c r="AN61" s="52">
        <v>131.437959281854</v>
      </c>
      <c r="AO61" s="53">
        <v>129.67314384921</v>
      </c>
      <c r="AP61" s="457">
        <v>-0.0161225391162551</v>
      </c>
      <c r="AQ61" s="457">
        <v>0.027968100028821</v>
      </c>
      <c r="AR61" s="457">
        <v>0.812454521211316</v>
      </c>
    </row>
    <row r="62" spans="8:8">
      <c r="A62" s="60" t="s">
        <v>197</v>
      </c>
      <c r="B62" s="61">
        <v>14.7973485406823</v>
      </c>
      <c r="C62" s="61">
        <v>15.6695613263138</v>
      </c>
      <c r="D62" s="61">
        <v>15.4776954392866</v>
      </c>
      <c r="E62" s="61">
        <v>15.5732693117661</v>
      </c>
      <c r="F62" s="61">
        <v>16.0165481068277</v>
      </c>
      <c r="G62" s="61">
        <v>15.9571368371115</v>
      </c>
      <c r="H62" s="61">
        <v>15.6959942659711</v>
      </c>
      <c r="I62" s="61">
        <v>15.4896245443977</v>
      </c>
      <c r="J62" s="61">
        <v>14.8316826215693</v>
      </c>
      <c r="K62" s="61">
        <v>13.3682134119313</v>
      </c>
      <c r="L62" s="61">
        <v>12.0685556207684</v>
      </c>
      <c r="M62" s="61">
        <v>11.5066160670723</v>
      </c>
      <c r="N62" s="61">
        <v>10.8112894530773</v>
      </c>
      <c r="O62" s="61">
        <v>10.3640648023427</v>
      </c>
      <c r="P62" s="61">
        <v>10.3529468757013</v>
      </c>
      <c r="Q62" s="61">
        <v>10.1116269794039</v>
      </c>
      <c r="R62" s="61">
        <v>9.9956477297478</v>
      </c>
      <c r="S62" s="61">
        <v>8.92583556900065</v>
      </c>
      <c r="T62" s="61">
        <v>8.57632192861855</v>
      </c>
      <c r="U62" s="61">
        <v>8.26359950504596</v>
      </c>
      <c r="V62" s="61">
        <v>8.14553086725175</v>
      </c>
      <c r="W62" s="61">
        <v>8.11667038318485</v>
      </c>
      <c r="X62" s="61">
        <v>8.09463071611309</v>
      </c>
      <c r="Y62" s="61">
        <v>7.85062583386755</v>
      </c>
      <c r="Z62" s="61">
        <v>7.74300924982594</v>
      </c>
      <c r="AA62" s="61">
        <v>7.59860397248249</v>
      </c>
      <c r="AB62" s="61">
        <v>7.3710147108721</v>
      </c>
      <c r="AC62" s="61">
        <v>7.00291949686571</v>
      </c>
      <c r="AD62" s="61">
        <v>6.55725379665311</v>
      </c>
      <c r="AE62" s="61">
        <v>6.45457616649849</v>
      </c>
      <c r="AF62" s="61">
        <v>6.56551739656915</v>
      </c>
      <c r="AG62" s="61">
        <v>6.58551001786298</v>
      </c>
      <c r="AH62" s="61">
        <v>6.2435118947321</v>
      </c>
      <c r="AI62" s="61">
        <v>5.98755966520414</v>
      </c>
      <c r="AJ62" s="61">
        <v>5.82548009447808</v>
      </c>
      <c r="AK62" s="61">
        <v>5.43872110572857</v>
      </c>
      <c r="AL62" s="61">
        <v>5.3916456405198</v>
      </c>
      <c r="AM62" s="61">
        <v>5.20494164093051</v>
      </c>
      <c r="AN62" s="61">
        <v>4.55561756044949</v>
      </c>
      <c r="AO62" s="55">
        <v>3.78656079575954</v>
      </c>
      <c r="AP62" s="464">
        <v>-0.171086038033662</v>
      </c>
      <c r="AQ62" s="464">
        <v>-0.035765810456217</v>
      </c>
      <c r="AR62" s="464">
        <v>0.0237243298576438</v>
      </c>
    </row>
    <row r="64" spans="8:8">
      <c r="A64" s="45" t="s">
        <v>198</v>
      </c>
    </row>
    <row r="65" spans="8:8">
      <c r="A65" s="45" t="s">
        <v>697</v>
      </c>
    </row>
    <row r="66" spans="8:8">
      <c r="A66" s="45" t="s">
        <v>201</v>
      </c>
    </row>
    <row r="67" spans="8:8">
      <c r="A67" s="453" t="s">
        <v>202</v>
      </c>
    </row>
    <row r="68" spans="8:8">
      <c r="A68" s="45" t="s">
        <v>203</v>
      </c>
    </row>
    <row r="69" spans="8:8">
      <c r="A69" s="45" t="s">
        <v>204</v>
      </c>
    </row>
    <row r="70" spans="8:8">
      <c r="A70" s="45" t="s">
        <v>225</v>
      </c>
    </row>
    <row r="71" spans="8:8">
      <c r="A71" s="47" t="s">
        <v>244</v>
      </c>
    </row>
    <row r="72" spans="8:8">
      <c r="A72" s="47" t="s">
        <v>230</v>
      </c>
    </row>
  </sheetData>
  <mergeCells count="1">
    <mergeCell ref="AP2:AQ2"/>
  </mergeCells>
  <conditionalFormatting sqref="AP4:AR62">
    <cfRule type="cellIs" operator="lessThanOrEqual" priority="1" dxfId="363">
      <formula>0</formula>
    </cfRule>
    <cfRule type="cellIs" operator="greaterThan" priority="2" dxfId="364">
      <formula>0</formula>
    </cfRule>
  </conditionalFormatting>
  <hyperlinks>
    <hyperlink ref="L1" location="Contents!A1" display="Contents"/>
    <hyperlink ref="AT1" location="Contents!A1" display="Contents"/>
  </hyperlinks>
  <pageMargins left="0.75" right="0.75" top="1.0" bottom="1.0" header="0.5" footer="0.5"/>
</worksheet>
</file>

<file path=xl/worksheets/sheet45.xml><?xml version="1.0" encoding="utf-8"?>
<worksheet xmlns:r="http://schemas.openxmlformats.org/officeDocument/2006/relationships" xmlns="http://schemas.openxmlformats.org/spreadsheetml/2006/main">
  <dimension ref="A1:BK126"/>
  <sheetViews>
    <sheetView workbookViewId="0" showGridLines="0">
      <pane xSplit="1" ySplit="3" topLeftCell="AR109" state="frozen" activePane="bottomRight"/>
      <selection pane="bottomRight" activeCell="BJ1" sqref="BJ1"/>
    </sheetView>
  </sheetViews>
  <sheetFormatPr defaultRowHeight="10.2" defaultColWidth="9"/>
  <cols>
    <col min="1" max="1" customWidth="1" width="30.664062" style="45"/>
    <col min="2" max="56" customWidth="1" width="8.5" style="45"/>
    <col min="57" max="57" customWidth="1" width="8.5" style="47"/>
    <col min="58" max="59" customWidth="1" width="11.832031" style="45"/>
    <col min="60" max="16384" customWidth="0" width="9.1640625" style="45"/>
  </cols>
  <sheetData>
    <row r="1" spans="8:8" ht="13.2">
      <c r="A1" s="670" t="s">
        <v>698</v>
      </c>
      <c r="L1" s="21" t="s">
        <v>89</v>
      </c>
      <c r="BH1" s="455"/>
      <c r="BJ1" s="21" t="s">
        <v>89</v>
      </c>
    </row>
    <row r="2" spans="8:8">
      <c r="BF2" s="455" t="s">
        <v>90</v>
      </c>
      <c r="BG2" s="455"/>
      <c r="BH2" s="455" t="s">
        <v>91</v>
      </c>
    </row>
    <row r="3" spans="8:8">
      <c r="A3" s="45" t="s">
        <v>92</v>
      </c>
      <c r="B3" s="45">
        <v>1965.0</v>
      </c>
      <c r="C3" s="45">
        <v>1966.0</v>
      </c>
      <c r="D3" s="45">
        <v>1967.0</v>
      </c>
      <c r="E3" s="45">
        <v>1968.0</v>
      </c>
      <c r="F3" s="45">
        <v>1969.0</v>
      </c>
      <c r="G3" s="45">
        <v>1970.0</v>
      </c>
      <c r="H3" s="45">
        <v>1971.0</v>
      </c>
      <c r="I3" s="45">
        <v>1972.0</v>
      </c>
      <c r="J3" s="45">
        <v>1973.0</v>
      </c>
      <c r="K3" s="45">
        <v>1974.0</v>
      </c>
      <c r="L3" s="45">
        <v>1975.0</v>
      </c>
      <c r="M3" s="45">
        <v>1976.0</v>
      </c>
      <c r="N3" s="45">
        <v>1977.0</v>
      </c>
      <c r="O3" s="45">
        <v>1978.0</v>
      </c>
      <c r="P3" s="45">
        <v>1979.0</v>
      </c>
      <c r="Q3" s="45">
        <v>1980.0</v>
      </c>
      <c r="R3" s="45">
        <v>1981.0</v>
      </c>
      <c r="S3" s="45">
        <v>1982.0</v>
      </c>
      <c r="T3" s="45">
        <v>1983.0</v>
      </c>
      <c r="U3" s="45">
        <v>1984.0</v>
      </c>
      <c r="V3" s="45">
        <v>1985.0</v>
      </c>
      <c r="W3" s="45">
        <v>1986.0</v>
      </c>
      <c r="X3" s="45">
        <v>1987.0</v>
      </c>
      <c r="Y3" s="45">
        <v>1988.0</v>
      </c>
      <c r="Z3" s="45">
        <v>1989.0</v>
      </c>
      <c r="AA3" s="45">
        <v>1990.0</v>
      </c>
      <c r="AB3" s="45">
        <v>1991.0</v>
      </c>
      <c r="AC3" s="45">
        <v>1992.0</v>
      </c>
      <c r="AD3" s="45">
        <v>1993.0</v>
      </c>
      <c r="AE3" s="45">
        <v>1994.0</v>
      </c>
      <c r="AF3" s="45">
        <v>1995.0</v>
      </c>
      <c r="AG3" s="45">
        <v>1996.0</v>
      </c>
      <c r="AH3" s="45">
        <v>1997.0</v>
      </c>
      <c r="AI3" s="45">
        <v>1998.0</v>
      </c>
      <c r="AJ3" s="45">
        <v>1999.0</v>
      </c>
      <c r="AK3" s="45">
        <v>2000.0</v>
      </c>
      <c r="AL3" s="45">
        <v>2001.0</v>
      </c>
      <c r="AM3" s="45">
        <v>2002.0</v>
      </c>
      <c r="AN3" s="45">
        <v>2003.0</v>
      </c>
      <c r="AO3" s="45">
        <v>2004.0</v>
      </c>
      <c r="AP3" s="45">
        <v>2005.0</v>
      </c>
      <c r="AQ3" s="45">
        <v>2006.0</v>
      </c>
      <c r="AR3" s="45">
        <v>2007.0</v>
      </c>
      <c r="AS3" s="45">
        <v>2008.0</v>
      </c>
      <c r="AT3" s="45">
        <v>2009.0</v>
      </c>
      <c r="AU3" s="45">
        <v>2010.0</v>
      </c>
      <c r="AV3" s="45">
        <v>2011.0</v>
      </c>
      <c r="AW3" s="45">
        <v>2012.0</v>
      </c>
      <c r="AX3" s="45">
        <v>2013.0</v>
      </c>
      <c r="AY3" s="45">
        <v>2014.0</v>
      </c>
      <c r="AZ3" s="45">
        <v>2015.0</v>
      </c>
      <c r="BA3" s="45">
        <v>2016.0</v>
      </c>
      <c r="BB3" s="45">
        <v>2017.0</v>
      </c>
      <c r="BC3" s="45">
        <v>2018.0</v>
      </c>
      <c r="BD3" s="45">
        <v>2019.0</v>
      </c>
      <c r="BE3" s="47">
        <v>2020.0</v>
      </c>
      <c r="BF3" s="455">
        <v>2020.0</v>
      </c>
      <c r="BG3" s="455" t="s">
        <v>93</v>
      </c>
      <c r="BH3" s="455">
        <v>2020.0</v>
      </c>
    </row>
    <row r="4" spans="8:8">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0"/>
      <c r="AL4" s="50"/>
      <c r="AM4" s="50"/>
      <c r="AN4" s="50"/>
      <c r="AO4" s="50"/>
      <c r="AP4" s="50"/>
      <c r="AQ4" s="50"/>
      <c r="AR4" s="50"/>
      <c r="AS4" s="50"/>
      <c r="AT4" s="50"/>
      <c r="AU4" s="50"/>
      <c r="AV4" s="50"/>
      <c r="AW4" s="50"/>
      <c r="AX4" s="50"/>
      <c r="AY4" s="50"/>
      <c r="AZ4" s="50"/>
      <c r="BA4" s="50"/>
      <c r="BB4" s="50"/>
      <c r="BC4" s="50"/>
      <c r="BD4" s="50"/>
      <c r="BE4" s="51"/>
      <c r="BF4" s="50"/>
      <c r="BG4" s="50"/>
      <c r="BH4" s="50"/>
    </row>
    <row r="5" spans="8:8">
      <c r="A5" s="45" t="s">
        <v>94</v>
      </c>
      <c r="B5" s="52">
        <v>0.647949168</v>
      </c>
      <c r="C5" s="52">
        <v>0.635221296</v>
      </c>
      <c r="D5" s="52">
        <v>0.629359776</v>
      </c>
      <c r="E5" s="52">
        <v>0.683746308</v>
      </c>
      <c r="F5" s="52">
        <v>0.660132756</v>
      </c>
      <c r="G5" s="52">
        <v>0.708741504</v>
      </c>
      <c r="H5" s="52">
        <v>0.67365612</v>
      </c>
      <c r="I5" s="52">
        <v>0.635681844</v>
      </c>
      <c r="J5" s="52">
        <v>0.654689916</v>
      </c>
      <c r="K5" s="52">
        <v>0.665198784</v>
      </c>
      <c r="L5" s="52">
        <v>0.647153676</v>
      </c>
      <c r="M5" s="52">
        <v>0.7661844</v>
      </c>
      <c r="N5" s="52">
        <v>0.979041312</v>
      </c>
      <c r="O5" s="52">
        <v>0.805037904</v>
      </c>
      <c r="P5" s="52">
        <v>0.762290676</v>
      </c>
      <c r="Q5" s="52">
        <v>0.928409</v>
      </c>
      <c r="R5" s="52">
        <v>0.947942</v>
      </c>
      <c r="S5" s="52">
        <v>1.001681</v>
      </c>
      <c r="T5" s="52">
        <v>1.048015</v>
      </c>
      <c r="U5" s="52">
        <v>1.167377</v>
      </c>
      <c r="V5" s="52">
        <v>1.122086</v>
      </c>
      <c r="W5" s="52">
        <v>1.039979</v>
      </c>
      <c r="X5" s="52">
        <v>1.117744</v>
      </c>
      <c r="Y5" s="52">
        <v>1.200307</v>
      </c>
      <c r="Z5" s="52">
        <v>1.197786</v>
      </c>
      <c r="AA5" s="52">
        <v>1.136171</v>
      </c>
      <c r="AB5" s="52">
        <v>1.099786</v>
      </c>
      <c r="AC5" s="52">
        <v>1.120353</v>
      </c>
      <c r="AD5" s="52">
        <v>0.994715</v>
      </c>
      <c r="AE5" s="52">
        <v>1.054689</v>
      </c>
      <c r="AF5" s="52">
        <v>1.102441</v>
      </c>
      <c r="AG5" s="52">
        <v>1.125095</v>
      </c>
      <c r="AH5" s="52">
        <v>1.17589</v>
      </c>
      <c r="AI5" s="52">
        <v>1.257177</v>
      </c>
      <c r="AJ5" s="52">
        <v>1.208485</v>
      </c>
      <c r="AK5" s="52">
        <v>1.278678</v>
      </c>
      <c r="AL5" s="52">
        <v>1.328843</v>
      </c>
      <c r="AM5" s="52">
        <v>1.336577</v>
      </c>
      <c r="AN5" s="52">
        <v>1.333287</v>
      </c>
      <c r="AO5" s="52">
        <v>1.259475</v>
      </c>
      <c r="AP5" s="52">
        <v>1.254042</v>
      </c>
      <c r="AQ5" s="52">
        <v>1.21476</v>
      </c>
      <c r="AR5" s="52">
        <v>1.269971</v>
      </c>
      <c r="AS5" s="52">
        <v>1.206829</v>
      </c>
      <c r="AT5" s="52">
        <v>1.008282</v>
      </c>
      <c r="AU5" s="52">
        <v>1.033147</v>
      </c>
      <c r="AV5" s="52">
        <v>0.931414</v>
      </c>
      <c r="AW5" s="52">
        <v>0.890688</v>
      </c>
      <c r="AX5" s="52">
        <v>0.86157907079</v>
      </c>
      <c r="AY5" s="52">
        <v>0.8228356089</v>
      </c>
      <c r="AZ5" s="52">
        <v>0.82411742129339</v>
      </c>
      <c r="BA5" s="52">
        <v>0.77060191245</v>
      </c>
      <c r="BB5" s="52">
        <v>0.7839980362</v>
      </c>
      <c r="BC5" s="52">
        <v>0.65278931016526</v>
      </c>
      <c r="BD5" s="52">
        <v>0.63469215306</v>
      </c>
      <c r="BE5" s="53">
        <v>0.495246539233374</v>
      </c>
      <c r="BF5" s="456">
        <v>-0.221837855988385</v>
      </c>
      <c r="BG5" s="456">
        <v>-0.0452314356257281</v>
      </c>
      <c r="BH5" s="456">
        <v>0.0032705803009032</v>
      </c>
    </row>
    <row r="6" spans="8:8">
      <c r="A6" s="45" t="s">
        <v>95</v>
      </c>
      <c r="B6" s="52">
        <v>0.02888</v>
      </c>
      <c r="C6" s="52">
        <v>0.030805</v>
      </c>
      <c r="D6" s="52">
        <v>0.037798</v>
      </c>
      <c r="E6" s="52">
        <v>0.039623</v>
      </c>
      <c r="F6" s="52">
        <v>0.040165</v>
      </c>
      <c r="G6" s="52">
        <v>0.045045</v>
      </c>
      <c r="H6" s="52">
        <v>0.056551</v>
      </c>
      <c r="I6" s="52">
        <v>0.062502</v>
      </c>
      <c r="J6" s="52">
        <v>0.067005</v>
      </c>
      <c r="K6" s="52">
        <v>0.074025</v>
      </c>
      <c r="L6" s="52">
        <v>0.085026</v>
      </c>
      <c r="M6" s="52">
        <v>0.06525</v>
      </c>
      <c r="N6" s="52">
        <v>0.093852</v>
      </c>
      <c r="O6" s="52">
        <v>0.097853</v>
      </c>
      <c r="P6" s="52">
        <v>0.096131</v>
      </c>
      <c r="Q6" s="52">
        <v>0.097337</v>
      </c>
      <c r="R6" s="52">
        <v>0.086036</v>
      </c>
      <c r="S6" s="52">
        <v>0.103036</v>
      </c>
      <c r="T6" s="52">
        <v>0.117303</v>
      </c>
      <c r="U6" s="52">
        <v>0.117637</v>
      </c>
      <c r="V6" s="52">
        <v>0.127518</v>
      </c>
      <c r="W6" s="52">
        <v>0.140607</v>
      </c>
      <c r="X6" s="52">
        <v>0.135982</v>
      </c>
      <c r="Y6" s="52">
        <v>0.128702</v>
      </c>
      <c r="Z6" s="52">
        <v>0.142464</v>
      </c>
      <c r="AA6" s="52">
        <v>0.141268</v>
      </c>
      <c r="AB6" s="52">
        <v>0.136638</v>
      </c>
      <c r="AC6" s="52">
        <v>0.138177</v>
      </c>
      <c r="AD6" s="52">
        <v>0.155853</v>
      </c>
      <c r="AE6" s="52">
        <v>0.188346</v>
      </c>
      <c r="AF6" s="52">
        <v>0.209731</v>
      </c>
      <c r="AG6" s="52">
        <v>0.240479</v>
      </c>
      <c r="AH6" s="52">
        <v>0.240711</v>
      </c>
      <c r="AI6" s="52">
        <v>0.246052</v>
      </c>
      <c r="AJ6" s="52">
        <v>0.250371</v>
      </c>
      <c r="AK6" s="52">
        <v>0.274273</v>
      </c>
      <c r="AL6" s="52">
        <v>0.301224899</v>
      </c>
      <c r="AM6" s="52">
        <v>0.504380882</v>
      </c>
      <c r="AN6" s="52">
        <v>0.371946142</v>
      </c>
      <c r="AO6" s="52">
        <v>0.380590926</v>
      </c>
      <c r="AP6" s="52">
        <v>0.480346286</v>
      </c>
      <c r="AQ6" s="52">
        <v>0.515513829</v>
      </c>
      <c r="AR6" s="52">
        <v>0.473701501</v>
      </c>
      <c r="AS6" s="52">
        <v>0.423163079</v>
      </c>
      <c r="AT6" s="52">
        <v>0.431087216</v>
      </c>
      <c r="AU6" s="52">
        <v>0.533227517</v>
      </c>
      <c r="AV6" s="52">
        <v>0.616777342</v>
      </c>
      <c r="AW6" s="52">
        <v>0.537357637</v>
      </c>
      <c r="AX6" s="52">
        <v>0.533615796</v>
      </c>
      <c r="AY6" s="52">
        <v>0.532579861</v>
      </c>
      <c r="AZ6" s="52">
        <v>0.531541631</v>
      </c>
      <c r="BA6" s="52">
        <v>0.520679917</v>
      </c>
      <c r="BB6" s="52">
        <v>0.636310043</v>
      </c>
      <c r="BC6" s="52">
        <v>0.567163673</v>
      </c>
      <c r="BD6" s="52">
        <v>0.541493405</v>
      </c>
      <c r="BE6" s="53">
        <v>0.208846744634992</v>
      </c>
      <c r="BF6" s="457">
        <v>-0.615367198952069</v>
      </c>
      <c r="BG6" s="457">
        <v>0.0230639999201534</v>
      </c>
      <c r="BH6" s="457">
        <v>0.00137921215960097</v>
      </c>
    </row>
    <row r="7" spans="8:8">
      <c r="A7" s="45" t="s">
        <v>96</v>
      </c>
      <c r="B7" s="52">
        <v>11.6072788349331</v>
      </c>
      <c r="C7" s="52">
        <v>12.1710462416912</v>
      </c>
      <c r="D7" s="52">
        <v>11.9411880809439</v>
      </c>
      <c r="E7" s="52">
        <v>12.359075288836</v>
      </c>
      <c r="F7" s="52">
        <v>12.4100554293762</v>
      </c>
      <c r="G7" s="52">
        <v>12.2927739437208</v>
      </c>
      <c r="H7" s="52">
        <v>11.6251228363101</v>
      </c>
      <c r="I7" s="52">
        <v>12.1047308643332</v>
      </c>
      <c r="J7" s="52">
        <v>13.0013641196167</v>
      </c>
      <c r="K7" s="52">
        <v>12.6920413676674</v>
      </c>
      <c r="L7" s="52">
        <v>12.6919491557859</v>
      </c>
      <c r="M7" s="52">
        <v>13.6153519211956</v>
      </c>
      <c r="N7" s="52">
        <v>13.954166438382</v>
      </c>
      <c r="O7" s="52">
        <v>13.7972779450081</v>
      </c>
      <c r="P7" s="52">
        <v>15.0742230687677</v>
      </c>
      <c r="Q7" s="52">
        <v>15.4583286543259</v>
      </c>
      <c r="R7" s="52">
        <v>15.9441619866546</v>
      </c>
      <c r="S7" s="52">
        <v>15.3568675201693</v>
      </c>
      <c r="T7" s="52">
        <v>15.9310478534177</v>
      </c>
      <c r="U7" s="52">
        <v>17.1099366665155</v>
      </c>
      <c r="V7" s="52">
        <v>17.5186818681974</v>
      </c>
      <c r="W7" s="52">
        <v>17.3001567481494</v>
      </c>
      <c r="X7" s="52">
        <v>18.049925542962</v>
      </c>
      <c r="Y7" s="52">
        <v>18.8897161871074</v>
      </c>
      <c r="Z7" s="52">
        <v>19.113680805862</v>
      </c>
      <c r="AA7" s="52">
        <v>19.2167907285522</v>
      </c>
      <c r="AB7" s="52">
        <v>19.0354089553013</v>
      </c>
      <c r="AC7" s="52">
        <v>19.1665111978509</v>
      </c>
      <c r="AD7" s="52">
        <v>19.8808295357347</v>
      </c>
      <c r="AE7" s="52">
        <v>19.9553156876378</v>
      </c>
      <c r="AF7" s="52">
        <v>20.1349925433836</v>
      </c>
      <c r="AG7" s="52">
        <v>21.0502826678258</v>
      </c>
      <c r="AH7" s="52">
        <v>21.4948010680218</v>
      </c>
      <c r="AI7" s="52">
        <v>21.7056184775384</v>
      </c>
      <c r="AJ7" s="52">
        <v>21.6723420159468</v>
      </c>
      <c r="AK7" s="52">
        <v>22.6315300075073</v>
      </c>
      <c r="AL7" s="52">
        <v>21.964737873819</v>
      </c>
      <c r="AM7" s="52">
        <v>21.9544352006654</v>
      </c>
      <c r="AN7" s="52">
        <v>22.3723344361941</v>
      </c>
      <c r="AO7" s="52">
        <v>22.5179359948096</v>
      </c>
      <c r="AP7" s="52">
        <v>22.8490448060708</v>
      </c>
      <c r="AQ7" s="52">
        <v>22.4988571560627</v>
      </c>
      <c r="AR7" s="52">
        <v>22.8018593849157</v>
      </c>
      <c r="AS7" s="52">
        <v>22.438996610411</v>
      </c>
      <c r="AT7" s="52">
        <v>19.7365550263707</v>
      </c>
      <c r="AU7" s="52">
        <v>20.8819498781129</v>
      </c>
      <c r="AV7" s="52">
        <v>19.7030570558028</v>
      </c>
      <c r="AW7" s="52">
        <v>17.4182571154049</v>
      </c>
      <c r="AX7" s="52">
        <v>18.0801770539186</v>
      </c>
      <c r="AY7" s="52">
        <v>18.0390816261559</v>
      </c>
      <c r="AZ7" s="52">
        <v>15.5846799803712</v>
      </c>
      <c r="BA7" s="52">
        <v>14.2586681126128</v>
      </c>
      <c r="BB7" s="52">
        <v>13.8693335119907</v>
      </c>
      <c r="BC7" s="52">
        <v>13.2820510731422</v>
      </c>
      <c r="BD7" s="52">
        <v>11.3416554940962</v>
      </c>
      <c r="BE7" s="53">
        <v>9.20277684698986</v>
      </c>
      <c r="BF7" s="457">
        <v>-0.190803084017877</v>
      </c>
      <c r="BG7" s="457">
        <v>-0.0538924457276732</v>
      </c>
      <c r="BH7" s="457">
        <v>0.0607746208907678</v>
      </c>
    </row>
    <row r="8" spans="8:8" s="47" ht="10.2" customFormat="1">
      <c r="A8" s="54" t="s">
        <v>97</v>
      </c>
      <c r="B8" s="55">
        <v>12.2841080029331</v>
      </c>
      <c r="C8" s="55">
        <v>12.8370725376912</v>
      </c>
      <c r="D8" s="55">
        <v>12.6083458569439</v>
      </c>
      <c r="E8" s="55">
        <v>13.082444596836</v>
      </c>
      <c r="F8" s="55">
        <v>13.1103531853762</v>
      </c>
      <c r="G8" s="55">
        <v>13.0465604477208</v>
      </c>
      <c r="H8" s="55">
        <v>12.3553299563101</v>
      </c>
      <c r="I8" s="55">
        <v>12.8029147083332</v>
      </c>
      <c r="J8" s="55">
        <v>13.7230590356167</v>
      </c>
      <c r="K8" s="55">
        <v>13.4312651516674</v>
      </c>
      <c r="L8" s="55">
        <v>13.4241288317859</v>
      </c>
      <c r="M8" s="55">
        <v>14.4467863211956</v>
      </c>
      <c r="N8" s="55">
        <v>15.027059750382</v>
      </c>
      <c r="O8" s="55">
        <v>14.7001688490081</v>
      </c>
      <c r="P8" s="55">
        <v>15.9326447447677</v>
      </c>
      <c r="Q8" s="55">
        <v>16.4840746543259</v>
      </c>
      <c r="R8" s="55">
        <v>16.9781399866546</v>
      </c>
      <c r="S8" s="55">
        <v>16.4615845201693</v>
      </c>
      <c r="T8" s="55">
        <v>17.0963658534177</v>
      </c>
      <c r="U8" s="55">
        <v>18.3949506665155</v>
      </c>
      <c r="V8" s="55">
        <v>18.7682858681974</v>
      </c>
      <c r="W8" s="55">
        <v>18.4807427481494</v>
      </c>
      <c r="X8" s="55">
        <v>19.303651542962</v>
      </c>
      <c r="Y8" s="55">
        <v>20.2187251871074</v>
      </c>
      <c r="Z8" s="55">
        <v>20.453930805862</v>
      </c>
      <c r="AA8" s="55">
        <v>20.4942297285522</v>
      </c>
      <c r="AB8" s="55">
        <v>20.2718329553013</v>
      </c>
      <c r="AC8" s="55">
        <v>20.4250411978509</v>
      </c>
      <c r="AD8" s="55">
        <v>21.0313975357347</v>
      </c>
      <c r="AE8" s="55">
        <v>21.1983506876378</v>
      </c>
      <c r="AF8" s="55">
        <v>21.4471645433836</v>
      </c>
      <c r="AG8" s="55">
        <v>22.4158566678258</v>
      </c>
      <c r="AH8" s="55">
        <v>22.9114020680218</v>
      </c>
      <c r="AI8" s="55">
        <v>23.2088474775384</v>
      </c>
      <c r="AJ8" s="55">
        <v>23.1311980159468</v>
      </c>
      <c r="AK8" s="55">
        <v>24.1844810075073</v>
      </c>
      <c r="AL8" s="55">
        <v>23.594805772819</v>
      </c>
      <c r="AM8" s="55">
        <v>23.7953930826654</v>
      </c>
      <c r="AN8" s="55">
        <v>24.0775675781941</v>
      </c>
      <c r="AO8" s="55">
        <v>24.1580019208096</v>
      </c>
      <c r="AP8" s="55">
        <v>24.5834330920708</v>
      </c>
      <c r="AQ8" s="55">
        <v>24.2291309850627</v>
      </c>
      <c r="AR8" s="55">
        <v>24.5455318859157</v>
      </c>
      <c r="AS8" s="55">
        <v>24.068988689411</v>
      </c>
      <c r="AT8" s="55">
        <v>21.1759242423707</v>
      </c>
      <c r="AU8" s="55">
        <v>22.4483243951129</v>
      </c>
      <c r="AV8" s="55">
        <v>21.2512483978028</v>
      </c>
      <c r="AW8" s="55">
        <v>18.8463027524049</v>
      </c>
      <c r="AX8" s="55">
        <v>19.4753719207086</v>
      </c>
      <c r="AY8" s="55">
        <v>19.3944970960559</v>
      </c>
      <c r="AZ8" s="55">
        <v>16.9403390326646</v>
      </c>
      <c r="BA8" s="55">
        <v>15.5499499420628</v>
      </c>
      <c r="BB8" s="55">
        <v>15.2896415911907</v>
      </c>
      <c r="BC8" s="55">
        <v>14.5020040563074</v>
      </c>
      <c r="BD8" s="55">
        <v>12.5178410521562</v>
      </c>
      <c r="BE8" s="55">
        <v>9.90687013085823</v>
      </c>
      <c r="BF8" s="458">
        <v>-0.210742320619321</v>
      </c>
      <c r="BG8" s="458">
        <v>-0.0512130429813733</v>
      </c>
      <c r="BH8" s="458">
        <v>0.065424413351272</v>
      </c>
    </row>
    <row r="9" spans="8:8">
      <c r="B9" s="52"/>
      <c r="C9" s="52"/>
      <c r="D9" s="52"/>
      <c r="E9" s="52"/>
      <c r="F9" s="52"/>
      <c r="G9" s="52"/>
      <c r="H9" s="52"/>
      <c r="I9" s="52"/>
      <c r="J9" s="52"/>
      <c r="K9" s="52"/>
      <c r="L9" s="52"/>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2"/>
      <c r="AP9" s="52"/>
      <c r="AQ9" s="52"/>
      <c r="AR9" s="52"/>
      <c r="AS9" s="52"/>
      <c r="AT9" s="52"/>
      <c r="AU9" s="52"/>
      <c r="AV9" s="52"/>
      <c r="AW9" s="52"/>
      <c r="AX9" s="52"/>
      <c r="AY9" s="52"/>
      <c r="AZ9" s="52"/>
      <c r="BA9" s="52"/>
      <c r="BB9" s="52"/>
      <c r="BC9" s="52"/>
      <c r="BD9" s="52"/>
      <c r="BE9" s="53"/>
      <c r="BF9" s="457"/>
      <c r="BG9" s="457"/>
      <c r="BH9" s="457"/>
    </row>
    <row r="10" spans="8:8">
      <c r="A10" s="45" t="s">
        <v>98</v>
      </c>
      <c r="B10" s="52">
        <v>0.0304381770714656</v>
      </c>
      <c r="C10" s="52">
        <v>0.0250985458758962</v>
      </c>
      <c r="D10" s="52">
        <v>0.02822542915981</v>
      </c>
      <c r="E10" s="52">
        <v>0.0274285269917837</v>
      </c>
      <c r="F10" s="52">
        <v>0.0328398119867313</v>
      </c>
      <c r="G10" s="52">
        <v>0.0422013541680216</v>
      </c>
      <c r="H10" s="52">
        <v>0.0369991513031572</v>
      </c>
      <c r="I10" s="52">
        <v>0.0311446616357878</v>
      </c>
      <c r="J10" s="52">
        <v>0.0341874791240202</v>
      </c>
      <c r="K10" s="52">
        <v>0.0425733187044874</v>
      </c>
      <c r="L10" s="52">
        <v>0.0414393850484502</v>
      </c>
      <c r="M10" s="52">
        <v>0.0419133067538981</v>
      </c>
      <c r="N10" s="52">
        <v>0.0396306110920702</v>
      </c>
      <c r="O10" s="52">
        <v>0.0483091032944123</v>
      </c>
      <c r="P10" s="52">
        <v>0.0450060257834579</v>
      </c>
      <c r="Q10" s="52">
        <v>0.0401205226544455</v>
      </c>
      <c r="R10" s="52">
        <v>0.0380176819448025</v>
      </c>
      <c r="S10" s="52">
        <v>0.0383978741394194</v>
      </c>
      <c r="T10" s="52">
        <v>0.0348478676110437</v>
      </c>
      <c r="U10" s="52">
        <v>0.025866805296863</v>
      </c>
      <c r="V10" s="52">
        <v>0.0381585807422239</v>
      </c>
      <c r="W10" s="52">
        <v>0.0435936575890372</v>
      </c>
      <c r="X10" s="52">
        <v>0.0483828220102816</v>
      </c>
      <c r="Y10" s="52">
        <v>0.0495804586981402</v>
      </c>
      <c r="Z10" s="52">
        <v>0.0536499654395106</v>
      </c>
      <c r="AA10" s="52">
        <v>0.0441580758735109</v>
      </c>
      <c r="AB10" s="52">
        <v>0.0388584449182651</v>
      </c>
      <c r="AC10" s="52">
        <v>0.0438053890960686</v>
      </c>
      <c r="AD10" s="52">
        <v>0.029051953992</v>
      </c>
      <c r="AE10" s="52">
        <v>0.025434385164393</v>
      </c>
      <c r="AF10" s="52">
        <v>0.0266909486920615</v>
      </c>
      <c r="AG10" s="52">
        <v>0.0279605381191482</v>
      </c>
      <c r="AH10" s="52">
        <v>0.0220597704594418</v>
      </c>
      <c r="AI10" s="52">
        <v>0.0296546737018068</v>
      </c>
      <c r="AJ10" s="52">
        <v>0.0355876903485689</v>
      </c>
      <c r="AK10" s="52">
        <v>0.0270455302918545</v>
      </c>
      <c r="AL10" s="52">
        <v>0.022164668208594</v>
      </c>
      <c r="AM10" s="52">
        <v>0.0165106673699047</v>
      </c>
      <c r="AN10" s="52">
        <v>0.0201379126788292</v>
      </c>
      <c r="AO10" s="52">
        <v>0.034271349911862</v>
      </c>
      <c r="AP10" s="52">
        <v>0.039461921818754</v>
      </c>
      <c r="AQ10" s="52">
        <v>0.035725754078428</v>
      </c>
      <c r="AR10" s="52">
        <v>0.0516972999576269</v>
      </c>
      <c r="AS10" s="52">
        <v>0.0630578474375606</v>
      </c>
      <c r="AT10" s="52">
        <v>0.034635377007853</v>
      </c>
      <c r="AU10" s="52">
        <v>0.0484994881791344</v>
      </c>
      <c r="AV10" s="52">
        <v>0.0526271229518496</v>
      </c>
      <c r="AW10" s="52">
        <v>0.0492090500910157</v>
      </c>
      <c r="AX10" s="52">
        <v>0.0537814898060142</v>
      </c>
      <c r="AY10" s="52">
        <v>0.0572101797641976</v>
      </c>
      <c r="AZ10" s="52">
        <v>0.0569308653997225</v>
      </c>
      <c r="BA10" s="52">
        <v>0.04387910886468</v>
      </c>
      <c r="BB10" s="52">
        <v>0.0450910374466118</v>
      </c>
      <c r="BC10" s="52">
        <v>0.04935293160336</v>
      </c>
      <c r="BD10" s="52">
        <v>0.02924626505472</v>
      </c>
      <c r="BE10" s="53">
        <v>0.0318968143145271</v>
      </c>
      <c r="BF10" s="457">
        <v>0.0876487814469409</v>
      </c>
      <c r="BG10" s="457">
        <v>-0.0167701627892368</v>
      </c>
      <c r="BH10" s="457">
        <v>2.10644768401906E-4</v>
      </c>
    </row>
    <row r="11" spans="8:8">
      <c r="A11" s="45" t="s">
        <v>99</v>
      </c>
      <c r="B11" s="52">
        <v>0.07264098</v>
      </c>
      <c r="C11" s="52">
        <v>0.07871184</v>
      </c>
      <c r="D11" s="52">
        <v>0.081349524</v>
      </c>
      <c r="E11" s="52">
        <v>0.080051616</v>
      </c>
      <c r="F11" s="52">
        <v>0.089346312</v>
      </c>
      <c r="G11" s="52">
        <v>0.102041264196432</v>
      </c>
      <c r="H11" s="52">
        <v>0.102716785284624</v>
      </c>
      <c r="I11" s="52">
        <v>0.108129282247116</v>
      </c>
      <c r="J11" s="52">
        <v>0.106266817803384</v>
      </c>
      <c r="K11" s="52">
        <v>0.11272421498616</v>
      </c>
      <c r="L11" s="52">
        <v>0.13401089217756</v>
      </c>
      <c r="M11" s="52">
        <v>0.143015021787348</v>
      </c>
      <c r="N11" s="52">
        <v>0.181389732885252</v>
      </c>
      <c r="O11" s="52">
        <v>0.208566053147196</v>
      </c>
      <c r="P11" s="52">
        <v>0.226543175093304</v>
      </c>
      <c r="Q11" s="52">
        <v>0.2471211431028</v>
      </c>
      <c r="R11" s="52">
        <v>0.241768284175548</v>
      </c>
      <c r="S11" s="52">
        <v>0.255570492530592</v>
      </c>
      <c r="T11" s="52">
        <v>0.287412516016812</v>
      </c>
      <c r="U11" s="52">
        <v>0.354928714778016</v>
      </c>
      <c r="V11" s="52">
        <v>0.41957295505182</v>
      </c>
      <c r="W11" s="52">
        <v>0.424773015038352</v>
      </c>
      <c r="X11" s="52">
        <v>0.44479724918904</v>
      </c>
      <c r="Y11" s="52">
        <v>0.45456420157524</v>
      </c>
      <c r="Z11" s="52">
        <v>0.451049324108832</v>
      </c>
      <c r="AA11" s="52">
        <v>0.401834845610453</v>
      </c>
      <c r="AB11" s="52">
        <v>0.460668750879154</v>
      </c>
      <c r="AC11" s="52">
        <v>0.44704805139913</v>
      </c>
      <c r="AD11" s="52">
        <v>0.460570567840085</v>
      </c>
      <c r="AE11" s="52">
        <v>0.472793937691622</v>
      </c>
      <c r="AF11" s="52">
        <v>0.495827360587642</v>
      </c>
      <c r="AG11" s="52">
        <v>0.511628886999821</v>
      </c>
      <c r="AH11" s="52">
        <v>0.514696541978808</v>
      </c>
      <c r="AI11" s="52">
        <v>0.504144794866608</v>
      </c>
      <c r="AJ11" s="52">
        <v>0.510508068598584</v>
      </c>
      <c r="AK11" s="52">
        <v>0.544253361500016</v>
      </c>
      <c r="AL11" s="52">
        <v>0.535636816317288</v>
      </c>
      <c r="AM11" s="52">
        <v>0.5184374098464</v>
      </c>
      <c r="AN11" s="52">
        <v>0.5379074240508</v>
      </c>
      <c r="AO11" s="52">
        <v>0.563964792830748</v>
      </c>
      <c r="AP11" s="52">
        <v>0.543904569212163</v>
      </c>
      <c r="AQ11" s="52">
        <v>0.53630630557483</v>
      </c>
      <c r="AR11" s="52">
        <v>0.568338197551236</v>
      </c>
      <c r="AS11" s="52">
        <v>0.576476479726451</v>
      </c>
      <c r="AT11" s="52">
        <v>0.465145776938009</v>
      </c>
      <c r="AU11" s="52">
        <v>0.605511506535999</v>
      </c>
      <c r="AV11" s="52">
        <v>0.646810921684654</v>
      </c>
      <c r="AW11" s="52">
        <v>0.640067073924812</v>
      </c>
      <c r="AX11" s="52">
        <v>0.68991658038627</v>
      </c>
      <c r="AY11" s="52">
        <v>0.733558930830373</v>
      </c>
      <c r="AZ11" s="52">
        <v>0.737919760975203</v>
      </c>
      <c r="BA11" s="52">
        <v>0.666526896007369</v>
      </c>
      <c r="BB11" s="52">
        <v>0.702977096483022</v>
      </c>
      <c r="BC11" s="52">
        <v>0.687378425903532</v>
      </c>
      <c r="BD11" s="52">
        <v>0.648123526451921</v>
      </c>
      <c r="BE11" s="53">
        <v>0.578968259101345</v>
      </c>
      <c r="BF11" s="457">
        <v>-0.10914145984974</v>
      </c>
      <c r="BG11" s="457">
        <v>0.0337294054882278</v>
      </c>
      <c r="BH11" s="457">
        <v>0.00382347383183384</v>
      </c>
    </row>
    <row r="12" spans="8:8">
      <c r="A12" s="45" t="s">
        <v>100</v>
      </c>
      <c r="B12" s="52">
        <v>0.04877622</v>
      </c>
      <c r="C12" s="52">
        <v>0.0502416</v>
      </c>
      <c r="D12" s="52">
        <v>0.0502416</v>
      </c>
      <c r="E12" s="52">
        <v>0.0502416</v>
      </c>
      <c r="F12" s="52">
        <v>0.0502416</v>
      </c>
      <c r="G12" s="52">
        <v>0.053716644</v>
      </c>
      <c r="H12" s="52">
        <v>0.051874452</v>
      </c>
      <c r="I12" s="52">
        <v>0.042872832</v>
      </c>
      <c r="J12" s="52">
        <v>0.046557216</v>
      </c>
      <c r="K12" s="52">
        <v>0.044128872</v>
      </c>
      <c r="L12" s="52">
        <v>0.035252856</v>
      </c>
      <c r="M12" s="52">
        <v>0.0355878</v>
      </c>
      <c r="N12" s="52">
        <v>0.03830922</v>
      </c>
      <c r="O12" s="52">
        <v>0.037346256</v>
      </c>
      <c r="P12" s="52">
        <v>0.041323716</v>
      </c>
      <c r="Q12" s="52">
        <v>0.04563612</v>
      </c>
      <c r="R12" s="52">
        <v>0.045552384</v>
      </c>
      <c r="S12" s="52">
        <v>0.0303543</v>
      </c>
      <c r="T12" s="52">
        <v>0.036383292</v>
      </c>
      <c r="U12" s="52">
        <v>0.049069296</v>
      </c>
      <c r="V12" s="52">
        <v>0.049111164</v>
      </c>
      <c r="W12" s="52">
        <v>0.046640952</v>
      </c>
      <c r="X12" s="52">
        <v>0.048064464</v>
      </c>
      <c r="Y12" s="52">
        <v>0.0669888</v>
      </c>
      <c r="Z12" s="52">
        <v>0.090518616</v>
      </c>
      <c r="AA12" s="52">
        <v>0.1090493928</v>
      </c>
      <c r="AB12" s="52">
        <v>0.0895891464</v>
      </c>
      <c r="AC12" s="52">
        <v>0.0774641736</v>
      </c>
      <c r="AD12" s="52">
        <v>0.0781549956</v>
      </c>
      <c r="AE12" s="52">
        <v>0.0921807756</v>
      </c>
      <c r="AF12" s="52">
        <v>0.0993778848</v>
      </c>
      <c r="AG12" s="52">
        <v>0.137709964728</v>
      </c>
      <c r="AH12" s="52">
        <v>0.17927165844</v>
      </c>
      <c r="AI12" s="52">
        <v>0.1686736116</v>
      </c>
      <c r="AJ12" s="52">
        <v>0.1740620232</v>
      </c>
      <c r="AK12" s="52">
        <v>0.1345093236</v>
      </c>
      <c r="AL12" s="52">
        <v>0.1055324808</v>
      </c>
      <c r="AM12" s="52">
        <v>0.1063698408</v>
      </c>
      <c r="AN12" s="52">
        <v>0.1017015588</v>
      </c>
      <c r="AO12" s="52">
        <v>0.117804265387894</v>
      </c>
      <c r="AP12" s="52">
        <v>0.115452390431166</v>
      </c>
      <c r="AQ12" s="52">
        <v>0.144138506174544</v>
      </c>
      <c r="AR12" s="52">
        <v>0.17107765445782</v>
      </c>
      <c r="AS12" s="52">
        <v>0.182943074441861</v>
      </c>
      <c r="AT12" s="52">
        <v>0.16724727261086</v>
      </c>
      <c r="AU12" s="52">
        <v>0.1880250012</v>
      </c>
      <c r="AV12" s="52">
        <v>0.2411513064</v>
      </c>
      <c r="AW12" s="52">
        <v>0.2811561804</v>
      </c>
      <c r="AX12" s="52">
        <v>0.3160364112</v>
      </c>
      <c r="AY12" s="52">
        <v>0.3188080728</v>
      </c>
      <c r="AZ12" s="52">
        <v>0.3061974312</v>
      </c>
      <c r="BA12" s="52">
        <v>0.310537908589721</v>
      </c>
      <c r="BB12" s="52">
        <v>0.322882788322695</v>
      </c>
      <c r="BC12" s="52">
        <v>0.311622042395153</v>
      </c>
      <c r="BD12" s="52">
        <v>0.313504485768</v>
      </c>
      <c r="BE12" s="53">
        <v>0.300491409516783</v>
      </c>
      <c r="BF12" s="457">
        <v>-0.044127250675305</v>
      </c>
      <c r="BG12" s="457">
        <v>0.0648500889480792</v>
      </c>
      <c r="BH12" s="457">
        <v>0.00198442837395197</v>
      </c>
    </row>
    <row r="13" spans="8:8">
      <c r="A13" s="45" t="s">
        <v>101</v>
      </c>
      <c r="B13" s="52">
        <v>0.084322152</v>
      </c>
      <c r="C13" s="52">
        <v>0.084322152</v>
      </c>
      <c r="D13" s="52">
        <v>0.09252828</v>
      </c>
      <c r="E13" s="52">
        <v>0.084280284</v>
      </c>
      <c r="F13" s="52">
        <v>0.089974332</v>
      </c>
      <c r="G13" s="52">
        <v>0.093909924</v>
      </c>
      <c r="H13" s="52">
        <v>0.073030645476</v>
      </c>
      <c r="I13" s="52">
        <v>0.075878925516</v>
      </c>
      <c r="J13" s="52">
        <v>0.077275181448</v>
      </c>
      <c r="K13" s="52">
        <v>0.093446570844</v>
      </c>
      <c r="L13" s="52">
        <v>0.09498446224254</v>
      </c>
      <c r="M13" s="52">
        <v>0.09290054848464</v>
      </c>
      <c r="N13" s="52">
        <v>0.0952366780053</v>
      </c>
      <c r="O13" s="52">
        <v>0.09625971693312</v>
      </c>
      <c r="P13" s="52">
        <v>0.097099177032</v>
      </c>
      <c r="Q13" s="52">
        <v>0.1018336041918</v>
      </c>
      <c r="R13" s="52">
        <v>0.1037520420066</v>
      </c>
      <c r="S13" s="52">
        <v>0.1080297332478</v>
      </c>
      <c r="T13" s="52">
        <v>0.1190683026234</v>
      </c>
      <c r="U13" s="52">
        <v>0.1239618239964</v>
      </c>
      <c r="V13" s="52">
        <v>0.1278530191692</v>
      </c>
      <c r="W13" s="52">
        <v>0.1262463472296</v>
      </c>
      <c r="X13" s="52">
        <v>0.1587394216746</v>
      </c>
      <c r="Y13" s="52">
        <v>0.1266287067396</v>
      </c>
      <c r="Z13" s="52">
        <v>0.1467121876272</v>
      </c>
      <c r="AA13" s="52">
        <v>0.0668951978058</v>
      </c>
      <c r="AB13" s="52">
        <v>0.0841278823866</v>
      </c>
      <c r="AC13" s="52">
        <v>0.1407131710218</v>
      </c>
      <c r="AD13" s="52">
        <v>0.147535662105</v>
      </c>
      <c r="AE13" s="52">
        <v>0.1688707512648</v>
      </c>
      <c r="AF13" s="52">
        <v>0.15111687121128</v>
      </c>
      <c r="AG13" s="52">
        <v>0.1171476468513</v>
      </c>
      <c r="AH13" s="52">
        <v>0.13874615586</v>
      </c>
      <c r="AI13" s="52">
        <v>0.13195077012</v>
      </c>
      <c r="AJ13" s="52">
        <v>0.105379377537677</v>
      </c>
      <c r="AK13" s="52">
        <v>0.11317613475931</v>
      </c>
      <c r="AL13" s="52">
        <v>0.11145031326</v>
      </c>
      <c r="AM13" s="52">
        <v>0.0916610723028</v>
      </c>
      <c r="AN13" s="52">
        <v>0.10160939410869</v>
      </c>
      <c r="AO13" s="52">
        <v>0.0889153772364</v>
      </c>
      <c r="AP13" s="52">
        <v>0.0560244311874001</v>
      </c>
      <c r="AQ13" s="52">
        <v>0.159588157358241</v>
      </c>
      <c r="AR13" s="52">
        <v>0.140514980166034</v>
      </c>
      <c r="AS13" s="52">
        <v>0.185911561232293</v>
      </c>
      <c r="AT13" s="52">
        <v>0.171003002723144</v>
      </c>
      <c r="AU13" s="52">
        <v>0.201266425771188</v>
      </c>
      <c r="AV13" s="52">
        <v>0.162959139860744</v>
      </c>
      <c r="AW13" s="52">
        <v>0.19641721797518</v>
      </c>
      <c r="AX13" s="52">
        <v>0.211283990721203</v>
      </c>
      <c r="AY13" s="52">
        <v>0.223800896747153</v>
      </c>
      <c r="AZ13" s="52">
        <v>0.20800790561215</v>
      </c>
      <c r="BA13" s="52">
        <v>0.228769320159071</v>
      </c>
      <c r="BB13" s="52">
        <v>0.174341296475379</v>
      </c>
      <c r="BC13" s="52">
        <v>0.163665338667484</v>
      </c>
      <c r="BD13" s="52">
        <v>0.203532946066071</v>
      </c>
      <c r="BE13" s="53">
        <v>0.268132155124472</v>
      </c>
      <c r="BF13" s="457">
        <v>0.31379002159648</v>
      </c>
      <c r="BG13" s="457">
        <v>0.0175671968433033</v>
      </c>
      <c r="BH13" s="457">
        <v>0.0017707296772761</v>
      </c>
    </row>
    <row r="14" spans="8:8">
      <c r="A14" s="45" t="s">
        <v>102</v>
      </c>
      <c r="B14" s="52">
        <v>0.0</v>
      </c>
      <c r="C14" s="52">
        <v>0.0</v>
      </c>
      <c r="D14" s="52">
        <v>0.0</v>
      </c>
      <c r="E14" s="52">
        <v>0.0</v>
      </c>
      <c r="F14" s="52">
        <v>0.0</v>
      </c>
      <c r="G14" s="52">
        <v>0.0</v>
      </c>
      <c r="H14" s="52">
        <v>0.0</v>
      </c>
      <c r="I14" s="52">
        <v>0.0</v>
      </c>
      <c r="J14" s="52">
        <v>0.0</v>
      </c>
      <c r="K14" s="52">
        <v>0.0</v>
      </c>
      <c r="L14" s="52">
        <v>0.0</v>
      </c>
      <c r="M14" s="52">
        <v>0.0</v>
      </c>
      <c r="N14" s="52">
        <v>0.0</v>
      </c>
      <c r="O14" s="52">
        <v>0.0</v>
      </c>
      <c r="P14" s="52">
        <v>0.0</v>
      </c>
      <c r="Q14" s="52">
        <v>0.0</v>
      </c>
      <c r="R14" s="52">
        <v>0.0</v>
      </c>
      <c r="S14" s="52">
        <v>0.0</v>
      </c>
      <c r="T14" s="52">
        <v>0.0</v>
      </c>
      <c r="U14" s="52">
        <v>0.0</v>
      </c>
      <c r="V14" s="52">
        <v>0.0</v>
      </c>
      <c r="W14" s="52">
        <v>0.0</v>
      </c>
      <c r="X14" s="52">
        <v>0.0</v>
      </c>
      <c r="Y14" s="52">
        <v>0.0</v>
      </c>
      <c r="Z14" s="52">
        <v>0.0</v>
      </c>
      <c r="AA14" s="52">
        <v>0.0</v>
      </c>
      <c r="AB14" s="52">
        <v>0.0</v>
      </c>
      <c r="AC14" s="52">
        <v>0.0</v>
      </c>
      <c r="AD14" s="52">
        <v>0.0</v>
      </c>
      <c r="AE14" s="52">
        <v>0.0</v>
      </c>
      <c r="AF14" s="52">
        <v>0.0</v>
      </c>
      <c r="AG14" s="52">
        <v>0.0</v>
      </c>
      <c r="AH14" s="52">
        <v>0.0</v>
      </c>
      <c r="AI14" s="52">
        <v>0.0</v>
      </c>
      <c r="AJ14" s="52">
        <v>0.0</v>
      </c>
      <c r="AK14" s="52">
        <v>0.0</v>
      </c>
      <c r="AL14" s="52">
        <v>0.0</v>
      </c>
      <c r="AM14" s="52">
        <v>0.0</v>
      </c>
      <c r="AN14" s="52">
        <v>0.0</v>
      </c>
      <c r="AO14" s="52">
        <v>0.0</v>
      </c>
      <c r="AP14" s="52">
        <v>0.0</v>
      </c>
      <c r="AQ14" s="52">
        <v>0.0</v>
      </c>
      <c r="AR14" s="52">
        <v>0.0</v>
      </c>
      <c r="AS14" s="52">
        <v>0.0</v>
      </c>
      <c r="AT14" s="52">
        <v>0.0</v>
      </c>
      <c r="AU14" s="52">
        <v>0.0</v>
      </c>
      <c r="AV14" s="52">
        <v>0.0</v>
      </c>
      <c r="AW14" s="52">
        <v>0.0</v>
      </c>
      <c r="AX14" s="52">
        <v>0.0</v>
      </c>
      <c r="AY14" s="52">
        <v>0.0</v>
      </c>
      <c r="AZ14" s="52">
        <v>0.0</v>
      </c>
      <c r="BA14" s="52">
        <v>0.0</v>
      </c>
      <c r="BB14" s="52">
        <v>0.0</v>
      </c>
      <c r="BC14" s="52">
        <v>0.0</v>
      </c>
      <c r="BD14" s="52">
        <v>0.0</v>
      </c>
      <c r="BE14" s="53">
        <v>0.0</v>
      </c>
      <c r="BF14" s="457">
        <v>0.0</v>
      </c>
      <c r="BG14" s="457">
        <v>0.0</v>
      </c>
      <c r="BH14" s="457">
        <v>0.0</v>
      </c>
    </row>
    <row r="15" spans="8:8">
      <c r="A15" s="45" t="s">
        <v>103</v>
      </c>
      <c r="B15" s="52">
        <v>0.00151094339617951</v>
      </c>
      <c r="C15" s="52">
        <v>0.00190584905730732</v>
      </c>
      <c r="D15" s="52">
        <v>0.00214622641492683</v>
      </c>
      <c r="E15" s="52">
        <v>0.00212905660417561</v>
      </c>
      <c r="F15" s="52">
        <v>0.00358849056597073</v>
      </c>
      <c r="G15" s="52">
        <v>0.00364</v>
      </c>
      <c r="H15" s="52">
        <v>0.005105</v>
      </c>
      <c r="I15" s="52">
        <v>0.005523</v>
      </c>
      <c r="J15" s="52">
        <v>0.006317</v>
      </c>
      <c r="K15" s="52">
        <v>0.006736</v>
      </c>
      <c r="L15" s="52">
        <v>0.007029</v>
      </c>
      <c r="M15" s="52">
        <v>0.005439</v>
      </c>
      <c r="N15" s="52">
        <v>0.006234</v>
      </c>
      <c r="O15" s="52">
        <v>0.005314</v>
      </c>
      <c r="P15" s="52">
        <v>0.005648</v>
      </c>
      <c r="Q15" s="52">
        <v>0.005942</v>
      </c>
      <c r="R15" s="52">
        <v>0.006025</v>
      </c>
      <c r="S15" s="52">
        <v>0.00682</v>
      </c>
      <c r="T15" s="52">
        <v>0.005774</v>
      </c>
      <c r="U15" s="52">
        <v>0.004603</v>
      </c>
      <c r="V15" s="52">
        <v>0.005021</v>
      </c>
      <c r="W15" s="52">
        <v>0.00682</v>
      </c>
      <c r="X15" s="52">
        <v>0.007699</v>
      </c>
      <c r="Y15" s="52">
        <v>0.007573</v>
      </c>
      <c r="Z15" s="52">
        <v>0.00841</v>
      </c>
      <c r="AA15" s="52">
        <v>0.006066</v>
      </c>
      <c r="AB15" s="52">
        <v>0.011757</v>
      </c>
      <c r="AC15" s="52">
        <v>0.011506</v>
      </c>
      <c r="AD15" s="52">
        <v>0.012092</v>
      </c>
      <c r="AE15" s="52">
        <v>0.014895</v>
      </c>
      <c r="AF15" s="52">
        <v>0.015648</v>
      </c>
      <c r="AG15" s="52">
        <v>0.016401</v>
      </c>
      <c r="AH15" s="52">
        <v>0.017071</v>
      </c>
      <c r="AI15" s="52">
        <v>0.018715</v>
      </c>
      <c r="AJ15" s="52">
        <v>0.016973</v>
      </c>
      <c r="AK15" s="52">
        <v>0.026366</v>
      </c>
      <c r="AL15" s="52">
        <v>0.023923</v>
      </c>
      <c r="AM15" s="52">
        <v>0.03276</v>
      </c>
      <c r="AN15" s="52">
        <v>0.035156</v>
      </c>
      <c r="AO15" s="52">
        <v>0.038014</v>
      </c>
      <c r="AP15" s="52">
        <v>0.03858</v>
      </c>
      <c r="AQ15" s="52">
        <v>0.032825</v>
      </c>
      <c r="AR15" s="52">
        <v>0.04334</v>
      </c>
      <c r="AS15" s="52">
        <v>0.038645</v>
      </c>
      <c r="AT15" s="52">
        <v>0.034718</v>
      </c>
      <c r="AU15" s="52">
        <v>0.034048</v>
      </c>
      <c r="AV15" s="52">
        <v>0.034242</v>
      </c>
      <c r="AW15" s="52">
        <v>0.036547</v>
      </c>
      <c r="AX15" s="52">
        <v>0.036859</v>
      </c>
      <c r="AY15" s="52">
        <v>0.0364</v>
      </c>
      <c r="AZ15" s="52">
        <v>0.033927</v>
      </c>
      <c r="BA15" s="52">
        <v>0.041004</v>
      </c>
      <c r="BB15" s="52">
        <v>0.0417242</v>
      </c>
      <c r="BC15" s="52">
        <v>0.0468504</v>
      </c>
      <c r="BD15" s="52">
        <v>0.0316002095411176</v>
      </c>
      <c r="BE15" s="53">
        <v>0.0231901158967502</v>
      </c>
      <c r="BF15" s="457">
        <v>-0.268145519913006</v>
      </c>
      <c r="BG15" s="457">
        <v>-0.00936532289992875</v>
      </c>
      <c r="BH15" s="457">
        <v>1.53146221566695E-4</v>
      </c>
    </row>
    <row r="16" spans="8:8">
      <c r="A16" s="45" t="s">
        <v>104</v>
      </c>
      <c r="B16" s="52">
        <v>0.0</v>
      </c>
      <c r="C16" s="52">
        <v>0.0</v>
      </c>
      <c r="D16" s="52">
        <v>0.0</v>
      </c>
      <c r="E16" s="52">
        <v>0.0</v>
      </c>
      <c r="F16" s="52">
        <v>0.0</v>
      </c>
      <c r="G16" s="52">
        <v>0.0</v>
      </c>
      <c r="H16" s="52">
        <v>0.0</v>
      </c>
      <c r="I16" s="52">
        <v>0.0</v>
      </c>
      <c r="J16" s="52">
        <v>0.0</v>
      </c>
      <c r="K16" s="52">
        <v>0.0</v>
      </c>
      <c r="L16" s="52">
        <v>0.0</v>
      </c>
      <c r="M16" s="52">
        <v>0.0</v>
      </c>
      <c r="N16" s="52">
        <v>0.0</v>
      </c>
      <c r="O16" s="52">
        <v>0.0</v>
      </c>
      <c r="P16" s="52">
        <v>0.0</v>
      </c>
      <c r="Q16" s="52">
        <v>0.0</v>
      </c>
      <c r="R16" s="52">
        <v>0.0</v>
      </c>
      <c r="S16" s="52">
        <v>0.0</v>
      </c>
      <c r="T16" s="52">
        <v>0.0</v>
      </c>
      <c r="U16" s="52">
        <v>0.0</v>
      </c>
      <c r="V16" s="52">
        <v>0.0</v>
      </c>
      <c r="W16" s="52">
        <v>0.0</v>
      </c>
      <c r="X16" s="52">
        <v>0.0</v>
      </c>
      <c r="Y16" s="52">
        <v>0.0</v>
      </c>
      <c r="Z16" s="52">
        <v>0.0</v>
      </c>
      <c r="AA16" s="52">
        <v>0.0</v>
      </c>
      <c r="AB16" s="52">
        <v>0.0</v>
      </c>
      <c r="AC16" s="52">
        <v>0.0</v>
      </c>
      <c r="AD16" s="52">
        <v>0.0</v>
      </c>
      <c r="AE16" s="52">
        <v>0.0</v>
      </c>
      <c r="AF16" s="52">
        <v>0.0</v>
      </c>
      <c r="AG16" s="52">
        <v>0.0</v>
      </c>
      <c r="AH16" s="52">
        <v>0.0</v>
      </c>
      <c r="AI16" s="52">
        <v>0.0</v>
      </c>
      <c r="AJ16" s="52">
        <v>0.0</v>
      </c>
      <c r="AK16" s="52">
        <v>0.0</v>
      </c>
      <c r="AL16" s="52">
        <v>0.0</v>
      </c>
      <c r="AM16" s="52">
        <v>0.0</v>
      </c>
      <c r="AN16" s="52">
        <v>0.0</v>
      </c>
      <c r="AO16" s="52">
        <v>0.0</v>
      </c>
      <c r="AP16" s="52">
        <v>0.0</v>
      </c>
      <c r="AQ16" s="52">
        <v>0.0</v>
      </c>
      <c r="AR16" s="52">
        <v>0.0</v>
      </c>
      <c r="AS16" s="52">
        <v>0.0</v>
      </c>
      <c r="AT16" s="52">
        <v>0.0</v>
      </c>
      <c r="AU16" s="52">
        <v>0.0</v>
      </c>
      <c r="AV16" s="52">
        <v>0.0</v>
      </c>
      <c r="AW16" s="52">
        <v>0.0</v>
      </c>
      <c r="AX16" s="52">
        <v>0.0</v>
      </c>
      <c r="AY16" s="52">
        <v>0.0</v>
      </c>
      <c r="AZ16" s="52">
        <v>0.0</v>
      </c>
      <c r="BA16" s="52">
        <v>0.0</v>
      </c>
      <c r="BB16" s="52">
        <v>0.0</v>
      </c>
      <c r="BC16" s="52">
        <v>0.0</v>
      </c>
      <c r="BD16" s="52">
        <v>0.0</v>
      </c>
      <c r="BE16" s="53">
        <v>0.0</v>
      </c>
      <c r="BF16" s="457">
        <v>0.0</v>
      </c>
      <c r="BG16" s="457">
        <v>0.0</v>
      </c>
      <c r="BH16" s="457">
        <v>0.0</v>
      </c>
    </row>
    <row r="17" spans="8:8">
      <c r="A17" s="45" t="s">
        <v>105</v>
      </c>
      <c r="B17" s="52">
        <v>8.3736E-4</v>
      </c>
      <c r="C17" s="52">
        <v>8.79228E-4</v>
      </c>
      <c r="D17" s="52">
        <v>9.21096E-4</v>
      </c>
      <c r="E17" s="52">
        <v>9.62964E-4</v>
      </c>
      <c r="F17" s="52">
        <v>0.001004832</v>
      </c>
      <c r="G17" s="52">
        <v>0.001004832</v>
      </c>
      <c r="H17" s="52">
        <v>0.005973893712</v>
      </c>
      <c r="I17" s="52">
        <v>0.006293639628</v>
      </c>
      <c r="J17" s="52">
        <v>0.011405387484</v>
      </c>
      <c r="K17" s="52">
        <v>0.008541825624</v>
      </c>
      <c r="L17" s="52">
        <v>0.01054675854</v>
      </c>
      <c r="M17" s="52">
        <v>0.006917765904</v>
      </c>
      <c r="N17" s="52">
        <v>0.010720008324</v>
      </c>
      <c r="O17" s="52">
        <v>0.00330254784</v>
      </c>
      <c r="P17" s="52">
        <v>0.006884522712</v>
      </c>
      <c r="Q17" s="52">
        <v>0.006557324292</v>
      </c>
      <c r="R17" s="52">
        <v>0.006478277508</v>
      </c>
      <c r="S17" s="52">
        <v>0.003697488684</v>
      </c>
      <c r="T17" s="52">
        <v>0.005173963704</v>
      </c>
      <c r="U17" s="52">
        <v>0.005660469864</v>
      </c>
      <c r="V17" s="52">
        <v>0.007494832548</v>
      </c>
      <c r="W17" s="52">
        <v>0.008334160344</v>
      </c>
      <c r="X17" s="52">
        <v>0.01094806332</v>
      </c>
      <c r="Y17" s="52">
        <v>0.007958227572</v>
      </c>
      <c r="Z17" s="52">
        <v>0.021851620956</v>
      </c>
      <c r="AA17" s="52">
        <v>0.019375924248</v>
      </c>
      <c r="AB17" s="52">
        <v>0.0</v>
      </c>
      <c r="AC17" s="52">
        <v>1.528182E-4</v>
      </c>
      <c r="AD17" s="52">
        <v>0.00119198196</v>
      </c>
      <c r="AE17" s="52">
        <v>0.002322878508</v>
      </c>
      <c r="AF17" s="52">
        <v>2.1394548E-4</v>
      </c>
      <c r="AG17" s="52">
        <v>6.7240008E-4</v>
      </c>
      <c r="AH17" s="52">
        <v>0.00143649108</v>
      </c>
      <c r="AI17" s="52">
        <v>0.00149761836</v>
      </c>
      <c r="AJ17" s="52">
        <v>0.001528182</v>
      </c>
      <c r="AK17" s="52">
        <v>0.005532102576</v>
      </c>
      <c r="AL17" s="52">
        <v>0.002047805748</v>
      </c>
      <c r="AM17" s="52">
        <v>7.64091E-4</v>
      </c>
      <c r="AN17" s="52">
        <v>0.001803296628</v>
      </c>
      <c r="AO17" s="52">
        <v>0.0</v>
      </c>
      <c r="AP17" s="52">
        <v>0.00155874564</v>
      </c>
      <c r="AQ17" s="52">
        <v>0.010361199564</v>
      </c>
      <c r="AR17" s="52">
        <v>0.005807133468</v>
      </c>
      <c r="AS17" s="52">
        <v>0.005898866256</v>
      </c>
      <c r="AT17" s="52">
        <v>0.009933308604</v>
      </c>
      <c r="AU17" s="52">
        <v>0.008343957456</v>
      </c>
      <c r="AV17" s="52">
        <v>0.008588466576</v>
      </c>
      <c r="AW17" s="52">
        <v>0.008832975696</v>
      </c>
      <c r="AX17" s="52">
        <v>0.008802412056</v>
      </c>
      <c r="AY17" s="52">
        <v>0.008252266536</v>
      </c>
      <c r="AZ17" s="52">
        <v>0.005501518002</v>
      </c>
      <c r="BA17" s="52">
        <v>0.0061739264556</v>
      </c>
      <c r="BB17" s="52">
        <v>0.003429952164</v>
      </c>
      <c r="BC17" s="52">
        <v>0.0013719892392</v>
      </c>
      <c r="BD17" s="52">
        <v>8.391938184E-4</v>
      </c>
      <c r="BE17" s="53">
        <v>5.4594830299573E-4</v>
      </c>
      <c r="BF17" s="457">
        <v>-0.351214666948163</v>
      </c>
      <c r="BG17" s="457">
        <v>-0.218953600339219</v>
      </c>
      <c r="BH17" s="457">
        <v>3.60541189818987E-6</v>
      </c>
    </row>
    <row r="18" spans="8:8">
      <c r="A18" s="45" t="s">
        <v>106</v>
      </c>
      <c r="B18" s="52">
        <v>1.3082692572488E-5</v>
      </c>
      <c r="C18" s="52">
        <v>6.56322429203214E-5</v>
      </c>
      <c r="D18" s="52">
        <v>9.22762876426551E-5</v>
      </c>
      <c r="E18" s="52">
        <v>6.77423546255614E-5</v>
      </c>
      <c r="F18" s="52">
        <v>1.20186399388133E-4</v>
      </c>
      <c r="G18" s="52">
        <v>4.0023671784118E-5</v>
      </c>
      <c r="H18" s="52">
        <v>6.6410360577022E-5</v>
      </c>
      <c r="I18" s="52">
        <v>2.89891769988832E-4</v>
      </c>
      <c r="J18" s="52">
        <v>4.1550826008384E-4</v>
      </c>
      <c r="K18" s="52">
        <v>1.73104295940312E-4</v>
      </c>
      <c r="L18" s="52">
        <v>4.582982428508E-5</v>
      </c>
      <c r="M18" s="52">
        <v>2.7523576507174E-5</v>
      </c>
      <c r="N18" s="52">
        <v>2.8169991264954E-5</v>
      </c>
      <c r="O18" s="52">
        <v>2.9963586214408E-5</v>
      </c>
      <c r="P18" s="52">
        <v>5.9659696408076E-5</v>
      </c>
      <c r="Q18" s="52">
        <v>6.178036755786E-4</v>
      </c>
      <c r="R18" s="52">
        <v>6.041547075786E-4</v>
      </c>
      <c r="S18" s="52">
        <v>1.153876755786E-4</v>
      </c>
      <c r="T18" s="52">
        <v>1.153876755786E-4</v>
      </c>
      <c r="U18" s="52">
        <v>3.16516755786E-5</v>
      </c>
      <c r="V18" s="52">
        <v>9.45204953938872E-4</v>
      </c>
      <c r="W18" s="52">
        <v>9.809601724698E-4</v>
      </c>
      <c r="X18" s="52">
        <v>0.00105548468372009</v>
      </c>
      <c r="Y18" s="52">
        <v>5.42605322587488E-4</v>
      </c>
      <c r="Z18" s="52">
        <v>0.00142506412398571</v>
      </c>
      <c r="AA18" s="52">
        <v>0.00101582989587316</v>
      </c>
      <c r="AB18" s="52">
        <v>0.00142306412398571</v>
      </c>
      <c r="AC18" s="52">
        <v>0.00131244000305129</v>
      </c>
      <c r="AD18" s="52">
        <v>0.00166529135376894</v>
      </c>
      <c r="AE18" s="52">
        <v>0.00168438785118474</v>
      </c>
      <c r="AF18" s="52">
        <v>0.00131344000305129</v>
      </c>
      <c r="AG18" s="52">
        <v>0.00363350842166158</v>
      </c>
      <c r="AH18" s="52">
        <v>0.001779351264</v>
      </c>
      <c r="AI18" s="52">
        <v>0.001845476672</v>
      </c>
      <c r="AJ18" s="52">
        <v>0.003677587212</v>
      </c>
      <c r="AK18" s="52">
        <v>0.010880826848</v>
      </c>
      <c r="AL18" s="52">
        <v>0.011556873308</v>
      </c>
      <c r="AM18" s="52">
        <v>0.014884865294082</v>
      </c>
      <c r="AN18" s="52">
        <v>0.016797000372</v>
      </c>
      <c r="AO18" s="52">
        <v>0.0172452519123534</v>
      </c>
      <c r="AP18" s="52">
        <v>0.0142843625</v>
      </c>
      <c r="AQ18" s="52">
        <v>0.0153835182212</v>
      </c>
      <c r="AR18" s="52">
        <v>0.017721419428</v>
      </c>
      <c r="AS18" s="52">
        <v>0.01902592673</v>
      </c>
      <c r="AT18" s="52">
        <v>0.0150166330132</v>
      </c>
      <c r="AU18" s="52">
        <v>0.0181333914944</v>
      </c>
      <c r="AV18" s="52">
        <v>0.025644511257976</v>
      </c>
      <c r="AW18" s="52">
        <v>0.032941510903568</v>
      </c>
      <c r="AX18" s="52">
        <v>0.041954881784096</v>
      </c>
      <c r="AY18" s="52">
        <v>0.0453542713010372</v>
      </c>
      <c r="AZ18" s="52">
        <v>0.0564729727215168</v>
      </c>
      <c r="BA18" s="52">
        <v>0.0618373672583365</v>
      </c>
      <c r="BB18" s="52">
        <v>0.0457822545869602</v>
      </c>
      <c r="BC18" s="52">
        <v>0.057180223817326</v>
      </c>
      <c r="BD18" s="52">
        <v>0.0855044414481793</v>
      </c>
      <c r="BE18" s="53">
        <v>0.0673207621694841</v>
      </c>
      <c r="BF18" s="457">
        <v>-0.214814756710467</v>
      </c>
      <c r="BG18" s="457">
        <v>0.189985338791958</v>
      </c>
      <c r="BH18" s="457">
        <v>4.44582528399153E-4</v>
      </c>
    </row>
    <row r="19" spans="8:8">
      <c r="A19" s="45" t="s">
        <v>107</v>
      </c>
      <c r="B19" s="52">
        <v>0.0020934</v>
      </c>
      <c r="C19" s="52">
        <v>0.0020934</v>
      </c>
      <c r="D19" s="52">
        <v>0.0020934</v>
      </c>
      <c r="E19" s="52">
        <v>0.0020934</v>
      </c>
      <c r="F19" s="52">
        <v>0.0020934</v>
      </c>
      <c r="G19" s="52">
        <v>0.00167472</v>
      </c>
      <c r="H19" s="52">
        <v>0.001381644</v>
      </c>
      <c r="I19" s="52">
        <v>0.001381644</v>
      </c>
      <c r="J19" s="52">
        <v>0.001172304</v>
      </c>
      <c r="K19" s="52">
        <v>0.00125604</v>
      </c>
      <c r="L19" s="52">
        <v>0.00155884800008048</v>
      </c>
      <c r="M19" s="52">
        <v>0.00125604</v>
      </c>
      <c r="N19" s="52">
        <v>0.002344608</v>
      </c>
      <c r="O19" s="52">
        <v>0.002344608</v>
      </c>
      <c r="P19" s="52">
        <v>0.001967796</v>
      </c>
      <c r="Q19" s="52">
        <v>0.00230274</v>
      </c>
      <c r="R19" s="52">
        <v>0.002260872</v>
      </c>
      <c r="S19" s="52">
        <v>0.004103064</v>
      </c>
      <c r="T19" s="52">
        <v>0.0085669080738424</v>
      </c>
      <c r="U19" s="52">
        <v>0.006930614217443</v>
      </c>
      <c r="V19" s="52">
        <v>0.013515529521443</v>
      </c>
      <c r="W19" s="52">
        <v>0.0108010814070868</v>
      </c>
      <c r="X19" s="52">
        <v>0.016883719609805</v>
      </c>
      <c r="Y19" s="52">
        <v>0.0159661099963114</v>
      </c>
      <c r="Z19" s="52">
        <v>0.0146220916786456</v>
      </c>
      <c r="AA19" s="52">
        <v>0.0137903608107768</v>
      </c>
      <c r="AB19" s="52">
        <v>0.0143902345193096</v>
      </c>
      <c r="AC19" s="52">
        <v>0.0131979146061634</v>
      </c>
      <c r="AD19" s="52">
        <v>0.0146565343360454</v>
      </c>
      <c r="AE19" s="52">
        <v>0.0113171834592026</v>
      </c>
      <c r="AF19" s="52">
        <v>0.0117225267264646</v>
      </c>
      <c r="AG19" s="52">
        <v>0.00961327927190126</v>
      </c>
      <c r="AH19" s="52">
        <v>0.0100572011311066</v>
      </c>
      <c r="AI19" s="52">
        <v>0.0122105917152073</v>
      </c>
      <c r="AJ19" s="52">
        <v>0.0146736952700759</v>
      </c>
      <c r="AK19" s="52">
        <v>0.0159869568787231</v>
      </c>
      <c r="AL19" s="52">
        <v>0.0180014514829471</v>
      </c>
      <c r="AM19" s="52">
        <v>0.0368741525660533</v>
      </c>
      <c r="AN19" s="52">
        <v>0.0670557348431537</v>
      </c>
      <c r="AO19" s="52">
        <v>0.0778745130398434</v>
      </c>
      <c r="AP19" s="52">
        <v>0.0679054528390094</v>
      </c>
      <c r="AQ19" s="52">
        <v>0.0872853437575046</v>
      </c>
      <c r="AR19" s="52">
        <v>0.0896203128748102</v>
      </c>
      <c r="AS19" s="52">
        <v>0.0841518861699518</v>
      </c>
      <c r="AT19" s="52">
        <v>0.0759335694960922</v>
      </c>
      <c r="AU19" s="52">
        <v>0.0789874340900557</v>
      </c>
      <c r="AV19" s="52">
        <v>0.0879692188117155</v>
      </c>
      <c r="AW19" s="52">
        <v>0.0793526058499383</v>
      </c>
      <c r="AX19" s="52">
        <v>0.0870152274935598</v>
      </c>
      <c r="AY19" s="52">
        <v>0.0989810269337014</v>
      </c>
      <c r="AZ19" s="52">
        <v>0.0931128374879964</v>
      </c>
      <c r="BA19" s="52">
        <v>0.0935757823872445</v>
      </c>
      <c r="BB19" s="52">
        <v>0.0840911373249539</v>
      </c>
      <c r="BC19" s="52">
        <v>0.0910630837071355</v>
      </c>
      <c r="BD19" s="52">
        <v>0.141017595580719</v>
      </c>
      <c r="BE19" s="53">
        <v>0.208892511499539</v>
      </c>
      <c r="BF19" s="457">
        <v>0.477274988803475</v>
      </c>
      <c r="BG19" s="457">
        <v>0.0638586987216914</v>
      </c>
      <c r="BH19" s="457">
        <v>0.00137951440140128</v>
      </c>
    </row>
    <row r="20" spans="8:8">
      <c r="A20" s="45" t="s">
        <v>108</v>
      </c>
      <c r="B20" s="52">
        <v>0.0013230288</v>
      </c>
      <c r="C20" s="52">
        <v>0.0011136888</v>
      </c>
      <c r="D20" s="52">
        <v>0.0012686004</v>
      </c>
      <c r="E20" s="52">
        <v>0.0010341396</v>
      </c>
      <c r="F20" s="52">
        <v>9.671508E-4</v>
      </c>
      <c r="G20" s="52">
        <v>0.00120040312015222</v>
      </c>
      <c r="H20" s="52">
        <v>0.00112169128015222</v>
      </c>
      <c r="I20" s="52">
        <v>0.00109112764015222</v>
      </c>
      <c r="J20" s="52">
        <v>9.37602440167439E-4</v>
      </c>
      <c r="K20" s="52">
        <v>0.00101170880016744</v>
      </c>
      <c r="L20" s="52">
        <v>0.00105776360016744</v>
      </c>
      <c r="M20" s="52">
        <v>9.4191960018266E-4</v>
      </c>
      <c r="N20" s="52">
        <v>9.0884388018266E-4</v>
      </c>
      <c r="O20" s="52">
        <v>1.7154840018266E-4</v>
      </c>
      <c r="P20" s="52">
        <v>2.5277232018266E-4</v>
      </c>
      <c r="Q20" s="52">
        <v>2.3183832018266E-4</v>
      </c>
      <c r="R20" s="52">
        <v>1.90938040197882E-4</v>
      </c>
      <c r="S20" s="52">
        <v>1.23976840152217E-4</v>
      </c>
      <c r="T20" s="52">
        <v>1.2214416018266E-4</v>
      </c>
      <c r="U20" s="52">
        <v>1.35253600197882E-4</v>
      </c>
      <c r="V20" s="52">
        <v>1.59797760228325E-4</v>
      </c>
      <c r="W20" s="52">
        <v>1.59797760228325E-4</v>
      </c>
      <c r="X20" s="52">
        <v>1.61891160228325E-4</v>
      </c>
      <c r="Y20" s="52">
        <v>2.17575600228325E-4</v>
      </c>
      <c r="Z20" s="52">
        <v>1.58960400228325E-4</v>
      </c>
      <c r="AA20" s="52">
        <v>1.63147200228325E-4</v>
      </c>
      <c r="AB20" s="52">
        <v>1.59379080228325E-4</v>
      </c>
      <c r="AC20" s="52">
        <v>1.50586800228325E-4</v>
      </c>
      <c r="AD20" s="52">
        <v>1.50586800228325E-4</v>
      </c>
      <c r="AE20" s="52">
        <v>1.50586800228325E-4</v>
      </c>
      <c r="AF20" s="52">
        <v>1.58960400228325E-4</v>
      </c>
      <c r="AG20" s="52">
        <v>1.67334000228325E-4</v>
      </c>
      <c r="AH20" s="52">
        <v>1.63147200228325E-4</v>
      </c>
      <c r="AI20" s="52">
        <v>1.3386720018266E-4</v>
      </c>
      <c r="AJ20" s="52">
        <v>1.4224080018266E-4</v>
      </c>
      <c r="AK20" s="52">
        <v>1.3386720018266E-4</v>
      </c>
      <c r="AL20" s="52">
        <v>1.52000800197882E-4</v>
      </c>
      <c r="AM20" s="52">
        <v>1.5480120018266E-4</v>
      </c>
      <c r="AN20" s="52">
        <v>1.3386720018266E-4</v>
      </c>
      <c r="AO20" s="52">
        <v>1.60374400197882E-4</v>
      </c>
      <c r="AP20" s="52">
        <v>1.73353480197882E-4</v>
      </c>
      <c r="AQ20" s="52">
        <v>1.85495200197882E-4</v>
      </c>
      <c r="AR20" s="52">
        <v>1.98055600197882E-4</v>
      </c>
      <c r="AS20" s="52">
        <v>1.89682000197882E-4</v>
      </c>
      <c r="AT20" s="52">
        <v>2.02242400197882E-4</v>
      </c>
      <c r="AU20" s="52">
        <v>2.44947760197882E-4</v>
      </c>
      <c r="AV20" s="52">
        <v>2.22339040197882E-4</v>
      </c>
      <c r="AW20" s="52">
        <v>2.52065320197882E-4</v>
      </c>
      <c r="AX20" s="52">
        <v>2.04912440167439E-4</v>
      </c>
      <c r="AY20" s="52">
        <v>1.70319960136995E-4</v>
      </c>
      <c r="AZ20" s="52">
        <v>3.02492480121774E-4</v>
      </c>
      <c r="BA20" s="52">
        <v>3.14503840106552E-4</v>
      </c>
      <c r="BB20" s="52">
        <v>2.183654E-4</v>
      </c>
      <c r="BC20" s="52">
        <v>3.3517712E-4</v>
      </c>
      <c r="BD20" s="52">
        <v>2.225522E-4</v>
      </c>
      <c r="BE20" s="53">
        <v>2.225522E-4</v>
      </c>
      <c r="BF20" s="457">
        <v>-0.00273224043715847</v>
      </c>
      <c r="BG20" s="457">
        <v>0.00961540397126415</v>
      </c>
      <c r="BH20" s="457">
        <v>1.4697222162711E-6</v>
      </c>
    </row>
    <row r="21" spans="8:8" s="47" ht="10.2" customFormat="1">
      <c r="A21" s="54" t="s">
        <v>109</v>
      </c>
      <c r="B21" s="55">
        <v>0.241955343960218</v>
      </c>
      <c r="C21" s="55">
        <v>0.244431935976124</v>
      </c>
      <c r="D21" s="55">
        <v>0.25886643226238</v>
      </c>
      <c r="E21" s="55">
        <v>0.248289329550585</v>
      </c>
      <c r="F21" s="55">
        <v>0.27017611575209</v>
      </c>
      <c r="G21" s="55">
        <v>0.29942916515639</v>
      </c>
      <c r="H21" s="55">
        <v>0.278269673416511</v>
      </c>
      <c r="I21" s="55">
        <v>0.272605004437045</v>
      </c>
      <c r="J21" s="55">
        <v>0.284534496559656</v>
      </c>
      <c r="K21" s="55">
        <v>0.310591655254755</v>
      </c>
      <c r="L21" s="55">
        <v>0.325925795433083</v>
      </c>
      <c r="M21" s="55">
        <v>0.327998926106576</v>
      </c>
      <c r="N21" s="55">
        <v>0.37480187217807</v>
      </c>
      <c r="O21" s="55">
        <v>0.401643797201125</v>
      </c>
      <c r="P21" s="55">
        <v>0.424784844637353</v>
      </c>
      <c r="Q21" s="55">
        <v>0.450363096236807</v>
      </c>
      <c r="R21" s="55">
        <v>0.444649634382727</v>
      </c>
      <c r="S21" s="55">
        <v>0.447212317117542</v>
      </c>
      <c r="T21" s="55">
        <v>0.497464381864859</v>
      </c>
      <c r="U21" s="55">
        <v>0.571187629428498</v>
      </c>
      <c r="V21" s="55">
        <v>0.661832083746854</v>
      </c>
      <c r="W21" s="55">
        <v>0.668349971540774</v>
      </c>
      <c r="X21" s="55">
        <v>0.736732115647675</v>
      </c>
      <c r="Y21" s="55">
        <v>0.730019685504107</v>
      </c>
      <c r="Z21" s="55">
        <v>0.788397830334402</v>
      </c>
      <c r="AA21" s="55">
        <v>0.662348774244642</v>
      </c>
      <c r="AB21" s="55">
        <v>0.700973902307542</v>
      </c>
      <c r="AC21" s="55">
        <v>0.735350544726441</v>
      </c>
      <c r="AD21" s="55">
        <v>0.745069573987128</v>
      </c>
      <c r="AE21" s="55">
        <v>0.789649886339431</v>
      </c>
      <c r="AF21" s="55">
        <v>0.802069937900727</v>
      </c>
      <c r="AG21" s="55">
        <v>0.82493455847206</v>
      </c>
      <c r="AH21" s="55">
        <v>0.885281317413585</v>
      </c>
      <c r="AI21" s="55">
        <v>0.868826404235805</v>
      </c>
      <c r="AJ21" s="55">
        <v>0.862531864967089</v>
      </c>
      <c r="AK21" s="55">
        <v>0.877884103654087</v>
      </c>
      <c r="AL21" s="55">
        <v>0.830465409925027</v>
      </c>
      <c r="AM21" s="55">
        <v>0.818416900379423</v>
      </c>
      <c r="AN21" s="55">
        <v>0.882302188681655</v>
      </c>
      <c r="AO21" s="55">
        <v>0.938249924719299</v>
      </c>
      <c r="AP21" s="55">
        <v>0.87734522710869</v>
      </c>
      <c r="AQ21" s="55">
        <v>1.02179927992894</v>
      </c>
      <c r="AR21" s="55">
        <v>1.08831505350373</v>
      </c>
      <c r="AS21" s="55">
        <v>1.15630032399432</v>
      </c>
      <c r="AT21" s="55">
        <v>0.973835182793356</v>
      </c>
      <c r="AU21" s="55">
        <v>1.18306015248698</v>
      </c>
      <c r="AV21" s="55">
        <v>1.26021502658314</v>
      </c>
      <c r="AW21" s="55">
        <v>1.32477568016071</v>
      </c>
      <c r="AX21" s="55">
        <v>1.44585490588731</v>
      </c>
      <c r="AY21" s="55">
        <v>1.5225359648726</v>
      </c>
      <c r="AZ21" s="55">
        <v>1.49837278387871</v>
      </c>
      <c r="BA21" s="55">
        <v>1.45261881356213</v>
      </c>
      <c r="BB21" s="55">
        <v>1.42053812820362</v>
      </c>
      <c r="BC21" s="55">
        <v>1.40881961245319</v>
      </c>
      <c r="BD21" s="55">
        <v>1.45359121592913</v>
      </c>
      <c r="BE21" s="55">
        <v>1.4796605281259</v>
      </c>
      <c r="BF21" s="458">
        <v>0.0151531762349542</v>
      </c>
      <c r="BG21" s="458">
        <v>0.0408680621613065</v>
      </c>
      <c r="BH21" s="458">
        <v>0.00977159493694542</v>
      </c>
    </row>
    <row r="22" spans="8:8">
      <c r="B22" s="52"/>
      <c r="C22" s="52"/>
      <c r="D22" s="52"/>
      <c r="E22" s="52"/>
      <c r="F22" s="52"/>
      <c r="G22" s="52"/>
      <c r="H22" s="52"/>
      <c r="I22" s="52"/>
      <c r="J22" s="52"/>
      <c r="K22" s="52"/>
      <c r="L22" s="52"/>
      <c r="M22" s="52"/>
      <c r="N22" s="52"/>
      <c r="O22" s="52"/>
      <c r="P22" s="52"/>
      <c r="Q22" s="52"/>
      <c r="R22" s="52"/>
      <c r="S22" s="52"/>
      <c r="T22" s="52"/>
      <c r="U22" s="52"/>
      <c r="V22" s="52"/>
      <c r="W22" s="52"/>
      <c r="X22" s="52"/>
      <c r="Y22" s="52"/>
      <c r="Z22" s="52"/>
      <c r="AA22" s="52"/>
      <c r="AB22" s="52"/>
      <c r="AC22" s="52"/>
      <c r="AD22" s="52"/>
      <c r="AE22" s="52"/>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3"/>
      <c r="BF22" s="457"/>
      <c r="BG22" s="457"/>
      <c r="BH22" s="457"/>
    </row>
    <row r="23" spans="8:8">
      <c r="A23" s="218" t="s">
        <v>110</v>
      </c>
      <c r="B23" s="52">
        <v>0.212813639109347</v>
      </c>
      <c r="C23" s="52">
        <v>0.203283347001764</v>
      </c>
      <c r="D23" s="52">
        <v>0.192423246693122</v>
      </c>
      <c r="E23" s="52">
        <v>0.189985264991182</v>
      </c>
      <c r="F23" s="52">
        <v>0.186971033068783</v>
      </c>
      <c r="G23" s="52">
        <v>0.201075</v>
      </c>
      <c r="H23" s="52">
        <v>0.184441</v>
      </c>
      <c r="I23" s="52">
        <v>0.167234</v>
      </c>
      <c r="J23" s="52">
        <v>0.166211</v>
      </c>
      <c r="K23" s="52">
        <v>0.175402</v>
      </c>
      <c r="L23" s="52">
        <v>0.152426</v>
      </c>
      <c r="M23" s="52">
        <v>0.162216</v>
      </c>
      <c r="N23" s="52">
        <v>0.136081</v>
      </c>
      <c r="O23" s="52">
        <v>0.138248</v>
      </c>
      <c r="P23" s="52">
        <v>0.15007</v>
      </c>
      <c r="Q23" s="52">
        <v>0.154205</v>
      </c>
      <c r="R23" s="52">
        <v>0.15786</v>
      </c>
      <c r="S23" s="52">
        <v>0.15014</v>
      </c>
      <c r="T23" s="52">
        <v>0.160761</v>
      </c>
      <c r="U23" s="52">
        <v>0.183191</v>
      </c>
      <c r="V23" s="52">
        <v>0.182934</v>
      </c>
      <c r="W23" s="52">
        <v>0.163089</v>
      </c>
      <c r="X23" s="52">
        <v>0.161782</v>
      </c>
      <c r="Y23" s="52">
        <v>0.154922</v>
      </c>
      <c r="Z23" s="52">
        <v>0.155621</v>
      </c>
      <c r="AA23" s="52">
        <v>0.171506</v>
      </c>
      <c r="AB23" s="52">
        <v>0.1799</v>
      </c>
      <c r="AC23" s="52">
        <v>0.1399752879</v>
      </c>
      <c r="AD23" s="52">
        <v>0.1258515005</v>
      </c>
      <c r="AE23" s="52">
        <v>0.127636</v>
      </c>
      <c r="AF23" s="52">
        <v>0.14521911</v>
      </c>
      <c r="AG23" s="52">
        <v>0.1458366896</v>
      </c>
      <c r="AH23" s="52">
        <v>0.1546867092</v>
      </c>
      <c r="AI23" s="52">
        <v>0.136188</v>
      </c>
      <c r="AJ23" s="52">
        <v>0.135251698734626</v>
      </c>
      <c r="AK23" s="52">
        <v>0.15292441892754</v>
      </c>
      <c r="AL23" s="52">
        <v>0.157972080616069</v>
      </c>
      <c r="AM23" s="52">
        <v>0.160486961965472</v>
      </c>
      <c r="AN23" s="52">
        <v>0.171171699501857</v>
      </c>
      <c r="AO23" s="52">
        <v>0.167674703415963</v>
      </c>
      <c r="AP23" s="52">
        <v>0.167176971759647</v>
      </c>
      <c r="AQ23" s="52">
        <v>0.167032693857501</v>
      </c>
      <c r="AR23" s="52">
        <v>0.161494536243025</v>
      </c>
      <c r="AS23" s="52">
        <v>0.15953907199524</v>
      </c>
      <c r="AT23" s="52">
        <v>0.120206823390059</v>
      </c>
      <c r="AU23" s="52">
        <v>0.141338446163883</v>
      </c>
      <c r="AV23" s="52">
        <v>0.145150691137686</v>
      </c>
      <c r="AW23" s="52">
        <v>0.134837463792814</v>
      </c>
      <c r="AX23" s="52">
        <v>0.137146726915093</v>
      </c>
      <c r="AY23" s="52">
        <v>0.12562402776163</v>
      </c>
      <c r="AZ23" s="52">
        <v>0.135768934577441</v>
      </c>
      <c r="BA23" s="52">
        <v>0.125926544441588</v>
      </c>
      <c r="BB23" s="52">
        <v>0.131632382275616</v>
      </c>
      <c r="BC23" s="52">
        <v>0.11622587044961</v>
      </c>
      <c r="BD23" s="52">
        <v>0.11890078126665</v>
      </c>
      <c r="BE23" s="53">
        <v>0.09328211922</v>
      </c>
      <c r="BF23" s="457">
        <v>-0.217606065739992</v>
      </c>
      <c r="BG23" s="457">
        <v>-0.00109184480316915</v>
      </c>
      <c r="BH23" s="457">
        <v>6.16029870738117E-4</v>
      </c>
    </row>
    <row r="24" spans="8:8">
      <c r="A24" s="218" t="s">
        <v>111</v>
      </c>
      <c r="B24" s="52">
        <v>0.8025737565798</v>
      </c>
      <c r="C24" s="52">
        <v>0.73213557891984</v>
      </c>
      <c r="D24" s="52">
        <v>0.71855010206712</v>
      </c>
      <c r="E24" s="52">
        <v>0.74183104169604</v>
      </c>
      <c r="F24" s="52">
        <v>0.72248526492012</v>
      </c>
      <c r="G24" s="52">
        <v>0.6808841738388</v>
      </c>
      <c r="H24" s="52">
        <v>0.56382102854388</v>
      </c>
      <c r="I24" s="52">
        <v>0.53850039090516</v>
      </c>
      <c r="J24" s="52">
        <v>0.45190014408468</v>
      </c>
      <c r="K24" s="52">
        <v>0.48336278424768</v>
      </c>
      <c r="L24" s="52">
        <v>0.361004282834616</v>
      </c>
      <c r="M24" s="52">
        <v>0.376213580006112</v>
      </c>
      <c r="N24" s="52">
        <v>0.381582972983376</v>
      </c>
      <c r="O24" s="52">
        <v>0.390758608323756</v>
      </c>
      <c r="P24" s="52">
        <v>0.43536714412212</v>
      </c>
      <c r="Q24" s="52">
        <v>0.43889222331288</v>
      </c>
      <c r="R24" s="52">
        <v>0.45465323178384</v>
      </c>
      <c r="S24" s="52">
        <v>0.45536583812292</v>
      </c>
      <c r="T24" s="52">
        <v>0.388584454204584</v>
      </c>
      <c r="U24" s="52">
        <v>0.4506427345824</v>
      </c>
      <c r="V24" s="52">
        <v>0.44937608020704</v>
      </c>
      <c r="W24" s="52">
        <v>0.383434060467996</v>
      </c>
      <c r="X24" s="52">
        <v>0.381575318424408</v>
      </c>
      <c r="Y24" s="52">
        <v>0.385590592052892</v>
      </c>
      <c r="Z24" s="52">
        <v>0.405124283465964</v>
      </c>
      <c r="AA24" s="52">
        <v>0.44507421522</v>
      </c>
      <c r="AB24" s="52">
        <v>0.425739740292</v>
      </c>
      <c r="AC24" s="52">
        <v>0.381024883764</v>
      </c>
      <c r="AD24" s="52">
        <v>0.36093104892</v>
      </c>
      <c r="AE24" s="52">
        <v>0.38795642424</v>
      </c>
      <c r="AF24" s="52">
        <v>0.37054582578</v>
      </c>
      <c r="AG24" s="52">
        <v>0.354627654048</v>
      </c>
      <c r="AH24" s="52">
        <v>0.33106409244</v>
      </c>
      <c r="AI24" s="52">
        <v>0.32931652212</v>
      </c>
      <c r="AJ24" s="52">
        <v>0.28854609174</v>
      </c>
      <c r="AK24" s="52">
        <v>0.319261126428</v>
      </c>
      <c r="AL24" s="52">
        <v>0.304107966792</v>
      </c>
      <c r="AM24" s="52">
        <v>0.260699098788</v>
      </c>
      <c r="AN24" s="52">
        <v>0.252176741784</v>
      </c>
      <c r="AO24" s="52">
        <v>0.234555547284</v>
      </c>
      <c r="AP24" s="52">
        <v>0.215516702304</v>
      </c>
      <c r="AQ24" s="52">
        <v>0.212676293448</v>
      </c>
      <c r="AR24" s="52">
        <v>0.194352218964</v>
      </c>
      <c r="AS24" s="52">
        <v>0.191937817008</v>
      </c>
      <c r="AT24" s="52">
        <v>0.123642442332</v>
      </c>
      <c r="AU24" s="52">
        <v>0.156961792224</v>
      </c>
      <c r="AV24" s="52">
        <v>0.1477762461</v>
      </c>
      <c r="AW24" s="52">
        <v>0.139185518652</v>
      </c>
      <c r="AX24" s="52">
        <v>0.14726734056</v>
      </c>
      <c r="AY24" s="52">
        <v>0.140419117404</v>
      </c>
      <c r="AZ24" s="52">
        <v>0.141194010348</v>
      </c>
      <c r="BA24" s="52">
        <v>0.133800414624</v>
      </c>
      <c r="BB24" s="52">
        <v>0.130743464472</v>
      </c>
      <c r="BC24" s="52">
        <v>0.12997522854</v>
      </c>
      <c r="BD24" s="52">
        <v>0.13016782134</v>
      </c>
      <c r="BE24" s="53">
        <v>0.107570104351751</v>
      </c>
      <c r="BF24" s="457">
        <v>-0.175862391653582</v>
      </c>
      <c r="BG24" s="457">
        <v>0.00515631634293179</v>
      </c>
      <c r="BH24" s="457">
        <v>7.10386921236316E-4</v>
      </c>
    </row>
    <row r="25" spans="8:8">
      <c r="A25" s="218" t="s">
        <v>112</v>
      </c>
      <c r="B25" s="52">
        <v>0.251040528</v>
      </c>
      <c r="C25" s="52">
        <v>0.258869844</v>
      </c>
      <c r="D25" s="52">
        <v>0.281101752</v>
      </c>
      <c r="E25" s="52">
        <v>0.305385192</v>
      </c>
      <c r="F25" s="52">
        <v>0.307018044</v>
      </c>
      <c r="G25" s="52">
        <v>0.335823228</v>
      </c>
      <c r="H25" s="52">
        <v>0.331468956</v>
      </c>
      <c r="I25" s="52">
        <v>0.34164288</v>
      </c>
      <c r="J25" s="52">
        <v>0.344280564</v>
      </c>
      <c r="K25" s="52">
        <v>0.338419044</v>
      </c>
      <c r="L25" s="52">
        <v>0.354789432</v>
      </c>
      <c r="M25" s="52">
        <v>0.330715332</v>
      </c>
      <c r="N25" s="52">
        <v>0.329375556</v>
      </c>
      <c r="O25" s="52">
        <v>0.351188784</v>
      </c>
      <c r="P25" s="52">
        <v>0.362116332</v>
      </c>
      <c r="Q25" s="52">
        <v>0.379826496</v>
      </c>
      <c r="R25" s="52">
        <v>0.385688016</v>
      </c>
      <c r="S25" s="52">
        <v>0.405198504</v>
      </c>
      <c r="T25" s="52">
        <v>0.403649388</v>
      </c>
      <c r="U25" s="52">
        <v>0.404277408</v>
      </c>
      <c r="V25" s="52">
        <v>0.421945704</v>
      </c>
      <c r="W25" s="52">
        <v>0.433710612</v>
      </c>
      <c r="X25" s="52">
        <v>0.4333338</v>
      </c>
      <c r="Y25" s="52">
        <v>0.403691256</v>
      </c>
      <c r="Z25" s="52">
        <v>0.412022988</v>
      </c>
      <c r="AA25" s="52">
        <v>0.345808494792</v>
      </c>
      <c r="AB25" s="52">
        <v>0.309102107436</v>
      </c>
      <c r="AC25" s="52">
        <v>0.325040585148</v>
      </c>
      <c r="AD25" s="52">
        <v>0.349955227116</v>
      </c>
      <c r="AE25" s="52">
        <v>0.320367907008</v>
      </c>
      <c r="AF25" s="52">
        <v>0.320407723476</v>
      </c>
      <c r="AG25" s="52">
        <v>0.319043747772</v>
      </c>
      <c r="AH25" s="52">
        <v>0.36379858824</v>
      </c>
      <c r="AI25" s="52">
        <v>0.346495046256</v>
      </c>
      <c r="AJ25" s="52">
        <v>0.285311746872</v>
      </c>
      <c r="AK25" s="52">
        <v>0.263497220964</v>
      </c>
      <c r="AL25" s="52">
        <v>0.300342107664</v>
      </c>
      <c r="AM25" s="52">
        <v>0.276587376768</v>
      </c>
      <c r="AN25" s="52">
        <v>0.30966598566</v>
      </c>
      <c r="AO25" s="52">
        <v>0.29590690482</v>
      </c>
      <c r="AP25" s="52">
        <v>0.289835793612</v>
      </c>
      <c r="AQ25" s="52">
        <v>0.29429917362</v>
      </c>
      <c r="AR25" s="52">
        <v>0.331090343676</v>
      </c>
      <c r="AS25" s="52">
        <v>0.315593364024</v>
      </c>
      <c r="AT25" s="52">
        <v>0.265656186252</v>
      </c>
      <c r="AU25" s="52">
        <v>0.288169112268</v>
      </c>
      <c r="AV25" s="52">
        <v>0.338919743412</v>
      </c>
      <c r="AW25" s="52">
        <v>0.28954066608</v>
      </c>
      <c r="AX25" s="52">
        <v>0.24885208764</v>
      </c>
      <c r="AY25" s="52">
        <v>0.2658659868</v>
      </c>
      <c r="AZ25" s="52">
        <v>0.274451480748</v>
      </c>
      <c r="BA25" s="52">
        <v>0.2384089524</v>
      </c>
      <c r="BB25" s="52">
        <v>0.255601251108</v>
      </c>
      <c r="BC25" s="52">
        <v>0.228409743564</v>
      </c>
      <c r="BD25" s="52">
        <v>0.212664863484</v>
      </c>
      <c r="BE25" s="53">
        <v>0.171651465439859</v>
      </c>
      <c r="BF25" s="457">
        <v>-0.19505991934692</v>
      </c>
      <c r="BG25" s="457">
        <v>-0.0220028689250309</v>
      </c>
      <c r="BH25" s="457">
        <v>0.00113357662702257</v>
      </c>
    </row>
    <row r="26" spans="8:8">
      <c r="A26" s="218" t="s">
        <v>113</v>
      </c>
      <c r="B26" s="52" t="s">
        <v>114</v>
      </c>
      <c r="C26" s="52" t="s">
        <v>114</v>
      </c>
      <c r="D26" s="52" t="s">
        <v>114</v>
      </c>
      <c r="E26" s="52" t="s">
        <v>114</v>
      </c>
      <c r="F26" s="52" t="s">
        <v>114</v>
      </c>
      <c r="G26" s="52" t="s">
        <v>114</v>
      </c>
      <c r="H26" s="52" t="s">
        <v>114</v>
      </c>
      <c r="I26" s="52" t="s">
        <v>114</v>
      </c>
      <c r="J26" s="52" t="s">
        <v>114</v>
      </c>
      <c r="K26" s="52" t="s">
        <v>114</v>
      </c>
      <c r="L26" s="52" t="s">
        <v>114</v>
      </c>
      <c r="M26" s="52" t="s">
        <v>114</v>
      </c>
      <c r="N26" s="52" t="s">
        <v>114</v>
      </c>
      <c r="O26" s="52" t="s">
        <v>114</v>
      </c>
      <c r="P26" s="52" t="s">
        <v>114</v>
      </c>
      <c r="Q26" s="52" t="s">
        <v>114</v>
      </c>
      <c r="R26" s="52" t="s">
        <v>114</v>
      </c>
      <c r="S26" s="52" t="s">
        <v>114</v>
      </c>
      <c r="T26" s="52" t="s">
        <v>114</v>
      </c>
      <c r="U26" s="52" t="s">
        <v>114</v>
      </c>
      <c r="V26" s="52" t="s">
        <v>114</v>
      </c>
      <c r="W26" s="52" t="s">
        <v>114</v>
      </c>
      <c r="X26" s="52" t="s">
        <v>114</v>
      </c>
      <c r="Y26" s="52" t="s">
        <v>114</v>
      </c>
      <c r="Z26" s="52" t="s">
        <v>114</v>
      </c>
      <c r="AA26" s="52">
        <v>0.033852329532</v>
      </c>
      <c r="AB26" s="52">
        <v>0.01903361148</v>
      </c>
      <c r="AC26" s="52">
        <v>0.016730369064</v>
      </c>
      <c r="AD26" s="52">
        <v>0.014218749612</v>
      </c>
      <c r="AE26" s="52">
        <v>0.00889988076</v>
      </c>
      <c r="AF26" s="52">
        <v>0.007316893548</v>
      </c>
      <c r="AG26" s="52">
        <v>0.005991059592</v>
      </c>
      <c r="AH26" s="52">
        <v>0.01018480968</v>
      </c>
      <c r="AI26" s="52">
        <v>0.009737491968</v>
      </c>
      <c r="AJ26" s="52">
        <v>0.008636363568</v>
      </c>
      <c r="AK26" s="52">
        <v>0.018074373732</v>
      </c>
      <c r="AL26" s="52">
        <v>0.02012029542</v>
      </c>
      <c r="AM26" s="52">
        <v>0.024457443408</v>
      </c>
      <c r="AN26" s="52">
        <v>0.027201179052</v>
      </c>
      <c r="AO26" s="52">
        <v>0.028884858804</v>
      </c>
      <c r="AP26" s="52">
        <v>0.0286241049</v>
      </c>
      <c r="AQ26" s="52">
        <v>0.026572698504</v>
      </c>
      <c r="AR26" s="52">
        <v>0.028849103532</v>
      </c>
      <c r="AS26" s="52">
        <v>0.029688724404</v>
      </c>
      <c r="AT26" s="52">
        <v>0.021215436696</v>
      </c>
      <c r="AU26" s="52">
        <v>0.028583325468</v>
      </c>
      <c r="AV26" s="52">
        <v>0.029421564696</v>
      </c>
      <c r="AW26" s="52">
        <v>0.026385171732</v>
      </c>
      <c r="AX26" s="52">
        <v>0.02826738954</v>
      </c>
      <c r="AY26" s="52">
        <v>0.027075868128</v>
      </c>
      <c r="AZ26" s="52">
        <v>0.02536007562</v>
      </c>
      <c r="BA26" s="52">
        <v>0.027255356244</v>
      </c>
      <c r="BB26" s="52">
        <v>0.016426239912</v>
      </c>
      <c r="BC26" s="52">
        <v>0.015293710512</v>
      </c>
      <c r="BD26" s="52">
        <v>0.017639867628</v>
      </c>
      <c r="BE26" s="53">
        <v>0.0146174927399211</v>
      </c>
      <c r="BF26" s="457">
        <v>-0.173601835195855</v>
      </c>
      <c r="BG26" s="457">
        <v>-0.0182874688572785</v>
      </c>
      <c r="BH26" s="457">
        <v>9.65331002166847E-5</v>
      </c>
    </row>
    <row r="27" spans="8:8">
      <c r="A27" s="218" t="s">
        <v>115</v>
      </c>
      <c r="B27" s="52">
        <v>0.0</v>
      </c>
      <c r="C27" s="52">
        <v>0.0</v>
      </c>
      <c r="D27" s="52">
        <v>0.0</v>
      </c>
      <c r="E27" s="52">
        <v>0.0</v>
      </c>
      <c r="F27" s="52">
        <v>0.0</v>
      </c>
      <c r="G27" s="52">
        <v>0.0</v>
      </c>
      <c r="H27" s="52">
        <v>0.0</v>
      </c>
      <c r="I27" s="52">
        <v>0.0</v>
      </c>
      <c r="J27" s="52">
        <v>0.0</v>
      </c>
      <c r="K27" s="52">
        <v>0.0</v>
      </c>
      <c r="L27" s="52">
        <v>0.0</v>
      </c>
      <c r="M27" s="52">
        <v>0.0</v>
      </c>
      <c r="N27" s="52">
        <v>0.0</v>
      </c>
      <c r="O27" s="52">
        <v>0.0</v>
      </c>
      <c r="P27" s="52">
        <v>0.0</v>
      </c>
      <c r="Q27" s="52">
        <v>0.0</v>
      </c>
      <c r="R27" s="52">
        <v>0.0</v>
      </c>
      <c r="S27" s="52">
        <v>0.0</v>
      </c>
      <c r="T27" s="52">
        <v>0.0</v>
      </c>
      <c r="U27" s="52">
        <v>0.0</v>
      </c>
      <c r="V27" s="52">
        <v>0.003893724</v>
      </c>
      <c r="W27" s="52">
        <v>0.002386476</v>
      </c>
      <c r="X27" s="52">
        <v>0.005066028</v>
      </c>
      <c r="Y27" s="52">
        <v>0.003056364</v>
      </c>
      <c r="Z27" s="52">
        <v>0.00272142</v>
      </c>
      <c r="AA27" s="52">
        <v>0.002553948</v>
      </c>
      <c r="AB27" s="52">
        <v>0.00188406</v>
      </c>
      <c r="AC27" s="52">
        <v>0.003475044</v>
      </c>
      <c r="AD27" s="52">
        <v>0.00293076</v>
      </c>
      <c r="AE27" s="52">
        <v>0.004019328</v>
      </c>
      <c r="AF27" s="52">
        <v>0.004479876</v>
      </c>
      <c r="AG27" s="52">
        <v>0.0041868</v>
      </c>
      <c r="AH27" s="52">
        <v>0.003181968</v>
      </c>
      <c r="AI27" s="52">
        <v>5.86152E-4</v>
      </c>
      <c r="AJ27" s="52">
        <v>0.001004832</v>
      </c>
      <c r="AK27" s="52">
        <v>0.001507248</v>
      </c>
      <c r="AL27" s="52">
        <v>0.002219004</v>
      </c>
      <c r="AM27" s="52">
        <v>0.001842192</v>
      </c>
      <c r="AN27" s="52">
        <v>0.001842192</v>
      </c>
      <c r="AO27" s="52">
        <v>0.001842192</v>
      </c>
      <c r="AP27" s="52">
        <v>0.001842192</v>
      </c>
      <c r="AQ27" s="52">
        <v>0.00126344232076399</v>
      </c>
      <c r="AR27" s="52">
        <v>0.00114738732069325</v>
      </c>
      <c r="AS27" s="52">
        <v>9.3848832056592E-4</v>
      </c>
      <c r="AT27" s="52">
        <v>4.97479320297108E-4</v>
      </c>
      <c r="AU27" s="52">
        <v>6.13534320367848E-4</v>
      </c>
      <c r="AV27" s="52">
        <v>2.88580320169776E-4</v>
      </c>
      <c r="AW27" s="52">
        <v>1.004832E-5</v>
      </c>
      <c r="AX27" s="52">
        <v>1.004832E-5</v>
      </c>
      <c r="AY27" s="52">
        <v>9.2844000056592E-5</v>
      </c>
      <c r="AZ27" s="52">
        <v>1.39266000084888E-4</v>
      </c>
      <c r="BA27" s="52">
        <v>1.8592011E-5</v>
      </c>
      <c r="BB27" s="52">
        <v>1.2488080002613E-4</v>
      </c>
      <c r="BC27" s="52">
        <v>5.6988360000001E-4</v>
      </c>
      <c r="BD27" s="52">
        <v>6.99655320000012E-4</v>
      </c>
      <c r="BE27" s="53">
        <v>5.8353435000001E-4</v>
      </c>
      <c r="BF27" s="457">
        <v>-0.168247596755987</v>
      </c>
      <c r="BG27" s="457">
        <v>0.0346915702293835</v>
      </c>
      <c r="BH27" s="457">
        <v>3.85362803940978E-6</v>
      </c>
    </row>
    <row r="28" spans="8:8">
      <c r="A28" s="218" t="s">
        <v>116</v>
      </c>
      <c r="B28" s="52">
        <v>1.479028968</v>
      </c>
      <c r="C28" s="52">
        <v>1.474674696</v>
      </c>
      <c r="D28" s="52">
        <v>1.426107816</v>
      </c>
      <c r="E28" s="52">
        <v>1.476223812</v>
      </c>
      <c r="F28" s="52">
        <v>1.534336596</v>
      </c>
      <c r="G28" s="52">
        <v>1.5533028</v>
      </c>
      <c r="H28" s="52">
        <v>1.618323804</v>
      </c>
      <c r="I28" s="52">
        <v>1.595254536</v>
      </c>
      <c r="J28" s="52">
        <v>1.560964644</v>
      </c>
      <c r="K28" s="52">
        <v>1.55518686</v>
      </c>
      <c r="L28" s="52">
        <v>1.588388184</v>
      </c>
      <c r="M28" s="52">
        <v>1.619370504</v>
      </c>
      <c r="N28" s="52">
        <v>1.654372152</v>
      </c>
      <c r="O28" s="52">
        <v>1.660819824</v>
      </c>
      <c r="P28" s="52">
        <v>1.66132224</v>
      </c>
      <c r="Q28" s="52">
        <v>1.609866468</v>
      </c>
      <c r="R28" s="52">
        <v>1.60333506</v>
      </c>
      <c r="S28" s="52">
        <v>1.615769856</v>
      </c>
      <c r="T28" s="52">
        <v>1.6066845</v>
      </c>
      <c r="U28" s="52">
        <v>1.636955064</v>
      </c>
      <c r="V28" s="52">
        <v>1.601409132</v>
      </c>
      <c r="W28" s="52">
        <v>1.594165968</v>
      </c>
      <c r="X28" s="52">
        <v>1.575618444</v>
      </c>
      <c r="Y28" s="52">
        <v>1.594082232</v>
      </c>
      <c r="Z28" s="52">
        <v>1.532703744</v>
      </c>
      <c r="AA28" s="52">
        <v>1.245400043292</v>
      </c>
      <c r="AB28" s="52">
        <v>1.14088876488</v>
      </c>
      <c r="AC28" s="52">
        <v>1.065321169812</v>
      </c>
      <c r="AD28" s="52">
        <v>1.036367563752</v>
      </c>
      <c r="AE28" s="52">
        <v>0.980880070824</v>
      </c>
      <c r="AF28" s="52">
        <v>0.981805730436</v>
      </c>
      <c r="AG28" s="52">
        <v>0.979627170924</v>
      </c>
      <c r="AH28" s="52">
        <v>0.920449683684</v>
      </c>
      <c r="AI28" s="52">
        <v>0.853208042832</v>
      </c>
      <c r="AJ28" s="52">
        <v>0.777399120612</v>
      </c>
      <c r="AK28" s="52">
        <v>0.88818105312</v>
      </c>
      <c r="AL28" s="52">
        <v>0.871669402488</v>
      </c>
      <c r="AM28" s="52">
        <v>0.855470463948</v>
      </c>
      <c r="AN28" s="52">
        <v>0.869478533784</v>
      </c>
      <c r="AO28" s="52">
        <v>0.870798003804</v>
      </c>
      <c r="AP28" s="52">
        <v>0.841308906024</v>
      </c>
      <c r="AQ28" s="52">
        <v>0.871110967104</v>
      </c>
      <c r="AR28" s="52">
        <v>0.86945307804</v>
      </c>
      <c r="AS28" s="52">
        <v>0.824578578828</v>
      </c>
      <c r="AT28" s="52">
        <v>0.761674044096</v>
      </c>
      <c r="AU28" s="52">
        <v>0.7861721832</v>
      </c>
      <c r="AV28" s="52">
        <v>0.773959203864</v>
      </c>
      <c r="AW28" s="52">
        <v>0.742137011784</v>
      </c>
      <c r="AX28" s="52">
        <v>0.707416214328</v>
      </c>
      <c r="AY28" s="52">
        <v>0.685568989512</v>
      </c>
      <c r="AZ28" s="52">
        <v>0.683500166028</v>
      </c>
      <c r="BA28" s="52">
        <v>0.68834592648</v>
      </c>
      <c r="BB28" s="52">
        <v>0.65279078352</v>
      </c>
      <c r="BC28" s="52">
        <v>0.648715184928</v>
      </c>
      <c r="BD28" s="52">
        <v>0.602049405204</v>
      </c>
      <c r="BE28" s="53">
        <v>0.489077091287111</v>
      </c>
      <c r="BF28" s="457">
        <v>-0.189865796950432</v>
      </c>
      <c r="BG28" s="457">
        <v>-0.0232435279998475</v>
      </c>
      <c r="BH28" s="457">
        <v>0.0032298376135303</v>
      </c>
    </row>
    <row r="29" spans="8:8">
      <c r="A29" s="218" t="s">
        <v>117</v>
      </c>
      <c r="B29" s="52">
        <v>0.1548320508</v>
      </c>
      <c r="C29" s="52">
        <v>0.1754813484</v>
      </c>
      <c r="D29" s="52">
        <v>0.1502391312</v>
      </c>
      <c r="E29" s="52">
        <v>0.1346139936</v>
      </c>
      <c r="F29" s="52">
        <v>0.1229579424</v>
      </c>
      <c r="G29" s="52">
        <v>0.098347932</v>
      </c>
      <c r="H29" s="52">
        <v>0.06018525</v>
      </c>
      <c r="I29" s="52">
        <v>0.0614873448</v>
      </c>
      <c r="J29" s="52">
        <v>0.0942406812</v>
      </c>
      <c r="K29" s="52">
        <v>0.0890239284</v>
      </c>
      <c r="L29" s="52">
        <v>0.0858880152</v>
      </c>
      <c r="M29" s="52">
        <v>0.1193279868</v>
      </c>
      <c r="N29" s="52">
        <v>0.1372684248</v>
      </c>
      <c r="O29" s="52">
        <v>0.1512314028</v>
      </c>
      <c r="P29" s="52">
        <v>0.1803505968</v>
      </c>
      <c r="Q29" s="52">
        <v>0.2573919036</v>
      </c>
      <c r="R29" s="52">
        <v>0.205718418</v>
      </c>
      <c r="S29" s="52">
        <v>0.2481558228</v>
      </c>
      <c r="T29" s="52">
        <v>0.2369896272</v>
      </c>
      <c r="U29" s="52">
        <v>0.2497886748</v>
      </c>
      <c r="V29" s="52">
        <v>0.3044515356</v>
      </c>
      <c r="W29" s="52">
        <v>0.3079642608</v>
      </c>
      <c r="X29" s="52">
        <v>0.3022953336</v>
      </c>
      <c r="Y29" s="52">
        <v>0.2828434608</v>
      </c>
      <c r="Z29" s="52">
        <v>0.232451136</v>
      </c>
      <c r="AA29" s="52">
        <v>0.2550012408</v>
      </c>
      <c r="AB29" s="52">
        <v>0.3458673612</v>
      </c>
      <c r="AC29" s="52">
        <v>0.2880895212</v>
      </c>
      <c r="AD29" s="52">
        <v>0.3021990372</v>
      </c>
      <c r="AE29" s="52">
        <v>0.3249752292</v>
      </c>
      <c r="AF29" s="52">
        <v>0.2716563312</v>
      </c>
      <c r="AG29" s="52">
        <v>0.3734039448</v>
      </c>
      <c r="AH29" s="52">
        <v>0.2775890268</v>
      </c>
      <c r="AI29" s="52">
        <v>0.2359136196</v>
      </c>
      <c r="AJ29" s="52">
        <v>0.1981905516</v>
      </c>
      <c r="AK29" s="52">
        <v>0.166257828</v>
      </c>
      <c r="AL29" s="52">
        <v>0.1757367432</v>
      </c>
      <c r="AM29" s="52">
        <v>0.1759460832</v>
      </c>
      <c r="AN29" s="52">
        <v>0.2400585516</v>
      </c>
      <c r="AO29" s="52">
        <v>0.18400986</v>
      </c>
      <c r="AP29" s="52">
        <v>0.1552550935</v>
      </c>
      <c r="AQ29" s="52">
        <v>0.2355902501</v>
      </c>
      <c r="AR29" s="52">
        <v>0.1947899195</v>
      </c>
      <c r="AS29" s="52">
        <v>0.17155812393</v>
      </c>
      <c r="AT29" s="52">
        <v>0.16878004643</v>
      </c>
      <c r="AU29" s="52">
        <v>0.16046519714</v>
      </c>
      <c r="AV29" s="52">
        <v>0.13557779456</v>
      </c>
      <c r="AW29" s="52">
        <v>0.10354746161</v>
      </c>
      <c r="AX29" s="52">
        <v>0.13548532084</v>
      </c>
      <c r="AY29" s="52">
        <v>0.10995850405</v>
      </c>
      <c r="AZ29" s="52">
        <v>0.07236272629</v>
      </c>
      <c r="BA29" s="52">
        <v>0.087676310979</v>
      </c>
      <c r="BB29" s="52">
        <v>0.06559080218848</v>
      </c>
      <c r="BC29" s="52">
        <v>0.0668012795639181</v>
      </c>
      <c r="BD29" s="52">
        <v>0.03807636700576</v>
      </c>
      <c r="BE29" s="53">
        <v>0.0327107135365</v>
      </c>
      <c r="BF29" s="457">
        <v>-0.143265427678211</v>
      </c>
      <c r="BG29" s="457">
        <v>-0.13834494495731</v>
      </c>
      <c r="BH29" s="457">
        <v>2.16019713104045E-4</v>
      </c>
    </row>
    <row r="30" spans="8:8">
      <c r="A30" s="218" t="s">
        <v>118</v>
      </c>
      <c r="B30" s="52" t="s">
        <v>114</v>
      </c>
      <c r="C30" s="52" t="s">
        <v>114</v>
      </c>
      <c r="D30" s="52" t="s">
        <v>114</v>
      </c>
      <c r="E30" s="52" t="s">
        <v>114</v>
      </c>
      <c r="F30" s="52" t="s">
        <v>114</v>
      </c>
      <c r="G30" s="52" t="s">
        <v>114</v>
      </c>
      <c r="H30" s="52" t="s">
        <v>114</v>
      </c>
      <c r="I30" s="52" t="s">
        <v>114</v>
      </c>
      <c r="J30" s="52" t="s">
        <v>114</v>
      </c>
      <c r="K30" s="52" t="s">
        <v>114</v>
      </c>
      <c r="L30" s="52" t="s">
        <v>114</v>
      </c>
      <c r="M30" s="52" t="s">
        <v>114</v>
      </c>
      <c r="N30" s="52" t="s">
        <v>114</v>
      </c>
      <c r="O30" s="52" t="s">
        <v>114</v>
      </c>
      <c r="P30" s="52" t="s">
        <v>114</v>
      </c>
      <c r="Q30" s="52" t="s">
        <v>114</v>
      </c>
      <c r="R30" s="52" t="s">
        <v>114</v>
      </c>
      <c r="S30" s="52" t="s">
        <v>114</v>
      </c>
      <c r="T30" s="52" t="s">
        <v>114</v>
      </c>
      <c r="U30" s="52" t="s">
        <v>114</v>
      </c>
      <c r="V30" s="52">
        <v>0.243073090258312</v>
      </c>
      <c r="W30" s="52">
        <v>0.246029458455603</v>
      </c>
      <c r="X30" s="52">
        <v>0.248152358548686</v>
      </c>
      <c r="Y30" s="52">
        <v>0.236715236829283</v>
      </c>
      <c r="Z30" s="52">
        <v>0.245053939070107</v>
      </c>
      <c r="AA30" s="52">
        <v>0.23327426088</v>
      </c>
      <c r="AB30" s="52">
        <v>0.208686733596</v>
      </c>
      <c r="AC30" s="52">
        <v>0.182361265632</v>
      </c>
      <c r="AD30" s="52">
        <v>0.1339807401</v>
      </c>
      <c r="AE30" s="52">
        <v>0.135370506492</v>
      </c>
      <c r="AF30" s="52">
        <v>0.131917150116</v>
      </c>
      <c r="AG30" s="52">
        <v>0.137144453652</v>
      </c>
      <c r="AH30" s="52">
        <v>0.135844159176</v>
      </c>
      <c r="AI30" s="52">
        <v>0.12316330494</v>
      </c>
      <c r="AJ30" s="52">
        <v>0.112106636028</v>
      </c>
      <c r="AK30" s="52">
        <v>0.118432890828</v>
      </c>
      <c r="AL30" s="52">
        <v>0.116803220796</v>
      </c>
      <c r="AM30" s="52">
        <v>0.11389686984</v>
      </c>
      <c r="AN30" s="52">
        <v>0.131698766628</v>
      </c>
      <c r="AO30" s="52">
        <v>0.135056370888</v>
      </c>
      <c r="AP30" s="52">
        <v>0.129474403524</v>
      </c>
      <c r="AQ30" s="52">
        <v>0.122695806852</v>
      </c>
      <c r="AR30" s="52">
        <v>0.14789410452</v>
      </c>
      <c r="AS30" s="52">
        <v>0.140793626664</v>
      </c>
      <c r="AT30" s="52">
        <v>0.127807847784</v>
      </c>
      <c r="AU30" s="52">
        <v>0.163651461264</v>
      </c>
      <c r="AV30" s="52">
        <v>0.17456318316</v>
      </c>
      <c r="AW30" s="52">
        <v>0.163327654152</v>
      </c>
      <c r="AX30" s="52">
        <v>0.17538861078</v>
      </c>
      <c r="AY30" s="52">
        <v>0.176937684912</v>
      </c>
      <c r="AZ30" s="52">
        <v>0.160031135304</v>
      </c>
      <c r="BA30" s="52">
        <v>0.161679059784</v>
      </c>
      <c r="BB30" s="52">
        <v>0.178422407928</v>
      </c>
      <c r="BC30" s="52">
        <v>0.192276612864</v>
      </c>
      <c r="BD30" s="52">
        <v>0.123892896708</v>
      </c>
      <c r="BE30" s="53">
        <v>0.0972846494079729</v>
      </c>
      <c r="BF30" s="457">
        <v>-0.216913584774703</v>
      </c>
      <c r="BG30" s="457">
        <v>-0.00310621476884776</v>
      </c>
      <c r="BH30" s="457">
        <v>6.42462355065658E-4</v>
      </c>
    </row>
    <row r="31" spans="8:8">
      <c r="A31" s="218" t="s">
        <v>119</v>
      </c>
      <c r="B31" s="52">
        <v>0.072935353908</v>
      </c>
      <c r="C31" s="52">
        <v>0.067696327332</v>
      </c>
      <c r="D31" s="52">
        <v>0.065130823764</v>
      </c>
      <c r="E31" s="52">
        <v>0.078439028112</v>
      </c>
      <c r="F31" s="52">
        <v>0.094096990224</v>
      </c>
      <c r="G31" s="52">
        <v>0.095643</v>
      </c>
      <c r="H31" s="52">
        <v>0.084886</v>
      </c>
      <c r="I31" s="52">
        <v>0.094168</v>
      </c>
      <c r="J31" s="52">
        <v>0.104515</v>
      </c>
      <c r="K31" s="52">
        <v>0.106507</v>
      </c>
      <c r="L31" s="52">
        <v>0.096498</v>
      </c>
      <c r="M31" s="52">
        <v>0.130032</v>
      </c>
      <c r="N31" s="52">
        <v>0.131115</v>
      </c>
      <c r="O31" s="52">
        <v>0.176739</v>
      </c>
      <c r="P31" s="52">
        <v>0.170327</v>
      </c>
      <c r="Q31" s="52">
        <v>0.193277</v>
      </c>
      <c r="R31" s="52">
        <v>0.118779</v>
      </c>
      <c r="S31" s="52">
        <v>0.131747</v>
      </c>
      <c r="T31" s="52">
        <v>0.143103</v>
      </c>
      <c r="U31" s="52">
        <v>0.164818</v>
      </c>
      <c r="V31" s="52">
        <v>0.208893</v>
      </c>
      <c r="W31" s="52">
        <v>0.190999</v>
      </c>
      <c r="X31" s="52">
        <v>0.213937</v>
      </c>
      <c r="Y31" s="52">
        <v>0.2142</v>
      </c>
      <c r="Z31" s="52">
        <v>0.209543</v>
      </c>
      <c r="AA31" s="52">
        <v>0.220635</v>
      </c>
      <c r="AB31" s="52">
        <v>0.220362</v>
      </c>
      <c r="AC31" s="52">
        <v>0.200569</v>
      </c>
      <c r="AD31" s="52">
        <v>0.22928</v>
      </c>
      <c r="AE31" s="52">
        <v>0.279203</v>
      </c>
      <c r="AF31" s="52">
        <v>0.246978</v>
      </c>
      <c r="AG31" s="52">
        <v>0.294289</v>
      </c>
      <c r="AH31" s="52">
        <v>0.278741</v>
      </c>
      <c r="AI31" s="52">
        <v>0.22874</v>
      </c>
      <c r="AJ31" s="52">
        <v>0.221636</v>
      </c>
      <c r="AK31" s="52">
        <v>0.209978</v>
      </c>
      <c r="AL31" s="52">
        <v>0.253761</v>
      </c>
      <c r="AM31" s="52">
        <v>0.275728</v>
      </c>
      <c r="AN31" s="52">
        <v>0.344133</v>
      </c>
      <c r="AO31" s="52">
        <v>0.309166</v>
      </c>
      <c r="AP31" s="52">
        <v>0.198608</v>
      </c>
      <c r="AQ31" s="52">
        <v>0.310154</v>
      </c>
      <c r="AR31" s="52">
        <v>0.292871</v>
      </c>
      <c r="AS31" s="52">
        <v>0.223357</v>
      </c>
      <c r="AT31" s="52">
        <v>0.224963</v>
      </c>
      <c r="AU31" s="52">
        <v>0.28413</v>
      </c>
      <c r="AV31" s="52">
        <v>0.230823</v>
      </c>
      <c r="AW31" s="52">
        <v>0.189006</v>
      </c>
      <c r="AX31" s="52">
        <v>0.208949</v>
      </c>
      <c r="AY31" s="52">
        <v>0.187289</v>
      </c>
      <c r="AZ31" s="52">
        <v>0.159858</v>
      </c>
      <c r="BA31" s="52">
        <v>0.183316</v>
      </c>
      <c r="BB31" s="52">
        <v>0.167924</v>
      </c>
      <c r="BC31" s="52">
        <v>0.175973</v>
      </c>
      <c r="BD31" s="52">
        <v>0.147796935408</v>
      </c>
      <c r="BE31" s="53">
        <v>0.132715324843492</v>
      </c>
      <c r="BF31" s="457">
        <v>-0.10449621772631</v>
      </c>
      <c r="BG31" s="457">
        <v>-0.0411394888402585</v>
      </c>
      <c r="BH31" s="457">
        <v>8.76444543626694E-4</v>
      </c>
    </row>
    <row r="32" spans="8:8">
      <c r="A32" s="218" t="s">
        <v>120</v>
      </c>
      <c r="B32" s="52">
        <v>1.73208758549322</v>
      </c>
      <c r="C32" s="52">
        <v>1.60493071229498</v>
      </c>
      <c r="D32" s="52">
        <v>1.58415331056738</v>
      </c>
      <c r="E32" s="52">
        <v>1.52337905903228</v>
      </c>
      <c r="F32" s="52">
        <v>1.52497101483774</v>
      </c>
      <c r="G32" s="52">
        <v>1.45141599661909</v>
      </c>
      <c r="H32" s="52">
        <v>1.32996655515681</v>
      </c>
      <c r="I32" s="52">
        <v>1.18300531483871</v>
      </c>
      <c r="J32" s="52">
        <v>1.17015040302332</v>
      </c>
      <c r="K32" s="52">
        <v>1.18442383996613</v>
      </c>
      <c r="L32" s="52">
        <v>1.03839152524195</v>
      </c>
      <c r="M32" s="52">
        <v>1.22087125599118</v>
      </c>
      <c r="N32" s="52">
        <v>1.17585090290841</v>
      </c>
      <c r="O32" s="52">
        <v>1.2268240939466</v>
      </c>
      <c r="P32" s="52">
        <v>1.33235468688816</v>
      </c>
      <c r="Q32" s="52">
        <v>1.30449990175082</v>
      </c>
      <c r="R32" s="52">
        <v>1.1890512</v>
      </c>
      <c r="S32" s="52">
        <v>1.21584672</v>
      </c>
      <c r="T32" s="52">
        <v>1.10029104</v>
      </c>
      <c r="U32" s="52">
        <v>1.05214284</v>
      </c>
      <c r="V32" s="52">
        <v>1.02116052</v>
      </c>
      <c r="W32" s="52">
        <v>0.84405888</v>
      </c>
      <c r="X32" s="52">
        <v>0.7682778</v>
      </c>
      <c r="Y32" s="52">
        <v>0.75027456</v>
      </c>
      <c r="Z32" s="52">
        <v>0.81684468</v>
      </c>
      <c r="AA32" s="52">
        <v>0.79507332</v>
      </c>
      <c r="AB32" s="52">
        <v>0.84615228</v>
      </c>
      <c r="AC32" s="52">
        <v>0.74608776</v>
      </c>
      <c r="AD32" s="52">
        <v>0.60959808</v>
      </c>
      <c r="AE32" s="52">
        <v>0.59954976</v>
      </c>
      <c r="AF32" s="52">
        <v>0.61378488</v>
      </c>
      <c r="AG32" s="52">
        <v>0.65397816</v>
      </c>
      <c r="AH32" s="52">
        <v>0.57275424</v>
      </c>
      <c r="AI32" s="52">
        <v>0.68119236</v>
      </c>
      <c r="AJ32" s="52">
        <v>0.61001676</v>
      </c>
      <c r="AK32" s="52">
        <v>0.593140648428</v>
      </c>
      <c r="AL32" s="52">
        <v>0.51907611456</v>
      </c>
      <c r="AM32" s="52">
        <v>0.534995626068</v>
      </c>
      <c r="AN32" s="52">
        <v>0.568725659172</v>
      </c>
      <c r="AO32" s="52">
        <v>0.541398415572</v>
      </c>
      <c r="AP32" s="52">
        <v>0.562264296336</v>
      </c>
      <c r="AQ32" s="52">
        <v>0.519543319572</v>
      </c>
      <c r="AR32" s="52">
        <v>0.537872250744</v>
      </c>
      <c r="AS32" s="52">
        <v>0.505472364</v>
      </c>
      <c r="AT32" s="52">
        <v>0.450101892132</v>
      </c>
      <c r="AU32" s="52">
        <v>0.481935179232</v>
      </c>
      <c r="AV32" s="52">
        <v>0.408984669108</v>
      </c>
      <c r="AW32" s="52">
        <v>0.46332128649708</v>
      </c>
      <c r="AX32" s="52">
        <v>0.484179254920836</v>
      </c>
      <c r="AY32" s="52">
        <v>0.3616120570608</v>
      </c>
      <c r="AZ32" s="52">
        <v>0.359546911216</v>
      </c>
      <c r="BA32" s="52">
        <v>0.35110704932</v>
      </c>
      <c r="BB32" s="52">
        <v>0.383255125466819</v>
      </c>
      <c r="BC32" s="52">
        <v>0.342934177846256</v>
      </c>
      <c r="BD32" s="52">
        <v>0.267958379514412</v>
      </c>
      <c r="BE32" s="53">
        <v>0.193618882908037</v>
      </c>
      <c r="BF32" s="457">
        <v>-0.279403503198255</v>
      </c>
      <c r="BG32" s="457">
        <v>-0.0505422355423112</v>
      </c>
      <c r="BH32" s="457">
        <v>0.00127864821691062</v>
      </c>
    </row>
    <row r="33" spans="8:8">
      <c r="A33" s="218" t="s">
        <v>121</v>
      </c>
      <c r="B33" s="52">
        <v>6.73011553459654</v>
      </c>
      <c r="C33" s="52">
        <v>6.28322193523105</v>
      </c>
      <c r="D33" s="52">
        <v>6.05269595898804</v>
      </c>
      <c r="E33" s="52">
        <v>6.13958050386379</v>
      </c>
      <c r="F33" s="52">
        <v>6.32145772025688</v>
      </c>
      <c r="G33" s="52">
        <v>6.242393196</v>
      </c>
      <c r="H33" s="52">
        <v>5.973768108</v>
      </c>
      <c r="I33" s="52">
        <v>5.831500644</v>
      </c>
      <c r="J33" s="52">
        <v>5.850466848</v>
      </c>
      <c r="K33" s="52">
        <v>5.875629516</v>
      </c>
      <c r="L33" s="52">
        <v>5.322846312</v>
      </c>
      <c r="M33" s="52">
        <v>5.619020544</v>
      </c>
      <c r="N33" s="52">
        <v>5.396408388</v>
      </c>
      <c r="O33" s="52">
        <v>5.466537288</v>
      </c>
      <c r="P33" s="52">
        <v>5.784399144</v>
      </c>
      <c r="Q33" s="52">
        <v>5.917539384</v>
      </c>
      <c r="R33" s="52">
        <v>6.016724676</v>
      </c>
      <c r="S33" s="52">
        <v>5.873326776</v>
      </c>
      <c r="T33" s="52">
        <v>6.087481596</v>
      </c>
      <c r="U33" s="52">
        <v>6.282879552</v>
      </c>
      <c r="V33" s="52">
        <v>6.249594492</v>
      </c>
      <c r="W33" s="52">
        <v>5.905355796</v>
      </c>
      <c r="X33" s="52">
        <v>5.881072356</v>
      </c>
      <c r="Y33" s="52">
        <v>5.811822684</v>
      </c>
      <c r="Z33" s="52">
        <v>5.904350964</v>
      </c>
      <c r="AA33" s="52">
        <v>5.506887</v>
      </c>
      <c r="AB33" s="52">
        <v>4.836943</v>
      </c>
      <c r="AC33" s="52">
        <v>4.372192736</v>
      </c>
      <c r="AD33" s="52">
        <v>4.1247871648</v>
      </c>
      <c r="AE33" s="52">
        <v>4.001225736</v>
      </c>
      <c r="AF33" s="52">
        <v>3.794181736</v>
      </c>
      <c r="AG33" s="52">
        <v>3.777846736</v>
      </c>
      <c r="AH33" s="52">
        <v>3.660545736</v>
      </c>
      <c r="AI33" s="52">
        <v>3.5730443624</v>
      </c>
      <c r="AJ33" s="52">
        <v>3.4400939888</v>
      </c>
      <c r="AK33" s="52">
        <v>3.5715449888</v>
      </c>
      <c r="AL33" s="52">
        <v>3.581769736</v>
      </c>
      <c r="AM33" s="52">
        <v>3.589735736</v>
      </c>
      <c r="AN33" s="52">
        <v>3.649031736</v>
      </c>
      <c r="AO33" s="52">
        <v>3.557196045</v>
      </c>
      <c r="AP33" s="52">
        <v>3.4033940744</v>
      </c>
      <c r="AQ33" s="52">
        <v>3.5399205618</v>
      </c>
      <c r="AR33" s="52">
        <v>3.629832207</v>
      </c>
      <c r="AS33" s="52">
        <v>3.354509632</v>
      </c>
      <c r="AT33" s="52">
        <v>3.003452771</v>
      </c>
      <c r="AU33" s="52">
        <v>3.22622</v>
      </c>
      <c r="AV33" s="52">
        <v>3.278848</v>
      </c>
      <c r="AW33" s="52">
        <v>3.369867</v>
      </c>
      <c r="AX33" s="52">
        <v>3.468235</v>
      </c>
      <c r="AY33" s="52">
        <v>3.333222</v>
      </c>
      <c r="AZ33" s="52">
        <v>3.294201</v>
      </c>
      <c r="BA33" s="52">
        <v>3.203766</v>
      </c>
      <c r="BB33" s="52">
        <v>3.009347</v>
      </c>
      <c r="BC33" s="52">
        <v>2.904084</v>
      </c>
      <c r="BD33" s="52">
        <v>2.247184</v>
      </c>
      <c r="BE33" s="53">
        <v>1.844</v>
      </c>
      <c r="BF33" s="457">
        <v>-0.181659468635466</v>
      </c>
      <c r="BG33" s="457">
        <v>-0.0285917608430312</v>
      </c>
      <c r="BH33" s="457">
        <v>0.0121776723249822</v>
      </c>
    </row>
    <row r="34" spans="8:8">
      <c r="A34" s="218" t="s">
        <v>122</v>
      </c>
      <c r="B34" s="52">
        <v>0.088215876</v>
      </c>
      <c r="C34" s="52">
        <v>0.088048404</v>
      </c>
      <c r="D34" s="52">
        <v>0.08415468</v>
      </c>
      <c r="E34" s="52">
        <v>0.09504036</v>
      </c>
      <c r="F34" s="52">
        <v>0.091983996</v>
      </c>
      <c r="G34" s="52">
        <v>0.105842304</v>
      </c>
      <c r="H34" s="52">
        <v>0.156000168</v>
      </c>
      <c r="I34" s="52">
        <v>0.16663464</v>
      </c>
      <c r="J34" s="52">
        <v>0.195984108</v>
      </c>
      <c r="K34" s="52">
        <v>0.20640924</v>
      </c>
      <c r="L34" s="52">
        <v>0.270299808</v>
      </c>
      <c r="M34" s="52">
        <v>0.319410972</v>
      </c>
      <c r="N34" s="52">
        <v>0.339716952</v>
      </c>
      <c r="O34" s="52">
        <v>0.30207762</v>
      </c>
      <c r="P34" s="52">
        <v>0.165839148</v>
      </c>
      <c r="Q34" s="52">
        <v>0.165839148</v>
      </c>
      <c r="R34" s="52">
        <v>0.164164428</v>
      </c>
      <c r="S34" s="52">
        <v>0.166676508</v>
      </c>
      <c r="T34" s="52">
        <v>0.204399576</v>
      </c>
      <c r="U34" s="52">
        <v>0.218257884</v>
      </c>
      <c r="V34" s="52">
        <v>0.25309206</v>
      </c>
      <c r="W34" s="52">
        <v>0.241536492</v>
      </c>
      <c r="X34" s="52">
        <v>0.275742648</v>
      </c>
      <c r="Y34" s="52">
        <v>0.309488256</v>
      </c>
      <c r="Z34" s="52">
        <v>0.332724996</v>
      </c>
      <c r="AA34" s="52">
        <v>0.337415761116</v>
      </c>
      <c r="AB34" s="52">
        <v>0.324617090328</v>
      </c>
      <c r="AC34" s="52">
        <v>0.338717646576</v>
      </c>
      <c r="AD34" s="52">
        <v>0.33857018748</v>
      </c>
      <c r="AE34" s="52">
        <v>0.339296722884</v>
      </c>
      <c r="AF34" s="52">
        <v>0.338155108128</v>
      </c>
      <c r="AG34" s="52">
        <v>0.328958885664</v>
      </c>
      <c r="AH34" s="52">
        <v>0.354279563496</v>
      </c>
      <c r="AI34" s="52">
        <v>0.37062160686</v>
      </c>
      <c r="AJ34" s="52">
        <v>0.35650413594</v>
      </c>
      <c r="AK34" s="52">
        <v>0.377812100916</v>
      </c>
      <c r="AL34" s="52">
        <v>0.390513805416</v>
      </c>
      <c r="AM34" s="52">
        <v>0.375716272572</v>
      </c>
      <c r="AN34" s="52">
        <v>0.37773895752</v>
      </c>
      <c r="AO34" s="52">
        <v>0.387208912968</v>
      </c>
      <c r="AP34" s="52">
        <v>0.381953516004</v>
      </c>
      <c r="AQ34" s="52">
        <v>0.351746716968</v>
      </c>
      <c r="AR34" s="52">
        <v>0.37085899842</v>
      </c>
      <c r="AS34" s="52">
        <v>0.34908931314</v>
      </c>
      <c r="AT34" s="52">
        <v>0.352829507184</v>
      </c>
      <c r="AU34" s="52">
        <v>0.329420103552</v>
      </c>
      <c r="AV34" s="52">
        <v>0.33065818218</v>
      </c>
      <c r="AW34" s="52">
        <v>0.3407720256</v>
      </c>
      <c r="AX34" s="52">
        <v>0.292540340808</v>
      </c>
      <c r="AY34" s="52">
        <v>0.28115283096</v>
      </c>
      <c r="AZ34" s="52">
        <v>0.235586881728</v>
      </c>
      <c r="BA34" s="52">
        <v>0.182491600716</v>
      </c>
      <c r="BB34" s="52">
        <v>0.20080709226</v>
      </c>
      <c r="BC34" s="52">
        <v>0.191433642552</v>
      </c>
      <c r="BD34" s="52">
        <v>0.216885074148</v>
      </c>
      <c r="BE34" s="53">
        <v>0.114527757463495</v>
      </c>
      <c r="BF34" s="457">
        <v>-0.473385429854719</v>
      </c>
      <c r="BG34" s="457">
        <v>-0.0474967269129227</v>
      </c>
      <c r="BH34" s="457">
        <v>7.56334871206879E-4</v>
      </c>
    </row>
    <row r="35" spans="8:8">
      <c r="A35" s="218" t="s">
        <v>123</v>
      </c>
      <c r="B35" s="52">
        <v>0.45677988</v>
      </c>
      <c r="C35" s="52">
        <v>0.438064884</v>
      </c>
      <c r="D35" s="52">
        <v>0.380035836</v>
      </c>
      <c r="E35" s="52">
        <v>0.375095412</v>
      </c>
      <c r="F35" s="52">
        <v>0.380705724</v>
      </c>
      <c r="G35" s="52">
        <v>0.386902188</v>
      </c>
      <c r="H35" s="52">
        <v>0.37450926</v>
      </c>
      <c r="I35" s="52">
        <v>0.363958524</v>
      </c>
      <c r="J35" s="52">
        <v>0.365842584</v>
      </c>
      <c r="K35" s="52">
        <v>0.348927912</v>
      </c>
      <c r="L35" s="52">
        <v>0.33243192</v>
      </c>
      <c r="M35" s="52">
        <v>0.33682806</v>
      </c>
      <c r="N35" s="52">
        <v>0.342605844</v>
      </c>
      <c r="O35" s="52">
        <v>0.3422709</v>
      </c>
      <c r="P35" s="52">
        <v>0.344908584</v>
      </c>
      <c r="Q35" s="52">
        <v>0.338209704</v>
      </c>
      <c r="R35" s="52">
        <v>0.339842556</v>
      </c>
      <c r="S35" s="52">
        <v>0.354328884</v>
      </c>
      <c r="T35" s="52">
        <v>0.333101808</v>
      </c>
      <c r="U35" s="52">
        <v>0.324142056</v>
      </c>
      <c r="V35" s="52">
        <v>0.318364272</v>
      </c>
      <c r="W35" s="52">
        <v>0.31463802</v>
      </c>
      <c r="X35" s="52">
        <v>0.314470548</v>
      </c>
      <c r="Y35" s="52">
        <v>0.296718516</v>
      </c>
      <c r="Z35" s="52">
        <v>0.265778064</v>
      </c>
      <c r="AA35" s="52">
        <v>0.257793124644</v>
      </c>
      <c r="AB35" s="52">
        <v>0.240060142584</v>
      </c>
      <c r="AC35" s="52">
        <v>0.216485904636</v>
      </c>
      <c r="AD35" s="52">
        <v>0.195010677</v>
      </c>
      <c r="AE35" s="52">
        <v>0.18499333932</v>
      </c>
      <c r="AF35" s="52">
        <v>0.181968292584</v>
      </c>
      <c r="AG35" s="52">
        <v>0.179700051816</v>
      </c>
      <c r="AH35" s="52">
        <v>0.17165419452</v>
      </c>
      <c r="AI35" s="52">
        <v>0.166578285672</v>
      </c>
      <c r="AJ35" s="52">
        <v>0.173414408976</v>
      </c>
      <c r="AK35" s="52">
        <v>0.161975024676</v>
      </c>
      <c r="AL35" s="52">
        <v>0.153898436268</v>
      </c>
      <c r="AM35" s="52">
        <v>0.148488755724</v>
      </c>
      <c r="AN35" s="52">
        <v>0.151957728864</v>
      </c>
      <c r="AO35" s="52">
        <v>0.144085749372</v>
      </c>
      <c r="AP35" s="52">
        <v>0.128136972132</v>
      </c>
      <c r="AQ35" s="52">
        <v>0.128624190048</v>
      </c>
      <c r="AR35" s="52">
        <v>0.130804298676</v>
      </c>
      <c r="AS35" s="52">
        <v>0.127058117508</v>
      </c>
      <c r="AT35" s="52">
        <v>0.10698236964</v>
      </c>
      <c r="AU35" s="52">
        <v>0.112711419288</v>
      </c>
      <c r="AV35" s="52">
        <v>0.11357092746</v>
      </c>
      <c r="AW35" s="52">
        <v>0.109272507372</v>
      </c>
      <c r="AX35" s="52">
        <v>0.09567696294</v>
      </c>
      <c r="AY35" s="52">
        <v>0.094575876408</v>
      </c>
      <c r="AZ35" s="52">
        <v>0.098013909096</v>
      </c>
      <c r="BA35" s="52">
        <v>0.09182343222</v>
      </c>
      <c r="BB35" s="52">
        <v>0.093855998016</v>
      </c>
      <c r="BC35" s="52">
        <v>0.08879491044</v>
      </c>
      <c r="BD35" s="52">
        <v>0.07686483318</v>
      </c>
      <c r="BE35" s="53">
        <v>0.0719483561779311</v>
      </c>
      <c r="BF35" s="457">
        <v>-0.0665201106757328</v>
      </c>
      <c r="BG35" s="457">
        <v>-0.032520998810136</v>
      </c>
      <c r="BH35" s="457">
        <v>4.75142899054207E-4</v>
      </c>
    </row>
    <row r="36" spans="8:8">
      <c r="A36" s="218" t="s">
        <v>124</v>
      </c>
      <c r="B36" s="52">
        <v>2.73675024E-4</v>
      </c>
      <c r="C36" s="52">
        <v>2.01516336E-4</v>
      </c>
      <c r="D36" s="52">
        <v>1.54877184E-4</v>
      </c>
      <c r="E36" s="52">
        <v>1.22317776E-4</v>
      </c>
      <c r="F36" s="52">
        <v>8.6238432E-5</v>
      </c>
      <c r="G36" s="52">
        <v>5.7638952E-5</v>
      </c>
      <c r="H36" s="52">
        <v>3.959928E-5</v>
      </c>
      <c r="I36" s="52">
        <v>2.859948E-5</v>
      </c>
      <c r="J36" s="52">
        <v>1.8039672E-5</v>
      </c>
      <c r="K36" s="52">
        <v>1.4519736E-5</v>
      </c>
      <c r="L36" s="52">
        <v>9.744E-6</v>
      </c>
      <c r="M36" s="52">
        <v>9.912E-6</v>
      </c>
      <c r="N36" s="52">
        <v>9.03E-6</v>
      </c>
      <c r="O36" s="52">
        <v>7.644E-6</v>
      </c>
      <c r="P36" s="52">
        <v>6.59988E-4</v>
      </c>
      <c r="Q36" s="52">
        <v>8.79984E-4</v>
      </c>
      <c r="R36" s="52">
        <v>0.0014959728</v>
      </c>
      <c r="S36" s="52">
        <v>0.0013952448</v>
      </c>
      <c r="T36" s="52">
        <v>0.0019941984</v>
      </c>
      <c r="U36" s="52">
        <v>0.0027561312</v>
      </c>
      <c r="V36" s="52">
        <v>0.0029467008</v>
      </c>
      <c r="W36" s="52">
        <v>0.0033191424</v>
      </c>
      <c r="X36" s="52">
        <v>0.0026473824</v>
      </c>
      <c r="Y36" s="52">
        <v>0.0026695584</v>
      </c>
      <c r="Z36" s="52">
        <v>0.0028518912</v>
      </c>
      <c r="AA36" s="52">
        <v>0.0027203616</v>
      </c>
      <c r="AB36" s="52">
        <v>0.0028063008</v>
      </c>
      <c r="AC36" s="52">
        <v>0.0022106592</v>
      </c>
      <c r="AD36" s="52">
        <v>0.002283552</v>
      </c>
      <c r="AE36" s="52">
        <v>0.0022560768</v>
      </c>
      <c r="AF36" s="52">
        <v>0.0026538048</v>
      </c>
      <c r="AG36" s="52">
        <v>0.0026287488</v>
      </c>
      <c r="AH36" s="52">
        <v>0.0027265248</v>
      </c>
      <c r="AI36" s="52">
        <v>0.0024476544</v>
      </c>
      <c r="AJ36" s="52">
        <v>0.0028626912</v>
      </c>
      <c r="AK36" s="52">
        <v>0.0039588192</v>
      </c>
      <c r="AL36" s="52">
        <v>0.0042946848</v>
      </c>
      <c r="AM36" s="52">
        <v>0.004278</v>
      </c>
      <c r="AN36" s="52">
        <v>0.0042</v>
      </c>
      <c r="AO36" s="52">
        <v>0.0044</v>
      </c>
      <c r="AP36" s="52">
        <v>0.0042</v>
      </c>
      <c r="AQ36" s="52">
        <v>0.0043</v>
      </c>
      <c r="AR36" s="52">
        <v>0.0046</v>
      </c>
      <c r="AS36" s="52">
        <v>0.004</v>
      </c>
      <c r="AT36" s="52">
        <v>0.0037</v>
      </c>
      <c r="AU36" s="52">
        <v>0.0039</v>
      </c>
      <c r="AV36" s="52">
        <v>0.0039</v>
      </c>
      <c r="AW36" s="52">
        <v>0.00399</v>
      </c>
      <c r="AX36" s="52">
        <v>0.00459</v>
      </c>
      <c r="AY36" s="52">
        <v>0.00376</v>
      </c>
      <c r="AZ36" s="52">
        <v>0.00416</v>
      </c>
      <c r="BA36" s="52">
        <v>0.00484</v>
      </c>
      <c r="BB36" s="52">
        <v>0.0048</v>
      </c>
      <c r="BC36" s="52">
        <v>0.0048</v>
      </c>
      <c r="BD36" s="52">
        <v>0.0047</v>
      </c>
      <c r="BE36" s="53">
        <v>0.0047</v>
      </c>
      <c r="BF36" s="457">
        <v>-0.00273224043715847</v>
      </c>
      <c r="BG36" s="457">
        <v>0.0242114187263418</v>
      </c>
      <c r="BH36" s="457">
        <v>3.10385357523951E-5</v>
      </c>
    </row>
    <row r="37" spans="8:8">
      <c r="A37" s="218" t="s">
        <v>125</v>
      </c>
      <c r="B37" s="52">
        <v>0.130879368</v>
      </c>
      <c r="C37" s="52">
        <v>0.149091948</v>
      </c>
      <c r="D37" s="52">
        <v>0.158763456</v>
      </c>
      <c r="E37" s="52">
        <v>0.193890708</v>
      </c>
      <c r="F37" s="52">
        <v>0.184596012</v>
      </c>
      <c r="G37" s="52">
        <v>0.0900162</v>
      </c>
      <c r="H37" s="52">
        <v>0.085913136</v>
      </c>
      <c r="I37" s="52">
        <v>0.07996788</v>
      </c>
      <c r="J37" s="52">
        <v>0.078000084</v>
      </c>
      <c r="K37" s="52">
        <v>0.084112812</v>
      </c>
      <c r="L37" s="52">
        <v>0.071217468</v>
      </c>
      <c r="M37" s="52">
        <v>0.073227132</v>
      </c>
      <c r="N37" s="52">
        <v>0.076702176</v>
      </c>
      <c r="O37" s="52">
        <v>0.072557244</v>
      </c>
      <c r="P37" s="52">
        <v>0.083233584</v>
      </c>
      <c r="Q37" s="52">
        <v>0.078879312</v>
      </c>
      <c r="R37" s="52">
        <v>0.082563696</v>
      </c>
      <c r="S37" s="52">
        <v>0.087336648</v>
      </c>
      <c r="T37" s="52">
        <v>0.094747284</v>
      </c>
      <c r="U37" s="52">
        <v>0.090811692</v>
      </c>
      <c r="V37" s="52">
        <v>0.104335056</v>
      </c>
      <c r="W37" s="52">
        <v>0.114676452</v>
      </c>
      <c r="X37" s="52">
        <v>0.147333492</v>
      </c>
      <c r="Y37" s="52">
        <v>0.150013044</v>
      </c>
      <c r="Z37" s="52">
        <v>0.15030612</v>
      </c>
      <c r="AA37" s="52">
        <v>0.144941502576154</v>
      </c>
      <c r="AB37" s="52">
        <v>0.139039170969794</v>
      </c>
      <c r="AC37" s="52">
        <v>0.132432528200721</v>
      </c>
      <c r="AD37" s="52">
        <v>0.12868644699005</v>
      </c>
      <c r="AE37" s="52">
        <v>0.123133002789874</v>
      </c>
      <c r="AF37" s="52">
        <v>0.123976128839421</v>
      </c>
      <c r="AG37" s="52">
        <v>0.12465129366</v>
      </c>
      <c r="AH37" s="52">
        <v>0.1187591807124</v>
      </c>
      <c r="AI37" s="52">
        <v>0.1195485223032</v>
      </c>
      <c r="AJ37" s="52">
        <v>0.102849076944</v>
      </c>
      <c r="AK37" s="52">
        <v>0.10950931278</v>
      </c>
      <c r="AL37" s="52">
        <v>0.114700400496</v>
      </c>
      <c r="AM37" s="52">
        <v>0.110268086544</v>
      </c>
      <c r="AN37" s="52">
        <v>0.106742466</v>
      </c>
      <c r="AO37" s="52">
        <v>0.0997288900384012</v>
      </c>
      <c r="AP37" s="52">
        <v>0.110824596</v>
      </c>
      <c r="AQ37" s="52">
        <v>0.099980784</v>
      </c>
      <c r="AR37" s="52">
        <v>0.097636176</v>
      </c>
      <c r="AS37" s="52">
        <v>0.095542776</v>
      </c>
      <c r="AT37" s="52">
        <v>0.08352666</v>
      </c>
      <c r="AU37" s="52">
        <v>0.083149848</v>
      </c>
      <c r="AV37" s="52">
        <v>0.081600732</v>
      </c>
      <c r="AW37" s="52">
        <v>0.094663548</v>
      </c>
      <c r="AX37" s="52">
        <v>0.085661928</v>
      </c>
      <c r="AY37" s="52">
        <v>0.084196548</v>
      </c>
      <c r="AZ37" s="52">
        <v>0.0918194391156019</v>
      </c>
      <c r="BA37" s="52">
        <v>0.088215876</v>
      </c>
      <c r="BB37" s="52">
        <v>0.0751121302150734</v>
      </c>
      <c r="BC37" s="52">
        <v>0.0590581793932379</v>
      </c>
      <c r="BD37" s="52">
        <v>0.0422668404920636</v>
      </c>
      <c r="BE37" s="53">
        <v>0.0312749423313108</v>
      </c>
      <c r="BF37" s="457">
        <v>-0.262081307566392</v>
      </c>
      <c r="BG37" s="457">
        <v>-0.0658481742633906</v>
      </c>
      <c r="BH37" s="457">
        <v>2.06537960788189E-4</v>
      </c>
    </row>
    <row r="38" spans="8:8">
      <c r="A38" s="218" t="s">
        <v>126</v>
      </c>
      <c r="B38" s="52">
        <v>0.361153368</v>
      </c>
      <c r="C38" s="52">
        <v>0.375639696</v>
      </c>
      <c r="D38" s="52">
        <v>0.411646176</v>
      </c>
      <c r="E38" s="52">
        <v>0.398667096</v>
      </c>
      <c r="F38" s="52">
        <v>0.409217832</v>
      </c>
      <c r="G38" s="52">
        <v>0.41323716</v>
      </c>
      <c r="H38" s="52">
        <v>0.39921138</v>
      </c>
      <c r="I38" s="52">
        <v>0.371494764</v>
      </c>
      <c r="J38" s="52">
        <v>0.376937604</v>
      </c>
      <c r="K38" s="52">
        <v>0.410473872</v>
      </c>
      <c r="L38" s="52">
        <v>0.41156244</v>
      </c>
      <c r="M38" s="52">
        <v>0.408087396</v>
      </c>
      <c r="N38" s="52">
        <v>0.40130478</v>
      </c>
      <c r="O38" s="52">
        <v>0.408213</v>
      </c>
      <c r="P38" s="52">
        <v>0.4479876</v>
      </c>
      <c r="Q38" s="52">
        <v>0.525610872</v>
      </c>
      <c r="R38" s="52">
        <v>0.538673688</v>
      </c>
      <c r="S38" s="52">
        <v>0.60227118</v>
      </c>
      <c r="T38" s="52">
        <v>0.563710752</v>
      </c>
      <c r="U38" s="52">
        <v>0.63932436</v>
      </c>
      <c r="V38" s="52">
        <v>0.631201968</v>
      </c>
      <c r="W38" s="52">
        <v>0.620441892</v>
      </c>
      <c r="X38" s="52">
        <v>0.61587828</v>
      </c>
      <c r="Y38" s="52">
        <v>0.577275984</v>
      </c>
      <c r="Z38" s="52">
        <v>0.602313048</v>
      </c>
      <c r="AA38" s="52">
        <v>0.612932614992</v>
      </c>
      <c r="AB38" s="52">
        <v>0.582207071436</v>
      </c>
      <c r="AC38" s="52">
        <v>0.510699206988</v>
      </c>
      <c r="AD38" s="52">
        <v>0.44665033608</v>
      </c>
      <c r="AE38" s="52">
        <v>0.471609148788</v>
      </c>
      <c r="AF38" s="52">
        <v>0.50726577978</v>
      </c>
      <c r="AG38" s="52">
        <v>0.466767030852</v>
      </c>
      <c r="AH38" s="52">
        <v>0.47358381114</v>
      </c>
      <c r="AI38" s="52">
        <v>0.491623811244</v>
      </c>
      <c r="AJ38" s="52">
        <v>0.490965604416</v>
      </c>
      <c r="AK38" s="52">
        <v>0.524088509652</v>
      </c>
      <c r="AL38" s="52">
        <v>0.556907453208</v>
      </c>
      <c r="AM38" s="52">
        <v>0.57484177848</v>
      </c>
      <c r="AN38" s="52">
        <v>0.620276555268</v>
      </c>
      <c r="AO38" s="52">
        <v>0.694845807876</v>
      </c>
      <c r="AP38" s="52">
        <v>0.689520700692</v>
      </c>
      <c r="AQ38" s="52">
        <v>0.69808044582</v>
      </c>
      <c r="AR38" s="52">
        <v>0.683453985624</v>
      </c>
      <c r="AS38" s="52">
        <v>0.66132327258</v>
      </c>
      <c r="AT38" s="52">
        <v>0.51776439012</v>
      </c>
      <c r="AU38" s="52">
        <v>0.57249905454</v>
      </c>
      <c r="AV38" s="52">
        <v>0.641771921412</v>
      </c>
      <c r="AW38" s="52">
        <v>0.657839896848</v>
      </c>
      <c r="AX38" s="52">
        <v>0.566651225376</v>
      </c>
      <c r="AY38" s="52">
        <v>0.552410704404</v>
      </c>
      <c r="AZ38" s="52">
        <v>0.51622364772</v>
      </c>
      <c r="BA38" s="52">
        <v>0.459836369604</v>
      </c>
      <c r="BB38" s="52">
        <v>0.40285410534</v>
      </c>
      <c r="BC38" s="52">
        <v>0.369241805052</v>
      </c>
      <c r="BD38" s="52">
        <v>0.27912390768</v>
      </c>
      <c r="BE38" s="53">
        <v>0.206706934951355</v>
      </c>
      <c r="BF38" s="457">
        <v>-0.261467197065145</v>
      </c>
      <c r="BG38" s="457">
        <v>-0.0599163794735235</v>
      </c>
      <c r="BH38" s="457">
        <v>0.00136508097675652</v>
      </c>
    </row>
    <row r="39" spans="8:8">
      <c r="A39" s="218" t="s">
        <v>127</v>
      </c>
      <c r="B39" s="52" t="s">
        <v>114</v>
      </c>
      <c r="C39" s="52" t="s">
        <v>114</v>
      </c>
      <c r="D39" s="52" t="s">
        <v>114</v>
      </c>
      <c r="E39" s="52" t="s">
        <v>114</v>
      </c>
      <c r="F39" s="52" t="s">
        <v>114</v>
      </c>
      <c r="G39" s="52" t="s">
        <v>114</v>
      </c>
      <c r="H39" s="52" t="s">
        <v>114</v>
      </c>
      <c r="I39" s="52" t="s">
        <v>114</v>
      </c>
      <c r="J39" s="52" t="s">
        <v>114</v>
      </c>
      <c r="K39" s="52" t="s">
        <v>114</v>
      </c>
      <c r="L39" s="52" t="s">
        <v>114</v>
      </c>
      <c r="M39" s="52" t="s">
        <v>114</v>
      </c>
      <c r="N39" s="52" t="s">
        <v>114</v>
      </c>
      <c r="O39" s="52" t="s">
        <v>114</v>
      </c>
      <c r="P39" s="52" t="s">
        <v>114</v>
      </c>
      <c r="Q39" s="52" t="s">
        <v>114</v>
      </c>
      <c r="R39" s="52" t="s">
        <v>114</v>
      </c>
      <c r="S39" s="52" t="s">
        <v>114</v>
      </c>
      <c r="T39" s="52" t="s">
        <v>114</v>
      </c>
      <c r="U39" s="52" t="s">
        <v>114</v>
      </c>
      <c r="V39" s="52">
        <v>0.030396168</v>
      </c>
      <c r="W39" s="52">
        <v>0.03835694952</v>
      </c>
      <c r="X39" s="52">
        <v>0.03512139048</v>
      </c>
      <c r="Y39" s="52">
        <v>0.03525201864</v>
      </c>
      <c r="Z39" s="52">
        <v>0.0287884368</v>
      </c>
      <c r="AA39" s="52">
        <v>0.029663478</v>
      </c>
      <c r="AB39" s="52">
        <v>0.026000028</v>
      </c>
      <c r="AC39" s="52">
        <v>0.0228724884</v>
      </c>
      <c r="AD39" s="52">
        <v>0.0209046924</v>
      </c>
      <c r="AE39" s="52">
        <v>0.0157256208</v>
      </c>
      <c r="AF39" s="52">
        <v>0.0111871296</v>
      </c>
      <c r="AG39" s="52">
        <v>0.010487934</v>
      </c>
      <c r="AH39" s="52">
        <v>0.0093700584</v>
      </c>
      <c r="AI39" s="52">
        <v>0.0069124068</v>
      </c>
      <c r="AJ39" s="52">
        <v>0.0053423568</v>
      </c>
      <c r="AK39" s="52">
        <v>0.0055098288</v>
      </c>
      <c r="AL39" s="52">
        <v>0.0051413904</v>
      </c>
      <c r="AM39" s="52">
        <v>0.004144932</v>
      </c>
      <c r="AN39" s="52">
        <v>0.0037178784</v>
      </c>
      <c r="AO39" s="52">
        <v>0.0028135296</v>
      </c>
      <c r="AP39" s="52">
        <v>0.0033871212</v>
      </c>
      <c r="AQ39" s="52">
        <v>0.0036299556</v>
      </c>
      <c r="AR39" s="52">
        <v>0.0044882496</v>
      </c>
      <c r="AS39" s="52">
        <v>0.0044463816</v>
      </c>
      <c r="AT39" s="52">
        <v>0.0035880876</v>
      </c>
      <c r="AU39" s="52">
        <v>0.0045803592</v>
      </c>
      <c r="AV39" s="52">
        <v>0.004647348</v>
      </c>
      <c r="AW39" s="52">
        <v>0.0037136916</v>
      </c>
      <c r="AX39" s="52">
        <v>0.0031359132</v>
      </c>
      <c r="AY39" s="52">
        <v>0.00250035696</v>
      </c>
      <c r="AZ39" s="52">
        <v>0.00193597632</v>
      </c>
      <c r="BA39" s="52">
        <v>0.001716588</v>
      </c>
      <c r="BB39" s="52">
        <v>0.00167472</v>
      </c>
      <c r="BC39" s="52">
        <v>0.002009664</v>
      </c>
      <c r="BD39" s="52">
        <v>0.00167472</v>
      </c>
      <c r="BE39" s="53">
        <v>9.39449095890411E-4</v>
      </c>
      <c r="BF39" s="457">
        <v>-0.440573770491803</v>
      </c>
      <c r="BG39" s="457">
        <v>-0.0733666706636201</v>
      </c>
      <c r="BH39" s="457">
        <v>6.20406901071272E-6</v>
      </c>
    </row>
    <row r="40" spans="8:8">
      <c r="A40" s="218" t="s">
        <v>128</v>
      </c>
      <c r="B40" s="52" t="s">
        <v>114</v>
      </c>
      <c r="C40" s="52" t="s">
        <v>114</v>
      </c>
      <c r="D40" s="52" t="s">
        <v>114</v>
      </c>
      <c r="E40" s="52" t="s">
        <v>114</v>
      </c>
      <c r="F40" s="52" t="s">
        <v>114</v>
      </c>
      <c r="G40" s="52" t="s">
        <v>114</v>
      </c>
      <c r="H40" s="52" t="s">
        <v>114</v>
      </c>
      <c r="I40" s="52" t="s">
        <v>114</v>
      </c>
      <c r="J40" s="52" t="s">
        <v>114</v>
      </c>
      <c r="K40" s="52" t="s">
        <v>114</v>
      </c>
      <c r="L40" s="52" t="s">
        <v>114</v>
      </c>
      <c r="M40" s="52" t="s">
        <v>114</v>
      </c>
      <c r="N40" s="52" t="s">
        <v>114</v>
      </c>
      <c r="O40" s="52" t="s">
        <v>114</v>
      </c>
      <c r="P40" s="52" t="s">
        <v>114</v>
      </c>
      <c r="Q40" s="52" t="s">
        <v>114</v>
      </c>
      <c r="R40" s="52" t="s">
        <v>114</v>
      </c>
      <c r="S40" s="52" t="s">
        <v>114</v>
      </c>
      <c r="T40" s="52" t="s">
        <v>114</v>
      </c>
      <c r="U40" s="52" t="s">
        <v>114</v>
      </c>
      <c r="V40" s="52">
        <v>0.034047727488</v>
      </c>
      <c r="W40" s="52">
        <v>0.039626052336</v>
      </c>
      <c r="X40" s="52">
        <v>0.039007075824</v>
      </c>
      <c r="Y40" s="52">
        <v>0.0393231192213572</v>
      </c>
      <c r="Z40" s="52">
        <v>0.0367405057645029</v>
      </c>
      <c r="AA40" s="52">
        <v>0.0333771696</v>
      </c>
      <c r="AB40" s="52">
        <v>0.0372792672</v>
      </c>
      <c r="AC40" s="52">
        <v>0.0174715164</v>
      </c>
      <c r="AD40" s="52">
        <v>0.01549116</v>
      </c>
      <c r="AE40" s="52">
        <v>0.0128618496</v>
      </c>
      <c r="AF40" s="52">
        <v>0.0102744072</v>
      </c>
      <c r="AG40" s="52">
        <v>0.009441234</v>
      </c>
      <c r="AH40" s="52">
        <v>0.0076325364</v>
      </c>
      <c r="AI40" s="52">
        <v>0.006657012</v>
      </c>
      <c r="AJ40" s="52">
        <v>0.0056814876</v>
      </c>
      <c r="AK40" s="52">
        <v>0.0038644164</v>
      </c>
      <c r="AL40" s="52">
        <v>0.0035085384</v>
      </c>
      <c r="AM40" s="52">
        <v>0.0056563668</v>
      </c>
      <c r="AN40" s="52">
        <v>0.007305966</v>
      </c>
      <c r="AO40" s="52">
        <v>0.0070631316</v>
      </c>
      <c r="AP40" s="52">
        <v>0.0077372064</v>
      </c>
      <c r="AQ40" s="52">
        <v>0.010508868</v>
      </c>
      <c r="AR40" s="52">
        <v>0.010446066</v>
      </c>
      <c r="AS40" s="52">
        <v>0.0088634556</v>
      </c>
      <c r="AT40" s="52">
        <v>0.0070463844</v>
      </c>
      <c r="AU40" s="52">
        <v>0.008666676</v>
      </c>
      <c r="AV40" s="52">
        <v>0.0100357596</v>
      </c>
      <c r="AW40" s="52">
        <v>0.0097845516</v>
      </c>
      <c r="AX40" s="52">
        <v>0.0112583052</v>
      </c>
      <c r="AY40" s="52">
        <v>0.00952497</v>
      </c>
      <c r="AZ40" s="52">
        <v>0.0076367232</v>
      </c>
      <c r="BA40" s="52">
        <v>0.0077372064</v>
      </c>
      <c r="BB40" s="52">
        <v>0.0082940508</v>
      </c>
      <c r="BC40" s="52">
        <v>0.0088508952</v>
      </c>
      <c r="BD40" s="52">
        <v>0.008310798</v>
      </c>
      <c r="BE40" s="53">
        <v>0.00650897885439682</v>
      </c>
      <c r="BF40" s="457">
        <v>-0.218944467286267</v>
      </c>
      <c r="BG40" s="457">
        <v>0.016641044897064</v>
      </c>
      <c r="BH40" s="457">
        <v>4.29849304008041E-5</v>
      </c>
    </row>
    <row r="41" spans="8:8">
      <c r="A41" s="218" t="s">
        <v>129</v>
      </c>
      <c r="B41" s="52">
        <v>0.1141782228</v>
      </c>
      <c r="C41" s="52">
        <v>0.1030957632</v>
      </c>
      <c r="D41" s="52">
        <v>0.0966020364</v>
      </c>
      <c r="E41" s="52">
        <v>0.1035437508</v>
      </c>
      <c r="F41" s="52">
        <v>0.1099997964</v>
      </c>
      <c r="G41" s="52">
        <v>0.1127882052</v>
      </c>
      <c r="H41" s="52">
        <v>0.1039414968</v>
      </c>
      <c r="I41" s="52">
        <v>0.1022960844</v>
      </c>
      <c r="J41" s="52">
        <v>0.101362428</v>
      </c>
      <c r="K41" s="52">
        <v>0.108061308</v>
      </c>
      <c r="L41" s="52">
        <v>0.0821701368</v>
      </c>
      <c r="M41" s="52">
        <v>0.0760992768</v>
      </c>
      <c r="N41" s="52">
        <v>0.0655904088</v>
      </c>
      <c r="O41" s="52">
        <v>0.0693459684</v>
      </c>
      <c r="P41" s="52">
        <v>0.0770078124</v>
      </c>
      <c r="Q41" s="52">
        <v>0.0763923528</v>
      </c>
      <c r="R41" s="52">
        <v>0.06144129</v>
      </c>
      <c r="S41" s="52">
        <v>0.0565804152</v>
      </c>
      <c r="T41" s="52">
        <v>0.0519205068</v>
      </c>
      <c r="U41" s="52">
        <v>0.0591092424</v>
      </c>
      <c r="V41" s="52">
        <v>0.0586696284</v>
      </c>
      <c r="W41" s="52">
        <v>0.0521382204</v>
      </c>
      <c r="X41" s="52">
        <v>0.0375639696</v>
      </c>
      <c r="Y41" s="52">
        <v>0.0383050332</v>
      </c>
      <c r="Z41" s="52">
        <v>0.0474531912</v>
      </c>
      <c r="AA41" s="52">
        <v>0.0460715472</v>
      </c>
      <c r="AB41" s="52">
        <v>0.0438232356</v>
      </c>
      <c r="AC41" s="52">
        <v>0.041281848</v>
      </c>
      <c r="AD41" s="52">
        <v>0.0426551184</v>
      </c>
      <c r="AE41" s="52">
        <v>0.036781038</v>
      </c>
      <c r="AF41" s="52">
        <v>0.0206869788</v>
      </c>
      <c r="AG41" s="52">
        <v>0.0194937408</v>
      </c>
      <c r="AH41" s="52">
        <v>0.0123678072</v>
      </c>
      <c r="AI41" s="52">
        <v>0.0041156244</v>
      </c>
      <c r="AJ41" s="52">
        <v>0.0041616792</v>
      </c>
      <c r="AK41" s="52">
        <v>0.0045929196</v>
      </c>
      <c r="AL41" s="52">
        <v>0.0049571712</v>
      </c>
      <c r="AM41" s="52">
        <v>0.0030856716</v>
      </c>
      <c r="AN41" s="52">
        <v>0.0023697288</v>
      </c>
      <c r="AO41" s="52">
        <v>0.003328506</v>
      </c>
      <c r="AP41" s="52">
        <v>0.0032489568</v>
      </c>
      <c r="AQ41" s="52">
        <v>0.0038769768</v>
      </c>
      <c r="AR41" s="52">
        <v>0.0032824512</v>
      </c>
      <c r="AS41" s="52">
        <v>0.0031359132</v>
      </c>
      <c r="AT41" s="52">
        <v>0.0028009692</v>
      </c>
      <c r="AU41" s="52">
        <v>0.002805156</v>
      </c>
      <c r="AV41" s="52">
        <v>0.0024450912</v>
      </c>
      <c r="AW41" s="52">
        <v>0.0022483116</v>
      </c>
      <c r="AX41" s="52">
        <v>0.0020054772</v>
      </c>
      <c r="AY41" s="52">
        <v>0.002235416256</v>
      </c>
      <c r="AZ41" s="52">
        <v>0.002057226048</v>
      </c>
      <c r="BA41" s="52">
        <v>0.002193213312</v>
      </c>
      <c r="BB41" s="52">
        <v>0.001897918308</v>
      </c>
      <c r="BC41" s="52">
        <v>0.001763940708</v>
      </c>
      <c r="BD41" s="52">
        <v>0.001784288556</v>
      </c>
      <c r="BE41" s="53">
        <v>0.00174115388299573</v>
      </c>
      <c r="BF41" s="457">
        <v>-0.0268409074808322</v>
      </c>
      <c r="BG41" s="457">
        <v>-0.0440929256738924</v>
      </c>
      <c r="BH41" s="457">
        <v>1.14984823505925E-5</v>
      </c>
    </row>
    <row r="42" spans="8:8">
      <c r="A42" s="218" t="s">
        <v>130</v>
      </c>
      <c r="B42" s="52">
        <v>0.371</v>
      </c>
      <c r="C42" s="52">
        <v>0.338</v>
      </c>
      <c r="D42" s="52">
        <v>0.325</v>
      </c>
      <c r="E42" s="52">
        <v>0.308</v>
      </c>
      <c r="F42" s="52">
        <v>0.262</v>
      </c>
      <c r="G42" s="52">
        <v>0.192</v>
      </c>
      <c r="H42" s="52">
        <v>0.145</v>
      </c>
      <c r="I42" s="52">
        <v>0.124</v>
      </c>
      <c r="J42" s="52">
        <v>0.126</v>
      </c>
      <c r="K42" s="52">
        <v>0.12</v>
      </c>
      <c r="L42" s="52">
        <v>0.101</v>
      </c>
      <c r="M42" s="52">
        <v>0.126</v>
      </c>
      <c r="N42" s="52">
        <v>0.132</v>
      </c>
      <c r="O42" s="52">
        <v>0.151</v>
      </c>
      <c r="P42" s="52">
        <v>0.144</v>
      </c>
      <c r="Q42" s="52">
        <v>0.167</v>
      </c>
      <c r="R42" s="52">
        <v>0.185</v>
      </c>
      <c r="S42" s="52">
        <v>0.214</v>
      </c>
      <c r="T42" s="52">
        <v>0.221</v>
      </c>
      <c r="U42" s="52">
        <v>0.267</v>
      </c>
      <c r="V42" s="52">
        <v>0.266</v>
      </c>
      <c r="W42" s="52">
        <v>0.274</v>
      </c>
      <c r="X42" s="52">
        <v>0.289</v>
      </c>
      <c r="Y42" s="52">
        <v>0.346</v>
      </c>
      <c r="Z42" s="52">
        <v>0.343</v>
      </c>
      <c r="AA42" s="52">
        <v>0.366</v>
      </c>
      <c r="AB42" s="52">
        <v>0.337</v>
      </c>
      <c r="AC42" s="52">
        <v>0.336</v>
      </c>
      <c r="AD42" s="52">
        <v>0.339</v>
      </c>
      <c r="AE42" s="52">
        <v>0.361</v>
      </c>
      <c r="AF42" s="52">
        <v>0.373</v>
      </c>
      <c r="AG42" s="52">
        <v>0.36</v>
      </c>
      <c r="AH42" s="52">
        <v>0.35</v>
      </c>
      <c r="AI42" s="52">
        <v>0.357</v>
      </c>
      <c r="AJ42" s="52">
        <v>0.313</v>
      </c>
      <c r="AK42" s="52">
        <v>0.325</v>
      </c>
      <c r="AL42" s="52">
        <v>0.346</v>
      </c>
      <c r="AM42" s="52">
        <v>0.348</v>
      </c>
      <c r="AN42" s="52">
        <v>0.36</v>
      </c>
      <c r="AO42" s="52">
        <v>0.355</v>
      </c>
      <c r="AP42" s="52">
        <v>0.339</v>
      </c>
      <c r="AQ42" s="52">
        <v>0.323</v>
      </c>
      <c r="AR42" s="52">
        <v>0.352</v>
      </c>
      <c r="AS42" s="52">
        <v>0.333</v>
      </c>
      <c r="AT42" s="52">
        <v>0.314</v>
      </c>
      <c r="AU42" s="52">
        <v>0.316</v>
      </c>
      <c r="AV42" s="52">
        <v>0.3117</v>
      </c>
      <c r="AW42" s="52">
        <v>0.3425</v>
      </c>
      <c r="AX42" s="52">
        <v>0.3427</v>
      </c>
      <c r="AY42" s="52">
        <v>0.3791</v>
      </c>
      <c r="AZ42" s="52">
        <v>0.4632</v>
      </c>
      <c r="BA42" s="52">
        <v>0.4294</v>
      </c>
      <c r="BB42" s="52">
        <v>0.3851</v>
      </c>
      <c r="BC42" s="52">
        <v>0.346</v>
      </c>
      <c r="BD42" s="52">
        <v>0.2688</v>
      </c>
      <c r="BE42" s="53">
        <v>0.1796</v>
      </c>
      <c r="BF42" s="457">
        <v>-0.333670797553994</v>
      </c>
      <c r="BG42" s="457">
        <v>-0.0154223758321852</v>
      </c>
      <c r="BH42" s="457">
        <v>0.00118606830236812</v>
      </c>
    </row>
    <row r="43" spans="8:8">
      <c r="A43" s="218" t="s">
        <v>131</v>
      </c>
      <c r="B43" s="52" t="s">
        <v>114</v>
      </c>
      <c r="C43" s="52" t="s">
        <v>114</v>
      </c>
      <c r="D43" s="52" t="s">
        <v>114</v>
      </c>
      <c r="E43" s="52" t="s">
        <v>114</v>
      </c>
      <c r="F43" s="52" t="s">
        <v>114</v>
      </c>
      <c r="G43" s="52" t="s">
        <v>114</v>
      </c>
      <c r="H43" s="52" t="s">
        <v>114</v>
      </c>
      <c r="I43" s="52" t="s">
        <v>114</v>
      </c>
      <c r="J43" s="52" t="s">
        <v>114</v>
      </c>
      <c r="K43" s="52" t="s">
        <v>114</v>
      </c>
      <c r="L43" s="52" t="s">
        <v>114</v>
      </c>
      <c r="M43" s="52" t="s">
        <v>114</v>
      </c>
      <c r="N43" s="52" t="s">
        <v>114</v>
      </c>
      <c r="O43" s="52" t="s">
        <v>114</v>
      </c>
      <c r="P43" s="52" t="s">
        <v>114</v>
      </c>
      <c r="Q43" s="52" t="s">
        <v>114</v>
      </c>
      <c r="R43" s="52" t="s">
        <v>114</v>
      </c>
      <c r="S43" s="52" t="s">
        <v>114</v>
      </c>
      <c r="T43" s="52" t="s">
        <v>114</v>
      </c>
      <c r="U43" s="52" t="s">
        <v>114</v>
      </c>
      <c r="V43" s="52" t="s">
        <v>114</v>
      </c>
      <c r="W43" s="52" t="s">
        <v>114</v>
      </c>
      <c r="X43" s="52" t="s">
        <v>114</v>
      </c>
      <c r="Y43" s="52" t="s">
        <v>114</v>
      </c>
      <c r="Z43" s="52" t="s">
        <v>114</v>
      </c>
      <c r="AA43" s="52">
        <v>0.055680336936</v>
      </c>
      <c r="AB43" s="52">
        <v>0.055920952332</v>
      </c>
      <c r="AC43" s="52">
        <v>0.05559295842</v>
      </c>
      <c r="AD43" s="52">
        <v>0.05586907788</v>
      </c>
      <c r="AE43" s="52">
        <v>0.058034616444</v>
      </c>
      <c r="AF43" s="52">
        <v>0.059858177184</v>
      </c>
      <c r="AG43" s="52">
        <v>0.057915418248</v>
      </c>
      <c r="AH43" s="52">
        <v>0.05416860906</v>
      </c>
      <c r="AI43" s="52">
        <v>0.070038925668</v>
      </c>
      <c r="AJ43" s="52">
        <v>0.06108080652</v>
      </c>
      <c r="AK43" s="52">
        <v>0.055961982972</v>
      </c>
      <c r="AL43" s="52">
        <v>0.061876759068</v>
      </c>
      <c r="AM43" s="52">
        <v>0.053793304308</v>
      </c>
      <c r="AN43" s="52">
        <v>0.061939644804</v>
      </c>
      <c r="AO43" s="52">
        <v>0.05886054648</v>
      </c>
      <c r="AP43" s="52">
        <v>0.061077750156</v>
      </c>
      <c r="AQ43" s="52">
        <v>0.059352746688</v>
      </c>
      <c r="AR43" s="52">
        <v>0.06090370488</v>
      </c>
      <c r="AS43" s="52">
        <v>0.062416353852</v>
      </c>
      <c r="AT43" s="52">
        <v>0.055980111816</v>
      </c>
      <c r="AU43" s="52">
        <v>0.054206164656</v>
      </c>
      <c r="AV43" s="52">
        <v>0.061907657652</v>
      </c>
      <c r="AW43" s="52">
        <v>0.058273012836</v>
      </c>
      <c r="AX43" s="52">
        <v>0.048745321416</v>
      </c>
      <c r="AY43" s="52">
        <v>0.045103642776</v>
      </c>
      <c r="AZ43" s="52">
        <v>0.040667476968</v>
      </c>
      <c r="BA43" s="52">
        <v>0.036677791512</v>
      </c>
      <c r="BB43" s="52">
        <v>0.040089205697904</v>
      </c>
      <c r="BC43" s="52">
        <v>0.036176664041568</v>
      </c>
      <c r="BD43" s="52">
        <v>0.042874147994976</v>
      </c>
      <c r="BE43" s="53">
        <v>0.0359163584229579</v>
      </c>
      <c r="BF43" s="457">
        <v>-0.164572872671046</v>
      </c>
      <c r="BG43" s="457">
        <v>-0.0263201688266768</v>
      </c>
      <c r="BH43" s="457">
        <v>2.37189611703578E-4</v>
      </c>
    </row>
    <row r="44" spans="8:8">
      <c r="A44" s="218" t="s">
        <v>132</v>
      </c>
      <c r="B44" s="52">
        <v>0.031958723628</v>
      </c>
      <c r="C44" s="52">
        <v>0.02942524908</v>
      </c>
      <c r="D44" s="52">
        <v>0.030892345668</v>
      </c>
      <c r="E44" s="52">
        <v>0.031445003268</v>
      </c>
      <c r="F44" s="52">
        <v>0.035033132736</v>
      </c>
      <c r="G44" s="52">
        <v>0.035785584432</v>
      </c>
      <c r="H44" s="52">
        <v>0.033652912248</v>
      </c>
      <c r="I44" s="52">
        <v>0.0365392503</v>
      </c>
      <c r="J44" s="52">
        <v>0.039280725072</v>
      </c>
      <c r="K44" s="52">
        <v>0.043549586352</v>
      </c>
      <c r="L44" s="52">
        <v>0.041407619472</v>
      </c>
      <c r="M44" s="52">
        <v>0.039952245924</v>
      </c>
      <c r="N44" s="52">
        <v>0.034399753632</v>
      </c>
      <c r="O44" s="52">
        <v>0.035452398888</v>
      </c>
      <c r="P44" s="52">
        <v>0.044149219848</v>
      </c>
      <c r="Q44" s="52">
        <v>0.040867606008</v>
      </c>
      <c r="R44" s="52">
        <v>0.040940540064</v>
      </c>
      <c r="S44" s="52">
        <v>0.039375514224</v>
      </c>
      <c r="T44" s="52">
        <v>0.041947884144</v>
      </c>
      <c r="U44" s="52">
        <v>0.047039032944</v>
      </c>
      <c r="V44" s="52">
        <v>0.046847277504</v>
      </c>
      <c r="W44" s="52">
        <v>0.041750309052</v>
      </c>
      <c r="X44" s="52">
        <v>0.040335086916</v>
      </c>
      <c r="Y44" s="52">
        <v>0.041407075188</v>
      </c>
      <c r="Z44" s="52">
        <v>0.036278370792</v>
      </c>
      <c r="AA44" s="52">
        <v>0.0339750781344</v>
      </c>
      <c r="AB44" s="52">
        <v>0.0302375385216</v>
      </c>
      <c r="AC44" s="52">
        <v>0.0303780475296</v>
      </c>
      <c r="AD44" s="52">
        <v>0.0328510060704</v>
      </c>
      <c r="AE44" s="52">
        <v>0.0370381745088</v>
      </c>
      <c r="AF44" s="52">
        <v>0.0404384925024</v>
      </c>
      <c r="AG44" s="52">
        <v>0.0402136780896</v>
      </c>
      <c r="AH44" s="52">
        <v>0.039904558272</v>
      </c>
      <c r="AI44" s="52">
        <v>0.0433048762656</v>
      </c>
      <c r="AJ44" s="52">
        <v>0.0405790015104</v>
      </c>
      <c r="AK44" s="52">
        <v>0.0415625645664</v>
      </c>
      <c r="AL44" s="52">
        <v>0.0370381745088</v>
      </c>
      <c r="AM44" s="52">
        <v>0.0321203592288</v>
      </c>
      <c r="AN44" s="52">
        <v>0.0313616105856</v>
      </c>
      <c r="AO44" s="52">
        <v>0.035408270016</v>
      </c>
      <c r="AP44" s="52">
        <v>0.0302375385216</v>
      </c>
      <c r="AQ44" s="52">
        <v>0.0259379628768</v>
      </c>
      <c r="AR44" s="52">
        <v>0.028523328624</v>
      </c>
      <c r="AS44" s="52">
        <v>0.0293944844736</v>
      </c>
      <c r="AT44" s="52">
        <v>0.0234</v>
      </c>
      <c r="AU44" s="52">
        <v>0.0319</v>
      </c>
      <c r="AV44" s="52">
        <v>0.0354</v>
      </c>
      <c r="AW44" s="52">
        <v>0.0343</v>
      </c>
      <c r="AX44" s="52">
        <v>0.0325</v>
      </c>
      <c r="AY44" s="52">
        <v>0.0356</v>
      </c>
      <c r="AZ44" s="52">
        <v>0.031905844344</v>
      </c>
      <c r="BA44" s="52">
        <v>0.032760830772</v>
      </c>
      <c r="BB44" s="52">
        <v>0.034248107736</v>
      </c>
      <c r="BC44" s="52">
        <v>0.033445916856</v>
      </c>
      <c r="BD44" s="52">
        <v>0.03266834436</v>
      </c>
      <c r="BE44" s="53">
        <v>0.0326537992992796</v>
      </c>
      <c r="BF44" s="457">
        <v>-0.00317625804507493</v>
      </c>
      <c r="BG44" s="457">
        <v>0.0339299761084653</v>
      </c>
      <c r="BH44" s="457">
        <v>2.15643854681324E-4</v>
      </c>
    </row>
    <row r="45" spans="8:8">
      <c r="A45" s="218" t="s">
        <v>133</v>
      </c>
      <c r="B45" s="52">
        <v>2.490350508</v>
      </c>
      <c r="C45" s="52">
        <v>2.523719304</v>
      </c>
      <c r="D45" s="52">
        <v>2.569397292</v>
      </c>
      <c r="E45" s="52">
        <v>2.693033496</v>
      </c>
      <c r="F45" s="52">
        <v>2.829313836</v>
      </c>
      <c r="G45" s="52">
        <v>2.93829624</v>
      </c>
      <c r="H45" s="52">
        <v>3.007671516</v>
      </c>
      <c r="I45" s="52">
        <v>3.146254596</v>
      </c>
      <c r="J45" s="52">
        <v>3.159191808</v>
      </c>
      <c r="K45" s="52">
        <v>3.248245044</v>
      </c>
      <c r="L45" s="52">
        <v>3.504393468</v>
      </c>
      <c r="M45" s="52">
        <v>3.664119888</v>
      </c>
      <c r="N45" s="52">
        <v>3.79407816</v>
      </c>
      <c r="O45" s="52">
        <v>3.970719252</v>
      </c>
      <c r="P45" s="52">
        <v>4.018616244</v>
      </c>
      <c r="Q45" s="52">
        <v>4.255630992</v>
      </c>
      <c r="R45" s="52">
        <v>3.79449684</v>
      </c>
      <c r="S45" s="52">
        <v>3.92784642</v>
      </c>
      <c r="T45" s="52">
        <v>3.918342384</v>
      </c>
      <c r="U45" s="52">
        <v>4.085730648</v>
      </c>
      <c r="V45" s="52">
        <v>4.18072914</v>
      </c>
      <c r="W45" s="52">
        <v>4.287618144</v>
      </c>
      <c r="X45" s="52">
        <v>4.4421948</v>
      </c>
      <c r="Y45" s="52">
        <v>4.319898372</v>
      </c>
      <c r="Z45" s="52">
        <v>4.127807988</v>
      </c>
      <c r="AA45" s="52">
        <v>3.284146854</v>
      </c>
      <c r="AB45" s="52">
        <v>3.2528044692</v>
      </c>
      <c r="AC45" s="52">
        <v>3.144747348</v>
      </c>
      <c r="AD45" s="52">
        <v>3.108552462</v>
      </c>
      <c r="AE45" s="52">
        <v>2.8950717168</v>
      </c>
      <c r="AF45" s="52">
        <v>2.9443084848</v>
      </c>
      <c r="AG45" s="52">
        <v>3.0137549364</v>
      </c>
      <c r="AH45" s="52">
        <v>2.941038594</v>
      </c>
      <c r="AI45" s="52">
        <v>2.6500518072</v>
      </c>
      <c r="AJ45" s="52">
        <v>2.5424384868</v>
      </c>
      <c r="AK45" s="52">
        <v>2.3548112316</v>
      </c>
      <c r="AL45" s="52">
        <v>2.3270694948</v>
      </c>
      <c r="AM45" s="52">
        <v>2.2830159852</v>
      </c>
      <c r="AN45" s="52">
        <v>2.3504234652</v>
      </c>
      <c r="AO45" s="52">
        <v>2.281355</v>
      </c>
      <c r="AP45" s="52">
        <v>2.307683</v>
      </c>
      <c r="AQ45" s="52">
        <v>2.403302</v>
      </c>
      <c r="AR45" s="52">
        <v>2.342412</v>
      </c>
      <c r="AS45" s="52">
        <v>2.311857</v>
      </c>
      <c r="AT45" s="52">
        <v>2.170349</v>
      </c>
      <c r="AU45" s="52">
        <v>2.305883</v>
      </c>
      <c r="AV45" s="52">
        <v>2.301184</v>
      </c>
      <c r="AW45" s="52">
        <v>2.14487</v>
      </c>
      <c r="AX45" s="52">
        <v>2.23496</v>
      </c>
      <c r="AY45" s="52">
        <v>2.070175</v>
      </c>
      <c r="AZ45" s="52">
        <v>2.03777</v>
      </c>
      <c r="BA45" s="52">
        <v>2.07241</v>
      </c>
      <c r="BB45" s="52">
        <v>2.083965</v>
      </c>
      <c r="BC45" s="52">
        <v>2.085031</v>
      </c>
      <c r="BD45" s="52">
        <v>1.857882</v>
      </c>
      <c r="BE45" s="53">
        <v>1.66937594929739</v>
      </c>
      <c r="BF45" s="457">
        <v>-0.103917895310953</v>
      </c>
      <c r="BG45" s="457">
        <v>-0.0154248842993612</v>
      </c>
      <c r="BH45" s="457">
        <v>0.0110244649120118</v>
      </c>
    </row>
    <row r="46" spans="8:8">
      <c r="A46" s="218" t="s">
        <v>134</v>
      </c>
      <c r="B46" s="52">
        <v>0.024785856</v>
      </c>
      <c r="C46" s="52">
        <v>0.025288272</v>
      </c>
      <c r="D46" s="52">
        <v>0.025162668</v>
      </c>
      <c r="E46" s="52">
        <v>0.022650588</v>
      </c>
      <c r="F46" s="52">
        <v>0.02135268</v>
      </c>
      <c r="G46" s="52">
        <v>0.019552356</v>
      </c>
      <c r="H46" s="52">
        <v>0.018086976</v>
      </c>
      <c r="I46" s="52">
        <v>0.015993576</v>
      </c>
      <c r="J46" s="52">
        <v>0.02365542</v>
      </c>
      <c r="K46" s="52">
        <v>0.018380052</v>
      </c>
      <c r="L46" s="52">
        <v>0.017249616</v>
      </c>
      <c r="M46" s="52">
        <v>0.0167472</v>
      </c>
      <c r="N46" s="52">
        <v>0.015198084</v>
      </c>
      <c r="O46" s="52">
        <v>0.017919504</v>
      </c>
      <c r="P46" s="52">
        <v>0.018714996</v>
      </c>
      <c r="Q46" s="52">
        <v>0.0146538</v>
      </c>
      <c r="R46" s="52">
        <v>0.016621596</v>
      </c>
      <c r="S46" s="52">
        <v>0.015323688</v>
      </c>
      <c r="T46" s="52">
        <v>0.0167472</v>
      </c>
      <c r="U46" s="52">
        <v>0.02072466</v>
      </c>
      <c r="V46" s="52">
        <v>0.032196492</v>
      </c>
      <c r="W46" s="52">
        <v>0.0607086</v>
      </c>
      <c r="X46" s="52">
        <v>0.079046784</v>
      </c>
      <c r="Y46" s="52">
        <v>0.091146636</v>
      </c>
      <c r="Z46" s="52">
        <v>0.101697372</v>
      </c>
      <c r="AA46" s="52">
        <v>0.119240064</v>
      </c>
      <c r="AB46" s="52">
        <v>0.124934112</v>
      </c>
      <c r="AC46" s="52">
        <v>0.126483228</v>
      </c>
      <c r="AD46" s="52">
        <v>0.13774572</v>
      </c>
      <c r="AE46" s="52">
        <v>0.143481636</v>
      </c>
      <c r="AF46" s="52">
        <v>0.175929336</v>
      </c>
      <c r="AG46" s="52">
        <v>0.16412256</v>
      </c>
      <c r="AH46" s="52">
        <v>0.149301288</v>
      </c>
      <c r="AI46" s="52">
        <v>0.14925942</v>
      </c>
      <c r="AJ46" s="52">
        <v>0.155000889847041</v>
      </c>
      <c r="AK46" s="52">
        <v>0.155424106188</v>
      </c>
      <c r="AL46" s="52">
        <v>0.132908416884</v>
      </c>
      <c r="AM46" s="52">
        <v>0.146533896936</v>
      </c>
      <c r="AN46" s="52">
        <v>0.140284344312</v>
      </c>
      <c r="AO46" s="52">
        <v>0.138791205828</v>
      </c>
      <c r="AP46" s="52">
        <v>0.139666079556</v>
      </c>
      <c r="AQ46" s="52">
        <v>0.138292767288</v>
      </c>
      <c r="AR46" s="52">
        <v>0.120373891308</v>
      </c>
      <c r="AS46" s="52">
        <v>0.105340767228</v>
      </c>
      <c r="AT46" s="52">
        <v>0.119579906556</v>
      </c>
      <c r="AU46" s="52">
        <v>0.068982847236</v>
      </c>
      <c r="AV46" s="52">
        <v>0.092982840876</v>
      </c>
      <c r="AW46" s="52">
        <v>0.12186497826</v>
      </c>
      <c r="AX46" s="52">
        <v>0.110935504332</v>
      </c>
      <c r="AY46" s="52">
        <v>0.112166716608</v>
      </c>
      <c r="AZ46" s="52">
        <v>0.136490559228</v>
      </c>
      <c r="BA46" s="52">
        <v>0.119156328</v>
      </c>
      <c r="BB46" s="52">
        <v>0.135945396</v>
      </c>
      <c r="BC46" s="52">
        <v>0.114006564</v>
      </c>
      <c r="BD46" s="52">
        <v>0.0522651562890611</v>
      </c>
      <c r="BE46" s="53">
        <v>0.0242006816167117</v>
      </c>
      <c r="BF46" s="457">
        <v>-0.538228501560168</v>
      </c>
      <c r="BG46" s="457">
        <v>-0.0794329959890843</v>
      </c>
      <c r="BH46" s="457">
        <v>1.59819940764391E-4</v>
      </c>
    </row>
    <row r="47" spans="8:8">
      <c r="A47" s="218" t="s">
        <v>135</v>
      </c>
      <c r="B47" s="52">
        <v>0.18252883309104</v>
      </c>
      <c r="C47" s="52">
        <v>0.1965799053405</v>
      </c>
      <c r="D47" s="52">
        <v>0.21783665570418</v>
      </c>
      <c r="E47" s="52">
        <v>0.23882319313596</v>
      </c>
      <c r="F47" s="52">
        <v>0.275977470790728</v>
      </c>
      <c r="G47" s="52">
        <v>0.299846279468196</v>
      </c>
      <c r="H47" s="52">
        <v>0.316689552</v>
      </c>
      <c r="I47" s="52">
        <v>0.331510824</v>
      </c>
      <c r="J47" s="52">
        <v>0.373295088</v>
      </c>
      <c r="K47" s="52">
        <v>0.392596236</v>
      </c>
      <c r="L47" s="52">
        <v>0.406998828</v>
      </c>
      <c r="M47" s="52">
        <v>0.413069688</v>
      </c>
      <c r="N47" s="52">
        <v>0.41826132</v>
      </c>
      <c r="O47" s="52">
        <v>0.469675224</v>
      </c>
      <c r="P47" s="52">
        <v>0.505849176</v>
      </c>
      <c r="Q47" s="52">
        <v>0.517655952</v>
      </c>
      <c r="R47" s="52">
        <v>0.544116528</v>
      </c>
      <c r="S47" s="52">
        <v>0.519916824</v>
      </c>
      <c r="T47" s="52">
        <v>0.600680196</v>
      </c>
      <c r="U47" s="52">
        <v>0.599633496</v>
      </c>
      <c r="V47" s="52">
        <v>0.624754296</v>
      </c>
      <c r="W47" s="52">
        <v>0.632751084</v>
      </c>
      <c r="X47" s="52">
        <v>0.677507976</v>
      </c>
      <c r="Y47" s="52">
        <v>0.733652964</v>
      </c>
      <c r="Z47" s="52">
        <v>0.732815604</v>
      </c>
      <c r="AA47" s="52">
        <v>0.525808237752</v>
      </c>
      <c r="AB47" s="52">
        <v>0.438879802752</v>
      </c>
      <c r="AC47" s="52">
        <v>0.432113682744</v>
      </c>
      <c r="AD47" s="52">
        <v>0.42739880166</v>
      </c>
      <c r="AE47" s="52">
        <v>0.428015684772</v>
      </c>
      <c r="AF47" s="52">
        <v>0.442347101172</v>
      </c>
      <c r="AG47" s="52">
        <v>0.442035268308</v>
      </c>
      <c r="AH47" s="52">
        <v>0.401687202312</v>
      </c>
      <c r="AI47" s="52">
        <v>0.338523211584</v>
      </c>
      <c r="AJ47" s="52">
        <v>0.294283138176</v>
      </c>
      <c r="AK47" s="52">
        <v>0.30793097574</v>
      </c>
      <c r="AL47" s="52">
        <v>0.318451231836</v>
      </c>
      <c r="AM47" s="52">
        <v>0.342973361304</v>
      </c>
      <c r="AN47" s="52">
        <v>0.383822880336</v>
      </c>
      <c r="AO47" s="52">
        <v>0.377430725304</v>
      </c>
      <c r="AP47" s="52">
        <v>0.359935804692</v>
      </c>
      <c r="AQ47" s="52">
        <v>0.407714687064</v>
      </c>
      <c r="AR47" s="52">
        <v>0.41115129624</v>
      </c>
      <c r="AS47" s="52">
        <v>0.395594152272</v>
      </c>
      <c r="AT47" s="52">
        <v>0.315401817924</v>
      </c>
      <c r="AU47" s="52">
        <v>0.294821225712</v>
      </c>
      <c r="AV47" s="52">
        <v>0.343674147888</v>
      </c>
      <c r="AW47" s="52">
        <v>0.316819300932</v>
      </c>
      <c r="AX47" s="52">
        <v>0.246079965492</v>
      </c>
      <c r="AY47" s="52">
        <v>0.243315965736</v>
      </c>
      <c r="AZ47" s="52">
        <v>0.252322484292</v>
      </c>
      <c r="BA47" s="52">
        <v>0.224564293368</v>
      </c>
      <c r="BB47" s="52">
        <v>0.2250363132</v>
      </c>
      <c r="BC47" s="52">
        <v>0.214637683644</v>
      </c>
      <c r="BD47" s="52">
        <v>0.208011653964</v>
      </c>
      <c r="BE47" s="53">
        <v>0.152322707029329</v>
      </c>
      <c r="BF47" s="457">
        <v>-0.269721085935039</v>
      </c>
      <c r="BG47" s="457">
        <v>-0.0407708954053205</v>
      </c>
      <c r="BH47" s="457">
        <v>0.00100593059319818</v>
      </c>
    </row>
    <row r="48" spans="8:8">
      <c r="A48" s="218" t="s">
        <v>136</v>
      </c>
      <c r="B48" s="52">
        <v>0.252829998268738</v>
      </c>
      <c r="C48" s="52">
        <v>0.256009428048861</v>
      </c>
      <c r="D48" s="52">
        <v>0.24686312320193</v>
      </c>
      <c r="E48" s="52">
        <v>0.259624396155029</v>
      </c>
      <c r="F48" s="52">
        <v>0.273082530429799</v>
      </c>
      <c r="G48" s="52">
        <v>0.275303775892626</v>
      </c>
      <c r="H48" s="52">
        <v>0.288805464</v>
      </c>
      <c r="I48" s="52">
        <v>0.293955228</v>
      </c>
      <c r="J48" s="52">
        <v>0.285832836</v>
      </c>
      <c r="K48" s="52">
        <v>0.284869872</v>
      </c>
      <c r="L48" s="52">
        <v>0.2836557</v>
      </c>
      <c r="M48" s="52">
        <v>0.28114362</v>
      </c>
      <c r="N48" s="52">
        <v>0.288763596</v>
      </c>
      <c r="O48" s="52">
        <v>0.302789376</v>
      </c>
      <c r="P48" s="52">
        <v>0.297807084</v>
      </c>
      <c r="Q48" s="52">
        <v>0.338963328</v>
      </c>
      <c r="R48" s="52">
        <v>0.329877972</v>
      </c>
      <c r="S48" s="52">
        <v>0.33578136</v>
      </c>
      <c r="T48" s="52">
        <v>0.336241908</v>
      </c>
      <c r="U48" s="52">
        <v>0.357678324</v>
      </c>
      <c r="V48" s="52">
        <v>0.3548313</v>
      </c>
      <c r="W48" s="52">
        <v>0.327742704</v>
      </c>
      <c r="X48" s="52">
        <v>0.344280564</v>
      </c>
      <c r="Y48" s="52">
        <v>0.35880876</v>
      </c>
      <c r="Z48" s="52">
        <v>0.346080888</v>
      </c>
      <c r="AA48" s="52">
        <v>0.32787396018</v>
      </c>
      <c r="AB48" s="52">
        <v>0.291368371752</v>
      </c>
      <c r="AC48" s="52">
        <v>0.259592025132</v>
      </c>
      <c r="AD48" s="52">
        <v>0.256280224464</v>
      </c>
      <c r="AE48" s="52">
        <v>0.228580481268</v>
      </c>
      <c r="AF48" s="52">
        <v>0.227920432248</v>
      </c>
      <c r="AG48" s="52">
        <v>0.224222692356</v>
      </c>
      <c r="AH48" s="52">
        <v>0.210568783932</v>
      </c>
      <c r="AI48" s="52">
        <v>0.191755188792</v>
      </c>
      <c r="AJ48" s="52">
        <v>0.19070832132</v>
      </c>
      <c r="AK48" s="52">
        <v>0.179114276628</v>
      </c>
      <c r="AL48" s="52">
        <v>0.18517525578</v>
      </c>
      <c r="AM48" s="52">
        <v>0.179365693968</v>
      </c>
      <c r="AN48" s="52">
        <v>0.194366202876</v>
      </c>
      <c r="AO48" s="52">
        <v>0.190644807564</v>
      </c>
      <c r="AP48" s="52">
        <v>0.176737932684</v>
      </c>
      <c r="AQ48" s="52">
        <v>0.184315245192</v>
      </c>
      <c r="AR48" s="52">
        <v>0.165168129564</v>
      </c>
      <c r="AS48" s="52">
        <v>0.16471876032</v>
      </c>
      <c r="AT48" s="52">
        <v>0.1603575801</v>
      </c>
      <c r="AU48" s="52">
        <v>0.161233542396</v>
      </c>
      <c r="AV48" s="52">
        <v>0.152850396492</v>
      </c>
      <c r="AW48" s="52">
        <v>0.14414963994</v>
      </c>
      <c r="AX48" s="52">
        <v>0.143284144644</v>
      </c>
      <c r="AY48" s="52">
        <v>0.140722409196</v>
      </c>
      <c r="AZ48" s="52">
        <v>0.135657930312</v>
      </c>
      <c r="BA48" s="52">
        <v>0.13389512004</v>
      </c>
      <c r="BB48" s="52">
        <v>0.139915612836</v>
      </c>
      <c r="BC48" s="52">
        <v>0.13886799174</v>
      </c>
      <c r="BD48" s="52">
        <v>0.113139603324</v>
      </c>
      <c r="BE48" s="53">
        <v>0.0829574875835216</v>
      </c>
      <c r="BF48" s="457">
        <v>-0.268772159785084</v>
      </c>
      <c r="BG48" s="457">
        <v>-0.0342771313062733</v>
      </c>
      <c r="BH48" s="457">
        <v>5.47846583891491E-4</v>
      </c>
    </row>
    <row r="49" spans="8:8">
      <c r="A49" s="218" t="s">
        <v>137</v>
      </c>
      <c r="B49" s="52" t="s">
        <v>114</v>
      </c>
      <c r="C49" s="52" t="s">
        <v>114</v>
      </c>
      <c r="D49" s="52" t="s">
        <v>114</v>
      </c>
      <c r="E49" s="52" t="s">
        <v>114</v>
      </c>
      <c r="F49" s="52" t="s">
        <v>114</v>
      </c>
      <c r="G49" s="52" t="s">
        <v>114</v>
      </c>
      <c r="H49" s="52" t="s">
        <v>114</v>
      </c>
      <c r="I49" s="52" t="s">
        <v>114</v>
      </c>
      <c r="J49" s="52" t="s">
        <v>114</v>
      </c>
      <c r="K49" s="52" t="s">
        <v>114</v>
      </c>
      <c r="L49" s="52" t="s">
        <v>114</v>
      </c>
      <c r="M49" s="52" t="s">
        <v>114</v>
      </c>
      <c r="N49" s="52" t="s">
        <v>114</v>
      </c>
      <c r="O49" s="52" t="s">
        <v>114</v>
      </c>
      <c r="P49" s="52" t="s">
        <v>114</v>
      </c>
      <c r="Q49" s="52" t="s">
        <v>114</v>
      </c>
      <c r="R49" s="52" t="s">
        <v>114</v>
      </c>
      <c r="S49" s="52" t="s">
        <v>114</v>
      </c>
      <c r="T49" s="52" t="s">
        <v>114</v>
      </c>
      <c r="U49" s="52" t="s">
        <v>114</v>
      </c>
      <c r="V49" s="52" t="s">
        <v>114</v>
      </c>
      <c r="W49" s="52" t="s">
        <v>114</v>
      </c>
      <c r="X49" s="52" t="s">
        <v>114</v>
      </c>
      <c r="Y49" s="52" t="s">
        <v>114</v>
      </c>
      <c r="Z49" s="52" t="s">
        <v>114</v>
      </c>
      <c r="AA49" s="52">
        <v>0.0658834848</v>
      </c>
      <c r="AB49" s="52">
        <v>0.0601517556</v>
      </c>
      <c r="AC49" s="52">
        <v>0.0626596488</v>
      </c>
      <c r="AD49" s="52">
        <v>0.059724702</v>
      </c>
      <c r="AE49" s="52">
        <v>0.0556300116</v>
      </c>
      <c r="AF49" s="52">
        <v>0.0577066644</v>
      </c>
      <c r="AG49" s="52">
        <v>0.053256096</v>
      </c>
      <c r="AH49" s="52">
        <v>0.0590464404</v>
      </c>
      <c r="AI49" s="52">
        <v>0.0597958776</v>
      </c>
      <c r="AJ49" s="52">
        <v>0.054700542</v>
      </c>
      <c r="AK49" s="52">
        <v>0.056835977472</v>
      </c>
      <c r="AL49" s="52">
        <v>0.060258142188</v>
      </c>
      <c r="AM49" s="52">
        <v>0.06564044106</v>
      </c>
      <c r="AN49" s="52">
        <v>0.062284804596</v>
      </c>
      <c r="AO49" s="52">
        <v>0.063324763848</v>
      </c>
      <c r="AP49" s="52">
        <v>0.063542896128</v>
      </c>
      <c r="AQ49" s="52">
        <v>0.064794205044</v>
      </c>
      <c r="AR49" s="52">
        <v>0.06586401618</v>
      </c>
      <c r="AS49" s="52">
        <v>0.063457485408</v>
      </c>
      <c r="AT49" s="52">
        <v>0.058918156848</v>
      </c>
      <c r="AU49" s="52">
        <v>0.060109929468</v>
      </c>
      <c r="AV49" s="52">
        <v>0.060937576092</v>
      </c>
      <c r="AW49" s="52">
        <v>0.057859650072</v>
      </c>
      <c r="AX49" s="52">
        <v>0.05588896518</v>
      </c>
      <c r="AY49" s="52">
        <v>0.044111036232</v>
      </c>
      <c r="AZ49" s="52">
        <v>0.04457748762</v>
      </c>
      <c r="BA49" s="52">
        <v>0.0476478774</v>
      </c>
      <c r="BB49" s="52">
        <v>0.047500250832</v>
      </c>
      <c r="BC49" s="52">
        <v>0.04643600814</v>
      </c>
      <c r="BD49" s="52">
        <v>0.04390027272</v>
      </c>
      <c r="BE49" s="53">
        <v>0.0435495941486577</v>
      </c>
      <c r="BF49" s="457">
        <v>-0.0106984878315607</v>
      </c>
      <c r="BG49" s="457">
        <v>-0.0289942389965484</v>
      </c>
      <c r="BH49" s="457">
        <v>2.87599071273491E-4</v>
      </c>
    </row>
    <row r="50" spans="8:8">
      <c r="A50" s="218" t="s">
        <v>138</v>
      </c>
      <c r="B50" s="52">
        <v>0.4061196</v>
      </c>
      <c r="C50" s="52">
        <v>0.375723432</v>
      </c>
      <c r="D50" s="52">
        <v>0.38183616</v>
      </c>
      <c r="E50" s="52">
        <v>0.386525376</v>
      </c>
      <c r="F50" s="52">
        <v>0.38895372</v>
      </c>
      <c r="G50" s="52">
        <v>0.410892552</v>
      </c>
      <c r="H50" s="52">
        <v>0.412944084</v>
      </c>
      <c r="I50" s="52">
        <v>0.422908668</v>
      </c>
      <c r="J50" s="52">
        <v>0.414200124</v>
      </c>
      <c r="K50" s="52">
        <v>0.401179176</v>
      </c>
      <c r="L50" s="52">
        <v>0.444596292</v>
      </c>
      <c r="M50" s="52">
        <v>0.43061238</v>
      </c>
      <c r="N50" s="52">
        <v>0.461259756</v>
      </c>
      <c r="O50" s="52">
        <v>0.396406224</v>
      </c>
      <c r="P50" s="52">
        <v>0.451797588</v>
      </c>
      <c r="Q50" s="52">
        <v>0.520796052</v>
      </c>
      <c r="R50" s="52">
        <v>0.64246446</v>
      </c>
      <c r="S50" s="52">
        <v>0.71196534</v>
      </c>
      <c r="T50" s="52">
        <v>0.748851048</v>
      </c>
      <c r="U50" s="52">
        <v>0.761327712</v>
      </c>
      <c r="V50" s="52">
        <v>0.752702904</v>
      </c>
      <c r="W50" s="52">
        <v>0.78000084</v>
      </c>
      <c r="X50" s="52">
        <v>0.756722232</v>
      </c>
      <c r="Y50" s="52">
        <v>0.656573976</v>
      </c>
      <c r="Z50" s="52">
        <v>0.809392176</v>
      </c>
      <c r="AA50" s="52">
        <v>0.804368016</v>
      </c>
      <c r="AB50" s="52">
        <v>0.837318132</v>
      </c>
      <c r="AC50" s="52">
        <v>0.854274672</v>
      </c>
      <c r="AD50" s="52">
        <v>0.768445272</v>
      </c>
      <c r="AE50" s="52">
        <v>0.792226296</v>
      </c>
      <c r="AF50" s="52">
        <v>0.794110356</v>
      </c>
      <c r="AG50" s="52">
        <v>0.671018436</v>
      </c>
      <c r="AH50" s="52">
        <v>0.76848714</v>
      </c>
      <c r="AI50" s="52">
        <v>0.732313188</v>
      </c>
      <c r="AJ50" s="52">
        <v>0.820738404</v>
      </c>
      <c r="AK50" s="52">
        <v>0.876548448</v>
      </c>
      <c r="AL50" s="52">
        <v>0.802525824</v>
      </c>
      <c r="AM50" s="52">
        <v>0.904265064</v>
      </c>
      <c r="AN50" s="52">
        <v>0.842760972</v>
      </c>
      <c r="AO50" s="52">
        <v>0.881279532</v>
      </c>
      <c r="AP50" s="52">
        <v>0.858838284</v>
      </c>
      <c r="AQ50" s="52">
        <v>0.749772144</v>
      </c>
      <c r="AR50" s="52">
        <v>0.838909116</v>
      </c>
      <c r="AS50" s="52">
        <v>0.565385472</v>
      </c>
      <c r="AT50" s="52">
        <v>0.39481524</v>
      </c>
      <c r="AU50" s="52">
        <v>0.288763596</v>
      </c>
      <c r="AV50" s="52">
        <v>0.535533588</v>
      </c>
      <c r="AW50" s="52">
        <v>0.648619056</v>
      </c>
      <c r="AX50" s="52">
        <v>0.477169596</v>
      </c>
      <c r="AY50" s="52">
        <v>0.487301652</v>
      </c>
      <c r="AZ50" s="52">
        <v>0.573022685797501</v>
      </c>
      <c r="BA50" s="52">
        <v>0.43945238952</v>
      </c>
      <c r="BB50" s="52">
        <v>0.56307519576</v>
      </c>
      <c r="BC50" s="52">
        <v>0.462742588035124</v>
      </c>
      <c r="BD50" s="52">
        <v>0.156667235005302</v>
      </c>
      <c r="BE50" s="53">
        <v>0.072795558027859</v>
      </c>
      <c r="BF50" s="457">
        <v>-0.536618725299435</v>
      </c>
      <c r="BG50" s="457">
        <v>-0.0882864129250432</v>
      </c>
      <c r="BH50" s="457">
        <v>4.8073777243899E-4</v>
      </c>
    </row>
    <row r="51" spans="8:8">
      <c r="A51" s="218" t="s">
        <v>139</v>
      </c>
      <c r="B51" s="52">
        <v>0.0933373791</v>
      </c>
      <c r="C51" s="52">
        <v>0.089065503324</v>
      </c>
      <c r="D51" s="52">
        <v>0.088404407604</v>
      </c>
      <c r="E51" s="52">
        <v>0.077235532452</v>
      </c>
      <c r="F51" s="52">
        <v>0.075416744664</v>
      </c>
      <c r="G51" s="52">
        <v>0.0796685238</v>
      </c>
      <c r="H51" s="52">
        <v>0.071817687648</v>
      </c>
      <c r="I51" s="52">
        <v>0.061702671924</v>
      </c>
      <c r="J51" s="52">
        <v>0.06820276266</v>
      </c>
      <c r="K51" s="52">
        <v>0.075348081144</v>
      </c>
      <c r="L51" s="52">
        <v>0.081270854028</v>
      </c>
      <c r="M51" s="52">
        <v>0.0780168312</v>
      </c>
      <c r="N51" s="52">
        <v>0.061927084404</v>
      </c>
      <c r="O51" s="52">
        <v>0.063525772116</v>
      </c>
      <c r="P51" s="52">
        <v>0.075047845716</v>
      </c>
      <c r="Q51" s="52">
        <v>0.071528296032</v>
      </c>
      <c r="R51" s="52">
        <v>0.06150702276</v>
      </c>
      <c r="S51" s="52">
        <v>0.068434585776</v>
      </c>
      <c r="T51" s="52">
        <v>0.08576262054</v>
      </c>
      <c r="U51" s="52">
        <v>0.103488819984</v>
      </c>
      <c r="V51" s="52">
        <v>0.12182897178</v>
      </c>
      <c r="W51" s="52">
        <v>0.129884751792</v>
      </c>
      <c r="X51" s="52">
        <v>0.1282448241</v>
      </c>
      <c r="Y51" s="52">
        <v>0.125897787756</v>
      </c>
      <c r="Z51" s="52">
        <v>0.118702227672</v>
      </c>
      <c r="AA51" s="52">
        <v>0.124045631172</v>
      </c>
      <c r="AB51" s="52">
        <v>0.121091425092</v>
      </c>
      <c r="AC51" s="52">
        <v>0.11275512948</v>
      </c>
      <c r="AD51" s="52">
        <v>0.114801804792</v>
      </c>
      <c r="AE51" s="52">
        <v>0.116512070724</v>
      </c>
      <c r="AF51" s="52">
        <v>0.116511065892</v>
      </c>
      <c r="AG51" s="52">
        <v>0.129032528652</v>
      </c>
      <c r="AH51" s="52">
        <v>0.11025351648</v>
      </c>
      <c r="AI51" s="52">
        <v>0.11100002292</v>
      </c>
      <c r="AJ51" s="52">
        <v>0.106103518452</v>
      </c>
      <c r="AK51" s="52">
        <v>0.107416582668</v>
      </c>
      <c r="AL51" s="52">
        <v>0.116402167224</v>
      </c>
      <c r="AM51" s="52">
        <v>0.125000640252</v>
      </c>
      <c r="AN51" s="52">
        <v>0.12255580026</v>
      </c>
      <c r="AO51" s="52">
        <v>0.12608925012</v>
      </c>
      <c r="AP51" s="52">
        <v>0.11525443974</v>
      </c>
      <c r="AQ51" s="52">
        <v>0.12725946072</v>
      </c>
      <c r="AR51" s="52">
        <v>0.118576163124</v>
      </c>
      <c r="AS51" s="52">
        <v>0.118610076204</v>
      </c>
      <c r="AT51" s="52">
        <v>0.083618853336</v>
      </c>
      <c r="AU51" s="52">
        <v>0.115310626596</v>
      </c>
      <c r="AV51" s="52">
        <v>0.10296471636</v>
      </c>
      <c r="AW51" s="52">
        <v>0.088303003308</v>
      </c>
      <c r="AX51" s="52">
        <v>0.090134937648</v>
      </c>
      <c r="AY51" s="52">
        <v>0.084547485576</v>
      </c>
      <c r="AZ51" s="52">
        <v>0.084485981484</v>
      </c>
      <c r="BA51" s="52">
        <v>0.082902952404</v>
      </c>
      <c r="BB51" s="52">
        <v>0.082691853948</v>
      </c>
      <c r="BC51" s="52">
        <v>0.082916810712</v>
      </c>
      <c r="BD51" s="52">
        <v>0.082270703736</v>
      </c>
      <c r="BE51" s="53">
        <v>0.0748444099174989</v>
      </c>
      <c r="BF51" s="457">
        <v>-0.0927521753826196</v>
      </c>
      <c r="BG51" s="457">
        <v>-0.00162407355424687</v>
      </c>
      <c r="BH51" s="457">
        <v>4.94268275125788E-4</v>
      </c>
    </row>
    <row r="52" spans="8:8">
      <c r="A52" s="218" t="s">
        <v>140</v>
      </c>
      <c r="B52" s="52">
        <v>0.0534</v>
      </c>
      <c r="C52" s="52">
        <v>0.04415</v>
      </c>
      <c r="D52" s="52">
        <v>0.03724</v>
      </c>
      <c r="E52" s="52">
        <v>0.0352</v>
      </c>
      <c r="F52" s="52">
        <v>0.03184</v>
      </c>
      <c r="G52" s="52">
        <v>0.02732</v>
      </c>
      <c r="H52" s="52">
        <v>0.01845</v>
      </c>
      <c r="I52" s="52">
        <v>0.01561</v>
      </c>
      <c r="J52" s="52">
        <v>0.01482</v>
      </c>
      <c r="K52" s="52">
        <v>0.01278</v>
      </c>
      <c r="L52" s="52">
        <v>0.00958</v>
      </c>
      <c r="M52" s="52">
        <v>0.009</v>
      </c>
      <c r="N52" s="52">
        <v>0.0105</v>
      </c>
      <c r="O52" s="52">
        <v>0.00945</v>
      </c>
      <c r="P52" s="52">
        <v>0.00977</v>
      </c>
      <c r="Q52" s="52">
        <v>0.0143</v>
      </c>
      <c r="R52" s="52">
        <v>0.02115</v>
      </c>
      <c r="S52" s="52">
        <v>0.01871</v>
      </c>
      <c r="T52" s="52">
        <v>0.01633</v>
      </c>
      <c r="U52" s="52">
        <v>0.02098</v>
      </c>
      <c r="V52" s="52">
        <v>0.02107</v>
      </c>
      <c r="W52" s="52">
        <v>0.01813</v>
      </c>
      <c r="X52" s="52">
        <v>0.01687</v>
      </c>
      <c r="Y52" s="52">
        <v>0.0144</v>
      </c>
      <c r="Z52" s="52">
        <v>0.01489</v>
      </c>
      <c r="AA52" s="52">
        <v>0.01489</v>
      </c>
      <c r="AB52" s="52">
        <v>0.01265</v>
      </c>
      <c r="AC52" s="52">
        <v>0.00876</v>
      </c>
      <c r="AD52" s="52">
        <v>0.00734</v>
      </c>
      <c r="AE52" s="52">
        <v>0.00743</v>
      </c>
      <c r="AF52" s="52">
        <v>0.00797</v>
      </c>
      <c r="AG52" s="52">
        <v>0.00596</v>
      </c>
      <c r="AH52" s="52">
        <v>0.00459</v>
      </c>
      <c r="AI52" s="52">
        <v>0.00381</v>
      </c>
      <c r="AJ52" s="52">
        <v>0.00396</v>
      </c>
      <c r="AK52" s="52">
        <v>0.00577</v>
      </c>
      <c r="AL52" s="52">
        <v>0.00603</v>
      </c>
      <c r="AM52" s="52">
        <v>0.00556</v>
      </c>
      <c r="AN52" s="52">
        <v>0.00571</v>
      </c>
      <c r="AO52" s="52">
        <v>0.00542</v>
      </c>
      <c r="AP52" s="52">
        <v>0.00604</v>
      </c>
      <c r="AQ52" s="52">
        <v>0.00652</v>
      </c>
      <c r="AR52" s="52">
        <v>0.0073</v>
      </c>
      <c r="AS52" s="52">
        <v>0.00656</v>
      </c>
      <c r="AT52" s="52">
        <v>0.00619</v>
      </c>
      <c r="AU52" s="52">
        <v>0.00621</v>
      </c>
      <c r="AV52" s="52">
        <v>0.00574</v>
      </c>
      <c r="AW52" s="52">
        <v>0.00517</v>
      </c>
      <c r="AX52" s="52">
        <v>0.00557</v>
      </c>
      <c r="AY52" s="52">
        <v>0.0057</v>
      </c>
      <c r="AZ52" s="52">
        <v>0.00521</v>
      </c>
      <c r="BA52" s="52">
        <v>0.00479</v>
      </c>
      <c r="BB52" s="52">
        <v>0.00461</v>
      </c>
      <c r="BC52" s="52">
        <v>0.00429</v>
      </c>
      <c r="BD52" s="52">
        <v>0.00381</v>
      </c>
      <c r="BE52" s="53">
        <v>0.00381</v>
      </c>
      <c r="BF52" s="457">
        <v>-0.00273224043715847</v>
      </c>
      <c r="BG52" s="457">
        <v>-0.0473718018038135</v>
      </c>
      <c r="BH52" s="457">
        <v>2.51610257907713E-5</v>
      </c>
    </row>
    <row r="53" spans="8:8">
      <c r="A53" s="218" t="s">
        <v>141</v>
      </c>
      <c r="B53" s="52">
        <v>0.15365556</v>
      </c>
      <c r="C53" s="52">
        <v>0.170988912</v>
      </c>
      <c r="D53" s="52">
        <v>0.15156216</v>
      </c>
      <c r="E53" s="52">
        <v>0.16475058</v>
      </c>
      <c r="F53" s="52">
        <v>0.17500824</v>
      </c>
      <c r="G53" s="52">
        <v>0.19384884</v>
      </c>
      <c r="H53" s="52">
        <v>0.19929168</v>
      </c>
      <c r="I53" s="52">
        <v>0.213861744</v>
      </c>
      <c r="J53" s="52">
        <v>0.218592828</v>
      </c>
      <c r="K53" s="52">
        <v>0.238396392</v>
      </c>
      <c r="L53" s="52">
        <v>0.247565484</v>
      </c>
      <c r="M53" s="52">
        <v>0.259707204</v>
      </c>
      <c r="N53" s="52">
        <v>0.267578388</v>
      </c>
      <c r="O53" s="52">
        <v>0.271472112</v>
      </c>
      <c r="P53" s="52">
        <v>0.27821286</v>
      </c>
      <c r="Q53" s="52">
        <v>0.294499512</v>
      </c>
      <c r="R53" s="52">
        <v>0.30061224</v>
      </c>
      <c r="S53" s="52">
        <v>0.337581684</v>
      </c>
      <c r="T53" s="52">
        <v>0.371452896</v>
      </c>
      <c r="U53" s="52">
        <v>0.417382092</v>
      </c>
      <c r="V53" s="52">
        <v>0.499610844</v>
      </c>
      <c r="W53" s="52">
        <v>0.549810576</v>
      </c>
      <c r="X53" s="52">
        <v>0.580457952</v>
      </c>
      <c r="Y53" s="52">
        <v>0.561198672</v>
      </c>
      <c r="Z53" s="52">
        <v>0.63241614</v>
      </c>
      <c r="AA53" s="52">
        <v>0.671478984</v>
      </c>
      <c r="AB53" s="52">
        <v>0.717324444</v>
      </c>
      <c r="AC53" s="52">
        <v>0.714728628</v>
      </c>
      <c r="AD53" s="52">
        <v>0.661346928</v>
      </c>
      <c r="AE53" s="52">
        <v>0.663314724</v>
      </c>
      <c r="AF53" s="52">
        <v>0.692412984</v>
      </c>
      <c r="AG53" s="52">
        <v>0.778870404</v>
      </c>
      <c r="AH53" s="52">
        <v>0.870100776</v>
      </c>
      <c r="AI53" s="52">
        <v>0.902757816</v>
      </c>
      <c r="AJ53" s="52">
        <v>0.838783512</v>
      </c>
      <c r="AK53" s="52">
        <v>0.940397148</v>
      </c>
      <c r="AL53" s="52">
        <v>0.772590204</v>
      </c>
      <c r="AM53" s="52">
        <v>0.806921964</v>
      </c>
      <c r="AN53" s="52">
        <v>0.871524288</v>
      </c>
      <c r="AO53" s="52">
        <v>0.924696648</v>
      </c>
      <c r="AP53" s="52">
        <v>0.927669276</v>
      </c>
      <c r="AQ53" s="52">
        <v>1.095601824</v>
      </c>
      <c r="AR53" s="52">
        <v>1.233598752</v>
      </c>
      <c r="AS53" s="52">
        <v>1.239125328</v>
      </c>
      <c r="AT53" s="52">
        <v>1.293637464</v>
      </c>
      <c r="AU53" s="52">
        <v>1.316246184</v>
      </c>
      <c r="AV53" s="52">
        <v>1.4184375984</v>
      </c>
      <c r="AW53" s="52">
        <v>1.52797266</v>
      </c>
      <c r="AX53" s="52">
        <v>1.32152992433163</v>
      </c>
      <c r="AY53" s="52">
        <v>1.512523368</v>
      </c>
      <c r="AZ53" s="52">
        <v>1.454493859452</v>
      </c>
      <c r="BA53" s="52">
        <v>1.6101366370867</v>
      </c>
      <c r="BB53" s="52">
        <v>1.65208256909544</v>
      </c>
      <c r="BC53" s="52">
        <v>1.71079290194391</v>
      </c>
      <c r="BD53" s="52">
        <v>1.75509523125978</v>
      </c>
      <c r="BE53" s="53">
        <v>1.65867483149199</v>
      </c>
      <c r="BF53" s="457">
        <v>-0.0575195558716365</v>
      </c>
      <c r="BG53" s="457">
        <v>0.0309766046096345</v>
      </c>
      <c r="BH53" s="457">
        <v>0.0109537953316728</v>
      </c>
    </row>
    <row r="54" spans="8:8">
      <c r="A54" s="218" t="s">
        <v>142</v>
      </c>
      <c r="B54" s="52" t="s">
        <v>114</v>
      </c>
      <c r="C54" s="52" t="s">
        <v>114</v>
      </c>
      <c r="D54" s="52" t="s">
        <v>114</v>
      </c>
      <c r="E54" s="52" t="s">
        <v>114</v>
      </c>
      <c r="F54" s="52" t="s">
        <v>114</v>
      </c>
      <c r="G54" s="52" t="s">
        <v>114</v>
      </c>
      <c r="H54" s="52" t="s">
        <v>114</v>
      </c>
      <c r="I54" s="52" t="s">
        <v>114</v>
      </c>
      <c r="J54" s="52" t="s">
        <v>114</v>
      </c>
      <c r="K54" s="52" t="s">
        <v>114</v>
      </c>
      <c r="L54" s="52" t="s">
        <v>114</v>
      </c>
      <c r="M54" s="52" t="s">
        <v>114</v>
      </c>
      <c r="N54" s="52" t="s">
        <v>114</v>
      </c>
      <c r="O54" s="52" t="s">
        <v>114</v>
      </c>
      <c r="P54" s="52" t="s">
        <v>114</v>
      </c>
      <c r="Q54" s="52" t="s">
        <v>114</v>
      </c>
      <c r="R54" s="52" t="s">
        <v>114</v>
      </c>
      <c r="S54" s="52" t="s">
        <v>114</v>
      </c>
      <c r="T54" s="52" t="s">
        <v>114</v>
      </c>
      <c r="U54" s="52" t="s">
        <v>114</v>
      </c>
      <c r="V54" s="52">
        <v>3.5564840331968</v>
      </c>
      <c r="W54" s="52">
        <v>3.53082088924108</v>
      </c>
      <c r="X54" s="52">
        <v>3.49874195929643</v>
      </c>
      <c r="Y54" s="52">
        <v>3.29985259363961</v>
      </c>
      <c r="Z54" s="52">
        <v>3.00900362880812</v>
      </c>
      <c r="AA54" s="52">
        <v>3.477356006</v>
      </c>
      <c r="AB54" s="52">
        <v>3.086607663</v>
      </c>
      <c r="AC54" s="52">
        <v>3.038303541</v>
      </c>
      <c r="AD54" s="52">
        <v>2.706097541</v>
      </c>
      <c r="AE54" s="52">
        <v>2.159796117</v>
      </c>
      <c r="AF54" s="52">
        <v>2.135249236</v>
      </c>
      <c r="AG54" s="52">
        <v>1.6066986</v>
      </c>
      <c r="AH54" s="52">
        <v>1.56754212</v>
      </c>
      <c r="AI54" s="52">
        <v>1.606442322</v>
      </c>
      <c r="AJ54" s="52">
        <v>1.588977913</v>
      </c>
      <c r="AK54" s="52">
        <v>1.613813005</v>
      </c>
      <c r="AL54" s="52">
        <v>1.571224707</v>
      </c>
      <c r="AM54" s="52">
        <v>1.581112583</v>
      </c>
      <c r="AN54" s="52">
        <v>1.624891539</v>
      </c>
      <c r="AO54" s="52">
        <v>1.543860342</v>
      </c>
      <c r="AP54" s="52">
        <v>1.561553914</v>
      </c>
      <c r="AQ54" s="52">
        <v>1.678999447</v>
      </c>
      <c r="AR54" s="52">
        <v>1.785963276</v>
      </c>
      <c r="AS54" s="52">
        <v>1.749998664</v>
      </c>
      <c r="AT54" s="52">
        <v>1.50180516</v>
      </c>
      <c r="AU54" s="52">
        <v>1.601492868</v>
      </c>
      <c r="AV54" s="52">
        <v>1.73710332</v>
      </c>
      <c r="AW54" s="52">
        <v>1.788517224</v>
      </c>
      <c r="AX54" s="52">
        <v>1.734465636</v>
      </c>
      <c r="AY54" s="52">
        <v>1.489495968</v>
      </c>
      <c r="AZ54" s="52">
        <v>1.144838592</v>
      </c>
      <c r="BA54" s="52">
        <v>1.3586166</v>
      </c>
      <c r="BB54" s="52">
        <v>1.078394076</v>
      </c>
      <c r="BC54" s="52">
        <v>1.17460674</v>
      </c>
      <c r="BD54" s="52">
        <v>1.0767703682</v>
      </c>
      <c r="BE54" s="53">
        <v>0.983927678842207</v>
      </c>
      <c r="BF54" s="457">
        <v>-0.088719952898463</v>
      </c>
      <c r="BG54" s="457">
        <v>-0.0327228014565929</v>
      </c>
      <c r="BH54" s="457">
        <v>0.0064978030718117</v>
      </c>
    </row>
    <row r="55" spans="8:8">
      <c r="A55" s="218" t="s">
        <v>143</v>
      </c>
      <c r="B55" s="52">
        <v>4.915177596</v>
      </c>
      <c r="C55" s="52">
        <v>4.67791164</v>
      </c>
      <c r="D55" s="52">
        <v>4.369805028</v>
      </c>
      <c r="E55" s="52">
        <v>4.3731126</v>
      </c>
      <c r="F55" s="52">
        <v>4.26258108</v>
      </c>
      <c r="G55" s="52">
        <v>4.020332832</v>
      </c>
      <c r="H55" s="52">
        <v>3.5629668</v>
      </c>
      <c r="I55" s="52">
        <v>3.120924456</v>
      </c>
      <c r="J55" s="52">
        <v>3.380338584</v>
      </c>
      <c r="K55" s="52">
        <v>2.97597744</v>
      </c>
      <c r="L55" s="52">
        <v>2.99377134</v>
      </c>
      <c r="M55" s="52">
        <v>3.046566888</v>
      </c>
      <c r="N55" s="52">
        <v>3.05657334</v>
      </c>
      <c r="O55" s="52">
        <v>2.977694028</v>
      </c>
      <c r="P55" s="52">
        <v>3.2008086</v>
      </c>
      <c r="Q55" s="52">
        <v>2.97534942</v>
      </c>
      <c r="R55" s="52">
        <v>2.959188372</v>
      </c>
      <c r="S55" s="52">
        <v>2.759896692</v>
      </c>
      <c r="T55" s="52">
        <v>2.785561776</v>
      </c>
      <c r="U55" s="52">
        <v>1.979351568</v>
      </c>
      <c r="V55" s="52">
        <v>2.632617972</v>
      </c>
      <c r="W55" s="52">
        <v>2.843172144</v>
      </c>
      <c r="X55" s="52">
        <v>2.912714892</v>
      </c>
      <c r="Y55" s="52">
        <v>2.827429776</v>
      </c>
      <c r="Z55" s="52">
        <v>2.721587472</v>
      </c>
      <c r="AA55" s="52">
        <v>2.71911726</v>
      </c>
      <c r="AB55" s="52">
        <v>2.72372274</v>
      </c>
      <c r="AC55" s="52">
        <v>2.560981824</v>
      </c>
      <c r="AD55" s="52">
        <v>2.230140888</v>
      </c>
      <c r="AE55" s="52">
        <v>2.082263112</v>
      </c>
      <c r="AF55" s="52">
        <v>1.986887808</v>
      </c>
      <c r="AG55" s="52">
        <v>1.857515688</v>
      </c>
      <c r="AH55" s="52">
        <v>1.656633024</v>
      </c>
      <c r="AI55" s="52">
        <v>1.615288374</v>
      </c>
      <c r="AJ55" s="52">
        <v>1.4361017076</v>
      </c>
      <c r="AK55" s="52">
        <v>1.5377320908</v>
      </c>
      <c r="AL55" s="52">
        <v>1.6291634292</v>
      </c>
      <c r="AM55" s="52">
        <v>1.4951104668</v>
      </c>
      <c r="AN55" s="52">
        <v>1.5953340852</v>
      </c>
      <c r="AO55" s="52">
        <v>1.53320943853811</v>
      </c>
      <c r="AP55" s="52">
        <v>1.56708893690042</v>
      </c>
      <c r="AQ55" s="52">
        <v>1.71375431813519</v>
      </c>
      <c r="AR55" s="52">
        <v>1.60720981747025</v>
      </c>
      <c r="AS55" s="52">
        <v>1.49113320717569</v>
      </c>
      <c r="AT55" s="52">
        <v>1.24735609591439</v>
      </c>
      <c r="AU55" s="52">
        <v>1.29488534364495</v>
      </c>
      <c r="AV55" s="52">
        <v>1.31670590981873</v>
      </c>
      <c r="AW55" s="52">
        <v>1.63109544126247</v>
      </c>
      <c r="AX55" s="52">
        <v>1.54799016948</v>
      </c>
      <c r="AY55" s="52">
        <v>1.24575219504</v>
      </c>
      <c r="AZ55" s="52">
        <v>0.96606976824</v>
      </c>
      <c r="BA55" s="52">
        <v>0.46401634512</v>
      </c>
      <c r="BB55" s="52">
        <v>0.37924201872</v>
      </c>
      <c r="BC55" s="52">
        <v>0.31743103428</v>
      </c>
      <c r="BD55" s="52">
        <v>0.21754487196</v>
      </c>
      <c r="BE55" s="53">
        <v>0.193568885729414</v>
      </c>
      <c r="BF55" s="457">
        <v>-0.112642797537682</v>
      </c>
      <c r="BG55" s="457">
        <v>-0.160238732577595</v>
      </c>
      <c r="BH55" s="457">
        <v>0.00127831803835398</v>
      </c>
    </row>
    <row r="56" spans="8:8">
      <c r="A56" s="218" t="s">
        <v>144</v>
      </c>
      <c r="B56" s="691">
        <v>0.379122550893117</v>
      </c>
      <c r="C56" s="691">
        <v>0.370488466892979</v>
      </c>
      <c r="D56" s="691">
        <v>0.323834842892904</v>
      </c>
      <c r="E56" s="691">
        <v>0.337931230892992</v>
      </c>
      <c r="F56" s="691">
        <v>0.333009814893104</v>
      </c>
      <c r="G56" s="691">
        <v>0.349521874893117</v>
      </c>
      <c r="H56" s="691">
        <v>0.386355184679722</v>
      </c>
      <c r="I56" s="691">
        <v>0.377799730466552</v>
      </c>
      <c r="J56" s="691">
        <v>0.396971536253032</v>
      </c>
      <c r="K56" s="691">
        <v>0.4082201020397</v>
      </c>
      <c r="L56" s="691">
        <v>0.43639940782638</v>
      </c>
      <c r="M56" s="691">
        <v>0.46359040561291</v>
      </c>
      <c r="N56" s="691">
        <v>0.46306772739954</v>
      </c>
      <c r="O56" s="691">
        <v>0.510078357186082</v>
      </c>
      <c r="P56" s="691">
        <v>0.561407726972663</v>
      </c>
      <c r="Q56" s="691">
        <v>0.538981748759255</v>
      </c>
      <c r="R56" s="691">
        <v>0.616688326753961</v>
      </c>
      <c r="S56" s="691">
        <v>0.63675873674868</v>
      </c>
      <c r="T56" s="691">
        <v>0.721038590743386</v>
      </c>
      <c r="U56" s="691">
        <v>0.785766088738092</v>
      </c>
      <c r="V56" s="691">
        <v>0.85239371473281</v>
      </c>
      <c r="W56" s="691">
        <v>0.868512464727516</v>
      </c>
      <c r="X56" s="691">
        <v>0.843893650722222</v>
      </c>
      <c r="Y56" s="691">
        <v>0.850675836716928</v>
      </c>
      <c r="Z56" s="691">
        <v>0.819148802711634</v>
      </c>
      <c r="AA56" s="691">
        <v>0.66059425670634</v>
      </c>
      <c r="AB56" s="691">
        <v>0.5623341960087</v>
      </c>
      <c r="AC56" s="691">
        <v>0.53064030025044</v>
      </c>
      <c r="AD56" s="691">
        <v>0.48283531485516</v>
      </c>
      <c r="AE56" s="691">
        <v>0.34191155557314</v>
      </c>
      <c r="AF56" s="691">
        <v>0.38737434338892</v>
      </c>
      <c r="AG56" s="691">
        <v>0.40669716170238</v>
      </c>
      <c r="AH56" s="691">
        <v>0.4632524760204</v>
      </c>
      <c r="AI56" s="691">
        <v>0.51338160245322</v>
      </c>
      <c r="AJ56" s="691">
        <v>0.422374086182313</v>
      </c>
      <c r="AK56" s="691">
        <v>0.50382113946708</v>
      </c>
      <c r="AL56" s="691">
        <v>0.50079818104266</v>
      </c>
      <c r="AM56" s="691">
        <v>0.53051364997884</v>
      </c>
      <c r="AN56" s="691">
        <v>0.56189714093466</v>
      </c>
      <c r="AO56" s="691">
        <v>0.58109410804368</v>
      </c>
      <c r="AP56" s="691">
        <v>0.532634776397575</v>
      </c>
      <c r="AQ56" s="691">
        <v>0.55920241825212</v>
      </c>
      <c r="AR56" s="691">
        <v>0.5294586379835</v>
      </c>
      <c r="AS56" s="691">
        <v>0.57147125232188</v>
      </c>
      <c r="AT56" s="691">
        <v>0.58006457171024</v>
      </c>
      <c r="AU56" s="691">
        <v>0.58332849852984</v>
      </c>
      <c r="AV56" s="691">
        <v>0.65564956408524</v>
      </c>
      <c r="AW56" s="691">
        <v>0.590122796951734</v>
      </c>
      <c r="AX56" s="691">
        <v>0.610815980744104</v>
      </c>
      <c r="AY56" s="691">
        <v>0.5040033933464</v>
      </c>
      <c r="AZ56" s="691">
        <v>0.5756342810844</v>
      </c>
      <c r="BA56" s="691">
        <v>0.5991244690526</v>
      </c>
      <c r="BB56" s="691">
        <v>0.593635096727385</v>
      </c>
      <c r="BC56" s="691">
        <v>0.588389135259385</v>
      </c>
      <c r="BD56" s="691">
        <v>0.683920920569715</v>
      </c>
      <c r="BE56" s="692">
        <v>0.574331800255434</v>
      </c>
      <c r="BF56" s="457">
        <v>-0.162530973304178</v>
      </c>
      <c r="BG56" s="457">
        <v>0.0166066698888787</v>
      </c>
      <c r="BH56" s="457">
        <v>0.00379285491829058</v>
      </c>
    </row>
    <row r="57" spans="8:8" s="47" ht="10.2" customFormat="1">
      <c r="A57" s="54" t="s">
        <v>145</v>
      </c>
      <c r="B57" s="55">
        <v>21.9411744112918</v>
      </c>
      <c r="C57" s="55">
        <v>21.051786113402</v>
      </c>
      <c r="D57" s="55">
        <v>20.3695938859347</v>
      </c>
      <c r="E57" s="55">
        <v>20.6841295357753</v>
      </c>
      <c r="F57" s="55">
        <v>20.9544534540532</v>
      </c>
      <c r="G57" s="55">
        <v>20.6100978810958</v>
      </c>
      <c r="H57" s="55">
        <v>19.7282075983564</v>
      </c>
      <c r="I57" s="55">
        <v>19.0582343471144</v>
      </c>
      <c r="J57" s="55">
        <v>19.361255843965</v>
      </c>
      <c r="K57" s="55">
        <v>19.1854966178855</v>
      </c>
      <c r="L57" s="55">
        <v>18.7358118774029</v>
      </c>
      <c r="M57" s="55">
        <v>19.6199563023342</v>
      </c>
      <c r="N57" s="55">
        <v>19.5715907969273</v>
      </c>
      <c r="O57" s="55">
        <v>19.9330016256604</v>
      </c>
      <c r="P57" s="55">
        <v>20.8021252007469</v>
      </c>
      <c r="Q57" s="55">
        <v>21.191536456263</v>
      </c>
      <c r="R57" s="55">
        <v>20.8326551301618</v>
      </c>
      <c r="S57" s="55">
        <v>20.9497302416716</v>
      </c>
      <c r="T57" s="55">
        <v>21.241375234032</v>
      </c>
      <c r="U57" s="55">
        <v>21.2051990806485</v>
      </c>
      <c r="V57" s="55">
        <v>26.061851803967</v>
      </c>
      <c r="W57" s="55">
        <v>25.8408292391922</v>
      </c>
      <c r="X57" s="55">
        <v>26.0488859459117</v>
      </c>
      <c r="Y57" s="55">
        <v>25.5131863644441</v>
      </c>
      <c r="Z57" s="55">
        <v>25.1962140774843</v>
      </c>
      <c r="AA57" s="55">
        <v>23.9704395819249</v>
      </c>
      <c r="AB57" s="55">
        <v>22.5827375680601</v>
      </c>
      <c r="AC57" s="55">
        <v>21.2710504542768</v>
      </c>
      <c r="AD57" s="55">
        <v>19.8687817850716</v>
      </c>
      <c r="AE57" s="55">
        <v>18.7270468381958</v>
      </c>
      <c r="AF57" s="55">
        <v>18.5264853678747</v>
      </c>
      <c r="AG57" s="55">
        <v>17.999417803736</v>
      </c>
      <c r="AH57" s="55">
        <v>17.5057882183648</v>
      </c>
      <c r="AI57" s="55">
        <v>17.030812458278</v>
      </c>
      <c r="AJ57" s="55">
        <v>16.0888055584384</v>
      </c>
      <c r="AK57" s="55">
        <v>16.556250258353</v>
      </c>
      <c r="AL57" s="55">
        <v>16.4050115392555</v>
      </c>
      <c r="AM57" s="55">
        <v>16.3962531257411</v>
      </c>
      <c r="AN57" s="55">
        <v>17.0486501041381</v>
      </c>
      <c r="AO57" s="55">
        <v>16.7664280667842</v>
      </c>
      <c r="AP57" s="55">
        <v>16.3692702363632</v>
      </c>
      <c r="AQ57" s="55">
        <v>17.1394263706744</v>
      </c>
      <c r="AR57" s="55">
        <v>17.3626285044335</v>
      </c>
      <c r="AS57" s="55">
        <v>16.379489024057</v>
      </c>
      <c r="AT57" s="55">
        <v>14.671710295781</v>
      </c>
      <c r="AU57" s="55">
        <v>15.335346674099</v>
      </c>
      <c r="AV57" s="55">
        <v>15.9857139538738</v>
      </c>
      <c r="AW57" s="55">
        <v>16.3438865788021</v>
      </c>
      <c r="AX57" s="55">
        <v>15.8054872918357</v>
      </c>
      <c r="AY57" s="55">
        <v>14.8436416151269</v>
      </c>
      <c r="AZ57" s="55">
        <v>14.210194460181</v>
      </c>
      <c r="BA57" s="55">
        <v>13.6957061268109</v>
      </c>
      <c r="BB57" s="55">
        <v>13.2266850491627</v>
      </c>
      <c r="BC57" s="55">
        <v>12.902982767865</v>
      </c>
      <c r="BD57" s="55">
        <v>11.1342619443177</v>
      </c>
      <c r="BE57" s="55">
        <v>9.39798869250427</v>
      </c>
      <c r="BF57" s="458">
        <v>-0.158245856380832</v>
      </c>
      <c r="BG57" s="458">
        <v>-0.027212303529659</v>
      </c>
      <c r="BH57" s="458">
        <v>0.0620637889431699</v>
      </c>
    </row>
    <row r="58" spans="8:8">
      <c r="A58" s="218"/>
      <c r="B58" s="52"/>
      <c r="C58" s="52"/>
      <c r="D58" s="52"/>
      <c r="E58" s="52"/>
      <c r="F58" s="52"/>
      <c r="G58" s="52"/>
      <c r="H58" s="52"/>
      <c r="I58" s="52"/>
      <c r="J58" s="52"/>
      <c r="K58" s="52"/>
      <c r="L58" s="52"/>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c r="AL58" s="52"/>
      <c r="AM58" s="52"/>
      <c r="AN58" s="52"/>
      <c r="AO58" s="52"/>
      <c r="AP58" s="52"/>
      <c r="AQ58" s="52"/>
      <c r="AR58" s="52"/>
      <c r="AS58" s="52"/>
      <c r="AT58" s="52"/>
      <c r="AU58" s="52"/>
      <c r="AV58" s="52"/>
      <c r="AW58" s="52"/>
      <c r="AX58" s="52"/>
      <c r="AY58" s="52"/>
      <c r="AZ58" s="52"/>
      <c r="BA58" s="52"/>
      <c r="BB58" s="52"/>
      <c r="BC58" s="52"/>
      <c r="BD58" s="52"/>
      <c r="BE58" s="53"/>
      <c r="BF58" s="461"/>
      <c r="BG58" s="461"/>
      <c r="BH58" s="461"/>
    </row>
    <row r="59" spans="8:8">
      <c r="A59" s="218" t="s">
        <v>146</v>
      </c>
      <c r="B59" s="52" t="s">
        <v>114</v>
      </c>
      <c r="C59" s="52" t="s">
        <v>114</v>
      </c>
      <c r="D59" s="52" t="s">
        <v>114</v>
      </c>
      <c r="E59" s="52" t="s">
        <v>114</v>
      </c>
      <c r="F59" s="52" t="s">
        <v>114</v>
      </c>
      <c r="G59" s="52" t="s">
        <v>114</v>
      </c>
      <c r="H59" s="52" t="s">
        <v>114</v>
      </c>
      <c r="I59" s="52" t="s">
        <v>114</v>
      </c>
      <c r="J59" s="52" t="s">
        <v>114</v>
      </c>
      <c r="K59" s="52" t="s">
        <v>114</v>
      </c>
      <c r="L59" s="52" t="s">
        <v>114</v>
      </c>
      <c r="M59" s="52" t="s">
        <v>114</v>
      </c>
      <c r="N59" s="52" t="s">
        <v>114</v>
      </c>
      <c r="O59" s="52" t="s">
        <v>114</v>
      </c>
      <c r="P59" s="52" t="s">
        <v>114</v>
      </c>
      <c r="Q59" s="52" t="s">
        <v>114</v>
      </c>
      <c r="R59" s="52" t="s">
        <v>114</v>
      </c>
      <c r="S59" s="52" t="s">
        <v>114</v>
      </c>
      <c r="T59" s="52" t="s">
        <v>114</v>
      </c>
      <c r="U59" s="52" t="s">
        <v>114</v>
      </c>
      <c r="V59" s="52">
        <v>0.003851856</v>
      </c>
      <c r="W59" s="52">
        <v>0.003851856</v>
      </c>
      <c r="X59" s="52">
        <v>0.003851856</v>
      </c>
      <c r="Y59" s="52">
        <v>0.003851856</v>
      </c>
      <c r="Z59" s="52">
        <v>0.003851856</v>
      </c>
      <c r="AA59" s="52">
        <v>0.003726252</v>
      </c>
      <c r="AB59" s="52">
        <v>0.002805156</v>
      </c>
      <c r="AC59" s="52">
        <v>5.02416E-4</v>
      </c>
      <c r="AD59" s="52">
        <v>1.25604E-4</v>
      </c>
      <c r="AE59" s="52">
        <v>1.67472E-4</v>
      </c>
      <c r="AF59" s="52">
        <v>1.25604E-4</v>
      </c>
      <c r="AG59" s="52">
        <v>1.25604E-4</v>
      </c>
      <c r="AH59" s="52">
        <v>1.25604E-4</v>
      </c>
      <c r="AI59" s="52">
        <v>0.0</v>
      </c>
      <c r="AJ59" s="52">
        <v>0.0</v>
      </c>
      <c r="AK59" s="52">
        <v>0.0</v>
      </c>
      <c r="AL59" s="52">
        <v>1.25604E-4</v>
      </c>
      <c r="AM59" s="52">
        <v>8.3736E-5</v>
      </c>
      <c r="AN59" s="52">
        <v>1.25604E-4</v>
      </c>
      <c r="AO59" s="52">
        <v>3.851856E-5</v>
      </c>
      <c r="AP59" s="52">
        <v>1.3481496E-4</v>
      </c>
      <c r="AQ59" s="52">
        <v>1.3481496E-4</v>
      </c>
      <c r="AR59" s="52">
        <v>2.06400000321901E-4</v>
      </c>
      <c r="AS59" s="52">
        <v>1.54800000241426E-4</v>
      </c>
      <c r="AT59" s="52">
        <v>1.54800000241426E-4</v>
      </c>
      <c r="AU59" s="52">
        <v>2.32200000362139E-4</v>
      </c>
      <c r="AV59" s="52">
        <v>2.06400000321901E-4</v>
      </c>
      <c r="AW59" s="52">
        <v>1.54800000241426E-4</v>
      </c>
      <c r="AX59" s="52">
        <v>1.29000000201188E-4</v>
      </c>
      <c r="AY59" s="52">
        <v>7.7400000120713E-5</v>
      </c>
      <c r="AZ59" s="52">
        <v>1.29000000201188E-4</v>
      </c>
      <c r="BA59" s="52">
        <v>5.16000000804754E-5</v>
      </c>
      <c r="BB59" s="52">
        <v>5.16E-5</v>
      </c>
      <c r="BC59" s="52">
        <v>2.58E-5</v>
      </c>
      <c r="BD59" s="52">
        <v>2.58E-5</v>
      </c>
      <c r="BE59" s="53">
        <v>2.58E-5</v>
      </c>
      <c r="BF59" s="461">
        <v>-0.00273224043715847</v>
      </c>
      <c r="BG59" s="461">
        <v>-0.164041198052439</v>
      </c>
      <c r="BH59" s="461">
        <v>1.70381749449318E-7</v>
      </c>
    </row>
    <row r="60" spans="8:8">
      <c r="A60" s="218" t="s">
        <v>147</v>
      </c>
      <c r="B60" s="52" t="s">
        <v>114</v>
      </c>
      <c r="C60" s="52" t="s">
        <v>114</v>
      </c>
      <c r="D60" s="52" t="s">
        <v>114</v>
      </c>
      <c r="E60" s="52" t="s">
        <v>114</v>
      </c>
      <c r="F60" s="52" t="s">
        <v>114</v>
      </c>
      <c r="G60" s="52" t="s">
        <v>114</v>
      </c>
      <c r="H60" s="52" t="s">
        <v>114</v>
      </c>
      <c r="I60" s="52" t="s">
        <v>114</v>
      </c>
      <c r="J60" s="52" t="s">
        <v>114</v>
      </c>
      <c r="K60" s="52" t="s">
        <v>114</v>
      </c>
      <c r="L60" s="52" t="s">
        <v>114</v>
      </c>
      <c r="M60" s="52" t="s">
        <v>114</v>
      </c>
      <c r="N60" s="52" t="s">
        <v>114</v>
      </c>
      <c r="O60" s="52" t="s">
        <v>114</v>
      </c>
      <c r="P60" s="52" t="s">
        <v>114</v>
      </c>
      <c r="Q60" s="52" t="s">
        <v>114</v>
      </c>
      <c r="R60" s="52" t="s">
        <v>114</v>
      </c>
      <c r="S60" s="52" t="s">
        <v>114</v>
      </c>
      <c r="T60" s="52" t="s">
        <v>114</v>
      </c>
      <c r="U60" s="52" t="s">
        <v>114</v>
      </c>
      <c r="V60" s="52">
        <v>0.090404567568</v>
      </c>
      <c r="W60" s="52">
        <v>0.098898789276</v>
      </c>
      <c r="X60" s="52">
        <v>0.096157942524</v>
      </c>
      <c r="Y60" s="52">
        <v>0.103018846147167</v>
      </c>
      <c r="Z60" s="52">
        <v>0.10113216878128</v>
      </c>
      <c r="AA60" s="52">
        <v>0.08895673026</v>
      </c>
      <c r="AB60" s="52">
        <v>0.084503356704</v>
      </c>
      <c r="AC60" s="52">
        <v>0.070380694152</v>
      </c>
      <c r="AD60" s="52">
        <v>0.06044420358</v>
      </c>
      <c r="AE60" s="52">
        <v>0.042349523868</v>
      </c>
      <c r="AF60" s="52">
        <v>0.039851678988</v>
      </c>
      <c r="AG60" s="52">
        <v>0.04836444822</v>
      </c>
      <c r="AH60" s="52">
        <v>0.050965665192</v>
      </c>
      <c r="AI60" s="52">
        <v>0.0452297221214072</v>
      </c>
      <c r="AJ60" s="52">
        <v>0.0419632405958034</v>
      </c>
      <c r="AK60" s="52">
        <v>0.0416582119458299</v>
      </c>
      <c r="AL60" s="52">
        <v>0.0299106858806197</v>
      </c>
      <c r="AM60" s="52">
        <v>0.0282148134875021</v>
      </c>
      <c r="AN60" s="52">
        <v>0.0265563776923175</v>
      </c>
      <c r="AO60" s="52">
        <v>0.0260133769410746</v>
      </c>
      <c r="AP60" s="52">
        <v>0.0287274735728247</v>
      </c>
      <c r="AQ60" s="52">
        <v>0.025720883839998</v>
      </c>
      <c r="AR60" s="52">
        <v>0.0290888067368672</v>
      </c>
      <c r="AS60" s="52">
        <v>0.0271175539084157</v>
      </c>
      <c r="AT60" s="52">
        <v>0.0258363981920617</v>
      </c>
      <c r="AU60" s="52">
        <v>0.0270264558058348</v>
      </c>
      <c r="AV60" s="52">
        <v>0.0324670135106993</v>
      </c>
      <c r="AW60" s="52">
        <v>0.033117671736</v>
      </c>
      <c r="AX60" s="52">
        <v>0.0351514475172</v>
      </c>
      <c r="AY60" s="52">
        <v>0.0348712375536</v>
      </c>
      <c r="AZ60" s="52">
        <v>0.031009785408</v>
      </c>
      <c r="BA60" s="52">
        <v>0.0340847388</v>
      </c>
      <c r="BB60" s="52">
        <v>0.035252856</v>
      </c>
      <c r="BC60" s="52">
        <v>0.052879284</v>
      </c>
      <c r="BD60" s="52">
        <v>0.05568444</v>
      </c>
      <c r="BE60" s="53">
        <v>0.0554724727690254</v>
      </c>
      <c r="BF60" s="461">
        <v>-0.0065284191458751</v>
      </c>
      <c r="BG60" s="461">
        <v>0.0798170702459862</v>
      </c>
      <c r="BH60" s="461">
        <v>3.66337091343651E-4</v>
      </c>
    </row>
    <row r="61" spans="8:8">
      <c r="A61" s="218" t="s">
        <v>148</v>
      </c>
      <c r="B61" s="52" t="s">
        <v>114</v>
      </c>
      <c r="C61" s="52" t="s">
        <v>114</v>
      </c>
      <c r="D61" s="52" t="s">
        <v>114</v>
      </c>
      <c r="E61" s="52" t="s">
        <v>114</v>
      </c>
      <c r="F61" s="52" t="s">
        <v>114</v>
      </c>
      <c r="G61" s="52" t="s">
        <v>114</v>
      </c>
      <c r="H61" s="52" t="s">
        <v>114</v>
      </c>
      <c r="I61" s="52" t="s">
        <v>114</v>
      </c>
      <c r="J61" s="52" t="s">
        <v>114</v>
      </c>
      <c r="K61" s="52" t="s">
        <v>114</v>
      </c>
      <c r="L61" s="52" t="s">
        <v>114</v>
      </c>
      <c r="M61" s="52" t="s">
        <v>114</v>
      </c>
      <c r="N61" s="52" t="s">
        <v>114</v>
      </c>
      <c r="O61" s="52" t="s">
        <v>114</v>
      </c>
      <c r="P61" s="52" t="s">
        <v>114</v>
      </c>
      <c r="Q61" s="52" t="s">
        <v>114</v>
      </c>
      <c r="R61" s="52" t="s">
        <v>114</v>
      </c>
      <c r="S61" s="52" t="s">
        <v>114</v>
      </c>
      <c r="T61" s="52" t="s">
        <v>114</v>
      </c>
      <c r="U61" s="52" t="s">
        <v>114</v>
      </c>
      <c r="V61" s="52">
        <v>1.596594312</v>
      </c>
      <c r="W61" s="52">
        <v>1.677483288</v>
      </c>
      <c r="X61" s="52">
        <v>1.74296484</v>
      </c>
      <c r="Y61" s="52">
        <v>1.818076032</v>
      </c>
      <c r="Z61" s="52">
        <v>1.735261128</v>
      </c>
      <c r="AA61" s="52">
        <v>1.6211061670608</v>
      </c>
      <c r="AB61" s="52">
        <v>1.5824683167552</v>
      </c>
      <c r="AC61" s="52">
        <v>1.5941524948776</v>
      </c>
      <c r="AD61" s="52">
        <v>1.447654470444</v>
      </c>
      <c r="AE61" s="52">
        <v>1.4161407115464</v>
      </c>
      <c r="AF61" s="52">
        <v>1.1436854802912</v>
      </c>
      <c r="AG61" s="52">
        <v>1.0214744295168</v>
      </c>
      <c r="AH61" s="52">
        <v>0.8769087137664</v>
      </c>
      <c r="AI61" s="52">
        <v>0.8634762786888</v>
      </c>
      <c r="AJ61" s="52">
        <v>0.7995013048008</v>
      </c>
      <c r="AK61" s="52">
        <v>0.7468705994904</v>
      </c>
      <c r="AL61" s="52">
        <v>0.9336522132</v>
      </c>
      <c r="AM61" s="52">
        <v>0.94590279</v>
      </c>
      <c r="AN61" s="52">
        <v>1.0444056336</v>
      </c>
      <c r="AO61" s="52">
        <v>1.1133078012</v>
      </c>
      <c r="AP61" s="52">
        <v>1.1256169932</v>
      </c>
      <c r="AQ61" s="52">
        <v>1.1864302632</v>
      </c>
      <c r="AR61" s="52">
        <v>1.3037192784</v>
      </c>
      <c r="AS61" s="52">
        <v>1.41462216756</v>
      </c>
      <c r="AT61" s="52">
        <v>1.29525524352</v>
      </c>
      <c r="AU61" s="52">
        <v>1.39772047464</v>
      </c>
      <c r="AV61" s="52">
        <v>1.521504054</v>
      </c>
      <c r="AW61" s="52">
        <v>1.584955008</v>
      </c>
      <c r="AX61" s="52">
        <v>1.569170772</v>
      </c>
      <c r="AY61" s="52">
        <v>1.55058138</v>
      </c>
      <c r="AZ61" s="52">
        <v>1.433518452</v>
      </c>
      <c r="BA61" s="52">
        <v>1.41902529247974</v>
      </c>
      <c r="BB61" s="52">
        <v>1.52249611143612</v>
      </c>
      <c r="BC61" s="52">
        <v>1.70478438396781</v>
      </c>
      <c r="BD61" s="52">
        <v>1.66180392499106</v>
      </c>
      <c r="BE61" s="53">
        <v>1.63572908826776</v>
      </c>
      <c r="BF61" s="457">
        <v>-0.0183800515952398</v>
      </c>
      <c r="BG61" s="457">
        <v>0.0252326822654525</v>
      </c>
      <c r="BH61" s="457">
        <v>0.010802262933496</v>
      </c>
    </row>
    <row r="62" spans="8:8">
      <c r="A62" s="218" t="s">
        <v>149</v>
      </c>
      <c r="B62" s="52" t="s">
        <v>114</v>
      </c>
      <c r="C62" s="52" t="s">
        <v>114</v>
      </c>
      <c r="D62" s="52" t="s">
        <v>114</v>
      </c>
      <c r="E62" s="52" t="s">
        <v>114</v>
      </c>
      <c r="F62" s="52" t="s">
        <v>114</v>
      </c>
      <c r="G62" s="52" t="s">
        <v>114</v>
      </c>
      <c r="H62" s="52" t="s">
        <v>114</v>
      </c>
      <c r="I62" s="52" t="s">
        <v>114</v>
      </c>
      <c r="J62" s="52" t="s">
        <v>114</v>
      </c>
      <c r="K62" s="52" t="s">
        <v>114</v>
      </c>
      <c r="L62" s="52" t="s">
        <v>114</v>
      </c>
      <c r="M62" s="52" t="s">
        <v>114</v>
      </c>
      <c r="N62" s="52" t="s">
        <v>114</v>
      </c>
      <c r="O62" s="52" t="s">
        <v>114</v>
      </c>
      <c r="P62" s="52" t="s">
        <v>114</v>
      </c>
      <c r="Q62" s="52" t="s">
        <v>114</v>
      </c>
      <c r="R62" s="52" t="s">
        <v>114</v>
      </c>
      <c r="S62" s="52" t="s">
        <v>114</v>
      </c>
      <c r="T62" s="52" t="s">
        <v>114</v>
      </c>
      <c r="U62" s="52" t="s">
        <v>114</v>
      </c>
      <c r="V62" s="52">
        <v>8.29398603117606</v>
      </c>
      <c r="W62" s="52">
        <v>8.5192595062981</v>
      </c>
      <c r="X62" s="52">
        <v>8.64923107099949</v>
      </c>
      <c r="Y62" s="52">
        <v>8.52156683584632</v>
      </c>
      <c r="Z62" s="52">
        <v>8.23992217357413</v>
      </c>
      <c r="AA62" s="52">
        <v>7.63276830420514</v>
      </c>
      <c r="AB62" s="52">
        <v>6.9944797318644</v>
      </c>
      <c r="AC62" s="52">
        <v>6.5725435653948</v>
      </c>
      <c r="AD62" s="52">
        <v>5.9323311055656</v>
      </c>
      <c r="AE62" s="52">
        <v>5.1884105630364</v>
      </c>
      <c r="AF62" s="52">
        <v>4.9980443995728</v>
      </c>
      <c r="AG62" s="52">
        <v>4.90549320856584</v>
      </c>
      <c r="AH62" s="52">
        <v>4.5232135919208</v>
      </c>
      <c r="AI62" s="52">
        <v>4.2352225358832</v>
      </c>
      <c r="AJ62" s="52">
        <v>4.2695734588668</v>
      </c>
      <c r="AK62" s="52">
        <v>4.4282042561088</v>
      </c>
      <c r="AL62" s="52">
        <v>4.3196688893052</v>
      </c>
      <c r="AM62" s="52">
        <v>4.3377820621128</v>
      </c>
      <c r="AN62" s="52">
        <v>4.3646886076752</v>
      </c>
      <c r="AO62" s="52">
        <v>4.1823069439536</v>
      </c>
      <c r="AP62" s="52">
        <v>3.9596494867776</v>
      </c>
      <c r="AQ62" s="52">
        <v>4.0621056325416</v>
      </c>
      <c r="AR62" s="52">
        <v>3.932076720852</v>
      </c>
      <c r="AS62" s="52">
        <v>4.2168743789256</v>
      </c>
      <c r="AT62" s="52">
        <v>3.8582963325396</v>
      </c>
      <c r="AU62" s="52">
        <v>3.790863618696</v>
      </c>
      <c r="AV62" s="52">
        <v>3.936303756</v>
      </c>
      <c r="AW62" s="52">
        <v>4.1208830208</v>
      </c>
      <c r="AX62" s="52">
        <v>3.789765756</v>
      </c>
      <c r="AY62" s="52">
        <v>3.6656187624</v>
      </c>
      <c r="AZ62" s="52">
        <v>3.85688016</v>
      </c>
      <c r="BA62" s="52">
        <v>3.736719</v>
      </c>
      <c r="BB62" s="52">
        <v>3.51398124</v>
      </c>
      <c r="BC62" s="52">
        <v>3.62828088</v>
      </c>
      <c r="BD62" s="52">
        <v>3.56673492</v>
      </c>
      <c r="BE62" s="53">
        <v>3.27394150497515</v>
      </c>
      <c r="BF62" s="457">
        <v>-0.0845979914856242</v>
      </c>
      <c r="BG62" s="457">
        <v>-0.00782672367422332</v>
      </c>
      <c r="BH62" s="457">
        <v>0.0216209256283875</v>
      </c>
    </row>
    <row r="63" spans="8:8">
      <c r="A63" s="218" t="s">
        <v>150</v>
      </c>
      <c r="B63" s="52" t="s">
        <v>114</v>
      </c>
      <c r="C63" s="52" t="s">
        <v>114</v>
      </c>
      <c r="D63" s="52" t="s">
        <v>114</v>
      </c>
      <c r="E63" s="52" t="s">
        <v>114</v>
      </c>
      <c r="F63" s="52" t="s">
        <v>114</v>
      </c>
      <c r="G63" s="52" t="s">
        <v>114</v>
      </c>
      <c r="H63" s="52" t="s">
        <v>114</v>
      </c>
      <c r="I63" s="52" t="s">
        <v>114</v>
      </c>
      <c r="J63" s="52" t="s">
        <v>114</v>
      </c>
      <c r="K63" s="52" t="s">
        <v>114</v>
      </c>
      <c r="L63" s="52" t="s">
        <v>114</v>
      </c>
      <c r="M63" s="52" t="s">
        <v>114</v>
      </c>
      <c r="N63" s="52" t="s">
        <v>114</v>
      </c>
      <c r="O63" s="52" t="s">
        <v>114</v>
      </c>
      <c r="P63" s="52" t="s">
        <v>114</v>
      </c>
      <c r="Q63" s="52" t="s">
        <v>114</v>
      </c>
      <c r="R63" s="52" t="s">
        <v>114</v>
      </c>
      <c r="S63" s="52" t="s">
        <v>114</v>
      </c>
      <c r="T63" s="52" t="s">
        <v>114</v>
      </c>
      <c r="U63" s="52" t="s">
        <v>114</v>
      </c>
      <c r="V63" s="52">
        <v>0.013481496</v>
      </c>
      <c r="W63" s="52">
        <v>0.013481496</v>
      </c>
      <c r="X63" s="52">
        <v>0.013481496</v>
      </c>
      <c r="Y63" s="52">
        <v>0.011555568</v>
      </c>
      <c r="Z63" s="52">
        <v>0.013481496</v>
      </c>
      <c r="AA63" s="52">
        <v>0.015407424</v>
      </c>
      <c r="AB63" s="52">
        <v>0.013481496</v>
      </c>
      <c r="AC63" s="52">
        <v>0.005777784</v>
      </c>
      <c r="AD63" s="52">
        <v>0.0</v>
      </c>
      <c r="AE63" s="52">
        <v>2.0934E-4</v>
      </c>
      <c r="AF63" s="52">
        <v>2.0934E-4</v>
      </c>
      <c r="AG63" s="52">
        <v>0.001925928</v>
      </c>
      <c r="AH63" s="52">
        <v>0.0</v>
      </c>
      <c r="AI63" s="52">
        <v>0.0</v>
      </c>
      <c r="AJ63" s="52">
        <v>0.0</v>
      </c>
      <c r="AK63" s="52">
        <v>0.0</v>
      </c>
      <c r="AL63" s="52">
        <v>0.0</v>
      </c>
      <c r="AM63" s="52">
        <v>0.0</v>
      </c>
      <c r="AN63" s="52">
        <v>0.0</v>
      </c>
      <c r="AO63" s="52">
        <v>0.0</v>
      </c>
      <c r="AP63" s="52">
        <v>0.0</v>
      </c>
      <c r="AQ63" s="52">
        <v>0.0</v>
      </c>
      <c r="AR63" s="52">
        <v>0.0</v>
      </c>
      <c r="AS63" s="52">
        <v>0.0</v>
      </c>
      <c r="AT63" s="52">
        <v>0.0</v>
      </c>
      <c r="AU63" s="52">
        <v>0.0</v>
      </c>
      <c r="AV63" s="52">
        <v>0.0</v>
      </c>
      <c r="AW63" s="52">
        <v>0.0</v>
      </c>
      <c r="AX63" s="52">
        <v>0.0</v>
      </c>
      <c r="AY63" s="52">
        <v>0.0</v>
      </c>
      <c r="AZ63" s="52">
        <v>0.0</v>
      </c>
      <c r="BA63" s="52">
        <v>0.0</v>
      </c>
      <c r="BB63" s="52">
        <v>0.0</v>
      </c>
      <c r="BC63" s="52">
        <v>0.0</v>
      </c>
      <c r="BD63" s="52">
        <v>0.0</v>
      </c>
      <c r="BE63" s="53">
        <v>0.0</v>
      </c>
      <c r="BF63" s="457">
        <v>0.0</v>
      </c>
      <c r="BG63" s="457">
        <v>0.0</v>
      </c>
      <c r="BH63" s="457">
        <v>0.0</v>
      </c>
    </row>
    <row r="64" spans="8:8">
      <c r="A64" s="218" t="s">
        <v>151</v>
      </c>
      <c r="B64" s="52">
        <v>12.45307781</v>
      </c>
      <c r="C64" s="52">
        <v>12.90678857</v>
      </c>
      <c r="D64" s="52">
        <v>13.10659297</v>
      </c>
      <c r="E64" s="52">
        <v>12.99229333</v>
      </c>
      <c r="F64" s="52">
        <v>13.1785476326533</v>
      </c>
      <c r="G64" s="52">
        <v>13.06941729</v>
      </c>
      <c r="H64" s="52">
        <v>13.33369841</v>
      </c>
      <c r="I64" s="52">
        <v>13.7063790936249</v>
      </c>
      <c r="J64" s="52">
        <v>13.85314553</v>
      </c>
      <c r="K64" s="52">
        <v>13.92115437</v>
      </c>
      <c r="L64" s="52">
        <v>14.31741148</v>
      </c>
      <c r="M64" s="52">
        <v>14.3019099570226</v>
      </c>
      <c r="N64" s="52">
        <v>14.558812278633</v>
      </c>
      <c r="O64" s="52">
        <v>14.4707062434643</v>
      </c>
      <c r="P64" s="52">
        <v>14.5754478521322</v>
      </c>
      <c r="Q64" s="52">
        <v>14.13176488</v>
      </c>
      <c r="R64" s="52">
        <v>14.0421019795282</v>
      </c>
      <c r="S64" s="52">
        <v>14.2571774286344</v>
      </c>
      <c r="T64" s="52">
        <v>14.293750442635</v>
      </c>
      <c r="U64" s="52">
        <v>14.158843952424</v>
      </c>
      <c r="V64" s="52" t="s">
        <v>114</v>
      </c>
      <c r="W64" s="52" t="s">
        <v>114</v>
      </c>
      <c r="X64" s="52" t="s">
        <v>114</v>
      </c>
      <c r="Y64" s="52" t="s">
        <v>114</v>
      </c>
      <c r="Z64" s="52" t="s">
        <v>114</v>
      </c>
      <c r="AA64" s="52" t="s">
        <v>114</v>
      </c>
      <c r="AB64" s="52" t="s">
        <v>114</v>
      </c>
      <c r="AC64" s="52" t="s">
        <v>114</v>
      </c>
      <c r="AD64" s="52" t="s">
        <v>114</v>
      </c>
      <c r="AE64" s="52" t="s">
        <v>114</v>
      </c>
      <c r="AF64" s="52" t="s">
        <v>114</v>
      </c>
      <c r="AG64" s="52" t="s">
        <v>114</v>
      </c>
      <c r="AH64" s="52" t="s">
        <v>114</v>
      </c>
      <c r="AI64" s="52" t="s">
        <v>114</v>
      </c>
      <c r="AJ64" s="52" t="s">
        <v>114</v>
      </c>
      <c r="AK64" s="52" t="s">
        <v>114</v>
      </c>
      <c r="AL64" s="52" t="s">
        <v>114</v>
      </c>
      <c r="AM64" s="52" t="s">
        <v>114</v>
      </c>
      <c r="AN64" s="52" t="s">
        <v>114</v>
      </c>
      <c r="AO64" s="52" t="s">
        <v>114</v>
      </c>
      <c r="AP64" s="52" t="s">
        <v>114</v>
      </c>
      <c r="AQ64" s="52" t="s">
        <v>114</v>
      </c>
      <c r="AR64" s="52" t="s">
        <v>114</v>
      </c>
      <c r="AS64" s="52" t="s">
        <v>114</v>
      </c>
      <c r="AT64" s="52" t="s">
        <v>114</v>
      </c>
      <c r="AU64" s="52" t="s">
        <v>114</v>
      </c>
      <c r="AV64" s="52" t="s">
        <v>114</v>
      </c>
      <c r="AW64" s="52" t="s">
        <v>114</v>
      </c>
      <c r="AX64" s="52" t="s">
        <v>114</v>
      </c>
      <c r="AY64" s="52" t="s">
        <v>114</v>
      </c>
      <c r="AZ64" s="52" t="s">
        <v>114</v>
      </c>
      <c r="BA64" s="52" t="s">
        <v>114</v>
      </c>
      <c r="BB64" s="52" t="s">
        <v>114</v>
      </c>
      <c r="BC64" s="52" t="s">
        <v>114</v>
      </c>
      <c r="BD64" s="52" t="s">
        <v>114</v>
      </c>
      <c r="BE64" s="53" t="s">
        <v>114</v>
      </c>
      <c r="BF64" s="457" t="s">
        <v>114</v>
      </c>
      <c r="BG64" s="457" t="s">
        <v>114</v>
      </c>
      <c r="BH64" s="457" t="s">
        <v>114</v>
      </c>
    </row>
    <row r="65" spans="8:8">
      <c r="A65" s="218" t="s">
        <v>152</v>
      </c>
      <c r="B65" s="52" t="s">
        <v>114</v>
      </c>
      <c r="C65" s="52" t="s">
        <v>114</v>
      </c>
      <c r="D65" s="52" t="s">
        <v>114</v>
      </c>
      <c r="E65" s="52" t="s">
        <v>114</v>
      </c>
      <c r="F65" s="52" t="s">
        <v>114</v>
      </c>
      <c r="G65" s="52" t="s">
        <v>114</v>
      </c>
      <c r="H65" s="52" t="s">
        <v>114</v>
      </c>
      <c r="I65" s="52" t="s">
        <v>114</v>
      </c>
      <c r="J65" s="52" t="s">
        <v>114</v>
      </c>
      <c r="K65" s="52" t="s">
        <v>114</v>
      </c>
      <c r="L65" s="52" t="s">
        <v>114</v>
      </c>
      <c r="M65" s="52" t="s">
        <v>114</v>
      </c>
      <c r="N65" s="52" t="s">
        <v>114</v>
      </c>
      <c r="O65" s="52" t="s">
        <v>114</v>
      </c>
      <c r="P65" s="52" t="s">
        <v>114</v>
      </c>
      <c r="Q65" s="52" t="s">
        <v>114</v>
      </c>
      <c r="R65" s="52" t="s">
        <v>114</v>
      </c>
      <c r="S65" s="52" t="s">
        <v>114</v>
      </c>
      <c r="T65" s="52" t="s">
        <v>114</v>
      </c>
      <c r="U65" s="52" t="s">
        <v>114</v>
      </c>
      <c r="V65" s="52">
        <v>0.0622986142448353</v>
      </c>
      <c r="W65" s="52">
        <v>0.0705267331073608</v>
      </c>
      <c r="X65" s="52">
        <v>0.0587722775894673</v>
      </c>
      <c r="Y65" s="52">
        <v>0.064649505348414</v>
      </c>
      <c r="Z65" s="52">
        <v>0.0728776242109395</v>
      </c>
      <c r="AA65" s="52">
        <v>0.0764039608663075</v>
      </c>
      <c r="AB65" s="52">
        <v>0.0699155014204303</v>
      </c>
      <c r="AC65" s="52">
        <v>0.0550108518237414</v>
      </c>
      <c r="AD65" s="52">
        <v>0.0447492121566204</v>
      </c>
      <c r="AE65" s="52">
        <v>0.0451958814663004</v>
      </c>
      <c r="AF65" s="52">
        <v>0.0373454383097933</v>
      </c>
      <c r="AG65" s="52">
        <v>0.0348899872196018</v>
      </c>
      <c r="AH65" s="52">
        <v>0.0346628940207102</v>
      </c>
      <c r="AI65" s="52">
        <v>0.0347584369804342</v>
      </c>
      <c r="AJ65" s="52">
        <v>0.0347464160580154</v>
      </c>
      <c r="AK65" s="52">
        <v>0.0396126784545274</v>
      </c>
      <c r="AL65" s="52">
        <v>0.0332049225802721</v>
      </c>
      <c r="AM65" s="52">
        <v>0.0353627399000548</v>
      </c>
      <c r="AN65" s="52">
        <v>0.027583182414235</v>
      </c>
      <c r="AO65" s="52">
        <v>0.0372755163515681</v>
      </c>
      <c r="AP65" s="52">
        <v>0.0353924966578016</v>
      </c>
      <c r="AQ65" s="52">
        <v>0.0384989111603499</v>
      </c>
      <c r="AR65" s="52">
        <v>0.033156919702488</v>
      </c>
      <c r="AS65" s="52">
        <v>0.0418729354234452</v>
      </c>
      <c r="AT65" s="52">
        <v>0.0398612755569364</v>
      </c>
      <c r="AU65" s="52">
        <v>0.0332317765461947</v>
      </c>
      <c r="AV65" s="52">
        <v>0.0355759631540444</v>
      </c>
      <c r="AW65" s="52">
        <v>0.0481405027886537</v>
      </c>
      <c r="AX65" s="52">
        <v>0.0718901276314986</v>
      </c>
      <c r="AY65" s="52">
        <v>0.066155241415313</v>
      </c>
      <c r="AZ65" s="52">
        <v>0.0532257165489659</v>
      </c>
      <c r="BA65" s="52">
        <v>0.0628724854509992</v>
      </c>
      <c r="BB65" s="52">
        <v>0.0593702105673112</v>
      </c>
      <c r="BC65" s="52">
        <v>0.0850475907701298</v>
      </c>
      <c r="BD65" s="52">
        <v>0.0752862783248667</v>
      </c>
      <c r="BE65" s="53">
        <v>0.099951862749077</v>
      </c>
      <c r="BF65" s="456">
        <v>0.323996516307822</v>
      </c>
      <c r="BG65" s="456">
        <v>0.0656545993541262</v>
      </c>
      <c r="BH65" s="456">
        <v>6.60076482011854E-4</v>
      </c>
    </row>
    <row r="66" spans="8:8">
      <c r="A66" s="218" t="s">
        <v>153</v>
      </c>
      <c r="B66" s="52" t="s">
        <v>114</v>
      </c>
      <c r="C66" s="52" t="s">
        <v>114</v>
      </c>
      <c r="D66" s="52" t="s">
        <v>114</v>
      </c>
      <c r="E66" s="52" t="s">
        <v>114</v>
      </c>
      <c r="F66" s="52" t="s">
        <v>114</v>
      </c>
      <c r="G66" s="52" t="s">
        <v>114</v>
      </c>
      <c r="H66" s="52" t="s">
        <v>114</v>
      </c>
      <c r="I66" s="52" t="s">
        <v>114</v>
      </c>
      <c r="J66" s="52" t="s">
        <v>114</v>
      </c>
      <c r="K66" s="52" t="s">
        <v>114</v>
      </c>
      <c r="L66" s="52" t="s">
        <v>114</v>
      </c>
      <c r="M66" s="52" t="s">
        <v>114</v>
      </c>
      <c r="N66" s="52" t="s">
        <v>114</v>
      </c>
      <c r="O66" s="52" t="s">
        <v>114</v>
      </c>
      <c r="P66" s="52" t="s">
        <v>114</v>
      </c>
      <c r="Q66" s="52" t="s">
        <v>114</v>
      </c>
      <c r="R66" s="52" t="s">
        <v>114</v>
      </c>
      <c r="S66" s="52" t="s">
        <v>114</v>
      </c>
      <c r="T66" s="52" t="s">
        <v>114</v>
      </c>
      <c r="U66" s="52" t="s">
        <v>114</v>
      </c>
      <c r="V66" s="52">
        <v>0.215075259558657</v>
      </c>
      <c r="W66" s="52">
        <v>0.230231617970978</v>
      </c>
      <c r="X66" s="52">
        <v>0.231347961263299</v>
      </c>
      <c r="Y66" s="52">
        <v>0.196566107427854</v>
      </c>
      <c r="Z66" s="52">
        <v>0.186044679027854</v>
      </c>
      <c r="AA66" s="52">
        <v>0.184588099864818</v>
      </c>
      <c r="AB66" s="52">
        <v>0.164932955700007</v>
      </c>
      <c r="AC66" s="52">
        <v>0.0959916076760735</v>
      </c>
      <c r="AD66" s="52">
        <v>0.0801258172849207</v>
      </c>
      <c r="AE66" s="52">
        <v>0.0775446860534485</v>
      </c>
      <c r="AF66" s="52">
        <v>0.0384713970898087</v>
      </c>
      <c r="AG66" s="52">
        <v>0.0422009355545388</v>
      </c>
      <c r="AH66" s="52">
        <v>0.0331534480308983</v>
      </c>
      <c r="AI66" s="52">
        <v>0.0318943088725688</v>
      </c>
      <c r="AJ66" s="52">
        <v>0.0319208332028347</v>
      </c>
      <c r="AK66" s="52">
        <v>0.0250714916502804</v>
      </c>
      <c r="AL66" s="52">
        <v>0.018177379679129</v>
      </c>
      <c r="AM66" s="52">
        <v>0.0277749625500709</v>
      </c>
      <c r="AN66" s="52">
        <v>0.0325247281530475</v>
      </c>
      <c r="AO66" s="52">
        <v>0.0304405668678463</v>
      </c>
      <c r="AP66" s="52">
        <v>0.0349276835504137</v>
      </c>
      <c r="AQ66" s="52">
        <v>0.033554459884826</v>
      </c>
      <c r="AR66" s="52">
        <v>0.033135722030898</v>
      </c>
      <c r="AS66" s="52">
        <v>0.0423081844208021</v>
      </c>
      <c r="AT66" s="52">
        <v>0.0402665258414391</v>
      </c>
      <c r="AU66" s="52">
        <v>0.0406763164653078</v>
      </c>
      <c r="AV66" s="52">
        <v>0.0464023375328662</v>
      </c>
      <c r="AW66" s="52">
        <v>0.0534011645614513</v>
      </c>
      <c r="AX66" s="52">
        <v>0.057172938587011</v>
      </c>
      <c r="AY66" s="52">
        <v>0.0717515560015798</v>
      </c>
      <c r="AZ66" s="52">
        <v>0.0792292599467358</v>
      </c>
      <c r="BA66" s="52">
        <v>0.0752649171716817</v>
      </c>
      <c r="BB66" s="52">
        <v>0.0858929474</v>
      </c>
      <c r="BC66" s="52">
        <v>0.0923526136</v>
      </c>
      <c r="BD66" s="52">
        <v>0.0857011115982765</v>
      </c>
      <c r="BE66" s="53">
        <v>0.109870316826116</v>
      </c>
      <c r="BF66" s="461">
        <v>0.278514626709271</v>
      </c>
      <c r="BG66" s="461">
        <v>0.078460465971723</v>
      </c>
      <c r="BH66" s="461">
        <v>7.25577395092419E-4</v>
      </c>
    </row>
    <row r="67" spans="8:8" s="47" ht="10.2" customFormat="1">
      <c r="A67" s="54" t="s">
        <v>154</v>
      </c>
      <c r="B67" s="55">
        <v>12.45307781</v>
      </c>
      <c r="C67" s="55">
        <v>12.90678857</v>
      </c>
      <c r="D67" s="55">
        <v>13.10659297</v>
      </c>
      <c r="E67" s="55">
        <v>12.99229333</v>
      </c>
      <c r="F67" s="55">
        <v>13.1785476326533</v>
      </c>
      <c r="G67" s="55">
        <v>13.06941729</v>
      </c>
      <c r="H67" s="55">
        <v>13.33369841</v>
      </c>
      <c r="I67" s="55">
        <v>13.7063790936249</v>
      </c>
      <c r="J67" s="55">
        <v>13.85314553</v>
      </c>
      <c r="K67" s="55">
        <v>13.92115437</v>
      </c>
      <c r="L67" s="55">
        <v>14.31741148</v>
      </c>
      <c r="M67" s="55">
        <v>14.3019099570226</v>
      </c>
      <c r="N67" s="55">
        <v>14.558812278633</v>
      </c>
      <c r="O67" s="55">
        <v>14.4707062434643</v>
      </c>
      <c r="P67" s="55">
        <v>14.5754478521322</v>
      </c>
      <c r="Q67" s="55">
        <v>14.13176488</v>
      </c>
      <c r="R67" s="55">
        <v>14.0421019795282</v>
      </c>
      <c r="S67" s="55">
        <v>14.2571774286344</v>
      </c>
      <c r="T67" s="55">
        <v>14.293750442635</v>
      </c>
      <c r="U67" s="55">
        <v>14.158843952424</v>
      </c>
      <c r="V67" s="55">
        <v>10.2756921365476</v>
      </c>
      <c r="W67" s="55">
        <v>10.6137332866524</v>
      </c>
      <c r="X67" s="55">
        <v>10.7958074443763</v>
      </c>
      <c r="Y67" s="55">
        <v>10.7192847507698</v>
      </c>
      <c r="Z67" s="55">
        <v>10.3525711255942</v>
      </c>
      <c r="AA67" s="55">
        <v>9.62295693825706</v>
      </c>
      <c r="AB67" s="55">
        <v>8.91258651444404</v>
      </c>
      <c r="AC67" s="55">
        <v>8.39435941392422</v>
      </c>
      <c r="AD67" s="55">
        <v>7.56543041303114</v>
      </c>
      <c r="AE67" s="55">
        <v>6.77001817797055</v>
      </c>
      <c r="AF67" s="55">
        <v>6.2577333382516</v>
      </c>
      <c r="AG67" s="55">
        <v>6.05447454107678</v>
      </c>
      <c r="AH67" s="55">
        <v>5.51902991693081</v>
      </c>
      <c r="AI67" s="55">
        <v>5.21058128254641</v>
      </c>
      <c r="AJ67" s="55">
        <v>5.17770525352425</v>
      </c>
      <c r="AK67" s="55">
        <v>5.28141723764984</v>
      </c>
      <c r="AL67" s="55">
        <v>5.33473969464522</v>
      </c>
      <c r="AM67" s="55">
        <v>5.37512110405043</v>
      </c>
      <c r="AN67" s="55">
        <v>5.4958841335348</v>
      </c>
      <c r="AO67" s="55">
        <v>5.38938272387409</v>
      </c>
      <c r="AP67" s="55">
        <v>5.18444894871864</v>
      </c>
      <c r="AQ67" s="55">
        <v>5.34644496558677</v>
      </c>
      <c r="AR67" s="55">
        <v>5.33138384772258</v>
      </c>
      <c r="AS67" s="55">
        <v>5.74295002023851</v>
      </c>
      <c r="AT67" s="55">
        <v>5.25967057565028</v>
      </c>
      <c r="AU67" s="55">
        <v>5.2897508421537</v>
      </c>
      <c r="AV67" s="55">
        <v>5.57245952419793</v>
      </c>
      <c r="AW67" s="55">
        <v>5.84065216788635</v>
      </c>
      <c r="AX67" s="55">
        <v>5.52328004173591</v>
      </c>
      <c r="AY67" s="55">
        <v>5.38905557737061</v>
      </c>
      <c r="AZ67" s="55">
        <v>5.4539923739039</v>
      </c>
      <c r="BA67" s="55">
        <v>5.3280180339025</v>
      </c>
      <c r="BB67" s="55">
        <v>5.21704496540343</v>
      </c>
      <c r="BC67" s="55">
        <v>5.56337055233794</v>
      </c>
      <c r="BD67" s="55">
        <v>5.44523647491421</v>
      </c>
      <c r="BE67" s="55">
        <v>5.17499104558712</v>
      </c>
      <c r="BF67" s="458">
        <v>-0.052226335887139</v>
      </c>
      <c r="BG67" s="458">
        <v>0.00347329682397146</v>
      </c>
      <c r="BH67" s="458">
        <v>0.0341753499120809</v>
      </c>
    </row>
    <row r="68" spans="8:8">
      <c r="B68" s="52"/>
      <c r="C68" s="52"/>
      <c r="D68" s="52"/>
      <c r="E68" s="52"/>
      <c r="F68" s="52"/>
      <c r="G68" s="52"/>
      <c r="H68" s="52"/>
      <c r="I68" s="52"/>
      <c r="J68" s="52"/>
      <c r="K68" s="52"/>
      <c r="L68" s="52"/>
      <c r="M68" s="52"/>
      <c r="N68" s="52"/>
      <c r="O68" s="52"/>
      <c r="P68" s="52"/>
      <c r="Q68" s="52"/>
      <c r="R68" s="52"/>
      <c r="S68" s="52"/>
      <c r="T68" s="52"/>
      <c r="U68" s="52"/>
      <c r="V68" s="52"/>
      <c r="W68" s="52"/>
      <c r="X68" s="52"/>
      <c r="Y68" s="52"/>
      <c r="Z68" s="52"/>
      <c r="AA68" s="52"/>
      <c r="AB68" s="52"/>
      <c r="AC68" s="52"/>
      <c r="AD68" s="52"/>
      <c r="AE68" s="52"/>
      <c r="AF68" s="52"/>
      <c r="AG68" s="52"/>
      <c r="AH68" s="52"/>
      <c r="AI68" s="52"/>
      <c r="AJ68" s="52"/>
      <c r="AK68" s="52"/>
      <c r="AL68" s="52"/>
      <c r="AM68" s="52"/>
      <c r="AN68" s="52"/>
      <c r="AO68" s="52"/>
      <c r="AP68" s="52"/>
      <c r="AQ68" s="52"/>
      <c r="AR68" s="52"/>
      <c r="AS68" s="52"/>
      <c r="AT68" s="52"/>
      <c r="AU68" s="52"/>
      <c r="AV68" s="52"/>
      <c r="AW68" s="52"/>
      <c r="AX68" s="52"/>
      <c r="AY68" s="52"/>
      <c r="AZ68" s="52"/>
      <c r="BA68" s="52"/>
      <c r="BB68" s="52"/>
      <c r="BC68" s="52"/>
      <c r="BD68" s="52"/>
      <c r="BE68" s="53"/>
      <c r="BF68" s="457"/>
      <c r="BG68" s="457"/>
      <c r="BH68" s="457"/>
    </row>
    <row r="69" spans="8:8">
      <c r="A69" s="45" t="s">
        <v>155</v>
      </c>
      <c r="B69" s="52">
        <v>0.008834148</v>
      </c>
      <c r="C69" s="52">
        <v>0.009713376</v>
      </c>
      <c r="D69" s="52">
        <v>0.010718208</v>
      </c>
      <c r="E69" s="52">
        <v>0.011806776</v>
      </c>
      <c r="F69" s="52">
        <v>0.013020948</v>
      </c>
      <c r="G69" s="52">
        <v>0.014360724</v>
      </c>
      <c r="H69" s="52">
        <v>0.010117485936</v>
      </c>
      <c r="I69" s="52">
        <v>0.01580789142</v>
      </c>
      <c r="J69" s="52">
        <v>0.02657969046</v>
      </c>
      <c r="K69" s="52">
        <v>0.029110108644</v>
      </c>
      <c r="L69" s="52">
        <v>0.053926109604</v>
      </c>
      <c r="M69" s="52">
        <v>0.053298089604</v>
      </c>
      <c r="N69" s="52">
        <v>0.053918489628</v>
      </c>
      <c r="O69" s="52">
        <v>0.032946012936</v>
      </c>
      <c r="P69" s="52">
        <v>0.047555390988</v>
      </c>
      <c r="Q69" s="52">
        <v>0.050081371164</v>
      </c>
      <c r="R69" s="52">
        <v>0.041821191576</v>
      </c>
      <c r="S69" s="52">
        <v>0.056407207284</v>
      </c>
      <c r="T69" s="52">
        <v>0.053220591936</v>
      </c>
      <c r="U69" s="52">
        <v>0.04114619568</v>
      </c>
      <c r="V69" s="52">
        <v>0.040480787556</v>
      </c>
      <c r="W69" s="52">
        <v>0.039869975304</v>
      </c>
      <c r="X69" s="52">
        <v>0.03921901164</v>
      </c>
      <c r="Y69" s="52">
        <v>0.040471199784</v>
      </c>
      <c r="Z69" s="52">
        <v>0.02973297888</v>
      </c>
      <c r="AA69" s="52">
        <v>0.029740222044</v>
      </c>
      <c r="AB69" s="52">
        <v>0.042451179372</v>
      </c>
      <c r="AC69" s="52">
        <v>0.037387830924</v>
      </c>
      <c r="AD69" s="52">
        <v>0.045959424696</v>
      </c>
      <c r="AE69" s="52">
        <v>0.046144230048</v>
      </c>
      <c r="AF69" s="52">
        <v>0.043217991792</v>
      </c>
      <c r="AG69" s="52">
        <v>0.045209987496</v>
      </c>
      <c r="AH69" s="52">
        <v>0.046339209324</v>
      </c>
      <c r="AI69" s="52">
        <v>0.053960985648</v>
      </c>
      <c r="AJ69" s="52">
        <v>0.051353572212</v>
      </c>
      <c r="AK69" s="52">
        <v>0.054574770528</v>
      </c>
      <c r="AL69" s="52">
        <v>0.053503200936</v>
      </c>
      <c r="AM69" s="52">
        <v>0.050693606928</v>
      </c>
      <c r="AN69" s="52">
        <v>0.05492579184</v>
      </c>
      <c r="AO69" s="52">
        <v>0.057496403304</v>
      </c>
      <c r="AP69" s="52">
        <v>0.065169970344</v>
      </c>
      <c r="AQ69" s="52">
        <v>0.062905581432</v>
      </c>
      <c r="AR69" s="52">
        <v>0.065575420056</v>
      </c>
      <c r="AS69" s="52">
        <v>0.049103753364</v>
      </c>
      <c r="AT69" s="52">
        <v>0.056840541084</v>
      </c>
      <c r="AU69" s="52">
        <v>0.053831404188</v>
      </c>
      <c r="AV69" s="52">
        <v>0.059757610248</v>
      </c>
      <c r="AW69" s="52">
        <v>0.047043596556</v>
      </c>
      <c r="AX69" s="52">
        <v>0.060069401244</v>
      </c>
      <c r="AY69" s="52">
        <v>0.06843973554</v>
      </c>
      <c r="AZ69" s="52">
        <v>0.065345439132</v>
      </c>
      <c r="BA69" s="52">
        <v>0.0633274434</v>
      </c>
      <c r="BB69" s="52">
        <v>0.0689561856936</v>
      </c>
      <c r="BC69" s="52">
        <v>0.0715891888512</v>
      </c>
      <c r="BD69" s="52">
        <v>0.0744005145526091</v>
      </c>
      <c r="BE69" s="53">
        <v>0.0744005145526092</v>
      </c>
      <c r="BF69" s="457">
        <v>-0.00273224043715825</v>
      </c>
      <c r="BG69" s="457">
        <v>0.027286955718911</v>
      </c>
      <c r="BH69" s="457">
        <v>4.91336815093139E-4</v>
      </c>
    </row>
    <row r="70" spans="8:8">
      <c r="A70" s="45" t="s">
        <v>156</v>
      </c>
      <c r="B70" s="52">
        <v>0.0</v>
      </c>
      <c r="C70" s="52">
        <v>0.0</v>
      </c>
      <c r="D70" s="52">
        <v>0.0</v>
      </c>
      <c r="E70" s="52">
        <v>0.0</v>
      </c>
      <c r="F70" s="52">
        <v>0.0</v>
      </c>
      <c r="G70" s="52">
        <v>0.0</v>
      </c>
      <c r="H70" s="52">
        <v>0.0</v>
      </c>
      <c r="I70" s="52">
        <v>0.0</v>
      </c>
      <c r="J70" s="52">
        <v>0.0</v>
      </c>
      <c r="K70" s="52">
        <v>0.0</v>
      </c>
      <c r="L70" s="52">
        <v>0.0</v>
      </c>
      <c r="M70" s="52">
        <v>0.0</v>
      </c>
      <c r="N70" s="52">
        <v>0.0</v>
      </c>
      <c r="O70" s="52">
        <v>0.0</v>
      </c>
      <c r="P70" s="52">
        <v>0.0</v>
      </c>
      <c r="Q70" s="52">
        <v>0.0</v>
      </c>
      <c r="R70" s="52">
        <v>0.0</v>
      </c>
      <c r="S70" s="52">
        <v>0.0</v>
      </c>
      <c r="T70" s="52">
        <v>0.0</v>
      </c>
      <c r="U70" s="52">
        <v>0.0</v>
      </c>
      <c r="V70" s="52">
        <v>0.0</v>
      </c>
      <c r="W70" s="52">
        <v>0.0</v>
      </c>
      <c r="X70" s="52">
        <v>0.0</v>
      </c>
      <c r="Y70" s="52">
        <v>0.0</v>
      </c>
      <c r="Z70" s="52">
        <v>0.0</v>
      </c>
      <c r="AA70" s="52">
        <v>0.0</v>
      </c>
      <c r="AB70" s="52">
        <v>0.0</v>
      </c>
      <c r="AC70" s="52">
        <v>0.0</v>
      </c>
      <c r="AD70" s="52">
        <v>0.0</v>
      </c>
      <c r="AE70" s="52">
        <v>0.0</v>
      </c>
      <c r="AF70" s="52">
        <v>0.0</v>
      </c>
      <c r="AG70" s="52">
        <v>0.0</v>
      </c>
      <c r="AH70" s="52">
        <v>0.0</v>
      </c>
      <c r="AI70" s="52">
        <v>0.0</v>
      </c>
      <c r="AJ70" s="52">
        <v>0.0</v>
      </c>
      <c r="AK70" s="52">
        <v>0.0</v>
      </c>
      <c r="AL70" s="52">
        <v>0.0</v>
      </c>
      <c r="AM70" s="52">
        <v>0.0</v>
      </c>
      <c r="AN70" s="52">
        <v>0.0</v>
      </c>
      <c r="AO70" s="52">
        <v>0.0</v>
      </c>
      <c r="AP70" s="52">
        <v>0.0</v>
      </c>
      <c r="AQ70" s="52">
        <v>0.0</v>
      </c>
      <c r="AR70" s="52">
        <v>0.0</v>
      </c>
      <c r="AS70" s="52">
        <v>0.0</v>
      </c>
      <c r="AT70" s="52">
        <v>0.0</v>
      </c>
      <c r="AU70" s="52">
        <v>0.0</v>
      </c>
      <c r="AV70" s="52">
        <v>0.0</v>
      </c>
      <c r="AW70" s="52">
        <v>0.0</v>
      </c>
      <c r="AX70" s="52">
        <v>0.0</v>
      </c>
      <c r="AY70" s="52">
        <v>0.0</v>
      </c>
      <c r="AZ70" s="52">
        <v>0.0</v>
      </c>
      <c r="BA70" s="52">
        <v>0.0</v>
      </c>
      <c r="BB70" s="52">
        <v>0.0</v>
      </c>
      <c r="BC70" s="52">
        <v>0.0</v>
      </c>
      <c r="BD70" s="52">
        <v>0.0</v>
      </c>
      <c r="BE70" s="53">
        <v>0.0</v>
      </c>
      <c r="BF70" s="457">
        <v>0.0</v>
      </c>
      <c r="BG70" s="457">
        <v>0.0</v>
      </c>
      <c r="BH70" s="457">
        <v>0.0</v>
      </c>
    </row>
    <row r="71" spans="8:8">
      <c r="A71" s="45" t="s">
        <v>157</v>
      </c>
      <c r="B71" s="52">
        <v>0.0</v>
      </c>
      <c r="C71" s="52">
        <v>0.0</v>
      </c>
      <c r="D71" s="52">
        <v>0.0</v>
      </c>
      <c r="E71" s="52">
        <v>0.0</v>
      </c>
      <c r="F71" s="52">
        <v>0.0</v>
      </c>
      <c r="G71" s="52">
        <v>0.0</v>
      </c>
      <c r="H71" s="52">
        <v>0.0</v>
      </c>
      <c r="I71" s="52">
        <v>0.0</v>
      </c>
      <c r="J71" s="52">
        <v>0.0</v>
      </c>
      <c r="K71" s="52">
        <v>0.0</v>
      </c>
      <c r="L71" s="52">
        <v>0.0</v>
      </c>
      <c r="M71" s="52">
        <v>0.0</v>
      </c>
      <c r="N71" s="52">
        <v>0.0</v>
      </c>
      <c r="O71" s="52">
        <v>0.0</v>
      </c>
      <c r="P71" s="52">
        <v>0.0</v>
      </c>
      <c r="Q71" s="52">
        <v>4.1868E-5</v>
      </c>
      <c r="R71" s="52">
        <v>4.1868E-5</v>
      </c>
      <c r="S71" s="52">
        <v>0.02323674</v>
      </c>
      <c r="T71" s="52">
        <v>0.043793928</v>
      </c>
      <c r="U71" s="52">
        <v>0.070882524</v>
      </c>
      <c r="V71" s="52">
        <v>0.077330196</v>
      </c>
      <c r="W71" s="52">
        <v>0.085871268</v>
      </c>
      <c r="X71" s="52">
        <v>0.091439712</v>
      </c>
      <c r="Y71" s="52">
        <v>0.087629724</v>
      </c>
      <c r="Z71" s="52">
        <v>0.094663548</v>
      </c>
      <c r="AA71" s="52">
        <v>0.099234821844</v>
      </c>
      <c r="AB71" s="52">
        <v>0.107454473208</v>
      </c>
      <c r="AC71" s="52">
        <v>0.132254480592</v>
      </c>
      <c r="AD71" s="52">
        <v>0.149423626296</v>
      </c>
      <c r="AE71" s="52">
        <v>0.158372157672</v>
      </c>
      <c r="AF71" s="52">
        <v>0.172868450256</v>
      </c>
      <c r="AG71" s="52">
        <v>0.209568264336</v>
      </c>
      <c r="AH71" s="52">
        <v>0.227887900812</v>
      </c>
      <c r="AI71" s="52">
        <v>0.244632965544</v>
      </c>
      <c r="AJ71" s="52">
        <v>0.240268017204</v>
      </c>
      <c r="AK71" s="52">
        <v>0.261880446276</v>
      </c>
      <c r="AL71" s="52">
        <v>0.302287629888</v>
      </c>
      <c r="AM71" s="52">
        <v>0.319537748304</v>
      </c>
      <c r="AN71" s="52">
        <v>0.331156913796</v>
      </c>
      <c r="AO71" s="52">
        <v>0.334344910788</v>
      </c>
      <c r="AP71" s="52">
        <v>0.3324134227176</v>
      </c>
      <c r="AQ71" s="52">
        <v>0.328633644681857</v>
      </c>
      <c r="AR71" s="52">
        <v>0.336094689374365</v>
      </c>
      <c r="AS71" s="52">
        <v>0.330731259422048</v>
      </c>
      <c r="AT71" s="52">
        <v>0.32387664795701</v>
      </c>
      <c r="AU71" s="52">
        <v>0.323711149354949</v>
      </c>
      <c r="AV71" s="52">
        <v>0.33210699124428</v>
      </c>
      <c r="AW71" s="52">
        <v>0.368888260958539</v>
      </c>
      <c r="AX71" s="52">
        <v>0.2967896916</v>
      </c>
      <c r="AY71" s="52">
        <v>0.275804028300566</v>
      </c>
      <c r="AZ71" s="52">
        <v>0.270097860811421</v>
      </c>
      <c r="BA71" s="52">
        <v>0.230835497762361</v>
      </c>
      <c r="BB71" s="52">
        <v>0.209494210061386</v>
      </c>
      <c r="BC71" s="52">
        <v>0.197212904644557</v>
      </c>
      <c r="BD71" s="52">
        <v>0.208435818672</v>
      </c>
      <c r="BE71" s="53">
        <v>0.167582516296664</v>
      </c>
      <c r="BF71" s="457">
        <v>-0.19819615633305</v>
      </c>
      <c r="BG71" s="457">
        <v>-0.0431160466396254</v>
      </c>
      <c r="BH71" s="457">
        <v>0.00110670551564901</v>
      </c>
    </row>
    <row r="72" spans="8:8">
      <c r="A72" s="45" t="s">
        <v>158</v>
      </c>
      <c r="B72" s="52">
        <v>0.0</v>
      </c>
      <c r="C72" s="52">
        <v>0.0</v>
      </c>
      <c r="D72" s="52">
        <v>0.0</v>
      </c>
      <c r="E72" s="52">
        <v>0.0</v>
      </c>
      <c r="F72" s="52">
        <v>0.0</v>
      </c>
      <c r="G72" s="52">
        <v>0.0</v>
      </c>
      <c r="H72" s="52">
        <v>0.0</v>
      </c>
      <c r="I72" s="52">
        <v>0.0</v>
      </c>
      <c r="J72" s="52">
        <v>0.0</v>
      </c>
      <c r="K72" s="52">
        <v>0.0</v>
      </c>
      <c r="L72" s="52">
        <v>0.0</v>
      </c>
      <c r="M72" s="52">
        <v>0.0</v>
      </c>
      <c r="N72" s="52">
        <v>0.0</v>
      </c>
      <c r="O72" s="52">
        <v>0.0</v>
      </c>
      <c r="P72" s="52">
        <v>0.0</v>
      </c>
      <c r="Q72" s="52">
        <v>0.0</v>
      </c>
      <c r="R72" s="52">
        <v>0.0</v>
      </c>
      <c r="S72" s="52">
        <v>0.0</v>
      </c>
      <c r="T72" s="52">
        <v>0.0</v>
      </c>
      <c r="U72" s="52">
        <v>0.0</v>
      </c>
      <c r="V72" s="52">
        <v>0.0</v>
      </c>
      <c r="W72" s="52">
        <v>0.0</v>
      </c>
      <c r="X72" s="52">
        <v>0.0</v>
      </c>
      <c r="Y72" s="52">
        <v>0.0</v>
      </c>
      <c r="Z72" s="52">
        <v>0.0</v>
      </c>
      <c r="AA72" s="52">
        <v>0.0</v>
      </c>
      <c r="AB72" s="52">
        <v>0.0</v>
      </c>
      <c r="AC72" s="52">
        <v>0.0</v>
      </c>
      <c r="AD72" s="52">
        <v>0.0</v>
      </c>
      <c r="AE72" s="52">
        <v>0.0</v>
      </c>
      <c r="AF72" s="52">
        <v>0.0</v>
      </c>
      <c r="AG72" s="52">
        <v>0.0</v>
      </c>
      <c r="AH72" s="52">
        <v>0.0</v>
      </c>
      <c r="AI72" s="52">
        <v>0.0</v>
      </c>
      <c r="AJ72" s="52">
        <v>0.0</v>
      </c>
      <c r="AK72" s="52">
        <v>1.0435431528E-6</v>
      </c>
      <c r="AL72" s="52">
        <v>2.7225169416E-6</v>
      </c>
      <c r="AM72" s="52">
        <v>1.18055953224E-5</v>
      </c>
      <c r="AN72" s="52">
        <v>3.9235423896E-6</v>
      </c>
      <c r="AO72" s="52">
        <v>3.5463284568E-6</v>
      </c>
      <c r="AP72" s="52">
        <v>0.0</v>
      </c>
      <c r="AQ72" s="52">
        <v>9.773121636E-5</v>
      </c>
      <c r="AR72" s="52">
        <v>1.66331097E-5</v>
      </c>
      <c r="AS72" s="52">
        <v>2.81343414096E-5</v>
      </c>
      <c r="AT72" s="52">
        <v>0.0</v>
      </c>
      <c r="AU72" s="52">
        <v>1.609526332368E-4</v>
      </c>
      <c r="AV72" s="52">
        <v>5.668588404144E-4</v>
      </c>
      <c r="AW72" s="52">
        <v>0.0</v>
      </c>
      <c r="AX72" s="52">
        <v>0.0114707801753568</v>
      </c>
      <c r="AY72" s="52">
        <v>0.0091186104461184</v>
      </c>
      <c r="AZ72" s="52">
        <v>0.0075588510059928</v>
      </c>
      <c r="BA72" s="52">
        <v>0.0093194984692224</v>
      </c>
      <c r="BB72" s="52">
        <v>0.00705408551629107</v>
      </c>
      <c r="BC72" s="52">
        <v>0.00791970122390561</v>
      </c>
      <c r="BD72" s="52">
        <v>0.00726980788445733</v>
      </c>
      <c r="BE72" s="53">
        <v>0.00129172855389381</v>
      </c>
      <c r="BF72" s="457">
        <v>-0.822801474072077</v>
      </c>
      <c r="BG72" s="457">
        <v>0.0</v>
      </c>
      <c r="BH72" s="457">
        <v>8.53050274519632E-6</v>
      </c>
    </row>
    <row r="73" spans="8:8">
      <c r="A73" s="45" t="s">
        <v>159</v>
      </c>
      <c r="B73" s="52">
        <v>0.0</v>
      </c>
      <c r="C73" s="52">
        <v>0.0</v>
      </c>
      <c r="D73" s="52">
        <v>0.0</v>
      </c>
      <c r="E73" s="52">
        <v>0.0</v>
      </c>
      <c r="F73" s="52">
        <v>0.0</v>
      </c>
      <c r="G73" s="52">
        <v>0.0</v>
      </c>
      <c r="H73" s="52">
        <v>0.0</v>
      </c>
      <c r="I73" s="52">
        <v>0.0</v>
      </c>
      <c r="J73" s="52">
        <v>0.0</v>
      </c>
      <c r="K73" s="52">
        <v>0.0</v>
      </c>
      <c r="L73" s="52">
        <v>0.0</v>
      </c>
      <c r="M73" s="52">
        <v>0.0</v>
      </c>
      <c r="N73" s="52">
        <v>0.0</v>
      </c>
      <c r="O73" s="52">
        <v>0.0</v>
      </c>
      <c r="P73" s="52">
        <v>0.0</v>
      </c>
      <c r="Q73" s="52">
        <v>0.0</v>
      </c>
      <c r="R73" s="52">
        <v>0.0</v>
      </c>
      <c r="S73" s="52">
        <v>0.0</v>
      </c>
      <c r="T73" s="52">
        <v>0.0</v>
      </c>
      <c r="U73" s="52">
        <v>0.0</v>
      </c>
      <c r="V73" s="52">
        <v>0.0</v>
      </c>
      <c r="W73" s="52">
        <v>0.0</v>
      </c>
      <c r="X73" s="52">
        <v>0.0</v>
      </c>
      <c r="Y73" s="52">
        <v>0.0</v>
      </c>
      <c r="Z73" s="52">
        <v>0.0</v>
      </c>
      <c r="AA73" s="52">
        <v>0.0</v>
      </c>
      <c r="AB73" s="52">
        <v>0.0</v>
      </c>
      <c r="AC73" s="52">
        <v>0.0</v>
      </c>
      <c r="AD73" s="52">
        <v>0.0</v>
      </c>
      <c r="AE73" s="52">
        <v>5.01474599756726E-7</v>
      </c>
      <c r="AF73" s="52">
        <v>2.72499599867806E-7</v>
      </c>
      <c r="AG73" s="52">
        <v>1.74149999915517E-7</v>
      </c>
      <c r="AH73" s="52">
        <v>1.40042399932063E-6</v>
      </c>
      <c r="AI73" s="52">
        <v>2.01077459902454E-6</v>
      </c>
      <c r="AJ73" s="52">
        <v>2.40249599883451E-7</v>
      </c>
      <c r="AK73" s="52">
        <v>1.04512961949299E-5</v>
      </c>
      <c r="AL73" s="52">
        <v>5.90239499713665E-6</v>
      </c>
      <c r="AM73" s="52">
        <v>1.40577233931804E-5</v>
      </c>
      <c r="AN73" s="52">
        <v>0.0</v>
      </c>
      <c r="AO73" s="52">
        <v>3.34245965837852E-5</v>
      </c>
      <c r="AP73" s="52">
        <v>1.3143242393624E-5</v>
      </c>
      <c r="AQ73" s="52">
        <v>1.28805235737514E-4</v>
      </c>
      <c r="AR73" s="52">
        <v>2.93904053857422E-5</v>
      </c>
      <c r="AS73" s="52">
        <v>5.02207061756371E-5</v>
      </c>
      <c r="AT73" s="52">
        <v>5.8627120171559E-5</v>
      </c>
      <c r="AU73" s="52">
        <v>0.00124058260199817</v>
      </c>
      <c r="AV73" s="52">
        <v>4.26143862993271E-4</v>
      </c>
      <c r="AW73" s="52">
        <v>0.00129290190597279</v>
      </c>
      <c r="AX73" s="52">
        <v>0.00188079750148759</v>
      </c>
      <c r="AY73" s="52">
        <v>0.00149661194627397</v>
      </c>
      <c r="AZ73" s="52">
        <v>0.00205988466680072</v>
      </c>
      <c r="BA73" s="52">
        <v>0.00230608813268128</v>
      </c>
      <c r="BB73" s="52">
        <v>0.00318058127365705</v>
      </c>
      <c r="BC73" s="52">
        <v>0.00311893031608696</v>
      </c>
      <c r="BD73" s="52">
        <v>0.00709988484795282</v>
      </c>
      <c r="BE73" s="53">
        <v>0.0135734375620157</v>
      </c>
      <c r="BF73" s="457">
        <v>0.906559325527742</v>
      </c>
      <c r="BG73" s="457">
        <v>0.615530919413345</v>
      </c>
      <c r="BH73" s="457">
        <v>8.96382185216017E-5</v>
      </c>
    </row>
    <row r="74" spans="8:8">
      <c r="A74" s="45" t="s">
        <v>160</v>
      </c>
      <c r="B74" s="52">
        <v>0.0</v>
      </c>
      <c r="C74" s="52">
        <v>0.0</v>
      </c>
      <c r="D74" s="52">
        <v>0.0</v>
      </c>
      <c r="E74" s="52">
        <v>0.0</v>
      </c>
      <c r="F74" s="52">
        <v>0.0</v>
      </c>
      <c r="G74" s="52">
        <v>0.0</v>
      </c>
      <c r="H74" s="52">
        <v>0.0</v>
      </c>
      <c r="I74" s="52">
        <v>0.0</v>
      </c>
      <c r="J74" s="52">
        <v>0.0</v>
      </c>
      <c r="K74" s="52">
        <v>0.0</v>
      </c>
      <c r="L74" s="52">
        <v>0.0</v>
      </c>
      <c r="M74" s="52">
        <v>0.0</v>
      </c>
      <c r="N74" s="52">
        <v>0.0</v>
      </c>
      <c r="O74" s="52">
        <v>0.0</v>
      </c>
      <c r="P74" s="52">
        <v>0.0</v>
      </c>
      <c r="Q74" s="52">
        <v>0.0</v>
      </c>
      <c r="R74" s="52">
        <v>0.0</v>
      </c>
      <c r="S74" s="52">
        <v>0.0</v>
      </c>
      <c r="T74" s="52">
        <v>0.0</v>
      </c>
      <c r="U74" s="52">
        <v>0.0</v>
      </c>
      <c r="V74" s="52">
        <v>0.0</v>
      </c>
      <c r="W74" s="52">
        <v>0.0</v>
      </c>
      <c r="X74" s="52">
        <v>0.0</v>
      </c>
      <c r="Y74" s="52">
        <v>0.0</v>
      </c>
      <c r="Z74" s="52">
        <v>0.0</v>
      </c>
      <c r="AA74" s="52">
        <v>0.0</v>
      </c>
      <c r="AB74" s="52">
        <v>0.0</v>
      </c>
      <c r="AC74" s="52">
        <v>0.0</v>
      </c>
      <c r="AD74" s="52">
        <v>0.0</v>
      </c>
      <c r="AE74" s="52">
        <v>0.0</v>
      </c>
      <c r="AF74" s="52">
        <v>0.0</v>
      </c>
      <c r="AG74" s="52">
        <v>0.0</v>
      </c>
      <c r="AH74" s="52">
        <v>0.0</v>
      </c>
      <c r="AI74" s="52">
        <v>0.0</v>
      </c>
      <c r="AJ74" s="52">
        <v>0.0</v>
      </c>
      <c r="AK74" s="52">
        <v>0.0</v>
      </c>
      <c r="AL74" s="52">
        <v>0.0</v>
      </c>
      <c r="AM74" s="52">
        <v>0.0</v>
      </c>
      <c r="AN74" s="52">
        <v>0.0</v>
      </c>
      <c r="AO74" s="52">
        <v>0.0</v>
      </c>
      <c r="AP74" s="52">
        <v>0.0</v>
      </c>
      <c r="AQ74" s="52">
        <v>0.0</v>
      </c>
      <c r="AR74" s="52">
        <v>0.0</v>
      </c>
      <c r="AS74" s="52">
        <v>0.0</v>
      </c>
      <c r="AT74" s="52">
        <v>0.0</v>
      </c>
      <c r="AU74" s="52">
        <v>0.0</v>
      </c>
      <c r="AV74" s="52">
        <v>0.0</v>
      </c>
      <c r="AW74" s="52">
        <v>0.0</v>
      </c>
      <c r="AX74" s="52">
        <v>0.0</v>
      </c>
      <c r="AY74" s="52">
        <v>0.0</v>
      </c>
      <c r="AZ74" s="52">
        <v>0.0</v>
      </c>
      <c r="BA74" s="52">
        <v>0.0</v>
      </c>
      <c r="BB74" s="52">
        <v>0.0</v>
      </c>
      <c r="BC74" s="52">
        <v>0.0</v>
      </c>
      <c r="BD74" s="52">
        <v>0.0</v>
      </c>
      <c r="BE74" s="53">
        <v>0.0</v>
      </c>
      <c r="BF74" s="457">
        <v>0.0</v>
      </c>
      <c r="BG74" s="457">
        <v>0.0</v>
      </c>
      <c r="BH74" s="457">
        <v>0.0</v>
      </c>
    </row>
    <row r="75" spans="8:8">
      <c r="A75" s="45" t="s">
        <v>161</v>
      </c>
      <c r="B75" s="52">
        <v>0.0</v>
      </c>
      <c r="C75" s="52">
        <v>0.0</v>
      </c>
      <c r="D75" s="52">
        <v>0.0</v>
      </c>
      <c r="E75" s="52">
        <v>0.0</v>
      </c>
      <c r="F75" s="52">
        <v>0.0</v>
      </c>
      <c r="G75" s="52">
        <v>0.0</v>
      </c>
      <c r="H75" s="52">
        <v>0.0</v>
      </c>
      <c r="I75" s="52">
        <v>0.0</v>
      </c>
      <c r="J75" s="52">
        <v>0.0</v>
      </c>
      <c r="K75" s="52">
        <v>0.0</v>
      </c>
      <c r="L75" s="52">
        <v>0.0</v>
      </c>
      <c r="M75" s="52">
        <v>0.0</v>
      </c>
      <c r="N75" s="52">
        <v>0.0</v>
      </c>
      <c r="O75" s="52">
        <v>0.0</v>
      </c>
      <c r="P75" s="52">
        <v>0.0</v>
      </c>
      <c r="Q75" s="52">
        <v>0.0</v>
      </c>
      <c r="R75" s="52">
        <v>0.0</v>
      </c>
      <c r="S75" s="52">
        <v>0.0</v>
      </c>
      <c r="T75" s="52">
        <v>0.0</v>
      </c>
      <c r="U75" s="52">
        <v>0.0</v>
      </c>
      <c r="V75" s="52">
        <v>0.0</v>
      </c>
      <c r="W75" s="52">
        <v>0.0</v>
      </c>
      <c r="X75" s="52">
        <v>0.0</v>
      </c>
      <c r="Y75" s="52">
        <v>0.0</v>
      </c>
      <c r="Z75" s="52">
        <v>0.0</v>
      </c>
      <c r="AA75" s="52">
        <v>0.0</v>
      </c>
      <c r="AB75" s="52">
        <v>0.0</v>
      </c>
      <c r="AC75" s="52">
        <v>0.0</v>
      </c>
      <c r="AD75" s="52">
        <v>0.0</v>
      </c>
      <c r="AE75" s="52">
        <v>0.0</v>
      </c>
      <c r="AF75" s="52">
        <v>0.0</v>
      </c>
      <c r="AG75" s="52">
        <v>0.0</v>
      </c>
      <c r="AH75" s="52">
        <v>0.0</v>
      </c>
      <c r="AI75" s="52">
        <v>0.0</v>
      </c>
      <c r="AJ75" s="52">
        <v>0.0</v>
      </c>
      <c r="AK75" s="52">
        <v>0.0</v>
      </c>
      <c r="AL75" s="52">
        <v>3.303552672E-4</v>
      </c>
      <c r="AM75" s="52">
        <v>5.191297056E-4</v>
      </c>
      <c r="AN75" s="52">
        <v>6.607105344E-4</v>
      </c>
      <c r="AO75" s="52">
        <v>5.8992012E-4</v>
      </c>
      <c r="AP75" s="52">
        <v>0.0011711566158336</v>
      </c>
      <c r="AQ75" s="52">
        <v>8.299232216208E-4</v>
      </c>
      <c r="AR75" s="52">
        <v>0.002322633496464</v>
      </c>
      <c r="AS75" s="52">
        <v>0.0026871097434048</v>
      </c>
      <c r="AT75" s="52">
        <v>9.845058898656E-4</v>
      </c>
      <c r="AU75" s="52">
        <v>0.0028297052348112</v>
      </c>
      <c r="AV75" s="52">
        <v>0.0026858119191408</v>
      </c>
      <c r="AW75" s="52">
        <v>0.0030904971214608</v>
      </c>
      <c r="AX75" s="52">
        <v>0.0040174975980288</v>
      </c>
      <c r="AY75" s="52">
        <v>0.00694477580946244</v>
      </c>
      <c r="AZ75" s="52">
        <v>0.005545249128</v>
      </c>
      <c r="BA75" s="52">
        <v>0.0037046983536</v>
      </c>
      <c r="BB75" s="52">
        <v>0.0049368581135099</v>
      </c>
      <c r="BC75" s="52">
        <v>0.00428177421361765</v>
      </c>
      <c r="BD75" s="52">
        <v>0.00449103395853992</v>
      </c>
      <c r="BE75" s="53">
        <v>0.00449103395853992</v>
      </c>
      <c r="BF75" s="457">
        <v>-0.00273224043715847</v>
      </c>
      <c r="BG75" s="457">
        <v>0.163892318775259</v>
      </c>
      <c r="BH75" s="457">
        <v>2.96585357632685E-5</v>
      </c>
    </row>
    <row r="76" spans="8:8">
      <c r="A76" s="45" t="s">
        <v>162</v>
      </c>
      <c r="B76" s="52">
        <v>0.0</v>
      </c>
      <c r="C76" s="52">
        <v>0.0</v>
      </c>
      <c r="D76" s="52">
        <v>0.0</v>
      </c>
      <c r="E76" s="52">
        <v>0.0</v>
      </c>
      <c r="F76" s="52">
        <v>0.0</v>
      </c>
      <c r="G76" s="52">
        <v>0.0</v>
      </c>
      <c r="H76" s="52">
        <v>0.0</v>
      </c>
      <c r="I76" s="52">
        <v>0.0</v>
      </c>
      <c r="J76" s="52">
        <v>0.0</v>
      </c>
      <c r="K76" s="52">
        <v>0.0</v>
      </c>
      <c r="L76" s="52">
        <v>0.0</v>
      </c>
      <c r="M76" s="52">
        <v>0.0</v>
      </c>
      <c r="N76" s="52">
        <v>0.0</v>
      </c>
      <c r="O76" s="52">
        <v>0.0</v>
      </c>
      <c r="P76" s="52">
        <v>0.0</v>
      </c>
      <c r="Q76" s="52">
        <v>0.0</v>
      </c>
      <c r="R76" s="52">
        <v>0.0</v>
      </c>
      <c r="S76" s="52">
        <v>0.0</v>
      </c>
      <c r="T76" s="52">
        <v>0.0</v>
      </c>
      <c r="U76" s="52">
        <v>0.0</v>
      </c>
      <c r="V76" s="52">
        <v>0.0</v>
      </c>
      <c r="W76" s="52">
        <v>0.0</v>
      </c>
      <c r="X76" s="52">
        <v>0.0</v>
      </c>
      <c r="Y76" s="52">
        <v>0.0</v>
      </c>
      <c r="Z76" s="52">
        <v>0.0</v>
      </c>
      <c r="AA76" s="52">
        <v>0.0</v>
      </c>
      <c r="AB76" s="52">
        <v>0.0</v>
      </c>
      <c r="AC76" s="52">
        <v>0.0</v>
      </c>
      <c r="AD76" s="52">
        <v>0.0</v>
      </c>
      <c r="AE76" s="52">
        <v>0.0</v>
      </c>
      <c r="AF76" s="52">
        <v>0.0</v>
      </c>
      <c r="AG76" s="52">
        <v>0.0</v>
      </c>
      <c r="AH76" s="52">
        <v>0.0</v>
      </c>
      <c r="AI76" s="52">
        <v>0.0</v>
      </c>
      <c r="AJ76" s="52">
        <v>0.0</v>
      </c>
      <c r="AK76" s="52">
        <v>0.0</v>
      </c>
      <c r="AL76" s="52">
        <v>7.74013716E-4</v>
      </c>
      <c r="AM76" s="52">
        <v>0.003947398776</v>
      </c>
      <c r="AN76" s="52">
        <v>0.00464399856</v>
      </c>
      <c r="AO76" s="52">
        <v>0.005263184412</v>
      </c>
      <c r="AP76" s="52">
        <v>0.006088779504</v>
      </c>
      <c r="AQ76" s="52">
        <v>0.011790614952</v>
      </c>
      <c r="AR76" s="52">
        <v>0.005676002892</v>
      </c>
      <c r="AS76" s="52">
        <v>0.014370604848</v>
      </c>
      <c r="AT76" s="52">
        <v>0.01146680784</v>
      </c>
      <c r="AU76" s="52">
        <v>0.027550148832</v>
      </c>
      <c r="AV76" s="52">
        <v>0.018626193972</v>
      </c>
      <c r="AW76" s="52">
        <v>0.057876815952</v>
      </c>
      <c r="AX76" s="52">
        <v>0.07409149686</v>
      </c>
      <c r="AY76" s="52">
        <v>0.08260640136</v>
      </c>
      <c r="AZ76" s="52">
        <v>0.071789719824</v>
      </c>
      <c r="BA76" s="52">
        <v>0.077061235968</v>
      </c>
      <c r="BB76" s="52">
        <v>0.089136972</v>
      </c>
      <c r="BC76" s="52">
        <v>0.080396168706</v>
      </c>
      <c r="BD76" s="52">
        <v>0.0827821381032</v>
      </c>
      <c r="BE76" s="53">
        <v>0.108443217813557</v>
      </c>
      <c r="BF76" s="457">
        <v>0.30640410294659</v>
      </c>
      <c r="BG76" s="457">
        <v>0.218566993342898</v>
      </c>
      <c r="BH76" s="457">
        <v>7.16152913449122E-4</v>
      </c>
    </row>
    <row r="77" spans="8:8">
      <c r="A77" s="45" t="s">
        <v>163</v>
      </c>
      <c r="B77" s="52">
        <v>2.72802928092382E-4</v>
      </c>
      <c r="C77" s="52">
        <v>2.6152886547984E-4</v>
      </c>
      <c r="D77" s="52">
        <v>2.72753109688244E-4</v>
      </c>
      <c r="E77" s="52">
        <v>2.78658599978606E-4</v>
      </c>
      <c r="F77" s="52">
        <v>3.06887092341439E-4</v>
      </c>
      <c r="G77" s="52">
        <v>2.99984160067651E-4</v>
      </c>
      <c r="H77" s="52">
        <v>3.17275704E-4</v>
      </c>
      <c r="I77" s="52">
        <v>2.63852136E-4</v>
      </c>
      <c r="J77" s="52">
        <v>5.71456332E-4</v>
      </c>
      <c r="K77" s="52">
        <v>3.89456136E-4</v>
      </c>
      <c r="L77" s="52">
        <v>4.176333E-4</v>
      </c>
      <c r="M77" s="52">
        <v>2.78380332E-4</v>
      </c>
      <c r="N77" s="52">
        <v>2.78380332E-4</v>
      </c>
      <c r="O77" s="52">
        <v>3.62451276E-4</v>
      </c>
      <c r="P77" s="52">
        <v>2.77877916E-4</v>
      </c>
      <c r="Q77" s="52">
        <v>2.77877916E-4</v>
      </c>
      <c r="R77" s="52">
        <v>4.06873224E-4</v>
      </c>
      <c r="S77" s="52">
        <v>3.53742732E-4</v>
      </c>
      <c r="T77" s="52">
        <v>2.18425356E-4</v>
      </c>
      <c r="U77" s="52">
        <v>1.36196604E-4</v>
      </c>
      <c r="V77" s="52">
        <v>5.6396196E-5</v>
      </c>
      <c r="W77" s="52">
        <v>2.8219032E-5</v>
      </c>
      <c r="X77" s="52">
        <v>2.8219032E-5</v>
      </c>
      <c r="Y77" s="52">
        <v>2.8219032E-5</v>
      </c>
      <c r="Z77" s="52">
        <v>0.0</v>
      </c>
      <c r="AA77" s="52">
        <v>0.0</v>
      </c>
      <c r="AB77" s="52">
        <v>5.6396196E-5</v>
      </c>
      <c r="AC77" s="52">
        <v>5.6396196E-5</v>
      </c>
      <c r="AD77" s="52">
        <v>0.003112760196</v>
      </c>
      <c r="AE77" s="52">
        <v>0.00316323545983425</v>
      </c>
      <c r="AF77" s="52">
        <v>0.00509876805575317</v>
      </c>
      <c r="AG77" s="52">
        <v>0.005667587424</v>
      </c>
      <c r="AH77" s="52">
        <v>0.00564816617236663</v>
      </c>
      <c r="AI77" s="52">
        <v>0.00569374727334313</v>
      </c>
      <c r="AJ77" s="52">
        <v>0.00565882308809322</v>
      </c>
      <c r="AK77" s="52">
        <v>0.00567535202255575</v>
      </c>
      <c r="AL77" s="52">
        <v>0.00567297399921928</v>
      </c>
      <c r="AM77" s="52">
        <v>0.0056465462610453</v>
      </c>
      <c r="AN77" s="52">
        <v>0.005639368392</v>
      </c>
      <c r="AO77" s="52">
        <v>0.00571987769695151</v>
      </c>
      <c r="AP77" s="52">
        <v>0.00572104857599925</v>
      </c>
      <c r="AQ77" s="52">
        <v>0.00568394132347725</v>
      </c>
      <c r="AR77" s="52">
        <v>0.00571492706076016</v>
      </c>
      <c r="AS77" s="52">
        <v>0.00704601840776637</v>
      </c>
      <c r="AT77" s="52">
        <v>0.00805721591323524</v>
      </c>
      <c r="AU77" s="52">
        <v>0.0111824662894817</v>
      </c>
      <c r="AV77" s="52">
        <v>0.0154514305414596</v>
      </c>
      <c r="AW77" s="52">
        <v>0.0210406649778394</v>
      </c>
      <c r="AX77" s="52">
        <v>0.0199597619964696</v>
      </c>
      <c r="AY77" s="52">
        <v>0.0255186920854664</v>
      </c>
      <c r="AZ77" s="52">
        <v>0.0176540069570648</v>
      </c>
      <c r="BA77" s="52">
        <v>0.0191178203739555</v>
      </c>
      <c r="BB77" s="52">
        <v>0.0170661139323188</v>
      </c>
      <c r="BC77" s="52">
        <v>0.0181837347110891</v>
      </c>
      <c r="BD77" s="52">
        <v>0.0145821902547295</v>
      </c>
      <c r="BE77" s="53">
        <v>0.0146875831324575</v>
      </c>
      <c r="BF77" s="461">
        <v>0.00447551897412879</v>
      </c>
      <c r="BG77" s="461">
        <v>0.0611182301626823</v>
      </c>
      <c r="BH77" s="461">
        <v>9.69959732283102E-5</v>
      </c>
    </row>
    <row r="78" spans="8:8" s="47" ht="10.2" customFormat="1">
      <c r="A78" s="54" t="s">
        <v>164</v>
      </c>
      <c r="B78" s="55">
        <v>0.00910695092809238</v>
      </c>
      <c r="C78" s="55">
        <v>0.00997490486547984</v>
      </c>
      <c r="D78" s="55">
        <v>0.0109909611096882</v>
      </c>
      <c r="E78" s="55">
        <v>0.0120854345999786</v>
      </c>
      <c r="F78" s="55">
        <v>0.0133278350923414</v>
      </c>
      <c r="G78" s="55">
        <v>0.0146607081600677</v>
      </c>
      <c r="H78" s="55">
        <v>0.01043476164</v>
      </c>
      <c r="I78" s="55">
        <v>0.016071743556</v>
      </c>
      <c r="J78" s="55">
        <v>0.027151146792</v>
      </c>
      <c r="K78" s="55">
        <v>0.02949956478</v>
      </c>
      <c r="L78" s="55">
        <v>0.054343742904</v>
      </c>
      <c r="M78" s="55">
        <v>0.053576469936</v>
      </c>
      <c r="N78" s="55">
        <v>0.05419686996</v>
      </c>
      <c r="O78" s="55">
        <v>0.033308464212</v>
      </c>
      <c r="P78" s="55">
        <v>0.047833268904</v>
      </c>
      <c r="Q78" s="55">
        <v>0.05040111708</v>
      </c>
      <c r="R78" s="55">
        <v>0.0422699328</v>
      </c>
      <c r="S78" s="55">
        <v>0.079997690016</v>
      </c>
      <c r="T78" s="55">
        <v>0.097232945292</v>
      </c>
      <c r="U78" s="55">
        <v>0.112164916284</v>
      </c>
      <c r="V78" s="55">
        <v>0.117867379752</v>
      </c>
      <c r="W78" s="55">
        <v>0.125769462336</v>
      </c>
      <c r="X78" s="55">
        <v>0.130686942672</v>
      </c>
      <c r="Y78" s="55">
        <v>0.128129142816</v>
      </c>
      <c r="Z78" s="55">
        <v>0.12439652688</v>
      </c>
      <c r="AA78" s="55">
        <v>0.128975043888</v>
      </c>
      <c r="AB78" s="55">
        <v>0.149962048776</v>
      </c>
      <c r="AC78" s="55">
        <v>0.169698707712</v>
      </c>
      <c r="AD78" s="55">
        <v>0.198495811188</v>
      </c>
      <c r="AE78" s="55">
        <v>0.207680124654434</v>
      </c>
      <c r="AF78" s="55">
        <v>0.221185482603353</v>
      </c>
      <c r="AG78" s="55">
        <v>0.260446013406</v>
      </c>
      <c r="AH78" s="55">
        <v>0.279876676732366</v>
      </c>
      <c r="AI78" s="55">
        <v>0.304289709239942</v>
      </c>
      <c r="AJ78" s="55">
        <v>0.297280652753693</v>
      </c>
      <c r="AK78" s="55">
        <v>0.322142063665904</v>
      </c>
      <c r="AL78" s="55">
        <v>0.362576798718358</v>
      </c>
      <c r="AM78" s="55">
        <v>0.380370293293361</v>
      </c>
      <c r="AN78" s="55">
        <v>0.39703070666479</v>
      </c>
      <c r="AO78" s="55">
        <v>0.403451267245992</v>
      </c>
      <c r="AP78" s="55">
        <v>0.410577520999826</v>
      </c>
      <c r="AQ78" s="55">
        <v>0.410070242063052</v>
      </c>
      <c r="AR78" s="55">
        <v>0.415429696394675</v>
      </c>
      <c r="AS78" s="55">
        <v>0.404017100832804</v>
      </c>
      <c r="AT78" s="55">
        <v>0.401284345804283</v>
      </c>
      <c r="AU78" s="55">
        <v>0.420506409134477</v>
      </c>
      <c r="AV78" s="55">
        <v>0.429621040628288</v>
      </c>
      <c r="AW78" s="55">
        <v>0.499232737471812</v>
      </c>
      <c r="AX78" s="55">
        <v>0.468279426975343</v>
      </c>
      <c r="AY78" s="55">
        <v>0.469928855487887</v>
      </c>
      <c r="AZ78" s="55">
        <v>0.44005101152528</v>
      </c>
      <c r="BA78" s="55">
        <v>0.40567228245982</v>
      </c>
      <c r="BB78" s="55">
        <v>0.399825006590763</v>
      </c>
      <c r="BC78" s="55">
        <v>0.382702402666456</v>
      </c>
      <c r="BD78" s="55">
        <v>0.399061388273489</v>
      </c>
      <c r="BE78" s="55">
        <v>0.384470031869737</v>
      </c>
      <c r="BF78" s="458">
        <v>-0.0391965282318464</v>
      </c>
      <c r="BG78" s="458">
        <v>-5.55346480393681E-4</v>
      </c>
      <c r="BH78" s="458">
        <v>0.00253901847444964</v>
      </c>
    </row>
    <row r="79" spans="8:8">
      <c r="B79" s="52"/>
      <c r="C79" s="52"/>
      <c r="D79" s="52"/>
      <c r="E79" s="52"/>
      <c r="F79" s="52"/>
      <c r="G79" s="52"/>
      <c r="H79" s="52"/>
      <c r="I79" s="52"/>
      <c r="J79" s="52"/>
      <c r="K79" s="52"/>
      <c r="L79" s="52"/>
      <c r="M79" s="52"/>
      <c r="N79" s="52"/>
      <c r="O79" s="52"/>
      <c r="P79" s="52"/>
      <c r="Q79" s="52"/>
      <c r="R79" s="52"/>
      <c r="S79" s="52"/>
      <c r="T79" s="52"/>
      <c r="U79" s="52"/>
      <c r="V79" s="52"/>
      <c r="W79" s="52"/>
      <c r="X79" s="52"/>
      <c r="Y79" s="52"/>
      <c r="Z79" s="52"/>
      <c r="AA79" s="52"/>
      <c r="AB79" s="52"/>
      <c r="AC79" s="52"/>
      <c r="AD79" s="52"/>
      <c r="AE79" s="52"/>
      <c r="AF79" s="52"/>
      <c r="AG79" s="52"/>
      <c r="AH79" s="52"/>
      <c r="AI79" s="52"/>
      <c r="AJ79" s="52"/>
      <c r="AK79" s="52"/>
      <c r="AL79" s="52"/>
      <c r="AM79" s="52"/>
      <c r="AN79" s="52"/>
      <c r="AO79" s="52"/>
      <c r="AP79" s="52"/>
      <c r="AQ79" s="52"/>
      <c r="AR79" s="52"/>
      <c r="AS79" s="52"/>
      <c r="AT79" s="52"/>
      <c r="AU79" s="52"/>
      <c r="AV79" s="52"/>
      <c r="AW79" s="52"/>
      <c r="AX79" s="52"/>
      <c r="AY79" s="52"/>
      <c r="AZ79" s="52"/>
      <c r="BA79" s="52"/>
      <c r="BB79" s="52"/>
      <c r="BC79" s="52"/>
      <c r="BD79" s="52"/>
      <c r="BE79" s="53"/>
      <c r="BF79" s="457"/>
      <c r="BG79" s="457"/>
      <c r="BH79" s="457"/>
    </row>
    <row r="80" spans="8:8">
      <c r="A80" s="218" t="s">
        <v>165</v>
      </c>
      <c r="B80" s="52">
        <v>0.00293076</v>
      </c>
      <c r="C80" s="52">
        <v>0.002847024</v>
      </c>
      <c r="D80" s="52">
        <v>0.002177136</v>
      </c>
      <c r="E80" s="52">
        <v>0.00230274</v>
      </c>
      <c r="F80" s="52">
        <v>0.00293076</v>
      </c>
      <c r="G80" s="52">
        <v>0.003475044</v>
      </c>
      <c r="H80" s="52">
        <v>9.62964E-4</v>
      </c>
      <c r="I80" s="52">
        <v>8.3736E-4</v>
      </c>
      <c r="J80" s="52">
        <v>9.62964E-4</v>
      </c>
      <c r="K80" s="52">
        <v>7.95492E-4</v>
      </c>
      <c r="L80" s="52">
        <v>0.001004832</v>
      </c>
      <c r="M80" s="52">
        <v>0.001967796</v>
      </c>
      <c r="N80" s="52">
        <v>0.002553948</v>
      </c>
      <c r="O80" s="52">
        <v>0.001297908</v>
      </c>
      <c r="P80" s="52">
        <v>0.003014496</v>
      </c>
      <c r="Q80" s="52">
        <v>0.002679552</v>
      </c>
      <c r="R80" s="52">
        <v>0.00188406</v>
      </c>
      <c r="S80" s="52">
        <v>0.03495978</v>
      </c>
      <c r="T80" s="52">
        <v>0.03119166</v>
      </c>
      <c r="U80" s="52">
        <v>0.034582968</v>
      </c>
      <c r="V80" s="52">
        <v>0.036090216</v>
      </c>
      <c r="W80" s="52">
        <v>0.03705318</v>
      </c>
      <c r="X80" s="52">
        <v>0.044296344</v>
      </c>
      <c r="Y80" s="52">
        <v>0.04165866</v>
      </c>
      <c r="Z80" s="52">
        <v>0.035210988</v>
      </c>
      <c r="AA80" s="52">
        <v>0.027591012</v>
      </c>
      <c r="AB80" s="52">
        <v>0.02847024</v>
      </c>
      <c r="AC80" s="52">
        <v>0.033829344</v>
      </c>
      <c r="AD80" s="52">
        <v>0.027549144</v>
      </c>
      <c r="AE80" s="52">
        <v>0.02595816</v>
      </c>
      <c r="AF80" s="52">
        <v>0.02595816</v>
      </c>
      <c r="AG80" s="52">
        <v>0.012225456</v>
      </c>
      <c r="AH80" s="52">
        <v>0.021436416</v>
      </c>
      <c r="AI80" s="52">
        <v>0.022943664</v>
      </c>
      <c r="AJ80" s="52">
        <v>0.024576516</v>
      </c>
      <c r="AK80" s="52">
        <v>0.02030598</v>
      </c>
      <c r="AL80" s="52">
        <v>0.02344608</v>
      </c>
      <c r="AM80" s="52">
        <v>0.03077298</v>
      </c>
      <c r="AN80" s="52">
        <v>0.025372008</v>
      </c>
      <c r="AO80" s="52">
        <v>0.030270564</v>
      </c>
      <c r="AP80" s="52">
        <v>0.024869592</v>
      </c>
      <c r="AQ80" s="52">
        <v>0.036927576</v>
      </c>
      <c r="AR80" s="52">
        <v>0.031694076</v>
      </c>
      <c r="AS80" s="52">
        <v>0.031694076</v>
      </c>
      <c r="AT80" s="52">
        <v>0.020347848</v>
      </c>
      <c r="AU80" s="52">
        <v>0.01297908</v>
      </c>
      <c r="AV80" s="52">
        <v>0.0115137</v>
      </c>
      <c r="AW80" s="52">
        <v>0.012225456</v>
      </c>
      <c r="AX80" s="52">
        <v>0.006615144</v>
      </c>
      <c r="AY80" s="52">
        <v>0.007494372</v>
      </c>
      <c r="AZ80" s="52">
        <v>0.005568444</v>
      </c>
      <c r="BA80" s="52">
        <v>0.002051532</v>
      </c>
      <c r="BB80" s="52">
        <v>0.007619976</v>
      </c>
      <c r="BC80" s="52">
        <v>0.020934</v>
      </c>
      <c r="BD80" s="52">
        <v>0.017291484</v>
      </c>
      <c r="BE80" s="53">
        <v>0.017291484</v>
      </c>
      <c r="BF80" s="457">
        <v>-0.00273224043715847</v>
      </c>
      <c r="BG80" s="457">
        <v>-0.0161443630346223</v>
      </c>
      <c r="BH80" s="457">
        <v>1.14191988158717E-4</v>
      </c>
    </row>
    <row r="81" spans="8:8">
      <c r="A81" s="218" t="s">
        <v>166</v>
      </c>
      <c r="B81" s="52">
        <v>0.016872804</v>
      </c>
      <c r="C81" s="52">
        <v>0.011471832</v>
      </c>
      <c r="D81" s="52">
        <v>0.017668296</v>
      </c>
      <c r="E81" s="52">
        <v>0.018380052</v>
      </c>
      <c r="F81" s="52">
        <v>0.019845432</v>
      </c>
      <c r="G81" s="52">
        <v>0.018296316</v>
      </c>
      <c r="H81" s="52">
        <v>0.015014409084</v>
      </c>
      <c r="I81" s="52">
        <v>0.013286474856</v>
      </c>
      <c r="J81" s="52">
        <v>0.011572817616</v>
      </c>
      <c r="K81" s="52">
        <v>0.020207297124</v>
      </c>
      <c r="L81" s="52">
        <v>0.024150467232</v>
      </c>
      <c r="M81" s="52">
        <v>0.0236219256</v>
      </c>
      <c r="N81" s="52">
        <v>0.026940885696</v>
      </c>
      <c r="O81" s="52">
        <v>0.02580910992</v>
      </c>
      <c r="P81" s="52">
        <v>0.028627705548</v>
      </c>
      <c r="Q81" s="52">
        <v>0.02304749664</v>
      </c>
      <c r="R81" s="52">
        <v>0.029704759848</v>
      </c>
      <c r="S81" s="52">
        <v>0.030696403428</v>
      </c>
      <c r="T81" s="52">
        <v>0.02911626324</v>
      </c>
      <c r="U81" s="52">
        <v>0.0295253136</v>
      </c>
      <c r="V81" s="52">
        <v>0.03117470346</v>
      </c>
      <c r="W81" s="52">
        <v>0.03134489688</v>
      </c>
      <c r="X81" s="52">
        <v>0.03315882798</v>
      </c>
      <c r="Y81" s="52">
        <v>0.036247262868</v>
      </c>
      <c r="Z81" s="52">
        <v>0.037097057664</v>
      </c>
      <c r="AA81" s="52">
        <v>0.031782291876</v>
      </c>
      <c r="AB81" s="52">
        <v>0.032711928948</v>
      </c>
      <c r="AC81" s="52">
        <v>0.033509305008</v>
      </c>
      <c r="AD81" s="52">
        <v>0.040364352648</v>
      </c>
      <c r="AE81" s="52">
        <v>0.043441776252</v>
      </c>
      <c r="AF81" s="52">
        <v>0.029067235812</v>
      </c>
      <c r="AG81" s="52">
        <v>0.0399504456</v>
      </c>
      <c r="AH81" s="52">
        <v>0.033812554932</v>
      </c>
      <c r="AI81" s="52">
        <v>0.033264419076</v>
      </c>
      <c r="AJ81" s="52">
        <v>0.030237362676</v>
      </c>
      <c r="AK81" s="52">
        <v>0.03640045788</v>
      </c>
      <c r="AL81" s="52">
        <v>0.032020813872</v>
      </c>
      <c r="AM81" s="52">
        <v>0.0343516473</v>
      </c>
      <c r="AN81" s="52">
        <v>0.03561857298</v>
      </c>
      <c r="AO81" s="52">
        <v>0.03640506336</v>
      </c>
      <c r="AP81" s="52">
        <v>0.03561857298</v>
      </c>
      <c r="AQ81" s="52">
        <v>0.03563846028</v>
      </c>
      <c r="AR81" s="52">
        <v>0.032396788512</v>
      </c>
      <c r="AS81" s="52">
        <v>0.029153651364</v>
      </c>
      <c r="AT81" s="52">
        <v>0.025912021464</v>
      </c>
      <c r="AU81" s="52">
        <v>0.01942717068</v>
      </c>
      <c r="AV81" s="52">
        <v>0.018454911984</v>
      </c>
      <c r="AW81" s="52">
        <v>0.016350542568</v>
      </c>
      <c r="AX81" s="52">
        <v>0.0161537211</v>
      </c>
      <c r="AY81" s="52">
        <v>0.016286652</v>
      </c>
      <c r="AZ81" s="52">
        <v>0.0335492090325038</v>
      </c>
      <c r="BA81" s="52">
        <v>0.0510117808472256</v>
      </c>
      <c r="BB81" s="52">
        <v>0.0502263937884402</v>
      </c>
      <c r="BC81" s="52">
        <v>0.0898830896373494</v>
      </c>
      <c r="BD81" s="52">
        <v>0.0825867392143877</v>
      </c>
      <c r="BE81" s="53">
        <v>0.0314088966031773</v>
      </c>
      <c r="BF81" s="457">
        <v>-0.620725067441159</v>
      </c>
      <c r="BG81" s="457">
        <v>0.122899536159934</v>
      </c>
      <c r="BH81" s="457">
        <v>2.07422587268298E-4</v>
      </c>
    </row>
    <row r="82" spans="8:8">
      <c r="A82" s="218" t="s">
        <v>167</v>
      </c>
      <c r="B82" s="52">
        <v>0.00760920001186731</v>
      </c>
      <c r="C82" s="52">
        <v>0.0116670000181959</v>
      </c>
      <c r="D82" s="52">
        <v>0.0116178000181191</v>
      </c>
      <c r="E82" s="52">
        <v>0.0104406000162832</v>
      </c>
      <c r="F82" s="52">
        <v>0.0104334000162719</v>
      </c>
      <c r="G82" s="52">
        <v>0.0119628000186572</v>
      </c>
      <c r="H82" s="52">
        <v>0.01251600001952</v>
      </c>
      <c r="I82" s="52">
        <v>0.0154686000241248</v>
      </c>
      <c r="J82" s="52">
        <v>0.0153258000239021</v>
      </c>
      <c r="K82" s="52">
        <v>0.0151782000236719</v>
      </c>
      <c r="L82" s="52">
        <v>0.0172518000269059</v>
      </c>
      <c r="M82" s="52">
        <v>0.0187182000291929</v>
      </c>
      <c r="N82" s="52">
        <v>0.0176766000275684</v>
      </c>
      <c r="O82" s="52">
        <v>0.0178194000277911</v>
      </c>
      <c r="P82" s="52">
        <v>0.017381400027108</v>
      </c>
      <c r="Q82" s="52">
        <v>0.0166608000259842</v>
      </c>
      <c r="R82" s="52">
        <v>0.0177006000276059</v>
      </c>
      <c r="S82" s="52">
        <v>0.0197196000307547</v>
      </c>
      <c r="T82" s="52">
        <v>0.0244272000380967</v>
      </c>
      <c r="U82" s="52">
        <v>0.0209790000327188</v>
      </c>
      <c r="V82" s="52">
        <v>0.027716616</v>
      </c>
      <c r="W82" s="52">
        <v>0.037639332</v>
      </c>
      <c r="X82" s="52">
        <v>0.043668324</v>
      </c>
      <c r="Y82" s="52">
        <v>0.043082172</v>
      </c>
      <c r="Z82" s="52">
        <v>0.047562048</v>
      </c>
      <c r="AA82" s="52">
        <v>0.045887328</v>
      </c>
      <c r="AB82" s="52">
        <v>0.049990392</v>
      </c>
      <c r="AC82" s="52">
        <v>0.046347876</v>
      </c>
      <c r="AD82" s="52">
        <v>0.050618412</v>
      </c>
      <c r="AE82" s="52">
        <v>0.056438064</v>
      </c>
      <c r="AF82" s="52">
        <v>0.068370444</v>
      </c>
      <c r="AG82" s="52">
        <v>0.08750412</v>
      </c>
      <c r="AH82" s="52">
        <v>0.083359188</v>
      </c>
      <c r="AI82" s="52">
        <v>0.0994365</v>
      </c>
      <c r="AJ82" s="52">
        <v>0.095082228</v>
      </c>
      <c r="AK82" s="52">
        <v>0.11241558</v>
      </c>
      <c r="AL82" s="52">
        <v>0.142895484</v>
      </c>
      <c r="AM82" s="52">
        <v>0.142099992</v>
      </c>
      <c r="AN82" s="52">
        <v>0.1370172168</v>
      </c>
      <c r="AO82" s="52">
        <v>0.15156216</v>
      </c>
      <c r="AP82" s="52">
        <v>0.158930928</v>
      </c>
      <c r="AQ82" s="52">
        <v>0.16161048</v>
      </c>
      <c r="AR82" s="52">
        <v>0.13534584624</v>
      </c>
      <c r="AS82" s="52">
        <v>0.15341774976</v>
      </c>
      <c r="AT82" s="52">
        <v>0.1132919065476</v>
      </c>
      <c r="AU82" s="52">
        <v>0.11669539311144</v>
      </c>
      <c r="AV82" s="52">
        <v>0.12465324805824</v>
      </c>
      <c r="AW82" s="52">
        <v>0.12661385616</v>
      </c>
      <c r="AX82" s="52">
        <v>0.12564670536</v>
      </c>
      <c r="AY82" s="52">
        <v>0.16903032696</v>
      </c>
      <c r="AZ82" s="52">
        <v>0.1861074468</v>
      </c>
      <c r="BA82" s="52">
        <v>0.1793373912</v>
      </c>
      <c r="BB82" s="52">
        <v>0.18641212693488</v>
      </c>
      <c r="BC82" s="52">
        <v>0.21561264785016</v>
      </c>
      <c r="BD82" s="52">
        <v>0.2789548907508</v>
      </c>
      <c r="BE82" s="53">
        <v>0.28007739296344</v>
      </c>
      <c r="BF82" s="457">
        <v>0.00128072116996969</v>
      </c>
      <c r="BG82" s="457">
        <v>0.0942927186365989</v>
      </c>
      <c r="BH82" s="457">
        <v>0.0018496153563688</v>
      </c>
    </row>
    <row r="83" spans="8:8">
      <c r="A83" s="218" t="s">
        <v>168</v>
      </c>
      <c r="B83" s="52">
        <v>1.032339276</v>
      </c>
      <c r="C83" s="52">
        <v>1.01927646</v>
      </c>
      <c r="D83" s="52">
        <v>1.048709664</v>
      </c>
      <c r="E83" s="52">
        <v>1.097737092</v>
      </c>
      <c r="F83" s="52">
        <v>1.108539036</v>
      </c>
      <c r="G83" s="52">
        <v>1.145173536</v>
      </c>
      <c r="H83" s="52">
        <v>1.22463112151575</v>
      </c>
      <c r="I83" s="52">
        <v>1.23330473636426</v>
      </c>
      <c r="J83" s="52">
        <v>1.31374877677341</v>
      </c>
      <c r="K83" s="52">
        <v>1.37622647595511</v>
      </c>
      <c r="L83" s="52">
        <v>1.46883612479586</v>
      </c>
      <c r="M83" s="52">
        <v>1.54219840171256</v>
      </c>
      <c r="N83" s="52">
        <v>1.59765158290203</v>
      </c>
      <c r="O83" s="52">
        <v>1.55171174372033</v>
      </c>
      <c r="P83" s="52">
        <v>1.65508840740958</v>
      </c>
      <c r="Q83" s="52">
        <v>1.78823542491179</v>
      </c>
      <c r="R83" s="52">
        <v>2.11989616305913</v>
      </c>
      <c r="S83" s="52">
        <v>2.32411393179565</v>
      </c>
      <c r="T83" s="52">
        <v>2.36052460543151</v>
      </c>
      <c r="U83" s="52">
        <v>2.5435318851782</v>
      </c>
      <c r="V83" s="52">
        <v>2.61206536781417</v>
      </c>
      <c r="W83" s="52">
        <v>2.64839635565952</v>
      </c>
      <c r="X83" s="52">
        <v>2.69486305121846</v>
      </c>
      <c r="Y83" s="52">
        <v>2.91573814401367</v>
      </c>
      <c r="Z83" s="52">
        <v>2.72116347384243</v>
      </c>
      <c r="AA83" s="52">
        <v>2.81843164268103</v>
      </c>
      <c r="AB83" s="52">
        <v>2.7675103025642</v>
      </c>
      <c r="AC83" s="52">
        <v>2.77806380183744</v>
      </c>
      <c r="AD83" s="52">
        <v>2.78902590579407</v>
      </c>
      <c r="AE83" s="52">
        <v>2.87866808221515</v>
      </c>
      <c r="AF83" s="52">
        <v>2.98696802434524</v>
      </c>
      <c r="AG83" s="52">
        <v>3.03302635769583</v>
      </c>
      <c r="AH83" s="52">
        <v>3.09991238841746</v>
      </c>
      <c r="AI83" s="52">
        <v>3.00682106771213</v>
      </c>
      <c r="AJ83" s="52">
        <v>3.14171772872289</v>
      </c>
      <c r="AK83" s="52">
        <v>3.124675328747</v>
      </c>
      <c r="AL83" s="52">
        <v>3.13584782727293</v>
      </c>
      <c r="AM83" s="52">
        <v>2.982953201942</v>
      </c>
      <c r="AN83" s="52">
        <v>3.31547834601121</v>
      </c>
      <c r="AO83" s="52">
        <v>3.63278464680239</v>
      </c>
      <c r="AP83" s="52">
        <v>3.34895053411048</v>
      </c>
      <c r="AQ83" s="52">
        <v>3.41110049267537</v>
      </c>
      <c r="AR83" s="52">
        <v>3.50271886421365</v>
      </c>
      <c r="AS83" s="52">
        <v>3.90780914036248</v>
      </c>
      <c r="AT83" s="52">
        <v>3.92821037096808</v>
      </c>
      <c r="AU83" s="52">
        <v>3.88633031365087</v>
      </c>
      <c r="AV83" s="52">
        <v>3.78956208137059</v>
      </c>
      <c r="AW83" s="52">
        <v>3.69858205531108</v>
      </c>
      <c r="AX83" s="52">
        <v>3.69940373210726</v>
      </c>
      <c r="AY83" s="52">
        <v>3.74659075914081</v>
      </c>
      <c r="AZ83" s="52">
        <v>3.5153560866421</v>
      </c>
      <c r="BA83" s="52">
        <v>3.78019456742519</v>
      </c>
      <c r="BB83" s="52">
        <v>3.71860129474035</v>
      </c>
      <c r="BC83" s="52">
        <v>3.52893714725441</v>
      </c>
      <c r="BD83" s="52">
        <v>3.64120624050852</v>
      </c>
      <c r="BE83" s="53">
        <v>3.48247531050406</v>
      </c>
      <c r="BF83" s="457">
        <v>-0.0462060863231211</v>
      </c>
      <c r="BG83" s="457">
        <v>-0.00755818560238231</v>
      </c>
      <c r="BH83" s="457">
        <v>0.0229980711557263</v>
      </c>
    </row>
    <row r="84" spans="8:8">
      <c r="A84" s="218" t="s">
        <v>169</v>
      </c>
      <c r="B84" s="52">
        <v>0.0758912160500776</v>
      </c>
      <c r="C84" s="52">
        <v>0.0883094403000577</v>
      </c>
      <c r="D84" s="52">
        <v>0.0891722785142716</v>
      </c>
      <c r="E84" s="52">
        <v>0.0939810132165582</v>
      </c>
      <c r="F84" s="52">
        <v>0.0911646769564998</v>
      </c>
      <c r="G84" s="52">
        <v>0.103222264553076</v>
      </c>
      <c r="H84" s="52">
        <v>0.105236849757425</v>
      </c>
      <c r="I84" s="52">
        <v>0.0981835928627159</v>
      </c>
      <c r="J84" s="52">
        <v>0.107835720767855</v>
      </c>
      <c r="K84" s="52">
        <v>0.0992877720183826</v>
      </c>
      <c r="L84" s="52">
        <v>0.0902298832010658</v>
      </c>
      <c r="M84" s="52">
        <v>0.119128670113565</v>
      </c>
      <c r="N84" s="52">
        <v>0.0970527610203032</v>
      </c>
      <c r="O84" s="52">
        <v>0.0949338780835714</v>
      </c>
      <c r="P84" s="52">
        <v>0.0931962282066046</v>
      </c>
      <c r="Q84" s="52">
        <v>0.0969122006595198</v>
      </c>
      <c r="R84" s="52">
        <v>0.0910096231672879</v>
      </c>
      <c r="S84" s="52">
        <v>0.0878757052191709</v>
      </c>
      <c r="T84" s="52">
        <v>0.0973150279251824</v>
      </c>
      <c r="U84" s="52">
        <v>0.091677444318555</v>
      </c>
      <c r="V84" s="52">
        <v>0.0978324907216095</v>
      </c>
      <c r="W84" s="52">
        <v>0.113459160650601</v>
      </c>
      <c r="X84" s="52">
        <v>0.134576456582016</v>
      </c>
      <c r="Y84" s="52">
        <v>0.135486696530484</v>
      </c>
      <c r="Z84" s="52">
        <v>0.133236434763541</v>
      </c>
      <c r="AA84" s="52">
        <v>0.188512536159541</v>
      </c>
      <c r="AB84" s="52">
        <v>0.154801385451179</v>
      </c>
      <c r="AC84" s="52">
        <v>0.15830261095542</v>
      </c>
      <c r="AD84" s="52">
        <v>0.190789089963098</v>
      </c>
      <c r="AE84" s="52">
        <v>0.17074508422018</v>
      </c>
      <c r="AF84" s="52">
        <v>0.166153748560009</v>
      </c>
      <c r="AG84" s="52">
        <v>0.153934725333414</v>
      </c>
      <c r="AH84" s="52">
        <v>0.170922908241341</v>
      </c>
      <c r="AI84" s="52">
        <v>0.161890603531371</v>
      </c>
      <c r="AJ84" s="52">
        <v>0.137764402952378</v>
      </c>
      <c r="AK84" s="52">
        <v>0.127619924507394</v>
      </c>
      <c r="AL84" s="52">
        <v>0.135096837209519</v>
      </c>
      <c r="AM84" s="52">
        <v>0.128090382712511</v>
      </c>
      <c r="AN84" s="52">
        <v>0.105143095082131</v>
      </c>
      <c r="AO84" s="52">
        <v>0.128710474420172</v>
      </c>
      <c r="AP84" s="52">
        <v>0.118573084071772</v>
      </c>
      <c r="AQ84" s="52">
        <v>0.0965738677200083</v>
      </c>
      <c r="AR84" s="52">
        <v>0.0999921010024358</v>
      </c>
      <c r="AS84" s="52">
        <v>0.0741543064471403</v>
      </c>
      <c r="AT84" s="52">
        <v>0.0849744707974856</v>
      </c>
      <c r="AU84" s="52">
        <v>0.112154303444721</v>
      </c>
      <c r="AV84" s="52">
        <v>0.125653187740257</v>
      </c>
      <c r="AW84" s="52">
        <v>0.103399535824342</v>
      </c>
      <c r="AX84" s="52">
        <v>0.156243206147431</v>
      </c>
      <c r="AY84" s="52">
        <v>0.240567215835664</v>
      </c>
      <c r="AZ84" s="52">
        <v>0.20245822537876</v>
      </c>
      <c r="BA84" s="52">
        <v>0.165056778503757</v>
      </c>
      <c r="BB84" s="52">
        <v>0.200869362403003</v>
      </c>
      <c r="BC84" s="52">
        <v>0.230858173972429</v>
      </c>
      <c r="BD84" s="52">
        <v>0.195704374525284</v>
      </c>
      <c r="BE84" s="53">
        <v>0.203439098169781</v>
      </c>
      <c r="BF84" s="457">
        <v>0.0366822618625284</v>
      </c>
      <c r="BG84" s="457">
        <v>0.0870041608442791</v>
      </c>
      <c r="BH84" s="457">
        <v>0.00134350036637825</v>
      </c>
    </row>
    <row r="85" spans="8:8">
      <c r="A85" s="218" t="s">
        <v>170</v>
      </c>
      <c r="B85" s="52">
        <v>0.00761869740607834</v>
      </c>
      <c r="C85" s="52">
        <v>0.00840779156647704</v>
      </c>
      <c r="D85" s="52">
        <v>0.00802370529346482</v>
      </c>
      <c r="E85" s="52">
        <v>0.00878647368167107</v>
      </c>
      <c r="F85" s="52">
        <v>0.00943728960326506</v>
      </c>
      <c r="G85" s="52">
        <v>0.00897777576693558</v>
      </c>
      <c r="H85" s="52">
        <v>0.00930840553186233</v>
      </c>
      <c r="I85" s="52">
        <v>0.00885582169196245</v>
      </c>
      <c r="J85" s="52">
        <v>0.00898921783189987</v>
      </c>
      <c r="K85" s="52">
        <v>0.008821755072</v>
      </c>
      <c r="L85" s="52">
        <v>0.008626566456</v>
      </c>
      <c r="M85" s="52">
        <v>0.009275687928</v>
      </c>
      <c r="N85" s="52">
        <v>0.009380902212</v>
      </c>
      <c r="O85" s="52">
        <v>0.008781101244</v>
      </c>
      <c r="P85" s="52">
        <v>0.00787662684</v>
      </c>
      <c r="Q85" s="52">
        <v>0.008781101244</v>
      </c>
      <c r="R85" s="52">
        <v>0.008932454064</v>
      </c>
      <c r="S85" s="52">
        <v>0.008617941648</v>
      </c>
      <c r="T85" s="52">
        <v>0.00844812504</v>
      </c>
      <c r="U85" s="52">
        <v>0.008615010888</v>
      </c>
      <c r="V85" s="52">
        <v>0.008590559976</v>
      </c>
      <c r="W85" s="52">
        <v>0.00874789992</v>
      </c>
      <c r="X85" s="52">
        <v>0.008873210844</v>
      </c>
      <c r="Y85" s="52">
        <v>0.008954853444</v>
      </c>
      <c r="Z85" s="52">
        <v>0.009199153224</v>
      </c>
      <c r="AA85" s="52">
        <v>0.00928925010599994</v>
      </c>
      <c r="AB85" s="52">
        <v>5.13419999750932E-9</v>
      </c>
      <c r="AC85" s="52">
        <v>6.37234199690867E-7</v>
      </c>
      <c r="AD85" s="52">
        <v>1.2899999993742E-7</v>
      </c>
      <c r="AE85" s="52">
        <v>1.80341999912513E-8</v>
      </c>
      <c r="AF85" s="52">
        <v>0.0</v>
      </c>
      <c r="AG85" s="52">
        <v>5.21134199747189E-7</v>
      </c>
      <c r="AH85" s="52">
        <v>1.97550599904165E-6</v>
      </c>
      <c r="AI85" s="52">
        <v>6.93245999663695E-8</v>
      </c>
      <c r="AJ85" s="52">
        <v>1.06987439948099E-6</v>
      </c>
      <c r="AK85" s="52">
        <v>6.83699999668326E-8</v>
      </c>
      <c r="AL85" s="52">
        <v>7.36744799642593E-7</v>
      </c>
      <c r="AM85" s="52">
        <v>4.46027819783625E-6</v>
      </c>
      <c r="AN85" s="52">
        <v>2.68624439869686E-6</v>
      </c>
      <c r="AO85" s="52">
        <v>1.41124967931538E-5</v>
      </c>
      <c r="AP85" s="52">
        <v>3.22881839843365E-6</v>
      </c>
      <c r="AQ85" s="52">
        <v>2.6808005986995E-6</v>
      </c>
      <c r="AR85" s="52">
        <v>4.88185019763174E-6</v>
      </c>
      <c r="AS85" s="52">
        <v>7.76035619623533E-6</v>
      </c>
      <c r="AT85" s="52">
        <v>7.87132199618149E-6</v>
      </c>
      <c r="AU85" s="52">
        <v>1.11325709945994E-5</v>
      </c>
      <c r="AV85" s="52">
        <v>7.31995019644897E-6</v>
      </c>
      <c r="AW85" s="52">
        <v>1.67377964318802E-4</v>
      </c>
      <c r="AX85" s="52">
        <v>1.04425757949341E-5</v>
      </c>
      <c r="AY85" s="52">
        <v>1.36896115733589E-4</v>
      </c>
      <c r="AZ85" s="52">
        <v>2.66359199870785E-7</v>
      </c>
      <c r="BA85" s="52">
        <v>2.70899999868582E-6</v>
      </c>
      <c r="BB85" s="52">
        <v>0.00366230999822335</v>
      </c>
      <c r="BC85" s="52">
        <v>0.00424882139793883</v>
      </c>
      <c r="BD85" s="52">
        <v>0.00113525159944927</v>
      </c>
      <c r="BE85" s="53">
        <v>5.44088975736054E-4</v>
      </c>
      <c r="BF85" s="457">
        <v>-0.522042167482203</v>
      </c>
      <c r="BG85" s="457">
        <v>0.644009960208519</v>
      </c>
      <c r="BH85" s="457">
        <v>3.59313300550373E-6</v>
      </c>
    </row>
    <row r="86" spans="8:8">
      <c r="A86" s="218" t="s">
        <v>171</v>
      </c>
      <c r="B86" s="52">
        <v>0.0197672031947669</v>
      </c>
      <c r="C86" s="52">
        <v>0.0187061297761548</v>
      </c>
      <c r="D86" s="52">
        <v>0.0088257772636456</v>
      </c>
      <c r="E86" s="52">
        <v>0.00152765069821173</v>
      </c>
      <c r="F86" s="52">
        <v>0.00186764432894447</v>
      </c>
      <c r="G86" s="52">
        <v>0.00333719138063786</v>
      </c>
      <c r="H86" s="52">
        <v>0.00650910558127221</v>
      </c>
      <c r="I86" s="52">
        <v>0.00848914594450932</v>
      </c>
      <c r="J86" s="52">
        <v>0.00863474723963325</v>
      </c>
      <c r="K86" s="52">
        <v>0.00701832627374108</v>
      </c>
      <c r="L86" s="52">
        <v>0.00763503936205395</v>
      </c>
      <c r="M86" s="52">
        <v>0.00704705244858804</v>
      </c>
      <c r="N86" s="52">
        <v>0.00740007452480776</v>
      </c>
      <c r="O86" s="52">
        <v>0.00668720143131037</v>
      </c>
      <c r="P86" s="52">
        <v>0.00657356305845471</v>
      </c>
      <c r="Q86" s="52">
        <v>0.00583195448194962</v>
      </c>
      <c r="R86" s="52">
        <v>0.00533726752797497</v>
      </c>
      <c r="S86" s="52">
        <v>0.00337710910528217</v>
      </c>
      <c r="T86" s="52">
        <v>0.00329080663037657</v>
      </c>
      <c r="U86" s="52">
        <v>0.00375695458423337</v>
      </c>
      <c r="V86" s="52">
        <v>0.00450395229497177</v>
      </c>
      <c r="W86" s="52">
        <v>0.00559279659027737</v>
      </c>
      <c r="X86" s="52">
        <v>0.00528552422384245</v>
      </c>
      <c r="Y86" s="52">
        <v>0.00353437171963045</v>
      </c>
      <c r="Z86" s="52">
        <v>0.00373294194385825</v>
      </c>
      <c r="AA86" s="52">
        <v>0.00379106521474885</v>
      </c>
      <c r="AB86" s="52">
        <v>0.00374533191912085</v>
      </c>
      <c r="AC86" s="52">
        <v>0.00300073705477045</v>
      </c>
      <c r="AD86" s="52">
        <v>0.00200832662885605</v>
      </c>
      <c r="AE86" s="52">
        <v>0.00239456880133045</v>
      </c>
      <c r="AF86" s="52">
        <v>0.00251928725963605</v>
      </c>
      <c r="AG86" s="52">
        <v>0.00232465042122641</v>
      </c>
      <c r="AH86" s="52">
        <v>0.0022946051733273</v>
      </c>
      <c r="AI86" s="52">
        <v>0.00245301490198555</v>
      </c>
      <c r="AJ86" s="52">
        <v>0.00241675076050291</v>
      </c>
      <c r="AK86" s="52">
        <v>0.00225717751918776</v>
      </c>
      <c r="AL86" s="52">
        <v>0.00197638388438443</v>
      </c>
      <c r="AM86" s="52">
        <v>0.00306647851362453</v>
      </c>
      <c r="AN86" s="52">
        <v>0.00261841804329669</v>
      </c>
      <c r="AO86" s="52">
        <v>0.00575824301971537</v>
      </c>
      <c r="AP86" s="52">
        <v>0.00621798608791513</v>
      </c>
      <c r="AQ86" s="52">
        <v>0.00679165965226165</v>
      </c>
      <c r="AR86" s="52">
        <v>0.00789866989626943</v>
      </c>
      <c r="AS86" s="52">
        <v>0.00832153960718369</v>
      </c>
      <c r="AT86" s="52">
        <v>0.00962334630494565</v>
      </c>
      <c r="AU86" s="52">
        <v>0.0108294355930631</v>
      </c>
      <c r="AV86" s="52">
        <v>0.0139720202962074</v>
      </c>
      <c r="AW86" s="52">
        <v>0.0133622207520058</v>
      </c>
      <c r="AX86" s="52">
        <v>0.0133988615199252</v>
      </c>
      <c r="AY86" s="52">
        <v>0.019133927205638</v>
      </c>
      <c r="AZ86" s="52">
        <v>0.021898978518326</v>
      </c>
      <c r="BA86" s="52">
        <v>0.0400710504771198</v>
      </c>
      <c r="BB86" s="52">
        <v>0.040536088337337</v>
      </c>
      <c r="BC86" s="52">
        <v>0.0430268003946788</v>
      </c>
      <c r="BD86" s="52">
        <v>0.0406623835016362</v>
      </c>
      <c r="BE86" s="53">
        <v>0.0367369892801004</v>
      </c>
      <c r="BF86" s="457">
        <v>-0.0990047351509618</v>
      </c>
      <c r="BG86" s="457">
        <v>0.155012466457118</v>
      </c>
      <c r="BH86" s="457">
        <v>2.42609011745905E-4</v>
      </c>
    </row>
    <row r="87" spans="8:8">
      <c r="A87" s="218" t="s">
        <v>172</v>
      </c>
      <c r="B87" s="52">
        <v>7.8294151392372E-4</v>
      </c>
      <c r="C87" s="52">
        <v>5.9341868669844E-4</v>
      </c>
      <c r="D87" s="52">
        <v>6.3624773858688E-4</v>
      </c>
      <c r="E87" s="52">
        <v>7.8185705275584E-4</v>
      </c>
      <c r="F87" s="52">
        <v>7.2927874734084E-4</v>
      </c>
      <c r="G87" s="52">
        <v>7.1951030236044E-4</v>
      </c>
      <c r="H87" s="52">
        <v>7.95492E-4</v>
      </c>
      <c r="I87" s="52">
        <v>8.3736E-4</v>
      </c>
      <c r="J87" s="52">
        <v>8.79228E-4</v>
      </c>
      <c r="K87" s="52">
        <v>9.21096E-4</v>
      </c>
      <c r="L87" s="52">
        <v>0.0010467</v>
      </c>
      <c r="M87" s="52">
        <v>8.79228E-4</v>
      </c>
      <c r="N87" s="52">
        <v>5.44284E-4</v>
      </c>
      <c r="O87" s="52">
        <v>7.11756E-4</v>
      </c>
      <c r="P87" s="52">
        <v>8.3736E-4</v>
      </c>
      <c r="Q87" s="52">
        <v>5.44284E-4</v>
      </c>
      <c r="R87" s="52">
        <v>6.69888E-4</v>
      </c>
      <c r="S87" s="52">
        <v>3.76812E-4</v>
      </c>
      <c r="T87" s="52">
        <v>7.11756E-4</v>
      </c>
      <c r="U87" s="52">
        <v>6.2802E-4</v>
      </c>
      <c r="V87" s="52">
        <v>5.44284E-4</v>
      </c>
      <c r="W87" s="52">
        <v>2.93076E-4</v>
      </c>
      <c r="X87" s="52">
        <v>4.1868E-4</v>
      </c>
      <c r="Y87" s="52">
        <v>7.53624E-4</v>
      </c>
      <c r="Z87" s="52">
        <v>7.53624E-4</v>
      </c>
      <c r="AA87" s="52">
        <v>3.76812E-4</v>
      </c>
      <c r="AB87" s="52">
        <v>2.93076E-4</v>
      </c>
      <c r="AC87" s="52">
        <v>3.76812E-4</v>
      </c>
      <c r="AD87" s="52">
        <v>3.76812E-4</v>
      </c>
      <c r="AE87" s="52">
        <v>0.0</v>
      </c>
      <c r="AF87" s="52">
        <v>0.0</v>
      </c>
      <c r="AG87" s="52">
        <v>0.0</v>
      </c>
      <c r="AH87" s="52">
        <v>0.0</v>
      </c>
      <c r="AI87" s="52">
        <v>0.0</v>
      </c>
      <c r="AJ87" s="52">
        <v>0.0</v>
      </c>
      <c r="AK87" s="52">
        <v>0.0</v>
      </c>
      <c r="AL87" s="52">
        <v>0.0</v>
      </c>
      <c r="AM87" s="52">
        <v>0.0</v>
      </c>
      <c r="AN87" s="52">
        <v>0.0</v>
      </c>
      <c r="AO87" s="52">
        <v>0.0</v>
      </c>
      <c r="AP87" s="52">
        <v>0.0</v>
      </c>
      <c r="AQ87" s="52">
        <v>0.0</v>
      </c>
      <c r="AR87" s="52">
        <v>0.0</v>
      </c>
      <c r="AS87" s="52">
        <v>0.0</v>
      </c>
      <c r="AT87" s="52">
        <v>0.0</v>
      </c>
      <c r="AU87" s="52">
        <v>0.0</v>
      </c>
      <c r="AV87" s="52">
        <v>6.0666732E-4</v>
      </c>
      <c r="AW87" s="52">
        <v>4.9111164E-4</v>
      </c>
      <c r="AX87" s="52">
        <v>0.0</v>
      </c>
      <c r="AY87" s="52">
        <v>0.0</v>
      </c>
      <c r="AZ87" s="52">
        <v>0.0</v>
      </c>
      <c r="BA87" s="52">
        <v>0.0</v>
      </c>
      <c r="BB87" s="52">
        <v>0.0</v>
      </c>
      <c r="BC87" s="52">
        <v>0.0</v>
      </c>
      <c r="BD87" s="52">
        <v>0.0</v>
      </c>
      <c r="BE87" s="53">
        <v>0.0</v>
      </c>
      <c r="BF87" s="457" t="s">
        <v>114</v>
      </c>
      <c r="BG87" s="457" t="s">
        <v>114</v>
      </c>
      <c r="BH87" s="457">
        <v>0.0</v>
      </c>
    </row>
    <row r="88" spans="8:8">
      <c r="A88" s="218" t="s">
        <v>173</v>
      </c>
      <c r="B88" s="52">
        <v>7.7400000120713E-4</v>
      </c>
      <c r="C88" s="52">
        <v>0.00196080000305806</v>
      </c>
      <c r="D88" s="52">
        <v>0.00221880000346044</v>
      </c>
      <c r="E88" s="52">
        <v>0.00270900000422496</v>
      </c>
      <c r="F88" s="52">
        <v>0.00296700000462733</v>
      </c>
      <c r="G88" s="52">
        <v>0.0035604000055528</v>
      </c>
      <c r="H88" s="52">
        <v>0.00387000000603565</v>
      </c>
      <c r="I88" s="52">
        <v>0.00389580000607589</v>
      </c>
      <c r="J88" s="52">
        <v>0.00412800000643803</v>
      </c>
      <c r="K88" s="52">
        <v>0.00387000000603565</v>
      </c>
      <c r="L88" s="52">
        <v>0.00510840000796706</v>
      </c>
      <c r="M88" s="52">
        <v>0.00903000001408319</v>
      </c>
      <c r="N88" s="52">
        <v>0.0109134000170205</v>
      </c>
      <c r="O88" s="52">
        <v>0.0123840000193141</v>
      </c>
      <c r="P88" s="52">
        <v>0.0134934000210443</v>
      </c>
      <c r="Q88" s="52">
        <v>0.01411260002201</v>
      </c>
      <c r="R88" s="52">
        <v>0.013740804450599</v>
      </c>
      <c r="S88" s="52">
        <v>0.014495893830599</v>
      </c>
      <c r="T88" s="52">
        <v>0.0126603257801042</v>
      </c>
      <c r="U88" s="52">
        <v>0.0131357417570297</v>
      </c>
      <c r="V88" s="52">
        <v>0.0152790115266795</v>
      </c>
      <c r="W88" s="52">
        <v>0.0167552493429209</v>
      </c>
      <c r="X88" s="52">
        <v>0.0168106173906392</v>
      </c>
      <c r="Y88" s="52">
        <v>0.0191231126346392</v>
      </c>
      <c r="Z88" s="52">
        <v>0.0202793811906392</v>
      </c>
      <c r="AA88" s="52">
        <v>0.0344535634077402</v>
      </c>
      <c r="AB88" s="52">
        <v>0.0339777846230562</v>
      </c>
      <c r="AC88" s="52">
        <v>0.0364515693349355</v>
      </c>
      <c r="AD88" s="52">
        <v>0.0370825709855272</v>
      </c>
      <c r="AE88" s="52">
        <v>0.0413616771514421</v>
      </c>
      <c r="AF88" s="52">
        <v>0.0394533243994019</v>
      </c>
      <c r="AG88" s="52">
        <v>0.0354203425221143</v>
      </c>
      <c r="AH88" s="52">
        <v>0.0382170006937256</v>
      </c>
      <c r="AI88" s="52">
        <v>0.0438968649164852</v>
      </c>
      <c r="AJ88" s="52">
        <v>0.0439341731006799</v>
      </c>
      <c r="AK88" s="52">
        <v>0.0441115772823794</v>
      </c>
      <c r="AL88" s="52">
        <v>0.040831420434307</v>
      </c>
      <c r="AM88" s="52">
        <v>0.0414241959663795</v>
      </c>
      <c r="AN88" s="52">
        <v>0.0389151684174218</v>
      </c>
      <c r="AO88" s="52">
        <v>0.040338732593792</v>
      </c>
      <c r="AP88" s="52">
        <v>0.0437485658340213</v>
      </c>
      <c r="AQ88" s="52">
        <v>0.0413124149465163</v>
      </c>
      <c r="AR88" s="52">
        <v>0.0426101369951601</v>
      </c>
      <c r="AS88" s="52">
        <v>0.0415838510237717</v>
      </c>
      <c r="AT88" s="52">
        <v>0.0455713239797274</v>
      </c>
      <c r="AU88" s="52">
        <v>0.0283448592081539</v>
      </c>
      <c r="AV88" s="52">
        <v>0.0406185745496735</v>
      </c>
      <c r="AW88" s="52">
        <v>0.0527868857838866</v>
      </c>
      <c r="AX88" s="52">
        <v>0.0491301979782606</v>
      </c>
      <c r="AY88" s="52">
        <v>0.0599992643768398</v>
      </c>
      <c r="AZ88" s="52">
        <v>0.058278409824</v>
      </c>
      <c r="BA88" s="52">
        <v>0.058317096</v>
      </c>
      <c r="BB88" s="52">
        <v>0.06700506</v>
      </c>
      <c r="BC88" s="52">
        <v>0.0693370534596</v>
      </c>
      <c r="BD88" s="52">
        <v>0.0596871116665908</v>
      </c>
      <c r="BE88" s="53">
        <v>0.056053767451733</v>
      </c>
      <c r="BF88" s="457">
        <v>-0.0634390989816312</v>
      </c>
      <c r="BG88" s="457">
        <v>0.0273511033950646</v>
      </c>
      <c r="BH88" s="457">
        <v>3.70175928746182E-4</v>
      </c>
    </row>
    <row r="89" spans="8:8" s="47" ht="10.2" customFormat="1">
      <c r="A89" s="54" t="s">
        <v>174</v>
      </c>
      <c r="B89" s="55">
        <v>1.16458609817792</v>
      </c>
      <c r="C89" s="55">
        <v>1.16323989635064</v>
      </c>
      <c r="D89" s="55">
        <v>1.18904970483155</v>
      </c>
      <c r="E89" s="55">
        <v>1.2366464786697</v>
      </c>
      <c r="F89" s="55">
        <v>1.24791451765695</v>
      </c>
      <c r="G89" s="55">
        <v>1.29872483802722</v>
      </c>
      <c r="H89" s="55">
        <v>1.37884434749587</v>
      </c>
      <c r="I89" s="55">
        <v>1.38315889174965</v>
      </c>
      <c r="J89" s="55">
        <v>1.47207727225914</v>
      </c>
      <c r="K89" s="55">
        <v>1.53232641447295</v>
      </c>
      <c r="L89" s="55">
        <v>1.62388981308185</v>
      </c>
      <c r="M89" s="55">
        <v>1.73186696184599</v>
      </c>
      <c r="N89" s="55">
        <v>1.77011443839973</v>
      </c>
      <c r="O89" s="55">
        <v>1.72013609844631</v>
      </c>
      <c r="P89" s="55">
        <v>1.82608918711079</v>
      </c>
      <c r="Q89" s="55">
        <v>1.95680541398526</v>
      </c>
      <c r="R89" s="55">
        <v>2.2888756201446</v>
      </c>
      <c r="S89" s="55">
        <v>2.52423317705745</v>
      </c>
      <c r="T89" s="55">
        <v>2.56768577008527</v>
      </c>
      <c r="U89" s="55">
        <v>2.74643233835874</v>
      </c>
      <c r="V89" s="55">
        <v>2.83379720179343</v>
      </c>
      <c r="W89" s="55">
        <v>2.89928194704332</v>
      </c>
      <c r="X89" s="55">
        <v>2.98195103623895</v>
      </c>
      <c r="Y89" s="55">
        <v>3.20457889721043</v>
      </c>
      <c r="Z89" s="55">
        <v>3.00823510262847</v>
      </c>
      <c r="AA89" s="55">
        <v>3.16011550144506</v>
      </c>
      <c r="AB89" s="55">
        <v>3.07150044663975</v>
      </c>
      <c r="AC89" s="55">
        <v>3.08988269342477</v>
      </c>
      <c r="AD89" s="55">
        <v>3.13781474301955</v>
      </c>
      <c r="AE89" s="55">
        <v>3.2190074306743</v>
      </c>
      <c r="AF89" s="55">
        <v>3.31849022437628</v>
      </c>
      <c r="AG89" s="55">
        <v>3.36438661870679</v>
      </c>
      <c r="AH89" s="55">
        <v>3.44995703696385</v>
      </c>
      <c r="AI89" s="55">
        <v>3.37070620346258</v>
      </c>
      <c r="AJ89" s="55">
        <v>3.47573023208685</v>
      </c>
      <c r="AK89" s="55">
        <v>3.46778609430596</v>
      </c>
      <c r="AL89" s="55">
        <v>3.51211558341794</v>
      </c>
      <c r="AM89" s="55">
        <v>3.36276333871271</v>
      </c>
      <c r="AN89" s="55">
        <v>3.66016551157846</v>
      </c>
      <c r="AO89" s="55">
        <v>4.02584399669286</v>
      </c>
      <c r="AP89" s="55">
        <v>3.73691249190258</v>
      </c>
      <c r="AQ89" s="55">
        <v>3.78995763207475</v>
      </c>
      <c r="AR89" s="55">
        <v>3.85266136470971</v>
      </c>
      <c r="AS89" s="55">
        <v>4.24614207492077</v>
      </c>
      <c r="AT89" s="55">
        <v>4.22793915938384</v>
      </c>
      <c r="AU89" s="55">
        <v>4.18677168825925</v>
      </c>
      <c r="AV89" s="55">
        <v>4.12504171126916</v>
      </c>
      <c r="AW89" s="55">
        <v>4.02397904200363</v>
      </c>
      <c r="AX89" s="55">
        <v>4.06660201078867</v>
      </c>
      <c r="AY89" s="55">
        <v>4.25923941363468</v>
      </c>
      <c r="AZ89" s="55">
        <v>4.02321706655489</v>
      </c>
      <c r="BA89" s="55">
        <v>4.27604290545329</v>
      </c>
      <c r="BB89" s="55">
        <v>4.27493261220223</v>
      </c>
      <c r="BC89" s="55">
        <v>4.20283773396657</v>
      </c>
      <c r="BD89" s="55">
        <v>4.31722847576666</v>
      </c>
      <c r="BE89" s="55">
        <v>4.10802702794803</v>
      </c>
      <c r="BF89" s="458">
        <v>-0.0510571925064017</v>
      </c>
      <c r="BG89" s="458">
        <v>0.00209208154103213</v>
      </c>
      <c r="BH89" s="458">
        <v>0.0271291795273979</v>
      </c>
    </row>
    <row r="90" spans="8:8">
      <c r="B90" s="52"/>
      <c r="C90" s="52"/>
      <c r="D90" s="52"/>
      <c r="E90" s="52"/>
      <c r="F90" s="52"/>
      <c r="G90" s="52"/>
      <c r="H90" s="52"/>
      <c r="I90" s="52"/>
      <c r="J90" s="52"/>
      <c r="K90" s="52"/>
      <c r="L90" s="52"/>
      <c r="M90" s="52"/>
      <c r="N90" s="52"/>
      <c r="O90" s="52"/>
      <c r="P90" s="52"/>
      <c r="Q90" s="52"/>
      <c r="R90" s="52"/>
      <c r="S90" s="52"/>
      <c r="T90" s="52"/>
      <c r="U90" s="52"/>
      <c r="V90" s="52"/>
      <c r="W90" s="52"/>
      <c r="X90" s="52"/>
      <c r="Y90" s="52"/>
      <c r="Z90" s="52"/>
      <c r="AA90" s="52"/>
      <c r="AB90" s="52"/>
      <c r="AC90" s="52"/>
      <c r="AD90" s="52"/>
      <c r="AE90" s="52"/>
      <c r="AF90" s="52"/>
      <c r="AG90" s="52"/>
      <c r="AH90" s="52"/>
      <c r="AI90" s="52"/>
      <c r="AJ90" s="52"/>
      <c r="AK90" s="52"/>
      <c r="AL90" s="52"/>
      <c r="AM90" s="52"/>
      <c r="AN90" s="52"/>
      <c r="AO90" s="52"/>
      <c r="AP90" s="52"/>
      <c r="AQ90" s="52"/>
      <c r="AR90" s="52"/>
      <c r="AS90" s="52"/>
      <c r="AT90" s="52"/>
      <c r="AU90" s="52"/>
      <c r="AV90" s="52"/>
      <c r="AW90" s="52"/>
      <c r="AX90" s="52"/>
      <c r="AY90" s="52"/>
      <c r="AZ90" s="52"/>
      <c r="BA90" s="52"/>
      <c r="BB90" s="52"/>
      <c r="BC90" s="52"/>
      <c r="BD90" s="52"/>
      <c r="BE90" s="53"/>
      <c r="BF90" s="457"/>
      <c r="BG90" s="457"/>
      <c r="BH90" s="457"/>
    </row>
    <row r="91" spans="8:8">
      <c r="A91" s="218" t="s">
        <v>175</v>
      </c>
      <c r="B91" s="52">
        <v>0.7273</v>
      </c>
      <c r="C91" s="52">
        <v>0.7538</v>
      </c>
      <c r="D91" s="52">
        <v>0.7749</v>
      </c>
      <c r="E91" s="52">
        <v>0.7981</v>
      </c>
      <c r="F91" s="52">
        <v>0.8254</v>
      </c>
      <c r="G91" s="52">
        <v>0.8341</v>
      </c>
      <c r="H91" s="52">
        <v>0.83725</v>
      </c>
      <c r="I91" s="52">
        <v>0.87455</v>
      </c>
      <c r="J91" s="52">
        <v>0.91075</v>
      </c>
      <c r="K91" s="52">
        <v>0.95065</v>
      </c>
      <c r="L91" s="52">
        <v>0.98115</v>
      </c>
      <c r="M91" s="52">
        <v>1.01445</v>
      </c>
      <c r="N91" s="52">
        <v>1.05905</v>
      </c>
      <c r="O91" s="52">
        <v>1.0867</v>
      </c>
      <c r="P91" s="52">
        <v>1.13595</v>
      </c>
      <c r="Q91" s="52">
        <v>1.16915</v>
      </c>
      <c r="R91" s="52">
        <v>1.1993</v>
      </c>
      <c r="S91" s="52">
        <v>1.21205</v>
      </c>
      <c r="T91" s="52">
        <v>1.2116</v>
      </c>
      <c r="U91" s="52">
        <v>1.28125</v>
      </c>
      <c r="V91" s="52">
        <v>1.3253</v>
      </c>
      <c r="W91" s="52">
        <v>1.35895</v>
      </c>
      <c r="X91" s="52">
        <v>1.4161</v>
      </c>
      <c r="Y91" s="52">
        <v>1.48955</v>
      </c>
      <c r="Z91" s="52">
        <v>1.56225</v>
      </c>
      <c r="AA91" s="52">
        <v>1.59965</v>
      </c>
      <c r="AB91" s="52">
        <v>1.63175</v>
      </c>
      <c r="AC91" s="52">
        <v>1.64145</v>
      </c>
      <c r="AD91" s="52">
        <v>1.652</v>
      </c>
      <c r="AE91" s="52">
        <v>1.68575</v>
      </c>
      <c r="AF91" s="52">
        <v>1.743</v>
      </c>
      <c r="AG91" s="52">
        <v>1.81425</v>
      </c>
      <c r="AH91" s="52">
        <v>1.90605</v>
      </c>
      <c r="AI91" s="52">
        <v>1.9911</v>
      </c>
      <c r="AJ91" s="52">
        <v>2.11452968617713</v>
      </c>
      <c r="AK91" s="52">
        <v>2.12970093303586</v>
      </c>
      <c r="AL91" s="52">
        <v>2.10820279748354</v>
      </c>
      <c r="AM91" s="52">
        <v>2.15566036412369</v>
      </c>
      <c r="AN91" s="52">
        <v>2.21739917412207</v>
      </c>
      <c r="AO91" s="52">
        <v>2.31058835258</v>
      </c>
      <c r="AP91" s="52">
        <v>2.2972641059241</v>
      </c>
      <c r="AQ91" s="52">
        <v>2.35948450638881</v>
      </c>
      <c r="AR91" s="52">
        <v>2.33902214732813</v>
      </c>
      <c r="AS91" s="52">
        <v>2.43799479850235</v>
      </c>
      <c r="AT91" s="52">
        <v>2.357241931279</v>
      </c>
      <c r="AU91" s="52">
        <v>2.18638086081889</v>
      </c>
      <c r="AV91" s="52">
        <v>2.13117138069037</v>
      </c>
      <c r="AW91" s="52">
        <v>1.99583297668292</v>
      </c>
      <c r="AX91" s="52">
        <v>1.89423297689531</v>
      </c>
      <c r="AY91" s="52">
        <v>1.87855019450268</v>
      </c>
      <c r="AZ91" s="52">
        <v>1.94526248855605</v>
      </c>
      <c r="BA91" s="52">
        <v>1.94398725500912</v>
      </c>
      <c r="BB91" s="52">
        <v>1.87723094962608</v>
      </c>
      <c r="BC91" s="52">
        <v>1.83156361392749</v>
      </c>
      <c r="BD91" s="52">
        <v>1.75426327974215</v>
      </c>
      <c r="BE91" s="53">
        <v>1.68874058018404</v>
      </c>
      <c r="BF91" s="457">
        <v>-0.0399807404447687</v>
      </c>
      <c r="BG91" s="457">
        <v>-0.0291121605626506</v>
      </c>
      <c r="BH91" s="457">
        <v>0.0111523478456517</v>
      </c>
    </row>
    <row r="92" spans="8:8">
      <c r="A92" s="218" t="s">
        <v>176</v>
      </c>
      <c r="B92" s="52">
        <v>0.0</v>
      </c>
      <c r="C92" s="52">
        <v>0.0</v>
      </c>
      <c r="D92" s="52">
        <v>0.0</v>
      </c>
      <c r="E92" s="52">
        <v>0.0</v>
      </c>
      <c r="F92" s="52">
        <v>0.0</v>
      </c>
      <c r="G92" s="52">
        <v>0.0</v>
      </c>
      <c r="H92" s="52">
        <v>0.0</v>
      </c>
      <c r="I92" s="52">
        <v>0.003913150752</v>
      </c>
      <c r="J92" s="52">
        <v>0.005085036072</v>
      </c>
      <c r="K92" s="52">
        <v>0.004520027412</v>
      </c>
      <c r="L92" s="52">
        <v>0.005231490336</v>
      </c>
      <c r="M92" s="52">
        <v>0.005168730204</v>
      </c>
      <c r="N92" s="52">
        <v>0.005398920468</v>
      </c>
      <c r="O92" s="52">
        <v>0.005231490336</v>
      </c>
      <c r="P92" s="52">
        <v>0.00389225862</v>
      </c>
      <c r="Q92" s="52">
        <v>0.00519958692</v>
      </c>
      <c r="R92" s="52">
        <v>0.005345203824</v>
      </c>
      <c r="S92" s="52">
        <v>0.006475221144</v>
      </c>
      <c r="T92" s="52">
        <v>0.003664747908</v>
      </c>
      <c r="U92" s="52">
        <v>0.001466594172</v>
      </c>
      <c r="V92" s="52">
        <v>0.002050736508</v>
      </c>
      <c r="W92" s="52">
        <v>0.003097059696</v>
      </c>
      <c r="X92" s="52">
        <v>0.00487573794</v>
      </c>
      <c r="Y92" s="52">
        <v>0.005022234072</v>
      </c>
      <c r="Z92" s="52">
        <v>0.005231490336</v>
      </c>
      <c r="AA92" s="52">
        <v>0.011781320256</v>
      </c>
      <c r="AB92" s="52">
        <v>0.003766696488</v>
      </c>
      <c r="AC92" s="52">
        <v>0.003536506224</v>
      </c>
      <c r="AD92" s="52">
        <v>0.001318339584</v>
      </c>
      <c r="AE92" s="52">
        <v>0.001234645452</v>
      </c>
      <c r="AF92" s="52">
        <v>0.013434478236</v>
      </c>
      <c r="AG92" s="52">
        <v>0.007365962844</v>
      </c>
      <c r="AH92" s="52">
        <v>0.013518214236</v>
      </c>
      <c r="AI92" s="52">
        <v>0.003892216752</v>
      </c>
      <c r="AJ92" s="52">
        <v>0.001925174376</v>
      </c>
      <c r="AK92" s="52">
        <v>0.013811164632</v>
      </c>
      <c r="AL92" s="52">
        <v>0.014648189688</v>
      </c>
      <c r="AM92" s="52">
        <v>0.01529689248</v>
      </c>
      <c r="AN92" s="52">
        <v>0.014627255688</v>
      </c>
      <c r="AO92" s="52">
        <v>0.014648189688</v>
      </c>
      <c r="AP92" s="52">
        <v>0.0300527812661684</v>
      </c>
      <c r="AQ92" s="52">
        <v>0.0456619353501738</v>
      </c>
      <c r="AR92" s="52">
        <v>0.0372650303341086</v>
      </c>
      <c r="AS92" s="52">
        <v>0.0392258348616463</v>
      </c>
      <c r="AT92" s="52">
        <v>0.0490133876711924</v>
      </c>
      <c r="AU92" s="52">
        <v>0.031232758484875</v>
      </c>
      <c r="AV92" s="52">
        <v>0.0464959534878254</v>
      </c>
      <c r="AW92" s="52">
        <v>0.0383656097729129</v>
      </c>
      <c r="AX92" s="52">
        <v>0.0531146653577617</v>
      </c>
      <c r="AY92" s="52">
        <v>0.0318722215631886</v>
      </c>
      <c r="AZ92" s="52">
        <v>0.0948675714802945</v>
      </c>
      <c r="BA92" s="52">
        <v>0.069713447547414</v>
      </c>
      <c r="BB92" s="52">
        <v>0.0782160106757362</v>
      </c>
      <c r="BC92" s="52">
        <v>0.0857027025250704</v>
      </c>
      <c r="BD92" s="52">
        <v>0.138761684016734</v>
      </c>
      <c r="BE92" s="53">
        <v>0.154580864291774</v>
      </c>
      <c r="BF92" s="457">
        <v>0.110958787333215</v>
      </c>
      <c r="BG92" s="457">
        <v>0.109674188056112</v>
      </c>
      <c r="BH92" s="457">
        <v>0.00102084333679923</v>
      </c>
    </row>
    <row r="93" spans="8:8">
      <c r="A93" s="218" t="s">
        <v>177</v>
      </c>
      <c r="B93" s="52">
        <v>4.79053656</v>
      </c>
      <c r="C93" s="52">
        <v>5.1246432</v>
      </c>
      <c r="D93" s="52">
        <v>4.5552384</v>
      </c>
      <c r="E93" s="52">
        <v>4.52132532</v>
      </c>
      <c r="F93" s="52">
        <v>5.45979654</v>
      </c>
      <c r="G93" s="52">
        <v>6.94673856</v>
      </c>
      <c r="H93" s="52">
        <v>8.00955774</v>
      </c>
      <c r="I93" s="52">
        <v>8.47052442</v>
      </c>
      <c r="J93" s="52">
        <v>8.58147462</v>
      </c>
      <c r="K93" s="52">
        <v>8.4908304</v>
      </c>
      <c r="L93" s="52">
        <v>9.56955942</v>
      </c>
      <c r="M93" s="52">
        <v>9.8033922</v>
      </c>
      <c r="N93" s="52">
        <v>10.78394076</v>
      </c>
      <c r="O93" s="52">
        <v>11.84110776</v>
      </c>
      <c r="P93" s="52">
        <v>12.24973944</v>
      </c>
      <c r="Q93" s="52">
        <v>12.740469160104</v>
      </c>
      <c r="R93" s="52">
        <v>12.672702075852</v>
      </c>
      <c r="S93" s="52">
        <v>13.409416302408</v>
      </c>
      <c r="T93" s="52">
        <v>14.3604162702</v>
      </c>
      <c r="U93" s="52">
        <v>15.61775920236</v>
      </c>
      <c r="V93" s="52">
        <v>17.05055208192</v>
      </c>
      <c r="W93" s="52">
        <v>17.825126159232</v>
      </c>
      <c r="X93" s="52">
        <v>19.3400705862</v>
      </c>
      <c r="Y93" s="52">
        <v>20.776404996144</v>
      </c>
      <c r="Z93" s="52">
        <v>21.768846496488</v>
      </c>
      <c r="AA93" s="52">
        <v>22.08426133536</v>
      </c>
      <c r="AB93" s="52">
        <v>23.160339985356</v>
      </c>
      <c r="AC93" s="52">
        <v>24.233389401816</v>
      </c>
      <c r="AD93" s="52">
        <v>25.8132841596</v>
      </c>
      <c r="AE93" s="52">
        <v>27.51000223482</v>
      </c>
      <c r="AF93" s="52">
        <v>27.8526619168812</v>
      </c>
      <c r="AG93" s="52">
        <v>29.143402235233</v>
      </c>
      <c r="AH93" s="52">
        <v>28.5548848965022</v>
      </c>
      <c r="AI93" s="52">
        <v>28.3381801484582</v>
      </c>
      <c r="AJ93" s="52">
        <v>29.1565178466554</v>
      </c>
      <c r="AK93" s="52">
        <v>29.5610623357387</v>
      </c>
      <c r="AL93" s="52">
        <v>31.0887171044756</v>
      </c>
      <c r="AM93" s="52">
        <v>34.0828471341729</v>
      </c>
      <c r="AN93" s="52">
        <v>40.619010882282</v>
      </c>
      <c r="AO93" s="52">
        <v>47.3590069340961</v>
      </c>
      <c r="AP93" s="52">
        <v>55.4583806597036</v>
      </c>
      <c r="AQ93" s="52">
        <v>60.9061742602395</v>
      </c>
      <c r="AR93" s="52">
        <v>66.3260865659396</v>
      </c>
      <c r="AS93" s="52">
        <v>67.3773142449313</v>
      </c>
      <c r="AT93" s="52">
        <v>70.5801645739873</v>
      </c>
      <c r="AU93" s="52">
        <v>73.2249932042544</v>
      </c>
      <c r="AV93" s="52">
        <v>79.7104991929614</v>
      </c>
      <c r="AW93" s="52">
        <v>80.7128412223577</v>
      </c>
      <c r="AX93" s="52">
        <v>82.4411488103195</v>
      </c>
      <c r="AY93" s="52">
        <v>82.4927757948</v>
      </c>
      <c r="AZ93" s="52">
        <v>80.936781049872</v>
      </c>
      <c r="BA93" s="52">
        <v>80.213066711712</v>
      </c>
      <c r="BB93" s="52">
        <v>80.587596235824</v>
      </c>
      <c r="BC93" s="52">
        <v>81.109745001036</v>
      </c>
      <c r="BD93" s="52">
        <v>81.788987777616</v>
      </c>
      <c r="BE93" s="53">
        <v>82.2704621774017</v>
      </c>
      <c r="BF93" s="457">
        <v>0.00313846305249332</v>
      </c>
      <c r="BG93" s="457">
        <v>0.0148485058987762</v>
      </c>
      <c r="BH93" s="457">
        <v>0.543309506736032</v>
      </c>
    </row>
    <row r="94" spans="8:8">
      <c r="A94" s="218" t="s">
        <v>178</v>
      </c>
      <c r="B94" s="52">
        <v>0.005149764</v>
      </c>
      <c r="C94" s="52">
        <v>0.004438008</v>
      </c>
      <c r="D94" s="52">
        <v>0.00355878</v>
      </c>
      <c r="E94" s="52">
        <v>0.002553948</v>
      </c>
      <c r="F94" s="52">
        <v>0.001507248</v>
      </c>
      <c r="G94" s="52">
        <v>8.79228E-4</v>
      </c>
      <c r="H94" s="52">
        <v>0.001130436</v>
      </c>
      <c r="I94" s="52">
        <v>5.44284E-4</v>
      </c>
      <c r="J94" s="52">
        <v>2.93076E-4</v>
      </c>
      <c r="K94" s="52">
        <v>2.93076E-4</v>
      </c>
      <c r="L94" s="52">
        <v>2.51208E-4</v>
      </c>
      <c r="M94" s="52">
        <v>3.34944E-4</v>
      </c>
      <c r="N94" s="52">
        <v>2.93076E-4</v>
      </c>
      <c r="O94" s="52">
        <v>2.0934E-4</v>
      </c>
      <c r="P94" s="52">
        <v>1.67472E-4</v>
      </c>
      <c r="Q94" s="52">
        <v>8.3736E-5</v>
      </c>
      <c r="R94" s="52">
        <v>0.00146538</v>
      </c>
      <c r="S94" s="52">
        <v>0.03747186</v>
      </c>
      <c r="T94" s="52">
        <v>0.088006536</v>
      </c>
      <c r="U94" s="52">
        <v>0.114885792</v>
      </c>
      <c r="V94" s="52">
        <v>0.142225596</v>
      </c>
      <c r="W94" s="52">
        <v>0.164583108</v>
      </c>
      <c r="X94" s="52">
        <v>0.206241768</v>
      </c>
      <c r="Y94" s="52">
        <v>0.238605732</v>
      </c>
      <c r="Z94" s="52">
        <v>0.255646008</v>
      </c>
      <c r="AA94" s="52">
        <v>0.229939056</v>
      </c>
      <c r="AB94" s="52">
        <v>0.248109768</v>
      </c>
      <c r="AC94" s="52">
        <v>0.263014776</v>
      </c>
      <c r="AD94" s="52">
        <v>0.3045897</v>
      </c>
      <c r="AE94" s="52">
        <v>0.217587996</v>
      </c>
      <c r="AF94" s="52">
        <v>0.234544536</v>
      </c>
      <c r="AG94" s="52">
        <v>0.174296484</v>
      </c>
      <c r="AH94" s="52">
        <v>0.147082284</v>
      </c>
      <c r="AI94" s="52">
        <v>0.182837556</v>
      </c>
      <c r="AJ94" s="52">
        <v>0.156289</v>
      </c>
      <c r="AK94" s="52">
        <v>0.181619</v>
      </c>
      <c r="AL94" s="52">
        <v>0.286878</v>
      </c>
      <c r="AM94" s="52">
        <v>0.223159</v>
      </c>
      <c r="AN94" s="52">
        <v>0.283015</v>
      </c>
      <c r="AO94" s="52">
        <v>0.264263</v>
      </c>
      <c r="AP94" s="52">
        <v>0.287504</v>
      </c>
      <c r="AQ94" s="52">
        <v>0.287043</v>
      </c>
      <c r="AR94" s="52">
        <v>0.313193</v>
      </c>
      <c r="AS94" s="52">
        <v>0.286998</v>
      </c>
      <c r="AT94" s="52">
        <v>0.299692</v>
      </c>
      <c r="AU94" s="52">
        <v>0.260723</v>
      </c>
      <c r="AV94" s="52">
        <v>0.310129</v>
      </c>
      <c r="AW94" s="52">
        <v>0.305268</v>
      </c>
      <c r="AX94" s="52">
        <v>0.325355</v>
      </c>
      <c r="AY94" s="52">
        <v>0.341014</v>
      </c>
      <c r="AZ94" s="52">
        <v>0.280444</v>
      </c>
      <c r="BA94" s="52">
        <v>0.280423</v>
      </c>
      <c r="BB94" s="52">
        <v>0.262684</v>
      </c>
      <c r="BC94" s="52">
        <v>0.262684</v>
      </c>
      <c r="BD94" s="52">
        <v>0.258369</v>
      </c>
      <c r="BE94" s="53">
        <v>0.13763</v>
      </c>
      <c r="BF94" s="457">
        <v>-0.468767685950583</v>
      </c>
      <c r="BG94" s="457">
        <v>-0.0147271277335913</v>
      </c>
      <c r="BH94" s="457">
        <v>9.08900782043008E-4</v>
      </c>
    </row>
    <row r="95" spans="8:8">
      <c r="A95" s="218" t="s">
        <v>179</v>
      </c>
      <c r="B95" s="52">
        <v>1.48826646405563</v>
      </c>
      <c r="C95" s="52">
        <v>1.48469530056468</v>
      </c>
      <c r="D95" s="52">
        <v>1.50942690506954</v>
      </c>
      <c r="E95" s="52">
        <v>1.56176898136862</v>
      </c>
      <c r="F95" s="52">
        <v>1.65902834536862</v>
      </c>
      <c r="G95" s="52">
        <v>1.57251195634216</v>
      </c>
      <c r="H95" s="52">
        <v>1.59433992660924</v>
      </c>
      <c r="I95" s="52">
        <v>1.68365911283446</v>
      </c>
      <c r="J95" s="52">
        <v>1.66121786483446</v>
      </c>
      <c r="K95" s="52">
        <v>1.87508196759384</v>
      </c>
      <c r="L95" s="52">
        <v>2.01566232812801</v>
      </c>
      <c r="M95" s="52">
        <v>2.09892539662031</v>
      </c>
      <c r="N95" s="52">
        <v>2.19724620288739</v>
      </c>
      <c r="O95" s="52">
        <v>2.12639080462031</v>
      </c>
      <c r="P95" s="52">
        <v>2.25897437711261</v>
      </c>
      <c r="Q95" s="52">
        <v>2.37443393764678</v>
      </c>
      <c r="R95" s="52">
        <v>2.6717127022184</v>
      </c>
      <c r="S95" s="52">
        <v>2.642054517</v>
      </c>
      <c r="T95" s="52">
        <v>2.80457298333177</v>
      </c>
      <c r="U95" s="52">
        <v>2.9459189886245</v>
      </c>
      <c r="V95" s="52">
        <v>3.08662948537563</v>
      </c>
      <c r="W95" s="52">
        <v>3.31646419309711</v>
      </c>
      <c r="X95" s="52">
        <v>3.641867404873</v>
      </c>
      <c r="Y95" s="52">
        <v>3.90800646006192</v>
      </c>
      <c r="Z95" s="52">
        <v>4.24778806751933</v>
      </c>
      <c r="AA95" s="52">
        <v>4.59369051975688</v>
      </c>
      <c r="AB95" s="52">
        <v>4.88835970768696</v>
      </c>
      <c r="AC95" s="52">
        <v>5.17772362444906</v>
      </c>
      <c r="AD95" s="52">
        <v>5.36265117929811</v>
      </c>
      <c r="AE95" s="52">
        <v>5.53423349334293</v>
      </c>
      <c r="AF95" s="52">
        <v>5.87380825038998</v>
      </c>
      <c r="AG95" s="52">
        <v>6.04253709929203</v>
      </c>
      <c r="AH95" s="52">
        <v>6.31930554810145</v>
      </c>
      <c r="AI95" s="52">
        <v>6.52917274959899</v>
      </c>
      <c r="AJ95" s="52">
        <v>6.46802617500751</v>
      </c>
      <c r="AK95" s="52">
        <v>6.88019838566666</v>
      </c>
      <c r="AL95" s="52">
        <v>6.93703145012486</v>
      </c>
      <c r="AM95" s="52">
        <v>7.24604363496271</v>
      </c>
      <c r="AN95" s="52">
        <v>7.58874094564144</v>
      </c>
      <c r="AO95" s="52">
        <v>8.07670267700447</v>
      </c>
      <c r="AP95" s="52">
        <v>8.84200805951392</v>
      </c>
      <c r="AQ95" s="52">
        <v>9.18153409110763</v>
      </c>
      <c r="AR95" s="52">
        <v>10.0495588215299</v>
      </c>
      <c r="AS95" s="52">
        <v>10.8744606896184</v>
      </c>
      <c r="AT95" s="52">
        <v>11.7641988194282</v>
      </c>
      <c r="AU95" s="52">
        <v>12.1627190390216</v>
      </c>
      <c r="AV95" s="52">
        <v>12.754429393147</v>
      </c>
      <c r="AW95" s="52">
        <v>13.8159271450425</v>
      </c>
      <c r="AX95" s="52">
        <v>14.7851915193113</v>
      </c>
      <c r="AY95" s="52">
        <v>16.2347028997142</v>
      </c>
      <c r="AZ95" s="52">
        <v>16.5536865270761</v>
      </c>
      <c r="BA95" s="52">
        <v>16.842324762654</v>
      </c>
      <c r="BB95" s="52">
        <v>17.4409492210722</v>
      </c>
      <c r="BC95" s="52">
        <v>18.5876964161285</v>
      </c>
      <c r="BD95" s="52">
        <v>18.5976641476829</v>
      </c>
      <c r="BE95" s="53">
        <v>17.5367024660579</v>
      </c>
      <c r="BF95" s="457">
        <v>-0.0596244861952349</v>
      </c>
      <c r="BG95" s="457">
        <v>0.046862406991045</v>
      </c>
      <c r="BH95" s="457">
        <v>0.115811397121671</v>
      </c>
    </row>
    <row r="96" spans="8:8">
      <c r="A96" s="218" t="s">
        <v>180</v>
      </c>
      <c r="B96" s="52">
        <v>0.005400972</v>
      </c>
      <c r="C96" s="52">
        <v>0.006615144</v>
      </c>
      <c r="D96" s="52">
        <v>0.004647348</v>
      </c>
      <c r="E96" s="52">
        <v>0.003475044</v>
      </c>
      <c r="F96" s="52">
        <v>0.0041868</v>
      </c>
      <c r="G96" s="52">
        <v>0.003642516</v>
      </c>
      <c r="H96" s="52">
        <v>0.0041868</v>
      </c>
      <c r="I96" s="52">
        <v>0.0041868</v>
      </c>
      <c r="J96" s="52">
        <v>0.002805156</v>
      </c>
      <c r="K96" s="52">
        <v>0.003056364</v>
      </c>
      <c r="L96" s="52">
        <v>0.003893724</v>
      </c>
      <c r="M96" s="52">
        <v>0.003893724</v>
      </c>
      <c r="N96" s="52">
        <v>0.0041868</v>
      </c>
      <c r="O96" s="52">
        <v>0.005568444</v>
      </c>
      <c r="P96" s="52">
        <v>0.0083736</v>
      </c>
      <c r="Q96" s="52">
        <v>0.010592604</v>
      </c>
      <c r="R96" s="52">
        <v>0.01130436</v>
      </c>
      <c r="S96" s="52">
        <v>0.01067634</v>
      </c>
      <c r="T96" s="52">
        <v>0.01067634</v>
      </c>
      <c r="U96" s="52">
        <v>0.011178756</v>
      </c>
      <c r="V96" s="52">
        <v>0.0376812</v>
      </c>
      <c r="W96" s="52">
        <v>0.060541128</v>
      </c>
      <c r="X96" s="52">
        <v>0.094914756</v>
      </c>
      <c r="Y96" s="52">
        <v>0.099143424</v>
      </c>
      <c r="Z96" s="52">
        <v>0.148798872</v>
      </c>
      <c r="AA96" s="52">
        <v>0.143236529853181</v>
      </c>
      <c r="AB96" s="52">
        <v>0.144958598368679</v>
      </c>
      <c r="AC96" s="52">
        <v>0.176943253507341</v>
      </c>
      <c r="AD96" s="52">
        <v>0.206268254486134</v>
      </c>
      <c r="AE96" s="52">
        <v>0.206340571615008</v>
      </c>
      <c r="AF96" s="52">
        <v>0.227078891353997</v>
      </c>
      <c r="AG96" s="52">
        <v>0.270680065252855</v>
      </c>
      <c r="AH96" s="52">
        <v>0.333823947797716</v>
      </c>
      <c r="AI96" s="52">
        <v>0.358242871125612</v>
      </c>
      <c r="AJ96" s="52">
        <v>0.4930704</v>
      </c>
      <c r="AK96" s="52">
        <v>0.55104987406199</v>
      </c>
      <c r="AL96" s="52">
        <v>0.6995943954323</v>
      </c>
      <c r="AM96" s="52">
        <v>0.721640912887439</v>
      </c>
      <c r="AN96" s="52">
        <v>0.968712272104405</v>
      </c>
      <c r="AO96" s="52">
        <v>0.88997687177814</v>
      </c>
      <c r="AP96" s="52">
        <v>1.01993986101142</v>
      </c>
      <c r="AQ96" s="52">
        <v>1.20849175203915</v>
      </c>
      <c r="AR96" s="52">
        <v>1.51619314845024</v>
      </c>
      <c r="AS96" s="52">
        <v>1.31894871973899</v>
      </c>
      <c r="AT96" s="52">
        <v>1.38854877650897</v>
      </c>
      <c r="AU96" s="52">
        <v>1.65259380097879</v>
      </c>
      <c r="AV96" s="52">
        <v>1.96233921044046</v>
      </c>
      <c r="AW96" s="52">
        <v>2.21927350668842</v>
      </c>
      <c r="AX96" s="52">
        <v>2.38650620946166</v>
      </c>
      <c r="AY96" s="52">
        <v>1.88866162805873</v>
      </c>
      <c r="AZ96" s="52">
        <v>2.14132002871126</v>
      </c>
      <c r="BA96" s="52">
        <v>2.23346818923328</v>
      </c>
      <c r="BB96" s="52">
        <v>2.39330114192496</v>
      </c>
      <c r="BC96" s="52">
        <v>2.83851483327896</v>
      </c>
      <c r="BD96" s="52">
        <v>3.41416486982055</v>
      </c>
      <c r="BE96" s="53">
        <v>3.25581392007162</v>
      </c>
      <c r="BF96" s="457">
        <v>-0.0489860983796049</v>
      </c>
      <c r="BG96" s="457">
        <v>0.0941385878809986</v>
      </c>
      <c r="BH96" s="457">
        <v>0.0215012120768699</v>
      </c>
    </row>
    <row r="97" spans="8:8">
      <c r="A97" s="218" t="s">
        <v>181</v>
      </c>
      <c r="B97" s="52">
        <v>2.0394823896</v>
      </c>
      <c r="C97" s="52">
        <v>2.17358224416</v>
      </c>
      <c r="D97" s="52">
        <v>2.38750092864</v>
      </c>
      <c r="E97" s="52">
        <v>2.45683810476</v>
      </c>
      <c r="F97" s="52">
        <v>2.62433773764</v>
      </c>
      <c r="G97" s="52">
        <v>2.52829882584</v>
      </c>
      <c r="H97" s="52">
        <v>2.29559773788</v>
      </c>
      <c r="I97" s="52">
        <v>2.2432371984</v>
      </c>
      <c r="J97" s="52">
        <v>2.3717573046</v>
      </c>
      <c r="K97" s="52">
        <v>2.51404444656</v>
      </c>
      <c r="L97" s="52">
        <v>2.35174775004</v>
      </c>
      <c r="M97" s="52">
        <v>2.2996459548</v>
      </c>
      <c r="N97" s="52">
        <v>2.1695641722</v>
      </c>
      <c r="O97" s="52">
        <v>1.96463664072</v>
      </c>
      <c r="P97" s="52">
        <v>2.09813150268</v>
      </c>
      <c r="Q97" s="52">
        <v>2.43741763296</v>
      </c>
      <c r="R97" s="52">
        <v>2.73265192836</v>
      </c>
      <c r="S97" s="52">
        <v>2.60621056836</v>
      </c>
      <c r="T97" s="52">
        <v>2.56889655072</v>
      </c>
      <c r="U97" s="52">
        <v>2.87272969596</v>
      </c>
      <c r="V97" s="52">
        <v>2.99817543492</v>
      </c>
      <c r="W97" s="52">
        <v>2.85507228564</v>
      </c>
      <c r="X97" s="52">
        <v>2.9135752794</v>
      </c>
      <c r="Y97" s="52">
        <v>3.14917865712</v>
      </c>
      <c r="Z97" s="52">
        <v>3.1541906754</v>
      </c>
      <c r="AA97" s="52">
        <v>3.26768310036</v>
      </c>
      <c r="AB97" s="52">
        <v>3.24173080188</v>
      </c>
      <c r="AC97" s="52">
        <v>3.1869167976</v>
      </c>
      <c r="AD97" s="52">
        <v>3.2500997964</v>
      </c>
      <c r="AE97" s="52">
        <v>3.40317255384</v>
      </c>
      <c r="AF97" s="52">
        <v>3.52747990188</v>
      </c>
      <c r="AG97" s="52">
        <v>3.62009694204</v>
      </c>
      <c r="AH97" s="52">
        <v>3.71860564716</v>
      </c>
      <c r="AI97" s="52">
        <v>3.54498993684</v>
      </c>
      <c r="AJ97" s="52">
        <v>3.729517704</v>
      </c>
      <c r="AK97" s="52">
        <v>3.9981720996</v>
      </c>
      <c r="AL97" s="52">
        <v>4.0937567436</v>
      </c>
      <c r="AM97" s="52">
        <v>4.3484690952</v>
      </c>
      <c r="AN97" s="52">
        <v>4.4685339588</v>
      </c>
      <c r="AO97" s="52">
        <v>4.5867691908</v>
      </c>
      <c r="AP97" s="52">
        <v>4.80533105104169</v>
      </c>
      <c r="AQ97" s="52">
        <v>4.72371065645562</v>
      </c>
      <c r="AR97" s="52">
        <v>4.95865306021614</v>
      </c>
      <c r="AS97" s="52">
        <v>5.09321118338173</v>
      </c>
      <c r="AT97" s="52">
        <v>4.27301080975954</v>
      </c>
      <c r="AU97" s="52">
        <v>4.86984449138784</v>
      </c>
      <c r="AV97" s="52">
        <v>4.61753891168602</v>
      </c>
      <c r="AW97" s="52">
        <v>4.87511696319406</v>
      </c>
      <c r="AX97" s="52">
        <v>5.07397714947172</v>
      </c>
      <c r="AY97" s="52">
        <v>4.98864809446273</v>
      </c>
      <c r="AZ97" s="52">
        <v>5.03273139635182</v>
      </c>
      <c r="BA97" s="52">
        <v>5.02338801120051</v>
      </c>
      <c r="BB97" s="52">
        <v>5.09746840916772</v>
      </c>
      <c r="BC97" s="52">
        <v>4.99175041659371</v>
      </c>
      <c r="BD97" s="52">
        <v>4.90533780435533</v>
      </c>
      <c r="BE97" s="53">
        <v>4.57438916574304</v>
      </c>
      <c r="BF97" s="457">
        <v>-0.0700149476680866</v>
      </c>
      <c r="BG97" s="457">
        <v>0.0138961942149169</v>
      </c>
      <c r="BH97" s="457">
        <v>0.0302090088651669</v>
      </c>
    </row>
    <row r="98" spans="8:8">
      <c r="A98" s="218" t="s">
        <v>182</v>
      </c>
      <c r="B98" s="52">
        <v>6.2802E-4</v>
      </c>
      <c r="C98" s="52">
        <v>8.3736E-4</v>
      </c>
      <c r="D98" s="52">
        <v>5.02416E-4</v>
      </c>
      <c r="E98" s="52">
        <v>5.02416E-4</v>
      </c>
      <c r="F98" s="52">
        <v>6.2802E-4</v>
      </c>
      <c r="G98" s="52">
        <v>6.69888E-4</v>
      </c>
      <c r="H98" s="52">
        <v>0.001716588</v>
      </c>
      <c r="I98" s="52">
        <v>0.004354272</v>
      </c>
      <c r="J98" s="52">
        <v>0.004144932</v>
      </c>
      <c r="K98" s="52">
        <v>0.004144932</v>
      </c>
      <c r="L98" s="52">
        <v>3.76812E-4</v>
      </c>
      <c r="M98" s="52">
        <v>4.1868E-4</v>
      </c>
      <c r="N98" s="52">
        <v>4.60548E-4</v>
      </c>
      <c r="O98" s="52">
        <v>0.001004832</v>
      </c>
      <c r="P98" s="52">
        <v>0.001423512</v>
      </c>
      <c r="Q98" s="52">
        <v>0.0020934</v>
      </c>
      <c r="R98" s="52">
        <v>0.003893724</v>
      </c>
      <c r="S98" s="52">
        <v>0.00355878</v>
      </c>
      <c r="T98" s="52">
        <v>0.009252828</v>
      </c>
      <c r="U98" s="52">
        <v>0.010006452</v>
      </c>
      <c r="V98" s="52">
        <v>0.013355892</v>
      </c>
      <c r="W98" s="52">
        <v>0.009922716</v>
      </c>
      <c r="X98" s="52">
        <v>0.013690836</v>
      </c>
      <c r="Y98" s="52">
        <v>0.01088568</v>
      </c>
      <c r="Z98" s="52">
        <v>0.050115996</v>
      </c>
      <c r="AA98" s="52">
        <v>0.05547984</v>
      </c>
      <c r="AB98" s="52">
        <v>0.06535408</v>
      </c>
      <c r="AC98" s="52">
        <v>0.0686176</v>
      </c>
      <c r="AD98" s="52">
        <v>0.05736264</v>
      </c>
      <c r="AE98" s="52">
        <v>0.06372232</v>
      </c>
      <c r="AF98" s="52">
        <v>0.06983096</v>
      </c>
      <c r="AG98" s="52">
        <v>0.07016568</v>
      </c>
      <c r="AH98" s="52">
        <v>0.06786448</v>
      </c>
      <c r="AI98" s="52">
        <v>0.07242504</v>
      </c>
      <c r="AJ98" s="52">
        <v>0.0811696</v>
      </c>
      <c r="AK98" s="52">
        <v>0.10401424</v>
      </c>
      <c r="AL98" s="52">
        <v>0.12430664</v>
      </c>
      <c r="AM98" s="52">
        <v>0.15238128</v>
      </c>
      <c r="AN98" s="52">
        <v>0.22242144</v>
      </c>
      <c r="AO98" s="52">
        <v>0.27748288</v>
      </c>
      <c r="AP98" s="52">
        <v>0.28823576</v>
      </c>
      <c r="AQ98" s="52">
        <v>0.30534832</v>
      </c>
      <c r="AR98" s="52">
        <v>0.37015848</v>
      </c>
      <c r="AS98" s="52">
        <v>0.40927888</v>
      </c>
      <c r="AT98" s="52">
        <v>0.44446632</v>
      </c>
      <c r="AU98" s="52">
        <v>0.61826968</v>
      </c>
      <c r="AV98" s="52">
        <v>0.61806048</v>
      </c>
      <c r="AW98" s="52">
        <v>0.66450288</v>
      </c>
      <c r="AX98" s="52">
        <v>0.63040328</v>
      </c>
      <c r="AY98" s="52">
        <v>0.64253688</v>
      </c>
      <c r="AZ98" s="52">
        <v>0.72826704</v>
      </c>
      <c r="BA98" s="52">
        <v>0.78424896</v>
      </c>
      <c r="BB98" s="52">
        <v>0.86905864</v>
      </c>
      <c r="BC98" s="52">
        <v>0.9321952</v>
      </c>
      <c r="BD98" s="52">
        <v>0.954837337942005</v>
      </c>
      <c r="BE98" s="53">
        <v>1.13670537691327</v>
      </c>
      <c r="BF98" s="457">
        <v>0.187217528548494</v>
      </c>
      <c r="BG98" s="457">
        <v>0.0794662130347328</v>
      </c>
      <c r="BH98" s="457">
        <v>0.00750673840026856</v>
      </c>
    </row>
    <row r="99" spans="8:8">
      <c r="A99" s="218" t="s">
        <v>183</v>
      </c>
      <c r="B99" s="52">
        <v>0.06887286</v>
      </c>
      <c r="C99" s="52">
        <v>0.0669888</v>
      </c>
      <c r="D99" s="52">
        <v>0.061169148</v>
      </c>
      <c r="E99" s="52">
        <v>0.0575685</v>
      </c>
      <c r="F99" s="52">
        <v>0.05903388</v>
      </c>
      <c r="G99" s="52">
        <v>0.059075748</v>
      </c>
      <c r="H99" s="52">
        <v>0.05254434</v>
      </c>
      <c r="I99" s="52">
        <v>0.053842248</v>
      </c>
      <c r="J99" s="52">
        <v>0.061001676</v>
      </c>
      <c r="K99" s="52">
        <v>0.06280042</v>
      </c>
      <c r="L99" s="52">
        <v>0.05909983</v>
      </c>
      <c r="M99" s="52">
        <v>0.0609001</v>
      </c>
      <c r="N99" s="52">
        <v>0.05800022</v>
      </c>
      <c r="O99" s="52">
        <v>0.05350002</v>
      </c>
      <c r="P99" s="52">
        <v>0.04769998</v>
      </c>
      <c r="Q99" s="52">
        <v>0.04906161</v>
      </c>
      <c r="R99" s="52">
        <v>0.04888061</v>
      </c>
      <c r="S99" s="52">
        <v>0.04791795</v>
      </c>
      <c r="T99" s="52">
        <v>0.0530955</v>
      </c>
      <c r="U99" s="52">
        <v>0.04938179</v>
      </c>
      <c r="V99" s="52">
        <v>0.04559771</v>
      </c>
      <c r="W99" s="52">
        <v>0.05240468</v>
      </c>
      <c r="X99" s="52">
        <v>0.04373952</v>
      </c>
      <c r="Y99" s="52">
        <v>0.04739746</v>
      </c>
      <c r="Z99" s="52">
        <v>0.05160339</v>
      </c>
      <c r="AA99" s="52">
        <v>0.0501418050147618</v>
      </c>
      <c r="AB99" s="52">
        <v>0.0478099575897479</v>
      </c>
      <c r="AC99" s="52">
        <v>0.0526455578701337</v>
      </c>
      <c r="AD99" s="52">
        <v>0.0518626619311921</v>
      </c>
      <c r="AE99" s="52">
        <v>0.0490237361886711</v>
      </c>
      <c r="AF99" s="52">
        <v>0.0491594749099302</v>
      </c>
      <c r="AG99" s="52">
        <v>0.0484479439784038</v>
      </c>
      <c r="AH99" s="52">
        <v>0.052302050338372</v>
      </c>
      <c r="AI99" s="52">
        <v>0.0476896427847628</v>
      </c>
      <c r="AJ99" s="52">
        <v>0.04885681096</v>
      </c>
      <c r="AK99" s="52">
        <v>0.0462957550449</v>
      </c>
      <c r="AL99" s="52">
        <v>0.05733568806873</v>
      </c>
      <c r="AM99" s="52">
        <v>0.057307030002</v>
      </c>
      <c r="AN99" s="52">
        <v>0.0827079512906714</v>
      </c>
      <c r="AO99" s="52">
        <v>0.085459216456707</v>
      </c>
      <c r="AP99" s="52">
        <v>0.0951389000287819</v>
      </c>
      <c r="AQ99" s="52">
        <v>0.093677487909635</v>
      </c>
      <c r="AR99" s="52">
        <v>0.0709955691160109</v>
      </c>
      <c r="AS99" s="52">
        <v>0.088100537011387</v>
      </c>
      <c r="AT99" s="52">
        <v>0.0677482213733777</v>
      </c>
      <c r="AU99" s="52">
        <v>0.0578591373297114</v>
      </c>
      <c r="AV99" s="52">
        <v>0.0585707658411072</v>
      </c>
      <c r="AW99" s="52">
        <v>0.0729793026756258</v>
      </c>
      <c r="AX99" s="52">
        <v>0.064359014850192</v>
      </c>
      <c r="AY99" s="52">
        <v>0.0594355807075522</v>
      </c>
      <c r="AZ99" s="52">
        <v>0.0600245155179611</v>
      </c>
      <c r="BA99" s="52">
        <v>0.0496660861976675</v>
      </c>
      <c r="BB99" s="52">
        <v>0.0523309234260305</v>
      </c>
      <c r="BC99" s="52">
        <v>0.0564221390303586</v>
      </c>
      <c r="BD99" s="52">
        <v>0.0642159426098665</v>
      </c>
      <c r="BE99" s="53">
        <v>0.0612961926261205</v>
      </c>
      <c r="BF99" s="457">
        <v>-0.0480756926459653</v>
      </c>
      <c r="BG99" s="457">
        <v>-0.00534035925920928</v>
      </c>
      <c r="BH99" s="457">
        <v>4.04796609853519E-4</v>
      </c>
    </row>
    <row r="100" spans="8:8">
      <c r="A100" s="218" t="s">
        <v>184</v>
      </c>
      <c r="B100" s="52">
        <v>0.057735972</v>
      </c>
      <c r="C100" s="52">
        <v>0.048734352</v>
      </c>
      <c r="D100" s="52">
        <v>0.046808424</v>
      </c>
      <c r="E100" s="52">
        <v>0.051539508</v>
      </c>
      <c r="F100" s="52">
        <v>0.046389744</v>
      </c>
      <c r="G100" s="52">
        <v>0.038644164</v>
      </c>
      <c r="H100" s="52">
        <v>0.030605508</v>
      </c>
      <c r="I100" s="52">
        <v>0.024534648</v>
      </c>
      <c r="J100" s="52">
        <v>0.024367176</v>
      </c>
      <c r="K100" s="52">
        <v>0.022315644</v>
      </c>
      <c r="L100" s="52">
        <v>0.021645756</v>
      </c>
      <c r="M100" s="52">
        <v>0.021436416</v>
      </c>
      <c r="N100" s="52">
        <v>0.023320476</v>
      </c>
      <c r="O100" s="52">
        <v>0.024827724</v>
      </c>
      <c r="P100" s="52">
        <v>0.027674748</v>
      </c>
      <c r="Q100" s="52">
        <v>0.029475072</v>
      </c>
      <c r="R100" s="52">
        <v>0.033452532</v>
      </c>
      <c r="S100" s="52">
        <v>0.037932408</v>
      </c>
      <c r="T100" s="52">
        <v>0.043040304</v>
      </c>
      <c r="U100" s="52">
        <v>0.048818088</v>
      </c>
      <c r="V100" s="52">
        <v>0.055391364</v>
      </c>
      <c r="W100" s="52">
        <v>0.062843868</v>
      </c>
      <c r="X100" s="52">
        <v>0.071343072</v>
      </c>
      <c r="Y100" s="52">
        <v>0.074608776</v>
      </c>
      <c r="Z100" s="52">
        <v>0.081726336</v>
      </c>
      <c r="AA100" s="52">
        <v>0.086624892</v>
      </c>
      <c r="AB100" s="52">
        <v>0.085745664</v>
      </c>
      <c r="AC100" s="52">
        <v>0.088048404</v>
      </c>
      <c r="AD100" s="52">
        <v>0.092444544</v>
      </c>
      <c r="AE100" s="52">
        <v>0.091774656</v>
      </c>
      <c r="AF100" s="52">
        <v>0.09252828</v>
      </c>
      <c r="AG100" s="52">
        <v>0.09378432</v>
      </c>
      <c r="AH100" s="52">
        <v>0.087671592</v>
      </c>
      <c r="AI100" s="52">
        <v>0.087755328</v>
      </c>
      <c r="AJ100" s="52">
        <v>0.087797196</v>
      </c>
      <c r="AK100" s="52">
        <v>0.084908304</v>
      </c>
      <c r="AL100" s="52">
        <v>0.08813214</v>
      </c>
      <c r="AM100" s="52">
        <v>0.09880848</v>
      </c>
      <c r="AN100" s="52">
        <v>0.125028473161331</v>
      </c>
      <c r="AO100" s="52">
        <v>0.139783353470653</v>
      </c>
      <c r="AP100" s="52">
        <v>0.155117593589851</v>
      </c>
      <c r="AQ100" s="52">
        <v>0.165986238535834</v>
      </c>
      <c r="AR100" s="52">
        <v>0.227319352285359</v>
      </c>
      <c r="AS100" s="52">
        <v>0.250739800982371</v>
      </c>
      <c r="AT100" s="52">
        <v>0.206193352064314</v>
      </c>
      <c r="AU100" s="52">
        <v>0.193758873681592</v>
      </c>
      <c r="AV100" s="52">
        <v>0.166981855599071</v>
      </c>
      <c r="AW100" s="52">
        <v>0.169253936518223</v>
      </c>
      <c r="AX100" s="52">
        <v>0.13413876844685</v>
      </c>
      <c r="AY100" s="52">
        <v>0.197970300756345</v>
      </c>
      <c r="AZ100" s="52">
        <v>0.194745957777712</v>
      </c>
      <c r="BA100" s="52">
        <v>0.223621498888952</v>
      </c>
      <c r="BB100" s="52">
        <v>0.299222139906238</v>
      </c>
      <c r="BC100" s="52">
        <v>0.495789921349438</v>
      </c>
      <c r="BD100" s="52">
        <v>0.558268379350384</v>
      </c>
      <c r="BE100" s="53">
        <v>0.621523555564557</v>
      </c>
      <c r="BF100" s="457">
        <v>0.110264214667938</v>
      </c>
      <c r="BG100" s="457">
        <v>0.104731753239389</v>
      </c>
      <c r="BH100" s="457">
        <v>0.00410450661709494</v>
      </c>
    </row>
    <row r="101" spans="8:8">
      <c r="A101" s="218" t="s">
        <v>185</v>
      </c>
      <c r="B101" s="52">
        <v>0.001855882836</v>
      </c>
      <c r="C101" s="52">
        <v>0.001758204792</v>
      </c>
      <c r="D101" s="52">
        <v>0.001367492616</v>
      </c>
      <c r="E101" s="52">
        <v>6.251394816E-4</v>
      </c>
      <c r="F101" s="52">
        <v>8.204955696E-4</v>
      </c>
      <c r="G101" s="52">
        <v>8.204955696E-4</v>
      </c>
      <c r="H101" s="52">
        <v>8.009599608E-4</v>
      </c>
      <c r="I101" s="52">
        <v>7.81424352E-4</v>
      </c>
      <c r="J101" s="52">
        <v>7.81424352E-4</v>
      </c>
      <c r="K101" s="52">
        <v>0.0010939940928</v>
      </c>
      <c r="L101" s="52">
        <v>0.0020707745328</v>
      </c>
      <c r="M101" s="52">
        <v>0.0024614867088</v>
      </c>
      <c r="N101" s="52">
        <v>0.0060755743368</v>
      </c>
      <c r="O101" s="52">
        <v>0.005567648508</v>
      </c>
      <c r="P101" s="52">
        <v>0.0048643665912</v>
      </c>
      <c r="Q101" s="52">
        <v>0.00586068264</v>
      </c>
      <c r="R101" s="52">
        <v>0.010158516576</v>
      </c>
      <c r="S101" s="52">
        <v>0.011330653104</v>
      </c>
      <c r="T101" s="52">
        <v>0.0206296028928</v>
      </c>
      <c r="U101" s="52">
        <v>0.0330542500896</v>
      </c>
      <c r="V101" s="52">
        <v>0.0467487118584</v>
      </c>
      <c r="W101" s="52">
        <v>0.036824622588</v>
      </c>
      <c r="X101" s="52">
        <v>0.039168895644</v>
      </c>
      <c r="Y101" s="52">
        <v>0.0496009107432</v>
      </c>
      <c r="Z101" s="52">
        <v>0.0392079668616</v>
      </c>
      <c r="AA101" s="52">
        <v>0.0447756153696</v>
      </c>
      <c r="AB101" s="52">
        <v>0.0502846570512</v>
      </c>
      <c r="AC101" s="52">
        <v>0.050108836572</v>
      </c>
      <c r="AD101" s="52">
        <v>0.0509097965328</v>
      </c>
      <c r="AE101" s="52">
        <v>0.0490539136968</v>
      </c>
      <c r="AF101" s="52">
        <v>0.0591733590552</v>
      </c>
      <c r="AG101" s="52">
        <v>0.0824011979184</v>
      </c>
      <c r="AH101" s="52">
        <v>0.1022298408504</v>
      </c>
      <c r="AI101" s="52">
        <v>0.1032261568992</v>
      </c>
      <c r="AJ101" s="52">
        <v>0.1210621677336</v>
      </c>
      <c r="AK101" s="52">
        <v>0.1679867000712</v>
      </c>
      <c r="AL101" s="52">
        <v>0.1715421808728</v>
      </c>
      <c r="AM101" s="52">
        <v>0.1494864785376</v>
      </c>
      <c r="AN101" s="52">
        <v>0.1555815884832</v>
      </c>
      <c r="AO101" s="52">
        <v>0.1691197653816</v>
      </c>
      <c r="AP101" s="52">
        <v>0.192106847401949</v>
      </c>
      <c r="AQ101" s="52">
        <v>0.21017736</v>
      </c>
      <c r="AR101" s="52">
        <v>0.2260872</v>
      </c>
      <c r="AS101" s="52">
        <v>0.2658618</v>
      </c>
      <c r="AT101" s="52">
        <v>0.25372008</v>
      </c>
      <c r="AU101" s="52">
        <v>0.29391336</v>
      </c>
      <c r="AV101" s="52">
        <v>0.323527381932176</v>
      </c>
      <c r="AW101" s="52">
        <v>0.338528152269913</v>
      </c>
      <c r="AX101" s="52">
        <v>0.418846396140886</v>
      </c>
      <c r="AY101" s="52">
        <v>0.445626282701699</v>
      </c>
      <c r="AZ101" s="52">
        <v>0.486362161834162</v>
      </c>
      <c r="BA101" s="52">
        <v>0.547976622765959</v>
      </c>
      <c r="BB101" s="52">
        <v>0.647990952016247</v>
      </c>
      <c r="BC101" s="52">
        <v>0.684609599697553</v>
      </c>
      <c r="BD101" s="52">
        <v>0.732020228435571</v>
      </c>
      <c r="BE101" s="53">
        <v>0.727748244135509</v>
      </c>
      <c r="BF101" s="457">
        <v>-0.00855217825624766</v>
      </c>
      <c r="BG101" s="457">
        <v>0.111774795847301</v>
      </c>
      <c r="BH101" s="457">
        <v>0.00480600848815804</v>
      </c>
    </row>
    <row r="102" spans="8:8">
      <c r="A102" s="218" t="s">
        <v>186</v>
      </c>
      <c r="B102" s="52">
        <v>1.67472E-4</v>
      </c>
      <c r="C102" s="52">
        <v>2.0934E-4</v>
      </c>
      <c r="D102" s="52">
        <v>1.25604E-4</v>
      </c>
      <c r="E102" s="52">
        <v>2.51208E-4</v>
      </c>
      <c r="F102" s="52">
        <v>1.25604E-4</v>
      </c>
      <c r="G102" s="52">
        <v>1.25604E-4</v>
      </c>
      <c r="H102" s="52">
        <v>1.6621596E-4</v>
      </c>
      <c r="I102" s="52">
        <v>1.2539466E-4</v>
      </c>
      <c r="J102" s="52">
        <v>1.81790856E-4</v>
      </c>
      <c r="K102" s="52">
        <v>2.22612156E-4</v>
      </c>
      <c r="L102" s="52">
        <v>5.3423568E-5</v>
      </c>
      <c r="M102" s="52">
        <v>1.41011424E-4</v>
      </c>
      <c r="N102" s="52">
        <v>1.81790856E-4</v>
      </c>
      <c r="O102" s="52">
        <v>1.92969612E-4</v>
      </c>
      <c r="P102" s="52">
        <v>2.8219032E-5</v>
      </c>
      <c r="Q102" s="52">
        <v>1.24682904E-4</v>
      </c>
      <c r="R102" s="52">
        <v>1.92969612E-4</v>
      </c>
      <c r="S102" s="52">
        <v>6.8286708E-5</v>
      </c>
      <c r="T102" s="52">
        <v>1.36573416E-4</v>
      </c>
      <c r="U102" s="52">
        <v>2.09298132E-4</v>
      </c>
      <c r="V102" s="52">
        <v>4.7499246E-4</v>
      </c>
      <c r="W102" s="52">
        <v>2.93871492E-4</v>
      </c>
      <c r="X102" s="52">
        <v>4.91279112E-4</v>
      </c>
      <c r="Y102" s="52">
        <v>5.7589434E-4</v>
      </c>
      <c r="Z102" s="52">
        <v>5.19498144E-4</v>
      </c>
      <c r="AA102" s="52">
        <v>8.97984864E-4</v>
      </c>
      <c r="AB102" s="52">
        <v>5.31388656E-4</v>
      </c>
      <c r="AC102" s="52">
        <v>7.7330196E-4</v>
      </c>
      <c r="AD102" s="52">
        <v>8.5787532E-4</v>
      </c>
      <c r="AE102" s="52">
        <v>0.001027105776</v>
      </c>
      <c r="AF102" s="52">
        <v>4.793886E-4</v>
      </c>
      <c r="AG102" s="52">
        <v>1.1890512E-5</v>
      </c>
      <c r="AH102" s="52">
        <v>0.0</v>
      </c>
      <c r="AI102" s="52">
        <v>0.0</v>
      </c>
      <c r="AJ102" s="52">
        <v>0.0</v>
      </c>
      <c r="AK102" s="52">
        <v>0.0</v>
      </c>
      <c r="AL102" s="52">
        <v>0.0</v>
      </c>
      <c r="AM102" s="52">
        <v>2.8198098E-4</v>
      </c>
      <c r="AN102" s="52">
        <v>3.66596208E-4</v>
      </c>
      <c r="AO102" s="52">
        <v>2.8951722E-4</v>
      </c>
      <c r="AP102" s="52">
        <v>3.516912E-4</v>
      </c>
      <c r="AQ102" s="52">
        <v>2.0934E-4</v>
      </c>
      <c r="AR102" s="52">
        <v>3.391308E-4</v>
      </c>
      <c r="AS102" s="52">
        <v>2.051532E-4</v>
      </c>
      <c r="AT102" s="52">
        <v>1.67472E-4</v>
      </c>
      <c r="AU102" s="52">
        <v>3.265704E-4</v>
      </c>
      <c r="AV102" s="52">
        <v>2.679552E-4</v>
      </c>
      <c r="AW102" s="52">
        <v>0.0010425132</v>
      </c>
      <c r="AX102" s="52">
        <v>0.011032218</v>
      </c>
      <c r="AY102" s="52">
        <v>0.016265718</v>
      </c>
      <c r="AZ102" s="52">
        <v>0.0170151552</v>
      </c>
      <c r="BA102" s="52">
        <v>0.017835768</v>
      </c>
      <c r="BB102" s="52">
        <v>0.0376058376</v>
      </c>
      <c r="BC102" s="52">
        <v>0.0199877832</v>
      </c>
      <c r="BD102" s="52">
        <v>0.0191709660385833</v>
      </c>
      <c r="BE102" s="53">
        <v>0.0196678993200687</v>
      </c>
      <c r="BF102" s="457">
        <v>0.0231180760926295</v>
      </c>
      <c r="BG102" s="457">
        <v>0.606460972029528</v>
      </c>
      <c r="BH102" s="457">
        <v>1.29885701323502E-4</v>
      </c>
    </row>
    <row r="103" spans="8:8">
      <c r="A103" s="218" t="s">
        <v>187</v>
      </c>
      <c r="B103" s="52">
        <v>0.207330336</v>
      </c>
      <c r="C103" s="52">
        <v>0.234753876</v>
      </c>
      <c r="D103" s="52">
        <v>0.223951932</v>
      </c>
      <c r="E103" s="52">
        <v>0.2114334</v>
      </c>
      <c r="F103" s="52">
        <v>0.220811832</v>
      </c>
      <c r="G103" s="52">
        <v>0.235674972</v>
      </c>
      <c r="H103" s="52">
        <v>0.238187052</v>
      </c>
      <c r="I103" s="52">
        <v>0.244132308</v>
      </c>
      <c r="J103" s="52">
        <v>0.308734632</v>
      </c>
      <c r="K103" s="52">
        <v>0.31840614</v>
      </c>
      <c r="L103" s="52">
        <v>0.33640938</v>
      </c>
      <c r="M103" s="52">
        <v>0.375011676</v>
      </c>
      <c r="N103" s="52">
        <v>0.409385304</v>
      </c>
      <c r="O103" s="52">
        <v>0.414241992</v>
      </c>
      <c r="P103" s="52">
        <v>0.495842724</v>
      </c>
      <c r="Q103" s="52">
        <v>0.552615732</v>
      </c>
      <c r="R103" s="52">
        <v>0.6382441656</v>
      </c>
      <c r="S103" s="52">
        <v>0.6468857208</v>
      </c>
      <c r="T103" s="52">
        <v>0.6904493748</v>
      </c>
      <c r="U103" s="52">
        <v>0.831791556</v>
      </c>
      <c r="V103" s="52">
        <v>0.9220212828</v>
      </c>
      <c r="W103" s="52">
        <v>0.97678044</v>
      </c>
      <c r="X103" s="52">
        <v>0.9897134652</v>
      </c>
      <c r="Y103" s="52">
        <v>1.0534951764</v>
      </c>
      <c r="Z103" s="52">
        <v>1.02545199</v>
      </c>
      <c r="AA103" s="52">
        <v>1.0100320056</v>
      </c>
      <c r="AB103" s="52">
        <v>1.0134651816</v>
      </c>
      <c r="AC103" s="52">
        <v>0.9868371336</v>
      </c>
      <c r="AD103" s="52">
        <v>1.0818649332</v>
      </c>
      <c r="AE103" s="52">
        <v>1.11086271</v>
      </c>
      <c r="AF103" s="52">
        <v>1.1511774072</v>
      </c>
      <c r="AG103" s="52">
        <v>1.3439628</v>
      </c>
      <c r="AH103" s="52">
        <v>1.4623403832</v>
      </c>
      <c r="AI103" s="52">
        <v>1.5093665208</v>
      </c>
      <c r="AJ103" s="52">
        <v>1.5975614628</v>
      </c>
      <c r="AK103" s="52">
        <v>1.7971671528</v>
      </c>
      <c r="AL103" s="52">
        <v>1.9143808056</v>
      </c>
      <c r="AM103" s="52">
        <v>2.0570041476</v>
      </c>
      <c r="AN103" s="52">
        <v>2.1404763792</v>
      </c>
      <c r="AO103" s="52">
        <v>2.2273106112</v>
      </c>
      <c r="AP103" s="52">
        <v>2.294177994</v>
      </c>
      <c r="AQ103" s="52">
        <v>2.3719226832</v>
      </c>
      <c r="AR103" s="52">
        <v>2.497551804</v>
      </c>
      <c r="AS103" s="52">
        <v>2.7674664264</v>
      </c>
      <c r="AT103" s="52">
        <v>2.87193546</v>
      </c>
      <c r="AU103" s="52">
        <v>3.2297728824</v>
      </c>
      <c r="AV103" s="52">
        <v>3.5038240632</v>
      </c>
      <c r="AW103" s="52">
        <v>3.3760847952</v>
      </c>
      <c r="AX103" s="52">
        <v>3.414084192</v>
      </c>
      <c r="AY103" s="52">
        <v>3.5336047716</v>
      </c>
      <c r="AZ103" s="52">
        <v>3.5755774416</v>
      </c>
      <c r="BA103" s="52">
        <v>3.4122126924</v>
      </c>
      <c r="BB103" s="52">
        <v>3.6080460756</v>
      </c>
      <c r="BC103" s="52">
        <v>3.6278956944</v>
      </c>
      <c r="BD103" s="52">
        <v>3.4393180356</v>
      </c>
      <c r="BE103" s="53">
        <v>3.029066064</v>
      </c>
      <c r="BF103" s="457">
        <v>-0.121689272133239</v>
      </c>
      <c r="BG103" s="457">
        <v>0.0181922008843678</v>
      </c>
      <c r="BH103" s="457">
        <v>0.0200037819837938</v>
      </c>
    </row>
    <row r="104" spans="8:8">
      <c r="A104" s="218" t="s">
        <v>188</v>
      </c>
      <c r="B104" s="52">
        <v>0.0</v>
      </c>
      <c r="C104" s="52">
        <v>0.0</v>
      </c>
      <c r="D104" s="52">
        <v>0.0</v>
      </c>
      <c r="E104" s="52">
        <v>0.0</v>
      </c>
      <c r="F104" s="52">
        <v>0.0</v>
      </c>
      <c r="G104" s="52">
        <v>0.0</v>
      </c>
      <c r="H104" s="52">
        <v>0.0</v>
      </c>
      <c r="I104" s="52">
        <v>0.0</v>
      </c>
      <c r="J104" s="52">
        <v>0.0</v>
      </c>
      <c r="K104" s="52">
        <v>0.0</v>
      </c>
      <c r="L104" s="52">
        <v>0.0</v>
      </c>
      <c r="M104" s="52">
        <v>1.8463788E-5</v>
      </c>
      <c r="N104" s="52">
        <v>1.0550736E-4</v>
      </c>
      <c r="O104" s="52">
        <v>1.097276544E-4</v>
      </c>
      <c r="P104" s="52">
        <v>7.1217468E-5</v>
      </c>
      <c r="Q104" s="52">
        <v>9.60116976E-5</v>
      </c>
      <c r="R104" s="52">
        <v>5.32812168E-5</v>
      </c>
      <c r="S104" s="52">
        <v>7.454094984E-4</v>
      </c>
      <c r="T104" s="52">
        <v>7.49102256E-4</v>
      </c>
      <c r="U104" s="52">
        <v>0.001456001568</v>
      </c>
      <c r="V104" s="52">
        <v>8.80986456E-4</v>
      </c>
      <c r="W104" s="52">
        <v>3.297105E-4</v>
      </c>
      <c r="X104" s="52">
        <v>3.08609028E-4</v>
      </c>
      <c r="Y104" s="52">
        <v>1.5826104E-4</v>
      </c>
      <c r="Z104" s="52">
        <v>1.8463788E-5</v>
      </c>
      <c r="AA104" s="52">
        <v>0.0</v>
      </c>
      <c r="AB104" s="52">
        <v>2.3739156E-5</v>
      </c>
      <c r="AC104" s="52">
        <v>2.3739156E-5</v>
      </c>
      <c r="AD104" s="52">
        <v>1.60898724E-5</v>
      </c>
      <c r="AE104" s="52">
        <v>1.4507262E-5</v>
      </c>
      <c r="AF104" s="52">
        <v>4.19391756E-5</v>
      </c>
      <c r="AG104" s="52">
        <v>8.7043572E-6</v>
      </c>
      <c r="AH104" s="52">
        <v>0.0</v>
      </c>
      <c r="AI104" s="52">
        <v>8.1768204E-6</v>
      </c>
      <c r="AJ104" s="52">
        <v>0.0</v>
      </c>
      <c r="AK104" s="52">
        <v>1.42434936E-5</v>
      </c>
      <c r="AL104" s="52">
        <v>3.6927576E-6</v>
      </c>
      <c r="AM104" s="52">
        <v>4.555280268E-4</v>
      </c>
      <c r="AN104" s="52">
        <v>0.0025015795056</v>
      </c>
      <c r="AO104" s="52">
        <v>6.58102158E-4</v>
      </c>
      <c r="AP104" s="52">
        <v>0.0024461881416</v>
      </c>
      <c r="AQ104" s="52">
        <v>0.0018347729904</v>
      </c>
      <c r="AR104" s="52">
        <v>0.0017899323624</v>
      </c>
      <c r="AS104" s="52">
        <v>0.0024132170916</v>
      </c>
      <c r="AT104" s="52">
        <v>0.0024562113408</v>
      </c>
      <c r="AU104" s="52">
        <v>0.0025092290529684</v>
      </c>
      <c r="AV104" s="52">
        <v>0.01252262899314</v>
      </c>
      <c r="AW104" s="52">
        <v>0.019091459197692</v>
      </c>
      <c r="AX104" s="52">
        <v>0.02008395902016</v>
      </c>
      <c r="AY104" s="52">
        <v>0.0385459270182</v>
      </c>
      <c r="AZ104" s="52">
        <v>0.05187245615244</v>
      </c>
      <c r="BA104" s="52">
        <v>0.05491448748</v>
      </c>
      <c r="BB104" s="52">
        <v>0.0568848</v>
      </c>
      <c r="BC104" s="52">
        <v>0.054971972244</v>
      </c>
      <c r="BD104" s="52">
        <v>0.0618607773299924</v>
      </c>
      <c r="BE104" s="53">
        <v>0.0663956188690126</v>
      </c>
      <c r="BF104" s="457">
        <v>0.070374685417756</v>
      </c>
      <c r="BG104" s="457">
        <v>0.380749720777109</v>
      </c>
      <c r="BH104" s="457">
        <v>4.38472934057074E-4</v>
      </c>
    </row>
    <row r="105" spans="8:8">
      <c r="A105" s="218" t="s">
        <v>189</v>
      </c>
      <c r="B105" s="52">
        <v>0.12497598</v>
      </c>
      <c r="C105" s="52">
        <v>0.124306092</v>
      </c>
      <c r="D105" s="52">
        <v>0.126148284</v>
      </c>
      <c r="E105" s="52">
        <v>0.127153116</v>
      </c>
      <c r="F105" s="52">
        <v>0.116727984</v>
      </c>
      <c r="G105" s="52">
        <v>0.114048432</v>
      </c>
      <c r="H105" s="52">
        <v>0.101278692</v>
      </c>
      <c r="I105" s="52">
        <v>0.096463872</v>
      </c>
      <c r="J105" s="52">
        <v>0.086331816</v>
      </c>
      <c r="K105" s="52">
        <v>0.087880932</v>
      </c>
      <c r="L105" s="52">
        <v>0.080135352</v>
      </c>
      <c r="M105" s="52">
        <v>0.084866436</v>
      </c>
      <c r="N105" s="52">
        <v>0.097175628</v>
      </c>
      <c r="O105" s="52">
        <v>0.107223948</v>
      </c>
      <c r="P105" s="52">
        <v>0.135359244</v>
      </c>
      <c r="Q105" s="52">
        <v>0.1601451</v>
      </c>
      <c r="R105" s="52">
        <v>0.14779404</v>
      </c>
      <c r="S105" s="52">
        <v>0.173319002904423</v>
      </c>
      <c r="T105" s="52">
        <v>0.233960777070633</v>
      </c>
      <c r="U105" s="52">
        <v>0.271431884392533</v>
      </c>
      <c r="V105" s="52">
        <v>0.287534211073978</v>
      </c>
      <c r="W105" s="52">
        <v>0.350050614081133</v>
      </c>
      <c r="X105" s="52">
        <v>0.378732811415886</v>
      </c>
      <c r="Y105" s="52">
        <v>0.43889896076274</v>
      </c>
      <c r="Z105" s="52">
        <v>0.457804555562824</v>
      </c>
      <c r="AA105" s="52">
        <v>0.452313461167778</v>
      </c>
      <c r="AB105" s="52">
        <v>0.495443388213506</v>
      </c>
      <c r="AC105" s="52">
        <v>0.572478364155837</v>
      </c>
      <c r="AD105" s="52">
        <v>0.638402735115973</v>
      </c>
      <c r="AE105" s="52">
        <v>0.665281073242267</v>
      </c>
      <c r="AF105" s="52">
        <v>0.686678179995084</v>
      </c>
      <c r="AG105" s="52">
        <v>0.776487974887469</v>
      </c>
      <c r="AH105" s="52">
        <v>0.889022836530915</v>
      </c>
      <c r="AI105" s="52">
        <v>0.965075230854798</v>
      </c>
      <c r="AJ105" s="52">
        <v>0.996572294123529</v>
      </c>
      <c r="AK105" s="52">
        <v>1.17587656358642</v>
      </c>
      <c r="AL105" s="52">
        <v>1.23568634410071</v>
      </c>
      <c r="AM105" s="52">
        <v>1.34181952124731</v>
      </c>
      <c r="AN105" s="52">
        <v>1.3896362661694</v>
      </c>
      <c r="AO105" s="52">
        <v>1.48456598591437</v>
      </c>
      <c r="AP105" s="52">
        <v>1.51179322943417</v>
      </c>
      <c r="AQ105" s="52">
        <v>1.58691823153659</v>
      </c>
      <c r="AR105" s="52">
        <v>1.66205660161986</v>
      </c>
      <c r="AS105" s="52">
        <v>1.59161714385688</v>
      </c>
      <c r="AT105" s="52">
        <v>1.51742854145535</v>
      </c>
      <c r="AU105" s="52">
        <v>1.62830515875829</v>
      </c>
      <c r="AV105" s="52">
        <v>1.68794587124144</v>
      </c>
      <c r="AW105" s="52">
        <v>1.64926154417893</v>
      </c>
      <c r="AX105" s="52">
        <v>1.68320158173974</v>
      </c>
      <c r="AY105" s="52">
        <v>1.70146664423839</v>
      </c>
      <c r="AZ105" s="52">
        <v>1.65041246383876</v>
      </c>
      <c r="BA105" s="52">
        <v>1.64137694047734</v>
      </c>
      <c r="BB105" s="52">
        <v>1.69581931005635</v>
      </c>
      <c r="BC105" s="52">
        <v>1.70482833951583</v>
      </c>
      <c r="BD105" s="52">
        <v>1.67097050770892</v>
      </c>
      <c r="BE105" s="53">
        <v>1.63424469965242</v>
      </c>
      <c r="BF105" s="457">
        <v>-0.0246509183250515</v>
      </c>
      <c r="BG105" s="457">
        <v>0.00968534698631651</v>
      </c>
      <c r="BH105" s="457">
        <v>0.010792460114537</v>
      </c>
    </row>
    <row r="106" spans="8:8">
      <c r="A106" s="218" t="s">
        <v>190</v>
      </c>
      <c r="B106" s="52">
        <v>0.00188406</v>
      </c>
      <c r="C106" s="52">
        <v>0.00272142</v>
      </c>
      <c r="D106" s="52">
        <v>0.004856688</v>
      </c>
      <c r="E106" s="52">
        <v>0.005359104</v>
      </c>
      <c r="F106" s="52">
        <v>0.005694048</v>
      </c>
      <c r="G106" s="52">
        <v>0.00607086</v>
      </c>
      <c r="H106" s="52">
        <v>0.004783419</v>
      </c>
      <c r="I106" s="52">
        <v>0.003759830136</v>
      </c>
      <c r="J106" s="52">
        <v>0.004025482596</v>
      </c>
      <c r="K106" s="52">
        <v>0.0060363189</v>
      </c>
      <c r="L106" s="52">
        <v>0.005769787212</v>
      </c>
      <c r="M106" s="52">
        <v>0.00669239046</v>
      </c>
      <c r="N106" s="52">
        <v>0.006436870056</v>
      </c>
      <c r="O106" s="52">
        <v>0.00828965466</v>
      </c>
      <c r="P106" s="52">
        <v>0.017430820704</v>
      </c>
      <c r="Q106" s="52">
        <v>0.018847633824</v>
      </c>
      <c r="R106" s="52">
        <v>0.02096519166</v>
      </c>
      <c r="S106" s="52">
        <v>0.027329462604</v>
      </c>
      <c r="T106" s="52">
        <v>0.026240517792</v>
      </c>
      <c r="U106" s="52">
        <v>0.033041639448</v>
      </c>
      <c r="V106" s="52">
        <v>0.066366055368</v>
      </c>
      <c r="W106" s="52">
        <v>0.0651135562495975</v>
      </c>
      <c r="X106" s="52">
        <v>0.0940115838829741</v>
      </c>
      <c r="Y106" s="52">
        <v>0.0968624596941042</v>
      </c>
      <c r="Z106" s="52">
        <v>0.117976648442015</v>
      </c>
      <c r="AA106" s="52">
        <v>0.163263671096332</v>
      </c>
      <c r="AB106" s="52">
        <v>0.191211391961387</v>
      </c>
      <c r="AC106" s="52">
        <v>0.204647832772937</v>
      </c>
      <c r="AD106" s="52">
        <v>0.227948904749379</v>
      </c>
      <c r="AE106" s="52">
        <v>0.263579835591585</v>
      </c>
      <c r="AF106" s="52">
        <v>0.300683804438164</v>
      </c>
      <c r="AG106" s="52">
        <v>0.365842123241823</v>
      </c>
      <c r="AH106" s="52">
        <v>0.377293874998169</v>
      </c>
      <c r="AI106" s="52">
        <v>0.302705041237358</v>
      </c>
      <c r="AJ106" s="52">
        <v>0.321827272644679</v>
      </c>
      <c r="AK106" s="52">
        <v>0.330105232467383</v>
      </c>
      <c r="AL106" s="52">
        <v>0.367479518750484</v>
      </c>
      <c r="AM106" s="52">
        <v>0.392190845187902</v>
      </c>
      <c r="AN106" s="52">
        <v>0.400579890054873</v>
      </c>
      <c r="AO106" s="52">
        <v>0.448822388488374</v>
      </c>
      <c r="AP106" s="52">
        <v>0.485143678999928</v>
      </c>
      <c r="AQ106" s="52">
        <v>0.517746463319764</v>
      </c>
      <c r="AR106" s="52">
        <v>0.581861621067997</v>
      </c>
      <c r="AS106" s="52">
        <v>0.627513615785631</v>
      </c>
      <c r="AT106" s="52">
        <v>0.629622131338797</v>
      </c>
      <c r="AU106" s="52">
        <v>0.646145061627233</v>
      </c>
      <c r="AV106" s="52">
        <v>0.657067966263861</v>
      </c>
      <c r="AW106" s="52">
        <v>0.689622101463192</v>
      </c>
      <c r="AX106" s="52">
        <v>0.67872699165301</v>
      </c>
      <c r="AY106" s="52">
        <v>0.748333489693215</v>
      </c>
      <c r="AZ106" s="52">
        <v>0.734665449971933</v>
      </c>
      <c r="BA106" s="52">
        <v>0.748909029338158</v>
      </c>
      <c r="BB106" s="52">
        <v>0.751884163555382</v>
      </c>
      <c r="BC106" s="52">
        <v>0.80161118930765</v>
      </c>
      <c r="BD106" s="52">
        <v>0.714430348122987</v>
      </c>
      <c r="BE106" s="53">
        <v>0.727853858561345</v>
      </c>
      <c r="BF106" s="457">
        <v>0.0160055332527471</v>
      </c>
      <c r="BG106" s="457">
        <v>0.0127167449062249</v>
      </c>
      <c r="BH106" s="457">
        <v>0.0048067059598883</v>
      </c>
    </row>
    <row r="107" spans="8:8">
      <c r="A107" s="218" t="s">
        <v>191</v>
      </c>
      <c r="B107" s="52">
        <v>0.0375769707151284</v>
      </c>
      <c r="C107" s="52">
        <v>0.0394716078949572</v>
      </c>
      <c r="D107" s="52">
        <v>0.043260900965424</v>
      </c>
      <c r="E107" s="52">
        <v>0.0479974752</v>
      </c>
      <c r="F107" s="52">
        <v>0.051155203847004</v>
      </c>
      <c r="G107" s="52">
        <v>0.054628705346148</v>
      </c>
      <c r="H107" s="52">
        <v>0.059996844</v>
      </c>
      <c r="I107" s="52">
        <v>0.045133704</v>
      </c>
      <c r="J107" s="52">
        <v>0.064979136</v>
      </c>
      <c r="K107" s="52">
        <v>0.077623272</v>
      </c>
      <c r="L107" s="52">
        <v>0.107893836</v>
      </c>
      <c r="M107" s="52">
        <v>0.101864844</v>
      </c>
      <c r="N107" s="52">
        <v>0.111661956</v>
      </c>
      <c r="O107" s="52">
        <v>0.107935704</v>
      </c>
      <c r="P107" s="52">
        <v>0.111620088</v>
      </c>
      <c r="Q107" s="52">
        <v>0.095207832</v>
      </c>
      <c r="R107" s="52">
        <v>0.106009776</v>
      </c>
      <c r="S107" s="52">
        <v>0.1172304</v>
      </c>
      <c r="T107" s="52">
        <v>0.117984024</v>
      </c>
      <c r="U107" s="52">
        <v>0.118109628</v>
      </c>
      <c r="V107" s="52">
        <v>0.117397872</v>
      </c>
      <c r="W107" s="52">
        <v>0.12937212</v>
      </c>
      <c r="X107" s="52">
        <v>0.14423526</v>
      </c>
      <c r="Y107" s="52">
        <v>0.135108036</v>
      </c>
      <c r="Z107" s="52">
        <v>0.108521856</v>
      </c>
      <c r="AA107" s="52">
        <v>0.093072564</v>
      </c>
      <c r="AB107" s="52">
        <v>0.089890596</v>
      </c>
      <c r="AC107" s="52">
        <v>0.090141804</v>
      </c>
      <c r="AD107" s="52">
        <v>0.087252912</v>
      </c>
      <c r="AE107" s="52">
        <v>0.096338268</v>
      </c>
      <c r="AF107" s="52">
        <v>0.129650419124964</v>
      </c>
      <c r="AG107" s="52">
        <v>0.144822027222965</v>
      </c>
      <c r="AH107" s="52">
        <v>0.186045654790642</v>
      </c>
      <c r="AI107" s="52">
        <v>0.199552372355478</v>
      </c>
      <c r="AJ107" s="52">
        <v>0.149371164736122</v>
      </c>
      <c r="AK107" s="52">
        <v>0.196330054110773</v>
      </c>
      <c r="AL107" s="52">
        <v>0.214557139662727</v>
      </c>
      <c r="AM107" s="52">
        <v>0.245012349058539</v>
      </c>
      <c r="AN107" s="52">
        <v>0.28525392689918</v>
      </c>
      <c r="AO107" s="52">
        <v>0.373838201835499</v>
      </c>
      <c r="AP107" s="52">
        <v>0.391465007588346</v>
      </c>
      <c r="AQ107" s="52">
        <v>0.239814584263158</v>
      </c>
      <c r="AR107" s="52">
        <v>0.262513373504064</v>
      </c>
      <c r="AS107" s="52">
        <v>0.497741301594163</v>
      </c>
      <c r="AT107" s="52">
        <v>0.4670369682966</v>
      </c>
      <c r="AU107" s="52">
        <v>0.609326485976158</v>
      </c>
      <c r="AV107" s="52">
        <v>0.726157247995747</v>
      </c>
      <c r="AW107" s="52">
        <v>0.673999275982787</v>
      </c>
      <c r="AX107" s="52">
        <v>0.719893976708303</v>
      </c>
      <c r="AY107" s="52">
        <v>0.869820886594228</v>
      </c>
      <c r="AZ107" s="52">
        <v>1.09844419393926</v>
      </c>
      <c r="BA107" s="52">
        <v>1.18864571190658</v>
      </c>
      <c r="BB107" s="52">
        <v>1.1876946768</v>
      </c>
      <c r="BC107" s="52">
        <v>1.5822503352</v>
      </c>
      <c r="BD107" s="52">
        <v>2.06727895477896</v>
      </c>
      <c r="BE107" s="53">
        <v>2.1015944790748</v>
      </c>
      <c r="BF107" s="457">
        <v>0.0138217741788309</v>
      </c>
      <c r="BG107" s="457">
        <v>0.160392150907589</v>
      </c>
      <c r="BH107" s="457">
        <v>0.013878811782085</v>
      </c>
    </row>
    <row r="108" spans="8:8">
      <c r="A108" s="218" t="s">
        <v>192</v>
      </c>
      <c r="B108" s="52">
        <v>0.453469511182563</v>
      </c>
      <c r="C108" s="52">
        <v>0.485888946511034</v>
      </c>
      <c r="D108" s="52">
        <v>0.532011973347348</v>
      </c>
      <c r="E108" s="52">
        <v>0.581748064972431</v>
      </c>
      <c r="F108" s="52">
        <v>0.625032802523761</v>
      </c>
      <c r="G108" s="52">
        <v>0.676168961004247</v>
      </c>
      <c r="H108" s="52">
        <v>0.76052631841044</v>
      </c>
      <c r="I108" s="52">
        <v>0.777985800308346</v>
      </c>
      <c r="J108" s="52">
        <v>0.79510391590764</v>
      </c>
      <c r="K108" s="52">
        <v>0.826050056605987</v>
      </c>
      <c r="L108" s="52">
        <v>0.865873548212435</v>
      </c>
      <c r="M108" s="52">
        <v>0.916828636314192</v>
      </c>
      <c r="N108" s="52">
        <v>0.979597374016034</v>
      </c>
      <c r="O108" s="52">
        <v>1.03672568252604</v>
      </c>
      <c r="P108" s="52">
        <v>1.10254333441972</v>
      </c>
      <c r="Q108" s="52">
        <v>1.1715465183645</v>
      </c>
      <c r="R108" s="52">
        <v>1.20600343707925</v>
      </c>
      <c r="S108" s="52">
        <v>1.27695331520573</v>
      </c>
      <c r="T108" s="52">
        <v>1.32968060071794</v>
      </c>
      <c r="U108" s="52">
        <v>1.37266256191254</v>
      </c>
      <c r="V108" s="52">
        <v>1.43851307140078</v>
      </c>
      <c r="W108" s="52">
        <v>1.432581958255</v>
      </c>
      <c r="X108" s="52">
        <v>1.37411184409698</v>
      </c>
      <c r="Y108" s="52">
        <v>1.39444371128872</v>
      </c>
      <c r="Z108" s="52">
        <v>1.37715232735094</v>
      </c>
      <c r="AA108" s="52">
        <v>1.3047822646697</v>
      </c>
      <c r="AB108" s="52">
        <v>1.27591123389125</v>
      </c>
      <c r="AC108" s="52">
        <v>1.1091192313053</v>
      </c>
      <c r="AD108" s="52">
        <v>1.01766979625594</v>
      </c>
      <c r="AE108" s="52">
        <v>0.937966163671841</v>
      </c>
      <c r="AF108" s="52">
        <v>0.865509998494772</v>
      </c>
      <c r="AG108" s="52">
        <v>0.757494122164292</v>
      </c>
      <c r="AH108" s="52">
        <v>0.743038813214953</v>
      </c>
      <c r="AI108" s="52">
        <v>0.680786449291945</v>
      </c>
      <c r="AJ108" s="52">
        <v>0.762997956058832</v>
      </c>
      <c r="AK108" s="52">
        <v>0.824358950587072</v>
      </c>
      <c r="AL108" s="52">
        <v>0.848673777043818</v>
      </c>
      <c r="AM108" s="52">
        <v>0.809926324862456</v>
      </c>
      <c r="AN108" s="52">
        <v>0.829679817245457</v>
      </c>
      <c r="AO108" s="52">
        <v>0.833080197304426</v>
      </c>
      <c r="AP108" s="52">
        <v>0.885223131129263</v>
      </c>
      <c r="AQ108" s="52">
        <v>0.908358306478958</v>
      </c>
      <c r="AR108" s="52">
        <v>0.778309118272534</v>
      </c>
      <c r="AS108" s="52">
        <v>0.856532542823177</v>
      </c>
      <c r="AT108" s="52">
        <v>0.686613378567452</v>
      </c>
      <c r="AU108" s="52">
        <v>0.674049410510969</v>
      </c>
      <c r="AV108" s="52">
        <v>0.562190441170492</v>
      </c>
      <c r="AW108" s="52">
        <v>0.582628401278807</v>
      </c>
      <c r="AX108" s="52">
        <v>0.453980150963795</v>
      </c>
      <c r="AY108" s="52">
        <v>0.51026318559988</v>
      </c>
      <c r="AZ108" s="52">
        <v>0.48663162368286</v>
      </c>
      <c r="BA108" s="52">
        <v>0.622169100321731</v>
      </c>
      <c r="BB108" s="52">
        <v>0.624321529235273</v>
      </c>
      <c r="BC108" s="52">
        <v>0.629374875304143</v>
      </c>
      <c r="BD108" s="52">
        <v>1.23200324862217</v>
      </c>
      <c r="BE108" s="53">
        <v>1.22824629844839</v>
      </c>
      <c r="BF108" s="457">
        <v>-0.00577337306954906</v>
      </c>
      <c r="BG108" s="457">
        <v>0.0602052712391641</v>
      </c>
      <c r="BH108" s="457">
        <v>0.0081112694993909</v>
      </c>
    </row>
    <row r="109" spans="8:8" s="47" ht="10.2" customFormat="1">
      <c r="A109" s="54" t="s">
        <v>193</v>
      </c>
      <c r="B109" s="55">
        <v>10.0106332143893</v>
      </c>
      <c r="C109" s="55">
        <v>10.5534438959227</v>
      </c>
      <c r="D109" s="55">
        <v>10.2754752246383</v>
      </c>
      <c r="E109" s="55">
        <v>10.4282393297827</v>
      </c>
      <c r="F109" s="55">
        <v>11.700676284949</v>
      </c>
      <c r="G109" s="55">
        <v>13.0720989161022</v>
      </c>
      <c r="H109" s="55">
        <v>13.9926685778205</v>
      </c>
      <c r="I109" s="55">
        <v>14.5317284674428</v>
      </c>
      <c r="J109" s="55">
        <v>14.8830350392181</v>
      </c>
      <c r="K109" s="55">
        <v>15.2450506033206</v>
      </c>
      <c r="L109" s="55">
        <v>16.4068244200292</v>
      </c>
      <c r="M109" s="55">
        <v>16.7964510903193</v>
      </c>
      <c r="N109" s="55">
        <v>17.9120811801802</v>
      </c>
      <c r="O109" s="55">
        <v>18.7894643826368</v>
      </c>
      <c r="P109" s="55">
        <v>19.6997869046275</v>
      </c>
      <c r="Q109" s="55">
        <v>20.8224209330609</v>
      </c>
      <c r="R109" s="55">
        <v>21.5101298939984</v>
      </c>
      <c r="S109" s="55">
        <v>22.2676261977366</v>
      </c>
      <c r="T109" s="55">
        <v>23.5730526331051</v>
      </c>
      <c r="U109" s="55">
        <v>25.6151521786592</v>
      </c>
      <c r="V109" s="55">
        <v>27.6368966841408</v>
      </c>
      <c r="W109" s="55">
        <v>28.7003520908308</v>
      </c>
      <c r="X109" s="55">
        <v>30.7671927087928</v>
      </c>
      <c r="Y109" s="55">
        <v>32.9679468296667</v>
      </c>
      <c r="Z109" s="55">
        <v>34.4528506378927</v>
      </c>
      <c r="AA109" s="55">
        <v>35.1916259653682</v>
      </c>
      <c r="AB109" s="55">
        <v>36.6346868358987</v>
      </c>
      <c r="AC109" s="55">
        <v>37.9064161649886</v>
      </c>
      <c r="AD109" s="55">
        <v>39.8968043183459</v>
      </c>
      <c r="AE109" s="55">
        <v>41.8869657844991</v>
      </c>
      <c r="AF109" s="55">
        <v>42.8769211857349</v>
      </c>
      <c r="AG109" s="55">
        <v>44.7560575729445</v>
      </c>
      <c r="AH109" s="55">
        <v>44.9610800637208</v>
      </c>
      <c r="AI109" s="55">
        <v>44.9170054378187</v>
      </c>
      <c r="AJ109" s="55">
        <v>46.2870919112728</v>
      </c>
      <c r="AK109" s="55">
        <v>48.0426709888965</v>
      </c>
      <c r="AL109" s="55">
        <v>50.2509266076612</v>
      </c>
      <c r="AM109" s="55">
        <v>54.0977909993293</v>
      </c>
      <c r="AN109" s="55">
        <v>61.7942733968557</v>
      </c>
      <c r="AO109" s="55">
        <v>69.5423654353764</v>
      </c>
      <c r="AP109" s="55">
        <v>79.0416805399748</v>
      </c>
      <c r="AQ109" s="55">
        <v>85.1140939898152</v>
      </c>
      <c r="AR109" s="55">
        <v>92.2189539568263</v>
      </c>
      <c r="AS109" s="55">
        <v>94.7856238897795</v>
      </c>
      <c r="AT109" s="55">
        <v>97.8592584350709</v>
      </c>
      <c r="AU109" s="55">
        <v>102.342723004683</v>
      </c>
      <c r="AV109" s="55">
        <v>109.84971969985</v>
      </c>
      <c r="AW109" s="55">
        <v>112.199619785704</v>
      </c>
      <c r="AX109" s="55">
        <v>115.18827686034</v>
      </c>
      <c r="AY109" s="55">
        <v>116.620094500011</v>
      </c>
      <c r="AZ109" s="55">
        <v>116.069111521563</v>
      </c>
      <c r="BA109" s="55">
        <v>115.897948275133</v>
      </c>
      <c r="BB109" s="55">
        <v>117.568305016486</v>
      </c>
      <c r="BC109" s="55">
        <v>120.297594032739</v>
      </c>
      <c r="BD109" s="55">
        <v>122.371923289773</v>
      </c>
      <c r="BE109" s="55">
        <v>120.972661460916</v>
      </c>
      <c r="BF109" s="458">
        <v>-0.0141354992206473</v>
      </c>
      <c r="BG109" s="458">
        <v>0.0226051758235069</v>
      </c>
      <c r="BH109" s="458">
        <v>0.798896654854685</v>
      </c>
    </row>
    <row r="110" spans="8:8">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c r="AA110" s="52"/>
      <c r="AB110" s="52"/>
      <c r="AC110" s="52"/>
      <c r="AD110" s="52"/>
      <c r="AE110" s="52"/>
      <c r="AF110" s="52"/>
      <c r="AG110" s="52"/>
      <c r="AH110" s="52"/>
      <c r="AI110" s="52"/>
      <c r="AJ110" s="52"/>
      <c r="AK110" s="52"/>
      <c r="AL110" s="52"/>
      <c r="AM110" s="52"/>
      <c r="AN110" s="52"/>
      <c r="AO110" s="52"/>
      <c r="AP110" s="52"/>
      <c r="AQ110" s="52"/>
      <c r="AR110" s="52"/>
      <c r="AS110" s="52"/>
      <c r="AT110" s="52"/>
      <c r="AU110" s="52"/>
      <c r="AV110" s="52"/>
      <c r="AW110" s="52"/>
      <c r="AX110" s="52"/>
      <c r="AY110" s="52"/>
      <c r="AZ110" s="52"/>
      <c r="BA110" s="52"/>
      <c r="BB110" s="52"/>
      <c r="BC110" s="52"/>
      <c r="BD110" s="52"/>
      <c r="BE110" s="53"/>
      <c r="BF110" s="457"/>
      <c r="BG110" s="457"/>
      <c r="BH110" s="457"/>
    </row>
    <row r="111" spans="8:8" s="482" ht="10.2" customFormat="1">
      <c r="A111" s="693" t="s">
        <v>194</v>
      </c>
      <c r="B111" s="690">
        <v>58.1046418316804</v>
      </c>
      <c r="C111" s="690">
        <v>58.7667378542081</v>
      </c>
      <c r="D111" s="690">
        <v>57.8189150357206</v>
      </c>
      <c r="E111" s="690">
        <v>58.6841280352142</v>
      </c>
      <c r="F111" s="690">
        <v>60.475449025533</v>
      </c>
      <c r="G111" s="690">
        <v>61.4109892462625</v>
      </c>
      <c r="H111" s="690">
        <v>61.0774533250394</v>
      </c>
      <c r="I111" s="690">
        <v>61.771092256258</v>
      </c>
      <c r="J111" s="690">
        <v>63.6042583644106</v>
      </c>
      <c r="K111" s="690">
        <v>63.6553843773812</v>
      </c>
      <c r="L111" s="690">
        <v>64.888335960637</v>
      </c>
      <c r="M111" s="690">
        <v>67.2785460287603</v>
      </c>
      <c r="N111" s="690">
        <v>69.2686571866604</v>
      </c>
      <c r="O111" s="690">
        <v>70.0484294606291</v>
      </c>
      <c r="P111" s="690">
        <v>73.3087120029265</v>
      </c>
      <c r="Q111" s="690">
        <v>75.0873665509518</v>
      </c>
      <c r="R111" s="690">
        <v>76.1388221776703</v>
      </c>
      <c r="S111" s="690">
        <v>76.9875615724028</v>
      </c>
      <c r="T111" s="690">
        <v>79.3669272604319</v>
      </c>
      <c r="U111" s="690">
        <v>82.8039307623184</v>
      </c>
      <c r="V111" s="690">
        <v>86.356223158145</v>
      </c>
      <c r="W111" s="690">
        <v>87.329058745745</v>
      </c>
      <c r="X111" s="690">
        <v>90.7649077366014</v>
      </c>
      <c r="Y111" s="690">
        <v>93.4818708575185</v>
      </c>
      <c r="Z111" s="690">
        <v>94.3765961066761</v>
      </c>
      <c r="AA111" s="690">
        <v>93.23069153368</v>
      </c>
      <c r="AB111" s="690">
        <v>92.3242802714275</v>
      </c>
      <c r="AC111" s="690">
        <v>91.9917991769037</v>
      </c>
      <c r="AD111" s="690">
        <v>92.443794180378</v>
      </c>
      <c r="AE111" s="690">
        <v>92.7987189299714</v>
      </c>
      <c r="AF111" s="690">
        <v>93.4500500801252</v>
      </c>
      <c r="AG111" s="690">
        <v>95.6755737761679</v>
      </c>
      <c r="AH111" s="690">
        <v>95.512415298148</v>
      </c>
      <c r="AI111" s="690">
        <v>94.9110689731199</v>
      </c>
      <c r="AJ111" s="690">
        <v>95.3203434889899</v>
      </c>
      <c r="AK111" s="690">
        <v>98.7326317540326</v>
      </c>
      <c r="AL111" s="690">
        <v>100.290641406442</v>
      </c>
      <c r="AM111" s="690">
        <v>104.226108844172</v>
      </c>
      <c r="AN111" s="690">
        <v>113.355873619648</v>
      </c>
      <c r="AO111" s="690">
        <v>121.223723335502</v>
      </c>
      <c r="AP111" s="690">
        <v>130.203668057139</v>
      </c>
      <c r="AQ111" s="690">
        <v>137.050923465206</v>
      </c>
      <c r="AR111" s="690">
        <v>144.814904309506</v>
      </c>
      <c r="AS111" s="690">
        <v>146.783511123234</v>
      </c>
      <c r="AT111" s="690">
        <v>144.569622236854</v>
      </c>
      <c r="AU111" s="690">
        <v>151.20648316593</v>
      </c>
      <c r="AV111" s="690">
        <v>158.474019354205</v>
      </c>
      <c r="AW111" s="690">
        <v>159.078448744433</v>
      </c>
      <c r="AX111" s="690">
        <v>161.973152458272</v>
      </c>
      <c r="AY111" s="690">
        <v>162.49899302256</v>
      </c>
      <c r="AZ111" s="690">
        <v>158.635278250271</v>
      </c>
      <c r="BA111" s="690">
        <v>156.605956379384</v>
      </c>
      <c r="BB111" s="690">
        <v>157.39697236924</v>
      </c>
      <c r="BC111" s="690">
        <v>159.260311158335</v>
      </c>
      <c r="BD111" s="690">
        <v>157.63914384113</v>
      </c>
      <c r="BE111" s="690">
        <v>151.424668917809</v>
      </c>
      <c r="BF111" s="694">
        <v>-0.0420466856480907</v>
      </c>
      <c r="BG111" s="694">
        <v>0.00869229195952537</v>
      </c>
      <c r="BH111" s="694">
        <v>1.0</v>
      </c>
    </row>
    <row r="112" spans="8:8">
      <c r="A112" s="45" t="s">
        <v>195</v>
      </c>
      <c r="B112" s="52">
        <v>36.5886744598407</v>
      </c>
      <c r="C112" s="52">
        <v>36.4266091070197</v>
      </c>
      <c r="D112" s="52">
        <v>35.7454583809215</v>
      </c>
      <c r="E112" s="52">
        <v>36.5428964053423</v>
      </c>
      <c r="F112" s="52">
        <v>37.0186006913855</v>
      </c>
      <c r="G112" s="52">
        <v>36.4762430602953</v>
      </c>
      <c r="H112" s="52">
        <v>34.5975080893428</v>
      </c>
      <c r="I112" s="52">
        <v>34.344709132897</v>
      </c>
      <c r="J112" s="52">
        <v>35.7458437013767</v>
      </c>
      <c r="K112" s="52">
        <v>35.4610028369172</v>
      </c>
      <c r="L112" s="52">
        <v>34.820397319645</v>
      </c>
      <c r="M112" s="52">
        <v>36.7378632772015</v>
      </c>
      <c r="N112" s="52">
        <v>37.2174915381151</v>
      </c>
      <c r="O112" s="52">
        <v>36.9549127351356</v>
      </c>
      <c r="P112" s="52">
        <v>39.221443810254</v>
      </c>
      <c r="Q112" s="52">
        <v>40.5949034809814</v>
      </c>
      <c r="R112" s="52">
        <v>41.032725244029</v>
      </c>
      <c r="S112" s="52">
        <v>40.5241257095</v>
      </c>
      <c r="T112" s="52">
        <v>41.3356598608497</v>
      </c>
      <c r="U112" s="52">
        <v>43.0895394403824</v>
      </c>
      <c r="V112" s="52">
        <v>44.916055007124</v>
      </c>
      <c r="W112" s="52">
        <v>44.3553564342426</v>
      </c>
      <c r="X112" s="52">
        <v>45.5553659371297</v>
      </c>
      <c r="Y112" s="52">
        <v>46.4618510614545</v>
      </c>
      <c r="Z112" s="52">
        <v>46.7998228468538</v>
      </c>
      <c r="AA112" s="52">
        <v>45.5657020241833</v>
      </c>
      <c r="AB112" s="52">
        <v>44.596735573417</v>
      </c>
      <c r="AC112" s="52">
        <v>43.5124764857852</v>
      </c>
      <c r="AD112" s="52">
        <v>43.2718155242153</v>
      </c>
      <c r="AE112" s="52">
        <v>43.2725851208419</v>
      </c>
      <c r="AF112" s="52">
        <v>43.5107965507467</v>
      </c>
      <c r="AG112" s="52">
        <v>44.8638899778731</v>
      </c>
      <c r="AH112" s="52">
        <v>45.2385783088846</v>
      </c>
      <c r="AI112" s="52">
        <v>44.992858631576</v>
      </c>
      <c r="AJ112" s="52">
        <v>44.5685097699457</v>
      </c>
      <c r="AK112" s="52">
        <v>46.4570271651013</v>
      </c>
      <c r="AL112" s="52">
        <v>45.9177314847441</v>
      </c>
      <c r="AM112" s="52">
        <v>46.5163755959722</v>
      </c>
      <c r="AN112" s="52">
        <v>47.598542450663</v>
      </c>
      <c r="AO112" s="52">
        <v>47.787742234591</v>
      </c>
      <c r="AP112" s="52">
        <v>48.1130012880072</v>
      </c>
      <c r="AQ112" s="52">
        <v>48.5223083844569</v>
      </c>
      <c r="AR112" s="52">
        <v>49.2735065453755</v>
      </c>
      <c r="AS112" s="52">
        <v>48.4091355546651</v>
      </c>
      <c r="AT112" s="52">
        <v>43.3390771201361</v>
      </c>
      <c r="AU112" s="52">
        <v>45.9893162885203</v>
      </c>
      <c r="AV112" s="52">
        <v>45.1173203325457</v>
      </c>
      <c r="AW112" s="52">
        <v>43.2869968074416</v>
      </c>
      <c r="AX112" s="52">
        <v>43.6343862101305</v>
      </c>
      <c r="AY112" s="52">
        <v>42.9418366815171</v>
      </c>
      <c r="AZ112" s="52">
        <v>40.2350188757825</v>
      </c>
      <c r="BA112" s="52">
        <v>37.9603867856046</v>
      </c>
      <c r="BB112" s="52">
        <v>37.6488142295874</v>
      </c>
      <c r="BC112" s="52">
        <v>36.3270354132102</v>
      </c>
      <c r="BD112" s="52">
        <v>32.2981298321267</v>
      </c>
      <c r="BE112" s="53">
        <v>27.4612058697739</v>
      </c>
      <c r="BF112" s="457">
        <v>-0.152081702718199</v>
      </c>
      <c r="BG112" s="457">
        <v>-0.0289764302817277</v>
      </c>
      <c r="BH112" s="457">
        <v>0.181352259615502</v>
      </c>
    </row>
    <row r="113" spans="8:8">
      <c r="A113" s="45" t="s">
        <v>196</v>
      </c>
      <c r="B113" s="52">
        <v>21.5159673718397</v>
      </c>
      <c r="C113" s="52">
        <v>22.3401287471884</v>
      </c>
      <c r="D113" s="52">
        <v>22.073456654799</v>
      </c>
      <c r="E113" s="52">
        <v>22.1412316298719</v>
      </c>
      <c r="F113" s="52">
        <v>23.4568483341475</v>
      </c>
      <c r="G113" s="52">
        <v>24.9347461859671</v>
      </c>
      <c r="H113" s="52">
        <v>26.4799452356966</v>
      </c>
      <c r="I113" s="52">
        <v>27.426383123361</v>
      </c>
      <c r="J113" s="52">
        <v>27.8584146630339</v>
      </c>
      <c r="K113" s="52">
        <v>28.194381540464</v>
      </c>
      <c r="L113" s="52">
        <v>30.067938640992</v>
      </c>
      <c r="M113" s="52">
        <v>30.5406827515587</v>
      </c>
      <c r="N113" s="52">
        <v>32.0511656485453</v>
      </c>
      <c r="O113" s="52">
        <v>33.0935167254935</v>
      </c>
      <c r="P113" s="52">
        <v>34.0872681926725</v>
      </c>
      <c r="Q113" s="52">
        <v>34.4924630699704</v>
      </c>
      <c r="R113" s="52">
        <v>35.1060969336413</v>
      </c>
      <c r="S113" s="52">
        <v>36.4634358629028</v>
      </c>
      <c r="T113" s="52">
        <v>38.0312673995822</v>
      </c>
      <c r="U113" s="52">
        <v>39.7143913219361</v>
      </c>
      <c r="V113" s="52">
        <v>41.440168151021</v>
      </c>
      <c r="W113" s="52">
        <v>42.9737023115024</v>
      </c>
      <c r="X113" s="52">
        <v>45.2095417994718</v>
      </c>
      <c r="Y113" s="52">
        <v>47.0200197960639</v>
      </c>
      <c r="Z113" s="52">
        <v>47.5767732598223</v>
      </c>
      <c r="AA113" s="52">
        <v>47.6649895094968</v>
      </c>
      <c r="AB113" s="52">
        <v>47.7275446980104</v>
      </c>
      <c r="AC113" s="52">
        <v>48.4793226911185</v>
      </c>
      <c r="AD113" s="52">
        <v>49.1719786561627</v>
      </c>
      <c r="AE113" s="52">
        <v>49.5261338091295</v>
      </c>
      <c r="AF113" s="52">
        <v>49.9392535293786</v>
      </c>
      <c r="AG113" s="52">
        <v>50.8116837982948</v>
      </c>
      <c r="AH113" s="52">
        <v>50.2738369892634</v>
      </c>
      <c r="AI113" s="52">
        <v>49.9182103415439</v>
      </c>
      <c r="AJ113" s="52">
        <v>50.7518337190442</v>
      </c>
      <c r="AK113" s="52">
        <v>52.2756045889313</v>
      </c>
      <c r="AL113" s="52">
        <v>54.3729099216981</v>
      </c>
      <c r="AM113" s="52">
        <v>57.7097332481996</v>
      </c>
      <c r="AN113" s="52">
        <v>65.7573311689846</v>
      </c>
      <c r="AO113" s="52">
        <v>73.4359811009113</v>
      </c>
      <c r="AP113" s="52">
        <v>82.0906667691313</v>
      </c>
      <c r="AQ113" s="52">
        <v>88.5286150807489</v>
      </c>
      <c r="AR113" s="52">
        <v>95.5413977641307</v>
      </c>
      <c r="AS113" s="52">
        <v>98.3743755685687</v>
      </c>
      <c r="AT113" s="52">
        <v>101.230545116718</v>
      </c>
      <c r="AU113" s="52">
        <v>105.217166877409</v>
      </c>
      <c r="AV113" s="52">
        <v>113.35669902166</v>
      </c>
      <c r="AW113" s="52">
        <v>115.791451936992</v>
      </c>
      <c r="AX113" s="52">
        <v>118.338766248141</v>
      </c>
      <c r="AY113" s="52">
        <v>119.557156341043</v>
      </c>
      <c r="AZ113" s="52">
        <v>118.400259374488</v>
      </c>
      <c r="BA113" s="52">
        <v>118.64556959378</v>
      </c>
      <c r="BB113" s="52">
        <v>119.748158139652</v>
      </c>
      <c r="BC113" s="52">
        <v>122.933275745125</v>
      </c>
      <c r="BD113" s="52">
        <v>125.341014009004</v>
      </c>
      <c r="BE113" s="53">
        <v>123.963463048035</v>
      </c>
      <c r="BF113" s="457">
        <v>-0.0136926365324892</v>
      </c>
      <c r="BG113" s="457">
        <v>0.0215935983618736</v>
      </c>
      <c r="BH113" s="457">
        <v>0.818647740384498</v>
      </c>
    </row>
    <row r="114" spans="8:8">
      <c r="A114" s="60" t="s">
        <v>197</v>
      </c>
      <c r="B114" s="61">
        <v>16.4076281737467</v>
      </c>
      <c r="C114" s="61">
        <v>15.758662197093</v>
      </c>
      <c r="D114" s="61">
        <v>15.4561465001898</v>
      </c>
      <c r="E114" s="61">
        <v>15.7416096718383</v>
      </c>
      <c r="F114" s="61">
        <v>16.116936815992</v>
      </c>
      <c r="G114" s="61">
        <v>15.9832729788187</v>
      </c>
      <c r="H114" s="61">
        <v>15.5274932901487</v>
      </c>
      <c r="I114" s="61">
        <v>15.2935124348679</v>
      </c>
      <c r="J114" s="61">
        <v>15.311275998968</v>
      </c>
      <c r="K114" s="61">
        <v>15.5066004457578</v>
      </c>
      <c r="L114" s="61">
        <v>15.0071201501046</v>
      </c>
      <c r="M114" s="61">
        <v>15.8011715147973</v>
      </c>
      <c r="N114" s="61">
        <v>15.7395044258958</v>
      </c>
      <c r="O114" s="61">
        <v>16.1288889535864</v>
      </c>
      <c r="P114" s="61">
        <v>16.7071586739263</v>
      </c>
      <c r="Q114" s="61">
        <v>17.3267000534957</v>
      </c>
      <c r="R114" s="61">
        <v>16.8926215465438</v>
      </c>
      <c r="S114" s="61">
        <v>17.1560542378989</v>
      </c>
      <c r="T114" s="61">
        <v>17.3047664767446</v>
      </c>
      <c r="U114" s="61">
        <v>17.9538500957664</v>
      </c>
      <c r="V114" s="61">
        <v>18.4549054217334</v>
      </c>
      <c r="W114" s="61">
        <v>17.9889143617716</v>
      </c>
      <c r="X114" s="61">
        <v>18.1579561065771</v>
      </c>
      <c r="Y114" s="61">
        <v>17.9215818444995</v>
      </c>
      <c r="Z114" s="61">
        <v>17.9667366519726</v>
      </c>
      <c r="AA114" s="61">
        <v>16.3410331025482</v>
      </c>
      <c r="AB114" s="61">
        <v>15.3978744813978</v>
      </c>
      <c r="AC114" s="61">
        <v>14.3356090918767</v>
      </c>
      <c r="AD114" s="61">
        <v>13.6960883372661</v>
      </c>
      <c r="AE114" s="61">
        <v>13.3799847538699</v>
      </c>
      <c r="AF114" s="61">
        <v>13.2151896379994</v>
      </c>
      <c r="AG114" s="61">
        <v>13.242918104896</v>
      </c>
      <c r="AH114" s="61">
        <v>12.8468701302124</v>
      </c>
      <c r="AI114" s="61">
        <v>12.2733408874912</v>
      </c>
      <c r="AJ114" s="61">
        <v>11.6940858404257</v>
      </c>
      <c r="AK114" s="61">
        <v>11.8532335083475</v>
      </c>
      <c r="AL114" s="61">
        <v>11.8219953996361</v>
      </c>
      <c r="AM114" s="61">
        <v>11.8868427984255</v>
      </c>
      <c r="AN114" s="61">
        <v>12.2917917956139</v>
      </c>
      <c r="AO114" s="61">
        <v>12.0794787137064</v>
      </c>
      <c r="AP114" s="61">
        <v>11.6787680443876</v>
      </c>
      <c r="AQ114" s="61">
        <v>11.9957576537223</v>
      </c>
      <c r="AR114" s="61">
        <v>12.1050709874757</v>
      </c>
      <c r="AS114" s="61">
        <v>11.2253897342338</v>
      </c>
      <c r="AT114" s="61">
        <v>9.95957689234035</v>
      </c>
      <c r="AU114" s="61">
        <v>10.4431776152683</v>
      </c>
      <c r="AV114" s="61">
        <v>10.7508699039179</v>
      </c>
      <c r="AW114" s="61">
        <v>10.7044454437519</v>
      </c>
      <c r="AX114" s="61">
        <v>10.4992802598639</v>
      </c>
      <c r="AY114" s="61">
        <v>10.0017030479645</v>
      </c>
      <c r="AZ114" s="61">
        <v>9.98721463809263</v>
      </c>
      <c r="BA114" s="61">
        <v>9.58474345326759</v>
      </c>
      <c r="BB114" s="61">
        <v>9.43958397518602</v>
      </c>
      <c r="BC114" s="61">
        <v>9.03305037548415</v>
      </c>
      <c r="BD114" s="61">
        <v>7.31687805997325</v>
      </c>
      <c r="BE114" s="55">
        <v>5.91040533846298</v>
      </c>
      <c r="BF114" s="464">
        <v>-0.194430105068775</v>
      </c>
      <c r="BG114" s="464">
        <v>-0.0303645324377813</v>
      </c>
      <c r="BH114" s="464">
        <v>0.0390319845551128</v>
      </c>
    </row>
    <row r="115" spans="8:8">
      <c r="A115" s="62"/>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c r="Z115" s="62"/>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472"/>
      <c r="BF115" s="62"/>
      <c r="BG115" s="62"/>
      <c r="BH115" s="62"/>
    </row>
    <row r="116" spans="8:8">
      <c r="A116" s="473" t="s">
        <v>198</v>
      </c>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c r="Z116" s="62"/>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472"/>
      <c r="BF116" s="62"/>
      <c r="BG116" s="62"/>
      <c r="BH116" s="62"/>
    </row>
    <row r="117" spans="8:8">
      <c r="A117" s="45" t="s">
        <v>699</v>
      </c>
    </row>
    <row r="118" spans="8:8">
      <c r="A118" s="45" t="s">
        <v>700</v>
      </c>
    </row>
    <row r="119" spans="8:8">
      <c r="A119" s="45" t="s">
        <v>201</v>
      </c>
    </row>
    <row r="120" spans="8:8">
      <c r="A120" s="453" t="s">
        <v>202</v>
      </c>
    </row>
    <row r="121" spans="8:8">
      <c r="A121" s="45" t="s">
        <v>203</v>
      </c>
    </row>
    <row r="122" spans="8:8">
      <c r="A122" s="45" t="s">
        <v>204</v>
      </c>
    </row>
    <row r="123" spans="8:8">
      <c r="A123" s="45" t="s">
        <v>701</v>
      </c>
    </row>
    <row r="124" spans="8:8">
      <c r="A124" s="45" t="s">
        <v>702</v>
      </c>
    </row>
    <row r="125" spans="8:8">
      <c r="A125" s="47" t="s">
        <v>582</v>
      </c>
    </row>
    <row r="126" spans="8:8">
      <c r="A126" s="47" t="s">
        <v>230</v>
      </c>
    </row>
  </sheetData>
  <mergeCells count="1">
    <mergeCell ref="BF2:BG2"/>
  </mergeCells>
  <conditionalFormatting sqref="BF4:BH56">
    <cfRule type="cellIs" operator="lessThanOrEqual" priority="1" dxfId="365">
      <formula>0</formula>
    </cfRule>
    <cfRule type="cellIs" operator="greaterThan" priority="2" dxfId="366">
      <formula>0</formula>
    </cfRule>
  </conditionalFormatting>
  <conditionalFormatting sqref="BF4:BH114">
    <cfRule type="cellIs" operator="lessThanOrEqual" priority="3" dxfId="367">
      <formula>0</formula>
    </cfRule>
    <cfRule type="cellIs" operator="greaterThan" priority="4" dxfId="368">
      <formula>0</formula>
    </cfRule>
  </conditionalFormatting>
  <hyperlinks>
    <hyperlink ref="L1" location="Contents!A1" display="Contents"/>
    <hyperlink ref="BJ1" location="Contents!A1" display="Contents"/>
  </hyperlinks>
  <pageMargins left="0.75" right="0.75" top="1.0" bottom="1.0" header="0.5" footer="0.5"/>
</worksheet>
</file>

<file path=xl/worksheets/sheet46.xml><?xml version="1.0" encoding="utf-8"?>
<worksheet xmlns:r="http://schemas.openxmlformats.org/officeDocument/2006/relationships" xmlns="http://schemas.openxmlformats.org/spreadsheetml/2006/main">
  <dimension ref="A1:N43"/>
  <sheetViews>
    <sheetView workbookViewId="0" showGridLines="0">
      <pane xSplit="1" ySplit="2" topLeftCell="B30" state="frozen" activePane="bottomRight"/>
      <selection pane="bottomRight" activeCell="AL81" sqref="AL81"/>
    </sheetView>
  </sheetViews>
  <sheetFormatPr defaultRowHeight="10.2" defaultColWidth="13"/>
  <cols>
    <col min="1" max="1" customWidth="1" width="21.164062" style="0"/>
    <col min="2" max="2" customWidth="1" width="16.832031" style="0"/>
    <col min="3" max="7" customWidth="1" width="18.164062" style="0"/>
  </cols>
  <sheetData>
    <row r="1" spans="8:8" s="3" ht="16.5" customFormat="1" customHeight="1">
      <c r="A1" s="695" t="s">
        <v>50</v>
      </c>
      <c r="B1" s="233"/>
      <c r="C1" s="233"/>
      <c r="D1" s="233"/>
      <c r="E1" s="233"/>
      <c r="F1" s="233"/>
      <c r="G1" s="233"/>
      <c r="H1" s="233"/>
      <c r="I1" s="233"/>
      <c r="J1" s="15" t="s">
        <v>89</v>
      </c>
    </row>
    <row r="2" spans="8:8" s="3" ht="36.0" customFormat="1" customHeight="1">
      <c r="A2" s="317" t="s">
        <v>703</v>
      </c>
      <c r="B2" s="696" t="s">
        <v>704</v>
      </c>
      <c r="C2" s="696" t="s">
        <v>705</v>
      </c>
      <c r="D2" s="697" t="s">
        <v>706</v>
      </c>
      <c r="E2" s="697" t="s">
        <v>707</v>
      </c>
      <c r="F2" s="696" t="s">
        <v>708</v>
      </c>
      <c r="G2" s="696" t="s">
        <v>709</v>
      </c>
      <c r="H2" s="698" t="s">
        <v>710</v>
      </c>
      <c r="I2" s="233"/>
      <c r="K2" s="507"/>
      <c r="L2" s="507"/>
      <c r="M2" s="3" t="s">
        <v>711</v>
      </c>
    </row>
    <row r="3" spans="8:8" s="3" ht="8.45" customFormat="1" customHeight="1">
      <c r="A3" s="238"/>
      <c r="B3" s="699"/>
      <c r="C3" s="699"/>
      <c r="D3" s="699"/>
      <c r="E3" s="699"/>
      <c r="F3" s="699"/>
      <c r="G3" s="699"/>
      <c r="H3" s="233"/>
      <c r="I3" s="233"/>
      <c r="K3" s="507"/>
      <c r="L3" s="507"/>
    </row>
    <row r="4" spans="8:8" s="499" ht="10.2" customFormat="1">
      <c r="A4" s="500">
        <v>1987.0</v>
      </c>
      <c r="B4" s="503">
        <v>31.3</v>
      </c>
      <c r="C4" s="243" t="s">
        <v>389</v>
      </c>
      <c r="D4" s="243" t="s">
        <v>389</v>
      </c>
      <c r="E4" s="243" t="s">
        <v>389</v>
      </c>
      <c r="F4" s="503">
        <v>53.4391666666667</v>
      </c>
      <c r="G4" s="503">
        <v>41.2816666666667</v>
      </c>
      <c r="H4" s="700" t="s">
        <v>389</v>
      </c>
      <c r="I4" s="701"/>
    </row>
    <row r="5" spans="8:8" s="492" ht="10.2" customFormat="1">
      <c r="A5" s="500">
        <v>1988.0</v>
      </c>
      <c r="B5" s="503">
        <v>39.94</v>
      </c>
      <c r="C5" s="243" t="s">
        <v>389</v>
      </c>
      <c r="D5" s="243" t="s">
        <v>389</v>
      </c>
      <c r="E5" s="243" t="s">
        <v>389</v>
      </c>
      <c r="F5" s="503">
        <v>55.0641666666667</v>
      </c>
      <c r="G5" s="503">
        <v>42.4658333333333</v>
      </c>
      <c r="H5" s="700" t="s">
        <v>389</v>
      </c>
      <c r="I5" s="493"/>
    </row>
    <row r="6" spans="8:8" s="492" ht="10.2" customFormat="1">
      <c r="A6" s="18">
        <v>1989.0</v>
      </c>
      <c r="B6" s="508">
        <v>42.08</v>
      </c>
      <c r="C6" s="702" t="s">
        <v>389</v>
      </c>
      <c r="D6" s="243" t="s">
        <v>389</v>
      </c>
      <c r="E6" s="243" t="s">
        <v>389</v>
      </c>
      <c r="F6" s="508">
        <v>58.6841666666667</v>
      </c>
      <c r="G6" s="508">
        <v>48.8625</v>
      </c>
      <c r="H6" s="703" t="s">
        <v>389</v>
      </c>
    </row>
    <row r="7" spans="8:8" s="494" ht="10.2" customFormat="1">
      <c r="A7" s="261">
        <v>1990.0</v>
      </c>
      <c r="B7" s="505">
        <v>43.48</v>
      </c>
      <c r="C7" s="508">
        <v>31.591918</v>
      </c>
      <c r="D7" s="243" t="s">
        <v>389</v>
      </c>
      <c r="E7" s="243" t="s">
        <v>389</v>
      </c>
      <c r="F7" s="505">
        <v>60.5366666666667</v>
      </c>
      <c r="G7" s="505">
        <v>50.8141666666667</v>
      </c>
      <c r="H7" s="703" t="s">
        <v>389</v>
      </c>
    </row>
    <row r="8" spans="8:8" s="232" ht="10.2" customFormat="1">
      <c r="A8" s="261">
        <v>1991.0</v>
      </c>
      <c r="B8" s="249">
        <v>42.8</v>
      </c>
      <c r="C8" s="507">
        <v>29.0105318181818</v>
      </c>
      <c r="D8" s="243" t="s">
        <v>389</v>
      </c>
      <c r="E8" s="243" t="s">
        <v>389</v>
      </c>
      <c r="F8" s="249">
        <v>60.45</v>
      </c>
      <c r="G8" s="249">
        <v>50.2958333333333</v>
      </c>
      <c r="H8" s="703" t="s">
        <v>389</v>
      </c>
      <c r="J8" s="249"/>
      <c r="K8" s="249"/>
      <c r="L8" s="249"/>
      <c r="M8" s="232" t="s">
        <v>711</v>
      </c>
    </row>
    <row r="9" spans="8:8" s="232" ht="10.2" customFormat="1">
      <c r="A9" s="261">
        <v>1992.0</v>
      </c>
      <c r="B9" s="249">
        <v>38.53</v>
      </c>
      <c r="C9" s="507">
        <v>28.5345386363636</v>
      </c>
      <c r="D9" s="243" t="s">
        <v>389</v>
      </c>
      <c r="E9" s="243" t="s">
        <v>389</v>
      </c>
      <c r="F9" s="249">
        <v>57.8158333333333</v>
      </c>
      <c r="G9" s="249">
        <v>48.4541666666667</v>
      </c>
      <c r="H9" s="703" t="s">
        <v>389</v>
      </c>
      <c r="J9" s="249"/>
      <c r="K9" s="249"/>
      <c r="L9" s="249"/>
      <c r="M9" s="232" t="s">
        <v>711</v>
      </c>
    </row>
    <row r="10" spans="8:8" s="232" ht="10.2" customFormat="1">
      <c r="A10" s="261">
        <v>1993.0</v>
      </c>
      <c r="B10" s="249">
        <v>33.68</v>
      </c>
      <c r="C10" s="507">
        <v>29.8539583333333</v>
      </c>
      <c r="D10" s="243" t="s">
        <v>389</v>
      </c>
      <c r="E10" s="243" t="s">
        <v>389</v>
      </c>
      <c r="F10" s="249">
        <v>55.2583333333333</v>
      </c>
      <c r="G10" s="249">
        <v>45.7116666666667</v>
      </c>
      <c r="H10" s="703" t="s">
        <v>389</v>
      </c>
      <c r="J10" s="249"/>
      <c r="K10" s="249"/>
      <c r="L10" s="249"/>
      <c r="M10" s="232" t="s">
        <v>711</v>
      </c>
    </row>
    <row r="11" spans="8:8" s="232" ht="10.2" customFormat="1">
      <c r="A11" s="261">
        <v>1994.0</v>
      </c>
      <c r="B11" s="249">
        <v>37.18</v>
      </c>
      <c r="C11" s="507">
        <v>31.7161772727273</v>
      </c>
      <c r="D11" s="243" t="s">
        <v>389</v>
      </c>
      <c r="E11" s="243" t="s">
        <v>389</v>
      </c>
      <c r="F11" s="249">
        <v>51.765</v>
      </c>
      <c r="G11" s="249">
        <v>43.6616666666667</v>
      </c>
      <c r="H11" s="703" t="s">
        <v>389</v>
      </c>
      <c r="J11" s="249"/>
      <c r="K11" s="249"/>
      <c r="L11" s="249"/>
      <c r="M11" s="232" t="s">
        <v>711</v>
      </c>
    </row>
    <row r="12" spans="8:8" s="232" ht="10.2" customFormat="1">
      <c r="A12" s="261">
        <v>1995.0</v>
      </c>
      <c r="B12" s="249">
        <v>44.5</v>
      </c>
      <c r="C12" s="507">
        <v>27.00635</v>
      </c>
      <c r="D12" s="243" t="s">
        <v>389</v>
      </c>
      <c r="E12" s="243" t="s">
        <v>389</v>
      </c>
      <c r="F12" s="249">
        <v>54.4683333333333</v>
      </c>
      <c r="G12" s="249">
        <v>47.575</v>
      </c>
      <c r="H12" s="703" t="s">
        <v>389</v>
      </c>
      <c r="J12" s="249"/>
      <c r="K12" s="249"/>
      <c r="L12" s="249"/>
      <c r="M12" s="232" t="s">
        <v>711</v>
      </c>
    </row>
    <row r="13" spans="8:8" s="232" ht="10.2" customFormat="1">
      <c r="A13" s="261">
        <v>1996.0</v>
      </c>
      <c r="B13" s="249">
        <v>41.25</v>
      </c>
      <c r="C13" s="507">
        <v>29.8623090909091</v>
      </c>
      <c r="D13" s="243" t="s">
        <v>389</v>
      </c>
      <c r="E13" s="243" t="s">
        <v>389</v>
      </c>
      <c r="F13" s="249">
        <v>56.6791666666667</v>
      </c>
      <c r="G13" s="249">
        <v>49.5358333333333</v>
      </c>
      <c r="H13" s="703" t="s">
        <v>389</v>
      </c>
      <c r="J13" s="249"/>
      <c r="K13" s="249"/>
      <c r="L13" s="249"/>
      <c r="M13" s="232" t="s">
        <v>711</v>
      </c>
    </row>
    <row r="14" spans="8:8" s="232" ht="10.2" customFormat="1">
      <c r="A14" s="261">
        <v>1997.0</v>
      </c>
      <c r="B14" s="249">
        <v>38.92</v>
      </c>
      <c r="C14" s="507">
        <v>29.76</v>
      </c>
      <c r="D14" s="243" t="s">
        <v>389</v>
      </c>
      <c r="E14" s="243" t="s">
        <v>389</v>
      </c>
      <c r="F14" s="249">
        <v>55.51</v>
      </c>
      <c r="G14" s="249">
        <v>45.5283333333333</v>
      </c>
      <c r="H14" s="703" t="s">
        <v>389</v>
      </c>
      <c r="J14" s="249"/>
      <c r="K14" s="249"/>
      <c r="L14" s="249"/>
      <c r="M14" s="232" t="s">
        <v>711</v>
      </c>
    </row>
    <row r="15" spans="8:8" s="232" ht="10.2" customFormat="1">
      <c r="A15" s="261">
        <v>1998.0</v>
      </c>
      <c r="B15" s="249">
        <v>32.0</v>
      </c>
      <c r="C15" s="507">
        <v>31.0031060833333</v>
      </c>
      <c r="D15" s="703" t="s">
        <v>389</v>
      </c>
      <c r="E15" s="703" t="s">
        <v>389</v>
      </c>
      <c r="F15" s="249">
        <v>50.7566666666667</v>
      </c>
      <c r="G15" s="249">
        <v>40.5066666666667</v>
      </c>
      <c r="H15" s="249">
        <v>29.4767857142857</v>
      </c>
      <c r="J15" s="249"/>
      <c r="K15" s="249"/>
      <c r="L15" s="249"/>
      <c r="M15" s="232" t="s">
        <v>711</v>
      </c>
    </row>
    <row r="16" spans="8:8" s="232" ht="10.2" customFormat="1">
      <c r="A16" s="261">
        <v>1999.0</v>
      </c>
      <c r="B16" s="249">
        <v>28.79</v>
      </c>
      <c r="C16" s="507">
        <v>31.294297</v>
      </c>
      <c r="D16" s="703" t="s">
        <v>389</v>
      </c>
      <c r="E16" s="703" t="s">
        <v>389</v>
      </c>
      <c r="F16" s="249">
        <v>42.8308333333333</v>
      </c>
      <c r="G16" s="249">
        <v>35.7408333333333</v>
      </c>
      <c r="H16" s="249">
        <v>27.8174691358025</v>
      </c>
      <c r="J16" s="249"/>
      <c r="K16" s="249"/>
      <c r="L16" s="249"/>
      <c r="M16" s="232" t="s">
        <v>711</v>
      </c>
    </row>
    <row r="17" spans="8:8" s="232" ht="10.2" customFormat="1">
      <c r="A17" s="261">
        <v>2000.0</v>
      </c>
      <c r="B17" s="249">
        <v>35.99</v>
      </c>
      <c r="C17" s="507">
        <v>29.9044804166667</v>
      </c>
      <c r="D17" s="703" t="s">
        <v>389</v>
      </c>
      <c r="E17" s="508">
        <v>27.5210936347639</v>
      </c>
      <c r="F17" s="249">
        <v>39.6941666666667</v>
      </c>
      <c r="G17" s="249">
        <v>34.58</v>
      </c>
      <c r="H17" s="249">
        <v>31.7594444444444</v>
      </c>
      <c r="J17" s="249"/>
      <c r="K17" s="249"/>
      <c r="L17" s="249"/>
      <c r="M17" s="232" t="s">
        <v>711</v>
      </c>
    </row>
    <row r="18" spans="8:8" s="232" ht="10.2" customFormat="1">
      <c r="A18" s="261">
        <v>2001.0</v>
      </c>
      <c r="B18" s="507">
        <v>39.0342307692308</v>
      </c>
      <c r="C18" s="507">
        <v>50.15465</v>
      </c>
      <c r="D18" s="249">
        <v>37.689875</v>
      </c>
      <c r="E18" s="249">
        <v>31.784010517914</v>
      </c>
      <c r="F18" s="249">
        <v>41.3291666666667</v>
      </c>
      <c r="G18" s="249">
        <v>37.9616666666667</v>
      </c>
      <c r="H18" s="249">
        <v>36.8945987654321</v>
      </c>
      <c r="J18" s="249"/>
      <c r="K18" s="249"/>
      <c r="L18" s="249"/>
      <c r="M18" s="232" t="s">
        <v>711</v>
      </c>
    </row>
    <row r="19" spans="8:8" s="232" ht="10.2" customFormat="1">
      <c r="A19" s="261">
        <v>2002.0</v>
      </c>
      <c r="B19" s="507">
        <v>31.6496153846154</v>
      </c>
      <c r="C19" s="507">
        <v>33.1979844097222</v>
      </c>
      <c r="D19" s="249">
        <v>31.4747416666667</v>
      </c>
      <c r="E19" s="249">
        <v>33.1948659760457</v>
      </c>
      <c r="F19" s="249">
        <v>42.0133333333333</v>
      </c>
      <c r="G19" s="249">
        <v>36.8991666666667</v>
      </c>
      <c r="H19" s="249">
        <v>30.4066666666667</v>
      </c>
      <c r="J19" s="249"/>
      <c r="K19" s="249"/>
      <c r="L19" s="249"/>
      <c r="M19" s="232" t="s">
        <v>711</v>
      </c>
    </row>
    <row r="20" spans="8:8" s="232" ht="10.2" customFormat="1">
      <c r="A20" s="261">
        <v>2003.0</v>
      </c>
      <c r="B20" s="507">
        <v>43.5978846153846</v>
      </c>
      <c r="C20" s="507">
        <v>38.5227057986111</v>
      </c>
      <c r="D20" s="249">
        <v>39.6125958333333</v>
      </c>
      <c r="E20" s="249">
        <v>31.7443731971024</v>
      </c>
      <c r="F20" s="249">
        <v>41.57</v>
      </c>
      <c r="G20" s="249">
        <v>34.74</v>
      </c>
      <c r="H20" s="249">
        <v>36.5291975308642</v>
      </c>
      <c r="J20" s="249"/>
      <c r="K20" s="249"/>
      <c r="L20" s="249"/>
      <c r="M20" s="232" t="s">
        <v>277</v>
      </c>
    </row>
    <row r="21" spans="8:8" s="232" ht="10.2" customFormat="1">
      <c r="A21" s="261">
        <v>2004.0</v>
      </c>
      <c r="B21" s="507">
        <v>72.1343396226415</v>
      </c>
      <c r="C21" s="507">
        <v>64.9017399305556</v>
      </c>
      <c r="D21" s="249">
        <v>74.2158333333333</v>
      </c>
      <c r="E21" s="249">
        <v>42.7604587359202</v>
      </c>
      <c r="F21" s="232">
        <v>60.96</v>
      </c>
      <c r="G21" s="232">
        <v>51.34</v>
      </c>
      <c r="H21" s="249">
        <v>72.4166666666667</v>
      </c>
      <c r="J21" s="249"/>
      <c r="K21" s="249"/>
      <c r="L21" s="249"/>
    </row>
    <row r="22" spans="8:8" s="232" ht="10.2" customFormat="1">
      <c r="A22" s="261">
        <v>2005.0</v>
      </c>
      <c r="B22" s="507">
        <v>60.5392307692308</v>
      </c>
      <c r="C22" s="507">
        <v>70.1223552083333</v>
      </c>
      <c r="D22" s="249">
        <v>64.6230833333333</v>
      </c>
      <c r="E22" s="249">
        <v>51.3415356820193</v>
      </c>
      <c r="F22" s="232">
        <v>89.33</v>
      </c>
      <c r="G22" s="232">
        <v>62.91</v>
      </c>
      <c r="H22" s="249">
        <v>61.84</v>
      </c>
      <c r="J22" s="249"/>
      <c r="K22" s="249"/>
      <c r="L22" s="249"/>
    </row>
    <row r="23" spans="8:8" s="232" ht="10.2" customFormat="1">
      <c r="A23" s="261">
        <v>2006.0</v>
      </c>
      <c r="B23" s="507">
        <v>64.1080769230769</v>
      </c>
      <c r="C23" s="507">
        <v>57.8167156862745</v>
      </c>
      <c r="D23" s="249">
        <v>65.2175</v>
      </c>
      <c r="E23" s="249">
        <v>53.5262399312587</v>
      </c>
      <c r="F23" s="249">
        <v>93.4625</v>
      </c>
      <c r="G23" s="249">
        <v>63.0358333333333</v>
      </c>
      <c r="H23" s="249">
        <v>56.4736135802469</v>
      </c>
      <c r="J23" s="249"/>
      <c r="K23" s="249"/>
      <c r="L23" s="249"/>
    </row>
    <row r="24" spans="8:8" s="232" ht="10.2" customFormat="1">
      <c r="A24" s="511">
        <v>2007.0</v>
      </c>
      <c r="B24" s="507">
        <v>88.7851923076923</v>
      </c>
      <c r="C24" s="507">
        <v>49.7331823529411</v>
      </c>
      <c r="D24" s="247">
        <v>95.5860333333333</v>
      </c>
      <c r="E24" s="247">
        <v>61.2278258437828</v>
      </c>
      <c r="F24" s="247">
        <v>88.2425</v>
      </c>
      <c r="G24" s="247">
        <v>69.8608333333333</v>
      </c>
      <c r="H24" s="249">
        <v>84.565</v>
      </c>
      <c r="J24" s="249"/>
      <c r="K24" s="249"/>
      <c r="L24" s="249"/>
    </row>
    <row r="25" spans="8:8" s="252" ht="10.2" customFormat="1">
      <c r="A25" s="704">
        <v>2008.0</v>
      </c>
      <c r="B25" s="507">
        <v>147.673653846154</v>
      </c>
      <c r="C25" s="254">
        <v>117.417644411765</v>
      </c>
      <c r="D25" s="254">
        <v>157.8775</v>
      </c>
      <c r="E25" s="254">
        <v>104.972162580849</v>
      </c>
      <c r="F25" s="254">
        <v>179.026666666667</v>
      </c>
      <c r="G25" s="254">
        <v>122.81</v>
      </c>
      <c r="H25" s="247">
        <v>148.058333333333</v>
      </c>
      <c r="J25" s="247"/>
      <c r="K25" s="247"/>
      <c r="L25" s="247"/>
    </row>
    <row r="26" spans="8:8" s="252" ht="10.2" customFormat="1">
      <c r="A26" s="704">
        <v>2009.0</v>
      </c>
      <c r="B26" s="254">
        <v>70.3888461538461</v>
      </c>
      <c r="C26" s="254">
        <v>60.7346101923077</v>
      </c>
      <c r="D26" s="254">
        <v>83.5866666666667</v>
      </c>
      <c r="E26" s="254">
        <v>87.861704444851</v>
      </c>
      <c r="F26" s="254">
        <v>167.8225</v>
      </c>
      <c r="G26" s="254">
        <v>110.106666666667</v>
      </c>
      <c r="H26" s="249">
        <v>78.8066666666667</v>
      </c>
      <c r="J26" s="247"/>
      <c r="K26" s="247"/>
      <c r="L26" s="247"/>
    </row>
    <row r="27" spans="8:8" s="252" ht="10.2" customFormat="1">
      <c r="A27" s="511">
        <v>2010.0</v>
      </c>
      <c r="B27" s="254">
        <v>92.3524528301887</v>
      </c>
      <c r="C27" s="254">
        <v>67.8741225</v>
      </c>
      <c r="D27" s="254">
        <v>108.465316666667</v>
      </c>
      <c r="E27" s="254">
        <v>110.079209219283</v>
      </c>
      <c r="F27" s="254">
        <v>158.945833333333</v>
      </c>
      <c r="G27" s="254">
        <v>105.185</v>
      </c>
      <c r="H27" s="249">
        <v>105.430833333333</v>
      </c>
      <c r="J27" s="247"/>
      <c r="K27" s="247"/>
      <c r="L27" s="247"/>
    </row>
    <row r="28" spans="8:8" s="252" ht="10.2" customFormat="1">
      <c r="A28" s="511">
        <v>2011.0</v>
      </c>
      <c r="B28" s="254">
        <v>121.48</v>
      </c>
      <c r="C28" s="254">
        <v>84.7549824509804</v>
      </c>
      <c r="D28" s="254">
        <v>126.130833333333</v>
      </c>
      <c r="E28" s="254">
        <v>127.268401092737</v>
      </c>
      <c r="F28" s="247">
        <v>229.123333333333</v>
      </c>
      <c r="G28" s="254">
        <v>136.208333333333</v>
      </c>
      <c r="H28" s="249">
        <v>125.736666666667</v>
      </c>
      <c r="J28" s="247"/>
      <c r="K28" s="247"/>
      <c r="L28" s="247"/>
    </row>
    <row r="29" spans="8:8" s="252" ht="10.2" customFormat="1">
      <c r="A29" s="511">
        <v>2012.0</v>
      </c>
      <c r="B29" s="254">
        <v>92.4996153846154</v>
      </c>
      <c r="C29" s="254">
        <v>67.2813660784314</v>
      </c>
      <c r="D29" s="254">
        <v>100.298333333333</v>
      </c>
      <c r="E29" s="254">
        <v>111.889712143555</v>
      </c>
      <c r="F29" s="254">
        <v>191.464166666667</v>
      </c>
      <c r="G29" s="254">
        <v>133.613333333333</v>
      </c>
      <c r="H29" s="249">
        <v>105.504166666667</v>
      </c>
      <c r="J29" s="247"/>
      <c r="K29" s="247"/>
      <c r="L29" s="247"/>
    </row>
    <row r="30" spans="8:8">
      <c r="A30" s="704">
        <v>2013.0</v>
      </c>
      <c r="B30" s="254">
        <v>81.6890384615385</v>
      </c>
      <c r="C30" s="254">
        <v>69.7172329411765</v>
      </c>
      <c r="D30" s="254">
        <v>90.065</v>
      </c>
      <c r="E30" s="254">
        <v>95.4186317633735</v>
      </c>
      <c r="F30" s="254">
        <v>140.446666666667</v>
      </c>
      <c r="G30" s="254">
        <v>111.1575</v>
      </c>
      <c r="H30" s="247">
        <v>90.8966666666667</v>
      </c>
    </row>
    <row r="31" spans="8:8">
      <c r="A31" s="704">
        <v>2014.0</v>
      </c>
      <c r="B31" s="705">
        <v>75.3807692307692</v>
      </c>
      <c r="C31" s="254">
        <v>67.0841408333334</v>
      </c>
      <c r="D31" s="254">
        <v>76.13</v>
      </c>
      <c r="E31" s="254">
        <v>84.1164274667579</v>
      </c>
      <c r="F31" s="254">
        <v>114.413333333333</v>
      </c>
      <c r="G31" s="254">
        <v>97.6541666666667</v>
      </c>
      <c r="H31" s="247">
        <v>77.8875</v>
      </c>
    </row>
    <row r="32" spans="8:8">
      <c r="A32" s="704">
        <v>2015.0</v>
      </c>
      <c r="B32" s="705">
        <v>56.7940384615384</v>
      </c>
      <c r="C32" s="254">
        <v>51.5664419230769</v>
      </c>
      <c r="D32" s="254">
        <v>60.0958833333333</v>
      </c>
      <c r="E32" s="254">
        <v>67.5318794822575</v>
      </c>
      <c r="F32" s="254">
        <v>93.845</v>
      </c>
      <c r="G32" s="254">
        <v>79.47</v>
      </c>
      <c r="H32" s="247">
        <v>63.5166845407</v>
      </c>
    </row>
    <row r="33" spans="8:8">
      <c r="A33" s="704">
        <v>2016.0</v>
      </c>
      <c r="B33" s="705">
        <v>59.8691257861635</v>
      </c>
      <c r="C33" s="254">
        <v>51.4477326923077</v>
      </c>
      <c r="D33" s="254">
        <v>71.6579603448276</v>
      </c>
      <c r="E33" s="254">
        <v>71.3488625489864</v>
      </c>
      <c r="F33" s="254">
        <v>89.3983333333333</v>
      </c>
      <c r="G33" s="254">
        <v>72.9666666666667</v>
      </c>
      <c r="H33" s="247">
        <v>71.1226424166667</v>
      </c>
    </row>
    <row r="34" spans="8:8">
      <c r="A34" s="704">
        <v>2017.0</v>
      </c>
      <c r="B34" s="705">
        <v>84.5104134615385</v>
      </c>
      <c r="C34" s="254">
        <v>63.8252898076923</v>
      </c>
      <c r="D34" s="706">
        <v>95.5655203</v>
      </c>
      <c r="E34" s="254">
        <v>94.7234710025867</v>
      </c>
      <c r="F34" s="254">
        <v>150.0025</v>
      </c>
      <c r="G34" s="254">
        <v>99.1625</v>
      </c>
      <c r="H34" s="247">
        <v>99.42222066599</v>
      </c>
    </row>
    <row r="35" spans="8:8">
      <c r="A35" s="704">
        <v>2018.0</v>
      </c>
      <c r="B35" s="705">
        <v>91.8270576923077</v>
      </c>
      <c r="C35" s="254">
        <v>72.8440116346154</v>
      </c>
      <c r="D35" s="706">
        <v>112.733312356322</v>
      </c>
      <c r="E35" s="254">
        <v>99.4467521195986</v>
      </c>
      <c r="F35" s="247">
        <v>158.4925</v>
      </c>
      <c r="G35" s="247">
        <v>117.390833333333</v>
      </c>
      <c r="H35" s="247">
        <v>111.693086427362</v>
      </c>
    </row>
    <row r="36" spans="8:8">
      <c r="A36" s="704">
        <v>2019.0</v>
      </c>
      <c r="B36" s="705">
        <v>60.85525</v>
      </c>
      <c r="C36" s="254">
        <v>57.163983790062</v>
      </c>
      <c r="D36" s="706">
        <v>85.4781152681992</v>
      </c>
      <c r="E36" s="254">
        <v>85.8911013678197</v>
      </c>
      <c r="F36" s="247">
        <v>148.518333333333</v>
      </c>
      <c r="G36" s="247">
        <v>108.580833333333</v>
      </c>
      <c r="H36" s="247">
        <v>88.9825122106437</v>
      </c>
    </row>
    <row r="37" spans="8:8">
      <c r="A37" s="707">
        <v>2020.0</v>
      </c>
      <c r="B37" s="708">
        <v>50.2767916666667</v>
      </c>
      <c r="C37" s="257">
        <v>42.77</v>
      </c>
      <c r="D37" s="709">
        <v>69.7716666666667</v>
      </c>
      <c r="E37" s="257">
        <v>83.0952083333333</v>
      </c>
      <c r="F37" s="328">
        <v>108.41</v>
      </c>
      <c r="G37" s="328">
        <v>80.5</v>
      </c>
      <c r="H37" s="328">
        <v>71.3316666666666</v>
      </c>
    </row>
    <row r="38" spans="8:8" ht="12.2" customHeight="1">
      <c r="A38" s="704"/>
      <c r="B38" s="705"/>
      <c r="C38" s="254"/>
      <c r="D38" s="254"/>
      <c r="E38" s="254"/>
      <c r="F38" s="254"/>
      <c r="G38" s="254"/>
      <c r="H38" s="247"/>
    </row>
    <row r="39" spans="8:8" ht="12.2" customHeight="1">
      <c r="A39" s="704" t="s">
        <v>712</v>
      </c>
      <c r="B39" s="705"/>
      <c r="C39" s="254"/>
      <c r="D39" s="254"/>
      <c r="E39" s="254"/>
      <c r="F39" s="254"/>
      <c r="G39" s="254"/>
      <c r="H39" s="247"/>
    </row>
    <row r="40" spans="8:8" customHeight="1">
      <c r="A40" s="704" t="s">
        <v>713</v>
      </c>
      <c r="B40" s="705"/>
      <c r="C40" s="254"/>
      <c r="D40" s="254"/>
      <c r="E40" s="254"/>
      <c r="F40" s="254"/>
      <c r="G40" s="254"/>
      <c r="H40" s="247"/>
    </row>
    <row r="41" spans="8:8" s="232" customFormat="1" customHeight="1">
      <c r="A41" s="3" t="s">
        <v>714</v>
      </c>
    </row>
    <row r="42" spans="8:8" s="232" ht="13.7" customFormat="1" customHeight="1">
      <c r="A42" s="3" t="s">
        <v>715</v>
      </c>
    </row>
    <row r="43" spans="8:8" ht="13.35" customHeight="1">
      <c r="A43" s="489" t="s">
        <v>716</v>
      </c>
    </row>
  </sheetData>
  <hyperlinks>
    <hyperlink ref="J1" location="Contents!A1" display="Contents"/>
  </hyperlinks>
  <pageMargins left="0.75" right="0.75" top="1.0" bottom="1.0" header="0.5" footer="0.5"/>
  <pageSetup paperSize="9" scale="90"/>
  <headerFooter alignWithMargins="0"/>
</worksheet>
</file>

<file path=xl/worksheets/sheet47.xml><?xml version="1.0" encoding="utf-8"?>
<worksheet xmlns:r="http://schemas.openxmlformats.org/officeDocument/2006/relationships" xmlns="http://schemas.openxmlformats.org/spreadsheetml/2006/main">
  <dimension ref="A1:AB47"/>
  <sheetViews>
    <sheetView workbookViewId="0" showGridLines="0">
      <pane xSplit="1" ySplit="3" topLeftCell="H34" state="frozen" activePane="bottomRight"/>
      <selection pane="bottomRight" activeCell="AA1" sqref="AA1"/>
    </sheetView>
  </sheetViews>
  <sheetFormatPr defaultRowHeight="13.8" defaultColWidth="9"/>
  <cols>
    <col min="1" max="1" customWidth="1" width="27.164062" style="518"/>
    <col min="2" max="7" customWidth="1" width="8.1640625" style="518"/>
    <col min="8" max="8" customWidth="1" width="8.1640625" style="520"/>
    <col min="9" max="9" customWidth="1" width="8.5" style="518"/>
    <col min="10" max="10" customWidth="1" width="8.5" style="519"/>
    <col min="11" max="11" customWidth="1" width="8.5" style="518"/>
    <col min="12" max="12" customWidth="1" width="8.832031" style="518"/>
    <col min="13" max="16" customWidth="1" width="8.5" style="518"/>
    <col min="17" max="22" customWidth="1" width="8.5" style="520"/>
    <col min="23" max="23" customWidth="1" width="10.5" style="518"/>
    <col min="24" max="24" customWidth="1" width="10.0" style="518"/>
    <col min="25" max="25" customWidth="1" width="10.5" style="518"/>
    <col min="26" max="26" customWidth="0" width="9.1640625" style="518"/>
    <col min="27" max="16384" customWidth="0" width="9.1640625" style="556"/>
  </cols>
  <sheetData>
    <row r="1" spans="8:8" ht="14.1" customHeight="1">
      <c r="A1" s="710" t="s">
        <v>51</v>
      </c>
      <c r="H1" s="518"/>
      <c r="J1" s="518"/>
      <c r="L1" s="21" t="s">
        <v>89</v>
      </c>
      <c r="N1" s="520"/>
      <c r="O1" s="520"/>
      <c r="V1" s="332"/>
      <c r="W1" s="558"/>
      <c r="X1" s="558"/>
      <c r="Y1" s="559"/>
      <c r="AA1" s="21" t="s">
        <v>89</v>
      </c>
    </row>
    <row r="2" spans="8:8" s="558" ht="14.1" customFormat="1" customHeight="1">
      <c r="A2" s="518"/>
      <c r="B2" s="518"/>
      <c r="C2" s="518"/>
      <c r="D2" s="518"/>
      <c r="E2" s="518"/>
      <c r="F2" s="518"/>
      <c r="G2" s="518"/>
      <c r="H2" s="518"/>
      <c r="I2" s="518"/>
      <c r="J2" s="518"/>
      <c r="K2" s="518"/>
      <c r="L2" s="518"/>
      <c r="M2" s="518"/>
      <c r="N2" s="520"/>
      <c r="O2" s="520"/>
      <c r="P2" s="518"/>
      <c r="Q2" s="520"/>
      <c r="R2" s="520"/>
      <c r="S2" s="520"/>
      <c r="T2" s="520"/>
      <c r="U2" s="520"/>
      <c r="V2" s="332"/>
      <c r="W2" s="559" t="s">
        <v>90</v>
      </c>
      <c r="X2" s="559"/>
      <c r="Y2" s="559" t="s">
        <v>91</v>
      </c>
      <c r="Z2" s="518"/>
    </row>
    <row r="3" spans="8:8" s="558" ht="14.1" customFormat="1" customHeight="1">
      <c r="A3" s="558" t="s">
        <v>92</v>
      </c>
      <c r="B3" s="518">
        <v>2000.0</v>
      </c>
      <c r="C3" s="518">
        <v>2001.0</v>
      </c>
      <c r="D3" s="518">
        <v>2002.0</v>
      </c>
      <c r="E3" s="518">
        <v>2003.0</v>
      </c>
      <c r="F3" s="518">
        <v>2004.0</v>
      </c>
      <c r="G3" s="518">
        <v>2005.0</v>
      </c>
      <c r="H3" s="518">
        <v>2006.0</v>
      </c>
      <c r="I3" s="518">
        <v>2007.0</v>
      </c>
      <c r="J3" s="518">
        <v>2008.0</v>
      </c>
      <c r="K3" s="518">
        <v>2009.0</v>
      </c>
      <c r="L3" s="518">
        <v>2010.0</v>
      </c>
      <c r="M3" s="518">
        <v>2011.0</v>
      </c>
      <c r="N3" s="518">
        <v>2012.0</v>
      </c>
      <c r="O3" s="518">
        <v>2013.0</v>
      </c>
      <c r="P3" s="518">
        <v>2014.0</v>
      </c>
      <c r="Q3" s="518">
        <v>2015.0</v>
      </c>
      <c r="R3" s="518">
        <v>2016.0</v>
      </c>
      <c r="S3" s="518">
        <v>2017.0</v>
      </c>
      <c r="T3" s="518">
        <v>2018.0</v>
      </c>
      <c r="U3" s="518">
        <v>2019.0</v>
      </c>
      <c r="V3" s="332">
        <v>2020.0</v>
      </c>
      <c r="W3" s="559">
        <v>2020.0</v>
      </c>
      <c r="X3" s="559" t="s">
        <v>93</v>
      </c>
      <c r="Y3" s="559">
        <v>2020.0</v>
      </c>
      <c r="Z3" s="518"/>
    </row>
    <row r="4" spans="8:8" s="558" ht="14.1" customFormat="1" customHeight="1">
      <c r="A4" s="520" t="s">
        <v>503</v>
      </c>
      <c r="B4" s="711"/>
      <c r="C4" s="711"/>
      <c r="D4" s="711"/>
      <c r="E4" s="711"/>
      <c r="F4" s="711"/>
      <c r="G4" s="711"/>
      <c r="H4" s="711"/>
      <c r="I4" s="711"/>
      <c r="J4" s="711"/>
      <c r="K4" s="711"/>
      <c r="L4" s="711"/>
      <c r="M4" s="711"/>
      <c r="N4" s="711"/>
      <c r="O4" s="711"/>
      <c r="P4" s="711"/>
      <c r="Q4" s="711"/>
      <c r="R4" s="711"/>
      <c r="S4" s="711"/>
      <c r="T4" s="711"/>
      <c r="U4" s="711"/>
      <c r="V4" s="712"/>
      <c r="W4" s="713"/>
      <c r="X4" s="713"/>
      <c r="Y4" s="713"/>
      <c r="Z4" s="520"/>
    </row>
    <row r="5" spans="8:8" s="362" ht="15.0" customFormat="1" customHeight="1">
      <c r="A5" s="401" t="s">
        <v>94</v>
      </c>
      <c r="B5" s="714">
        <v>0.575628183963604</v>
      </c>
      <c r="C5" s="714">
        <v>0.55833895929543</v>
      </c>
      <c r="D5" s="714">
        <v>0.505819933275683</v>
      </c>
      <c r="E5" s="714">
        <v>0.633703425832752</v>
      </c>
      <c r="F5" s="714">
        <v>0.527578884566223</v>
      </c>
      <c r="G5" s="714">
        <v>0.607986615835206</v>
      </c>
      <c r="H5" s="714">
        <v>0.608730199613763</v>
      </c>
      <c r="I5" s="714">
        <v>0.560974592566383</v>
      </c>
      <c r="J5" s="714">
        <v>0.673283032070108</v>
      </c>
      <c r="K5" s="714">
        <v>0.357460437202709</v>
      </c>
      <c r="L5" s="714">
        <v>0.363949117422985</v>
      </c>
      <c r="M5" s="714">
        <v>0.235828015901532</v>
      </c>
      <c r="N5" s="714">
        <v>0.230852940341157</v>
      </c>
      <c r="O5" s="714">
        <v>0.21906910693404</v>
      </c>
      <c r="P5" s="714">
        <v>0.255262538125251</v>
      </c>
      <c r="Q5" s="714">
        <v>0.218358157325358</v>
      </c>
      <c r="R5" s="714">
        <v>0.186185929942186</v>
      </c>
      <c r="S5" s="714">
        <v>0.217241811105977</v>
      </c>
      <c r="T5" s="714">
        <v>0.234657075390628</v>
      </c>
      <c r="U5" s="714">
        <v>0.207342132044168</v>
      </c>
      <c r="V5" s="715">
        <v>0.177345650839268</v>
      </c>
      <c r="W5" s="562">
        <v>-0.147008385912538</v>
      </c>
      <c r="X5" s="562">
        <v>-0.0530087684407166</v>
      </c>
      <c r="Y5" s="562">
        <v>0.00557973675371864</v>
      </c>
    </row>
    <row r="6" spans="8:8" s="362" ht="15.0" customFormat="1" customHeight="1">
      <c r="A6" s="401" t="s">
        <v>95</v>
      </c>
      <c r="B6" s="714">
        <v>0.0863191119996834</v>
      </c>
      <c r="C6" s="714">
        <v>0.108602376517693</v>
      </c>
      <c r="D6" s="714">
        <v>0.166340749018702</v>
      </c>
      <c r="E6" s="714">
        <v>0.208181716002197</v>
      </c>
      <c r="F6" s="714">
        <v>0.124113362257621</v>
      </c>
      <c r="G6" s="714">
        <v>0.2125177547607</v>
      </c>
      <c r="H6" s="714">
        <v>0.224896563781825</v>
      </c>
      <c r="I6" s="714">
        <v>0.161158847650592</v>
      </c>
      <c r="J6" s="714">
        <v>0.130374905226011</v>
      </c>
      <c r="K6" s="714">
        <v>0.180447775175744</v>
      </c>
      <c r="L6" s="714">
        <v>0.216440758198217</v>
      </c>
      <c r="M6" s="714">
        <v>0.205347075301248</v>
      </c>
      <c r="N6" s="714">
        <v>0.219016776854542</v>
      </c>
      <c r="O6" s="714">
        <v>0.202905874510272</v>
      </c>
      <c r="P6" s="714">
        <v>0.220480114814052</v>
      </c>
      <c r="Q6" s="714">
        <v>0.226321875777354</v>
      </c>
      <c r="R6" s="714">
        <v>0.211459639390617</v>
      </c>
      <c r="S6" s="714">
        <v>0.341435871833423</v>
      </c>
      <c r="T6" s="714">
        <v>0.337198144129937</v>
      </c>
      <c r="U6" s="714">
        <v>0.244925991839528</v>
      </c>
      <c r="V6" s="715">
        <v>0.0316715928145257</v>
      </c>
      <c r="W6" s="562">
        <v>-0.871042439511187</v>
      </c>
      <c r="X6" s="562">
        <v>0.0310229543093337</v>
      </c>
      <c r="Y6" s="562">
        <v>9.9646734859139E-4</v>
      </c>
    </row>
    <row r="7" spans="8:8" s="362" ht="15.0" customFormat="1" customHeight="1">
      <c r="A7" s="401" t="s">
        <v>96</v>
      </c>
      <c r="B7" s="714">
        <v>0.422043654505942</v>
      </c>
      <c r="C7" s="714">
        <v>0.560455526580621</v>
      </c>
      <c r="D7" s="714">
        <v>0.507459087231695</v>
      </c>
      <c r="E7" s="714">
        <v>0.700526733463488</v>
      </c>
      <c r="F7" s="714">
        <v>0.85075571544519</v>
      </c>
      <c r="G7" s="714">
        <v>0.843291884494155</v>
      </c>
      <c r="H7" s="714">
        <v>1.00343939050645</v>
      </c>
      <c r="I7" s="714">
        <v>0.960047481819707</v>
      </c>
      <c r="J7" s="714">
        <v>0.93227161286524</v>
      </c>
      <c r="K7" s="714">
        <v>0.569045262444894</v>
      </c>
      <c r="L7" s="714">
        <v>0.508385224479645</v>
      </c>
      <c r="M7" s="714">
        <v>0.35770761827719</v>
      </c>
      <c r="N7" s="714">
        <v>0.265524215924416</v>
      </c>
      <c r="O7" s="714">
        <v>0.23636067671512</v>
      </c>
      <c r="P7" s="714">
        <v>0.280284247348251</v>
      </c>
      <c r="Q7" s="714">
        <v>0.281513093982599</v>
      </c>
      <c r="R7" s="714">
        <v>0.249371018415721</v>
      </c>
      <c r="S7" s="714">
        <v>0.192648992483347</v>
      </c>
      <c r="T7" s="714">
        <v>0.14972509852189</v>
      </c>
      <c r="U7" s="714">
        <v>0.166972247312223</v>
      </c>
      <c r="V7" s="715">
        <v>0.141871623997434</v>
      </c>
      <c r="W7" s="562">
        <v>-0.152649623593435</v>
      </c>
      <c r="X7" s="562">
        <v>-0.115394270249506</v>
      </c>
      <c r="Y7" s="562">
        <v>0.00446363534139149</v>
      </c>
    </row>
    <row r="8" spans="8:8" s="362" ht="15.0" customFormat="1" customHeight="1">
      <c r="A8" s="401" t="s">
        <v>350</v>
      </c>
      <c r="B8" s="714">
        <v>1.40006903298291</v>
      </c>
      <c r="C8" s="714">
        <v>0.509465027603951</v>
      </c>
      <c r="D8" s="714">
        <v>0.508203013555475</v>
      </c>
      <c r="E8" s="714">
        <v>0.596951847096841</v>
      </c>
      <c r="F8" s="714">
        <v>0.647426888189907</v>
      </c>
      <c r="G8" s="714">
        <v>0.622957770403329</v>
      </c>
      <c r="H8" s="714">
        <v>0.63087898568533</v>
      </c>
      <c r="I8" s="714">
        <v>0.711651097561998</v>
      </c>
      <c r="J8" s="714">
        <v>0.991806170169389</v>
      </c>
      <c r="K8" s="714">
        <v>0.667409287672962</v>
      </c>
      <c r="L8" s="714">
        <v>0.849475903918808</v>
      </c>
      <c r="M8" s="714">
        <v>0.989631558598494</v>
      </c>
      <c r="N8" s="714">
        <v>0.87983387090291</v>
      </c>
      <c r="O8" s="714">
        <v>1.0550349176648</v>
      </c>
      <c r="P8" s="714">
        <v>1.05993428277263</v>
      </c>
      <c r="Q8" s="714">
        <v>1.00370686640349</v>
      </c>
      <c r="R8" s="714">
        <v>1.06019484000226</v>
      </c>
      <c r="S8" s="714">
        <v>1.21196521185844</v>
      </c>
      <c r="T8" s="714">
        <v>1.19231338215684</v>
      </c>
      <c r="U8" s="714">
        <v>1.11617475415304</v>
      </c>
      <c r="V8" s="715">
        <v>1.03629758191985</v>
      </c>
      <c r="W8" s="562">
        <v>-0.0741000332463203</v>
      </c>
      <c r="X8" s="562">
        <v>0.0527711981141428</v>
      </c>
      <c r="Y8" s="562">
        <v>0.0326045080793581</v>
      </c>
    </row>
    <row r="9" spans="8:8" s="362" ht="15.0" customFormat="1" customHeight="1">
      <c r="A9" s="401" t="s">
        <v>353</v>
      </c>
      <c r="B9" s="714">
        <v>4.50725559130755</v>
      </c>
      <c r="C9" s="714">
        <v>4.74302845275845</v>
      </c>
      <c r="D9" s="714">
        <v>4.68185075352731</v>
      </c>
      <c r="E9" s="714">
        <v>5.46409291495374</v>
      </c>
      <c r="F9" s="714">
        <v>5.69728142622926</v>
      </c>
      <c r="G9" s="714">
        <v>5.95394682995128</v>
      </c>
      <c r="H9" s="714">
        <v>6.26377784633167</v>
      </c>
      <c r="I9" s="714">
        <v>6.76746868765717</v>
      </c>
      <c r="J9" s="714">
        <v>6.20336014184411</v>
      </c>
      <c r="K9" s="714">
        <v>5.00781883340038</v>
      </c>
      <c r="L9" s="714">
        <v>4.82489234899926</v>
      </c>
      <c r="M9" s="714">
        <v>5.62899489331043</v>
      </c>
      <c r="N9" s="714">
        <v>6.09002381066896</v>
      </c>
      <c r="O9" s="714">
        <v>5.84943969912176</v>
      </c>
      <c r="P9" s="714">
        <v>6.09064361349611</v>
      </c>
      <c r="Q9" s="714">
        <v>6.03293078776167</v>
      </c>
      <c r="R9" s="714">
        <v>5.39941524603915</v>
      </c>
      <c r="S9" s="714">
        <v>5.86058340460244</v>
      </c>
      <c r="T9" s="714">
        <v>6.43996323825503</v>
      </c>
      <c r="U9" s="714">
        <v>5.12113640364556</v>
      </c>
      <c r="V9" s="715">
        <v>3.90292900307813</v>
      </c>
      <c r="W9" s="562">
        <v>-0.239960634545531</v>
      </c>
      <c r="X9" s="562">
        <v>0.00224009633072164</v>
      </c>
      <c r="Y9" s="562">
        <v>0.122795886465616</v>
      </c>
    </row>
    <row r="10" spans="8:8" s="362" ht="15.0" customFormat="1" customHeight="1">
      <c r="A10" s="401" t="s">
        <v>356</v>
      </c>
      <c r="B10" s="714">
        <v>0.557791137835688</v>
      </c>
      <c r="C10" s="714">
        <v>0.60326280203683</v>
      </c>
      <c r="D10" s="714">
        <v>0.45731283050862</v>
      </c>
      <c r="E10" s="714">
        <v>0.55253325268848</v>
      </c>
      <c r="F10" s="714">
        <v>0.501251655955886</v>
      </c>
      <c r="G10" s="714">
        <v>0.497675445685921</v>
      </c>
      <c r="H10" s="714">
        <v>0.562713207841426</v>
      </c>
      <c r="I10" s="714">
        <v>0.515550684019018</v>
      </c>
      <c r="J10" s="714">
        <v>0.684305120991907</v>
      </c>
      <c r="K10" s="714">
        <v>0.518341588303359</v>
      </c>
      <c r="L10" s="714">
        <v>0.372116356106945</v>
      </c>
      <c r="M10" s="714">
        <v>0.589642584629602</v>
      </c>
      <c r="N10" s="714">
        <v>0.528171603363669</v>
      </c>
      <c r="O10" s="714">
        <v>0.555321499565808</v>
      </c>
      <c r="P10" s="714">
        <v>0.556850000493859</v>
      </c>
      <c r="Q10" s="714">
        <v>0.533091916327433</v>
      </c>
      <c r="R10" s="714">
        <v>0.484398213562737</v>
      </c>
      <c r="S10" s="714">
        <v>0.56070401659972</v>
      </c>
      <c r="T10" s="714">
        <v>0.609677469387503</v>
      </c>
      <c r="U10" s="714">
        <v>0.652649317111131</v>
      </c>
      <c r="V10" s="715">
        <v>0.582745921224254</v>
      </c>
      <c r="W10" s="562">
        <v>-0.109546728975219</v>
      </c>
      <c r="X10" s="562">
        <v>0.0233080327922925</v>
      </c>
      <c r="Y10" s="562">
        <v>0.0183346409643931</v>
      </c>
    </row>
    <row r="11" spans="8:8" s="362" ht="15.0" customFormat="1" customHeight="1">
      <c r="A11" s="401" t="s">
        <v>358</v>
      </c>
      <c r="B11" s="714">
        <v>0.341019734826902</v>
      </c>
      <c r="C11" s="714">
        <v>0.480152373830749</v>
      </c>
      <c r="D11" s="714">
        <v>0.34144414934476</v>
      </c>
      <c r="E11" s="714">
        <v>0.344656745025201</v>
      </c>
      <c r="F11" s="714">
        <v>0.425956670945209</v>
      </c>
      <c r="G11" s="714">
        <v>0.329771626746688</v>
      </c>
      <c r="H11" s="714">
        <v>0.25978360447638</v>
      </c>
      <c r="I11" s="714">
        <v>0.352575413408018</v>
      </c>
      <c r="J11" s="714">
        <v>0.534921036678762</v>
      </c>
      <c r="K11" s="714">
        <v>0.403524966969642</v>
      </c>
      <c r="L11" s="714">
        <v>0.351292856368996</v>
      </c>
      <c r="M11" s="714">
        <v>0.433109382240636</v>
      </c>
      <c r="N11" s="714">
        <v>0.487019345889135</v>
      </c>
      <c r="O11" s="714">
        <v>0.439947523031675</v>
      </c>
      <c r="P11" s="714">
        <v>0.490856703589737</v>
      </c>
      <c r="Q11" s="714">
        <v>0.375512543674722</v>
      </c>
      <c r="R11" s="714">
        <v>0.341148105689636</v>
      </c>
      <c r="S11" s="714">
        <v>0.361408677691247</v>
      </c>
      <c r="T11" s="714">
        <v>0.370298790232926</v>
      </c>
      <c r="U11" s="714">
        <v>0.339563933787734</v>
      </c>
      <c r="V11" s="715">
        <v>0.3089312139016</v>
      </c>
      <c r="W11" s="562">
        <v>-0.0926976958063305</v>
      </c>
      <c r="X11" s="562">
        <v>-0.0171095518691992</v>
      </c>
      <c r="Y11" s="562">
        <v>0.00971974694851664</v>
      </c>
    </row>
    <row r="12" spans="8:8" s="362" ht="15.0" customFormat="1" customHeight="1">
      <c r="A12" s="401" t="s">
        <v>359</v>
      </c>
      <c r="B12" s="714">
        <v>0.243969294066659</v>
      </c>
      <c r="C12" s="714">
        <v>0.322517644658534</v>
      </c>
      <c r="D12" s="714">
        <v>0.300021008664696</v>
      </c>
      <c r="E12" s="714">
        <v>0.939582001622373</v>
      </c>
      <c r="F12" s="714">
        <v>0.284399892406686</v>
      </c>
      <c r="G12" s="714">
        <v>0.367972124216764</v>
      </c>
      <c r="H12" s="714">
        <v>0.343084339921579</v>
      </c>
      <c r="I12" s="714">
        <v>0.401580014544908</v>
      </c>
      <c r="J12" s="714">
        <v>0.339363916952558</v>
      </c>
      <c r="K12" s="714">
        <v>0.264516204031828</v>
      </c>
      <c r="L12" s="714">
        <v>0.319389867851951</v>
      </c>
      <c r="M12" s="714">
        <v>0.341077040049704</v>
      </c>
      <c r="N12" s="714">
        <v>0.307001886232658</v>
      </c>
      <c r="O12" s="714">
        <v>0.810711811302154</v>
      </c>
      <c r="P12" s="714">
        <v>0.370667119814637</v>
      </c>
      <c r="Q12" s="714">
        <v>0.444156007793857</v>
      </c>
      <c r="R12" s="714">
        <v>0.498070997512524</v>
      </c>
      <c r="S12" s="714">
        <v>0.589866598633103</v>
      </c>
      <c r="T12" s="714">
        <v>0.801541508158588</v>
      </c>
      <c r="U12" s="714">
        <v>0.639731706261289</v>
      </c>
      <c r="V12" s="715">
        <v>0.49407223320771</v>
      </c>
      <c r="W12" s="562">
        <v>-0.229798516705036</v>
      </c>
      <c r="X12" s="562">
        <v>0.0923317556453838</v>
      </c>
      <c r="Y12" s="562">
        <v>0.0155447454480823</v>
      </c>
    </row>
    <row r="13" spans="8:8" s="362" ht="15.0" customFormat="1" customHeight="1">
      <c r="A13" s="401" t="s">
        <v>177</v>
      </c>
      <c r="B13" s="714">
        <v>0.058525060372665</v>
      </c>
      <c r="C13" s="714">
        <v>0.0672246823148224</v>
      </c>
      <c r="D13" s="714">
        <v>0.2761005873078</v>
      </c>
      <c r="E13" s="714">
        <v>0.286368259506652</v>
      </c>
      <c r="F13" s="714">
        <v>0.489005220850696</v>
      </c>
      <c r="G13" s="714">
        <v>0.667135130250409</v>
      </c>
      <c r="H13" s="714">
        <v>0.956606773157082</v>
      </c>
      <c r="I13" s="714">
        <v>1.2778014766426</v>
      </c>
      <c r="J13" s="714">
        <v>1.04478120115363</v>
      </c>
      <c r="K13" s="714">
        <v>3.27973834455374</v>
      </c>
      <c r="L13" s="714">
        <v>4.44707511493856</v>
      </c>
      <c r="M13" s="714">
        <v>5.19950487460865</v>
      </c>
      <c r="N13" s="714">
        <v>6.70733152678702</v>
      </c>
      <c r="O13" s="714">
        <v>7.62603441855803</v>
      </c>
      <c r="P13" s="714">
        <v>6.62337623263134</v>
      </c>
      <c r="Q13" s="714">
        <v>4.68576724149836</v>
      </c>
      <c r="R13" s="714">
        <v>5.65168242766603</v>
      </c>
      <c r="S13" s="714">
        <v>5.86817573402397</v>
      </c>
      <c r="T13" s="714">
        <v>6.13482417440709</v>
      </c>
      <c r="U13" s="714">
        <v>6.39862208110601</v>
      </c>
      <c r="V13" s="715">
        <v>6.61324543899689</v>
      </c>
      <c r="W13" s="562">
        <v>0.0307182357060884</v>
      </c>
      <c r="X13" s="562">
        <v>0.0691157469724919</v>
      </c>
      <c r="Y13" s="562">
        <v>0.208069205321401</v>
      </c>
    </row>
    <row r="14" spans="8:8" s="362" ht="15.0" customFormat="1" customHeight="1">
      <c r="A14" s="401" t="s">
        <v>179</v>
      </c>
      <c r="B14" s="714">
        <v>0.543135359086287</v>
      </c>
      <c r="C14" s="714">
        <v>0.500492539177025</v>
      </c>
      <c r="D14" s="714">
        <v>0.527667944900815</v>
      </c>
      <c r="E14" s="714">
        <v>0.537165520959122</v>
      </c>
      <c r="F14" s="714">
        <v>0.554646543834706</v>
      </c>
      <c r="G14" s="714">
        <v>0.940612696415052</v>
      </c>
      <c r="H14" s="714">
        <v>1.00491057464029</v>
      </c>
      <c r="I14" s="714">
        <v>1.28040975398987</v>
      </c>
      <c r="J14" s="714">
        <v>1.41230887057201</v>
      </c>
      <c r="K14" s="714">
        <v>1.79763987001114</v>
      </c>
      <c r="L14" s="714">
        <v>2.00118516155709</v>
      </c>
      <c r="M14" s="714">
        <v>2.37318779334664</v>
      </c>
      <c r="N14" s="714">
        <v>3.08690938547316</v>
      </c>
      <c r="O14" s="714">
        <v>3.65651135397158</v>
      </c>
      <c r="P14" s="714">
        <v>4.64945261125972</v>
      </c>
      <c r="Q14" s="714">
        <v>4.91626609238545</v>
      </c>
      <c r="R14" s="714">
        <v>6.46159474098186</v>
      </c>
      <c r="S14" s="714">
        <v>5.24526326882751</v>
      </c>
      <c r="T14" s="714">
        <v>5.67812708449853</v>
      </c>
      <c r="U14" s="714">
        <v>4.70263802332133</v>
      </c>
      <c r="V14" s="715">
        <v>4.22448095066475</v>
      </c>
      <c r="W14" s="562">
        <v>-0.104132907510098</v>
      </c>
      <c r="X14" s="562">
        <v>0.100940595406611</v>
      </c>
      <c r="Y14" s="562">
        <v>0.132912713191775</v>
      </c>
    </row>
    <row r="15" spans="8:8" s="362" ht="15.0" customFormat="1" customHeight="1">
      <c r="A15" s="401" t="s">
        <v>181</v>
      </c>
      <c r="B15" s="714">
        <v>3.93649309446136</v>
      </c>
      <c r="C15" s="714">
        <v>4.19219219763597</v>
      </c>
      <c r="D15" s="714">
        <v>4.26217233084848</v>
      </c>
      <c r="E15" s="714">
        <v>4.48728299217596</v>
      </c>
      <c r="F15" s="714">
        <v>4.83857914947938</v>
      </c>
      <c r="G15" s="714">
        <v>4.82670875041198</v>
      </c>
      <c r="H15" s="714">
        <v>4.6998136201944</v>
      </c>
      <c r="I15" s="714">
        <v>4.94211908222097</v>
      </c>
      <c r="J15" s="714">
        <v>5.02676818686042</v>
      </c>
      <c r="K15" s="714">
        <v>4.21928662109404</v>
      </c>
      <c r="L15" s="714">
        <v>4.8398648908062</v>
      </c>
      <c r="M15" s="714">
        <v>4.6138320822952</v>
      </c>
      <c r="N15" s="714">
        <v>4.86748033482322</v>
      </c>
      <c r="O15" s="714">
        <v>5.0620325828063</v>
      </c>
      <c r="P15" s="714">
        <v>5.00306146599302</v>
      </c>
      <c r="Q15" s="714">
        <v>5.04919571165141</v>
      </c>
      <c r="R15" s="714">
        <v>5.01416339579705</v>
      </c>
      <c r="S15" s="714">
        <v>5.06257621902322</v>
      </c>
      <c r="T15" s="714">
        <v>5.00546136095421</v>
      </c>
      <c r="U15" s="714">
        <v>4.89657602007799</v>
      </c>
      <c r="V15" s="715">
        <v>4.55660436649973</v>
      </c>
      <c r="W15" s="562">
        <v>-0.0719730258122145</v>
      </c>
      <c r="X15" s="562">
        <v>0.014998375786947</v>
      </c>
      <c r="Y15" s="562">
        <v>0.143362144690857</v>
      </c>
    </row>
    <row r="16" spans="8:8" s="362" ht="15.0" customFormat="1" customHeight="1">
      <c r="A16" s="401" t="s">
        <v>187</v>
      </c>
      <c r="B16" s="714">
        <v>1.714054618734</v>
      </c>
      <c r="C16" s="714">
        <v>1.78560934330125</v>
      </c>
      <c r="D16" s="714">
        <v>1.86783922977504</v>
      </c>
      <c r="E16" s="714">
        <v>1.91296850419819</v>
      </c>
      <c r="F16" s="714">
        <v>2.09631965211611</v>
      </c>
      <c r="G16" s="714">
        <v>2.02521309863623</v>
      </c>
      <c r="H16" s="714">
        <v>2.09875816182539</v>
      </c>
      <c r="I16" s="714">
        <v>2.33421908582044</v>
      </c>
      <c r="J16" s="714">
        <v>2.6371080989068</v>
      </c>
      <c r="K16" s="714">
        <v>2.68833031769833</v>
      </c>
      <c r="L16" s="714">
        <v>3.10859279600885</v>
      </c>
      <c r="M16" s="714">
        <v>3.38351000620887</v>
      </c>
      <c r="N16" s="714">
        <v>3.29635684394381</v>
      </c>
      <c r="O16" s="714">
        <v>3.32097070291048</v>
      </c>
      <c r="P16" s="714">
        <v>3.42897874043107</v>
      </c>
      <c r="Q16" s="714">
        <v>3.53715500248489</v>
      </c>
      <c r="R16" s="714">
        <v>3.53304644333524</v>
      </c>
      <c r="S16" s="714">
        <v>3.88557176020702</v>
      </c>
      <c r="T16" s="714">
        <v>3.91894830939661</v>
      </c>
      <c r="U16" s="714">
        <v>3.73313224879591</v>
      </c>
      <c r="V16" s="715">
        <v>3.26238775273113</v>
      </c>
      <c r="W16" s="562">
        <v>-0.128486775136133</v>
      </c>
      <c r="X16" s="562">
        <v>0.0333776742938565</v>
      </c>
      <c r="Y16" s="562">
        <v>0.102642860214787</v>
      </c>
    </row>
    <row r="17" spans="8:8" s="362" ht="15.0" customFormat="1" customHeight="1">
      <c r="A17" s="401" t="s">
        <v>192</v>
      </c>
      <c r="B17" s="714">
        <v>1.6972052819949</v>
      </c>
      <c r="C17" s="714">
        <v>1.89584853471808</v>
      </c>
      <c r="D17" s="714">
        <v>2.33204284315021</v>
      </c>
      <c r="E17" s="714">
        <v>2.0957719995899</v>
      </c>
      <c r="F17" s="714">
        <v>1.42146705922392</v>
      </c>
      <c r="G17" s="714">
        <v>2.593725134382</v>
      </c>
      <c r="H17" s="714">
        <v>2.79548310594261</v>
      </c>
      <c r="I17" s="714">
        <v>3.00870592761802</v>
      </c>
      <c r="J17" s="714">
        <v>2.98489036817154</v>
      </c>
      <c r="K17" s="714">
        <v>2.79377945175894</v>
      </c>
      <c r="L17" s="714">
        <v>3.18366211615894</v>
      </c>
      <c r="M17" s="714">
        <v>3.2888325877233</v>
      </c>
      <c r="N17" s="714">
        <v>3.64910773270982</v>
      </c>
      <c r="O17" s="714">
        <v>3.61388427530757</v>
      </c>
      <c r="P17" s="714">
        <v>2.72883084103593</v>
      </c>
      <c r="Q17" s="714">
        <v>3.96336876687847</v>
      </c>
      <c r="R17" s="714">
        <v>4.60090142215439</v>
      </c>
      <c r="S17" s="714">
        <v>5.04887602703145</v>
      </c>
      <c r="T17" s="714">
        <v>5.54534355710494</v>
      </c>
      <c r="U17" s="714">
        <v>5.56524568371871</v>
      </c>
      <c r="V17" s="715">
        <v>6.4512908324811</v>
      </c>
      <c r="W17" s="562">
        <v>0.156043186668038</v>
      </c>
      <c r="X17" s="562">
        <v>0.0713446920935648</v>
      </c>
      <c r="Y17" s="562">
        <v>0.202973709231512</v>
      </c>
    </row>
    <row r="18" spans="8:8" s="362" ht="15.0" customFormat="1" customHeight="1">
      <c r="A18" s="716" t="s">
        <v>194</v>
      </c>
      <c r="B18" s="717">
        <v>16.0835091561381</v>
      </c>
      <c r="C18" s="717">
        <v>16.3271904604294</v>
      </c>
      <c r="D18" s="717">
        <v>16.7342744611093</v>
      </c>
      <c r="E18" s="717">
        <v>18.7597859131149</v>
      </c>
      <c r="F18" s="717">
        <v>18.4587821215008</v>
      </c>
      <c r="G18" s="717">
        <v>20.4895148621897</v>
      </c>
      <c r="H18" s="717">
        <v>21.4528763739182</v>
      </c>
      <c r="I18" s="717">
        <v>23.2742621455197</v>
      </c>
      <c r="J18" s="717">
        <v>23.5955426624625</v>
      </c>
      <c r="K18" s="717">
        <v>22.7473389603177</v>
      </c>
      <c r="L18" s="717">
        <v>25.3863225128165</v>
      </c>
      <c r="M18" s="717">
        <v>27.6402055124915</v>
      </c>
      <c r="N18" s="717">
        <v>30.6146302739145</v>
      </c>
      <c r="O18" s="717">
        <v>32.6482244423996</v>
      </c>
      <c r="P18" s="717">
        <v>31.7586785118056</v>
      </c>
      <c r="Q18" s="717">
        <v>31.2673440639451</v>
      </c>
      <c r="R18" s="717">
        <v>33.6916324204894</v>
      </c>
      <c r="S18" s="717">
        <v>34.4463175939209</v>
      </c>
      <c r="T18" s="717">
        <v>36.4180791925947</v>
      </c>
      <c r="U18" s="717">
        <v>33.7847105431746</v>
      </c>
      <c r="V18" s="717">
        <v>31.7838741623564</v>
      </c>
      <c r="W18" s="718">
        <v>-0.0617935608590251</v>
      </c>
      <c r="X18" s="718">
        <v>0.0403487754662168</v>
      </c>
      <c r="Y18" s="718">
        <v>1.0</v>
      </c>
    </row>
    <row r="19" spans="8:8" s="362" ht="15.0" customFormat="1" customHeight="1">
      <c r="A19" s="390" t="s">
        <v>506</v>
      </c>
      <c r="B19" s="714"/>
      <c r="C19" s="714"/>
      <c r="D19" s="714"/>
      <c r="E19" s="714"/>
      <c r="F19" s="714"/>
      <c r="G19" s="714"/>
      <c r="H19" s="714"/>
      <c r="I19" s="714"/>
      <c r="J19" s="714"/>
      <c r="K19" s="714"/>
      <c r="L19" s="714"/>
      <c r="M19" s="714"/>
      <c r="N19" s="714"/>
      <c r="O19" s="714"/>
      <c r="P19" s="714"/>
      <c r="Q19" s="714"/>
      <c r="R19" s="714"/>
      <c r="S19" s="714"/>
      <c r="T19" s="714"/>
      <c r="U19" s="714"/>
      <c r="V19" s="715"/>
      <c r="W19" s="562"/>
      <c r="X19" s="562"/>
      <c r="Y19" s="562"/>
    </row>
    <row r="20" spans="8:8" s="362" ht="15.0" customFormat="1" customHeight="1">
      <c r="A20" s="401" t="s">
        <v>94</v>
      </c>
      <c r="B20" s="714">
        <v>0.786158046407146</v>
      </c>
      <c r="C20" s="714">
        <v>0.729450471013235</v>
      </c>
      <c r="D20" s="714">
        <v>0.674906787205962</v>
      </c>
      <c r="E20" s="714">
        <v>0.644765673959569</v>
      </c>
      <c r="F20" s="714">
        <v>0.671409264649918</v>
      </c>
      <c r="G20" s="714">
        <v>0.65951619615869</v>
      </c>
      <c r="H20" s="714">
        <v>0.674672978411195</v>
      </c>
      <c r="I20" s="714">
        <v>0.782258251748296</v>
      </c>
      <c r="J20" s="714">
        <v>0.77644459573683</v>
      </c>
      <c r="K20" s="714">
        <v>0.72361459263228</v>
      </c>
      <c r="L20" s="714">
        <v>0.916105619268282</v>
      </c>
      <c r="M20" s="714">
        <v>1.03278180399359</v>
      </c>
      <c r="N20" s="714">
        <v>0.986429728964315</v>
      </c>
      <c r="O20" s="714">
        <v>1.13432629218135</v>
      </c>
      <c r="P20" s="714">
        <v>1.00086614821329</v>
      </c>
      <c r="Q20" s="714">
        <v>0.856185951907728</v>
      </c>
      <c r="R20" s="714">
        <v>0.782000324769441</v>
      </c>
      <c r="S20" s="714">
        <v>0.944677011218952</v>
      </c>
      <c r="T20" s="714">
        <v>1.03615312084223</v>
      </c>
      <c r="U20" s="714">
        <v>1.022979675441</v>
      </c>
      <c r="V20" s="715">
        <v>0.965685041339153</v>
      </c>
      <c r="W20" s="562">
        <v>-0.0585868118987982</v>
      </c>
      <c r="X20" s="562">
        <v>0.0352279021709081</v>
      </c>
      <c r="Y20" s="562">
        <v>0.0303828613342194</v>
      </c>
    </row>
    <row r="21" spans="8:8" s="362" ht="15.0" customFormat="1" customHeight="1">
      <c r="A21" s="401" t="s">
        <v>96</v>
      </c>
      <c r="B21" s="714">
        <v>1.59885498574126</v>
      </c>
      <c r="C21" s="714">
        <v>1.38574601156105</v>
      </c>
      <c r="D21" s="714">
        <v>1.03698226318953</v>
      </c>
      <c r="E21" s="714">
        <v>1.14770686563167</v>
      </c>
      <c r="F21" s="714">
        <v>1.31150242134355</v>
      </c>
      <c r="G21" s="714">
        <v>1.32087961011845</v>
      </c>
      <c r="H21" s="714">
        <v>1.27195250348954</v>
      </c>
      <c r="I21" s="714">
        <v>1.38377708298532</v>
      </c>
      <c r="J21" s="714">
        <v>2.07529213574509</v>
      </c>
      <c r="K21" s="714">
        <v>1.45377618910037</v>
      </c>
      <c r="L21" s="714">
        <v>2.01826985991802</v>
      </c>
      <c r="M21" s="714">
        <v>2.49893927862989</v>
      </c>
      <c r="N21" s="714">
        <v>3.01977212667678</v>
      </c>
      <c r="O21" s="714">
        <v>2.88043445770106</v>
      </c>
      <c r="P21" s="714">
        <v>2.37588763364731</v>
      </c>
      <c r="Q21" s="714">
        <v>1.88902623900869</v>
      </c>
      <c r="R21" s="714">
        <v>1.52499665758664</v>
      </c>
      <c r="S21" s="714">
        <v>2.38294620002464</v>
      </c>
      <c r="T21" s="714">
        <v>2.8813023294216</v>
      </c>
      <c r="U21" s="714">
        <v>2.18845172378864</v>
      </c>
      <c r="V21" s="715">
        <v>1.61616673674052</v>
      </c>
      <c r="W21" s="562">
        <v>-0.263519974825422</v>
      </c>
      <c r="X21" s="562">
        <v>0.0417510381682871</v>
      </c>
      <c r="Y21" s="562">
        <v>0.0508486387935252</v>
      </c>
    </row>
    <row r="22" spans="8:8" s="362" ht="15.0" customFormat="1" customHeight="1">
      <c r="A22" s="401" t="s">
        <v>101</v>
      </c>
      <c r="B22" s="714">
        <v>0.867103059338318</v>
      </c>
      <c r="C22" s="714">
        <v>0.966135059453863</v>
      </c>
      <c r="D22" s="714">
        <v>0.916053175237384</v>
      </c>
      <c r="E22" s="714">
        <v>1.23124628963041</v>
      </c>
      <c r="F22" s="714">
        <v>1.28071358815728</v>
      </c>
      <c r="G22" s="714">
        <v>1.496630963284</v>
      </c>
      <c r="H22" s="714">
        <v>1.61109311711129</v>
      </c>
      <c r="I22" s="714">
        <v>1.72957095383291</v>
      </c>
      <c r="J22" s="714">
        <v>1.97591706990403</v>
      </c>
      <c r="K22" s="714">
        <v>1.63273807169442</v>
      </c>
      <c r="L22" s="714">
        <v>1.77622033247</v>
      </c>
      <c r="M22" s="714">
        <v>2.02103322537418</v>
      </c>
      <c r="N22" s="714">
        <v>2.25345048832677</v>
      </c>
      <c r="O22" s="714">
        <v>2.04514653047028</v>
      </c>
      <c r="P22" s="714">
        <v>2.26888649992377</v>
      </c>
      <c r="Q22" s="714">
        <v>2.18673335455664</v>
      </c>
      <c r="R22" s="714">
        <v>2.33274424511061</v>
      </c>
      <c r="S22" s="714">
        <v>2.47570978312869</v>
      </c>
      <c r="T22" s="714">
        <v>2.4255910087257</v>
      </c>
      <c r="U22" s="714">
        <v>2.08455896373706</v>
      </c>
      <c r="V22" s="715">
        <v>1.6611958829132</v>
      </c>
      <c r="W22" s="562">
        <v>-0.205272134217822</v>
      </c>
      <c r="X22" s="562">
        <v>0.0247307447746845</v>
      </c>
      <c r="Y22" s="562">
        <v>0.0522653681054608</v>
      </c>
    </row>
    <row r="23" spans="8:8" s="362" ht="15.0" customFormat="1" customHeight="1">
      <c r="A23" s="401" t="s">
        <v>353</v>
      </c>
      <c r="B23" s="714">
        <v>0.0438805243731852</v>
      </c>
      <c r="C23" s="714">
        <v>0.0784624855528949</v>
      </c>
      <c r="D23" s="714">
        <v>0.0979694096744336</v>
      </c>
      <c r="E23" s="714">
        <v>0.530929190732264</v>
      </c>
      <c r="F23" s="714">
        <v>0.25627393164384</v>
      </c>
      <c r="G23" s="714">
        <v>0.117237357032276</v>
      </c>
      <c r="H23" s="714">
        <v>0.0767263089720189</v>
      </c>
      <c r="I23" s="714">
        <v>0.142053301745545</v>
      </c>
      <c r="J23" s="714">
        <v>0.24963729423796</v>
      </c>
      <c r="K23" s="714">
        <v>0.233143158653549</v>
      </c>
      <c r="L23" s="714">
        <v>0.124432369773663</v>
      </c>
      <c r="M23" s="714">
        <v>0.160948234152662</v>
      </c>
      <c r="N23" s="714">
        <v>0.197045389695341</v>
      </c>
      <c r="O23" s="714">
        <v>0.67946724186768</v>
      </c>
      <c r="P23" s="714">
        <v>0.130078054826625</v>
      </c>
      <c r="Q23" s="714">
        <v>0.0963262013392346</v>
      </c>
      <c r="R23" s="714">
        <v>0.132052066190699</v>
      </c>
      <c r="S23" s="714">
        <v>0.192803845478565</v>
      </c>
      <c r="T23" s="714">
        <v>0.250521722250428</v>
      </c>
      <c r="U23" s="714">
        <v>0.23996324212186</v>
      </c>
      <c r="V23" s="715">
        <v>0.216570975928058</v>
      </c>
      <c r="W23" s="562">
        <v>-0.0999486002925721</v>
      </c>
      <c r="X23" s="562">
        <v>0.00288746813615437</v>
      </c>
      <c r="Y23" s="562">
        <v>0.00681386337051877</v>
      </c>
    </row>
    <row r="24" spans="8:8" s="362" ht="15.0" customFormat="1" customHeight="1">
      <c r="A24" s="578" t="s">
        <v>508</v>
      </c>
      <c r="B24" s="714">
        <v>1.11585743222047</v>
      </c>
      <c r="C24" s="714">
        <v>1.29315469561335</v>
      </c>
      <c r="D24" s="714">
        <v>1.31644962953625</v>
      </c>
      <c r="E24" s="714">
        <v>1.72750115055067</v>
      </c>
      <c r="F24" s="714">
        <v>2.14461814844597</v>
      </c>
      <c r="G24" s="714">
        <v>2.37416328530639</v>
      </c>
      <c r="H24" s="714">
        <v>2.4268962670564</v>
      </c>
      <c r="I24" s="714">
        <v>2.8443700556222</v>
      </c>
      <c r="J24" s="714">
        <v>2.36329767306149</v>
      </c>
      <c r="K24" s="714">
        <v>2.45252535731481</v>
      </c>
      <c r="L24" s="714">
        <v>2.50457418773284</v>
      </c>
      <c r="M24" s="714">
        <v>2.85576945368427</v>
      </c>
      <c r="N24" s="714">
        <v>3.23198134785002</v>
      </c>
      <c r="O24" s="714">
        <v>3.5510186689439</v>
      </c>
      <c r="P24" s="714">
        <v>3.77853937841487</v>
      </c>
      <c r="Q24" s="714">
        <v>4.10717630040052</v>
      </c>
      <c r="R24" s="714">
        <v>4.46555860381247</v>
      </c>
      <c r="S24" s="714">
        <v>5.08980938133982</v>
      </c>
      <c r="T24" s="714">
        <v>5.78142230908084</v>
      </c>
      <c r="U24" s="714">
        <v>5.78614094329788</v>
      </c>
      <c r="V24" s="715">
        <v>5.66180471532807</v>
      </c>
      <c r="W24" s="562">
        <v>-0.0241621559395757</v>
      </c>
      <c r="X24" s="562">
        <v>0.0896262324047457</v>
      </c>
      <c r="Y24" s="562">
        <v>0.178134505768768</v>
      </c>
    </row>
    <row r="25" spans="8:8" s="362" ht="15.0" customFormat="1" customHeight="1">
      <c r="A25" s="578" t="s">
        <v>153</v>
      </c>
      <c r="B25" s="714">
        <v>0.501548355335031</v>
      </c>
      <c r="C25" s="714">
        <v>0.572731348182173</v>
      </c>
      <c r="D25" s="714">
        <v>0.439374293471139</v>
      </c>
      <c r="E25" s="714">
        <v>0.524141436135507</v>
      </c>
      <c r="F25" s="714">
        <v>0.461201448174138</v>
      </c>
      <c r="G25" s="714">
        <v>0.458211895286159</v>
      </c>
      <c r="H25" s="714">
        <v>0.548280061164458</v>
      </c>
      <c r="I25" s="714">
        <v>0.49644723598037</v>
      </c>
      <c r="J25" s="714">
        <v>0.645088323775296</v>
      </c>
      <c r="K25" s="714">
        <v>0.496634077544665</v>
      </c>
      <c r="L25" s="714">
        <v>0.350700018573974</v>
      </c>
      <c r="M25" s="714">
        <v>0.577706260381548</v>
      </c>
      <c r="N25" s="714">
        <v>0.503829957269735</v>
      </c>
      <c r="O25" s="714">
        <v>0.507380701572254</v>
      </c>
      <c r="P25" s="714">
        <v>0.508971311873073</v>
      </c>
      <c r="Q25" s="714">
        <v>0.482752398865276</v>
      </c>
      <c r="R25" s="714">
        <v>0.448307775554347</v>
      </c>
      <c r="S25" s="714">
        <v>0.474203475727638</v>
      </c>
      <c r="T25" s="714">
        <v>0.513456983483059</v>
      </c>
      <c r="U25" s="714">
        <v>0.517384184384067</v>
      </c>
      <c r="V25" s="715">
        <v>0.518242236997677</v>
      </c>
      <c r="W25" s="562">
        <v>-0.00107832786427819</v>
      </c>
      <c r="X25" s="562">
        <v>0.00410160960693084</v>
      </c>
      <c r="Y25" s="562">
        <v>0.0163051940852278</v>
      </c>
    </row>
    <row r="26" spans="8:8" s="362" ht="15.0" customFormat="1" customHeight="1">
      <c r="A26" s="401" t="s">
        <v>168</v>
      </c>
      <c r="B26" s="714">
        <v>1.77179207236725</v>
      </c>
      <c r="C26" s="714">
        <v>1.72503791508761</v>
      </c>
      <c r="D26" s="714">
        <v>1.75308901446454</v>
      </c>
      <c r="E26" s="714">
        <v>1.79396928431228</v>
      </c>
      <c r="F26" s="714">
        <v>1.52965388406986</v>
      </c>
      <c r="G26" s="714">
        <v>1.79729718820868</v>
      </c>
      <c r="H26" s="714">
        <v>1.75046701202533</v>
      </c>
      <c r="I26" s="714">
        <v>1.900423214717</v>
      </c>
      <c r="J26" s="714">
        <v>1.75708602209462</v>
      </c>
      <c r="K26" s="714">
        <v>1.9287843150058</v>
      </c>
      <c r="L26" s="714">
        <v>1.97693642931987</v>
      </c>
      <c r="M26" s="714">
        <v>2.04031608540856</v>
      </c>
      <c r="N26" s="714">
        <v>2.22430361639748</v>
      </c>
      <c r="O26" s="714">
        <v>2.09790032595671</v>
      </c>
      <c r="P26" s="714">
        <v>2.18034741325153</v>
      </c>
      <c r="Q26" s="714">
        <v>2.30088504401733</v>
      </c>
      <c r="R26" s="714">
        <v>2.15519715741283</v>
      </c>
      <c r="S26" s="714">
        <v>2.70809311939386</v>
      </c>
      <c r="T26" s="714">
        <v>3.02645982396939</v>
      </c>
      <c r="U26" s="714">
        <v>1.6243338840666</v>
      </c>
      <c r="V26" s="715">
        <v>1.64297990970836</v>
      </c>
      <c r="W26" s="562">
        <v>0.00871557851121585</v>
      </c>
      <c r="X26" s="562">
        <v>-0.0170324889166336</v>
      </c>
      <c r="Y26" s="562">
        <v>0.0516922481292177</v>
      </c>
    </row>
    <row r="27" spans="8:8" s="362" ht="15.0" customFormat="1" customHeight="1">
      <c r="A27" s="401" t="s">
        <v>216</v>
      </c>
      <c r="B27" s="714">
        <v>0.0279631789680222</v>
      </c>
      <c r="C27" s="714">
        <v>0.0247432559281824</v>
      </c>
      <c r="D27" s="714">
        <v>0.0231694072250938</v>
      </c>
      <c r="E27" s="714">
        <v>0.0701225576248615</v>
      </c>
      <c r="F27" s="714">
        <v>0.0269139916433669</v>
      </c>
      <c r="G27" s="714">
        <v>0.0316108931840738</v>
      </c>
      <c r="H27" s="714">
        <v>0.0270373635917041</v>
      </c>
      <c r="I27" s="714">
        <v>0.0601126363177296</v>
      </c>
      <c r="J27" s="714">
        <v>0.0310515579091266</v>
      </c>
      <c r="K27" s="714">
        <v>0.0276890211563788</v>
      </c>
      <c r="L27" s="714">
        <v>0.11060975183087</v>
      </c>
      <c r="M27" s="714">
        <v>0.0355707453991063</v>
      </c>
      <c r="N27" s="714">
        <v>0.128879821193669</v>
      </c>
      <c r="O27" s="714">
        <v>0.106653845639102</v>
      </c>
      <c r="P27" s="714">
        <v>0.176237369195405</v>
      </c>
      <c r="Q27" s="714">
        <v>0.264697864159041</v>
      </c>
      <c r="R27" s="714">
        <v>2.01853210439743</v>
      </c>
      <c r="S27" s="714">
        <v>0.622057869075604</v>
      </c>
      <c r="T27" s="714">
        <v>0.215813817162357</v>
      </c>
      <c r="U27" s="714">
        <v>0.265396553801614</v>
      </c>
      <c r="V27" s="715">
        <v>0.150996004836009</v>
      </c>
      <c r="W27" s="562">
        <v>-0.432609635322135</v>
      </c>
      <c r="X27" s="562">
        <v>0.25359937693755</v>
      </c>
      <c r="Y27" s="562">
        <v>0.00475071113309537</v>
      </c>
    </row>
    <row r="28" spans="8:8" s="362" ht="15.0" customFormat="1" customHeight="1">
      <c r="A28" s="401" t="s">
        <v>175</v>
      </c>
      <c r="B28" s="714">
        <v>4.74908158173973</v>
      </c>
      <c r="C28" s="714">
        <v>4.93059778874468</v>
      </c>
      <c r="D28" s="714">
        <v>5.19923889236903</v>
      </c>
      <c r="E28" s="714">
        <v>5.41297940633429</v>
      </c>
      <c r="F28" s="714">
        <v>5.2210296852316</v>
      </c>
      <c r="G28" s="714">
        <v>5.97001645907323</v>
      </c>
      <c r="H28" s="714">
        <v>6.01757965921331</v>
      </c>
      <c r="I28" s="714">
        <v>6.36959657068838</v>
      </c>
      <c r="J28" s="714">
        <v>6.54438585650836</v>
      </c>
      <c r="K28" s="714">
        <v>6.99341433878033</v>
      </c>
      <c r="L28" s="714">
        <v>7.4568656411048</v>
      </c>
      <c r="M28" s="714">
        <v>7.04048274687787</v>
      </c>
      <c r="N28" s="714">
        <v>7.95593477651936</v>
      </c>
      <c r="O28" s="714">
        <v>9.19034882883209</v>
      </c>
      <c r="P28" s="714">
        <v>9.12227139921863</v>
      </c>
      <c r="Q28" s="714">
        <v>9.95151410610277</v>
      </c>
      <c r="R28" s="714">
        <v>9.86832632129198</v>
      </c>
      <c r="S28" s="714">
        <v>9.69996596551858</v>
      </c>
      <c r="T28" s="714">
        <v>9.77403094343845</v>
      </c>
      <c r="U28" s="714">
        <v>9.63204942083136</v>
      </c>
      <c r="V28" s="715">
        <v>9.24668504606788</v>
      </c>
      <c r="W28" s="562">
        <v>-0.0426314820050588</v>
      </c>
      <c r="X28" s="562">
        <v>0.0325306309557436</v>
      </c>
      <c r="Y28" s="562">
        <v>0.290923787290201</v>
      </c>
    </row>
    <row r="29" spans="8:8" s="362" ht="15.0" customFormat="1" customHeight="1">
      <c r="A29" s="401" t="s">
        <v>177</v>
      </c>
      <c r="B29" s="714">
        <v>1.89332362807128</v>
      </c>
      <c r="C29" s="714">
        <v>2.44637093274942</v>
      </c>
      <c r="D29" s="714">
        <v>2.72185801541022</v>
      </c>
      <c r="E29" s="714">
        <v>2.78678769071692</v>
      </c>
      <c r="F29" s="714">
        <v>2.08756190815606</v>
      </c>
      <c r="G29" s="714">
        <v>2.17907558942936</v>
      </c>
      <c r="H29" s="714">
        <v>1.99859045004124</v>
      </c>
      <c r="I29" s="714">
        <v>1.81442877778699</v>
      </c>
      <c r="J29" s="714">
        <v>1.5672954218218</v>
      </c>
      <c r="K29" s="714">
        <v>0.593522110620369</v>
      </c>
      <c r="L29" s="714">
        <v>0.586171866947517</v>
      </c>
      <c r="M29" s="714">
        <v>0.442265249996803</v>
      </c>
      <c r="N29" s="714">
        <v>0.278417928667785</v>
      </c>
      <c r="O29" s="714">
        <v>0.283473052403581</v>
      </c>
      <c r="P29" s="714">
        <v>0.355112941269752</v>
      </c>
      <c r="Q29" s="714">
        <v>0.453298816130513</v>
      </c>
      <c r="R29" s="714">
        <v>0.508140839974576</v>
      </c>
      <c r="S29" s="714">
        <v>0.416619837473271</v>
      </c>
      <c r="T29" s="714">
        <v>0.420449854950249</v>
      </c>
      <c r="U29" s="714">
        <v>0.342811739407463</v>
      </c>
      <c r="V29" s="715">
        <v>0.179819756854145</v>
      </c>
      <c r="W29" s="562">
        <v>-0.476889425219128</v>
      </c>
      <c r="X29" s="562">
        <v>-0.0534100737675641</v>
      </c>
      <c r="Y29" s="562">
        <v>0.00565757830324904</v>
      </c>
    </row>
    <row r="30" spans="8:8" s="362" ht="15.0" customFormat="1" customHeight="1">
      <c r="A30" s="401" t="s">
        <v>180</v>
      </c>
      <c r="B30" s="714">
        <v>2.29720107162654</v>
      </c>
      <c r="C30" s="714">
        <v>1.71245700766639</v>
      </c>
      <c r="D30" s="714">
        <v>2.03962391417369</v>
      </c>
      <c r="E30" s="714">
        <v>2.13375185926686</v>
      </c>
      <c r="F30" s="714">
        <v>2.75483376542299</v>
      </c>
      <c r="G30" s="714">
        <v>3.24526457667665</v>
      </c>
      <c r="H30" s="714">
        <v>4.00430882531174</v>
      </c>
      <c r="I30" s="714">
        <v>4.49823910957253</v>
      </c>
      <c r="J30" s="714">
        <v>4.62190378216979</v>
      </c>
      <c r="K30" s="714">
        <v>5.07067878928533</v>
      </c>
      <c r="L30" s="714">
        <v>6.19552329826328</v>
      </c>
      <c r="M30" s="714">
        <v>7.18444172647896</v>
      </c>
      <c r="N30" s="714">
        <v>8.16197597997248</v>
      </c>
      <c r="O30" s="714">
        <v>8.569150998698</v>
      </c>
      <c r="P30" s="714">
        <v>8.42369477889443</v>
      </c>
      <c r="Q30" s="714">
        <v>7.48211058915434</v>
      </c>
      <c r="R30" s="714">
        <v>7.72982393853984</v>
      </c>
      <c r="S30" s="714">
        <v>8.08038031201978</v>
      </c>
      <c r="T30" s="714">
        <v>8.55717442996283</v>
      </c>
      <c r="U30" s="714">
        <v>8.49341152845401</v>
      </c>
      <c r="V30" s="715">
        <v>8.51298744588674</v>
      </c>
      <c r="W30" s="562">
        <v>-4.33702181462547E-4</v>
      </c>
      <c r="X30" s="562">
        <v>0.0529351082412599</v>
      </c>
      <c r="Y30" s="562">
        <v>0.267839829795488</v>
      </c>
    </row>
    <row r="31" spans="8:8" s="362" ht="15.0" customFormat="1" customHeight="1">
      <c r="A31" s="401" t="s">
        <v>688</v>
      </c>
      <c r="B31" s="714">
        <v>9.31755250312845E-6</v>
      </c>
      <c r="C31" s="714">
        <v>1.44158215100615E-5</v>
      </c>
      <c r="D31" s="714">
        <v>1.71321625174123E-4</v>
      </c>
      <c r="E31" s="714">
        <v>0.00772354792512676</v>
      </c>
      <c r="F31" s="714">
        <v>0.0431088021988278</v>
      </c>
      <c r="G31" s="714">
        <v>0.0703959658618505</v>
      </c>
      <c r="H31" s="714">
        <v>0.0652359580380205</v>
      </c>
      <c r="I31" s="714">
        <v>0.0919575358929486</v>
      </c>
      <c r="J31" s="714">
        <v>0.115332957001997</v>
      </c>
      <c r="K31" s="714">
        <v>0.170611408871416</v>
      </c>
      <c r="L31" s="714">
        <v>0.477010634600934</v>
      </c>
      <c r="M31" s="714">
        <v>0.583597882396587</v>
      </c>
      <c r="N31" s="714">
        <v>0.62581238283641</v>
      </c>
      <c r="O31" s="714">
        <v>0.491677060037455</v>
      </c>
      <c r="P31" s="714">
        <v>0.532686209441943</v>
      </c>
      <c r="Q31" s="714">
        <v>0.407231164022384</v>
      </c>
      <c r="R31" s="714">
        <v>0.73477852653008</v>
      </c>
      <c r="S31" s="714">
        <v>0.94546674849561</v>
      </c>
      <c r="T31" s="714">
        <v>0.990270442486572</v>
      </c>
      <c r="U31" s="714">
        <v>1.04055608635151</v>
      </c>
      <c r="V31" s="715">
        <v>0.789781264316178</v>
      </c>
      <c r="W31" s="562">
        <v>-0.243074542218151</v>
      </c>
      <c r="X31" s="562">
        <v>0.198190142829293</v>
      </c>
      <c r="Y31" s="562">
        <v>0.024848489529057</v>
      </c>
    </row>
    <row r="32" spans="8:8" s="390" ht="15.0" customFormat="1" customHeight="1">
      <c r="A32" s="401" t="s">
        <v>192</v>
      </c>
      <c r="B32" s="714">
        <v>0.115299128941614</v>
      </c>
      <c r="C32" s="714">
        <v>0.13556056217351</v>
      </c>
      <c r="D32" s="714">
        <v>0.202701811970755</v>
      </c>
      <c r="E32" s="714">
        <v>0.247263531209363</v>
      </c>
      <c r="F32" s="714">
        <v>0.353728883036887</v>
      </c>
      <c r="G32" s="714">
        <v>0.482169704135023</v>
      </c>
      <c r="H32" s="714">
        <v>0.702191134001778</v>
      </c>
      <c r="I32" s="714">
        <v>0.858504762222888</v>
      </c>
      <c r="J32" s="714">
        <v>0.658323707322332</v>
      </c>
      <c r="K32" s="714">
        <v>0.817755944173678</v>
      </c>
      <c r="L32" s="714">
        <v>0.76420408591998</v>
      </c>
      <c r="M32" s="714">
        <v>1.0069430266713</v>
      </c>
      <c r="N32" s="714">
        <v>0.900619503972619</v>
      </c>
      <c r="O32" s="714">
        <v>0.92454853499891</v>
      </c>
      <c r="P32" s="714">
        <v>0.767555155571196</v>
      </c>
      <c r="Q32" s="714">
        <v>0.652837008055664</v>
      </c>
      <c r="R32" s="714">
        <v>0.77034348538418</v>
      </c>
      <c r="S32" s="714">
        <v>0.295318194881822</v>
      </c>
      <c r="T32" s="714">
        <v>0.394106719865253</v>
      </c>
      <c r="U32" s="714">
        <v>0.297957495971972</v>
      </c>
      <c r="V32" s="715">
        <v>0.247858416775417</v>
      </c>
      <c r="W32" s="562">
        <v>-0.170414534529232</v>
      </c>
      <c r="X32" s="562">
        <v>-0.0960319923612629</v>
      </c>
      <c r="Y32" s="562">
        <v>0.00779824433954533</v>
      </c>
    </row>
    <row r="33" spans="8:8" s="390" ht="15.0" customFormat="1" customHeight="1">
      <c r="A33" s="401" t="s">
        <v>505</v>
      </c>
      <c r="B33" s="714">
        <v>0.3154367734558</v>
      </c>
      <c r="C33" s="714">
        <v>0.326728510881544</v>
      </c>
      <c r="D33" s="714">
        <v>0.312686525556098</v>
      </c>
      <c r="E33" s="714">
        <v>0.50089742908509</v>
      </c>
      <c r="F33" s="714">
        <v>0.316232399326535</v>
      </c>
      <c r="G33" s="714">
        <v>0.287045178434892</v>
      </c>
      <c r="H33" s="714">
        <v>0.277844735490178</v>
      </c>
      <c r="I33" s="714">
        <v>0.302522656406593</v>
      </c>
      <c r="J33" s="714">
        <v>0.214486265173801</v>
      </c>
      <c r="K33" s="714">
        <v>0.152451585484335</v>
      </c>
      <c r="L33" s="714">
        <v>0.128698417092441</v>
      </c>
      <c r="M33" s="714">
        <v>0.15940979304616</v>
      </c>
      <c r="N33" s="714">
        <v>0.146177225571734</v>
      </c>
      <c r="O33" s="714">
        <v>0.186697903097254</v>
      </c>
      <c r="P33" s="714">
        <v>0.137544218063823</v>
      </c>
      <c r="Q33" s="714">
        <v>0.136569026224956</v>
      </c>
      <c r="R33" s="714">
        <v>0.220830373934255</v>
      </c>
      <c r="S33" s="714">
        <v>0.118265850144093</v>
      </c>
      <c r="T33" s="714">
        <v>0.151325686955726</v>
      </c>
      <c r="U33" s="714">
        <v>0.248715101519589</v>
      </c>
      <c r="V33" s="715">
        <v>0.373100728664975</v>
      </c>
      <c r="W33" s="562">
        <v>0.496014216642479</v>
      </c>
      <c r="X33" s="562">
        <v>0.050163745114467</v>
      </c>
      <c r="Y33" s="562">
        <v>0.0117386800224266</v>
      </c>
    </row>
    <row r="34" spans="8:8">
      <c r="A34" s="716" t="s">
        <v>194</v>
      </c>
      <c r="B34" s="717">
        <v>16.0835091561381</v>
      </c>
      <c r="C34" s="717">
        <v>16.3271904604294</v>
      </c>
      <c r="D34" s="717">
        <v>16.7342744611093</v>
      </c>
      <c r="E34" s="717">
        <v>18.7597859131149</v>
      </c>
      <c r="F34" s="717">
        <v>18.4587821215008</v>
      </c>
      <c r="G34" s="717">
        <v>20.4895148621897</v>
      </c>
      <c r="H34" s="717">
        <v>21.4528763739182</v>
      </c>
      <c r="I34" s="717">
        <v>23.2742621455197</v>
      </c>
      <c r="J34" s="717">
        <v>23.5955426624625</v>
      </c>
      <c r="K34" s="717">
        <v>22.7473389603177</v>
      </c>
      <c r="L34" s="717">
        <v>25.3863225128165</v>
      </c>
      <c r="M34" s="717">
        <v>27.6402055124915</v>
      </c>
      <c r="N34" s="717">
        <v>30.6146302739145</v>
      </c>
      <c r="O34" s="717">
        <v>32.6482244423996</v>
      </c>
      <c r="P34" s="717">
        <v>31.7586785118056</v>
      </c>
      <c r="Q34" s="717">
        <v>31.2673440639451</v>
      </c>
      <c r="R34" s="717">
        <v>33.6916324204894</v>
      </c>
      <c r="S34" s="717">
        <v>34.4463175939209</v>
      </c>
      <c r="T34" s="717">
        <v>36.4180791925947</v>
      </c>
      <c r="U34" s="717">
        <v>33.7847105431746</v>
      </c>
      <c r="V34" s="717">
        <v>31.7838741623564</v>
      </c>
      <c r="W34" s="718">
        <v>-0.0617935608590251</v>
      </c>
      <c r="X34" s="718">
        <v>0.0403487754662168</v>
      </c>
      <c r="Y34" s="718">
        <v>1.0</v>
      </c>
    </row>
    <row r="35" spans="8:8" ht="9.95" customHeight="1">
      <c r="A35" s="568"/>
      <c r="B35" s="719"/>
      <c r="C35" s="719"/>
      <c r="D35" s="719"/>
      <c r="E35" s="719"/>
      <c r="F35" s="719"/>
      <c r="G35" s="719"/>
      <c r="H35" s="719"/>
      <c r="I35" s="719"/>
      <c r="J35" s="719"/>
      <c r="K35" s="719"/>
      <c r="L35" s="719"/>
      <c r="M35" s="719"/>
      <c r="N35" s="719"/>
      <c r="O35" s="719"/>
      <c r="P35" s="719"/>
      <c r="Q35" s="719"/>
      <c r="R35" s="719"/>
      <c r="S35" s="719"/>
      <c r="T35" s="719"/>
      <c r="U35" s="719"/>
      <c r="V35" s="719"/>
      <c r="W35" s="720"/>
      <c r="X35" s="720"/>
      <c r="Y35" s="720"/>
      <c r="Z35" s="331"/>
    </row>
    <row r="36" spans="8:8" ht="9.95" customHeight="1">
      <c r="A36" s="721" t="s">
        <v>198</v>
      </c>
      <c r="B36" s="719"/>
      <c r="C36" s="719"/>
      <c r="D36" s="719"/>
      <c r="E36" s="719"/>
      <c r="F36" s="719"/>
      <c r="G36" s="719"/>
      <c r="H36" s="719"/>
      <c r="I36" s="719"/>
      <c r="J36" s="719"/>
      <c r="K36" s="719"/>
      <c r="L36" s="719"/>
      <c r="M36" s="719"/>
      <c r="N36" s="719"/>
      <c r="O36" s="719"/>
      <c r="P36" s="719"/>
      <c r="Q36" s="719"/>
      <c r="R36" s="719"/>
      <c r="S36" s="719"/>
      <c r="T36" s="719"/>
      <c r="U36" s="719"/>
      <c r="V36" s="719"/>
      <c r="W36" s="720"/>
      <c r="X36" s="720"/>
      <c r="Y36" s="720"/>
      <c r="Z36" s="331"/>
    </row>
    <row r="37" spans="8:8" ht="11.1" customHeight="1">
      <c r="A37" s="578" t="s">
        <v>717</v>
      </c>
      <c r="B37" s="719"/>
      <c r="C37" s="719"/>
      <c r="D37" s="719"/>
      <c r="E37" s="719"/>
      <c r="F37" s="719"/>
      <c r="G37" s="719"/>
      <c r="H37" s="719"/>
      <c r="I37" s="719"/>
      <c r="J37" s="719"/>
      <c r="K37" s="719"/>
      <c r="L37" s="719"/>
      <c r="M37" s="719"/>
      <c r="N37" s="719"/>
      <c r="O37" s="719"/>
      <c r="P37" s="719"/>
      <c r="Q37" s="719"/>
      <c r="R37" s="719"/>
      <c r="S37" s="719"/>
      <c r="T37" s="719"/>
      <c r="U37" s="719"/>
      <c r="V37" s="719"/>
      <c r="W37" s="720"/>
      <c r="X37" s="720"/>
      <c r="Y37" s="720"/>
      <c r="Z37" s="331"/>
    </row>
    <row r="38" spans="8:8" ht="12.6" customHeight="1">
      <c r="A38" s="722" t="s">
        <v>532</v>
      </c>
      <c r="B38" s="723"/>
      <c r="C38" s="723"/>
      <c r="D38" s="723"/>
      <c r="E38" s="723"/>
      <c r="F38" s="723"/>
      <c r="G38" s="723"/>
      <c r="H38" s="723"/>
      <c r="I38" s="723"/>
      <c r="J38" s="551"/>
      <c r="K38" s="551"/>
      <c r="Z38" s="556"/>
    </row>
    <row r="39" spans="8:8" ht="14.1" customHeight="1">
      <c r="A39" s="580" t="s">
        <v>718</v>
      </c>
      <c r="B39" s="723"/>
      <c r="C39" s="723"/>
      <c r="D39" s="723"/>
      <c r="E39" s="723"/>
      <c r="F39" s="723"/>
      <c r="G39" s="723"/>
      <c r="H39" s="723"/>
      <c r="I39" s="723"/>
      <c r="J39" s="551"/>
      <c r="K39" s="551"/>
      <c r="Z39" s="556"/>
    </row>
    <row r="40" spans="8:8" ht="14.1" customHeight="1">
      <c r="A40" s="558" t="s">
        <v>719</v>
      </c>
      <c r="B40" s="723"/>
      <c r="C40" s="723"/>
      <c r="D40" s="723"/>
      <c r="E40" s="723"/>
      <c r="F40" s="723"/>
      <c r="G40" s="723"/>
      <c r="H40" s="723"/>
      <c r="I40" s="723"/>
      <c r="J40" s="551"/>
      <c r="K40" s="551"/>
      <c r="Z40" s="556"/>
    </row>
    <row r="41" spans="8:8" ht="14.1" customHeight="1">
      <c r="A41" s="575"/>
      <c r="B41" s="723"/>
      <c r="C41" s="723"/>
      <c r="D41" s="723"/>
      <c r="E41" s="723"/>
      <c r="F41" s="723"/>
      <c r="G41" s="723"/>
      <c r="H41" s="723"/>
      <c r="I41" s="723"/>
      <c r="J41" s="551"/>
      <c r="K41" s="551"/>
      <c r="Z41" s="556"/>
    </row>
    <row r="42" spans="8:8" ht="14.1" customHeight="1">
      <c r="A42" s="724"/>
      <c r="B42" s="723"/>
      <c r="C42" s="723"/>
      <c r="D42" s="723"/>
      <c r="E42" s="723"/>
      <c r="F42" s="723"/>
      <c r="G42" s="723"/>
      <c r="H42" s="723"/>
      <c r="I42" s="723"/>
      <c r="J42" s="551"/>
      <c r="K42" s="551"/>
      <c r="Z42" s="556"/>
    </row>
    <row r="43" spans="8:8" ht="14.1" customHeight="1">
      <c r="A43" s="575"/>
      <c r="B43" s="711"/>
      <c r="C43" s="711"/>
      <c r="D43" s="711"/>
      <c r="E43" s="711"/>
      <c r="F43" s="711"/>
      <c r="G43" s="711"/>
      <c r="H43" s="712"/>
      <c r="I43" s="519"/>
      <c r="Z43" s="556"/>
    </row>
    <row r="44" spans="8:8" ht="14.1" customHeight="1">
      <c r="A44" s="575"/>
      <c r="B44" s="711"/>
      <c r="C44" s="711"/>
      <c r="D44" s="711"/>
      <c r="E44" s="711"/>
      <c r="F44" s="711"/>
      <c r="G44" s="711"/>
      <c r="H44" s="712"/>
      <c r="I44" s="519"/>
      <c r="Z44" s="556"/>
    </row>
    <row r="45" spans="8:8" ht="11.1" customHeight="1">
      <c r="B45" s="711"/>
      <c r="C45" s="711"/>
      <c r="D45" s="711"/>
      <c r="E45" s="711"/>
      <c r="F45" s="711"/>
      <c r="G45" s="711"/>
      <c r="H45" s="712"/>
      <c r="I45" s="519"/>
      <c r="Z45" s="556"/>
    </row>
    <row r="46" spans="8:8">
      <c r="A46" s="725"/>
    </row>
    <row r="47" spans="8:8" ht="14.1" customHeight="1">
      <c r="A47" s="520"/>
      <c r="B47" s="711"/>
      <c r="C47" s="711"/>
      <c r="D47" s="711"/>
      <c r="E47" s="711"/>
      <c r="F47" s="711"/>
      <c r="G47" s="711"/>
      <c r="H47" s="712"/>
      <c r="I47" s="519"/>
      <c r="Z47" s="556"/>
    </row>
  </sheetData>
  <mergeCells count="1">
    <mergeCell ref="W2:X2"/>
  </mergeCells>
  <conditionalFormatting sqref="W31:Y33">
    <cfRule type="cellIs" operator="lessThanOrEqual" priority="14" dxfId="369">
      <formula>0</formula>
    </cfRule>
    <cfRule type="cellIs" operator="lessThanOrEqual" priority="16" dxfId="370">
      <formula>0</formula>
    </cfRule>
    <cfRule type="cellIs" operator="greaterThan" priority="17" dxfId="371">
      <formula>0</formula>
    </cfRule>
    <cfRule type="cellIs" operator="greaterThan" priority="15" dxfId="372">
      <formula>0</formula>
    </cfRule>
  </conditionalFormatting>
  <conditionalFormatting sqref="W34:Y34">
    <cfRule type="cellIs" operator="greaterThan" priority="2" dxfId="373">
      <formula>0</formula>
    </cfRule>
    <cfRule type="cellIs" operator="greaterThan" priority="4" dxfId="374">
      <formula>0</formula>
    </cfRule>
    <cfRule type="cellIs" operator="lessThanOrEqual" priority="1" dxfId="375">
      <formula>0</formula>
    </cfRule>
    <cfRule type="cellIs" operator="lessThanOrEqual" priority="3" dxfId="376">
      <formula>0</formula>
    </cfRule>
  </conditionalFormatting>
  <conditionalFormatting sqref="W30:Y30">
    <cfRule type="cellIs" operator="lessThanOrEqual" priority="18" dxfId="377">
      <formula>0</formula>
    </cfRule>
    <cfRule type="cellIs" operator="lessThanOrEqual" priority="20" dxfId="378">
      <formula>0</formula>
    </cfRule>
    <cfRule type="cellIs" operator="greaterThan" priority="19" dxfId="379">
      <formula>0</formula>
    </cfRule>
    <cfRule type="cellIs" operator="greaterThan" priority="21" dxfId="380">
      <formula>0</formula>
    </cfRule>
  </conditionalFormatting>
  <conditionalFormatting sqref="W33:Y33">
    <cfRule type="cellIs" operator="greaterThan" priority="13" dxfId="381">
      <formula>0</formula>
    </cfRule>
    <cfRule type="cellIs" operator="greaterThan" priority="11" dxfId="382">
      <formula>0</formula>
    </cfRule>
    <cfRule type="cellIs" operator="lessThanOrEqual" priority="10" dxfId="383">
      <formula>0</formula>
    </cfRule>
    <cfRule type="cellIs" operator="lessThanOrEqual" priority="12" dxfId="384">
      <formula>0</formula>
    </cfRule>
  </conditionalFormatting>
  <conditionalFormatting sqref="W5:Y16">
    <cfRule type="cellIs" operator="lessThanOrEqual" priority="32" dxfId="385">
      <formula>0</formula>
    </cfRule>
    <cfRule type="cellIs" operator="greaterThan" priority="31" dxfId="386">
      <formula>0</formula>
    </cfRule>
    <cfRule type="cellIs" operator="greaterThan" priority="33" dxfId="387">
      <formula>0</formula>
    </cfRule>
    <cfRule type="cellIs" operator="lessThanOrEqual" priority="30" dxfId="388">
      <formula>0</formula>
    </cfRule>
  </conditionalFormatting>
  <conditionalFormatting sqref="B35:C37 E35:V37">
    <cfRule type="cellIs" operator="between" priority="9" stopIfTrue="1" dxfId="389">
      <formula>0.000000000001</formula>
      <formula>0.05</formula>
    </cfRule>
  </conditionalFormatting>
  <conditionalFormatting sqref="W19:Y29">
    <cfRule type="cellIs" operator="lessThanOrEqual" priority="22" dxfId="390">
      <formula>0</formula>
    </cfRule>
    <cfRule type="cellIs" operator="lessThanOrEqual" priority="24" dxfId="391">
      <formula>0</formula>
    </cfRule>
    <cfRule type="cellIs" operator="greaterThan" priority="25" dxfId="392">
      <formula>0</formula>
    </cfRule>
    <cfRule type="cellIs" operator="greaterThan" priority="23" dxfId="393">
      <formula>0</formula>
    </cfRule>
  </conditionalFormatting>
  <conditionalFormatting sqref="W17:Y17">
    <cfRule type="cellIs" operator="greaterThan" priority="8" dxfId="394">
      <formula>0</formula>
    </cfRule>
    <cfRule type="cellIs" operator="greaterThan" priority="6" dxfId="395">
      <formula>0</formula>
    </cfRule>
    <cfRule type="cellIs" operator="lessThanOrEqual" priority="5" dxfId="396">
      <formula>0</formula>
    </cfRule>
    <cfRule type="cellIs" operator="lessThanOrEqual" priority="7" dxfId="397">
      <formula>0</formula>
    </cfRule>
  </conditionalFormatting>
  <conditionalFormatting sqref="W18:Y18">
    <cfRule type="cellIs" operator="greaterThan" priority="29" dxfId="398">
      <formula>0</formula>
    </cfRule>
    <cfRule type="cellIs" operator="lessThanOrEqual" priority="26" dxfId="399">
      <formula>0</formula>
    </cfRule>
    <cfRule type="cellIs" operator="lessThanOrEqual" priority="28" dxfId="400">
      <formula>0</formula>
    </cfRule>
    <cfRule type="cellIs" operator="greaterThan" priority="27" dxfId="401">
      <formula>0</formula>
    </cfRule>
  </conditionalFormatting>
  <hyperlinks>
    <hyperlink ref="L1" location="Contents!A1" display="Contents"/>
    <hyperlink ref="AA1" location="Contents!A1" display="Contents"/>
  </hyperlinks>
  <pageMargins left="0.7" right="0.7" top="0.75" bottom="0.75" header="0.3" footer="0.3"/>
</worksheet>
</file>

<file path=xl/worksheets/sheet48.xml><?xml version="1.0" encoding="utf-8"?>
<worksheet xmlns:r="http://schemas.openxmlformats.org/officeDocument/2006/relationships" xmlns="http://schemas.openxmlformats.org/spreadsheetml/2006/main">
  <dimension ref="A1:R29"/>
  <sheetViews>
    <sheetView workbookViewId="0" showGridLines="0">
      <pane xSplit="1" ySplit="4" topLeftCell="B17" state="frozen" activePane="bottomRight"/>
      <selection pane="bottomRight" activeCell="AL81" sqref="AL81"/>
    </sheetView>
  </sheetViews>
  <sheetFormatPr defaultRowHeight="13.8" defaultColWidth="9"/>
  <cols>
    <col min="1" max="1" customWidth="1" width="30.5" style="726"/>
    <col min="2" max="5" customWidth="1" width="10.832031" style="726"/>
    <col min="6" max="6" customWidth="1" width="9.832031" style="726"/>
    <col min="7" max="7" customWidth="1" width="10.832031" style="726"/>
    <col min="8" max="8" customWidth="1" width="12.5" style="726"/>
    <col min="9" max="11" customWidth="1" width="10.832031" style="726"/>
    <col min="12" max="13" customWidth="1" width="10.832031" style="727"/>
    <col min="14" max="15" customWidth="1" width="10.832031" style="726"/>
    <col min="16" max="16384" customWidth="0" width="9.5" style="726"/>
  </cols>
  <sheetData>
    <row r="1" spans="8:8" s="357" ht="15.0" customFormat="1" customHeight="1">
      <c r="A1" s="728" t="s">
        <v>720</v>
      </c>
      <c r="B1" s="359"/>
      <c r="C1" s="359"/>
      <c r="D1" s="359"/>
      <c r="E1" s="359"/>
      <c r="F1" s="359"/>
      <c r="G1" s="359"/>
      <c r="H1" s="359"/>
      <c r="I1" s="359"/>
      <c r="J1" s="359"/>
      <c r="K1" s="359"/>
      <c r="L1" s="359"/>
      <c r="M1" s="359"/>
      <c r="N1" s="360"/>
      <c r="O1" s="361"/>
      <c r="Q1" s="729" t="s">
        <v>89</v>
      </c>
    </row>
    <row r="2" spans="8:8" s="362" ht="15.0" customFormat="1" customHeight="1">
      <c r="A2" s="730"/>
      <c r="B2" s="364"/>
      <c r="C2" s="364"/>
      <c r="D2" s="364"/>
      <c r="E2" s="365"/>
      <c r="F2" s="365"/>
      <c r="G2" s="365"/>
      <c r="H2" s="365"/>
      <c r="I2" s="364" t="s">
        <v>522</v>
      </c>
      <c r="J2" s="364"/>
      <c r="K2" s="364"/>
      <c r="L2" s="364"/>
      <c r="M2" s="364"/>
      <c r="N2" s="364"/>
      <c r="O2" s="366"/>
    </row>
    <row r="3" spans="8:8" s="367" ht="23.45" customFormat="1" customHeight="1">
      <c r="A3" s="731" t="s">
        <v>92</v>
      </c>
      <c r="B3" s="732" t="s">
        <v>94</v>
      </c>
      <c r="C3" s="733" t="s">
        <v>95</v>
      </c>
      <c r="D3" s="734" t="s">
        <v>96</v>
      </c>
      <c r="E3" s="735" t="s">
        <v>350</v>
      </c>
      <c r="F3" s="733" t="s">
        <v>353</v>
      </c>
      <c r="G3" s="734" t="s">
        <v>356</v>
      </c>
      <c r="H3" s="734" t="s">
        <v>358</v>
      </c>
      <c r="I3" s="735" t="s">
        <v>359</v>
      </c>
      <c r="J3" s="733" t="s">
        <v>177</v>
      </c>
      <c r="K3" s="733" t="s">
        <v>179</v>
      </c>
      <c r="L3" s="733" t="s">
        <v>181</v>
      </c>
      <c r="M3" s="733" t="s">
        <v>187</v>
      </c>
      <c r="N3" s="734" t="s">
        <v>192</v>
      </c>
      <c r="O3" s="736" t="s">
        <v>214</v>
      </c>
    </row>
    <row r="4" spans="8:8" s="362" ht="15.0" customFormat="1" customHeight="1">
      <c r="A4" s="737" t="s">
        <v>525</v>
      </c>
      <c r="B4" s="399"/>
      <c r="C4" s="399"/>
      <c r="D4" s="738"/>
      <c r="E4" s="739"/>
      <c r="F4" s="399"/>
      <c r="G4" s="738"/>
      <c r="H4" s="739"/>
      <c r="I4" s="739"/>
      <c r="J4" s="399"/>
      <c r="K4" s="399"/>
      <c r="L4" s="399"/>
      <c r="M4" s="399"/>
      <c r="N4" s="740"/>
      <c r="O4" s="741"/>
    </row>
    <row r="5" spans="8:8" s="362" ht="15.0" customFormat="1" customHeight="1">
      <c r="A5" s="383" t="s">
        <v>94</v>
      </c>
      <c r="B5" s="742">
        <v>0.0</v>
      </c>
      <c r="C5" s="742">
        <v>0.0</v>
      </c>
      <c r="D5" s="743">
        <v>0.0124137627795959</v>
      </c>
      <c r="E5" s="744">
        <v>0.0380056598789864</v>
      </c>
      <c r="F5" s="742">
        <v>0.103573087381596</v>
      </c>
      <c r="G5" s="743">
        <v>3.2217426E-10</v>
      </c>
      <c r="H5" s="743">
        <v>0.0</v>
      </c>
      <c r="I5" s="744">
        <v>6.62750373019291E-4</v>
      </c>
      <c r="J5" s="742">
        <v>0.138212264250223</v>
      </c>
      <c r="K5" s="742">
        <v>0.0573264349245</v>
      </c>
      <c r="L5" s="742">
        <v>0.232084236077341</v>
      </c>
      <c r="M5" s="742">
        <v>0.308562208848623</v>
      </c>
      <c r="N5" s="743">
        <v>0.0748446365030933</v>
      </c>
      <c r="O5" s="745">
        <v>0.965685041339152</v>
      </c>
    </row>
    <row r="6" spans="8:8" s="362" ht="15.0" customFormat="1" customHeight="1">
      <c r="A6" s="383" t="s">
        <v>96</v>
      </c>
      <c r="B6" s="742">
        <v>0.130558055841475</v>
      </c>
      <c r="C6" s="742">
        <v>0.0167906002941089</v>
      </c>
      <c r="D6" s="743">
        <v>0.0</v>
      </c>
      <c r="E6" s="744">
        <v>0.262997749369288</v>
      </c>
      <c r="F6" s="742">
        <v>0.603497447166012</v>
      </c>
      <c r="G6" s="743">
        <v>4.51820101765469E-7</v>
      </c>
      <c r="H6" s="743">
        <v>0.00242265524741819</v>
      </c>
      <c r="I6" s="744">
        <v>0.0660096814238818</v>
      </c>
      <c r="J6" s="742">
        <v>0.0260374401947423</v>
      </c>
      <c r="K6" s="742">
        <v>0.138769029855648</v>
      </c>
      <c r="L6" s="742">
        <v>0.250091638799054</v>
      </c>
      <c r="M6" s="742">
        <v>0.103557375196349</v>
      </c>
      <c r="N6" s="743">
        <v>0.0154346115324381</v>
      </c>
      <c r="O6" s="745">
        <v>1.61616673674052</v>
      </c>
    </row>
    <row r="7" spans="8:8" s="362" ht="15.0" customFormat="1" customHeight="1">
      <c r="A7" s="383" t="s">
        <v>101</v>
      </c>
      <c r="B7" s="742">
        <v>0.03424600973052</v>
      </c>
      <c r="C7" s="742">
        <v>0.0073244363863968</v>
      </c>
      <c r="D7" s="743">
        <v>0.0902405968362638</v>
      </c>
      <c r="E7" s="744">
        <v>0.457195037460642</v>
      </c>
      <c r="F7" s="742">
        <v>0.667106136904657</v>
      </c>
      <c r="G7" s="743">
        <v>8.914031348508E-4</v>
      </c>
      <c r="H7" s="743">
        <v>0.1134747441036</v>
      </c>
      <c r="I7" s="744">
        <v>0.00932126868158247</v>
      </c>
      <c r="J7" s="742">
        <v>0.045277953746328</v>
      </c>
      <c r="K7" s="742">
        <v>0.066277588284</v>
      </c>
      <c r="L7" s="742">
        <v>0.0193183096932</v>
      </c>
      <c r="M7" s="742">
        <v>0.133435375375132</v>
      </c>
      <c r="N7" s="743">
        <v>0.0170870225760253</v>
      </c>
      <c r="O7" s="745">
        <v>1.6611958829132</v>
      </c>
    </row>
    <row r="8" spans="8:8" s="362" ht="15.0" customFormat="1" customHeight="1">
      <c r="A8" s="383" t="s">
        <v>353</v>
      </c>
      <c r="B8" s="742">
        <v>0.00372361971233303</v>
      </c>
      <c r="C8" s="742">
        <v>5.6190551144076E-4</v>
      </c>
      <c r="D8" s="743">
        <v>0.00280335233433516</v>
      </c>
      <c r="E8" s="744">
        <v>0.00642425895107151</v>
      </c>
      <c r="F8" s="742">
        <v>0.0</v>
      </c>
      <c r="G8" s="743">
        <v>0.0744464645489268</v>
      </c>
      <c r="H8" s="743">
        <v>0.00214078356678599</v>
      </c>
      <c r="I8" s="744">
        <v>0.021740879711826</v>
      </c>
      <c r="J8" s="742">
        <v>0.0146928859324017</v>
      </c>
      <c r="K8" s="742">
        <v>0.0767137009457448</v>
      </c>
      <c r="L8" s="742">
        <v>1.2137763976416E-5</v>
      </c>
      <c r="M8" s="742">
        <v>2.38044565398888E-5</v>
      </c>
      <c r="N8" s="743">
        <v>0.0132871824926762</v>
      </c>
      <c r="O8" s="745">
        <v>0.216570975928058</v>
      </c>
    </row>
    <row r="9" spans="8:8" s="362" ht="15.0" customFormat="1" customHeight="1">
      <c r="A9" s="389" t="s">
        <v>508</v>
      </c>
      <c r="B9" s="742">
        <v>0.0088060914409608</v>
      </c>
      <c r="C9" s="742">
        <v>0.00420889245802631</v>
      </c>
      <c r="D9" s="743">
        <v>0.00659771328102191</v>
      </c>
      <c r="E9" s="744">
        <v>0.0870533485832395</v>
      </c>
      <c r="F9" s="742">
        <v>1.95791846326183</v>
      </c>
      <c r="G9" s="743">
        <v>0.100875925929207</v>
      </c>
      <c r="H9" s="743">
        <v>0.0912431773940674</v>
      </c>
      <c r="I9" s="744">
        <v>0.230551345963307</v>
      </c>
      <c r="J9" s="742">
        <v>1.00094655710138</v>
      </c>
      <c r="K9" s="742">
        <v>0.158117699166084</v>
      </c>
      <c r="L9" s="742">
        <v>0.57632912421219</v>
      </c>
      <c r="M9" s="742">
        <v>0.711162097100729</v>
      </c>
      <c r="N9" s="743">
        <v>0.727994279436029</v>
      </c>
      <c r="O9" s="745">
        <v>5.66180471532807</v>
      </c>
    </row>
    <row r="10" spans="8:8" s="362" ht="15.0" customFormat="1" customHeight="1">
      <c r="A10" s="389" t="s">
        <v>153</v>
      </c>
      <c r="B10" s="742">
        <v>0.0</v>
      </c>
      <c r="C10" s="742">
        <v>0.0</v>
      </c>
      <c r="D10" s="743">
        <v>0.0</v>
      </c>
      <c r="E10" s="744">
        <v>0.0</v>
      </c>
      <c r="F10" s="742">
        <v>0.101927635643929</v>
      </c>
      <c r="G10" s="743">
        <v>0.405323014037768</v>
      </c>
      <c r="H10" s="743">
        <v>2.1469659192E-6</v>
      </c>
      <c r="I10" s="744">
        <v>0.0010359675014155</v>
      </c>
      <c r="J10" s="742">
        <v>0.00531913214767678</v>
      </c>
      <c r="K10" s="742">
        <v>0.0</v>
      </c>
      <c r="L10" s="742">
        <v>0.004608464183568</v>
      </c>
      <c r="M10" s="742">
        <v>0.0</v>
      </c>
      <c r="N10" s="743">
        <v>2.58765174E-5</v>
      </c>
      <c r="O10" s="745">
        <v>0.518242236997677</v>
      </c>
    </row>
    <row r="11" spans="8:8" s="362" ht="15.0" customFormat="1" customHeight="1">
      <c r="A11" s="383" t="s">
        <v>168</v>
      </c>
      <c r="B11" s="742">
        <v>0.0</v>
      </c>
      <c r="C11" s="742">
        <v>0.0</v>
      </c>
      <c r="D11" s="743">
        <v>0.0126876404175483</v>
      </c>
      <c r="E11" s="744">
        <v>0.0117345575064208</v>
      </c>
      <c r="F11" s="742">
        <v>0.0750865685729384</v>
      </c>
      <c r="G11" s="743">
        <v>0.0</v>
      </c>
      <c r="H11" s="743">
        <v>0.0742753670625746</v>
      </c>
      <c r="I11" s="744">
        <v>0.118212307106119</v>
      </c>
      <c r="J11" s="742">
        <v>5.6105380872E-7</v>
      </c>
      <c r="K11" s="742">
        <v>0.61788067069104</v>
      </c>
      <c r="L11" s="742">
        <v>0.0024518044156032</v>
      </c>
      <c r="M11" s="742">
        <v>0.0431104832407937</v>
      </c>
      <c r="N11" s="743">
        <v>0.687539949641512</v>
      </c>
      <c r="O11" s="745">
        <v>1.64297990970836</v>
      </c>
    </row>
    <row r="12" spans="8:8" s="362" ht="15.0" customFormat="1" customHeight="1">
      <c r="A12" s="383" t="s">
        <v>216</v>
      </c>
      <c r="B12" s="742">
        <v>0.0</v>
      </c>
      <c r="C12" s="742">
        <v>0.0</v>
      </c>
      <c r="D12" s="743">
        <v>3.537846E-7</v>
      </c>
      <c r="E12" s="744">
        <v>0.00813895734146625</v>
      </c>
      <c r="F12" s="742">
        <v>0.0233018235443794</v>
      </c>
      <c r="G12" s="743">
        <v>0.0</v>
      </c>
      <c r="H12" s="743">
        <v>0.00165189783526128</v>
      </c>
      <c r="I12" s="744">
        <v>0.0179868392625951</v>
      </c>
      <c r="J12" s="742">
        <v>0.00217128573359924</v>
      </c>
      <c r="K12" s="742">
        <v>0.0676342300399409</v>
      </c>
      <c r="L12" s="742">
        <v>0.00424592860635</v>
      </c>
      <c r="M12" s="742">
        <v>0.0228975253456894</v>
      </c>
      <c r="N12" s="743">
        <v>0.00296716334212734</v>
      </c>
      <c r="O12" s="745">
        <v>0.150996004836009</v>
      </c>
    </row>
    <row r="13" spans="8:8" s="362" ht="15.0" customFormat="1" customHeight="1">
      <c r="A13" s="383" t="s">
        <v>175</v>
      </c>
      <c r="B13" s="742">
        <v>0.0</v>
      </c>
      <c r="C13" s="742">
        <v>0.0</v>
      </c>
      <c r="D13" s="743">
        <v>0.0</v>
      </c>
      <c r="E13" s="744">
        <v>0.153423865260293</v>
      </c>
      <c r="F13" s="742">
        <v>0.32901503954229</v>
      </c>
      <c r="G13" s="743">
        <v>1.967796E-11</v>
      </c>
      <c r="H13" s="743">
        <v>0.0087270830331696</v>
      </c>
      <c r="I13" s="744">
        <v>0.0219868899459524</v>
      </c>
      <c r="J13" s="742">
        <v>2.0999756067616</v>
      </c>
      <c r="K13" s="742">
        <v>0.86878378519362</v>
      </c>
      <c r="L13" s="742">
        <v>2.72919736644099</v>
      </c>
      <c r="M13" s="742">
        <v>1.24245617112101</v>
      </c>
      <c r="N13" s="743">
        <v>1.79311923874927</v>
      </c>
      <c r="O13" s="745">
        <v>9.24668504606788</v>
      </c>
    </row>
    <row r="14" spans="8:8" s="362" ht="15.0" customFormat="1" customHeight="1">
      <c r="A14" s="383" t="s">
        <v>177</v>
      </c>
      <c r="B14" s="742">
        <v>2.61934749072E-6</v>
      </c>
      <c r="C14" s="742">
        <v>8.9817243264E-6</v>
      </c>
      <c r="D14" s="743">
        <v>0.00271134268305093</v>
      </c>
      <c r="E14" s="744">
        <v>0.00712911469463352</v>
      </c>
      <c r="F14" s="742">
        <v>0.00178474576074123</v>
      </c>
      <c r="G14" s="743">
        <v>0.00120624115929163</v>
      </c>
      <c r="H14" s="743">
        <v>0.00257757070097975</v>
      </c>
      <c r="I14" s="744">
        <v>0.00166063629460153</v>
      </c>
      <c r="J14" s="742">
        <v>0.0</v>
      </c>
      <c r="K14" s="742">
        <v>0.0058882485312</v>
      </c>
      <c r="L14" s="742">
        <v>0.0301559803944768</v>
      </c>
      <c r="M14" s="742">
        <v>0.0421706364062378</v>
      </c>
      <c r="N14" s="743">
        <v>0.0845236391571148</v>
      </c>
      <c r="O14" s="745">
        <v>0.179819756854145</v>
      </c>
    </row>
    <row r="15" spans="8:8" s="362" ht="15.0" customFormat="1" customHeight="1">
      <c r="A15" s="383" t="s">
        <v>180</v>
      </c>
      <c r="B15" s="742">
        <v>0.0</v>
      </c>
      <c r="C15" s="742">
        <v>0.0</v>
      </c>
      <c r="D15" s="743">
        <v>0.0141019970048575</v>
      </c>
      <c r="E15" s="744">
        <v>0.0</v>
      </c>
      <c r="F15" s="742">
        <v>0.0109330632940446</v>
      </c>
      <c r="G15" s="743">
        <v>0.0</v>
      </c>
      <c r="H15" s="743">
        <v>0.00588497564794409</v>
      </c>
      <c r="I15" s="744">
        <v>0.00410378180990568</v>
      </c>
      <c r="J15" s="742">
        <v>2.34010567044865</v>
      </c>
      <c r="K15" s="742">
        <v>2.0353565839491</v>
      </c>
      <c r="L15" s="742">
        <v>0.689399885537093</v>
      </c>
      <c r="M15" s="742">
        <v>0.637978663017764</v>
      </c>
      <c r="N15" s="743">
        <v>2.77512282517738</v>
      </c>
      <c r="O15" s="745">
        <v>8.51298744588674</v>
      </c>
    </row>
    <row r="16" spans="8:8" s="362" ht="15.0" customFormat="1" customHeight="1">
      <c r="A16" s="383" t="s">
        <v>688</v>
      </c>
      <c r="B16" s="742">
        <v>0.0</v>
      </c>
      <c r="C16" s="742">
        <v>0.0</v>
      </c>
      <c r="D16" s="743">
        <v>0.0</v>
      </c>
      <c r="E16" s="744">
        <v>0.0</v>
      </c>
      <c r="F16" s="742">
        <v>9.83898E-10</v>
      </c>
      <c r="G16" s="743">
        <v>0.0</v>
      </c>
      <c r="H16" s="743">
        <v>0.0</v>
      </c>
      <c r="I16" s="744">
        <v>0.0</v>
      </c>
      <c r="J16" s="742">
        <v>0.789781192819179</v>
      </c>
      <c r="K16" s="742">
        <v>0.0</v>
      </c>
      <c r="L16" s="742">
        <v>0.0</v>
      </c>
      <c r="M16" s="742">
        <v>7.0513101702E-8</v>
      </c>
      <c r="N16" s="743">
        <v>0.0</v>
      </c>
      <c r="O16" s="745">
        <v>0.789781264316178</v>
      </c>
    </row>
    <row r="17" spans="8:8" s="390" ht="15.0" customFormat="1" customHeight="1">
      <c r="A17" s="383" t="s">
        <v>192</v>
      </c>
      <c r="B17" s="742">
        <v>2.93001223752E-6</v>
      </c>
      <c r="C17" s="742">
        <v>0.00128400785205156</v>
      </c>
      <c r="D17" s="743">
        <v>4.70469452129721E-5</v>
      </c>
      <c r="E17" s="744">
        <v>0.00335453129321321</v>
      </c>
      <c r="F17" s="742">
        <v>0.0101738549079233</v>
      </c>
      <c r="G17" s="743">
        <v>1.329590855376E-6</v>
      </c>
      <c r="H17" s="743">
        <v>0.00653081234388026</v>
      </c>
      <c r="I17" s="744">
        <v>7.80527525853834E-4</v>
      </c>
      <c r="J17" s="742">
        <v>0.146302877092582</v>
      </c>
      <c r="K17" s="742">
        <v>0.115727185373458</v>
      </c>
      <c r="L17" s="742">
        <v>0.0187087313018364</v>
      </c>
      <c r="M17" s="742">
        <v>0.014720717223405</v>
      </c>
      <c r="N17" s="743">
        <v>0.258347800776799</v>
      </c>
      <c r="O17" s="745">
        <v>0.575982352239308</v>
      </c>
    </row>
    <row r="18" spans="8:8" s="390" ht="15.0" customFormat="1" customHeight="1">
      <c r="A18" s="383" t="s">
        <v>505</v>
      </c>
      <c r="B18" s="742">
        <v>6.32475425088E-6</v>
      </c>
      <c r="C18" s="742">
        <v>0.00149276858817492</v>
      </c>
      <c r="D18" s="743">
        <v>2.6781793094718E-4</v>
      </c>
      <c r="E18" s="744">
        <v>8.40501580594831E-4</v>
      </c>
      <c r="F18" s="742">
        <v>0.0186111361138886</v>
      </c>
      <c r="G18" s="743">
        <v>1.0906614E-6</v>
      </c>
      <c r="H18" s="743">
        <v>0.0</v>
      </c>
      <c r="I18" s="744">
        <v>1.93576076511408E-5</v>
      </c>
      <c r="J18" s="742">
        <v>0.00442201171472172</v>
      </c>
      <c r="K18" s="742">
        <v>0.01600579371042</v>
      </c>
      <c r="L18" s="742">
        <v>7.59074041296E-7</v>
      </c>
      <c r="M18" s="742">
        <v>0.00231262488574992</v>
      </c>
      <c r="N18" s="743">
        <v>9.96606579225602E-4</v>
      </c>
      <c r="O18" s="745">
        <v>0.0449767932010661</v>
      </c>
    </row>
    <row r="19" spans="8:8" s="391" ht="18.0" customFormat="1" customHeight="1">
      <c r="A19" s="746" t="s">
        <v>530</v>
      </c>
      <c r="B19" s="747">
        <v>0.177345650839268</v>
      </c>
      <c r="C19" s="747">
        <v>0.0316715928145257</v>
      </c>
      <c r="D19" s="747">
        <v>0.141871623997434</v>
      </c>
      <c r="E19" s="747">
        <v>1.03629758191985</v>
      </c>
      <c r="F19" s="747">
        <v>3.90292900307813</v>
      </c>
      <c r="G19" s="747">
        <v>0.582745921224254</v>
      </c>
      <c r="H19" s="747">
        <v>0.3089312139016</v>
      </c>
      <c r="I19" s="747">
        <v>0.49407223320771</v>
      </c>
      <c r="J19" s="747">
        <v>6.61324543899689</v>
      </c>
      <c r="K19" s="747">
        <v>4.22448095066475</v>
      </c>
      <c r="L19" s="747">
        <v>4.55660436649973</v>
      </c>
      <c r="M19" s="747">
        <v>3.26238775273113</v>
      </c>
      <c r="N19" s="747">
        <v>6.45129083248109</v>
      </c>
      <c r="O19" s="747">
        <v>31.7838741623564</v>
      </c>
    </row>
    <row r="20" spans="8:8" s="362" ht="11.1" customFormat="1" customHeight="1">
      <c r="A20" s="391"/>
      <c r="B20" s="396"/>
      <c r="C20" s="396"/>
      <c r="D20" s="396"/>
      <c r="E20" s="396"/>
      <c r="F20" s="396"/>
      <c r="G20" s="396"/>
      <c r="H20" s="396"/>
      <c r="I20" s="396"/>
      <c r="J20" s="396"/>
      <c r="K20" s="396"/>
      <c r="L20" s="396"/>
      <c r="M20" s="396"/>
      <c r="N20" s="396"/>
      <c r="O20" s="397"/>
    </row>
    <row r="21" spans="8:8" s="362" ht="11.1" customFormat="1" customHeight="1">
      <c r="A21" s="721" t="s">
        <v>198</v>
      </c>
      <c r="B21" s="396"/>
      <c r="C21" s="396"/>
      <c r="D21" s="396"/>
      <c r="E21" s="396"/>
      <c r="F21" s="396"/>
      <c r="G21" s="396"/>
      <c r="H21" s="396"/>
      <c r="I21" s="396"/>
      <c r="J21" s="396"/>
      <c r="K21" s="396"/>
      <c r="L21" s="396"/>
      <c r="M21" s="396"/>
      <c r="N21" s="396"/>
      <c r="O21" s="397"/>
    </row>
    <row r="22" spans="8:8" ht="14.45" customHeight="1">
      <c r="A22" s="722" t="s">
        <v>532</v>
      </c>
      <c r="L22" s="726"/>
      <c r="M22" s="726"/>
    </row>
    <row r="23" spans="8:8" ht="15.0" customHeight="1">
      <c r="A23" s="558" t="s">
        <v>721</v>
      </c>
      <c r="L23" s="726"/>
      <c r="M23" s="726"/>
    </row>
    <row r="24" spans="8:8" ht="15.0" customHeight="1">
      <c r="L24" s="726"/>
      <c r="M24" s="726"/>
    </row>
    <row r="25" spans="8:8" ht="15.0" customHeight="1">
      <c r="L25" s="726"/>
      <c r="M25" s="726"/>
    </row>
    <row r="26" spans="8:8" ht="15.0" customHeight="1"/>
    <row r="27" spans="8:8" ht="15.0" customHeight="1"/>
    <row r="28" spans="8:8" ht="15.0" customHeight="1"/>
    <row r="29" spans="8:8" ht="15.0" customHeight="1"/>
  </sheetData>
  <hyperlinks>
    <hyperlink ref="Q1" location="Contents!A1" display="Contents"/>
  </hyperlinks>
  <pageMargins left="0.70866141732283" right="0.70866141732283" top="0.74803149606299" bottom="0.74803149606299" header="0.31496062992126" footer="0.31496062992126"/>
  <pageSetup paperSize="9" scale="90" orientation="landscape"/>
</worksheet>
</file>

<file path=xl/worksheets/sheet49.xml><?xml version="1.0" encoding="utf-8"?>
<worksheet xmlns:r="http://schemas.openxmlformats.org/officeDocument/2006/relationships" xmlns="http://schemas.openxmlformats.org/spreadsheetml/2006/main">
  <dimension ref="A1:BK124"/>
  <sheetViews>
    <sheetView workbookViewId="0" showGridLines="0">
      <pane xSplit="1" ySplit="3" topLeftCell="AR100" state="frozen" activePane="bottomRight"/>
      <selection pane="bottomRight" activeCell="BJ1" sqref="BJ1"/>
    </sheetView>
  </sheetViews>
  <sheetFormatPr defaultRowHeight="10.2" defaultColWidth="9"/>
  <cols>
    <col min="1" max="1" customWidth="1" width="30.664062" style="45"/>
    <col min="2" max="56" customWidth="1" width="8.5" style="45"/>
    <col min="57" max="57" customWidth="1" width="8.5" style="47"/>
    <col min="58" max="59" customWidth="1" width="11.832031" style="45"/>
    <col min="60" max="16384" customWidth="0" width="9.1640625" style="45"/>
  </cols>
  <sheetData>
    <row r="1" spans="8:8" ht="13.2">
      <c r="A1" s="748" t="s">
        <v>722</v>
      </c>
      <c r="L1" s="21" t="s">
        <v>89</v>
      </c>
      <c r="BH1" s="455"/>
      <c r="BJ1" s="21" t="s">
        <v>89</v>
      </c>
    </row>
    <row r="2" spans="8:8">
      <c r="BF2" s="455" t="s">
        <v>90</v>
      </c>
      <c r="BG2" s="455"/>
      <c r="BH2" s="455" t="s">
        <v>91</v>
      </c>
    </row>
    <row r="3" spans="8:8">
      <c r="A3" s="45" t="s">
        <v>723</v>
      </c>
      <c r="B3" s="45">
        <v>1965.0</v>
      </c>
      <c r="C3" s="45">
        <v>1966.0</v>
      </c>
      <c r="D3" s="45">
        <v>1967.0</v>
      </c>
      <c r="E3" s="45">
        <v>1968.0</v>
      </c>
      <c r="F3" s="45">
        <v>1969.0</v>
      </c>
      <c r="G3" s="45">
        <v>1970.0</v>
      </c>
      <c r="H3" s="45">
        <v>1971.0</v>
      </c>
      <c r="I3" s="45">
        <v>1972.0</v>
      </c>
      <c r="J3" s="45">
        <v>1973.0</v>
      </c>
      <c r="K3" s="45">
        <v>1974.0</v>
      </c>
      <c r="L3" s="45">
        <v>1975.0</v>
      </c>
      <c r="M3" s="45">
        <v>1976.0</v>
      </c>
      <c r="N3" s="45">
        <v>1977.0</v>
      </c>
      <c r="O3" s="45">
        <v>1978.0</v>
      </c>
      <c r="P3" s="45">
        <v>1979.0</v>
      </c>
      <c r="Q3" s="45">
        <v>1980.0</v>
      </c>
      <c r="R3" s="45">
        <v>1981.0</v>
      </c>
      <c r="S3" s="45">
        <v>1982.0</v>
      </c>
      <c r="T3" s="45">
        <v>1983.0</v>
      </c>
      <c r="U3" s="45">
        <v>1984.0</v>
      </c>
      <c r="V3" s="45">
        <v>1985.0</v>
      </c>
      <c r="W3" s="45">
        <v>1986.0</v>
      </c>
      <c r="X3" s="45">
        <v>1987.0</v>
      </c>
      <c r="Y3" s="45">
        <v>1988.0</v>
      </c>
      <c r="Z3" s="45">
        <v>1989.0</v>
      </c>
      <c r="AA3" s="45">
        <v>1990.0</v>
      </c>
      <c r="AB3" s="45">
        <v>1991.0</v>
      </c>
      <c r="AC3" s="45">
        <v>1992.0</v>
      </c>
      <c r="AD3" s="45">
        <v>1993.0</v>
      </c>
      <c r="AE3" s="45">
        <v>1994.0</v>
      </c>
      <c r="AF3" s="45">
        <v>1995.0</v>
      </c>
      <c r="AG3" s="45">
        <v>1996.0</v>
      </c>
      <c r="AH3" s="45">
        <v>1997.0</v>
      </c>
      <c r="AI3" s="45">
        <v>1998.0</v>
      </c>
      <c r="AJ3" s="45">
        <v>1999.0</v>
      </c>
      <c r="AK3" s="45">
        <v>2000.0</v>
      </c>
      <c r="AL3" s="45">
        <v>2001.0</v>
      </c>
      <c r="AM3" s="45">
        <v>2002.0</v>
      </c>
      <c r="AN3" s="45">
        <v>2003.0</v>
      </c>
      <c r="AO3" s="45">
        <v>2004.0</v>
      </c>
      <c r="AP3" s="45">
        <v>2005.0</v>
      </c>
      <c r="AQ3" s="45">
        <v>2006.0</v>
      </c>
      <c r="AR3" s="45">
        <v>2007.0</v>
      </c>
      <c r="AS3" s="45">
        <v>2008.0</v>
      </c>
      <c r="AT3" s="45">
        <v>2009.0</v>
      </c>
      <c r="AU3" s="45">
        <v>2010.0</v>
      </c>
      <c r="AV3" s="45">
        <v>2011.0</v>
      </c>
      <c r="AW3" s="45">
        <v>2012.0</v>
      </c>
      <c r="AX3" s="45">
        <v>2013.0</v>
      </c>
      <c r="AY3" s="45">
        <v>2014.0</v>
      </c>
      <c r="AZ3" s="45">
        <v>2015.0</v>
      </c>
      <c r="BA3" s="45">
        <v>2016.0</v>
      </c>
      <c r="BB3" s="45">
        <v>2017.0</v>
      </c>
      <c r="BC3" s="45">
        <v>2018.0</v>
      </c>
      <c r="BD3" s="45">
        <v>2019.0</v>
      </c>
      <c r="BE3" s="47">
        <v>2020.0</v>
      </c>
      <c r="BF3" s="455">
        <v>2020.0</v>
      </c>
      <c r="BG3" s="455" t="s">
        <v>93</v>
      </c>
      <c r="BH3" s="455">
        <v>2020.0</v>
      </c>
    </row>
    <row r="4" spans="8:8">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0"/>
      <c r="AL4" s="50"/>
      <c r="AM4" s="50"/>
      <c r="AN4" s="50"/>
      <c r="AO4" s="50"/>
      <c r="AP4" s="50"/>
      <c r="AQ4" s="50"/>
      <c r="AR4" s="50"/>
      <c r="AS4" s="50"/>
      <c r="AT4" s="50"/>
      <c r="AU4" s="50"/>
      <c r="AV4" s="50"/>
      <c r="AW4" s="50"/>
      <c r="AX4" s="50"/>
      <c r="AY4" s="50"/>
      <c r="AZ4" s="50"/>
      <c r="BA4" s="50"/>
      <c r="BB4" s="50"/>
      <c r="BC4" s="50"/>
      <c r="BD4" s="50"/>
      <c r="BE4" s="51"/>
      <c r="BF4" s="50"/>
      <c r="BG4" s="50"/>
      <c r="BH4" s="50"/>
    </row>
    <row r="5" spans="8:8">
      <c r="A5" s="45" t="s">
        <v>94</v>
      </c>
      <c r="B5" s="433">
        <v>0.128</v>
      </c>
      <c r="C5" s="433">
        <v>0.172</v>
      </c>
      <c r="D5" s="433">
        <v>0.153</v>
      </c>
      <c r="E5" s="433">
        <v>0.918</v>
      </c>
      <c r="F5" s="433">
        <v>0.529</v>
      </c>
      <c r="G5" s="433">
        <v>1.037</v>
      </c>
      <c r="H5" s="433">
        <v>4.267</v>
      </c>
      <c r="I5" s="433">
        <v>7.211</v>
      </c>
      <c r="J5" s="433">
        <v>15.254</v>
      </c>
      <c r="K5" s="433">
        <v>14.696</v>
      </c>
      <c r="L5" s="433">
        <v>12.57</v>
      </c>
      <c r="M5" s="433">
        <v>17.416</v>
      </c>
      <c r="N5" s="433">
        <v>26.342</v>
      </c>
      <c r="O5" s="433">
        <v>31.202</v>
      </c>
      <c r="P5" s="433">
        <v>35.271</v>
      </c>
      <c r="Q5" s="433">
        <v>38.032</v>
      </c>
      <c r="R5" s="433">
        <v>40.067</v>
      </c>
      <c r="S5" s="433">
        <v>38.337</v>
      </c>
      <c r="T5" s="433">
        <v>48.61</v>
      </c>
      <c r="U5" s="433">
        <v>52.21</v>
      </c>
      <c r="V5" s="433">
        <v>60.521</v>
      </c>
      <c r="W5" s="433">
        <v>71.267</v>
      </c>
      <c r="X5" s="433">
        <v>77.261</v>
      </c>
      <c r="Y5" s="433">
        <v>82.867</v>
      </c>
      <c r="Z5" s="433">
        <v>79.3168421052631</v>
      </c>
      <c r="AA5" s="433">
        <v>72.46</v>
      </c>
      <c r="AB5" s="433">
        <v>84.338947368421</v>
      </c>
      <c r="AC5" s="433">
        <v>80.0221052631579</v>
      </c>
      <c r="AD5" s="433">
        <v>93.2842105263158</v>
      </c>
      <c r="AE5" s="433">
        <v>107.084210526316</v>
      </c>
      <c r="AF5" s="433">
        <v>97.1642105263158</v>
      </c>
      <c r="AG5" s="433">
        <v>92.1221052631579</v>
      </c>
      <c r="AH5" s="433">
        <v>81.9547368421053</v>
      </c>
      <c r="AI5" s="433">
        <v>70.9926315789474</v>
      </c>
      <c r="AJ5" s="433">
        <v>72.98</v>
      </c>
      <c r="AK5" s="433">
        <v>72.2936842105263</v>
      </c>
      <c r="AL5" s="433">
        <v>76.1621052631579</v>
      </c>
      <c r="AM5" s="433">
        <v>75.0</v>
      </c>
      <c r="AN5" s="433">
        <v>74.3715789473684</v>
      </c>
      <c r="AO5" s="433">
        <v>89.7578947368421</v>
      </c>
      <c r="AP5" s="433">
        <v>91.4</v>
      </c>
      <c r="AQ5" s="433">
        <v>97.2831578947368</v>
      </c>
      <c r="AR5" s="433">
        <v>92.8421052631579</v>
      </c>
      <c r="AS5" s="433">
        <v>95.352647368421</v>
      </c>
      <c r="AT5" s="433">
        <v>89.4650305263158</v>
      </c>
      <c r="AU5" s="433">
        <v>90.0279873684211</v>
      </c>
      <c r="AV5" s="433">
        <v>92.9381221052632</v>
      </c>
      <c r="AW5" s="433">
        <v>94.2025147368421</v>
      </c>
      <c r="AX5" s="433">
        <v>102.720453684211</v>
      </c>
      <c r="AY5" s="433">
        <v>106.534533684211</v>
      </c>
      <c r="AZ5" s="433">
        <v>101.100834736842</v>
      </c>
      <c r="BA5" s="433">
        <v>100.723486315789</v>
      </c>
      <c r="BB5" s="433">
        <v>100.59476</v>
      </c>
      <c r="BC5" s="433">
        <v>100.031153684211</v>
      </c>
      <c r="BD5" s="433">
        <v>100.493953684211</v>
      </c>
      <c r="BE5" s="435">
        <v>97.5282684210526</v>
      </c>
      <c r="BF5" s="456">
        <v>-0.0321626906237621</v>
      </c>
      <c r="BG5" s="456">
        <v>0.0116928060790644</v>
      </c>
      <c r="BH5" s="456">
        <v>0.0361202096688773</v>
      </c>
    </row>
    <row r="6" spans="8:8">
      <c r="A6" s="45" t="s">
        <v>95</v>
      </c>
      <c r="B6" s="433">
        <v>0.0</v>
      </c>
      <c r="C6" s="433">
        <v>0.0</v>
      </c>
      <c r="D6" s="433">
        <v>0.0</v>
      </c>
      <c r="E6" s="433">
        <v>0.0</v>
      </c>
      <c r="F6" s="433">
        <v>0.0</v>
      </c>
      <c r="G6" s="433">
        <v>0.0</v>
      </c>
      <c r="H6" s="433">
        <v>0.0</v>
      </c>
      <c r="I6" s="433">
        <v>0.0</v>
      </c>
      <c r="J6" s="433">
        <v>0.0</v>
      </c>
      <c r="K6" s="433">
        <v>0.0</v>
      </c>
      <c r="L6" s="433">
        <v>0.0</v>
      </c>
      <c r="M6" s="433">
        <v>0.0</v>
      </c>
      <c r="N6" s="433">
        <v>0.0</v>
      </c>
      <c r="O6" s="433">
        <v>0.0</v>
      </c>
      <c r="P6" s="433">
        <v>0.0</v>
      </c>
      <c r="Q6" s="433">
        <v>0.0</v>
      </c>
      <c r="R6" s="433">
        <v>0.0</v>
      </c>
      <c r="S6" s="433">
        <v>0.0</v>
      </c>
      <c r="T6" s="433">
        <v>0.0</v>
      </c>
      <c r="U6" s="433">
        <v>0.0</v>
      </c>
      <c r="V6" s="433">
        <v>0.0</v>
      </c>
      <c r="W6" s="433">
        <v>0.0</v>
      </c>
      <c r="X6" s="433">
        <v>0.0</v>
      </c>
      <c r="Y6" s="433">
        <v>0.0</v>
      </c>
      <c r="Z6" s="433">
        <v>0.372</v>
      </c>
      <c r="AA6" s="433">
        <v>2.937</v>
      </c>
      <c r="AB6" s="433">
        <v>4.242</v>
      </c>
      <c r="AC6" s="433">
        <v>3.919</v>
      </c>
      <c r="AD6" s="433">
        <v>4.931</v>
      </c>
      <c r="AE6" s="433">
        <v>4.239</v>
      </c>
      <c r="AF6" s="433">
        <v>8.443</v>
      </c>
      <c r="AG6" s="433">
        <v>7.878</v>
      </c>
      <c r="AH6" s="433">
        <v>10.456</v>
      </c>
      <c r="AI6" s="433">
        <v>9.265</v>
      </c>
      <c r="AJ6" s="433">
        <v>10.002</v>
      </c>
      <c r="AK6" s="433">
        <v>8.221</v>
      </c>
      <c r="AL6" s="433">
        <v>8.726</v>
      </c>
      <c r="AM6" s="433">
        <v>9.74662112</v>
      </c>
      <c r="AN6" s="433">
        <v>10.50150777</v>
      </c>
      <c r="AO6" s="433">
        <v>9.193935356</v>
      </c>
      <c r="AP6" s="433">
        <v>10.80490604</v>
      </c>
      <c r="AQ6" s="433">
        <v>10.86624109</v>
      </c>
      <c r="AR6" s="433">
        <v>10.42072502</v>
      </c>
      <c r="AS6" s="433">
        <v>9.80397628</v>
      </c>
      <c r="AT6" s="433">
        <v>10.5010789</v>
      </c>
      <c r="AU6" s="433">
        <v>5.879240639</v>
      </c>
      <c r="AV6" s="433">
        <v>10.089195025</v>
      </c>
      <c r="AW6" s="433">
        <v>8.769598816</v>
      </c>
      <c r="AX6" s="433">
        <v>11.799869613</v>
      </c>
      <c r="AY6" s="433">
        <v>9.677208057</v>
      </c>
      <c r="AZ6" s="433">
        <v>11.577137865</v>
      </c>
      <c r="BA6" s="433">
        <v>10.5671742514</v>
      </c>
      <c r="BB6" s="433">
        <v>10.8828617544</v>
      </c>
      <c r="BC6" s="433">
        <v>9.66384647754583</v>
      </c>
      <c r="BD6" s="433">
        <v>11.4379225461102</v>
      </c>
      <c r="BE6" s="435">
        <v>11.4192440112542</v>
      </c>
      <c r="BF6" s="457">
        <v>-0.00436081420417744</v>
      </c>
      <c r="BG6" s="457">
        <v>0.00858225514733335</v>
      </c>
      <c r="BH6" s="457">
        <v>0.00422918908152724</v>
      </c>
    </row>
    <row r="7" spans="8:8">
      <c r="A7" s="45" t="s">
        <v>96</v>
      </c>
      <c r="B7" s="433">
        <v>3.84915684210526</v>
      </c>
      <c r="C7" s="433">
        <v>5.81043052631579</v>
      </c>
      <c r="D7" s="433">
        <v>8.05812</v>
      </c>
      <c r="E7" s="433">
        <v>13.1878094736842</v>
      </c>
      <c r="F7" s="433">
        <v>14.6608831578947</v>
      </c>
      <c r="G7" s="433">
        <v>22.9520505263158</v>
      </c>
      <c r="H7" s="433">
        <v>40.110047368421</v>
      </c>
      <c r="I7" s="433">
        <v>56.9380368421053</v>
      </c>
      <c r="J7" s="433">
        <v>87.8731189473684</v>
      </c>
      <c r="K7" s="433">
        <v>119.974463157895</v>
      </c>
      <c r="L7" s="433">
        <v>181.584289473684</v>
      </c>
      <c r="M7" s="433">
        <v>201.161611578947</v>
      </c>
      <c r="N7" s="433">
        <v>264.087666315789</v>
      </c>
      <c r="O7" s="433">
        <v>290.9506</v>
      </c>
      <c r="P7" s="433">
        <v>268.58381368421</v>
      </c>
      <c r="Q7" s="433">
        <v>264.332184210526</v>
      </c>
      <c r="R7" s="433">
        <v>287.02474</v>
      </c>
      <c r="S7" s="433">
        <v>297.656050526316</v>
      </c>
      <c r="T7" s="433">
        <v>309.133809473684</v>
      </c>
      <c r="U7" s="433">
        <v>344.87742</v>
      </c>
      <c r="V7" s="433">
        <v>403.884975789474</v>
      </c>
      <c r="W7" s="433">
        <v>435.82954</v>
      </c>
      <c r="X7" s="433">
        <v>479.231981052632</v>
      </c>
      <c r="Y7" s="433">
        <v>554.708470526316</v>
      </c>
      <c r="Z7" s="433">
        <v>557.215491578947</v>
      </c>
      <c r="AA7" s="433">
        <v>607.222818947368</v>
      </c>
      <c r="AB7" s="433">
        <v>644.805354736842</v>
      </c>
      <c r="AC7" s="433">
        <v>651.343434736842</v>
      </c>
      <c r="AD7" s="433">
        <v>642.411804210526</v>
      </c>
      <c r="AE7" s="433">
        <v>674.147191578947</v>
      </c>
      <c r="AF7" s="433">
        <v>708.84434</v>
      </c>
      <c r="AG7" s="433">
        <v>710.240574736842</v>
      </c>
      <c r="AH7" s="433">
        <v>661.730706315789</v>
      </c>
      <c r="AI7" s="433">
        <v>709.160109473684</v>
      </c>
      <c r="AJ7" s="433">
        <v>766.583288421053</v>
      </c>
      <c r="AK7" s="433">
        <v>793.571515789474</v>
      </c>
      <c r="AL7" s="433">
        <v>809.290850526316</v>
      </c>
      <c r="AM7" s="433">
        <v>821.120091578947</v>
      </c>
      <c r="AN7" s="433">
        <v>803.929152631579</v>
      </c>
      <c r="AO7" s="433">
        <v>830.029881052631</v>
      </c>
      <c r="AP7" s="433">
        <v>823.143542105263</v>
      </c>
      <c r="AQ7" s="433">
        <v>828.651195789474</v>
      </c>
      <c r="AR7" s="433">
        <v>848.868161052632</v>
      </c>
      <c r="AS7" s="433">
        <v>848.640457894737</v>
      </c>
      <c r="AT7" s="433">
        <v>840.899568421053</v>
      </c>
      <c r="AU7" s="433">
        <v>849.440316842105</v>
      </c>
      <c r="AV7" s="433">
        <v>831.794070526316</v>
      </c>
      <c r="AW7" s="433">
        <v>809.822367368421</v>
      </c>
      <c r="AX7" s="433">
        <v>830.543655789474</v>
      </c>
      <c r="AY7" s="433">
        <v>839.122086315789</v>
      </c>
      <c r="AZ7" s="433">
        <v>839.134607368421</v>
      </c>
      <c r="BA7" s="433">
        <v>848.098892631579</v>
      </c>
      <c r="BB7" s="433">
        <v>847.315405263158</v>
      </c>
      <c r="BC7" s="433">
        <v>849.562607368421</v>
      </c>
      <c r="BD7" s="433">
        <v>852.009749473684</v>
      </c>
      <c r="BE7" s="435">
        <v>831.493295789474</v>
      </c>
      <c r="BF7" s="457">
        <v>-0.026746517048977</v>
      </c>
      <c r="BG7" s="457">
        <v>0.00131343542216489</v>
      </c>
      <c r="BH7" s="457">
        <v>0.307948789293777</v>
      </c>
    </row>
    <row r="8" spans="8:8" s="47" ht="10.2" customFormat="1">
      <c r="A8" s="54" t="s">
        <v>97</v>
      </c>
      <c r="B8" s="436">
        <v>3.97715684210526</v>
      </c>
      <c r="C8" s="436">
        <v>5.98243052631579</v>
      </c>
      <c r="D8" s="436">
        <v>8.21112</v>
      </c>
      <c r="E8" s="436">
        <v>14.1058094736842</v>
      </c>
      <c r="F8" s="436">
        <v>15.1898831578947</v>
      </c>
      <c r="G8" s="436">
        <v>23.9890505263158</v>
      </c>
      <c r="H8" s="436">
        <v>44.3770473684211</v>
      </c>
      <c r="I8" s="436">
        <v>64.1490368421053</v>
      </c>
      <c r="J8" s="436">
        <v>103.127118947368</v>
      </c>
      <c r="K8" s="436">
        <v>134.670463157895</v>
      </c>
      <c r="L8" s="436">
        <v>194.154289473684</v>
      </c>
      <c r="M8" s="436">
        <v>218.577611578947</v>
      </c>
      <c r="N8" s="436">
        <v>290.429666315789</v>
      </c>
      <c r="O8" s="436">
        <v>322.1526</v>
      </c>
      <c r="P8" s="436">
        <v>303.854813684211</v>
      </c>
      <c r="Q8" s="436">
        <v>302.364184210526</v>
      </c>
      <c r="R8" s="436">
        <v>327.09174</v>
      </c>
      <c r="S8" s="436">
        <v>335.993050526316</v>
      </c>
      <c r="T8" s="436">
        <v>357.743809473684</v>
      </c>
      <c r="U8" s="436">
        <v>397.08742</v>
      </c>
      <c r="V8" s="436">
        <v>464.405975789474</v>
      </c>
      <c r="W8" s="436">
        <v>507.09654</v>
      </c>
      <c r="X8" s="436">
        <v>556.492981052632</v>
      </c>
      <c r="Y8" s="436">
        <v>637.575470526316</v>
      </c>
      <c r="Z8" s="436">
        <v>636.90433368421</v>
      </c>
      <c r="AA8" s="436">
        <v>682.619818947368</v>
      </c>
      <c r="AB8" s="436">
        <v>733.386302105263</v>
      </c>
      <c r="AC8" s="436">
        <v>735.28454</v>
      </c>
      <c r="AD8" s="436">
        <v>740.627014736842</v>
      </c>
      <c r="AE8" s="436">
        <v>785.470402105263</v>
      </c>
      <c r="AF8" s="436">
        <v>814.451550526316</v>
      </c>
      <c r="AG8" s="436">
        <v>810.24068</v>
      </c>
      <c r="AH8" s="436">
        <v>754.141443157895</v>
      </c>
      <c r="AI8" s="436">
        <v>789.417741052632</v>
      </c>
      <c r="AJ8" s="436">
        <v>849.565288421053</v>
      </c>
      <c r="AK8" s="436">
        <v>874.0862</v>
      </c>
      <c r="AL8" s="436">
        <v>894.178955789474</v>
      </c>
      <c r="AM8" s="436">
        <v>905.866712698947</v>
      </c>
      <c r="AN8" s="436">
        <v>888.802239348947</v>
      </c>
      <c r="AO8" s="436">
        <v>928.981711145474</v>
      </c>
      <c r="AP8" s="436">
        <v>925.348448145263</v>
      </c>
      <c r="AQ8" s="436">
        <v>936.800594774211</v>
      </c>
      <c r="AR8" s="436">
        <v>952.130991335789</v>
      </c>
      <c r="AS8" s="436">
        <v>953.797081543158</v>
      </c>
      <c r="AT8" s="436">
        <v>940.865677847368</v>
      </c>
      <c r="AU8" s="436">
        <v>945.347544849526</v>
      </c>
      <c r="AV8" s="436">
        <v>934.821387656579</v>
      </c>
      <c r="AW8" s="436">
        <v>912.794480921263</v>
      </c>
      <c r="AX8" s="436">
        <v>945.063979086684</v>
      </c>
      <c r="AY8" s="436">
        <v>955.333828057</v>
      </c>
      <c r="AZ8" s="436">
        <v>951.812579970263</v>
      </c>
      <c r="BA8" s="436">
        <v>959.389553198768</v>
      </c>
      <c r="BB8" s="436">
        <v>958.793027017558</v>
      </c>
      <c r="BC8" s="436">
        <v>959.257607530177</v>
      </c>
      <c r="BD8" s="436">
        <v>963.941625704005</v>
      </c>
      <c r="BE8" s="436">
        <v>940.440808221781</v>
      </c>
      <c r="BF8" s="458">
        <v>-0.0270455463194275</v>
      </c>
      <c r="BG8" s="458">
        <v>0.00242597324082516</v>
      </c>
      <c r="BH8" s="458">
        <v>0.348298188044181</v>
      </c>
    </row>
    <row r="9" spans="8:8">
      <c r="B9" s="433"/>
      <c r="C9" s="433"/>
      <c r="D9" s="433"/>
      <c r="E9" s="433"/>
      <c r="F9" s="433"/>
      <c r="G9" s="433"/>
      <c r="H9" s="433"/>
      <c r="I9" s="433"/>
      <c r="J9" s="433"/>
      <c r="K9" s="433"/>
      <c r="L9" s="433"/>
      <c r="M9" s="433"/>
      <c r="N9" s="433"/>
      <c r="O9" s="433"/>
      <c r="P9" s="433"/>
      <c r="Q9" s="433"/>
      <c r="R9" s="433"/>
      <c r="S9" s="433"/>
      <c r="T9" s="433"/>
      <c r="U9" s="433"/>
      <c r="V9" s="433"/>
      <c r="W9" s="433"/>
      <c r="X9" s="433"/>
      <c r="Y9" s="433"/>
      <c r="Z9" s="433"/>
      <c r="AA9" s="433"/>
      <c r="AB9" s="433"/>
      <c r="AC9" s="433"/>
      <c r="AD9" s="433"/>
      <c r="AE9" s="433"/>
      <c r="AF9" s="433"/>
      <c r="AG9" s="433"/>
      <c r="AH9" s="433"/>
      <c r="AI9" s="433"/>
      <c r="AJ9" s="433"/>
      <c r="AK9" s="433"/>
      <c r="AL9" s="433"/>
      <c r="AM9" s="433"/>
      <c r="AN9" s="433"/>
      <c r="AO9" s="433"/>
      <c r="AP9" s="433"/>
      <c r="AQ9" s="433"/>
      <c r="AR9" s="433"/>
      <c r="AS9" s="433"/>
      <c r="AT9" s="433"/>
      <c r="AU9" s="433"/>
      <c r="AV9" s="433"/>
      <c r="AW9" s="433"/>
      <c r="AX9" s="433"/>
      <c r="AY9" s="433"/>
      <c r="AZ9" s="433"/>
      <c r="BA9" s="433"/>
      <c r="BB9" s="433"/>
      <c r="BC9" s="433"/>
      <c r="BD9" s="433"/>
      <c r="BE9" s="435"/>
      <c r="BF9" s="457"/>
      <c r="BG9" s="457"/>
      <c r="BH9" s="457"/>
    </row>
    <row r="10" spans="8:8">
      <c r="A10" s="45" t="s">
        <v>98</v>
      </c>
      <c r="B10" s="433">
        <v>0.0</v>
      </c>
      <c r="C10" s="433">
        <v>0.0</v>
      </c>
      <c r="D10" s="433">
        <v>0.0</v>
      </c>
      <c r="E10" s="433">
        <v>0.0</v>
      </c>
      <c r="F10" s="433">
        <v>0.0</v>
      </c>
      <c r="G10" s="433">
        <v>0.0</v>
      </c>
      <c r="H10" s="433">
        <v>0.0</v>
      </c>
      <c r="I10" s="433">
        <v>0.0</v>
      </c>
      <c r="J10" s="433">
        <v>0.0</v>
      </c>
      <c r="K10" s="433">
        <v>1.036</v>
      </c>
      <c r="L10" s="433">
        <v>2.517</v>
      </c>
      <c r="M10" s="433">
        <v>2.572</v>
      </c>
      <c r="N10" s="433">
        <v>1.637</v>
      </c>
      <c r="O10" s="433">
        <v>2.896</v>
      </c>
      <c r="P10" s="433">
        <v>2.692</v>
      </c>
      <c r="Q10" s="433">
        <v>2.34</v>
      </c>
      <c r="R10" s="433">
        <v>2.816</v>
      </c>
      <c r="S10" s="433">
        <v>1.87</v>
      </c>
      <c r="T10" s="433">
        <v>3.405</v>
      </c>
      <c r="U10" s="433">
        <v>4.641</v>
      </c>
      <c r="V10" s="433">
        <v>5.766</v>
      </c>
      <c r="W10" s="433">
        <v>5.711</v>
      </c>
      <c r="X10" s="433">
        <v>6.465</v>
      </c>
      <c r="Y10" s="433">
        <v>5.798</v>
      </c>
      <c r="Z10" s="433">
        <v>5.039</v>
      </c>
      <c r="AA10" s="433">
        <v>7.281</v>
      </c>
      <c r="AB10" s="433">
        <v>7.756</v>
      </c>
      <c r="AC10" s="433">
        <v>7.081</v>
      </c>
      <c r="AD10" s="433">
        <v>7.75</v>
      </c>
      <c r="AE10" s="433">
        <v>8.235</v>
      </c>
      <c r="AF10" s="433">
        <v>7.066</v>
      </c>
      <c r="AG10" s="433">
        <v>7.459</v>
      </c>
      <c r="AH10" s="433">
        <v>7.961</v>
      </c>
      <c r="AI10" s="433">
        <v>7.453</v>
      </c>
      <c r="AJ10" s="433">
        <v>7.106</v>
      </c>
      <c r="AK10" s="433">
        <v>6.177</v>
      </c>
      <c r="AL10" s="433">
        <v>7.059</v>
      </c>
      <c r="AM10" s="433">
        <v>5.821</v>
      </c>
      <c r="AN10" s="433">
        <v>7.566</v>
      </c>
      <c r="AO10" s="433">
        <v>7.869</v>
      </c>
      <c r="AP10" s="433">
        <v>6.873</v>
      </c>
      <c r="AQ10" s="433">
        <v>7.721</v>
      </c>
      <c r="AR10" s="433">
        <v>7.254</v>
      </c>
      <c r="AS10" s="433">
        <v>7.394</v>
      </c>
      <c r="AT10" s="433">
        <v>8.183</v>
      </c>
      <c r="AU10" s="433">
        <v>7.21</v>
      </c>
      <c r="AV10" s="433">
        <v>6.4</v>
      </c>
      <c r="AW10" s="433">
        <v>6.402</v>
      </c>
      <c r="AX10" s="433">
        <v>6.207</v>
      </c>
      <c r="AY10" s="433">
        <v>5.514</v>
      </c>
      <c r="AZ10" s="433">
        <v>7.039</v>
      </c>
      <c r="BA10" s="433">
        <v>8.285</v>
      </c>
      <c r="BB10" s="433">
        <v>6.088</v>
      </c>
      <c r="BC10" s="433">
        <v>6.872</v>
      </c>
      <c r="BD10" s="433">
        <v>8.443</v>
      </c>
      <c r="BE10" s="435">
        <v>10.6624239559402</v>
      </c>
      <c r="BF10" s="457">
        <v>0.259421017416756</v>
      </c>
      <c r="BG10" s="457">
        <v>0.00313278335528255</v>
      </c>
      <c r="BH10" s="457">
        <v>0.0039488959980744</v>
      </c>
    </row>
    <row r="11" spans="8:8">
      <c r="A11" s="45" t="s">
        <v>99</v>
      </c>
      <c r="B11" s="433">
        <v>0.0</v>
      </c>
      <c r="C11" s="433">
        <v>0.0</v>
      </c>
      <c r="D11" s="433">
        <v>0.0</v>
      </c>
      <c r="E11" s="433">
        <v>0.0</v>
      </c>
      <c r="F11" s="433">
        <v>0.0</v>
      </c>
      <c r="G11" s="433">
        <v>0.0</v>
      </c>
      <c r="H11" s="433">
        <v>0.0</v>
      </c>
      <c r="I11" s="433">
        <v>0.0</v>
      </c>
      <c r="J11" s="433">
        <v>0.0</v>
      </c>
      <c r="K11" s="433">
        <v>0.0</v>
      </c>
      <c r="L11" s="433">
        <v>0.0</v>
      </c>
      <c r="M11" s="433">
        <v>0.0</v>
      </c>
      <c r="N11" s="433">
        <v>0.0</v>
      </c>
      <c r="O11" s="433">
        <v>0.0</v>
      </c>
      <c r="P11" s="433">
        <v>0.0</v>
      </c>
      <c r="Q11" s="433">
        <v>0.0</v>
      </c>
      <c r="R11" s="433">
        <v>0.0</v>
      </c>
      <c r="S11" s="433">
        <v>0.0</v>
      </c>
      <c r="T11" s="433">
        <v>0.0</v>
      </c>
      <c r="U11" s="433">
        <v>1.643</v>
      </c>
      <c r="V11" s="433">
        <v>3.381</v>
      </c>
      <c r="W11" s="433">
        <v>0.144</v>
      </c>
      <c r="X11" s="433">
        <v>0.973</v>
      </c>
      <c r="Y11" s="433">
        <v>0.608</v>
      </c>
      <c r="Z11" s="433">
        <v>1.83</v>
      </c>
      <c r="AA11" s="433">
        <v>2.237</v>
      </c>
      <c r="AB11" s="433">
        <v>1.442</v>
      </c>
      <c r="AC11" s="433">
        <v>1.759</v>
      </c>
      <c r="AD11" s="433">
        <v>0.442</v>
      </c>
      <c r="AE11" s="433">
        <v>0.055</v>
      </c>
      <c r="AF11" s="433">
        <v>2.519</v>
      </c>
      <c r="AG11" s="433">
        <v>2.427</v>
      </c>
      <c r="AH11" s="433">
        <v>3.169</v>
      </c>
      <c r="AI11" s="433">
        <v>3.265</v>
      </c>
      <c r="AJ11" s="433">
        <v>3.977</v>
      </c>
      <c r="AK11" s="433">
        <v>6.046</v>
      </c>
      <c r="AL11" s="433">
        <v>14.279</v>
      </c>
      <c r="AM11" s="433">
        <v>13.836</v>
      </c>
      <c r="AN11" s="433">
        <v>13.358</v>
      </c>
      <c r="AO11" s="433">
        <v>11.611</v>
      </c>
      <c r="AP11" s="433">
        <v>9.855</v>
      </c>
      <c r="AQ11" s="433">
        <v>13.7541</v>
      </c>
      <c r="AR11" s="433">
        <v>12.34976</v>
      </c>
      <c r="AS11" s="433">
        <v>13.96858</v>
      </c>
      <c r="AT11" s="433">
        <v>12.957</v>
      </c>
      <c r="AU11" s="433">
        <v>14.5231558</v>
      </c>
      <c r="AV11" s="433">
        <v>15.659376</v>
      </c>
      <c r="AW11" s="433">
        <v>16.0384</v>
      </c>
      <c r="AX11" s="433">
        <v>15.44969</v>
      </c>
      <c r="AY11" s="433">
        <v>15.37846248</v>
      </c>
      <c r="AZ11" s="433">
        <v>14.73415264</v>
      </c>
      <c r="BA11" s="433">
        <v>15.8643436670773</v>
      </c>
      <c r="BB11" s="433">
        <v>15.739196437943</v>
      </c>
      <c r="BC11" s="433">
        <v>15.6738870220224</v>
      </c>
      <c r="BD11" s="433">
        <v>16.1288243022173</v>
      </c>
      <c r="BE11" s="435">
        <v>15.2957938159993</v>
      </c>
      <c r="BF11" s="457">
        <v>-0.0542396802276629</v>
      </c>
      <c r="BG11" s="457">
        <v>0.0221386846020897</v>
      </c>
      <c r="BH11" s="457">
        <v>0.00566489376496048</v>
      </c>
    </row>
    <row r="12" spans="8:8">
      <c r="A12" s="45" t="s">
        <v>100</v>
      </c>
      <c r="B12" s="433">
        <v>0.0</v>
      </c>
      <c r="C12" s="433">
        <v>0.0</v>
      </c>
      <c r="D12" s="433">
        <v>0.0</v>
      </c>
      <c r="E12" s="433">
        <v>0.0</v>
      </c>
      <c r="F12" s="433">
        <v>0.0</v>
      </c>
      <c r="G12" s="433">
        <v>0.0</v>
      </c>
      <c r="H12" s="433">
        <v>0.0</v>
      </c>
      <c r="I12" s="433">
        <v>0.0</v>
      </c>
      <c r="J12" s="433">
        <v>0.0</v>
      </c>
      <c r="K12" s="433">
        <v>0.0</v>
      </c>
      <c r="L12" s="433">
        <v>0.0</v>
      </c>
      <c r="M12" s="433">
        <v>0.0</v>
      </c>
      <c r="N12" s="433">
        <v>0.0</v>
      </c>
      <c r="O12" s="433">
        <v>0.0</v>
      </c>
      <c r="P12" s="433">
        <v>0.0</v>
      </c>
      <c r="Q12" s="433">
        <v>0.0</v>
      </c>
      <c r="R12" s="433">
        <v>0.0</v>
      </c>
      <c r="S12" s="433">
        <v>0.0</v>
      </c>
      <c r="T12" s="433">
        <v>0.0</v>
      </c>
      <c r="U12" s="433">
        <v>0.0</v>
      </c>
      <c r="V12" s="433">
        <v>0.0</v>
      </c>
      <c r="W12" s="433">
        <v>0.0</v>
      </c>
      <c r="X12" s="433">
        <v>0.0</v>
      </c>
      <c r="Y12" s="433">
        <v>0.0</v>
      </c>
      <c r="Z12" s="433">
        <v>0.0</v>
      </c>
      <c r="AA12" s="433">
        <v>0.0</v>
      </c>
      <c r="AB12" s="433">
        <v>0.0</v>
      </c>
      <c r="AC12" s="433">
        <v>0.0</v>
      </c>
      <c r="AD12" s="433">
        <v>0.0</v>
      </c>
      <c r="AE12" s="433">
        <v>0.0</v>
      </c>
      <c r="AF12" s="433">
        <v>0.0</v>
      </c>
      <c r="AG12" s="433">
        <v>0.0</v>
      </c>
      <c r="AH12" s="433">
        <v>0.0</v>
      </c>
      <c r="AI12" s="433">
        <v>0.0</v>
      </c>
      <c r="AJ12" s="433">
        <v>0.0</v>
      </c>
      <c r="AK12" s="433">
        <v>0.0</v>
      </c>
      <c r="AL12" s="433">
        <v>0.0</v>
      </c>
      <c r="AM12" s="433">
        <v>0.0</v>
      </c>
      <c r="AN12" s="433">
        <v>0.0</v>
      </c>
      <c r="AO12" s="433">
        <v>0.0</v>
      </c>
      <c r="AP12" s="433">
        <v>0.0</v>
      </c>
      <c r="AQ12" s="433">
        <v>0.0</v>
      </c>
      <c r="AR12" s="433">
        <v>0.0</v>
      </c>
      <c r="AS12" s="433">
        <v>0.0</v>
      </c>
      <c r="AT12" s="433">
        <v>0.0</v>
      </c>
      <c r="AU12" s="433">
        <v>0.0</v>
      </c>
      <c r="AV12" s="433">
        <v>0.0</v>
      </c>
      <c r="AW12" s="433">
        <v>0.0</v>
      </c>
      <c r="AX12" s="433">
        <v>0.0</v>
      </c>
      <c r="AY12" s="433">
        <v>0.0</v>
      </c>
      <c r="AZ12" s="433">
        <v>0.0</v>
      </c>
      <c r="BA12" s="433">
        <v>0.0</v>
      </c>
      <c r="BB12" s="433">
        <v>0.0</v>
      </c>
      <c r="BC12" s="433">
        <v>0.0</v>
      </c>
      <c r="BD12" s="433">
        <v>0.0</v>
      </c>
      <c r="BE12" s="435">
        <v>0.0</v>
      </c>
      <c r="BF12" s="457">
        <v>0.0</v>
      </c>
      <c r="BG12" s="457">
        <v>0.0</v>
      </c>
      <c r="BH12" s="457">
        <v>0.0</v>
      </c>
    </row>
    <row r="13" spans="8:8">
      <c r="A13" s="45" t="s">
        <v>101</v>
      </c>
      <c r="B13" s="433">
        <v>0.0</v>
      </c>
      <c r="C13" s="433">
        <v>0.0</v>
      </c>
      <c r="D13" s="433">
        <v>0.0</v>
      </c>
      <c r="E13" s="433">
        <v>0.0</v>
      </c>
      <c r="F13" s="433">
        <v>0.0</v>
      </c>
      <c r="G13" s="433">
        <v>0.0</v>
      </c>
      <c r="H13" s="433">
        <v>0.0</v>
      </c>
      <c r="I13" s="433">
        <v>0.0</v>
      </c>
      <c r="J13" s="433">
        <v>0.0</v>
      </c>
      <c r="K13" s="433">
        <v>0.0</v>
      </c>
      <c r="L13" s="433">
        <v>0.0</v>
      </c>
      <c r="M13" s="433">
        <v>0.0</v>
      </c>
      <c r="N13" s="433">
        <v>0.0</v>
      </c>
      <c r="O13" s="433">
        <v>0.0</v>
      </c>
      <c r="P13" s="433">
        <v>0.0</v>
      </c>
      <c r="Q13" s="433">
        <v>0.0</v>
      </c>
      <c r="R13" s="433">
        <v>0.0</v>
      </c>
      <c r="S13" s="433">
        <v>0.0</v>
      </c>
      <c r="T13" s="433">
        <v>0.0</v>
      </c>
      <c r="U13" s="433">
        <v>0.0</v>
      </c>
      <c r="V13" s="433">
        <v>0.0</v>
      </c>
      <c r="W13" s="433">
        <v>0.0</v>
      </c>
      <c r="X13" s="433">
        <v>0.0</v>
      </c>
      <c r="Y13" s="433">
        <v>0.0</v>
      </c>
      <c r="Z13" s="433">
        <v>0.0</v>
      </c>
      <c r="AA13" s="433">
        <v>0.0</v>
      </c>
      <c r="AB13" s="433">
        <v>0.0</v>
      </c>
      <c r="AC13" s="433">
        <v>0.0</v>
      </c>
      <c r="AD13" s="433">
        <v>0.0</v>
      </c>
      <c r="AE13" s="433">
        <v>0.0</v>
      </c>
      <c r="AF13" s="433">
        <v>0.0</v>
      </c>
      <c r="AG13" s="433">
        <v>0.0</v>
      </c>
      <c r="AH13" s="433">
        <v>0.0</v>
      </c>
      <c r="AI13" s="433">
        <v>0.0</v>
      </c>
      <c r="AJ13" s="433">
        <v>0.0</v>
      </c>
      <c r="AK13" s="433">
        <v>0.0</v>
      </c>
      <c r="AL13" s="433">
        <v>0.0</v>
      </c>
      <c r="AM13" s="433">
        <v>0.0</v>
      </c>
      <c r="AN13" s="433">
        <v>0.0</v>
      </c>
      <c r="AO13" s="433">
        <v>0.0</v>
      </c>
      <c r="AP13" s="433">
        <v>0.0</v>
      </c>
      <c r="AQ13" s="433">
        <v>0.0</v>
      </c>
      <c r="AR13" s="433">
        <v>0.0</v>
      </c>
      <c r="AS13" s="433">
        <v>0.0</v>
      </c>
      <c r="AT13" s="433">
        <v>0.0</v>
      </c>
      <c r="AU13" s="433">
        <v>0.0</v>
      </c>
      <c r="AV13" s="433">
        <v>0.0</v>
      </c>
      <c r="AW13" s="433">
        <v>0.0</v>
      </c>
      <c r="AX13" s="433">
        <v>0.0</v>
      </c>
      <c r="AY13" s="433">
        <v>0.0</v>
      </c>
      <c r="AZ13" s="433">
        <v>0.0</v>
      </c>
      <c r="BA13" s="433">
        <v>0.0</v>
      </c>
      <c r="BB13" s="433">
        <v>0.0</v>
      </c>
      <c r="BC13" s="433">
        <v>0.0</v>
      </c>
      <c r="BD13" s="433">
        <v>0.0</v>
      </c>
      <c r="BE13" s="435">
        <v>0.0</v>
      </c>
      <c r="BF13" s="457">
        <v>0.0</v>
      </c>
      <c r="BG13" s="457">
        <v>0.0</v>
      </c>
      <c r="BH13" s="457">
        <v>0.0</v>
      </c>
    </row>
    <row r="14" spans="8:8">
      <c r="A14" s="45" t="s">
        <v>102</v>
      </c>
      <c r="B14" s="433">
        <v>0.0</v>
      </c>
      <c r="C14" s="433">
        <v>0.0</v>
      </c>
      <c r="D14" s="433">
        <v>0.0</v>
      </c>
      <c r="E14" s="433">
        <v>0.0</v>
      </c>
      <c r="F14" s="433">
        <v>0.0</v>
      </c>
      <c r="G14" s="433">
        <v>0.0</v>
      </c>
      <c r="H14" s="433">
        <v>0.0</v>
      </c>
      <c r="I14" s="433">
        <v>0.0</v>
      </c>
      <c r="J14" s="433">
        <v>0.0</v>
      </c>
      <c r="K14" s="433">
        <v>0.0</v>
      </c>
      <c r="L14" s="433">
        <v>0.0</v>
      </c>
      <c r="M14" s="433">
        <v>0.0</v>
      </c>
      <c r="N14" s="433">
        <v>0.0</v>
      </c>
      <c r="O14" s="433">
        <v>0.0</v>
      </c>
      <c r="P14" s="433">
        <v>0.0</v>
      </c>
      <c r="Q14" s="433">
        <v>0.0</v>
      </c>
      <c r="R14" s="433">
        <v>0.0</v>
      </c>
      <c r="S14" s="433">
        <v>0.0</v>
      </c>
      <c r="T14" s="433">
        <v>0.0</v>
      </c>
      <c r="U14" s="433">
        <v>0.0</v>
      </c>
      <c r="V14" s="433">
        <v>0.0</v>
      </c>
      <c r="W14" s="433">
        <v>0.0</v>
      </c>
      <c r="X14" s="433">
        <v>0.0</v>
      </c>
      <c r="Y14" s="433">
        <v>0.0</v>
      </c>
      <c r="Z14" s="433">
        <v>0.0</v>
      </c>
      <c r="AA14" s="433">
        <v>0.0</v>
      </c>
      <c r="AB14" s="433">
        <v>0.0</v>
      </c>
      <c r="AC14" s="433">
        <v>0.0</v>
      </c>
      <c r="AD14" s="433">
        <v>0.0</v>
      </c>
      <c r="AE14" s="433">
        <v>0.0</v>
      </c>
      <c r="AF14" s="433">
        <v>0.0</v>
      </c>
      <c r="AG14" s="433">
        <v>0.0</v>
      </c>
      <c r="AH14" s="433">
        <v>0.0</v>
      </c>
      <c r="AI14" s="433">
        <v>0.0</v>
      </c>
      <c r="AJ14" s="433">
        <v>0.0</v>
      </c>
      <c r="AK14" s="433">
        <v>0.0</v>
      </c>
      <c r="AL14" s="433">
        <v>0.0</v>
      </c>
      <c r="AM14" s="433">
        <v>0.0</v>
      </c>
      <c r="AN14" s="433">
        <v>0.0</v>
      </c>
      <c r="AO14" s="433">
        <v>0.0</v>
      </c>
      <c r="AP14" s="433">
        <v>0.0</v>
      </c>
      <c r="AQ14" s="433">
        <v>0.0</v>
      </c>
      <c r="AR14" s="433">
        <v>0.0</v>
      </c>
      <c r="AS14" s="433">
        <v>0.0</v>
      </c>
      <c r="AT14" s="433">
        <v>0.0</v>
      </c>
      <c r="AU14" s="433">
        <v>0.0</v>
      </c>
      <c r="AV14" s="433">
        <v>0.0</v>
      </c>
      <c r="AW14" s="433">
        <v>0.0</v>
      </c>
      <c r="AX14" s="433">
        <v>0.0</v>
      </c>
      <c r="AY14" s="433">
        <v>0.0</v>
      </c>
      <c r="AZ14" s="433">
        <v>0.0</v>
      </c>
      <c r="BA14" s="433">
        <v>0.0</v>
      </c>
      <c r="BB14" s="433">
        <v>0.0</v>
      </c>
      <c r="BC14" s="433">
        <v>0.0</v>
      </c>
      <c r="BD14" s="433">
        <v>0.0</v>
      </c>
      <c r="BE14" s="435">
        <v>0.0</v>
      </c>
      <c r="BF14" s="457">
        <v>0.0</v>
      </c>
      <c r="BG14" s="457">
        <v>0.0</v>
      </c>
      <c r="BH14" s="457">
        <v>0.0</v>
      </c>
    </row>
    <row r="15" spans="8:8">
      <c r="A15" s="45" t="s">
        <v>103</v>
      </c>
      <c r="B15" s="433">
        <v>0.0</v>
      </c>
      <c r="C15" s="433">
        <v>0.0</v>
      </c>
      <c r="D15" s="433">
        <v>0.0</v>
      </c>
      <c r="E15" s="433">
        <v>0.0</v>
      </c>
      <c r="F15" s="433">
        <v>0.0</v>
      </c>
      <c r="G15" s="433">
        <v>0.0</v>
      </c>
      <c r="H15" s="433">
        <v>0.0</v>
      </c>
      <c r="I15" s="433">
        <v>0.0</v>
      </c>
      <c r="J15" s="433">
        <v>0.0</v>
      </c>
      <c r="K15" s="433">
        <v>0.0</v>
      </c>
      <c r="L15" s="433">
        <v>0.0</v>
      </c>
      <c r="M15" s="433">
        <v>0.0</v>
      </c>
      <c r="N15" s="433">
        <v>0.0</v>
      </c>
      <c r="O15" s="433">
        <v>0.0</v>
      </c>
      <c r="P15" s="433">
        <v>0.0</v>
      </c>
      <c r="Q15" s="433">
        <v>0.0</v>
      </c>
      <c r="R15" s="433">
        <v>0.0</v>
      </c>
      <c r="S15" s="433">
        <v>0.0</v>
      </c>
      <c r="T15" s="433">
        <v>0.0</v>
      </c>
      <c r="U15" s="433">
        <v>0.0</v>
      </c>
      <c r="V15" s="433">
        <v>0.0</v>
      </c>
      <c r="W15" s="433">
        <v>0.0</v>
      </c>
      <c r="X15" s="433">
        <v>0.0</v>
      </c>
      <c r="Y15" s="433">
        <v>0.0</v>
      </c>
      <c r="Z15" s="433">
        <v>0.0</v>
      </c>
      <c r="AA15" s="433">
        <v>0.0</v>
      </c>
      <c r="AB15" s="433">
        <v>0.0</v>
      </c>
      <c r="AC15" s="433">
        <v>0.0</v>
      </c>
      <c r="AD15" s="433">
        <v>0.0</v>
      </c>
      <c r="AE15" s="433">
        <v>0.0</v>
      </c>
      <c r="AF15" s="433">
        <v>0.0</v>
      </c>
      <c r="AG15" s="433">
        <v>0.0</v>
      </c>
      <c r="AH15" s="433">
        <v>0.0</v>
      </c>
      <c r="AI15" s="433">
        <v>0.0</v>
      </c>
      <c r="AJ15" s="433">
        <v>0.0</v>
      </c>
      <c r="AK15" s="433">
        <v>0.0</v>
      </c>
      <c r="AL15" s="433">
        <v>0.0</v>
      </c>
      <c r="AM15" s="433">
        <v>0.0</v>
      </c>
      <c r="AN15" s="433">
        <v>0.0</v>
      </c>
      <c r="AO15" s="433">
        <v>0.0</v>
      </c>
      <c r="AP15" s="433">
        <v>0.0</v>
      </c>
      <c r="AQ15" s="433">
        <v>0.0</v>
      </c>
      <c r="AR15" s="433">
        <v>0.0</v>
      </c>
      <c r="AS15" s="433">
        <v>0.0</v>
      </c>
      <c r="AT15" s="433">
        <v>0.0</v>
      </c>
      <c r="AU15" s="433">
        <v>0.0</v>
      </c>
      <c r="AV15" s="433">
        <v>0.0</v>
      </c>
      <c r="AW15" s="433">
        <v>0.0</v>
      </c>
      <c r="AX15" s="433">
        <v>0.0</v>
      </c>
      <c r="AY15" s="433">
        <v>0.0</v>
      </c>
      <c r="AZ15" s="433">
        <v>0.0</v>
      </c>
      <c r="BA15" s="433">
        <v>0.0</v>
      </c>
      <c r="BB15" s="433">
        <v>0.0</v>
      </c>
      <c r="BC15" s="433">
        <v>0.0</v>
      </c>
      <c r="BD15" s="433">
        <v>0.0</v>
      </c>
      <c r="BE15" s="435">
        <v>0.0</v>
      </c>
      <c r="BF15" s="457">
        <v>0.0</v>
      </c>
      <c r="BG15" s="457">
        <v>0.0</v>
      </c>
      <c r="BH15" s="457">
        <v>0.0</v>
      </c>
    </row>
    <row r="16" spans="8:8">
      <c r="A16" s="45" t="s">
        <v>104</v>
      </c>
      <c r="B16" s="433">
        <v>0.0</v>
      </c>
      <c r="C16" s="433">
        <v>0.0</v>
      </c>
      <c r="D16" s="433">
        <v>0.0</v>
      </c>
      <c r="E16" s="433">
        <v>0.0</v>
      </c>
      <c r="F16" s="433">
        <v>0.0</v>
      </c>
      <c r="G16" s="433">
        <v>0.0</v>
      </c>
      <c r="H16" s="433">
        <v>0.0</v>
      </c>
      <c r="I16" s="433">
        <v>0.0</v>
      </c>
      <c r="J16" s="433">
        <v>0.0</v>
      </c>
      <c r="K16" s="433">
        <v>0.0</v>
      </c>
      <c r="L16" s="433">
        <v>0.0</v>
      </c>
      <c r="M16" s="433">
        <v>0.0</v>
      </c>
      <c r="N16" s="433">
        <v>0.0</v>
      </c>
      <c r="O16" s="433">
        <v>0.0</v>
      </c>
      <c r="P16" s="433">
        <v>0.0</v>
      </c>
      <c r="Q16" s="433">
        <v>0.0</v>
      </c>
      <c r="R16" s="433">
        <v>0.0</v>
      </c>
      <c r="S16" s="433">
        <v>0.0</v>
      </c>
      <c r="T16" s="433">
        <v>0.0</v>
      </c>
      <c r="U16" s="433">
        <v>0.0</v>
      </c>
      <c r="V16" s="433">
        <v>0.0</v>
      </c>
      <c r="W16" s="433">
        <v>0.0</v>
      </c>
      <c r="X16" s="433">
        <v>0.0</v>
      </c>
      <c r="Y16" s="433">
        <v>0.0</v>
      </c>
      <c r="Z16" s="433">
        <v>0.0</v>
      </c>
      <c r="AA16" s="433">
        <v>0.0</v>
      </c>
      <c r="AB16" s="433">
        <v>0.0</v>
      </c>
      <c r="AC16" s="433">
        <v>0.0</v>
      </c>
      <c r="AD16" s="433">
        <v>0.0</v>
      </c>
      <c r="AE16" s="433">
        <v>0.0</v>
      </c>
      <c r="AF16" s="433">
        <v>0.0</v>
      </c>
      <c r="AG16" s="433">
        <v>0.0</v>
      </c>
      <c r="AH16" s="433">
        <v>0.0</v>
      </c>
      <c r="AI16" s="433">
        <v>0.0</v>
      </c>
      <c r="AJ16" s="433">
        <v>0.0</v>
      </c>
      <c r="AK16" s="433">
        <v>0.0</v>
      </c>
      <c r="AL16" s="433">
        <v>0.0</v>
      </c>
      <c r="AM16" s="433">
        <v>0.0</v>
      </c>
      <c r="AN16" s="433">
        <v>0.0</v>
      </c>
      <c r="AO16" s="433">
        <v>0.0</v>
      </c>
      <c r="AP16" s="433">
        <v>0.0</v>
      </c>
      <c r="AQ16" s="433">
        <v>0.0</v>
      </c>
      <c r="AR16" s="433">
        <v>0.0</v>
      </c>
      <c r="AS16" s="433">
        <v>0.0</v>
      </c>
      <c r="AT16" s="433">
        <v>0.0</v>
      </c>
      <c r="AU16" s="433">
        <v>0.0</v>
      </c>
      <c r="AV16" s="433">
        <v>0.0</v>
      </c>
      <c r="AW16" s="433">
        <v>0.0</v>
      </c>
      <c r="AX16" s="433">
        <v>0.0</v>
      </c>
      <c r="AY16" s="433">
        <v>0.0</v>
      </c>
      <c r="AZ16" s="433">
        <v>0.0</v>
      </c>
      <c r="BA16" s="433">
        <v>0.0</v>
      </c>
      <c r="BB16" s="433">
        <v>0.0</v>
      </c>
      <c r="BC16" s="433">
        <v>0.0</v>
      </c>
      <c r="BD16" s="433">
        <v>0.0</v>
      </c>
      <c r="BE16" s="435">
        <v>0.0</v>
      </c>
      <c r="BF16" s="457">
        <v>0.0</v>
      </c>
      <c r="BG16" s="457">
        <v>0.0</v>
      </c>
      <c r="BH16" s="457">
        <v>0.0</v>
      </c>
    </row>
    <row r="17" spans="8:8">
      <c r="A17" s="45" t="s">
        <v>105</v>
      </c>
      <c r="B17" s="433">
        <v>0.0</v>
      </c>
      <c r="C17" s="433">
        <v>0.0</v>
      </c>
      <c r="D17" s="433">
        <v>0.0</v>
      </c>
      <c r="E17" s="433">
        <v>0.0</v>
      </c>
      <c r="F17" s="433">
        <v>0.0</v>
      </c>
      <c r="G17" s="433">
        <v>0.0</v>
      </c>
      <c r="H17" s="433">
        <v>0.0</v>
      </c>
      <c r="I17" s="433">
        <v>0.0</v>
      </c>
      <c r="J17" s="433">
        <v>0.0</v>
      </c>
      <c r="K17" s="433">
        <v>0.0</v>
      </c>
      <c r="L17" s="433">
        <v>0.0</v>
      </c>
      <c r="M17" s="433">
        <v>0.0</v>
      </c>
      <c r="N17" s="433">
        <v>0.0</v>
      </c>
      <c r="O17" s="433">
        <v>0.0</v>
      </c>
      <c r="P17" s="433">
        <v>0.0</v>
      </c>
      <c r="Q17" s="433">
        <v>0.0</v>
      </c>
      <c r="R17" s="433">
        <v>0.0</v>
      </c>
      <c r="S17" s="433">
        <v>0.0</v>
      </c>
      <c r="T17" s="433">
        <v>0.0</v>
      </c>
      <c r="U17" s="433">
        <v>0.0</v>
      </c>
      <c r="V17" s="433">
        <v>0.0</v>
      </c>
      <c r="W17" s="433">
        <v>0.0</v>
      </c>
      <c r="X17" s="433">
        <v>0.0</v>
      </c>
      <c r="Y17" s="433">
        <v>0.0</v>
      </c>
      <c r="Z17" s="433">
        <v>0.0</v>
      </c>
      <c r="AA17" s="433">
        <v>0.0</v>
      </c>
      <c r="AB17" s="433">
        <v>0.0</v>
      </c>
      <c r="AC17" s="433">
        <v>0.0</v>
      </c>
      <c r="AD17" s="433">
        <v>0.0</v>
      </c>
      <c r="AE17" s="433">
        <v>0.0</v>
      </c>
      <c r="AF17" s="433">
        <v>0.0</v>
      </c>
      <c r="AG17" s="433">
        <v>0.0</v>
      </c>
      <c r="AH17" s="433">
        <v>0.0</v>
      </c>
      <c r="AI17" s="433">
        <v>0.0</v>
      </c>
      <c r="AJ17" s="433">
        <v>0.0</v>
      </c>
      <c r="AK17" s="433">
        <v>0.0</v>
      </c>
      <c r="AL17" s="433">
        <v>0.0</v>
      </c>
      <c r="AM17" s="433">
        <v>0.0</v>
      </c>
      <c r="AN17" s="433">
        <v>0.0</v>
      </c>
      <c r="AO17" s="433">
        <v>0.0</v>
      </c>
      <c r="AP17" s="433">
        <v>0.0</v>
      </c>
      <c r="AQ17" s="433">
        <v>0.0</v>
      </c>
      <c r="AR17" s="433">
        <v>0.0</v>
      </c>
      <c r="AS17" s="433">
        <v>0.0</v>
      </c>
      <c r="AT17" s="433">
        <v>0.0</v>
      </c>
      <c r="AU17" s="433">
        <v>0.0</v>
      </c>
      <c r="AV17" s="433">
        <v>0.0</v>
      </c>
      <c r="AW17" s="433">
        <v>0.0</v>
      </c>
      <c r="AX17" s="433">
        <v>0.0</v>
      </c>
      <c r="AY17" s="433">
        <v>0.0</v>
      </c>
      <c r="AZ17" s="433">
        <v>0.0</v>
      </c>
      <c r="BA17" s="433">
        <v>0.0</v>
      </c>
      <c r="BB17" s="433">
        <v>0.0</v>
      </c>
      <c r="BC17" s="433">
        <v>0.0</v>
      </c>
      <c r="BD17" s="433">
        <v>0.0</v>
      </c>
      <c r="BE17" s="435">
        <v>0.0</v>
      </c>
      <c r="BF17" s="457">
        <v>0.0</v>
      </c>
      <c r="BG17" s="457">
        <v>0.0</v>
      </c>
      <c r="BH17" s="457">
        <v>0.0</v>
      </c>
    </row>
    <row r="18" spans="8:8">
      <c r="A18" s="45" t="s">
        <v>106</v>
      </c>
      <c r="B18" s="433">
        <v>0.0</v>
      </c>
      <c r="C18" s="433">
        <v>0.0</v>
      </c>
      <c r="D18" s="433">
        <v>0.0</v>
      </c>
      <c r="E18" s="433">
        <v>0.0</v>
      </c>
      <c r="F18" s="433">
        <v>0.051</v>
      </c>
      <c r="G18" s="433">
        <v>0.045</v>
      </c>
      <c r="H18" s="433">
        <v>0.042</v>
      </c>
      <c r="I18" s="433">
        <v>0.073</v>
      </c>
      <c r="J18" s="433">
        <v>0.046</v>
      </c>
      <c r="K18" s="433">
        <v>0.026</v>
      </c>
      <c r="L18" s="433">
        <v>0.025</v>
      </c>
      <c r="M18" s="433">
        <v>0.018</v>
      </c>
      <c r="N18" s="433">
        <v>0.0</v>
      </c>
      <c r="O18" s="433">
        <v>0.0</v>
      </c>
      <c r="P18" s="433">
        <v>0.0</v>
      </c>
      <c r="Q18" s="433">
        <v>0.0</v>
      </c>
      <c r="R18" s="433">
        <v>0.0</v>
      </c>
      <c r="S18" s="433">
        <v>0.0</v>
      </c>
      <c r="T18" s="433">
        <v>0.0</v>
      </c>
      <c r="U18" s="433">
        <v>0.0</v>
      </c>
      <c r="V18" s="433">
        <v>0.0</v>
      </c>
      <c r="W18" s="433">
        <v>0.0</v>
      </c>
      <c r="X18" s="433">
        <v>0.0</v>
      </c>
      <c r="Y18" s="433">
        <v>0.0</v>
      </c>
      <c r="Z18" s="433">
        <v>0.0</v>
      </c>
      <c r="AA18" s="433">
        <v>0.0</v>
      </c>
      <c r="AB18" s="433">
        <v>0.0</v>
      </c>
      <c r="AC18" s="433">
        <v>0.0</v>
      </c>
      <c r="AD18" s="433">
        <v>0.0</v>
      </c>
      <c r="AE18" s="433">
        <v>0.0</v>
      </c>
      <c r="AF18" s="433">
        <v>0.0</v>
      </c>
      <c r="AG18" s="433">
        <v>0.0</v>
      </c>
      <c r="AH18" s="433">
        <v>0.0</v>
      </c>
      <c r="AI18" s="433">
        <v>0.0</v>
      </c>
      <c r="AJ18" s="433">
        <v>0.0</v>
      </c>
      <c r="AK18" s="433">
        <v>0.0</v>
      </c>
      <c r="AL18" s="433">
        <v>0.0</v>
      </c>
      <c r="AM18" s="433">
        <v>0.0</v>
      </c>
      <c r="AN18" s="433">
        <v>0.0</v>
      </c>
      <c r="AO18" s="433">
        <v>0.0</v>
      </c>
      <c r="AP18" s="433">
        <v>0.0</v>
      </c>
      <c r="AQ18" s="433">
        <v>0.0</v>
      </c>
      <c r="AR18" s="433">
        <v>0.0</v>
      </c>
      <c r="AS18" s="433">
        <v>0.0</v>
      </c>
      <c r="AT18" s="433">
        <v>0.0</v>
      </c>
      <c r="AU18" s="433">
        <v>0.0</v>
      </c>
      <c r="AV18" s="433">
        <v>0.0</v>
      </c>
      <c r="AW18" s="433">
        <v>0.0</v>
      </c>
      <c r="AX18" s="433">
        <v>0.0</v>
      </c>
      <c r="AY18" s="433">
        <v>0.0</v>
      </c>
      <c r="AZ18" s="433">
        <v>0.0</v>
      </c>
      <c r="BA18" s="433">
        <v>0.0</v>
      </c>
      <c r="BB18" s="433">
        <v>0.0</v>
      </c>
      <c r="BC18" s="433">
        <v>0.0</v>
      </c>
      <c r="BD18" s="433">
        <v>0.0</v>
      </c>
      <c r="BE18" s="435">
        <v>0.0</v>
      </c>
      <c r="BF18" s="457">
        <v>0.0</v>
      </c>
      <c r="BG18" s="457">
        <v>0.0</v>
      </c>
      <c r="BH18" s="457">
        <v>0.0</v>
      </c>
    </row>
    <row r="19" spans="8:8">
      <c r="A19" s="45" t="s">
        <v>107</v>
      </c>
      <c r="B19" s="433">
        <v>0.0</v>
      </c>
      <c r="C19" s="433">
        <v>0.012</v>
      </c>
      <c r="D19" s="433">
        <v>0.038</v>
      </c>
      <c r="E19" s="433">
        <v>0.018</v>
      </c>
      <c r="F19" s="433">
        <v>0.0</v>
      </c>
      <c r="G19" s="433">
        <v>0.0</v>
      </c>
      <c r="H19" s="433">
        <v>0.0</v>
      </c>
      <c r="I19" s="433">
        <v>0.0</v>
      </c>
      <c r="J19" s="433">
        <v>0.0</v>
      </c>
      <c r="K19" s="433">
        <v>0.0</v>
      </c>
      <c r="L19" s="433">
        <v>0.0</v>
      </c>
      <c r="M19" s="433">
        <v>0.0</v>
      </c>
      <c r="N19" s="433">
        <v>0.0</v>
      </c>
      <c r="O19" s="433">
        <v>0.0</v>
      </c>
      <c r="P19" s="433">
        <v>0.0</v>
      </c>
      <c r="Q19" s="433">
        <v>0.0</v>
      </c>
      <c r="R19" s="433">
        <v>0.0</v>
      </c>
      <c r="S19" s="433">
        <v>0.0</v>
      </c>
      <c r="T19" s="433">
        <v>0.0</v>
      </c>
      <c r="U19" s="433">
        <v>0.0</v>
      </c>
      <c r="V19" s="433">
        <v>0.0</v>
      </c>
      <c r="W19" s="433">
        <v>0.0</v>
      </c>
      <c r="X19" s="433">
        <v>0.0</v>
      </c>
      <c r="Y19" s="433">
        <v>0.0</v>
      </c>
      <c r="Z19" s="433">
        <v>0.0</v>
      </c>
      <c r="AA19" s="433">
        <v>0.0</v>
      </c>
      <c r="AB19" s="433">
        <v>0.0</v>
      </c>
      <c r="AC19" s="433">
        <v>0.0</v>
      </c>
      <c r="AD19" s="433">
        <v>0.0</v>
      </c>
      <c r="AE19" s="433">
        <v>0.0</v>
      </c>
      <c r="AF19" s="433">
        <v>0.0</v>
      </c>
      <c r="AG19" s="433">
        <v>0.0</v>
      </c>
      <c r="AH19" s="433">
        <v>0.0</v>
      </c>
      <c r="AI19" s="433">
        <v>0.0</v>
      </c>
      <c r="AJ19" s="433">
        <v>0.0</v>
      </c>
      <c r="AK19" s="433">
        <v>0.0</v>
      </c>
      <c r="AL19" s="433">
        <v>0.0</v>
      </c>
      <c r="AM19" s="433">
        <v>0.0</v>
      </c>
      <c r="AN19" s="433">
        <v>0.0</v>
      </c>
      <c r="AO19" s="433">
        <v>0.0</v>
      </c>
      <c r="AP19" s="433">
        <v>0.0</v>
      </c>
      <c r="AQ19" s="433">
        <v>0.0</v>
      </c>
      <c r="AR19" s="433">
        <v>0.0</v>
      </c>
      <c r="AS19" s="433">
        <v>0.0</v>
      </c>
      <c r="AT19" s="433">
        <v>0.0</v>
      </c>
      <c r="AU19" s="433">
        <v>0.0</v>
      </c>
      <c r="AV19" s="433">
        <v>0.0</v>
      </c>
      <c r="AW19" s="433">
        <v>0.0</v>
      </c>
      <c r="AX19" s="433">
        <v>0.0</v>
      </c>
      <c r="AY19" s="433">
        <v>0.0</v>
      </c>
      <c r="AZ19" s="433">
        <v>0.0</v>
      </c>
      <c r="BA19" s="433">
        <v>0.0</v>
      </c>
      <c r="BB19" s="433">
        <v>0.0</v>
      </c>
      <c r="BC19" s="433">
        <v>0.0</v>
      </c>
      <c r="BD19" s="433">
        <v>0.0</v>
      </c>
      <c r="BE19" s="435">
        <v>0.0</v>
      </c>
      <c r="BF19" s="457">
        <v>0.0</v>
      </c>
      <c r="BG19" s="457">
        <v>0.0</v>
      </c>
      <c r="BH19" s="457">
        <v>0.0</v>
      </c>
    </row>
    <row r="20" spans="8:8">
      <c r="A20" s="45" t="s">
        <v>108</v>
      </c>
      <c r="B20" s="433">
        <v>0.0</v>
      </c>
      <c r="C20" s="433">
        <v>0.0</v>
      </c>
      <c r="D20" s="433">
        <v>0.0</v>
      </c>
      <c r="E20" s="433">
        <v>0.0</v>
      </c>
      <c r="F20" s="433">
        <v>0.0</v>
      </c>
      <c r="G20" s="433">
        <v>0.0</v>
      </c>
      <c r="H20" s="433">
        <v>0.0</v>
      </c>
      <c r="I20" s="433">
        <v>0.0</v>
      </c>
      <c r="J20" s="433">
        <v>0.0</v>
      </c>
      <c r="K20" s="433">
        <v>0.0</v>
      </c>
      <c r="L20" s="433">
        <v>0.0</v>
      </c>
      <c r="M20" s="433">
        <v>0.0</v>
      </c>
      <c r="N20" s="433">
        <v>0.0</v>
      </c>
      <c r="O20" s="433">
        <v>0.0</v>
      </c>
      <c r="P20" s="433">
        <v>0.0</v>
      </c>
      <c r="Q20" s="433">
        <v>0.0</v>
      </c>
      <c r="R20" s="433">
        <v>0.0</v>
      </c>
      <c r="S20" s="433">
        <v>0.0</v>
      </c>
      <c r="T20" s="433">
        <v>0.0</v>
      </c>
      <c r="U20" s="433">
        <v>0.0</v>
      </c>
      <c r="V20" s="433">
        <v>0.0</v>
      </c>
      <c r="W20" s="433">
        <v>0.0</v>
      </c>
      <c r="X20" s="433">
        <v>0.0</v>
      </c>
      <c r="Y20" s="433">
        <v>0.0</v>
      </c>
      <c r="Z20" s="433">
        <v>0.0</v>
      </c>
      <c r="AA20" s="433">
        <v>0.0</v>
      </c>
      <c r="AB20" s="433">
        <v>0.0</v>
      </c>
      <c r="AC20" s="433">
        <v>0.0</v>
      </c>
      <c r="AD20" s="433">
        <v>0.0</v>
      </c>
      <c r="AE20" s="433">
        <v>0.0</v>
      </c>
      <c r="AF20" s="433">
        <v>0.0</v>
      </c>
      <c r="AG20" s="433">
        <v>0.0</v>
      </c>
      <c r="AH20" s="433">
        <v>0.0</v>
      </c>
      <c r="AI20" s="433">
        <v>0.0</v>
      </c>
      <c r="AJ20" s="433">
        <v>0.0</v>
      </c>
      <c r="AK20" s="433">
        <v>0.0</v>
      </c>
      <c r="AL20" s="433">
        <v>0.0</v>
      </c>
      <c r="AM20" s="433">
        <v>0.0</v>
      </c>
      <c r="AN20" s="433">
        <v>0.0</v>
      </c>
      <c r="AO20" s="433">
        <v>0.0</v>
      </c>
      <c r="AP20" s="433">
        <v>0.0</v>
      </c>
      <c r="AQ20" s="433">
        <v>0.0</v>
      </c>
      <c r="AR20" s="433">
        <v>0.0</v>
      </c>
      <c r="AS20" s="433">
        <v>0.0</v>
      </c>
      <c r="AT20" s="433">
        <v>0.0</v>
      </c>
      <c r="AU20" s="433">
        <v>0.0</v>
      </c>
      <c r="AV20" s="433">
        <v>0.0</v>
      </c>
      <c r="AW20" s="433">
        <v>0.0</v>
      </c>
      <c r="AX20" s="433">
        <v>0.0</v>
      </c>
      <c r="AY20" s="433">
        <v>0.0</v>
      </c>
      <c r="AZ20" s="433">
        <v>0.0</v>
      </c>
      <c r="BA20" s="433">
        <v>0.0</v>
      </c>
      <c r="BB20" s="433">
        <v>0.0</v>
      </c>
      <c r="BC20" s="433">
        <v>0.0</v>
      </c>
      <c r="BD20" s="433">
        <v>0.0</v>
      </c>
      <c r="BE20" s="435">
        <v>0.0</v>
      </c>
      <c r="BF20" s="457">
        <v>0.0</v>
      </c>
      <c r="BG20" s="457">
        <v>0.0</v>
      </c>
      <c r="BH20" s="457">
        <v>0.0</v>
      </c>
    </row>
    <row r="21" spans="8:8" s="47" ht="10.2" customFormat="1">
      <c r="A21" s="54" t="s">
        <v>109</v>
      </c>
      <c r="B21" s="436">
        <v>0.0</v>
      </c>
      <c r="C21" s="436">
        <v>0.012</v>
      </c>
      <c r="D21" s="436">
        <v>0.038</v>
      </c>
      <c r="E21" s="436">
        <v>0.018</v>
      </c>
      <c r="F21" s="436">
        <v>0.051</v>
      </c>
      <c r="G21" s="436">
        <v>0.045</v>
      </c>
      <c r="H21" s="436">
        <v>0.042</v>
      </c>
      <c r="I21" s="436">
        <v>0.073</v>
      </c>
      <c r="J21" s="436">
        <v>0.046</v>
      </c>
      <c r="K21" s="436">
        <v>1.062</v>
      </c>
      <c r="L21" s="436">
        <v>2.542</v>
      </c>
      <c r="M21" s="436">
        <v>2.59</v>
      </c>
      <c r="N21" s="436">
        <v>1.637</v>
      </c>
      <c r="O21" s="436">
        <v>2.896</v>
      </c>
      <c r="P21" s="436">
        <v>2.692</v>
      </c>
      <c r="Q21" s="436">
        <v>2.34</v>
      </c>
      <c r="R21" s="436">
        <v>2.816</v>
      </c>
      <c r="S21" s="436">
        <v>1.87</v>
      </c>
      <c r="T21" s="436">
        <v>3.405</v>
      </c>
      <c r="U21" s="436">
        <v>6.284</v>
      </c>
      <c r="V21" s="436">
        <v>9.147</v>
      </c>
      <c r="W21" s="436">
        <v>5.855</v>
      </c>
      <c r="X21" s="436">
        <v>7.438</v>
      </c>
      <c r="Y21" s="436">
        <v>6.406</v>
      </c>
      <c r="Z21" s="436">
        <v>6.869</v>
      </c>
      <c r="AA21" s="436">
        <v>9.518</v>
      </c>
      <c r="AB21" s="436">
        <v>9.198</v>
      </c>
      <c r="AC21" s="436">
        <v>8.84</v>
      </c>
      <c r="AD21" s="436">
        <v>8.192</v>
      </c>
      <c r="AE21" s="436">
        <v>8.29</v>
      </c>
      <c r="AF21" s="436">
        <v>9.585</v>
      </c>
      <c r="AG21" s="436">
        <v>9.886</v>
      </c>
      <c r="AH21" s="436">
        <v>11.13</v>
      </c>
      <c r="AI21" s="436">
        <v>10.718</v>
      </c>
      <c r="AJ21" s="436">
        <v>11.083</v>
      </c>
      <c r="AK21" s="436">
        <v>12.223</v>
      </c>
      <c r="AL21" s="436">
        <v>21.338</v>
      </c>
      <c r="AM21" s="436">
        <v>19.657</v>
      </c>
      <c r="AN21" s="436">
        <v>20.924</v>
      </c>
      <c r="AO21" s="436">
        <v>19.48</v>
      </c>
      <c r="AP21" s="436">
        <v>16.728</v>
      </c>
      <c r="AQ21" s="436">
        <v>21.4751</v>
      </c>
      <c r="AR21" s="436">
        <v>19.60376</v>
      </c>
      <c r="AS21" s="436">
        <v>21.36258</v>
      </c>
      <c r="AT21" s="436">
        <v>21.14</v>
      </c>
      <c r="AU21" s="436">
        <v>21.7331558</v>
      </c>
      <c r="AV21" s="436">
        <v>22.059376</v>
      </c>
      <c r="AW21" s="436">
        <v>22.4404</v>
      </c>
      <c r="AX21" s="436">
        <v>21.65669</v>
      </c>
      <c r="AY21" s="436">
        <v>20.89246248</v>
      </c>
      <c r="AZ21" s="436">
        <v>21.77315264</v>
      </c>
      <c r="BA21" s="436">
        <v>24.1493436670773</v>
      </c>
      <c r="BB21" s="436">
        <v>21.827196437943</v>
      </c>
      <c r="BC21" s="436">
        <v>22.5458870220224</v>
      </c>
      <c r="BD21" s="436">
        <v>24.5718243022173</v>
      </c>
      <c r="BE21" s="436">
        <v>25.9582177719396</v>
      </c>
      <c r="BF21" s="458">
        <v>0.0535356822216309</v>
      </c>
      <c r="BG21" s="458">
        <v>0.0151570658998288</v>
      </c>
      <c r="BH21" s="458">
        <v>0.00961378976303489</v>
      </c>
    </row>
    <row r="22" spans="8:8">
      <c r="B22" s="433"/>
      <c r="C22" s="433"/>
      <c r="D22" s="433"/>
      <c r="E22" s="433"/>
      <c r="F22" s="433"/>
      <c r="G22" s="433"/>
      <c r="H22" s="433"/>
      <c r="I22" s="433"/>
      <c r="J22" s="433"/>
      <c r="K22" s="433"/>
      <c r="L22" s="433"/>
      <c r="M22" s="433"/>
      <c r="N22" s="433"/>
      <c r="O22" s="433"/>
      <c r="P22" s="433"/>
      <c r="Q22" s="433"/>
      <c r="R22" s="433"/>
      <c r="S22" s="433"/>
      <c r="T22" s="433"/>
      <c r="U22" s="433"/>
      <c r="V22" s="433"/>
      <c r="W22" s="433"/>
      <c r="X22" s="433"/>
      <c r="Y22" s="433"/>
      <c r="Z22" s="433"/>
      <c r="AA22" s="433"/>
      <c r="AB22" s="433"/>
      <c r="AC22" s="433"/>
      <c r="AD22" s="433"/>
      <c r="AE22" s="433"/>
      <c r="AF22" s="433"/>
      <c r="AG22" s="433"/>
      <c r="AH22" s="433"/>
      <c r="AI22" s="433"/>
      <c r="AJ22" s="433"/>
      <c r="AK22" s="433"/>
      <c r="AL22" s="433"/>
      <c r="AM22" s="433"/>
      <c r="AN22" s="433"/>
      <c r="AO22" s="433"/>
      <c r="AP22" s="433"/>
      <c r="AQ22" s="433"/>
      <c r="AR22" s="433"/>
      <c r="AS22" s="433"/>
      <c r="AT22" s="433"/>
      <c r="AU22" s="433"/>
      <c r="AV22" s="433"/>
      <c r="AW22" s="433"/>
      <c r="AX22" s="433"/>
      <c r="AY22" s="433"/>
      <c r="AZ22" s="433"/>
      <c r="BA22" s="433"/>
      <c r="BB22" s="433"/>
      <c r="BC22" s="433"/>
      <c r="BD22" s="433"/>
      <c r="BE22" s="435"/>
      <c r="BF22" s="457"/>
      <c r="BG22" s="457"/>
      <c r="BH22" s="457"/>
    </row>
    <row r="23" spans="8:8">
      <c r="A23" s="218" t="s">
        <v>110</v>
      </c>
      <c r="B23" s="433">
        <v>0.0</v>
      </c>
      <c r="C23" s="433">
        <v>0.0</v>
      </c>
      <c r="D23" s="433">
        <v>0.0</v>
      </c>
      <c r="E23" s="433">
        <v>0.0</v>
      </c>
      <c r="F23" s="433">
        <v>0.0</v>
      </c>
      <c r="G23" s="433">
        <v>0.0</v>
      </c>
      <c r="H23" s="433">
        <v>0.0</v>
      </c>
      <c r="I23" s="433">
        <v>0.0</v>
      </c>
      <c r="J23" s="433">
        <v>0.0</v>
      </c>
      <c r="K23" s="433">
        <v>0.0</v>
      </c>
      <c r="L23" s="433">
        <v>0.0</v>
      </c>
      <c r="M23" s="433">
        <v>0.0</v>
      </c>
      <c r="N23" s="433">
        <v>0.0</v>
      </c>
      <c r="O23" s="433">
        <v>0.0</v>
      </c>
      <c r="P23" s="433">
        <v>0.0</v>
      </c>
      <c r="Q23" s="433">
        <v>0.0</v>
      </c>
      <c r="R23" s="433">
        <v>0.0</v>
      </c>
      <c r="S23" s="433">
        <v>0.0</v>
      </c>
      <c r="T23" s="433">
        <v>0.0</v>
      </c>
      <c r="U23" s="433">
        <v>0.0</v>
      </c>
      <c r="V23" s="433">
        <v>0.0</v>
      </c>
      <c r="W23" s="433">
        <v>0.0</v>
      </c>
      <c r="X23" s="433">
        <v>0.0</v>
      </c>
      <c r="Y23" s="433">
        <v>0.0</v>
      </c>
      <c r="Z23" s="433">
        <v>0.0</v>
      </c>
      <c r="AA23" s="433">
        <v>0.0</v>
      </c>
      <c r="AB23" s="433">
        <v>0.0</v>
      </c>
      <c r="AC23" s="433">
        <v>0.0</v>
      </c>
      <c r="AD23" s="433">
        <v>0.0</v>
      </c>
      <c r="AE23" s="433">
        <v>0.0</v>
      </c>
      <c r="AF23" s="433">
        <v>0.0</v>
      </c>
      <c r="AG23" s="433">
        <v>0.0</v>
      </c>
      <c r="AH23" s="433">
        <v>0.0</v>
      </c>
      <c r="AI23" s="433">
        <v>0.0</v>
      </c>
      <c r="AJ23" s="433">
        <v>0.0</v>
      </c>
      <c r="AK23" s="433">
        <v>0.0</v>
      </c>
      <c r="AL23" s="433">
        <v>0.0</v>
      </c>
      <c r="AM23" s="433">
        <v>0.0</v>
      </c>
      <c r="AN23" s="433">
        <v>0.0</v>
      </c>
      <c r="AO23" s="433">
        <v>0.0</v>
      </c>
      <c r="AP23" s="433">
        <v>0.0</v>
      </c>
      <c r="AQ23" s="433">
        <v>0.0</v>
      </c>
      <c r="AR23" s="433">
        <v>0.0</v>
      </c>
      <c r="AS23" s="433">
        <v>0.0</v>
      </c>
      <c r="AT23" s="433">
        <v>0.0</v>
      </c>
      <c r="AU23" s="433">
        <v>0.0</v>
      </c>
      <c r="AV23" s="433">
        <v>0.0</v>
      </c>
      <c r="AW23" s="433">
        <v>0.0</v>
      </c>
      <c r="AX23" s="433">
        <v>0.0</v>
      </c>
      <c r="AY23" s="433">
        <v>0.0</v>
      </c>
      <c r="AZ23" s="433">
        <v>0.0</v>
      </c>
      <c r="BA23" s="433">
        <v>0.0</v>
      </c>
      <c r="BB23" s="433">
        <v>0.0</v>
      </c>
      <c r="BC23" s="433">
        <v>0.0</v>
      </c>
      <c r="BD23" s="433">
        <v>0.0</v>
      </c>
      <c r="BE23" s="435">
        <v>0.0</v>
      </c>
      <c r="BF23" s="457">
        <v>0.0</v>
      </c>
      <c r="BG23" s="457">
        <v>0.0</v>
      </c>
      <c r="BH23" s="457">
        <v>0.0</v>
      </c>
    </row>
    <row r="24" spans="8:8">
      <c r="A24" s="218" t="s">
        <v>111</v>
      </c>
      <c r="B24" s="433">
        <v>0.0</v>
      </c>
      <c r="C24" s="433">
        <v>0.006</v>
      </c>
      <c r="D24" s="433">
        <v>0.094</v>
      </c>
      <c r="E24" s="433">
        <v>0.061</v>
      </c>
      <c r="F24" s="433">
        <v>0.022</v>
      </c>
      <c r="G24" s="433">
        <v>0.057</v>
      </c>
      <c r="H24" s="433">
        <v>0.0</v>
      </c>
      <c r="I24" s="433">
        <v>0.011</v>
      </c>
      <c r="J24" s="433">
        <v>0.076</v>
      </c>
      <c r="K24" s="433">
        <v>0.148</v>
      </c>
      <c r="L24" s="433">
        <v>6.784</v>
      </c>
      <c r="M24" s="433">
        <v>10.036</v>
      </c>
      <c r="N24" s="433">
        <v>11.939</v>
      </c>
      <c r="O24" s="433">
        <v>12.513</v>
      </c>
      <c r="P24" s="433">
        <v>11.407</v>
      </c>
      <c r="Q24" s="433">
        <v>12.549</v>
      </c>
      <c r="R24" s="433">
        <v>12.859</v>
      </c>
      <c r="S24" s="433">
        <v>15.664</v>
      </c>
      <c r="T24" s="433">
        <v>24.106</v>
      </c>
      <c r="U24" s="433">
        <v>27.743</v>
      </c>
      <c r="V24" s="433">
        <v>34.601</v>
      </c>
      <c r="W24" s="433">
        <v>39.394</v>
      </c>
      <c r="X24" s="433">
        <v>41.967</v>
      </c>
      <c r="Y24" s="433">
        <v>43.102</v>
      </c>
      <c r="Z24" s="433">
        <v>41.217</v>
      </c>
      <c r="AA24" s="433">
        <v>42.722</v>
      </c>
      <c r="AB24" s="433">
        <v>42.861</v>
      </c>
      <c r="AC24" s="433">
        <v>43.456</v>
      </c>
      <c r="AD24" s="433">
        <v>41.927</v>
      </c>
      <c r="AE24" s="433">
        <v>40.624</v>
      </c>
      <c r="AF24" s="433">
        <v>41.356</v>
      </c>
      <c r="AG24" s="433">
        <v>43.336</v>
      </c>
      <c r="AH24" s="433">
        <v>47.408</v>
      </c>
      <c r="AI24" s="433">
        <v>46.165</v>
      </c>
      <c r="AJ24" s="433">
        <v>49.017</v>
      </c>
      <c r="AK24" s="433">
        <v>48.157</v>
      </c>
      <c r="AL24" s="433">
        <v>46.349</v>
      </c>
      <c r="AM24" s="433">
        <v>47.36</v>
      </c>
      <c r="AN24" s="433">
        <v>47.379</v>
      </c>
      <c r="AO24" s="433">
        <v>47.312</v>
      </c>
      <c r="AP24" s="433">
        <v>47.595</v>
      </c>
      <c r="AQ24" s="433">
        <v>46.645</v>
      </c>
      <c r="AR24" s="433">
        <v>48.227</v>
      </c>
      <c r="AS24" s="433">
        <v>45.568</v>
      </c>
      <c r="AT24" s="433">
        <v>47.222</v>
      </c>
      <c r="AU24" s="433">
        <v>47.944</v>
      </c>
      <c r="AV24" s="433">
        <v>48.234</v>
      </c>
      <c r="AW24" s="433">
        <v>40.295</v>
      </c>
      <c r="AX24" s="433">
        <v>42.644</v>
      </c>
      <c r="AY24" s="433">
        <v>33.703</v>
      </c>
      <c r="AZ24" s="433">
        <v>26.103</v>
      </c>
      <c r="BA24" s="433">
        <v>43.523</v>
      </c>
      <c r="BB24" s="433">
        <v>42.2268000000002</v>
      </c>
      <c r="BC24" s="433">
        <v>28.597</v>
      </c>
      <c r="BD24" s="433">
        <v>43.5236000000002</v>
      </c>
      <c r="BE24" s="435">
        <v>34.3557484895982</v>
      </c>
      <c r="BF24" s="457">
        <v>-0.21279764715405</v>
      </c>
      <c r="BG24" s="457">
        <v>-0.00812248945857541</v>
      </c>
      <c r="BH24" s="457">
        <v>0.0127238682575403</v>
      </c>
    </row>
    <row r="25" spans="8:8">
      <c r="A25" s="218" t="s">
        <v>112</v>
      </c>
      <c r="B25" s="433">
        <v>0.0</v>
      </c>
      <c r="C25" s="433">
        <v>0.0</v>
      </c>
      <c r="D25" s="433">
        <v>0.0</v>
      </c>
      <c r="E25" s="433">
        <v>0.0</v>
      </c>
      <c r="F25" s="433">
        <v>0.0</v>
      </c>
      <c r="G25" s="433">
        <v>0.0</v>
      </c>
      <c r="H25" s="433">
        <v>0.0</v>
      </c>
      <c r="I25" s="433">
        <v>0.0</v>
      </c>
      <c r="J25" s="433">
        <v>0.0</v>
      </c>
      <c r="K25" s="433">
        <v>0.928</v>
      </c>
      <c r="L25" s="433">
        <v>2.554</v>
      </c>
      <c r="M25" s="433">
        <v>4.989</v>
      </c>
      <c r="N25" s="433">
        <v>5.884</v>
      </c>
      <c r="O25" s="433">
        <v>5.91</v>
      </c>
      <c r="P25" s="433">
        <v>6.18</v>
      </c>
      <c r="Q25" s="433">
        <v>6.165</v>
      </c>
      <c r="R25" s="433">
        <v>9.119</v>
      </c>
      <c r="S25" s="433">
        <v>10.746</v>
      </c>
      <c r="T25" s="433">
        <v>12.318</v>
      </c>
      <c r="U25" s="433">
        <v>12.735</v>
      </c>
      <c r="V25" s="433">
        <v>13.131</v>
      </c>
      <c r="W25" s="433">
        <v>12.07</v>
      </c>
      <c r="X25" s="433">
        <v>12.436</v>
      </c>
      <c r="Y25" s="433">
        <v>16.03</v>
      </c>
      <c r="Z25" s="433">
        <v>14.566</v>
      </c>
      <c r="AA25" s="433">
        <v>14.665</v>
      </c>
      <c r="AB25" s="433">
        <v>13.184</v>
      </c>
      <c r="AC25" s="433">
        <v>11.552</v>
      </c>
      <c r="AD25" s="433">
        <v>13.973</v>
      </c>
      <c r="AE25" s="433">
        <v>15.335</v>
      </c>
      <c r="AF25" s="433">
        <v>17.261</v>
      </c>
      <c r="AG25" s="433">
        <v>18.082</v>
      </c>
      <c r="AH25" s="433">
        <v>17.751</v>
      </c>
      <c r="AI25" s="433">
        <v>16.899</v>
      </c>
      <c r="AJ25" s="433">
        <v>15.814</v>
      </c>
      <c r="AK25" s="433">
        <v>18.178</v>
      </c>
      <c r="AL25" s="433">
        <v>19.553</v>
      </c>
      <c r="AM25" s="433">
        <v>20.222</v>
      </c>
      <c r="AN25" s="433">
        <v>17.28</v>
      </c>
      <c r="AO25" s="433">
        <v>16.815</v>
      </c>
      <c r="AP25" s="433">
        <v>18.653</v>
      </c>
      <c r="AQ25" s="433">
        <v>19.493</v>
      </c>
      <c r="AR25" s="433">
        <v>14.643</v>
      </c>
      <c r="AS25" s="433">
        <v>15.765</v>
      </c>
      <c r="AT25" s="433">
        <v>15.256</v>
      </c>
      <c r="AU25" s="433">
        <v>15.249</v>
      </c>
      <c r="AV25" s="433">
        <v>16.314</v>
      </c>
      <c r="AW25" s="433">
        <v>15.785</v>
      </c>
      <c r="AX25" s="433">
        <v>14.171222</v>
      </c>
      <c r="AY25" s="433">
        <v>15.866651</v>
      </c>
      <c r="AZ25" s="433">
        <v>15.3791</v>
      </c>
      <c r="BA25" s="433">
        <v>15.775843</v>
      </c>
      <c r="BB25" s="433">
        <v>15.545499</v>
      </c>
      <c r="BC25" s="433">
        <v>16.125281</v>
      </c>
      <c r="BD25" s="433">
        <v>16.5553</v>
      </c>
      <c r="BE25" s="435">
        <v>16.6341356399402</v>
      </c>
      <c r="BF25" s="457">
        <v>0.00201670654760511</v>
      </c>
      <c r="BG25" s="457">
        <v>0.00820683534558952</v>
      </c>
      <c r="BH25" s="457">
        <v>0.00616055710515915</v>
      </c>
    </row>
    <row r="26" spans="8:8">
      <c r="A26" s="218" t="s">
        <v>113</v>
      </c>
      <c r="B26" s="433" t="s">
        <v>114</v>
      </c>
      <c r="C26" s="433" t="s">
        <v>114</v>
      </c>
      <c r="D26" s="433" t="s">
        <v>114</v>
      </c>
      <c r="E26" s="433" t="s">
        <v>114</v>
      </c>
      <c r="F26" s="433" t="s">
        <v>114</v>
      </c>
      <c r="G26" s="433" t="s">
        <v>114</v>
      </c>
      <c r="H26" s="433" t="s">
        <v>114</v>
      </c>
      <c r="I26" s="433" t="s">
        <v>114</v>
      </c>
      <c r="J26" s="433" t="s">
        <v>114</v>
      </c>
      <c r="K26" s="433" t="s">
        <v>114</v>
      </c>
      <c r="L26" s="433" t="s">
        <v>114</v>
      </c>
      <c r="M26" s="433" t="s">
        <v>114</v>
      </c>
      <c r="N26" s="433" t="s">
        <v>114</v>
      </c>
      <c r="O26" s="433" t="s">
        <v>114</v>
      </c>
      <c r="P26" s="433" t="s">
        <v>114</v>
      </c>
      <c r="Q26" s="433" t="s">
        <v>114</v>
      </c>
      <c r="R26" s="433" t="s">
        <v>114</v>
      </c>
      <c r="S26" s="433" t="s">
        <v>114</v>
      </c>
      <c r="T26" s="433" t="s">
        <v>114</v>
      </c>
      <c r="U26" s="433" t="s">
        <v>114</v>
      </c>
      <c r="V26" s="433" t="s">
        <v>114</v>
      </c>
      <c r="W26" s="433" t="s">
        <v>114</v>
      </c>
      <c r="X26" s="433" t="s">
        <v>114</v>
      </c>
      <c r="Y26" s="433" t="s">
        <v>114</v>
      </c>
      <c r="Z26" s="433" t="s">
        <v>114</v>
      </c>
      <c r="AA26" s="433">
        <v>0.0</v>
      </c>
      <c r="AB26" s="433">
        <v>0.0</v>
      </c>
      <c r="AC26" s="433">
        <v>0.0</v>
      </c>
      <c r="AD26" s="433">
        <v>0.0</v>
      </c>
      <c r="AE26" s="433">
        <v>0.0</v>
      </c>
      <c r="AF26" s="433">
        <v>0.0</v>
      </c>
      <c r="AG26" s="433">
        <v>0.0</v>
      </c>
      <c r="AH26" s="433">
        <v>0.0</v>
      </c>
      <c r="AI26" s="433">
        <v>0.0</v>
      </c>
      <c r="AJ26" s="433">
        <v>0.0</v>
      </c>
      <c r="AK26" s="433">
        <v>0.0</v>
      </c>
      <c r="AL26" s="433">
        <v>0.0</v>
      </c>
      <c r="AM26" s="433">
        <v>0.0</v>
      </c>
      <c r="AN26" s="433">
        <v>0.0</v>
      </c>
      <c r="AO26" s="433">
        <v>0.0</v>
      </c>
      <c r="AP26" s="433">
        <v>0.0</v>
      </c>
      <c r="AQ26" s="433">
        <v>0.0</v>
      </c>
      <c r="AR26" s="433">
        <v>0.0</v>
      </c>
      <c r="AS26" s="433">
        <v>0.0</v>
      </c>
      <c r="AT26" s="433">
        <v>0.0</v>
      </c>
      <c r="AU26" s="433">
        <v>0.0</v>
      </c>
      <c r="AV26" s="433">
        <v>0.0</v>
      </c>
      <c r="AW26" s="433">
        <v>0.0</v>
      </c>
      <c r="AX26" s="433">
        <v>0.0</v>
      </c>
      <c r="AY26" s="433">
        <v>0.0</v>
      </c>
      <c r="AZ26" s="433">
        <v>0.0</v>
      </c>
      <c r="BA26" s="433">
        <v>0.0</v>
      </c>
      <c r="BB26" s="433">
        <v>0.0</v>
      </c>
      <c r="BC26" s="433">
        <v>0.0</v>
      </c>
      <c r="BD26" s="433">
        <v>0.0</v>
      </c>
      <c r="BE26" s="435">
        <v>0.0</v>
      </c>
      <c r="BF26" s="457">
        <v>0.0</v>
      </c>
      <c r="BG26" s="457">
        <v>0.0</v>
      </c>
      <c r="BH26" s="457">
        <v>0.0</v>
      </c>
    </row>
    <row r="27" spans="8:8">
      <c r="A27" s="218" t="s">
        <v>115</v>
      </c>
      <c r="B27" s="433">
        <v>0.0</v>
      </c>
      <c r="C27" s="433">
        <v>0.0</v>
      </c>
      <c r="D27" s="433">
        <v>0.0</v>
      </c>
      <c r="E27" s="433">
        <v>0.0</v>
      </c>
      <c r="F27" s="433">
        <v>0.0</v>
      </c>
      <c r="G27" s="433">
        <v>0.0</v>
      </c>
      <c r="H27" s="433">
        <v>0.0</v>
      </c>
      <c r="I27" s="433">
        <v>0.0</v>
      </c>
      <c r="J27" s="433">
        <v>0.0</v>
      </c>
      <c r="K27" s="433">
        <v>0.0</v>
      </c>
      <c r="L27" s="433">
        <v>0.0</v>
      </c>
      <c r="M27" s="433">
        <v>0.0</v>
      </c>
      <c r="N27" s="433">
        <v>0.0</v>
      </c>
      <c r="O27" s="433">
        <v>0.0</v>
      </c>
      <c r="P27" s="433">
        <v>0.0</v>
      </c>
      <c r="Q27" s="433">
        <v>0.0</v>
      </c>
      <c r="R27" s="433">
        <v>0.0</v>
      </c>
      <c r="S27" s="433">
        <v>0.0</v>
      </c>
      <c r="T27" s="433">
        <v>0.0</v>
      </c>
      <c r="U27" s="433">
        <v>0.0</v>
      </c>
      <c r="V27" s="433">
        <v>0.0</v>
      </c>
      <c r="W27" s="433">
        <v>0.0</v>
      </c>
      <c r="X27" s="433">
        <v>0.0</v>
      </c>
      <c r="Y27" s="433">
        <v>0.0</v>
      </c>
      <c r="Z27" s="433">
        <v>0.0</v>
      </c>
      <c r="AA27" s="433">
        <v>0.0</v>
      </c>
      <c r="AB27" s="433">
        <v>0.0</v>
      </c>
      <c r="AC27" s="433">
        <v>0.0</v>
      </c>
      <c r="AD27" s="433">
        <v>0.0</v>
      </c>
      <c r="AE27" s="433">
        <v>0.0</v>
      </c>
      <c r="AF27" s="433">
        <v>0.0</v>
      </c>
      <c r="AG27" s="433">
        <v>0.0</v>
      </c>
      <c r="AH27" s="433">
        <v>0.0</v>
      </c>
      <c r="AI27" s="433">
        <v>0.0</v>
      </c>
      <c r="AJ27" s="433">
        <v>0.0</v>
      </c>
      <c r="AK27" s="433">
        <v>0.0</v>
      </c>
      <c r="AL27" s="433">
        <v>0.0</v>
      </c>
      <c r="AM27" s="433">
        <v>0.0</v>
      </c>
      <c r="AN27" s="433">
        <v>0.0</v>
      </c>
      <c r="AO27" s="433">
        <v>0.0</v>
      </c>
      <c r="AP27" s="433">
        <v>0.0</v>
      </c>
      <c r="AQ27" s="433">
        <v>0.0</v>
      </c>
      <c r="AR27" s="433">
        <v>0.0</v>
      </c>
      <c r="AS27" s="433">
        <v>0.0</v>
      </c>
      <c r="AT27" s="433">
        <v>0.0</v>
      </c>
      <c r="AU27" s="433">
        <v>0.0</v>
      </c>
      <c r="AV27" s="433">
        <v>0.0</v>
      </c>
      <c r="AW27" s="433">
        <v>0.0</v>
      </c>
      <c r="AX27" s="433">
        <v>0.0</v>
      </c>
      <c r="AY27" s="433">
        <v>0.0</v>
      </c>
      <c r="AZ27" s="433">
        <v>0.0</v>
      </c>
      <c r="BA27" s="433">
        <v>0.0</v>
      </c>
      <c r="BB27" s="433">
        <v>0.0</v>
      </c>
      <c r="BC27" s="433">
        <v>0.0</v>
      </c>
      <c r="BD27" s="433">
        <v>0.0</v>
      </c>
      <c r="BE27" s="435">
        <v>0.0</v>
      </c>
      <c r="BF27" s="457">
        <v>0.0</v>
      </c>
      <c r="BG27" s="457">
        <v>0.0</v>
      </c>
      <c r="BH27" s="457">
        <v>0.0</v>
      </c>
    </row>
    <row r="28" spans="8:8">
      <c r="A28" s="218" t="s">
        <v>116</v>
      </c>
      <c r="B28" s="433">
        <v>0.0</v>
      </c>
      <c r="C28" s="433">
        <v>0.0</v>
      </c>
      <c r="D28" s="433">
        <v>0.0</v>
      </c>
      <c r="E28" s="433">
        <v>0.0</v>
      </c>
      <c r="F28" s="433">
        <v>0.0</v>
      </c>
      <c r="G28" s="433">
        <v>0.0</v>
      </c>
      <c r="H28" s="433">
        <v>0.0</v>
      </c>
      <c r="I28" s="433">
        <v>0.0</v>
      </c>
      <c r="J28" s="433">
        <v>0.0</v>
      </c>
      <c r="K28" s="433">
        <v>0.0</v>
      </c>
      <c r="L28" s="433">
        <v>0.0</v>
      </c>
      <c r="M28" s="433">
        <v>0.0</v>
      </c>
      <c r="N28" s="433">
        <v>0.0</v>
      </c>
      <c r="O28" s="433">
        <v>0.0</v>
      </c>
      <c r="P28" s="433">
        <v>0.0</v>
      </c>
      <c r="Q28" s="433">
        <v>0.0</v>
      </c>
      <c r="R28" s="433">
        <v>0.0</v>
      </c>
      <c r="S28" s="433">
        <v>0.0</v>
      </c>
      <c r="T28" s="433">
        <v>0.2</v>
      </c>
      <c r="U28" s="433">
        <v>1.239</v>
      </c>
      <c r="V28" s="433">
        <v>2.397</v>
      </c>
      <c r="W28" s="433">
        <v>6.149</v>
      </c>
      <c r="X28" s="433">
        <v>10.701</v>
      </c>
      <c r="Y28" s="433">
        <v>11.816</v>
      </c>
      <c r="Z28" s="433">
        <v>12.418</v>
      </c>
      <c r="AA28" s="433">
        <v>12.585</v>
      </c>
      <c r="AB28" s="433">
        <v>12.132</v>
      </c>
      <c r="AC28" s="433">
        <v>12.25</v>
      </c>
      <c r="AD28" s="433">
        <v>12.627</v>
      </c>
      <c r="AE28" s="433">
        <v>12.977</v>
      </c>
      <c r="AF28" s="433">
        <v>12.23</v>
      </c>
      <c r="AG28" s="433">
        <v>12.85</v>
      </c>
      <c r="AH28" s="433">
        <v>12.494</v>
      </c>
      <c r="AI28" s="433">
        <v>13.178</v>
      </c>
      <c r="AJ28" s="433">
        <v>13.357</v>
      </c>
      <c r="AK28" s="433">
        <v>13.59</v>
      </c>
      <c r="AL28" s="433">
        <v>14.7493</v>
      </c>
      <c r="AM28" s="433">
        <v>18.7382</v>
      </c>
      <c r="AN28" s="433">
        <v>25.8719</v>
      </c>
      <c r="AO28" s="433">
        <v>26.3247</v>
      </c>
      <c r="AP28" s="433">
        <v>24.7276</v>
      </c>
      <c r="AQ28" s="433">
        <v>26.0465</v>
      </c>
      <c r="AR28" s="433">
        <v>26.1721</v>
      </c>
      <c r="AS28" s="433">
        <v>26.551</v>
      </c>
      <c r="AT28" s="433">
        <v>27.2078</v>
      </c>
      <c r="AU28" s="433">
        <v>27.9882</v>
      </c>
      <c r="AV28" s="433">
        <v>28.2826</v>
      </c>
      <c r="AW28" s="433">
        <v>30.3242</v>
      </c>
      <c r="AX28" s="433">
        <v>30.7453</v>
      </c>
      <c r="AY28" s="433">
        <v>30.3249</v>
      </c>
      <c r="AZ28" s="433">
        <v>26.8408</v>
      </c>
      <c r="BA28" s="433">
        <v>24.1042</v>
      </c>
      <c r="BB28" s="433">
        <v>28.3396</v>
      </c>
      <c r="BC28" s="433">
        <v>29.9213</v>
      </c>
      <c r="BD28" s="433">
        <v>30.2462</v>
      </c>
      <c r="BE28" s="435">
        <v>30.0433</v>
      </c>
      <c r="BF28" s="457">
        <v>-0.00942219251098275</v>
      </c>
      <c r="BG28" s="457">
        <v>0.0106429232254652</v>
      </c>
      <c r="BH28" s="457">
        <v>0.0111267257454018</v>
      </c>
    </row>
    <row r="29" spans="8:8">
      <c r="A29" s="218" t="s">
        <v>117</v>
      </c>
      <c r="B29" s="433">
        <v>0.0</v>
      </c>
      <c r="C29" s="433">
        <v>0.0</v>
      </c>
      <c r="D29" s="433">
        <v>0.0</v>
      </c>
      <c r="E29" s="433">
        <v>0.0</v>
      </c>
      <c r="F29" s="433">
        <v>0.0</v>
      </c>
      <c r="G29" s="433">
        <v>0.0</v>
      </c>
      <c r="H29" s="433">
        <v>0.0</v>
      </c>
      <c r="I29" s="433">
        <v>0.0</v>
      </c>
      <c r="J29" s="433">
        <v>0.0</v>
      </c>
      <c r="K29" s="433">
        <v>0.0</v>
      </c>
      <c r="L29" s="433">
        <v>0.0</v>
      </c>
      <c r="M29" s="433">
        <v>0.0</v>
      </c>
      <c r="N29" s="433">
        <v>0.0</v>
      </c>
      <c r="O29" s="433">
        <v>0.0</v>
      </c>
      <c r="P29" s="433">
        <v>0.0</v>
      </c>
      <c r="Q29" s="433">
        <v>0.0</v>
      </c>
      <c r="R29" s="433">
        <v>0.0</v>
      </c>
      <c r="S29" s="433">
        <v>0.0</v>
      </c>
      <c r="T29" s="433">
        <v>0.0</v>
      </c>
      <c r="U29" s="433">
        <v>0.0</v>
      </c>
      <c r="V29" s="433">
        <v>0.0</v>
      </c>
      <c r="W29" s="433">
        <v>0.0</v>
      </c>
      <c r="X29" s="433">
        <v>0.0</v>
      </c>
      <c r="Y29" s="433">
        <v>0.0</v>
      </c>
      <c r="Z29" s="433">
        <v>0.0</v>
      </c>
      <c r="AA29" s="433">
        <v>0.0</v>
      </c>
      <c r="AB29" s="433">
        <v>0.0</v>
      </c>
      <c r="AC29" s="433">
        <v>0.0</v>
      </c>
      <c r="AD29" s="433">
        <v>0.0</v>
      </c>
      <c r="AE29" s="433">
        <v>0.0</v>
      </c>
      <c r="AF29" s="433">
        <v>0.0</v>
      </c>
      <c r="AG29" s="433">
        <v>0.0</v>
      </c>
      <c r="AH29" s="433">
        <v>0.0</v>
      </c>
      <c r="AI29" s="433">
        <v>0.0</v>
      </c>
      <c r="AJ29" s="433">
        <v>0.0</v>
      </c>
      <c r="AK29" s="433">
        <v>0.0</v>
      </c>
      <c r="AL29" s="433">
        <v>0.0</v>
      </c>
      <c r="AM29" s="433">
        <v>0.0</v>
      </c>
      <c r="AN29" s="433">
        <v>0.0</v>
      </c>
      <c r="AO29" s="433">
        <v>0.0</v>
      </c>
      <c r="AP29" s="433">
        <v>0.0</v>
      </c>
      <c r="AQ29" s="433">
        <v>0.0</v>
      </c>
      <c r="AR29" s="433">
        <v>0.0</v>
      </c>
      <c r="AS29" s="433">
        <v>0.0</v>
      </c>
      <c r="AT29" s="433">
        <v>0.0</v>
      </c>
      <c r="AU29" s="433">
        <v>0.0</v>
      </c>
      <c r="AV29" s="433">
        <v>0.0</v>
      </c>
      <c r="AW29" s="433">
        <v>0.0</v>
      </c>
      <c r="AX29" s="433">
        <v>0.0</v>
      </c>
      <c r="AY29" s="433">
        <v>0.0</v>
      </c>
      <c r="AZ29" s="433">
        <v>0.0</v>
      </c>
      <c r="BA29" s="433">
        <v>0.0</v>
      </c>
      <c r="BB29" s="433">
        <v>0.0</v>
      </c>
      <c r="BC29" s="433">
        <v>0.0</v>
      </c>
      <c r="BD29" s="433">
        <v>0.0</v>
      </c>
      <c r="BE29" s="435">
        <v>0.0</v>
      </c>
      <c r="BF29" s="457">
        <v>0.0</v>
      </c>
      <c r="BG29" s="457">
        <v>0.0</v>
      </c>
      <c r="BH29" s="457">
        <v>0.0</v>
      </c>
    </row>
    <row r="30" spans="8:8">
      <c r="A30" s="218" t="s">
        <v>118</v>
      </c>
      <c r="B30" s="433" t="s">
        <v>114</v>
      </c>
      <c r="C30" s="433" t="s">
        <v>114</v>
      </c>
      <c r="D30" s="433" t="s">
        <v>114</v>
      </c>
      <c r="E30" s="433" t="s">
        <v>114</v>
      </c>
      <c r="F30" s="433" t="s">
        <v>114</v>
      </c>
      <c r="G30" s="433" t="s">
        <v>114</v>
      </c>
      <c r="H30" s="433" t="s">
        <v>114</v>
      </c>
      <c r="I30" s="433" t="s">
        <v>114</v>
      </c>
      <c r="J30" s="433" t="s">
        <v>114</v>
      </c>
      <c r="K30" s="433" t="s">
        <v>114</v>
      </c>
      <c r="L30" s="433" t="s">
        <v>114</v>
      </c>
      <c r="M30" s="433" t="s">
        <v>114</v>
      </c>
      <c r="N30" s="433" t="s">
        <v>114</v>
      </c>
      <c r="O30" s="433" t="s">
        <v>114</v>
      </c>
      <c r="P30" s="433" t="s">
        <v>114</v>
      </c>
      <c r="Q30" s="433" t="s">
        <v>114</v>
      </c>
      <c r="R30" s="433" t="s">
        <v>114</v>
      </c>
      <c r="S30" s="433" t="s">
        <v>114</v>
      </c>
      <c r="T30" s="433" t="s">
        <v>114</v>
      </c>
      <c r="U30" s="433" t="s">
        <v>114</v>
      </c>
      <c r="V30" s="433">
        <v>0.0</v>
      </c>
      <c r="W30" s="433">
        <v>0.0</v>
      </c>
      <c r="X30" s="433">
        <v>0.0</v>
      </c>
      <c r="Y30" s="433">
        <v>0.0</v>
      </c>
      <c r="Z30" s="433">
        <v>0.0</v>
      </c>
      <c r="AA30" s="433">
        <v>0.0</v>
      </c>
      <c r="AB30" s="433">
        <v>0.0</v>
      </c>
      <c r="AC30" s="433">
        <v>0.0</v>
      </c>
      <c r="AD30" s="433">
        <v>0.0</v>
      </c>
      <c r="AE30" s="433">
        <v>0.0</v>
      </c>
      <c r="AF30" s="433">
        <v>0.0</v>
      </c>
      <c r="AG30" s="433">
        <v>0.0</v>
      </c>
      <c r="AH30" s="433">
        <v>0.0</v>
      </c>
      <c r="AI30" s="433">
        <v>0.0</v>
      </c>
      <c r="AJ30" s="433">
        <v>0.0</v>
      </c>
      <c r="AK30" s="433">
        <v>0.0</v>
      </c>
      <c r="AL30" s="433">
        <v>0.0</v>
      </c>
      <c r="AM30" s="433">
        <v>0.0</v>
      </c>
      <c r="AN30" s="433">
        <v>0.0</v>
      </c>
      <c r="AO30" s="433">
        <v>0.0</v>
      </c>
      <c r="AP30" s="433">
        <v>0.0</v>
      </c>
      <c r="AQ30" s="433">
        <v>0.0</v>
      </c>
      <c r="AR30" s="433">
        <v>0.0</v>
      </c>
      <c r="AS30" s="433">
        <v>0.0</v>
      </c>
      <c r="AT30" s="433">
        <v>0.0</v>
      </c>
      <c r="AU30" s="433">
        <v>0.0</v>
      </c>
      <c r="AV30" s="433">
        <v>0.0</v>
      </c>
      <c r="AW30" s="433">
        <v>0.0</v>
      </c>
      <c r="AX30" s="433">
        <v>0.0</v>
      </c>
      <c r="AY30" s="433">
        <v>0.0</v>
      </c>
      <c r="AZ30" s="433">
        <v>0.0</v>
      </c>
      <c r="BA30" s="433">
        <v>0.0</v>
      </c>
      <c r="BB30" s="433">
        <v>0.0</v>
      </c>
      <c r="BC30" s="433">
        <v>0.0</v>
      </c>
      <c r="BD30" s="433">
        <v>0.0</v>
      </c>
      <c r="BE30" s="435">
        <v>0.0</v>
      </c>
      <c r="BF30" s="457">
        <v>0.0</v>
      </c>
      <c r="BG30" s="457">
        <v>0.0</v>
      </c>
      <c r="BH30" s="457">
        <v>0.0</v>
      </c>
    </row>
    <row r="31" spans="8:8">
      <c r="A31" s="218" t="s">
        <v>119</v>
      </c>
      <c r="B31" s="433">
        <v>0.0</v>
      </c>
      <c r="C31" s="433">
        <v>0.0</v>
      </c>
      <c r="D31" s="433">
        <v>0.0</v>
      </c>
      <c r="E31" s="433">
        <v>0.0</v>
      </c>
      <c r="F31" s="433">
        <v>0.0</v>
      </c>
      <c r="G31" s="433">
        <v>0.0</v>
      </c>
      <c r="H31" s="433">
        <v>0.0</v>
      </c>
      <c r="I31" s="433">
        <v>0.0</v>
      </c>
      <c r="J31" s="433">
        <v>0.0</v>
      </c>
      <c r="K31" s="433">
        <v>0.0</v>
      </c>
      <c r="L31" s="433">
        <v>0.0</v>
      </c>
      <c r="M31" s="433">
        <v>0.0</v>
      </c>
      <c r="N31" s="433">
        <v>2.64210526315789</v>
      </c>
      <c r="O31" s="433">
        <v>3.24105263157895</v>
      </c>
      <c r="P31" s="433">
        <v>6.69473684210526</v>
      </c>
      <c r="Q31" s="433">
        <v>6.97368421052632</v>
      </c>
      <c r="R31" s="433">
        <v>14.5631578947368</v>
      </c>
      <c r="S31" s="433">
        <v>16.6589473684211</v>
      </c>
      <c r="T31" s="433">
        <v>17.5968421052632</v>
      </c>
      <c r="U31" s="433">
        <v>18.7357894736842</v>
      </c>
      <c r="V31" s="433">
        <v>18.9263157894737</v>
      </c>
      <c r="W31" s="433">
        <v>18.9452631578947</v>
      </c>
      <c r="X31" s="433">
        <v>19.5094736842105</v>
      </c>
      <c r="Y31" s="433">
        <v>19.4178947368421</v>
      </c>
      <c r="Z31" s="433">
        <v>18.9578947368421</v>
      </c>
      <c r="AA31" s="433">
        <v>19.0821052631579</v>
      </c>
      <c r="AB31" s="433">
        <v>19.3757894736842</v>
      </c>
      <c r="AC31" s="433">
        <v>19.1263157894737</v>
      </c>
      <c r="AD31" s="433">
        <v>19.7894736842105</v>
      </c>
      <c r="AE31" s="433">
        <v>19.2926315789474</v>
      </c>
      <c r="AF31" s="433">
        <v>19.0821052631579</v>
      </c>
      <c r="AG31" s="433">
        <v>19.6621052631579</v>
      </c>
      <c r="AH31" s="433">
        <v>21.1063157894737</v>
      </c>
      <c r="AI31" s="433">
        <v>22.08</v>
      </c>
      <c r="AJ31" s="433">
        <v>23.2210526315789</v>
      </c>
      <c r="AK31" s="433">
        <v>22.7105263157895</v>
      </c>
      <c r="AL31" s="433">
        <v>23.0041052631579</v>
      </c>
      <c r="AM31" s="433">
        <v>22.5208421052632</v>
      </c>
      <c r="AN31" s="433">
        <v>22.9788421052632</v>
      </c>
      <c r="AO31" s="433">
        <v>22.962</v>
      </c>
      <c r="AP31" s="433">
        <v>23.5329473684211</v>
      </c>
      <c r="AQ31" s="433">
        <v>23.1616842105263</v>
      </c>
      <c r="AR31" s="433">
        <v>23.6854736842105</v>
      </c>
      <c r="AS31" s="433">
        <v>23.2102105263158</v>
      </c>
      <c r="AT31" s="433">
        <v>23.7903157894737</v>
      </c>
      <c r="AU31" s="433">
        <v>23.0410526315789</v>
      </c>
      <c r="AV31" s="433">
        <v>23.4373684210526</v>
      </c>
      <c r="AW31" s="433">
        <v>23.224</v>
      </c>
      <c r="AX31" s="433">
        <v>23.8668421052632</v>
      </c>
      <c r="AY31" s="433">
        <v>23.8378947368421</v>
      </c>
      <c r="AZ31" s="433">
        <v>23.5010526315789</v>
      </c>
      <c r="BA31" s="433">
        <v>23.4526315789474</v>
      </c>
      <c r="BB31" s="433">
        <v>22.7094736842105</v>
      </c>
      <c r="BC31" s="433">
        <v>23.0326315789474</v>
      </c>
      <c r="BD31" s="433">
        <v>24.1210526315789</v>
      </c>
      <c r="BE31" s="435">
        <v>23.5347368421053</v>
      </c>
      <c r="BF31" s="457">
        <v>-0.0269730496047998</v>
      </c>
      <c r="BG31" s="457">
        <v>0.00138159493204926</v>
      </c>
      <c r="BH31" s="457">
        <v>0.00871623830712034</v>
      </c>
    </row>
    <row r="32" spans="8:8">
      <c r="A32" s="218" t="s">
        <v>120</v>
      </c>
      <c r="B32" s="433">
        <v>0.897</v>
      </c>
      <c r="C32" s="433">
        <v>1.395</v>
      </c>
      <c r="D32" s="433">
        <v>2.076</v>
      </c>
      <c r="E32" s="433">
        <v>3.085</v>
      </c>
      <c r="F32" s="433">
        <v>3.6</v>
      </c>
      <c r="G32" s="433">
        <v>5.711</v>
      </c>
      <c r="H32" s="433">
        <v>9.329</v>
      </c>
      <c r="I32" s="433">
        <v>14.591</v>
      </c>
      <c r="J32" s="433">
        <v>14.751</v>
      </c>
      <c r="K32" s="433">
        <v>14.71</v>
      </c>
      <c r="L32" s="433">
        <v>18.248</v>
      </c>
      <c r="M32" s="433">
        <v>15.778</v>
      </c>
      <c r="N32" s="433">
        <v>17.941</v>
      </c>
      <c r="O32" s="433">
        <v>30.452</v>
      </c>
      <c r="P32" s="433">
        <v>39.96</v>
      </c>
      <c r="Q32" s="433">
        <v>61.251</v>
      </c>
      <c r="R32" s="433">
        <v>105.326</v>
      </c>
      <c r="S32" s="433">
        <v>108.919</v>
      </c>
      <c r="T32" s="433">
        <v>144.261</v>
      </c>
      <c r="U32" s="433">
        <v>191.234</v>
      </c>
      <c r="V32" s="433">
        <v>224.1</v>
      </c>
      <c r="W32" s="433">
        <v>254.155</v>
      </c>
      <c r="X32" s="433">
        <v>265.52</v>
      </c>
      <c r="Y32" s="433">
        <v>275.521</v>
      </c>
      <c r="Z32" s="433">
        <v>303.931</v>
      </c>
      <c r="AA32" s="433">
        <v>314.081</v>
      </c>
      <c r="AB32" s="433">
        <v>331.34</v>
      </c>
      <c r="AC32" s="433">
        <v>338.445</v>
      </c>
      <c r="AD32" s="433">
        <v>368.188</v>
      </c>
      <c r="AE32" s="433">
        <v>359.981</v>
      </c>
      <c r="AF32" s="433">
        <v>377.231</v>
      </c>
      <c r="AG32" s="433">
        <v>397.34</v>
      </c>
      <c r="AH32" s="433">
        <v>395.483</v>
      </c>
      <c r="AI32" s="433">
        <v>387.99</v>
      </c>
      <c r="AJ32" s="433">
        <v>394.244</v>
      </c>
      <c r="AK32" s="433">
        <v>415.162</v>
      </c>
      <c r="AL32" s="433">
        <v>421.076</v>
      </c>
      <c r="AM32" s="433">
        <v>436.76</v>
      </c>
      <c r="AN32" s="433">
        <v>441.07</v>
      </c>
      <c r="AO32" s="433">
        <v>448.241</v>
      </c>
      <c r="AP32" s="433">
        <v>451.529</v>
      </c>
      <c r="AQ32" s="433">
        <v>450.191</v>
      </c>
      <c r="AR32" s="433">
        <v>439.73</v>
      </c>
      <c r="AS32" s="433">
        <v>439.447</v>
      </c>
      <c r="AT32" s="433">
        <v>409.736</v>
      </c>
      <c r="AU32" s="433">
        <v>428.521</v>
      </c>
      <c r="AV32" s="433">
        <v>442.388</v>
      </c>
      <c r="AW32" s="433">
        <v>425.406</v>
      </c>
      <c r="AX32" s="433">
        <v>423.685</v>
      </c>
      <c r="AY32" s="433">
        <v>436.479</v>
      </c>
      <c r="AZ32" s="433">
        <v>437.427808</v>
      </c>
      <c r="BA32" s="433">
        <v>403.195482</v>
      </c>
      <c r="BB32" s="433">
        <v>398.359129</v>
      </c>
      <c r="BC32" s="433">
        <v>412.941812</v>
      </c>
      <c r="BD32" s="433">
        <v>399.011587</v>
      </c>
      <c r="BE32" s="435">
        <v>353.832867</v>
      </c>
      <c r="BF32" s="457">
        <v>-0.115649464754048</v>
      </c>
      <c r="BG32" s="457">
        <v>-0.00264874519737357</v>
      </c>
      <c r="BH32" s="457">
        <v>0.131044235181163</v>
      </c>
    </row>
    <row r="33" spans="8:8">
      <c r="A33" s="218" t="s">
        <v>121</v>
      </c>
      <c r="B33" s="433">
        <v>0.117</v>
      </c>
      <c r="C33" s="433">
        <v>0.265</v>
      </c>
      <c r="D33" s="433">
        <v>1.225</v>
      </c>
      <c r="E33" s="433">
        <v>1.766</v>
      </c>
      <c r="F33" s="433">
        <v>4.937</v>
      </c>
      <c r="G33" s="433">
        <v>6.494</v>
      </c>
      <c r="H33" s="433">
        <v>6.216</v>
      </c>
      <c r="I33" s="433">
        <v>9.522</v>
      </c>
      <c r="J33" s="433">
        <v>12.106</v>
      </c>
      <c r="K33" s="433">
        <v>14.459</v>
      </c>
      <c r="L33" s="433">
        <v>24.138</v>
      </c>
      <c r="M33" s="433">
        <v>29.533</v>
      </c>
      <c r="N33" s="433">
        <v>41.255</v>
      </c>
      <c r="O33" s="433">
        <v>43.873</v>
      </c>
      <c r="P33" s="433">
        <v>52.064</v>
      </c>
      <c r="Q33" s="433">
        <v>55.589</v>
      </c>
      <c r="R33" s="433">
        <v>65.533</v>
      </c>
      <c r="S33" s="433">
        <v>74.426</v>
      </c>
      <c r="T33" s="433">
        <v>78.063</v>
      </c>
      <c r="U33" s="433">
        <v>104.317</v>
      </c>
      <c r="V33" s="433">
        <v>138.641</v>
      </c>
      <c r="W33" s="433">
        <v>130.489</v>
      </c>
      <c r="X33" s="433">
        <v>141.725</v>
      </c>
      <c r="Y33" s="433">
        <v>156.82</v>
      </c>
      <c r="Z33" s="433">
        <v>161.671</v>
      </c>
      <c r="AA33" s="433">
        <v>152.5</v>
      </c>
      <c r="AB33" s="433">
        <v>147.4</v>
      </c>
      <c r="AC33" s="433">
        <v>158.8</v>
      </c>
      <c r="AD33" s="433">
        <v>153.5</v>
      </c>
      <c r="AE33" s="433">
        <v>151.2</v>
      </c>
      <c r="AF33" s="433">
        <v>154.1</v>
      </c>
      <c r="AG33" s="433">
        <v>161.613</v>
      </c>
      <c r="AH33" s="433">
        <v>170.328</v>
      </c>
      <c r="AI33" s="433">
        <v>161.6</v>
      </c>
      <c r="AJ33" s="433">
        <v>170.004</v>
      </c>
      <c r="AK33" s="433">
        <v>169.606</v>
      </c>
      <c r="AL33" s="433">
        <v>171.305</v>
      </c>
      <c r="AM33" s="433">
        <v>164.842</v>
      </c>
      <c r="AN33" s="433">
        <v>165.06</v>
      </c>
      <c r="AO33" s="433">
        <v>167.065</v>
      </c>
      <c r="AP33" s="433">
        <v>163.039</v>
      </c>
      <c r="AQ33" s="433">
        <v>167.356</v>
      </c>
      <c r="AR33" s="433">
        <v>140.534</v>
      </c>
      <c r="AS33" s="433">
        <v>148.777</v>
      </c>
      <c r="AT33" s="433">
        <v>134.932</v>
      </c>
      <c r="AU33" s="433">
        <v>140.556</v>
      </c>
      <c r="AV33" s="433">
        <v>107.971227</v>
      </c>
      <c r="AW33" s="433">
        <v>99.46</v>
      </c>
      <c r="AX33" s="433">
        <v>97.29</v>
      </c>
      <c r="AY33" s="433">
        <v>97.129</v>
      </c>
      <c r="AZ33" s="433">
        <v>91.786311</v>
      </c>
      <c r="BA33" s="433">
        <v>84.634</v>
      </c>
      <c r="BB33" s="433">
        <v>76.3244</v>
      </c>
      <c r="BC33" s="433">
        <v>76.005</v>
      </c>
      <c r="BD33" s="433">
        <v>75.071236</v>
      </c>
      <c r="BE33" s="435">
        <v>64.372</v>
      </c>
      <c r="BF33" s="457">
        <v>-0.144863950041008</v>
      </c>
      <c r="BG33" s="457">
        <v>-0.0569475213691337</v>
      </c>
      <c r="BH33" s="457">
        <v>0.023840576424128</v>
      </c>
    </row>
    <row r="34" spans="8:8">
      <c r="A34" s="218" t="s">
        <v>122</v>
      </c>
      <c r="B34" s="433">
        <v>0.0</v>
      </c>
      <c r="C34" s="433">
        <v>0.0</v>
      </c>
      <c r="D34" s="433">
        <v>0.0</v>
      </c>
      <c r="E34" s="433">
        <v>0.0</v>
      </c>
      <c r="F34" s="433">
        <v>0.0</v>
      </c>
      <c r="G34" s="433">
        <v>0.0</v>
      </c>
      <c r="H34" s="433">
        <v>0.0</v>
      </c>
      <c r="I34" s="433">
        <v>0.0</v>
      </c>
      <c r="J34" s="433">
        <v>0.0</v>
      </c>
      <c r="K34" s="433">
        <v>0.0</v>
      </c>
      <c r="L34" s="433">
        <v>0.0</v>
      </c>
      <c r="M34" s="433">
        <v>0.0</v>
      </c>
      <c r="N34" s="433">
        <v>0.0</v>
      </c>
      <c r="O34" s="433">
        <v>0.0</v>
      </c>
      <c r="P34" s="433">
        <v>0.0</v>
      </c>
      <c r="Q34" s="433">
        <v>0.0</v>
      </c>
      <c r="R34" s="433">
        <v>0.0</v>
      </c>
      <c r="S34" s="433">
        <v>0.0</v>
      </c>
      <c r="T34" s="433">
        <v>0.0</v>
      </c>
      <c r="U34" s="433">
        <v>0.0</v>
      </c>
      <c r="V34" s="433">
        <v>0.0</v>
      </c>
      <c r="W34" s="433">
        <v>0.0</v>
      </c>
      <c r="X34" s="433">
        <v>0.0</v>
      </c>
      <c r="Y34" s="433">
        <v>0.0</v>
      </c>
      <c r="Z34" s="433">
        <v>0.0</v>
      </c>
      <c r="AA34" s="433">
        <v>0.0</v>
      </c>
      <c r="AB34" s="433">
        <v>0.0</v>
      </c>
      <c r="AC34" s="433">
        <v>0.0</v>
      </c>
      <c r="AD34" s="433">
        <v>0.0</v>
      </c>
      <c r="AE34" s="433">
        <v>0.0</v>
      </c>
      <c r="AF34" s="433">
        <v>0.0</v>
      </c>
      <c r="AG34" s="433">
        <v>0.0</v>
      </c>
      <c r="AH34" s="433">
        <v>0.0</v>
      </c>
      <c r="AI34" s="433">
        <v>0.0</v>
      </c>
      <c r="AJ34" s="433">
        <v>0.0</v>
      </c>
      <c r="AK34" s="433">
        <v>0.0</v>
      </c>
      <c r="AL34" s="433">
        <v>0.0</v>
      </c>
      <c r="AM34" s="433">
        <v>0.0</v>
      </c>
      <c r="AN34" s="433">
        <v>0.0</v>
      </c>
      <c r="AO34" s="433">
        <v>0.0</v>
      </c>
      <c r="AP34" s="433">
        <v>0.0</v>
      </c>
      <c r="AQ34" s="433">
        <v>0.0</v>
      </c>
      <c r="AR34" s="433">
        <v>0.0</v>
      </c>
      <c r="AS34" s="433">
        <v>0.0</v>
      </c>
      <c r="AT34" s="433">
        <v>0.0</v>
      </c>
      <c r="AU34" s="433">
        <v>0.0</v>
      </c>
      <c r="AV34" s="433">
        <v>0.0</v>
      </c>
      <c r="AW34" s="433">
        <v>0.0</v>
      </c>
      <c r="AX34" s="433">
        <v>0.0</v>
      </c>
      <c r="AY34" s="433">
        <v>0.0</v>
      </c>
      <c r="AZ34" s="433">
        <v>0.0</v>
      </c>
      <c r="BA34" s="433">
        <v>0.0</v>
      </c>
      <c r="BB34" s="433">
        <v>0.0</v>
      </c>
      <c r="BC34" s="433">
        <v>0.0</v>
      </c>
      <c r="BD34" s="433">
        <v>0.0</v>
      </c>
      <c r="BE34" s="435">
        <v>0.0</v>
      </c>
      <c r="BF34" s="457">
        <v>0.0</v>
      </c>
      <c r="BG34" s="457">
        <v>0.0</v>
      </c>
      <c r="BH34" s="457">
        <v>0.0</v>
      </c>
    </row>
    <row r="35" spans="8:8">
      <c r="A35" s="218" t="s">
        <v>123</v>
      </c>
      <c r="B35" s="433">
        <v>0.0</v>
      </c>
      <c r="C35" s="433">
        <v>0.0</v>
      </c>
      <c r="D35" s="433">
        <v>0.0</v>
      </c>
      <c r="E35" s="433">
        <v>0.0</v>
      </c>
      <c r="F35" s="433">
        <v>0.0</v>
      </c>
      <c r="G35" s="433">
        <v>0.0</v>
      </c>
      <c r="H35" s="433">
        <v>0.0</v>
      </c>
      <c r="I35" s="433">
        <v>0.0</v>
      </c>
      <c r="J35" s="433">
        <v>0.0</v>
      </c>
      <c r="K35" s="433">
        <v>0.0</v>
      </c>
      <c r="L35" s="433">
        <v>0.0</v>
      </c>
      <c r="M35" s="433">
        <v>0.0</v>
      </c>
      <c r="N35" s="433">
        <v>0.0</v>
      </c>
      <c r="O35" s="433">
        <v>0.0</v>
      </c>
      <c r="P35" s="433">
        <v>0.0</v>
      </c>
      <c r="Q35" s="433">
        <v>0.0</v>
      </c>
      <c r="R35" s="433">
        <v>0.0</v>
      </c>
      <c r="S35" s="433">
        <v>0.0</v>
      </c>
      <c r="T35" s="433">
        <v>2.473</v>
      </c>
      <c r="U35" s="433">
        <v>3.766</v>
      </c>
      <c r="V35" s="433">
        <v>6.48</v>
      </c>
      <c r="W35" s="433">
        <v>7.424</v>
      </c>
      <c r="X35" s="433">
        <v>10.986</v>
      </c>
      <c r="Y35" s="433">
        <v>13.445</v>
      </c>
      <c r="Z35" s="433">
        <v>13.891</v>
      </c>
      <c r="AA35" s="433">
        <v>13.731</v>
      </c>
      <c r="AB35" s="433">
        <v>13.726</v>
      </c>
      <c r="AC35" s="433">
        <v>13.964</v>
      </c>
      <c r="AD35" s="433">
        <v>13.796</v>
      </c>
      <c r="AE35" s="433">
        <v>14.049</v>
      </c>
      <c r="AF35" s="433">
        <v>14.026</v>
      </c>
      <c r="AG35" s="433">
        <v>14.18</v>
      </c>
      <c r="AH35" s="433">
        <v>13.968</v>
      </c>
      <c r="AI35" s="433">
        <v>13.949</v>
      </c>
      <c r="AJ35" s="433">
        <v>14.096</v>
      </c>
      <c r="AK35" s="433">
        <v>14.18</v>
      </c>
      <c r="AL35" s="433">
        <v>14.126</v>
      </c>
      <c r="AM35" s="433">
        <v>13.953</v>
      </c>
      <c r="AN35" s="433">
        <v>11.013</v>
      </c>
      <c r="AO35" s="433">
        <v>11.915</v>
      </c>
      <c r="AP35" s="433">
        <v>13.834</v>
      </c>
      <c r="AQ35" s="433">
        <v>13.461</v>
      </c>
      <c r="AR35" s="433">
        <v>14.677</v>
      </c>
      <c r="AS35" s="433">
        <v>14.818</v>
      </c>
      <c r="AT35" s="433">
        <v>15.426</v>
      </c>
      <c r="AU35" s="433">
        <v>15.761</v>
      </c>
      <c r="AV35" s="433">
        <v>15.685026</v>
      </c>
      <c r="AW35" s="433">
        <v>15.793014</v>
      </c>
      <c r="AX35" s="433">
        <v>15.369604</v>
      </c>
      <c r="AY35" s="433">
        <v>15.648624</v>
      </c>
      <c r="AZ35" s="433">
        <v>15.834396</v>
      </c>
      <c r="BA35" s="433">
        <v>16.053915</v>
      </c>
      <c r="BB35" s="433">
        <v>16.097596</v>
      </c>
      <c r="BC35" s="433">
        <v>15.733</v>
      </c>
      <c r="BD35" s="433">
        <v>16.288</v>
      </c>
      <c r="BE35" s="435">
        <v>16.056</v>
      </c>
      <c r="BF35" s="457">
        <v>-0.0169369383877097</v>
      </c>
      <c r="BG35" s="457">
        <v>0.00545223390695937</v>
      </c>
      <c r="BH35" s="457">
        <v>0.00594644092254083</v>
      </c>
    </row>
    <row r="36" spans="8:8">
      <c r="A36" s="218" t="s">
        <v>124</v>
      </c>
      <c r="B36" s="433">
        <v>0.0</v>
      </c>
      <c r="C36" s="433">
        <v>0.0</v>
      </c>
      <c r="D36" s="433">
        <v>0.0</v>
      </c>
      <c r="E36" s="433">
        <v>0.0</v>
      </c>
      <c r="F36" s="433">
        <v>0.0</v>
      </c>
      <c r="G36" s="433">
        <v>0.0</v>
      </c>
      <c r="H36" s="433">
        <v>0.0</v>
      </c>
      <c r="I36" s="433">
        <v>0.0</v>
      </c>
      <c r="J36" s="433">
        <v>0.0</v>
      </c>
      <c r="K36" s="433">
        <v>0.0</v>
      </c>
      <c r="L36" s="433">
        <v>0.0</v>
      </c>
      <c r="M36" s="433">
        <v>0.0</v>
      </c>
      <c r="N36" s="433">
        <v>0.0</v>
      </c>
      <c r="O36" s="433">
        <v>0.0</v>
      </c>
      <c r="P36" s="433">
        <v>0.0</v>
      </c>
      <c r="Q36" s="433">
        <v>0.0</v>
      </c>
      <c r="R36" s="433">
        <v>0.0</v>
      </c>
      <c r="S36" s="433">
        <v>0.0</v>
      </c>
      <c r="T36" s="433">
        <v>0.0</v>
      </c>
      <c r="U36" s="433">
        <v>0.0</v>
      </c>
      <c r="V36" s="433">
        <v>0.0</v>
      </c>
      <c r="W36" s="433">
        <v>0.0</v>
      </c>
      <c r="X36" s="433">
        <v>0.0</v>
      </c>
      <c r="Y36" s="433">
        <v>0.0</v>
      </c>
      <c r="Z36" s="433">
        <v>0.0</v>
      </c>
      <c r="AA36" s="433">
        <v>0.0</v>
      </c>
      <c r="AB36" s="433">
        <v>0.0</v>
      </c>
      <c r="AC36" s="433">
        <v>0.0</v>
      </c>
      <c r="AD36" s="433">
        <v>0.0</v>
      </c>
      <c r="AE36" s="433">
        <v>0.0</v>
      </c>
      <c r="AF36" s="433">
        <v>0.0</v>
      </c>
      <c r="AG36" s="433">
        <v>0.0</v>
      </c>
      <c r="AH36" s="433">
        <v>0.0</v>
      </c>
      <c r="AI36" s="433">
        <v>0.0</v>
      </c>
      <c r="AJ36" s="433">
        <v>0.0</v>
      </c>
      <c r="AK36" s="433">
        <v>0.0</v>
      </c>
      <c r="AL36" s="433">
        <v>0.0</v>
      </c>
      <c r="AM36" s="433">
        <v>0.0</v>
      </c>
      <c r="AN36" s="433">
        <v>0.0</v>
      </c>
      <c r="AO36" s="433">
        <v>0.0</v>
      </c>
      <c r="AP36" s="433">
        <v>0.0</v>
      </c>
      <c r="AQ36" s="433">
        <v>0.0</v>
      </c>
      <c r="AR36" s="433">
        <v>0.0</v>
      </c>
      <c r="AS36" s="433">
        <v>0.0</v>
      </c>
      <c r="AT36" s="433">
        <v>0.0</v>
      </c>
      <c r="AU36" s="433">
        <v>0.0</v>
      </c>
      <c r="AV36" s="433">
        <v>0.0</v>
      </c>
      <c r="AW36" s="433">
        <v>0.0</v>
      </c>
      <c r="AX36" s="433">
        <v>0.0</v>
      </c>
      <c r="AY36" s="433">
        <v>0.0</v>
      </c>
      <c r="AZ36" s="433">
        <v>0.0</v>
      </c>
      <c r="BA36" s="433">
        <v>0.0</v>
      </c>
      <c r="BB36" s="433">
        <v>0.0</v>
      </c>
      <c r="BC36" s="433">
        <v>0.0</v>
      </c>
      <c r="BD36" s="433">
        <v>0.0</v>
      </c>
      <c r="BE36" s="435">
        <v>0.0</v>
      </c>
      <c r="BF36" s="457">
        <v>0.0</v>
      </c>
      <c r="BG36" s="457">
        <v>0.0</v>
      </c>
      <c r="BH36" s="457">
        <v>0.0</v>
      </c>
    </row>
    <row r="37" spans="8:8">
      <c r="A37" s="218" t="s">
        <v>125</v>
      </c>
      <c r="B37" s="433">
        <v>0.0</v>
      </c>
      <c r="C37" s="433">
        <v>0.0</v>
      </c>
      <c r="D37" s="433">
        <v>0.0</v>
      </c>
      <c r="E37" s="433">
        <v>0.0</v>
      </c>
      <c r="F37" s="433">
        <v>0.0</v>
      </c>
      <c r="G37" s="433">
        <v>0.0</v>
      </c>
      <c r="H37" s="433">
        <v>0.0</v>
      </c>
      <c r="I37" s="433">
        <v>0.0</v>
      </c>
      <c r="J37" s="433">
        <v>0.0</v>
      </c>
      <c r="K37" s="433">
        <v>0.0</v>
      </c>
      <c r="L37" s="433">
        <v>0.0</v>
      </c>
      <c r="M37" s="433">
        <v>0.0</v>
      </c>
      <c r="N37" s="433">
        <v>0.0</v>
      </c>
      <c r="O37" s="433">
        <v>0.0</v>
      </c>
      <c r="P37" s="433">
        <v>0.0</v>
      </c>
      <c r="Q37" s="433">
        <v>0.0</v>
      </c>
      <c r="R37" s="433">
        <v>0.0</v>
      </c>
      <c r="S37" s="433">
        <v>0.0</v>
      </c>
      <c r="T37" s="433">
        <v>0.0</v>
      </c>
      <c r="U37" s="433">
        <v>0.0</v>
      </c>
      <c r="V37" s="433">
        <v>0.0</v>
      </c>
      <c r="W37" s="433">
        <v>0.0</v>
      </c>
      <c r="X37" s="433">
        <v>0.0</v>
      </c>
      <c r="Y37" s="433">
        <v>0.0</v>
      </c>
      <c r="Z37" s="433">
        <v>0.0</v>
      </c>
      <c r="AA37" s="433">
        <v>0.0</v>
      </c>
      <c r="AB37" s="433">
        <v>0.0</v>
      </c>
      <c r="AC37" s="433">
        <v>0.0</v>
      </c>
      <c r="AD37" s="433">
        <v>0.0</v>
      </c>
      <c r="AE37" s="433">
        <v>0.0</v>
      </c>
      <c r="AF37" s="433">
        <v>0.0</v>
      </c>
      <c r="AG37" s="433">
        <v>0.0</v>
      </c>
      <c r="AH37" s="433">
        <v>0.0</v>
      </c>
      <c r="AI37" s="433">
        <v>0.0</v>
      </c>
      <c r="AJ37" s="433">
        <v>0.0</v>
      </c>
      <c r="AK37" s="433">
        <v>0.0</v>
      </c>
      <c r="AL37" s="433">
        <v>0.0</v>
      </c>
      <c r="AM37" s="433">
        <v>0.0</v>
      </c>
      <c r="AN37" s="433">
        <v>0.0</v>
      </c>
      <c r="AO37" s="433">
        <v>0.0</v>
      </c>
      <c r="AP37" s="433">
        <v>0.0</v>
      </c>
      <c r="AQ37" s="433">
        <v>0.0</v>
      </c>
      <c r="AR37" s="433">
        <v>0.0</v>
      </c>
      <c r="AS37" s="433">
        <v>0.0</v>
      </c>
      <c r="AT37" s="433">
        <v>0.0</v>
      </c>
      <c r="AU37" s="433">
        <v>0.0</v>
      </c>
      <c r="AV37" s="433">
        <v>0.0</v>
      </c>
      <c r="AW37" s="433">
        <v>0.0</v>
      </c>
      <c r="AX37" s="433">
        <v>0.0</v>
      </c>
      <c r="AY37" s="433">
        <v>0.0</v>
      </c>
      <c r="AZ37" s="433">
        <v>0.0</v>
      </c>
      <c r="BA37" s="433">
        <v>0.0</v>
      </c>
      <c r="BB37" s="433">
        <v>0.0</v>
      </c>
      <c r="BC37" s="433">
        <v>0.0</v>
      </c>
      <c r="BD37" s="433">
        <v>0.0</v>
      </c>
      <c r="BE37" s="435">
        <v>0.0</v>
      </c>
      <c r="BF37" s="457">
        <v>0.0</v>
      </c>
      <c r="BG37" s="457">
        <v>0.0</v>
      </c>
      <c r="BH37" s="457">
        <v>0.0</v>
      </c>
    </row>
    <row r="38" spans="8:8">
      <c r="A38" s="218" t="s">
        <v>126</v>
      </c>
      <c r="B38" s="433">
        <v>3.51</v>
      </c>
      <c r="C38" s="433">
        <v>3.863</v>
      </c>
      <c r="D38" s="433">
        <v>3.152</v>
      </c>
      <c r="E38" s="433">
        <v>2.576</v>
      </c>
      <c r="F38" s="433">
        <v>1.679</v>
      </c>
      <c r="G38" s="433">
        <v>3.176</v>
      </c>
      <c r="H38" s="433">
        <v>3.365</v>
      </c>
      <c r="I38" s="433">
        <v>3.626</v>
      </c>
      <c r="J38" s="433">
        <v>3.142</v>
      </c>
      <c r="K38" s="433">
        <v>3.41</v>
      </c>
      <c r="L38" s="433">
        <v>3.8</v>
      </c>
      <c r="M38" s="433">
        <v>3.807</v>
      </c>
      <c r="N38" s="433">
        <v>3.385</v>
      </c>
      <c r="O38" s="433">
        <v>4.428</v>
      </c>
      <c r="P38" s="433">
        <v>2.628</v>
      </c>
      <c r="Q38" s="433">
        <v>2.208</v>
      </c>
      <c r="R38" s="433">
        <v>2.707</v>
      </c>
      <c r="S38" s="433">
        <v>6.804</v>
      </c>
      <c r="T38" s="433">
        <v>5.783</v>
      </c>
      <c r="U38" s="433">
        <v>6.887</v>
      </c>
      <c r="V38" s="433">
        <v>7.024</v>
      </c>
      <c r="W38" s="433">
        <v>8.758</v>
      </c>
      <c r="X38" s="433">
        <v>0.174</v>
      </c>
      <c r="Y38" s="433">
        <v>0.0</v>
      </c>
      <c r="Z38" s="433">
        <v>0.0</v>
      </c>
      <c r="AA38" s="433">
        <v>0.0</v>
      </c>
      <c r="AB38" s="433">
        <v>0.0</v>
      </c>
      <c r="AC38" s="433">
        <v>0.0</v>
      </c>
      <c r="AD38" s="433">
        <v>0.0</v>
      </c>
      <c r="AE38" s="433">
        <v>0.0</v>
      </c>
      <c r="AF38" s="433">
        <v>0.0</v>
      </c>
      <c r="AG38" s="433">
        <v>0.0</v>
      </c>
      <c r="AH38" s="433">
        <v>0.0</v>
      </c>
      <c r="AI38" s="433">
        <v>0.0</v>
      </c>
      <c r="AJ38" s="433">
        <v>0.0</v>
      </c>
      <c r="AK38" s="433">
        <v>0.0</v>
      </c>
      <c r="AL38" s="433">
        <v>0.0</v>
      </c>
      <c r="AM38" s="433">
        <v>0.0</v>
      </c>
      <c r="AN38" s="433">
        <v>0.0</v>
      </c>
      <c r="AO38" s="433">
        <v>0.0</v>
      </c>
      <c r="AP38" s="433">
        <v>0.0</v>
      </c>
      <c r="AQ38" s="433">
        <v>0.0</v>
      </c>
      <c r="AR38" s="433">
        <v>0.0</v>
      </c>
      <c r="AS38" s="433">
        <v>0.0</v>
      </c>
      <c r="AT38" s="433">
        <v>0.0</v>
      </c>
      <c r="AU38" s="433">
        <v>0.0</v>
      </c>
      <c r="AV38" s="433">
        <v>0.0</v>
      </c>
      <c r="AW38" s="433">
        <v>0.0</v>
      </c>
      <c r="AX38" s="433">
        <v>0.0</v>
      </c>
      <c r="AY38" s="433">
        <v>0.0</v>
      </c>
      <c r="AZ38" s="433">
        <v>0.0</v>
      </c>
      <c r="BA38" s="433">
        <v>0.0</v>
      </c>
      <c r="BB38" s="433">
        <v>0.0</v>
      </c>
      <c r="BC38" s="433">
        <v>0.0</v>
      </c>
      <c r="BD38" s="433">
        <v>0.0</v>
      </c>
      <c r="BE38" s="435">
        <v>0.0</v>
      </c>
      <c r="BF38" s="457">
        <v>0.0</v>
      </c>
      <c r="BG38" s="457">
        <v>0.0</v>
      </c>
      <c r="BH38" s="457">
        <v>0.0</v>
      </c>
    </row>
    <row r="39" spans="8:8">
      <c r="A39" s="218" t="s">
        <v>127</v>
      </c>
      <c r="B39" s="433" t="s">
        <v>114</v>
      </c>
      <c r="C39" s="433" t="s">
        <v>114</v>
      </c>
      <c r="D39" s="433" t="s">
        <v>114</v>
      </c>
      <c r="E39" s="433" t="s">
        <v>114</v>
      </c>
      <c r="F39" s="433" t="s">
        <v>114</v>
      </c>
      <c r="G39" s="433" t="s">
        <v>114</v>
      </c>
      <c r="H39" s="433" t="s">
        <v>114</v>
      </c>
      <c r="I39" s="433" t="s">
        <v>114</v>
      </c>
      <c r="J39" s="433" t="s">
        <v>114</v>
      </c>
      <c r="K39" s="433" t="s">
        <v>114</v>
      </c>
      <c r="L39" s="433" t="s">
        <v>114</v>
      </c>
      <c r="M39" s="433" t="s">
        <v>114</v>
      </c>
      <c r="N39" s="433" t="s">
        <v>114</v>
      </c>
      <c r="O39" s="433" t="s">
        <v>114</v>
      </c>
      <c r="P39" s="433" t="s">
        <v>114</v>
      </c>
      <c r="Q39" s="433" t="s">
        <v>114</v>
      </c>
      <c r="R39" s="433" t="s">
        <v>114</v>
      </c>
      <c r="S39" s="433" t="s">
        <v>114</v>
      </c>
      <c r="T39" s="433" t="s">
        <v>114</v>
      </c>
      <c r="U39" s="433" t="s">
        <v>114</v>
      </c>
      <c r="V39" s="433">
        <v>0.0</v>
      </c>
      <c r="W39" s="433">
        <v>0.0</v>
      </c>
      <c r="X39" s="433">
        <v>0.0</v>
      </c>
      <c r="Y39" s="433">
        <v>0.0</v>
      </c>
      <c r="Z39" s="433">
        <v>0.0</v>
      </c>
      <c r="AA39" s="433">
        <v>0.0</v>
      </c>
      <c r="AB39" s="433">
        <v>0.0</v>
      </c>
      <c r="AC39" s="433">
        <v>0.0</v>
      </c>
      <c r="AD39" s="433">
        <v>0.0</v>
      </c>
      <c r="AE39" s="433">
        <v>0.0</v>
      </c>
      <c r="AF39" s="433">
        <v>0.0</v>
      </c>
      <c r="AG39" s="433">
        <v>0.0</v>
      </c>
      <c r="AH39" s="433">
        <v>0.0</v>
      </c>
      <c r="AI39" s="433">
        <v>0.0</v>
      </c>
      <c r="AJ39" s="433">
        <v>0.0</v>
      </c>
      <c r="AK39" s="433">
        <v>0.0</v>
      </c>
      <c r="AL39" s="433">
        <v>0.0</v>
      </c>
      <c r="AM39" s="433">
        <v>0.0</v>
      </c>
      <c r="AN39" s="433">
        <v>0.0</v>
      </c>
      <c r="AO39" s="433">
        <v>0.0</v>
      </c>
      <c r="AP39" s="433">
        <v>0.0</v>
      </c>
      <c r="AQ39" s="433">
        <v>0.0</v>
      </c>
      <c r="AR39" s="433">
        <v>0.0</v>
      </c>
      <c r="AS39" s="433">
        <v>0.0</v>
      </c>
      <c r="AT39" s="433">
        <v>0.0</v>
      </c>
      <c r="AU39" s="433">
        <v>0.0</v>
      </c>
      <c r="AV39" s="433">
        <v>0.0</v>
      </c>
      <c r="AW39" s="433">
        <v>0.0</v>
      </c>
      <c r="AX39" s="433">
        <v>0.0</v>
      </c>
      <c r="AY39" s="433">
        <v>0.0</v>
      </c>
      <c r="AZ39" s="433">
        <v>0.0</v>
      </c>
      <c r="BA39" s="433">
        <v>0.0</v>
      </c>
      <c r="BB39" s="433">
        <v>0.0</v>
      </c>
      <c r="BC39" s="433">
        <v>0.0</v>
      </c>
      <c r="BD39" s="433">
        <v>0.0</v>
      </c>
      <c r="BE39" s="435">
        <v>0.0</v>
      </c>
      <c r="BF39" s="457">
        <v>0.0</v>
      </c>
      <c r="BG39" s="457">
        <v>0.0</v>
      </c>
      <c r="BH39" s="457">
        <v>0.0</v>
      </c>
    </row>
    <row r="40" spans="8:8">
      <c r="A40" s="218" t="s">
        <v>128</v>
      </c>
      <c r="B40" s="433" t="s">
        <v>114</v>
      </c>
      <c r="C40" s="433" t="s">
        <v>114</v>
      </c>
      <c r="D40" s="433" t="s">
        <v>114</v>
      </c>
      <c r="E40" s="433" t="s">
        <v>114</v>
      </c>
      <c r="F40" s="433" t="s">
        <v>114</v>
      </c>
      <c r="G40" s="433" t="s">
        <v>114</v>
      </c>
      <c r="H40" s="433" t="s">
        <v>114</v>
      </c>
      <c r="I40" s="433" t="s">
        <v>114</v>
      </c>
      <c r="J40" s="433" t="s">
        <v>114</v>
      </c>
      <c r="K40" s="433" t="s">
        <v>114</v>
      </c>
      <c r="L40" s="433" t="s">
        <v>114</v>
      </c>
      <c r="M40" s="433" t="s">
        <v>114</v>
      </c>
      <c r="N40" s="433" t="s">
        <v>114</v>
      </c>
      <c r="O40" s="433" t="s">
        <v>114</v>
      </c>
      <c r="P40" s="433" t="s">
        <v>114</v>
      </c>
      <c r="Q40" s="433" t="s">
        <v>114</v>
      </c>
      <c r="R40" s="433" t="s">
        <v>114</v>
      </c>
      <c r="S40" s="433" t="s">
        <v>114</v>
      </c>
      <c r="T40" s="433" t="s">
        <v>114</v>
      </c>
      <c r="U40" s="433" t="s">
        <v>114</v>
      </c>
      <c r="V40" s="433">
        <v>9.479613</v>
      </c>
      <c r="W40" s="433">
        <v>9.8817784</v>
      </c>
      <c r="X40" s="433">
        <v>9.1835132</v>
      </c>
      <c r="Y40" s="433">
        <v>12.8118406</v>
      </c>
      <c r="Z40" s="433">
        <v>16.6522992</v>
      </c>
      <c r="AA40" s="433">
        <v>17.033</v>
      </c>
      <c r="AB40" s="433">
        <v>17.0</v>
      </c>
      <c r="AC40" s="433">
        <v>14.638</v>
      </c>
      <c r="AD40" s="433">
        <v>12.26</v>
      </c>
      <c r="AE40" s="433">
        <v>7.706</v>
      </c>
      <c r="AF40" s="433">
        <v>11.822</v>
      </c>
      <c r="AG40" s="433">
        <v>13.942</v>
      </c>
      <c r="AH40" s="433">
        <v>12.024</v>
      </c>
      <c r="AI40" s="433">
        <v>13.554</v>
      </c>
      <c r="AJ40" s="433">
        <v>9.862</v>
      </c>
      <c r="AK40" s="433">
        <v>8.419</v>
      </c>
      <c r="AL40" s="433">
        <v>11.362</v>
      </c>
      <c r="AM40" s="433">
        <v>14.142</v>
      </c>
      <c r="AN40" s="433">
        <v>15.484</v>
      </c>
      <c r="AO40" s="433">
        <v>15.1016</v>
      </c>
      <c r="AP40" s="433">
        <v>10.3376</v>
      </c>
      <c r="AQ40" s="433">
        <v>8.6512</v>
      </c>
      <c r="AR40" s="433">
        <v>9.8329</v>
      </c>
      <c r="AS40" s="433">
        <v>9.8937</v>
      </c>
      <c r="AT40" s="433">
        <v>10.8526</v>
      </c>
      <c r="AU40" s="433">
        <v>0.0</v>
      </c>
      <c r="AV40" s="433">
        <v>0.0</v>
      </c>
      <c r="AW40" s="433">
        <v>0.0</v>
      </c>
      <c r="AX40" s="433">
        <v>0.0</v>
      </c>
      <c r="AY40" s="433">
        <v>0.0</v>
      </c>
      <c r="AZ40" s="433">
        <v>0.0</v>
      </c>
      <c r="BA40" s="433">
        <v>0.0</v>
      </c>
      <c r="BB40" s="433">
        <v>0.0</v>
      </c>
      <c r="BC40" s="433">
        <v>0.0</v>
      </c>
      <c r="BD40" s="433">
        <v>0.0</v>
      </c>
      <c r="BE40" s="435">
        <v>0.0</v>
      </c>
      <c r="BF40" s="457">
        <v>0.0</v>
      </c>
      <c r="BG40" s="457">
        <v>-1.0</v>
      </c>
      <c r="BH40" s="457">
        <v>0.0</v>
      </c>
    </row>
    <row r="41" spans="8:8">
      <c r="A41" s="218" t="s">
        <v>129</v>
      </c>
      <c r="B41" s="433">
        <v>0.0</v>
      </c>
      <c r="C41" s="433">
        <v>0.0</v>
      </c>
      <c r="D41" s="433">
        <v>0.0</v>
      </c>
      <c r="E41" s="433">
        <v>0.0</v>
      </c>
      <c r="F41" s="433">
        <v>0.0</v>
      </c>
      <c r="G41" s="433">
        <v>0.0</v>
      </c>
      <c r="H41" s="433">
        <v>0.0</v>
      </c>
      <c r="I41" s="433">
        <v>0.0</v>
      </c>
      <c r="J41" s="433">
        <v>0.0</v>
      </c>
      <c r="K41" s="433">
        <v>0.0</v>
      </c>
      <c r="L41" s="433">
        <v>0.0</v>
      </c>
      <c r="M41" s="433">
        <v>0.0</v>
      </c>
      <c r="N41" s="433">
        <v>0.0</v>
      </c>
      <c r="O41" s="433">
        <v>0.0</v>
      </c>
      <c r="P41" s="433">
        <v>0.0</v>
      </c>
      <c r="Q41" s="433">
        <v>0.0</v>
      </c>
      <c r="R41" s="433">
        <v>0.0</v>
      </c>
      <c r="S41" s="433">
        <v>0.0</v>
      </c>
      <c r="T41" s="433">
        <v>0.0</v>
      </c>
      <c r="U41" s="433">
        <v>0.0</v>
      </c>
      <c r="V41" s="433">
        <v>0.0</v>
      </c>
      <c r="W41" s="433">
        <v>0.0</v>
      </c>
      <c r="X41" s="433">
        <v>0.0</v>
      </c>
      <c r="Y41" s="433">
        <v>0.0</v>
      </c>
      <c r="Z41" s="433">
        <v>0.0</v>
      </c>
      <c r="AA41" s="433">
        <v>0.0</v>
      </c>
      <c r="AB41" s="433">
        <v>0.0</v>
      </c>
      <c r="AC41" s="433">
        <v>0.0</v>
      </c>
      <c r="AD41" s="433">
        <v>0.0</v>
      </c>
      <c r="AE41" s="433">
        <v>0.0</v>
      </c>
      <c r="AF41" s="433">
        <v>0.0</v>
      </c>
      <c r="AG41" s="433">
        <v>0.0</v>
      </c>
      <c r="AH41" s="433">
        <v>0.0</v>
      </c>
      <c r="AI41" s="433">
        <v>0.0</v>
      </c>
      <c r="AJ41" s="433">
        <v>0.0</v>
      </c>
      <c r="AK41" s="433">
        <v>0.0</v>
      </c>
      <c r="AL41" s="433">
        <v>0.0</v>
      </c>
      <c r="AM41" s="433">
        <v>0.0</v>
      </c>
      <c r="AN41" s="433">
        <v>0.0</v>
      </c>
      <c r="AO41" s="433">
        <v>0.0</v>
      </c>
      <c r="AP41" s="433">
        <v>0.0</v>
      </c>
      <c r="AQ41" s="433">
        <v>0.0</v>
      </c>
      <c r="AR41" s="433">
        <v>0.0</v>
      </c>
      <c r="AS41" s="433">
        <v>0.0</v>
      </c>
      <c r="AT41" s="433">
        <v>0.0</v>
      </c>
      <c r="AU41" s="433">
        <v>0.0</v>
      </c>
      <c r="AV41" s="433">
        <v>0.0</v>
      </c>
      <c r="AW41" s="433">
        <v>0.0</v>
      </c>
      <c r="AX41" s="433">
        <v>0.0</v>
      </c>
      <c r="AY41" s="433">
        <v>0.0</v>
      </c>
      <c r="AZ41" s="433">
        <v>0.0</v>
      </c>
      <c r="BA41" s="433">
        <v>0.0</v>
      </c>
      <c r="BB41" s="433">
        <v>0.0</v>
      </c>
      <c r="BC41" s="433">
        <v>0.0</v>
      </c>
      <c r="BD41" s="433">
        <v>0.0</v>
      </c>
      <c r="BE41" s="435">
        <v>0.0</v>
      </c>
      <c r="BF41" s="457">
        <v>0.0</v>
      </c>
      <c r="BG41" s="457">
        <v>0.0</v>
      </c>
      <c r="BH41" s="457">
        <v>0.0</v>
      </c>
    </row>
    <row r="42" spans="8:8">
      <c r="A42" s="218" t="s">
        <v>130</v>
      </c>
      <c r="B42" s="433">
        <v>0.0</v>
      </c>
      <c r="C42" s="433">
        <v>0.0</v>
      </c>
      <c r="D42" s="433">
        <v>0.0</v>
      </c>
      <c r="E42" s="433">
        <v>0.028</v>
      </c>
      <c r="F42" s="433">
        <v>0.315</v>
      </c>
      <c r="G42" s="433">
        <v>0.368</v>
      </c>
      <c r="H42" s="433">
        <v>0.405</v>
      </c>
      <c r="I42" s="433">
        <v>0.326</v>
      </c>
      <c r="J42" s="433">
        <v>1.108</v>
      </c>
      <c r="K42" s="433">
        <v>3.277</v>
      </c>
      <c r="L42" s="433">
        <v>3.335</v>
      </c>
      <c r="M42" s="433">
        <v>3.872</v>
      </c>
      <c r="N42" s="433">
        <v>3.71</v>
      </c>
      <c r="O42" s="433">
        <v>4.06</v>
      </c>
      <c r="P42" s="433">
        <v>3.489</v>
      </c>
      <c r="Q42" s="433">
        <v>4.2</v>
      </c>
      <c r="R42" s="433">
        <v>3.658</v>
      </c>
      <c r="S42" s="433">
        <v>3.897</v>
      </c>
      <c r="T42" s="433">
        <v>3.589</v>
      </c>
      <c r="U42" s="433">
        <v>3.711</v>
      </c>
      <c r="V42" s="433">
        <v>3.899</v>
      </c>
      <c r="W42" s="433">
        <v>4.216</v>
      </c>
      <c r="X42" s="433">
        <v>3.556</v>
      </c>
      <c r="Y42" s="433">
        <v>3.675</v>
      </c>
      <c r="Z42" s="433">
        <v>4.019</v>
      </c>
      <c r="AA42" s="433">
        <v>3.502</v>
      </c>
      <c r="AB42" s="433">
        <v>3.329</v>
      </c>
      <c r="AC42" s="433">
        <v>3.8</v>
      </c>
      <c r="AD42" s="433">
        <v>3.948</v>
      </c>
      <c r="AE42" s="433">
        <v>3.967</v>
      </c>
      <c r="AF42" s="433">
        <v>4.018</v>
      </c>
      <c r="AG42" s="433">
        <v>4.16</v>
      </c>
      <c r="AH42" s="433">
        <v>2.408</v>
      </c>
      <c r="AI42" s="433">
        <v>3.809091</v>
      </c>
      <c r="AJ42" s="433">
        <v>3.828213</v>
      </c>
      <c r="AK42" s="433">
        <v>3.919208</v>
      </c>
      <c r="AL42" s="433">
        <v>3.972571</v>
      </c>
      <c r="AM42" s="433">
        <v>3.91354</v>
      </c>
      <c r="AN42" s="433">
        <v>4.017989</v>
      </c>
      <c r="AO42" s="433">
        <v>3.822018</v>
      </c>
      <c r="AP42" s="433">
        <v>3.997456</v>
      </c>
      <c r="AQ42" s="433">
        <v>3.469439</v>
      </c>
      <c r="AR42" s="433">
        <v>4.200313</v>
      </c>
      <c r="AS42" s="433">
        <v>4.168889</v>
      </c>
      <c r="AT42" s="433">
        <v>4.248333</v>
      </c>
      <c r="AU42" s="433">
        <v>3.969167</v>
      </c>
      <c r="AV42" s="433">
        <v>4.140775</v>
      </c>
      <c r="AW42" s="433">
        <v>3.91471</v>
      </c>
      <c r="AX42" s="433">
        <v>2.890859</v>
      </c>
      <c r="AY42" s="433">
        <v>4.091306</v>
      </c>
      <c r="AZ42" s="433">
        <v>4.078041</v>
      </c>
      <c r="BA42" s="433">
        <v>3.960278</v>
      </c>
      <c r="BB42" s="433">
        <v>3.402478</v>
      </c>
      <c r="BC42" s="433">
        <v>3.51477</v>
      </c>
      <c r="BD42" s="433">
        <v>3.909748</v>
      </c>
      <c r="BE42" s="435">
        <v>4.08410162702703</v>
      </c>
      <c r="BF42" s="457">
        <v>0.0417405110028062</v>
      </c>
      <c r="BG42" s="457">
        <v>-0.00827098054967079</v>
      </c>
      <c r="BH42" s="457">
        <v>0.00151257281058602</v>
      </c>
    </row>
    <row r="43" spans="8:8">
      <c r="A43" s="218" t="s">
        <v>131</v>
      </c>
      <c r="B43" s="433" t="s">
        <v>114</v>
      </c>
      <c r="C43" s="433" t="s">
        <v>114</v>
      </c>
      <c r="D43" s="433" t="s">
        <v>114</v>
      </c>
      <c r="E43" s="433" t="s">
        <v>114</v>
      </c>
      <c r="F43" s="433" t="s">
        <v>114</v>
      </c>
      <c r="G43" s="433" t="s">
        <v>114</v>
      </c>
      <c r="H43" s="433" t="s">
        <v>114</v>
      </c>
      <c r="I43" s="433" t="s">
        <v>114</v>
      </c>
      <c r="J43" s="433" t="s">
        <v>114</v>
      </c>
      <c r="K43" s="433" t="s">
        <v>114</v>
      </c>
      <c r="L43" s="433" t="s">
        <v>114</v>
      </c>
      <c r="M43" s="433" t="s">
        <v>114</v>
      </c>
      <c r="N43" s="433" t="s">
        <v>114</v>
      </c>
      <c r="O43" s="433" t="s">
        <v>114</v>
      </c>
      <c r="P43" s="433" t="s">
        <v>114</v>
      </c>
      <c r="Q43" s="433" t="s">
        <v>114</v>
      </c>
      <c r="R43" s="433" t="s">
        <v>114</v>
      </c>
      <c r="S43" s="433" t="s">
        <v>114</v>
      </c>
      <c r="T43" s="433" t="s">
        <v>114</v>
      </c>
      <c r="U43" s="433" t="s">
        <v>114</v>
      </c>
      <c r="V43" s="433" t="s">
        <v>114</v>
      </c>
      <c r="W43" s="433" t="s">
        <v>114</v>
      </c>
      <c r="X43" s="433" t="s">
        <v>114</v>
      </c>
      <c r="Y43" s="433" t="s">
        <v>114</v>
      </c>
      <c r="Z43" s="433" t="s">
        <v>114</v>
      </c>
      <c r="AA43" s="433">
        <v>0.0</v>
      </c>
      <c r="AB43" s="433">
        <v>0.0</v>
      </c>
      <c r="AC43" s="433">
        <v>0.0</v>
      </c>
      <c r="AD43" s="433">
        <v>0.0</v>
      </c>
      <c r="AE43" s="433">
        <v>0.0</v>
      </c>
      <c r="AF43" s="433">
        <v>0.0</v>
      </c>
      <c r="AG43" s="433">
        <v>0.0</v>
      </c>
      <c r="AH43" s="433">
        <v>0.0</v>
      </c>
      <c r="AI43" s="433">
        <v>0.0</v>
      </c>
      <c r="AJ43" s="433">
        <v>0.0</v>
      </c>
      <c r="AK43" s="433">
        <v>0.0</v>
      </c>
      <c r="AL43" s="433">
        <v>0.0</v>
      </c>
      <c r="AM43" s="433">
        <v>0.0</v>
      </c>
      <c r="AN43" s="433">
        <v>0.0</v>
      </c>
      <c r="AO43" s="433">
        <v>0.0</v>
      </c>
      <c r="AP43" s="433">
        <v>0.0</v>
      </c>
      <c r="AQ43" s="433">
        <v>0.0</v>
      </c>
      <c r="AR43" s="433">
        <v>0.0</v>
      </c>
      <c r="AS43" s="433">
        <v>0.0</v>
      </c>
      <c r="AT43" s="433">
        <v>0.0</v>
      </c>
      <c r="AU43" s="433">
        <v>0.0</v>
      </c>
      <c r="AV43" s="433">
        <v>0.0</v>
      </c>
      <c r="AW43" s="433">
        <v>0.0</v>
      </c>
      <c r="AX43" s="433">
        <v>0.0</v>
      </c>
      <c r="AY43" s="433">
        <v>0.0</v>
      </c>
      <c r="AZ43" s="433">
        <v>0.0</v>
      </c>
      <c r="BA43" s="433">
        <v>0.0</v>
      </c>
      <c r="BB43" s="433">
        <v>0.0</v>
      </c>
      <c r="BC43" s="433">
        <v>0.0</v>
      </c>
      <c r="BD43" s="433">
        <v>0.0</v>
      </c>
      <c r="BE43" s="435">
        <v>0.0</v>
      </c>
      <c r="BF43" s="457">
        <v>0.0</v>
      </c>
      <c r="BG43" s="457">
        <v>0.0</v>
      </c>
      <c r="BH43" s="457">
        <v>0.0</v>
      </c>
    </row>
    <row r="44" spans="8:8">
      <c r="A44" s="218" t="s">
        <v>132</v>
      </c>
      <c r="B44" s="433">
        <v>0.0</v>
      </c>
      <c r="C44" s="433">
        <v>0.0</v>
      </c>
      <c r="D44" s="433">
        <v>0.0</v>
      </c>
      <c r="E44" s="433">
        <v>0.0</v>
      </c>
      <c r="F44" s="433">
        <v>0.0</v>
      </c>
      <c r="G44" s="433">
        <v>0.0</v>
      </c>
      <c r="H44" s="433">
        <v>0.0</v>
      </c>
      <c r="I44" s="433">
        <v>0.0</v>
      </c>
      <c r="J44" s="433">
        <v>0.0</v>
      </c>
      <c r="K44" s="433">
        <v>0.0</v>
      </c>
      <c r="L44" s="433">
        <v>0.0</v>
      </c>
      <c r="M44" s="433">
        <v>0.0</v>
      </c>
      <c r="N44" s="433">
        <v>0.0</v>
      </c>
      <c r="O44" s="433">
        <v>0.0</v>
      </c>
      <c r="P44" s="433">
        <v>0.0</v>
      </c>
      <c r="Q44" s="433">
        <v>0.0</v>
      </c>
      <c r="R44" s="433">
        <v>0.0</v>
      </c>
      <c r="S44" s="433">
        <v>0.0</v>
      </c>
      <c r="T44" s="433">
        <v>0.0</v>
      </c>
      <c r="U44" s="433">
        <v>0.0</v>
      </c>
      <c r="V44" s="433">
        <v>0.0</v>
      </c>
      <c r="W44" s="433">
        <v>0.0</v>
      </c>
      <c r="X44" s="433">
        <v>0.0</v>
      </c>
      <c r="Y44" s="433">
        <v>0.0</v>
      </c>
      <c r="Z44" s="433">
        <v>0.0</v>
      </c>
      <c r="AA44" s="433">
        <v>0.0</v>
      </c>
      <c r="AB44" s="433">
        <v>0.0</v>
      </c>
      <c r="AC44" s="433">
        <v>0.0</v>
      </c>
      <c r="AD44" s="433">
        <v>0.0</v>
      </c>
      <c r="AE44" s="433">
        <v>0.0</v>
      </c>
      <c r="AF44" s="433">
        <v>0.0</v>
      </c>
      <c r="AG44" s="433">
        <v>0.0</v>
      </c>
      <c r="AH44" s="433">
        <v>0.0</v>
      </c>
      <c r="AI44" s="433">
        <v>0.0</v>
      </c>
      <c r="AJ44" s="433">
        <v>0.0</v>
      </c>
      <c r="AK44" s="433">
        <v>0.0</v>
      </c>
      <c r="AL44" s="433">
        <v>0.0</v>
      </c>
      <c r="AM44" s="433">
        <v>0.0</v>
      </c>
      <c r="AN44" s="433">
        <v>0.0</v>
      </c>
      <c r="AO44" s="433">
        <v>0.0</v>
      </c>
      <c r="AP44" s="433">
        <v>0.0</v>
      </c>
      <c r="AQ44" s="433">
        <v>0.0</v>
      </c>
      <c r="AR44" s="433">
        <v>0.0</v>
      </c>
      <c r="AS44" s="433">
        <v>0.0</v>
      </c>
      <c r="AT44" s="433">
        <v>0.0</v>
      </c>
      <c r="AU44" s="433">
        <v>0.0</v>
      </c>
      <c r="AV44" s="433">
        <v>0.0</v>
      </c>
      <c r="AW44" s="433">
        <v>0.0</v>
      </c>
      <c r="AX44" s="433">
        <v>0.0</v>
      </c>
      <c r="AY44" s="433">
        <v>0.0</v>
      </c>
      <c r="AZ44" s="433">
        <v>0.0</v>
      </c>
      <c r="BA44" s="433">
        <v>0.0</v>
      </c>
      <c r="BB44" s="433">
        <v>0.0</v>
      </c>
      <c r="BC44" s="433">
        <v>0.0</v>
      </c>
      <c r="BD44" s="433">
        <v>0.0</v>
      </c>
      <c r="BE44" s="435">
        <v>0.0</v>
      </c>
      <c r="BF44" s="457">
        <v>0.0</v>
      </c>
      <c r="BG44" s="457">
        <v>0.0</v>
      </c>
      <c r="BH44" s="457">
        <v>0.0</v>
      </c>
    </row>
    <row r="45" spans="8:8">
      <c r="A45" s="218" t="s">
        <v>133</v>
      </c>
      <c r="B45" s="433">
        <v>0.0</v>
      </c>
      <c r="C45" s="433">
        <v>0.0</v>
      </c>
      <c r="D45" s="433">
        <v>0.0</v>
      </c>
      <c r="E45" s="433">
        <v>0.0</v>
      </c>
      <c r="F45" s="433">
        <v>0.0</v>
      </c>
      <c r="G45" s="433">
        <v>0.0</v>
      </c>
      <c r="H45" s="433">
        <v>0.0</v>
      </c>
      <c r="I45" s="433">
        <v>0.0</v>
      </c>
      <c r="J45" s="433">
        <v>0.0</v>
      </c>
      <c r="K45" s="433">
        <v>0.0</v>
      </c>
      <c r="L45" s="433">
        <v>0.0</v>
      </c>
      <c r="M45" s="433">
        <v>0.0</v>
      </c>
      <c r="N45" s="433">
        <v>0.0</v>
      </c>
      <c r="O45" s="433">
        <v>0.0</v>
      </c>
      <c r="P45" s="433">
        <v>0.0</v>
      </c>
      <c r="Q45" s="433">
        <v>0.0</v>
      </c>
      <c r="R45" s="433">
        <v>0.0</v>
      </c>
      <c r="S45" s="433">
        <v>0.0</v>
      </c>
      <c r="T45" s="433">
        <v>0.0</v>
      </c>
      <c r="U45" s="433">
        <v>0.0</v>
      </c>
      <c r="V45" s="433">
        <v>0.0</v>
      </c>
      <c r="W45" s="433">
        <v>0.0</v>
      </c>
      <c r="X45" s="433">
        <v>0.0</v>
      </c>
      <c r="Y45" s="433">
        <v>0.0</v>
      </c>
      <c r="Z45" s="433">
        <v>0.0</v>
      </c>
      <c r="AA45" s="433">
        <v>0.0</v>
      </c>
      <c r="AB45" s="433">
        <v>0.0</v>
      </c>
      <c r="AC45" s="433">
        <v>0.0</v>
      </c>
      <c r="AD45" s="433">
        <v>0.0</v>
      </c>
      <c r="AE45" s="433">
        <v>0.0</v>
      </c>
      <c r="AF45" s="433">
        <v>0.0</v>
      </c>
      <c r="AG45" s="433">
        <v>0.0</v>
      </c>
      <c r="AH45" s="433">
        <v>0.0</v>
      </c>
      <c r="AI45" s="433">
        <v>0.0</v>
      </c>
      <c r="AJ45" s="433">
        <v>0.0</v>
      </c>
      <c r="AK45" s="433">
        <v>0.0</v>
      </c>
      <c r="AL45" s="433">
        <v>0.0</v>
      </c>
      <c r="AM45" s="433">
        <v>0.0</v>
      </c>
      <c r="AN45" s="433">
        <v>0.0</v>
      </c>
      <c r="AO45" s="433">
        <v>0.0</v>
      </c>
      <c r="AP45" s="433">
        <v>0.0</v>
      </c>
      <c r="AQ45" s="433">
        <v>0.0</v>
      </c>
      <c r="AR45" s="433">
        <v>0.0</v>
      </c>
      <c r="AS45" s="433">
        <v>0.0</v>
      </c>
      <c r="AT45" s="433">
        <v>0.0</v>
      </c>
      <c r="AU45" s="433">
        <v>0.0</v>
      </c>
      <c r="AV45" s="433">
        <v>0.0</v>
      </c>
      <c r="AW45" s="433">
        <v>0.0</v>
      </c>
      <c r="AX45" s="433">
        <v>0.0</v>
      </c>
      <c r="AY45" s="433">
        <v>0.0</v>
      </c>
      <c r="AZ45" s="433">
        <v>0.0</v>
      </c>
      <c r="BA45" s="433">
        <v>0.0</v>
      </c>
      <c r="BB45" s="433">
        <v>0.0</v>
      </c>
      <c r="BC45" s="433">
        <v>0.0</v>
      </c>
      <c r="BD45" s="433">
        <v>0.0</v>
      </c>
      <c r="BE45" s="435">
        <v>0.0</v>
      </c>
      <c r="BF45" s="457">
        <v>0.0</v>
      </c>
      <c r="BG45" s="457">
        <v>0.0</v>
      </c>
      <c r="BH45" s="457">
        <v>0.0</v>
      </c>
    </row>
    <row r="46" spans="8:8">
      <c r="A46" s="218" t="s">
        <v>134</v>
      </c>
      <c r="B46" s="433">
        <v>0.0</v>
      </c>
      <c r="C46" s="433">
        <v>0.0</v>
      </c>
      <c r="D46" s="433">
        <v>0.0</v>
      </c>
      <c r="E46" s="433">
        <v>0.0</v>
      </c>
      <c r="F46" s="433">
        <v>0.0</v>
      </c>
      <c r="G46" s="433">
        <v>0.0</v>
      </c>
      <c r="H46" s="433">
        <v>0.0</v>
      </c>
      <c r="I46" s="433">
        <v>0.0</v>
      </c>
      <c r="J46" s="433">
        <v>0.0</v>
      </c>
      <c r="K46" s="433">
        <v>0.0</v>
      </c>
      <c r="L46" s="433">
        <v>0.0</v>
      </c>
      <c r="M46" s="433">
        <v>0.0</v>
      </c>
      <c r="N46" s="433">
        <v>0.0</v>
      </c>
      <c r="O46" s="433">
        <v>0.0</v>
      </c>
      <c r="P46" s="433">
        <v>0.0</v>
      </c>
      <c r="Q46" s="433">
        <v>0.0</v>
      </c>
      <c r="R46" s="433">
        <v>0.0</v>
      </c>
      <c r="S46" s="433">
        <v>0.0</v>
      </c>
      <c r="T46" s="433">
        <v>0.0</v>
      </c>
      <c r="U46" s="433">
        <v>0.0</v>
      </c>
      <c r="V46" s="433">
        <v>0.0</v>
      </c>
      <c r="W46" s="433">
        <v>0.0</v>
      </c>
      <c r="X46" s="433">
        <v>0.0</v>
      </c>
      <c r="Y46" s="433">
        <v>0.0</v>
      </c>
      <c r="Z46" s="433">
        <v>0.0</v>
      </c>
      <c r="AA46" s="433">
        <v>0.0</v>
      </c>
      <c r="AB46" s="433">
        <v>0.0</v>
      </c>
      <c r="AC46" s="433">
        <v>0.0</v>
      </c>
      <c r="AD46" s="433">
        <v>0.0</v>
      </c>
      <c r="AE46" s="433">
        <v>0.0</v>
      </c>
      <c r="AF46" s="433">
        <v>0.0</v>
      </c>
      <c r="AG46" s="433">
        <v>0.0</v>
      </c>
      <c r="AH46" s="433">
        <v>0.0</v>
      </c>
      <c r="AI46" s="433">
        <v>0.0</v>
      </c>
      <c r="AJ46" s="433">
        <v>0.0</v>
      </c>
      <c r="AK46" s="433">
        <v>0.0</v>
      </c>
      <c r="AL46" s="433">
        <v>0.0</v>
      </c>
      <c r="AM46" s="433">
        <v>0.0</v>
      </c>
      <c r="AN46" s="433">
        <v>0.0</v>
      </c>
      <c r="AO46" s="433">
        <v>0.0</v>
      </c>
      <c r="AP46" s="433">
        <v>0.0</v>
      </c>
      <c r="AQ46" s="433">
        <v>0.0</v>
      </c>
      <c r="AR46" s="433">
        <v>0.0</v>
      </c>
      <c r="AS46" s="433">
        <v>0.0</v>
      </c>
      <c r="AT46" s="433">
        <v>0.0</v>
      </c>
      <c r="AU46" s="433">
        <v>0.0</v>
      </c>
      <c r="AV46" s="433">
        <v>0.0</v>
      </c>
      <c r="AW46" s="433">
        <v>0.0</v>
      </c>
      <c r="AX46" s="433">
        <v>0.0</v>
      </c>
      <c r="AY46" s="433">
        <v>0.0</v>
      </c>
      <c r="AZ46" s="433">
        <v>0.0</v>
      </c>
      <c r="BA46" s="433">
        <v>0.0</v>
      </c>
      <c r="BB46" s="433">
        <v>0.0</v>
      </c>
      <c r="BC46" s="433">
        <v>0.0</v>
      </c>
      <c r="BD46" s="433">
        <v>0.0</v>
      </c>
      <c r="BE46" s="435">
        <v>0.0</v>
      </c>
      <c r="BF46" s="457">
        <v>0.0</v>
      </c>
      <c r="BG46" s="457">
        <v>0.0</v>
      </c>
      <c r="BH46" s="457">
        <v>0.0</v>
      </c>
    </row>
    <row r="47" spans="8:8">
      <c r="A47" s="218" t="s">
        <v>135</v>
      </c>
      <c r="B47" s="433">
        <v>0.0</v>
      </c>
      <c r="C47" s="433">
        <v>0.0</v>
      </c>
      <c r="D47" s="433">
        <v>0.0</v>
      </c>
      <c r="E47" s="433">
        <v>0.0</v>
      </c>
      <c r="F47" s="433">
        <v>0.0</v>
      </c>
      <c r="G47" s="433">
        <v>0.0</v>
      </c>
      <c r="H47" s="433">
        <v>0.0</v>
      </c>
      <c r="I47" s="433">
        <v>0.0</v>
      </c>
      <c r="J47" s="433">
        <v>0.0</v>
      </c>
      <c r="K47" s="433">
        <v>0.0</v>
      </c>
      <c r="L47" s="433">
        <v>0.0</v>
      </c>
      <c r="M47" s="433">
        <v>0.0</v>
      </c>
      <c r="N47" s="433">
        <v>0.0</v>
      </c>
      <c r="O47" s="433">
        <v>0.0</v>
      </c>
      <c r="P47" s="433">
        <v>0.0</v>
      </c>
      <c r="Q47" s="433">
        <v>0.0</v>
      </c>
      <c r="R47" s="433">
        <v>0.0</v>
      </c>
      <c r="S47" s="433">
        <v>0.0</v>
      </c>
      <c r="T47" s="433">
        <v>0.0</v>
      </c>
      <c r="U47" s="433">
        <v>0.0</v>
      </c>
      <c r="V47" s="433">
        <v>0.0</v>
      </c>
      <c r="W47" s="433">
        <v>0.0</v>
      </c>
      <c r="X47" s="433">
        <v>0.0</v>
      </c>
      <c r="Y47" s="433">
        <v>0.0</v>
      </c>
      <c r="Z47" s="433">
        <v>0.0</v>
      </c>
      <c r="AA47" s="433">
        <v>0.0</v>
      </c>
      <c r="AB47" s="433">
        <v>0.0</v>
      </c>
      <c r="AC47" s="433">
        <v>0.0</v>
      </c>
      <c r="AD47" s="433">
        <v>0.0</v>
      </c>
      <c r="AE47" s="433">
        <v>0.0</v>
      </c>
      <c r="AF47" s="433">
        <v>0.0</v>
      </c>
      <c r="AG47" s="433">
        <v>1.386</v>
      </c>
      <c r="AH47" s="433">
        <v>5.4</v>
      </c>
      <c r="AI47" s="433">
        <v>5.307</v>
      </c>
      <c r="AJ47" s="433">
        <v>5.198</v>
      </c>
      <c r="AK47" s="433">
        <v>5.456</v>
      </c>
      <c r="AL47" s="433">
        <v>5.446</v>
      </c>
      <c r="AM47" s="433">
        <v>5.513</v>
      </c>
      <c r="AN47" s="433">
        <v>4.906</v>
      </c>
      <c r="AO47" s="433">
        <v>5.548</v>
      </c>
      <c r="AP47" s="433">
        <v>5.555</v>
      </c>
      <c r="AQ47" s="433">
        <v>5.632</v>
      </c>
      <c r="AR47" s="433">
        <v>7.709</v>
      </c>
      <c r="AS47" s="433">
        <v>11.226</v>
      </c>
      <c r="AT47" s="433">
        <v>11.752</v>
      </c>
      <c r="AU47" s="433">
        <v>11.623</v>
      </c>
      <c r="AV47" s="433">
        <v>11.7472</v>
      </c>
      <c r="AW47" s="433">
        <v>11.4662</v>
      </c>
      <c r="AX47" s="433">
        <v>11.6184</v>
      </c>
      <c r="AY47" s="433">
        <v>11.6756</v>
      </c>
      <c r="AZ47" s="433">
        <v>11.64</v>
      </c>
      <c r="BA47" s="433">
        <v>11.286</v>
      </c>
      <c r="BB47" s="433">
        <v>11.509</v>
      </c>
      <c r="BC47" s="433">
        <v>11.377</v>
      </c>
      <c r="BD47" s="433">
        <v>11.28</v>
      </c>
      <c r="BE47" s="435">
        <v>11.466</v>
      </c>
      <c r="BF47" s="457">
        <v>0.0137120683641438</v>
      </c>
      <c r="BG47" s="457">
        <v>-0.00409082894933011</v>
      </c>
      <c r="BH47" s="457">
        <v>0.00424650545701627</v>
      </c>
    </row>
    <row r="48" spans="8:8">
      <c r="A48" s="218" t="s">
        <v>136</v>
      </c>
      <c r="B48" s="433">
        <v>0.0</v>
      </c>
      <c r="C48" s="433">
        <v>0.0</v>
      </c>
      <c r="D48" s="433">
        <v>0.0</v>
      </c>
      <c r="E48" s="433">
        <v>0.0</v>
      </c>
      <c r="F48" s="433">
        <v>0.0</v>
      </c>
      <c r="G48" s="433">
        <v>0.0</v>
      </c>
      <c r="H48" s="433">
        <v>0.0</v>
      </c>
      <c r="I48" s="433">
        <v>0.003</v>
      </c>
      <c r="J48" s="433">
        <v>0.232</v>
      </c>
      <c r="K48" s="433">
        <v>0.486</v>
      </c>
      <c r="L48" s="433">
        <v>0.187</v>
      </c>
      <c r="M48" s="433">
        <v>0.442</v>
      </c>
      <c r="N48" s="433">
        <v>0.114</v>
      </c>
      <c r="O48" s="433">
        <v>0.019</v>
      </c>
      <c r="P48" s="433">
        <v>2.147</v>
      </c>
      <c r="Q48" s="433">
        <v>4.523</v>
      </c>
      <c r="R48" s="433">
        <v>5.133</v>
      </c>
      <c r="S48" s="433">
        <v>5.84</v>
      </c>
      <c r="T48" s="433">
        <v>6.15</v>
      </c>
      <c r="U48" s="433">
        <v>7.239</v>
      </c>
      <c r="V48" s="433">
        <v>9.382</v>
      </c>
      <c r="W48" s="433">
        <v>11.716</v>
      </c>
      <c r="X48" s="433">
        <v>11.513</v>
      </c>
      <c r="Y48" s="433">
        <v>11.474</v>
      </c>
      <c r="Z48" s="433">
        <v>12.157</v>
      </c>
      <c r="AA48" s="433">
        <v>12.036</v>
      </c>
      <c r="AB48" s="433">
        <v>11.689</v>
      </c>
      <c r="AC48" s="433">
        <v>11.05</v>
      </c>
      <c r="AD48" s="433">
        <v>11.486</v>
      </c>
      <c r="AE48" s="433">
        <v>12.595</v>
      </c>
      <c r="AF48" s="433">
        <v>11.437</v>
      </c>
      <c r="AG48" s="433">
        <v>11.249</v>
      </c>
      <c r="AH48" s="433">
        <v>11.073</v>
      </c>
      <c r="AI48" s="433">
        <v>11.394</v>
      </c>
      <c r="AJ48" s="433">
        <v>13.117</v>
      </c>
      <c r="AK48" s="433">
        <v>16.494</v>
      </c>
      <c r="AL48" s="433">
        <v>17.103</v>
      </c>
      <c r="AM48" s="433">
        <v>17.953</v>
      </c>
      <c r="AN48" s="433">
        <v>17.864</v>
      </c>
      <c r="AO48" s="433">
        <v>17.026</v>
      </c>
      <c r="AP48" s="433">
        <v>17.727</v>
      </c>
      <c r="AQ48" s="433">
        <v>18.012</v>
      </c>
      <c r="AR48" s="433">
        <v>15.334</v>
      </c>
      <c r="AS48" s="433">
        <v>16.704</v>
      </c>
      <c r="AT48" s="433">
        <v>14.081</v>
      </c>
      <c r="AU48" s="433">
        <v>14.574</v>
      </c>
      <c r="AV48" s="433">
        <v>15.411</v>
      </c>
      <c r="AW48" s="433">
        <v>15.495</v>
      </c>
      <c r="AX48" s="433">
        <v>15.72</v>
      </c>
      <c r="AY48" s="433">
        <v>15.499</v>
      </c>
      <c r="AZ48" s="433">
        <v>15.146</v>
      </c>
      <c r="BA48" s="433">
        <v>14.774</v>
      </c>
      <c r="BB48" s="433">
        <v>15.081</v>
      </c>
      <c r="BC48" s="433">
        <v>14.843</v>
      </c>
      <c r="BD48" s="433">
        <v>15.282</v>
      </c>
      <c r="BE48" s="435">
        <v>15.1578854611237</v>
      </c>
      <c r="BF48" s="457">
        <v>-0.0108316664360056</v>
      </c>
      <c r="BG48" s="457">
        <v>0.00821851754013325</v>
      </c>
      <c r="BH48" s="457">
        <v>0.0056138185354517</v>
      </c>
    </row>
    <row r="49" spans="8:8">
      <c r="A49" s="218" t="s">
        <v>137</v>
      </c>
      <c r="B49" s="433" t="s">
        <v>114</v>
      </c>
      <c r="C49" s="433" t="s">
        <v>114</v>
      </c>
      <c r="D49" s="433" t="s">
        <v>114</v>
      </c>
      <c r="E49" s="433" t="s">
        <v>114</v>
      </c>
      <c r="F49" s="433" t="s">
        <v>114</v>
      </c>
      <c r="G49" s="433" t="s">
        <v>114</v>
      </c>
      <c r="H49" s="433" t="s">
        <v>114</v>
      </c>
      <c r="I49" s="433" t="s">
        <v>114</v>
      </c>
      <c r="J49" s="433" t="s">
        <v>114</v>
      </c>
      <c r="K49" s="433" t="s">
        <v>114</v>
      </c>
      <c r="L49" s="433" t="s">
        <v>114</v>
      </c>
      <c r="M49" s="433" t="s">
        <v>114</v>
      </c>
      <c r="N49" s="433" t="s">
        <v>114</v>
      </c>
      <c r="O49" s="433" t="s">
        <v>114</v>
      </c>
      <c r="P49" s="433" t="s">
        <v>114</v>
      </c>
      <c r="Q49" s="433" t="s">
        <v>114</v>
      </c>
      <c r="R49" s="433" t="s">
        <v>114</v>
      </c>
      <c r="S49" s="433" t="s">
        <v>114</v>
      </c>
      <c r="T49" s="433" t="s">
        <v>114</v>
      </c>
      <c r="U49" s="433" t="s">
        <v>114</v>
      </c>
      <c r="V49" s="433" t="s">
        <v>114</v>
      </c>
      <c r="W49" s="433" t="s">
        <v>114</v>
      </c>
      <c r="X49" s="433" t="s">
        <v>114</v>
      </c>
      <c r="Y49" s="433" t="s">
        <v>114</v>
      </c>
      <c r="Z49" s="433" t="s">
        <v>114</v>
      </c>
      <c r="AA49" s="433">
        <v>4.622</v>
      </c>
      <c r="AB49" s="433">
        <v>4.952</v>
      </c>
      <c r="AC49" s="433">
        <v>3.971</v>
      </c>
      <c r="AD49" s="433">
        <v>3.956</v>
      </c>
      <c r="AE49" s="433">
        <v>4.609</v>
      </c>
      <c r="AF49" s="433">
        <v>4.779</v>
      </c>
      <c r="AG49" s="433">
        <v>4.562</v>
      </c>
      <c r="AH49" s="433">
        <v>5.019</v>
      </c>
      <c r="AI49" s="433">
        <v>5.019</v>
      </c>
      <c r="AJ49" s="433">
        <v>4.696</v>
      </c>
      <c r="AK49" s="433">
        <v>4.761</v>
      </c>
      <c r="AL49" s="433">
        <v>5.257</v>
      </c>
      <c r="AM49" s="433">
        <v>5.528</v>
      </c>
      <c r="AN49" s="433">
        <v>5.207</v>
      </c>
      <c r="AO49" s="433">
        <v>5.459</v>
      </c>
      <c r="AP49" s="433">
        <v>5.884</v>
      </c>
      <c r="AQ49" s="433">
        <v>5.548</v>
      </c>
      <c r="AR49" s="433">
        <v>5.695</v>
      </c>
      <c r="AS49" s="433">
        <v>6.273</v>
      </c>
      <c r="AT49" s="433">
        <v>5.739</v>
      </c>
      <c r="AU49" s="433">
        <v>5.657</v>
      </c>
      <c r="AV49" s="433">
        <v>6.215</v>
      </c>
      <c r="AW49" s="433">
        <v>5.528</v>
      </c>
      <c r="AX49" s="433">
        <v>5.3</v>
      </c>
      <c r="AY49" s="433">
        <v>6.37</v>
      </c>
      <c r="AZ49" s="433">
        <v>5.648</v>
      </c>
      <c r="BA49" s="433">
        <v>5.715</v>
      </c>
      <c r="BB49" s="433">
        <v>6.285272</v>
      </c>
      <c r="BC49" s="433">
        <v>5.776439</v>
      </c>
      <c r="BD49" s="433">
        <v>5.821258</v>
      </c>
      <c r="BE49" s="435">
        <v>6.352765</v>
      </c>
      <c r="BF49" s="457">
        <v>0.088322784968341</v>
      </c>
      <c r="BG49" s="457">
        <v>0.00142415419203479</v>
      </c>
      <c r="BH49" s="457">
        <v>0.00235278660732967</v>
      </c>
    </row>
    <row r="50" spans="8:8">
      <c r="A50" s="218" t="s">
        <v>138</v>
      </c>
      <c r="B50" s="433">
        <v>0.0</v>
      </c>
      <c r="C50" s="433">
        <v>0.0</v>
      </c>
      <c r="D50" s="433">
        <v>0.0</v>
      </c>
      <c r="E50" s="433">
        <v>0.083</v>
      </c>
      <c r="F50" s="433">
        <v>0.829</v>
      </c>
      <c r="G50" s="433">
        <v>0.923</v>
      </c>
      <c r="H50" s="433">
        <v>2.523</v>
      </c>
      <c r="I50" s="433">
        <v>4.751</v>
      </c>
      <c r="J50" s="433">
        <v>6.545</v>
      </c>
      <c r="K50" s="433">
        <v>7.223</v>
      </c>
      <c r="L50" s="433">
        <v>7.544</v>
      </c>
      <c r="M50" s="433">
        <v>7.555</v>
      </c>
      <c r="N50" s="433">
        <v>6.524</v>
      </c>
      <c r="O50" s="433">
        <v>7.649</v>
      </c>
      <c r="P50" s="433">
        <v>6.7</v>
      </c>
      <c r="Q50" s="433">
        <v>5.186</v>
      </c>
      <c r="R50" s="433">
        <v>9.568</v>
      </c>
      <c r="S50" s="433">
        <v>8.771</v>
      </c>
      <c r="T50" s="433">
        <v>10.661</v>
      </c>
      <c r="U50" s="433">
        <v>23.086</v>
      </c>
      <c r="V50" s="433">
        <v>28.044</v>
      </c>
      <c r="W50" s="433">
        <v>37.458</v>
      </c>
      <c r="X50" s="433">
        <v>41.271</v>
      </c>
      <c r="Y50" s="433">
        <v>50.466</v>
      </c>
      <c r="Z50" s="433">
        <v>56.126</v>
      </c>
      <c r="AA50" s="433">
        <v>54.268</v>
      </c>
      <c r="AB50" s="433">
        <v>55.578</v>
      </c>
      <c r="AC50" s="433">
        <v>55.782</v>
      </c>
      <c r="AD50" s="433">
        <v>56.06</v>
      </c>
      <c r="AE50" s="433">
        <v>55.313</v>
      </c>
      <c r="AF50" s="433">
        <v>55.455</v>
      </c>
      <c r="AG50" s="433">
        <v>56.33</v>
      </c>
      <c r="AH50" s="433">
        <v>55.298</v>
      </c>
      <c r="AI50" s="433">
        <v>58.993</v>
      </c>
      <c r="AJ50" s="433">
        <v>58.852</v>
      </c>
      <c r="AK50" s="433">
        <v>62.206</v>
      </c>
      <c r="AL50" s="433">
        <v>63.708</v>
      </c>
      <c r="AM50" s="433">
        <v>63.016</v>
      </c>
      <c r="AN50" s="433">
        <v>61.875</v>
      </c>
      <c r="AO50" s="433">
        <v>63.606</v>
      </c>
      <c r="AP50" s="433">
        <v>57.539</v>
      </c>
      <c r="AQ50" s="433">
        <v>60.126</v>
      </c>
      <c r="AR50" s="433">
        <v>55.103</v>
      </c>
      <c r="AS50" s="433">
        <v>58.973</v>
      </c>
      <c r="AT50" s="433">
        <v>52.7613</v>
      </c>
      <c r="AU50" s="433">
        <v>61.6134</v>
      </c>
      <c r="AV50" s="433">
        <v>57.7309999948256</v>
      </c>
      <c r="AW50" s="433">
        <v>61.47</v>
      </c>
      <c r="AX50" s="433">
        <v>56.731333</v>
      </c>
      <c r="AY50" s="433">
        <v>57.305</v>
      </c>
      <c r="AZ50" s="433">
        <v>57.305</v>
      </c>
      <c r="BA50" s="433">
        <v>58.6189605694976</v>
      </c>
      <c r="BB50" s="433">
        <v>58.1120239</v>
      </c>
      <c r="BC50" s="433">
        <v>55.766</v>
      </c>
      <c r="BD50" s="433">
        <v>58.27718939</v>
      </c>
      <c r="BE50" s="435">
        <v>58.2067058395753</v>
      </c>
      <c r="BF50" s="457">
        <v>-0.00393838941506675</v>
      </c>
      <c r="BG50" s="457">
        <v>0.00999287732635756</v>
      </c>
      <c r="BH50" s="457">
        <v>0.0215572208252832</v>
      </c>
    </row>
    <row r="51" spans="8:8">
      <c r="A51" s="218" t="s">
        <v>139</v>
      </c>
      <c r="B51" s="433">
        <v>0.018</v>
      </c>
      <c r="C51" s="433">
        <v>0.045</v>
      </c>
      <c r="D51" s="433">
        <v>0.05</v>
      </c>
      <c r="E51" s="433">
        <v>0.023</v>
      </c>
      <c r="F51" s="433">
        <v>0.061</v>
      </c>
      <c r="G51" s="433">
        <v>0.056</v>
      </c>
      <c r="H51" s="433">
        <v>0.09</v>
      </c>
      <c r="I51" s="433">
        <v>1.465</v>
      </c>
      <c r="J51" s="433">
        <v>2.111</v>
      </c>
      <c r="K51" s="433">
        <v>2.054</v>
      </c>
      <c r="L51" s="433">
        <v>11.969</v>
      </c>
      <c r="M51" s="433">
        <v>15.993</v>
      </c>
      <c r="N51" s="433">
        <v>19.913</v>
      </c>
      <c r="O51" s="433">
        <v>23.781</v>
      </c>
      <c r="P51" s="433">
        <v>21.039</v>
      </c>
      <c r="Q51" s="433">
        <v>26.488</v>
      </c>
      <c r="R51" s="433">
        <v>37.679</v>
      </c>
      <c r="S51" s="433">
        <v>39.045</v>
      </c>
      <c r="T51" s="433">
        <v>41.004</v>
      </c>
      <c r="U51" s="433">
        <v>50.926</v>
      </c>
      <c r="V51" s="433">
        <v>58.561</v>
      </c>
      <c r="W51" s="433">
        <v>69.951</v>
      </c>
      <c r="X51" s="433">
        <v>67.385</v>
      </c>
      <c r="Y51" s="433">
        <v>69.424</v>
      </c>
      <c r="Z51" s="433">
        <v>65.603</v>
      </c>
      <c r="AA51" s="433">
        <v>68.185</v>
      </c>
      <c r="AB51" s="433">
        <v>76.761</v>
      </c>
      <c r="AC51" s="433">
        <v>63.544</v>
      </c>
      <c r="AD51" s="433">
        <v>61.395</v>
      </c>
      <c r="AE51" s="433">
        <v>73.156</v>
      </c>
      <c r="AF51" s="433">
        <v>69.935</v>
      </c>
      <c r="AG51" s="433">
        <v>74.274</v>
      </c>
      <c r="AH51" s="433">
        <v>69.928</v>
      </c>
      <c r="AI51" s="433">
        <v>73.583</v>
      </c>
      <c r="AJ51" s="433">
        <v>73.188</v>
      </c>
      <c r="AK51" s="433">
        <v>57.316</v>
      </c>
      <c r="AL51" s="433">
        <v>72.109</v>
      </c>
      <c r="AM51" s="433">
        <v>68.111</v>
      </c>
      <c r="AN51" s="433">
        <v>67.415</v>
      </c>
      <c r="AO51" s="433">
        <v>77.671</v>
      </c>
      <c r="AP51" s="433">
        <v>72.691</v>
      </c>
      <c r="AQ51" s="433">
        <v>66.977</v>
      </c>
      <c r="AR51" s="433">
        <v>66.969</v>
      </c>
      <c r="AS51" s="433">
        <v>63.889</v>
      </c>
      <c r="AT51" s="433">
        <v>52.173</v>
      </c>
      <c r="AU51" s="433">
        <v>57.728</v>
      </c>
      <c r="AV51" s="433">
        <v>60.475</v>
      </c>
      <c r="AW51" s="433">
        <v>64.037</v>
      </c>
      <c r="AX51" s="433">
        <v>66.457</v>
      </c>
      <c r="AY51" s="433">
        <v>64.877</v>
      </c>
      <c r="AZ51" s="433">
        <v>56.348</v>
      </c>
      <c r="BA51" s="433">
        <v>63.101</v>
      </c>
      <c r="BB51" s="433">
        <v>65.696</v>
      </c>
      <c r="BC51" s="433">
        <v>68.549</v>
      </c>
      <c r="BD51" s="433">
        <v>66.13</v>
      </c>
      <c r="BE51" s="435">
        <v>53.8306475229107</v>
      </c>
      <c r="BF51" s="457">
        <v>-0.188211564327988</v>
      </c>
      <c r="BG51" s="457">
        <v>0.0239889527195181</v>
      </c>
      <c r="BH51" s="457">
        <v>0.0199365200122762</v>
      </c>
    </row>
    <row r="52" spans="8:8">
      <c r="A52" s="218" t="s">
        <v>140</v>
      </c>
      <c r="B52" s="433">
        <v>0.0</v>
      </c>
      <c r="C52" s="433">
        <v>0.0</v>
      </c>
      <c r="D52" s="433">
        <v>0.0</v>
      </c>
      <c r="E52" s="433">
        <v>0.0</v>
      </c>
      <c r="F52" s="433">
        <v>0.535</v>
      </c>
      <c r="G52" s="433">
        <v>1.766</v>
      </c>
      <c r="H52" s="433">
        <v>1.391</v>
      </c>
      <c r="I52" s="433">
        <v>3.84</v>
      </c>
      <c r="J52" s="433">
        <v>6.31</v>
      </c>
      <c r="K52" s="433">
        <v>7.067</v>
      </c>
      <c r="L52" s="433">
        <v>7.761</v>
      </c>
      <c r="M52" s="433">
        <v>7.939</v>
      </c>
      <c r="N52" s="433">
        <v>8.114</v>
      </c>
      <c r="O52" s="433">
        <v>8.395</v>
      </c>
      <c r="P52" s="433">
        <v>11.805</v>
      </c>
      <c r="Q52" s="433">
        <v>14.346</v>
      </c>
      <c r="R52" s="433">
        <v>15.33</v>
      </c>
      <c r="S52" s="433">
        <v>15.133</v>
      </c>
      <c r="T52" s="433">
        <v>15.71</v>
      </c>
      <c r="U52" s="433">
        <v>18.44</v>
      </c>
      <c r="V52" s="433">
        <v>22.4010526315789</v>
      </c>
      <c r="W52" s="433">
        <v>22.4242105263158</v>
      </c>
      <c r="X52" s="433">
        <v>22.8431578947368</v>
      </c>
      <c r="Y52" s="433">
        <v>22.6336842105263</v>
      </c>
      <c r="Z52" s="433">
        <v>22.6768421052632</v>
      </c>
      <c r="AA52" s="433">
        <v>23.4715789473684</v>
      </c>
      <c r="AB52" s="433">
        <v>22.7936842105263</v>
      </c>
      <c r="AC52" s="433">
        <v>23.2852631578947</v>
      </c>
      <c r="AD52" s="433">
        <v>23.1884210526316</v>
      </c>
      <c r="AE52" s="433">
        <v>24.1936842105263</v>
      </c>
      <c r="AF52" s="433">
        <v>24.7221052631579</v>
      </c>
      <c r="AG52" s="433">
        <v>24.9673684210526</v>
      </c>
      <c r="AH52" s="433">
        <v>25.2326315789474</v>
      </c>
      <c r="AI52" s="433">
        <v>25.6505263157895</v>
      </c>
      <c r="AJ52" s="433">
        <v>24.7610526315789</v>
      </c>
      <c r="AK52" s="433">
        <v>26.2621052631579</v>
      </c>
      <c r="AL52" s="433">
        <v>26.6242105263158</v>
      </c>
      <c r="AM52" s="433">
        <v>27.0442105263158</v>
      </c>
      <c r="AN52" s="433">
        <v>27.2957894736842</v>
      </c>
      <c r="AO52" s="433">
        <v>26.7705263157895</v>
      </c>
      <c r="AP52" s="433">
        <v>23.178947368421</v>
      </c>
      <c r="AQ52" s="433">
        <v>27.6252631578947</v>
      </c>
      <c r="AR52" s="433">
        <v>27.7305263157895</v>
      </c>
      <c r="AS52" s="433">
        <v>27.5073684210526</v>
      </c>
      <c r="AT52" s="433">
        <v>27.4936842105263</v>
      </c>
      <c r="AU52" s="433">
        <v>26.5315789473684</v>
      </c>
      <c r="AV52" s="433">
        <v>26.9052631578947</v>
      </c>
      <c r="AW52" s="433">
        <v>25.6263157894737</v>
      </c>
      <c r="AX52" s="433">
        <v>26.18</v>
      </c>
      <c r="AY52" s="433">
        <v>27.7578947368421</v>
      </c>
      <c r="AZ52" s="433">
        <v>23.2578947368421</v>
      </c>
      <c r="BA52" s="433">
        <v>21.3</v>
      </c>
      <c r="BB52" s="433">
        <v>20.5252631578947</v>
      </c>
      <c r="BC52" s="433">
        <v>24.414</v>
      </c>
      <c r="BD52" s="433">
        <v>25.28</v>
      </c>
      <c r="BE52" s="435">
        <v>22.99</v>
      </c>
      <c r="BF52" s="457">
        <v>-0.0930701822646469</v>
      </c>
      <c r="BG52" s="457">
        <v>-0.0083591408488024</v>
      </c>
      <c r="BH52" s="457">
        <v>0.0085144915800457</v>
      </c>
    </row>
    <row r="53" spans="8:8">
      <c r="A53" s="218" t="s">
        <v>141</v>
      </c>
      <c r="B53" s="433">
        <v>0.0</v>
      </c>
      <c r="C53" s="433">
        <v>0.0</v>
      </c>
      <c r="D53" s="433">
        <v>0.0</v>
      </c>
      <c r="E53" s="433">
        <v>0.0</v>
      </c>
      <c r="F53" s="433">
        <v>0.0</v>
      </c>
      <c r="G53" s="433">
        <v>0.0</v>
      </c>
      <c r="H53" s="433">
        <v>0.0</v>
      </c>
      <c r="I53" s="433">
        <v>0.0</v>
      </c>
      <c r="J53" s="433">
        <v>0.0</v>
      </c>
      <c r="K53" s="433">
        <v>0.0</v>
      </c>
      <c r="L53" s="433">
        <v>0.0</v>
      </c>
      <c r="M53" s="433">
        <v>0.0</v>
      </c>
      <c r="N53" s="433">
        <v>0.0</v>
      </c>
      <c r="O53" s="433">
        <v>0.0</v>
      </c>
      <c r="P53" s="433">
        <v>0.0</v>
      </c>
      <c r="Q53" s="433">
        <v>0.0</v>
      </c>
      <c r="R53" s="433">
        <v>0.0</v>
      </c>
      <c r="S53" s="433">
        <v>0.0</v>
      </c>
      <c r="T53" s="433">
        <v>0.0</v>
      </c>
      <c r="U53" s="433">
        <v>0.0</v>
      </c>
      <c r="V53" s="433">
        <v>0.0</v>
      </c>
      <c r="W53" s="433">
        <v>0.0</v>
      </c>
      <c r="X53" s="433">
        <v>0.0</v>
      </c>
      <c r="Y53" s="433">
        <v>0.0</v>
      </c>
      <c r="Z53" s="433">
        <v>0.0</v>
      </c>
      <c r="AA53" s="433">
        <v>0.0</v>
      </c>
      <c r="AB53" s="433">
        <v>0.0</v>
      </c>
      <c r="AC53" s="433">
        <v>0.0</v>
      </c>
      <c r="AD53" s="433">
        <v>0.0</v>
      </c>
      <c r="AE53" s="433">
        <v>0.0</v>
      </c>
      <c r="AF53" s="433">
        <v>0.0</v>
      </c>
      <c r="AG53" s="433">
        <v>0.0</v>
      </c>
      <c r="AH53" s="433">
        <v>0.0</v>
      </c>
      <c r="AI53" s="433">
        <v>0.0</v>
      </c>
      <c r="AJ53" s="433">
        <v>0.0</v>
      </c>
      <c r="AK53" s="433">
        <v>0.0</v>
      </c>
      <c r="AL53" s="433">
        <v>0.0</v>
      </c>
      <c r="AM53" s="433">
        <v>0.0</v>
      </c>
      <c r="AN53" s="433">
        <v>0.0</v>
      </c>
      <c r="AO53" s="433">
        <v>0.0</v>
      </c>
      <c r="AP53" s="433">
        <v>0.0</v>
      </c>
      <c r="AQ53" s="433">
        <v>0.0</v>
      </c>
      <c r="AR53" s="433">
        <v>0.0</v>
      </c>
      <c r="AS53" s="433">
        <v>0.0</v>
      </c>
      <c r="AT53" s="433">
        <v>0.0</v>
      </c>
      <c r="AU53" s="433">
        <v>0.0</v>
      </c>
      <c r="AV53" s="433">
        <v>0.0</v>
      </c>
      <c r="AW53" s="433">
        <v>0.0</v>
      </c>
      <c r="AX53" s="433">
        <v>0.0</v>
      </c>
      <c r="AY53" s="433">
        <v>0.0</v>
      </c>
      <c r="AZ53" s="433">
        <v>0.0</v>
      </c>
      <c r="BA53" s="433">
        <v>0.0</v>
      </c>
      <c r="BB53" s="433">
        <v>0.0</v>
      </c>
      <c r="BC53" s="433">
        <v>0.0</v>
      </c>
      <c r="BD53" s="433">
        <v>0.0</v>
      </c>
      <c r="BE53" s="435">
        <v>0.0</v>
      </c>
      <c r="BF53" s="457">
        <v>0.0</v>
      </c>
      <c r="BG53" s="457">
        <v>0.0</v>
      </c>
      <c r="BH53" s="457">
        <v>0.0</v>
      </c>
    </row>
    <row r="54" spans="8:8">
      <c r="A54" s="218" t="s">
        <v>142</v>
      </c>
      <c r="B54" s="433" t="s">
        <v>114</v>
      </c>
      <c r="C54" s="433" t="s">
        <v>114</v>
      </c>
      <c r="D54" s="433" t="s">
        <v>114</v>
      </c>
      <c r="E54" s="433" t="s">
        <v>114</v>
      </c>
      <c r="F54" s="433" t="s">
        <v>114</v>
      </c>
      <c r="G54" s="433" t="s">
        <v>114</v>
      </c>
      <c r="H54" s="433" t="s">
        <v>114</v>
      </c>
      <c r="I54" s="433" t="s">
        <v>114</v>
      </c>
      <c r="J54" s="433" t="s">
        <v>114</v>
      </c>
      <c r="K54" s="433" t="s">
        <v>114</v>
      </c>
      <c r="L54" s="433" t="s">
        <v>114</v>
      </c>
      <c r="M54" s="433" t="s">
        <v>114</v>
      </c>
      <c r="N54" s="433" t="s">
        <v>114</v>
      </c>
      <c r="O54" s="433" t="s">
        <v>114</v>
      </c>
      <c r="P54" s="433" t="s">
        <v>114</v>
      </c>
      <c r="Q54" s="433" t="s">
        <v>114</v>
      </c>
      <c r="R54" s="433" t="s">
        <v>114</v>
      </c>
      <c r="S54" s="433" t="s">
        <v>114</v>
      </c>
      <c r="T54" s="433" t="s">
        <v>114</v>
      </c>
      <c r="U54" s="433" t="s">
        <v>114</v>
      </c>
      <c r="V54" s="433">
        <v>53.3068028</v>
      </c>
      <c r="W54" s="433">
        <v>42.7090816</v>
      </c>
      <c r="X54" s="433">
        <v>50.425354</v>
      </c>
      <c r="Y54" s="433">
        <v>72.0008648</v>
      </c>
      <c r="Z54" s="433">
        <v>66.5163894</v>
      </c>
      <c r="AA54" s="433">
        <v>76.179</v>
      </c>
      <c r="AB54" s="433">
        <v>75.131</v>
      </c>
      <c r="AC54" s="433">
        <v>73.75</v>
      </c>
      <c r="AD54" s="433">
        <v>75.243</v>
      </c>
      <c r="AE54" s="433">
        <v>68.848</v>
      </c>
      <c r="AF54" s="433">
        <v>70.523</v>
      </c>
      <c r="AG54" s="433">
        <v>79.577</v>
      </c>
      <c r="AH54" s="433">
        <v>79.433</v>
      </c>
      <c r="AI54" s="433">
        <v>75.239</v>
      </c>
      <c r="AJ54" s="433">
        <v>72.065</v>
      </c>
      <c r="AK54" s="433">
        <v>77.341</v>
      </c>
      <c r="AL54" s="433">
        <v>76.169</v>
      </c>
      <c r="AM54" s="433">
        <v>77.99</v>
      </c>
      <c r="AN54" s="433">
        <v>81.406</v>
      </c>
      <c r="AO54" s="433">
        <v>87.022</v>
      </c>
      <c r="AP54" s="433">
        <v>88.756</v>
      </c>
      <c r="AQ54" s="433">
        <v>90.225</v>
      </c>
      <c r="AR54" s="433">
        <v>92.542</v>
      </c>
      <c r="AS54" s="433">
        <v>89.841</v>
      </c>
      <c r="AT54" s="433">
        <v>82.924</v>
      </c>
      <c r="AU54" s="433">
        <v>89.152</v>
      </c>
      <c r="AV54" s="433">
        <v>90.2477</v>
      </c>
      <c r="AW54" s="433">
        <v>90.1374</v>
      </c>
      <c r="AX54" s="433">
        <v>83.209</v>
      </c>
      <c r="AY54" s="433">
        <v>88.3891</v>
      </c>
      <c r="AZ54" s="433">
        <v>87.6274</v>
      </c>
      <c r="BA54" s="433">
        <v>80.95</v>
      </c>
      <c r="BB54" s="433">
        <v>85.5762</v>
      </c>
      <c r="BC54" s="433">
        <v>84.3981</v>
      </c>
      <c r="BD54" s="433">
        <v>83.0027</v>
      </c>
      <c r="BE54" s="435">
        <v>76.2025</v>
      </c>
      <c r="BF54" s="457">
        <v>-0.0844358503026117</v>
      </c>
      <c r="BG54" s="457">
        <v>9.4865671175226E-5</v>
      </c>
      <c r="BH54" s="457">
        <v>0.0282220767563476</v>
      </c>
    </row>
    <row r="55" spans="8:8">
      <c r="A55" s="218" t="s">
        <v>143</v>
      </c>
      <c r="B55" s="433">
        <v>15.135</v>
      </c>
      <c r="C55" s="433">
        <v>20.217</v>
      </c>
      <c r="D55" s="433">
        <v>23.277</v>
      </c>
      <c r="E55" s="433">
        <v>26.19</v>
      </c>
      <c r="F55" s="433">
        <v>29.125</v>
      </c>
      <c r="G55" s="433">
        <v>26.012</v>
      </c>
      <c r="H55" s="433">
        <v>27.548</v>
      </c>
      <c r="I55" s="433">
        <v>29.378</v>
      </c>
      <c r="J55" s="433">
        <v>27.997</v>
      </c>
      <c r="K55" s="433">
        <v>33.617</v>
      </c>
      <c r="L55" s="433">
        <v>30.338</v>
      </c>
      <c r="M55" s="433">
        <v>36.155</v>
      </c>
      <c r="N55" s="433">
        <v>40.021</v>
      </c>
      <c r="O55" s="433">
        <v>37.224</v>
      </c>
      <c r="P55" s="433">
        <v>38.308</v>
      </c>
      <c r="Q55" s="433">
        <v>37.023</v>
      </c>
      <c r="R55" s="433">
        <v>37.969</v>
      </c>
      <c r="S55" s="433">
        <v>43.972</v>
      </c>
      <c r="T55" s="433">
        <v>49.928</v>
      </c>
      <c r="U55" s="433">
        <v>53.979</v>
      </c>
      <c r="V55" s="433">
        <v>61.095</v>
      </c>
      <c r="W55" s="433">
        <v>59.079</v>
      </c>
      <c r="X55" s="433">
        <v>55.238</v>
      </c>
      <c r="Y55" s="433">
        <v>63.456</v>
      </c>
      <c r="Z55" s="433">
        <v>71.734</v>
      </c>
      <c r="AA55" s="433">
        <v>65.749</v>
      </c>
      <c r="AB55" s="433">
        <v>70.543</v>
      </c>
      <c r="AC55" s="433">
        <v>76.807</v>
      </c>
      <c r="AD55" s="433">
        <v>89.353</v>
      </c>
      <c r="AE55" s="433">
        <v>88.282</v>
      </c>
      <c r="AF55" s="433">
        <v>88.964</v>
      </c>
      <c r="AG55" s="433">
        <v>94.671</v>
      </c>
      <c r="AH55" s="433">
        <v>98.146</v>
      </c>
      <c r="AI55" s="433">
        <v>99.4859491650333</v>
      </c>
      <c r="AJ55" s="433">
        <v>95.13294344435</v>
      </c>
      <c r="AK55" s="433">
        <v>85.0627657215</v>
      </c>
      <c r="AL55" s="433">
        <v>90.0926804491</v>
      </c>
      <c r="AM55" s="433">
        <v>87.8483792660626</v>
      </c>
      <c r="AN55" s="433">
        <v>88.68626590896</v>
      </c>
      <c r="AO55" s="433">
        <v>79.9991056422147</v>
      </c>
      <c r="AP55" s="433">
        <v>81.61810284312</v>
      </c>
      <c r="AQ55" s="433">
        <v>75.4506569325272</v>
      </c>
      <c r="AR55" s="433">
        <v>63.028342696935</v>
      </c>
      <c r="AS55" s="433">
        <v>52.485808334757</v>
      </c>
      <c r="AT55" s="433">
        <v>69.09769290963</v>
      </c>
      <c r="AU55" s="433">
        <v>62.139673252489</v>
      </c>
      <c r="AV55" s="433">
        <v>68.980449121801</v>
      </c>
      <c r="AW55" s="433">
        <v>70.405069092365</v>
      </c>
      <c r="AX55" s="433">
        <v>70.606877080124</v>
      </c>
      <c r="AY55" s="433">
        <v>63.747954202513</v>
      </c>
      <c r="AZ55" s="433">
        <v>70.344902010915</v>
      </c>
      <c r="BA55" s="433">
        <v>71.726080578005</v>
      </c>
      <c r="BB55" s="433">
        <v>70.3364262680122</v>
      </c>
      <c r="BC55" s="433">
        <v>65.0638489215146</v>
      </c>
      <c r="BD55" s="433">
        <v>56.1839330633357</v>
      </c>
      <c r="BE55" s="435">
        <v>50.2783</v>
      </c>
      <c r="BF55" s="457">
        <v>-0.107557537150256</v>
      </c>
      <c r="BG55" s="457">
        <v>-0.0204765014214052</v>
      </c>
      <c r="BH55" s="457">
        <v>0.0186208856898222</v>
      </c>
    </row>
    <row r="56" spans="8:8">
      <c r="A56" s="218" t="s">
        <v>144</v>
      </c>
      <c r="B56" s="433">
        <v>0.0</v>
      </c>
      <c r="C56" s="433">
        <v>0.0</v>
      </c>
      <c r="D56" s="433">
        <v>0.0</v>
      </c>
      <c r="E56" s="433">
        <v>0.0</v>
      </c>
      <c r="F56" s="433">
        <v>0.0</v>
      </c>
      <c r="G56" s="433">
        <v>0.0</v>
      </c>
      <c r="H56" s="433">
        <v>0.0</v>
      </c>
      <c r="I56" s="433">
        <v>0.0</v>
      </c>
      <c r="J56" s="433">
        <v>0.0</v>
      </c>
      <c r="K56" s="433">
        <v>0.0</v>
      </c>
      <c r="L56" s="433">
        <v>0.0</v>
      </c>
      <c r="M56" s="433">
        <v>0.0</v>
      </c>
      <c r="N56" s="433">
        <v>0.0</v>
      </c>
      <c r="O56" s="433">
        <v>0.0</v>
      </c>
      <c r="P56" s="433">
        <v>0.0</v>
      </c>
      <c r="Q56" s="433">
        <v>0.0</v>
      </c>
      <c r="R56" s="433">
        <v>0.291</v>
      </c>
      <c r="S56" s="433">
        <v>2.533</v>
      </c>
      <c r="T56" s="433">
        <v>3.916</v>
      </c>
      <c r="U56" s="433">
        <v>4.42</v>
      </c>
      <c r="V56" s="433">
        <v>4.053</v>
      </c>
      <c r="W56" s="433">
        <v>4.019</v>
      </c>
      <c r="X56" s="433">
        <v>4.495</v>
      </c>
      <c r="Y56" s="433">
        <v>4.135</v>
      </c>
      <c r="Z56" s="433">
        <v>4.688</v>
      </c>
      <c r="AA56" s="433">
        <v>0.0</v>
      </c>
      <c r="AB56" s="433">
        <v>0.0</v>
      </c>
      <c r="AC56" s="433">
        <v>0.0</v>
      </c>
      <c r="AD56" s="433">
        <v>0.0</v>
      </c>
      <c r="AE56" s="433">
        <v>0.0</v>
      </c>
      <c r="AF56" s="433">
        <v>0.0</v>
      </c>
      <c r="AG56" s="433">
        <v>0.0</v>
      </c>
      <c r="AH56" s="433">
        <v>0.0</v>
      </c>
      <c r="AI56" s="433">
        <v>0.0</v>
      </c>
      <c r="AJ56" s="433">
        <v>0.0</v>
      </c>
      <c r="AK56" s="433">
        <v>0.0</v>
      </c>
      <c r="AL56" s="433">
        <v>0.0</v>
      </c>
      <c r="AM56" s="433">
        <v>0.0</v>
      </c>
      <c r="AN56" s="433">
        <v>0.0</v>
      </c>
      <c r="AO56" s="433">
        <v>0.0</v>
      </c>
      <c r="AP56" s="433">
        <v>0.0</v>
      </c>
      <c r="AQ56" s="433">
        <v>0.0</v>
      </c>
      <c r="AR56" s="433">
        <v>0.0</v>
      </c>
      <c r="AS56" s="433">
        <v>0.0</v>
      </c>
      <c r="AT56" s="433">
        <v>0.0</v>
      </c>
      <c r="AU56" s="433">
        <v>0.0</v>
      </c>
      <c r="AV56" s="433">
        <v>0.0</v>
      </c>
      <c r="AW56" s="433">
        <v>0.0</v>
      </c>
      <c r="AX56" s="433">
        <v>0.0</v>
      </c>
      <c r="AY56" s="433">
        <v>0.0</v>
      </c>
      <c r="AZ56" s="433">
        <v>0.0</v>
      </c>
      <c r="BA56" s="433">
        <v>0.0</v>
      </c>
      <c r="BB56" s="433">
        <v>0.0</v>
      </c>
      <c r="BC56" s="433">
        <v>0.0</v>
      </c>
      <c r="BD56" s="433">
        <v>0.0</v>
      </c>
      <c r="BE56" s="435">
        <v>0.0</v>
      </c>
      <c r="BF56" s="457">
        <v>0.0</v>
      </c>
      <c r="BG56" s="457">
        <v>0.0</v>
      </c>
      <c r="BH56" s="457">
        <v>0.0</v>
      </c>
    </row>
    <row r="57" spans="8:8" s="47" ht="10.2" customFormat="1">
      <c r="A57" s="54" t="s">
        <v>145</v>
      </c>
      <c r="B57" s="436">
        <v>19.677</v>
      </c>
      <c r="C57" s="436">
        <v>25.791</v>
      </c>
      <c r="D57" s="436">
        <v>29.874</v>
      </c>
      <c r="E57" s="436">
        <v>33.812</v>
      </c>
      <c r="F57" s="436">
        <v>41.103</v>
      </c>
      <c r="G57" s="436">
        <v>44.563</v>
      </c>
      <c r="H57" s="436">
        <v>50.867</v>
      </c>
      <c r="I57" s="436">
        <v>67.513</v>
      </c>
      <c r="J57" s="436">
        <v>74.378</v>
      </c>
      <c r="K57" s="436">
        <v>87.379</v>
      </c>
      <c r="L57" s="436">
        <v>116.658</v>
      </c>
      <c r="M57" s="436">
        <v>136.099</v>
      </c>
      <c r="N57" s="436">
        <v>161.442105263158</v>
      </c>
      <c r="O57" s="436">
        <v>181.545052631579</v>
      </c>
      <c r="P57" s="436">
        <v>202.421736842105</v>
      </c>
      <c r="Q57" s="436">
        <v>236.501684210526</v>
      </c>
      <c r="R57" s="436">
        <v>319.735157894737</v>
      </c>
      <c r="S57" s="436">
        <v>352.408947368421</v>
      </c>
      <c r="T57" s="436">
        <v>415.758842105263</v>
      </c>
      <c r="U57" s="436">
        <v>528.457789473684</v>
      </c>
      <c r="V57" s="436">
        <v>695.521784221052</v>
      </c>
      <c r="W57" s="436">
        <v>738.838333684211</v>
      </c>
      <c r="X57" s="436">
        <v>768.928498778947</v>
      </c>
      <c r="Y57" s="436">
        <v>846.228284347368</v>
      </c>
      <c r="Z57" s="436">
        <v>886.824425442105</v>
      </c>
      <c r="AA57" s="436">
        <v>894.411684210526</v>
      </c>
      <c r="AB57" s="436">
        <v>917.79547368421</v>
      </c>
      <c r="AC57" s="436">
        <v>924.220578947368</v>
      </c>
      <c r="AD57" s="436">
        <v>960.689894736842</v>
      </c>
      <c r="AE57" s="436">
        <v>952.128315789474</v>
      </c>
      <c r="AF57" s="436">
        <v>976.941210526316</v>
      </c>
      <c r="AG57" s="436">
        <v>1032.18147368421</v>
      </c>
      <c r="AH57" s="436">
        <v>1042.49994736842</v>
      </c>
      <c r="AI57" s="436">
        <v>1033.89556648082</v>
      </c>
      <c r="AJ57" s="436">
        <v>1040.45326170751</v>
      </c>
      <c r="AK57" s="436">
        <v>1048.82060530045</v>
      </c>
      <c r="AL57" s="436">
        <v>1082.00586723857</v>
      </c>
      <c r="AM57" s="436">
        <v>1095.45517189764</v>
      </c>
      <c r="AN57" s="436">
        <v>1104.80978648791</v>
      </c>
      <c r="AO57" s="436">
        <v>1122.659949958</v>
      </c>
      <c r="AP57" s="436">
        <v>1110.19465357996</v>
      </c>
      <c r="AQ57" s="436">
        <v>1108.07074330095</v>
      </c>
      <c r="AR57" s="436">
        <v>1055.81265569694</v>
      </c>
      <c r="AS57" s="436">
        <v>1055.09797628213</v>
      </c>
      <c r="AT57" s="436">
        <v>1004.69272590963</v>
      </c>
      <c r="AU57" s="436">
        <v>1032.04807183144</v>
      </c>
      <c r="AV57" s="436">
        <v>1024.16560869557</v>
      </c>
      <c r="AW57" s="436">
        <v>998.366908881839</v>
      </c>
      <c r="AX57" s="436">
        <v>986.485437185387</v>
      </c>
      <c r="AY57" s="436">
        <v>992.701924676197</v>
      </c>
      <c r="AZ57" s="436">
        <v>968.267705379336</v>
      </c>
      <c r="BA57" s="436">
        <v>942.17039072645</v>
      </c>
      <c r="BB57" s="436">
        <v>936.126161010118</v>
      </c>
      <c r="BC57" s="436">
        <v>936.058182500462</v>
      </c>
      <c r="BD57" s="436">
        <v>929.983804084914</v>
      </c>
      <c r="BE57" s="436">
        <v>837.39769342228</v>
      </c>
      <c r="BF57" s="458">
        <v>-0.102016919096715</v>
      </c>
      <c r="BG57" s="458">
        <v>-0.00769720932373252</v>
      </c>
      <c r="BH57" s="458">
        <v>0.310135520217212</v>
      </c>
    </row>
    <row r="58" spans="8:8">
      <c r="A58" s="218"/>
      <c r="B58" s="459"/>
      <c r="C58" s="459"/>
      <c r="D58" s="459"/>
      <c r="E58" s="459"/>
      <c r="F58" s="459"/>
      <c r="G58" s="459"/>
      <c r="H58" s="459"/>
      <c r="I58" s="459"/>
      <c r="J58" s="459"/>
      <c r="K58" s="459"/>
      <c r="L58" s="459"/>
      <c r="M58" s="459"/>
      <c r="N58" s="459"/>
      <c r="O58" s="459"/>
      <c r="P58" s="459"/>
      <c r="Q58" s="459"/>
      <c r="R58" s="459"/>
      <c r="S58" s="459"/>
      <c r="T58" s="459"/>
      <c r="U58" s="459"/>
      <c r="V58" s="459"/>
      <c r="W58" s="459"/>
      <c r="X58" s="459"/>
      <c r="Y58" s="459"/>
      <c r="Z58" s="459"/>
      <c r="AA58" s="459"/>
      <c r="AB58" s="459"/>
      <c r="AC58" s="459"/>
      <c r="AD58" s="459"/>
      <c r="AE58" s="459"/>
      <c r="AF58" s="459"/>
      <c r="AG58" s="459"/>
      <c r="AH58" s="459"/>
      <c r="AI58" s="459"/>
      <c r="AJ58" s="459"/>
      <c r="AK58" s="459"/>
      <c r="AL58" s="459"/>
      <c r="AM58" s="459"/>
      <c r="AN58" s="459"/>
      <c r="AO58" s="459"/>
      <c r="AP58" s="459"/>
      <c r="AQ58" s="459"/>
      <c r="AR58" s="459"/>
      <c r="AS58" s="459"/>
      <c r="AT58" s="459"/>
      <c r="AU58" s="459"/>
      <c r="AV58" s="459"/>
      <c r="AW58" s="459"/>
      <c r="AX58" s="459"/>
      <c r="AY58" s="459"/>
      <c r="AZ58" s="459"/>
      <c r="BA58" s="459"/>
      <c r="BB58" s="459"/>
      <c r="BC58" s="459"/>
      <c r="BD58" s="459"/>
      <c r="BE58" s="459"/>
      <c r="BF58" s="461"/>
      <c r="BG58" s="461"/>
      <c r="BH58" s="461"/>
    </row>
    <row r="59" spans="8:8">
      <c r="A59" s="218" t="s">
        <v>146</v>
      </c>
      <c r="B59" s="459" t="s">
        <v>114</v>
      </c>
      <c r="C59" s="459" t="s">
        <v>114</v>
      </c>
      <c r="D59" s="459" t="s">
        <v>114</v>
      </c>
      <c r="E59" s="459" t="s">
        <v>114</v>
      </c>
      <c r="F59" s="459" t="s">
        <v>114</v>
      </c>
      <c r="G59" s="459" t="s">
        <v>114</v>
      </c>
      <c r="H59" s="459" t="s">
        <v>114</v>
      </c>
      <c r="I59" s="459" t="s">
        <v>114</v>
      </c>
      <c r="J59" s="459" t="s">
        <v>114</v>
      </c>
      <c r="K59" s="459" t="s">
        <v>114</v>
      </c>
      <c r="L59" s="459" t="s">
        <v>114</v>
      </c>
      <c r="M59" s="459" t="s">
        <v>114</v>
      </c>
      <c r="N59" s="459" t="s">
        <v>114</v>
      </c>
      <c r="O59" s="459" t="s">
        <v>114</v>
      </c>
      <c r="P59" s="459" t="s">
        <v>114</v>
      </c>
      <c r="Q59" s="459" t="s">
        <v>114</v>
      </c>
      <c r="R59" s="459" t="s">
        <v>114</v>
      </c>
      <c r="S59" s="459" t="s">
        <v>114</v>
      </c>
      <c r="T59" s="459" t="s">
        <v>114</v>
      </c>
      <c r="U59" s="459" t="s">
        <v>114</v>
      </c>
      <c r="V59" s="459">
        <v>0.0</v>
      </c>
      <c r="W59" s="459">
        <v>0.0</v>
      </c>
      <c r="X59" s="459">
        <v>0.0</v>
      </c>
      <c r="Y59" s="459">
        <v>0.0</v>
      </c>
      <c r="Z59" s="459">
        <v>0.0</v>
      </c>
      <c r="AA59" s="459">
        <v>0.0</v>
      </c>
      <c r="AB59" s="459">
        <v>0.0</v>
      </c>
      <c r="AC59" s="459">
        <v>0.0</v>
      </c>
      <c r="AD59" s="459">
        <v>0.0</v>
      </c>
      <c r="AE59" s="459">
        <v>0.0</v>
      </c>
      <c r="AF59" s="459">
        <v>0.0</v>
      </c>
      <c r="AG59" s="459">
        <v>0.0</v>
      </c>
      <c r="AH59" s="459">
        <v>0.0</v>
      </c>
      <c r="AI59" s="459">
        <v>0.0</v>
      </c>
      <c r="AJ59" s="459">
        <v>0.0</v>
      </c>
      <c r="AK59" s="459">
        <v>0.0</v>
      </c>
      <c r="AL59" s="459">
        <v>0.0</v>
      </c>
      <c r="AM59" s="459">
        <v>0.0</v>
      </c>
      <c r="AN59" s="459">
        <v>0.0</v>
      </c>
      <c r="AO59" s="459">
        <v>0.0</v>
      </c>
      <c r="AP59" s="459">
        <v>0.0</v>
      </c>
      <c r="AQ59" s="459">
        <v>0.0</v>
      </c>
      <c r="AR59" s="459">
        <v>0.0</v>
      </c>
      <c r="AS59" s="459">
        <v>0.0</v>
      </c>
      <c r="AT59" s="459">
        <v>0.0</v>
      </c>
      <c r="AU59" s="459">
        <v>0.0</v>
      </c>
      <c r="AV59" s="459">
        <v>0.0</v>
      </c>
      <c r="AW59" s="459">
        <v>0.0</v>
      </c>
      <c r="AX59" s="459">
        <v>0.0</v>
      </c>
      <c r="AY59" s="459">
        <v>0.0</v>
      </c>
      <c r="AZ59" s="459">
        <v>0.0</v>
      </c>
      <c r="BA59" s="459">
        <v>0.0</v>
      </c>
      <c r="BB59" s="459">
        <v>0.0</v>
      </c>
      <c r="BC59" s="459">
        <v>0.0</v>
      </c>
      <c r="BD59" s="459">
        <v>0.0</v>
      </c>
      <c r="BE59" s="460">
        <v>0.0</v>
      </c>
      <c r="BF59" s="461">
        <v>0.0</v>
      </c>
      <c r="BG59" s="461">
        <v>0.0</v>
      </c>
      <c r="BH59" s="461">
        <v>0.0</v>
      </c>
    </row>
    <row r="60" spans="8:8">
      <c r="A60" s="218" t="s">
        <v>147</v>
      </c>
      <c r="B60" s="459" t="s">
        <v>114</v>
      </c>
      <c r="C60" s="459" t="s">
        <v>114</v>
      </c>
      <c r="D60" s="459" t="s">
        <v>114</v>
      </c>
      <c r="E60" s="459" t="s">
        <v>114</v>
      </c>
      <c r="F60" s="459" t="s">
        <v>114</v>
      </c>
      <c r="G60" s="459" t="s">
        <v>114</v>
      </c>
      <c r="H60" s="459" t="s">
        <v>114</v>
      </c>
      <c r="I60" s="459" t="s">
        <v>114</v>
      </c>
      <c r="J60" s="459" t="s">
        <v>114</v>
      </c>
      <c r="K60" s="459" t="s">
        <v>114</v>
      </c>
      <c r="L60" s="459" t="s">
        <v>114</v>
      </c>
      <c r="M60" s="459" t="s">
        <v>114</v>
      </c>
      <c r="N60" s="459" t="s">
        <v>114</v>
      </c>
      <c r="O60" s="459" t="s">
        <v>114</v>
      </c>
      <c r="P60" s="459" t="s">
        <v>114</v>
      </c>
      <c r="Q60" s="459" t="s">
        <v>114</v>
      </c>
      <c r="R60" s="459" t="s">
        <v>114</v>
      </c>
      <c r="S60" s="459" t="s">
        <v>114</v>
      </c>
      <c r="T60" s="459" t="s">
        <v>114</v>
      </c>
      <c r="U60" s="459" t="s">
        <v>114</v>
      </c>
      <c r="V60" s="459">
        <v>0.0</v>
      </c>
      <c r="W60" s="459">
        <v>0.0</v>
      </c>
      <c r="X60" s="459">
        <v>0.0</v>
      </c>
      <c r="Y60" s="459">
        <v>0.0</v>
      </c>
      <c r="Z60" s="459">
        <v>0.0</v>
      </c>
      <c r="AA60" s="459">
        <v>0.0</v>
      </c>
      <c r="AB60" s="459">
        <v>0.0</v>
      </c>
      <c r="AC60" s="459">
        <v>0.0</v>
      </c>
      <c r="AD60" s="459">
        <v>0.0</v>
      </c>
      <c r="AE60" s="459">
        <v>0.0</v>
      </c>
      <c r="AF60" s="459">
        <v>0.0</v>
      </c>
      <c r="AG60" s="459">
        <v>0.0</v>
      </c>
      <c r="AH60" s="459">
        <v>0.0</v>
      </c>
      <c r="AI60" s="459">
        <v>0.0</v>
      </c>
      <c r="AJ60" s="459">
        <v>0.0</v>
      </c>
      <c r="AK60" s="459">
        <v>0.0</v>
      </c>
      <c r="AL60" s="459">
        <v>0.0</v>
      </c>
      <c r="AM60" s="459">
        <v>0.0</v>
      </c>
      <c r="AN60" s="459">
        <v>0.0</v>
      </c>
      <c r="AO60" s="459">
        <v>0.0</v>
      </c>
      <c r="AP60" s="459">
        <v>0.0</v>
      </c>
      <c r="AQ60" s="459">
        <v>0.0</v>
      </c>
      <c r="AR60" s="459">
        <v>0.0</v>
      </c>
      <c r="AS60" s="459">
        <v>0.0</v>
      </c>
      <c r="AT60" s="459">
        <v>0.0</v>
      </c>
      <c r="AU60" s="459">
        <v>0.0</v>
      </c>
      <c r="AV60" s="459">
        <v>0.0</v>
      </c>
      <c r="AW60" s="459">
        <v>0.0</v>
      </c>
      <c r="AX60" s="459">
        <v>0.0</v>
      </c>
      <c r="AY60" s="459">
        <v>0.0</v>
      </c>
      <c r="AZ60" s="459">
        <v>0.0</v>
      </c>
      <c r="BA60" s="459">
        <v>0.0</v>
      </c>
      <c r="BB60" s="459">
        <v>0.0</v>
      </c>
      <c r="BC60" s="459">
        <v>0.0</v>
      </c>
      <c r="BD60" s="459">
        <v>0.0</v>
      </c>
      <c r="BE60" s="460">
        <v>0.0</v>
      </c>
      <c r="BF60" s="461">
        <v>0.0</v>
      </c>
      <c r="BG60" s="461">
        <v>0.0</v>
      </c>
      <c r="BH60" s="461">
        <v>0.0</v>
      </c>
    </row>
    <row r="61" spans="8:8">
      <c r="A61" s="218" t="s">
        <v>148</v>
      </c>
      <c r="B61" s="433" t="s">
        <v>114</v>
      </c>
      <c r="C61" s="433" t="s">
        <v>114</v>
      </c>
      <c r="D61" s="433" t="s">
        <v>114</v>
      </c>
      <c r="E61" s="433" t="s">
        <v>114</v>
      </c>
      <c r="F61" s="433" t="s">
        <v>114</v>
      </c>
      <c r="G61" s="433" t="s">
        <v>114</v>
      </c>
      <c r="H61" s="433" t="s">
        <v>114</v>
      </c>
      <c r="I61" s="433" t="s">
        <v>114</v>
      </c>
      <c r="J61" s="433" t="s">
        <v>114</v>
      </c>
      <c r="K61" s="433" t="s">
        <v>114</v>
      </c>
      <c r="L61" s="433" t="s">
        <v>114</v>
      </c>
      <c r="M61" s="433" t="s">
        <v>114</v>
      </c>
      <c r="N61" s="433" t="s">
        <v>114</v>
      </c>
      <c r="O61" s="433" t="s">
        <v>114</v>
      </c>
      <c r="P61" s="433" t="s">
        <v>114</v>
      </c>
      <c r="Q61" s="433" t="s">
        <v>114</v>
      </c>
      <c r="R61" s="433" t="s">
        <v>114</v>
      </c>
      <c r="S61" s="433" t="s">
        <v>114</v>
      </c>
      <c r="T61" s="433" t="s">
        <v>114</v>
      </c>
      <c r="U61" s="433" t="s">
        <v>114</v>
      </c>
      <c r="V61" s="433">
        <v>0.0</v>
      </c>
      <c r="W61" s="433">
        <v>0.0</v>
      </c>
      <c r="X61" s="433">
        <v>0.0</v>
      </c>
      <c r="Y61" s="433">
        <v>0.0</v>
      </c>
      <c r="Z61" s="433">
        <v>0.1016462</v>
      </c>
      <c r="AA61" s="433">
        <v>0.0</v>
      </c>
      <c r="AB61" s="433">
        <v>0.5391668</v>
      </c>
      <c r="AC61" s="433">
        <v>0.464037</v>
      </c>
      <c r="AD61" s="433">
        <v>0.4463594</v>
      </c>
      <c r="AE61" s="433">
        <v>0.3800684</v>
      </c>
      <c r="AF61" s="433">
        <v>0.0795492</v>
      </c>
      <c r="AG61" s="433">
        <v>0.088388</v>
      </c>
      <c r="AH61" s="433">
        <v>0.3005192</v>
      </c>
      <c r="AI61" s="433">
        <v>0.088388</v>
      </c>
      <c r="AJ61" s="433">
        <v>0.0</v>
      </c>
      <c r="AK61" s="433">
        <v>0.0</v>
      </c>
      <c r="AL61" s="433">
        <v>0.0</v>
      </c>
      <c r="AM61" s="433">
        <v>0.0</v>
      </c>
      <c r="AN61" s="433">
        <v>0.0</v>
      </c>
      <c r="AO61" s="433">
        <v>0.0</v>
      </c>
      <c r="AP61" s="433">
        <v>0.0</v>
      </c>
      <c r="AQ61" s="433">
        <v>0.0</v>
      </c>
      <c r="AR61" s="433">
        <v>0.0</v>
      </c>
      <c r="AS61" s="433">
        <v>0.0</v>
      </c>
      <c r="AT61" s="433">
        <v>0.0</v>
      </c>
      <c r="AU61" s="433">
        <v>0.0</v>
      </c>
      <c r="AV61" s="433">
        <v>0.0</v>
      </c>
      <c r="AW61" s="433">
        <v>0.0</v>
      </c>
      <c r="AX61" s="433">
        <v>0.0</v>
      </c>
      <c r="AY61" s="433">
        <v>0.0</v>
      </c>
      <c r="AZ61" s="433">
        <v>0.0</v>
      </c>
      <c r="BA61" s="433">
        <v>0.0</v>
      </c>
      <c r="BB61" s="433">
        <v>0.0</v>
      </c>
      <c r="BC61" s="433">
        <v>0.0</v>
      </c>
      <c r="BD61" s="433">
        <v>0.0</v>
      </c>
      <c r="BE61" s="435">
        <v>0.0</v>
      </c>
      <c r="BF61" s="457">
        <v>0.0</v>
      </c>
      <c r="BG61" s="457">
        <v>0.0</v>
      </c>
      <c r="BH61" s="457">
        <v>0.0</v>
      </c>
    </row>
    <row r="62" spans="8:8">
      <c r="A62" s="218" t="s">
        <v>149</v>
      </c>
      <c r="B62" s="433" t="s">
        <v>114</v>
      </c>
      <c r="C62" s="433" t="s">
        <v>114</v>
      </c>
      <c r="D62" s="433" t="s">
        <v>114</v>
      </c>
      <c r="E62" s="433" t="s">
        <v>114</v>
      </c>
      <c r="F62" s="433" t="s">
        <v>114</v>
      </c>
      <c r="G62" s="433" t="s">
        <v>114</v>
      </c>
      <c r="H62" s="433" t="s">
        <v>114</v>
      </c>
      <c r="I62" s="433" t="s">
        <v>114</v>
      </c>
      <c r="J62" s="433" t="s">
        <v>114</v>
      </c>
      <c r="K62" s="433" t="s">
        <v>114</v>
      </c>
      <c r="L62" s="433" t="s">
        <v>114</v>
      </c>
      <c r="M62" s="433" t="s">
        <v>114</v>
      </c>
      <c r="N62" s="433" t="s">
        <v>114</v>
      </c>
      <c r="O62" s="433" t="s">
        <v>114</v>
      </c>
      <c r="P62" s="433" t="s">
        <v>114</v>
      </c>
      <c r="Q62" s="433" t="s">
        <v>114</v>
      </c>
      <c r="R62" s="433" t="s">
        <v>114</v>
      </c>
      <c r="S62" s="433" t="s">
        <v>114</v>
      </c>
      <c r="T62" s="433" t="s">
        <v>114</v>
      </c>
      <c r="U62" s="433" t="s">
        <v>114</v>
      </c>
      <c r="V62" s="433">
        <v>99.3171762</v>
      </c>
      <c r="W62" s="433">
        <v>105.2214946</v>
      </c>
      <c r="X62" s="433">
        <v>124.7022098</v>
      </c>
      <c r="Y62" s="433">
        <v>134.813797</v>
      </c>
      <c r="Z62" s="433">
        <v>136.33849</v>
      </c>
      <c r="AA62" s="433">
        <v>118.3250156</v>
      </c>
      <c r="AB62" s="433">
        <v>119.9838</v>
      </c>
      <c r="AC62" s="433">
        <v>119.626</v>
      </c>
      <c r="AD62" s="433">
        <v>119.186</v>
      </c>
      <c r="AE62" s="433">
        <v>97.82</v>
      </c>
      <c r="AF62" s="433">
        <v>99.532</v>
      </c>
      <c r="AG62" s="433">
        <v>109.026</v>
      </c>
      <c r="AH62" s="433">
        <v>108.498</v>
      </c>
      <c r="AI62" s="433">
        <v>103.719</v>
      </c>
      <c r="AJ62" s="433">
        <v>121.874</v>
      </c>
      <c r="AK62" s="433">
        <v>130.715</v>
      </c>
      <c r="AL62" s="433">
        <v>136.935</v>
      </c>
      <c r="AM62" s="433">
        <v>141.629</v>
      </c>
      <c r="AN62" s="433">
        <v>150.342</v>
      </c>
      <c r="AO62" s="433">
        <v>144.707</v>
      </c>
      <c r="AP62" s="433">
        <v>149.446</v>
      </c>
      <c r="AQ62" s="433">
        <v>156.436</v>
      </c>
      <c r="AR62" s="433">
        <v>160.0575</v>
      </c>
      <c r="AS62" s="433">
        <v>163.0839</v>
      </c>
      <c r="AT62" s="433">
        <v>163.5825</v>
      </c>
      <c r="AU62" s="433">
        <v>170.4147</v>
      </c>
      <c r="AV62" s="433">
        <v>172.9413</v>
      </c>
      <c r="AW62" s="433">
        <v>177.5339</v>
      </c>
      <c r="AX62" s="433">
        <v>172.5081</v>
      </c>
      <c r="AY62" s="433">
        <v>180.7574</v>
      </c>
      <c r="AZ62" s="433">
        <v>195.470211</v>
      </c>
      <c r="BA62" s="433">
        <v>196.614384</v>
      </c>
      <c r="BB62" s="433">
        <v>203.141</v>
      </c>
      <c r="BC62" s="433">
        <v>204.58105</v>
      </c>
      <c r="BD62" s="433">
        <v>208.98567</v>
      </c>
      <c r="BE62" s="435">
        <v>215.91428</v>
      </c>
      <c r="BF62" s="457">
        <v>0.0303306933591379</v>
      </c>
      <c r="BG62" s="457">
        <v>0.0247972862086796</v>
      </c>
      <c r="BH62" s="457">
        <v>0.0799652161405667</v>
      </c>
    </row>
    <row r="63" spans="8:8">
      <c r="A63" s="218" t="s">
        <v>150</v>
      </c>
      <c r="B63" s="433" t="s">
        <v>114</v>
      </c>
      <c r="C63" s="433" t="s">
        <v>114</v>
      </c>
      <c r="D63" s="433" t="s">
        <v>114</v>
      </c>
      <c r="E63" s="433" t="s">
        <v>114</v>
      </c>
      <c r="F63" s="433" t="s">
        <v>114</v>
      </c>
      <c r="G63" s="433" t="s">
        <v>114</v>
      </c>
      <c r="H63" s="433" t="s">
        <v>114</v>
      </c>
      <c r="I63" s="433" t="s">
        <v>114</v>
      </c>
      <c r="J63" s="433" t="s">
        <v>114</v>
      </c>
      <c r="K63" s="433" t="s">
        <v>114</v>
      </c>
      <c r="L63" s="433" t="s">
        <v>114</v>
      </c>
      <c r="M63" s="433" t="s">
        <v>114</v>
      </c>
      <c r="N63" s="433" t="s">
        <v>114</v>
      </c>
      <c r="O63" s="433" t="s">
        <v>114</v>
      </c>
      <c r="P63" s="433" t="s">
        <v>114</v>
      </c>
      <c r="Q63" s="433" t="s">
        <v>114</v>
      </c>
      <c r="R63" s="433" t="s">
        <v>114</v>
      </c>
      <c r="S63" s="433" t="s">
        <v>114</v>
      </c>
      <c r="T63" s="433" t="s">
        <v>114</v>
      </c>
      <c r="U63" s="433" t="s">
        <v>114</v>
      </c>
      <c r="V63" s="433">
        <v>0.0</v>
      </c>
      <c r="W63" s="433">
        <v>0.0</v>
      </c>
      <c r="X63" s="433">
        <v>0.0</v>
      </c>
      <c r="Y63" s="433">
        <v>0.0</v>
      </c>
      <c r="Z63" s="433">
        <v>0.0</v>
      </c>
      <c r="AA63" s="433">
        <v>0.0</v>
      </c>
      <c r="AB63" s="433">
        <v>0.0</v>
      </c>
      <c r="AC63" s="433">
        <v>0.0</v>
      </c>
      <c r="AD63" s="433">
        <v>0.0</v>
      </c>
      <c r="AE63" s="433">
        <v>0.0</v>
      </c>
      <c r="AF63" s="433">
        <v>0.0</v>
      </c>
      <c r="AG63" s="433">
        <v>0.0</v>
      </c>
      <c r="AH63" s="433">
        <v>0.0</v>
      </c>
      <c r="AI63" s="433">
        <v>0.0</v>
      </c>
      <c r="AJ63" s="433">
        <v>0.0</v>
      </c>
      <c r="AK63" s="433">
        <v>0.0</v>
      </c>
      <c r="AL63" s="433">
        <v>0.0</v>
      </c>
      <c r="AM63" s="433">
        <v>0.0</v>
      </c>
      <c r="AN63" s="433">
        <v>0.0</v>
      </c>
      <c r="AO63" s="433">
        <v>0.0</v>
      </c>
      <c r="AP63" s="433">
        <v>0.0</v>
      </c>
      <c r="AQ63" s="433">
        <v>0.0</v>
      </c>
      <c r="AR63" s="433">
        <v>0.0</v>
      </c>
      <c r="AS63" s="433">
        <v>0.0</v>
      </c>
      <c r="AT63" s="433">
        <v>0.0</v>
      </c>
      <c r="AU63" s="433">
        <v>0.0</v>
      </c>
      <c r="AV63" s="433">
        <v>0.0</v>
      </c>
      <c r="AW63" s="433">
        <v>0.0</v>
      </c>
      <c r="AX63" s="433">
        <v>0.0</v>
      </c>
      <c r="AY63" s="433">
        <v>0.0</v>
      </c>
      <c r="AZ63" s="433">
        <v>0.0</v>
      </c>
      <c r="BA63" s="433">
        <v>0.0</v>
      </c>
      <c r="BB63" s="433">
        <v>0.0</v>
      </c>
      <c r="BC63" s="433">
        <v>0.0</v>
      </c>
      <c r="BD63" s="433">
        <v>0.0</v>
      </c>
      <c r="BE63" s="435">
        <v>0.0</v>
      </c>
      <c r="BF63" s="457">
        <v>0.0</v>
      </c>
      <c r="BG63" s="457">
        <v>0.0</v>
      </c>
      <c r="BH63" s="457">
        <v>0.0</v>
      </c>
    </row>
    <row r="64" spans="8:8">
      <c r="A64" s="218" t="s">
        <v>151</v>
      </c>
      <c r="B64" s="433">
        <v>1.8605674</v>
      </c>
      <c r="C64" s="433">
        <v>2.0638598</v>
      </c>
      <c r="D64" s="433">
        <v>2.253894</v>
      </c>
      <c r="E64" s="433">
        <v>3.1333546</v>
      </c>
      <c r="F64" s="433">
        <v>3.6327468</v>
      </c>
      <c r="G64" s="433">
        <v>4.3884642</v>
      </c>
      <c r="H64" s="433">
        <v>5.3872486</v>
      </c>
      <c r="I64" s="433">
        <v>9.833165</v>
      </c>
      <c r="J64" s="433">
        <v>14.3100172</v>
      </c>
      <c r="K64" s="433">
        <v>21.4606064</v>
      </c>
      <c r="L64" s="433">
        <v>28.615615</v>
      </c>
      <c r="M64" s="433">
        <v>38.1526802</v>
      </c>
      <c r="N64" s="433">
        <v>51.0308118</v>
      </c>
      <c r="O64" s="433">
        <v>52.4626974</v>
      </c>
      <c r="P64" s="433">
        <v>59.617706</v>
      </c>
      <c r="Q64" s="433">
        <v>73.9233038</v>
      </c>
      <c r="R64" s="433">
        <v>87.0886964</v>
      </c>
      <c r="S64" s="433">
        <v>100.254089</v>
      </c>
      <c r="T64" s="433">
        <v>111.3953964</v>
      </c>
      <c r="U64" s="433">
        <v>143.7984372</v>
      </c>
      <c r="V64" s="433" t="s">
        <v>114</v>
      </c>
      <c r="W64" s="433" t="s">
        <v>114</v>
      </c>
      <c r="X64" s="433" t="s">
        <v>114</v>
      </c>
      <c r="Y64" s="433" t="s">
        <v>114</v>
      </c>
      <c r="Z64" s="433" t="s">
        <v>114</v>
      </c>
      <c r="AA64" s="433" t="s">
        <v>114</v>
      </c>
      <c r="AB64" s="433" t="s">
        <v>114</v>
      </c>
      <c r="AC64" s="433" t="s">
        <v>114</v>
      </c>
      <c r="AD64" s="433" t="s">
        <v>114</v>
      </c>
      <c r="AE64" s="433" t="s">
        <v>114</v>
      </c>
      <c r="AF64" s="433" t="s">
        <v>114</v>
      </c>
      <c r="AG64" s="433" t="s">
        <v>114</v>
      </c>
      <c r="AH64" s="433" t="s">
        <v>114</v>
      </c>
      <c r="AI64" s="433" t="s">
        <v>114</v>
      </c>
      <c r="AJ64" s="433" t="s">
        <v>114</v>
      </c>
      <c r="AK64" s="433" t="s">
        <v>114</v>
      </c>
      <c r="AL64" s="433" t="s">
        <v>114</v>
      </c>
      <c r="AM64" s="433" t="s">
        <v>114</v>
      </c>
      <c r="AN64" s="433" t="s">
        <v>114</v>
      </c>
      <c r="AO64" s="433" t="s">
        <v>114</v>
      </c>
      <c r="AP64" s="433" t="s">
        <v>114</v>
      </c>
      <c r="AQ64" s="433" t="s">
        <v>114</v>
      </c>
      <c r="AR64" s="433" t="s">
        <v>114</v>
      </c>
      <c r="AS64" s="433" t="s">
        <v>114</v>
      </c>
      <c r="AT64" s="433" t="s">
        <v>114</v>
      </c>
      <c r="AU64" s="433" t="s">
        <v>114</v>
      </c>
      <c r="AV64" s="433" t="s">
        <v>114</v>
      </c>
      <c r="AW64" s="433" t="s">
        <v>114</v>
      </c>
      <c r="AX64" s="433" t="s">
        <v>114</v>
      </c>
      <c r="AY64" s="433" t="s">
        <v>114</v>
      </c>
      <c r="AZ64" s="433" t="s">
        <v>114</v>
      </c>
      <c r="BA64" s="433" t="s">
        <v>114</v>
      </c>
      <c r="BB64" s="433" t="s">
        <v>114</v>
      </c>
      <c r="BC64" s="433" t="s">
        <v>114</v>
      </c>
      <c r="BD64" s="433" t="s">
        <v>114</v>
      </c>
      <c r="BE64" s="435" t="s">
        <v>114</v>
      </c>
      <c r="BF64" s="457" t="s">
        <v>114</v>
      </c>
      <c r="BG64" s="457" t="s">
        <v>114</v>
      </c>
      <c r="BH64" s="457" t="s">
        <v>114</v>
      </c>
    </row>
    <row r="65" spans="8:8">
      <c r="A65" s="218" t="s">
        <v>152</v>
      </c>
      <c r="B65" s="459" t="s">
        <v>114</v>
      </c>
      <c r="C65" s="459" t="s">
        <v>114</v>
      </c>
      <c r="D65" s="459" t="s">
        <v>114</v>
      </c>
      <c r="E65" s="459" t="s">
        <v>114</v>
      </c>
      <c r="F65" s="459" t="s">
        <v>114</v>
      </c>
      <c r="G65" s="459" t="s">
        <v>114</v>
      </c>
      <c r="H65" s="459" t="s">
        <v>114</v>
      </c>
      <c r="I65" s="459" t="s">
        <v>114</v>
      </c>
      <c r="J65" s="459" t="s">
        <v>114</v>
      </c>
      <c r="K65" s="459" t="s">
        <v>114</v>
      </c>
      <c r="L65" s="459" t="s">
        <v>114</v>
      </c>
      <c r="M65" s="459" t="s">
        <v>114</v>
      </c>
      <c r="N65" s="459" t="s">
        <v>114</v>
      </c>
      <c r="O65" s="459" t="s">
        <v>114</v>
      </c>
      <c r="P65" s="459" t="s">
        <v>114</v>
      </c>
      <c r="Q65" s="459" t="s">
        <v>114</v>
      </c>
      <c r="R65" s="459" t="s">
        <v>114</v>
      </c>
      <c r="S65" s="459" t="s">
        <v>114</v>
      </c>
      <c r="T65" s="459" t="s">
        <v>114</v>
      </c>
      <c r="U65" s="459" t="s">
        <v>114</v>
      </c>
      <c r="V65" s="459">
        <v>0.0</v>
      </c>
      <c r="W65" s="459">
        <v>0.0</v>
      </c>
      <c r="X65" s="459">
        <v>0.0</v>
      </c>
      <c r="Y65" s="459">
        <v>0.0</v>
      </c>
      <c r="Z65" s="459">
        <v>0.0</v>
      </c>
      <c r="AA65" s="459">
        <v>0.0</v>
      </c>
      <c r="AB65" s="459">
        <v>0.0</v>
      </c>
      <c r="AC65" s="459">
        <v>0.0</v>
      </c>
      <c r="AD65" s="459">
        <v>0.0</v>
      </c>
      <c r="AE65" s="459">
        <v>0.0</v>
      </c>
      <c r="AF65" s="459">
        <v>0.0</v>
      </c>
      <c r="AG65" s="459">
        <v>0.0</v>
      </c>
      <c r="AH65" s="459">
        <v>0.0</v>
      </c>
      <c r="AI65" s="459">
        <v>0.0</v>
      </c>
      <c r="AJ65" s="459">
        <v>0.0</v>
      </c>
      <c r="AK65" s="459">
        <v>0.0</v>
      </c>
      <c r="AL65" s="459">
        <v>0.0</v>
      </c>
      <c r="AM65" s="459">
        <v>0.0</v>
      </c>
      <c r="AN65" s="459">
        <v>0.0</v>
      </c>
      <c r="AO65" s="459">
        <v>0.0</v>
      </c>
      <c r="AP65" s="459">
        <v>0.0</v>
      </c>
      <c r="AQ65" s="459">
        <v>0.0</v>
      </c>
      <c r="AR65" s="459">
        <v>0.0</v>
      </c>
      <c r="AS65" s="459">
        <v>0.0</v>
      </c>
      <c r="AT65" s="459">
        <v>0.0</v>
      </c>
      <c r="AU65" s="459">
        <v>0.0</v>
      </c>
      <c r="AV65" s="459">
        <v>0.0</v>
      </c>
      <c r="AW65" s="459">
        <v>0.0</v>
      </c>
      <c r="AX65" s="459">
        <v>0.0</v>
      </c>
      <c r="AY65" s="459">
        <v>0.0</v>
      </c>
      <c r="AZ65" s="459">
        <v>0.0</v>
      </c>
      <c r="BA65" s="459">
        <v>0.0</v>
      </c>
      <c r="BB65" s="459">
        <v>0.0</v>
      </c>
      <c r="BC65" s="459">
        <v>0.0</v>
      </c>
      <c r="BD65" s="459">
        <v>0.0</v>
      </c>
      <c r="BE65" s="460">
        <v>0.0</v>
      </c>
      <c r="BF65" s="456">
        <v>0.0</v>
      </c>
      <c r="BG65" s="456">
        <v>0.0</v>
      </c>
      <c r="BH65" s="456">
        <v>0.0</v>
      </c>
    </row>
    <row r="66" spans="8:8">
      <c r="A66" s="218" t="s">
        <v>153</v>
      </c>
      <c r="B66" s="459" t="s">
        <v>114</v>
      </c>
      <c r="C66" s="459" t="s">
        <v>114</v>
      </c>
      <c r="D66" s="459" t="s">
        <v>114</v>
      </c>
      <c r="E66" s="459" t="s">
        <v>114</v>
      </c>
      <c r="F66" s="459" t="s">
        <v>114</v>
      </c>
      <c r="G66" s="459" t="s">
        <v>114</v>
      </c>
      <c r="H66" s="459" t="s">
        <v>114</v>
      </c>
      <c r="I66" s="459" t="s">
        <v>114</v>
      </c>
      <c r="J66" s="459" t="s">
        <v>114</v>
      </c>
      <c r="K66" s="459" t="s">
        <v>114</v>
      </c>
      <c r="L66" s="459" t="s">
        <v>114</v>
      </c>
      <c r="M66" s="459" t="s">
        <v>114</v>
      </c>
      <c r="N66" s="459" t="s">
        <v>114</v>
      </c>
      <c r="O66" s="459" t="s">
        <v>114</v>
      </c>
      <c r="P66" s="459" t="s">
        <v>114</v>
      </c>
      <c r="Q66" s="459" t="s">
        <v>114</v>
      </c>
      <c r="R66" s="459" t="s">
        <v>114</v>
      </c>
      <c r="S66" s="459" t="s">
        <v>114</v>
      </c>
      <c r="T66" s="459" t="s">
        <v>114</v>
      </c>
      <c r="U66" s="459" t="s">
        <v>114</v>
      </c>
      <c r="V66" s="459">
        <v>5.2679248</v>
      </c>
      <c r="W66" s="459">
        <v>2.7532862</v>
      </c>
      <c r="X66" s="459">
        <v>4.331012</v>
      </c>
      <c r="Y66" s="459">
        <v>4.8127266</v>
      </c>
      <c r="Z66" s="459">
        <v>1.2772066</v>
      </c>
      <c r="AA66" s="459">
        <v>0.0</v>
      </c>
      <c r="AB66" s="459">
        <v>0.0</v>
      </c>
      <c r="AC66" s="459">
        <v>0.0</v>
      </c>
      <c r="AD66" s="459">
        <v>0.0</v>
      </c>
      <c r="AE66" s="459">
        <v>0.0</v>
      </c>
      <c r="AF66" s="459">
        <v>0.304</v>
      </c>
      <c r="AG66" s="459">
        <v>2.324</v>
      </c>
      <c r="AH66" s="459">
        <v>1.607</v>
      </c>
      <c r="AI66" s="459">
        <v>1.589</v>
      </c>
      <c r="AJ66" s="459">
        <v>2.078</v>
      </c>
      <c r="AK66" s="459">
        <v>2.005</v>
      </c>
      <c r="AL66" s="459">
        <v>1.987</v>
      </c>
      <c r="AM66" s="459">
        <v>2.282</v>
      </c>
      <c r="AN66" s="459">
        <v>1.998</v>
      </c>
      <c r="AO66" s="459">
        <v>2.201</v>
      </c>
      <c r="AP66" s="459">
        <v>2.716</v>
      </c>
      <c r="AQ66" s="459">
        <v>2.6403</v>
      </c>
      <c r="AR66" s="459">
        <v>2.5534</v>
      </c>
      <c r="AS66" s="459">
        <v>2.4616</v>
      </c>
      <c r="AT66" s="459">
        <v>2.4937</v>
      </c>
      <c r="AU66" s="459">
        <v>2.49</v>
      </c>
      <c r="AV66" s="459">
        <v>2.548</v>
      </c>
      <c r="AW66" s="459">
        <v>2.311</v>
      </c>
      <c r="AX66" s="459">
        <v>2.3597</v>
      </c>
      <c r="AY66" s="459">
        <v>2.4648</v>
      </c>
      <c r="AZ66" s="459">
        <v>2.7877</v>
      </c>
      <c r="BA66" s="459">
        <v>2.3805</v>
      </c>
      <c r="BB66" s="459">
        <v>2.6196</v>
      </c>
      <c r="BC66" s="459">
        <v>2.0761</v>
      </c>
      <c r="BD66" s="459">
        <v>2.1978</v>
      </c>
      <c r="BE66" s="460">
        <v>2.09955040988476</v>
      </c>
      <c r="BF66" s="461">
        <v>-0.0473137076371747</v>
      </c>
      <c r="BG66" s="461">
        <v>-0.0125516319866542</v>
      </c>
      <c r="BH66" s="461">
        <v>7.77581743664431E-4</v>
      </c>
    </row>
    <row r="67" spans="8:8" s="47" ht="10.2" customFormat="1">
      <c r="A67" s="54" t="s">
        <v>154</v>
      </c>
      <c r="B67" s="436">
        <v>1.8605674</v>
      </c>
      <c r="C67" s="436">
        <v>2.0638598</v>
      </c>
      <c r="D67" s="436">
        <v>2.253894</v>
      </c>
      <c r="E67" s="436">
        <v>3.1333546</v>
      </c>
      <c r="F67" s="436">
        <v>3.6327468</v>
      </c>
      <c r="G67" s="436">
        <v>4.3884642</v>
      </c>
      <c r="H67" s="436">
        <v>5.3872486</v>
      </c>
      <c r="I67" s="436">
        <v>9.833165</v>
      </c>
      <c r="J67" s="436">
        <v>14.3100172</v>
      </c>
      <c r="K67" s="436">
        <v>21.4606064</v>
      </c>
      <c r="L67" s="436">
        <v>28.615615</v>
      </c>
      <c r="M67" s="436">
        <v>38.1526802</v>
      </c>
      <c r="N67" s="436">
        <v>51.0308118</v>
      </c>
      <c r="O67" s="436">
        <v>52.4626974</v>
      </c>
      <c r="P67" s="436">
        <v>59.617706</v>
      </c>
      <c r="Q67" s="436">
        <v>73.9233038</v>
      </c>
      <c r="R67" s="436">
        <v>87.0886964</v>
      </c>
      <c r="S67" s="436">
        <v>100.254089</v>
      </c>
      <c r="T67" s="436">
        <v>111.3953964</v>
      </c>
      <c r="U67" s="436">
        <v>143.7984372</v>
      </c>
      <c r="V67" s="436">
        <v>104.585101</v>
      </c>
      <c r="W67" s="436">
        <v>107.9747808</v>
      </c>
      <c r="X67" s="436">
        <v>129.0332218</v>
      </c>
      <c r="Y67" s="436">
        <v>139.6265236</v>
      </c>
      <c r="Z67" s="436">
        <v>137.7173428</v>
      </c>
      <c r="AA67" s="436">
        <v>118.3250156</v>
      </c>
      <c r="AB67" s="436">
        <v>120.5229668</v>
      </c>
      <c r="AC67" s="436">
        <v>120.090037</v>
      </c>
      <c r="AD67" s="436">
        <v>119.6323594</v>
      </c>
      <c r="AE67" s="436">
        <v>98.2000684</v>
      </c>
      <c r="AF67" s="436">
        <v>99.9155492</v>
      </c>
      <c r="AG67" s="436">
        <v>111.438388</v>
      </c>
      <c r="AH67" s="436">
        <v>110.4055192</v>
      </c>
      <c r="AI67" s="436">
        <v>105.396388</v>
      </c>
      <c r="AJ67" s="436">
        <v>123.952</v>
      </c>
      <c r="AK67" s="436">
        <v>132.72</v>
      </c>
      <c r="AL67" s="436">
        <v>138.922</v>
      </c>
      <c r="AM67" s="436">
        <v>143.911</v>
      </c>
      <c r="AN67" s="436">
        <v>152.34</v>
      </c>
      <c r="AO67" s="436">
        <v>146.908</v>
      </c>
      <c r="AP67" s="436">
        <v>152.162</v>
      </c>
      <c r="AQ67" s="436">
        <v>159.0763</v>
      </c>
      <c r="AR67" s="436">
        <v>162.6109</v>
      </c>
      <c r="AS67" s="436">
        <v>165.5455</v>
      </c>
      <c r="AT67" s="436">
        <v>166.0762</v>
      </c>
      <c r="AU67" s="436">
        <v>172.9047</v>
      </c>
      <c r="AV67" s="436">
        <v>175.4893</v>
      </c>
      <c r="AW67" s="436">
        <v>179.8449</v>
      </c>
      <c r="AX67" s="436">
        <v>174.8678</v>
      </c>
      <c r="AY67" s="436">
        <v>183.2222</v>
      </c>
      <c r="AZ67" s="436">
        <v>198.257911</v>
      </c>
      <c r="BA67" s="436">
        <v>198.994884</v>
      </c>
      <c r="BB67" s="436">
        <v>205.7606</v>
      </c>
      <c r="BC67" s="436">
        <v>206.65715</v>
      </c>
      <c r="BD67" s="436">
        <v>211.18347</v>
      </c>
      <c r="BE67" s="436">
        <v>218.013830409885</v>
      </c>
      <c r="BF67" s="458">
        <v>0.0295226430675612</v>
      </c>
      <c r="BG67" s="458">
        <v>0.0243190560438451</v>
      </c>
      <c r="BH67" s="458">
        <v>0.0807427978842312</v>
      </c>
    </row>
    <row r="68" spans="8:8">
      <c r="B68" s="433"/>
      <c r="C68" s="433"/>
      <c r="D68" s="433"/>
      <c r="E68" s="433"/>
      <c r="F68" s="433"/>
      <c r="G68" s="433"/>
      <c r="H68" s="433"/>
      <c r="I68" s="433"/>
      <c r="J68" s="433"/>
      <c r="K68" s="433"/>
      <c r="L68" s="433"/>
      <c r="M68" s="433"/>
      <c r="N68" s="433"/>
      <c r="O68" s="433"/>
      <c r="P68" s="433"/>
      <c r="Q68" s="433"/>
      <c r="R68" s="433"/>
      <c r="S68" s="433"/>
      <c r="T68" s="433"/>
      <c r="U68" s="433"/>
      <c r="V68" s="433"/>
      <c r="W68" s="433"/>
      <c r="X68" s="433"/>
      <c r="Y68" s="433"/>
      <c r="Z68" s="433"/>
      <c r="AA68" s="433"/>
      <c r="AB68" s="433"/>
      <c r="AC68" s="433"/>
      <c r="AD68" s="433"/>
      <c r="AE68" s="433"/>
      <c r="AF68" s="433"/>
      <c r="AG68" s="433"/>
      <c r="AH68" s="433"/>
      <c r="AI68" s="433"/>
      <c r="AJ68" s="433"/>
      <c r="AK68" s="433"/>
      <c r="AL68" s="433"/>
      <c r="AM68" s="433"/>
      <c r="AN68" s="433"/>
      <c r="AO68" s="433"/>
      <c r="AP68" s="433"/>
      <c r="AQ68" s="433"/>
      <c r="AR68" s="433"/>
      <c r="AS68" s="433"/>
      <c r="AT68" s="433"/>
      <c r="AU68" s="433"/>
      <c r="AV68" s="433"/>
      <c r="AW68" s="433"/>
      <c r="AX68" s="433"/>
      <c r="AY68" s="433"/>
      <c r="AZ68" s="433"/>
      <c r="BA68" s="433"/>
      <c r="BB68" s="433"/>
      <c r="BC68" s="433"/>
      <c r="BD68" s="433"/>
      <c r="BE68" s="435"/>
      <c r="BF68" s="457"/>
      <c r="BG68" s="457"/>
      <c r="BH68" s="457"/>
    </row>
    <row r="69" spans="8:8">
      <c r="A69" s="45" t="s">
        <v>155</v>
      </c>
      <c r="B69" s="433">
        <v>0.0</v>
      </c>
      <c r="C69" s="433">
        <v>0.0</v>
      </c>
      <c r="D69" s="433">
        <v>0.0</v>
      </c>
      <c r="E69" s="433">
        <v>0.0</v>
      </c>
      <c r="F69" s="433">
        <v>0.0</v>
      </c>
      <c r="G69" s="433">
        <v>0.0</v>
      </c>
      <c r="H69" s="433">
        <v>0.0</v>
      </c>
      <c r="I69" s="433">
        <v>0.0</v>
      </c>
      <c r="J69" s="433">
        <v>0.0</v>
      </c>
      <c r="K69" s="433">
        <v>0.0</v>
      </c>
      <c r="L69" s="433">
        <v>0.0</v>
      </c>
      <c r="M69" s="433">
        <v>0.0</v>
      </c>
      <c r="N69" s="433">
        <v>0.0</v>
      </c>
      <c r="O69" s="433">
        <v>0.0</v>
      </c>
      <c r="P69" s="433">
        <v>0.0</v>
      </c>
      <c r="Q69" s="433">
        <v>0.0</v>
      </c>
      <c r="R69" s="433">
        <v>0.0</v>
      </c>
      <c r="S69" s="433">
        <v>0.0</v>
      </c>
      <c r="T69" s="433">
        <v>0.0</v>
      </c>
      <c r="U69" s="433">
        <v>0.0</v>
      </c>
      <c r="V69" s="433">
        <v>0.0</v>
      </c>
      <c r="W69" s="433">
        <v>0.0</v>
      </c>
      <c r="X69" s="433">
        <v>0.0</v>
      </c>
      <c r="Y69" s="433">
        <v>0.0</v>
      </c>
      <c r="Z69" s="433">
        <v>0.0</v>
      </c>
      <c r="AA69" s="433">
        <v>0.0</v>
      </c>
      <c r="AB69" s="433">
        <v>0.0</v>
      </c>
      <c r="AC69" s="433">
        <v>0.0</v>
      </c>
      <c r="AD69" s="433">
        <v>0.0</v>
      </c>
      <c r="AE69" s="433">
        <v>0.0</v>
      </c>
      <c r="AF69" s="433">
        <v>0.0</v>
      </c>
      <c r="AG69" s="433">
        <v>0.0</v>
      </c>
      <c r="AH69" s="433">
        <v>0.0</v>
      </c>
      <c r="AI69" s="433">
        <v>0.0</v>
      </c>
      <c r="AJ69" s="433">
        <v>0.0</v>
      </c>
      <c r="AK69" s="433">
        <v>0.0</v>
      </c>
      <c r="AL69" s="433">
        <v>0.0</v>
      </c>
      <c r="AM69" s="433">
        <v>0.0</v>
      </c>
      <c r="AN69" s="433">
        <v>0.0</v>
      </c>
      <c r="AO69" s="433">
        <v>0.0</v>
      </c>
      <c r="AP69" s="433">
        <v>0.0</v>
      </c>
      <c r="AQ69" s="433">
        <v>0.0</v>
      </c>
      <c r="AR69" s="433">
        <v>0.0</v>
      </c>
      <c r="AS69" s="433">
        <v>0.0</v>
      </c>
      <c r="AT69" s="433">
        <v>0.0</v>
      </c>
      <c r="AU69" s="433">
        <v>0.0</v>
      </c>
      <c r="AV69" s="433">
        <v>0.107081967213115</v>
      </c>
      <c r="AW69" s="433">
        <v>1.45170491803279</v>
      </c>
      <c r="AX69" s="433">
        <v>4.25537704918033</v>
      </c>
      <c r="AY69" s="433">
        <v>4.06950819672131</v>
      </c>
      <c r="AZ69" s="433">
        <v>3.49534426229508</v>
      </c>
      <c r="BA69" s="433">
        <v>6.47428415300547</v>
      </c>
      <c r="BB69" s="433">
        <v>6.95760655737705</v>
      </c>
      <c r="BC69" s="433">
        <v>6.88537704918033</v>
      </c>
      <c r="BD69" s="433">
        <v>6.41063387978142</v>
      </c>
      <c r="BE69" s="435">
        <v>6.32786885245902</v>
      </c>
      <c r="BF69" s="457">
        <v>-0.0156075496368137</v>
      </c>
      <c r="BG69" s="457">
        <v>0.0</v>
      </c>
      <c r="BH69" s="457">
        <v>0.00234356616197894</v>
      </c>
    </row>
    <row r="70" spans="8:8">
      <c r="A70" s="45" t="s">
        <v>156</v>
      </c>
      <c r="B70" s="433">
        <v>0.0</v>
      </c>
      <c r="C70" s="433">
        <v>0.0</v>
      </c>
      <c r="D70" s="433">
        <v>0.0</v>
      </c>
      <c r="E70" s="433">
        <v>0.0</v>
      </c>
      <c r="F70" s="433">
        <v>0.0</v>
      </c>
      <c r="G70" s="433">
        <v>0.0</v>
      </c>
      <c r="H70" s="433">
        <v>0.0</v>
      </c>
      <c r="I70" s="433">
        <v>0.0</v>
      </c>
      <c r="J70" s="433">
        <v>0.0</v>
      </c>
      <c r="K70" s="433">
        <v>0.0</v>
      </c>
      <c r="L70" s="433">
        <v>0.0</v>
      </c>
      <c r="M70" s="433">
        <v>0.0</v>
      </c>
      <c r="N70" s="433">
        <v>0.0</v>
      </c>
      <c r="O70" s="433">
        <v>0.0</v>
      </c>
      <c r="P70" s="433">
        <v>0.0</v>
      </c>
      <c r="Q70" s="433">
        <v>0.0</v>
      </c>
      <c r="R70" s="433">
        <v>0.0</v>
      </c>
      <c r="S70" s="433">
        <v>0.0</v>
      </c>
      <c r="T70" s="433">
        <v>0.0</v>
      </c>
      <c r="U70" s="433">
        <v>0.0</v>
      </c>
      <c r="V70" s="433">
        <v>0.0</v>
      </c>
      <c r="W70" s="433">
        <v>0.0</v>
      </c>
      <c r="X70" s="433">
        <v>0.0</v>
      </c>
      <c r="Y70" s="433">
        <v>0.0</v>
      </c>
      <c r="Z70" s="433">
        <v>0.0</v>
      </c>
      <c r="AA70" s="433">
        <v>0.0</v>
      </c>
      <c r="AB70" s="433">
        <v>0.0</v>
      </c>
      <c r="AC70" s="433">
        <v>0.0</v>
      </c>
      <c r="AD70" s="433">
        <v>0.0</v>
      </c>
      <c r="AE70" s="433">
        <v>0.0</v>
      </c>
      <c r="AF70" s="433">
        <v>0.0</v>
      </c>
      <c r="AG70" s="433">
        <v>0.0</v>
      </c>
      <c r="AH70" s="433">
        <v>0.0</v>
      </c>
      <c r="AI70" s="433">
        <v>0.0</v>
      </c>
      <c r="AJ70" s="433">
        <v>0.0</v>
      </c>
      <c r="AK70" s="433">
        <v>0.0</v>
      </c>
      <c r="AL70" s="433">
        <v>0.0</v>
      </c>
      <c r="AM70" s="433">
        <v>0.0</v>
      </c>
      <c r="AN70" s="433">
        <v>0.0</v>
      </c>
      <c r="AO70" s="433">
        <v>0.0</v>
      </c>
      <c r="AP70" s="433">
        <v>0.0</v>
      </c>
      <c r="AQ70" s="433">
        <v>0.0</v>
      </c>
      <c r="AR70" s="433">
        <v>0.0</v>
      </c>
      <c r="AS70" s="433">
        <v>0.0</v>
      </c>
      <c r="AT70" s="433">
        <v>0.0</v>
      </c>
      <c r="AU70" s="433">
        <v>0.0</v>
      </c>
      <c r="AV70" s="433">
        <v>0.0</v>
      </c>
      <c r="AW70" s="433">
        <v>0.0</v>
      </c>
      <c r="AX70" s="433">
        <v>0.0</v>
      </c>
      <c r="AY70" s="433">
        <v>0.0</v>
      </c>
      <c r="AZ70" s="433">
        <v>0.0</v>
      </c>
      <c r="BA70" s="433">
        <v>0.0</v>
      </c>
      <c r="BB70" s="433">
        <v>0.0</v>
      </c>
      <c r="BC70" s="433">
        <v>0.0</v>
      </c>
      <c r="BD70" s="433">
        <v>0.0</v>
      </c>
      <c r="BE70" s="435">
        <v>0.0</v>
      </c>
      <c r="BF70" s="457">
        <v>0.0</v>
      </c>
      <c r="BG70" s="457">
        <v>0.0</v>
      </c>
      <c r="BH70" s="457">
        <v>0.0</v>
      </c>
    </row>
    <row r="71" spans="8:8">
      <c r="A71" s="45" t="s">
        <v>157</v>
      </c>
      <c r="B71" s="433">
        <v>0.0</v>
      </c>
      <c r="C71" s="433">
        <v>0.0</v>
      </c>
      <c r="D71" s="433">
        <v>0.0</v>
      </c>
      <c r="E71" s="433">
        <v>0.0</v>
      </c>
      <c r="F71" s="433">
        <v>0.0</v>
      </c>
      <c r="G71" s="433">
        <v>0.0</v>
      </c>
      <c r="H71" s="433">
        <v>0.0</v>
      </c>
      <c r="I71" s="433">
        <v>0.0</v>
      </c>
      <c r="J71" s="433">
        <v>0.0</v>
      </c>
      <c r="K71" s="433">
        <v>0.0</v>
      </c>
      <c r="L71" s="433">
        <v>0.0</v>
      </c>
      <c r="M71" s="433">
        <v>0.0</v>
      </c>
      <c r="N71" s="433">
        <v>0.0</v>
      </c>
      <c r="O71" s="433">
        <v>0.0</v>
      </c>
      <c r="P71" s="433">
        <v>0.0</v>
      </c>
      <c r="Q71" s="433">
        <v>0.0</v>
      </c>
      <c r="R71" s="433">
        <v>0.0</v>
      </c>
      <c r="S71" s="433">
        <v>0.0</v>
      </c>
      <c r="T71" s="433">
        <v>0.0</v>
      </c>
      <c r="U71" s="433">
        <v>0.0</v>
      </c>
      <c r="V71" s="433">
        <v>0.0</v>
      </c>
      <c r="W71" s="433">
        <v>0.0</v>
      </c>
      <c r="X71" s="433">
        <v>0.0</v>
      </c>
      <c r="Y71" s="433">
        <v>0.0</v>
      </c>
      <c r="Z71" s="433">
        <v>0.0</v>
      </c>
      <c r="AA71" s="433">
        <v>0.0</v>
      </c>
      <c r="AB71" s="433">
        <v>0.0</v>
      </c>
      <c r="AC71" s="433">
        <v>0.0</v>
      </c>
      <c r="AD71" s="433">
        <v>0.0</v>
      </c>
      <c r="AE71" s="433">
        <v>0.0</v>
      </c>
      <c r="AF71" s="433">
        <v>0.0</v>
      </c>
      <c r="AG71" s="433">
        <v>0.0</v>
      </c>
      <c r="AH71" s="433">
        <v>0.0</v>
      </c>
      <c r="AI71" s="433">
        <v>0.0</v>
      </c>
      <c r="AJ71" s="433">
        <v>0.0</v>
      </c>
      <c r="AK71" s="433">
        <v>0.0</v>
      </c>
      <c r="AL71" s="433">
        <v>0.0</v>
      </c>
      <c r="AM71" s="433">
        <v>0.0</v>
      </c>
      <c r="AN71" s="433">
        <v>0.0</v>
      </c>
      <c r="AO71" s="433">
        <v>0.0</v>
      </c>
      <c r="AP71" s="433">
        <v>0.0</v>
      </c>
      <c r="AQ71" s="433">
        <v>0.0</v>
      </c>
      <c r="AR71" s="433">
        <v>0.0</v>
      </c>
      <c r="AS71" s="433">
        <v>0.0</v>
      </c>
      <c r="AT71" s="433">
        <v>0.0</v>
      </c>
      <c r="AU71" s="433">
        <v>0.0</v>
      </c>
      <c r="AV71" s="433">
        <v>0.0</v>
      </c>
      <c r="AW71" s="433">
        <v>0.0</v>
      </c>
      <c r="AX71" s="433">
        <v>0.0</v>
      </c>
      <c r="AY71" s="433">
        <v>0.0</v>
      </c>
      <c r="AZ71" s="433">
        <v>0.0</v>
      </c>
      <c r="BA71" s="433">
        <v>0.0</v>
      </c>
      <c r="BB71" s="433">
        <v>0.0</v>
      </c>
      <c r="BC71" s="433">
        <v>0.0</v>
      </c>
      <c r="BD71" s="433">
        <v>0.0</v>
      </c>
      <c r="BE71" s="435">
        <v>0.0</v>
      </c>
      <c r="BF71" s="457">
        <v>0.0</v>
      </c>
      <c r="BG71" s="457">
        <v>0.0</v>
      </c>
      <c r="BH71" s="457">
        <v>0.0</v>
      </c>
    </row>
    <row r="72" spans="8:8">
      <c r="A72" s="45" t="s">
        <v>158</v>
      </c>
      <c r="B72" s="433">
        <v>0.0</v>
      </c>
      <c r="C72" s="433">
        <v>0.0</v>
      </c>
      <c r="D72" s="433">
        <v>0.0</v>
      </c>
      <c r="E72" s="433">
        <v>0.0</v>
      </c>
      <c r="F72" s="433">
        <v>0.0</v>
      </c>
      <c r="G72" s="433">
        <v>0.0</v>
      </c>
      <c r="H72" s="433">
        <v>0.0</v>
      </c>
      <c r="I72" s="433">
        <v>0.0</v>
      </c>
      <c r="J72" s="433">
        <v>0.0</v>
      </c>
      <c r="K72" s="433">
        <v>0.0</v>
      </c>
      <c r="L72" s="433">
        <v>0.0</v>
      </c>
      <c r="M72" s="433">
        <v>0.0</v>
      </c>
      <c r="N72" s="433">
        <v>0.0</v>
      </c>
      <c r="O72" s="433">
        <v>0.0</v>
      </c>
      <c r="P72" s="433">
        <v>0.0</v>
      </c>
      <c r="Q72" s="433">
        <v>0.0</v>
      </c>
      <c r="R72" s="433">
        <v>0.0</v>
      </c>
      <c r="S72" s="433">
        <v>0.0</v>
      </c>
      <c r="T72" s="433">
        <v>0.0</v>
      </c>
      <c r="U72" s="433">
        <v>0.0</v>
      </c>
      <c r="V72" s="433">
        <v>0.0</v>
      </c>
      <c r="W72" s="433">
        <v>0.0</v>
      </c>
      <c r="X72" s="433">
        <v>0.0</v>
      </c>
      <c r="Y72" s="433">
        <v>0.0</v>
      </c>
      <c r="Z72" s="433">
        <v>0.0</v>
      </c>
      <c r="AA72" s="433">
        <v>0.0</v>
      </c>
      <c r="AB72" s="433">
        <v>0.0</v>
      </c>
      <c r="AC72" s="433">
        <v>0.0</v>
      </c>
      <c r="AD72" s="433">
        <v>0.0</v>
      </c>
      <c r="AE72" s="433">
        <v>0.0</v>
      </c>
      <c r="AF72" s="433">
        <v>0.0</v>
      </c>
      <c r="AG72" s="433">
        <v>0.0</v>
      </c>
      <c r="AH72" s="433">
        <v>0.0</v>
      </c>
      <c r="AI72" s="433">
        <v>0.0</v>
      </c>
      <c r="AJ72" s="433">
        <v>0.0</v>
      </c>
      <c r="AK72" s="433">
        <v>0.0</v>
      </c>
      <c r="AL72" s="433">
        <v>0.0</v>
      </c>
      <c r="AM72" s="433">
        <v>0.0</v>
      </c>
      <c r="AN72" s="433">
        <v>0.0</v>
      </c>
      <c r="AO72" s="433">
        <v>0.0</v>
      </c>
      <c r="AP72" s="433">
        <v>0.0</v>
      </c>
      <c r="AQ72" s="433">
        <v>0.0</v>
      </c>
      <c r="AR72" s="433">
        <v>0.0</v>
      </c>
      <c r="AS72" s="433">
        <v>0.0</v>
      </c>
      <c r="AT72" s="433">
        <v>0.0</v>
      </c>
      <c r="AU72" s="433">
        <v>0.0</v>
      </c>
      <c r="AV72" s="433">
        <v>0.0</v>
      </c>
      <c r="AW72" s="433">
        <v>0.0</v>
      </c>
      <c r="AX72" s="433">
        <v>0.0</v>
      </c>
      <c r="AY72" s="433">
        <v>0.0</v>
      </c>
      <c r="AZ72" s="433">
        <v>0.0</v>
      </c>
      <c r="BA72" s="433">
        <v>0.0</v>
      </c>
      <c r="BB72" s="433">
        <v>0.0</v>
      </c>
      <c r="BC72" s="433">
        <v>0.0</v>
      </c>
      <c r="BD72" s="433">
        <v>0.0</v>
      </c>
      <c r="BE72" s="435">
        <v>0.0</v>
      </c>
      <c r="BF72" s="457">
        <v>0.0</v>
      </c>
      <c r="BG72" s="457">
        <v>0.0</v>
      </c>
      <c r="BH72" s="457">
        <v>0.0</v>
      </c>
    </row>
    <row r="73" spans="8:8">
      <c r="A73" s="45" t="s">
        <v>159</v>
      </c>
      <c r="B73" s="433">
        <v>0.0</v>
      </c>
      <c r="C73" s="433">
        <v>0.0</v>
      </c>
      <c r="D73" s="433">
        <v>0.0</v>
      </c>
      <c r="E73" s="433">
        <v>0.0</v>
      </c>
      <c r="F73" s="433">
        <v>0.0</v>
      </c>
      <c r="G73" s="433">
        <v>0.0</v>
      </c>
      <c r="H73" s="433">
        <v>0.0</v>
      </c>
      <c r="I73" s="433">
        <v>0.0</v>
      </c>
      <c r="J73" s="433">
        <v>0.0</v>
      </c>
      <c r="K73" s="433">
        <v>0.0</v>
      </c>
      <c r="L73" s="433">
        <v>0.0</v>
      </c>
      <c r="M73" s="433">
        <v>0.0</v>
      </c>
      <c r="N73" s="433">
        <v>0.0</v>
      </c>
      <c r="O73" s="433">
        <v>0.0</v>
      </c>
      <c r="P73" s="433">
        <v>0.0</v>
      </c>
      <c r="Q73" s="433">
        <v>0.0</v>
      </c>
      <c r="R73" s="433">
        <v>0.0</v>
      </c>
      <c r="S73" s="433">
        <v>0.0</v>
      </c>
      <c r="T73" s="433">
        <v>0.0</v>
      </c>
      <c r="U73" s="433">
        <v>0.0</v>
      </c>
      <c r="V73" s="433">
        <v>0.0</v>
      </c>
      <c r="W73" s="433">
        <v>0.0</v>
      </c>
      <c r="X73" s="433">
        <v>0.0</v>
      </c>
      <c r="Y73" s="433">
        <v>0.0</v>
      </c>
      <c r="Z73" s="433">
        <v>0.0</v>
      </c>
      <c r="AA73" s="433">
        <v>0.0</v>
      </c>
      <c r="AB73" s="433">
        <v>0.0</v>
      </c>
      <c r="AC73" s="433">
        <v>0.0</v>
      </c>
      <c r="AD73" s="433">
        <v>0.0</v>
      </c>
      <c r="AE73" s="433">
        <v>0.0</v>
      </c>
      <c r="AF73" s="433">
        <v>0.0</v>
      </c>
      <c r="AG73" s="433">
        <v>0.0</v>
      </c>
      <c r="AH73" s="433">
        <v>0.0</v>
      </c>
      <c r="AI73" s="433">
        <v>0.0</v>
      </c>
      <c r="AJ73" s="433">
        <v>0.0</v>
      </c>
      <c r="AK73" s="433">
        <v>0.0</v>
      </c>
      <c r="AL73" s="433">
        <v>0.0</v>
      </c>
      <c r="AM73" s="433">
        <v>0.0</v>
      </c>
      <c r="AN73" s="433">
        <v>0.0</v>
      </c>
      <c r="AO73" s="433">
        <v>0.0</v>
      </c>
      <c r="AP73" s="433">
        <v>0.0</v>
      </c>
      <c r="AQ73" s="433">
        <v>0.0</v>
      </c>
      <c r="AR73" s="433">
        <v>0.0</v>
      </c>
      <c r="AS73" s="433">
        <v>0.0</v>
      </c>
      <c r="AT73" s="433">
        <v>0.0</v>
      </c>
      <c r="AU73" s="433">
        <v>0.0</v>
      </c>
      <c r="AV73" s="433">
        <v>0.0</v>
      </c>
      <c r="AW73" s="433">
        <v>0.0</v>
      </c>
      <c r="AX73" s="433">
        <v>0.0</v>
      </c>
      <c r="AY73" s="433">
        <v>0.0</v>
      </c>
      <c r="AZ73" s="433">
        <v>0.0</v>
      </c>
      <c r="BA73" s="433">
        <v>0.0</v>
      </c>
      <c r="BB73" s="433">
        <v>0.0</v>
      </c>
      <c r="BC73" s="433">
        <v>0.0</v>
      </c>
      <c r="BD73" s="433">
        <v>0.0</v>
      </c>
      <c r="BE73" s="435">
        <v>0.0</v>
      </c>
      <c r="BF73" s="457">
        <v>0.0</v>
      </c>
      <c r="BG73" s="457">
        <v>0.0</v>
      </c>
      <c r="BH73" s="457">
        <v>0.0</v>
      </c>
    </row>
    <row r="74" spans="8:8">
      <c r="A74" s="45" t="s">
        <v>160</v>
      </c>
      <c r="B74" s="433">
        <v>0.0</v>
      </c>
      <c r="C74" s="433">
        <v>0.0</v>
      </c>
      <c r="D74" s="433">
        <v>0.0</v>
      </c>
      <c r="E74" s="433">
        <v>0.0</v>
      </c>
      <c r="F74" s="433">
        <v>0.0</v>
      </c>
      <c r="G74" s="433">
        <v>0.0</v>
      </c>
      <c r="H74" s="433">
        <v>0.0</v>
      </c>
      <c r="I74" s="433">
        <v>0.0</v>
      </c>
      <c r="J74" s="433">
        <v>0.0</v>
      </c>
      <c r="K74" s="433">
        <v>0.0</v>
      </c>
      <c r="L74" s="433">
        <v>0.0</v>
      </c>
      <c r="M74" s="433">
        <v>0.0</v>
      </c>
      <c r="N74" s="433">
        <v>0.0</v>
      </c>
      <c r="O74" s="433">
        <v>0.0</v>
      </c>
      <c r="P74" s="433">
        <v>0.0</v>
      </c>
      <c r="Q74" s="433">
        <v>0.0</v>
      </c>
      <c r="R74" s="433">
        <v>0.0</v>
      </c>
      <c r="S74" s="433">
        <v>0.0</v>
      </c>
      <c r="T74" s="433">
        <v>0.0</v>
      </c>
      <c r="U74" s="433">
        <v>0.0</v>
      </c>
      <c r="V74" s="433">
        <v>0.0</v>
      </c>
      <c r="W74" s="433">
        <v>0.0</v>
      </c>
      <c r="X74" s="433">
        <v>0.0</v>
      </c>
      <c r="Y74" s="433">
        <v>0.0</v>
      </c>
      <c r="Z74" s="433">
        <v>0.0</v>
      </c>
      <c r="AA74" s="433">
        <v>0.0</v>
      </c>
      <c r="AB74" s="433">
        <v>0.0</v>
      </c>
      <c r="AC74" s="433">
        <v>0.0</v>
      </c>
      <c r="AD74" s="433">
        <v>0.0</v>
      </c>
      <c r="AE74" s="433">
        <v>0.0</v>
      </c>
      <c r="AF74" s="433">
        <v>0.0</v>
      </c>
      <c r="AG74" s="433">
        <v>0.0</v>
      </c>
      <c r="AH74" s="433">
        <v>0.0</v>
      </c>
      <c r="AI74" s="433">
        <v>0.0</v>
      </c>
      <c r="AJ74" s="433">
        <v>0.0</v>
      </c>
      <c r="AK74" s="433">
        <v>0.0</v>
      </c>
      <c r="AL74" s="433">
        <v>0.0</v>
      </c>
      <c r="AM74" s="433">
        <v>0.0</v>
      </c>
      <c r="AN74" s="433">
        <v>0.0</v>
      </c>
      <c r="AO74" s="433">
        <v>0.0</v>
      </c>
      <c r="AP74" s="433">
        <v>0.0</v>
      </c>
      <c r="AQ74" s="433">
        <v>0.0</v>
      </c>
      <c r="AR74" s="433">
        <v>0.0</v>
      </c>
      <c r="AS74" s="433">
        <v>0.0</v>
      </c>
      <c r="AT74" s="433">
        <v>0.0</v>
      </c>
      <c r="AU74" s="433">
        <v>0.0</v>
      </c>
      <c r="AV74" s="433">
        <v>0.0</v>
      </c>
      <c r="AW74" s="433">
        <v>0.0</v>
      </c>
      <c r="AX74" s="433">
        <v>0.0</v>
      </c>
      <c r="AY74" s="433">
        <v>0.0</v>
      </c>
      <c r="AZ74" s="433">
        <v>0.0</v>
      </c>
      <c r="BA74" s="433">
        <v>0.0</v>
      </c>
      <c r="BB74" s="433">
        <v>0.0</v>
      </c>
      <c r="BC74" s="433">
        <v>0.0</v>
      </c>
      <c r="BD74" s="433">
        <v>0.0</v>
      </c>
      <c r="BE74" s="435">
        <v>0.0</v>
      </c>
      <c r="BF74" s="457">
        <v>0.0</v>
      </c>
      <c r="BG74" s="457">
        <v>0.0</v>
      </c>
      <c r="BH74" s="457">
        <v>0.0</v>
      </c>
    </row>
    <row r="75" spans="8:8">
      <c r="A75" s="45" t="s">
        <v>161</v>
      </c>
      <c r="B75" s="433">
        <v>0.0</v>
      </c>
      <c r="C75" s="433">
        <v>0.0</v>
      </c>
      <c r="D75" s="433">
        <v>0.0</v>
      </c>
      <c r="E75" s="433">
        <v>0.0</v>
      </c>
      <c r="F75" s="433">
        <v>0.0</v>
      </c>
      <c r="G75" s="433">
        <v>0.0</v>
      </c>
      <c r="H75" s="433">
        <v>0.0</v>
      </c>
      <c r="I75" s="433">
        <v>0.0</v>
      </c>
      <c r="J75" s="433">
        <v>0.0</v>
      </c>
      <c r="K75" s="433">
        <v>0.0</v>
      </c>
      <c r="L75" s="433">
        <v>0.0</v>
      </c>
      <c r="M75" s="433">
        <v>0.0</v>
      </c>
      <c r="N75" s="433">
        <v>0.0</v>
      </c>
      <c r="O75" s="433">
        <v>0.0</v>
      </c>
      <c r="P75" s="433">
        <v>0.0</v>
      </c>
      <c r="Q75" s="433">
        <v>0.0</v>
      </c>
      <c r="R75" s="433">
        <v>0.0</v>
      </c>
      <c r="S75" s="433">
        <v>0.0</v>
      </c>
      <c r="T75" s="433">
        <v>0.0</v>
      </c>
      <c r="U75" s="433">
        <v>0.0</v>
      </c>
      <c r="V75" s="433">
        <v>0.0</v>
      </c>
      <c r="W75" s="433">
        <v>0.0</v>
      </c>
      <c r="X75" s="433">
        <v>0.0</v>
      </c>
      <c r="Y75" s="433">
        <v>0.0</v>
      </c>
      <c r="Z75" s="433">
        <v>0.0</v>
      </c>
      <c r="AA75" s="433">
        <v>0.0</v>
      </c>
      <c r="AB75" s="433">
        <v>0.0</v>
      </c>
      <c r="AC75" s="433">
        <v>0.0</v>
      </c>
      <c r="AD75" s="433">
        <v>0.0</v>
      </c>
      <c r="AE75" s="433">
        <v>0.0</v>
      </c>
      <c r="AF75" s="433">
        <v>0.0</v>
      </c>
      <c r="AG75" s="433">
        <v>0.0</v>
      </c>
      <c r="AH75" s="433">
        <v>0.0</v>
      </c>
      <c r="AI75" s="433">
        <v>0.0</v>
      </c>
      <c r="AJ75" s="433">
        <v>0.0</v>
      </c>
      <c r="AK75" s="433">
        <v>0.0</v>
      </c>
      <c r="AL75" s="433">
        <v>0.0</v>
      </c>
      <c r="AM75" s="433">
        <v>0.0</v>
      </c>
      <c r="AN75" s="433">
        <v>0.0</v>
      </c>
      <c r="AO75" s="433">
        <v>0.0</v>
      </c>
      <c r="AP75" s="433">
        <v>0.0</v>
      </c>
      <c r="AQ75" s="433">
        <v>0.0</v>
      </c>
      <c r="AR75" s="433">
        <v>0.0</v>
      </c>
      <c r="AS75" s="433">
        <v>0.0</v>
      </c>
      <c r="AT75" s="433">
        <v>0.0</v>
      </c>
      <c r="AU75" s="433">
        <v>0.0</v>
      </c>
      <c r="AV75" s="433">
        <v>0.0</v>
      </c>
      <c r="AW75" s="433">
        <v>0.0</v>
      </c>
      <c r="AX75" s="433">
        <v>0.0</v>
      </c>
      <c r="AY75" s="433">
        <v>0.0</v>
      </c>
      <c r="AZ75" s="433">
        <v>0.0</v>
      </c>
      <c r="BA75" s="433">
        <v>0.0</v>
      </c>
      <c r="BB75" s="433">
        <v>0.0</v>
      </c>
      <c r="BC75" s="433">
        <v>0.0</v>
      </c>
      <c r="BD75" s="433">
        <v>0.0</v>
      </c>
      <c r="BE75" s="435">
        <v>0.0</v>
      </c>
      <c r="BF75" s="457">
        <v>0.0</v>
      </c>
      <c r="BG75" s="457">
        <v>0.0</v>
      </c>
      <c r="BH75" s="457">
        <v>0.0</v>
      </c>
    </row>
    <row r="76" spans="8:8">
      <c r="A76" s="45" t="s">
        <v>162</v>
      </c>
      <c r="B76" s="433">
        <v>0.0</v>
      </c>
      <c r="C76" s="433">
        <v>0.0</v>
      </c>
      <c r="D76" s="433">
        <v>0.0</v>
      </c>
      <c r="E76" s="433">
        <v>0.0</v>
      </c>
      <c r="F76" s="433">
        <v>0.0</v>
      </c>
      <c r="G76" s="433">
        <v>0.0</v>
      </c>
      <c r="H76" s="433">
        <v>0.0</v>
      </c>
      <c r="I76" s="433">
        <v>0.0</v>
      </c>
      <c r="J76" s="433">
        <v>0.0</v>
      </c>
      <c r="K76" s="433">
        <v>0.0</v>
      </c>
      <c r="L76" s="433">
        <v>0.0</v>
      </c>
      <c r="M76" s="433">
        <v>0.0</v>
      </c>
      <c r="N76" s="433">
        <v>0.0</v>
      </c>
      <c r="O76" s="433">
        <v>0.0</v>
      </c>
      <c r="P76" s="433">
        <v>0.0</v>
      </c>
      <c r="Q76" s="433">
        <v>0.0</v>
      </c>
      <c r="R76" s="433">
        <v>0.0</v>
      </c>
      <c r="S76" s="433">
        <v>0.0</v>
      </c>
      <c r="T76" s="433">
        <v>0.0</v>
      </c>
      <c r="U76" s="433">
        <v>0.0</v>
      </c>
      <c r="V76" s="433">
        <v>0.0</v>
      </c>
      <c r="W76" s="433">
        <v>0.0</v>
      </c>
      <c r="X76" s="433">
        <v>0.0</v>
      </c>
      <c r="Y76" s="433">
        <v>0.0</v>
      </c>
      <c r="Z76" s="433">
        <v>0.0</v>
      </c>
      <c r="AA76" s="433">
        <v>0.0</v>
      </c>
      <c r="AB76" s="433">
        <v>0.0</v>
      </c>
      <c r="AC76" s="433">
        <v>0.0</v>
      </c>
      <c r="AD76" s="433">
        <v>0.0</v>
      </c>
      <c r="AE76" s="433">
        <v>0.0</v>
      </c>
      <c r="AF76" s="433">
        <v>0.0</v>
      </c>
      <c r="AG76" s="433">
        <v>0.0</v>
      </c>
      <c r="AH76" s="433">
        <v>0.0</v>
      </c>
      <c r="AI76" s="433">
        <v>0.0</v>
      </c>
      <c r="AJ76" s="433">
        <v>0.0</v>
      </c>
      <c r="AK76" s="433">
        <v>0.0</v>
      </c>
      <c r="AL76" s="433">
        <v>0.0</v>
      </c>
      <c r="AM76" s="433">
        <v>0.0</v>
      </c>
      <c r="AN76" s="433">
        <v>0.0</v>
      </c>
      <c r="AO76" s="433">
        <v>0.0</v>
      </c>
      <c r="AP76" s="433">
        <v>0.0</v>
      </c>
      <c r="AQ76" s="433">
        <v>0.0</v>
      </c>
      <c r="AR76" s="433">
        <v>0.0</v>
      </c>
      <c r="AS76" s="433">
        <v>0.0</v>
      </c>
      <c r="AT76" s="433">
        <v>0.0</v>
      </c>
      <c r="AU76" s="433">
        <v>0.0</v>
      </c>
      <c r="AV76" s="433">
        <v>0.0</v>
      </c>
      <c r="AW76" s="433">
        <v>0.0</v>
      </c>
      <c r="AX76" s="433">
        <v>0.0</v>
      </c>
      <c r="AY76" s="433">
        <v>0.0</v>
      </c>
      <c r="AZ76" s="433">
        <v>0.0</v>
      </c>
      <c r="BA76" s="433">
        <v>0.0</v>
      </c>
      <c r="BB76" s="433">
        <v>0.0</v>
      </c>
      <c r="BC76" s="433">
        <v>0.0</v>
      </c>
      <c r="BD76" s="433">
        <v>0.0</v>
      </c>
      <c r="BE76" s="435">
        <v>1.62379182156134</v>
      </c>
      <c r="BF76" s="457">
        <v>0.0</v>
      </c>
      <c r="BG76" s="457">
        <v>0.0</v>
      </c>
      <c r="BH76" s="457">
        <v>6.01381548170121E-4</v>
      </c>
    </row>
    <row r="77" spans="8:8">
      <c r="A77" s="45" t="s">
        <v>163</v>
      </c>
      <c r="B77" s="459">
        <v>0.0</v>
      </c>
      <c r="C77" s="459">
        <v>0.0</v>
      </c>
      <c r="D77" s="459">
        <v>0.0</v>
      </c>
      <c r="E77" s="459">
        <v>0.0</v>
      </c>
      <c r="F77" s="459">
        <v>0.0</v>
      </c>
      <c r="G77" s="459">
        <v>0.0</v>
      </c>
      <c r="H77" s="459">
        <v>0.0</v>
      </c>
      <c r="I77" s="459">
        <v>0.0</v>
      </c>
      <c r="J77" s="459">
        <v>0.0</v>
      </c>
      <c r="K77" s="459">
        <v>0.0</v>
      </c>
      <c r="L77" s="459">
        <v>0.0</v>
      </c>
      <c r="M77" s="459">
        <v>0.0</v>
      </c>
      <c r="N77" s="459">
        <v>0.0</v>
      </c>
      <c r="O77" s="459">
        <v>0.0</v>
      </c>
      <c r="P77" s="459">
        <v>0.0</v>
      </c>
      <c r="Q77" s="459">
        <v>0.0</v>
      </c>
      <c r="R77" s="459">
        <v>0.0</v>
      </c>
      <c r="S77" s="459">
        <v>0.0</v>
      </c>
      <c r="T77" s="459">
        <v>0.0</v>
      </c>
      <c r="U77" s="459">
        <v>0.0</v>
      </c>
      <c r="V77" s="459">
        <v>0.0</v>
      </c>
      <c r="W77" s="459">
        <v>0.0</v>
      </c>
      <c r="X77" s="459">
        <v>0.0</v>
      </c>
      <c r="Y77" s="459">
        <v>0.0</v>
      </c>
      <c r="Z77" s="459">
        <v>0.0</v>
      </c>
      <c r="AA77" s="459">
        <v>0.0</v>
      </c>
      <c r="AB77" s="459">
        <v>0.0</v>
      </c>
      <c r="AC77" s="459">
        <v>0.0</v>
      </c>
      <c r="AD77" s="459">
        <v>0.0</v>
      </c>
      <c r="AE77" s="459">
        <v>0.0</v>
      </c>
      <c r="AF77" s="459">
        <v>0.0</v>
      </c>
      <c r="AG77" s="459">
        <v>0.0</v>
      </c>
      <c r="AH77" s="459">
        <v>0.0</v>
      </c>
      <c r="AI77" s="459">
        <v>0.0</v>
      </c>
      <c r="AJ77" s="459">
        <v>0.0</v>
      </c>
      <c r="AK77" s="459">
        <v>0.0</v>
      </c>
      <c r="AL77" s="459">
        <v>0.0</v>
      </c>
      <c r="AM77" s="459">
        <v>0.0</v>
      </c>
      <c r="AN77" s="459">
        <v>0.0</v>
      </c>
      <c r="AO77" s="459">
        <v>0.0</v>
      </c>
      <c r="AP77" s="459">
        <v>0.0</v>
      </c>
      <c r="AQ77" s="459">
        <v>0.0</v>
      </c>
      <c r="AR77" s="459">
        <v>0.0</v>
      </c>
      <c r="AS77" s="459">
        <v>0.0</v>
      </c>
      <c r="AT77" s="459">
        <v>0.0</v>
      </c>
      <c r="AU77" s="459">
        <v>0.0</v>
      </c>
      <c r="AV77" s="459">
        <v>0.0</v>
      </c>
      <c r="AW77" s="459">
        <v>0.0</v>
      </c>
      <c r="AX77" s="459">
        <v>0.0</v>
      </c>
      <c r="AY77" s="459">
        <v>0.0</v>
      </c>
      <c r="AZ77" s="459">
        <v>0.0</v>
      </c>
      <c r="BA77" s="459">
        <v>0.0</v>
      </c>
      <c r="BB77" s="459">
        <v>0.0</v>
      </c>
      <c r="BC77" s="459">
        <v>0.0</v>
      </c>
      <c r="BD77" s="459">
        <v>0.0</v>
      </c>
      <c r="BE77" s="460">
        <v>0.0</v>
      </c>
      <c r="BF77" s="461">
        <v>0.0</v>
      </c>
      <c r="BG77" s="461">
        <v>0.0</v>
      </c>
      <c r="BH77" s="461">
        <v>0.0</v>
      </c>
    </row>
    <row r="78" spans="8:8" s="47" ht="10.2" customFormat="1">
      <c r="A78" s="54" t="s">
        <v>164</v>
      </c>
      <c r="B78" s="436">
        <v>0.0</v>
      </c>
      <c r="C78" s="436">
        <v>0.0</v>
      </c>
      <c r="D78" s="436">
        <v>0.0</v>
      </c>
      <c r="E78" s="436">
        <v>0.0</v>
      </c>
      <c r="F78" s="436">
        <v>0.0</v>
      </c>
      <c r="G78" s="436">
        <v>0.0</v>
      </c>
      <c r="H78" s="436">
        <v>0.0</v>
      </c>
      <c r="I78" s="436">
        <v>0.0</v>
      </c>
      <c r="J78" s="436">
        <v>0.0</v>
      </c>
      <c r="K78" s="436">
        <v>0.0</v>
      </c>
      <c r="L78" s="436">
        <v>0.0</v>
      </c>
      <c r="M78" s="436">
        <v>0.0</v>
      </c>
      <c r="N78" s="436">
        <v>0.0</v>
      </c>
      <c r="O78" s="436">
        <v>0.0</v>
      </c>
      <c r="P78" s="436">
        <v>0.0</v>
      </c>
      <c r="Q78" s="436">
        <v>0.0</v>
      </c>
      <c r="R78" s="436">
        <v>0.0</v>
      </c>
      <c r="S78" s="436">
        <v>0.0</v>
      </c>
      <c r="T78" s="436">
        <v>0.0</v>
      </c>
      <c r="U78" s="436">
        <v>0.0</v>
      </c>
      <c r="V78" s="436">
        <v>0.0</v>
      </c>
      <c r="W78" s="436">
        <v>0.0</v>
      </c>
      <c r="X78" s="436">
        <v>0.0</v>
      </c>
      <c r="Y78" s="436">
        <v>0.0</v>
      </c>
      <c r="Z78" s="436">
        <v>0.0</v>
      </c>
      <c r="AA78" s="436">
        <v>0.0</v>
      </c>
      <c r="AB78" s="436">
        <v>0.0</v>
      </c>
      <c r="AC78" s="436">
        <v>0.0</v>
      </c>
      <c r="AD78" s="436">
        <v>0.0</v>
      </c>
      <c r="AE78" s="436">
        <v>0.0</v>
      </c>
      <c r="AF78" s="436">
        <v>0.0</v>
      </c>
      <c r="AG78" s="436">
        <v>0.0</v>
      </c>
      <c r="AH78" s="436">
        <v>0.0</v>
      </c>
      <c r="AI78" s="436">
        <v>0.0</v>
      </c>
      <c r="AJ78" s="436">
        <v>0.0</v>
      </c>
      <c r="AK78" s="436">
        <v>0.0</v>
      </c>
      <c r="AL78" s="436">
        <v>0.0</v>
      </c>
      <c r="AM78" s="436">
        <v>0.0</v>
      </c>
      <c r="AN78" s="436">
        <v>0.0</v>
      </c>
      <c r="AO78" s="436">
        <v>0.0</v>
      </c>
      <c r="AP78" s="436">
        <v>0.0</v>
      </c>
      <c r="AQ78" s="436">
        <v>0.0</v>
      </c>
      <c r="AR78" s="436">
        <v>0.0</v>
      </c>
      <c r="AS78" s="436">
        <v>0.0</v>
      </c>
      <c r="AT78" s="436">
        <v>0.0</v>
      </c>
      <c r="AU78" s="436">
        <v>0.0</v>
      </c>
      <c r="AV78" s="436">
        <v>0.107081967213115</v>
      </c>
      <c r="AW78" s="436">
        <v>1.45170491803279</v>
      </c>
      <c r="AX78" s="436">
        <v>4.25537704918033</v>
      </c>
      <c r="AY78" s="436">
        <v>4.06950819672131</v>
      </c>
      <c r="AZ78" s="436">
        <v>3.49534426229508</v>
      </c>
      <c r="BA78" s="436">
        <v>6.47428415300547</v>
      </c>
      <c r="BB78" s="436">
        <v>6.95760655737705</v>
      </c>
      <c r="BC78" s="436">
        <v>6.88537704918033</v>
      </c>
      <c r="BD78" s="436">
        <v>6.41063387978142</v>
      </c>
      <c r="BE78" s="436">
        <v>7.95166067402035</v>
      </c>
      <c r="BF78" s="458">
        <v>0.236996991856695</v>
      </c>
      <c r="BG78" s="458" t="s">
        <v>114</v>
      </c>
      <c r="BH78" s="458">
        <v>0.00294494771014906</v>
      </c>
    </row>
    <row r="79" spans="8:8">
      <c r="B79" s="433"/>
      <c r="C79" s="433"/>
      <c r="D79" s="433"/>
      <c r="E79" s="433"/>
      <c r="F79" s="433"/>
      <c r="G79" s="433"/>
      <c r="H79" s="433"/>
      <c r="I79" s="433"/>
      <c r="J79" s="433"/>
      <c r="K79" s="433"/>
      <c r="L79" s="433"/>
      <c r="M79" s="433"/>
      <c r="N79" s="433"/>
      <c r="O79" s="433"/>
      <c r="P79" s="433"/>
      <c r="Q79" s="433"/>
      <c r="R79" s="433"/>
      <c r="S79" s="433"/>
      <c r="T79" s="433"/>
      <c r="U79" s="433"/>
      <c r="V79" s="433"/>
      <c r="W79" s="433"/>
      <c r="X79" s="433"/>
      <c r="Y79" s="433"/>
      <c r="Z79" s="433"/>
      <c r="AA79" s="433"/>
      <c r="AB79" s="433"/>
      <c r="AC79" s="433"/>
      <c r="AD79" s="433"/>
      <c r="AE79" s="433"/>
      <c r="AF79" s="433"/>
      <c r="AG79" s="433"/>
      <c r="AH79" s="433"/>
      <c r="AI79" s="433"/>
      <c r="AJ79" s="433"/>
      <c r="AK79" s="433"/>
      <c r="AL79" s="433"/>
      <c r="AM79" s="433"/>
      <c r="AN79" s="433"/>
      <c r="AO79" s="433"/>
      <c r="AP79" s="433"/>
      <c r="AQ79" s="433"/>
      <c r="AR79" s="433"/>
      <c r="AS79" s="433"/>
      <c r="AT79" s="433"/>
      <c r="AU79" s="433"/>
      <c r="AV79" s="433"/>
      <c r="AW79" s="433"/>
      <c r="AX79" s="433"/>
      <c r="AY79" s="433"/>
      <c r="AZ79" s="433"/>
      <c r="BA79" s="433"/>
      <c r="BB79" s="433"/>
      <c r="BC79" s="433"/>
      <c r="BD79" s="433"/>
      <c r="BE79" s="435"/>
      <c r="BF79" s="457"/>
      <c r="BG79" s="457"/>
      <c r="BH79" s="457"/>
    </row>
    <row r="80" spans="8:8">
      <c r="A80" s="218" t="s">
        <v>165</v>
      </c>
      <c r="B80" s="433">
        <v>0.0</v>
      </c>
      <c r="C80" s="433">
        <v>0.0</v>
      </c>
      <c r="D80" s="433">
        <v>0.0</v>
      </c>
      <c r="E80" s="433">
        <v>0.0</v>
      </c>
      <c r="F80" s="433">
        <v>0.0</v>
      </c>
      <c r="G80" s="433">
        <v>0.0</v>
      </c>
      <c r="H80" s="433">
        <v>0.0</v>
      </c>
      <c r="I80" s="433">
        <v>0.0</v>
      </c>
      <c r="J80" s="433">
        <v>0.0</v>
      </c>
      <c r="K80" s="433">
        <v>0.0</v>
      </c>
      <c r="L80" s="433">
        <v>0.0</v>
      </c>
      <c r="M80" s="433">
        <v>0.0</v>
      </c>
      <c r="N80" s="433">
        <v>0.0</v>
      </c>
      <c r="O80" s="433">
        <v>0.0</v>
      </c>
      <c r="P80" s="433">
        <v>0.0</v>
      </c>
      <c r="Q80" s="433">
        <v>0.0</v>
      </c>
      <c r="R80" s="433">
        <v>0.0</v>
      </c>
      <c r="S80" s="433">
        <v>0.0</v>
      </c>
      <c r="T80" s="433">
        <v>0.0</v>
      </c>
      <c r="U80" s="433">
        <v>0.0</v>
      </c>
      <c r="V80" s="433">
        <v>0.0</v>
      </c>
      <c r="W80" s="433">
        <v>0.0</v>
      </c>
      <c r="X80" s="433">
        <v>0.0</v>
      </c>
      <c r="Y80" s="433">
        <v>0.0</v>
      </c>
      <c r="Z80" s="433">
        <v>0.0</v>
      </c>
      <c r="AA80" s="433">
        <v>0.0</v>
      </c>
      <c r="AB80" s="433">
        <v>0.0</v>
      </c>
      <c r="AC80" s="433">
        <v>0.0</v>
      </c>
      <c r="AD80" s="433">
        <v>0.0</v>
      </c>
      <c r="AE80" s="433">
        <v>0.0</v>
      </c>
      <c r="AF80" s="433">
        <v>0.0</v>
      </c>
      <c r="AG80" s="433">
        <v>0.0</v>
      </c>
      <c r="AH80" s="433">
        <v>0.0</v>
      </c>
      <c r="AI80" s="433">
        <v>0.0</v>
      </c>
      <c r="AJ80" s="433">
        <v>0.0</v>
      </c>
      <c r="AK80" s="433">
        <v>0.0</v>
      </c>
      <c r="AL80" s="433">
        <v>0.0</v>
      </c>
      <c r="AM80" s="433">
        <v>0.0</v>
      </c>
      <c r="AN80" s="433">
        <v>0.0</v>
      </c>
      <c r="AO80" s="433">
        <v>0.0</v>
      </c>
      <c r="AP80" s="433">
        <v>0.0</v>
      </c>
      <c r="AQ80" s="433">
        <v>0.0</v>
      </c>
      <c r="AR80" s="433">
        <v>0.0</v>
      </c>
      <c r="AS80" s="433">
        <v>0.0</v>
      </c>
      <c r="AT80" s="433">
        <v>0.0</v>
      </c>
      <c r="AU80" s="433">
        <v>0.0</v>
      </c>
      <c r="AV80" s="433">
        <v>0.0</v>
      </c>
      <c r="AW80" s="433">
        <v>0.0</v>
      </c>
      <c r="AX80" s="433">
        <v>0.0</v>
      </c>
      <c r="AY80" s="433">
        <v>0.0</v>
      </c>
      <c r="AZ80" s="433">
        <v>0.0</v>
      </c>
      <c r="BA80" s="433">
        <v>0.0</v>
      </c>
      <c r="BB80" s="433">
        <v>0.0</v>
      </c>
      <c r="BC80" s="433">
        <v>0.0</v>
      </c>
      <c r="BD80" s="433">
        <v>0.0</v>
      </c>
      <c r="BE80" s="435">
        <v>0.0</v>
      </c>
      <c r="BF80" s="457">
        <v>0.0</v>
      </c>
      <c r="BG80" s="457">
        <v>0.0</v>
      </c>
      <c r="BH80" s="457">
        <v>0.0</v>
      </c>
    </row>
    <row r="81" spans="8:8">
      <c r="A81" s="218" t="s">
        <v>166</v>
      </c>
      <c r="B81" s="433">
        <v>0.0</v>
      </c>
      <c r="C81" s="433">
        <v>0.0</v>
      </c>
      <c r="D81" s="433">
        <v>0.0</v>
      </c>
      <c r="E81" s="433">
        <v>0.0</v>
      </c>
      <c r="F81" s="433">
        <v>0.0</v>
      </c>
      <c r="G81" s="433">
        <v>0.0</v>
      </c>
      <c r="H81" s="433">
        <v>0.0</v>
      </c>
      <c r="I81" s="433">
        <v>0.0</v>
      </c>
      <c r="J81" s="433">
        <v>0.0</v>
      </c>
      <c r="K81" s="433">
        <v>0.0</v>
      </c>
      <c r="L81" s="433">
        <v>0.0</v>
      </c>
      <c r="M81" s="433">
        <v>0.0</v>
      </c>
      <c r="N81" s="433">
        <v>0.0</v>
      </c>
      <c r="O81" s="433">
        <v>0.0</v>
      </c>
      <c r="P81" s="433">
        <v>0.0</v>
      </c>
      <c r="Q81" s="433">
        <v>0.0</v>
      </c>
      <c r="R81" s="433">
        <v>0.0</v>
      </c>
      <c r="S81" s="433">
        <v>0.0</v>
      </c>
      <c r="T81" s="433">
        <v>0.0</v>
      </c>
      <c r="U81" s="433">
        <v>0.0</v>
      </c>
      <c r="V81" s="433">
        <v>0.0</v>
      </c>
      <c r="W81" s="433">
        <v>0.0</v>
      </c>
      <c r="X81" s="433">
        <v>0.0</v>
      </c>
      <c r="Y81" s="433">
        <v>0.0</v>
      </c>
      <c r="Z81" s="433">
        <v>0.0</v>
      </c>
      <c r="AA81" s="433">
        <v>0.0</v>
      </c>
      <c r="AB81" s="433">
        <v>0.0</v>
      </c>
      <c r="AC81" s="433">
        <v>0.0</v>
      </c>
      <c r="AD81" s="433">
        <v>0.0</v>
      </c>
      <c r="AE81" s="433">
        <v>0.0</v>
      </c>
      <c r="AF81" s="433">
        <v>0.0</v>
      </c>
      <c r="AG81" s="433">
        <v>0.0</v>
      </c>
      <c r="AH81" s="433">
        <v>0.0</v>
      </c>
      <c r="AI81" s="433">
        <v>0.0</v>
      </c>
      <c r="AJ81" s="433">
        <v>0.0</v>
      </c>
      <c r="AK81" s="433">
        <v>0.0</v>
      </c>
      <c r="AL81" s="433">
        <v>0.0</v>
      </c>
      <c r="AM81" s="433">
        <v>0.0</v>
      </c>
      <c r="AN81" s="433">
        <v>0.0</v>
      </c>
      <c r="AO81" s="433">
        <v>0.0</v>
      </c>
      <c r="AP81" s="433">
        <v>0.0</v>
      </c>
      <c r="AQ81" s="433">
        <v>0.0</v>
      </c>
      <c r="AR81" s="433">
        <v>0.0</v>
      </c>
      <c r="AS81" s="433">
        <v>0.0</v>
      </c>
      <c r="AT81" s="433">
        <v>0.0</v>
      </c>
      <c r="AU81" s="433">
        <v>0.0</v>
      </c>
      <c r="AV81" s="433">
        <v>0.0</v>
      </c>
      <c r="AW81" s="433">
        <v>0.0</v>
      </c>
      <c r="AX81" s="433">
        <v>0.0</v>
      </c>
      <c r="AY81" s="433">
        <v>0.0</v>
      </c>
      <c r="AZ81" s="433">
        <v>0.0</v>
      </c>
      <c r="BA81" s="433">
        <v>0.0</v>
      </c>
      <c r="BB81" s="433">
        <v>0.0</v>
      </c>
      <c r="BC81" s="433">
        <v>0.0</v>
      </c>
      <c r="BD81" s="433">
        <v>0.0</v>
      </c>
      <c r="BE81" s="435">
        <v>0.0</v>
      </c>
      <c r="BF81" s="457">
        <v>0.0</v>
      </c>
      <c r="BG81" s="457">
        <v>0.0</v>
      </c>
      <c r="BH81" s="457">
        <v>0.0</v>
      </c>
    </row>
    <row r="82" spans="8:8">
      <c r="A82" s="218" t="s">
        <v>167</v>
      </c>
      <c r="B82" s="433">
        <v>0.0</v>
      </c>
      <c r="C82" s="433">
        <v>0.0</v>
      </c>
      <c r="D82" s="433">
        <v>0.0</v>
      </c>
      <c r="E82" s="433">
        <v>0.0</v>
      </c>
      <c r="F82" s="433">
        <v>0.0</v>
      </c>
      <c r="G82" s="433">
        <v>0.0</v>
      </c>
      <c r="H82" s="433">
        <v>0.0</v>
      </c>
      <c r="I82" s="433">
        <v>0.0</v>
      </c>
      <c r="J82" s="433">
        <v>0.0</v>
      </c>
      <c r="K82" s="433">
        <v>0.0</v>
      </c>
      <c r="L82" s="433">
        <v>0.0</v>
      </c>
      <c r="M82" s="433">
        <v>0.0</v>
      </c>
      <c r="N82" s="433">
        <v>0.0</v>
      </c>
      <c r="O82" s="433">
        <v>0.0</v>
      </c>
      <c r="P82" s="433">
        <v>0.0</v>
      </c>
      <c r="Q82" s="433">
        <v>0.0</v>
      </c>
      <c r="R82" s="433">
        <v>0.0</v>
      </c>
      <c r="S82" s="433">
        <v>0.0</v>
      </c>
      <c r="T82" s="433">
        <v>0.0</v>
      </c>
      <c r="U82" s="433">
        <v>0.0</v>
      </c>
      <c r="V82" s="433">
        <v>0.0</v>
      </c>
      <c r="W82" s="433">
        <v>0.0</v>
      </c>
      <c r="X82" s="433">
        <v>0.0</v>
      </c>
      <c r="Y82" s="433">
        <v>0.0</v>
      </c>
      <c r="Z82" s="433">
        <v>0.0</v>
      </c>
      <c r="AA82" s="433">
        <v>0.0</v>
      </c>
      <c r="AB82" s="433">
        <v>0.0</v>
      </c>
      <c r="AC82" s="433">
        <v>0.0</v>
      </c>
      <c r="AD82" s="433">
        <v>0.0</v>
      </c>
      <c r="AE82" s="433">
        <v>0.0</v>
      </c>
      <c r="AF82" s="433">
        <v>0.0</v>
      </c>
      <c r="AG82" s="433">
        <v>0.0</v>
      </c>
      <c r="AH82" s="433">
        <v>0.0</v>
      </c>
      <c r="AI82" s="433">
        <v>0.0</v>
      </c>
      <c r="AJ82" s="433">
        <v>0.0</v>
      </c>
      <c r="AK82" s="433">
        <v>0.0</v>
      </c>
      <c r="AL82" s="433">
        <v>0.0</v>
      </c>
      <c r="AM82" s="433">
        <v>0.0</v>
      </c>
      <c r="AN82" s="433">
        <v>0.0</v>
      </c>
      <c r="AO82" s="433">
        <v>0.0</v>
      </c>
      <c r="AP82" s="433">
        <v>0.0</v>
      </c>
      <c r="AQ82" s="433">
        <v>0.0</v>
      </c>
      <c r="AR82" s="433">
        <v>0.0</v>
      </c>
      <c r="AS82" s="433">
        <v>0.0</v>
      </c>
      <c r="AT82" s="433">
        <v>0.0</v>
      </c>
      <c r="AU82" s="433">
        <v>0.0</v>
      </c>
      <c r="AV82" s="433">
        <v>0.0</v>
      </c>
      <c r="AW82" s="433">
        <v>0.0</v>
      </c>
      <c r="AX82" s="433">
        <v>0.0</v>
      </c>
      <c r="AY82" s="433">
        <v>0.0</v>
      </c>
      <c r="AZ82" s="433">
        <v>0.0</v>
      </c>
      <c r="BA82" s="433">
        <v>0.0</v>
      </c>
      <c r="BB82" s="433">
        <v>0.0</v>
      </c>
      <c r="BC82" s="433">
        <v>0.0</v>
      </c>
      <c r="BD82" s="433">
        <v>0.0</v>
      </c>
      <c r="BE82" s="435">
        <v>0.0</v>
      </c>
      <c r="BF82" s="457">
        <v>0.0</v>
      </c>
      <c r="BG82" s="457">
        <v>0.0</v>
      </c>
      <c r="BH82" s="457">
        <v>0.0</v>
      </c>
    </row>
    <row r="83" spans="8:8">
      <c r="A83" s="218" t="s">
        <v>168</v>
      </c>
      <c r="B83" s="433">
        <v>0.0</v>
      </c>
      <c r="C83" s="433">
        <v>0.0</v>
      </c>
      <c r="D83" s="433">
        <v>0.0</v>
      </c>
      <c r="E83" s="433">
        <v>0.0</v>
      </c>
      <c r="F83" s="433">
        <v>0.0</v>
      </c>
      <c r="G83" s="433">
        <v>0.0</v>
      </c>
      <c r="H83" s="433">
        <v>0.0</v>
      </c>
      <c r="I83" s="433">
        <v>0.0</v>
      </c>
      <c r="J83" s="433">
        <v>0.0</v>
      </c>
      <c r="K83" s="433">
        <v>0.0</v>
      </c>
      <c r="L83" s="433">
        <v>0.0</v>
      </c>
      <c r="M83" s="433">
        <v>0.0</v>
      </c>
      <c r="N83" s="433">
        <v>0.0</v>
      </c>
      <c r="O83" s="433">
        <v>0.0</v>
      </c>
      <c r="P83" s="433">
        <v>0.0</v>
      </c>
      <c r="Q83" s="433">
        <v>0.0</v>
      </c>
      <c r="R83" s="433">
        <v>0.0</v>
      </c>
      <c r="S83" s="433">
        <v>0.0</v>
      </c>
      <c r="T83" s="433">
        <v>0.0</v>
      </c>
      <c r="U83" s="433">
        <v>3.925</v>
      </c>
      <c r="V83" s="433">
        <v>5.315</v>
      </c>
      <c r="W83" s="433">
        <v>8.803</v>
      </c>
      <c r="X83" s="433">
        <v>6.167</v>
      </c>
      <c r="Y83" s="433">
        <v>10.493</v>
      </c>
      <c r="Z83" s="433">
        <v>11.099</v>
      </c>
      <c r="AA83" s="433">
        <v>8.449</v>
      </c>
      <c r="AB83" s="433">
        <v>9.144</v>
      </c>
      <c r="AC83" s="433">
        <v>9.28800028464704</v>
      </c>
      <c r="AD83" s="433">
        <v>7.2550000528293</v>
      </c>
      <c r="AE83" s="433">
        <v>9.69699985359751</v>
      </c>
      <c r="AF83" s="433">
        <v>11.3009994312497</v>
      </c>
      <c r="AG83" s="433">
        <v>11.7750000857429</v>
      </c>
      <c r="AH83" s="433">
        <v>12.6469998750788</v>
      </c>
      <c r="AI83" s="433">
        <v>13.6009994479978</v>
      </c>
      <c r="AJ83" s="433">
        <v>12.8369998764623</v>
      </c>
      <c r="AK83" s="433">
        <v>13.0100000947359</v>
      </c>
      <c r="AL83" s="433">
        <v>10.7189996440256</v>
      </c>
      <c r="AM83" s="433">
        <v>11.9909994362741</v>
      </c>
      <c r="AN83" s="433">
        <v>12.6629992241536</v>
      </c>
      <c r="AO83" s="433">
        <v>13.3651227101691</v>
      </c>
      <c r="AP83" s="433">
        <v>11.2926541620917</v>
      </c>
      <c r="AQ83" s="433">
        <v>10.0259994219654</v>
      </c>
      <c r="AR83" s="433">
        <v>11.316999865394</v>
      </c>
      <c r="AS83" s="433">
        <v>13.0039996606645</v>
      </c>
      <c r="AT83" s="433">
        <v>12.8059994422088</v>
      </c>
      <c r="AU83" s="433">
        <v>13.5269998814867</v>
      </c>
      <c r="AV83" s="433">
        <v>12.902</v>
      </c>
      <c r="AW83" s="433">
        <v>12.9674339051899</v>
      </c>
      <c r="AX83" s="433">
        <v>14.1059983666056</v>
      </c>
      <c r="AY83" s="433">
        <v>13.7939996664171</v>
      </c>
      <c r="AZ83" s="433">
        <v>12.237</v>
      </c>
      <c r="BA83" s="433">
        <v>15.026</v>
      </c>
      <c r="BB83" s="433">
        <v>14.193</v>
      </c>
      <c r="BC83" s="433">
        <v>11.58</v>
      </c>
      <c r="BD83" s="433">
        <v>13.596</v>
      </c>
      <c r="BE83" s="435">
        <v>15.5590839378238</v>
      </c>
      <c r="BF83" s="457">
        <v>0.141260133827874</v>
      </c>
      <c r="BG83" s="457">
        <v>0.00600413944890832</v>
      </c>
      <c r="BH83" s="457">
        <v>0.0057624049230894</v>
      </c>
    </row>
    <row r="84" spans="8:8">
      <c r="A84" s="218" t="s">
        <v>169</v>
      </c>
      <c r="B84" s="433">
        <v>0.0</v>
      </c>
      <c r="C84" s="433">
        <v>0.0</v>
      </c>
      <c r="D84" s="433">
        <v>0.0</v>
      </c>
      <c r="E84" s="433">
        <v>0.0</v>
      </c>
      <c r="F84" s="433">
        <v>0.0</v>
      </c>
      <c r="G84" s="433">
        <v>0.0</v>
      </c>
      <c r="H84" s="433">
        <v>0.0</v>
      </c>
      <c r="I84" s="433">
        <v>0.0</v>
      </c>
      <c r="J84" s="433">
        <v>0.0</v>
      </c>
      <c r="K84" s="433">
        <v>0.0</v>
      </c>
      <c r="L84" s="433">
        <v>0.0</v>
      </c>
      <c r="M84" s="433">
        <v>0.0</v>
      </c>
      <c r="N84" s="433">
        <v>0.0</v>
      </c>
      <c r="O84" s="433">
        <v>0.0</v>
      </c>
      <c r="P84" s="433">
        <v>0.0</v>
      </c>
      <c r="Q84" s="433">
        <v>0.0</v>
      </c>
      <c r="R84" s="433">
        <v>0.0</v>
      </c>
      <c r="S84" s="433">
        <v>0.0</v>
      </c>
      <c r="T84" s="433">
        <v>0.0</v>
      </c>
      <c r="U84" s="433">
        <v>0.0</v>
      </c>
      <c r="V84" s="433">
        <v>0.0</v>
      </c>
      <c r="W84" s="433">
        <v>0.0</v>
      </c>
      <c r="X84" s="433">
        <v>0.0</v>
      </c>
      <c r="Y84" s="433">
        <v>0.0</v>
      </c>
      <c r="Z84" s="433">
        <v>0.0</v>
      </c>
      <c r="AA84" s="433">
        <v>0.0</v>
      </c>
      <c r="AB84" s="433">
        <v>0.0</v>
      </c>
      <c r="AC84" s="433">
        <v>0.0</v>
      </c>
      <c r="AD84" s="433">
        <v>0.0</v>
      </c>
      <c r="AE84" s="433">
        <v>0.0</v>
      </c>
      <c r="AF84" s="433">
        <v>0.0</v>
      </c>
      <c r="AG84" s="433">
        <v>0.0</v>
      </c>
      <c r="AH84" s="433">
        <v>0.0</v>
      </c>
      <c r="AI84" s="433">
        <v>0.0</v>
      </c>
      <c r="AJ84" s="433">
        <v>0.0</v>
      </c>
      <c r="AK84" s="433">
        <v>0.0</v>
      </c>
      <c r="AL84" s="433">
        <v>0.0</v>
      </c>
      <c r="AM84" s="433">
        <v>0.0</v>
      </c>
      <c r="AN84" s="433">
        <v>0.0</v>
      </c>
      <c r="AO84" s="433">
        <v>0.0</v>
      </c>
      <c r="AP84" s="433">
        <v>0.0</v>
      </c>
      <c r="AQ84" s="433">
        <v>0.0</v>
      </c>
      <c r="AR84" s="433">
        <v>0.0</v>
      </c>
      <c r="AS84" s="433">
        <v>0.0</v>
      </c>
      <c r="AT84" s="433">
        <v>0.0</v>
      </c>
      <c r="AU84" s="433">
        <v>0.0</v>
      </c>
      <c r="AV84" s="433">
        <v>0.0</v>
      </c>
      <c r="AW84" s="433">
        <v>0.0</v>
      </c>
      <c r="AX84" s="433">
        <v>0.0</v>
      </c>
      <c r="AY84" s="433">
        <v>0.0</v>
      </c>
      <c r="AZ84" s="433">
        <v>0.0</v>
      </c>
      <c r="BA84" s="433">
        <v>0.0</v>
      </c>
      <c r="BB84" s="433">
        <v>0.0</v>
      </c>
      <c r="BC84" s="433">
        <v>0.0</v>
      </c>
      <c r="BD84" s="433">
        <v>0.0</v>
      </c>
      <c r="BE84" s="435">
        <v>0.0</v>
      </c>
      <c r="BF84" s="457">
        <v>0.0</v>
      </c>
      <c r="BG84" s="457">
        <v>0.0</v>
      </c>
      <c r="BH84" s="457">
        <v>0.0</v>
      </c>
    </row>
    <row r="85" spans="8:8">
      <c r="A85" s="218" t="s">
        <v>170</v>
      </c>
      <c r="B85" s="433">
        <v>0.0</v>
      </c>
      <c r="C85" s="433">
        <v>0.0</v>
      </c>
      <c r="D85" s="433">
        <v>0.0</v>
      </c>
      <c r="E85" s="433">
        <v>0.0</v>
      </c>
      <c r="F85" s="433">
        <v>0.0</v>
      </c>
      <c r="G85" s="433">
        <v>0.0</v>
      </c>
      <c r="H85" s="433">
        <v>0.0</v>
      </c>
      <c r="I85" s="433">
        <v>0.0</v>
      </c>
      <c r="J85" s="433">
        <v>0.0</v>
      </c>
      <c r="K85" s="433">
        <v>0.0</v>
      </c>
      <c r="L85" s="433">
        <v>0.0</v>
      </c>
      <c r="M85" s="433">
        <v>0.0</v>
      </c>
      <c r="N85" s="433">
        <v>0.0</v>
      </c>
      <c r="O85" s="433">
        <v>0.0</v>
      </c>
      <c r="P85" s="433">
        <v>0.0</v>
      </c>
      <c r="Q85" s="433">
        <v>0.0</v>
      </c>
      <c r="R85" s="433">
        <v>0.0</v>
      </c>
      <c r="S85" s="433">
        <v>0.0</v>
      </c>
      <c r="T85" s="433">
        <v>0.0</v>
      </c>
      <c r="U85" s="433">
        <v>0.0</v>
      </c>
      <c r="V85" s="433">
        <v>0.0</v>
      </c>
      <c r="W85" s="433">
        <v>0.0</v>
      </c>
      <c r="X85" s="433">
        <v>0.0</v>
      </c>
      <c r="Y85" s="433">
        <v>0.0</v>
      </c>
      <c r="Z85" s="433">
        <v>0.0</v>
      </c>
      <c r="AA85" s="433">
        <v>0.0</v>
      </c>
      <c r="AB85" s="433">
        <v>0.0</v>
      </c>
      <c r="AC85" s="433">
        <v>0.0</v>
      </c>
      <c r="AD85" s="433">
        <v>0.0</v>
      </c>
      <c r="AE85" s="433">
        <v>0.0</v>
      </c>
      <c r="AF85" s="433">
        <v>0.0</v>
      </c>
      <c r="AG85" s="433">
        <v>0.0</v>
      </c>
      <c r="AH85" s="433">
        <v>0.0</v>
      </c>
      <c r="AI85" s="433">
        <v>0.0</v>
      </c>
      <c r="AJ85" s="433">
        <v>0.0</v>
      </c>
      <c r="AK85" s="433">
        <v>0.0</v>
      </c>
      <c r="AL85" s="433">
        <v>0.0</v>
      </c>
      <c r="AM85" s="433">
        <v>0.0</v>
      </c>
      <c r="AN85" s="433">
        <v>0.0</v>
      </c>
      <c r="AO85" s="433">
        <v>0.0</v>
      </c>
      <c r="AP85" s="433">
        <v>0.0</v>
      </c>
      <c r="AQ85" s="433">
        <v>0.0</v>
      </c>
      <c r="AR85" s="433">
        <v>0.0</v>
      </c>
      <c r="AS85" s="433">
        <v>0.0</v>
      </c>
      <c r="AT85" s="433">
        <v>0.0</v>
      </c>
      <c r="AU85" s="433">
        <v>0.0</v>
      </c>
      <c r="AV85" s="433">
        <v>0.0</v>
      </c>
      <c r="AW85" s="433">
        <v>0.0</v>
      </c>
      <c r="AX85" s="433">
        <v>0.0</v>
      </c>
      <c r="AY85" s="433">
        <v>0.0</v>
      </c>
      <c r="AZ85" s="433">
        <v>0.0</v>
      </c>
      <c r="BA85" s="433">
        <v>0.0</v>
      </c>
      <c r="BB85" s="433">
        <v>0.0</v>
      </c>
      <c r="BC85" s="433">
        <v>0.0</v>
      </c>
      <c r="BD85" s="433">
        <v>0.0</v>
      </c>
      <c r="BE85" s="435">
        <v>0.0</v>
      </c>
      <c r="BF85" s="457">
        <v>0.0</v>
      </c>
      <c r="BG85" s="457">
        <v>0.0</v>
      </c>
      <c r="BH85" s="457">
        <v>0.0</v>
      </c>
    </row>
    <row r="86" spans="8:8">
      <c r="A86" s="218" t="s">
        <v>171</v>
      </c>
      <c r="B86" s="433">
        <v>0.0</v>
      </c>
      <c r="C86" s="433">
        <v>0.0</v>
      </c>
      <c r="D86" s="433">
        <v>0.0</v>
      </c>
      <c r="E86" s="433">
        <v>0.0</v>
      </c>
      <c r="F86" s="433">
        <v>0.0</v>
      </c>
      <c r="G86" s="433">
        <v>0.0</v>
      </c>
      <c r="H86" s="433">
        <v>0.0</v>
      </c>
      <c r="I86" s="433">
        <v>0.0</v>
      </c>
      <c r="J86" s="433">
        <v>0.0</v>
      </c>
      <c r="K86" s="433">
        <v>0.0</v>
      </c>
      <c r="L86" s="433">
        <v>0.0</v>
      </c>
      <c r="M86" s="433">
        <v>0.0</v>
      </c>
      <c r="N86" s="433">
        <v>0.0</v>
      </c>
      <c r="O86" s="433">
        <v>0.0</v>
      </c>
      <c r="P86" s="433">
        <v>0.0</v>
      </c>
      <c r="Q86" s="433">
        <v>0.0</v>
      </c>
      <c r="R86" s="433">
        <v>0.0</v>
      </c>
      <c r="S86" s="433">
        <v>0.0</v>
      </c>
      <c r="T86" s="433">
        <v>0.0</v>
      </c>
      <c r="U86" s="433">
        <v>0.0</v>
      </c>
      <c r="V86" s="433">
        <v>0.0</v>
      </c>
      <c r="W86" s="433">
        <v>0.0</v>
      </c>
      <c r="X86" s="433">
        <v>0.0</v>
      </c>
      <c r="Y86" s="433">
        <v>0.0</v>
      </c>
      <c r="Z86" s="433">
        <v>0.0</v>
      </c>
      <c r="AA86" s="433">
        <v>0.0</v>
      </c>
      <c r="AB86" s="433">
        <v>0.0</v>
      </c>
      <c r="AC86" s="433">
        <v>0.0</v>
      </c>
      <c r="AD86" s="433">
        <v>0.0</v>
      </c>
      <c r="AE86" s="433">
        <v>0.0</v>
      </c>
      <c r="AF86" s="433">
        <v>0.0</v>
      </c>
      <c r="AG86" s="433">
        <v>0.0</v>
      </c>
      <c r="AH86" s="433">
        <v>0.0</v>
      </c>
      <c r="AI86" s="433">
        <v>0.0</v>
      </c>
      <c r="AJ86" s="433">
        <v>0.0</v>
      </c>
      <c r="AK86" s="433">
        <v>0.0</v>
      </c>
      <c r="AL86" s="433">
        <v>0.0</v>
      </c>
      <c r="AM86" s="433">
        <v>0.0</v>
      </c>
      <c r="AN86" s="433">
        <v>0.0</v>
      </c>
      <c r="AO86" s="433">
        <v>0.0</v>
      </c>
      <c r="AP86" s="433">
        <v>0.0</v>
      </c>
      <c r="AQ86" s="433">
        <v>0.0</v>
      </c>
      <c r="AR86" s="433">
        <v>0.0</v>
      </c>
      <c r="AS86" s="433">
        <v>0.0</v>
      </c>
      <c r="AT86" s="433">
        <v>0.0</v>
      </c>
      <c r="AU86" s="433">
        <v>0.0</v>
      </c>
      <c r="AV86" s="433">
        <v>0.0</v>
      </c>
      <c r="AW86" s="433">
        <v>0.0</v>
      </c>
      <c r="AX86" s="433">
        <v>0.0</v>
      </c>
      <c r="AY86" s="433">
        <v>0.0</v>
      </c>
      <c r="AZ86" s="433">
        <v>0.0</v>
      </c>
      <c r="BA86" s="433">
        <v>0.0</v>
      </c>
      <c r="BB86" s="433">
        <v>0.0</v>
      </c>
      <c r="BC86" s="433">
        <v>0.0</v>
      </c>
      <c r="BD86" s="433">
        <v>0.0</v>
      </c>
      <c r="BE86" s="435">
        <v>0.0</v>
      </c>
      <c r="BF86" s="457">
        <v>0.0</v>
      </c>
      <c r="BG86" s="457">
        <v>0.0</v>
      </c>
      <c r="BH86" s="457">
        <v>0.0</v>
      </c>
    </row>
    <row r="87" spans="8:8">
      <c r="A87" s="218" t="s">
        <v>172</v>
      </c>
      <c r="B87" s="433">
        <v>0.0</v>
      </c>
      <c r="C87" s="433">
        <v>0.0</v>
      </c>
      <c r="D87" s="433">
        <v>0.0</v>
      </c>
      <c r="E87" s="433">
        <v>0.0</v>
      </c>
      <c r="F87" s="433">
        <v>0.0</v>
      </c>
      <c r="G87" s="433">
        <v>0.0</v>
      </c>
      <c r="H87" s="433">
        <v>0.0</v>
      </c>
      <c r="I87" s="433">
        <v>0.0</v>
      </c>
      <c r="J87" s="433">
        <v>0.0</v>
      </c>
      <c r="K87" s="433">
        <v>0.0</v>
      </c>
      <c r="L87" s="433">
        <v>0.0</v>
      </c>
      <c r="M87" s="433">
        <v>0.0</v>
      </c>
      <c r="N87" s="433">
        <v>0.0</v>
      </c>
      <c r="O87" s="433">
        <v>0.0</v>
      </c>
      <c r="P87" s="433">
        <v>0.0</v>
      </c>
      <c r="Q87" s="433">
        <v>0.0</v>
      </c>
      <c r="R87" s="433">
        <v>0.0</v>
      </c>
      <c r="S87" s="433">
        <v>0.0</v>
      </c>
      <c r="T87" s="433">
        <v>0.0</v>
      </c>
      <c r="U87" s="433">
        <v>0.0</v>
      </c>
      <c r="V87" s="433">
        <v>0.0</v>
      </c>
      <c r="W87" s="433">
        <v>0.0</v>
      </c>
      <c r="X87" s="433">
        <v>0.0</v>
      </c>
      <c r="Y87" s="433">
        <v>0.0</v>
      </c>
      <c r="Z87" s="433">
        <v>0.0</v>
      </c>
      <c r="AA87" s="433">
        <v>0.0</v>
      </c>
      <c r="AB87" s="433">
        <v>0.0</v>
      </c>
      <c r="AC87" s="433">
        <v>0.0</v>
      </c>
      <c r="AD87" s="433">
        <v>0.0</v>
      </c>
      <c r="AE87" s="433">
        <v>0.0</v>
      </c>
      <c r="AF87" s="433">
        <v>0.0</v>
      </c>
      <c r="AG87" s="433">
        <v>0.0</v>
      </c>
      <c r="AH87" s="433">
        <v>0.0</v>
      </c>
      <c r="AI87" s="433">
        <v>0.0</v>
      </c>
      <c r="AJ87" s="433">
        <v>0.0</v>
      </c>
      <c r="AK87" s="433">
        <v>0.0</v>
      </c>
      <c r="AL87" s="433">
        <v>0.0</v>
      </c>
      <c r="AM87" s="433">
        <v>0.0</v>
      </c>
      <c r="AN87" s="433">
        <v>0.0</v>
      </c>
      <c r="AO87" s="433">
        <v>0.0</v>
      </c>
      <c r="AP87" s="433">
        <v>0.0</v>
      </c>
      <c r="AQ87" s="433">
        <v>0.0</v>
      </c>
      <c r="AR87" s="433">
        <v>0.0</v>
      </c>
      <c r="AS87" s="433">
        <v>0.0</v>
      </c>
      <c r="AT87" s="433">
        <v>0.0</v>
      </c>
      <c r="AU87" s="433">
        <v>0.0</v>
      </c>
      <c r="AV87" s="433">
        <v>0.0</v>
      </c>
      <c r="AW87" s="433">
        <v>0.0</v>
      </c>
      <c r="AX87" s="433">
        <v>0.0</v>
      </c>
      <c r="AY87" s="433">
        <v>0.0</v>
      </c>
      <c r="AZ87" s="433">
        <v>0.0</v>
      </c>
      <c r="BA87" s="433">
        <v>0.0</v>
      </c>
      <c r="BB87" s="433">
        <v>0.0</v>
      </c>
      <c r="BC87" s="433">
        <v>0.0</v>
      </c>
      <c r="BD87" s="433">
        <v>0.0</v>
      </c>
      <c r="BE87" s="435">
        <v>0.0</v>
      </c>
      <c r="BF87" s="457">
        <v>0.0</v>
      </c>
      <c r="BG87" s="457">
        <v>0.0</v>
      </c>
      <c r="BH87" s="457">
        <v>0.0</v>
      </c>
    </row>
    <row r="88" spans="8:8">
      <c r="A88" s="218" t="s">
        <v>173</v>
      </c>
      <c r="B88" s="433">
        <v>0.0</v>
      </c>
      <c r="C88" s="433">
        <v>0.0</v>
      </c>
      <c r="D88" s="433">
        <v>0.0</v>
      </c>
      <c r="E88" s="433">
        <v>0.0</v>
      </c>
      <c r="F88" s="433">
        <v>0.0</v>
      </c>
      <c r="G88" s="433">
        <v>0.0</v>
      </c>
      <c r="H88" s="433">
        <v>0.0</v>
      </c>
      <c r="I88" s="433">
        <v>0.0</v>
      </c>
      <c r="J88" s="433">
        <v>0.0</v>
      </c>
      <c r="K88" s="433">
        <v>0.0</v>
      </c>
      <c r="L88" s="433">
        <v>0.0</v>
      </c>
      <c r="M88" s="433">
        <v>0.0</v>
      </c>
      <c r="N88" s="433">
        <v>0.0</v>
      </c>
      <c r="O88" s="433">
        <v>0.0</v>
      </c>
      <c r="P88" s="433">
        <v>0.0</v>
      </c>
      <c r="Q88" s="433">
        <v>0.0</v>
      </c>
      <c r="R88" s="433">
        <v>0.0</v>
      </c>
      <c r="S88" s="433">
        <v>0.0</v>
      </c>
      <c r="T88" s="433">
        <v>0.0</v>
      </c>
      <c r="U88" s="433">
        <v>0.0</v>
      </c>
      <c r="V88" s="433">
        <v>0.0</v>
      </c>
      <c r="W88" s="433">
        <v>0.0</v>
      </c>
      <c r="X88" s="433">
        <v>0.0</v>
      </c>
      <c r="Y88" s="433">
        <v>0.0</v>
      </c>
      <c r="Z88" s="433">
        <v>0.0</v>
      </c>
      <c r="AA88" s="433">
        <v>0.0</v>
      </c>
      <c r="AB88" s="433">
        <v>0.0</v>
      </c>
      <c r="AC88" s="433">
        <v>0.0</v>
      </c>
      <c r="AD88" s="433">
        <v>0.0</v>
      </c>
      <c r="AE88" s="433">
        <v>0.0</v>
      </c>
      <c r="AF88" s="433">
        <v>0.0</v>
      </c>
      <c r="AG88" s="433">
        <v>0.0</v>
      </c>
      <c r="AH88" s="433">
        <v>0.0</v>
      </c>
      <c r="AI88" s="433">
        <v>0.0</v>
      </c>
      <c r="AJ88" s="433">
        <v>0.0</v>
      </c>
      <c r="AK88" s="433">
        <v>0.0</v>
      </c>
      <c r="AL88" s="433">
        <v>0.0</v>
      </c>
      <c r="AM88" s="433">
        <v>0.0</v>
      </c>
      <c r="AN88" s="433">
        <v>0.0</v>
      </c>
      <c r="AO88" s="433">
        <v>0.0</v>
      </c>
      <c r="AP88" s="433">
        <v>0.0</v>
      </c>
      <c r="AQ88" s="433">
        <v>0.0</v>
      </c>
      <c r="AR88" s="433">
        <v>0.0</v>
      </c>
      <c r="AS88" s="433">
        <v>0.0</v>
      </c>
      <c r="AT88" s="433">
        <v>0.0</v>
      </c>
      <c r="AU88" s="433">
        <v>0.0</v>
      </c>
      <c r="AV88" s="433">
        <v>0.0</v>
      </c>
      <c r="AW88" s="433">
        <v>0.0</v>
      </c>
      <c r="AX88" s="433">
        <v>0.0</v>
      </c>
      <c r="AY88" s="433">
        <v>0.0</v>
      </c>
      <c r="AZ88" s="433">
        <v>0.0</v>
      </c>
      <c r="BA88" s="433">
        <v>0.0</v>
      </c>
      <c r="BB88" s="433">
        <v>0.0</v>
      </c>
      <c r="BC88" s="433">
        <v>0.0</v>
      </c>
      <c r="BD88" s="433">
        <v>0.0</v>
      </c>
      <c r="BE88" s="435">
        <v>0.0</v>
      </c>
      <c r="BF88" s="457">
        <v>0.0</v>
      </c>
      <c r="BG88" s="457">
        <v>0.0</v>
      </c>
      <c r="BH88" s="457">
        <v>0.0</v>
      </c>
    </row>
    <row r="89" spans="8:8" s="47" ht="10.2" customFormat="1">
      <c r="A89" s="54" t="s">
        <v>174</v>
      </c>
      <c r="B89" s="436">
        <v>0.0</v>
      </c>
      <c r="C89" s="436">
        <v>0.0</v>
      </c>
      <c r="D89" s="436">
        <v>0.0</v>
      </c>
      <c r="E89" s="436">
        <v>0.0</v>
      </c>
      <c r="F89" s="436">
        <v>0.0</v>
      </c>
      <c r="G89" s="436">
        <v>0.0</v>
      </c>
      <c r="H89" s="436">
        <v>0.0</v>
      </c>
      <c r="I89" s="436">
        <v>0.0</v>
      </c>
      <c r="J89" s="436">
        <v>0.0</v>
      </c>
      <c r="K89" s="436">
        <v>0.0</v>
      </c>
      <c r="L89" s="436">
        <v>0.0</v>
      </c>
      <c r="M89" s="436">
        <v>0.0</v>
      </c>
      <c r="N89" s="436">
        <v>0.0</v>
      </c>
      <c r="O89" s="436">
        <v>0.0</v>
      </c>
      <c r="P89" s="436">
        <v>0.0</v>
      </c>
      <c r="Q89" s="436">
        <v>0.0</v>
      </c>
      <c r="R89" s="436">
        <v>0.0</v>
      </c>
      <c r="S89" s="436">
        <v>0.0</v>
      </c>
      <c r="T89" s="436">
        <v>0.0</v>
      </c>
      <c r="U89" s="436">
        <v>3.925</v>
      </c>
      <c r="V89" s="436">
        <v>5.315</v>
      </c>
      <c r="W89" s="436">
        <v>8.803</v>
      </c>
      <c r="X89" s="436">
        <v>6.167</v>
      </c>
      <c r="Y89" s="436">
        <v>10.493</v>
      </c>
      <c r="Z89" s="436">
        <v>11.099</v>
      </c>
      <c r="AA89" s="436">
        <v>8.449</v>
      </c>
      <c r="AB89" s="436">
        <v>9.144</v>
      </c>
      <c r="AC89" s="436">
        <v>9.28800028464704</v>
      </c>
      <c r="AD89" s="436">
        <v>7.2550000528293</v>
      </c>
      <c r="AE89" s="436">
        <v>9.69699985359751</v>
      </c>
      <c r="AF89" s="436">
        <v>11.3009994312497</v>
      </c>
      <c r="AG89" s="436">
        <v>11.7750000857429</v>
      </c>
      <c r="AH89" s="436">
        <v>12.6469998750788</v>
      </c>
      <c r="AI89" s="436">
        <v>13.6009994479978</v>
      </c>
      <c r="AJ89" s="436">
        <v>12.8369998764623</v>
      </c>
      <c r="AK89" s="436">
        <v>13.0100000947359</v>
      </c>
      <c r="AL89" s="436">
        <v>10.7189996440256</v>
      </c>
      <c r="AM89" s="436">
        <v>11.9909994362741</v>
      </c>
      <c r="AN89" s="436">
        <v>12.6629992241536</v>
      </c>
      <c r="AO89" s="436">
        <v>13.3651227101691</v>
      </c>
      <c r="AP89" s="436">
        <v>11.2926541620917</v>
      </c>
      <c r="AQ89" s="436">
        <v>10.0259994219654</v>
      </c>
      <c r="AR89" s="436">
        <v>11.316999865394</v>
      </c>
      <c r="AS89" s="436">
        <v>13.0039996606645</v>
      </c>
      <c r="AT89" s="436">
        <v>12.8059994422088</v>
      </c>
      <c r="AU89" s="436">
        <v>13.5269998814867</v>
      </c>
      <c r="AV89" s="436">
        <v>12.902</v>
      </c>
      <c r="AW89" s="436">
        <v>12.9674339051899</v>
      </c>
      <c r="AX89" s="436">
        <v>14.1059983666056</v>
      </c>
      <c r="AY89" s="436">
        <v>13.7939996664171</v>
      </c>
      <c r="AZ89" s="436">
        <v>12.237</v>
      </c>
      <c r="BA89" s="436">
        <v>15.026</v>
      </c>
      <c r="BB89" s="436">
        <v>14.193</v>
      </c>
      <c r="BC89" s="436">
        <v>11.58</v>
      </c>
      <c r="BD89" s="436">
        <v>13.596</v>
      </c>
      <c r="BE89" s="436">
        <v>15.5590839378238</v>
      </c>
      <c r="BF89" s="458">
        <v>0.141260133827874</v>
      </c>
      <c r="BG89" s="458">
        <v>0.00600413944890832</v>
      </c>
      <c r="BH89" s="458">
        <v>0.0057624049230894</v>
      </c>
    </row>
    <row r="90" spans="8:8">
      <c r="B90" s="433"/>
      <c r="C90" s="433"/>
      <c r="D90" s="433"/>
      <c r="E90" s="433"/>
      <c r="F90" s="433"/>
      <c r="G90" s="433"/>
      <c r="H90" s="433"/>
      <c r="I90" s="433"/>
      <c r="J90" s="433"/>
      <c r="K90" s="433"/>
      <c r="L90" s="433"/>
      <c r="M90" s="433"/>
      <c r="N90" s="433"/>
      <c r="O90" s="433"/>
      <c r="P90" s="433"/>
      <c r="Q90" s="433"/>
      <c r="R90" s="433"/>
      <c r="S90" s="433"/>
      <c r="T90" s="433"/>
      <c r="U90" s="433"/>
      <c r="V90" s="433"/>
      <c r="W90" s="433"/>
      <c r="X90" s="433"/>
      <c r="Y90" s="433"/>
      <c r="Z90" s="433"/>
      <c r="AA90" s="433"/>
      <c r="AB90" s="433"/>
      <c r="AC90" s="433"/>
      <c r="AD90" s="433"/>
      <c r="AE90" s="433"/>
      <c r="AF90" s="433"/>
      <c r="AG90" s="433"/>
      <c r="AH90" s="433"/>
      <c r="AI90" s="433"/>
      <c r="AJ90" s="433"/>
      <c r="AK90" s="433"/>
      <c r="AL90" s="433"/>
      <c r="AM90" s="433"/>
      <c r="AN90" s="433"/>
      <c r="AO90" s="433"/>
      <c r="AP90" s="433"/>
      <c r="AQ90" s="433"/>
      <c r="AR90" s="433"/>
      <c r="AS90" s="433"/>
      <c r="AT90" s="433"/>
      <c r="AU90" s="433"/>
      <c r="AV90" s="433"/>
      <c r="AW90" s="433"/>
      <c r="AX90" s="433"/>
      <c r="AY90" s="433"/>
      <c r="AZ90" s="433"/>
      <c r="BA90" s="433"/>
      <c r="BB90" s="433"/>
      <c r="BC90" s="433"/>
      <c r="BD90" s="433"/>
      <c r="BE90" s="435"/>
      <c r="BF90" s="457"/>
      <c r="BG90" s="457"/>
      <c r="BH90" s="457"/>
    </row>
    <row r="91" spans="8:8">
      <c r="A91" s="218" t="s">
        <v>175</v>
      </c>
      <c r="B91" s="433">
        <v>0.0</v>
      </c>
      <c r="C91" s="433">
        <v>0.0</v>
      </c>
      <c r="D91" s="433">
        <v>0.0</v>
      </c>
      <c r="E91" s="433">
        <v>0.0</v>
      </c>
      <c r="F91" s="433">
        <v>0.0</v>
      </c>
      <c r="G91" s="433">
        <v>0.0</v>
      </c>
      <c r="H91" s="433">
        <v>0.0</v>
      </c>
      <c r="I91" s="433">
        <v>0.0</v>
      </c>
      <c r="J91" s="433">
        <v>0.0</v>
      </c>
      <c r="K91" s="433">
        <v>0.0</v>
      </c>
      <c r="L91" s="433">
        <v>0.0</v>
      </c>
      <c r="M91" s="433">
        <v>0.0</v>
      </c>
      <c r="N91" s="433">
        <v>0.0</v>
      </c>
      <c r="O91" s="433">
        <v>0.0</v>
      </c>
      <c r="P91" s="433">
        <v>0.0</v>
      </c>
      <c r="Q91" s="433">
        <v>0.0</v>
      </c>
      <c r="R91" s="433">
        <v>0.0</v>
      </c>
      <c r="S91" s="433">
        <v>0.0</v>
      </c>
      <c r="T91" s="433">
        <v>0.0</v>
      </c>
      <c r="U91" s="433">
        <v>0.0</v>
      </c>
      <c r="V91" s="433">
        <v>0.0</v>
      </c>
      <c r="W91" s="433">
        <v>0.0</v>
      </c>
      <c r="X91" s="433">
        <v>0.0</v>
      </c>
      <c r="Y91" s="433">
        <v>0.0</v>
      </c>
      <c r="Z91" s="433">
        <v>0.0</v>
      </c>
      <c r="AA91" s="433">
        <v>0.0</v>
      </c>
      <c r="AB91" s="433">
        <v>0.0</v>
      </c>
      <c r="AC91" s="433">
        <v>0.0</v>
      </c>
      <c r="AD91" s="433">
        <v>0.0</v>
      </c>
      <c r="AE91" s="433">
        <v>0.0</v>
      </c>
      <c r="AF91" s="433">
        <v>0.0</v>
      </c>
      <c r="AG91" s="433">
        <v>0.0</v>
      </c>
      <c r="AH91" s="433">
        <v>0.0</v>
      </c>
      <c r="AI91" s="433">
        <v>0.0</v>
      </c>
      <c r="AJ91" s="433">
        <v>0.0</v>
      </c>
      <c r="AK91" s="433">
        <v>0.0</v>
      </c>
      <c r="AL91" s="433">
        <v>0.0</v>
      </c>
      <c r="AM91" s="433">
        <v>0.0</v>
      </c>
      <c r="AN91" s="433">
        <v>0.0</v>
      </c>
      <c r="AO91" s="433">
        <v>0.0</v>
      </c>
      <c r="AP91" s="433">
        <v>0.0</v>
      </c>
      <c r="AQ91" s="433">
        <v>0.0</v>
      </c>
      <c r="AR91" s="433">
        <v>0.0</v>
      </c>
      <c r="AS91" s="433">
        <v>0.0</v>
      </c>
      <c r="AT91" s="433">
        <v>0.0</v>
      </c>
      <c r="AU91" s="433">
        <v>0.0</v>
      </c>
      <c r="AV91" s="433">
        <v>0.0</v>
      </c>
      <c r="AW91" s="433">
        <v>0.0</v>
      </c>
      <c r="AX91" s="433">
        <v>0.0</v>
      </c>
      <c r="AY91" s="433">
        <v>0.0</v>
      </c>
      <c r="AZ91" s="433">
        <v>0.0</v>
      </c>
      <c r="BA91" s="433">
        <v>0.0</v>
      </c>
      <c r="BB91" s="433">
        <v>0.0</v>
      </c>
      <c r="BC91" s="433">
        <v>0.0</v>
      </c>
      <c r="BD91" s="433">
        <v>0.0</v>
      </c>
      <c r="BE91" s="435">
        <v>0.0</v>
      </c>
      <c r="BF91" s="457">
        <v>0.0</v>
      </c>
      <c r="BG91" s="457">
        <v>0.0</v>
      </c>
      <c r="BH91" s="457">
        <v>0.0</v>
      </c>
    </row>
    <row r="92" spans="8:8">
      <c r="A92" s="218" t="s">
        <v>176</v>
      </c>
      <c r="B92" s="433">
        <v>0.0</v>
      </c>
      <c r="C92" s="433">
        <v>0.0</v>
      </c>
      <c r="D92" s="433">
        <v>0.0</v>
      </c>
      <c r="E92" s="433">
        <v>0.0</v>
      </c>
      <c r="F92" s="433">
        <v>0.0</v>
      </c>
      <c r="G92" s="433">
        <v>0.0</v>
      </c>
      <c r="H92" s="433">
        <v>0.0</v>
      </c>
      <c r="I92" s="433">
        <v>0.0</v>
      </c>
      <c r="J92" s="433">
        <v>0.0</v>
      </c>
      <c r="K92" s="433">
        <v>0.0</v>
      </c>
      <c r="L92" s="433">
        <v>0.0</v>
      </c>
      <c r="M92" s="433">
        <v>0.0</v>
      </c>
      <c r="N92" s="433">
        <v>0.0</v>
      </c>
      <c r="O92" s="433">
        <v>0.0</v>
      </c>
      <c r="P92" s="433">
        <v>0.0</v>
      </c>
      <c r="Q92" s="433">
        <v>0.0</v>
      </c>
      <c r="R92" s="433">
        <v>0.0</v>
      </c>
      <c r="S92" s="433">
        <v>0.0</v>
      </c>
      <c r="T92" s="433">
        <v>0.0</v>
      </c>
      <c r="U92" s="433">
        <v>0.0</v>
      </c>
      <c r="V92" s="433">
        <v>0.0</v>
      </c>
      <c r="W92" s="433">
        <v>0.0</v>
      </c>
      <c r="X92" s="433">
        <v>0.0</v>
      </c>
      <c r="Y92" s="433">
        <v>0.0</v>
      </c>
      <c r="Z92" s="433">
        <v>0.0</v>
      </c>
      <c r="AA92" s="433">
        <v>0.0</v>
      </c>
      <c r="AB92" s="433">
        <v>0.0</v>
      </c>
      <c r="AC92" s="433">
        <v>0.0</v>
      </c>
      <c r="AD92" s="433">
        <v>0.0</v>
      </c>
      <c r="AE92" s="433">
        <v>0.0</v>
      </c>
      <c r="AF92" s="433">
        <v>0.0</v>
      </c>
      <c r="AG92" s="433">
        <v>0.0</v>
      </c>
      <c r="AH92" s="433">
        <v>0.0</v>
      </c>
      <c r="AI92" s="433">
        <v>0.0</v>
      </c>
      <c r="AJ92" s="433">
        <v>0.0</v>
      </c>
      <c r="AK92" s="433">
        <v>0.0</v>
      </c>
      <c r="AL92" s="433">
        <v>0.0</v>
      </c>
      <c r="AM92" s="433">
        <v>0.0</v>
      </c>
      <c r="AN92" s="433">
        <v>0.0</v>
      </c>
      <c r="AO92" s="433">
        <v>0.0</v>
      </c>
      <c r="AP92" s="433">
        <v>0.0</v>
      </c>
      <c r="AQ92" s="433">
        <v>0.0</v>
      </c>
      <c r="AR92" s="433">
        <v>0.0</v>
      </c>
      <c r="AS92" s="433">
        <v>0.0</v>
      </c>
      <c r="AT92" s="433">
        <v>0.0</v>
      </c>
      <c r="AU92" s="433">
        <v>0.0</v>
      </c>
      <c r="AV92" s="433">
        <v>0.0</v>
      </c>
      <c r="AW92" s="433">
        <v>0.0</v>
      </c>
      <c r="AX92" s="433">
        <v>0.0</v>
      </c>
      <c r="AY92" s="433">
        <v>0.0</v>
      </c>
      <c r="AZ92" s="433">
        <v>0.0</v>
      </c>
      <c r="BA92" s="433">
        <v>0.0</v>
      </c>
      <c r="BB92" s="433">
        <v>0.0</v>
      </c>
      <c r="BC92" s="433">
        <v>0.0</v>
      </c>
      <c r="BD92" s="433">
        <v>0.0</v>
      </c>
      <c r="BE92" s="435">
        <v>0.0</v>
      </c>
      <c r="BF92" s="457">
        <v>0.0</v>
      </c>
      <c r="BG92" s="457">
        <v>0.0</v>
      </c>
      <c r="BH92" s="457">
        <v>0.0</v>
      </c>
    </row>
    <row r="93" spans="8:8">
      <c r="A93" s="218" t="s">
        <v>177</v>
      </c>
      <c r="B93" s="433">
        <v>0.0</v>
      </c>
      <c r="C93" s="433">
        <v>0.0</v>
      </c>
      <c r="D93" s="433">
        <v>0.0</v>
      </c>
      <c r="E93" s="433">
        <v>0.0</v>
      </c>
      <c r="F93" s="433">
        <v>0.0</v>
      </c>
      <c r="G93" s="433">
        <v>0.0</v>
      </c>
      <c r="H93" s="433">
        <v>0.0</v>
      </c>
      <c r="I93" s="433">
        <v>0.0</v>
      </c>
      <c r="J93" s="433">
        <v>0.0</v>
      </c>
      <c r="K93" s="433">
        <v>0.0</v>
      </c>
      <c r="L93" s="433">
        <v>0.0</v>
      </c>
      <c r="M93" s="433">
        <v>0.0</v>
      </c>
      <c r="N93" s="433">
        <v>0.0</v>
      </c>
      <c r="O93" s="433">
        <v>0.0</v>
      </c>
      <c r="P93" s="433">
        <v>0.0</v>
      </c>
      <c r="Q93" s="433">
        <v>0.0</v>
      </c>
      <c r="R93" s="433">
        <v>0.0</v>
      </c>
      <c r="S93" s="433">
        <v>0.0</v>
      </c>
      <c r="T93" s="433">
        <v>0.0</v>
      </c>
      <c r="U93" s="433">
        <v>0.0</v>
      </c>
      <c r="V93" s="433">
        <v>0.0</v>
      </c>
      <c r="W93" s="433">
        <v>0.0</v>
      </c>
      <c r="X93" s="433">
        <v>0.0</v>
      </c>
      <c r="Y93" s="433">
        <v>0.0</v>
      </c>
      <c r="Z93" s="433">
        <v>0.0</v>
      </c>
      <c r="AA93" s="433">
        <v>0.0</v>
      </c>
      <c r="AB93" s="433">
        <v>0.0</v>
      </c>
      <c r="AC93" s="433">
        <v>0.0</v>
      </c>
      <c r="AD93" s="433">
        <v>1.604</v>
      </c>
      <c r="AE93" s="433">
        <v>14.756</v>
      </c>
      <c r="AF93" s="433">
        <v>12.833</v>
      </c>
      <c r="AG93" s="433">
        <v>14.338</v>
      </c>
      <c r="AH93" s="433">
        <v>14.418</v>
      </c>
      <c r="AI93" s="433">
        <v>14.1</v>
      </c>
      <c r="AJ93" s="433">
        <v>14.949</v>
      </c>
      <c r="AK93" s="433">
        <v>16.737</v>
      </c>
      <c r="AL93" s="433">
        <v>17.472</v>
      </c>
      <c r="AM93" s="433">
        <v>25.127</v>
      </c>
      <c r="AN93" s="433">
        <v>43.342</v>
      </c>
      <c r="AO93" s="433">
        <v>50.469</v>
      </c>
      <c r="AP93" s="433">
        <v>53.088</v>
      </c>
      <c r="AQ93" s="433">
        <v>54.843</v>
      </c>
      <c r="AR93" s="433">
        <v>62.13</v>
      </c>
      <c r="AS93" s="433">
        <v>68.394</v>
      </c>
      <c r="AT93" s="433">
        <v>70.05038</v>
      </c>
      <c r="AU93" s="433">
        <v>74.74208</v>
      </c>
      <c r="AV93" s="433">
        <v>87.2</v>
      </c>
      <c r="AW93" s="433">
        <v>98.31839</v>
      </c>
      <c r="AX93" s="433">
        <v>111.50078</v>
      </c>
      <c r="AY93" s="433">
        <v>133.21756</v>
      </c>
      <c r="AZ93" s="433">
        <v>171.37818</v>
      </c>
      <c r="BA93" s="433">
        <v>213.17846</v>
      </c>
      <c r="BB93" s="433">
        <v>248.1</v>
      </c>
      <c r="BC93" s="433">
        <v>295.0</v>
      </c>
      <c r="BD93" s="433">
        <v>348.7</v>
      </c>
      <c r="BE93" s="435">
        <v>366.2</v>
      </c>
      <c r="BF93" s="457">
        <v>0.0473170448864713</v>
      </c>
      <c r="BG93" s="457">
        <v>0.174097450993669</v>
      </c>
      <c r="BH93" s="457">
        <v>0.135624480931393</v>
      </c>
    </row>
    <row r="94" spans="8:8">
      <c r="A94" s="218" t="s">
        <v>178</v>
      </c>
      <c r="B94" s="433">
        <v>0.0</v>
      </c>
      <c r="C94" s="433">
        <v>0.0</v>
      </c>
      <c r="D94" s="433">
        <v>0.0</v>
      </c>
      <c r="E94" s="433">
        <v>0.0</v>
      </c>
      <c r="F94" s="433">
        <v>0.0</v>
      </c>
      <c r="G94" s="433">
        <v>0.0</v>
      </c>
      <c r="H94" s="433">
        <v>0.0</v>
      </c>
      <c r="I94" s="433">
        <v>0.0</v>
      </c>
      <c r="J94" s="433">
        <v>0.0</v>
      </c>
      <c r="K94" s="433">
        <v>0.0</v>
      </c>
      <c r="L94" s="433">
        <v>0.0</v>
      </c>
      <c r="M94" s="433">
        <v>0.0</v>
      </c>
      <c r="N94" s="433">
        <v>0.0</v>
      </c>
      <c r="O94" s="433">
        <v>0.0</v>
      </c>
      <c r="P94" s="433">
        <v>0.0</v>
      </c>
      <c r="Q94" s="433">
        <v>0.0</v>
      </c>
      <c r="R94" s="433">
        <v>0.0</v>
      </c>
      <c r="S94" s="433">
        <v>0.0</v>
      </c>
      <c r="T94" s="433">
        <v>0.0</v>
      </c>
      <c r="U94" s="433">
        <v>0.0</v>
      </c>
      <c r="V94" s="433">
        <v>0.0</v>
      </c>
      <c r="W94" s="433">
        <v>0.0</v>
      </c>
      <c r="X94" s="433">
        <v>0.0</v>
      </c>
      <c r="Y94" s="433">
        <v>0.0</v>
      </c>
      <c r="Z94" s="433">
        <v>0.0</v>
      </c>
      <c r="AA94" s="433">
        <v>0.0</v>
      </c>
      <c r="AB94" s="433">
        <v>0.0</v>
      </c>
      <c r="AC94" s="433">
        <v>0.0</v>
      </c>
      <c r="AD94" s="433">
        <v>0.0</v>
      </c>
      <c r="AE94" s="433">
        <v>0.0</v>
      </c>
      <c r="AF94" s="433">
        <v>0.0</v>
      </c>
      <c r="AG94" s="433">
        <v>0.0</v>
      </c>
      <c r="AH94" s="433">
        <v>0.0</v>
      </c>
      <c r="AI94" s="433">
        <v>0.0</v>
      </c>
      <c r="AJ94" s="433">
        <v>0.0</v>
      </c>
      <c r="AK94" s="433">
        <v>0.0</v>
      </c>
      <c r="AL94" s="433">
        <v>0.0</v>
      </c>
      <c r="AM94" s="433">
        <v>0.0</v>
      </c>
      <c r="AN94" s="433">
        <v>0.0</v>
      </c>
      <c r="AO94" s="433">
        <v>0.0</v>
      </c>
      <c r="AP94" s="433">
        <v>0.0</v>
      </c>
      <c r="AQ94" s="433">
        <v>0.0</v>
      </c>
      <c r="AR94" s="433">
        <v>0.0</v>
      </c>
      <c r="AS94" s="433">
        <v>0.0</v>
      </c>
      <c r="AT94" s="433">
        <v>0.0</v>
      </c>
      <c r="AU94" s="433">
        <v>0.0</v>
      </c>
      <c r="AV94" s="433">
        <v>0.0</v>
      </c>
      <c r="AW94" s="433">
        <v>0.0</v>
      </c>
      <c r="AX94" s="433">
        <v>0.0</v>
      </c>
      <c r="AY94" s="433">
        <v>0.0</v>
      </c>
      <c r="AZ94" s="433">
        <v>0.0</v>
      </c>
      <c r="BA94" s="433">
        <v>0.0</v>
      </c>
      <c r="BB94" s="433">
        <v>0.0</v>
      </c>
      <c r="BC94" s="433">
        <v>0.0</v>
      </c>
      <c r="BD94" s="433">
        <v>0.0</v>
      </c>
      <c r="BE94" s="435">
        <v>0.0</v>
      </c>
      <c r="BF94" s="457">
        <v>0.0</v>
      </c>
      <c r="BG94" s="457">
        <v>0.0</v>
      </c>
      <c r="BH94" s="457">
        <v>0.0</v>
      </c>
    </row>
    <row r="95" spans="8:8">
      <c r="A95" s="218" t="s">
        <v>179</v>
      </c>
      <c r="B95" s="433">
        <v>0.0</v>
      </c>
      <c r="C95" s="433">
        <v>0.0</v>
      </c>
      <c r="D95" s="433">
        <v>0.0</v>
      </c>
      <c r="E95" s="433">
        <v>0.0</v>
      </c>
      <c r="F95" s="433">
        <v>0.7247816</v>
      </c>
      <c r="G95" s="433">
        <v>1.3081424</v>
      </c>
      <c r="H95" s="433">
        <v>0.972268</v>
      </c>
      <c r="I95" s="433">
        <v>0.9236546</v>
      </c>
      <c r="J95" s="433">
        <v>1.9533748</v>
      </c>
      <c r="K95" s="433">
        <v>1.7986958</v>
      </c>
      <c r="L95" s="433">
        <v>2.143409</v>
      </c>
      <c r="M95" s="433">
        <v>2.6560594</v>
      </c>
      <c r="N95" s="433">
        <v>1.8517286</v>
      </c>
      <c r="O95" s="433">
        <v>2.2627328</v>
      </c>
      <c r="P95" s="433">
        <v>2.3467014</v>
      </c>
      <c r="Q95" s="433">
        <v>2.4483476</v>
      </c>
      <c r="R95" s="433">
        <v>2.4660252</v>
      </c>
      <c r="S95" s="433">
        <v>2.1566672</v>
      </c>
      <c r="T95" s="433">
        <v>3.0759024</v>
      </c>
      <c r="U95" s="433">
        <v>4.0393316</v>
      </c>
      <c r="V95" s="433">
        <v>4.507788</v>
      </c>
      <c r="W95" s="433">
        <v>5.0204384</v>
      </c>
      <c r="X95" s="433">
        <v>5.3209576</v>
      </c>
      <c r="Y95" s="433">
        <v>6.076675</v>
      </c>
      <c r="Z95" s="433">
        <v>4.021654</v>
      </c>
      <c r="AA95" s="433">
        <v>6.3948718</v>
      </c>
      <c r="AB95" s="433">
        <v>5.413765</v>
      </c>
      <c r="AC95" s="433">
        <v>6.4037106</v>
      </c>
      <c r="AD95" s="433">
        <v>6.2269346</v>
      </c>
      <c r="AE95" s="433">
        <v>4.9453086</v>
      </c>
      <c r="AF95" s="433">
        <v>7.6146262</v>
      </c>
      <c r="AG95" s="433">
        <v>8.4012794</v>
      </c>
      <c r="AH95" s="433">
        <v>10.0718126</v>
      </c>
      <c r="AI95" s="433">
        <v>11.3711162</v>
      </c>
      <c r="AJ95" s="433">
        <v>12.727872</v>
      </c>
      <c r="AK95" s="433">
        <v>15.7684192</v>
      </c>
      <c r="AL95" s="433">
        <v>18.8885156</v>
      </c>
      <c r="AM95" s="433">
        <v>19.3525526</v>
      </c>
      <c r="AN95" s="433">
        <v>18.141637</v>
      </c>
      <c r="AO95" s="433">
        <v>21.256</v>
      </c>
      <c r="AP95" s="433">
        <v>17.727</v>
      </c>
      <c r="AQ95" s="433">
        <v>17.63176</v>
      </c>
      <c r="AR95" s="433">
        <v>17.83178</v>
      </c>
      <c r="AS95" s="433">
        <v>15.23073</v>
      </c>
      <c r="AT95" s="433">
        <v>16.81618</v>
      </c>
      <c r="AU95" s="433">
        <v>23.08211</v>
      </c>
      <c r="AV95" s="433">
        <v>32.22365</v>
      </c>
      <c r="AW95" s="433">
        <v>33.13971</v>
      </c>
      <c r="AX95" s="433">
        <v>33.30824</v>
      </c>
      <c r="AY95" s="433">
        <v>34.68574</v>
      </c>
      <c r="AZ95" s="433">
        <v>38.30752</v>
      </c>
      <c r="BA95" s="433">
        <v>37.89756</v>
      </c>
      <c r="BB95" s="433">
        <v>37.41445</v>
      </c>
      <c r="BC95" s="433">
        <v>39.0507</v>
      </c>
      <c r="BD95" s="433">
        <v>45.16289</v>
      </c>
      <c r="BE95" s="435">
        <v>44.61314</v>
      </c>
      <c r="BF95" s="457">
        <v>-0.014871586498043</v>
      </c>
      <c r="BG95" s="457">
        <v>0.103838246617141</v>
      </c>
      <c r="BH95" s="457">
        <v>0.0165227579334232</v>
      </c>
    </row>
    <row r="96" spans="8:8">
      <c r="A96" s="218" t="s">
        <v>180</v>
      </c>
      <c r="B96" s="433">
        <v>0.0</v>
      </c>
      <c r="C96" s="433">
        <v>0.0</v>
      </c>
      <c r="D96" s="433">
        <v>0.0</v>
      </c>
      <c r="E96" s="433">
        <v>0.0</v>
      </c>
      <c r="F96" s="433">
        <v>0.0</v>
      </c>
      <c r="G96" s="433">
        <v>0.0</v>
      </c>
      <c r="H96" s="433">
        <v>0.0</v>
      </c>
      <c r="I96" s="433">
        <v>0.0</v>
      </c>
      <c r="J96" s="433">
        <v>0.0</v>
      </c>
      <c r="K96" s="433">
        <v>0.0</v>
      </c>
      <c r="L96" s="433">
        <v>0.0</v>
      </c>
      <c r="M96" s="433">
        <v>0.0</v>
      </c>
      <c r="N96" s="433">
        <v>0.0</v>
      </c>
      <c r="O96" s="433">
        <v>0.0</v>
      </c>
      <c r="P96" s="433">
        <v>0.0</v>
      </c>
      <c r="Q96" s="433">
        <v>0.0</v>
      </c>
      <c r="R96" s="433">
        <v>0.0</v>
      </c>
      <c r="S96" s="433">
        <v>0.0</v>
      </c>
      <c r="T96" s="433">
        <v>0.0</v>
      </c>
      <c r="U96" s="433">
        <v>0.0</v>
      </c>
      <c r="V96" s="433">
        <v>0.0</v>
      </c>
      <c r="W96" s="433">
        <v>0.0</v>
      </c>
      <c r="X96" s="433">
        <v>0.0</v>
      </c>
      <c r="Y96" s="433">
        <v>0.0</v>
      </c>
      <c r="Z96" s="433">
        <v>0.0</v>
      </c>
      <c r="AA96" s="433">
        <v>0.0</v>
      </c>
      <c r="AB96" s="433">
        <v>0.0</v>
      </c>
      <c r="AC96" s="433">
        <v>0.0</v>
      </c>
      <c r="AD96" s="433">
        <v>0.0</v>
      </c>
      <c r="AE96" s="433">
        <v>0.0</v>
      </c>
      <c r="AF96" s="433">
        <v>0.0</v>
      </c>
      <c r="AG96" s="433">
        <v>0.0</v>
      </c>
      <c r="AH96" s="433">
        <v>0.0</v>
      </c>
      <c r="AI96" s="433">
        <v>0.0</v>
      </c>
      <c r="AJ96" s="433">
        <v>0.0</v>
      </c>
      <c r="AK96" s="433">
        <v>0.0</v>
      </c>
      <c r="AL96" s="433">
        <v>0.0</v>
      </c>
      <c r="AM96" s="433">
        <v>0.0</v>
      </c>
      <c r="AN96" s="433">
        <v>0.0</v>
      </c>
      <c r="AO96" s="433">
        <v>0.0</v>
      </c>
      <c r="AP96" s="433">
        <v>0.0</v>
      </c>
      <c r="AQ96" s="433">
        <v>0.0</v>
      </c>
      <c r="AR96" s="433">
        <v>0.0</v>
      </c>
      <c r="AS96" s="433">
        <v>0.0</v>
      </c>
      <c r="AT96" s="433">
        <v>0.0</v>
      </c>
      <c r="AU96" s="433">
        <v>0.0</v>
      </c>
      <c r="AV96" s="433">
        <v>0.0</v>
      </c>
      <c r="AW96" s="433">
        <v>0.0</v>
      </c>
      <c r="AX96" s="433">
        <v>0.0</v>
      </c>
      <c r="AY96" s="433">
        <v>0.0</v>
      </c>
      <c r="AZ96" s="433">
        <v>0.0</v>
      </c>
      <c r="BA96" s="433">
        <v>0.0</v>
      </c>
      <c r="BB96" s="433">
        <v>0.0</v>
      </c>
      <c r="BC96" s="433">
        <v>0.0</v>
      </c>
      <c r="BD96" s="433">
        <v>0.0</v>
      </c>
      <c r="BE96" s="435">
        <v>0.0</v>
      </c>
      <c r="BF96" s="457">
        <v>0.0</v>
      </c>
      <c r="BG96" s="457">
        <v>0.0</v>
      </c>
      <c r="BH96" s="457">
        <v>0.0</v>
      </c>
    </row>
    <row r="97" spans="8:8">
      <c r="A97" s="218" t="s">
        <v>181</v>
      </c>
      <c r="B97" s="433">
        <v>0.025</v>
      </c>
      <c r="C97" s="433">
        <v>0.584</v>
      </c>
      <c r="D97" s="433">
        <v>0.629</v>
      </c>
      <c r="E97" s="433">
        <v>1.044</v>
      </c>
      <c r="F97" s="433">
        <v>1.082</v>
      </c>
      <c r="G97" s="433">
        <v>4.581</v>
      </c>
      <c r="H97" s="433">
        <v>8.01</v>
      </c>
      <c r="I97" s="433">
        <v>9.48</v>
      </c>
      <c r="J97" s="433">
        <v>9.707</v>
      </c>
      <c r="K97" s="433">
        <v>19.699</v>
      </c>
      <c r="L97" s="433">
        <v>25.125</v>
      </c>
      <c r="M97" s="433">
        <v>34.079</v>
      </c>
      <c r="N97" s="433">
        <v>31.659</v>
      </c>
      <c r="O97" s="433">
        <v>59.313</v>
      </c>
      <c r="P97" s="433">
        <v>70.393</v>
      </c>
      <c r="Q97" s="433">
        <v>82.591</v>
      </c>
      <c r="R97" s="433">
        <v>87.82</v>
      </c>
      <c r="S97" s="433">
        <v>102.43</v>
      </c>
      <c r="T97" s="433">
        <v>114.291</v>
      </c>
      <c r="U97" s="433">
        <v>134.264</v>
      </c>
      <c r="V97" s="433">
        <v>159.578</v>
      </c>
      <c r="W97" s="433">
        <v>165.369719</v>
      </c>
      <c r="X97" s="433">
        <v>188.604998</v>
      </c>
      <c r="Y97" s="433">
        <v>173.896933</v>
      </c>
      <c r="Z97" s="433">
        <v>185.814196</v>
      </c>
      <c r="AA97" s="433">
        <v>194.571275</v>
      </c>
      <c r="AB97" s="433">
        <v>208.693522</v>
      </c>
      <c r="AC97" s="433">
        <v>217.03513</v>
      </c>
      <c r="AD97" s="433">
        <v>247.699915</v>
      </c>
      <c r="AE97" s="433">
        <v>258.247986</v>
      </c>
      <c r="AF97" s="433">
        <v>286.888266</v>
      </c>
      <c r="AG97" s="433">
        <v>296.501164</v>
      </c>
      <c r="AH97" s="433">
        <v>321.156937</v>
      </c>
      <c r="AI97" s="433">
        <v>325.973855</v>
      </c>
      <c r="AJ97" s="433">
        <v>317.234929</v>
      </c>
      <c r="AK97" s="433">
        <v>319.121574</v>
      </c>
      <c r="AL97" s="433">
        <v>320.538024</v>
      </c>
      <c r="AM97" s="433">
        <v>314.25837</v>
      </c>
      <c r="AN97" s="433">
        <v>230.077674</v>
      </c>
      <c r="AO97" s="433">
        <v>285.865562</v>
      </c>
      <c r="AP97" s="433">
        <v>293.038184</v>
      </c>
      <c r="AQ97" s="433">
        <v>304.290569</v>
      </c>
      <c r="AR97" s="433">
        <v>279.00864</v>
      </c>
      <c r="AS97" s="433">
        <v>251.744159</v>
      </c>
      <c r="AT97" s="433">
        <v>274.650523</v>
      </c>
      <c r="AU97" s="433">
        <v>292.354831</v>
      </c>
      <c r="AV97" s="433">
        <v>162.927285</v>
      </c>
      <c r="AW97" s="433">
        <v>17.991406</v>
      </c>
      <c r="AX97" s="433">
        <v>14.602901</v>
      </c>
      <c r="AY97" s="433">
        <v>0.0</v>
      </c>
      <c r="AZ97" s="433">
        <v>4.524406</v>
      </c>
      <c r="BA97" s="433">
        <v>17.678366</v>
      </c>
      <c r="BB97" s="433">
        <v>29.0734253</v>
      </c>
      <c r="BC97" s="433">
        <v>49.1062642</v>
      </c>
      <c r="BD97" s="433">
        <v>65.6361421</v>
      </c>
      <c r="BE97" s="435">
        <v>42.999509207</v>
      </c>
      <c r="BF97" s="457">
        <v>-0.34667055623358</v>
      </c>
      <c r="BG97" s="457">
        <v>-0.133364925941703</v>
      </c>
      <c r="BH97" s="457">
        <v>0.0159251395863027</v>
      </c>
    </row>
    <row r="98" spans="8:8">
      <c r="A98" s="218" t="s">
        <v>182</v>
      </c>
      <c r="B98" s="433">
        <v>0.0</v>
      </c>
      <c r="C98" s="433">
        <v>0.0</v>
      </c>
      <c r="D98" s="433">
        <v>0.0</v>
      </c>
      <c r="E98" s="433">
        <v>0.0</v>
      </c>
      <c r="F98" s="433">
        <v>0.0</v>
      </c>
      <c r="G98" s="433">
        <v>0.0</v>
      </c>
      <c r="H98" s="433">
        <v>0.0</v>
      </c>
      <c r="I98" s="433">
        <v>0.0</v>
      </c>
      <c r="J98" s="433">
        <v>0.0</v>
      </c>
      <c r="K98" s="433">
        <v>0.0</v>
      </c>
      <c r="L98" s="433">
        <v>0.0</v>
      </c>
      <c r="M98" s="433">
        <v>0.0</v>
      </c>
      <c r="N98" s="433">
        <v>0.0</v>
      </c>
      <c r="O98" s="433">
        <v>0.0</v>
      </c>
      <c r="P98" s="433">
        <v>0.0</v>
      </c>
      <c r="Q98" s="433">
        <v>0.0</v>
      </c>
      <c r="R98" s="433">
        <v>0.0</v>
      </c>
      <c r="S98" s="433">
        <v>0.0</v>
      </c>
      <c r="T98" s="433">
        <v>0.0</v>
      </c>
      <c r="U98" s="433">
        <v>0.0</v>
      </c>
      <c r="V98" s="433">
        <v>0.0</v>
      </c>
      <c r="W98" s="433">
        <v>0.0</v>
      </c>
      <c r="X98" s="433">
        <v>0.0</v>
      </c>
      <c r="Y98" s="433">
        <v>0.0</v>
      </c>
      <c r="Z98" s="433">
        <v>0.0</v>
      </c>
      <c r="AA98" s="433">
        <v>0.0</v>
      </c>
      <c r="AB98" s="433">
        <v>0.0</v>
      </c>
      <c r="AC98" s="433">
        <v>0.0</v>
      </c>
      <c r="AD98" s="433">
        <v>0.0</v>
      </c>
      <c r="AE98" s="433">
        <v>0.0</v>
      </c>
      <c r="AF98" s="433">
        <v>0.0</v>
      </c>
      <c r="AG98" s="433">
        <v>0.0</v>
      </c>
      <c r="AH98" s="433">
        <v>0.0</v>
      </c>
      <c r="AI98" s="433">
        <v>0.0</v>
      </c>
      <c r="AJ98" s="433">
        <v>0.0</v>
      </c>
      <c r="AK98" s="433">
        <v>0.0</v>
      </c>
      <c r="AL98" s="433">
        <v>0.0</v>
      </c>
      <c r="AM98" s="433">
        <v>0.0</v>
      </c>
      <c r="AN98" s="433">
        <v>0.0</v>
      </c>
      <c r="AO98" s="433">
        <v>0.0</v>
      </c>
      <c r="AP98" s="433">
        <v>0.0</v>
      </c>
      <c r="AQ98" s="433">
        <v>0.0</v>
      </c>
      <c r="AR98" s="433">
        <v>0.0</v>
      </c>
      <c r="AS98" s="433">
        <v>0.0</v>
      </c>
      <c r="AT98" s="433">
        <v>0.0</v>
      </c>
      <c r="AU98" s="433">
        <v>0.0</v>
      </c>
      <c r="AV98" s="433">
        <v>0.0</v>
      </c>
      <c r="AW98" s="433">
        <v>0.0</v>
      </c>
      <c r="AX98" s="433">
        <v>0.0</v>
      </c>
      <c r="AY98" s="433">
        <v>0.0</v>
      </c>
      <c r="AZ98" s="433">
        <v>0.0</v>
      </c>
      <c r="BA98" s="433">
        <v>0.0</v>
      </c>
      <c r="BB98" s="433">
        <v>0.0</v>
      </c>
      <c r="BC98" s="433">
        <v>0.0</v>
      </c>
      <c r="BD98" s="433">
        <v>0.0</v>
      </c>
      <c r="BE98" s="435">
        <v>0.0</v>
      </c>
      <c r="BF98" s="457">
        <v>0.0</v>
      </c>
      <c r="BG98" s="457">
        <v>0.0</v>
      </c>
      <c r="BH98" s="457">
        <v>0.0</v>
      </c>
    </row>
    <row r="99" spans="8:8">
      <c r="A99" s="218" t="s">
        <v>183</v>
      </c>
      <c r="B99" s="433">
        <v>0.0</v>
      </c>
      <c r="C99" s="433">
        <v>0.0</v>
      </c>
      <c r="D99" s="433">
        <v>0.0</v>
      </c>
      <c r="E99" s="433">
        <v>0.0</v>
      </c>
      <c r="F99" s="433">
        <v>0.0</v>
      </c>
      <c r="G99" s="433">
        <v>0.0</v>
      </c>
      <c r="H99" s="433">
        <v>0.0</v>
      </c>
      <c r="I99" s="433">
        <v>0.0</v>
      </c>
      <c r="J99" s="433">
        <v>0.0</v>
      </c>
      <c r="K99" s="433">
        <v>0.0</v>
      </c>
      <c r="L99" s="433">
        <v>0.0</v>
      </c>
      <c r="M99" s="433">
        <v>0.0</v>
      </c>
      <c r="N99" s="433">
        <v>0.0</v>
      </c>
      <c r="O99" s="433">
        <v>0.0</v>
      </c>
      <c r="P99" s="433">
        <v>0.0</v>
      </c>
      <c r="Q99" s="433">
        <v>0.0</v>
      </c>
      <c r="R99" s="433">
        <v>0.0</v>
      </c>
      <c r="S99" s="433">
        <v>0.0</v>
      </c>
      <c r="T99" s="433">
        <v>0.0</v>
      </c>
      <c r="U99" s="433">
        <v>0.0</v>
      </c>
      <c r="V99" s="433">
        <v>0.0</v>
      </c>
      <c r="W99" s="433">
        <v>0.0</v>
      </c>
      <c r="X99" s="433">
        <v>0.0</v>
      </c>
      <c r="Y99" s="433">
        <v>0.0</v>
      </c>
      <c r="Z99" s="433">
        <v>0.0</v>
      </c>
      <c r="AA99" s="433">
        <v>0.0</v>
      </c>
      <c r="AB99" s="433">
        <v>0.0</v>
      </c>
      <c r="AC99" s="433">
        <v>0.0</v>
      </c>
      <c r="AD99" s="433">
        <v>0.0</v>
      </c>
      <c r="AE99" s="433">
        <v>0.0</v>
      </c>
      <c r="AF99" s="433">
        <v>0.0</v>
      </c>
      <c r="AG99" s="433">
        <v>0.0</v>
      </c>
      <c r="AH99" s="433">
        <v>0.0</v>
      </c>
      <c r="AI99" s="433">
        <v>0.0</v>
      </c>
      <c r="AJ99" s="433">
        <v>0.0</v>
      </c>
      <c r="AK99" s="433">
        <v>0.0</v>
      </c>
      <c r="AL99" s="433">
        <v>0.0</v>
      </c>
      <c r="AM99" s="433">
        <v>0.0</v>
      </c>
      <c r="AN99" s="433">
        <v>0.0</v>
      </c>
      <c r="AO99" s="433">
        <v>0.0</v>
      </c>
      <c r="AP99" s="433">
        <v>0.0</v>
      </c>
      <c r="AQ99" s="433">
        <v>0.0</v>
      </c>
      <c r="AR99" s="433">
        <v>0.0</v>
      </c>
      <c r="AS99" s="433">
        <v>0.0</v>
      </c>
      <c r="AT99" s="433">
        <v>0.0</v>
      </c>
      <c r="AU99" s="433">
        <v>0.0</v>
      </c>
      <c r="AV99" s="433">
        <v>0.0</v>
      </c>
      <c r="AW99" s="433">
        <v>0.0</v>
      </c>
      <c r="AX99" s="433">
        <v>0.0</v>
      </c>
      <c r="AY99" s="433">
        <v>0.0</v>
      </c>
      <c r="AZ99" s="433">
        <v>0.0</v>
      </c>
      <c r="BA99" s="433">
        <v>0.0</v>
      </c>
      <c r="BB99" s="433">
        <v>0.0</v>
      </c>
      <c r="BC99" s="433">
        <v>0.0</v>
      </c>
      <c r="BD99" s="433">
        <v>0.0</v>
      </c>
      <c r="BE99" s="435">
        <v>0.0</v>
      </c>
      <c r="BF99" s="457">
        <v>0.0</v>
      </c>
      <c r="BG99" s="457">
        <v>0.0</v>
      </c>
      <c r="BH99" s="457">
        <v>0.0</v>
      </c>
    </row>
    <row r="100" spans="8:8">
      <c r="A100" s="218" t="s">
        <v>184</v>
      </c>
      <c r="B100" s="433">
        <v>0.0</v>
      </c>
      <c r="C100" s="433">
        <v>0.0</v>
      </c>
      <c r="D100" s="433">
        <v>0.0</v>
      </c>
      <c r="E100" s="433">
        <v>0.0</v>
      </c>
      <c r="F100" s="433">
        <v>0.0</v>
      </c>
      <c r="G100" s="433">
        <v>0.0</v>
      </c>
      <c r="H100" s="433">
        <v>0.0486134</v>
      </c>
      <c r="I100" s="433">
        <v>0.2032924</v>
      </c>
      <c r="J100" s="433">
        <v>0.3800684</v>
      </c>
      <c r="K100" s="433">
        <v>0.530328</v>
      </c>
      <c r="L100" s="433">
        <v>0.6098772</v>
      </c>
      <c r="M100" s="433">
        <v>0.5170698</v>
      </c>
      <c r="N100" s="433">
        <v>0.3270356</v>
      </c>
      <c r="O100" s="433">
        <v>0.1679372</v>
      </c>
      <c r="P100" s="433">
        <v>0.0530328</v>
      </c>
      <c r="Q100" s="433">
        <v>0.0795492</v>
      </c>
      <c r="R100" s="433">
        <v>0.1679372</v>
      </c>
      <c r="S100" s="433">
        <v>0.2032924</v>
      </c>
      <c r="T100" s="433">
        <v>0.2740028</v>
      </c>
      <c r="U100" s="433">
        <v>0.331455</v>
      </c>
      <c r="V100" s="433">
        <v>0.3889072</v>
      </c>
      <c r="W100" s="433">
        <v>0.5259086</v>
      </c>
      <c r="X100" s="433">
        <v>0.3049386</v>
      </c>
      <c r="Y100" s="433">
        <v>0.1944536</v>
      </c>
      <c r="Z100" s="433">
        <v>0.1193238</v>
      </c>
      <c r="AA100" s="433">
        <v>0.419843</v>
      </c>
      <c r="AB100" s="433">
        <v>0.419843</v>
      </c>
      <c r="AC100" s="433">
        <v>0.552425</v>
      </c>
      <c r="AD100" s="433">
        <v>0.4065848</v>
      </c>
      <c r="AE100" s="433">
        <v>0.5877802</v>
      </c>
      <c r="AF100" s="433">
        <v>0.5214892</v>
      </c>
      <c r="AG100" s="433">
        <v>0.3270356</v>
      </c>
      <c r="AH100" s="433">
        <v>0.4507788</v>
      </c>
      <c r="AI100" s="433">
        <v>0.3933266</v>
      </c>
      <c r="AJ100" s="433">
        <v>0.0795492</v>
      </c>
      <c r="AK100" s="433">
        <v>0.9457516</v>
      </c>
      <c r="AL100" s="433">
        <v>2.0859568</v>
      </c>
      <c r="AM100" s="433">
        <v>1.8959226</v>
      </c>
      <c r="AN100" s="433">
        <v>1.9047614</v>
      </c>
      <c r="AO100" s="433">
        <v>2.415</v>
      </c>
      <c r="AP100" s="433">
        <v>2.53788038662908</v>
      </c>
      <c r="AQ100" s="433">
        <v>2.53299603756023</v>
      </c>
      <c r="AR100" s="433">
        <v>2.31793059335455</v>
      </c>
      <c r="AS100" s="433">
        <v>1.74688804418454</v>
      </c>
      <c r="AT100" s="433">
        <v>2.54385321977733</v>
      </c>
      <c r="AU100" s="433">
        <v>2.54199459666873</v>
      </c>
      <c r="AV100" s="433">
        <v>3.94126471195837</v>
      </c>
      <c r="AW100" s="433">
        <v>2.71519240986717</v>
      </c>
      <c r="AX100" s="433">
        <v>4.26276305934349</v>
      </c>
      <c r="AY100" s="433">
        <v>4.66997612203461</v>
      </c>
      <c r="AZ100" s="433">
        <v>4.30508779432179</v>
      </c>
      <c r="BA100" s="433">
        <v>5.29019940618569</v>
      </c>
      <c r="BB100" s="433">
        <v>8.11696953256367</v>
      </c>
      <c r="BC100" s="433">
        <v>9.24844061262101</v>
      </c>
      <c r="BD100" s="433">
        <v>9.18260168343531</v>
      </c>
      <c r="BE100" s="435">
        <v>9.34459014788524</v>
      </c>
      <c r="BF100" s="457">
        <v>0.0148603633353026</v>
      </c>
      <c r="BG100" s="457">
        <v>0.136965717396399</v>
      </c>
      <c r="BH100" s="457">
        <v>0.00346082793097638</v>
      </c>
    </row>
    <row r="101" spans="8:8">
      <c r="A101" s="218" t="s">
        <v>185</v>
      </c>
      <c r="B101" s="433">
        <v>0.0</v>
      </c>
      <c r="C101" s="433">
        <v>0.0</v>
      </c>
      <c r="D101" s="433">
        <v>0.0</v>
      </c>
      <c r="E101" s="433">
        <v>0.0</v>
      </c>
      <c r="F101" s="433">
        <v>0.0</v>
      </c>
      <c r="G101" s="433">
        <v>0.0</v>
      </c>
      <c r="H101" s="433">
        <v>0.0</v>
      </c>
      <c r="I101" s="433">
        <v>0.0</v>
      </c>
      <c r="J101" s="433">
        <v>0.0</v>
      </c>
      <c r="K101" s="433">
        <v>0.0</v>
      </c>
      <c r="L101" s="433">
        <v>0.0</v>
      </c>
      <c r="M101" s="433">
        <v>0.0</v>
      </c>
      <c r="N101" s="433">
        <v>0.0</v>
      </c>
      <c r="O101" s="433">
        <v>0.0</v>
      </c>
      <c r="P101" s="433">
        <v>0.0</v>
      </c>
      <c r="Q101" s="433">
        <v>0.0</v>
      </c>
      <c r="R101" s="433">
        <v>0.0</v>
      </c>
      <c r="S101" s="433">
        <v>0.0</v>
      </c>
      <c r="T101" s="433">
        <v>0.0</v>
      </c>
      <c r="U101" s="433">
        <v>0.0</v>
      </c>
      <c r="V101" s="433">
        <v>0.0</v>
      </c>
      <c r="W101" s="433">
        <v>0.0</v>
      </c>
      <c r="X101" s="433">
        <v>0.0</v>
      </c>
      <c r="Y101" s="433">
        <v>0.0</v>
      </c>
      <c r="Z101" s="433">
        <v>0.0</v>
      </c>
      <c r="AA101" s="433">
        <v>0.0</v>
      </c>
      <c r="AB101" s="433">
        <v>0.0</v>
      </c>
      <c r="AC101" s="433">
        <v>0.0</v>
      </c>
      <c r="AD101" s="433">
        <v>0.0</v>
      </c>
      <c r="AE101" s="433">
        <v>0.0</v>
      </c>
      <c r="AF101" s="433">
        <v>0.0</v>
      </c>
      <c r="AG101" s="433">
        <v>0.0</v>
      </c>
      <c r="AH101" s="433">
        <v>0.0</v>
      </c>
      <c r="AI101" s="433">
        <v>0.0</v>
      </c>
      <c r="AJ101" s="433">
        <v>0.0</v>
      </c>
      <c r="AK101" s="433">
        <v>0.0</v>
      </c>
      <c r="AL101" s="433">
        <v>0.0</v>
      </c>
      <c r="AM101" s="433">
        <v>0.0</v>
      </c>
      <c r="AN101" s="433">
        <v>0.0</v>
      </c>
      <c r="AO101" s="433">
        <v>0.0</v>
      </c>
      <c r="AP101" s="433">
        <v>0.0</v>
      </c>
      <c r="AQ101" s="433">
        <v>0.0</v>
      </c>
      <c r="AR101" s="433">
        <v>0.0</v>
      </c>
      <c r="AS101" s="433">
        <v>0.0</v>
      </c>
      <c r="AT101" s="433">
        <v>0.0</v>
      </c>
      <c r="AU101" s="433">
        <v>0.0</v>
      </c>
      <c r="AV101" s="433">
        <v>0.0</v>
      </c>
      <c r="AW101" s="433">
        <v>0.0</v>
      </c>
      <c r="AX101" s="433">
        <v>0.0</v>
      </c>
      <c r="AY101" s="433">
        <v>0.0</v>
      </c>
      <c r="AZ101" s="433">
        <v>0.0</v>
      </c>
      <c r="BA101" s="433">
        <v>0.0</v>
      </c>
      <c r="BB101" s="433">
        <v>0.0</v>
      </c>
      <c r="BC101" s="433">
        <v>0.0</v>
      </c>
      <c r="BD101" s="433">
        <v>0.0</v>
      </c>
      <c r="BE101" s="435">
        <v>0.0</v>
      </c>
      <c r="BF101" s="457">
        <v>0.0</v>
      </c>
      <c r="BG101" s="457">
        <v>0.0</v>
      </c>
      <c r="BH101" s="457">
        <v>0.0</v>
      </c>
    </row>
    <row r="102" spans="8:8">
      <c r="A102" s="218" t="s">
        <v>186</v>
      </c>
      <c r="B102" s="433">
        <v>0.0</v>
      </c>
      <c r="C102" s="433">
        <v>0.0</v>
      </c>
      <c r="D102" s="433">
        <v>0.0</v>
      </c>
      <c r="E102" s="433">
        <v>0.0</v>
      </c>
      <c r="F102" s="433">
        <v>0.0</v>
      </c>
      <c r="G102" s="433">
        <v>0.0</v>
      </c>
      <c r="H102" s="433">
        <v>0.0</v>
      </c>
      <c r="I102" s="433">
        <v>0.0</v>
      </c>
      <c r="J102" s="433">
        <v>0.0</v>
      </c>
      <c r="K102" s="433">
        <v>0.0</v>
      </c>
      <c r="L102" s="433">
        <v>0.0</v>
      </c>
      <c r="M102" s="433">
        <v>0.0</v>
      </c>
      <c r="N102" s="433">
        <v>0.0</v>
      </c>
      <c r="O102" s="433">
        <v>0.0</v>
      </c>
      <c r="P102" s="433">
        <v>0.0</v>
      </c>
      <c r="Q102" s="433">
        <v>0.0</v>
      </c>
      <c r="R102" s="433">
        <v>0.0</v>
      </c>
      <c r="S102" s="433">
        <v>0.0</v>
      </c>
      <c r="T102" s="433">
        <v>0.0</v>
      </c>
      <c r="U102" s="433">
        <v>0.0</v>
      </c>
      <c r="V102" s="433">
        <v>0.0</v>
      </c>
      <c r="W102" s="433">
        <v>0.0</v>
      </c>
      <c r="X102" s="433">
        <v>0.0</v>
      </c>
      <c r="Y102" s="433">
        <v>0.0</v>
      </c>
      <c r="Z102" s="433">
        <v>0.0</v>
      </c>
      <c r="AA102" s="433">
        <v>0.0</v>
      </c>
      <c r="AB102" s="433">
        <v>0.0</v>
      </c>
      <c r="AC102" s="433">
        <v>0.0</v>
      </c>
      <c r="AD102" s="433">
        <v>0.0</v>
      </c>
      <c r="AE102" s="433">
        <v>0.0</v>
      </c>
      <c r="AF102" s="433">
        <v>0.0</v>
      </c>
      <c r="AG102" s="433">
        <v>0.0</v>
      </c>
      <c r="AH102" s="433">
        <v>0.0</v>
      </c>
      <c r="AI102" s="433">
        <v>0.0</v>
      </c>
      <c r="AJ102" s="433">
        <v>0.0</v>
      </c>
      <c r="AK102" s="433">
        <v>0.0</v>
      </c>
      <c r="AL102" s="433">
        <v>0.0</v>
      </c>
      <c r="AM102" s="433">
        <v>0.0</v>
      </c>
      <c r="AN102" s="433">
        <v>0.0</v>
      </c>
      <c r="AO102" s="433">
        <v>0.0</v>
      </c>
      <c r="AP102" s="433">
        <v>0.0</v>
      </c>
      <c r="AQ102" s="433">
        <v>0.0</v>
      </c>
      <c r="AR102" s="433">
        <v>0.0</v>
      </c>
      <c r="AS102" s="433">
        <v>0.0</v>
      </c>
      <c r="AT102" s="433">
        <v>0.0</v>
      </c>
      <c r="AU102" s="433">
        <v>0.0</v>
      </c>
      <c r="AV102" s="433">
        <v>0.0</v>
      </c>
      <c r="AW102" s="433">
        <v>0.0</v>
      </c>
      <c r="AX102" s="433">
        <v>0.0</v>
      </c>
      <c r="AY102" s="433">
        <v>0.0</v>
      </c>
      <c r="AZ102" s="433">
        <v>0.0</v>
      </c>
      <c r="BA102" s="433">
        <v>0.0</v>
      </c>
      <c r="BB102" s="433">
        <v>0.0</v>
      </c>
      <c r="BC102" s="433">
        <v>0.0</v>
      </c>
      <c r="BD102" s="433">
        <v>0.0</v>
      </c>
      <c r="BE102" s="435">
        <v>0.0</v>
      </c>
      <c r="BF102" s="457">
        <v>0.0</v>
      </c>
      <c r="BG102" s="457">
        <v>0.0</v>
      </c>
      <c r="BH102" s="457">
        <v>0.0</v>
      </c>
    </row>
    <row r="103" spans="8:8">
      <c r="A103" s="218" t="s">
        <v>187</v>
      </c>
      <c r="B103" s="433">
        <v>0.0</v>
      </c>
      <c r="C103" s="433">
        <v>0.0</v>
      </c>
      <c r="D103" s="433">
        <v>0.0</v>
      </c>
      <c r="E103" s="433">
        <v>0.0</v>
      </c>
      <c r="F103" s="433">
        <v>0.0</v>
      </c>
      <c r="G103" s="433">
        <v>0.0</v>
      </c>
      <c r="H103" s="433">
        <v>0.0</v>
      </c>
      <c r="I103" s="433">
        <v>0.0</v>
      </c>
      <c r="J103" s="433">
        <v>0.0</v>
      </c>
      <c r="K103" s="433">
        <v>0.0</v>
      </c>
      <c r="L103" s="433">
        <v>0.0</v>
      </c>
      <c r="M103" s="433">
        <v>0.0</v>
      </c>
      <c r="N103" s="433">
        <v>0.071466</v>
      </c>
      <c r="O103" s="433">
        <v>2.324376</v>
      </c>
      <c r="P103" s="433">
        <v>3.151904</v>
      </c>
      <c r="Q103" s="433">
        <v>3.477154</v>
      </c>
      <c r="R103" s="433">
        <v>2.897205</v>
      </c>
      <c r="S103" s="433">
        <v>3.777289</v>
      </c>
      <c r="T103" s="433">
        <v>8.965058</v>
      </c>
      <c r="U103" s="433">
        <v>11.792059</v>
      </c>
      <c r="V103" s="433">
        <v>16.745341</v>
      </c>
      <c r="W103" s="433">
        <v>28.311217</v>
      </c>
      <c r="X103" s="433">
        <v>39.314193</v>
      </c>
      <c r="Y103" s="433">
        <v>40.100672</v>
      </c>
      <c r="Z103" s="433">
        <v>47.365172</v>
      </c>
      <c r="AA103" s="433">
        <v>52.886562</v>
      </c>
      <c r="AB103" s="433">
        <v>56.31075</v>
      </c>
      <c r="AC103" s="433">
        <v>56.530214</v>
      </c>
      <c r="AD103" s="433">
        <v>58.138203</v>
      </c>
      <c r="AE103" s="433">
        <v>58.650918</v>
      </c>
      <c r="AF103" s="433">
        <v>67.028647</v>
      </c>
      <c r="AG103" s="433">
        <v>73.92434</v>
      </c>
      <c r="AH103" s="433">
        <v>77.085649</v>
      </c>
      <c r="AI103" s="433">
        <v>89.688972</v>
      </c>
      <c r="AJ103" s="433">
        <v>103.063779</v>
      </c>
      <c r="AK103" s="433">
        <v>108.96374</v>
      </c>
      <c r="AL103" s="433">
        <v>112.133033</v>
      </c>
      <c r="AM103" s="433">
        <v>119.102905</v>
      </c>
      <c r="AN103" s="433">
        <v>129.671763</v>
      </c>
      <c r="AO103" s="433">
        <v>130.714816</v>
      </c>
      <c r="AP103" s="433">
        <v>146.779023</v>
      </c>
      <c r="AQ103" s="433">
        <v>148.748887</v>
      </c>
      <c r="AR103" s="433">
        <v>142.937164</v>
      </c>
      <c r="AS103" s="433">
        <v>150.957936</v>
      </c>
      <c r="AT103" s="433">
        <v>147.770807</v>
      </c>
      <c r="AU103" s="433">
        <v>148.595712</v>
      </c>
      <c r="AV103" s="433">
        <v>154.723107</v>
      </c>
      <c r="AW103" s="433">
        <v>150.327293</v>
      </c>
      <c r="AX103" s="433">
        <v>138.783973</v>
      </c>
      <c r="AY103" s="433">
        <v>156.406511</v>
      </c>
      <c r="AZ103" s="433">
        <v>164.762416</v>
      </c>
      <c r="BA103" s="433">
        <v>161.995104</v>
      </c>
      <c r="BB103" s="433">
        <v>148.426725</v>
      </c>
      <c r="BC103" s="433">
        <v>133.505261</v>
      </c>
      <c r="BD103" s="433">
        <v>145.909669488</v>
      </c>
      <c r="BE103" s="435">
        <v>160.183721</v>
      </c>
      <c r="BF103" s="457">
        <v>0.0948284724423092</v>
      </c>
      <c r="BG103" s="457">
        <v>-0.00126667149299187</v>
      </c>
      <c r="BH103" s="457">
        <v>0.0593250519232227</v>
      </c>
    </row>
    <row r="104" spans="8:8">
      <c r="A104" s="218" t="s">
        <v>188</v>
      </c>
      <c r="B104" s="433">
        <v>0.0</v>
      </c>
      <c r="C104" s="433">
        <v>0.0</v>
      </c>
      <c r="D104" s="433">
        <v>0.0</v>
      </c>
      <c r="E104" s="433">
        <v>0.0</v>
      </c>
      <c r="F104" s="433">
        <v>0.0</v>
      </c>
      <c r="G104" s="433">
        <v>0.0</v>
      </c>
      <c r="H104" s="433">
        <v>0.0</v>
      </c>
      <c r="I104" s="433">
        <v>0.0</v>
      </c>
      <c r="J104" s="433">
        <v>0.0</v>
      </c>
      <c r="K104" s="433">
        <v>0.0</v>
      </c>
      <c r="L104" s="433">
        <v>0.0</v>
      </c>
      <c r="M104" s="433">
        <v>0.0</v>
      </c>
      <c r="N104" s="433">
        <v>0.0</v>
      </c>
      <c r="O104" s="433">
        <v>0.0</v>
      </c>
      <c r="P104" s="433">
        <v>0.0</v>
      </c>
      <c r="Q104" s="433">
        <v>0.0</v>
      </c>
      <c r="R104" s="433">
        <v>0.0</v>
      </c>
      <c r="S104" s="433">
        <v>0.0</v>
      </c>
      <c r="T104" s="433">
        <v>0.0</v>
      </c>
      <c r="U104" s="433">
        <v>0.0</v>
      </c>
      <c r="V104" s="433">
        <v>0.0</v>
      </c>
      <c r="W104" s="433">
        <v>0.0</v>
      </c>
      <c r="X104" s="433">
        <v>0.0</v>
      </c>
      <c r="Y104" s="433">
        <v>0.0</v>
      </c>
      <c r="Z104" s="433">
        <v>0.0</v>
      </c>
      <c r="AA104" s="433">
        <v>0.0</v>
      </c>
      <c r="AB104" s="433">
        <v>0.0</v>
      </c>
      <c r="AC104" s="433">
        <v>0.0</v>
      </c>
      <c r="AD104" s="433">
        <v>0.0</v>
      </c>
      <c r="AE104" s="433">
        <v>0.0</v>
      </c>
      <c r="AF104" s="433">
        <v>0.0</v>
      </c>
      <c r="AG104" s="433">
        <v>0.0</v>
      </c>
      <c r="AH104" s="433">
        <v>0.0</v>
      </c>
      <c r="AI104" s="433">
        <v>0.0</v>
      </c>
      <c r="AJ104" s="433">
        <v>0.0</v>
      </c>
      <c r="AK104" s="433">
        <v>0.0</v>
      </c>
      <c r="AL104" s="433">
        <v>0.0</v>
      </c>
      <c r="AM104" s="433">
        <v>0.0</v>
      </c>
      <c r="AN104" s="433">
        <v>0.0</v>
      </c>
      <c r="AO104" s="433">
        <v>0.0</v>
      </c>
      <c r="AP104" s="433">
        <v>0.0</v>
      </c>
      <c r="AQ104" s="433">
        <v>0.0</v>
      </c>
      <c r="AR104" s="433">
        <v>0.0</v>
      </c>
      <c r="AS104" s="433">
        <v>0.0</v>
      </c>
      <c r="AT104" s="433">
        <v>0.0</v>
      </c>
      <c r="AU104" s="433">
        <v>0.0</v>
      </c>
      <c r="AV104" s="433">
        <v>0.0</v>
      </c>
      <c r="AW104" s="433">
        <v>0.0</v>
      </c>
      <c r="AX104" s="433">
        <v>0.0</v>
      </c>
      <c r="AY104" s="433">
        <v>0.0</v>
      </c>
      <c r="AZ104" s="433">
        <v>0.0</v>
      </c>
      <c r="BA104" s="433">
        <v>0.0</v>
      </c>
      <c r="BB104" s="433">
        <v>0.0</v>
      </c>
      <c r="BC104" s="433">
        <v>0.0</v>
      </c>
      <c r="BD104" s="433">
        <v>0.0</v>
      </c>
      <c r="BE104" s="435">
        <v>0.0</v>
      </c>
      <c r="BF104" s="457">
        <v>0.0</v>
      </c>
      <c r="BG104" s="457">
        <v>0.0</v>
      </c>
      <c r="BH104" s="457">
        <v>0.0</v>
      </c>
    </row>
    <row r="105" spans="8:8">
      <c r="A105" s="218" t="s">
        <v>189</v>
      </c>
      <c r="B105" s="433">
        <v>0.0</v>
      </c>
      <c r="C105" s="433">
        <v>0.0</v>
      </c>
      <c r="D105" s="433">
        <v>0.0</v>
      </c>
      <c r="E105" s="433">
        <v>0.0</v>
      </c>
      <c r="F105" s="433">
        <v>0.0</v>
      </c>
      <c r="G105" s="433">
        <v>0.0</v>
      </c>
      <c r="H105" s="433">
        <v>0.0</v>
      </c>
      <c r="I105" s="433">
        <v>0.0</v>
      </c>
      <c r="J105" s="433">
        <v>0.0</v>
      </c>
      <c r="K105" s="433">
        <v>0.0</v>
      </c>
      <c r="L105" s="433">
        <v>0.0</v>
      </c>
      <c r="M105" s="433">
        <v>0.0</v>
      </c>
      <c r="N105" s="433">
        <v>0.099</v>
      </c>
      <c r="O105" s="433">
        <v>2.67</v>
      </c>
      <c r="P105" s="433">
        <v>6.329</v>
      </c>
      <c r="Q105" s="433">
        <v>8.199</v>
      </c>
      <c r="R105" s="433">
        <v>10.668</v>
      </c>
      <c r="S105" s="433">
        <v>13.084207</v>
      </c>
      <c r="T105" s="433">
        <v>18.903699</v>
      </c>
      <c r="U105" s="433">
        <v>24.588946</v>
      </c>
      <c r="V105" s="433">
        <v>28.72674</v>
      </c>
      <c r="W105" s="433">
        <v>26.940797</v>
      </c>
      <c r="X105" s="433">
        <v>33.128328</v>
      </c>
      <c r="Y105" s="433">
        <v>30.651255</v>
      </c>
      <c r="Z105" s="433">
        <v>28.276138</v>
      </c>
      <c r="AA105" s="433">
        <v>32.865953</v>
      </c>
      <c r="AB105" s="433">
        <v>35.290082</v>
      </c>
      <c r="AC105" s="433">
        <v>33.844505</v>
      </c>
      <c r="AD105" s="433">
        <v>34.354155</v>
      </c>
      <c r="AE105" s="433">
        <v>34.870545</v>
      </c>
      <c r="AF105" s="433">
        <v>35.31564</v>
      </c>
      <c r="AG105" s="433">
        <v>37.78769096</v>
      </c>
      <c r="AH105" s="433">
        <v>36.2694706</v>
      </c>
      <c r="AI105" s="433">
        <v>36.82446526</v>
      </c>
      <c r="AJ105" s="433">
        <v>38.4158052</v>
      </c>
      <c r="AK105" s="433">
        <v>38.50279052</v>
      </c>
      <c r="AL105" s="433">
        <v>35.4864224</v>
      </c>
      <c r="AM105" s="433">
        <v>39.552920471</v>
      </c>
      <c r="AN105" s="433">
        <v>38.8915746</v>
      </c>
      <c r="AO105" s="433">
        <v>39.490065</v>
      </c>
      <c r="AP105" s="433">
        <v>39.972008</v>
      </c>
      <c r="AQ105" s="433">
        <v>39.8704978</v>
      </c>
      <c r="AR105" s="433">
        <v>40.53916</v>
      </c>
      <c r="AS105" s="433">
        <v>40.8268596</v>
      </c>
      <c r="AT105" s="433">
        <v>41.5711288</v>
      </c>
      <c r="AU105" s="433">
        <v>41.6286891</v>
      </c>
      <c r="AV105" s="433">
        <v>42.1164908</v>
      </c>
      <c r="AW105" s="433">
        <v>40.4217298</v>
      </c>
      <c r="AX105" s="433">
        <v>41.63936</v>
      </c>
      <c r="AY105" s="433">
        <v>42.388975</v>
      </c>
      <c r="AZ105" s="433">
        <v>36.4711206</v>
      </c>
      <c r="BA105" s="433">
        <v>31.6613626</v>
      </c>
      <c r="BB105" s="433">
        <v>22.4455308</v>
      </c>
      <c r="BC105" s="433">
        <v>27.68240688</v>
      </c>
      <c r="BD105" s="433">
        <v>32.323432</v>
      </c>
      <c r="BE105" s="435">
        <v>31.44024503</v>
      </c>
      <c r="BF105" s="457">
        <v>-0.0299810143559365</v>
      </c>
      <c r="BG105" s="457">
        <v>-0.0248474406495436</v>
      </c>
      <c r="BH105" s="457">
        <v>0.0116440931527842</v>
      </c>
    </row>
    <row r="106" spans="8:8">
      <c r="A106" s="218" t="s">
        <v>190</v>
      </c>
      <c r="B106" s="433">
        <v>0.0</v>
      </c>
      <c r="C106" s="433">
        <v>0.0</v>
      </c>
      <c r="D106" s="433">
        <v>0.0</v>
      </c>
      <c r="E106" s="433">
        <v>0.0</v>
      </c>
      <c r="F106" s="433">
        <v>0.0</v>
      </c>
      <c r="G106" s="433">
        <v>0.0</v>
      </c>
      <c r="H106" s="433">
        <v>0.0</v>
      </c>
      <c r="I106" s="433">
        <v>0.0</v>
      </c>
      <c r="J106" s="433">
        <v>0.0</v>
      </c>
      <c r="K106" s="433">
        <v>0.0</v>
      </c>
      <c r="L106" s="433">
        <v>0.0</v>
      </c>
      <c r="M106" s="433">
        <v>0.0</v>
      </c>
      <c r="N106" s="433">
        <v>0.0</v>
      </c>
      <c r="O106" s="433">
        <v>0.0</v>
      </c>
      <c r="P106" s="433">
        <v>0.0</v>
      </c>
      <c r="Q106" s="433">
        <v>0.0</v>
      </c>
      <c r="R106" s="433">
        <v>0.0</v>
      </c>
      <c r="S106" s="433">
        <v>0.0</v>
      </c>
      <c r="T106" s="433">
        <v>0.0</v>
      </c>
      <c r="U106" s="433">
        <v>0.0</v>
      </c>
      <c r="V106" s="433">
        <v>0.0</v>
      </c>
      <c r="W106" s="433">
        <v>0.0</v>
      </c>
      <c r="X106" s="433">
        <v>0.0</v>
      </c>
      <c r="Y106" s="433">
        <v>0.0</v>
      </c>
      <c r="Z106" s="433">
        <v>0.0</v>
      </c>
      <c r="AA106" s="433">
        <v>0.0</v>
      </c>
      <c r="AB106" s="433">
        <v>0.0</v>
      </c>
      <c r="AC106" s="433">
        <v>0.0</v>
      </c>
      <c r="AD106" s="433">
        <v>0.0</v>
      </c>
      <c r="AE106" s="433">
        <v>0.0</v>
      </c>
      <c r="AF106" s="433">
        <v>0.0</v>
      </c>
      <c r="AG106" s="433">
        <v>0.0</v>
      </c>
      <c r="AH106" s="433">
        <v>0.0</v>
      </c>
      <c r="AI106" s="433">
        <v>0.0</v>
      </c>
      <c r="AJ106" s="433">
        <v>0.0</v>
      </c>
      <c r="AK106" s="433">
        <v>0.0</v>
      </c>
      <c r="AL106" s="433">
        <v>0.0</v>
      </c>
      <c r="AM106" s="433">
        <v>0.0</v>
      </c>
      <c r="AN106" s="433">
        <v>0.0</v>
      </c>
      <c r="AO106" s="433">
        <v>0.0</v>
      </c>
      <c r="AP106" s="433">
        <v>0.0</v>
      </c>
      <c r="AQ106" s="433">
        <v>0.0</v>
      </c>
      <c r="AR106" s="433">
        <v>0.0</v>
      </c>
      <c r="AS106" s="433">
        <v>0.0</v>
      </c>
      <c r="AT106" s="433">
        <v>0.0</v>
      </c>
      <c r="AU106" s="433">
        <v>0.0</v>
      </c>
      <c r="AV106" s="433">
        <v>0.0</v>
      </c>
      <c r="AW106" s="433">
        <v>0.0</v>
      </c>
      <c r="AX106" s="433">
        <v>0.0</v>
      </c>
      <c r="AY106" s="433">
        <v>0.0</v>
      </c>
      <c r="AZ106" s="433">
        <v>0.0</v>
      </c>
      <c r="BA106" s="433">
        <v>0.0</v>
      </c>
      <c r="BB106" s="433">
        <v>0.0</v>
      </c>
      <c r="BC106" s="433">
        <v>0.0</v>
      </c>
      <c r="BD106" s="433">
        <v>0.0</v>
      </c>
      <c r="BE106" s="435">
        <v>0.0</v>
      </c>
      <c r="BF106" s="457">
        <v>0.0</v>
      </c>
      <c r="BG106" s="457">
        <v>0.0</v>
      </c>
      <c r="BH106" s="457">
        <v>0.0</v>
      </c>
    </row>
    <row r="107" spans="8:8">
      <c r="A107" s="218" t="s">
        <v>191</v>
      </c>
      <c r="B107" s="433">
        <v>0.0</v>
      </c>
      <c r="C107" s="433">
        <v>0.0</v>
      </c>
      <c r="D107" s="433">
        <v>0.0</v>
      </c>
      <c r="E107" s="433">
        <v>0.0</v>
      </c>
      <c r="F107" s="433">
        <v>0.0</v>
      </c>
      <c r="G107" s="433">
        <v>0.0</v>
      </c>
      <c r="H107" s="433">
        <v>0.0</v>
      </c>
      <c r="I107" s="433">
        <v>0.0</v>
      </c>
      <c r="J107" s="433">
        <v>0.0</v>
      </c>
      <c r="K107" s="433">
        <v>0.0</v>
      </c>
      <c r="L107" s="433">
        <v>0.0</v>
      </c>
      <c r="M107" s="433">
        <v>0.0</v>
      </c>
      <c r="N107" s="433">
        <v>0.0</v>
      </c>
      <c r="O107" s="433">
        <v>0.0</v>
      </c>
      <c r="P107" s="433">
        <v>0.0</v>
      </c>
      <c r="Q107" s="433">
        <v>0.0</v>
      </c>
      <c r="R107" s="433">
        <v>0.0</v>
      </c>
      <c r="S107" s="433">
        <v>0.0</v>
      </c>
      <c r="T107" s="433">
        <v>0.0</v>
      </c>
      <c r="U107" s="433">
        <v>0.0</v>
      </c>
      <c r="V107" s="433">
        <v>0.0</v>
      </c>
      <c r="W107" s="433">
        <v>0.0</v>
      </c>
      <c r="X107" s="433">
        <v>0.0</v>
      </c>
      <c r="Y107" s="433">
        <v>0.0</v>
      </c>
      <c r="Z107" s="433">
        <v>0.0</v>
      </c>
      <c r="AA107" s="433">
        <v>0.0</v>
      </c>
      <c r="AB107" s="433">
        <v>0.0</v>
      </c>
      <c r="AC107" s="433">
        <v>0.0</v>
      </c>
      <c r="AD107" s="433">
        <v>0.0</v>
      </c>
      <c r="AE107" s="433">
        <v>0.0</v>
      </c>
      <c r="AF107" s="433">
        <v>0.0</v>
      </c>
      <c r="AG107" s="433">
        <v>0.0</v>
      </c>
      <c r="AH107" s="433">
        <v>0.0</v>
      </c>
      <c r="AI107" s="433">
        <v>0.0</v>
      </c>
      <c r="AJ107" s="433">
        <v>0.0</v>
      </c>
      <c r="AK107" s="433">
        <v>0.0</v>
      </c>
      <c r="AL107" s="433">
        <v>0.0</v>
      </c>
      <c r="AM107" s="433">
        <v>0.0</v>
      </c>
      <c r="AN107" s="433">
        <v>0.0</v>
      </c>
      <c r="AO107" s="433">
        <v>0.0</v>
      </c>
      <c r="AP107" s="433">
        <v>0.0</v>
      </c>
      <c r="AQ107" s="433">
        <v>0.0</v>
      </c>
      <c r="AR107" s="433">
        <v>0.0</v>
      </c>
      <c r="AS107" s="433">
        <v>0.0</v>
      </c>
      <c r="AT107" s="433">
        <v>0.0</v>
      </c>
      <c r="AU107" s="433">
        <v>0.0</v>
      </c>
      <c r="AV107" s="433">
        <v>0.0</v>
      </c>
      <c r="AW107" s="433">
        <v>0.0</v>
      </c>
      <c r="AX107" s="433">
        <v>0.0</v>
      </c>
      <c r="AY107" s="433">
        <v>0.0</v>
      </c>
      <c r="AZ107" s="433">
        <v>0.0</v>
      </c>
      <c r="BA107" s="433">
        <v>0.0</v>
      </c>
      <c r="BB107" s="433">
        <v>0.0</v>
      </c>
      <c r="BC107" s="433">
        <v>0.0</v>
      </c>
      <c r="BD107" s="433">
        <v>0.0</v>
      </c>
      <c r="BE107" s="435">
        <v>0.0</v>
      </c>
      <c r="BF107" s="457">
        <v>0.0</v>
      </c>
      <c r="BG107" s="457">
        <v>0.0</v>
      </c>
      <c r="BH107" s="457">
        <v>0.0</v>
      </c>
    </row>
    <row r="108" spans="8:8">
      <c r="A108" s="218" t="s">
        <v>192</v>
      </c>
      <c r="B108" s="433">
        <v>0.0</v>
      </c>
      <c r="C108" s="433">
        <v>0.0</v>
      </c>
      <c r="D108" s="433">
        <v>0.0</v>
      </c>
      <c r="E108" s="433">
        <v>0.0</v>
      </c>
      <c r="F108" s="433">
        <v>0.0</v>
      </c>
      <c r="G108" s="433">
        <v>0.0</v>
      </c>
      <c r="H108" s="433">
        <v>0.0</v>
      </c>
      <c r="I108" s="433">
        <v>0.0</v>
      </c>
      <c r="J108" s="433">
        <v>0.0</v>
      </c>
      <c r="K108" s="433">
        <v>0.0</v>
      </c>
      <c r="L108" s="433">
        <v>0.0</v>
      </c>
      <c r="M108" s="433">
        <v>0.0</v>
      </c>
      <c r="N108" s="433">
        <v>0.0</v>
      </c>
      <c r="O108" s="433">
        <v>0.0</v>
      </c>
      <c r="P108" s="433">
        <v>0.0</v>
      </c>
      <c r="Q108" s="433">
        <v>0.0</v>
      </c>
      <c r="R108" s="433">
        <v>0.0</v>
      </c>
      <c r="S108" s="433">
        <v>0.0</v>
      </c>
      <c r="T108" s="433">
        <v>0.0</v>
      </c>
      <c r="U108" s="433">
        <v>0.0</v>
      </c>
      <c r="V108" s="433">
        <v>0.0</v>
      </c>
      <c r="W108" s="433">
        <v>0.0</v>
      </c>
      <c r="X108" s="433">
        <v>0.0</v>
      </c>
      <c r="Y108" s="433">
        <v>0.0</v>
      </c>
      <c r="Z108" s="433">
        <v>0.0</v>
      </c>
      <c r="AA108" s="433">
        <v>0.0</v>
      </c>
      <c r="AB108" s="433">
        <v>0.0</v>
      </c>
      <c r="AC108" s="433">
        <v>0.0</v>
      </c>
      <c r="AD108" s="433">
        <v>0.0</v>
      </c>
      <c r="AE108" s="433">
        <v>0.0</v>
      </c>
      <c r="AF108" s="433">
        <v>0.0</v>
      </c>
      <c r="AG108" s="433">
        <v>0.0</v>
      </c>
      <c r="AH108" s="433">
        <v>0.0</v>
      </c>
      <c r="AI108" s="433">
        <v>0.0</v>
      </c>
      <c r="AJ108" s="433">
        <v>0.0</v>
      </c>
      <c r="AK108" s="433">
        <v>0.0</v>
      </c>
      <c r="AL108" s="433">
        <v>0.0</v>
      </c>
      <c r="AM108" s="433">
        <v>0.0</v>
      </c>
      <c r="AN108" s="433">
        <v>0.0</v>
      </c>
      <c r="AO108" s="433">
        <v>0.0</v>
      </c>
      <c r="AP108" s="433">
        <v>0.0</v>
      </c>
      <c r="AQ108" s="433">
        <v>0.0</v>
      </c>
      <c r="AR108" s="433">
        <v>0.0</v>
      </c>
      <c r="AS108" s="433">
        <v>0.0</v>
      </c>
      <c r="AT108" s="433">
        <v>0.0</v>
      </c>
      <c r="AU108" s="433">
        <v>0.0</v>
      </c>
      <c r="AV108" s="433">
        <v>0.0</v>
      </c>
      <c r="AW108" s="433">
        <v>0.0</v>
      </c>
      <c r="AX108" s="433">
        <v>0.0</v>
      </c>
      <c r="AY108" s="433">
        <v>0.0</v>
      </c>
      <c r="AZ108" s="433">
        <v>0.0</v>
      </c>
      <c r="BA108" s="433">
        <v>0.0</v>
      </c>
      <c r="BB108" s="433">
        <v>0.0</v>
      </c>
      <c r="BC108" s="433">
        <v>0.0</v>
      </c>
      <c r="BD108" s="433">
        <v>0.0</v>
      </c>
      <c r="BE108" s="435">
        <v>0.0</v>
      </c>
      <c r="BF108" s="457">
        <v>0.0</v>
      </c>
      <c r="BG108" s="457">
        <v>0.0</v>
      </c>
      <c r="BH108" s="457">
        <v>0.0</v>
      </c>
    </row>
    <row r="109" spans="8:8" s="47" ht="10.2" customFormat="1">
      <c r="A109" s="54" t="s">
        <v>193</v>
      </c>
      <c r="B109" s="436">
        <v>0.025</v>
      </c>
      <c r="C109" s="436">
        <v>0.584</v>
      </c>
      <c r="D109" s="436">
        <v>0.629</v>
      </c>
      <c r="E109" s="436">
        <v>1.044</v>
      </c>
      <c r="F109" s="436">
        <v>1.8067816</v>
      </c>
      <c r="G109" s="436">
        <v>5.8891424</v>
      </c>
      <c r="H109" s="436">
        <v>9.0308814</v>
      </c>
      <c r="I109" s="436">
        <v>10.606947</v>
      </c>
      <c r="J109" s="436">
        <v>12.0404432</v>
      </c>
      <c r="K109" s="436">
        <v>22.0280238</v>
      </c>
      <c r="L109" s="436">
        <v>27.8782862</v>
      </c>
      <c r="M109" s="436">
        <v>37.2521292</v>
      </c>
      <c r="N109" s="436">
        <v>34.0082302</v>
      </c>
      <c r="O109" s="436">
        <v>66.738046</v>
      </c>
      <c r="P109" s="436">
        <v>82.2736382</v>
      </c>
      <c r="Q109" s="436">
        <v>96.7950508</v>
      </c>
      <c r="R109" s="436">
        <v>104.0191674</v>
      </c>
      <c r="S109" s="436">
        <v>121.6514556</v>
      </c>
      <c r="T109" s="436">
        <v>145.5096622</v>
      </c>
      <c r="U109" s="436">
        <v>175.0157916</v>
      </c>
      <c r="V109" s="436">
        <v>209.9467762</v>
      </c>
      <c r="W109" s="436">
        <v>226.16808</v>
      </c>
      <c r="X109" s="436">
        <v>266.6734152</v>
      </c>
      <c r="Y109" s="436">
        <v>250.9199886</v>
      </c>
      <c r="Z109" s="436">
        <v>265.5964838</v>
      </c>
      <c r="AA109" s="436">
        <v>287.1385048</v>
      </c>
      <c r="AB109" s="436">
        <v>306.127962</v>
      </c>
      <c r="AC109" s="436">
        <v>314.3659846</v>
      </c>
      <c r="AD109" s="436">
        <v>348.4297924</v>
      </c>
      <c r="AE109" s="436">
        <v>372.0585378</v>
      </c>
      <c r="AF109" s="436">
        <v>410.2016684</v>
      </c>
      <c r="AG109" s="436">
        <v>431.27950996</v>
      </c>
      <c r="AH109" s="436">
        <v>459.452648</v>
      </c>
      <c r="AI109" s="436">
        <v>478.35173506</v>
      </c>
      <c r="AJ109" s="436">
        <v>486.4709344</v>
      </c>
      <c r="AK109" s="436">
        <v>500.03927532</v>
      </c>
      <c r="AL109" s="436">
        <v>506.6039518</v>
      </c>
      <c r="AM109" s="436">
        <v>519.289670671</v>
      </c>
      <c r="AN109" s="436">
        <v>462.02941</v>
      </c>
      <c r="AO109" s="436">
        <v>530.210443</v>
      </c>
      <c r="AP109" s="436">
        <v>553.142095386629</v>
      </c>
      <c r="AQ109" s="436">
        <v>567.91770983756</v>
      </c>
      <c r="AR109" s="436">
        <v>544.764674593355</v>
      </c>
      <c r="AS109" s="436">
        <v>528.900572644185</v>
      </c>
      <c r="AT109" s="436">
        <v>553.402872019777</v>
      </c>
      <c r="AU109" s="436">
        <v>582.945416696669</v>
      </c>
      <c r="AV109" s="436">
        <v>483.131797511958</v>
      </c>
      <c r="AW109" s="436">
        <v>342.913721209867</v>
      </c>
      <c r="AX109" s="436">
        <v>344.098017059344</v>
      </c>
      <c r="AY109" s="436">
        <v>371.368762122035</v>
      </c>
      <c r="AZ109" s="436">
        <v>419.748730394322</v>
      </c>
      <c r="BA109" s="436">
        <v>467.701052006186</v>
      </c>
      <c r="BB109" s="436">
        <v>493.577100632564</v>
      </c>
      <c r="BC109" s="436">
        <v>553.593072692621</v>
      </c>
      <c r="BD109" s="436">
        <v>646.914735271435</v>
      </c>
      <c r="BE109" s="436">
        <v>654.781205384885</v>
      </c>
      <c r="BF109" s="458">
        <v>0.0093945153746664</v>
      </c>
      <c r="BG109" s="458">
        <v>0.0157353413203654</v>
      </c>
      <c r="BH109" s="458">
        <v>0.242502351458103</v>
      </c>
    </row>
    <row r="110" spans="8:8">
      <c r="B110" s="433"/>
      <c r="C110" s="433"/>
      <c r="D110" s="433"/>
      <c r="E110" s="433"/>
      <c r="F110" s="433"/>
      <c r="G110" s="433"/>
      <c r="H110" s="433"/>
      <c r="I110" s="433"/>
      <c r="J110" s="433"/>
      <c r="K110" s="433"/>
      <c r="L110" s="433"/>
      <c r="M110" s="433"/>
      <c r="N110" s="433"/>
      <c r="O110" s="433"/>
      <c r="P110" s="433"/>
      <c r="Q110" s="433"/>
      <c r="R110" s="433"/>
      <c r="S110" s="433"/>
      <c r="T110" s="433"/>
      <c r="U110" s="433"/>
      <c r="V110" s="433"/>
      <c r="W110" s="433"/>
      <c r="X110" s="433"/>
      <c r="Y110" s="433"/>
      <c r="Z110" s="433"/>
      <c r="AA110" s="433"/>
      <c r="AB110" s="433"/>
      <c r="AC110" s="433"/>
      <c r="AD110" s="433"/>
      <c r="AE110" s="433"/>
      <c r="AF110" s="433"/>
      <c r="AG110" s="433"/>
      <c r="AH110" s="433"/>
      <c r="AI110" s="433"/>
      <c r="AJ110" s="433"/>
      <c r="AK110" s="433"/>
      <c r="AL110" s="433"/>
      <c r="AM110" s="433"/>
      <c r="AN110" s="433"/>
      <c r="AO110" s="433"/>
      <c r="AP110" s="433"/>
      <c r="AQ110" s="433"/>
      <c r="AR110" s="433"/>
      <c r="AS110" s="433"/>
      <c r="AT110" s="433"/>
      <c r="AU110" s="433"/>
      <c r="AV110" s="433"/>
      <c r="AW110" s="433"/>
      <c r="AX110" s="433"/>
      <c r="AY110" s="433"/>
      <c r="AZ110" s="433"/>
      <c r="BA110" s="433"/>
      <c r="BB110" s="433"/>
      <c r="BC110" s="433"/>
      <c r="BD110" s="433"/>
      <c r="BE110" s="435"/>
      <c r="BF110" s="457"/>
      <c r="BG110" s="457"/>
      <c r="BH110" s="457"/>
    </row>
    <row r="111" spans="8:8" s="482" ht="10.2" customFormat="1">
      <c r="A111" s="749" t="s">
        <v>194</v>
      </c>
      <c r="B111" s="750">
        <v>25.5397242421053</v>
      </c>
      <c r="C111" s="750">
        <v>34.4332903263158</v>
      </c>
      <c r="D111" s="750">
        <v>41.006014</v>
      </c>
      <c r="E111" s="750">
        <v>52.1131640736842</v>
      </c>
      <c r="F111" s="750">
        <v>61.7834115578947</v>
      </c>
      <c r="G111" s="750">
        <v>78.8746571263158</v>
      </c>
      <c r="H111" s="750">
        <v>109.704177368421</v>
      </c>
      <c r="I111" s="750">
        <v>152.175148842105</v>
      </c>
      <c r="J111" s="750">
        <v>203.901579347368</v>
      </c>
      <c r="K111" s="750">
        <v>266.600093357895</v>
      </c>
      <c r="L111" s="750">
        <v>369.848190673684</v>
      </c>
      <c r="M111" s="750">
        <v>432.671420978947</v>
      </c>
      <c r="N111" s="750">
        <v>538.547813578947</v>
      </c>
      <c r="O111" s="750">
        <v>625.794396031579</v>
      </c>
      <c r="P111" s="750">
        <v>650.859894726316</v>
      </c>
      <c r="Q111" s="750">
        <v>711.924223021053</v>
      </c>
      <c r="R111" s="750">
        <v>840.750761694737</v>
      </c>
      <c r="S111" s="750">
        <v>912.177542494737</v>
      </c>
      <c r="T111" s="750">
        <v>1033.81271017895</v>
      </c>
      <c r="U111" s="750">
        <v>1254.56843827368</v>
      </c>
      <c r="V111" s="750">
        <v>1488.92163721053</v>
      </c>
      <c r="W111" s="750">
        <v>1594.73573448421</v>
      </c>
      <c r="X111" s="750">
        <v>1734.73311683158</v>
      </c>
      <c r="Y111" s="750">
        <v>1891.24926707368</v>
      </c>
      <c r="Z111" s="750">
        <v>1945.01058572632</v>
      </c>
      <c r="AA111" s="750">
        <v>2000.46202355789</v>
      </c>
      <c r="AB111" s="750">
        <v>2096.17470458947</v>
      </c>
      <c r="AC111" s="750">
        <v>2112.08914083202</v>
      </c>
      <c r="AD111" s="750">
        <v>2184.82606132651</v>
      </c>
      <c r="AE111" s="750">
        <v>2225.84432394833</v>
      </c>
      <c r="AF111" s="750">
        <v>2322.39597808388</v>
      </c>
      <c r="AG111" s="750">
        <v>2406.80105172995</v>
      </c>
      <c r="AH111" s="750">
        <v>2390.27655760139</v>
      </c>
      <c r="AI111" s="750">
        <v>2431.38043004145</v>
      </c>
      <c r="AJ111" s="750">
        <v>2524.36148440502</v>
      </c>
      <c r="AK111" s="750">
        <v>2580.89908071518</v>
      </c>
      <c r="AL111" s="750">
        <v>2653.76777447207</v>
      </c>
      <c r="AM111" s="750">
        <v>2696.17055470386</v>
      </c>
      <c r="AN111" s="750">
        <v>2641.56843506101</v>
      </c>
      <c r="AO111" s="750">
        <v>2761.60522681365</v>
      </c>
      <c r="AP111" s="750">
        <v>2768.86785127395</v>
      </c>
      <c r="AQ111" s="750">
        <v>2803.36644733468</v>
      </c>
      <c r="AR111" s="750">
        <v>2746.23998149147</v>
      </c>
      <c r="AS111" s="750">
        <v>2737.70771013013</v>
      </c>
      <c r="AT111" s="750">
        <v>2698.98347521898</v>
      </c>
      <c r="AU111" s="750">
        <v>2768.50588905912</v>
      </c>
      <c r="AV111" s="750">
        <v>2652.67655183132</v>
      </c>
      <c r="AW111" s="750">
        <v>2470.77954983619</v>
      </c>
      <c r="AX111" s="750">
        <v>2490.5332987472</v>
      </c>
      <c r="AY111" s="750">
        <v>2541.38268519837</v>
      </c>
      <c r="AZ111" s="750">
        <v>2575.59242364622</v>
      </c>
      <c r="BA111" s="750">
        <v>2613.90550775149</v>
      </c>
      <c r="BB111" s="750">
        <v>2637.23469165556</v>
      </c>
      <c r="BC111" s="750">
        <v>2696.57727679446</v>
      </c>
      <c r="BD111" s="750">
        <v>2796.60209324235</v>
      </c>
      <c r="BE111" s="750">
        <v>2700.10249982261</v>
      </c>
      <c r="BF111" s="751">
        <v>-0.0371439765797331</v>
      </c>
      <c r="BG111" s="751">
        <v>0.00355931242781615</v>
      </c>
      <c r="BH111" s="751">
        <v>1.0</v>
      </c>
    </row>
    <row r="112" spans="8:8">
      <c r="A112" s="45" t="s">
        <v>195</v>
      </c>
      <c r="B112" s="433">
        <v>23.6791568421053</v>
      </c>
      <c r="C112" s="433">
        <v>32.3574305263158</v>
      </c>
      <c r="D112" s="433">
        <v>38.71412</v>
      </c>
      <c r="E112" s="433">
        <v>48.9618094736842</v>
      </c>
      <c r="F112" s="433">
        <v>57.3748831578947</v>
      </c>
      <c r="G112" s="433">
        <v>73.1330505263158</v>
      </c>
      <c r="H112" s="433">
        <v>103.254047368421</v>
      </c>
      <c r="I112" s="433">
        <v>141.142036842105</v>
      </c>
      <c r="J112" s="433">
        <v>187.212118947368</v>
      </c>
      <c r="K112" s="433">
        <v>240.820463157895</v>
      </c>
      <c r="L112" s="433">
        <v>333.383289473684</v>
      </c>
      <c r="M112" s="433">
        <v>383.766611578947</v>
      </c>
      <c r="N112" s="433">
        <v>477.718237578947</v>
      </c>
      <c r="O112" s="433">
        <v>559.425028631579</v>
      </c>
      <c r="P112" s="433">
        <v>573.641454526316</v>
      </c>
      <c r="Q112" s="433">
        <v>618.769022421053</v>
      </c>
      <c r="R112" s="433">
        <v>728.134102894737</v>
      </c>
      <c r="S112" s="433">
        <v>781.330286894737</v>
      </c>
      <c r="T112" s="433">
        <v>880.524709578947</v>
      </c>
      <c r="U112" s="433">
        <v>1054.44626847368</v>
      </c>
      <c r="V112" s="433">
        <v>1265.76029821053</v>
      </c>
      <c r="W112" s="433">
        <v>1380.81772808421</v>
      </c>
      <c r="X112" s="433">
        <v>1485.98431683158</v>
      </c>
      <c r="Y112" s="433">
        <v>1605.63549507368</v>
      </c>
      <c r="Z112" s="433">
        <v>1671.13773772632</v>
      </c>
      <c r="AA112" s="433">
        <v>1733.64534015789</v>
      </c>
      <c r="AB112" s="433">
        <v>1827.87104778947</v>
      </c>
      <c r="AC112" s="433">
        <v>1847.76846294737</v>
      </c>
      <c r="AD112" s="433">
        <v>1917.93902747368</v>
      </c>
      <c r="AE112" s="433">
        <v>1970.31462189474</v>
      </c>
      <c r="AF112" s="433">
        <v>2057.52567405263</v>
      </c>
      <c r="AG112" s="433">
        <v>2113.80265768421</v>
      </c>
      <c r="AH112" s="433">
        <v>2092.29997652632</v>
      </c>
      <c r="AI112" s="433">
        <v>2141.53113453345</v>
      </c>
      <c r="AJ112" s="433">
        <v>2217.24025812856</v>
      </c>
      <c r="AK112" s="433">
        <v>2250.01711930045</v>
      </c>
      <c r="AL112" s="433">
        <v>2307.68788002805</v>
      </c>
      <c r="AM112" s="433">
        <v>2330.95815959659</v>
      </c>
      <c r="AN112" s="433">
        <v>2249.76946283685</v>
      </c>
      <c r="AO112" s="433">
        <v>2358.83703910348</v>
      </c>
      <c r="AP112" s="433">
        <v>2362.39630872523</v>
      </c>
      <c r="AQ112" s="433">
        <v>2382.56079407516</v>
      </c>
      <c r="AR112" s="433">
        <v>2314.99545103272</v>
      </c>
      <c r="AS112" s="433">
        <v>2294.76515282528</v>
      </c>
      <c r="AT112" s="433">
        <v>2258.047733757</v>
      </c>
      <c r="AU112" s="433">
        <v>2302.32215968096</v>
      </c>
      <c r="AV112" s="433">
        <v>2158.32848835215</v>
      </c>
      <c r="AW112" s="433">
        <v>1962.0914888031</v>
      </c>
      <c r="AX112" s="433">
        <v>1975.93766827207</v>
      </c>
      <c r="AY112" s="433">
        <v>1988.5109127332</v>
      </c>
      <c r="AZ112" s="433">
        <v>1974.7206073496</v>
      </c>
      <c r="BA112" s="433">
        <v>1973.22157092522</v>
      </c>
      <c r="BB112" s="433">
        <v>1959.78863932768</v>
      </c>
      <c r="BC112" s="433">
        <v>1966.02693423064</v>
      </c>
      <c r="BD112" s="433">
        <v>1994.63324137692</v>
      </c>
      <c r="BE112" s="435">
        <v>1876.71909621112</v>
      </c>
      <c r="BF112" s="457">
        <v>-0.0616864245602952</v>
      </c>
      <c r="BG112" s="457">
        <v>-0.0123274280610133</v>
      </c>
      <c r="BH112" s="457">
        <v>0.695054760452395</v>
      </c>
    </row>
    <row r="113" spans="8:8">
      <c r="A113" s="45" t="s">
        <v>196</v>
      </c>
      <c r="B113" s="433">
        <v>1.8605674</v>
      </c>
      <c r="C113" s="433">
        <v>2.0758598</v>
      </c>
      <c r="D113" s="433">
        <v>2.291894</v>
      </c>
      <c r="E113" s="433">
        <v>3.1513546</v>
      </c>
      <c r="F113" s="433">
        <v>4.4085284</v>
      </c>
      <c r="G113" s="433">
        <v>5.7416066</v>
      </c>
      <c r="H113" s="433">
        <v>6.45013</v>
      </c>
      <c r="I113" s="433">
        <v>11.033112</v>
      </c>
      <c r="J113" s="433">
        <v>16.6894604</v>
      </c>
      <c r="K113" s="433">
        <v>25.7796302</v>
      </c>
      <c r="L113" s="433">
        <v>36.4649012</v>
      </c>
      <c r="M113" s="433">
        <v>48.9048094</v>
      </c>
      <c r="N113" s="433">
        <v>60.829576</v>
      </c>
      <c r="O113" s="433">
        <v>66.3693674</v>
      </c>
      <c r="P113" s="433">
        <v>77.2184402</v>
      </c>
      <c r="Q113" s="433">
        <v>93.1552006</v>
      </c>
      <c r="R113" s="433">
        <v>112.6166588</v>
      </c>
      <c r="S113" s="433">
        <v>130.8472556</v>
      </c>
      <c r="T113" s="433">
        <v>153.2880006</v>
      </c>
      <c r="U113" s="433">
        <v>200.1221698</v>
      </c>
      <c r="V113" s="433">
        <v>223.161339</v>
      </c>
      <c r="W113" s="433">
        <v>213.9180064</v>
      </c>
      <c r="X113" s="433">
        <v>248.7488</v>
      </c>
      <c r="Y113" s="433">
        <v>285.613772</v>
      </c>
      <c r="Z113" s="433">
        <v>273.872848</v>
      </c>
      <c r="AA113" s="433">
        <v>266.8166834</v>
      </c>
      <c r="AB113" s="433">
        <v>268.3036568</v>
      </c>
      <c r="AC113" s="433">
        <v>264.320677884647</v>
      </c>
      <c r="AD113" s="433">
        <v>266.887033852829</v>
      </c>
      <c r="AE113" s="433">
        <v>255.529702053598</v>
      </c>
      <c r="AF113" s="433">
        <v>264.87030403125</v>
      </c>
      <c r="AG113" s="433">
        <v>292.998394045743</v>
      </c>
      <c r="AH113" s="433">
        <v>297.976581075079</v>
      </c>
      <c r="AI113" s="433">
        <v>289.849295507998</v>
      </c>
      <c r="AJ113" s="433">
        <v>307.121226276462</v>
      </c>
      <c r="AK113" s="433">
        <v>330.881961414736</v>
      </c>
      <c r="AL113" s="433">
        <v>346.079894444026</v>
      </c>
      <c r="AM113" s="433">
        <v>365.212395107274</v>
      </c>
      <c r="AN113" s="433">
        <v>391.798972224154</v>
      </c>
      <c r="AO113" s="433">
        <v>402.768187710169</v>
      </c>
      <c r="AP113" s="433">
        <v>406.471542548721</v>
      </c>
      <c r="AQ113" s="433">
        <v>420.805653259526</v>
      </c>
      <c r="AR113" s="433">
        <v>431.244530458749</v>
      </c>
      <c r="AS113" s="433">
        <v>442.942557304849</v>
      </c>
      <c r="AT113" s="433">
        <v>440.935741461986</v>
      </c>
      <c r="AU113" s="433">
        <v>466.183729378155</v>
      </c>
      <c r="AV113" s="433">
        <v>494.348063479172</v>
      </c>
      <c r="AW113" s="433">
        <v>508.68806103309</v>
      </c>
      <c r="AX113" s="433">
        <v>514.595630475129</v>
      </c>
      <c r="AY113" s="433">
        <v>552.871772465173</v>
      </c>
      <c r="AZ113" s="433">
        <v>600.871816296617</v>
      </c>
      <c r="BA113" s="433">
        <v>640.683936826269</v>
      </c>
      <c r="BB113" s="433">
        <v>677.446052327884</v>
      </c>
      <c r="BC113" s="433">
        <v>730.550342563824</v>
      </c>
      <c r="BD113" s="433">
        <v>801.968851865434</v>
      </c>
      <c r="BE113" s="435">
        <v>823.383403611494</v>
      </c>
      <c r="BF113" s="457">
        <v>0.0238972751508346</v>
      </c>
      <c r="BG113" s="457">
        <v>0.0616423135462736</v>
      </c>
      <c r="BH113" s="457">
        <v>0.304945239547605</v>
      </c>
    </row>
    <row r="114" spans="8:8">
      <c r="A114" s="60" t="s">
        <v>197</v>
      </c>
      <c r="B114" s="447">
        <v>4.542</v>
      </c>
      <c r="C114" s="447">
        <v>5.574</v>
      </c>
      <c r="D114" s="447">
        <v>6.597</v>
      </c>
      <c r="E114" s="447">
        <v>7.622</v>
      </c>
      <c r="F114" s="447">
        <v>11.443</v>
      </c>
      <c r="G114" s="447">
        <v>16.785</v>
      </c>
      <c r="H114" s="447">
        <v>21.928</v>
      </c>
      <c r="I114" s="447">
        <v>34.295</v>
      </c>
      <c r="J114" s="447">
        <v>40.071</v>
      </c>
      <c r="K114" s="447">
        <v>46.695</v>
      </c>
      <c r="L114" s="447">
        <v>78.559</v>
      </c>
      <c r="M114" s="447">
        <v>92.005</v>
      </c>
      <c r="N114" s="447">
        <v>113.307105263158</v>
      </c>
      <c r="O114" s="447">
        <v>135.926052631579</v>
      </c>
      <c r="P114" s="447">
        <v>152.308736842105</v>
      </c>
      <c r="Q114" s="447">
        <v>185.132684210526</v>
      </c>
      <c r="R114" s="447">
        <v>266.145157894737</v>
      </c>
      <c r="S114" s="447">
        <v>290.770947368421</v>
      </c>
      <c r="T114" s="447">
        <v>346.204842105263</v>
      </c>
      <c r="U114" s="447">
        <v>451.618789473684</v>
      </c>
      <c r="V114" s="447">
        <v>554.665928789474</v>
      </c>
      <c r="W114" s="447">
        <v>610.607041557895</v>
      </c>
      <c r="X114" s="447">
        <v>635.92698688421</v>
      </c>
      <c r="Y114" s="447">
        <v>684.002735336842</v>
      </c>
      <c r="Z114" s="447">
        <v>721.209193936842</v>
      </c>
      <c r="AA114" s="447">
        <v>729.012105263158</v>
      </c>
      <c r="AB114" s="447">
        <v>749.327789473684</v>
      </c>
      <c r="AC114" s="447">
        <v>750.378315789474</v>
      </c>
      <c r="AD114" s="447">
        <v>772.905473684211</v>
      </c>
      <c r="AE114" s="447">
        <v>770.804631578947</v>
      </c>
      <c r="AF114" s="447">
        <v>792.732105263158</v>
      </c>
      <c r="AG114" s="447">
        <v>832.966105263158</v>
      </c>
      <c r="AH114" s="447">
        <v>839.688315789474</v>
      </c>
      <c r="AI114" s="447">
        <v>833.520091</v>
      </c>
      <c r="AJ114" s="447">
        <v>848.494265631579</v>
      </c>
      <c r="AK114" s="447">
        <v>860.15473431579</v>
      </c>
      <c r="AL114" s="447">
        <v>889.119976263158</v>
      </c>
      <c r="AM114" s="447">
        <v>902.572582105263</v>
      </c>
      <c r="AN114" s="447">
        <v>907.421731105263</v>
      </c>
      <c r="AO114" s="447">
        <v>928.868318</v>
      </c>
      <c r="AP114" s="447">
        <v>916.641603368421</v>
      </c>
      <c r="AQ114" s="447">
        <v>914.769823210526</v>
      </c>
      <c r="AR114" s="447">
        <v>872.511786684211</v>
      </c>
      <c r="AS114" s="447">
        <v>885.263799526316</v>
      </c>
      <c r="AT114" s="447">
        <v>825.177348789474</v>
      </c>
      <c r="AU114" s="447">
        <v>854.224819631579</v>
      </c>
      <c r="AV114" s="447">
        <v>838.032196415878</v>
      </c>
      <c r="AW114" s="447">
        <v>812.198124</v>
      </c>
      <c r="AX114" s="447">
        <v>806.489560105263</v>
      </c>
      <c r="AY114" s="447">
        <v>812.806975736842</v>
      </c>
      <c r="AZ114" s="447">
        <v>787.037508631579</v>
      </c>
      <c r="BA114" s="447">
        <v>768.194310148445</v>
      </c>
      <c r="BB114" s="447">
        <v>759.688271584211</v>
      </c>
      <c r="BC114" s="447">
        <v>762.182233578947</v>
      </c>
      <c r="BD114" s="447">
        <v>765.517171021579</v>
      </c>
      <c r="BE114" s="436">
        <v>687.92689342228</v>
      </c>
      <c r="BF114" s="464">
        <v>-0.10381198787385</v>
      </c>
      <c r="BG114" s="464">
        <v>-0.00747657883658226</v>
      </c>
      <c r="BH114" s="464">
        <v>0.254778066190996</v>
      </c>
    </row>
    <row r="115" spans="8:8">
      <c r="A115" s="62"/>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c r="Z115" s="62"/>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472"/>
      <c r="BF115" s="62"/>
      <c r="BG115" s="62"/>
      <c r="BH115" s="62"/>
    </row>
    <row r="116" spans="8:8">
      <c r="A116" s="473" t="s">
        <v>198</v>
      </c>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c r="Z116" s="62"/>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472"/>
      <c r="BF116" s="62"/>
      <c r="BG116" s="62"/>
      <c r="BH116" s="62"/>
    </row>
    <row r="117" spans="8:8">
      <c r="A117" s="45" t="s">
        <v>724</v>
      </c>
    </row>
    <row r="118" spans="8:8">
      <c r="A118" s="45" t="s">
        <v>725</v>
      </c>
    </row>
    <row r="119" spans="8:8">
      <c r="A119" s="45" t="s">
        <v>332</v>
      </c>
    </row>
    <row r="120" spans="8:8">
      <c r="A120" s="45" t="s">
        <v>203</v>
      </c>
    </row>
    <row r="121" spans="8:8">
      <c r="A121" s="45" t="s">
        <v>204</v>
      </c>
    </row>
    <row r="122" spans="8:8">
      <c r="A122" s="45" t="s">
        <v>701</v>
      </c>
    </row>
    <row r="123" spans="8:8">
      <c r="A123" s="47" t="s">
        <v>726</v>
      </c>
    </row>
    <row r="124" spans="8:8">
      <c r="A124" s="47" t="s">
        <v>230</v>
      </c>
    </row>
  </sheetData>
  <mergeCells count="1">
    <mergeCell ref="BF2:BG2"/>
  </mergeCells>
  <conditionalFormatting sqref="BF4:BH53 BF55:BH56">
    <cfRule type="cellIs" operator="lessThanOrEqual" priority="5" dxfId="402">
      <formula>0</formula>
    </cfRule>
    <cfRule type="cellIs" operator="greaterThan" priority="6" dxfId="403">
      <formula>0</formula>
    </cfRule>
  </conditionalFormatting>
  <conditionalFormatting sqref="BF54:BH54">
    <cfRule type="cellIs" operator="greaterThan" priority="4" dxfId="404">
      <formula>0</formula>
    </cfRule>
    <cfRule type="cellIs" operator="lessThanOrEqual" priority="3" dxfId="405">
      <formula>0</formula>
    </cfRule>
    <cfRule type="cellIs" operator="lessThanOrEqual" priority="1" dxfId="406">
      <formula>0</formula>
    </cfRule>
    <cfRule type="cellIs" operator="greaterThan" priority="2" dxfId="407">
      <formula>0</formula>
    </cfRule>
  </conditionalFormatting>
  <conditionalFormatting sqref="BF4:BH53 BF55:BH114">
    <cfRule type="cellIs" operator="lessThanOrEqual" priority="7" dxfId="408">
      <formula>0</formula>
    </cfRule>
    <cfRule type="cellIs" operator="greaterThan" priority="8" dxfId="409">
      <formula>0</formula>
    </cfRule>
  </conditionalFormatting>
  <hyperlinks>
    <hyperlink ref="L1" location="Contents!A1" display="Contents"/>
    <hyperlink ref="BJ1" location="Contents!A1" display="Contents"/>
  </hyperlinks>
  <pageMargins left="0.75" right="0.75" top="1.0" bottom="1.0" header="0.5" footer="0.5"/>
</worksheet>
</file>

<file path=xl/worksheets/sheet50.xml><?xml version="1.0" encoding="utf-8"?>
<worksheet xmlns:r="http://schemas.openxmlformats.org/officeDocument/2006/relationships" xmlns="http://schemas.openxmlformats.org/spreadsheetml/2006/main">
  <dimension ref="A1:BK125"/>
  <sheetViews>
    <sheetView workbookViewId="0" showGridLines="0">
      <pane xSplit="1" ySplit="3" topLeftCell="AR106" state="frozen" activePane="bottomRight"/>
      <selection pane="bottomRight" activeCell="BJ1" sqref="BJ1"/>
    </sheetView>
  </sheetViews>
  <sheetFormatPr defaultRowHeight="10.2" defaultColWidth="9"/>
  <cols>
    <col min="1" max="1" customWidth="1" width="30.664062" style="45"/>
    <col min="2" max="56" customWidth="1" width="8.5" style="45"/>
    <col min="57" max="57" customWidth="1" width="8.5" style="47"/>
    <col min="58" max="59" customWidth="1" width="11.832031" style="45"/>
    <col min="60" max="16384" customWidth="0" width="9.1640625" style="45"/>
  </cols>
  <sheetData>
    <row r="1" spans="8:8" ht="13.2">
      <c r="A1" s="748" t="s">
        <v>727</v>
      </c>
      <c r="L1" s="21" t="s">
        <v>89</v>
      </c>
      <c r="BH1" s="455"/>
      <c r="BJ1" s="21" t="s">
        <v>89</v>
      </c>
    </row>
    <row r="2" spans="8:8">
      <c r="BF2" s="455" t="s">
        <v>90</v>
      </c>
      <c r="BG2" s="455"/>
      <c r="BH2" s="455" t="s">
        <v>91</v>
      </c>
    </row>
    <row r="3" spans="8:8">
      <c r="A3" s="45" t="s">
        <v>728</v>
      </c>
      <c r="B3" s="45">
        <v>1965.0</v>
      </c>
      <c r="C3" s="45">
        <v>1966.0</v>
      </c>
      <c r="D3" s="45">
        <v>1967.0</v>
      </c>
      <c r="E3" s="45">
        <v>1968.0</v>
      </c>
      <c r="F3" s="45">
        <v>1969.0</v>
      </c>
      <c r="G3" s="45">
        <v>1970.0</v>
      </c>
      <c r="H3" s="45">
        <v>1971.0</v>
      </c>
      <c r="I3" s="45">
        <v>1972.0</v>
      </c>
      <c r="J3" s="45">
        <v>1973.0</v>
      </c>
      <c r="K3" s="45">
        <v>1974.0</v>
      </c>
      <c r="L3" s="45">
        <v>1975.0</v>
      </c>
      <c r="M3" s="45">
        <v>1976.0</v>
      </c>
      <c r="N3" s="45">
        <v>1977.0</v>
      </c>
      <c r="O3" s="45">
        <v>1978.0</v>
      </c>
      <c r="P3" s="45">
        <v>1979.0</v>
      </c>
      <c r="Q3" s="45">
        <v>1980.0</v>
      </c>
      <c r="R3" s="45">
        <v>1981.0</v>
      </c>
      <c r="S3" s="45">
        <v>1982.0</v>
      </c>
      <c r="T3" s="45">
        <v>1983.0</v>
      </c>
      <c r="U3" s="45">
        <v>1984.0</v>
      </c>
      <c r="V3" s="45">
        <v>1985.0</v>
      </c>
      <c r="W3" s="45">
        <v>1986.0</v>
      </c>
      <c r="X3" s="45">
        <v>1987.0</v>
      </c>
      <c r="Y3" s="45">
        <v>1988.0</v>
      </c>
      <c r="Z3" s="45">
        <v>1989.0</v>
      </c>
      <c r="AA3" s="45">
        <v>1990.0</v>
      </c>
      <c r="AB3" s="45">
        <v>1991.0</v>
      </c>
      <c r="AC3" s="45">
        <v>1992.0</v>
      </c>
      <c r="AD3" s="45">
        <v>1993.0</v>
      </c>
      <c r="AE3" s="45">
        <v>1994.0</v>
      </c>
      <c r="AF3" s="45">
        <v>1995.0</v>
      </c>
      <c r="AG3" s="45">
        <v>1996.0</v>
      </c>
      <c r="AH3" s="45">
        <v>1997.0</v>
      </c>
      <c r="AI3" s="45">
        <v>1998.0</v>
      </c>
      <c r="AJ3" s="45">
        <v>1999.0</v>
      </c>
      <c r="AK3" s="45">
        <v>2000.0</v>
      </c>
      <c r="AL3" s="45">
        <v>2001.0</v>
      </c>
      <c r="AM3" s="45">
        <v>2002.0</v>
      </c>
      <c r="AN3" s="45">
        <v>2003.0</v>
      </c>
      <c r="AO3" s="45">
        <v>2004.0</v>
      </c>
      <c r="AP3" s="45">
        <v>2005.0</v>
      </c>
      <c r="AQ3" s="45">
        <v>2006.0</v>
      </c>
      <c r="AR3" s="45">
        <v>2007.0</v>
      </c>
      <c r="AS3" s="45">
        <v>2008.0</v>
      </c>
      <c r="AT3" s="45">
        <v>2009.0</v>
      </c>
      <c r="AU3" s="45">
        <v>2010.0</v>
      </c>
      <c r="AV3" s="45">
        <v>2011.0</v>
      </c>
      <c r="AW3" s="45">
        <v>2012.0</v>
      </c>
      <c r="AX3" s="45">
        <v>2013.0</v>
      </c>
      <c r="AY3" s="45">
        <v>2014.0</v>
      </c>
      <c r="AZ3" s="45">
        <v>2015.0</v>
      </c>
      <c r="BA3" s="45">
        <v>2016.0</v>
      </c>
      <c r="BB3" s="45">
        <v>2017.0</v>
      </c>
      <c r="BC3" s="45">
        <v>2018.0</v>
      </c>
      <c r="BD3" s="45">
        <v>2019.0</v>
      </c>
      <c r="BE3" s="47">
        <v>2020.0</v>
      </c>
      <c r="BF3" s="455">
        <v>2020.0</v>
      </c>
      <c r="BG3" s="455" t="s">
        <v>93</v>
      </c>
      <c r="BH3" s="455">
        <v>2020.0</v>
      </c>
    </row>
    <row r="4" spans="8:8">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0"/>
      <c r="AL4" s="50"/>
      <c r="AM4" s="50"/>
      <c r="AN4" s="50"/>
      <c r="AO4" s="50"/>
      <c r="AP4" s="50"/>
      <c r="AQ4" s="50"/>
      <c r="AR4" s="50"/>
      <c r="AS4" s="50"/>
      <c r="AT4" s="50"/>
      <c r="AU4" s="50"/>
      <c r="AV4" s="50"/>
      <c r="AW4" s="50"/>
      <c r="AX4" s="50"/>
      <c r="AY4" s="50"/>
      <c r="AZ4" s="50"/>
      <c r="BA4" s="50"/>
      <c r="BB4" s="50"/>
      <c r="BC4" s="50"/>
      <c r="BD4" s="50"/>
      <c r="BE4" s="51"/>
      <c r="BF4" s="50"/>
      <c r="BG4" s="50"/>
      <c r="BH4" s="50"/>
    </row>
    <row r="5" spans="8:8">
      <c r="A5" s="45" t="s">
        <v>94</v>
      </c>
      <c r="B5" s="52">
        <v>0.00128</v>
      </c>
      <c r="C5" s="52">
        <v>0.00172</v>
      </c>
      <c r="D5" s="52">
        <v>0.00153</v>
      </c>
      <c r="E5" s="52">
        <v>0.00918</v>
      </c>
      <c r="F5" s="52">
        <v>0.00529</v>
      </c>
      <c r="G5" s="52">
        <v>0.01037</v>
      </c>
      <c r="H5" s="52">
        <v>0.04267</v>
      </c>
      <c r="I5" s="52">
        <v>0.07211</v>
      </c>
      <c r="J5" s="52">
        <v>0.15254</v>
      </c>
      <c r="K5" s="52">
        <v>0.14696</v>
      </c>
      <c r="L5" s="52">
        <v>0.1257</v>
      </c>
      <c r="M5" s="52">
        <v>0.17416</v>
      </c>
      <c r="N5" s="52">
        <v>0.26342</v>
      </c>
      <c r="O5" s="52">
        <v>0.31202</v>
      </c>
      <c r="P5" s="52">
        <v>0.35271</v>
      </c>
      <c r="Q5" s="52">
        <v>0.38032</v>
      </c>
      <c r="R5" s="52">
        <v>0.40067</v>
      </c>
      <c r="S5" s="52">
        <v>0.38337</v>
      </c>
      <c r="T5" s="52">
        <v>0.4861</v>
      </c>
      <c r="U5" s="52">
        <v>0.5221</v>
      </c>
      <c r="V5" s="52">
        <v>0.60521</v>
      </c>
      <c r="W5" s="52">
        <v>0.71267</v>
      </c>
      <c r="X5" s="52">
        <v>0.77261</v>
      </c>
      <c r="Y5" s="52">
        <v>0.82867</v>
      </c>
      <c r="Z5" s="52">
        <v>0.793168421052632</v>
      </c>
      <c r="AA5" s="52">
        <v>0.7246</v>
      </c>
      <c r="AB5" s="52">
        <v>0.843389473684211</v>
      </c>
      <c r="AC5" s="52">
        <v>0.800221052631579</v>
      </c>
      <c r="AD5" s="52">
        <v>0.932842105263158</v>
      </c>
      <c r="AE5" s="52">
        <v>1.07084210526316</v>
      </c>
      <c r="AF5" s="52">
        <v>0.971642105263158</v>
      </c>
      <c r="AG5" s="52">
        <v>0.921221052631579</v>
      </c>
      <c r="AH5" s="52">
        <v>0.819547368421053</v>
      </c>
      <c r="AI5" s="52">
        <v>0.709926315789474</v>
      </c>
      <c r="AJ5" s="52">
        <v>0.7298</v>
      </c>
      <c r="AK5" s="52">
        <v>0.722936842105263</v>
      </c>
      <c r="AL5" s="52">
        <v>0.756675461380724</v>
      </c>
      <c r="AM5" s="52">
        <v>0.740322580645161</v>
      </c>
      <c r="AN5" s="52">
        <v>0.729413562753036</v>
      </c>
      <c r="AO5" s="52">
        <v>0.874710693932283</v>
      </c>
      <c r="AP5" s="52">
        <v>0.885075949367088</v>
      </c>
      <c r="AQ5" s="52">
        <v>0.936120953326712</v>
      </c>
      <c r="AR5" s="52">
        <v>0.887802631578947</v>
      </c>
      <c r="AS5" s="52">
        <v>0.906146276234063</v>
      </c>
      <c r="AT5" s="52">
        <v>0.844947510526315</v>
      </c>
      <c r="AU5" s="52">
        <v>0.845047979593154</v>
      </c>
      <c r="AV5" s="52">
        <v>0.867044675738125</v>
      </c>
      <c r="AW5" s="52">
        <v>0.873514227559808</v>
      </c>
      <c r="AX5" s="52">
        <v>0.946760808053265</v>
      </c>
      <c r="AY5" s="52">
        <v>0.976034949322407</v>
      </c>
      <c r="AZ5" s="52">
        <v>0.920739744924811</v>
      </c>
      <c r="BA5" s="52">
        <v>0.911875349486141</v>
      </c>
      <c r="BB5" s="52">
        <v>0.90535284</v>
      </c>
      <c r="BC5" s="52">
        <v>0.895015585595568</v>
      </c>
      <c r="BD5" s="52">
        <v>0.895841225796158</v>
      </c>
      <c r="BE5" s="53">
        <v>0.866210253404941</v>
      </c>
      <c r="BF5" s="456">
        <v>-0.0357180113520829</v>
      </c>
      <c r="BG5" s="456">
        <v>0.00586600664973558</v>
      </c>
      <c r="BH5" s="456">
        <v>0.0361202096688773</v>
      </c>
    </row>
    <row r="6" spans="8:8">
      <c r="A6" s="45" t="s">
        <v>95</v>
      </c>
      <c r="B6" s="52">
        <v>0.0</v>
      </c>
      <c r="C6" s="52">
        <v>0.0</v>
      </c>
      <c r="D6" s="52">
        <v>0.0</v>
      </c>
      <c r="E6" s="52">
        <v>0.0</v>
      </c>
      <c r="F6" s="52">
        <v>0.0</v>
      </c>
      <c r="G6" s="52">
        <v>0.0</v>
      </c>
      <c r="H6" s="52">
        <v>0.0</v>
      </c>
      <c r="I6" s="52">
        <v>0.0</v>
      </c>
      <c r="J6" s="52">
        <v>0.0</v>
      </c>
      <c r="K6" s="52">
        <v>0.0</v>
      </c>
      <c r="L6" s="52">
        <v>0.0</v>
      </c>
      <c r="M6" s="52">
        <v>0.0</v>
      </c>
      <c r="N6" s="52">
        <v>0.0</v>
      </c>
      <c r="O6" s="52">
        <v>0.0</v>
      </c>
      <c r="P6" s="52">
        <v>0.0</v>
      </c>
      <c r="Q6" s="52">
        <v>0.0</v>
      </c>
      <c r="R6" s="52">
        <v>0.0</v>
      </c>
      <c r="S6" s="52">
        <v>0.0</v>
      </c>
      <c r="T6" s="52">
        <v>0.0</v>
      </c>
      <c r="U6" s="52">
        <v>0.0</v>
      </c>
      <c r="V6" s="52">
        <v>0.0</v>
      </c>
      <c r="W6" s="52">
        <v>0.0</v>
      </c>
      <c r="X6" s="52">
        <v>0.0</v>
      </c>
      <c r="Y6" s="52">
        <v>0.0</v>
      </c>
      <c r="Z6" s="52">
        <v>0.00372</v>
      </c>
      <c r="AA6" s="52">
        <v>0.02937</v>
      </c>
      <c r="AB6" s="52">
        <v>0.04242</v>
      </c>
      <c r="AC6" s="52">
        <v>0.03919</v>
      </c>
      <c r="AD6" s="52">
        <v>0.04931</v>
      </c>
      <c r="AE6" s="52">
        <v>0.04239</v>
      </c>
      <c r="AF6" s="52">
        <v>0.08443</v>
      </c>
      <c r="AG6" s="52">
        <v>0.07878</v>
      </c>
      <c r="AH6" s="52">
        <v>0.10456</v>
      </c>
      <c r="AI6" s="52">
        <v>0.09265</v>
      </c>
      <c r="AJ6" s="52">
        <v>0.10002</v>
      </c>
      <c r="AK6" s="52">
        <v>0.08221</v>
      </c>
      <c r="AL6" s="52">
        <v>0.0866933766233766</v>
      </c>
      <c r="AM6" s="52">
        <v>0.0962085826683871</v>
      </c>
      <c r="AN6" s="52">
        <v>0.102995556975</v>
      </c>
      <c r="AO6" s="52">
        <v>0.0895969496476433</v>
      </c>
      <c r="AP6" s="52">
        <v>0.104629786336709</v>
      </c>
      <c r="AQ6" s="52">
        <v>0.104561942564151</v>
      </c>
      <c r="AR6" s="52">
        <v>0.09964818300375</v>
      </c>
      <c r="AS6" s="52">
        <v>0.0931682217913043</v>
      </c>
      <c r="AT6" s="52">
        <v>0.0991768562777777</v>
      </c>
      <c r="AU6" s="52">
        <v>0.055185510292454</v>
      </c>
      <c r="AV6" s="52">
        <v>0.0941248072454268</v>
      </c>
      <c r="AW6" s="52">
        <v>0.0813180981119999</v>
      </c>
      <c r="AX6" s="52">
        <v>0.108757834384879</v>
      </c>
      <c r="AY6" s="52">
        <v>0.0886594510611377</v>
      </c>
      <c r="AZ6" s="52">
        <v>0.105434648413393</v>
      </c>
      <c r="BA6" s="52">
        <v>0.0956673171872307</v>
      </c>
      <c r="BB6" s="52">
        <v>0.0979457557896</v>
      </c>
      <c r="BC6" s="52">
        <v>0.0864659947990943</v>
      </c>
      <c r="BD6" s="52">
        <v>0.101961980583105</v>
      </c>
      <c r="BE6" s="53">
        <v>0.101421530483629</v>
      </c>
      <c r="BF6" s="457">
        <v>-0.00801826427444796</v>
      </c>
      <c r="BG6" s="457">
        <v>0.00277337079685536</v>
      </c>
      <c r="BH6" s="457">
        <v>0.00422918908152724</v>
      </c>
    </row>
    <row r="7" spans="8:8">
      <c r="A7" s="45" t="s">
        <v>96</v>
      </c>
      <c r="B7" s="52">
        <v>0.0384915684210526</v>
      </c>
      <c r="C7" s="52">
        <v>0.0581043052631579</v>
      </c>
      <c r="D7" s="52">
        <v>0.0805812</v>
      </c>
      <c r="E7" s="52">
        <v>0.131878094736842</v>
      </c>
      <c r="F7" s="52">
        <v>0.146608831578947</v>
      </c>
      <c r="G7" s="52">
        <v>0.229520505263158</v>
      </c>
      <c r="H7" s="52">
        <v>0.40110047368421</v>
      </c>
      <c r="I7" s="52">
        <v>0.569380368421053</v>
      </c>
      <c r="J7" s="52">
        <v>0.878731189473684</v>
      </c>
      <c r="K7" s="52">
        <v>1.19974463157895</v>
      </c>
      <c r="L7" s="52">
        <v>1.81584289473684</v>
      </c>
      <c r="M7" s="52">
        <v>2.01161611578947</v>
      </c>
      <c r="N7" s="52">
        <v>2.6408766631579</v>
      </c>
      <c r="O7" s="52">
        <v>2.909506</v>
      </c>
      <c r="P7" s="52">
        <v>2.6858381368421</v>
      </c>
      <c r="Q7" s="52">
        <v>2.64332184210526</v>
      </c>
      <c r="R7" s="52">
        <v>2.8702474</v>
      </c>
      <c r="S7" s="52">
        <v>2.97656050526316</v>
      </c>
      <c r="T7" s="52">
        <v>3.09133809473684</v>
      </c>
      <c r="U7" s="52">
        <v>3.4487742</v>
      </c>
      <c r="V7" s="52">
        <v>4.03884975789474</v>
      </c>
      <c r="W7" s="52">
        <v>4.3582954</v>
      </c>
      <c r="X7" s="52">
        <v>4.79231981052632</v>
      </c>
      <c r="Y7" s="52">
        <v>5.54708470526316</v>
      </c>
      <c r="Z7" s="52">
        <v>5.57215491578947</v>
      </c>
      <c r="AA7" s="52">
        <v>6.07222818947369</v>
      </c>
      <c r="AB7" s="52">
        <v>6.44805354736842</v>
      </c>
      <c r="AC7" s="52">
        <v>6.51343434736842</v>
      </c>
      <c r="AD7" s="52">
        <v>6.42411804210527</v>
      </c>
      <c r="AE7" s="52">
        <v>6.74147191578947</v>
      </c>
      <c r="AF7" s="52">
        <v>7.0884434</v>
      </c>
      <c r="AG7" s="52">
        <v>7.10240574736842</v>
      </c>
      <c r="AH7" s="52">
        <v>6.6173070631579</v>
      </c>
      <c r="AI7" s="52">
        <v>7.09160109473684</v>
      </c>
      <c r="AJ7" s="52">
        <v>7.66583288421053</v>
      </c>
      <c r="AK7" s="52">
        <v>7.93571515789474</v>
      </c>
      <c r="AL7" s="52">
        <v>8.04035715133288</v>
      </c>
      <c r="AM7" s="52">
        <v>8.1052499362309</v>
      </c>
      <c r="AN7" s="52">
        <v>7.88468976619433</v>
      </c>
      <c r="AO7" s="52">
        <v>8.08882622936641</v>
      </c>
      <c r="AP7" s="52">
        <v>7.97094695836109</v>
      </c>
      <c r="AQ7" s="52">
        <v>7.97381339344588</v>
      </c>
      <c r="AR7" s="52">
        <v>8.11730179006579</v>
      </c>
      <c r="AS7" s="52">
        <v>8.06471987937234</v>
      </c>
      <c r="AT7" s="52">
        <v>7.94182925730994</v>
      </c>
      <c r="AU7" s="52">
        <v>7.97327413968356</v>
      </c>
      <c r="AV7" s="52">
        <v>7.76003004820282</v>
      </c>
      <c r="AW7" s="52">
        <v>7.50926195196172</v>
      </c>
      <c r="AX7" s="52">
        <v>7.65501080336081</v>
      </c>
      <c r="AY7" s="52">
        <v>7.68776522193507</v>
      </c>
      <c r="AZ7" s="52">
        <v>7.64211874567668</v>
      </c>
      <c r="BA7" s="52">
        <v>7.67805506346932</v>
      </c>
      <c r="BB7" s="52">
        <v>7.62583864736842</v>
      </c>
      <c r="BC7" s="52">
        <v>7.60134964487535</v>
      </c>
      <c r="BD7" s="52">
        <v>7.59513811902801</v>
      </c>
      <c r="BE7" s="53">
        <v>7.38501800668529</v>
      </c>
      <c r="BF7" s="457">
        <v>-0.0303217339251238</v>
      </c>
      <c r="BG7" s="457">
        <v>-0.00445358448648647</v>
      </c>
      <c r="BH7" s="457">
        <v>0.307948789293777</v>
      </c>
    </row>
    <row r="8" spans="8:8" s="47" ht="10.2" customFormat="1">
      <c r="A8" s="54" t="s">
        <v>97</v>
      </c>
      <c r="B8" s="55">
        <v>0.0397715684210526</v>
      </c>
      <c r="C8" s="55">
        <v>0.0598243052631579</v>
      </c>
      <c r="D8" s="55">
        <v>0.0821112</v>
      </c>
      <c r="E8" s="55">
        <v>0.141058094736842</v>
      </c>
      <c r="F8" s="55">
        <v>0.151898831578947</v>
      </c>
      <c r="G8" s="55">
        <v>0.239890505263158</v>
      </c>
      <c r="H8" s="55">
        <v>0.44377047368421</v>
      </c>
      <c r="I8" s="55">
        <v>0.641490368421053</v>
      </c>
      <c r="J8" s="55">
        <v>1.03127118947368</v>
      </c>
      <c r="K8" s="55">
        <v>1.34670463157895</v>
      </c>
      <c r="L8" s="55">
        <v>1.94154289473684</v>
      </c>
      <c r="M8" s="55">
        <v>2.18577611578947</v>
      </c>
      <c r="N8" s="55">
        <v>2.9042966631579</v>
      </c>
      <c r="O8" s="55">
        <v>3.221526</v>
      </c>
      <c r="P8" s="55">
        <v>3.03854813684211</v>
      </c>
      <c r="Q8" s="55">
        <v>3.02364184210526</v>
      </c>
      <c r="R8" s="55">
        <v>3.2709174</v>
      </c>
      <c r="S8" s="55">
        <v>3.35993050526316</v>
      </c>
      <c r="T8" s="55">
        <v>3.57743809473684</v>
      </c>
      <c r="U8" s="55">
        <v>3.9708742</v>
      </c>
      <c r="V8" s="55">
        <v>4.64405975789474</v>
      </c>
      <c r="W8" s="55">
        <v>5.0709654</v>
      </c>
      <c r="X8" s="55">
        <v>5.56492981052632</v>
      </c>
      <c r="Y8" s="55">
        <v>6.37575470526316</v>
      </c>
      <c r="Z8" s="55">
        <v>6.36904333684211</v>
      </c>
      <c r="AA8" s="55">
        <v>6.82619818947369</v>
      </c>
      <c r="AB8" s="55">
        <v>7.33386302105263</v>
      </c>
      <c r="AC8" s="55">
        <v>7.3528454</v>
      </c>
      <c r="AD8" s="55">
        <v>7.40627014736842</v>
      </c>
      <c r="AE8" s="55">
        <v>7.85470402105263</v>
      </c>
      <c r="AF8" s="55">
        <v>8.14451550526316</v>
      </c>
      <c r="AG8" s="55">
        <v>8.1024068</v>
      </c>
      <c r="AH8" s="55">
        <v>7.54141443157895</v>
      </c>
      <c r="AI8" s="55">
        <v>7.89417741052632</v>
      </c>
      <c r="AJ8" s="55">
        <v>8.49565288421052</v>
      </c>
      <c r="AK8" s="55">
        <v>8.740862</v>
      </c>
      <c r="AL8" s="55">
        <v>8.88372598933698</v>
      </c>
      <c r="AM8" s="55">
        <v>8.94178109954445</v>
      </c>
      <c r="AN8" s="55">
        <v>8.71709888592236</v>
      </c>
      <c r="AO8" s="55">
        <v>9.05313387294633</v>
      </c>
      <c r="AP8" s="55">
        <v>8.96065269406489</v>
      </c>
      <c r="AQ8" s="55">
        <v>9.01449628933674</v>
      </c>
      <c r="AR8" s="55">
        <v>9.10475260464848</v>
      </c>
      <c r="AS8" s="55">
        <v>9.06403437739771</v>
      </c>
      <c r="AT8" s="55">
        <v>8.88595362411403</v>
      </c>
      <c r="AU8" s="55">
        <v>8.87350762956917</v>
      </c>
      <c r="AV8" s="55">
        <v>8.72119953118637</v>
      </c>
      <c r="AW8" s="55">
        <v>8.46409427763352</v>
      </c>
      <c r="AX8" s="55">
        <v>8.71052944579895</v>
      </c>
      <c r="AY8" s="55">
        <v>8.75245962231861</v>
      </c>
      <c r="AZ8" s="55">
        <v>8.66829313901489</v>
      </c>
      <c r="BA8" s="55">
        <v>8.68559773014269</v>
      </c>
      <c r="BB8" s="55">
        <v>8.62913724315802</v>
      </c>
      <c r="BC8" s="55">
        <v>8.58283122527001</v>
      </c>
      <c r="BD8" s="55">
        <v>8.59294132540727</v>
      </c>
      <c r="BE8" s="55">
        <v>8.35264979057385</v>
      </c>
      <c r="BF8" s="458">
        <v>-0.0306196647207033</v>
      </c>
      <c r="BG8" s="458">
        <v>-0.00334745427959104</v>
      </c>
      <c r="BH8" s="458">
        <v>0.348298188044181</v>
      </c>
    </row>
    <row r="9" spans="8:8">
      <c r="B9" s="52"/>
      <c r="C9" s="52"/>
      <c r="D9" s="52"/>
      <c r="E9" s="52"/>
      <c r="F9" s="52"/>
      <c r="G9" s="52"/>
      <c r="H9" s="52"/>
      <c r="I9" s="52"/>
      <c r="J9" s="52"/>
      <c r="K9" s="52"/>
      <c r="L9" s="52"/>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2"/>
      <c r="AP9" s="52"/>
      <c r="AQ9" s="52"/>
      <c r="AR9" s="52"/>
      <c r="AS9" s="52"/>
      <c r="AT9" s="52"/>
      <c r="AU9" s="52"/>
      <c r="AV9" s="52"/>
      <c r="AW9" s="52"/>
      <c r="AX9" s="52"/>
      <c r="AY9" s="52"/>
      <c r="AZ9" s="52"/>
      <c r="BA9" s="52"/>
      <c r="BB9" s="52"/>
      <c r="BC9" s="52"/>
      <c r="BD9" s="52"/>
      <c r="BE9" s="53"/>
      <c r="BF9" s="457"/>
      <c r="BG9" s="457"/>
      <c r="BH9" s="457"/>
    </row>
    <row r="10" spans="8:8">
      <c r="A10" s="45" t="s">
        <v>98</v>
      </c>
      <c r="B10" s="52">
        <v>0.0</v>
      </c>
      <c r="C10" s="52">
        <v>0.0</v>
      </c>
      <c r="D10" s="52">
        <v>0.0</v>
      </c>
      <c r="E10" s="52">
        <v>0.0</v>
      </c>
      <c r="F10" s="52">
        <v>0.0</v>
      </c>
      <c r="G10" s="52">
        <v>0.0</v>
      </c>
      <c r="H10" s="52">
        <v>0.0</v>
      </c>
      <c r="I10" s="52">
        <v>0.0</v>
      </c>
      <c r="J10" s="52">
        <v>0.0</v>
      </c>
      <c r="K10" s="52">
        <v>0.01036</v>
      </c>
      <c r="L10" s="52">
        <v>0.02517</v>
      </c>
      <c r="M10" s="52">
        <v>0.02572</v>
      </c>
      <c r="N10" s="52">
        <v>0.01637</v>
      </c>
      <c r="O10" s="52">
        <v>0.02896</v>
      </c>
      <c r="P10" s="52">
        <v>0.02692</v>
      </c>
      <c r="Q10" s="52">
        <v>0.0234</v>
      </c>
      <c r="R10" s="52">
        <v>0.02816</v>
      </c>
      <c r="S10" s="52">
        <v>0.0187</v>
      </c>
      <c r="T10" s="52">
        <v>0.03405</v>
      </c>
      <c r="U10" s="52">
        <v>0.04641</v>
      </c>
      <c r="V10" s="52">
        <v>0.05766</v>
      </c>
      <c r="W10" s="52">
        <v>0.05711</v>
      </c>
      <c r="X10" s="52">
        <v>0.06465</v>
      </c>
      <c r="Y10" s="52">
        <v>0.05798</v>
      </c>
      <c r="Z10" s="52">
        <v>0.05039</v>
      </c>
      <c r="AA10" s="52">
        <v>0.07281</v>
      </c>
      <c r="AB10" s="52">
        <v>0.07756</v>
      </c>
      <c r="AC10" s="52">
        <v>0.07081</v>
      </c>
      <c r="AD10" s="52">
        <v>0.0775</v>
      </c>
      <c r="AE10" s="52">
        <v>0.08235</v>
      </c>
      <c r="AF10" s="52">
        <v>0.07066</v>
      </c>
      <c r="AG10" s="52">
        <v>0.07459</v>
      </c>
      <c r="AH10" s="52">
        <v>0.07961</v>
      </c>
      <c r="AI10" s="52">
        <v>0.07453</v>
      </c>
      <c r="AJ10" s="52">
        <v>0.07106</v>
      </c>
      <c r="AK10" s="52">
        <v>0.06177</v>
      </c>
      <c r="AL10" s="52">
        <v>0.0701316233766234</v>
      </c>
      <c r="AM10" s="52">
        <v>0.0574589032258064</v>
      </c>
      <c r="AN10" s="52">
        <v>0.074205</v>
      </c>
      <c r="AO10" s="52">
        <v>0.0766851592356688</v>
      </c>
      <c r="AP10" s="52">
        <v>0.066555</v>
      </c>
      <c r="AQ10" s="52">
        <v>0.0742964150943396</v>
      </c>
      <c r="AR10" s="52">
        <v>0.069366375</v>
      </c>
      <c r="AS10" s="52">
        <v>0.0702659627329192</v>
      </c>
      <c r="AT10" s="52">
        <v>0.0772838888888888</v>
      </c>
      <c r="AU10" s="52">
        <v>0.0676766871165644</v>
      </c>
      <c r="AV10" s="52">
        <v>0.0597073170731707</v>
      </c>
      <c r="AW10" s="52">
        <v>0.059364</v>
      </c>
      <c r="AX10" s="52">
        <v>0.0572090963855421</v>
      </c>
      <c r="AY10" s="52">
        <v>0.0505174850299401</v>
      </c>
      <c r="AZ10" s="52">
        <v>0.0641051785714285</v>
      </c>
      <c r="BA10" s="52">
        <v>0.0750062130177514</v>
      </c>
      <c r="BB10" s="52">
        <v>0.054792</v>
      </c>
      <c r="BC10" s="52">
        <v>0.0614863157894737</v>
      </c>
      <c r="BD10" s="52">
        <v>0.0752641048750512</v>
      </c>
      <c r="BE10" s="53">
        <v>0.0946997327678609</v>
      </c>
      <c r="BF10" s="457">
        <v>0.25479457286298</v>
      </c>
      <c r="BG10" s="457">
        <v>-0.00264471500634833</v>
      </c>
      <c r="BH10" s="457">
        <v>0.0039488959980744</v>
      </c>
    </row>
    <row r="11" spans="8:8">
      <c r="A11" s="45" t="s">
        <v>99</v>
      </c>
      <c r="B11" s="52">
        <v>0.0</v>
      </c>
      <c r="C11" s="52">
        <v>0.0</v>
      </c>
      <c r="D11" s="52">
        <v>0.0</v>
      </c>
      <c r="E11" s="52">
        <v>0.0</v>
      </c>
      <c r="F11" s="52">
        <v>0.0</v>
      </c>
      <c r="G11" s="52">
        <v>0.0</v>
      </c>
      <c r="H11" s="52">
        <v>0.0</v>
      </c>
      <c r="I11" s="52">
        <v>0.0</v>
      </c>
      <c r="J11" s="52">
        <v>0.0</v>
      </c>
      <c r="K11" s="52">
        <v>0.0</v>
      </c>
      <c r="L11" s="52">
        <v>0.0</v>
      </c>
      <c r="M11" s="52">
        <v>0.0</v>
      </c>
      <c r="N11" s="52">
        <v>0.0</v>
      </c>
      <c r="O11" s="52">
        <v>0.0</v>
      </c>
      <c r="P11" s="52">
        <v>0.0</v>
      </c>
      <c r="Q11" s="52">
        <v>0.0</v>
      </c>
      <c r="R11" s="52">
        <v>0.0</v>
      </c>
      <c r="S11" s="52">
        <v>0.0</v>
      </c>
      <c r="T11" s="52">
        <v>0.0</v>
      </c>
      <c r="U11" s="52">
        <v>0.01643</v>
      </c>
      <c r="V11" s="52">
        <v>0.03381</v>
      </c>
      <c r="W11" s="52">
        <v>0.00144</v>
      </c>
      <c r="X11" s="52">
        <v>0.00973</v>
      </c>
      <c r="Y11" s="52">
        <v>0.00608</v>
      </c>
      <c r="Z11" s="52">
        <v>0.0183</v>
      </c>
      <c r="AA11" s="52">
        <v>0.02237</v>
      </c>
      <c r="AB11" s="52">
        <v>0.01442</v>
      </c>
      <c r="AC11" s="52">
        <v>0.01759</v>
      </c>
      <c r="AD11" s="52">
        <v>0.00442</v>
      </c>
      <c r="AE11" s="52">
        <v>5.5E-4</v>
      </c>
      <c r="AF11" s="52">
        <v>0.02519</v>
      </c>
      <c r="AG11" s="52">
        <v>0.02427</v>
      </c>
      <c r="AH11" s="52">
        <v>0.03169</v>
      </c>
      <c r="AI11" s="52">
        <v>0.03265</v>
      </c>
      <c r="AJ11" s="52">
        <v>0.03977</v>
      </c>
      <c r="AK11" s="52">
        <v>0.06046</v>
      </c>
      <c r="AL11" s="52">
        <v>0.141862792207792</v>
      </c>
      <c r="AM11" s="52">
        <v>0.136574709677419</v>
      </c>
      <c r="AN11" s="52">
        <v>0.131011153846154</v>
      </c>
      <c r="AO11" s="52">
        <v>0.11315178343949</v>
      </c>
      <c r="AP11" s="52">
        <v>0.095431329113924</v>
      </c>
      <c r="AQ11" s="52">
        <v>0.132350773584906</v>
      </c>
      <c r="AR11" s="52">
        <v>0.11809458</v>
      </c>
      <c r="AS11" s="52">
        <v>0.13274489068323</v>
      </c>
      <c r="AT11" s="52">
        <v>0.122371666666667</v>
      </c>
      <c r="AU11" s="52">
        <v>0.136321646466258</v>
      </c>
      <c r="AV11" s="52">
        <v>0.14609052</v>
      </c>
      <c r="AW11" s="52">
        <v>0.148719709090909</v>
      </c>
      <c r="AX11" s="52">
        <v>0.142397745180723</v>
      </c>
      <c r="AY11" s="52">
        <v>0.140892500565269</v>
      </c>
      <c r="AZ11" s="52">
        <v>0.134186032971428</v>
      </c>
      <c r="BA11" s="52">
        <v>0.14362393970786</v>
      </c>
      <c r="BB11" s="52">
        <v>0.141652767941487</v>
      </c>
      <c r="BC11" s="52">
        <v>0.14024004177599</v>
      </c>
      <c r="BD11" s="52">
        <v>0.143778458343403</v>
      </c>
      <c r="BE11" s="53">
        <v>0.135851621810672</v>
      </c>
      <c r="BF11" s="457">
        <v>-0.0577139018104998</v>
      </c>
      <c r="BG11" s="457">
        <v>0.0162517226030052</v>
      </c>
      <c r="BH11" s="457">
        <v>0.00566489376496048</v>
      </c>
    </row>
    <row r="12" spans="8:8">
      <c r="A12" s="45" t="s">
        <v>100</v>
      </c>
      <c r="B12" s="52">
        <v>0.0</v>
      </c>
      <c r="C12" s="52">
        <v>0.0</v>
      </c>
      <c r="D12" s="52">
        <v>0.0</v>
      </c>
      <c r="E12" s="52">
        <v>0.0</v>
      </c>
      <c r="F12" s="52">
        <v>0.0</v>
      </c>
      <c r="G12" s="52">
        <v>0.0</v>
      </c>
      <c r="H12" s="52">
        <v>0.0</v>
      </c>
      <c r="I12" s="52">
        <v>0.0</v>
      </c>
      <c r="J12" s="52">
        <v>0.0</v>
      </c>
      <c r="K12" s="52">
        <v>0.0</v>
      </c>
      <c r="L12" s="52">
        <v>0.0</v>
      </c>
      <c r="M12" s="52">
        <v>0.0</v>
      </c>
      <c r="N12" s="52">
        <v>0.0</v>
      </c>
      <c r="O12" s="52">
        <v>0.0</v>
      </c>
      <c r="P12" s="52">
        <v>0.0</v>
      </c>
      <c r="Q12" s="52">
        <v>0.0</v>
      </c>
      <c r="R12" s="52">
        <v>0.0</v>
      </c>
      <c r="S12" s="52">
        <v>0.0</v>
      </c>
      <c r="T12" s="52">
        <v>0.0</v>
      </c>
      <c r="U12" s="52">
        <v>0.0</v>
      </c>
      <c r="V12" s="52">
        <v>0.0</v>
      </c>
      <c r="W12" s="52">
        <v>0.0</v>
      </c>
      <c r="X12" s="52">
        <v>0.0</v>
      </c>
      <c r="Y12" s="52">
        <v>0.0</v>
      </c>
      <c r="Z12" s="52">
        <v>0.0</v>
      </c>
      <c r="AA12" s="52">
        <v>0.0</v>
      </c>
      <c r="AB12" s="52">
        <v>0.0</v>
      </c>
      <c r="AC12" s="52">
        <v>0.0</v>
      </c>
      <c r="AD12" s="52">
        <v>0.0</v>
      </c>
      <c r="AE12" s="52">
        <v>0.0</v>
      </c>
      <c r="AF12" s="52">
        <v>0.0</v>
      </c>
      <c r="AG12" s="52">
        <v>0.0</v>
      </c>
      <c r="AH12" s="52">
        <v>0.0</v>
      </c>
      <c r="AI12" s="52">
        <v>0.0</v>
      </c>
      <c r="AJ12" s="52">
        <v>0.0</v>
      </c>
      <c r="AK12" s="52">
        <v>0.0</v>
      </c>
      <c r="AL12" s="52">
        <v>0.0</v>
      </c>
      <c r="AM12" s="52">
        <v>0.0</v>
      </c>
      <c r="AN12" s="52">
        <v>0.0</v>
      </c>
      <c r="AO12" s="52">
        <v>0.0</v>
      </c>
      <c r="AP12" s="52">
        <v>0.0</v>
      </c>
      <c r="AQ12" s="52">
        <v>0.0</v>
      </c>
      <c r="AR12" s="52">
        <v>0.0</v>
      </c>
      <c r="AS12" s="52">
        <v>0.0</v>
      </c>
      <c r="AT12" s="52">
        <v>0.0</v>
      </c>
      <c r="AU12" s="52">
        <v>0.0</v>
      </c>
      <c r="AV12" s="52">
        <v>0.0</v>
      </c>
      <c r="AW12" s="52">
        <v>0.0</v>
      </c>
      <c r="AX12" s="52">
        <v>0.0</v>
      </c>
      <c r="AY12" s="52">
        <v>0.0</v>
      </c>
      <c r="AZ12" s="52">
        <v>0.0</v>
      </c>
      <c r="BA12" s="52">
        <v>0.0</v>
      </c>
      <c r="BB12" s="52">
        <v>0.0</v>
      </c>
      <c r="BC12" s="52">
        <v>0.0</v>
      </c>
      <c r="BD12" s="52">
        <v>0.0</v>
      </c>
      <c r="BE12" s="53">
        <v>0.0</v>
      </c>
      <c r="BF12" s="457">
        <v>0.0</v>
      </c>
      <c r="BG12" s="457">
        <v>0.0</v>
      </c>
      <c r="BH12" s="457">
        <v>0.0</v>
      </c>
    </row>
    <row r="13" spans="8:8">
      <c r="A13" s="45" t="s">
        <v>101</v>
      </c>
      <c r="B13" s="52">
        <v>0.0</v>
      </c>
      <c r="C13" s="52">
        <v>0.0</v>
      </c>
      <c r="D13" s="52">
        <v>0.0</v>
      </c>
      <c r="E13" s="52">
        <v>0.0</v>
      </c>
      <c r="F13" s="52">
        <v>0.0</v>
      </c>
      <c r="G13" s="52">
        <v>0.0</v>
      </c>
      <c r="H13" s="52">
        <v>0.0</v>
      </c>
      <c r="I13" s="52">
        <v>0.0</v>
      </c>
      <c r="J13" s="52">
        <v>0.0</v>
      </c>
      <c r="K13" s="52">
        <v>0.0</v>
      </c>
      <c r="L13" s="52">
        <v>0.0</v>
      </c>
      <c r="M13" s="52">
        <v>0.0</v>
      </c>
      <c r="N13" s="52">
        <v>0.0</v>
      </c>
      <c r="O13" s="52">
        <v>0.0</v>
      </c>
      <c r="P13" s="52">
        <v>0.0</v>
      </c>
      <c r="Q13" s="52">
        <v>0.0</v>
      </c>
      <c r="R13" s="52">
        <v>0.0</v>
      </c>
      <c r="S13" s="52">
        <v>0.0</v>
      </c>
      <c r="T13" s="52">
        <v>0.0</v>
      </c>
      <c r="U13" s="52">
        <v>0.0</v>
      </c>
      <c r="V13" s="52">
        <v>0.0</v>
      </c>
      <c r="W13" s="52">
        <v>0.0</v>
      </c>
      <c r="X13" s="52">
        <v>0.0</v>
      </c>
      <c r="Y13" s="52">
        <v>0.0</v>
      </c>
      <c r="Z13" s="52">
        <v>0.0</v>
      </c>
      <c r="AA13" s="52">
        <v>0.0</v>
      </c>
      <c r="AB13" s="52">
        <v>0.0</v>
      </c>
      <c r="AC13" s="52">
        <v>0.0</v>
      </c>
      <c r="AD13" s="52">
        <v>0.0</v>
      </c>
      <c r="AE13" s="52">
        <v>0.0</v>
      </c>
      <c r="AF13" s="52">
        <v>0.0</v>
      </c>
      <c r="AG13" s="52">
        <v>0.0</v>
      </c>
      <c r="AH13" s="52">
        <v>0.0</v>
      </c>
      <c r="AI13" s="52">
        <v>0.0</v>
      </c>
      <c r="AJ13" s="52">
        <v>0.0</v>
      </c>
      <c r="AK13" s="52">
        <v>0.0</v>
      </c>
      <c r="AL13" s="52">
        <v>0.0</v>
      </c>
      <c r="AM13" s="52">
        <v>0.0</v>
      </c>
      <c r="AN13" s="52">
        <v>0.0</v>
      </c>
      <c r="AO13" s="52">
        <v>0.0</v>
      </c>
      <c r="AP13" s="52">
        <v>0.0</v>
      </c>
      <c r="AQ13" s="52">
        <v>0.0</v>
      </c>
      <c r="AR13" s="52">
        <v>0.0</v>
      </c>
      <c r="AS13" s="52">
        <v>0.0</v>
      </c>
      <c r="AT13" s="52">
        <v>0.0</v>
      </c>
      <c r="AU13" s="52">
        <v>0.0</v>
      </c>
      <c r="AV13" s="52">
        <v>0.0</v>
      </c>
      <c r="AW13" s="52">
        <v>0.0</v>
      </c>
      <c r="AX13" s="52">
        <v>0.0</v>
      </c>
      <c r="AY13" s="52">
        <v>0.0</v>
      </c>
      <c r="AZ13" s="52">
        <v>0.0</v>
      </c>
      <c r="BA13" s="52">
        <v>0.0</v>
      </c>
      <c r="BB13" s="52">
        <v>0.0</v>
      </c>
      <c r="BC13" s="52">
        <v>0.0</v>
      </c>
      <c r="BD13" s="52">
        <v>0.0</v>
      </c>
      <c r="BE13" s="53">
        <v>0.0</v>
      </c>
      <c r="BF13" s="457">
        <v>0.0</v>
      </c>
      <c r="BG13" s="457">
        <v>0.0</v>
      </c>
      <c r="BH13" s="457">
        <v>0.0</v>
      </c>
    </row>
    <row r="14" spans="8:8">
      <c r="A14" s="45" t="s">
        <v>102</v>
      </c>
      <c r="B14" s="52">
        <v>0.0</v>
      </c>
      <c r="C14" s="52">
        <v>0.0</v>
      </c>
      <c r="D14" s="52">
        <v>0.0</v>
      </c>
      <c r="E14" s="52">
        <v>0.0</v>
      </c>
      <c r="F14" s="52">
        <v>0.0</v>
      </c>
      <c r="G14" s="52">
        <v>0.0</v>
      </c>
      <c r="H14" s="52">
        <v>0.0</v>
      </c>
      <c r="I14" s="52">
        <v>0.0</v>
      </c>
      <c r="J14" s="52">
        <v>0.0</v>
      </c>
      <c r="K14" s="52">
        <v>0.0</v>
      </c>
      <c r="L14" s="52">
        <v>0.0</v>
      </c>
      <c r="M14" s="52">
        <v>0.0</v>
      </c>
      <c r="N14" s="52">
        <v>0.0</v>
      </c>
      <c r="O14" s="52">
        <v>0.0</v>
      </c>
      <c r="P14" s="52">
        <v>0.0</v>
      </c>
      <c r="Q14" s="52">
        <v>0.0</v>
      </c>
      <c r="R14" s="52">
        <v>0.0</v>
      </c>
      <c r="S14" s="52">
        <v>0.0</v>
      </c>
      <c r="T14" s="52">
        <v>0.0</v>
      </c>
      <c r="U14" s="52">
        <v>0.0</v>
      </c>
      <c r="V14" s="52">
        <v>0.0</v>
      </c>
      <c r="W14" s="52">
        <v>0.0</v>
      </c>
      <c r="X14" s="52">
        <v>0.0</v>
      </c>
      <c r="Y14" s="52">
        <v>0.0</v>
      </c>
      <c r="Z14" s="52">
        <v>0.0</v>
      </c>
      <c r="AA14" s="52">
        <v>0.0</v>
      </c>
      <c r="AB14" s="52">
        <v>0.0</v>
      </c>
      <c r="AC14" s="52">
        <v>0.0</v>
      </c>
      <c r="AD14" s="52">
        <v>0.0</v>
      </c>
      <c r="AE14" s="52">
        <v>0.0</v>
      </c>
      <c r="AF14" s="52">
        <v>0.0</v>
      </c>
      <c r="AG14" s="52">
        <v>0.0</v>
      </c>
      <c r="AH14" s="52">
        <v>0.0</v>
      </c>
      <c r="AI14" s="52">
        <v>0.0</v>
      </c>
      <c r="AJ14" s="52">
        <v>0.0</v>
      </c>
      <c r="AK14" s="52">
        <v>0.0</v>
      </c>
      <c r="AL14" s="52">
        <v>0.0</v>
      </c>
      <c r="AM14" s="52">
        <v>0.0</v>
      </c>
      <c r="AN14" s="52">
        <v>0.0</v>
      </c>
      <c r="AO14" s="52">
        <v>0.0</v>
      </c>
      <c r="AP14" s="52">
        <v>0.0</v>
      </c>
      <c r="AQ14" s="52">
        <v>0.0</v>
      </c>
      <c r="AR14" s="52">
        <v>0.0</v>
      </c>
      <c r="AS14" s="52">
        <v>0.0</v>
      </c>
      <c r="AT14" s="52">
        <v>0.0</v>
      </c>
      <c r="AU14" s="52">
        <v>0.0</v>
      </c>
      <c r="AV14" s="52">
        <v>0.0</v>
      </c>
      <c r="AW14" s="52">
        <v>0.0</v>
      </c>
      <c r="AX14" s="52">
        <v>0.0</v>
      </c>
      <c r="AY14" s="52">
        <v>0.0</v>
      </c>
      <c r="AZ14" s="52">
        <v>0.0</v>
      </c>
      <c r="BA14" s="52">
        <v>0.0</v>
      </c>
      <c r="BB14" s="52">
        <v>0.0</v>
      </c>
      <c r="BC14" s="52">
        <v>0.0</v>
      </c>
      <c r="BD14" s="52">
        <v>0.0</v>
      </c>
      <c r="BE14" s="53">
        <v>0.0</v>
      </c>
      <c r="BF14" s="457">
        <v>0.0</v>
      </c>
      <c r="BG14" s="457">
        <v>0.0</v>
      </c>
      <c r="BH14" s="457">
        <v>0.0</v>
      </c>
    </row>
    <row r="15" spans="8:8">
      <c r="A15" s="45" t="s">
        <v>103</v>
      </c>
      <c r="B15" s="52">
        <v>0.0</v>
      </c>
      <c r="C15" s="52">
        <v>0.0</v>
      </c>
      <c r="D15" s="52">
        <v>0.0</v>
      </c>
      <c r="E15" s="52">
        <v>0.0</v>
      </c>
      <c r="F15" s="52">
        <v>0.0</v>
      </c>
      <c r="G15" s="52">
        <v>0.0</v>
      </c>
      <c r="H15" s="52">
        <v>0.0</v>
      </c>
      <c r="I15" s="52">
        <v>0.0</v>
      </c>
      <c r="J15" s="52">
        <v>0.0</v>
      </c>
      <c r="K15" s="52">
        <v>0.0</v>
      </c>
      <c r="L15" s="52">
        <v>0.0</v>
      </c>
      <c r="M15" s="52">
        <v>0.0</v>
      </c>
      <c r="N15" s="52">
        <v>0.0</v>
      </c>
      <c r="O15" s="52">
        <v>0.0</v>
      </c>
      <c r="P15" s="52">
        <v>0.0</v>
      </c>
      <c r="Q15" s="52">
        <v>0.0</v>
      </c>
      <c r="R15" s="52">
        <v>0.0</v>
      </c>
      <c r="S15" s="52">
        <v>0.0</v>
      </c>
      <c r="T15" s="52">
        <v>0.0</v>
      </c>
      <c r="U15" s="52">
        <v>0.0</v>
      </c>
      <c r="V15" s="52">
        <v>0.0</v>
      </c>
      <c r="W15" s="52">
        <v>0.0</v>
      </c>
      <c r="X15" s="52">
        <v>0.0</v>
      </c>
      <c r="Y15" s="52">
        <v>0.0</v>
      </c>
      <c r="Z15" s="52">
        <v>0.0</v>
      </c>
      <c r="AA15" s="52">
        <v>0.0</v>
      </c>
      <c r="AB15" s="52">
        <v>0.0</v>
      </c>
      <c r="AC15" s="52">
        <v>0.0</v>
      </c>
      <c r="AD15" s="52">
        <v>0.0</v>
      </c>
      <c r="AE15" s="52">
        <v>0.0</v>
      </c>
      <c r="AF15" s="52">
        <v>0.0</v>
      </c>
      <c r="AG15" s="52">
        <v>0.0</v>
      </c>
      <c r="AH15" s="52">
        <v>0.0</v>
      </c>
      <c r="AI15" s="52">
        <v>0.0</v>
      </c>
      <c r="AJ15" s="52">
        <v>0.0</v>
      </c>
      <c r="AK15" s="52">
        <v>0.0</v>
      </c>
      <c r="AL15" s="52">
        <v>0.0</v>
      </c>
      <c r="AM15" s="52">
        <v>0.0</v>
      </c>
      <c r="AN15" s="52">
        <v>0.0</v>
      </c>
      <c r="AO15" s="52">
        <v>0.0</v>
      </c>
      <c r="AP15" s="52">
        <v>0.0</v>
      </c>
      <c r="AQ15" s="52">
        <v>0.0</v>
      </c>
      <c r="AR15" s="52">
        <v>0.0</v>
      </c>
      <c r="AS15" s="52">
        <v>0.0</v>
      </c>
      <c r="AT15" s="52">
        <v>0.0</v>
      </c>
      <c r="AU15" s="52">
        <v>0.0</v>
      </c>
      <c r="AV15" s="52">
        <v>0.0</v>
      </c>
      <c r="AW15" s="52">
        <v>0.0</v>
      </c>
      <c r="AX15" s="52">
        <v>0.0</v>
      </c>
      <c r="AY15" s="52">
        <v>0.0</v>
      </c>
      <c r="AZ15" s="52">
        <v>0.0</v>
      </c>
      <c r="BA15" s="52">
        <v>0.0</v>
      </c>
      <c r="BB15" s="52">
        <v>0.0</v>
      </c>
      <c r="BC15" s="52">
        <v>0.0</v>
      </c>
      <c r="BD15" s="52">
        <v>0.0</v>
      </c>
      <c r="BE15" s="53">
        <v>0.0</v>
      </c>
      <c r="BF15" s="457">
        <v>0.0</v>
      </c>
      <c r="BG15" s="457">
        <v>0.0</v>
      </c>
      <c r="BH15" s="457">
        <v>0.0</v>
      </c>
    </row>
    <row r="16" spans="8:8">
      <c r="A16" s="45" t="s">
        <v>104</v>
      </c>
      <c r="B16" s="52">
        <v>0.0</v>
      </c>
      <c r="C16" s="52">
        <v>0.0</v>
      </c>
      <c r="D16" s="52">
        <v>0.0</v>
      </c>
      <c r="E16" s="52">
        <v>0.0</v>
      </c>
      <c r="F16" s="52">
        <v>0.0</v>
      </c>
      <c r="G16" s="52">
        <v>0.0</v>
      </c>
      <c r="H16" s="52">
        <v>0.0</v>
      </c>
      <c r="I16" s="52">
        <v>0.0</v>
      </c>
      <c r="J16" s="52">
        <v>0.0</v>
      </c>
      <c r="K16" s="52">
        <v>0.0</v>
      </c>
      <c r="L16" s="52">
        <v>0.0</v>
      </c>
      <c r="M16" s="52">
        <v>0.0</v>
      </c>
      <c r="N16" s="52">
        <v>0.0</v>
      </c>
      <c r="O16" s="52">
        <v>0.0</v>
      </c>
      <c r="P16" s="52">
        <v>0.0</v>
      </c>
      <c r="Q16" s="52">
        <v>0.0</v>
      </c>
      <c r="R16" s="52">
        <v>0.0</v>
      </c>
      <c r="S16" s="52">
        <v>0.0</v>
      </c>
      <c r="T16" s="52">
        <v>0.0</v>
      </c>
      <c r="U16" s="52">
        <v>0.0</v>
      </c>
      <c r="V16" s="52">
        <v>0.0</v>
      </c>
      <c r="W16" s="52">
        <v>0.0</v>
      </c>
      <c r="X16" s="52">
        <v>0.0</v>
      </c>
      <c r="Y16" s="52">
        <v>0.0</v>
      </c>
      <c r="Z16" s="52">
        <v>0.0</v>
      </c>
      <c r="AA16" s="52">
        <v>0.0</v>
      </c>
      <c r="AB16" s="52">
        <v>0.0</v>
      </c>
      <c r="AC16" s="52">
        <v>0.0</v>
      </c>
      <c r="AD16" s="52">
        <v>0.0</v>
      </c>
      <c r="AE16" s="52">
        <v>0.0</v>
      </c>
      <c r="AF16" s="52">
        <v>0.0</v>
      </c>
      <c r="AG16" s="52">
        <v>0.0</v>
      </c>
      <c r="AH16" s="52">
        <v>0.0</v>
      </c>
      <c r="AI16" s="52">
        <v>0.0</v>
      </c>
      <c r="AJ16" s="52">
        <v>0.0</v>
      </c>
      <c r="AK16" s="52">
        <v>0.0</v>
      </c>
      <c r="AL16" s="52">
        <v>0.0</v>
      </c>
      <c r="AM16" s="52">
        <v>0.0</v>
      </c>
      <c r="AN16" s="52">
        <v>0.0</v>
      </c>
      <c r="AO16" s="52">
        <v>0.0</v>
      </c>
      <c r="AP16" s="52">
        <v>0.0</v>
      </c>
      <c r="AQ16" s="52">
        <v>0.0</v>
      </c>
      <c r="AR16" s="52">
        <v>0.0</v>
      </c>
      <c r="AS16" s="52">
        <v>0.0</v>
      </c>
      <c r="AT16" s="52">
        <v>0.0</v>
      </c>
      <c r="AU16" s="52">
        <v>0.0</v>
      </c>
      <c r="AV16" s="52">
        <v>0.0</v>
      </c>
      <c r="AW16" s="52">
        <v>0.0</v>
      </c>
      <c r="AX16" s="52">
        <v>0.0</v>
      </c>
      <c r="AY16" s="52">
        <v>0.0</v>
      </c>
      <c r="AZ16" s="52">
        <v>0.0</v>
      </c>
      <c r="BA16" s="52">
        <v>0.0</v>
      </c>
      <c r="BB16" s="52">
        <v>0.0</v>
      </c>
      <c r="BC16" s="52">
        <v>0.0</v>
      </c>
      <c r="BD16" s="52">
        <v>0.0</v>
      </c>
      <c r="BE16" s="53">
        <v>0.0</v>
      </c>
      <c r="BF16" s="457">
        <v>0.0</v>
      </c>
      <c r="BG16" s="457">
        <v>0.0</v>
      </c>
      <c r="BH16" s="457">
        <v>0.0</v>
      </c>
    </row>
    <row r="17" spans="8:8">
      <c r="A17" s="45" t="s">
        <v>105</v>
      </c>
      <c r="B17" s="52">
        <v>0.0</v>
      </c>
      <c r="C17" s="52">
        <v>0.0</v>
      </c>
      <c r="D17" s="52">
        <v>0.0</v>
      </c>
      <c r="E17" s="52">
        <v>0.0</v>
      </c>
      <c r="F17" s="52">
        <v>0.0</v>
      </c>
      <c r="G17" s="52">
        <v>0.0</v>
      </c>
      <c r="H17" s="52">
        <v>0.0</v>
      </c>
      <c r="I17" s="52">
        <v>0.0</v>
      </c>
      <c r="J17" s="52">
        <v>0.0</v>
      </c>
      <c r="K17" s="52">
        <v>0.0</v>
      </c>
      <c r="L17" s="52">
        <v>0.0</v>
      </c>
      <c r="M17" s="52">
        <v>0.0</v>
      </c>
      <c r="N17" s="52">
        <v>0.0</v>
      </c>
      <c r="O17" s="52">
        <v>0.0</v>
      </c>
      <c r="P17" s="52">
        <v>0.0</v>
      </c>
      <c r="Q17" s="52">
        <v>0.0</v>
      </c>
      <c r="R17" s="52">
        <v>0.0</v>
      </c>
      <c r="S17" s="52">
        <v>0.0</v>
      </c>
      <c r="T17" s="52">
        <v>0.0</v>
      </c>
      <c r="U17" s="52">
        <v>0.0</v>
      </c>
      <c r="V17" s="52">
        <v>0.0</v>
      </c>
      <c r="W17" s="52">
        <v>0.0</v>
      </c>
      <c r="X17" s="52">
        <v>0.0</v>
      </c>
      <c r="Y17" s="52">
        <v>0.0</v>
      </c>
      <c r="Z17" s="52">
        <v>0.0</v>
      </c>
      <c r="AA17" s="52">
        <v>0.0</v>
      </c>
      <c r="AB17" s="52">
        <v>0.0</v>
      </c>
      <c r="AC17" s="52">
        <v>0.0</v>
      </c>
      <c r="AD17" s="52">
        <v>0.0</v>
      </c>
      <c r="AE17" s="52">
        <v>0.0</v>
      </c>
      <c r="AF17" s="52">
        <v>0.0</v>
      </c>
      <c r="AG17" s="52">
        <v>0.0</v>
      </c>
      <c r="AH17" s="52">
        <v>0.0</v>
      </c>
      <c r="AI17" s="52">
        <v>0.0</v>
      </c>
      <c r="AJ17" s="52">
        <v>0.0</v>
      </c>
      <c r="AK17" s="52">
        <v>0.0</v>
      </c>
      <c r="AL17" s="52">
        <v>0.0</v>
      </c>
      <c r="AM17" s="52">
        <v>0.0</v>
      </c>
      <c r="AN17" s="52">
        <v>0.0</v>
      </c>
      <c r="AO17" s="52">
        <v>0.0</v>
      </c>
      <c r="AP17" s="52">
        <v>0.0</v>
      </c>
      <c r="AQ17" s="52">
        <v>0.0</v>
      </c>
      <c r="AR17" s="52">
        <v>0.0</v>
      </c>
      <c r="AS17" s="52">
        <v>0.0</v>
      </c>
      <c r="AT17" s="52">
        <v>0.0</v>
      </c>
      <c r="AU17" s="52">
        <v>0.0</v>
      </c>
      <c r="AV17" s="52">
        <v>0.0</v>
      </c>
      <c r="AW17" s="52">
        <v>0.0</v>
      </c>
      <c r="AX17" s="52">
        <v>0.0</v>
      </c>
      <c r="AY17" s="52">
        <v>0.0</v>
      </c>
      <c r="AZ17" s="52">
        <v>0.0</v>
      </c>
      <c r="BA17" s="52">
        <v>0.0</v>
      </c>
      <c r="BB17" s="52">
        <v>0.0</v>
      </c>
      <c r="BC17" s="52">
        <v>0.0</v>
      </c>
      <c r="BD17" s="52">
        <v>0.0</v>
      </c>
      <c r="BE17" s="53">
        <v>0.0</v>
      </c>
      <c r="BF17" s="457">
        <v>0.0</v>
      </c>
      <c r="BG17" s="457">
        <v>0.0</v>
      </c>
      <c r="BH17" s="457">
        <v>0.0</v>
      </c>
    </row>
    <row r="18" spans="8:8">
      <c r="A18" s="45" t="s">
        <v>106</v>
      </c>
      <c r="B18" s="52">
        <v>0.0</v>
      </c>
      <c r="C18" s="52">
        <v>0.0</v>
      </c>
      <c r="D18" s="52">
        <v>0.0</v>
      </c>
      <c r="E18" s="52">
        <v>0.0</v>
      </c>
      <c r="F18" s="52">
        <v>5.1E-4</v>
      </c>
      <c r="G18" s="52">
        <v>4.5E-4</v>
      </c>
      <c r="H18" s="52">
        <v>4.2E-4</v>
      </c>
      <c r="I18" s="52">
        <v>7.3E-4</v>
      </c>
      <c r="J18" s="52">
        <v>4.6E-4</v>
      </c>
      <c r="K18" s="52">
        <v>2.6E-4</v>
      </c>
      <c r="L18" s="52">
        <v>2.5E-4</v>
      </c>
      <c r="M18" s="52">
        <v>1.8E-4</v>
      </c>
      <c r="N18" s="52">
        <v>0.0</v>
      </c>
      <c r="O18" s="52">
        <v>0.0</v>
      </c>
      <c r="P18" s="52">
        <v>0.0</v>
      </c>
      <c r="Q18" s="52">
        <v>0.0</v>
      </c>
      <c r="R18" s="52">
        <v>0.0</v>
      </c>
      <c r="S18" s="52">
        <v>0.0</v>
      </c>
      <c r="T18" s="52">
        <v>0.0</v>
      </c>
      <c r="U18" s="52">
        <v>0.0</v>
      </c>
      <c r="V18" s="52">
        <v>0.0</v>
      </c>
      <c r="W18" s="52">
        <v>0.0</v>
      </c>
      <c r="X18" s="52">
        <v>0.0</v>
      </c>
      <c r="Y18" s="52">
        <v>0.0</v>
      </c>
      <c r="Z18" s="52">
        <v>0.0</v>
      </c>
      <c r="AA18" s="52">
        <v>0.0</v>
      </c>
      <c r="AB18" s="52">
        <v>0.0</v>
      </c>
      <c r="AC18" s="52">
        <v>0.0</v>
      </c>
      <c r="AD18" s="52">
        <v>0.0</v>
      </c>
      <c r="AE18" s="52">
        <v>0.0</v>
      </c>
      <c r="AF18" s="52">
        <v>0.0</v>
      </c>
      <c r="AG18" s="52">
        <v>0.0</v>
      </c>
      <c r="AH18" s="52">
        <v>0.0</v>
      </c>
      <c r="AI18" s="52">
        <v>0.0</v>
      </c>
      <c r="AJ18" s="52">
        <v>0.0</v>
      </c>
      <c r="AK18" s="52">
        <v>0.0</v>
      </c>
      <c r="AL18" s="52">
        <v>0.0</v>
      </c>
      <c r="AM18" s="52">
        <v>0.0</v>
      </c>
      <c r="AN18" s="52">
        <v>0.0</v>
      </c>
      <c r="AO18" s="52">
        <v>0.0</v>
      </c>
      <c r="AP18" s="52">
        <v>0.0</v>
      </c>
      <c r="AQ18" s="52">
        <v>0.0</v>
      </c>
      <c r="AR18" s="52">
        <v>0.0</v>
      </c>
      <c r="AS18" s="52">
        <v>0.0</v>
      </c>
      <c r="AT18" s="52">
        <v>0.0</v>
      </c>
      <c r="AU18" s="52">
        <v>0.0</v>
      </c>
      <c r="AV18" s="52">
        <v>0.0</v>
      </c>
      <c r="AW18" s="52">
        <v>0.0</v>
      </c>
      <c r="AX18" s="52">
        <v>0.0</v>
      </c>
      <c r="AY18" s="52">
        <v>0.0</v>
      </c>
      <c r="AZ18" s="52">
        <v>0.0</v>
      </c>
      <c r="BA18" s="52">
        <v>0.0</v>
      </c>
      <c r="BB18" s="52">
        <v>0.0</v>
      </c>
      <c r="BC18" s="52">
        <v>0.0</v>
      </c>
      <c r="BD18" s="52">
        <v>0.0</v>
      </c>
      <c r="BE18" s="53">
        <v>0.0</v>
      </c>
      <c r="BF18" s="457">
        <v>0.0</v>
      </c>
      <c r="BG18" s="457">
        <v>0.0</v>
      </c>
      <c r="BH18" s="457">
        <v>0.0</v>
      </c>
    </row>
    <row r="19" spans="8:8">
      <c r="A19" s="45" t="s">
        <v>107</v>
      </c>
      <c r="B19" s="52">
        <v>0.0</v>
      </c>
      <c r="C19" s="52">
        <v>1.2E-4</v>
      </c>
      <c r="D19" s="52">
        <v>3.8E-4</v>
      </c>
      <c r="E19" s="52">
        <v>1.8E-4</v>
      </c>
      <c r="F19" s="52">
        <v>0.0</v>
      </c>
      <c r="G19" s="52">
        <v>0.0</v>
      </c>
      <c r="H19" s="52">
        <v>0.0</v>
      </c>
      <c r="I19" s="52">
        <v>0.0</v>
      </c>
      <c r="J19" s="52">
        <v>0.0</v>
      </c>
      <c r="K19" s="52">
        <v>0.0</v>
      </c>
      <c r="L19" s="52">
        <v>0.0</v>
      </c>
      <c r="M19" s="52">
        <v>0.0</v>
      </c>
      <c r="N19" s="52">
        <v>0.0</v>
      </c>
      <c r="O19" s="52">
        <v>0.0</v>
      </c>
      <c r="P19" s="52">
        <v>0.0</v>
      </c>
      <c r="Q19" s="52">
        <v>0.0</v>
      </c>
      <c r="R19" s="52">
        <v>0.0</v>
      </c>
      <c r="S19" s="52">
        <v>0.0</v>
      </c>
      <c r="T19" s="52">
        <v>0.0</v>
      </c>
      <c r="U19" s="52">
        <v>0.0</v>
      </c>
      <c r="V19" s="52">
        <v>0.0</v>
      </c>
      <c r="W19" s="52">
        <v>0.0</v>
      </c>
      <c r="X19" s="52">
        <v>0.0</v>
      </c>
      <c r="Y19" s="52">
        <v>0.0</v>
      </c>
      <c r="Z19" s="52">
        <v>0.0</v>
      </c>
      <c r="AA19" s="52">
        <v>0.0</v>
      </c>
      <c r="AB19" s="52">
        <v>0.0</v>
      </c>
      <c r="AC19" s="52">
        <v>0.0</v>
      </c>
      <c r="AD19" s="52">
        <v>0.0</v>
      </c>
      <c r="AE19" s="52">
        <v>0.0</v>
      </c>
      <c r="AF19" s="52">
        <v>0.0</v>
      </c>
      <c r="AG19" s="52">
        <v>0.0</v>
      </c>
      <c r="AH19" s="52">
        <v>0.0</v>
      </c>
      <c r="AI19" s="52">
        <v>0.0</v>
      </c>
      <c r="AJ19" s="52">
        <v>0.0</v>
      </c>
      <c r="AK19" s="52">
        <v>0.0</v>
      </c>
      <c r="AL19" s="52">
        <v>0.0</v>
      </c>
      <c r="AM19" s="52">
        <v>0.0</v>
      </c>
      <c r="AN19" s="52">
        <v>0.0</v>
      </c>
      <c r="AO19" s="52">
        <v>0.0</v>
      </c>
      <c r="AP19" s="52">
        <v>0.0</v>
      </c>
      <c r="AQ19" s="52">
        <v>0.0</v>
      </c>
      <c r="AR19" s="52">
        <v>0.0</v>
      </c>
      <c r="AS19" s="52">
        <v>0.0</v>
      </c>
      <c r="AT19" s="52">
        <v>0.0</v>
      </c>
      <c r="AU19" s="52">
        <v>0.0</v>
      </c>
      <c r="AV19" s="52">
        <v>0.0</v>
      </c>
      <c r="AW19" s="52">
        <v>0.0</v>
      </c>
      <c r="AX19" s="52">
        <v>0.0</v>
      </c>
      <c r="AY19" s="52">
        <v>0.0</v>
      </c>
      <c r="AZ19" s="52">
        <v>0.0</v>
      </c>
      <c r="BA19" s="52">
        <v>0.0</v>
      </c>
      <c r="BB19" s="52">
        <v>0.0</v>
      </c>
      <c r="BC19" s="52">
        <v>0.0</v>
      </c>
      <c r="BD19" s="52">
        <v>0.0</v>
      </c>
      <c r="BE19" s="53">
        <v>0.0</v>
      </c>
      <c r="BF19" s="457">
        <v>0.0</v>
      </c>
      <c r="BG19" s="457">
        <v>0.0</v>
      </c>
      <c r="BH19" s="457">
        <v>0.0</v>
      </c>
    </row>
    <row r="20" spans="8:8">
      <c r="A20" s="45" t="s">
        <v>108</v>
      </c>
      <c r="B20" s="52">
        <v>0.0</v>
      </c>
      <c r="C20" s="52">
        <v>0.0</v>
      </c>
      <c r="D20" s="52">
        <v>0.0</v>
      </c>
      <c r="E20" s="52">
        <v>0.0</v>
      </c>
      <c r="F20" s="52">
        <v>0.0</v>
      </c>
      <c r="G20" s="52">
        <v>0.0</v>
      </c>
      <c r="H20" s="52">
        <v>0.0</v>
      </c>
      <c r="I20" s="52">
        <v>0.0</v>
      </c>
      <c r="J20" s="52">
        <v>0.0</v>
      </c>
      <c r="K20" s="52">
        <v>0.0</v>
      </c>
      <c r="L20" s="52">
        <v>0.0</v>
      </c>
      <c r="M20" s="52">
        <v>0.0</v>
      </c>
      <c r="N20" s="52">
        <v>0.0</v>
      </c>
      <c r="O20" s="52">
        <v>0.0</v>
      </c>
      <c r="P20" s="52">
        <v>0.0</v>
      </c>
      <c r="Q20" s="52">
        <v>0.0</v>
      </c>
      <c r="R20" s="52">
        <v>0.0</v>
      </c>
      <c r="S20" s="52">
        <v>0.0</v>
      </c>
      <c r="T20" s="52">
        <v>0.0</v>
      </c>
      <c r="U20" s="52">
        <v>0.0</v>
      </c>
      <c r="V20" s="52">
        <v>0.0</v>
      </c>
      <c r="W20" s="52">
        <v>0.0</v>
      </c>
      <c r="X20" s="52">
        <v>0.0</v>
      </c>
      <c r="Y20" s="52">
        <v>0.0</v>
      </c>
      <c r="Z20" s="52">
        <v>0.0</v>
      </c>
      <c r="AA20" s="52">
        <v>0.0</v>
      </c>
      <c r="AB20" s="52">
        <v>0.0</v>
      </c>
      <c r="AC20" s="52">
        <v>0.0</v>
      </c>
      <c r="AD20" s="52">
        <v>0.0</v>
      </c>
      <c r="AE20" s="52">
        <v>0.0</v>
      </c>
      <c r="AF20" s="52">
        <v>0.0</v>
      </c>
      <c r="AG20" s="52">
        <v>0.0</v>
      </c>
      <c r="AH20" s="52">
        <v>0.0</v>
      </c>
      <c r="AI20" s="52">
        <v>0.0</v>
      </c>
      <c r="AJ20" s="52">
        <v>0.0</v>
      </c>
      <c r="AK20" s="52">
        <v>0.0</v>
      </c>
      <c r="AL20" s="52">
        <v>0.0</v>
      </c>
      <c r="AM20" s="52">
        <v>0.0</v>
      </c>
      <c r="AN20" s="52">
        <v>0.0</v>
      </c>
      <c r="AO20" s="52">
        <v>0.0</v>
      </c>
      <c r="AP20" s="52">
        <v>0.0</v>
      </c>
      <c r="AQ20" s="52">
        <v>0.0</v>
      </c>
      <c r="AR20" s="52">
        <v>0.0</v>
      </c>
      <c r="AS20" s="52">
        <v>0.0</v>
      </c>
      <c r="AT20" s="52">
        <v>0.0</v>
      </c>
      <c r="AU20" s="52">
        <v>0.0</v>
      </c>
      <c r="AV20" s="52">
        <v>0.0</v>
      </c>
      <c r="AW20" s="52">
        <v>0.0</v>
      </c>
      <c r="AX20" s="52">
        <v>0.0</v>
      </c>
      <c r="AY20" s="52">
        <v>0.0</v>
      </c>
      <c r="AZ20" s="52">
        <v>0.0</v>
      </c>
      <c r="BA20" s="52">
        <v>0.0</v>
      </c>
      <c r="BB20" s="52">
        <v>0.0</v>
      </c>
      <c r="BC20" s="52">
        <v>0.0</v>
      </c>
      <c r="BD20" s="52">
        <v>0.0</v>
      </c>
      <c r="BE20" s="53">
        <v>0.0</v>
      </c>
      <c r="BF20" s="457">
        <v>0.0</v>
      </c>
      <c r="BG20" s="457">
        <v>0.0</v>
      </c>
      <c r="BH20" s="457">
        <v>0.0</v>
      </c>
    </row>
    <row r="21" spans="8:8" s="47" ht="10.2" customFormat="1">
      <c r="A21" s="54" t="s">
        <v>109</v>
      </c>
      <c r="B21" s="55">
        <v>0.0</v>
      </c>
      <c r="C21" s="55">
        <v>1.2E-4</v>
      </c>
      <c r="D21" s="55">
        <v>3.8E-4</v>
      </c>
      <c r="E21" s="55">
        <v>1.8E-4</v>
      </c>
      <c r="F21" s="55">
        <v>5.1E-4</v>
      </c>
      <c r="G21" s="55">
        <v>4.5E-4</v>
      </c>
      <c r="H21" s="55">
        <v>4.2E-4</v>
      </c>
      <c r="I21" s="55">
        <v>7.3E-4</v>
      </c>
      <c r="J21" s="55">
        <v>4.6E-4</v>
      </c>
      <c r="K21" s="55">
        <v>0.01062</v>
      </c>
      <c r="L21" s="55">
        <v>0.02542</v>
      </c>
      <c r="M21" s="55">
        <v>0.0259</v>
      </c>
      <c r="N21" s="55">
        <v>0.01637</v>
      </c>
      <c r="O21" s="55">
        <v>0.02896</v>
      </c>
      <c r="P21" s="55">
        <v>0.02692</v>
      </c>
      <c r="Q21" s="55">
        <v>0.0234</v>
      </c>
      <c r="R21" s="55">
        <v>0.02816</v>
      </c>
      <c r="S21" s="55">
        <v>0.0187</v>
      </c>
      <c r="T21" s="55">
        <v>0.03405</v>
      </c>
      <c r="U21" s="55">
        <v>0.06284</v>
      </c>
      <c r="V21" s="55">
        <v>0.09147</v>
      </c>
      <c r="W21" s="55">
        <v>0.05855</v>
      </c>
      <c r="X21" s="55">
        <v>0.07438</v>
      </c>
      <c r="Y21" s="55">
        <v>0.06406</v>
      </c>
      <c r="Z21" s="55">
        <v>0.06869</v>
      </c>
      <c r="AA21" s="55">
        <v>0.09518</v>
      </c>
      <c r="AB21" s="55">
        <v>0.09198</v>
      </c>
      <c r="AC21" s="55">
        <v>0.0884</v>
      </c>
      <c r="AD21" s="55">
        <v>0.08192</v>
      </c>
      <c r="AE21" s="55">
        <v>0.0829</v>
      </c>
      <c r="AF21" s="55">
        <v>0.09585</v>
      </c>
      <c r="AG21" s="55">
        <v>0.09886</v>
      </c>
      <c r="AH21" s="55">
        <v>0.1113</v>
      </c>
      <c r="AI21" s="55">
        <v>0.10718</v>
      </c>
      <c r="AJ21" s="55">
        <v>0.11083</v>
      </c>
      <c r="AK21" s="55">
        <v>0.12223</v>
      </c>
      <c r="AL21" s="55">
        <v>0.211994415584416</v>
      </c>
      <c r="AM21" s="55">
        <v>0.194033612903226</v>
      </c>
      <c r="AN21" s="55">
        <v>0.205216153846154</v>
      </c>
      <c r="AO21" s="55">
        <v>0.189836942675159</v>
      </c>
      <c r="AP21" s="55">
        <v>0.161986329113924</v>
      </c>
      <c r="AQ21" s="55">
        <v>0.206647188679245</v>
      </c>
      <c r="AR21" s="55">
        <v>0.187460955</v>
      </c>
      <c r="AS21" s="55">
        <v>0.203010853416149</v>
      </c>
      <c r="AT21" s="55">
        <v>0.199655555555555</v>
      </c>
      <c r="AU21" s="55">
        <v>0.203998333582822</v>
      </c>
      <c r="AV21" s="55">
        <v>0.205797837073171</v>
      </c>
      <c r="AW21" s="55">
        <v>0.208083709090909</v>
      </c>
      <c r="AX21" s="55">
        <v>0.199606841566265</v>
      </c>
      <c r="AY21" s="55">
        <v>0.191409985595209</v>
      </c>
      <c r="AZ21" s="55">
        <v>0.198291211542857</v>
      </c>
      <c r="BA21" s="55">
        <v>0.218630152725611</v>
      </c>
      <c r="BB21" s="55">
        <v>0.196444767941487</v>
      </c>
      <c r="BC21" s="55">
        <v>0.201726357565464</v>
      </c>
      <c r="BD21" s="55">
        <v>0.219042563218455</v>
      </c>
      <c r="BE21" s="55">
        <v>0.230551354578533</v>
      </c>
      <c r="BF21" s="458">
        <v>0.049665551144082</v>
      </c>
      <c r="BG21" s="458">
        <v>0.00931031422113571</v>
      </c>
      <c r="BH21" s="458">
        <v>0.00961378976303489</v>
      </c>
    </row>
    <row r="22" spans="8:8">
      <c r="B22" s="52"/>
      <c r="C22" s="52"/>
      <c r="D22" s="52"/>
      <c r="E22" s="52"/>
      <c r="F22" s="52"/>
      <c r="G22" s="52"/>
      <c r="H22" s="52"/>
      <c r="I22" s="52"/>
      <c r="J22" s="52"/>
      <c r="K22" s="52"/>
      <c r="L22" s="52"/>
      <c r="M22" s="52"/>
      <c r="N22" s="52"/>
      <c r="O22" s="52"/>
      <c r="P22" s="52"/>
      <c r="Q22" s="52"/>
      <c r="R22" s="52"/>
      <c r="S22" s="52"/>
      <c r="T22" s="52"/>
      <c r="U22" s="52"/>
      <c r="V22" s="52"/>
      <c r="W22" s="52"/>
      <c r="X22" s="52"/>
      <c r="Y22" s="52"/>
      <c r="Z22" s="52"/>
      <c r="AA22" s="52"/>
      <c r="AB22" s="52"/>
      <c r="AC22" s="52"/>
      <c r="AD22" s="52"/>
      <c r="AE22" s="52"/>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3"/>
      <c r="BF22" s="457"/>
      <c r="BG22" s="457"/>
      <c r="BH22" s="457"/>
    </row>
    <row r="23" spans="8:8">
      <c r="A23" s="218" t="s">
        <v>110</v>
      </c>
      <c r="B23" s="52">
        <v>0.0</v>
      </c>
      <c r="C23" s="52">
        <v>0.0</v>
      </c>
      <c r="D23" s="52">
        <v>0.0</v>
      </c>
      <c r="E23" s="52">
        <v>0.0</v>
      </c>
      <c r="F23" s="52">
        <v>0.0</v>
      </c>
      <c r="G23" s="52">
        <v>0.0</v>
      </c>
      <c r="H23" s="52">
        <v>0.0</v>
      </c>
      <c r="I23" s="52">
        <v>0.0</v>
      </c>
      <c r="J23" s="52">
        <v>0.0</v>
      </c>
      <c r="K23" s="52">
        <v>0.0</v>
      </c>
      <c r="L23" s="52">
        <v>0.0</v>
      </c>
      <c r="M23" s="52">
        <v>0.0</v>
      </c>
      <c r="N23" s="52">
        <v>0.0</v>
      </c>
      <c r="O23" s="52">
        <v>0.0</v>
      </c>
      <c r="P23" s="52">
        <v>0.0</v>
      </c>
      <c r="Q23" s="52">
        <v>0.0</v>
      </c>
      <c r="R23" s="52">
        <v>0.0</v>
      </c>
      <c r="S23" s="52">
        <v>0.0</v>
      </c>
      <c r="T23" s="52">
        <v>0.0</v>
      </c>
      <c r="U23" s="52">
        <v>0.0</v>
      </c>
      <c r="V23" s="52">
        <v>0.0</v>
      </c>
      <c r="W23" s="52">
        <v>0.0</v>
      </c>
      <c r="X23" s="52">
        <v>0.0</v>
      </c>
      <c r="Y23" s="52">
        <v>0.0</v>
      </c>
      <c r="Z23" s="52">
        <v>0.0</v>
      </c>
      <c r="AA23" s="52">
        <v>0.0</v>
      </c>
      <c r="AB23" s="52">
        <v>0.0</v>
      </c>
      <c r="AC23" s="52">
        <v>0.0</v>
      </c>
      <c r="AD23" s="52">
        <v>0.0</v>
      </c>
      <c r="AE23" s="52">
        <v>0.0</v>
      </c>
      <c r="AF23" s="52">
        <v>0.0</v>
      </c>
      <c r="AG23" s="52">
        <v>0.0</v>
      </c>
      <c r="AH23" s="52">
        <v>0.0</v>
      </c>
      <c r="AI23" s="52">
        <v>0.0</v>
      </c>
      <c r="AJ23" s="52">
        <v>0.0</v>
      </c>
      <c r="AK23" s="52">
        <v>0.0</v>
      </c>
      <c r="AL23" s="52">
        <v>0.0</v>
      </c>
      <c r="AM23" s="52">
        <v>0.0</v>
      </c>
      <c r="AN23" s="52">
        <v>0.0</v>
      </c>
      <c r="AO23" s="52">
        <v>0.0</v>
      </c>
      <c r="AP23" s="52">
        <v>0.0</v>
      </c>
      <c r="AQ23" s="52">
        <v>0.0</v>
      </c>
      <c r="AR23" s="52">
        <v>0.0</v>
      </c>
      <c r="AS23" s="52">
        <v>0.0</v>
      </c>
      <c r="AT23" s="52">
        <v>0.0</v>
      </c>
      <c r="AU23" s="52">
        <v>0.0</v>
      </c>
      <c r="AV23" s="52">
        <v>0.0</v>
      </c>
      <c r="AW23" s="52">
        <v>0.0</v>
      </c>
      <c r="AX23" s="52">
        <v>0.0</v>
      </c>
      <c r="AY23" s="52">
        <v>0.0</v>
      </c>
      <c r="AZ23" s="52">
        <v>0.0</v>
      </c>
      <c r="BA23" s="52">
        <v>0.0</v>
      </c>
      <c r="BB23" s="52">
        <v>0.0</v>
      </c>
      <c r="BC23" s="52">
        <v>0.0</v>
      </c>
      <c r="BD23" s="52">
        <v>0.0</v>
      </c>
      <c r="BE23" s="53">
        <v>0.0</v>
      </c>
      <c r="BF23" s="457">
        <v>0.0</v>
      </c>
      <c r="BG23" s="457">
        <v>0.0</v>
      </c>
      <c r="BH23" s="457">
        <v>0.0</v>
      </c>
    </row>
    <row r="24" spans="8:8">
      <c r="A24" s="218" t="s">
        <v>111</v>
      </c>
      <c r="B24" s="52">
        <v>0.0</v>
      </c>
      <c r="C24" s="52">
        <v>6.0E-5</v>
      </c>
      <c r="D24" s="52">
        <v>9.4E-4</v>
      </c>
      <c r="E24" s="52">
        <v>6.1E-4</v>
      </c>
      <c r="F24" s="52">
        <v>2.2E-4</v>
      </c>
      <c r="G24" s="52">
        <v>5.7E-4</v>
      </c>
      <c r="H24" s="52">
        <v>0.0</v>
      </c>
      <c r="I24" s="52">
        <v>1.1E-4</v>
      </c>
      <c r="J24" s="52">
        <v>7.6E-4</v>
      </c>
      <c r="K24" s="52">
        <v>0.00148</v>
      </c>
      <c r="L24" s="52">
        <v>0.06784</v>
      </c>
      <c r="M24" s="52">
        <v>0.10036</v>
      </c>
      <c r="N24" s="52">
        <v>0.11939</v>
      </c>
      <c r="O24" s="52">
        <v>0.12513</v>
      </c>
      <c r="P24" s="52">
        <v>0.11407</v>
      </c>
      <c r="Q24" s="52">
        <v>0.12549</v>
      </c>
      <c r="R24" s="52">
        <v>0.12859</v>
      </c>
      <c r="S24" s="52">
        <v>0.15664</v>
      </c>
      <c r="T24" s="52">
        <v>0.24106</v>
      </c>
      <c r="U24" s="52">
        <v>0.27743</v>
      </c>
      <c r="V24" s="52">
        <v>0.34601</v>
      </c>
      <c r="W24" s="52">
        <v>0.39394</v>
      </c>
      <c r="X24" s="52">
        <v>0.41967</v>
      </c>
      <c r="Y24" s="52">
        <v>0.43102</v>
      </c>
      <c r="Z24" s="52">
        <v>0.41217</v>
      </c>
      <c r="AA24" s="52">
        <v>0.42722</v>
      </c>
      <c r="AB24" s="52">
        <v>0.42861</v>
      </c>
      <c r="AC24" s="52">
        <v>0.43456</v>
      </c>
      <c r="AD24" s="52">
        <v>0.41927</v>
      </c>
      <c r="AE24" s="52">
        <v>0.40624</v>
      </c>
      <c r="AF24" s="52">
        <v>0.41356</v>
      </c>
      <c r="AG24" s="52">
        <v>0.43336</v>
      </c>
      <c r="AH24" s="52">
        <v>0.47408</v>
      </c>
      <c r="AI24" s="52">
        <v>0.46165</v>
      </c>
      <c r="AJ24" s="52">
        <v>0.49017</v>
      </c>
      <c r="AK24" s="52">
        <v>0.48157</v>
      </c>
      <c r="AL24" s="52">
        <v>0.460480324675325</v>
      </c>
      <c r="AM24" s="52">
        <v>0.467489032258064</v>
      </c>
      <c r="AN24" s="52">
        <v>0.464678653846154</v>
      </c>
      <c r="AO24" s="52">
        <v>0.461065987261146</v>
      </c>
      <c r="AP24" s="52">
        <v>0.46088829113924</v>
      </c>
      <c r="AQ24" s="52">
        <v>0.448848113207547</v>
      </c>
      <c r="AR24" s="52">
        <v>0.4611706875</v>
      </c>
      <c r="AS24" s="52">
        <v>0.43303751552795</v>
      </c>
      <c r="AT24" s="52">
        <v>0.445985555555555</v>
      </c>
      <c r="AU24" s="52">
        <v>0.450026503067484</v>
      </c>
      <c r="AV24" s="52">
        <v>0.449987926829268</v>
      </c>
      <c r="AW24" s="52">
        <v>0.373644545454545</v>
      </c>
      <c r="AX24" s="52">
        <v>0.393044096385542</v>
      </c>
      <c r="AY24" s="52">
        <v>0.308775988023952</v>
      </c>
      <c r="AZ24" s="52">
        <v>0.23772375</v>
      </c>
      <c r="BA24" s="52">
        <v>0.394024792899408</v>
      </c>
      <c r="BB24" s="52">
        <v>0.380041200000001</v>
      </c>
      <c r="BC24" s="52">
        <v>0.255867894736842</v>
      </c>
      <c r="BD24" s="52">
        <v>0.387985881196232</v>
      </c>
      <c r="BE24" s="53">
        <v>0.305135137605575</v>
      </c>
      <c r="BF24" s="457">
        <v>-0.215689410899198</v>
      </c>
      <c r="BG24" s="457">
        <v>-0.0138351635802645</v>
      </c>
      <c r="BH24" s="457">
        <v>0.0127238682575403</v>
      </c>
    </row>
    <row r="25" spans="8:8">
      <c r="A25" s="218" t="s">
        <v>112</v>
      </c>
      <c r="B25" s="52">
        <v>0.0</v>
      </c>
      <c r="C25" s="52">
        <v>0.0</v>
      </c>
      <c r="D25" s="52">
        <v>0.0</v>
      </c>
      <c r="E25" s="52">
        <v>0.0</v>
      </c>
      <c r="F25" s="52">
        <v>0.0</v>
      </c>
      <c r="G25" s="52">
        <v>0.0</v>
      </c>
      <c r="H25" s="52">
        <v>0.0</v>
      </c>
      <c r="I25" s="52">
        <v>0.0</v>
      </c>
      <c r="J25" s="52">
        <v>0.0</v>
      </c>
      <c r="K25" s="52">
        <v>0.00928</v>
      </c>
      <c r="L25" s="52">
        <v>0.02554</v>
      </c>
      <c r="M25" s="52">
        <v>0.04989</v>
      </c>
      <c r="N25" s="52">
        <v>0.05884</v>
      </c>
      <c r="O25" s="52">
        <v>0.0591</v>
      </c>
      <c r="P25" s="52">
        <v>0.0618</v>
      </c>
      <c r="Q25" s="52">
        <v>0.06165</v>
      </c>
      <c r="R25" s="52">
        <v>0.09119</v>
      </c>
      <c r="S25" s="52">
        <v>0.10746</v>
      </c>
      <c r="T25" s="52">
        <v>0.12318</v>
      </c>
      <c r="U25" s="52">
        <v>0.12735</v>
      </c>
      <c r="V25" s="52">
        <v>0.13131</v>
      </c>
      <c r="W25" s="52">
        <v>0.1207</v>
      </c>
      <c r="X25" s="52">
        <v>0.12436</v>
      </c>
      <c r="Y25" s="52">
        <v>0.1603</v>
      </c>
      <c r="Z25" s="52">
        <v>0.14566</v>
      </c>
      <c r="AA25" s="52">
        <v>0.14665</v>
      </c>
      <c r="AB25" s="52">
        <v>0.13184</v>
      </c>
      <c r="AC25" s="52">
        <v>0.11552</v>
      </c>
      <c r="AD25" s="52">
        <v>0.13973</v>
      </c>
      <c r="AE25" s="52">
        <v>0.15335</v>
      </c>
      <c r="AF25" s="52">
        <v>0.17261</v>
      </c>
      <c r="AG25" s="52">
        <v>0.18082</v>
      </c>
      <c r="AH25" s="52">
        <v>0.17751</v>
      </c>
      <c r="AI25" s="52">
        <v>0.16899</v>
      </c>
      <c r="AJ25" s="52">
        <v>0.15814</v>
      </c>
      <c r="AK25" s="52">
        <v>0.18178</v>
      </c>
      <c r="AL25" s="52">
        <v>0.194260324675325</v>
      </c>
      <c r="AM25" s="52">
        <v>0.199610709677419</v>
      </c>
      <c r="AN25" s="52">
        <v>0.169476923076923</v>
      </c>
      <c r="AO25" s="52">
        <v>0.163865923566879</v>
      </c>
      <c r="AP25" s="52">
        <v>0.180627151898734</v>
      </c>
      <c r="AQ25" s="52">
        <v>0.187574150943396</v>
      </c>
      <c r="AR25" s="52">
        <v>0.1400236875</v>
      </c>
      <c r="AS25" s="52">
        <v>0.149816459627329</v>
      </c>
      <c r="AT25" s="52">
        <v>0.144084444444444</v>
      </c>
      <c r="AU25" s="52">
        <v>0.143134785276074</v>
      </c>
      <c r="AV25" s="52">
        <v>0.152197682926829</v>
      </c>
      <c r="AW25" s="52">
        <v>0.14637</v>
      </c>
      <c r="AX25" s="52">
        <v>0.130614275060241</v>
      </c>
      <c r="AY25" s="52">
        <v>0.145365125928144</v>
      </c>
      <c r="AZ25" s="52">
        <v>0.140059660714286</v>
      </c>
      <c r="BA25" s="52">
        <v>0.142822720650887</v>
      </c>
      <c r="BB25" s="52">
        <v>0.139909491</v>
      </c>
      <c r="BC25" s="52">
        <v>0.14427883</v>
      </c>
      <c r="BD25" s="52">
        <v>0.147580224498156</v>
      </c>
      <c r="BE25" s="53">
        <v>0.147738282255142</v>
      </c>
      <c r="BF25" s="457">
        <v>-0.00166417114991679</v>
      </c>
      <c r="BG25" s="457">
        <v>0.00240011320865441</v>
      </c>
      <c r="BH25" s="457">
        <v>0.00616055710515915</v>
      </c>
    </row>
    <row r="26" spans="8:8">
      <c r="A26" s="218" t="s">
        <v>113</v>
      </c>
      <c r="B26" s="52" t="s">
        <v>114</v>
      </c>
      <c r="C26" s="52" t="s">
        <v>114</v>
      </c>
      <c r="D26" s="52" t="s">
        <v>114</v>
      </c>
      <c r="E26" s="52" t="s">
        <v>114</v>
      </c>
      <c r="F26" s="52" t="s">
        <v>114</v>
      </c>
      <c r="G26" s="52" t="s">
        <v>114</v>
      </c>
      <c r="H26" s="52" t="s">
        <v>114</v>
      </c>
      <c r="I26" s="52" t="s">
        <v>114</v>
      </c>
      <c r="J26" s="52" t="s">
        <v>114</v>
      </c>
      <c r="K26" s="52" t="s">
        <v>114</v>
      </c>
      <c r="L26" s="52" t="s">
        <v>114</v>
      </c>
      <c r="M26" s="52" t="s">
        <v>114</v>
      </c>
      <c r="N26" s="52" t="s">
        <v>114</v>
      </c>
      <c r="O26" s="52" t="s">
        <v>114</v>
      </c>
      <c r="P26" s="52" t="s">
        <v>114</v>
      </c>
      <c r="Q26" s="52" t="s">
        <v>114</v>
      </c>
      <c r="R26" s="52" t="s">
        <v>114</v>
      </c>
      <c r="S26" s="52" t="s">
        <v>114</v>
      </c>
      <c r="T26" s="52" t="s">
        <v>114</v>
      </c>
      <c r="U26" s="52" t="s">
        <v>114</v>
      </c>
      <c r="V26" s="52" t="s">
        <v>114</v>
      </c>
      <c r="W26" s="52" t="s">
        <v>114</v>
      </c>
      <c r="X26" s="52" t="s">
        <v>114</v>
      </c>
      <c r="Y26" s="52" t="s">
        <v>114</v>
      </c>
      <c r="Z26" s="52" t="s">
        <v>114</v>
      </c>
      <c r="AA26" s="52">
        <v>0.0</v>
      </c>
      <c r="AB26" s="52">
        <v>0.0</v>
      </c>
      <c r="AC26" s="52">
        <v>0.0</v>
      </c>
      <c r="AD26" s="52">
        <v>0.0</v>
      </c>
      <c r="AE26" s="52">
        <v>0.0</v>
      </c>
      <c r="AF26" s="52">
        <v>0.0</v>
      </c>
      <c r="AG26" s="52">
        <v>0.0</v>
      </c>
      <c r="AH26" s="52">
        <v>0.0</v>
      </c>
      <c r="AI26" s="52">
        <v>0.0</v>
      </c>
      <c r="AJ26" s="52">
        <v>0.0</v>
      </c>
      <c r="AK26" s="52">
        <v>0.0</v>
      </c>
      <c r="AL26" s="52">
        <v>0.0</v>
      </c>
      <c r="AM26" s="52">
        <v>0.0</v>
      </c>
      <c r="AN26" s="52">
        <v>0.0</v>
      </c>
      <c r="AO26" s="52">
        <v>0.0</v>
      </c>
      <c r="AP26" s="52">
        <v>0.0</v>
      </c>
      <c r="AQ26" s="52">
        <v>0.0</v>
      </c>
      <c r="AR26" s="52">
        <v>0.0</v>
      </c>
      <c r="AS26" s="52">
        <v>0.0</v>
      </c>
      <c r="AT26" s="52">
        <v>0.0</v>
      </c>
      <c r="AU26" s="52">
        <v>0.0</v>
      </c>
      <c r="AV26" s="52">
        <v>0.0</v>
      </c>
      <c r="AW26" s="52">
        <v>0.0</v>
      </c>
      <c r="AX26" s="52">
        <v>0.0</v>
      </c>
      <c r="AY26" s="52">
        <v>0.0</v>
      </c>
      <c r="AZ26" s="52">
        <v>0.0</v>
      </c>
      <c r="BA26" s="52">
        <v>0.0</v>
      </c>
      <c r="BB26" s="52">
        <v>0.0</v>
      </c>
      <c r="BC26" s="52">
        <v>0.0</v>
      </c>
      <c r="BD26" s="52">
        <v>0.0</v>
      </c>
      <c r="BE26" s="53">
        <v>0.0</v>
      </c>
      <c r="BF26" s="457">
        <v>0.0</v>
      </c>
      <c r="BG26" s="457">
        <v>0.0</v>
      </c>
      <c r="BH26" s="457">
        <v>0.0</v>
      </c>
    </row>
    <row r="27" spans="8:8">
      <c r="A27" s="218" t="s">
        <v>115</v>
      </c>
      <c r="B27" s="52">
        <v>0.0</v>
      </c>
      <c r="C27" s="52">
        <v>0.0</v>
      </c>
      <c r="D27" s="52">
        <v>0.0</v>
      </c>
      <c r="E27" s="52">
        <v>0.0</v>
      </c>
      <c r="F27" s="52">
        <v>0.0</v>
      </c>
      <c r="G27" s="52">
        <v>0.0</v>
      </c>
      <c r="H27" s="52">
        <v>0.0</v>
      </c>
      <c r="I27" s="52">
        <v>0.0</v>
      </c>
      <c r="J27" s="52">
        <v>0.0</v>
      </c>
      <c r="K27" s="52">
        <v>0.0</v>
      </c>
      <c r="L27" s="52">
        <v>0.0</v>
      </c>
      <c r="M27" s="52">
        <v>0.0</v>
      </c>
      <c r="N27" s="52">
        <v>0.0</v>
      </c>
      <c r="O27" s="52">
        <v>0.0</v>
      </c>
      <c r="P27" s="52">
        <v>0.0</v>
      </c>
      <c r="Q27" s="52">
        <v>0.0</v>
      </c>
      <c r="R27" s="52">
        <v>0.0</v>
      </c>
      <c r="S27" s="52">
        <v>0.0</v>
      </c>
      <c r="T27" s="52">
        <v>0.0</v>
      </c>
      <c r="U27" s="52">
        <v>0.0</v>
      </c>
      <c r="V27" s="52">
        <v>0.0</v>
      </c>
      <c r="W27" s="52">
        <v>0.0</v>
      </c>
      <c r="X27" s="52">
        <v>0.0</v>
      </c>
      <c r="Y27" s="52">
        <v>0.0</v>
      </c>
      <c r="Z27" s="52">
        <v>0.0</v>
      </c>
      <c r="AA27" s="52">
        <v>0.0</v>
      </c>
      <c r="AB27" s="52">
        <v>0.0</v>
      </c>
      <c r="AC27" s="52">
        <v>0.0</v>
      </c>
      <c r="AD27" s="52">
        <v>0.0</v>
      </c>
      <c r="AE27" s="52">
        <v>0.0</v>
      </c>
      <c r="AF27" s="52">
        <v>0.0</v>
      </c>
      <c r="AG27" s="52">
        <v>0.0</v>
      </c>
      <c r="AH27" s="52">
        <v>0.0</v>
      </c>
      <c r="AI27" s="52">
        <v>0.0</v>
      </c>
      <c r="AJ27" s="52">
        <v>0.0</v>
      </c>
      <c r="AK27" s="52">
        <v>0.0</v>
      </c>
      <c r="AL27" s="52">
        <v>0.0</v>
      </c>
      <c r="AM27" s="52">
        <v>0.0</v>
      </c>
      <c r="AN27" s="52">
        <v>0.0</v>
      </c>
      <c r="AO27" s="52">
        <v>0.0</v>
      </c>
      <c r="AP27" s="52">
        <v>0.0</v>
      </c>
      <c r="AQ27" s="52">
        <v>0.0</v>
      </c>
      <c r="AR27" s="52">
        <v>0.0</v>
      </c>
      <c r="AS27" s="52">
        <v>0.0</v>
      </c>
      <c r="AT27" s="52">
        <v>0.0</v>
      </c>
      <c r="AU27" s="52">
        <v>0.0</v>
      </c>
      <c r="AV27" s="52">
        <v>0.0</v>
      </c>
      <c r="AW27" s="52">
        <v>0.0</v>
      </c>
      <c r="AX27" s="52">
        <v>0.0</v>
      </c>
      <c r="AY27" s="52">
        <v>0.0</v>
      </c>
      <c r="AZ27" s="52">
        <v>0.0</v>
      </c>
      <c r="BA27" s="52">
        <v>0.0</v>
      </c>
      <c r="BB27" s="52">
        <v>0.0</v>
      </c>
      <c r="BC27" s="52">
        <v>0.0</v>
      </c>
      <c r="BD27" s="52">
        <v>0.0</v>
      </c>
      <c r="BE27" s="53">
        <v>0.0</v>
      </c>
      <c r="BF27" s="457">
        <v>0.0</v>
      </c>
      <c r="BG27" s="457">
        <v>0.0</v>
      </c>
      <c r="BH27" s="457">
        <v>0.0</v>
      </c>
    </row>
    <row r="28" spans="8:8">
      <c r="A28" s="218" t="s">
        <v>116</v>
      </c>
      <c r="B28" s="52">
        <v>0.0</v>
      </c>
      <c r="C28" s="52">
        <v>0.0</v>
      </c>
      <c r="D28" s="52">
        <v>0.0</v>
      </c>
      <c r="E28" s="52">
        <v>0.0</v>
      </c>
      <c r="F28" s="52">
        <v>0.0</v>
      </c>
      <c r="G28" s="52">
        <v>0.0</v>
      </c>
      <c r="H28" s="52">
        <v>0.0</v>
      </c>
      <c r="I28" s="52">
        <v>0.0</v>
      </c>
      <c r="J28" s="52">
        <v>0.0</v>
      </c>
      <c r="K28" s="52">
        <v>0.0</v>
      </c>
      <c r="L28" s="52">
        <v>0.0</v>
      </c>
      <c r="M28" s="52">
        <v>0.0</v>
      </c>
      <c r="N28" s="52">
        <v>0.0</v>
      </c>
      <c r="O28" s="52">
        <v>0.0</v>
      </c>
      <c r="P28" s="52">
        <v>0.0</v>
      </c>
      <c r="Q28" s="52">
        <v>0.0</v>
      </c>
      <c r="R28" s="52">
        <v>0.0</v>
      </c>
      <c r="S28" s="52">
        <v>0.0</v>
      </c>
      <c r="T28" s="52">
        <v>0.002</v>
      </c>
      <c r="U28" s="52">
        <v>0.01239</v>
      </c>
      <c r="V28" s="52">
        <v>0.02397</v>
      </c>
      <c r="W28" s="52">
        <v>0.06149</v>
      </c>
      <c r="X28" s="52">
        <v>0.10701</v>
      </c>
      <c r="Y28" s="52">
        <v>0.11816</v>
      </c>
      <c r="Z28" s="52">
        <v>0.12418</v>
      </c>
      <c r="AA28" s="52">
        <v>0.12585</v>
      </c>
      <c r="AB28" s="52">
        <v>0.12132</v>
      </c>
      <c r="AC28" s="52">
        <v>0.1225</v>
      </c>
      <c r="AD28" s="52">
        <v>0.12627</v>
      </c>
      <c r="AE28" s="52">
        <v>0.12977</v>
      </c>
      <c r="AF28" s="52">
        <v>0.1223</v>
      </c>
      <c r="AG28" s="52">
        <v>0.1285</v>
      </c>
      <c r="AH28" s="52">
        <v>0.12494</v>
      </c>
      <c r="AI28" s="52">
        <v>0.13178</v>
      </c>
      <c r="AJ28" s="52">
        <v>0.13357</v>
      </c>
      <c r="AK28" s="52">
        <v>0.1359</v>
      </c>
      <c r="AL28" s="52">
        <v>0.146535253246753</v>
      </c>
      <c r="AM28" s="52">
        <v>0.184964167741935</v>
      </c>
      <c r="AN28" s="52">
        <v>0.253743634615385</v>
      </c>
      <c r="AO28" s="52">
        <v>0.256540070063694</v>
      </c>
      <c r="AP28" s="52">
        <v>0.239450810126582</v>
      </c>
      <c r="AQ28" s="52">
        <v>0.250636132075472</v>
      </c>
      <c r="AR28" s="52">
        <v>0.25027070625</v>
      </c>
      <c r="AS28" s="52">
        <v>0.252316956521739</v>
      </c>
      <c r="AT28" s="52">
        <v>0.256962555555555</v>
      </c>
      <c r="AU28" s="52">
        <v>0.262711325153374</v>
      </c>
      <c r="AV28" s="52">
        <v>0.263855963414634</v>
      </c>
      <c r="AW28" s="52">
        <v>0.281188036363636</v>
      </c>
      <c r="AX28" s="52">
        <v>0.283375355421687</v>
      </c>
      <c r="AY28" s="52">
        <v>0.277826928143712</v>
      </c>
      <c r="AZ28" s="52">
        <v>0.244443</v>
      </c>
      <c r="BA28" s="52">
        <v>0.218221455621302</v>
      </c>
      <c r="BB28" s="52">
        <v>0.2550564</v>
      </c>
      <c r="BC28" s="52">
        <v>0.267716894736842</v>
      </c>
      <c r="BD28" s="52">
        <v>0.26962610077837</v>
      </c>
      <c r="BE28" s="53">
        <v>0.266833554285714</v>
      </c>
      <c r="BF28" s="457">
        <v>-0.0130610497629832</v>
      </c>
      <c r="BG28" s="457">
        <v>0.0048221705494349</v>
      </c>
      <c r="BH28" s="457">
        <v>0.0111267257454018</v>
      </c>
    </row>
    <row r="29" spans="8:8">
      <c r="A29" s="218" t="s">
        <v>117</v>
      </c>
      <c r="B29" s="52">
        <v>0.0</v>
      </c>
      <c r="C29" s="52">
        <v>0.0</v>
      </c>
      <c r="D29" s="52">
        <v>0.0</v>
      </c>
      <c r="E29" s="52">
        <v>0.0</v>
      </c>
      <c r="F29" s="52">
        <v>0.0</v>
      </c>
      <c r="G29" s="52">
        <v>0.0</v>
      </c>
      <c r="H29" s="52">
        <v>0.0</v>
      </c>
      <c r="I29" s="52">
        <v>0.0</v>
      </c>
      <c r="J29" s="52">
        <v>0.0</v>
      </c>
      <c r="K29" s="52">
        <v>0.0</v>
      </c>
      <c r="L29" s="52">
        <v>0.0</v>
      </c>
      <c r="M29" s="52">
        <v>0.0</v>
      </c>
      <c r="N29" s="52">
        <v>0.0</v>
      </c>
      <c r="O29" s="52">
        <v>0.0</v>
      </c>
      <c r="P29" s="52">
        <v>0.0</v>
      </c>
      <c r="Q29" s="52">
        <v>0.0</v>
      </c>
      <c r="R29" s="52">
        <v>0.0</v>
      </c>
      <c r="S29" s="52">
        <v>0.0</v>
      </c>
      <c r="T29" s="52">
        <v>0.0</v>
      </c>
      <c r="U29" s="52">
        <v>0.0</v>
      </c>
      <c r="V29" s="52">
        <v>0.0</v>
      </c>
      <c r="W29" s="52">
        <v>0.0</v>
      </c>
      <c r="X29" s="52">
        <v>0.0</v>
      </c>
      <c r="Y29" s="52">
        <v>0.0</v>
      </c>
      <c r="Z29" s="52">
        <v>0.0</v>
      </c>
      <c r="AA29" s="52">
        <v>0.0</v>
      </c>
      <c r="AB29" s="52">
        <v>0.0</v>
      </c>
      <c r="AC29" s="52">
        <v>0.0</v>
      </c>
      <c r="AD29" s="52">
        <v>0.0</v>
      </c>
      <c r="AE29" s="52">
        <v>0.0</v>
      </c>
      <c r="AF29" s="52">
        <v>0.0</v>
      </c>
      <c r="AG29" s="52">
        <v>0.0</v>
      </c>
      <c r="AH29" s="52">
        <v>0.0</v>
      </c>
      <c r="AI29" s="52">
        <v>0.0</v>
      </c>
      <c r="AJ29" s="52">
        <v>0.0</v>
      </c>
      <c r="AK29" s="52">
        <v>0.0</v>
      </c>
      <c r="AL29" s="52">
        <v>0.0</v>
      </c>
      <c r="AM29" s="52">
        <v>0.0</v>
      </c>
      <c r="AN29" s="52">
        <v>0.0</v>
      </c>
      <c r="AO29" s="52">
        <v>0.0</v>
      </c>
      <c r="AP29" s="52">
        <v>0.0</v>
      </c>
      <c r="AQ29" s="52">
        <v>0.0</v>
      </c>
      <c r="AR29" s="52">
        <v>0.0</v>
      </c>
      <c r="AS29" s="52">
        <v>0.0</v>
      </c>
      <c r="AT29" s="52">
        <v>0.0</v>
      </c>
      <c r="AU29" s="52">
        <v>0.0</v>
      </c>
      <c r="AV29" s="52">
        <v>0.0</v>
      </c>
      <c r="AW29" s="52">
        <v>0.0</v>
      </c>
      <c r="AX29" s="52">
        <v>0.0</v>
      </c>
      <c r="AY29" s="52">
        <v>0.0</v>
      </c>
      <c r="AZ29" s="52">
        <v>0.0</v>
      </c>
      <c r="BA29" s="52">
        <v>0.0</v>
      </c>
      <c r="BB29" s="52">
        <v>0.0</v>
      </c>
      <c r="BC29" s="52">
        <v>0.0</v>
      </c>
      <c r="BD29" s="52">
        <v>0.0</v>
      </c>
      <c r="BE29" s="53">
        <v>0.0</v>
      </c>
      <c r="BF29" s="457">
        <v>0.0</v>
      </c>
      <c r="BG29" s="457">
        <v>0.0</v>
      </c>
      <c r="BH29" s="457">
        <v>0.0</v>
      </c>
    </row>
    <row r="30" spans="8:8">
      <c r="A30" s="218" t="s">
        <v>118</v>
      </c>
      <c r="B30" s="52" t="s">
        <v>114</v>
      </c>
      <c r="C30" s="52" t="s">
        <v>114</v>
      </c>
      <c r="D30" s="52" t="s">
        <v>114</v>
      </c>
      <c r="E30" s="52" t="s">
        <v>114</v>
      </c>
      <c r="F30" s="52" t="s">
        <v>114</v>
      </c>
      <c r="G30" s="52" t="s">
        <v>114</v>
      </c>
      <c r="H30" s="52" t="s">
        <v>114</v>
      </c>
      <c r="I30" s="52" t="s">
        <v>114</v>
      </c>
      <c r="J30" s="52" t="s">
        <v>114</v>
      </c>
      <c r="K30" s="52" t="s">
        <v>114</v>
      </c>
      <c r="L30" s="52" t="s">
        <v>114</v>
      </c>
      <c r="M30" s="52" t="s">
        <v>114</v>
      </c>
      <c r="N30" s="52" t="s">
        <v>114</v>
      </c>
      <c r="O30" s="52" t="s">
        <v>114</v>
      </c>
      <c r="P30" s="52" t="s">
        <v>114</v>
      </c>
      <c r="Q30" s="52" t="s">
        <v>114</v>
      </c>
      <c r="R30" s="52" t="s">
        <v>114</v>
      </c>
      <c r="S30" s="52" t="s">
        <v>114</v>
      </c>
      <c r="T30" s="52" t="s">
        <v>114</v>
      </c>
      <c r="U30" s="52" t="s">
        <v>114</v>
      </c>
      <c r="V30" s="52">
        <v>0.0</v>
      </c>
      <c r="W30" s="52">
        <v>0.0</v>
      </c>
      <c r="X30" s="52">
        <v>0.0</v>
      </c>
      <c r="Y30" s="52">
        <v>0.0</v>
      </c>
      <c r="Z30" s="52">
        <v>0.0</v>
      </c>
      <c r="AA30" s="52">
        <v>0.0</v>
      </c>
      <c r="AB30" s="52">
        <v>0.0</v>
      </c>
      <c r="AC30" s="52">
        <v>0.0</v>
      </c>
      <c r="AD30" s="52">
        <v>0.0</v>
      </c>
      <c r="AE30" s="52">
        <v>0.0</v>
      </c>
      <c r="AF30" s="52">
        <v>0.0</v>
      </c>
      <c r="AG30" s="52">
        <v>0.0</v>
      </c>
      <c r="AH30" s="52">
        <v>0.0</v>
      </c>
      <c r="AI30" s="52">
        <v>0.0</v>
      </c>
      <c r="AJ30" s="52">
        <v>0.0</v>
      </c>
      <c r="AK30" s="52">
        <v>0.0</v>
      </c>
      <c r="AL30" s="52">
        <v>0.0</v>
      </c>
      <c r="AM30" s="52">
        <v>0.0</v>
      </c>
      <c r="AN30" s="52">
        <v>0.0</v>
      </c>
      <c r="AO30" s="52">
        <v>0.0</v>
      </c>
      <c r="AP30" s="52">
        <v>0.0</v>
      </c>
      <c r="AQ30" s="52">
        <v>0.0</v>
      </c>
      <c r="AR30" s="52">
        <v>0.0</v>
      </c>
      <c r="AS30" s="52">
        <v>0.0</v>
      </c>
      <c r="AT30" s="52">
        <v>0.0</v>
      </c>
      <c r="AU30" s="52">
        <v>0.0</v>
      </c>
      <c r="AV30" s="52">
        <v>0.0</v>
      </c>
      <c r="AW30" s="52">
        <v>0.0</v>
      </c>
      <c r="AX30" s="52">
        <v>0.0</v>
      </c>
      <c r="AY30" s="52">
        <v>0.0</v>
      </c>
      <c r="AZ30" s="52">
        <v>0.0</v>
      </c>
      <c r="BA30" s="52">
        <v>0.0</v>
      </c>
      <c r="BB30" s="52">
        <v>0.0</v>
      </c>
      <c r="BC30" s="52">
        <v>0.0</v>
      </c>
      <c r="BD30" s="52">
        <v>0.0</v>
      </c>
      <c r="BE30" s="53">
        <v>0.0</v>
      </c>
      <c r="BF30" s="457">
        <v>0.0</v>
      </c>
      <c r="BG30" s="457">
        <v>0.0</v>
      </c>
      <c r="BH30" s="457">
        <v>0.0</v>
      </c>
    </row>
    <row r="31" spans="8:8">
      <c r="A31" s="218" t="s">
        <v>119</v>
      </c>
      <c r="B31" s="52">
        <v>0.0</v>
      </c>
      <c r="C31" s="52">
        <v>0.0</v>
      </c>
      <c r="D31" s="52">
        <v>0.0</v>
      </c>
      <c r="E31" s="52">
        <v>0.0</v>
      </c>
      <c r="F31" s="52">
        <v>0.0</v>
      </c>
      <c r="G31" s="52">
        <v>0.0</v>
      </c>
      <c r="H31" s="52">
        <v>0.0</v>
      </c>
      <c r="I31" s="52">
        <v>0.0</v>
      </c>
      <c r="J31" s="52">
        <v>0.0</v>
      </c>
      <c r="K31" s="52">
        <v>0.0</v>
      </c>
      <c r="L31" s="52">
        <v>0.0</v>
      </c>
      <c r="M31" s="52">
        <v>0.0</v>
      </c>
      <c r="N31" s="52">
        <v>0.0264210526315789</v>
      </c>
      <c r="O31" s="52">
        <v>0.0324105263157895</v>
      </c>
      <c r="P31" s="52">
        <v>0.0669473684210526</v>
      </c>
      <c r="Q31" s="52">
        <v>0.0697368421052632</v>
      </c>
      <c r="R31" s="52">
        <v>0.145631578947368</v>
      </c>
      <c r="S31" s="52">
        <v>0.166589473684211</v>
      </c>
      <c r="T31" s="52">
        <v>0.175968421052632</v>
      </c>
      <c r="U31" s="52">
        <v>0.187357894736842</v>
      </c>
      <c r="V31" s="52">
        <v>0.189263157894737</v>
      </c>
      <c r="W31" s="52">
        <v>0.189452631578947</v>
      </c>
      <c r="X31" s="52">
        <v>0.195094736842105</v>
      </c>
      <c r="Y31" s="52">
        <v>0.194178947368421</v>
      </c>
      <c r="Z31" s="52">
        <v>0.189578947368421</v>
      </c>
      <c r="AA31" s="52">
        <v>0.190821052631579</v>
      </c>
      <c r="AB31" s="52">
        <v>0.193757894736842</v>
      </c>
      <c r="AC31" s="52">
        <v>0.191263157894737</v>
      </c>
      <c r="AD31" s="52">
        <v>0.197894736842105</v>
      </c>
      <c r="AE31" s="52">
        <v>0.192926315789474</v>
      </c>
      <c r="AF31" s="52">
        <v>0.190821052631579</v>
      </c>
      <c r="AG31" s="52">
        <v>0.196621052631579</v>
      </c>
      <c r="AH31" s="52">
        <v>0.211063157894737</v>
      </c>
      <c r="AI31" s="52">
        <v>0.2208</v>
      </c>
      <c r="AJ31" s="52">
        <v>0.232210526315789</v>
      </c>
      <c r="AK31" s="52">
        <v>0.227105263157895</v>
      </c>
      <c r="AL31" s="52">
        <v>0.228547279562543</v>
      </c>
      <c r="AM31" s="52">
        <v>0.222302505942275</v>
      </c>
      <c r="AN31" s="52">
        <v>0.225369412955466</v>
      </c>
      <c r="AO31" s="52">
        <v>0.223769808917197</v>
      </c>
      <c r="AP31" s="52">
        <v>0.227882338441039</v>
      </c>
      <c r="AQ31" s="52">
        <v>0.222876583912612</v>
      </c>
      <c r="AR31" s="52">
        <v>0.226492342105263</v>
      </c>
      <c r="AS31" s="52">
        <v>0.22056908139915</v>
      </c>
      <c r="AT31" s="52">
        <v>0.224686315789473</v>
      </c>
      <c r="AU31" s="52">
        <v>0.216274911204391</v>
      </c>
      <c r="AV31" s="52">
        <v>0.218653498074454</v>
      </c>
      <c r="AW31" s="52">
        <v>0.215349818181818</v>
      </c>
      <c r="AX31" s="52">
        <v>0.219977520608751</v>
      </c>
      <c r="AY31" s="52">
        <v>0.218395083517176</v>
      </c>
      <c r="AZ31" s="52">
        <v>0.214027443609022</v>
      </c>
      <c r="BA31" s="52">
        <v>0.212322640921831</v>
      </c>
      <c r="BB31" s="52">
        <v>0.204385263157895</v>
      </c>
      <c r="BC31" s="52">
        <v>0.206081440443213</v>
      </c>
      <c r="BD31" s="52">
        <v>0.215024213544923</v>
      </c>
      <c r="BE31" s="53">
        <v>0.209026887218045</v>
      </c>
      <c r="BF31" s="457">
        <v>-0.0305474343205375</v>
      </c>
      <c r="BG31" s="457">
        <v>-0.00438581753824807</v>
      </c>
      <c r="BH31" s="457">
        <v>0.00871623830712034</v>
      </c>
    </row>
    <row r="32" spans="8:8">
      <c r="A32" s="218" t="s">
        <v>120</v>
      </c>
      <c r="B32" s="52">
        <v>0.00897</v>
      </c>
      <c r="C32" s="52">
        <v>0.01395</v>
      </c>
      <c r="D32" s="52">
        <v>0.02076</v>
      </c>
      <c r="E32" s="52">
        <v>0.03085</v>
      </c>
      <c r="F32" s="52">
        <v>0.036</v>
      </c>
      <c r="G32" s="52">
        <v>0.05711</v>
      </c>
      <c r="H32" s="52">
        <v>0.09329</v>
      </c>
      <c r="I32" s="52">
        <v>0.14591</v>
      </c>
      <c r="J32" s="52">
        <v>0.14751</v>
      </c>
      <c r="K32" s="52">
        <v>0.1471</v>
      </c>
      <c r="L32" s="52">
        <v>0.18248</v>
      </c>
      <c r="M32" s="52">
        <v>0.15778</v>
      </c>
      <c r="N32" s="52">
        <v>0.17941</v>
      </c>
      <c r="O32" s="52">
        <v>0.30452</v>
      </c>
      <c r="P32" s="52">
        <v>0.3996</v>
      </c>
      <c r="Q32" s="52">
        <v>0.61251</v>
      </c>
      <c r="R32" s="52">
        <v>1.05326</v>
      </c>
      <c r="S32" s="52">
        <v>1.08919</v>
      </c>
      <c r="T32" s="52">
        <v>1.44261</v>
      </c>
      <c r="U32" s="52">
        <v>1.91234</v>
      </c>
      <c r="V32" s="52">
        <v>2.241</v>
      </c>
      <c r="W32" s="52">
        <v>2.54155</v>
      </c>
      <c r="X32" s="52">
        <v>2.6552</v>
      </c>
      <c r="Y32" s="52">
        <v>2.75521</v>
      </c>
      <c r="Z32" s="52">
        <v>3.03931</v>
      </c>
      <c r="AA32" s="52">
        <v>3.14081</v>
      </c>
      <c r="AB32" s="52">
        <v>3.3134</v>
      </c>
      <c r="AC32" s="52">
        <v>3.38445</v>
      </c>
      <c r="AD32" s="52">
        <v>3.68188</v>
      </c>
      <c r="AE32" s="52">
        <v>3.59981</v>
      </c>
      <c r="AF32" s="52">
        <v>3.77231</v>
      </c>
      <c r="AG32" s="52">
        <v>3.9734</v>
      </c>
      <c r="AH32" s="52">
        <v>3.95483</v>
      </c>
      <c r="AI32" s="52">
        <v>3.8799</v>
      </c>
      <c r="AJ32" s="52">
        <v>3.94244</v>
      </c>
      <c r="AK32" s="52">
        <v>4.15162</v>
      </c>
      <c r="AL32" s="52">
        <v>4.1834174025974</v>
      </c>
      <c r="AM32" s="52">
        <v>4.31124387096774</v>
      </c>
      <c r="AN32" s="52">
        <v>4.32587884615385</v>
      </c>
      <c r="AO32" s="52">
        <v>4.36820847133758</v>
      </c>
      <c r="AP32" s="52">
        <v>4.37240107594936</v>
      </c>
      <c r="AQ32" s="52">
        <v>4.33202660377358</v>
      </c>
      <c r="AR32" s="52">
        <v>4.204918125</v>
      </c>
      <c r="AS32" s="52">
        <v>4.17611124223602</v>
      </c>
      <c r="AT32" s="52">
        <v>3.86972888888889</v>
      </c>
      <c r="AU32" s="52">
        <v>4.02231368098159</v>
      </c>
      <c r="AV32" s="52">
        <v>4.12715634146341</v>
      </c>
      <c r="AW32" s="52">
        <v>3.94467381818182</v>
      </c>
      <c r="AX32" s="52">
        <v>3.9050484939759</v>
      </c>
      <c r="AY32" s="52">
        <v>3.99887946107784</v>
      </c>
      <c r="AZ32" s="52">
        <v>3.98371753714285</v>
      </c>
      <c r="BA32" s="52">
        <v>3.65023128674556</v>
      </c>
      <c r="BB32" s="52">
        <v>3.585232161</v>
      </c>
      <c r="BC32" s="52">
        <v>3.69474252842105</v>
      </c>
      <c r="BD32" s="52">
        <v>3.55694065265055</v>
      </c>
      <c r="BE32" s="53">
        <v>3.14261354527347</v>
      </c>
      <c r="BF32" s="457">
        <v>-0.118898099373318</v>
      </c>
      <c r="BG32" s="457">
        <v>-0.00839294510410915</v>
      </c>
      <c r="BH32" s="457">
        <v>0.131044235181163</v>
      </c>
    </row>
    <row r="33" spans="8:8">
      <c r="A33" s="218" t="s">
        <v>121</v>
      </c>
      <c r="B33" s="52">
        <v>0.00117</v>
      </c>
      <c r="C33" s="52">
        <v>0.00265</v>
      </c>
      <c r="D33" s="52">
        <v>0.01225</v>
      </c>
      <c r="E33" s="52">
        <v>0.01766</v>
      </c>
      <c r="F33" s="52">
        <v>0.04937</v>
      </c>
      <c r="G33" s="52">
        <v>0.06494</v>
      </c>
      <c r="H33" s="52">
        <v>0.06216</v>
      </c>
      <c r="I33" s="52">
        <v>0.09522</v>
      </c>
      <c r="J33" s="52">
        <v>0.12106</v>
      </c>
      <c r="K33" s="52">
        <v>0.14459</v>
      </c>
      <c r="L33" s="52">
        <v>0.24138</v>
      </c>
      <c r="M33" s="52">
        <v>0.29533</v>
      </c>
      <c r="N33" s="52">
        <v>0.41255</v>
      </c>
      <c r="O33" s="52">
        <v>0.43873</v>
      </c>
      <c r="P33" s="52">
        <v>0.52064</v>
      </c>
      <c r="Q33" s="52">
        <v>0.55589</v>
      </c>
      <c r="R33" s="52">
        <v>0.65533</v>
      </c>
      <c r="S33" s="52">
        <v>0.74426</v>
      </c>
      <c r="T33" s="52">
        <v>0.78063</v>
      </c>
      <c r="U33" s="52">
        <v>1.04317</v>
      </c>
      <c r="V33" s="52">
        <v>1.38641</v>
      </c>
      <c r="W33" s="52">
        <v>1.30489</v>
      </c>
      <c r="X33" s="52">
        <v>1.41725</v>
      </c>
      <c r="Y33" s="52">
        <v>1.5682</v>
      </c>
      <c r="Z33" s="52">
        <v>1.61671</v>
      </c>
      <c r="AA33" s="52">
        <v>1.525</v>
      </c>
      <c r="AB33" s="52">
        <v>1.474</v>
      </c>
      <c r="AC33" s="52">
        <v>1.588</v>
      </c>
      <c r="AD33" s="52">
        <v>1.535</v>
      </c>
      <c r="AE33" s="52">
        <v>1.512</v>
      </c>
      <c r="AF33" s="52">
        <v>1.541</v>
      </c>
      <c r="AG33" s="52">
        <v>1.61613</v>
      </c>
      <c r="AH33" s="52">
        <v>1.70328</v>
      </c>
      <c r="AI33" s="52">
        <v>1.616</v>
      </c>
      <c r="AJ33" s="52">
        <v>1.70004</v>
      </c>
      <c r="AK33" s="52">
        <v>1.69606</v>
      </c>
      <c r="AL33" s="52">
        <v>1.7019262987013</v>
      </c>
      <c r="AM33" s="52">
        <v>1.62715006451613</v>
      </c>
      <c r="AN33" s="52">
        <v>1.61885769230769</v>
      </c>
      <c r="AO33" s="52">
        <v>1.62808566878981</v>
      </c>
      <c r="AP33" s="52">
        <v>1.57879537974683</v>
      </c>
      <c r="AQ33" s="52">
        <v>1.61040679245283</v>
      </c>
      <c r="AR33" s="52">
        <v>1.343856375</v>
      </c>
      <c r="AS33" s="52">
        <v>1.41384354037267</v>
      </c>
      <c r="AT33" s="52">
        <v>1.27435777777778</v>
      </c>
      <c r="AU33" s="52">
        <v>1.31932932515337</v>
      </c>
      <c r="AV33" s="52">
        <v>1.00729254457317</v>
      </c>
      <c r="AW33" s="52">
        <v>0.922265454545454</v>
      </c>
      <c r="AX33" s="52">
        <v>0.896709036144578</v>
      </c>
      <c r="AY33" s="52">
        <v>0.889864491017963</v>
      </c>
      <c r="AZ33" s="52">
        <v>0.835911046607142</v>
      </c>
      <c r="BA33" s="52">
        <v>0.766213136094674</v>
      </c>
      <c r="BB33" s="52">
        <v>0.6869196</v>
      </c>
      <c r="BC33" s="52">
        <v>0.680044736842105</v>
      </c>
      <c r="BD33" s="52">
        <v>0.669213476181893</v>
      </c>
      <c r="BE33" s="53">
        <v>0.571728457142857</v>
      </c>
      <c r="BF33" s="457">
        <v>-0.148005266142899</v>
      </c>
      <c r="BG33" s="457">
        <v>-0.0623789899051312</v>
      </c>
      <c r="BH33" s="457">
        <v>0.023840576424128</v>
      </c>
    </row>
    <row r="34" spans="8:8">
      <c r="A34" s="218" t="s">
        <v>122</v>
      </c>
      <c r="B34" s="52">
        <v>0.0</v>
      </c>
      <c r="C34" s="52">
        <v>0.0</v>
      </c>
      <c r="D34" s="52">
        <v>0.0</v>
      </c>
      <c r="E34" s="52">
        <v>0.0</v>
      </c>
      <c r="F34" s="52">
        <v>0.0</v>
      </c>
      <c r="G34" s="52">
        <v>0.0</v>
      </c>
      <c r="H34" s="52">
        <v>0.0</v>
      </c>
      <c r="I34" s="52">
        <v>0.0</v>
      </c>
      <c r="J34" s="52">
        <v>0.0</v>
      </c>
      <c r="K34" s="52">
        <v>0.0</v>
      </c>
      <c r="L34" s="52">
        <v>0.0</v>
      </c>
      <c r="M34" s="52">
        <v>0.0</v>
      </c>
      <c r="N34" s="52">
        <v>0.0</v>
      </c>
      <c r="O34" s="52">
        <v>0.0</v>
      </c>
      <c r="P34" s="52">
        <v>0.0</v>
      </c>
      <c r="Q34" s="52">
        <v>0.0</v>
      </c>
      <c r="R34" s="52">
        <v>0.0</v>
      </c>
      <c r="S34" s="52">
        <v>0.0</v>
      </c>
      <c r="T34" s="52">
        <v>0.0</v>
      </c>
      <c r="U34" s="52">
        <v>0.0</v>
      </c>
      <c r="V34" s="52">
        <v>0.0</v>
      </c>
      <c r="W34" s="52">
        <v>0.0</v>
      </c>
      <c r="X34" s="52">
        <v>0.0</v>
      </c>
      <c r="Y34" s="52">
        <v>0.0</v>
      </c>
      <c r="Z34" s="52">
        <v>0.0</v>
      </c>
      <c r="AA34" s="52">
        <v>0.0</v>
      </c>
      <c r="AB34" s="52">
        <v>0.0</v>
      </c>
      <c r="AC34" s="52">
        <v>0.0</v>
      </c>
      <c r="AD34" s="52">
        <v>0.0</v>
      </c>
      <c r="AE34" s="52">
        <v>0.0</v>
      </c>
      <c r="AF34" s="52">
        <v>0.0</v>
      </c>
      <c r="AG34" s="52">
        <v>0.0</v>
      </c>
      <c r="AH34" s="52">
        <v>0.0</v>
      </c>
      <c r="AI34" s="52">
        <v>0.0</v>
      </c>
      <c r="AJ34" s="52">
        <v>0.0</v>
      </c>
      <c r="AK34" s="52">
        <v>0.0</v>
      </c>
      <c r="AL34" s="52">
        <v>0.0</v>
      </c>
      <c r="AM34" s="52">
        <v>0.0</v>
      </c>
      <c r="AN34" s="52">
        <v>0.0</v>
      </c>
      <c r="AO34" s="52">
        <v>0.0</v>
      </c>
      <c r="AP34" s="52">
        <v>0.0</v>
      </c>
      <c r="AQ34" s="52">
        <v>0.0</v>
      </c>
      <c r="AR34" s="52">
        <v>0.0</v>
      </c>
      <c r="AS34" s="52">
        <v>0.0</v>
      </c>
      <c r="AT34" s="52">
        <v>0.0</v>
      </c>
      <c r="AU34" s="52">
        <v>0.0</v>
      </c>
      <c r="AV34" s="52">
        <v>0.0</v>
      </c>
      <c r="AW34" s="52">
        <v>0.0</v>
      </c>
      <c r="AX34" s="52">
        <v>0.0</v>
      </c>
      <c r="AY34" s="52">
        <v>0.0</v>
      </c>
      <c r="AZ34" s="52">
        <v>0.0</v>
      </c>
      <c r="BA34" s="52">
        <v>0.0</v>
      </c>
      <c r="BB34" s="52">
        <v>0.0</v>
      </c>
      <c r="BC34" s="52">
        <v>0.0</v>
      </c>
      <c r="BD34" s="52">
        <v>0.0</v>
      </c>
      <c r="BE34" s="53">
        <v>0.0</v>
      </c>
      <c r="BF34" s="457">
        <v>0.0</v>
      </c>
      <c r="BG34" s="457">
        <v>0.0</v>
      </c>
      <c r="BH34" s="457">
        <v>0.0</v>
      </c>
    </row>
    <row r="35" spans="8:8">
      <c r="A35" s="218" t="s">
        <v>123</v>
      </c>
      <c r="B35" s="52">
        <v>0.0</v>
      </c>
      <c r="C35" s="52">
        <v>0.0</v>
      </c>
      <c r="D35" s="52">
        <v>0.0</v>
      </c>
      <c r="E35" s="52">
        <v>0.0</v>
      </c>
      <c r="F35" s="52">
        <v>0.0</v>
      </c>
      <c r="G35" s="52">
        <v>0.0</v>
      </c>
      <c r="H35" s="52">
        <v>0.0</v>
      </c>
      <c r="I35" s="52">
        <v>0.0</v>
      </c>
      <c r="J35" s="52">
        <v>0.0</v>
      </c>
      <c r="K35" s="52">
        <v>0.0</v>
      </c>
      <c r="L35" s="52">
        <v>0.0</v>
      </c>
      <c r="M35" s="52">
        <v>0.0</v>
      </c>
      <c r="N35" s="52">
        <v>0.0</v>
      </c>
      <c r="O35" s="52">
        <v>0.0</v>
      </c>
      <c r="P35" s="52">
        <v>0.0</v>
      </c>
      <c r="Q35" s="52">
        <v>0.0</v>
      </c>
      <c r="R35" s="52">
        <v>0.0</v>
      </c>
      <c r="S35" s="52">
        <v>0.0</v>
      </c>
      <c r="T35" s="52">
        <v>0.02473</v>
      </c>
      <c r="U35" s="52">
        <v>0.03766</v>
      </c>
      <c r="V35" s="52">
        <v>0.0648</v>
      </c>
      <c r="W35" s="52">
        <v>0.07424</v>
      </c>
      <c r="X35" s="52">
        <v>0.10986</v>
      </c>
      <c r="Y35" s="52">
        <v>0.13445</v>
      </c>
      <c r="Z35" s="52">
        <v>0.13891</v>
      </c>
      <c r="AA35" s="52">
        <v>0.13731</v>
      </c>
      <c r="AB35" s="52">
        <v>0.13726</v>
      </c>
      <c r="AC35" s="52">
        <v>0.13964</v>
      </c>
      <c r="AD35" s="52">
        <v>0.13796</v>
      </c>
      <c r="AE35" s="52">
        <v>0.14049</v>
      </c>
      <c r="AF35" s="52">
        <v>0.14026</v>
      </c>
      <c r="AG35" s="52">
        <v>0.1418</v>
      </c>
      <c r="AH35" s="52">
        <v>0.13968</v>
      </c>
      <c r="AI35" s="52">
        <v>0.13949</v>
      </c>
      <c r="AJ35" s="52">
        <v>0.14096</v>
      </c>
      <c r="AK35" s="52">
        <v>0.1418</v>
      </c>
      <c r="AL35" s="52">
        <v>0.140342727272727</v>
      </c>
      <c r="AM35" s="52">
        <v>0.137729612903226</v>
      </c>
      <c r="AN35" s="52">
        <v>0.108012115384615</v>
      </c>
      <c r="AO35" s="52">
        <v>0.116114331210191</v>
      </c>
      <c r="AP35" s="52">
        <v>0.133962151898734</v>
      </c>
      <c r="AQ35" s="52">
        <v>0.129530377358491</v>
      </c>
      <c r="AR35" s="52">
        <v>0.1403488125</v>
      </c>
      <c r="AS35" s="52">
        <v>0.14081701863354</v>
      </c>
      <c r="AT35" s="52">
        <v>0.14569</v>
      </c>
      <c r="AU35" s="52">
        <v>0.147940674846626</v>
      </c>
      <c r="AV35" s="52">
        <v>0.146329815731707</v>
      </c>
      <c r="AW35" s="52">
        <v>0.146444311636363</v>
      </c>
      <c r="AX35" s="52">
        <v>0.14165960313253</v>
      </c>
      <c r="AY35" s="52">
        <v>0.143367633053892</v>
      </c>
      <c r="AZ35" s="52">
        <v>0.144206106428571</v>
      </c>
      <c r="BA35" s="52">
        <v>0.145340177218935</v>
      </c>
      <c r="BB35" s="52">
        <v>0.144878364</v>
      </c>
      <c r="BC35" s="52">
        <v>0.140768947368421</v>
      </c>
      <c r="BD35" s="52">
        <v>0.145197410897173</v>
      </c>
      <c r="BE35" s="53">
        <v>0.142603493877551</v>
      </c>
      <c r="BF35" s="457">
        <v>-0.0205481904507753</v>
      </c>
      <c r="BG35" s="457">
        <v>-3.38623226296519E-4</v>
      </c>
      <c r="BH35" s="457">
        <v>0.00594644092254083</v>
      </c>
    </row>
    <row r="36" spans="8:8">
      <c r="A36" s="218" t="s">
        <v>124</v>
      </c>
      <c r="B36" s="52">
        <v>0.0</v>
      </c>
      <c r="C36" s="52">
        <v>0.0</v>
      </c>
      <c r="D36" s="52">
        <v>0.0</v>
      </c>
      <c r="E36" s="52">
        <v>0.0</v>
      </c>
      <c r="F36" s="52">
        <v>0.0</v>
      </c>
      <c r="G36" s="52">
        <v>0.0</v>
      </c>
      <c r="H36" s="52">
        <v>0.0</v>
      </c>
      <c r="I36" s="52">
        <v>0.0</v>
      </c>
      <c r="J36" s="52">
        <v>0.0</v>
      </c>
      <c r="K36" s="52">
        <v>0.0</v>
      </c>
      <c r="L36" s="52">
        <v>0.0</v>
      </c>
      <c r="M36" s="52">
        <v>0.0</v>
      </c>
      <c r="N36" s="52">
        <v>0.0</v>
      </c>
      <c r="O36" s="52">
        <v>0.0</v>
      </c>
      <c r="P36" s="52">
        <v>0.0</v>
      </c>
      <c r="Q36" s="52">
        <v>0.0</v>
      </c>
      <c r="R36" s="52">
        <v>0.0</v>
      </c>
      <c r="S36" s="52">
        <v>0.0</v>
      </c>
      <c r="T36" s="52">
        <v>0.0</v>
      </c>
      <c r="U36" s="52">
        <v>0.0</v>
      </c>
      <c r="V36" s="52">
        <v>0.0</v>
      </c>
      <c r="W36" s="52">
        <v>0.0</v>
      </c>
      <c r="X36" s="52">
        <v>0.0</v>
      </c>
      <c r="Y36" s="52">
        <v>0.0</v>
      </c>
      <c r="Z36" s="52">
        <v>0.0</v>
      </c>
      <c r="AA36" s="52">
        <v>0.0</v>
      </c>
      <c r="AB36" s="52">
        <v>0.0</v>
      </c>
      <c r="AC36" s="52">
        <v>0.0</v>
      </c>
      <c r="AD36" s="52">
        <v>0.0</v>
      </c>
      <c r="AE36" s="52">
        <v>0.0</v>
      </c>
      <c r="AF36" s="52">
        <v>0.0</v>
      </c>
      <c r="AG36" s="52">
        <v>0.0</v>
      </c>
      <c r="AH36" s="52">
        <v>0.0</v>
      </c>
      <c r="AI36" s="52">
        <v>0.0</v>
      </c>
      <c r="AJ36" s="52">
        <v>0.0</v>
      </c>
      <c r="AK36" s="52">
        <v>0.0</v>
      </c>
      <c r="AL36" s="52">
        <v>0.0</v>
      </c>
      <c r="AM36" s="52">
        <v>0.0</v>
      </c>
      <c r="AN36" s="52">
        <v>0.0</v>
      </c>
      <c r="AO36" s="52">
        <v>0.0</v>
      </c>
      <c r="AP36" s="52">
        <v>0.0</v>
      </c>
      <c r="AQ36" s="52">
        <v>0.0</v>
      </c>
      <c r="AR36" s="52">
        <v>0.0</v>
      </c>
      <c r="AS36" s="52">
        <v>0.0</v>
      </c>
      <c r="AT36" s="52">
        <v>0.0</v>
      </c>
      <c r="AU36" s="52">
        <v>0.0</v>
      </c>
      <c r="AV36" s="52">
        <v>0.0</v>
      </c>
      <c r="AW36" s="52">
        <v>0.0</v>
      </c>
      <c r="AX36" s="52">
        <v>0.0</v>
      </c>
      <c r="AY36" s="52">
        <v>0.0</v>
      </c>
      <c r="AZ36" s="52">
        <v>0.0</v>
      </c>
      <c r="BA36" s="52">
        <v>0.0</v>
      </c>
      <c r="BB36" s="52">
        <v>0.0</v>
      </c>
      <c r="BC36" s="52">
        <v>0.0</v>
      </c>
      <c r="BD36" s="52">
        <v>0.0</v>
      </c>
      <c r="BE36" s="53">
        <v>0.0</v>
      </c>
      <c r="BF36" s="457">
        <v>0.0</v>
      </c>
      <c r="BG36" s="457">
        <v>0.0</v>
      </c>
      <c r="BH36" s="457">
        <v>0.0</v>
      </c>
    </row>
    <row r="37" spans="8:8">
      <c r="A37" s="218" t="s">
        <v>125</v>
      </c>
      <c r="B37" s="52">
        <v>0.0</v>
      </c>
      <c r="C37" s="52">
        <v>0.0</v>
      </c>
      <c r="D37" s="52">
        <v>0.0</v>
      </c>
      <c r="E37" s="52">
        <v>0.0</v>
      </c>
      <c r="F37" s="52">
        <v>0.0</v>
      </c>
      <c r="G37" s="52">
        <v>0.0</v>
      </c>
      <c r="H37" s="52">
        <v>0.0</v>
      </c>
      <c r="I37" s="52">
        <v>0.0</v>
      </c>
      <c r="J37" s="52">
        <v>0.0</v>
      </c>
      <c r="K37" s="52">
        <v>0.0</v>
      </c>
      <c r="L37" s="52">
        <v>0.0</v>
      </c>
      <c r="M37" s="52">
        <v>0.0</v>
      </c>
      <c r="N37" s="52">
        <v>0.0</v>
      </c>
      <c r="O37" s="52">
        <v>0.0</v>
      </c>
      <c r="P37" s="52">
        <v>0.0</v>
      </c>
      <c r="Q37" s="52">
        <v>0.0</v>
      </c>
      <c r="R37" s="52">
        <v>0.0</v>
      </c>
      <c r="S37" s="52">
        <v>0.0</v>
      </c>
      <c r="T37" s="52">
        <v>0.0</v>
      </c>
      <c r="U37" s="52">
        <v>0.0</v>
      </c>
      <c r="V37" s="52">
        <v>0.0</v>
      </c>
      <c r="W37" s="52">
        <v>0.0</v>
      </c>
      <c r="X37" s="52">
        <v>0.0</v>
      </c>
      <c r="Y37" s="52">
        <v>0.0</v>
      </c>
      <c r="Z37" s="52">
        <v>0.0</v>
      </c>
      <c r="AA37" s="52">
        <v>0.0</v>
      </c>
      <c r="AB37" s="52">
        <v>0.0</v>
      </c>
      <c r="AC37" s="52">
        <v>0.0</v>
      </c>
      <c r="AD37" s="52">
        <v>0.0</v>
      </c>
      <c r="AE37" s="52">
        <v>0.0</v>
      </c>
      <c r="AF37" s="52">
        <v>0.0</v>
      </c>
      <c r="AG37" s="52">
        <v>0.0</v>
      </c>
      <c r="AH37" s="52">
        <v>0.0</v>
      </c>
      <c r="AI37" s="52">
        <v>0.0</v>
      </c>
      <c r="AJ37" s="52">
        <v>0.0</v>
      </c>
      <c r="AK37" s="52">
        <v>0.0</v>
      </c>
      <c r="AL37" s="52">
        <v>0.0</v>
      </c>
      <c r="AM37" s="52">
        <v>0.0</v>
      </c>
      <c r="AN37" s="52">
        <v>0.0</v>
      </c>
      <c r="AO37" s="52">
        <v>0.0</v>
      </c>
      <c r="AP37" s="52">
        <v>0.0</v>
      </c>
      <c r="AQ37" s="52">
        <v>0.0</v>
      </c>
      <c r="AR37" s="52">
        <v>0.0</v>
      </c>
      <c r="AS37" s="52">
        <v>0.0</v>
      </c>
      <c r="AT37" s="52">
        <v>0.0</v>
      </c>
      <c r="AU37" s="52">
        <v>0.0</v>
      </c>
      <c r="AV37" s="52">
        <v>0.0</v>
      </c>
      <c r="AW37" s="52">
        <v>0.0</v>
      </c>
      <c r="AX37" s="52">
        <v>0.0</v>
      </c>
      <c r="AY37" s="52">
        <v>0.0</v>
      </c>
      <c r="AZ37" s="52">
        <v>0.0</v>
      </c>
      <c r="BA37" s="52">
        <v>0.0</v>
      </c>
      <c r="BB37" s="52">
        <v>0.0</v>
      </c>
      <c r="BC37" s="52">
        <v>0.0</v>
      </c>
      <c r="BD37" s="52">
        <v>0.0</v>
      </c>
      <c r="BE37" s="53">
        <v>0.0</v>
      </c>
      <c r="BF37" s="457">
        <v>0.0</v>
      </c>
      <c r="BG37" s="457">
        <v>0.0</v>
      </c>
      <c r="BH37" s="457">
        <v>0.0</v>
      </c>
    </row>
    <row r="38" spans="8:8">
      <c r="A38" s="218" t="s">
        <v>126</v>
      </c>
      <c r="B38" s="52">
        <v>0.0351</v>
      </c>
      <c r="C38" s="52">
        <v>0.03863</v>
      </c>
      <c r="D38" s="52">
        <v>0.03152</v>
      </c>
      <c r="E38" s="52">
        <v>0.02576</v>
      </c>
      <c r="F38" s="52">
        <v>0.01679</v>
      </c>
      <c r="G38" s="52">
        <v>0.03176</v>
      </c>
      <c r="H38" s="52">
        <v>0.03365</v>
      </c>
      <c r="I38" s="52">
        <v>0.03626</v>
      </c>
      <c r="J38" s="52">
        <v>0.03142</v>
      </c>
      <c r="K38" s="52">
        <v>0.0341</v>
      </c>
      <c r="L38" s="52">
        <v>0.038</v>
      </c>
      <c r="M38" s="52">
        <v>0.03807</v>
      </c>
      <c r="N38" s="52">
        <v>0.03385</v>
      </c>
      <c r="O38" s="52">
        <v>0.04428</v>
      </c>
      <c r="P38" s="52">
        <v>0.02628</v>
      </c>
      <c r="Q38" s="52">
        <v>0.02208</v>
      </c>
      <c r="R38" s="52">
        <v>0.02707</v>
      </c>
      <c r="S38" s="52">
        <v>0.06804</v>
      </c>
      <c r="T38" s="52">
        <v>0.05783</v>
      </c>
      <c r="U38" s="52">
        <v>0.06887</v>
      </c>
      <c r="V38" s="52">
        <v>0.07024</v>
      </c>
      <c r="W38" s="52">
        <v>0.08758</v>
      </c>
      <c r="X38" s="52">
        <v>0.00174</v>
      </c>
      <c r="Y38" s="52">
        <v>0.0</v>
      </c>
      <c r="Z38" s="52">
        <v>0.0</v>
      </c>
      <c r="AA38" s="52">
        <v>0.0</v>
      </c>
      <c r="AB38" s="52">
        <v>0.0</v>
      </c>
      <c r="AC38" s="52">
        <v>0.0</v>
      </c>
      <c r="AD38" s="52">
        <v>0.0</v>
      </c>
      <c r="AE38" s="52">
        <v>0.0</v>
      </c>
      <c r="AF38" s="52">
        <v>0.0</v>
      </c>
      <c r="AG38" s="52">
        <v>0.0</v>
      </c>
      <c r="AH38" s="52">
        <v>0.0</v>
      </c>
      <c r="AI38" s="52">
        <v>0.0</v>
      </c>
      <c r="AJ38" s="52">
        <v>0.0</v>
      </c>
      <c r="AK38" s="52">
        <v>0.0</v>
      </c>
      <c r="AL38" s="52">
        <v>0.0</v>
      </c>
      <c r="AM38" s="52">
        <v>0.0</v>
      </c>
      <c r="AN38" s="52">
        <v>0.0</v>
      </c>
      <c r="AO38" s="52">
        <v>0.0</v>
      </c>
      <c r="AP38" s="52">
        <v>0.0</v>
      </c>
      <c r="AQ38" s="52">
        <v>0.0</v>
      </c>
      <c r="AR38" s="52">
        <v>0.0</v>
      </c>
      <c r="AS38" s="52">
        <v>0.0</v>
      </c>
      <c r="AT38" s="52">
        <v>0.0</v>
      </c>
      <c r="AU38" s="52">
        <v>0.0</v>
      </c>
      <c r="AV38" s="52">
        <v>0.0</v>
      </c>
      <c r="AW38" s="52">
        <v>0.0</v>
      </c>
      <c r="AX38" s="52">
        <v>0.0</v>
      </c>
      <c r="AY38" s="52">
        <v>0.0</v>
      </c>
      <c r="AZ38" s="52">
        <v>0.0</v>
      </c>
      <c r="BA38" s="52">
        <v>0.0</v>
      </c>
      <c r="BB38" s="52">
        <v>0.0</v>
      </c>
      <c r="BC38" s="52">
        <v>0.0</v>
      </c>
      <c r="BD38" s="52">
        <v>0.0</v>
      </c>
      <c r="BE38" s="53">
        <v>0.0</v>
      </c>
      <c r="BF38" s="457">
        <v>0.0</v>
      </c>
      <c r="BG38" s="457">
        <v>0.0</v>
      </c>
      <c r="BH38" s="457">
        <v>0.0</v>
      </c>
    </row>
    <row r="39" spans="8:8">
      <c r="A39" s="218" t="s">
        <v>127</v>
      </c>
      <c r="B39" s="52" t="s">
        <v>114</v>
      </c>
      <c r="C39" s="52" t="s">
        <v>114</v>
      </c>
      <c r="D39" s="52" t="s">
        <v>114</v>
      </c>
      <c r="E39" s="52" t="s">
        <v>114</v>
      </c>
      <c r="F39" s="52" t="s">
        <v>114</v>
      </c>
      <c r="G39" s="52" t="s">
        <v>114</v>
      </c>
      <c r="H39" s="52" t="s">
        <v>114</v>
      </c>
      <c r="I39" s="52" t="s">
        <v>114</v>
      </c>
      <c r="J39" s="52" t="s">
        <v>114</v>
      </c>
      <c r="K39" s="52" t="s">
        <v>114</v>
      </c>
      <c r="L39" s="52" t="s">
        <v>114</v>
      </c>
      <c r="M39" s="52" t="s">
        <v>114</v>
      </c>
      <c r="N39" s="52" t="s">
        <v>114</v>
      </c>
      <c r="O39" s="52" t="s">
        <v>114</v>
      </c>
      <c r="P39" s="52" t="s">
        <v>114</v>
      </c>
      <c r="Q39" s="52" t="s">
        <v>114</v>
      </c>
      <c r="R39" s="52" t="s">
        <v>114</v>
      </c>
      <c r="S39" s="52" t="s">
        <v>114</v>
      </c>
      <c r="T39" s="52" t="s">
        <v>114</v>
      </c>
      <c r="U39" s="52" t="s">
        <v>114</v>
      </c>
      <c r="V39" s="52">
        <v>0.0</v>
      </c>
      <c r="W39" s="52">
        <v>0.0</v>
      </c>
      <c r="X39" s="52">
        <v>0.0</v>
      </c>
      <c r="Y39" s="52">
        <v>0.0</v>
      </c>
      <c r="Z39" s="52">
        <v>0.0</v>
      </c>
      <c r="AA39" s="52">
        <v>0.0</v>
      </c>
      <c r="AB39" s="52">
        <v>0.0</v>
      </c>
      <c r="AC39" s="52">
        <v>0.0</v>
      </c>
      <c r="AD39" s="52">
        <v>0.0</v>
      </c>
      <c r="AE39" s="52">
        <v>0.0</v>
      </c>
      <c r="AF39" s="52">
        <v>0.0</v>
      </c>
      <c r="AG39" s="52">
        <v>0.0</v>
      </c>
      <c r="AH39" s="52">
        <v>0.0</v>
      </c>
      <c r="AI39" s="52">
        <v>0.0</v>
      </c>
      <c r="AJ39" s="52">
        <v>0.0</v>
      </c>
      <c r="AK39" s="52">
        <v>0.0</v>
      </c>
      <c r="AL39" s="52">
        <v>0.0</v>
      </c>
      <c r="AM39" s="52">
        <v>0.0</v>
      </c>
      <c r="AN39" s="52">
        <v>0.0</v>
      </c>
      <c r="AO39" s="52">
        <v>0.0</v>
      </c>
      <c r="AP39" s="52">
        <v>0.0</v>
      </c>
      <c r="AQ39" s="52">
        <v>0.0</v>
      </c>
      <c r="AR39" s="52">
        <v>0.0</v>
      </c>
      <c r="AS39" s="52">
        <v>0.0</v>
      </c>
      <c r="AT39" s="52">
        <v>0.0</v>
      </c>
      <c r="AU39" s="52">
        <v>0.0</v>
      </c>
      <c r="AV39" s="52">
        <v>0.0</v>
      </c>
      <c r="AW39" s="52">
        <v>0.0</v>
      </c>
      <c r="AX39" s="52">
        <v>0.0</v>
      </c>
      <c r="AY39" s="52">
        <v>0.0</v>
      </c>
      <c r="AZ39" s="52">
        <v>0.0</v>
      </c>
      <c r="BA39" s="52">
        <v>0.0</v>
      </c>
      <c r="BB39" s="52">
        <v>0.0</v>
      </c>
      <c r="BC39" s="52">
        <v>0.0</v>
      </c>
      <c r="BD39" s="52">
        <v>0.0</v>
      </c>
      <c r="BE39" s="53">
        <v>0.0</v>
      </c>
      <c r="BF39" s="457">
        <v>0.0</v>
      </c>
      <c r="BG39" s="457">
        <v>0.0</v>
      </c>
      <c r="BH39" s="457">
        <v>0.0</v>
      </c>
    </row>
    <row r="40" spans="8:8">
      <c r="A40" s="218" t="s">
        <v>128</v>
      </c>
      <c r="B40" s="52" t="s">
        <v>114</v>
      </c>
      <c r="C40" s="52" t="s">
        <v>114</v>
      </c>
      <c r="D40" s="52" t="s">
        <v>114</v>
      </c>
      <c r="E40" s="52" t="s">
        <v>114</v>
      </c>
      <c r="F40" s="52" t="s">
        <v>114</v>
      </c>
      <c r="G40" s="52" t="s">
        <v>114</v>
      </c>
      <c r="H40" s="52" t="s">
        <v>114</v>
      </c>
      <c r="I40" s="52" t="s">
        <v>114</v>
      </c>
      <c r="J40" s="52" t="s">
        <v>114</v>
      </c>
      <c r="K40" s="52" t="s">
        <v>114</v>
      </c>
      <c r="L40" s="52" t="s">
        <v>114</v>
      </c>
      <c r="M40" s="52" t="s">
        <v>114</v>
      </c>
      <c r="N40" s="52" t="s">
        <v>114</v>
      </c>
      <c r="O40" s="52" t="s">
        <v>114</v>
      </c>
      <c r="P40" s="52" t="s">
        <v>114</v>
      </c>
      <c r="Q40" s="52" t="s">
        <v>114</v>
      </c>
      <c r="R40" s="52" t="s">
        <v>114</v>
      </c>
      <c r="S40" s="52" t="s">
        <v>114</v>
      </c>
      <c r="T40" s="52" t="s">
        <v>114</v>
      </c>
      <c r="U40" s="52" t="s">
        <v>114</v>
      </c>
      <c r="V40" s="52">
        <v>0.09479613</v>
      </c>
      <c r="W40" s="52">
        <v>0.098817784</v>
      </c>
      <c r="X40" s="52">
        <v>0.091835132</v>
      </c>
      <c r="Y40" s="52">
        <v>0.128118406</v>
      </c>
      <c r="Z40" s="52">
        <v>0.166522992</v>
      </c>
      <c r="AA40" s="52">
        <v>0.17033</v>
      </c>
      <c r="AB40" s="52">
        <v>0.17</v>
      </c>
      <c r="AC40" s="52">
        <v>0.14638</v>
      </c>
      <c r="AD40" s="52">
        <v>0.1226</v>
      </c>
      <c r="AE40" s="52">
        <v>0.07706</v>
      </c>
      <c r="AF40" s="52">
        <v>0.11822</v>
      </c>
      <c r="AG40" s="52">
        <v>0.13942</v>
      </c>
      <c r="AH40" s="52">
        <v>0.12024</v>
      </c>
      <c r="AI40" s="52">
        <v>0.13554</v>
      </c>
      <c r="AJ40" s="52">
        <v>0.09862</v>
      </c>
      <c r="AK40" s="52">
        <v>0.08419</v>
      </c>
      <c r="AL40" s="52">
        <v>0.112882207792208</v>
      </c>
      <c r="AM40" s="52">
        <v>0.139595225806452</v>
      </c>
      <c r="AN40" s="52">
        <v>0.151862307692308</v>
      </c>
      <c r="AO40" s="52">
        <v>0.147168458598726</v>
      </c>
      <c r="AP40" s="52">
        <v>0.100104607594937</v>
      </c>
      <c r="AQ40" s="52">
        <v>0.0832473962264151</v>
      </c>
      <c r="AR40" s="52">
        <v>0.09402710625</v>
      </c>
      <c r="AS40" s="52">
        <v>0.0940208757763975</v>
      </c>
      <c r="AT40" s="52">
        <v>0.102496777777778</v>
      </c>
      <c r="AU40" s="52">
        <v>0.0</v>
      </c>
      <c r="AV40" s="52">
        <v>0.0</v>
      </c>
      <c r="AW40" s="52">
        <v>0.0</v>
      </c>
      <c r="AX40" s="52">
        <v>0.0</v>
      </c>
      <c r="AY40" s="52">
        <v>0.0</v>
      </c>
      <c r="AZ40" s="52">
        <v>0.0</v>
      </c>
      <c r="BA40" s="52">
        <v>0.0</v>
      </c>
      <c r="BB40" s="52">
        <v>0.0</v>
      </c>
      <c r="BC40" s="52">
        <v>0.0</v>
      </c>
      <c r="BD40" s="52">
        <v>0.0</v>
      </c>
      <c r="BE40" s="53">
        <v>0.0</v>
      </c>
      <c r="BF40" s="457">
        <v>0.0</v>
      </c>
      <c r="BG40" s="457">
        <v>-1.0</v>
      </c>
      <c r="BH40" s="457">
        <v>0.0</v>
      </c>
    </row>
    <row r="41" spans="8:8">
      <c r="A41" s="218" t="s">
        <v>129</v>
      </c>
      <c r="B41" s="52">
        <v>0.0</v>
      </c>
      <c r="C41" s="52">
        <v>0.0</v>
      </c>
      <c r="D41" s="52">
        <v>0.0</v>
      </c>
      <c r="E41" s="52">
        <v>0.0</v>
      </c>
      <c r="F41" s="52">
        <v>0.0</v>
      </c>
      <c r="G41" s="52">
        <v>0.0</v>
      </c>
      <c r="H41" s="52">
        <v>0.0</v>
      </c>
      <c r="I41" s="52">
        <v>0.0</v>
      </c>
      <c r="J41" s="52">
        <v>0.0</v>
      </c>
      <c r="K41" s="52">
        <v>0.0</v>
      </c>
      <c r="L41" s="52">
        <v>0.0</v>
      </c>
      <c r="M41" s="52">
        <v>0.0</v>
      </c>
      <c r="N41" s="52">
        <v>0.0</v>
      </c>
      <c r="O41" s="52">
        <v>0.0</v>
      </c>
      <c r="P41" s="52">
        <v>0.0</v>
      </c>
      <c r="Q41" s="52">
        <v>0.0</v>
      </c>
      <c r="R41" s="52">
        <v>0.0</v>
      </c>
      <c r="S41" s="52">
        <v>0.0</v>
      </c>
      <c r="T41" s="52">
        <v>0.0</v>
      </c>
      <c r="U41" s="52">
        <v>0.0</v>
      </c>
      <c r="V41" s="52">
        <v>0.0</v>
      </c>
      <c r="W41" s="52">
        <v>0.0</v>
      </c>
      <c r="X41" s="52">
        <v>0.0</v>
      </c>
      <c r="Y41" s="52">
        <v>0.0</v>
      </c>
      <c r="Z41" s="52">
        <v>0.0</v>
      </c>
      <c r="AA41" s="52">
        <v>0.0</v>
      </c>
      <c r="AB41" s="52">
        <v>0.0</v>
      </c>
      <c r="AC41" s="52">
        <v>0.0</v>
      </c>
      <c r="AD41" s="52">
        <v>0.0</v>
      </c>
      <c r="AE41" s="52">
        <v>0.0</v>
      </c>
      <c r="AF41" s="52">
        <v>0.0</v>
      </c>
      <c r="AG41" s="52">
        <v>0.0</v>
      </c>
      <c r="AH41" s="52">
        <v>0.0</v>
      </c>
      <c r="AI41" s="52">
        <v>0.0</v>
      </c>
      <c r="AJ41" s="52">
        <v>0.0</v>
      </c>
      <c r="AK41" s="52">
        <v>0.0</v>
      </c>
      <c r="AL41" s="52">
        <v>0.0</v>
      </c>
      <c r="AM41" s="52">
        <v>0.0</v>
      </c>
      <c r="AN41" s="52">
        <v>0.0</v>
      </c>
      <c r="AO41" s="52">
        <v>0.0</v>
      </c>
      <c r="AP41" s="52">
        <v>0.0</v>
      </c>
      <c r="AQ41" s="52">
        <v>0.0</v>
      </c>
      <c r="AR41" s="52">
        <v>0.0</v>
      </c>
      <c r="AS41" s="52">
        <v>0.0</v>
      </c>
      <c r="AT41" s="52">
        <v>0.0</v>
      </c>
      <c r="AU41" s="52">
        <v>0.0</v>
      </c>
      <c r="AV41" s="52">
        <v>0.0</v>
      </c>
      <c r="AW41" s="52">
        <v>0.0</v>
      </c>
      <c r="AX41" s="52">
        <v>0.0</v>
      </c>
      <c r="AY41" s="52">
        <v>0.0</v>
      </c>
      <c r="AZ41" s="52">
        <v>0.0</v>
      </c>
      <c r="BA41" s="52">
        <v>0.0</v>
      </c>
      <c r="BB41" s="52">
        <v>0.0</v>
      </c>
      <c r="BC41" s="52">
        <v>0.0</v>
      </c>
      <c r="BD41" s="52">
        <v>0.0</v>
      </c>
      <c r="BE41" s="53">
        <v>0.0</v>
      </c>
      <c r="BF41" s="457">
        <v>0.0</v>
      </c>
      <c r="BG41" s="457">
        <v>0.0</v>
      </c>
      <c r="BH41" s="457">
        <v>0.0</v>
      </c>
    </row>
    <row r="42" spans="8:8">
      <c r="A42" s="218" t="s">
        <v>130</v>
      </c>
      <c r="B42" s="52">
        <v>0.0</v>
      </c>
      <c r="C42" s="52">
        <v>0.0</v>
      </c>
      <c r="D42" s="52">
        <v>0.0</v>
      </c>
      <c r="E42" s="52">
        <v>2.8E-4</v>
      </c>
      <c r="F42" s="52">
        <v>0.00315</v>
      </c>
      <c r="G42" s="52">
        <v>0.00368</v>
      </c>
      <c r="H42" s="52">
        <v>0.00405</v>
      </c>
      <c r="I42" s="52">
        <v>0.00326</v>
      </c>
      <c r="J42" s="52">
        <v>0.01108</v>
      </c>
      <c r="K42" s="52">
        <v>0.03277</v>
      </c>
      <c r="L42" s="52">
        <v>0.03335</v>
      </c>
      <c r="M42" s="52">
        <v>0.03872</v>
      </c>
      <c r="N42" s="52">
        <v>0.0371</v>
      </c>
      <c r="O42" s="52">
        <v>0.0406</v>
      </c>
      <c r="P42" s="52">
        <v>0.03489</v>
      </c>
      <c r="Q42" s="52">
        <v>0.042</v>
      </c>
      <c r="R42" s="52">
        <v>0.03658</v>
      </c>
      <c r="S42" s="52">
        <v>0.03897</v>
      </c>
      <c r="T42" s="52">
        <v>0.03589</v>
      </c>
      <c r="U42" s="52">
        <v>0.03711</v>
      </c>
      <c r="V42" s="52">
        <v>0.03899</v>
      </c>
      <c r="W42" s="52">
        <v>0.04216</v>
      </c>
      <c r="X42" s="52">
        <v>0.03556</v>
      </c>
      <c r="Y42" s="52">
        <v>0.03675</v>
      </c>
      <c r="Z42" s="52">
        <v>0.04019</v>
      </c>
      <c r="AA42" s="52">
        <v>0.03502</v>
      </c>
      <c r="AB42" s="52">
        <v>0.03329</v>
      </c>
      <c r="AC42" s="52">
        <v>0.038</v>
      </c>
      <c r="AD42" s="52">
        <v>0.03948</v>
      </c>
      <c r="AE42" s="52">
        <v>0.03967</v>
      </c>
      <c r="AF42" s="52">
        <v>0.04018</v>
      </c>
      <c r="AG42" s="52">
        <v>0.0416</v>
      </c>
      <c r="AH42" s="52">
        <v>0.02408</v>
      </c>
      <c r="AI42" s="52">
        <v>0.03809091</v>
      </c>
      <c r="AJ42" s="52">
        <v>0.03828213</v>
      </c>
      <c r="AK42" s="52">
        <v>0.03919208</v>
      </c>
      <c r="AL42" s="52">
        <v>0.0394677508441558</v>
      </c>
      <c r="AM42" s="52">
        <v>0.0386304270967742</v>
      </c>
      <c r="AN42" s="52">
        <v>0.0394071998076923</v>
      </c>
      <c r="AO42" s="52">
        <v>0.0372464174522293</v>
      </c>
      <c r="AP42" s="52">
        <v>0.038709542278481</v>
      </c>
      <c r="AQ42" s="52">
        <v>0.033385167735849</v>
      </c>
      <c r="AR42" s="52">
        <v>0.0401654930625</v>
      </c>
      <c r="AS42" s="52">
        <v>0.0396173923602484</v>
      </c>
      <c r="AT42" s="52">
        <v>0.040123145</v>
      </c>
      <c r="AU42" s="52">
        <v>0.0372565982208589</v>
      </c>
      <c r="AV42" s="52">
        <v>0.0386304009146341</v>
      </c>
      <c r="AW42" s="52">
        <v>0.0363000381818182</v>
      </c>
      <c r="AX42" s="52">
        <v>0.0266446642771084</v>
      </c>
      <c r="AY42" s="52">
        <v>0.0374832226347305</v>
      </c>
      <c r="AZ42" s="52">
        <v>0.0371393019642857</v>
      </c>
      <c r="BA42" s="52">
        <v>0.0358534043786982</v>
      </c>
      <c r="BB42" s="52">
        <v>0.030622302</v>
      </c>
      <c r="BC42" s="52">
        <v>0.0314479421052632</v>
      </c>
      <c r="BD42" s="52">
        <v>0.0348529768455551</v>
      </c>
      <c r="BE42" s="53">
        <v>0.0362734903690237</v>
      </c>
      <c r="BF42" s="457">
        <v>0.0379137091256527</v>
      </c>
      <c r="BG42" s="457">
        <v>-0.0139827994435677</v>
      </c>
      <c r="BH42" s="457">
        <v>0.00151257281058602</v>
      </c>
    </row>
    <row r="43" spans="8:8">
      <c r="A43" s="218" t="s">
        <v>131</v>
      </c>
      <c r="B43" s="52" t="s">
        <v>114</v>
      </c>
      <c r="C43" s="52" t="s">
        <v>114</v>
      </c>
      <c r="D43" s="52" t="s">
        <v>114</v>
      </c>
      <c r="E43" s="52" t="s">
        <v>114</v>
      </c>
      <c r="F43" s="52" t="s">
        <v>114</v>
      </c>
      <c r="G43" s="52" t="s">
        <v>114</v>
      </c>
      <c r="H43" s="52" t="s">
        <v>114</v>
      </c>
      <c r="I43" s="52" t="s">
        <v>114</v>
      </c>
      <c r="J43" s="52" t="s">
        <v>114</v>
      </c>
      <c r="K43" s="52" t="s">
        <v>114</v>
      </c>
      <c r="L43" s="52" t="s">
        <v>114</v>
      </c>
      <c r="M43" s="52" t="s">
        <v>114</v>
      </c>
      <c r="N43" s="52" t="s">
        <v>114</v>
      </c>
      <c r="O43" s="52" t="s">
        <v>114</v>
      </c>
      <c r="P43" s="52" t="s">
        <v>114</v>
      </c>
      <c r="Q43" s="52" t="s">
        <v>114</v>
      </c>
      <c r="R43" s="52" t="s">
        <v>114</v>
      </c>
      <c r="S43" s="52" t="s">
        <v>114</v>
      </c>
      <c r="T43" s="52" t="s">
        <v>114</v>
      </c>
      <c r="U43" s="52" t="s">
        <v>114</v>
      </c>
      <c r="V43" s="52" t="s">
        <v>114</v>
      </c>
      <c r="W43" s="52" t="s">
        <v>114</v>
      </c>
      <c r="X43" s="52" t="s">
        <v>114</v>
      </c>
      <c r="Y43" s="52" t="s">
        <v>114</v>
      </c>
      <c r="Z43" s="52" t="s">
        <v>114</v>
      </c>
      <c r="AA43" s="52">
        <v>0.0</v>
      </c>
      <c r="AB43" s="52">
        <v>0.0</v>
      </c>
      <c r="AC43" s="52">
        <v>0.0</v>
      </c>
      <c r="AD43" s="52">
        <v>0.0</v>
      </c>
      <c r="AE43" s="52">
        <v>0.0</v>
      </c>
      <c r="AF43" s="52">
        <v>0.0</v>
      </c>
      <c r="AG43" s="52">
        <v>0.0</v>
      </c>
      <c r="AH43" s="52">
        <v>0.0</v>
      </c>
      <c r="AI43" s="52">
        <v>0.0</v>
      </c>
      <c r="AJ43" s="52">
        <v>0.0</v>
      </c>
      <c r="AK43" s="52">
        <v>0.0</v>
      </c>
      <c r="AL43" s="52">
        <v>0.0</v>
      </c>
      <c r="AM43" s="52">
        <v>0.0</v>
      </c>
      <c r="AN43" s="52">
        <v>0.0</v>
      </c>
      <c r="AO43" s="52">
        <v>0.0</v>
      </c>
      <c r="AP43" s="52">
        <v>0.0</v>
      </c>
      <c r="AQ43" s="52">
        <v>0.0</v>
      </c>
      <c r="AR43" s="52">
        <v>0.0</v>
      </c>
      <c r="AS43" s="52">
        <v>0.0</v>
      </c>
      <c r="AT43" s="52">
        <v>0.0</v>
      </c>
      <c r="AU43" s="52">
        <v>0.0</v>
      </c>
      <c r="AV43" s="52">
        <v>0.0</v>
      </c>
      <c r="AW43" s="52">
        <v>0.0</v>
      </c>
      <c r="AX43" s="52">
        <v>0.0</v>
      </c>
      <c r="AY43" s="52">
        <v>0.0</v>
      </c>
      <c r="AZ43" s="52">
        <v>0.0</v>
      </c>
      <c r="BA43" s="52">
        <v>0.0</v>
      </c>
      <c r="BB43" s="52">
        <v>0.0</v>
      </c>
      <c r="BC43" s="52">
        <v>0.0</v>
      </c>
      <c r="BD43" s="52">
        <v>0.0</v>
      </c>
      <c r="BE43" s="53">
        <v>0.0</v>
      </c>
      <c r="BF43" s="457">
        <v>0.0</v>
      </c>
      <c r="BG43" s="457">
        <v>0.0</v>
      </c>
      <c r="BH43" s="457">
        <v>0.0</v>
      </c>
    </row>
    <row r="44" spans="8:8">
      <c r="A44" s="218" t="s">
        <v>132</v>
      </c>
      <c r="B44" s="52">
        <v>0.0</v>
      </c>
      <c r="C44" s="52">
        <v>0.0</v>
      </c>
      <c r="D44" s="52">
        <v>0.0</v>
      </c>
      <c r="E44" s="52">
        <v>0.0</v>
      </c>
      <c r="F44" s="52">
        <v>0.0</v>
      </c>
      <c r="G44" s="52">
        <v>0.0</v>
      </c>
      <c r="H44" s="52">
        <v>0.0</v>
      </c>
      <c r="I44" s="52">
        <v>0.0</v>
      </c>
      <c r="J44" s="52">
        <v>0.0</v>
      </c>
      <c r="K44" s="52">
        <v>0.0</v>
      </c>
      <c r="L44" s="52">
        <v>0.0</v>
      </c>
      <c r="M44" s="52">
        <v>0.0</v>
      </c>
      <c r="N44" s="52">
        <v>0.0</v>
      </c>
      <c r="O44" s="52">
        <v>0.0</v>
      </c>
      <c r="P44" s="52">
        <v>0.0</v>
      </c>
      <c r="Q44" s="52">
        <v>0.0</v>
      </c>
      <c r="R44" s="52">
        <v>0.0</v>
      </c>
      <c r="S44" s="52">
        <v>0.0</v>
      </c>
      <c r="T44" s="52">
        <v>0.0</v>
      </c>
      <c r="U44" s="52">
        <v>0.0</v>
      </c>
      <c r="V44" s="52">
        <v>0.0</v>
      </c>
      <c r="W44" s="52">
        <v>0.0</v>
      </c>
      <c r="X44" s="52">
        <v>0.0</v>
      </c>
      <c r="Y44" s="52">
        <v>0.0</v>
      </c>
      <c r="Z44" s="52">
        <v>0.0</v>
      </c>
      <c r="AA44" s="52">
        <v>0.0</v>
      </c>
      <c r="AB44" s="52">
        <v>0.0</v>
      </c>
      <c r="AC44" s="52">
        <v>0.0</v>
      </c>
      <c r="AD44" s="52">
        <v>0.0</v>
      </c>
      <c r="AE44" s="52">
        <v>0.0</v>
      </c>
      <c r="AF44" s="52">
        <v>0.0</v>
      </c>
      <c r="AG44" s="52">
        <v>0.0</v>
      </c>
      <c r="AH44" s="52">
        <v>0.0</v>
      </c>
      <c r="AI44" s="52">
        <v>0.0</v>
      </c>
      <c r="AJ44" s="52">
        <v>0.0</v>
      </c>
      <c r="AK44" s="52">
        <v>0.0</v>
      </c>
      <c r="AL44" s="52">
        <v>0.0</v>
      </c>
      <c r="AM44" s="52">
        <v>0.0</v>
      </c>
      <c r="AN44" s="52">
        <v>0.0</v>
      </c>
      <c r="AO44" s="52">
        <v>0.0</v>
      </c>
      <c r="AP44" s="52">
        <v>0.0</v>
      </c>
      <c r="AQ44" s="52">
        <v>0.0</v>
      </c>
      <c r="AR44" s="52">
        <v>0.0</v>
      </c>
      <c r="AS44" s="52">
        <v>0.0</v>
      </c>
      <c r="AT44" s="52">
        <v>0.0</v>
      </c>
      <c r="AU44" s="52">
        <v>0.0</v>
      </c>
      <c r="AV44" s="52">
        <v>0.0</v>
      </c>
      <c r="AW44" s="52">
        <v>0.0</v>
      </c>
      <c r="AX44" s="52">
        <v>0.0</v>
      </c>
      <c r="AY44" s="52">
        <v>0.0</v>
      </c>
      <c r="AZ44" s="52">
        <v>0.0</v>
      </c>
      <c r="BA44" s="52">
        <v>0.0</v>
      </c>
      <c r="BB44" s="52">
        <v>0.0</v>
      </c>
      <c r="BC44" s="52">
        <v>0.0</v>
      </c>
      <c r="BD44" s="52">
        <v>0.0</v>
      </c>
      <c r="BE44" s="53">
        <v>0.0</v>
      </c>
      <c r="BF44" s="457">
        <v>0.0</v>
      </c>
      <c r="BG44" s="457">
        <v>0.0</v>
      </c>
      <c r="BH44" s="457">
        <v>0.0</v>
      </c>
    </row>
    <row r="45" spans="8:8">
      <c r="A45" s="218" t="s">
        <v>133</v>
      </c>
      <c r="B45" s="52">
        <v>0.0</v>
      </c>
      <c r="C45" s="52">
        <v>0.0</v>
      </c>
      <c r="D45" s="52">
        <v>0.0</v>
      </c>
      <c r="E45" s="52">
        <v>0.0</v>
      </c>
      <c r="F45" s="52">
        <v>0.0</v>
      </c>
      <c r="G45" s="52">
        <v>0.0</v>
      </c>
      <c r="H45" s="52">
        <v>0.0</v>
      </c>
      <c r="I45" s="52">
        <v>0.0</v>
      </c>
      <c r="J45" s="52">
        <v>0.0</v>
      </c>
      <c r="K45" s="52">
        <v>0.0</v>
      </c>
      <c r="L45" s="52">
        <v>0.0</v>
      </c>
      <c r="M45" s="52">
        <v>0.0</v>
      </c>
      <c r="N45" s="52">
        <v>0.0</v>
      </c>
      <c r="O45" s="52">
        <v>0.0</v>
      </c>
      <c r="P45" s="52">
        <v>0.0</v>
      </c>
      <c r="Q45" s="52">
        <v>0.0</v>
      </c>
      <c r="R45" s="52">
        <v>0.0</v>
      </c>
      <c r="S45" s="52">
        <v>0.0</v>
      </c>
      <c r="T45" s="52">
        <v>0.0</v>
      </c>
      <c r="U45" s="52">
        <v>0.0</v>
      </c>
      <c r="V45" s="52">
        <v>0.0</v>
      </c>
      <c r="W45" s="52">
        <v>0.0</v>
      </c>
      <c r="X45" s="52">
        <v>0.0</v>
      </c>
      <c r="Y45" s="52">
        <v>0.0</v>
      </c>
      <c r="Z45" s="52">
        <v>0.0</v>
      </c>
      <c r="AA45" s="52">
        <v>0.0</v>
      </c>
      <c r="AB45" s="52">
        <v>0.0</v>
      </c>
      <c r="AC45" s="52">
        <v>0.0</v>
      </c>
      <c r="AD45" s="52">
        <v>0.0</v>
      </c>
      <c r="AE45" s="52">
        <v>0.0</v>
      </c>
      <c r="AF45" s="52">
        <v>0.0</v>
      </c>
      <c r="AG45" s="52">
        <v>0.0</v>
      </c>
      <c r="AH45" s="52">
        <v>0.0</v>
      </c>
      <c r="AI45" s="52">
        <v>0.0</v>
      </c>
      <c r="AJ45" s="52">
        <v>0.0</v>
      </c>
      <c r="AK45" s="52">
        <v>0.0</v>
      </c>
      <c r="AL45" s="52">
        <v>0.0</v>
      </c>
      <c r="AM45" s="52">
        <v>0.0</v>
      </c>
      <c r="AN45" s="52">
        <v>0.0</v>
      </c>
      <c r="AO45" s="52">
        <v>0.0</v>
      </c>
      <c r="AP45" s="52">
        <v>0.0</v>
      </c>
      <c r="AQ45" s="52">
        <v>0.0</v>
      </c>
      <c r="AR45" s="52">
        <v>0.0</v>
      </c>
      <c r="AS45" s="52">
        <v>0.0</v>
      </c>
      <c r="AT45" s="52">
        <v>0.0</v>
      </c>
      <c r="AU45" s="52">
        <v>0.0</v>
      </c>
      <c r="AV45" s="52">
        <v>0.0</v>
      </c>
      <c r="AW45" s="52">
        <v>0.0</v>
      </c>
      <c r="AX45" s="52">
        <v>0.0</v>
      </c>
      <c r="AY45" s="52">
        <v>0.0</v>
      </c>
      <c r="AZ45" s="52">
        <v>0.0</v>
      </c>
      <c r="BA45" s="52">
        <v>0.0</v>
      </c>
      <c r="BB45" s="52">
        <v>0.0</v>
      </c>
      <c r="BC45" s="52">
        <v>0.0</v>
      </c>
      <c r="BD45" s="52">
        <v>0.0</v>
      </c>
      <c r="BE45" s="53">
        <v>0.0</v>
      </c>
      <c r="BF45" s="457">
        <v>0.0</v>
      </c>
      <c r="BG45" s="457">
        <v>0.0</v>
      </c>
      <c r="BH45" s="457">
        <v>0.0</v>
      </c>
    </row>
    <row r="46" spans="8:8">
      <c r="A46" s="218" t="s">
        <v>134</v>
      </c>
      <c r="B46" s="52">
        <v>0.0</v>
      </c>
      <c r="C46" s="52">
        <v>0.0</v>
      </c>
      <c r="D46" s="52">
        <v>0.0</v>
      </c>
      <c r="E46" s="52">
        <v>0.0</v>
      </c>
      <c r="F46" s="52">
        <v>0.0</v>
      </c>
      <c r="G46" s="52">
        <v>0.0</v>
      </c>
      <c r="H46" s="52">
        <v>0.0</v>
      </c>
      <c r="I46" s="52">
        <v>0.0</v>
      </c>
      <c r="J46" s="52">
        <v>0.0</v>
      </c>
      <c r="K46" s="52">
        <v>0.0</v>
      </c>
      <c r="L46" s="52">
        <v>0.0</v>
      </c>
      <c r="M46" s="52">
        <v>0.0</v>
      </c>
      <c r="N46" s="52">
        <v>0.0</v>
      </c>
      <c r="O46" s="52">
        <v>0.0</v>
      </c>
      <c r="P46" s="52">
        <v>0.0</v>
      </c>
      <c r="Q46" s="52">
        <v>0.0</v>
      </c>
      <c r="R46" s="52">
        <v>0.0</v>
      </c>
      <c r="S46" s="52">
        <v>0.0</v>
      </c>
      <c r="T46" s="52">
        <v>0.0</v>
      </c>
      <c r="U46" s="52">
        <v>0.0</v>
      </c>
      <c r="V46" s="52">
        <v>0.0</v>
      </c>
      <c r="W46" s="52">
        <v>0.0</v>
      </c>
      <c r="X46" s="52">
        <v>0.0</v>
      </c>
      <c r="Y46" s="52">
        <v>0.0</v>
      </c>
      <c r="Z46" s="52">
        <v>0.0</v>
      </c>
      <c r="AA46" s="52">
        <v>0.0</v>
      </c>
      <c r="AB46" s="52">
        <v>0.0</v>
      </c>
      <c r="AC46" s="52">
        <v>0.0</v>
      </c>
      <c r="AD46" s="52">
        <v>0.0</v>
      </c>
      <c r="AE46" s="52">
        <v>0.0</v>
      </c>
      <c r="AF46" s="52">
        <v>0.0</v>
      </c>
      <c r="AG46" s="52">
        <v>0.0</v>
      </c>
      <c r="AH46" s="52">
        <v>0.0</v>
      </c>
      <c r="AI46" s="52">
        <v>0.0</v>
      </c>
      <c r="AJ46" s="52">
        <v>0.0</v>
      </c>
      <c r="AK46" s="52">
        <v>0.0</v>
      </c>
      <c r="AL46" s="52">
        <v>0.0</v>
      </c>
      <c r="AM46" s="52">
        <v>0.0</v>
      </c>
      <c r="AN46" s="52">
        <v>0.0</v>
      </c>
      <c r="AO46" s="52">
        <v>0.0</v>
      </c>
      <c r="AP46" s="52">
        <v>0.0</v>
      </c>
      <c r="AQ46" s="52">
        <v>0.0</v>
      </c>
      <c r="AR46" s="52">
        <v>0.0</v>
      </c>
      <c r="AS46" s="52">
        <v>0.0</v>
      </c>
      <c r="AT46" s="52">
        <v>0.0</v>
      </c>
      <c r="AU46" s="52">
        <v>0.0</v>
      </c>
      <c r="AV46" s="52">
        <v>0.0</v>
      </c>
      <c r="AW46" s="52">
        <v>0.0</v>
      </c>
      <c r="AX46" s="52">
        <v>0.0</v>
      </c>
      <c r="AY46" s="52">
        <v>0.0</v>
      </c>
      <c r="AZ46" s="52">
        <v>0.0</v>
      </c>
      <c r="BA46" s="52">
        <v>0.0</v>
      </c>
      <c r="BB46" s="52">
        <v>0.0</v>
      </c>
      <c r="BC46" s="52">
        <v>0.0</v>
      </c>
      <c r="BD46" s="52">
        <v>0.0</v>
      </c>
      <c r="BE46" s="53">
        <v>0.0</v>
      </c>
      <c r="BF46" s="457">
        <v>0.0</v>
      </c>
      <c r="BG46" s="457">
        <v>0.0</v>
      </c>
      <c r="BH46" s="457">
        <v>0.0</v>
      </c>
    </row>
    <row r="47" spans="8:8">
      <c r="A47" s="218" t="s">
        <v>135</v>
      </c>
      <c r="B47" s="52">
        <v>0.0</v>
      </c>
      <c r="C47" s="52">
        <v>0.0</v>
      </c>
      <c r="D47" s="52">
        <v>0.0</v>
      </c>
      <c r="E47" s="52">
        <v>0.0</v>
      </c>
      <c r="F47" s="52">
        <v>0.0</v>
      </c>
      <c r="G47" s="52">
        <v>0.0</v>
      </c>
      <c r="H47" s="52">
        <v>0.0</v>
      </c>
      <c r="I47" s="52">
        <v>0.0</v>
      </c>
      <c r="J47" s="52">
        <v>0.0</v>
      </c>
      <c r="K47" s="52">
        <v>0.0</v>
      </c>
      <c r="L47" s="52">
        <v>0.0</v>
      </c>
      <c r="M47" s="52">
        <v>0.0</v>
      </c>
      <c r="N47" s="52">
        <v>0.0</v>
      </c>
      <c r="O47" s="52">
        <v>0.0</v>
      </c>
      <c r="P47" s="52">
        <v>0.0</v>
      </c>
      <c r="Q47" s="52">
        <v>0.0</v>
      </c>
      <c r="R47" s="52">
        <v>0.0</v>
      </c>
      <c r="S47" s="52">
        <v>0.0</v>
      </c>
      <c r="T47" s="52">
        <v>0.0</v>
      </c>
      <c r="U47" s="52">
        <v>0.0</v>
      </c>
      <c r="V47" s="52">
        <v>0.0</v>
      </c>
      <c r="W47" s="52">
        <v>0.0</v>
      </c>
      <c r="X47" s="52">
        <v>0.0</v>
      </c>
      <c r="Y47" s="52">
        <v>0.0</v>
      </c>
      <c r="Z47" s="52">
        <v>0.0</v>
      </c>
      <c r="AA47" s="52">
        <v>0.0</v>
      </c>
      <c r="AB47" s="52">
        <v>0.0</v>
      </c>
      <c r="AC47" s="52">
        <v>0.0</v>
      </c>
      <c r="AD47" s="52">
        <v>0.0</v>
      </c>
      <c r="AE47" s="52">
        <v>0.0</v>
      </c>
      <c r="AF47" s="52">
        <v>0.0</v>
      </c>
      <c r="AG47" s="52">
        <v>0.01386</v>
      </c>
      <c r="AH47" s="52">
        <v>0.054</v>
      </c>
      <c r="AI47" s="52">
        <v>0.05307</v>
      </c>
      <c r="AJ47" s="52">
        <v>0.05198</v>
      </c>
      <c r="AK47" s="52">
        <v>0.05456</v>
      </c>
      <c r="AL47" s="52">
        <v>0.0541063636363636</v>
      </c>
      <c r="AM47" s="52">
        <v>0.0544186451612903</v>
      </c>
      <c r="AN47" s="52">
        <v>0.0481165384615384</v>
      </c>
      <c r="AO47" s="52">
        <v>0.0540664968152866</v>
      </c>
      <c r="AP47" s="52">
        <v>0.0537920886075949</v>
      </c>
      <c r="AQ47" s="52">
        <v>0.054194716981132</v>
      </c>
      <c r="AR47" s="52">
        <v>0.0737173125</v>
      </c>
      <c r="AS47" s="52">
        <v>0.106681863354037</v>
      </c>
      <c r="AT47" s="52">
        <v>0.110991111111111</v>
      </c>
      <c r="AU47" s="52">
        <v>0.109099325153374</v>
      </c>
      <c r="AV47" s="52">
        <v>0.109592780487805</v>
      </c>
      <c r="AW47" s="52">
        <v>0.106322945454545</v>
      </c>
      <c r="AX47" s="52">
        <v>0.107085253012048</v>
      </c>
      <c r="AY47" s="52">
        <v>0.106968071856287</v>
      </c>
      <c r="AZ47" s="52">
        <v>0.106007142857143</v>
      </c>
      <c r="BA47" s="52">
        <v>0.102175029585799</v>
      </c>
      <c r="BB47" s="52">
        <v>0.103581</v>
      </c>
      <c r="BC47" s="52">
        <v>0.101794210526316</v>
      </c>
      <c r="BD47" s="52">
        <v>0.10055419909873</v>
      </c>
      <c r="BE47" s="53">
        <v>0.1018368</v>
      </c>
      <c r="BF47" s="457">
        <v>0.00998822811301014</v>
      </c>
      <c r="BG47" s="457">
        <v>-0.00982672323924949</v>
      </c>
      <c r="BH47" s="457">
        <v>0.00424650545701627</v>
      </c>
    </row>
    <row r="48" spans="8:8">
      <c r="A48" s="218" t="s">
        <v>136</v>
      </c>
      <c r="B48" s="52">
        <v>0.0</v>
      </c>
      <c r="C48" s="52">
        <v>0.0</v>
      </c>
      <c r="D48" s="52">
        <v>0.0</v>
      </c>
      <c r="E48" s="52">
        <v>0.0</v>
      </c>
      <c r="F48" s="52">
        <v>0.0</v>
      </c>
      <c r="G48" s="52">
        <v>0.0</v>
      </c>
      <c r="H48" s="52">
        <v>0.0</v>
      </c>
      <c r="I48" s="52">
        <v>3.0E-5</v>
      </c>
      <c r="J48" s="52">
        <v>0.00232</v>
      </c>
      <c r="K48" s="52">
        <v>0.00486</v>
      </c>
      <c r="L48" s="52">
        <v>0.00187</v>
      </c>
      <c r="M48" s="52">
        <v>0.00442</v>
      </c>
      <c r="N48" s="52">
        <v>0.00114</v>
      </c>
      <c r="O48" s="52">
        <v>1.9E-4</v>
      </c>
      <c r="P48" s="52">
        <v>0.02147</v>
      </c>
      <c r="Q48" s="52">
        <v>0.04523</v>
      </c>
      <c r="R48" s="52">
        <v>0.05133</v>
      </c>
      <c r="S48" s="52">
        <v>0.0584</v>
      </c>
      <c r="T48" s="52">
        <v>0.0615</v>
      </c>
      <c r="U48" s="52">
        <v>0.07239</v>
      </c>
      <c r="V48" s="52">
        <v>0.09382</v>
      </c>
      <c r="W48" s="52">
        <v>0.11716</v>
      </c>
      <c r="X48" s="52">
        <v>0.11513</v>
      </c>
      <c r="Y48" s="52">
        <v>0.11474</v>
      </c>
      <c r="Z48" s="52">
        <v>0.12157</v>
      </c>
      <c r="AA48" s="52">
        <v>0.12036</v>
      </c>
      <c r="AB48" s="52">
        <v>0.11689</v>
      </c>
      <c r="AC48" s="52">
        <v>0.1105</v>
      </c>
      <c r="AD48" s="52">
        <v>0.11486</v>
      </c>
      <c r="AE48" s="52">
        <v>0.12595</v>
      </c>
      <c r="AF48" s="52">
        <v>0.11437</v>
      </c>
      <c r="AG48" s="52">
        <v>0.11249</v>
      </c>
      <c r="AH48" s="52">
        <v>0.11073</v>
      </c>
      <c r="AI48" s="52">
        <v>0.11394</v>
      </c>
      <c r="AJ48" s="52">
        <v>0.13117</v>
      </c>
      <c r="AK48" s="52">
        <v>0.16494</v>
      </c>
      <c r="AL48" s="52">
        <v>0.169919415584416</v>
      </c>
      <c r="AM48" s="52">
        <v>0.177213483870968</v>
      </c>
      <c r="AN48" s="52">
        <v>0.175204615384615</v>
      </c>
      <c r="AO48" s="52">
        <v>0.165922165605096</v>
      </c>
      <c r="AP48" s="52">
        <v>0.171660189873418</v>
      </c>
      <c r="AQ48" s="52">
        <v>0.173323018867925</v>
      </c>
      <c r="AR48" s="52">
        <v>0.146631375</v>
      </c>
      <c r="AS48" s="52">
        <v>0.158739875776397</v>
      </c>
      <c r="AT48" s="52">
        <v>0.132987222222222</v>
      </c>
      <c r="AU48" s="52">
        <v>0.136798895705521</v>
      </c>
      <c r="AV48" s="52">
        <v>0.143773353658536</v>
      </c>
      <c r="AW48" s="52">
        <v>0.143680909090909</v>
      </c>
      <c r="AX48" s="52">
        <v>0.144889156626506</v>
      </c>
      <c r="AY48" s="52">
        <v>0.141996826347305</v>
      </c>
      <c r="AZ48" s="52">
        <v>0.137936785714286</v>
      </c>
      <c r="BA48" s="52">
        <v>0.133752781065089</v>
      </c>
      <c r="BB48" s="52">
        <v>0.135729</v>
      </c>
      <c r="BC48" s="52">
        <v>0.132805789473684</v>
      </c>
      <c r="BD48" s="52">
        <v>0.136229545268333</v>
      </c>
      <c r="BE48" s="53">
        <v>0.134626770462878</v>
      </c>
      <c r="BF48" s="457">
        <v>-0.0144653460286897</v>
      </c>
      <c r="BG48" s="457">
        <v>0.00241172812012169</v>
      </c>
      <c r="BH48" s="457">
        <v>0.0056138185354517</v>
      </c>
    </row>
    <row r="49" spans="8:8">
      <c r="A49" s="218" t="s">
        <v>137</v>
      </c>
      <c r="B49" s="52" t="s">
        <v>114</v>
      </c>
      <c r="C49" s="52" t="s">
        <v>114</v>
      </c>
      <c r="D49" s="52" t="s">
        <v>114</v>
      </c>
      <c r="E49" s="52" t="s">
        <v>114</v>
      </c>
      <c r="F49" s="52" t="s">
        <v>114</v>
      </c>
      <c r="G49" s="52" t="s">
        <v>114</v>
      </c>
      <c r="H49" s="52" t="s">
        <v>114</v>
      </c>
      <c r="I49" s="52" t="s">
        <v>114</v>
      </c>
      <c r="J49" s="52" t="s">
        <v>114</v>
      </c>
      <c r="K49" s="52" t="s">
        <v>114</v>
      </c>
      <c r="L49" s="52" t="s">
        <v>114</v>
      </c>
      <c r="M49" s="52" t="s">
        <v>114</v>
      </c>
      <c r="N49" s="52" t="s">
        <v>114</v>
      </c>
      <c r="O49" s="52" t="s">
        <v>114</v>
      </c>
      <c r="P49" s="52" t="s">
        <v>114</v>
      </c>
      <c r="Q49" s="52" t="s">
        <v>114</v>
      </c>
      <c r="R49" s="52" t="s">
        <v>114</v>
      </c>
      <c r="S49" s="52" t="s">
        <v>114</v>
      </c>
      <c r="T49" s="52" t="s">
        <v>114</v>
      </c>
      <c r="U49" s="52" t="s">
        <v>114</v>
      </c>
      <c r="V49" s="52" t="s">
        <v>114</v>
      </c>
      <c r="W49" s="52" t="s">
        <v>114</v>
      </c>
      <c r="X49" s="52" t="s">
        <v>114</v>
      </c>
      <c r="Y49" s="52" t="s">
        <v>114</v>
      </c>
      <c r="Z49" s="52" t="s">
        <v>114</v>
      </c>
      <c r="AA49" s="52">
        <v>0.04622</v>
      </c>
      <c r="AB49" s="52">
        <v>0.04952</v>
      </c>
      <c r="AC49" s="52">
        <v>0.03971</v>
      </c>
      <c r="AD49" s="52">
        <v>0.03956</v>
      </c>
      <c r="AE49" s="52">
        <v>0.04609</v>
      </c>
      <c r="AF49" s="52">
        <v>0.04779</v>
      </c>
      <c r="AG49" s="52">
        <v>0.04562</v>
      </c>
      <c r="AH49" s="52">
        <v>0.05019</v>
      </c>
      <c r="AI49" s="52">
        <v>0.05019</v>
      </c>
      <c r="AJ49" s="52">
        <v>0.04696</v>
      </c>
      <c r="AK49" s="52">
        <v>0.04761</v>
      </c>
      <c r="AL49" s="52">
        <v>0.0522286363636364</v>
      </c>
      <c r="AM49" s="52">
        <v>0.0545667096774194</v>
      </c>
      <c r="AN49" s="52">
        <v>0.0510686538461538</v>
      </c>
      <c r="AO49" s="52">
        <v>0.0531991719745223</v>
      </c>
      <c r="AP49" s="52">
        <v>0.0569779746835443</v>
      </c>
      <c r="AQ49" s="52">
        <v>0.0533864150943396</v>
      </c>
      <c r="AR49" s="52">
        <v>0.0544584375</v>
      </c>
      <c r="AS49" s="52">
        <v>0.0596129813664596</v>
      </c>
      <c r="AT49" s="52">
        <v>0.0542016666666666</v>
      </c>
      <c r="AU49" s="52">
        <v>0.0530994478527607</v>
      </c>
      <c r="AV49" s="52">
        <v>0.0579814024390244</v>
      </c>
      <c r="AW49" s="52">
        <v>0.0512596363636363</v>
      </c>
      <c r="AX49" s="52">
        <v>0.0488493975903614</v>
      </c>
      <c r="AY49" s="52">
        <v>0.0583598802395209</v>
      </c>
      <c r="AZ49" s="52">
        <v>0.0514371428571428</v>
      </c>
      <c r="BA49" s="52">
        <v>0.051739349112426</v>
      </c>
      <c r="BB49" s="52">
        <v>0.056567448</v>
      </c>
      <c r="BC49" s="52">
        <v>0.0516839278947368</v>
      </c>
      <c r="BD49" s="52">
        <v>0.0518929021220811</v>
      </c>
      <c r="BE49" s="53">
        <v>0.0564229250612245</v>
      </c>
      <c r="BF49" s="457">
        <v>0.0843248645337635</v>
      </c>
      <c r="BG49" s="457">
        <v>-0.00434350339641543</v>
      </c>
      <c r="BH49" s="457">
        <v>0.00235278660732967</v>
      </c>
    </row>
    <row r="50" spans="8:8">
      <c r="A50" s="218" t="s">
        <v>138</v>
      </c>
      <c r="B50" s="52">
        <v>0.0</v>
      </c>
      <c r="C50" s="52">
        <v>0.0</v>
      </c>
      <c r="D50" s="52">
        <v>0.0</v>
      </c>
      <c r="E50" s="52">
        <v>8.3E-4</v>
      </c>
      <c r="F50" s="52">
        <v>0.00829</v>
      </c>
      <c r="G50" s="52">
        <v>0.00923</v>
      </c>
      <c r="H50" s="52">
        <v>0.02523</v>
      </c>
      <c r="I50" s="52">
        <v>0.04751</v>
      </c>
      <c r="J50" s="52">
        <v>0.06545</v>
      </c>
      <c r="K50" s="52">
        <v>0.07223</v>
      </c>
      <c r="L50" s="52">
        <v>0.07544</v>
      </c>
      <c r="M50" s="52">
        <v>0.07555</v>
      </c>
      <c r="N50" s="52">
        <v>0.06524</v>
      </c>
      <c r="O50" s="52">
        <v>0.07649</v>
      </c>
      <c r="P50" s="52">
        <v>0.067</v>
      </c>
      <c r="Q50" s="52">
        <v>0.05186</v>
      </c>
      <c r="R50" s="52">
        <v>0.09568</v>
      </c>
      <c r="S50" s="52">
        <v>0.08771</v>
      </c>
      <c r="T50" s="52">
        <v>0.10661</v>
      </c>
      <c r="U50" s="52">
        <v>0.23086</v>
      </c>
      <c r="V50" s="52">
        <v>0.28044</v>
      </c>
      <c r="W50" s="52">
        <v>0.37458</v>
      </c>
      <c r="X50" s="52">
        <v>0.41271</v>
      </c>
      <c r="Y50" s="52">
        <v>0.50466</v>
      </c>
      <c r="Z50" s="52">
        <v>0.56126</v>
      </c>
      <c r="AA50" s="52">
        <v>0.54268</v>
      </c>
      <c r="AB50" s="52">
        <v>0.55578</v>
      </c>
      <c r="AC50" s="52">
        <v>0.55782</v>
      </c>
      <c r="AD50" s="52">
        <v>0.5606</v>
      </c>
      <c r="AE50" s="52">
        <v>0.55313</v>
      </c>
      <c r="AF50" s="52">
        <v>0.55455</v>
      </c>
      <c r="AG50" s="52">
        <v>0.5633</v>
      </c>
      <c r="AH50" s="52">
        <v>0.55298</v>
      </c>
      <c r="AI50" s="52">
        <v>0.58993</v>
      </c>
      <c r="AJ50" s="52">
        <v>0.58852</v>
      </c>
      <c r="AK50" s="52">
        <v>0.62206</v>
      </c>
      <c r="AL50" s="52">
        <v>0.632943116883117</v>
      </c>
      <c r="AM50" s="52">
        <v>0.622028903225806</v>
      </c>
      <c r="AN50" s="52">
        <v>0.606850961538461</v>
      </c>
      <c r="AO50" s="52">
        <v>0.619854649681529</v>
      </c>
      <c r="AP50" s="52">
        <v>0.557181455696202</v>
      </c>
      <c r="AQ50" s="52">
        <v>0.578570943396226</v>
      </c>
      <c r="AR50" s="52">
        <v>0.5269224375</v>
      </c>
      <c r="AS50" s="52">
        <v>0.560426645962733</v>
      </c>
      <c r="AT50" s="52">
        <v>0.498301166666666</v>
      </c>
      <c r="AU50" s="52">
        <v>0.578334368098159</v>
      </c>
      <c r="AV50" s="52">
        <v>0.538587987756604</v>
      </c>
      <c r="AW50" s="52">
        <v>0.569994545454545</v>
      </c>
      <c r="AX50" s="52">
        <v>0.522885177650602</v>
      </c>
      <c r="AY50" s="52">
        <v>0.525009880239521</v>
      </c>
      <c r="AZ50" s="52">
        <v>0.521884821428571</v>
      </c>
      <c r="BA50" s="52">
        <v>0.53069236491912</v>
      </c>
      <c r="BB50" s="52">
        <v>0.5230082151</v>
      </c>
      <c r="BC50" s="52">
        <v>0.498958947368421</v>
      </c>
      <c r="BD50" s="52">
        <v>0.519504973833019</v>
      </c>
      <c r="BE50" s="53">
        <v>0.516970579211901</v>
      </c>
      <c r="BF50" s="457">
        <v>-0.00759739124986825</v>
      </c>
      <c r="BG50" s="457">
        <v>0.00417586856058461</v>
      </c>
      <c r="BH50" s="457">
        <v>0.0215572208252832</v>
      </c>
    </row>
    <row r="51" spans="8:8">
      <c r="A51" s="218" t="s">
        <v>139</v>
      </c>
      <c r="B51" s="52">
        <v>1.8E-4</v>
      </c>
      <c r="C51" s="52">
        <v>4.5E-4</v>
      </c>
      <c r="D51" s="52">
        <v>5.0E-4</v>
      </c>
      <c r="E51" s="52">
        <v>2.3E-4</v>
      </c>
      <c r="F51" s="52">
        <v>6.1E-4</v>
      </c>
      <c r="G51" s="52">
        <v>5.6E-4</v>
      </c>
      <c r="H51" s="52">
        <v>9.0E-4</v>
      </c>
      <c r="I51" s="52">
        <v>0.01465</v>
      </c>
      <c r="J51" s="52">
        <v>0.02111</v>
      </c>
      <c r="K51" s="52">
        <v>0.02054</v>
      </c>
      <c r="L51" s="52">
        <v>0.11969</v>
      </c>
      <c r="M51" s="52">
        <v>0.15993</v>
      </c>
      <c r="N51" s="52">
        <v>0.19913</v>
      </c>
      <c r="O51" s="52">
        <v>0.23781</v>
      </c>
      <c r="P51" s="52">
        <v>0.21039</v>
      </c>
      <c r="Q51" s="52">
        <v>0.26488</v>
      </c>
      <c r="R51" s="52">
        <v>0.37679</v>
      </c>
      <c r="S51" s="52">
        <v>0.39045</v>
      </c>
      <c r="T51" s="52">
        <v>0.41004</v>
      </c>
      <c r="U51" s="52">
        <v>0.50926</v>
      </c>
      <c r="V51" s="52">
        <v>0.58561</v>
      </c>
      <c r="W51" s="52">
        <v>0.69951</v>
      </c>
      <c r="X51" s="52">
        <v>0.67385</v>
      </c>
      <c r="Y51" s="52">
        <v>0.69424</v>
      </c>
      <c r="Z51" s="52">
        <v>0.65603</v>
      </c>
      <c r="AA51" s="52">
        <v>0.68185</v>
      </c>
      <c r="AB51" s="52">
        <v>0.76761</v>
      </c>
      <c r="AC51" s="52">
        <v>0.63544</v>
      </c>
      <c r="AD51" s="52">
        <v>0.61395</v>
      </c>
      <c r="AE51" s="52">
        <v>0.73156</v>
      </c>
      <c r="AF51" s="52">
        <v>0.69935</v>
      </c>
      <c r="AG51" s="52">
        <v>0.74274</v>
      </c>
      <c r="AH51" s="52">
        <v>0.69928</v>
      </c>
      <c r="AI51" s="52">
        <v>0.73583</v>
      </c>
      <c r="AJ51" s="52">
        <v>0.73188</v>
      </c>
      <c r="AK51" s="52">
        <v>0.57316</v>
      </c>
      <c r="AL51" s="52">
        <v>0.716407597402597</v>
      </c>
      <c r="AM51" s="52">
        <v>0.672321483870968</v>
      </c>
      <c r="AN51" s="52">
        <v>0.661185576923077</v>
      </c>
      <c r="AO51" s="52">
        <v>0.756921210191083</v>
      </c>
      <c r="AP51" s="52">
        <v>0.703906518987342</v>
      </c>
      <c r="AQ51" s="52">
        <v>0.644495660377358</v>
      </c>
      <c r="AR51" s="52">
        <v>0.6403910625</v>
      </c>
      <c r="AS51" s="52">
        <v>0.607143913043478</v>
      </c>
      <c r="AT51" s="52">
        <v>0.492745</v>
      </c>
      <c r="AU51" s="52">
        <v>0.541864049079754</v>
      </c>
      <c r="AV51" s="52">
        <v>0.5641875</v>
      </c>
      <c r="AW51" s="52">
        <v>0.593797636363636</v>
      </c>
      <c r="AX51" s="52">
        <v>0.612525361445783</v>
      </c>
      <c r="AY51" s="52">
        <v>0.594382095808383</v>
      </c>
      <c r="AZ51" s="52">
        <v>0.513169285714285</v>
      </c>
      <c r="BA51" s="52">
        <v>0.571269408284023</v>
      </c>
      <c r="BB51" s="52">
        <v>0.591264</v>
      </c>
      <c r="BC51" s="52">
        <v>0.613333157894737</v>
      </c>
      <c r="BD51" s="52">
        <v>0.589507906595657</v>
      </c>
      <c r="BE51" s="53">
        <v>0.478104036774913</v>
      </c>
      <c r="BF51" s="457">
        <v>-0.191193644295762</v>
      </c>
      <c r="BG51" s="457">
        <v>0.0180913341840365</v>
      </c>
      <c r="BH51" s="457">
        <v>0.0199365200122762</v>
      </c>
    </row>
    <row r="52" spans="8:8">
      <c r="A52" s="218" t="s">
        <v>140</v>
      </c>
      <c r="B52" s="52">
        <v>0.0</v>
      </c>
      <c r="C52" s="52">
        <v>0.0</v>
      </c>
      <c r="D52" s="52">
        <v>0.0</v>
      </c>
      <c r="E52" s="52">
        <v>0.0</v>
      </c>
      <c r="F52" s="52">
        <v>0.00535</v>
      </c>
      <c r="G52" s="52">
        <v>0.01766</v>
      </c>
      <c r="H52" s="52">
        <v>0.01391</v>
      </c>
      <c r="I52" s="52">
        <v>0.0384</v>
      </c>
      <c r="J52" s="52">
        <v>0.0631</v>
      </c>
      <c r="K52" s="52">
        <v>0.07067</v>
      </c>
      <c r="L52" s="52">
        <v>0.07761</v>
      </c>
      <c r="M52" s="52">
        <v>0.07939</v>
      </c>
      <c r="N52" s="52">
        <v>0.08114</v>
      </c>
      <c r="O52" s="52">
        <v>0.08395</v>
      </c>
      <c r="P52" s="52">
        <v>0.11805</v>
      </c>
      <c r="Q52" s="52">
        <v>0.14346</v>
      </c>
      <c r="R52" s="52">
        <v>0.1533</v>
      </c>
      <c r="S52" s="52">
        <v>0.15133</v>
      </c>
      <c r="T52" s="52">
        <v>0.1571</v>
      </c>
      <c r="U52" s="52">
        <v>0.1844</v>
      </c>
      <c r="V52" s="52">
        <v>0.224010526315789</v>
      </c>
      <c r="W52" s="52">
        <v>0.224242105263158</v>
      </c>
      <c r="X52" s="52">
        <v>0.228431578947368</v>
      </c>
      <c r="Y52" s="52">
        <v>0.226336842105263</v>
      </c>
      <c r="Z52" s="52">
        <v>0.226768421052632</v>
      </c>
      <c r="AA52" s="52">
        <v>0.234715789473684</v>
      </c>
      <c r="AB52" s="52">
        <v>0.227936842105263</v>
      </c>
      <c r="AC52" s="52">
        <v>0.232852631578947</v>
      </c>
      <c r="AD52" s="52">
        <v>0.231884210526316</v>
      </c>
      <c r="AE52" s="52">
        <v>0.241936842105263</v>
      </c>
      <c r="AF52" s="52">
        <v>0.247221052631579</v>
      </c>
      <c r="AG52" s="52">
        <v>0.249673684210526</v>
      </c>
      <c r="AH52" s="52">
        <v>0.252326315789474</v>
      </c>
      <c r="AI52" s="52">
        <v>0.256505263157895</v>
      </c>
      <c r="AJ52" s="52">
        <v>0.247610526315789</v>
      </c>
      <c r="AK52" s="52">
        <v>0.262621052631579</v>
      </c>
      <c r="AL52" s="52">
        <v>0.264513260423787</v>
      </c>
      <c r="AM52" s="52">
        <v>0.266952529711375</v>
      </c>
      <c r="AN52" s="52">
        <v>0.267708704453441</v>
      </c>
      <c r="AO52" s="52">
        <v>0.260884746899095</v>
      </c>
      <c r="AP52" s="52">
        <v>0.224454363757495</v>
      </c>
      <c r="AQ52" s="52">
        <v>0.265828003972195</v>
      </c>
      <c r="AR52" s="52">
        <v>0.265173157894737</v>
      </c>
      <c r="AS52" s="52">
        <v>0.261405426610003</v>
      </c>
      <c r="AT52" s="52">
        <v>0.259662573099415</v>
      </c>
      <c r="AU52" s="52">
        <v>0.249038747174685</v>
      </c>
      <c r="AV52" s="52">
        <v>0.251006418485237</v>
      </c>
      <c r="AW52" s="52">
        <v>0.237625837320574</v>
      </c>
      <c r="AX52" s="52">
        <v>0.241297590361446</v>
      </c>
      <c r="AY52" s="52">
        <v>0.254308855972266</v>
      </c>
      <c r="AZ52" s="52">
        <v>0.211812969924812</v>
      </c>
      <c r="BA52" s="52">
        <v>0.192834319526627</v>
      </c>
      <c r="BB52" s="52">
        <v>0.184727368421053</v>
      </c>
      <c r="BC52" s="52">
        <v>0.218441052631579</v>
      </c>
      <c r="BD52" s="52">
        <v>0.22535551003687</v>
      </c>
      <c r="BE52" s="53">
        <v>0.204188734693878</v>
      </c>
      <c r="BF52" s="457">
        <v>-0.09640176118694</v>
      </c>
      <c r="BG52" s="457">
        <v>-0.014070451987403</v>
      </c>
      <c r="BH52" s="457">
        <v>0.0085144915800457</v>
      </c>
    </row>
    <row r="53" spans="8:8">
      <c r="A53" s="218" t="s">
        <v>141</v>
      </c>
      <c r="B53" s="52">
        <v>0.0</v>
      </c>
      <c r="C53" s="52">
        <v>0.0</v>
      </c>
      <c r="D53" s="52">
        <v>0.0</v>
      </c>
      <c r="E53" s="52">
        <v>0.0</v>
      </c>
      <c r="F53" s="52">
        <v>0.0</v>
      </c>
      <c r="G53" s="52">
        <v>0.0</v>
      </c>
      <c r="H53" s="52">
        <v>0.0</v>
      </c>
      <c r="I53" s="52">
        <v>0.0</v>
      </c>
      <c r="J53" s="52">
        <v>0.0</v>
      </c>
      <c r="K53" s="52">
        <v>0.0</v>
      </c>
      <c r="L53" s="52">
        <v>0.0</v>
      </c>
      <c r="M53" s="52">
        <v>0.0</v>
      </c>
      <c r="N53" s="52">
        <v>0.0</v>
      </c>
      <c r="O53" s="52">
        <v>0.0</v>
      </c>
      <c r="P53" s="52">
        <v>0.0</v>
      </c>
      <c r="Q53" s="52">
        <v>0.0</v>
      </c>
      <c r="R53" s="52">
        <v>0.0</v>
      </c>
      <c r="S53" s="52">
        <v>0.0</v>
      </c>
      <c r="T53" s="52">
        <v>0.0</v>
      </c>
      <c r="U53" s="52">
        <v>0.0</v>
      </c>
      <c r="V53" s="52">
        <v>0.0</v>
      </c>
      <c r="W53" s="52">
        <v>0.0</v>
      </c>
      <c r="X53" s="52">
        <v>0.0</v>
      </c>
      <c r="Y53" s="52">
        <v>0.0</v>
      </c>
      <c r="Z53" s="52">
        <v>0.0</v>
      </c>
      <c r="AA53" s="52">
        <v>0.0</v>
      </c>
      <c r="AB53" s="52">
        <v>0.0</v>
      </c>
      <c r="AC53" s="52">
        <v>0.0</v>
      </c>
      <c r="AD53" s="52">
        <v>0.0</v>
      </c>
      <c r="AE53" s="52">
        <v>0.0</v>
      </c>
      <c r="AF53" s="52">
        <v>0.0</v>
      </c>
      <c r="AG53" s="52">
        <v>0.0</v>
      </c>
      <c r="AH53" s="52">
        <v>0.0</v>
      </c>
      <c r="AI53" s="52">
        <v>0.0</v>
      </c>
      <c r="AJ53" s="52">
        <v>0.0</v>
      </c>
      <c r="AK53" s="52">
        <v>0.0</v>
      </c>
      <c r="AL53" s="52">
        <v>0.0</v>
      </c>
      <c r="AM53" s="52">
        <v>0.0</v>
      </c>
      <c r="AN53" s="52">
        <v>0.0</v>
      </c>
      <c r="AO53" s="52">
        <v>0.0</v>
      </c>
      <c r="AP53" s="52">
        <v>0.0</v>
      </c>
      <c r="AQ53" s="52">
        <v>0.0</v>
      </c>
      <c r="AR53" s="52">
        <v>0.0</v>
      </c>
      <c r="AS53" s="52">
        <v>0.0</v>
      </c>
      <c r="AT53" s="52">
        <v>0.0</v>
      </c>
      <c r="AU53" s="52">
        <v>0.0</v>
      </c>
      <c r="AV53" s="52">
        <v>0.0</v>
      </c>
      <c r="AW53" s="52">
        <v>0.0</v>
      </c>
      <c r="AX53" s="52">
        <v>0.0</v>
      </c>
      <c r="AY53" s="52">
        <v>0.0</v>
      </c>
      <c r="AZ53" s="52">
        <v>0.0</v>
      </c>
      <c r="BA53" s="52">
        <v>0.0</v>
      </c>
      <c r="BB53" s="52">
        <v>0.0</v>
      </c>
      <c r="BC53" s="52">
        <v>0.0</v>
      </c>
      <c r="BD53" s="52">
        <v>0.0</v>
      </c>
      <c r="BE53" s="53">
        <v>0.0</v>
      </c>
      <c r="BF53" s="457">
        <v>0.0</v>
      </c>
      <c r="BG53" s="457">
        <v>0.0</v>
      </c>
      <c r="BH53" s="457">
        <v>0.0</v>
      </c>
    </row>
    <row r="54" spans="8:8">
      <c r="A54" s="218" t="s">
        <v>142</v>
      </c>
      <c r="B54" s="52" t="s">
        <v>114</v>
      </c>
      <c r="C54" s="52" t="s">
        <v>114</v>
      </c>
      <c r="D54" s="52" t="s">
        <v>114</v>
      </c>
      <c r="E54" s="52" t="s">
        <v>114</v>
      </c>
      <c r="F54" s="52" t="s">
        <v>114</v>
      </c>
      <c r="G54" s="52" t="s">
        <v>114</v>
      </c>
      <c r="H54" s="52" t="s">
        <v>114</v>
      </c>
      <c r="I54" s="52" t="s">
        <v>114</v>
      </c>
      <c r="J54" s="52" t="s">
        <v>114</v>
      </c>
      <c r="K54" s="52" t="s">
        <v>114</v>
      </c>
      <c r="L54" s="52" t="s">
        <v>114</v>
      </c>
      <c r="M54" s="52" t="s">
        <v>114</v>
      </c>
      <c r="N54" s="52" t="s">
        <v>114</v>
      </c>
      <c r="O54" s="52" t="s">
        <v>114</v>
      </c>
      <c r="P54" s="52" t="s">
        <v>114</v>
      </c>
      <c r="Q54" s="52" t="s">
        <v>114</v>
      </c>
      <c r="R54" s="52" t="s">
        <v>114</v>
      </c>
      <c r="S54" s="52" t="s">
        <v>114</v>
      </c>
      <c r="T54" s="52" t="s">
        <v>114</v>
      </c>
      <c r="U54" s="52" t="s">
        <v>114</v>
      </c>
      <c r="V54" s="52">
        <v>0.533068028</v>
      </c>
      <c r="W54" s="52">
        <v>0.427090816</v>
      </c>
      <c r="X54" s="52">
        <v>0.50425354</v>
      </c>
      <c r="Y54" s="52">
        <v>0.720008648</v>
      </c>
      <c r="Z54" s="52">
        <v>0.665163894</v>
      </c>
      <c r="AA54" s="52">
        <v>0.76179</v>
      </c>
      <c r="AB54" s="52">
        <v>0.75131</v>
      </c>
      <c r="AC54" s="52">
        <v>0.7375</v>
      </c>
      <c r="AD54" s="52">
        <v>0.75243</v>
      </c>
      <c r="AE54" s="52">
        <v>0.68848</v>
      </c>
      <c r="AF54" s="52">
        <v>0.70523</v>
      </c>
      <c r="AG54" s="52">
        <v>0.79577</v>
      </c>
      <c r="AH54" s="52">
        <v>0.79433</v>
      </c>
      <c r="AI54" s="52">
        <v>0.75239</v>
      </c>
      <c r="AJ54" s="52">
        <v>0.72065</v>
      </c>
      <c r="AK54" s="52">
        <v>0.77341</v>
      </c>
      <c r="AL54" s="52">
        <v>0.756743961038961</v>
      </c>
      <c r="AM54" s="52">
        <v>0.769836774193548</v>
      </c>
      <c r="AN54" s="52">
        <v>0.798405</v>
      </c>
      <c r="AO54" s="52">
        <v>0.848048789808917</v>
      </c>
      <c r="AP54" s="52">
        <v>0.859472658227848</v>
      </c>
      <c r="AQ54" s="52">
        <v>0.868202830188679</v>
      </c>
      <c r="AR54" s="52">
        <v>0.884932875</v>
      </c>
      <c r="AS54" s="52">
        <v>0.85376850931677</v>
      </c>
      <c r="AT54" s="52">
        <v>0.783171111111111</v>
      </c>
      <c r="AU54" s="52">
        <v>0.836825521472392</v>
      </c>
      <c r="AV54" s="52">
        <v>0.84194500609756</v>
      </c>
      <c r="AW54" s="52">
        <v>0.835819527272727</v>
      </c>
      <c r="AX54" s="52">
        <v>0.766926325301204</v>
      </c>
      <c r="AY54" s="52">
        <v>0.809792353293413</v>
      </c>
      <c r="AZ54" s="52">
        <v>0.798035249999999</v>
      </c>
      <c r="BA54" s="52">
        <v>0.732860946745561</v>
      </c>
      <c r="BB54" s="52">
        <v>0.7701858</v>
      </c>
      <c r="BC54" s="52">
        <v>0.755140894736842</v>
      </c>
      <c r="BD54" s="52">
        <v>0.739917555100369</v>
      </c>
      <c r="BE54" s="53">
        <v>0.676802612244898</v>
      </c>
      <c r="BF54" s="457">
        <v>-0.087799147179051</v>
      </c>
      <c r="BG54" s="457">
        <v>-0.00566513593954299</v>
      </c>
      <c r="BH54" s="457">
        <v>0.0282220767563476</v>
      </c>
    </row>
    <row r="55" spans="8:8">
      <c r="A55" s="218" t="s">
        <v>143</v>
      </c>
      <c r="B55" s="52">
        <v>0.15135</v>
      </c>
      <c r="C55" s="52">
        <v>0.20217</v>
      </c>
      <c r="D55" s="52">
        <v>0.23277</v>
      </c>
      <c r="E55" s="52">
        <v>0.2619</v>
      </c>
      <c r="F55" s="52">
        <v>0.29125</v>
      </c>
      <c r="G55" s="52">
        <v>0.26012</v>
      </c>
      <c r="H55" s="52">
        <v>0.27548</v>
      </c>
      <c r="I55" s="52">
        <v>0.29378</v>
      </c>
      <c r="J55" s="52">
        <v>0.27997</v>
      </c>
      <c r="K55" s="52">
        <v>0.33617</v>
      </c>
      <c r="L55" s="52">
        <v>0.30338</v>
      </c>
      <c r="M55" s="52">
        <v>0.36155</v>
      </c>
      <c r="N55" s="52">
        <v>0.40021</v>
      </c>
      <c r="O55" s="52">
        <v>0.37224</v>
      </c>
      <c r="P55" s="52">
        <v>0.38308</v>
      </c>
      <c r="Q55" s="52">
        <v>0.37023</v>
      </c>
      <c r="R55" s="52">
        <v>0.37969</v>
      </c>
      <c r="S55" s="52">
        <v>0.43972</v>
      </c>
      <c r="T55" s="52">
        <v>0.49928</v>
      </c>
      <c r="U55" s="52">
        <v>0.53979</v>
      </c>
      <c r="V55" s="52">
        <v>0.61095</v>
      </c>
      <c r="W55" s="52">
        <v>0.59079</v>
      </c>
      <c r="X55" s="52">
        <v>0.55238</v>
      </c>
      <c r="Y55" s="52">
        <v>0.63456</v>
      </c>
      <c r="Z55" s="52">
        <v>0.71734</v>
      </c>
      <c r="AA55" s="52">
        <v>0.65749</v>
      </c>
      <c r="AB55" s="52">
        <v>0.70543</v>
      </c>
      <c r="AC55" s="52">
        <v>0.76807</v>
      </c>
      <c r="AD55" s="52">
        <v>0.89353</v>
      </c>
      <c r="AE55" s="52">
        <v>0.88282</v>
      </c>
      <c r="AF55" s="52">
        <v>0.88964</v>
      </c>
      <c r="AG55" s="52">
        <v>0.94671</v>
      </c>
      <c r="AH55" s="52">
        <v>0.98146</v>
      </c>
      <c r="AI55" s="52">
        <v>0.994859491650333</v>
      </c>
      <c r="AJ55" s="52">
        <v>0.9513294344435</v>
      </c>
      <c r="AK55" s="52">
        <v>0.850627657215</v>
      </c>
      <c r="AL55" s="52">
        <v>0.895076630435864</v>
      </c>
      <c r="AM55" s="52">
        <v>0.867148517916618</v>
      </c>
      <c r="AN55" s="52">
        <v>0.869807607953262</v>
      </c>
      <c r="AO55" s="52">
        <v>0.779609118678908</v>
      </c>
      <c r="AP55" s="52">
        <v>0.79035251487325</v>
      </c>
      <c r="AQ55" s="52">
        <v>0.726034623312998</v>
      </c>
      <c r="AR55" s="52">
        <v>0.602708527039441</v>
      </c>
      <c r="AS55" s="52">
        <v>0.498778178584958</v>
      </c>
      <c r="AT55" s="52">
        <v>0.652589321924283</v>
      </c>
      <c r="AU55" s="52">
        <v>0.583274233596982</v>
      </c>
      <c r="AV55" s="52">
        <v>0.643537116807046</v>
      </c>
      <c r="AW55" s="52">
        <v>0.65284700431102</v>
      </c>
      <c r="AX55" s="52">
        <v>0.650774228509576</v>
      </c>
      <c r="AY55" s="52">
        <v>0.584038143292484</v>
      </c>
      <c r="AZ55" s="52">
        <v>0.640641071885118</v>
      </c>
      <c r="BA55" s="52">
        <v>0.649354457303832</v>
      </c>
      <c r="BB55" s="52">
        <v>0.63302783641211</v>
      </c>
      <c r="BC55" s="52">
        <v>0.582150227192499</v>
      </c>
      <c r="BD55" s="52">
        <v>0.500844892854643</v>
      </c>
      <c r="BE55" s="53">
        <v>0.446553391020408</v>
      </c>
      <c r="BF55" s="457">
        <v>-0.110835897217867</v>
      </c>
      <c r="BG55" s="457">
        <v>-0.0261180231642079</v>
      </c>
      <c r="BH55" s="457">
        <v>0.0186208856898222</v>
      </c>
    </row>
    <row r="56" spans="8:8">
      <c r="A56" s="218" t="s">
        <v>144</v>
      </c>
      <c r="B56" s="52">
        <v>0.0</v>
      </c>
      <c r="C56" s="52">
        <v>0.0</v>
      </c>
      <c r="D56" s="52">
        <v>0.0</v>
      </c>
      <c r="E56" s="52">
        <v>0.0</v>
      </c>
      <c r="F56" s="52">
        <v>0.0</v>
      </c>
      <c r="G56" s="52">
        <v>0.0</v>
      </c>
      <c r="H56" s="52">
        <v>0.0</v>
      </c>
      <c r="I56" s="52">
        <v>0.0</v>
      </c>
      <c r="J56" s="52">
        <v>0.0</v>
      </c>
      <c r="K56" s="52">
        <v>0.0</v>
      </c>
      <c r="L56" s="52">
        <v>0.0</v>
      </c>
      <c r="M56" s="52">
        <v>0.0</v>
      </c>
      <c r="N56" s="52">
        <v>0.0</v>
      </c>
      <c r="O56" s="52">
        <v>0.0</v>
      </c>
      <c r="P56" s="52">
        <v>0.0</v>
      </c>
      <c r="Q56" s="52">
        <v>0.0</v>
      </c>
      <c r="R56" s="52">
        <v>0.00291</v>
      </c>
      <c r="S56" s="52">
        <v>0.02533</v>
      </c>
      <c r="T56" s="52">
        <v>0.03916</v>
      </c>
      <c r="U56" s="52">
        <v>0.0442</v>
      </c>
      <c r="V56" s="52">
        <v>0.04053</v>
      </c>
      <c r="W56" s="52">
        <v>0.04019</v>
      </c>
      <c r="X56" s="52">
        <v>0.04495</v>
      </c>
      <c r="Y56" s="52">
        <v>0.04135</v>
      </c>
      <c r="Z56" s="52">
        <v>0.04688</v>
      </c>
      <c r="AA56" s="52">
        <v>0.0</v>
      </c>
      <c r="AB56" s="52">
        <v>0.0</v>
      </c>
      <c r="AC56" s="52">
        <v>0.0</v>
      </c>
      <c r="AD56" s="52">
        <v>0.0</v>
      </c>
      <c r="AE56" s="52">
        <v>0.0</v>
      </c>
      <c r="AF56" s="52">
        <v>0.0</v>
      </c>
      <c r="AG56" s="52">
        <v>0.0</v>
      </c>
      <c r="AH56" s="52">
        <v>0.0</v>
      </c>
      <c r="AI56" s="52">
        <v>0.0</v>
      </c>
      <c r="AJ56" s="52">
        <v>0.0</v>
      </c>
      <c r="AK56" s="52">
        <v>0.0</v>
      </c>
      <c r="AL56" s="52">
        <v>0.0</v>
      </c>
      <c r="AM56" s="52">
        <v>0.0</v>
      </c>
      <c r="AN56" s="52">
        <v>0.0</v>
      </c>
      <c r="AO56" s="52">
        <v>0.0</v>
      </c>
      <c r="AP56" s="52">
        <v>0.0</v>
      </c>
      <c r="AQ56" s="52">
        <v>0.0</v>
      </c>
      <c r="AR56" s="52">
        <v>0.0</v>
      </c>
      <c r="AS56" s="52">
        <v>0.0</v>
      </c>
      <c r="AT56" s="52">
        <v>0.0</v>
      </c>
      <c r="AU56" s="52">
        <v>0.0</v>
      </c>
      <c r="AV56" s="52">
        <v>0.0</v>
      </c>
      <c r="AW56" s="52">
        <v>0.0</v>
      </c>
      <c r="AX56" s="52">
        <v>0.0</v>
      </c>
      <c r="AY56" s="52">
        <v>0.0</v>
      </c>
      <c r="AZ56" s="52">
        <v>0.0</v>
      </c>
      <c r="BA56" s="52">
        <v>0.0</v>
      </c>
      <c r="BB56" s="52">
        <v>0.0</v>
      </c>
      <c r="BC56" s="52">
        <v>0.0</v>
      </c>
      <c r="BD56" s="52">
        <v>0.0</v>
      </c>
      <c r="BE56" s="53">
        <v>0.0</v>
      </c>
      <c r="BF56" s="457">
        <v>0.0</v>
      </c>
      <c r="BG56" s="457">
        <v>0.0</v>
      </c>
      <c r="BH56" s="457">
        <v>0.0</v>
      </c>
    </row>
    <row r="57" spans="8:8" s="47" ht="10.2" customFormat="1">
      <c r="A57" s="54" t="s">
        <v>145</v>
      </c>
      <c r="B57" s="55">
        <v>0.19677</v>
      </c>
      <c r="C57" s="55">
        <v>0.25791</v>
      </c>
      <c r="D57" s="55">
        <v>0.29874</v>
      </c>
      <c r="E57" s="55">
        <v>0.33812</v>
      </c>
      <c r="F57" s="55">
        <v>0.41103</v>
      </c>
      <c r="G57" s="55">
        <v>0.44563</v>
      </c>
      <c r="H57" s="55">
        <v>0.50867</v>
      </c>
      <c r="I57" s="55">
        <v>0.67513</v>
      </c>
      <c r="J57" s="55">
        <v>0.74378</v>
      </c>
      <c r="K57" s="55">
        <v>0.87379</v>
      </c>
      <c r="L57" s="55">
        <v>1.16658</v>
      </c>
      <c r="M57" s="55">
        <v>1.36099</v>
      </c>
      <c r="N57" s="55">
        <v>1.61442105263158</v>
      </c>
      <c r="O57" s="55">
        <v>1.81545052631579</v>
      </c>
      <c r="P57" s="55">
        <v>2.02421736842105</v>
      </c>
      <c r="Q57" s="55">
        <v>2.36501684210526</v>
      </c>
      <c r="R57" s="55">
        <v>3.19735157894737</v>
      </c>
      <c r="S57" s="55">
        <v>3.52408947368421</v>
      </c>
      <c r="T57" s="55">
        <v>4.15758842105263</v>
      </c>
      <c r="U57" s="55">
        <v>5.28457789473684</v>
      </c>
      <c r="V57" s="55">
        <v>6.95521784221053</v>
      </c>
      <c r="W57" s="55">
        <v>7.3883833368421</v>
      </c>
      <c r="X57" s="55">
        <v>7.68928498778947</v>
      </c>
      <c r="Y57" s="55">
        <v>8.46228284347369</v>
      </c>
      <c r="Z57" s="55">
        <v>8.86824425442105</v>
      </c>
      <c r="AA57" s="55">
        <v>8.94411684210526</v>
      </c>
      <c r="AB57" s="55">
        <v>9.17795473684211</v>
      </c>
      <c r="AC57" s="55">
        <v>9.24220578947368</v>
      </c>
      <c r="AD57" s="55">
        <v>9.60689894736842</v>
      </c>
      <c r="AE57" s="55">
        <v>9.52128315789474</v>
      </c>
      <c r="AF57" s="55">
        <v>9.76941210526316</v>
      </c>
      <c r="AG57" s="55">
        <v>10.3218147368421</v>
      </c>
      <c r="AH57" s="55">
        <v>10.4249994736842</v>
      </c>
      <c r="AI57" s="55">
        <v>10.3389556648082</v>
      </c>
      <c r="AJ57" s="55">
        <v>10.4045326170751</v>
      </c>
      <c r="AK57" s="55">
        <v>10.4882060530045</v>
      </c>
      <c r="AL57" s="55">
        <v>10.7497985511365</v>
      </c>
      <c r="AM57" s="55">
        <v>10.813202664538</v>
      </c>
      <c r="AN57" s="55">
        <v>10.8356344444006</v>
      </c>
      <c r="AO57" s="55">
        <v>10.9405714868519</v>
      </c>
      <c r="AP57" s="55">
        <v>10.7506191137806</v>
      </c>
      <c r="AQ57" s="55">
        <v>10.662567529877</v>
      </c>
      <c r="AR57" s="55">
        <v>10.0962085201019</v>
      </c>
      <c r="AS57" s="55">
        <v>10.0267074764699</v>
      </c>
      <c r="AT57" s="55">
        <v>9.48876463359094</v>
      </c>
      <c r="AU57" s="55">
        <v>9.6873223920374</v>
      </c>
      <c r="AV57" s="55">
        <v>9.55471573965992</v>
      </c>
      <c r="AW57" s="55">
        <v>9.25758406417704</v>
      </c>
      <c r="AX57" s="55">
        <v>9.09230553550386</v>
      </c>
      <c r="AY57" s="55">
        <v>9.09481404044659</v>
      </c>
      <c r="AZ57" s="55">
        <v>8.81815231684752</v>
      </c>
      <c r="BA57" s="55">
        <v>8.52970827107377</v>
      </c>
      <c r="BB57" s="55">
        <v>8.42513544909106</v>
      </c>
      <c r="BC57" s="55">
        <v>8.37525742237255</v>
      </c>
      <c r="BD57" s="55">
        <v>8.29022842150256</v>
      </c>
      <c r="BE57" s="55">
        <v>7.43745869749748</v>
      </c>
      <c r="BF57" s="458">
        <v>-0.105315632455135</v>
      </c>
      <c r="BG57" s="458">
        <v>-0.013412332827321</v>
      </c>
      <c r="BH57" s="458">
        <v>0.310135520217212</v>
      </c>
    </row>
    <row r="58" spans="8:8">
      <c r="A58" s="218"/>
      <c r="B58" s="52"/>
      <c r="C58" s="52"/>
      <c r="D58" s="52"/>
      <c r="E58" s="52"/>
      <c r="F58" s="52"/>
      <c r="G58" s="52"/>
      <c r="H58" s="52"/>
      <c r="I58" s="52"/>
      <c r="J58" s="52"/>
      <c r="K58" s="52"/>
      <c r="L58" s="52"/>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c r="AL58" s="52"/>
      <c r="AM58" s="52"/>
      <c r="AN58" s="52"/>
      <c r="AO58" s="52"/>
      <c r="AP58" s="52"/>
      <c r="AQ58" s="52"/>
      <c r="AR58" s="52"/>
      <c r="AS58" s="52"/>
      <c r="AT58" s="52"/>
      <c r="AU58" s="52"/>
      <c r="AV58" s="52"/>
      <c r="AW58" s="52"/>
      <c r="AX58" s="52"/>
      <c r="AY58" s="52"/>
      <c r="AZ58" s="52"/>
      <c r="BA58" s="52"/>
      <c r="BB58" s="52"/>
      <c r="BC58" s="52"/>
      <c r="BD58" s="52"/>
      <c r="BE58" s="53"/>
      <c r="BF58" s="461"/>
      <c r="BG58" s="461"/>
      <c r="BH58" s="461"/>
    </row>
    <row r="59" spans="8:8">
      <c r="A59" s="218" t="s">
        <v>146</v>
      </c>
      <c r="B59" s="52" t="s">
        <v>114</v>
      </c>
      <c r="C59" s="52" t="s">
        <v>114</v>
      </c>
      <c r="D59" s="52" t="s">
        <v>114</v>
      </c>
      <c r="E59" s="52" t="s">
        <v>114</v>
      </c>
      <c r="F59" s="52" t="s">
        <v>114</v>
      </c>
      <c r="G59" s="52" t="s">
        <v>114</v>
      </c>
      <c r="H59" s="52" t="s">
        <v>114</v>
      </c>
      <c r="I59" s="52" t="s">
        <v>114</v>
      </c>
      <c r="J59" s="52" t="s">
        <v>114</v>
      </c>
      <c r="K59" s="52" t="s">
        <v>114</v>
      </c>
      <c r="L59" s="52" t="s">
        <v>114</v>
      </c>
      <c r="M59" s="52" t="s">
        <v>114</v>
      </c>
      <c r="N59" s="52" t="s">
        <v>114</v>
      </c>
      <c r="O59" s="52" t="s">
        <v>114</v>
      </c>
      <c r="P59" s="52" t="s">
        <v>114</v>
      </c>
      <c r="Q59" s="52" t="s">
        <v>114</v>
      </c>
      <c r="R59" s="52" t="s">
        <v>114</v>
      </c>
      <c r="S59" s="52" t="s">
        <v>114</v>
      </c>
      <c r="T59" s="52" t="s">
        <v>114</v>
      </c>
      <c r="U59" s="52" t="s">
        <v>114</v>
      </c>
      <c r="V59" s="52">
        <v>0.0</v>
      </c>
      <c r="W59" s="52">
        <v>0.0</v>
      </c>
      <c r="X59" s="52">
        <v>0.0</v>
      </c>
      <c r="Y59" s="52">
        <v>0.0</v>
      </c>
      <c r="Z59" s="52">
        <v>0.0</v>
      </c>
      <c r="AA59" s="52">
        <v>0.0</v>
      </c>
      <c r="AB59" s="52">
        <v>0.0</v>
      </c>
      <c r="AC59" s="52">
        <v>0.0</v>
      </c>
      <c r="AD59" s="52">
        <v>0.0</v>
      </c>
      <c r="AE59" s="52">
        <v>0.0</v>
      </c>
      <c r="AF59" s="52">
        <v>0.0</v>
      </c>
      <c r="AG59" s="52">
        <v>0.0</v>
      </c>
      <c r="AH59" s="52">
        <v>0.0</v>
      </c>
      <c r="AI59" s="52">
        <v>0.0</v>
      </c>
      <c r="AJ59" s="52">
        <v>0.0</v>
      </c>
      <c r="AK59" s="52">
        <v>0.0</v>
      </c>
      <c r="AL59" s="52">
        <v>0.0</v>
      </c>
      <c r="AM59" s="52">
        <v>0.0</v>
      </c>
      <c r="AN59" s="52">
        <v>0.0</v>
      </c>
      <c r="AO59" s="52">
        <v>0.0</v>
      </c>
      <c r="AP59" s="52">
        <v>0.0</v>
      </c>
      <c r="AQ59" s="52">
        <v>0.0</v>
      </c>
      <c r="AR59" s="52">
        <v>0.0</v>
      </c>
      <c r="AS59" s="52">
        <v>0.0</v>
      </c>
      <c r="AT59" s="52">
        <v>0.0</v>
      </c>
      <c r="AU59" s="52">
        <v>0.0</v>
      </c>
      <c r="AV59" s="52">
        <v>0.0</v>
      </c>
      <c r="AW59" s="52">
        <v>0.0</v>
      </c>
      <c r="AX59" s="52">
        <v>0.0</v>
      </c>
      <c r="AY59" s="52">
        <v>0.0</v>
      </c>
      <c r="AZ59" s="52">
        <v>0.0</v>
      </c>
      <c r="BA59" s="52">
        <v>0.0</v>
      </c>
      <c r="BB59" s="52">
        <v>0.0</v>
      </c>
      <c r="BC59" s="52">
        <v>0.0</v>
      </c>
      <c r="BD59" s="52">
        <v>0.0</v>
      </c>
      <c r="BE59" s="53">
        <v>0.0</v>
      </c>
      <c r="BF59" s="461">
        <v>0.0</v>
      </c>
      <c r="BG59" s="461">
        <v>0.0</v>
      </c>
      <c r="BH59" s="461">
        <v>0.0</v>
      </c>
    </row>
    <row r="60" spans="8:8">
      <c r="A60" s="218" t="s">
        <v>147</v>
      </c>
      <c r="B60" s="52" t="s">
        <v>114</v>
      </c>
      <c r="C60" s="52" t="s">
        <v>114</v>
      </c>
      <c r="D60" s="52" t="s">
        <v>114</v>
      </c>
      <c r="E60" s="52" t="s">
        <v>114</v>
      </c>
      <c r="F60" s="52" t="s">
        <v>114</v>
      </c>
      <c r="G60" s="52" t="s">
        <v>114</v>
      </c>
      <c r="H60" s="52" t="s">
        <v>114</v>
      </c>
      <c r="I60" s="52" t="s">
        <v>114</v>
      </c>
      <c r="J60" s="52" t="s">
        <v>114</v>
      </c>
      <c r="K60" s="52" t="s">
        <v>114</v>
      </c>
      <c r="L60" s="52" t="s">
        <v>114</v>
      </c>
      <c r="M60" s="52" t="s">
        <v>114</v>
      </c>
      <c r="N60" s="52" t="s">
        <v>114</v>
      </c>
      <c r="O60" s="52" t="s">
        <v>114</v>
      </c>
      <c r="P60" s="52" t="s">
        <v>114</v>
      </c>
      <c r="Q60" s="52" t="s">
        <v>114</v>
      </c>
      <c r="R60" s="52" t="s">
        <v>114</v>
      </c>
      <c r="S60" s="52" t="s">
        <v>114</v>
      </c>
      <c r="T60" s="52" t="s">
        <v>114</v>
      </c>
      <c r="U60" s="52" t="s">
        <v>114</v>
      </c>
      <c r="V60" s="52">
        <v>0.0</v>
      </c>
      <c r="W60" s="52">
        <v>0.0</v>
      </c>
      <c r="X60" s="52">
        <v>0.0</v>
      </c>
      <c r="Y60" s="52">
        <v>0.0</v>
      </c>
      <c r="Z60" s="52">
        <v>0.0</v>
      </c>
      <c r="AA60" s="52">
        <v>0.0</v>
      </c>
      <c r="AB60" s="52">
        <v>0.0</v>
      </c>
      <c r="AC60" s="52">
        <v>0.0</v>
      </c>
      <c r="AD60" s="52">
        <v>0.0</v>
      </c>
      <c r="AE60" s="52">
        <v>0.0</v>
      </c>
      <c r="AF60" s="52">
        <v>0.0</v>
      </c>
      <c r="AG60" s="52">
        <v>0.0</v>
      </c>
      <c r="AH60" s="52">
        <v>0.0</v>
      </c>
      <c r="AI60" s="52">
        <v>0.0</v>
      </c>
      <c r="AJ60" s="52">
        <v>0.0</v>
      </c>
      <c r="AK60" s="52">
        <v>0.0</v>
      </c>
      <c r="AL60" s="52">
        <v>0.0</v>
      </c>
      <c r="AM60" s="52">
        <v>0.0</v>
      </c>
      <c r="AN60" s="52">
        <v>0.0</v>
      </c>
      <c r="AO60" s="52">
        <v>0.0</v>
      </c>
      <c r="AP60" s="52">
        <v>0.0</v>
      </c>
      <c r="AQ60" s="52">
        <v>0.0</v>
      </c>
      <c r="AR60" s="52">
        <v>0.0</v>
      </c>
      <c r="AS60" s="52">
        <v>0.0</v>
      </c>
      <c r="AT60" s="52">
        <v>0.0</v>
      </c>
      <c r="AU60" s="52">
        <v>0.0</v>
      </c>
      <c r="AV60" s="52">
        <v>0.0</v>
      </c>
      <c r="AW60" s="52">
        <v>0.0</v>
      </c>
      <c r="AX60" s="52">
        <v>0.0</v>
      </c>
      <c r="AY60" s="52">
        <v>0.0</v>
      </c>
      <c r="AZ60" s="52">
        <v>0.0</v>
      </c>
      <c r="BA60" s="52">
        <v>0.0</v>
      </c>
      <c r="BB60" s="52">
        <v>0.0</v>
      </c>
      <c r="BC60" s="52">
        <v>0.0</v>
      </c>
      <c r="BD60" s="52">
        <v>0.0</v>
      </c>
      <c r="BE60" s="53">
        <v>0.0</v>
      </c>
      <c r="BF60" s="461">
        <v>0.0</v>
      </c>
      <c r="BG60" s="461">
        <v>0.0</v>
      </c>
      <c r="BH60" s="461">
        <v>0.0</v>
      </c>
    </row>
    <row r="61" spans="8:8">
      <c r="A61" s="218" t="s">
        <v>148</v>
      </c>
      <c r="B61" s="52" t="s">
        <v>114</v>
      </c>
      <c r="C61" s="52" t="s">
        <v>114</v>
      </c>
      <c r="D61" s="52" t="s">
        <v>114</v>
      </c>
      <c r="E61" s="52" t="s">
        <v>114</v>
      </c>
      <c r="F61" s="52" t="s">
        <v>114</v>
      </c>
      <c r="G61" s="52" t="s">
        <v>114</v>
      </c>
      <c r="H61" s="52" t="s">
        <v>114</v>
      </c>
      <c r="I61" s="52" t="s">
        <v>114</v>
      </c>
      <c r="J61" s="52" t="s">
        <v>114</v>
      </c>
      <c r="K61" s="52" t="s">
        <v>114</v>
      </c>
      <c r="L61" s="52" t="s">
        <v>114</v>
      </c>
      <c r="M61" s="52" t="s">
        <v>114</v>
      </c>
      <c r="N61" s="52" t="s">
        <v>114</v>
      </c>
      <c r="O61" s="52" t="s">
        <v>114</v>
      </c>
      <c r="P61" s="52" t="s">
        <v>114</v>
      </c>
      <c r="Q61" s="52" t="s">
        <v>114</v>
      </c>
      <c r="R61" s="52" t="s">
        <v>114</v>
      </c>
      <c r="S61" s="52" t="s">
        <v>114</v>
      </c>
      <c r="T61" s="52" t="s">
        <v>114</v>
      </c>
      <c r="U61" s="52" t="s">
        <v>114</v>
      </c>
      <c r="V61" s="52">
        <v>0.0</v>
      </c>
      <c r="W61" s="52">
        <v>0.0</v>
      </c>
      <c r="X61" s="52">
        <v>0.0</v>
      </c>
      <c r="Y61" s="52">
        <v>0.0</v>
      </c>
      <c r="Z61" s="52">
        <v>0.001016462</v>
      </c>
      <c r="AA61" s="52">
        <v>0.0</v>
      </c>
      <c r="AB61" s="52">
        <v>0.005391668</v>
      </c>
      <c r="AC61" s="52">
        <v>0.00464037</v>
      </c>
      <c r="AD61" s="52">
        <v>0.004463594</v>
      </c>
      <c r="AE61" s="52">
        <v>0.003800684</v>
      </c>
      <c r="AF61" s="52">
        <v>7.95492E-4</v>
      </c>
      <c r="AG61" s="52">
        <v>8.8388E-4</v>
      </c>
      <c r="AH61" s="52">
        <v>0.003005192</v>
      </c>
      <c r="AI61" s="52">
        <v>8.8388E-4</v>
      </c>
      <c r="AJ61" s="52">
        <v>0.0</v>
      </c>
      <c r="AK61" s="52">
        <v>0.0</v>
      </c>
      <c r="AL61" s="52">
        <v>0.0</v>
      </c>
      <c r="AM61" s="52">
        <v>0.0</v>
      </c>
      <c r="AN61" s="52">
        <v>0.0</v>
      </c>
      <c r="AO61" s="52">
        <v>0.0</v>
      </c>
      <c r="AP61" s="52">
        <v>0.0</v>
      </c>
      <c r="AQ61" s="52">
        <v>0.0</v>
      </c>
      <c r="AR61" s="52">
        <v>0.0</v>
      </c>
      <c r="AS61" s="52">
        <v>0.0</v>
      </c>
      <c r="AT61" s="52">
        <v>0.0</v>
      </c>
      <c r="AU61" s="52">
        <v>0.0</v>
      </c>
      <c r="AV61" s="52">
        <v>0.0</v>
      </c>
      <c r="AW61" s="52">
        <v>0.0</v>
      </c>
      <c r="AX61" s="52">
        <v>0.0</v>
      </c>
      <c r="AY61" s="52">
        <v>0.0</v>
      </c>
      <c r="AZ61" s="52">
        <v>0.0</v>
      </c>
      <c r="BA61" s="52">
        <v>0.0</v>
      </c>
      <c r="BB61" s="52">
        <v>0.0</v>
      </c>
      <c r="BC61" s="52">
        <v>0.0</v>
      </c>
      <c r="BD61" s="52">
        <v>0.0</v>
      </c>
      <c r="BE61" s="53">
        <v>0.0</v>
      </c>
      <c r="BF61" s="457">
        <v>0.0</v>
      </c>
      <c r="BG61" s="457">
        <v>0.0</v>
      </c>
      <c r="BH61" s="457">
        <v>0.0</v>
      </c>
    </row>
    <row r="62" spans="8:8">
      <c r="A62" s="218" t="s">
        <v>149</v>
      </c>
      <c r="B62" s="52" t="s">
        <v>114</v>
      </c>
      <c r="C62" s="52" t="s">
        <v>114</v>
      </c>
      <c r="D62" s="52" t="s">
        <v>114</v>
      </c>
      <c r="E62" s="52" t="s">
        <v>114</v>
      </c>
      <c r="F62" s="52" t="s">
        <v>114</v>
      </c>
      <c r="G62" s="52" t="s">
        <v>114</v>
      </c>
      <c r="H62" s="52" t="s">
        <v>114</v>
      </c>
      <c r="I62" s="52" t="s">
        <v>114</v>
      </c>
      <c r="J62" s="52" t="s">
        <v>114</v>
      </c>
      <c r="K62" s="52" t="s">
        <v>114</v>
      </c>
      <c r="L62" s="52" t="s">
        <v>114</v>
      </c>
      <c r="M62" s="52" t="s">
        <v>114</v>
      </c>
      <c r="N62" s="52" t="s">
        <v>114</v>
      </c>
      <c r="O62" s="52" t="s">
        <v>114</v>
      </c>
      <c r="P62" s="52" t="s">
        <v>114</v>
      </c>
      <c r="Q62" s="52" t="s">
        <v>114</v>
      </c>
      <c r="R62" s="52" t="s">
        <v>114</v>
      </c>
      <c r="S62" s="52" t="s">
        <v>114</v>
      </c>
      <c r="T62" s="52" t="s">
        <v>114</v>
      </c>
      <c r="U62" s="52" t="s">
        <v>114</v>
      </c>
      <c r="V62" s="52">
        <v>0.993171762</v>
      </c>
      <c r="W62" s="52">
        <v>1.052214946</v>
      </c>
      <c r="X62" s="52">
        <v>1.247022098</v>
      </c>
      <c r="Y62" s="52">
        <v>1.34813797</v>
      </c>
      <c r="Z62" s="52">
        <v>1.3633849</v>
      </c>
      <c r="AA62" s="52">
        <v>1.183250156</v>
      </c>
      <c r="AB62" s="52">
        <v>1.199838</v>
      </c>
      <c r="AC62" s="52">
        <v>1.19626</v>
      </c>
      <c r="AD62" s="52">
        <v>1.19186</v>
      </c>
      <c r="AE62" s="52">
        <v>0.9782</v>
      </c>
      <c r="AF62" s="52">
        <v>0.99532</v>
      </c>
      <c r="AG62" s="52">
        <v>1.09026</v>
      </c>
      <c r="AH62" s="52">
        <v>1.08498</v>
      </c>
      <c r="AI62" s="52">
        <v>1.03719</v>
      </c>
      <c r="AJ62" s="52">
        <v>1.21874</v>
      </c>
      <c r="AK62" s="52">
        <v>1.30715</v>
      </c>
      <c r="AL62" s="52">
        <v>1.36045811688312</v>
      </c>
      <c r="AM62" s="52">
        <v>1.39801529032258</v>
      </c>
      <c r="AN62" s="52">
        <v>1.47450807692308</v>
      </c>
      <c r="AO62" s="52">
        <v>1.41020197452229</v>
      </c>
      <c r="AP62" s="52">
        <v>1.44716696202532</v>
      </c>
      <c r="AQ62" s="52">
        <v>1.50532754716981</v>
      </c>
      <c r="AR62" s="52">
        <v>1.53054984375</v>
      </c>
      <c r="AS62" s="52">
        <v>1.54980352173913</v>
      </c>
      <c r="AT62" s="52">
        <v>1.54494583333333</v>
      </c>
      <c r="AU62" s="52">
        <v>1.59959810429448</v>
      </c>
      <c r="AV62" s="52">
        <v>1.61341578658536</v>
      </c>
      <c r="AW62" s="52">
        <v>1.64622343636364</v>
      </c>
      <c r="AX62" s="52">
        <v>1.58998429518072</v>
      </c>
      <c r="AY62" s="52">
        <v>1.6560408502994</v>
      </c>
      <c r="AZ62" s="52">
        <v>1.78017513589286</v>
      </c>
      <c r="BA62" s="52">
        <v>1.78000004449704</v>
      </c>
      <c r="BB62" s="52">
        <v>1.828269</v>
      </c>
      <c r="BC62" s="52">
        <v>1.83046202631579</v>
      </c>
      <c r="BD62" s="52">
        <v>1.86297754166325</v>
      </c>
      <c r="BE62" s="53">
        <v>1.9176713195102</v>
      </c>
      <c r="BF62" s="457">
        <v>0.0265458050978187</v>
      </c>
      <c r="BG62" s="457">
        <v>0.0188950121126514</v>
      </c>
      <c r="BH62" s="457">
        <v>0.0799652161405667</v>
      </c>
    </row>
    <row r="63" spans="8:8">
      <c r="A63" s="218" t="s">
        <v>150</v>
      </c>
      <c r="B63" s="52" t="s">
        <v>114</v>
      </c>
      <c r="C63" s="52" t="s">
        <v>114</v>
      </c>
      <c r="D63" s="52" t="s">
        <v>114</v>
      </c>
      <c r="E63" s="52" t="s">
        <v>114</v>
      </c>
      <c r="F63" s="52" t="s">
        <v>114</v>
      </c>
      <c r="G63" s="52" t="s">
        <v>114</v>
      </c>
      <c r="H63" s="52" t="s">
        <v>114</v>
      </c>
      <c r="I63" s="52" t="s">
        <v>114</v>
      </c>
      <c r="J63" s="52" t="s">
        <v>114</v>
      </c>
      <c r="K63" s="52" t="s">
        <v>114</v>
      </c>
      <c r="L63" s="52" t="s">
        <v>114</v>
      </c>
      <c r="M63" s="52" t="s">
        <v>114</v>
      </c>
      <c r="N63" s="52" t="s">
        <v>114</v>
      </c>
      <c r="O63" s="52" t="s">
        <v>114</v>
      </c>
      <c r="P63" s="52" t="s">
        <v>114</v>
      </c>
      <c r="Q63" s="52" t="s">
        <v>114</v>
      </c>
      <c r="R63" s="52" t="s">
        <v>114</v>
      </c>
      <c r="S63" s="52" t="s">
        <v>114</v>
      </c>
      <c r="T63" s="52" t="s">
        <v>114</v>
      </c>
      <c r="U63" s="52" t="s">
        <v>114</v>
      </c>
      <c r="V63" s="52">
        <v>0.0</v>
      </c>
      <c r="W63" s="52">
        <v>0.0</v>
      </c>
      <c r="X63" s="52">
        <v>0.0</v>
      </c>
      <c r="Y63" s="52">
        <v>0.0</v>
      </c>
      <c r="Z63" s="52">
        <v>0.0</v>
      </c>
      <c r="AA63" s="52">
        <v>0.0</v>
      </c>
      <c r="AB63" s="52">
        <v>0.0</v>
      </c>
      <c r="AC63" s="52">
        <v>0.0</v>
      </c>
      <c r="AD63" s="52">
        <v>0.0</v>
      </c>
      <c r="AE63" s="52">
        <v>0.0</v>
      </c>
      <c r="AF63" s="52">
        <v>0.0</v>
      </c>
      <c r="AG63" s="52">
        <v>0.0</v>
      </c>
      <c r="AH63" s="52">
        <v>0.0</v>
      </c>
      <c r="AI63" s="52">
        <v>0.0</v>
      </c>
      <c r="AJ63" s="52">
        <v>0.0</v>
      </c>
      <c r="AK63" s="52">
        <v>0.0</v>
      </c>
      <c r="AL63" s="52">
        <v>0.0</v>
      </c>
      <c r="AM63" s="52">
        <v>0.0</v>
      </c>
      <c r="AN63" s="52">
        <v>0.0</v>
      </c>
      <c r="AO63" s="52">
        <v>0.0</v>
      </c>
      <c r="AP63" s="52">
        <v>0.0</v>
      </c>
      <c r="AQ63" s="52">
        <v>0.0</v>
      </c>
      <c r="AR63" s="52">
        <v>0.0</v>
      </c>
      <c r="AS63" s="52">
        <v>0.0</v>
      </c>
      <c r="AT63" s="52">
        <v>0.0</v>
      </c>
      <c r="AU63" s="52">
        <v>0.0</v>
      </c>
      <c r="AV63" s="52">
        <v>0.0</v>
      </c>
      <c r="AW63" s="52">
        <v>0.0</v>
      </c>
      <c r="AX63" s="52">
        <v>0.0</v>
      </c>
      <c r="AY63" s="52">
        <v>0.0</v>
      </c>
      <c r="AZ63" s="52">
        <v>0.0</v>
      </c>
      <c r="BA63" s="52">
        <v>0.0</v>
      </c>
      <c r="BB63" s="52">
        <v>0.0</v>
      </c>
      <c r="BC63" s="52">
        <v>0.0</v>
      </c>
      <c r="BD63" s="52">
        <v>0.0</v>
      </c>
      <c r="BE63" s="53">
        <v>0.0</v>
      </c>
      <c r="BF63" s="457">
        <v>0.0</v>
      </c>
      <c r="BG63" s="457">
        <v>0.0</v>
      </c>
      <c r="BH63" s="457">
        <v>0.0</v>
      </c>
    </row>
    <row r="64" spans="8:8">
      <c r="A64" s="218" t="s">
        <v>151</v>
      </c>
      <c r="B64" s="52">
        <v>0.018605674</v>
      </c>
      <c r="C64" s="52">
        <v>0.020638598</v>
      </c>
      <c r="D64" s="52">
        <v>0.02253894</v>
      </c>
      <c r="E64" s="52">
        <v>0.031333546</v>
      </c>
      <c r="F64" s="52">
        <v>0.036327468</v>
      </c>
      <c r="G64" s="52">
        <v>0.043884642</v>
      </c>
      <c r="H64" s="52">
        <v>0.053872486</v>
      </c>
      <c r="I64" s="52">
        <v>0.09833165</v>
      </c>
      <c r="J64" s="52">
        <v>0.143100172</v>
      </c>
      <c r="K64" s="52">
        <v>0.214606064</v>
      </c>
      <c r="L64" s="52">
        <v>0.28615615</v>
      </c>
      <c r="M64" s="52">
        <v>0.381526802</v>
      </c>
      <c r="N64" s="52">
        <v>0.510308118</v>
      </c>
      <c r="O64" s="52">
        <v>0.524626974</v>
      </c>
      <c r="P64" s="52">
        <v>0.59617706</v>
      </c>
      <c r="Q64" s="52">
        <v>0.739233038</v>
      </c>
      <c r="R64" s="52">
        <v>0.870886964</v>
      </c>
      <c r="S64" s="52">
        <v>1.00254089</v>
      </c>
      <c r="T64" s="52">
        <v>1.113953964</v>
      </c>
      <c r="U64" s="52">
        <v>1.437984372</v>
      </c>
      <c r="V64" s="52" t="s">
        <v>114</v>
      </c>
      <c r="W64" s="52" t="s">
        <v>114</v>
      </c>
      <c r="X64" s="52" t="s">
        <v>114</v>
      </c>
      <c r="Y64" s="52" t="s">
        <v>114</v>
      </c>
      <c r="Z64" s="52" t="s">
        <v>114</v>
      </c>
      <c r="AA64" s="52" t="s">
        <v>114</v>
      </c>
      <c r="AB64" s="52" t="s">
        <v>114</v>
      </c>
      <c r="AC64" s="52" t="s">
        <v>114</v>
      </c>
      <c r="AD64" s="52" t="s">
        <v>114</v>
      </c>
      <c r="AE64" s="52" t="s">
        <v>114</v>
      </c>
      <c r="AF64" s="52" t="s">
        <v>114</v>
      </c>
      <c r="AG64" s="52" t="s">
        <v>114</v>
      </c>
      <c r="AH64" s="52" t="s">
        <v>114</v>
      </c>
      <c r="AI64" s="52" t="s">
        <v>114</v>
      </c>
      <c r="AJ64" s="52" t="s">
        <v>114</v>
      </c>
      <c r="AK64" s="52" t="s">
        <v>114</v>
      </c>
      <c r="AL64" s="52" t="s">
        <v>114</v>
      </c>
      <c r="AM64" s="52" t="s">
        <v>114</v>
      </c>
      <c r="AN64" s="52" t="s">
        <v>114</v>
      </c>
      <c r="AO64" s="52" t="s">
        <v>114</v>
      </c>
      <c r="AP64" s="52" t="s">
        <v>114</v>
      </c>
      <c r="AQ64" s="52" t="s">
        <v>114</v>
      </c>
      <c r="AR64" s="52" t="s">
        <v>114</v>
      </c>
      <c r="AS64" s="52" t="s">
        <v>114</v>
      </c>
      <c r="AT64" s="52" t="s">
        <v>114</v>
      </c>
      <c r="AU64" s="52" t="s">
        <v>114</v>
      </c>
      <c r="AV64" s="52" t="s">
        <v>114</v>
      </c>
      <c r="AW64" s="52" t="s">
        <v>114</v>
      </c>
      <c r="AX64" s="52" t="s">
        <v>114</v>
      </c>
      <c r="AY64" s="52" t="s">
        <v>114</v>
      </c>
      <c r="AZ64" s="52" t="s">
        <v>114</v>
      </c>
      <c r="BA64" s="52" t="s">
        <v>114</v>
      </c>
      <c r="BB64" s="52" t="s">
        <v>114</v>
      </c>
      <c r="BC64" s="52" t="s">
        <v>114</v>
      </c>
      <c r="BD64" s="52" t="s">
        <v>114</v>
      </c>
      <c r="BE64" s="53" t="s">
        <v>114</v>
      </c>
      <c r="BF64" s="457" t="s">
        <v>114</v>
      </c>
      <c r="BG64" s="457" t="s">
        <v>114</v>
      </c>
      <c r="BH64" s="457" t="s">
        <v>114</v>
      </c>
    </row>
    <row r="65" spans="8:8">
      <c r="A65" s="218" t="s">
        <v>152</v>
      </c>
      <c r="B65" s="52" t="s">
        <v>114</v>
      </c>
      <c r="C65" s="52" t="s">
        <v>114</v>
      </c>
      <c r="D65" s="52" t="s">
        <v>114</v>
      </c>
      <c r="E65" s="52" t="s">
        <v>114</v>
      </c>
      <c r="F65" s="52" t="s">
        <v>114</v>
      </c>
      <c r="G65" s="52" t="s">
        <v>114</v>
      </c>
      <c r="H65" s="52" t="s">
        <v>114</v>
      </c>
      <c r="I65" s="52" t="s">
        <v>114</v>
      </c>
      <c r="J65" s="52" t="s">
        <v>114</v>
      </c>
      <c r="K65" s="52" t="s">
        <v>114</v>
      </c>
      <c r="L65" s="52" t="s">
        <v>114</v>
      </c>
      <c r="M65" s="52" t="s">
        <v>114</v>
      </c>
      <c r="N65" s="52" t="s">
        <v>114</v>
      </c>
      <c r="O65" s="52" t="s">
        <v>114</v>
      </c>
      <c r="P65" s="52" t="s">
        <v>114</v>
      </c>
      <c r="Q65" s="52" t="s">
        <v>114</v>
      </c>
      <c r="R65" s="52" t="s">
        <v>114</v>
      </c>
      <c r="S65" s="52" t="s">
        <v>114</v>
      </c>
      <c r="T65" s="52" t="s">
        <v>114</v>
      </c>
      <c r="U65" s="52" t="s">
        <v>114</v>
      </c>
      <c r="V65" s="52">
        <v>0.0</v>
      </c>
      <c r="W65" s="52">
        <v>0.0</v>
      </c>
      <c r="X65" s="52">
        <v>0.0</v>
      </c>
      <c r="Y65" s="52">
        <v>0.0</v>
      </c>
      <c r="Z65" s="52">
        <v>0.0</v>
      </c>
      <c r="AA65" s="52">
        <v>0.0</v>
      </c>
      <c r="AB65" s="52">
        <v>0.0</v>
      </c>
      <c r="AC65" s="52">
        <v>0.0</v>
      </c>
      <c r="AD65" s="52">
        <v>0.0</v>
      </c>
      <c r="AE65" s="52">
        <v>0.0</v>
      </c>
      <c r="AF65" s="52">
        <v>0.0</v>
      </c>
      <c r="AG65" s="52">
        <v>0.0</v>
      </c>
      <c r="AH65" s="52">
        <v>0.0</v>
      </c>
      <c r="AI65" s="52">
        <v>0.0</v>
      </c>
      <c r="AJ65" s="52">
        <v>0.0</v>
      </c>
      <c r="AK65" s="52">
        <v>0.0</v>
      </c>
      <c r="AL65" s="52">
        <v>0.0</v>
      </c>
      <c r="AM65" s="52">
        <v>0.0</v>
      </c>
      <c r="AN65" s="52">
        <v>0.0</v>
      </c>
      <c r="AO65" s="52">
        <v>0.0</v>
      </c>
      <c r="AP65" s="52">
        <v>0.0</v>
      </c>
      <c r="AQ65" s="52">
        <v>0.0</v>
      </c>
      <c r="AR65" s="52">
        <v>0.0</v>
      </c>
      <c r="AS65" s="52">
        <v>0.0</v>
      </c>
      <c r="AT65" s="52">
        <v>0.0</v>
      </c>
      <c r="AU65" s="52">
        <v>0.0</v>
      </c>
      <c r="AV65" s="52">
        <v>0.0</v>
      </c>
      <c r="AW65" s="52">
        <v>0.0</v>
      </c>
      <c r="AX65" s="52">
        <v>0.0</v>
      </c>
      <c r="AY65" s="52">
        <v>0.0</v>
      </c>
      <c r="AZ65" s="52">
        <v>0.0</v>
      </c>
      <c r="BA65" s="52">
        <v>0.0</v>
      </c>
      <c r="BB65" s="52">
        <v>0.0</v>
      </c>
      <c r="BC65" s="52">
        <v>0.0</v>
      </c>
      <c r="BD65" s="52">
        <v>0.0</v>
      </c>
      <c r="BE65" s="53">
        <v>0.0</v>
      </c>
      <c r="BF65" s="456">
        <v>0.0</v>
      </c>
      <c r="BG65" s="456">
        <v>0.0</v>
      </c>
      <c r="BH65" s="456">
        <v>0.0</v>
      </c>
    </row>
    <row r="66" spans="8:8">
      <c r="A66" s="218" t="s">
        <v>153</v>
      </c>
      <c r="B66" s="52" t="s">
        <v>114</v>
      </c>
      <c r="C66" s="52" t="s">
        <v>114</v>
      </c>
      <c r="D66" s="52" t="s">
        <v>114</v>
      </c>
      <c r="E66" s="52" t="s">
        <v>114</v>
      </c>
      <c r="F66" s="52" t="s">
        <v>114</v>
      </c>
      <c r="G66" s="52" t="s">
        <v>114</v>
      </c>
      <c r="H66" s="52" t="s">
        <v>114</v>
      </c>
      <c r="I66" s="52" t="s">
        <v>114</v>
      </c>
      <c r="J66" s="52" t="s">
        <v>114</v>
      </c>
      <c r="K66" s="52" t="s">
        <v>114</v>
      </c>
      <c r="L66" s="52" t="s">
        <v>114</v>
      </c>
      <c r="M66" s="52" t="s">
        <v>114</v>
      </c>
      <c r="N66" s="52" t="s">
        <v>114</v>
      </c>
      <c r="O66" s="52" t="s">
        <v>114</v>
      </c>
      <c r="P66" s="52" t="s">
        <v>114</v>
      </c>
      <c r="Q66" s="52" t="s">
        <v>114</v>
      </c>
      <c r="R66" s="52" t="s">
        <v>114</v>
      </c>
      <c r="S66" s="52" t="s">
        <v>114</v>
      </c>
      <c r="T66" s="52" t="s">
        <v>114</v>
      </c>
      <c r="U66" s="52" t="s">
        <v>114</v>
      </c>
      <c r="V66" s="52">
        <v>0.052679248</v>
      </c>
      <c r="W66" s="52">
        <v>0.027532862</v>
      </c>
      <c r="X66" s="52">
        <v>0.04331012</v>
      </c>
      <c r="Y66" s="52">
        <v>0.048127266</v>
      </c>
      <c r="Z66" s="52">
        <v>0.012772066</v>
      </c>
      <c r="AA66" s="52">
        <v>0.0</v>
      </c>
      <c r="AB66" s="52">
        <v>0.0</v>
      </c>
      <c r="AC66" s="52">
        <v>0.0</v>
      </c>
      <c r="AD66" s="52">
        <v>0.0</v>
      </c>
      <c r="AE66" s="52">
        <v>0.0</v>
      </c>
      <c r="AF66" s="52">
        <v>0.00304</v>
      </c>
      <c r="AG66" s="52">
        <v>0.02324</v>
      </c>
      <c r="AH66" s="52">
        <v>0.01607</v>
      </c>
      <c r="AI66" s="52">
        <v>0.01589</v>
      </c>
      <c r="AJ66" s="52">
        <v>0.02078</v>
      </c>
      <c r="AK66" s="52">
        <v>0.02005</v>
      </c>
      <c r="AL66" s="52">
        <v>0.019740974025974</v>
      </c>
      <c r="AM66" s="52">
        <v>0.0225255483870968</v>
      </c>
      <c r="AN66" s="52">
        <v>0.0195957692307692</v>
      </c>
      <c r="AO66" s="52">
        <v>0.0214492356687898</v>
      </c>
      <c r="AP66" s="52">
        <v>0.0263005063291139</v>
      </c>
      <c r="AQ66" s="52">
        <v>0.0254066603773585</v>
      </c>
      <c r="AR66" s="52">
        <v>0.0244168875</v>
      </c>
      <c r="AS66" s="52">
        <v>0.0233928447204969</v>
      </c>
      <c r="AT66" s="52">
        <v>0.0235516111111111</v>
      </c>
      <c r="AU66" s="52">
        <v>0.0233723926380368</v>
      </c>
      <c r="AV66" s="52">
        <v>0.0237709756097561</v>
      </c>
      <c r="AW66" s="52">
        <v>0.0214292727272727</v>
      </c>
      <c r="AX66" s="52">
        <v>0.0217490421686747</v>
      </c>
      <c r="AY66" s="52">
        <v>0.0225817005988024</v>
      </c>
      <c r="AZ66" s="52">
        <v>0.0253879821428571</v>
      </c>
      <c r="BA66" s="52">
        <v>0.0215512721893491</v>
      </c>
      <c r="BB66" s="52">
        <v>0.0235764</v>
      </c>
      <c r="BC66" s="52">
        <v>0.0185756315789474</v>
      </c>
      <c r="BD66" s="52">
        <v>0.0195920229414175</v>
      </c>
      <c r="BE66" s="53">
        <v>0.0186474354771805</v>
      </c>
      <c r="BF66" s="461">
        <v>-0.0508133715683036</v>
      </c>
      <c r="BG66" s="461">
        <v>-0.0182387966602184</v>
      </c>
      <c r="BH66" s="461">
        <v>7.77581743664431E-4</v>
      </c>
    </row>
    <row r="67" spans="8:8" s="47" ht="10.2" customFormat="1">
      <c r="A67" s="54" t="s">
        <v>154</v>
      </c>
      <c r="B67" s="55">
        <v>0.018605674</v>
      </c>
      <c r="C67" s="55">
        <v>0.020638598</v>
      </c>
      <c r="D67" s="55">
        <v>0.02253894</v>
      </c>
      <c r="E67" s="55">
        <v>0.031333546</v>
      </c>
      <c r="F67" s="55">
        <v>0.036327468</v>
      </c>
      <c r="G67" s="55">
        <v>0.043884642</v>
      </c>
      <c r="H67" s="55">
        <v>0.053872486</v>
      </c>
      <c r="I67" s="55">
        <v>0.09833165</v>
      </c>
      <c r="J67" s="55">
        <v>0.143100172</v>
      </c>
      <c r="K67" s="55">
        <v>0.214606064</v>
      </c>
      <c r="L67" s="55">
        <v>0.28615615</v>
      </c>
      <c r="M67" s="55">
        <v>0.381526802</v>
      </c>
      <c r="N67" s="55">
        <v>0.510308118</v>
      </c>
      <c r="O67" s="55">
        <v>0.524626974</v>
      </c>
      <c r="P67" s="55">
        <v>0.59617706</v>
      </c>
      <c r="Q67" s="55">
        <v>0.739233038</v>
      </c>
      <c r="R67" s="55">
        <v>0.870886964</v>
      </c>
      <c r="S67" s="55">
        <v>1.00254089</v>
      </c>
      <c r="T67" s="55">
        <v>1.113953964</v>
      </c>
      <c r="U67" s="55">
        <v>1.437984372</v>
      </c>
      <c r="V67" s="55">
        <v>1.04585101</v>
      </c>
      <c r="W67" s="55">
        <v>1.079747808</v>
      </c>
      <c r="X67" s="55">
        <v>1.290332218</v>
      </c>
      <c r="Y67" s="55">
        <v>1.396265236</v>
      </c>
      <c r="Z67" s="55">
        <v>1.377173428</v>
      </c>
      <c r="AA67" s="55">
        <v>1.183250156</v>
      </c>
      <c r="AB67" s="55">
        <v>1.205229668</v>
      </c>
      <c r="AC67" s="55">
        <v>1.20090037</v>
      </c>
      <c r="AD67" s="55">
        <v>1.196323594</v>
      </c>
      <c r="AE67" s="55">
        <v>0.982000684</v>
      </c>
      <c r="AF67" s="55">
        <v>0.999155492</v>
      </c>
      <c r="AG67" s="55">
        <v>1.11438388</v>
      </c>
      <c r="AH67" s="55">
        <v>1.104055192</v>
      </c>
      <c r="AI67" s="55">
        <v>1.05396388</v>
      </c>
      <c r="AJ67" s="55">
        <v>1.23952</v>
      </c>
      <c r="AK67" s="55">
        <v>1.3272</v>
      </c>
      <c r="AL67" s="55">
        <v>1.38019909090909</v>
      </c>
      <c r="AM67" s="55">
        <v>1.42054083870968</v>
      </c>
      <c r="AN67" s="55">
        <v>1.49410384615385</v>
      </c>
      <c r="AO67" s="55">
        <v>1.43165121019108</v>
      </c>
      <c r="AP67" s="55">
        <v>1.47346746835443</v>
      </c>
      <c r="AQ67" s="55">
        <v>1.53073420754717</v>
      </c>
      <c r="AR67" s="55">
        <v>1.55496673125</v>
      </c>
      <c r="AS67" s="55">
        <v>1.57319636645963</v>
      </c>
      <c r="AT67" s="55">
        <v>1.56849744444444</v>
      </c>
      <c r="AU67" s="55">
        <v>1.62297049693251</v>
      </c>
      <c r="AV67" s="55">
        <v>1.63718676219512</v>
      </c>
      <c r="AW67" s="55">
        <v>1.66765270909091</v>
      </c>
      <c r="AX67" s="55">
        <v>1.6117333373494</v>
      </c>
      <c r="AY67" s="55">
        <v>1.6786225508982</v>
      </c>
      <c r="AZ67" s="55">
        <v>1.80556311803571</v>
      </c>
      <c r="BA67" s="55">
        <v>1.80155131668639</v>
      </c>
      <c r="BB67" s="55">
        <v>1.8518454</v>
      </c>
      <c r="BC67" s="55">
        <v>1.84903765789474</v>
      </c>
      <c r="BD67" s="55">
        <v>1.88256956460467</v>
      </c>
      <c r="BE67" s="55">
        <v>1.93631875498738</v>
      </c>
      <c r="BF67" s="458">
        <v>0.0257407231542517</v>
      </c>
      <c r="BG67" s="458">
        <v>0.0184195362930437</v>
      </c>
      <c r="BH67" s="458">
        <v>0.0807427978842312</v>
      </c>
    </row>
    <row r="68" spans="8:8">
      <c r="B68" s="52"/>
      <c r="C68" s="52"/>
      <c r="D68" s="52"/>
      <c r="E68" s="52"/>
      <c r="F68" s="52"/>
      <c r="G68" s="52"/>
      <c r="H68" s="52"/>
      <c r="I68" s="52"/>
      <c r="J68" s="52"/>
      <c r="K68" s="52"/>
      <c r="L68" s="52"/>
      <c r="M68" s="52"/>
      <c r="N68" s="52"/>
      <c r="O68" s="52"/>
      <c r="P68" s="52"/>
      <c r="Q68" s="52"/>
      <c r="R68" s="52"/>
      <c r="S68" s="52"/>
      <c r="T68" s="52"/>
      <c r="U68" s="52"/>
      <c r="V68" s="52"/>
      <c r="W68" s="52"/>
      <c r="X68" s="52"/>
      <c r="Y68" s="52"/>
      <c r="Z68" s="52"/>
      <c r="AA68" s="52"/>
      <c r="AB68" s="52"/>
      <c r="AC68" s="52"/>
      <c r="AD68" s="52"/>
      <c r="AE68" s="52"/>
      <c r="AF68" s="52"/>
      <c r="AG68" s="52"/>
      <c r="AH68" s="52"/>
      <c r="AI68" s="52"/>
      <c r="AJ68" s="52"/>
      <c r="AK68" s="52"/>
      <c r="AL68" s="52"/>
      <c r="AM68" s="52"/>
      <c r="AN68" s="52"/>
      <c r="AO68" s="52"/>
      <c r="AP68" s="52"/>
      <c r="AQ68" s="52"/>
      <c r="AR68" s="52"/>
      <c r="AS68" s="52"/>
      <c r="AT68" s="52"/>
      <c r="AU68" s="52"/>
      <c r="AV68" s="52"/>
      <c r="AW68" s="52"/>
      <c r="AX68" s="52"/>
      <c r="AY68" s="52"/>
      <c r="AZ68" s="52"/>
      <c r="BA68" s="52"/>
      <c r="BB68" s="52"/>
      <c r="BC68" s="52"/>
      <c r="BD68" s="52"/>
      <c r="BE68" s="53"/>
      <c r="BF68" s="457"/>
      <c r="BG68" s="457"/>
      <c r="BH68" s="457"/>
    </row>
    <row r="69" spans="8:8">
      <c r="A69" s="45" t="s">
        <v>155</v>
      </c>
      <c r="B69" s="52">
        <v>0.0</v>
      </c>
      <c r="C69" s="52">
        <v>0.0</v>
      </c>
      <c r="D69" s="52">
        <v>0.0</v>
      </c>
      <c r="E69" s="52">
        <v>0.0</v>
      </c>
      <c r="F69" s="52">
        <v>0.0</v>
      </c>
      <c r="G69" s="52">
        <v>0.0</v>
      </c>
      <c r="H69" s="52">
        <v>0.0</v>
      </c>
      <c r="I69" s="52">
        <v>0.0</v>
      </c>
      <c r="J69" s="52">
        <v>0.0</v>
      </c>
      <c r="K69" s="52">
        <v>0.0</v>
      </c>
      <c r="L69" s="52">
        <v>0.0</v>
      </c>
      <c r="M69" s="52">
        <v>0.0</v>
      </c>
      <c r="N69" s="52">
        <v>0.0</v>
      </c>
      <c r="O69" s="52">
        <v>0.0</v>
      </c>
      <c r="P69" s="52">
        <v>0.0</v>
      </c>
      <c r="Q69" s="52">
        <v>0.0</v>
      </c>
      <c r="R69" s="52">
        <v>0.0</v>
      </c>
      <c r="S69" s="52">
        <v>0.0</v>
      </c>
      <c r="T69" s="52">
        <v>0.0</v>
      </c>
      <c r="U69" s="52">
        <v>0.0</v>
      </c>
      <c r="V69" s="52">
        <v>0.0</v>
      </c>
      <c r="W69" s="52">
        <v>0.0</v>
      </c>
      <c r="X69" s="52">
        <v>0.0</v>
      </c>
      <c r="Y69" s="52">
        <v>0.0</v>
      </c>
      <c r="Z69" s="52">
        <v>0.0</v>
      </c>
      <c r="AA69" s="52">
        <v>0.0</v>
      </c>
      <c r="AB69" s="52">
        <v>0.0</v>
      </c>
      <c r="AC69" s="52">
        <v>0.0</v>
      </c>
      <c r="AD69" s="52">
        <v>0.0</v>
      </c>
      <c r="AE69" s="52">
        <v>0.0</v>
      </c>
      <c r="AF69" s="52">
        <v>0.0</v>
      </c>
      <c r="AG69" s="52">
        <v>0.0</v>
      </c>
      <c r="AH69" s="52">
        <v>0.0</v>
      </c>
      <c r="AI69" s="52">
        <v>0.0</v>
      </c>
      <c r="AJ69" s="52">
        <v>0.0</v>
      </c>
      <c r="AK69" s="52">
        <v>0.0</v>
      </c>
      <c r="AL69" s="52">
        <v>0.0</v>
      </c>
      <c r="AM69" s="52">
        <v>0.0</v>
      </c>
      <c r="AN69" s="52">
        <v>0.0</v>
      </c>
      <c r="AO69" s="52">
        <v>0.0</v>
      </c>
      <c r="AP69" s="52">
        <v>0.0</v>
      </c>
      <c r="AQ69" s="52">
        <v>0.0</v>
      </c>
      <c r="AR69" s="52">
        <v>0.0</v>
      </c>
      <c r="AS69" s="52">
        <v>0.0</v>
      </c>
      <c r="AT69" s="52">
        <v>0.0</v>
      </c>
      <c r="AU69" s="52">
        <v>0.0</v>
      </c>
      <c r="AV69" s="52">
        <v>9.98996401439423E-4</v>
      </c>
      <c r="AW69" s="52">
        <v>0.0134612637853949</v>
      </c>
      <c r="AX69" s="52">
        <v>0.039221246296662</v>
      </c>
      <c r="AY69" s="52">
        <v>0.0372835182094826</v>
      </c>
      <c r="AZ69" s="52">
        <v>0.0318325995316159</v>
      </c>
      <c r="BA69" s="52">
        <v>0.0586133417402269</v>
      </c>
      <c r="BB69" s="52">
        <v>0.0626184590163934</v>
      </c>
      <c r="BC69" s="52">
        <v>0.0616060051768766</v>
      </c>
      <c r="BD69" s="52">
        <v>0.0571468222957983</v>
      </c>
      <c r="BE69" s="53">
        <v>0.0562018066242891</v>
      </c>
      <c r="BF69" s="457">
        <v>-0.0192236851687601</v>
      </c>
      <c r="BG69" s="457">
        <v>0.0</v>
      </c>
      <c r="BH69" s="457">
        <v>0.00234356616197894</v>
      </c>
    </row>
    <row r="70" spans="8:8">
      <c r="A70" s="45" t="s">
        <v>156</v>
      </c>
      <c r="B70" s="52">
        <v>0.0</v>
      </c>
      <c r="C70" s="52">
        <v>0.0</v>
      </c>
      <c r="D70" s="52">
        <v>0.0</v>
      </c>
      <c r="E70" s="52">
        <v>0.0</v>
      </c>
      <c r="F70" s="52">
        <v>0.0</v>
      </c>
      <c r="G70" s="52">
        <v>0.0</v>
      </c>
      <c r="H70" s="52">
        <v>0.0</v>
      </c>
      <c r="I70" s="52">
        <v>0.0</v>
      </c>
      <c r="J70" s="52">
        <v>0.0</v>
      </c>
      <c r="K70" s="52">
        <v>0.0</v>
      </c>
      <c r="L70" s="52">
        <v>0.0</v>
      </c>
      <c r="M70" s="52">
        <v>0.0</v>
      </c>
      <c r="N70" s="52">
        <v>0.0</v>
      </c>
      <c r="O70" s="52">
        <v>0.0</v>
      </c>
      <c r="P70" s="52">
        <v>0.0</v>
      </c>
      <c r="Q70" s="52">
        <v>0.0</v>
      </c>
      <c r="R70" s="52">
        <v>0.0</v>
      </c>
      <c r="S70" s="52">
        <v>0.0</v>
      </c>
      <c r="T70" s="52">
        <v>0.0</v>
      </c>
      <c r="U70" s="52">
        <v>0.0</v>
      </c>
      <c r="V70" s="52">
        <v>0.0</v>
      </c>
      <c r="W70" s="52">
        <v>0.0</v>
      </c>
      <c r="X70" s="52">
        <v>0.0</v>
      </c>
      <c r="Y70" s="52">
        <v>0.0</v>
      </c>
      <c r="Z70" s="52">
        <v>0.0</v>
      </c>
      <c r="AA70" s="52">
        <v>0.0</v>
      </c>
      <c r="AB70" s="52">
        <v>0.0</v>
      </c>
      <c r="AC70" s="52">
        <v>0.0</v>
      </c>
      <c r="AD70" s="52">
        <v>0.0</v>
      </c>
      <c r="AE70" s="52">
        <v>0.0</v>
      </c>
      <c r="AF70" s="52">
        <v>0.0</v>
      </c>
      <c r="AG70" s="52">
        <v>0.0</v>
      </c>
      <c r="AH70" s="52">
        <v>0.0</v>
      </c>
      <c r="AI70" s="52">
        <v>0.0</v>
      </c>
      <c r="AJ70" s="52">
        <v>0.0</v>
      </c>
      <c r="AK70" s="52">
        <v>0.0</v>
      </c>
      <c r="AL70" s="52">
        <v>0.0</v>
      </c>
      <c r="AM70" s="52">
        <v>0.0</v>
      </c>
      <c r="AN70" s="52">
        <v>0.0</v>
      </c>
      <c r="AO70" s="52">
        <v>0.0</v>
      </c>
      <c r="AP70" s="52">
        <v>0.0</v>
      </c>
      <c r="AQ70" s="52">
        <v>0.0</v>
      </c>
      <c r="AR70" s="52">
        <v>0.0</v>
      </c>
      <c r="AS70" s="52">
        <v>0.0</v>
      </c>
      <c r="AT70" s="52">
        <v>0.0</v>
      </c>
      <c r="AU70" s="52">
        <v>0.0</v>
      </c>
      <c r="AV70" s="52">
        <v>0.0</v>
      </c>
      <c r="AW70" s="52">
        <v>0.0</v>
      </c>
      <c r="AX70" s="52">
        <v>0.0</v>
      </c>
      <c r="AY70" s="52">
        <v>0.0</v>
      </c>
      <c r="AZ70" s="52">
        <v>0.0</v>
      </c>
      <c r="BA70" s="52">
        <v>0.0</v>
      </c>
      <c r="BB70" s="52">
        <v>0.0</v>
      </c>
      <c r="BC70" s="52">
        <v>0.0</v>
      </c>
      <c r="BD70" s="52">
        <v>0.0</v>
      </c>
      <c r="BE70" s="53">
        <v>0.0</v>
      </c>
      <c r="BF70" s="457">
        <v>0.0</v>
      </c>
      <c r="BG70" s="457">
        <v>0.0</v>
      </c>
      <c r="BH70" s="457">
        <v>0.0</v>
      </c>
    </row>
    <row r="71" spans="8:8">
      <c r="A71" s="45" t="s">
        <v>157</v>
      </c>
      <c r="B71" s="52">
        <v>0.0</v>
      </c>
      <c r="C71" s="52">
        <v>0.0</v>
      </c>
      <c r="D71" s="52">
        <v>0.0</v>
      </c>
      <c r="E71" s="52">
        <v>0.0</v>
      </c>
      <c r="F71" s="52">
        <v>0.0</v>
      </c>
      <c r="G71" s="52">
        <v>0.0</v>
      </c>
      <c r="H71" s="52">
        <v>0.0</v>
      </c>
      <c r="I71" s="52">
        <v>0.0</v>
      </c>
      <c r="J71" s="52">
        <v>0.0</v>
      </c>
      <c r="K71" s="52">
        <v>0.0</v>
      </c>
      <c r="L71" s="52">
        <v>0.0</v>
      </c>
      <c r="M71" s="52">
        <v>0.0</v>
      </c>
      <c r="N71" s="52">
        <v>0.0</v>
      </c>
      <c r="O71" s="52">
        <v>0.0</v>
      </c>
      <c r="P71" s="52">
        <v>0.0</v>
      </c>
      <c r="Q71" s="52">
        <v>0.0</v>
      </c>
      <c r="R71" s="52">
        <v>0.0</v>
      </c>
      <c r="S71" s="52">
        <v>0.0</v>
      </c>
      <c r="T71" s="52">
        <v>0.0</v>
      </c>
      <c r="U71" s="52">
        <v>0.0</v>
      </c>
      <c r="V71" s="52">
        <v>0.0</v>
      </c>
      <c r="W71" s="52">
        <v>0.0</v>
      </c>
      <c r="X71" s="52">
        <v>0.0</v>
      </c>
      <c r="Y71" s="52">
        <v>0.0</v>
      </c>
      <c r="Z71" s="52">
        <v>0.0</v>
      </c>
      <c r="AA71" s="52">
        <v>0.0</v>
      </c>
      <c r="AB71" s="52">
        <v>0.0</v>
      </c>
      <c r="AC71" s="52">
        <v>0.0</v>
      </c>
      <c r="AD71" s="52">
        <v>0.0</v>
      </c>
      <c r="AE71" s="52">
        <v>0.0</v>
      </c>
      <c r="AF71" s="52">
        <v>0.0</v>
      </c>
      <c r="AG71" s="52">
        <v>0.0</v>
      </c>
      <c r="AH71" s="52">
        <v>0.0</v>
      </c>
      <c r="AI71" s="52">
        <v>0.0</v>
      </c>
      <c r="AJ71" s="52">
        <v>0.0</v>
      </c>
      <c r="AK71" s="52">
        <v>0.0</v>
      </c>
      <c r="AL71" s="52">
        <v>0.0</v>
      </c>
      <c r="AM71" s="52">
        <v>0.0</v>
      </c>
      <c r="AN71" s="52">
        <v>0.0</v>
      </c>
      <c r="AO71" s="52">
        <v>0.0</v>
      </c>
      <c r="AP71" s="52">
        <v>0.0</v>
      </c>
      <c r="AQ71" s="52">
        <v>0.0</v>
      </c>
      <c r="AR71" s="52">
        <v>0.0</v>
      </c>
      <c r="AS71" s="52">
        <v>0.0</v>
      </c>
      <c r="AT71" s="52">
        <v>0.0</v>
      </c>
      <c r="AU71" s="52">
        <v>0.0</v>
      </c>
      <c r="AV71" s="52">
        <v>0.0</v>
      </c>
      <c r="AW71" s="52">
        <v>0.0</v>
      </c>
      <c r="AX71" s="52">
        <v>0.0</v>
      </c>
      <c r="AY71" s="52">
        <v>0.0</v>
      </c>
      <c r="AZ71" s="52">
        <v>0.0</v>
      </c>
      <c r="BA71" s="52">
        <v>0.0</v>
      </c>
      <c r="BB71" s="52">
        <v>0.0</v>
      </c>
      <c r="BC71" s="52">
        <v>0.0</v>
      </c>
      <c r="BD71" s="52">
        <v>0.0</v>
      </c>
      <c r="BE71" s="53">
        <v>0.0</v>
      </c>
      <c r="BF71" s="457">
        <v>0.0</v>
      </c>
      <c r="BG71" s="457">
        <v>0.0</v>
      </c>
      <c r="BH71" s="457">
        <v>0.0</v>
      </c>
    </row>
    <row r="72" spans="8:8">
      <c r="A72" s="45" t="s">
        <v>158</v>
      </c>
      <c r="B72" s="52">
        <v>0.0</v>
      </c>
      <c r="C72" s="52">
        <v>0.0</v>
      </c>
      <c r="D72" s="52">
        <v>0.0</v>
      </c>
      <c r="E72" s="52">
        <v>0.0</v>
      </c>
      <c r="F72" s="52">
        <v>0.0</v>
      </c>
      <c r="G72" s="52">
        <v>0.0</v>
      </c>
      <c r="H72" s="52">
        <v>0.0</v>
      </c>
      <c r="I72" s="52">
        <v>0.0</v>
      </c>
      <c r="J72" s="52">
        <v>0.0</v>
      </c>
      <c r="K72" s="52">
        <v>0.0</v>
      </c>
      <c r="L72" s="52">
        <v>0.0</v>
      </c>
      <c r="M72" s="52">
        <v>0.0</v>
      </c>
      <c r="N72" s="52">
        <v>0.0</v>
      </c>
      <c r="O72" s="52">
        <v>0.0</v>
      </c>
      <c r="P72" s="52">
        <v>0.0</v>
      </c>
      <c r="Q72" s="52">
        <v>0.0</v>
      </c>
      <c r="R72" s="52">
        <v>0.0</v>
      </c>
      <c r="S72" s="52">
        <v>0.0</v>
      </c>
      <c r="T72" s="52">
        <v>0.0</v>
      </c>
      <c r="U72" s="52">
        <v>0.0</v>
      </c>
      <c r="V72" s="52">
        <v>0.0</v>
      </c>
      <c r="W72" s="52">
        <v>0.0</v>
      </c>
      <c r="X72" s="52">
        <v>0.0</v>
      </c>
      <c r="Y72" s="52">
        <v>0.0</v>
      </c>
      <c r="Z72" s="52">
        <v>0.0</v>
      </c>
      <c r="AA72" s="52">
        <v>0.0</v>
      </c>
      <c r="AB72" s="52">
        <v>0.0</v>
      </c>
      <c r="AC72" s="52">
        <v>0.0</v>
      </c>
      <c r="AD72" s="52">
        <v>0.0</v>
      </c>
      <c r="AE72" s="52">
        <v>0.0</v>
      </c>
      <c r="AF72" s="52">
        <v>0.0</v>
      </c>
      <c r="AG72" s="52">
        <v>0.0</v>
      </c>
      <c r="AH72" s="52">
        <v>0.0</v>
      </c>
      <c r="AI72" s="52">
        <v>0.0</v>
      </c>
      <c r="AJ72" s="52">
        <v>0.0</v>
      </c>
      <c r="AK72" s="52">
        <v>0.0</v>
      </c>
      <c r="AL72" s="52">
        <v>0.0</v>
      </c>
      <c r="AM72" s="52">
        <v>0.0</v>
      </c>
      <c r="AN72" s="52">
        <v>0.0</v>
      </c>
      <c r="AO72" s="52">
        <v>0.0</v>
      </c>
      <c r="AP72" s="52">
        <v>0.0</v>
      </c>
      <c r="AQ72" s="52">
        <v>0.0</v>
      </c>
      <c r="AR72" s="52">
        <v>0.0</v>
      </c>
      <c r="AS72" s="52">
        <v>0.0</v>
      </c>
      <c r="AT72" s="52">
        <v>0.0</v>
      </c>
      <c r="AU72" s="52">
        <v>0.0</v>
      </c>
      <c r="AV72" s="52">
        <v>0.0</v>
      </c>
      <c r="AW72" s="52">
        <v>0.0</v>
      </c>
      <c r="AX72" s="52">
        <v>0.0</v>
      </c>
      <c r="AY72" s="52">
        <v>0.0</v>
      </c>
      <c r="AZ72" s="52">
        <v>0.0</v>
      </c>
      <c r="BA72" s="52">
        <v>0.0</v>
      </c>
      <c r="BB72" s="52">
        <v>0.0</v>
      </c>
      <c r="BC72" s="52">
        <v>0.0</v>
      </c>
      <c r="BD72" s="52">
        <v>0.0</v>
      </c>
      <c r="BE72" s="53">
        <v>0.0</v>
      </c>
      <c r="BF72" s="457">
        <v>0.0</v>
      </c>
      <c r="BG72" s="457">
        <v>0.0</v>
      </c>
      <c r="BH72" s="457">
        <v>0.0</v>
      </c>
    </row>
    <row r="73" spans="8:8">
      <c r="A73" s="45" t="s">
        <v>159</v>
      </c>
      <c r="B73" s="52">
        <v>0.0</v>
      </c>
      <c r="C73" s="52">
        <v>0.0</v>
      </c>
      <c r="D73" s="52">
        <v>0.0</v>
      </c>
      <c r="E73" s="52">
        <v>0.0</v>
      </c>
      <c r="F73" s="52">
        <v>0.0</v>
      </c>
      <c r="G73" s="52">
        <v>0.0</v>
      </c>
      <c r="H73" s="52">
        <v>0.0</v>
      </c>
      <c r="I73" s="52">
        <v>0.0</v>
      </c>
      <c r="J73" s="52">
        <v>0.0</v>
      </c>
      <c r="K73" s="52">
        <v>0.0</v>
      </c>
      <c r="L73" s="52">
        <v>0.0</v>
      </c>
      <c r="M73" s="52">
        <v>0.0</v>
      </c>
      <c r="N73" s="52">
        <v>0.0</v>
      </c>
      <c r="O73" s="52">
        <v>0.0</v>
      </c>
      <c r="P73" s="52">
        <v>0.0</v>
      </c>
      <c r="Q73" s="52">
        <v>0.0</v>
      </c>
      <c r="R73" s="52">
        <v>0.0</v>
      </c>
      <c r="S73" s="52">
        <v>0.0</v>
      </c>
      <c r="T73" s="52">
        <v>0.0</v>
      </c>
      <c r="U73" s="52">
        <v>0.0</v>
      </c>
      <c r="V73" s="52">
        <v>0.0</v>
      </c>
      <c r="W73" s="52">
        <v>0.0</v>
      </c>
      <c r="X73" s="52">
        <v>0.0</v>
      </c>
      <c r="Y73" s="52">
        <v>0.0</v>
      </c>
      <c r="Z73" s="52">
        <v>0.0</v>
      </c>
      <c r="AA73" s="52">
        <v>0.0</v>
      </c>
      <c r="AB73" s="52">
        <v>0.0</v>
      </c>
      <c r="AC73" s="52">
        <v>0.0</v>
      </c>
      <c r="AD73" s="52">
        <v>0.0</v>
      </c>
      <c r="AE73" s="52">
        <v>0.0</v>
      </c>
      <c r="AF73" s="52">
        <v>0.0</v>
      </c>
      <c r="AG73" s="52">
        <v>0.0</v>
      </c>
      <c r="AH73" s="52">
        <v>0.0</v>
      </c>
      <c r="AI73" s="52">
        <v>0.0</v>
      </c>
      <c r="AJ73" s="52">
        <v>0.0</v>
      </c>
      <c r="AK73" s="52">
        <v>0.0</v>
      </c>
      <c r="AL73" s="52">
        <v>0.0</v>
      </c>
      <c r="AM73" s="52">
        <v>0.0</v>
      </c>
      <c r="AN73" s="52">
        <v>0.0</v>
      </c>
      <c r="AO73" s="52">
        <v>0.0</v>
      </c>
      <c r="AP73" s="52">
        <v>0.0</v>
      </c>
      <c r="AQ73" s="52">
        <v>0.0</v>
      </c>
      <c r="AR73" s="52">
        <v>0.0</v>
      </c>
      <c r="AS73" s="52">
        <v>0.0</v>
      </c>
      <c r="AT73" s="52">
        <v>0.0</v>
      </c>
      <c r="AU73" s="52">
        <v>0.0</v>
      </c>
      <c r="AV73" s="52">
        <v>0.0</v>
      </c>
      <c r="AW73" s="52">
        <v>0.0</v>
      </c>
      <c r="AX73" s="52">
        <v>0.0</v>
      </c>
      <c r="AY73" s="52">
        <v>0.0</v>
      </c>
      <c r="AZ73" s="52">
        <v>0.0</v>
      </c>
      <c r="BA73" s="52">
        <v>0.0</v>
      </c>
      <c r="BB73" s="52">
        <v>0.0</v>
      </c>
      <c r="BC73" s="52">
        <v>0.0</v>
      </c>
      <c r="BD73" s="52">
        <v>0.0</v>
      </c>
      <c r="BE73" s="53">
        <v>0.0</v>
      </c>
      <c r="BF73" s="457">
        <v>0.0</v>
      </c>
      <c r="BG73" s="457">
        <v>0.0</v>
      </c>
      <c r="BH73" s="457">
        <v>0.0</v>
      </c>
    </row>
    <row r="74" spans="8:8">
      <c r="A74" s="45" t="s">
        <v>160</v>
      </c>
      <c r="B74" s="52">
        <v>0.0</v>
      </c>
      <c r="C74" s="52">
        <v>0.0</v>
      </c>
      <c r="D74" s="52">
        <v>0.0</v>
      </c>
      <c r="E74" s="52">
        <v>0.0</v>
      </c>
      <c r="F74" s="52">
        <v>0.0</v>
      </c>
      <c r="G74" s="52">
        <v>0.0</v>
      </c>
      <c r="H74" s="52">
        <v>0.0</v>
      </c>
      <c r="I74" s="52">
        <v>0.0</v>
      </c>
      <c r="J74" s="52">
        <v>0.0</v>
      </c>
      <c r="K74" s="52">
        <v>0.0</v>
      </c>
      <c r="L74" s="52">
        <v>0.0</v>
      </c>
      <c r="M74" s="52">
        <v>0.0</v>
      </c>
      <c r="N74" s="52">
        <v>0.0</v>
      </c>
      <c r="O74" s="52">
        <v>0.0</v>
      </c>
      <c r="P74" s="52">
        <v>0.0</v>
      </c>
      <c r="Q74" s="52">
        <v>0.0</v>
      </c>
      <c r="R74" s="52">
        <v>0.0</v>
      </c>
      <c r="S74" s="52">
        <v>0.0</v>
      </c>
      <c r="T74" s="52">
        <v>0.0</v>
      </c>
      <c r="U74" s="52">
        <v>0.0</v>
      </c>
      <c r="V74" s="52">
        <v>0.0</v>
      </c>
      <c r="W74" s="52">
        <v>0.0</v>
      </c>
      <c r="X74" s="52">
        <v>0.0</v>
      </c>
      <c r="Y74" s="52">
        <v>0.0</v>
      </c>
      <c r="Z74" s="52">
        <v>0.0</v>
      </c>
      <c r="AA74" s="52">
        <v>0.0</v>
      </c>
      <c r="AB74" s="52">
        <v>0.0</v>
      </c>
      <c r="AC74" s="52">
        <v>0.0</v>
      </c>
      <c r="AD74" s="52">
        <v>0.0</v>
      </c>
      <c r="AE74" s="52">
        <v>0.0</v>
      </c>
      <c r="AF74" s="52">
        <v>0.0</v>
      </c>
      <c r="AG74" s="52">
        <v>0.0</v>
      </c>
      <c r="AH74" s="52">
        <v>0.0</v>
      </c>
      <c r="AI74" s="52">
        <v>0.0</v>
      </c>
      <c r="AJ74" s="52">
        <v>0.0</v>
      </c>
      <c r="AK74" s="52">
        <v>0.0</v>
      </c>
      <c r="AL74" s="52">
        <v>0.0</v>
      </c>
      <c r="AM74" s="52">
        <v>0.0</v>
      </c>
      <c r="AN74" s="52">
        <v>0.0</v>
      </c>
      <c r="AO74" s="52">
        <v>0.0</v>
      </c>
      <c r="AP74" s="52">
        <v>0.0</v>
      </c>
      <c r="AQ74" s="52">
        <v>0.0</v>
      </c>
      <c r="AR74" s="52">
        <v>0.0</v>
      </c>
      <c r="AS74" s="52">
        <v>0.0</v>
      </c>
      <c r="AT74" s="52">
        <v>0.0</v>
      </c>
      <c r="AU74" s="52">
        <v>0.0</v>
      </c>
      <c r="AV74" s="52">
        <v>0.0</v>
      </c>
      <c r="AW74" s="52">
        <v>0.0</v>
      </c>
      <c r="AX74" s="52">
        <v>0.0</v>
      </c>
      <c r="AY74" s="52">
        <v>0.0</v>
      </c>
      <c r="AZ74" s="52">
        <v>0.0</v>
      </c>
      <c r="BA74" s="52">
        <v>0.0</v>
      </c>
      <c r="BB74" s="52">
        <v>0.0</v>
      </c>
      <c r="BC74" s="52">
        <v>0.0</v>
      </c>
      <c r="BD74" s="52">
        <v>0.0</v>
      </c>
      <c r="BE74" s="53">
        <v>0.0</v>
      </c>
      <c r="BF74" s="457">
        <v>0.0</v>
      </c>
      <c r="BG74" s="457">
        <v>0.0</v>
      </c>
      <c r="BH74" s="457">
        <v>0.0</v>
      </c>
    </row>
    <row r="75" spans="8:8">
      <c r="A75" s="45" t="s">
        <v>161</v>
      </c>
      <c r="B75" s="52">
        <v>0.0</v>
      </c>
      <c r="C75" s="52">
        <v>0.0</v>
      </c>
      <c r="D75" s="52">
        <v>0.0</v>
      </c>
      <c r="E75" s="52">
        <v>0.0</v>
      </c>
      <c r="F75" s="52">
        <v>0.0</v>
      </c>
      <c r="G75" s="52">
        <v>0.0</v>
      </c>
      <c r="H75" s="52">
        <v>0.0</v>
      </c>
      <c r="I75" s="52">
        <v>0.0</v>
      </c>
      <c r="J75" s="52">
        <v>0.0</v>
      </c>
      <c r="K75" s="52">
        <v>0.0</v>
      </c>
      <c r="L75" s="52">
        <v>0.0</v>
      </c>
      <c r="M75" s="52">
        <v>0.0</v>
      </c>
      <c r="N75" s="52">
        <v>0.0</v>
      </c>
      <c r="O75" s="52">
        <v>0.0</v>
      </c>
      <c r="P75" s="52">
        <v>0.0</v>
      </c>
      <c r="Q75" s="52">
        <v>0.0</v>
      </c>
      <c r="R75" s="52">
        <v>0.0</v>
      </c>
      <c r="S75" s="52">
        <v>0.0</v>
      </c>
      <c r="T75" s="52">
        <v>0.0</v>
      </c>
      <c r="U75" s="52">
        <v>0.0</v>
      </c>
      <c r="V75" s="52">
        <v>0.0</v>
      </c>
      <c r="W75" s="52">
        <v>0.0</v>
      </c>
      <c r="X75" s="52">
        <v>0.0</v>
      </c>
      <c r="Y75" s="52">
        <v>0.0</v>
      </c>
      <c r="Z75" s="52">
        <v>0.0</v>
      </c>
      <c r="AA75" s="52">
        <v>0.0</v>
      </c>
      <c r="AB75" s="52">
        <v>0.0</v>
      </c>
      <c r="AC75" s="52">
        <v>0.0</v>
      </c>
      <c r="AD75" s="52">
        <v>0.0</v>
      </c>
      <c r="AE75" s="52">
        <v>0.0</v>
      </c>
      <c r="AF75" s="52">
        <v>0.0</v>
      </c>
      <c r="AG75" s="52">
        <v>0.0</v>
      </c>
      <c r="AH75" s="52">
        <v>0.0</v>
      </c>
      <c r="AI75" s="52">
        <v>0.0</v>
      </c>
      <c r="AJ75" s="52">
        <v>0.0</v>
      </c>
      <c r="AK75" s="52">
        <v>0.0</v>
      </c>
      <c r="AL75" s="52">
        <v>0.0</v>
      </c>
      <c r="AM75" s="52">
        <v>0.0</v>
      </c>
      <c r="AN75" s="52">
        <v>0.0</v>
      </c>
      <c r="AO75" s="52">
        <v>0.0</v>
      </c>
      <c r="AP75" s="52">
        <v>0.0</v>
      </c>
      <c r="AQ75" s="52">
        <v>0.0</v>
      </c>
      <c r="AR75" s="52">
        <v>0.0</v>
      </c>
      <c r="AS75" s="52">
        <v>0.0</v>
      </c>
      <c r="AT75" s="52">
        <v>0.0</v>
      </c>
      <c r="AU75" s="52">
        <v>0.0</v>
      </c>
      <c r="AV75" s="52">
        <v>0.0</v>
      </c>
      <c r="AW75" s="52">
        <v>0.0</v>
      </c>
      <c r="AX75" s="52">
        <v>0.0</v>
      </c>
      <c r="AY75" s="52">
        <v>0.0</v>
      </c>
      <c r="AZ75" s="52">
        <v>0.0</v>
      </c>
      <c r="BA75" s="52">
        <v>0.0</v>
      </c>
      <c r="BB75" s="52">
        <v>0.0</v>
      </c>
      <c r="BC75" s="52">
        <v>0.0</v>
      </c>
      <c r="BD75" s="52">
        <v>0.0</v>
      </c>
      <c r="BE75" s="53">
        <v>0.0</v>
      </c>
      <c r="BF75" s="457">
        <v>0.0</v>
      </c>
      <c r="BG75" s="457">
        <v>0.0</v>
      </c>
      <c r="BH75" s="457">
        <v>0.0</v>
      </c>
    </row>
    <row r="76" spans="8:8">
      <c r="A76" s="45" t="s">
        <v>162</v>
      </c>
      <c r="B76" s="52">
        <v>0.0</v>
      </c>
      <c r="C76" s="52">
        <v>0.0</v>
      </c>
      <c r="D76" s="52">
        <v>0.0</v>
      </c>
      <c r="E76" s="52">
        <v>0.0</v>
      </c>
      <c r="F76" s="52">
        <v>0.0</v>
      </c>
      <c r="G76" s="52">
        <v>0.0</v>
      </c>
      <c r="H76" s="52">
        <v>0.0</v>
      </c>
      <c r="I76" s="52">
        <v>0.0</v>
      </c>
      <c r="J76" s="52">
        <v>0.0</v>
      </c>
      <c r="K76" s="52">
        <v>0.0</v>
      </c>
      <c r="L76" s="52">
        <v>0.0</v>
      </c>
      <c r="M76" s="52">
        <v>0.0</v>
      </c>
      <c r="N76" s="52">
        <v>0.0</v>
      </c>
      <c r="O76" s="52">
        <v>0.0</v>
      </c>
      <c r="P76" s="52">
        <v>0.0</v>
      </c>
      <c r="Q76" s="52">
        <v>0.0</v>
      </c>
      <c r="R76" s="52">
        <v>0.0</v>
      </c>
      <c r="S76" s="52">
        <v>0.0</v>
      </c>
      <c r="T76" s="52">
        <v>0.0</v>
      </c>
      <c r="U76" s="52">
        <v>0.0</v>
      </c>
      <c r="V76" s="52">
        <v>0.0</v>
      </c>
      <c r="W76" s="52">
        <v>0.0</v>
      </c>
      <c r="X76" s="52">
        <v>0.0</v>
      </c>
      <c r="Y76" s="52">
        <v>0.0</v>
      </c>
      <c r="Z76" s="52">
        <v>0.0</v>
      </c>
      <c r="AA76" s="52">
        <v>0.0</v>
      </c>
      <c r="AB76" s="52">
        <v>0.0</v>
      </c>
      <c r="AC76" s="52">
        <v>0.0</v>
      </c>
      <c r="AD76" s="52">
        <v>0.0</v>
      </c>
      <c r="AE76" s="52">
        <v>0.0</v>
      </c>
      <c r="AF76" s="52">
        <v>0.0</v>
      </c>
      <c r="AG76" s="52">
        <v>0.0</v>
      </c>
      <c r="AH76" s="52">
        <v>0.0</v>
      </c>
      <c r="AI76" s="52">
        <v>0.0</v>
      </c>
      <c r="AJ76" s="52">
        <v>0.0</v>
      </c>
      <c r="AK76" s="52">
        <v>0.0</v>
      </c>
      <c r="AL76" s="52">
        <v>0.0</v>
      </c>
      <c r="AM76" s="52">
        <v>0.0</v>
      </c>
      <c r="AN76" s="52">
        <v>0.0</v>
      </c>
      <c r="AO76" s="52">
        <v>0.0</v>
      </c>
      <c r="AP76" s="52">
        <v>0.0</v>
      </c>
      <c r="AQ76" s="52">
        <v>0.0</v>
      </c>
      <c r="AR76" s="52">
        <v>0.0</v>
      </c>
      <c r="AS76" s="52">
        <v>0.0</v>
      </c>
      <c r="AT76" s="52">
        <v>0.0</v>
      </c>
      <c r="AU76" s="52">
        <v>0.0</v>
      </c>
      <c r="AV76" s="52">
        <v>0.0</v>
      </c>
      <c r="AW76" s="52">
        <v>0.0</v>
      </c>
      <c r="AX76" s="52">
        <v>0.0</v>
      </c>
      <c r="AY76" s="52">
        <v>0.0</v>
      </c>
      <c r="AZ76" s="52">
        <v>0.0</v>
      </c>
      <c r="BA76" s="52">
        <v>0.0</v>
      </c>
      <c r="BB76" s="52">
        <v>0.0</v>
      </c>
      <c r="BC76" s="52">
        <v>0.0</v>
      </c>
      <c r="BD76" s="52">
        <v>0.0</v>
      </c>
      <c r="BE76" s="53">
        <v>0.0144219224641529</v>
      </c>
      <c r="BF76" s="457">
        <v>0.0</v>
      </c>
      <c r="BG76" s="457">
        <v>0.0</v>
      </c>
      <c r="BH76" s="457">
        <v>6.01381548170121E-4</v>
      </c>
    </row>
    <row r="77" spans="8:8">
      <c r="A77" s="45" t="s">
        <v>163</v>
      </c>
      <c r="B77" s="52">
        <v>0.0</v>
      </c>
      <c r="C77" s="52">
        <v>0.0</v>
      </c>
      <c r="D77" s="52">
        <v>0.0</v>
      </c>
      <c r="E77" s="52">
        <v>0.0</v>
      </c>
      <c r="F77" s="52">
        <v>0.0</v>
      </c>
      <c r="G77" s="52">
        <v>0.0</v>
      </c>
      <c r="H77" s="52">
        <v>0.0</v>
      </c>
      <c r="I77" s="52">
        <v>0.0</v>
      </c>
      <c r="J77" s="52">
        <v>0.0</v>
      </c>
      <c r="K77" s="52">
        <v>0.0</v>
      </c>
      <c r="L77" s="52">
        <v>0.0</v>
      </c>
      <c r="M77" s="52">
        <v>0.0</v>
      </c>
      <c r="N77" s="52">
        <v>0.0</v>
      </c>
      <c r="O77" s="52">
        <v>0.0</v>
      </c>
      <c r="P77" s="52">
        <v>0.0</v>
      </c>
      <c r="Q77" s="52">
        <v>0.0</v>
      </c>
      <c r="R77" s="52">
        <v>0.0</v>
      </c>
      <c r="S77" s="52">
        <v>0.0</v>
      </c>
      <c r="T77" s="52">
        <v>0.0</v>
      </c>
      <c r="U77" s="52">
        <v>0.0</v>
      </c>
      <c r="V77" s="52">
        <v>0.0</v>
      </c>
      <c r="W77" s="52">
        <v>0.0</v>
      </c>
      <c r="X77" s="52">
        <v>0.0</v>
      </c>
      <c r="Y77" s="52">
        <v>0.0</v>
      </c>
      <c r="Z77" s="52">
        <v>0.0</v>
      </c>
      <c r="AA77" s="52">
        <v>0.0</v>
      </c>
      <c r="AB77" s="52">
        <v>0.0</v>
      </c>
      <c r="AC77" s="52">
        <v>0.0</v>
      </c>
      <c r="AD77" s="52">
        <v>0.0</v>
      </c>
      <c r="AE77" s="52">
        <v>0.0</v>
      </c>
      <c r="AF77" s="52">
        <v>0.0</v>
      </c>
      <c r="AG77" s="52">
        <v>0.0</v>
      </c>
      <c r="AH77" s="52">
        <v>0.0</v>
      </c>
      <c r="AI77" s="52">
        <v>0.0</v>
      </c>
      <c r="AJ77" s="52">
        <v>0.0</v>
      </c>
      <c r="AK77" s="52">
        <v>0.0</v>
      </c>
      <c r="AL77" s="52">
        <v>0.0</v>
      </c>
      <c r="AM77" s="52">
        <v>0.0</v>
      </c>
      <c r="AN77" s="52">
        <v>0.0</v>
      </c>
      <c r="AO77" s="52">
        <v>0.0</v>
      </c>
      <c r="AP77" s="52">
        <v>0.0</v>
      </c>
      <c r="AQ77" s="52">
        <v>0.0</v>
      </c>
      <c r="AR77" s="52">
        <v>0.0</v>
      </c>
      <c r="AS77" s="52">
        <v>0.0</v>
      </c>
      <c r="AT77" s="52">
        <v>0.0</v>
      </c>
      <c r="AU77" s="52">
        <v>0.0</v>
      </c>
      <c r="AV77" s="52">
        <v>0.0</v>
      </c>
      <c r="AW77" s="52">
        <v>0.0</v>
      </c>
      <c r="AX77" s="52">
        <v>0.0</v>
      </c>
      <c r="AY77" s="52">
        <v>0.0</v>
      </c>
      <c r="AZ77" s="52">
        <v>0.0</v>
      </c>
      <c r="BA77" s="52">
        <v>0.0</v>
      </c>
      <c r="BB77" s="52">
        <v>0.0</v>
      </c>
      <c r="BC77" s="52">
        <v>0.0</v>
      </c>
      <c r="BD77" s="52">
        <v>0.0</v>
      </c>
      <c r="BE77" s="53">
        <v>0.0</v>
      </c>
      <c r="BF77" s="461">
        <v>0.0</v>
      </c>
      <c r="BG77" s="461">
        <v>0.0</v>
      </c>
      <c r="BH77" s="461">
        <v>0.0</v>
      </c>
    </row>
    <row r="78" spans="8:8" s="47" ht="10.2" customFormat="1">
      <c r="A78" s="54" t="s">
        <v>164</v>
      </c>
      <c r="B78" s="55">
        <v>0.0</v>
      </c>
      <c r="C78" s="55">
        <v>0.0</v>
      </c>
      <c r="D78" s="55">
        <v>0.0</v>
      </c>
      <c r="E78" s="55">
        <v>0.0</v>
      </c>
      <c r="F78" s="55">
        <v>0.0</v>
      </c>
      <c r="G78" s="55">
        <v>0.0</v>
      </c>
      <c r="H78" s="55">
        <v>0.0</v>
      </c>
      <c r="I78" s="55">
        <v>0.0</v>
      </c>
      <c r="J78" s="55">
        <v>0.0</v>
      </c>
      <c r="K78" s="55">
        <v>0.0</v>
      </c>
      <c r="L78" s="55">
        <v>0.0</v>
      </c>
      <c r="M78" s="55">
        <v>0.0</v>
      </c>
      <c r="N78" s="55">
        <v>0.0</v>
      </c>
      <c r="O78" s="55">
        <v>0.0</v>
      </c>
      <c r="P78" s="55">
        <v>0.0</v>
      </c>
      <c r="Q78" s="55">
        <v>0.0</v>
      </c>
      <c r="R78" s="55">
        <v>0.0</v>
      </c>
      <c r="S78" s="55">
        <v>0.0</v>
      </c>
      <c r="T78" s="55">
        <v>0.0</v>
      </c>
      <c r="U78" s="55">
        <v>0.0</v>
      </c>
      <c r="V78" s="55">
        <v>0.0</v>
      </c>
      <c r="W78" s="55">
        <v>0.0</v>
      </c>
      <c r="X78" s="55">
        <v>0.0</v>
      </c>
      <c r="Y78" s="55">
        <v>0.0</v>
      </c>
      <c r="Z78" s="55">
        <v>0.0</v>
      </c>
      <c r="AA78" s="55">
        <v>0.0</v>
      </c>
      <c r="AB78" s="55">
        <v>0.0</v>
      </c>
      <c r="AC78" s="55">
        <v>0.0</v>
      </c>
      <c r="AD78" s="55">
        <v>0.0</v>
      </c>
      <c r="AE78" s="55">
        <v>0.0</v>
      </c>
      <c r="AF78" s="55">
        <v>0.0</v>
      </c>
      <c r="AG78" s="55">
        <v>0.0</v>
      </c>
      <c r="AH78" s="55">
        <v>0.0</v>
      </c>
      <c r="AI78" s="55">
        <v>0.0</v>
      </c>
      <c r="AJ78" s="55">
        <v>0.0</v>
      </c>
      <c r="AK78" s="55">
        <v>0.0</v>
      </c>
      <c r="AL78" s="55">
        <v>0.0</v>
      </c>
      <c r="AM78" s="55">
        <v>0.0</v>
      </c>
      <c r="AN78" s="55">
        <v>0.0</v>
      </c>
      <c r="AO78" s="55">
        <v>0.0</v>
      </c>
      <c r="AP78" s="55">
        <v>0.0</v>
      </c>
      <c r="AQ78" s="55">
        <v>0.0</v>
      </c>
      <c r="AR78" s="55">
        <v>0.0</v>
      </c>
      <c r="AS78" s="55">
        <v>0.0</v>
      </c>
      <c r="AT78" s="55">
        <v>0.0</v>
      </c>
      <c r="AU78" s="55">
        <v>0.0</v>
      </c>
      <c r="AV78" s="55">
        <v>9.98996401439423E-4</v>
      </c>
      <c r="AW78" s="55">
        <v>0.0134612637853949</v>
      </c>
      <c r="AX78" s="55">
        <v>0.039221246296662</v>
      </c>
      <c r="AY78" s="55">
        <v>0.0372835182094826</v>
      </c>
      <c r="AZ78" s="55">
        <v>0.0318325995316159</v>
      </c>
      <c r="BA78" s="55">
        <v>0.0586133417402269</v>
      </c>
      <c r="BB78" s="55">
        <v>0.0626184590163934</v>
      </c>
      <c r="BC78" s="55">
        <v>0.0616060051768766</v>
      </c>
      <c r="BD78" s="55">
        <v>0.0571468222957983</v>
      </c>
      <c r="BE78" s="55">
        <v>0.070623729088442</v>
      </c>
      <c r="BF78" s="458">
        <v>0.232452921274365</v>
      </c>
      <c r="BG78" s="458" t="s">
        <v>114</v>
      </c>
      <c r="BH78" s="458">
        <v>0.00294494771014906</v>
      </c>
    </row>
    <row r="79" spans="8:8">
      <c r="B79" s="52"/>
      <c r="C79" s="52"/>
      <c r="D79" s="52"/>
      <c r="E79" s="52"/>
      <c r="F79" s="52"/>
      <c r="G79" s="52"/>
      <c r="H79" s="52"/>
      <c r="I79" s="52"/>
      <c r="J79" s="52"/>
      <c r="K79" s="52"/>
      <c r="L79" s="52"/>
      <c r="M79" s="52"/>
      <c r="N79" s="52"/>
      <c r="O79" s="52"/>
      <c r="P79" s="52"/>
      <c r="Q79" s="52"/>
      <c r="R79" s="52"/>
      <c r="S79" s="52"/>
      <c r="T79" s="52"/>
      <c r="U79" s="52"/>
      <c r="V79" s="52"/>
      <c r="W79" s="52"/>
      <c r="X79" s="52"/>
      <c r="Y79" s="52"/>
      <c r="Z79" s="52"/>
      <c r="AA79" s="52"/>
      <c r="AB79" s="52"/>
      <c r="AC79" s="52"/>
      <c r="AD79" s="52"/>
      <c r="AE79" s="52"/>
      <c r="AF79" s="52"/>
      <c r="AG79" s="52"/>
      <c r="AH79" s="52"/>
      <c r="AI79" s="52"/>
      <c r="AJ79" s="52"/>
      <c r="AK79" s="52"/>
      <c r="AL79" s="52"/>
      <c r="AM79" s="52"/>
      <c r="AN79" s="52"/>
      <c r="AO79" s="52"/>
      <c r="AP79" s="52"/>
      <c r="AQ79" s="52"/>
      <c r="AR79" s="52"/>
      <c r="AS79" s="52"/>
      <c r="AT79" s="52"/>
      <c r="AU79" s="52"/>
      <c r="AV79" s="52"/>
      <c r="AW79" s="52"/>
      <c r="AX79" s="52"/>
      <c r="AY79" s="52"/>
      <c r="AZ79" s="52"/>
      <c r="BA79" s="52"/>
      <c r="BB79" s="52"/>
      <c r="BC79" s="52"/>
      <c r="BD79" s="52"/>
      <c r="BE79" s="53"/>
      <c r="BF79" s="457"/>
      <c r="BG79" s="457"/>
      <c r="BH79" s="457"/>
    </row>
    <row r="80" spans="8:8">
      <c r="A80" s="218" t="s">
        <v>165</v>
      </c>
      <c r="B80" s="52">
        <v>0.0</v>
      </c>
      <c r="C80" s="52">
        <v>0.0</v>
      </c>
      <c r="D80" s="52">
        <v>0.0</v>
      </c>
      <c r="E80" s="52">
        <v>0.0</v>
      </c>
      <c r="F80" s="52">
        <v>0.0</v>
      </c>
      <c r="G80" s="52">
        <v>0.0</v>
      </c>
      <c r="H80" s="52">
        <v>0.0</v>
      </c>
      <c r="I80" s="52">
        <v>0.0</v>
      </c>
      <c r="J80" s="52">
        <v>0.0</v>
      </c>
      <c r="K80" s="52">
        <v>0.0</v>
      </c>
      <c r="L80" s="52">
        <v>0.0</v>
      </c>
      <c r="M80" s="52">
        <v>0.0</v>
      </c>
      <c r="N80" s="52">
        <v>0.0</v>
      </c>
      <c r="O80" s="52">
        <v>0.0</v>
      </c>
      <c r="P80" s="52">
        <v>0.0</v>
      </c>
      <c r="Q80" s="52">
        <v>0.0</v>
      </c>
      <c r="R80" s="52">
        <v>0.0</v>
      </c>
      <c r="S80" s="52">
        <v>0.0</v>
      </c>
      <c r="T80" s="52">
        <v>0.0</v>
      </c>
      <c r="U80" s="52">
        <v>0.0</v>
      </c>
      <c r="V80" s="52">
        <v>0.0</v>
      </c>
      <c r="W80" s="52">
        <v>0.0</v>
      </c>
      <c r="X80" s="52">
        <v>0.0</v>
      </c>
      <c r="Y80" s="52">
        <v>0.0</v>
      </c>
      <c r="Z80" s="52">
        <v>0.0</v>
      </c>
      <c r="AA80" s="52">
        <v>0.0</v>
      </c>
      <c r="AB80" s="52">
        <v>0.0</v>
      </c>
      <c r="AC80" s="52">
        <v>0.0</v>
      </c>
      <c r="AD80" s="52">
        <v>0.0</v>
      </c>
      <c r="AE80" s="52">
        <v>0.0</v>
      </c>
      <c r="AF80" s="52">
        <v>0.0</v>
      </c>
      <c r="AG80" s="52">
        <v>0.0</v>
      </c>
      <c r="AH80" s="52">
        <v>0.0</v>
      </c>
      <c r="AI80" s="52">
        <v>0.0</v>
      </c>
      <c r="AJ80" s="52">
        <v>0.0</v>
      </c>
      <c r="AK80" s="52">
        <v>0.0</v>
      </c>
      <c r="AL80" s="52">
        <v>0.0</v>
      </c>
      <c r="AM80" s="52">
        <v>0.0</v>
      </c>
      <c r="AN80" s="52">
        <v>0.0</v>
      </c>
      <c r="AO80" s="52">
        <v>0.0</v>
      </c>
      <c r="AP80" s="52">
        <v>0.0</v>
      </c>
      <c r="AQ80" s="52">
        <v>0.0</v>
      </c>
      <c r="AR80" s="52">
        <v>0.0</v>
      </c>
      <c r="AS80" s="52">
        <v>0.0</v>
      </c>
      <c r="AT80" s="52">
        <v>0.0</v>
      </c>
      <c r="AU80" s="52">
        <v>0.0</v>
      </c>
      <c r="AV80" s="52">
        <v>0.0</v>
      </c>
      <c r="AW80" s="52">
        <v>0.0</v>
      </c>
      <c r="AX80" s="52">
        <v>0.0</v>
      </c>
      <c r="AY80" s="52">
        <v>0.0</v>
      </c>
      <c r="AZ80" s="52">
        <v>0.0</v>
      </c>
      <c r="BA80" s="52">
        <v>0.0</v>
      </c>
      <c r="BB80" s="52">
        <v>0.0</v>
      </c>
      <c r="BC80" s="52">
        <v>0.0</v>
      </c>
      <c r="BD80" s="52">
        <v>0.0</v>
      </c>
      <c r="BE80" s="53">
        <v>0.0</v>
      </c>
      <c r="BF80" s="457">
        <v>0.0</v>
      </c>
      <c r="BG80" s="457">
        <v>0.0</v>
      </c>
      <c r="BH80" s="457">
        <v>0.0</v>
      </c>
    </row>
    <row r="81" spans="8:8">
      <c r="A81" s="218" t="s">
        <v>166</v>
      </c>
      <c r="B81" s="52">
        <v>0.0</v>
      </c>
      <c r="C81" s="52">
        <v>0.0</v>
      </c>
      <c r="D81" s="52">
        <v>0.0</v>
      </c>
      <c r="E81" s="52">
        <v>0.0</v>
      </c>
      <c r="F81" s="52">
        <v>0.0</v>
      </c>
      <c r="G81" s="52">
        <v>0.0</v>
      </c>
      <c r="H81" s="52">
        <v>0.0</v>
      </c>
      <c r="I81" s="52">
        <v>0.0</v>
      </c>
      <c r="J81" s="52">
        <v>0.0</v>
      </c>
      <c r="K81" s="52">
        <v>0.0</v>
      </c>
      <c r="L81" s="52">
        <v>0.0</v>
      </c>
      <c r="M81" s="52">
        <v>0.0</v>
      </c>
      <c r="N81" s="52">
        <v>0.0</v>
      </c>
      <c r="O81" s="52">
        <v>0.0</v>
      </c>
      <c r="P81" s="52">
        <v>0.0</v>
      </c>
      <c r="Q81" s="52">
        <v>0.0</v>
      </c>
      <c r="R81" s="52">
        <v>0.0</v>
      </c>
      <c r="S81" s="52">
        <v>0.0</v>
      </c>
      <c r="T81" s="52">
        <v>0.0</v>
      </c>
      <c r="U81" s="52">
        <v>0.0</v>
      </c>
      <c r="V81" s="52">
        <v>0.0</v>
      </c>
      <c r="W81" s="52">
        <v>0.0</v>
      </c>
      <c r="X81" s="52">
        <v>0.0</v>
      </c>
      <c r="Y81" s="52">
        <v>0.0</v>
      </c>
      <c r="Z81" s="52">
        <v>0.0</v>
      </c>
      <c r="AA81" s="52">
        <v>0.0</v>
      </c>
      <c r="AB81" s="52">
        <v>0.0</v>
      </c>
      <c r="AC81" s="52">
        <v>0.0</v>
      </c>
      <c r="AD81" s="52">
        <v>0.0</v>
      </c>
      <c r="AE81" s="52">
        <v>0.0</v>
      </c>
      <c r="AF81" s="52">
        <v>0.0</v>
      </c>
      <c r="AG81" s="52">
        <v>0.0</v>
      </c>
      <c r="AH81" s="52">
        <v>0.0</v>
      </c>
      <c r="AI81" s="52">
        <v>0.0</v>
      </c>
      <c r="AJ81" s="52">
        <v>0.0</v>
      </c>
      <c r="AK81" s="52">
        <v>0.0</v>
      </c>
      <c r="AL81" s="52">
        <v>0.0</v>
      </c>
      <c r="AM81" s="52">
        <v>0.0</v>
      </c>
      <c r="AN81" s="52">
        <v>0.0</v>
      </c>
      <c r="AO81" s="52">
        <v>0.0</v>
      </c>
      <c r="AP81" s="52">
        <v>0.0</v>
      </c>
      <c r="AQ81" s="52">
        <v>0.0</v>
      </c>
      <c r="AR81" s="52">
        <v>0.0</v>
      </c>
      <c r="AS81" s="52">
        <v>0.0</v>
      </c>
      <c r="AT81" s="52">
        <v>0.0</v>
      </c>
      <c r="AU81" s="52">
        <v>0.0</v>
      </c>
      <c r="AV81" s="52">
        <v>0.0</v>
      </c>
      <c r="AW81" s="52">
        <v>0.0</v>
      </c>
      <c r="AX81" s="52">
        <v>0.0</v>
      </c>
      <c r="AY81" s="52">
        <v>0.0</v>
      </c>
      <c r="AZ81" s="52">
        <v>0.0</v>
      </c>
      <c r="BA81" s="52">
        <v>0.0</v>
      </c>
      <c r="BB81" s="52">
        <v>0.0</v>
      </c>
      <c r="BC81" s="52">
        <v>0.0</v>
      </c>
      <c r="BD81" s="52">
        <v>0.0</v>
      </c>
      <c r="BE81" s="53">
        <v>0.0</v>
      </c>
      <c r="BF81" s="457">
        <v>0.0</v>
      </c>
      <c r="BG81" s="457">
        <v>0.0</v>
      </c>
      <c r="BH81" s="457">
        <v>0.0</v>
      </c>
    </row>
    <row r="82" spans="8:8">
      <c r="A82" s="218" t="s">
        <v>167</v>
      </c>
      <c r="B82" s="52">
        <v>0.0</v>
      </c>
      <c r="C82" s="52">
        <v>0.0</v>
      </c>
      <c r="D82" s="52">
        <v>0.0</v>
      </c>
      <c r="E82" s="52">
        <v>0.0</v>
      </c>
      <c r="F82" s="52">
        <v>0.0</v>
      </c>
      <c r="G82" s="52">
        <v>0.0</v>
      </c>
      <c r="H82" s="52">
        <v>0.0</v>
      </c>
      <c r="I82" s="52">
        <v>0.0</v>
      </c>
      <c r="J82" s="52">
        <v>0.0</v>
      </c>
      <c r="K82" s="52">
        <v>0.0</v>
      </c>
      <c r="L82" s="52">
        <v>0.0</v>
      </c>
      <c r="M82" s="52">
        <v>0.0</v>
      </c>
      <c r="N82" s="52">
        <v>0.0</v>
      </c>
      <c r="O82" s="52">
        <v>0.0</v>
      </c>
      <c r="P82" s="52">
        <v>0.0</v>
      </c>
      <c r="Q82" s="52">
        <v>0.0</v>
      </c>
      <c r="R82" s="52">
        <v>0.0</v>
      </c>
      <c r="S82" s="52">
        <v>0.0</v>
      </c>
      <c r="T82" s="52">
        <v>0.0</v>
      </c>
      <c r="U82" s="52">
        <v>0.0</v>
      </c>
      <c r="V82" s="52">
        <v>0.0</v>
      </c>
      <c r="W82" s="52">
        <v>0.0</v>
      </c>
      <c r="X82" s="52">
        <v>0.0</v>
      </c>
      <c r="Y82" s="52">
        <v>0.0</v>
      </c>
      <c r="Z82" s="52">
        <v>0.0</v>
      </c>
      <c r="AA82" s="52">
        <v>0.0</v>
      </c>
      <c r="AB82" s="52">
        <v>0.0</v>
      </c>
      <c r="AC82" s="52">
        <v>0.0</v>
      </c>
      <c r="AD82" s="52">
        <v>0.0</v>
      </c>
      <c r="AE82" s="52">
        <v>0.0</v>
      </c>
      <c r="AF82" s="52">
        <v>0.0</v>
      </c>
      <c r="AG82" s="52">
        <v>0.0</v>
      </c>
      <c r="AH82" s="52">
        <v>0.0</v>
      </c>
      <c r="AI82" s="52">
        <v>0.0</v>
      </c>
      <c r="AJ82" s="52">
        <v>0.0</v>
      </c>
      <c r="AK82" s="52">
        <v>0.0</v>
      </c>
      <c r="AL82" s="52">
        <v>0.0</v>
      </c>
      <c r="AM82" s="52">
        <v>0.0</v>
      </c>
      <c r="AN82" s="52">
        <v>0.0</v>
      </c>
      <c r="AO82" s="52">
        <v>0.0</v>
      </c>
      <c r="AP82" s="52">
        <v>0.0</v>
      </c>
      <c r="AQ82" s="52">
        <v>0.0</v>
      </c>
      <c r="AR82" s="52">
        <v>0.0</v>
      </c>
      <c r="AS82" s="52">
        <v>0.0</v>
      </c>
      <c r="AT82" s="52">
        <v>0.0</v>
      </c>
      <c r="AU82" s="52">
        <v>0.0</v>
      </c>
      <c r="AV82" s="52">
        <v>0.0</v>
      </c>
      <c r="AW82" s="52">
        <v>0.0</v>
      </c>
      <c r="AX82" s="52">
        <v>0.0</v>
      </c>
      <c r="AY82" s="52">
        <v>0.0</v>
      </c>
      <c r="AZ82" s="52">
        <v>0.0</v>
      </c>
      <c r="BA82" s="52">
        <v>0.0</v>
      </c>
      <c r="BB82" s="52">
        <v>0.0</v>
      </c>
      <c r="BC82" s="52">
        <v>0.0</v>
      </c>
      <c r="BD82" s="52">
        <v>0.0</v>
      </c>
      <c r="BE82" s="53">
        <v>0.0</v>
      </c>
      <c r="BF82" s="457">
        <v>0.0</v>
      </c>
      <c r="BG82" s="457">
        <v>0.0</v>
      </c>
      <c r="BH82" s="457">
        <v>0.0</v>
      </c>
    </row>
    <row r="83" spans="8:8">
      <c r="A83" s="218" t="s">
        <v>168</v>
      </c>
      <c r="B83" s="52">
        <v>0.0</v>
      </c>
      <c r="C83" s="52">
        <v>0.0</v>
      </c>
      <c r="D83" s="52">
        <v>0.0</v>
      </c>
      <c r="E83" s="52">
        <v>0.0</v>
      </c>
      <c r="F83" s="52">
        <v>0.0</v>
      </c>
      <c r="G83" s="52">
        <v>0.0</v>
      </c>
      <c r="H83" s="52">
        <v>0.0</v>
      </c>
      <c r="I83" s="52">
        <v>0.0</v>
      </c>
      <c r="J83" s="52">
        <v>0.0</v>
      </c>
      <c r="K83" s="52">
        <v>0.0</v>
      </c>
      <c r="L83" s="52">
        <v>0.0</v>
      </c>
      <c r="M83" s="52">
        <v>0.0</v>
      </c>
      <c r="N83" s="52">
        <v>0.0</v>
      </c>
      <c r="O83" s="52">
        <v>0.0</v>
      </c>
      <c r="P83" s="52">
        <v>0.0</v>
      </c>
      <c r="Q83" s="52">
        <v>0.0</v>
      </c>
      <c r="R83" s="52">
        <v>0.0</v>
      </c>
      <c r="S83" s="52">
        <v>0.0</v>
      </c>
      <c r="T83" s="52">
        <v>0.0</v>
      </c>
      <c r="U83" s="52">
        <v>0.03925</v>
      </c>
      <c r="V83" s="52">
        <v>0.05315</v>
      </c>
      <c r="W83" s="52">
        <v>0.08803</v>
      </c>
      <c r="X83" s="52">
        <v>0.06167</v>
      </c>
      <c r="Y83" s="52">
        <v>0.10493</v>
      </c>
      <c r="Z83" s="52">
        <v>0.11099</v>
      </c>
      <c r="AA83" s="52">
        <v>0.08449</v>
      </c>
      <c r="AB83" s="52">
        <v>0.09144</v>
      </c>
      <c r="AC83" s="52">
        <v>0.0928800028464704</v>
      </c>
      <c r="AD83" s="52">
        <v>0.072550000528293</v>
      </c>
      <c r="AE83" s="52">
        <v>0.0969699985359751</v>
      </c>
      <c r="AF83" s="52">
        <v>0.113009994312497</v>
      </c>
      <c r="AG83" s="52">
        <v>0.117750000857429</v>
      </c>
      <c r="AH83" s="52">
        <v>0.126469998750788</v>
      </c>
      <c r="AI83" s="52">
        <v>0.136009994479978</v>
      </c>
      <c r="AJ83" s="52">
        <v>0.128369998764623</v>
      </c>
      <c r="AK83" s="52">
        <v>0.130100000947359</v>
      </c>
      <c r="AL83" s="52">
        <v>0.106493957502332</v>
      </c>
      <c r="AM83" s="52">
        <v>0.118362768629028</v>
      </c>
      <c r="AN83" s="52">
        <v>0.124194800083045</v>
      </c>
      <c r="AO83" s="52">
        <v>0.130246100296552</v>
      </c>
      <c r="AP83" s="52">
        <v>0.109352916886078</v>
      </c>
      <c r="AQ83" s="52">
        <v>0.0964765982113654</v>
      </c>
      <c r="AR83" s="52">
        <v>0.10821881121283</v>
      </c>
      <c r="AS83" s="52">
        <v>0.123578381868426</v>
      </c>
      <c r="AT83" s="52">
        <v>0.120945550287527</v>
      </c>
      <c r="AU83" s="52">
        <v>0.12697122588144</v>
      </c>
      <c r="AV83" s="52">
        <v>0.120366219512195</v>
      </c>
      <c r="AW83" s="52">
        <v>0.120243478029942</v>
      </c>
      <c r="AX83" s="52">
        <v>0.130013117475341</v>
      </c>
      <c r="AY83" s="52">
        <v>0.126376164608492</v>
      </c>
      <c r="AZ83" s="52">
        <v>0.111444107142857</v>
      </c>
      <c r="BA83" s="52">
        <v>0.136034201183432</v>
      </c>
      <c r="BB83" s="52">
        <v>0.127737</v>
      </c>
      <c r="BC83" s="52">
        <v>0.103610526315789</v>
      </c>
      <c r="BD83" s="52">
        <v>0.121199901679639</v>
      </c>
      <c r="BE83" s="53">
        <v>0.138190067953897</v>
      </c>
      <c r="BF83" s="457">
        <v>0.137067749662792</v>
      </c>
      <c r="BG83" s="457">
        <v>2.10103640389203E-4</v>
      </c>
      <c r="BH83" s="457">
        <v>0.0057624049230894</v>
      </c>
    </row>
    <row r="84" spans="8:8">
      <c r="A84" s="218" t="s">
        <v>169</v>
      </c>
      <c r="B84" s="52">
        <v>0.0</v>
      </c>
      <c r="C84" s="52">
        <v>0.0</v>
      </c>
      <c r="D84" s="52">
        <v>0.0</v>
      </c>
      <c r="E84" s="52">
        <v>0.0</v>
      </c>
      <c r="F84" s="52">
        <v>0.0</v>
      </c>
      <c r="G84" s="52">
        <v>0.0</v>
      </c>
      <c r="H84" s="52">
        <v>0.0</v>
      </c>
      <c r="I84" s="52">
        <v>0.0</v>
      </c>
      <c r="J84" s="52">
        <v>0.0</v>
      </c>
      <c r="K84" s="52">
        <v>0.0</v>
      </c>
      <c r="L84" s="52">
        <v>0.0</v>
      </c>
      <c r="M84" s="52">
        <v>0.0</v>
      </c>
      <c r="N84" s="52">
        <v>0.0</v>
      </c>
      <c r="O84" s="52">
        <v>0.0</v>
      </c>
      <c r="P84" s="52">
        <v>0.0</v>
      </c>
      <c r="Q84" s="52">
        <v>0.0</v>
      </c>
      <c r="R84" s="52">
        <v>0.0</v>
      </c>
      <c r="S84" s="52">
        <v>0.0</v>
      </c>
      <c r="T84" s="52">
        <v>0.0</v>
      </c>
      <c r="U84" s="52">
        <v>0.0</v>
      </c>
      <c r="V84" s="52">
        <v>0.0</v>
      </c>
      <c r="W84" s="52">
        <v>0.0</v>
      </c>
      <c r="X84" s="52">
        <v>0.0</v>
      </c>
      <c r="Y84" s="52">
        <v>0.0</v>
      </c>
      <c r="Z84" s="52">
        <v>0.0</v>
      </c>
      <c r="AA84" s="52">
        <v>0.0</v>
      </c>
      <c r="AB84" s="52">
        <v>0.0</v>
      </c>
      <c r="AC84" s="52">
        <v>0.0</v>
      </c>
      <c r="AD84" s="52">
        <v>0.0</v>
      </c>
      <c r="AE84" s="52">
        <v>0.0</v>
      </c>
      <c r="AF84" s="52">
        <v>0.0</v>
      </c>
      <c r="AG84" s="52">
        <v>0.0</v>
      </c>
      <c r="AH84" s="52">
        <v>0.0</v>
      </c>
      <c r="AI84" s="52">
        <v>0.0</v>
      </c>
      <c r="AJ84" s="52">
        <v>0.0</v>
      </c>
      <c r="AK84" s="52">
        <v>0.0</v>
      </c>
      <c r="AL84" s="52">
        <v>0.0</v>
      </c>
      <c r="AM84" s="52">
        <v>0.0</v>
      </c>
      <c r="AN84" s="52">
        <v>0.0</v>
      </c>
      <c r="AO84" s="52">
        <v>0.0</v>
      </c>
      <c r="AP84" s="52">
        <v>0.0</v>
      </c>
      <c r="AQ84" s="52">
        <v>0.0</v>
      </c>
      <c r="AR84" s="52">
        <v>0.0</v>
      </c>
      <c r="AS84" s="52">
        <v>0.0</v>
      </c>
      <c r="AT84" s="52">
        <v>0.0</v>
      </c>
      <c r="AU84" s="52">
        <v>0.0</v>
      </c>
      <c r="AV84" s="52">
        <v>0.0</v>
      </c>
      <c r="AW84" s="52">
        <v>0.0</v>
      </c>
      <c r="AX84" s="52">
        <v>0.0</v>
      </c>
      <c r="AY84" s="52">
        <v>0.0</v>
      </c>
      <c r="AZ84" s="52">
        <v>0.0</v>
      </c>
      <c r="BA84" s="52">
        <v>0.0</v>
      </c>
      <c r="BB84" s="52">
        <v>0.0</v>
      </c>
      <c r="BC84" s="52">
        <v>0.0</v>
      </c>
      <c r="BD84" s="52">
        <v>0.0</v>
      </c>
      <c r="BE84" s="53">
        <v>0.0</v>
      </c>
      <c r="BF84" s="457">
        <v>0.0</v>
      </c>
      <c r="BG84" s="457">
        <v>0.0</v>
      </c>
      <c r="BH84" s="457">
        <v>0.0</v>
      </c>
    </row>
    <row r="85" spans="8:8">
      <c r="A85" s="218" t="s">
        <v>170</v>
      </c>
      <c r="B85" s="52">
        <v>0.0</v>
      </c>
      <c r="C85" s="52">
        <v>0.0</v>
      </c>
      <c r="D85" s="52">
        <v>0.0</v>
      </c>
      <c r="E85" s="52">
        <v>0.0</v>
      </c>
      <c r="F85" s="52">
        <v>0.0</v>
      </c>
      <c r="G85" s="52">
        <v>0.0</v>
      </c>
      <c r="H85" s="52">
        <v>0.0</v>
      </c>
      <c r="I85" s="52">
        <v>0.0</v>
      </c>
      <c r="J85" s="52">
        <v>0.0</v>
      </c>
      <c r="K85" s="52">
        <v>0.0</v>
      </c>
      <c r="L85" s="52">
        <v>0.0</v>
      </c>
      <c r="M85" s="52">
        <v>0.0</v>
      </c>
      <c r="N85" s="52">
        <v>0.0</v>
      </c>
      <c r="O85" s="52">
        <v>0.0</v>
      </c>
      <c r="P85" s="52">
        <v>0.0</v>
      </c>
      <c r="Q85" s="52">
        <v>0.0</v>
      </c>
      <c r="R85" s="52">
        <v>0.0</v>
      </c>
      <c r="S85" s="52">
        <v>0.0</v>
      </c>
      <c r="T85" s="52">
        <v>0.0</v>
      </c>
      <c r="U85" s="52">
        <v>0.0</v>
      </c>
      <c r="V85" s="52">
        <v>0.0</v>
      </c>
      <c r="W85" s="52">
        <v>0.0</v>
      </c>
      <c r="X85" s="52">
        <v>0.0</v>
      </c>
      <c r="Y85" s="52">
        <v>0.0</v>
      </c>
      <c r="Z85" s="52">
        <v>0.0</v>
      </c>
      <c r="AA85" s="52">
        <v>0.0</v>
      </c>
      <c r="AB85" s="52">
        <v>0.0</v>
      </c>
      <c r="AC85" s="52">
        <v>0.0</v>
      </c>
      <c r="AD85" s="52">
        <v>0.0</v>
      </c>
      <c r="AE85" s="52">
        <v>0.0</v>
      </c>
      <c r="AF85" s="52">
        <v>0.0</v>
      </c>
      <c r="AG85" s="52">
        <v>0.0</v>
      </c>
      <c r="AH85" s="52">
        <v>0.0</v>
      </c>
      <c r="AI85" s="52">
        <v>0.0</v>
      </c>
      <c r="AJ85" s="52">
        <v>0.0</v>
      </c>
      <c r="AK85" s="52">
        <v>0.0</v>
      </c>
      <c r="AL85" s="52">
        <v>0.0</v>
      </c>
      <c r="AM85" s="52">
        <v>0.0</v>
      </c>
      <c r="AN85" s="52">
        <v>0.0</v>
      </c>
      <c r="AO85" s="52">
        <v>0.0</v>
      </c>
      <c r="AP85" s="52">
        <v>0.0</v>
      </c>
      <c r="AQ85" s="52">
        <v>0.0</v>
      </c>
      <c r="AR85" s="52">
        <v>0.0</v>
      </c>
      <c r="AS85" s="52">
        <v>0.0</v>
      </c>
      <c r="AT85" s="52">
        <v>0.0</v>
      </c>
      <c r="AU85" s="52">
        <v>0.0</v>
      </c>
      <c r="AV85" s="52">
        <v>0.0</v>
      </c>
      <c r="AW85" s="52">
        <v>0.0</v>
      </c>
      <c r="AX85" s="52">
        <v>0.0</v>
      </c>
      <c r="AY85" s="52">
        <v>0.0</v>
      </c>
      <c r="AZ85" s="52">
        <v>0.0</v>
      </c>
      <c r="BA85" s="52">
        <v>0.0</v>
      </c>
      <c r="BB85" s="52">
        <v>0.0</v>
      </c>
      <c r="BC85" s="52">
        <v>0.0</v>
      </c>
      <c r="BD85" s="52">
        <v>0.0</v>
      </c>
      <c r="BE85" s="53">
        <v>0.0</v>
      </c>
      <c r="BF85" s="457">
        <v>0.0</v>
      </c>
      <c r="BG85" s="457">
        <v>0.0</v>
      </c>
      <c r="BH85" s="457">
        <v>0.0</v>
      </c>
    </row>
    <row r="86" spans="8:8">
      <c r="A86" s="218" t="s">
        <v>171</v>
      </c>
      <c r="B86" s="52">
        <v>0.0</v>
      </c>
      <c r="C86" s="52">
        <v>0.0</v>
      </c>
      <c r="D86" s="52">
        <v>0.0</v>
      </c>
      <c r="E86" s="52">
        <v>0.0</v>
      </c>
      <c r="F86" s="52">
        <v>0.0</v>
      </c>
      <c r="G86" s="52">
        <v>0.0</v>
      </c>
      <c r="H86" s="52">
        <v>0.0</v>
      </c>
      <c r="I86" s="52">
        <v>0.0</v>
      </c>
      <c r="J86" s="52">
        <v>0.0</v>
      </c>
      <c r="K86" s="52">
        <v>0.0</v>
      </c>
      <c r="L86" s="52">
        <v>0.0</v>
      </c>
      <c r="M86" s="52">
        <v>0.0</v>
      </c>
      <c r="N86" s="52">
        <v>0.0</v>
      </c>
      <c r="O86" s="52">
        <v>0.0</v>
      </c>
      <c r="P86" s="52">
        <v>0.0</v>
      </c>
      <c r="Q86" s="52">
        <v>0.0</v>
      </c>
      <c r="R86" s="52">
        <v>0.0</v>
      </c>
      <c r="S86" s="52">
        <v>0.0</v>
      </c>
      <c r="T86" s="52">
        <v>0.0</v>
      </c>
      <c r="U86" s="52">
        <v>0.0</v>
      </c>
      <c r="V86" s="52">
        <v>0.0</v>
      </c>
      <c r="W86" s="52">
        <v>0.0</v>
      </c>
      <c r="X86" s="52">
        <v>0.0</v>
      </c>
      <c r="Y86" s="52">
        <v>0.0</v>
      </c>
      <c r="Z86" s="52">
        <v>0.0</v>
      </c>
      <c r="AA86" s="52">
        <v>0.0</v>
      </c>
      <c r="AB86" s="52">
        <v>0.0</v>
      </c>
      <c r="AC86" s="52">
        <v>0.0</v>
      </c>
      <c r="AD86" s="52">
        <v>0.0</v>
      </c>
      <c r="AE86" s="52">
        <v>0.0</v>
      </c>
      <c r="AF86" s="52">
        <v>0.0</v>
      </c>
      <c r="AG86" s="52">
        <v>0.0</v>
      </c>
      <c r="AH86" s="52">
        <v>0.0</v>
      </c>
      <c r="AI86" s="52">
        <v>0.0</v>
      </c>
      <c r="AJ86" s="52">
        <v>0.0</v>
      </c>
      <c r="AK86" s="52">
        <v>0.0</v>
      </c>
      <c r="AL86" s="52">
        <v>0.0</v>
      </c>
      <c r="AM86" s="52">
        <v>0.0</v>
      </c>
      <c r="AN86" s="52">
        <v>0.0</v>
      </c>
      <c r="AO86" s="52">
        <v>0.0</v>
      </c>
      <c r="AP86" s="52">
        <v>0.0</v>
      </c>
      <c r="AQ86" s="52">
        <v>0.0</v>
      </c>
      <c r="AR86" s="52">
        <v>0.0</v>
      </c>
      <c r="AS86" s="52">
        <v>0.0</v>
      </c>
      <c r="AT86" s="52">
        <v>0.0</v>
      </c>
      <c r="AU86" s="52">
        <v>0.0</v>
      </c>
      <c r="AV86" s="52">
        <v>0.0</v>
      </c>
      <c r="AW86" s="52">
        <v>0.0</v>
      </c>
      <c r="AX86" s="52">
        <v>0.0</v>
      </c>
      <c r="AY86" s="52">
        <v>0.0</v>
      </c>
      <c r="AZ86" s="52">
        <v>0.0</v>
      </c>
      <c r="BA86" s="52">
        <v>0.0</v>
      </c>
      <c r="BB86" s="52">
        <v>0.0</v>
      </c>
      <c r="BC86" s="52">
        <v>0.0</v>
      </c>
      <c r="BD86" s="52">
        <v>0.0</v>
      </c>
      <c r="BE86" s="53">
        <v>0.0</v>
      </c>
      <c r="BF86" s="457">
        <v>0.0</v>
      </c>
      <c r="BG86" s="457">
        <v>0.0</v>
      </c>
      <c r="BH86" s="457">
        <v>0.0</v>
      </c>
    </row>
    <row r="87" spans="8:8">
      <c r="A87" s="218" t="s">
        <v>172</v>
      </c>
      <c r="B87" s="52">
        <v>0.0</v>
      </c>
      <c r="C87" s="52">
        <v>0.0</v>
      </c>
      <c r="D87" s="52">
        <v>0.0</v>
      </c>
      <c r="E87" s="52">
        <v>0.0</v>
      </c>
      <c r="F87" s="52">
        <v>0.0</v>
      </c>
      <c r="G87" s="52">
        <v>0.0</v>
      </c>
      <c r="H87" s="52">
        <v>0.0</v>
      </c>
      <c r="I87" s="52">
        <v>0.0</v>
      </c>
      <c r="J87" s="52">
        <v>0.0</v>
      </c>
      <c r="K87" s="52">
        <v>0.0</v>
      </c>
      <c r="L87" s="52">
        <v>0.0</v>
      </c>
      <c r="M87" s="52">
        <v>0.0</v>
      </c>
      <c r="N87" s="52">
        <v>0.0</v>
      </c>
      <c r="O87" s="52">
        <v>0.0</v>
      </c>
      <c r="P87" s="52">
        <v>0.0</v>
      </c>
      <c r="Q87" s="52">
        <v>0.0</v>
      </c>
      <c r="R87" s="52">
        <v>0.0</v>
      </c>
      <c r="S87" s="52">
        <v>0.0</v>
      </c>
      <c r="T87" s="52">
        <v>0.0</v>
      </c>
      <c r="U87" s="52">
        <v>0.0</v>
      </c>
      <c r="V87" s="52">
        <v>0.0</v>
      </c>
      <c r="W87" s="52">
        <v>0.0</v>
      </c>
      <c r="X87" s="52">
        <v>0.0</v>
      </c>
      <c r="Y87" s="52">
        <v>0.0</v>
      </c>
      <c r="Z87" s="52">
        <v>0.0</v>
      </c>
      <c r="AA87" s="52">
        <v>0.0</v>
      </c>
      <c r="AB87" s="52">
        <v>0.0</v>
      </c>
      <c r="AC87" s="52">
        <v>0.0</v>
      </c>
      <c r="AD87" s="52">
        <v>0.0</v>
      </c>
      <c r="AE87" s="52">
        <v>0.0</v>
      </c>
      <c r="AF87" s="52">
        <v>0.0</v>
      </c>
      <c r="AG87" s="52">
        <v>0.0</v>
      </c>
      <c r="AH87" s="52">
        <v>0.0</v>
      </c>
      <c r="AI87" s="52">
        <v>0.0</v>
      </c>
      <c r="AJ87" s="52">
        <v>0.0</v>
      </c>
      <c r="AK87" s="52">
        <v>0.0</v>
      </c>
      <c r="AL87" s="52">
        <v>0.0</v>
      </c>
      <c r="AM87" s="52">
        <v>0.0</v>
      </c>
      <c r="AN87" s="52">
        <v>0.0</v>
      </c>
      <c r="AO87" s="52">
        <v>0.0</v>
      </c>
      <c r="AP87" s="52">
        <v>0.0</v>
      </c>
      <c r="AQ87" s="52">
        <v>0.0</v>
      </c>
      <c r="AR87" s="52">
        <v>0.0</v>
      </c>
      <c r="AS87" s="52">
        <v>0.0</v>
      </c>
      <c r="AT87" s="52">
        <v>0.0</v>
      </c>
      <c r="AU87" s="52">
        <v>0.0</v>
      </c>
      <c r="AV87" s="52">
        <v>0.0</v>
      </c>
      <c r="AW87" s="52">
        <v>0.0</v>
      </c>
      <c r="AX87" s="52">
        <v>0.0</v>
      </c>
      <c r="AY87" s="52">
        <v>0.0</v>
      </c>
      <c r="AZ87" s="52">
        <v>0.0</v>
      </c>
      <c r="BA87" s="52">
        <v>0.0</v>
      </c>
      <c r="BB87" s="52">
        <v>0.0</v>
      </c>
      <c r="BC87" s="52">
        <v>0.0</v>
      </c>
      <c r="BD87" s="52">
        <v>0.0</v>
      </c>
      <c r="BE87" s="53">
        <v>0.0</v>
      </c>
      <c r="BF87" s="457">
        <v>0.0</v>
      </c>
      <c r="BG87" s="457">
        <v>0.0</v>
      </c>
      <c r="BH87" s="457">
        <v>0.0</v>
      </c>
    </row>
    <row r="88" spans="8:8">
      <c r="A88" s="218" t="s">
        <v>173</v>
      </c>
      <c r="B88" s="52">
        <v>0.0</v>
      </c>
      <c r="C88" s="52">
        <v>0.0</v>
      </c>
      <c r="D88" s="52">
        <v>0.0</v>
      </c>
      <c r="E88" s="52">
        <v>0.0</v>
      </c>
      <c r="F88" s="52">
        <v>0.0</v>
      </c>
      <c r="G88" s="52">
        <v>0.0</v>
      </c>
      <c r="H88" s="52">
        <v>0.0</v>
      </c>
      <c r="I88" s="52">
        <v>0.0</v>
      </c>
      <c r="J88" s="52">
        <v>0.0</v>
      </c>
      <c r="K88" s="52">
        <v>0.0</v>
      </c>
      <c r="L88" s="52">
        <v>0.0</v>
      </c>
      <c r="M88" s="52">
        <v>0.0</v>
      </c>
      <c r="N88" s="52">
        <v>0.0</v>
      </c>
      <c r="O88" s="52">
        <v>0.0</v>
      </c>
      <c r="P88" s="52">
        <v>0.0</v>
      </c>
      <c r="Q88" s="52">
        <v>0.0</v>
      </c>
      <c r="R88" s="52">
        <v>0.0</v>
      </c>
      <c r="S88" s="52">
        <v>0.0</v>
      </c>
      <c r="T88" s="52">
        <v>0.0</v>
      </c>
      <c r="U88" s="52">
        <v>0.0</v>
      </c>
      <c r="V88" s="52">
        <v>0.0</v>
      </c>
      <c r="W88" s="52">
        <v>0.0</v>
      </c>
      <c r="X88" s="52">
        <v>0.0</v>
      </c>
      <c r="Y88" s="52">
        <v>0.0</v>
      </c>
      <c r="Z88" s="52">
        <v>0.0</v>
      </c>
      <c r="AA88" s="52">
        <v>0.0</v>
      </c>
      <c r="AB88" s="52">
        <v>0.0</v>
      </c>
      <c r="AC88" s="52">
        <v>0.0</v>
      </c>
      <c r="AD88" s="52">
        <v>0.0</v>
      </c>
      <c r="AE88" s="52">
        <v>0.0</v>
      </c>
      <c r="AF88" s="52">
        <v>0.0</v>
      </c>
      <c r="AG88" s="52">
        <v>0.0</v>
      </c>
      <c r="AH88" s="52">
        <v>0.0</v>
      </c>
      <c r="AI88" s="52">
        <v>0.0</v>
      </c>
      <c r="AJ88" s="52">
        <v>0.0</v>
      </c>
      <c r="AK88" s="52">
        <v>0.0</v>
      </c>
      <c r="AL88" s="52">
        <v>0.0</v>
      </c>
      <c r="AM88" s="52">
        <v>0.0</v>
      </c>
      <c r="AN88" s="52">
        <v>0.0</v>
      </c>
      <c r="AO88" s="52">
        <v>0.0</v>
      </c>
      <c r="AP88" s="52">
        <v>0.0</v>
      </c>
      <c r="AQ88" s="52">
        <v>0.0</v>
      </c>
      <c r="AR88" s="52">
        <v>0.0</v>
      </c>
      <c r="AS88" s="52">
        <v>0.0</v>
      </c>
      <c r="AT88" s="52">
        <v>0.0</v>
      </c>
      <c r="AU88" s="52">
        <v>0.0</v>
      </c>
      <c r="AV88" s="52">
        <v>0.0</v>
      </c>
      <c r="AW88" s="52">
        <v>0.0</v>
      </c>
      <c r="AX88" s="52">
        <v>0.0</v>
      </c>
      <c r="AY88" s="52">
        <v>0.0</v>
      </c>
      <c r="AZ88" s="52">
        <v>0.0</v>
      </c>
      <c r="BA88" s="52">
        <v>0.0</v>
      </c>
      <c r="BB88" s="52">
        <v>0.0</v>
      </c>
      <c r="BC88" s="52">
        <v>0.0</v>
      </c>
      <c r="BD88" s="52">
        <v>0.0</v>
      </c>
      <c r="BE88" s="53">
        <v>0.0</v>
      </c>
      <c r="BF88" s="457">
        <v>0.0</v>
      </c>
      <c r="BG88" s="457">
        <v>0.0</v>
      </c>
      <c r="BH88" s="457">
        <v>0.0</v>
      </c>
    </row>
    <row r="89" spans="8:8" s="47" ht="10.2" customFormat="1">
      <c r="A89" s="54" t="s">
        <v>174</v>
      </c>
      <c r="B89" s="55">
        <v>0.0</v>
      </c>
      <c r="C89" s="55">
        <v>0.0</v>
      </c>
      <c r="D89" s="55">
        <v>0.0</v>
      </c>
      <c r="E89" s="55">
        <v>0.0</v>
      </c>
      <c r="F89" s="55">
        <v>0.0</v>
      </c>
      <c r="G89" s="55">
        <v>0.0</v>
      </c>
      <c r="H89" s="55">
        <v>0.0</v>
      </c>
      <c r="I89" s="55">
        <v>0.0</v>
      </c>
      <c r="J89" s="55">
        <v>0.0</v>
      </c>
      <c r="K89" s="55">
        <v>0.0</v>
      </c>
      <c r="L89" s="55">
        <v>0.0</v>
      </c>
      <c r="M89" s="55">
        <v>0.0</v>
      </c>
      <c r="N89" s="55">
        <v>0.0</v>
      </c>
      <c r="O89" s="55">
        <v>0.0</v>
      </c>
      <c r="P89" s="55">
        <v>0.0</v>
      </c>
      <c r="Q89" s="55">
        <v>0.0</v>
      </c>
      <c r="R89" s="55">
        <v>0.0</v>
      </c>
      <c r="S89" s="55">
        <v>0.0</v>
      </c>
      <c r="T89" s="55">
        <v>0.0</v>
      </c>
      <c r="U89" s="55">
        <v>0.03925</v>
      </c>
      <c r="V89" s="55">
        <v>0.05315</v>
      </c>
      <c r="W89" s="55">
        <v>0.08803</v>
      </c>
      <c r="X89" s="55">
        <v>0.06167</v>
      </c>
      <c r="Y89" s="55">
        <v>0.10493</v>
      </c>
      <c r="Z89" s="55">
        <v>0.11099</v>
      </c>
      <c r="AA89" s="55">
        <v>0.08449</v>
      </c>
      <c r="AB89" s="55">
        <v>0.09144</v>
      </c>
      <c r="AC89" s="55">
        <v>0.0928800028464704</v>
      </c>
      <c r="AD89" s="55">
        <v>0.072550000528293</v>
      </c>
      <c r="AE89" s="55">
        <v>0.0969699985359751</v>
      </c>
      <c r="AF89" s="55">
        <v>0.113009994312497</v>
      </c>
      <c r="AG89" s="55">
        <v>0.117750000857429</v>
      </c>
      <c r="AH89" s="55">
        <v>0.126469998750788</v>
      </c>
      <c r="AI89" s="55">
        <v>0.136009994479978</v>
      </c>
      <c r="AJ89" s="55">
        <v>0.128369998764623</v>
      </c>
      <c r="AK89" s="55">
        <v>0.130100000947359</v>
      </c>
      <c r="AL89" s="55">
        <v>0.106493957502332</v>
      </c>
      <c r="AM89" s="55">
        <v>0.118362768629028</v>
      </c>
      <c r="AN89" s="55">
        <v>0.124194800083045</v>
      </c>
      <c r="AO89" s="55">
        <v>0.130246100296552</v>
      </c>
      <c r="AP89" s="55">
        <v>0.109352916886078</v>
      </c>
      <c r="AQ89" s="55">
        <v>0.0964765982113654</v>
      </c>
      <c r="AR89" s="55">
        <v>0.10821881121283</v>
      </c>
      <c r="AS89" s="55">
        <v>0.123578381868426</v>
      </c>
      <c r="AT89" s="55">
        <v>0.120945550287527</v>
      </c>
      <c r="AU89" s="55">
        <v>0.12697122588144</v>
      </c>
      <c r="AV89" s="55">
        <v>0.120366219512195</v>
      </c>
      <c r="AW89" s="55">
        <v>0.120243478029942</v>
      </c>
      <c r="AX89" s="55">
        <v>0.130013117475341</v>
      </c>
      <c r="AY89" s="55">
        <v>0.126376164608492</v>
      </c>
      <c r="AZ89" s="55">
        <v>0.111444107142857</v>
      </c>
      <c r="BA89" s="55">
        <v>0.136034201183432</v>
      </c>
      <c r="BB89" s="55">
        <v>0.127737</v>
      </c>
      <c r="BC89" s="55">
        <v>0.103610526315789</v>
      </c>
      <c r="BD89" s="55">
        <v>0.121199901679639</v>
      </c>
      <c r="BE89" s="55">
        <v>0.138190067953897</v>
      </c>
      <c r="BF89" s="458">
        <v>0.137067749662792</v>
      </c>
      <c r="BG89" s="458">
        <v>2.10103640389203E-4</v>
      </c>
      <c r="BH89" s="458">
        <v>0.0057624049230894</v>
      </c>
    </row>
    <row r="90" spans="8:8">
      <c r="B90" s="52"/>
      <c r="C90" s="52"/>
      <c r="D90" s="52"/>
      <c r="E90" s="52"/>
      <c r="F90" s="52"/>
      <c r="G90" s="52"/>
      <c r="H90" s="52"/>
      <c r="I90" s="52"/>
      <c r="J90" s="52"/>
      <c r="K90" s="52"/>
      <c r="L90" s="52"/>
      <c r="M90" s="52"/>
      <c r="N90" s="52"/>
      <c r="O90" s="52"/>
      <c r="P90" s="52"/>
      <c r="Q90" s="52"/>
      <c r="R90" s="52"/>
      <c r="S90" s="52"/>
      <c r="T90" s="52"/>
      <c r="U90" s="52"/>
      <c r="V90" s="52"/>
      <c r="W90" s="52"/>
      <c r="X90" s="52"/>
      <c r="Y90" s="52"/>
      <c r="Z90" s="52"/>
      <c r="AA90" s="52"/>
      <c r="AB90" s="52"/>
      <c r="AC90" s="52"/>
      <c r="AD90" s="52"/>
      <c r="AE90" s="52"/>
      <c r="AF90" s="52"/>
      <c r="AG90" s="52"/>
      <c r="AH90" s="52"/>
      <c r="AI90" s="52"/>
      <c r="AJ90" s="52"/>
      <c r="AK90" s="52"/>
      <c r="AL90" s="52"/>
      <c r="AM90" s="52"/>
      <c r="AN90" s="52"/>
      <c r="AO90" s="52"/>
      <c r="AP90" s="52"/>
      <c r="AQ90" s="52"/>
      <c r="AR90" s="52"/>
      <c r="AS90" s="52"/>
      <c r="AT90" s="52"/>
      <c r="AU90" s="52"/>
      <c r="AV90" s="52"/>
      <c r="AW90" s="52"/>
      <c r="AX90" s="52"/>
      <c r="AY90" s="52"/>
      <c r="AZ90" s="52"/>
      <c r="BA90" s="52"/>
      <c r="BB90" s="52"/>
      <c r="BC90" s="52"/>
      <c r="BD90" s="52"/>
      <c r="BE90" s="53"/>
      <c r="BF90" s="457"/>
      <c r="BG90" s="457"/>
      <c r="BH90" s="457"/>
    </row>
    <row r="91" spans="8:8">
      <c r="A91" s="218" t="s">
        <v>175</v>
      </c>
      <c r="B91" s="52">
        <v>0.0</v>
      </c>
      <c r="C91" s="52">
        <v>0.0</v>
      </c>
      <c r="D91" s="52">
        <v>0.0</v>
      </c>
      <c r="E91" s="52">
        <v>0.0</v>
      </c>
      <c r="F91" s="52">
        <v>0.0</v>
      </c>
      <c r="G91" s="52">
        <v>0.0</v>
      </c>
      <c r="H91" s="52">
        <v>0.0</v>
      </c>
      <c r="I91" s="52">
        <v>0.0</v>
      </c>
      <c r="J91" s="52">
        <v>0.0</v>
      </c>
      <c r="K91" s="52">
        <v>0.0</v>
      </c>
      <c r="L91" s="52">
        <v>0.0</v>
      </c>
      <c r="M91" s="52">
        <v>0.0</v>
      </c>
      <c r="N91" s="52">
        <v>0.0</v>
      </c>
      <c r="O91" s="52">
        <v>0.0</v>
      </c>
      <c r="P91" s="52">
        <v>0.0</v>
      </c>
      <c r="Q91" s="52">
        <v>0.0</v>
      </c>
      <c r="R91" s="52">
        <v>0.0</v>
      </c>
      <c r="S91" s="52">
        <v>0.0</v>
      </c>
      <c r="T91" s="52">
        <v>0.0</v>
      </c>
      <c r="U91" s="52">
        <v>0.0</v>
      </c>
      <c r="V91" s="52">
        <v>0.0</v>
      </c>
      <c r="W91" s="52">
        <v>0.0</v>
      </c>
      <c r="X91" s="52">
        <v>0.0</v>
      </c>
      <c r="Y91" s="52">
        <v>0.0</v>
      </c>
      <c r="Z91" s="52">
        <v>0.0</v>
      </c>
      <c r="AA91" s="52">
        <v>0.0</v>
      </c>
      <c r="AB91" s="52">
        <v>0.0</v>
      </c>
      <c r="AC91" s="52">
        <v>0.0</v>
      </c>
      <c r="AD91" s="52">
        <v>0.0</v>
      </c>
      <c r="AE91" s="52">
        <v>0.0</v>
      </c>
      <c r="AF91" s="52">
        <v>0.0</v>
      </c>
      <c r="AG91" s="52">
        <v>0.0</v>
      </c>
      <c r="AH91" s="52">
        <v>0.0</v>
      </c>
      <c r="AI91" s="52">
        <v>0.0</v>
      </c>
      <c r="AJ91" s="52">
        <v>0.0</v>
      </c>
      <c r="AK91" s="52">
        <v>0.0</v>
      </c>
      <c r="AL91" s="52">
        <v>0.0</v>
      </c>
      <c r="AM91" s="52">
        <v>0.0</v>
      </c>
      <c r="AN91" s="52">
        <v>0.0</v>
      </c>
      <c r="AO91" s="52">
        <v>0.0</v>
      </c>
      <c r="AP91" s="52">
        <v>0.0</v>
      </c>
      <c r="AQ91" s="52">
        <v>0.0</v>
      </c>
      <c r="AR91" s="52">
        <v>0.0</v>
      </c>
      <c r="AS91" s="52">
        <v>0.0</v>
      </c>
      <c r="AT91" s="52">
        <v>0.0</v>
      </c>
      <c r="AU91" s="52">
        <v>0.0</v>
      </c>
      <c r="AV91" s="52">
        <v>0.0</v>
      </c>
      <c r="AW91" s="52">
        <v>0.0</v>
      </c>
      <c r="AX91" s="52">
        <v>0.0</v>
      </c>
      <c r="AY91" s="52">
        <v>0.0</v>
      </c>
      <c r="AZ91" s="52">
        <v>0.0</v>
      </c>
      <c r="BA91" s="52">
        <v>0.0</v>
      </c>
      <c r="BB91" s="52">
        <v>0.0</v>
      </c>
      <c r="BC91" s="52">
        <v>0.0</v>
      </c>
      <c r="BD91" s="52">
        <v>0.0</v>
      </c>
      <c r="BE91" s="53">
        <v>0.0</v>
      </c>
      <c r="BF91" s="457">
        <v>0.0</v>
      </c>
      <c r="BG91" s="457">
        <v>0.0</v>
      </c>
      <c r="BH91" s="457">
        <v>0.0</v>
      </c>
    </row>
    <row r="92" spans="8:8">
      <c r="A92" s="218" t="s">
        <v>176</v>
      </c>
      <c r="B92" s="52">
        <v>0.0</v>
      </c>
      <c r="C92" s="52">
        <v>0.0</v>
      </c>
      <c r="D92" s="52">
        <v>0.0</v>
      </c>
      <c r="E92" s="52">
        <v>0.0</v>
      </c>
      <c r="F92" s="52">
        <v>0.0</v>
      </c>
      <c r="G92" s="52">
        <v>0.0</v>
      </c>
      <c r="H92" s="52">
        <v>0.0</v>
      </c>
      <c r="I92" s="52">
        <v>0.0</v>
      </c>
      <c r="J92" s="52">
        <v>0.0</v>
      </c>
      <c r="K92" s="52">
        <v>0.0</v>
      </c>
      <c r="L92" s="52">
        <v>0.0</v>
      </c>
      <c r="M92" s="52">
        <v>0.0</v>
      </c>
      <c r="N92" s="52">
        <v>0.0</v>
      </c>
      <c r="O92" s="52">
        <v>0.0</v>
      </c>
      <c r="P92" s="52">
        <v>0.0</v>
      </c>
      <c r="Q92" s="52">
        <v>0.0</v>
      </c>
      <c r="R92" s="52">
        <v>0.0</v>
      </c>
      <c r="S92" s="52">
        <v>0.0</v>
      </c>
      <c r="T92" s="52">
        <v>0.0</v>
      </c>
      <c r="U92" s="52">
        <v>0.0</v>
      </c>
      <c r="V92" s="52">
        <v>0.0</v>
      </c>
      <c r="W92" s="52">
        <v>0.0</v>
      </c>
      <c r="X92" s="52">
        <v>0.0</v>
      </c>
      <c r="Y92" s="52">
        <v>0.0</v>
      </c>
      <c r="Z92" s="52">
        <v>0.0</v>
      </c>
      <c r="AA92" s="52">
        <v>0.0</v>
      </c>
      <c r="AB92" s="52">
        <v>0.0</v>
      </c>
      <c r="AC92" s="52">
        <v>0.0</v>
      </c>
      <c r="AD92" s="52">
        <v>0.0</v>
      </c>
      <c r="AE92" s="52">
        <v>0.0</v>
      </c>
      <c r="AF92" s="52">
        <v>0.0</v>
      </c>
      <c r="AG92" s="52">
        <v>0.0</v>
      </c>
      <c r="AH92" s="52">
        <v>0.0</v>
      </c>
      <c r="AI92" s="52">
        <v>0.0</v>
      </c>
      <c r="AJ92" s="52">
        <v>0.0</v>
      </c>
      <c r="AK92" s="52">
        <v>0.0</v>
      </c>
      <c r="AL92" s="52">
        <v>0.0</v>
      </c>
      <c r="AM92" s="52">
        <v>0.0</v>
      </c>
      <c r="AN92" s="52">
        <v>0.0</v>
      </c>
      <c r="AO92" s="52">
        <v>0.0</v>
      </c>
      <c r="AP92" s="52">
        <v>0.0</v>
      </c>
      <c r="AQ92" s="52">
        <v>0.0</v>
      </c>
      <c r="AR92" s="52">
        <v>0.0</v>
      </c>
      <c r="AS92" s="52">
        <v>0.0</v>
      </c>
      <c r="AT92" s="52">
        <v>0.0</v>
      </c>
      <c r="AU92" s="52">
        <v>0.0</v>
      </c>
      <c r="AV92" s="52">
        <v>0.0</v>
      </c>
      <c r="AW92" s="52">
        <v>0.0</v>
      </c>
      <c r="AX92" s="52">
        <v>0.0</v>
      </c>
      <c r="AY92" s="52">
        <v>0.0</v>
      </c>
      <c r="AZ92" s="52">
        <v>0.0</v>
      </c>
      <c r="BA92" s="52">
        <v>0.0</v>
      </c>
      <c r="BB92" s="52">
        <v>0.0</v>
      </c>
      <c r="BC92" s="52">
        <v>0.0</v>
      </c>
      <c r="BD92" s="52">
        <v>0.0</v>
      </c>
      <c r="BE92" s="53">
        <v>0.0</v>
      </c>
      <c r="BF92" s="457">
        <v>0.0</v>
      </c>
      <c r="BG92" s="457">
        <v>0.0</v>
      </c>
      <c r="BH92" s="457">
        <v>0.0</v>
      </c>
    </row>
    <row r="93" spans="8:8">
      <c r="A93" s="218" t="s">
        <v>177</v>
      </c>
      <c r="B93" s="52">
        <v>0.0</v>
      </c>
      <c r="C93" s="52">
        <v>0.0</v>
      </c>
      <c r="D93" s="52">
        <v>0.0</v>
      </c>
      <c r="E93" s="52">
        <v>0.0</v>
      </c>
      <c r="F93" s="52">
        <v>0.0</v>
      </c>
      <c r="G93" s="52">
        <v>0.0</v>
      </c>
      <c r="H93" s="52">
        <v>0.0</v>
      </c>
      <c r="I93" s="52">
        <v>0.0</v>
      </c>
      <c r="J93" s="52">
        <v>0.0</v>
      </c>
      <c r="K93" s="52">
        <v>0.0</v>
      </c>
      <c r="L93" s="52">
        <v>0.0</v>
      </c>
      <c r="M93" s="52">
        <v>0.0</v>
      </c>
      <c r="N93" s="52">
        <v>0.0</v>
      </c>
      <c r="O93" s="52">
        <v>0.0</v>
      </c>
      <c r="P93" s="52">
        <v>0.0</v>
      </c>
      <c r="Q93" s="52">
        <v>0.0</v>
      </c>
      <c r="R93" s="52">
        <v>0.0</v>
      </c>
      <c r="S93" s="52">
        <v>0.0</v>
      </c>
      <c r="T93" s="52">
        <v>0.0</v>
      </c>
      <c r="U93" s="52">
        <v>0.0</v>
      </c>
      <c r="V93" s="52">
        <v>0.0</v>
      </c>
      <c r="W93" s="52">
        <v>0.0</v>
      </c>
      <c r="X93" s="52">
        <v>0.0</v>
      </c>
      <c r="Y93" s="52">
        <v>0.0</v>
      </c>
      <c r="Z93" s="52">
        <v>0.0</v>
      </c>
      <c r="AA93" s="52">
        <v>0.0</v>
      </c>
      <c r="AB93" s="52">
        <v>0.0</v>
      </c>
      <c r="AC93" s="52">
        <v>0.0</v>
      </c>
      <c r="AD93" s="52">
        <v>0.01604</v>
      </c>
      <c r="AE93" s="52">
        <v>0.14756</v>
      </c>
      <c r="AF93" s="52">
        <v>0.12833</v>
      </c>
      <c r="AG93" s="52">
        <v>0.14338</v>
      </c>
      <c r="AH93" s="52">
        <v>0.14418</v>
      </c>
      <c r="AI93" s="52">
        <v>0.141</v>
      </c>
      <c r="AJ93" s="52">
        <v>0.14949</v>
      </c>
      <c r="AK93" s="52">
        <v>0.16737</v>
      </c>
      <c r="AL93" s="52">
        <v>0.173585454545455</v>
      </c>
      <c r="AM93" s="52">
        <v>0.248027806451613</v>
      </c>
      <c r="AN93" s="52">
        <v>0.425085</v>
      </c>
      <c r="AO93" s="52">
        <v>0.491831656050955</v>
      </c>
      <c r="AP93" s="52">
        <v>0.51408</v>
      </c>
      <c r="AQ93" s="52">
        <v>0.527734528301887</v>
      </c>
      <c r="AR93" s="52">
        <v>0.594118125</v>
      </c>
      <c r="AS93" s="52">
        <v>0.649955403726708</v>
      </c>
      <c r="AT93" s="52">
        <v>0.661586922222222</v>
      </c>
      <c r="AU93" s="52">
        <v>0.701566763190184</v>
      </c>
      <c r="AV93" s="52">
        <v>0.813512195121951</v>
      </c>
      <c r="AW93" s="52">
        <v>0.911679616363636</v>
      </c>
      <c r="AX93" s="52">
        <v>1.02768791204819</v>
      </c>
      <c r="AY93" s="52">
        <v>1.22049620838323</v>
      </c>
      <c r="AZ93" s="52">
        <v>1.56076556785714</v>
      </c>
      <c r="BA93" s="52">
        <v>1.92995883905325</v>
      </c>
      <c r="BB93" s="52">
        <v>2.2329</v>
      </c>
      <c r="BC93" s="52">
        <v>2.63947368421053</v>
      </c>
      <c r="BD93" s="52">
        <v>3.10844408029496</v>
      </c>
      <c r="BE93" s="53">
        <v>3.25245387755102</v>
      </c>
      <c r="BF93" s="457">
        <v>0.0434697577828065</v>
      </c>
      <c r="BG93" s="457">
        <v>0.167335289281815</v>
      </c>
      <c r="BH93" s="457">
        <v>0.135624480931393</v>
      </c>
    </row>
    <row r="94" spans="8:8">
      <c r="A94" s="218" t="s">
        <v>178</v>
      </c>
      <c r="B94" s="52">
        <v>0.0</v>
      </c>
      <c r="C94" s="52">
        <v>0.0</v>
      </c>
      <c r="D94" s="52">
        <v>0.0</v>
      </c>
      <c r="E94" s="52">
        <v>0.0</v>
      </c>
      <c r="F94" s="52">
        <v>0.0</v>
      </c>
      <c r="G94" s="52">
        <v>0.0</v>
      </c>
      <c r="H94" s="52">
        <v>0.0</v>
      </c>
      <c r="I94" s="52">
        <v>0.0</v>
      </c>
      <c r="J94" s="52">
        <v>0.0</v>
      </c>
      <c r="K94" s="52">
        <v>0.0</v>
      </c>
      <c r="L94" s="52">
        <v>0.0</v>
      </c>
      <c r="M94" s="52">
        <v>0.0</v>
      </c>
      <c r="N94" s="52">
        <v>0.0</v>
      </c>
      <c r="O94" s="52">
        <v>0.0</v>
      </c>
      <c r="P94" s="52">
        <v>0.0</v>
      </c>
      <c r="Q94" s="52">
        <v>0.0</v>
      </c>
      <c r="R94" s="52">
        <v>0.0</v>
      </c>
      <c r="S94" s="52">
        <v>0.0</v>
      </c>
      <c r="T94" s="52">
        <v>0.0</v>
      </c>
      <c r="U94" s="52">
        <v>0.0</v>
      </c>
      <c r="V94" s="52">
        <v>0.0</v>
      </c>
      <c r="W94" s="52">
        <v>0.0</v>
      </c>
      <c r="X94" s="52">
        <v>0.0</v>
      </c>
      <c r="Y94" s="52">
        <v>0.0</v>
      </c>
      <c r="Z94" s="52">
        <v>0.0</v>
      </c>
      <c r="AA94" s="52">
        <v>0.0</v>
      </c>
      <c r="AB94" s="52">
        <v>0.0</v>
      </c>
      <c r="AC94" s="52">
        <v>0.0</v>
      </c>
      <c r="AD94" s="52">
        <v>0.0</v>
      </c>
      <c r="AE94" s="52">
        <v>0.0</v>
      </c>
      <c r="AF94" s="52">
        <v>0.0</v>
      </c>
      <c r="AG94" s="52">
        <v>0.0</v>
      </c>
      <c r="AH94" s="52">
        <v>0.0</v>
      </c>
      <c r="AI94" s="52">
        <v>0.0</v>
      </c>
      <c r="AJ94" s="52">
        <v>0.0</v>
      </c>
      <c r="AK94" s="52">
        <v>0.0</v>
      </c>
      <c r="AL94" s="52">
        <v>0.0</v>
      </c>
      <c r="AM94" s="52">
        <v>0.0</v>
      </c>
      <c r="AN94" s="52">
        <v>0.0</v>
      </c>
      <c r="AO94" s="52">
        <v>0.0</v>
      </c>
      <c r="AP94" s="52">
        <v>0.0</v>
      </c>
      <c r="AQ94" s="52">
        <v>0.0</v>
      </c>
      <c r="AR94" s="52">
        <v>0.0</v>
      </c>
      <c r="AS94" s="52">
        <v>0.0</v>
      </c>
      <c r="AT94" s="52">
        <v>0.0</v>
      </c>
      <c r="AU94" s="52">
        <v>0.0</v>
      </c>
      <c r="AV94" s="52">
        <v>0.0</v>
      </c>
      <c r="AW94" s="52">
        <v>0.0</v>
      </c>
      <c r="AX94" s="52">
        <v>0.0</v>
      </c>
      <c r="AY94" s="52">
        <v>0.0</v>
      </c>
      <c r="AZ94" s="52">
        <v>0.0</v>
      </c>
      <c r="BA94" s="52">
        <v>0.0</v>
      </c>
      <c r="BB94" s="52">
        <v>0.0</v>
      </c>
      <c r="BC94" s="52">
        <v>0.0</v>
      </c>
      <c r="BD94" s="52">
        <v>0.0</v>
      </c>
      <c r="BE94" s="53">
        <v>0.0</v>
      </c>
      <c r="BF94" s="457">
        <v>0.0</v>
      </c>
      <c r="BG94" s="457">
        <v>0.0</v>
      </c>
      <c r="BH94" s="457">
        <v>0.0</v>
      </c>
    </row>
    <row r="95" spans="8:8">
      <c r="A95" s="218" t="s">
        <v>179</v>
      </c>
      <c r="B95" s="52">
        <v>0.0</v>
      </c>
      <c r="C95" s="52">
        <v>0.0</v>
      </c>
      <c r="D95" s="52">
        <v>0.0</v>
      </c>
      <c r="E95" s="52">
        <v>0.0</v>
      </c>
      <c r="F95" s="52">
        <v>0.007247816</v>
      </c>
      <c r="G95" s="52">
        <v>0.013081424</v>
      </c>
      <c r="H95" s="52">
        <v>0.00972268</v>
      </c>
      <c r="I95" s="52">
        <v>0.009236546</v>
      </c>
      <c r="J95" s="52">
        <v>0.019533748</v>
      </c>
      <c r="K95" s="52">
        <v>0.017986958</v>
      </c>
      <c r="L95" s="52">
        <v>0.02143409</v>
      </c>
      <c r="M95" s="52">
        <v>0.026560594</v>
      </c>
      <c r="N95" s="52">
        <v>0.018517286</v>
      </c>
      <c r="O95" s="52">
        <v>0.022627328</v>
      </c>
      <c r="P95" s="52">
        <v>0.023467014</v>
      </c>
      <c r="Q95" s="52">
        <v>0.024483476</v>
      </c>
      <c r="R95" s="52">
        <v>0.024660252</v>
      </c>
      <c r="S95" s="52">
        <v>0.021566672</v>
      </c>
      <c r="T95" s="52">
        <v>0.030759024</v>
      </c>
      <c r="U95" s="52">
        <v>0.040393316</v>
      </c>
      <c r="V95" s="52">
        <v>0.04507788</v>
      </c>
      <c r="W95" s="52">
        <v>0.050204384</v>
      </c>
      <c r="X95" s="52">
        <v>0.053209576</v>
      </c>
      <c r="Y95" s="52">
        <v>0.06076675</v>
      </c>
      <c r="Z95" s="52">
        <v>0.04021654</v>
      </c>
      <c r="AA95" s="52">
        <v>0.063948718</v>
      </c>
      <c r="AB95" s="52">
        <v>0.05413765</v>
      </c>
      <c r="AC95" s="52">
        <v>0.064037106</v>
      </c>
      <c r="AD95" s="52">
        <v>0.062269346</v>
      </c>
      <c r="AE95" s="52">
        <v>0.049453086</v>
      </c>
      <c r="AF95" s="52">
        <v>0.076146262</v>
      </c>
      <c r="AG95" s="52">
        <v>0.084012794</v>
      </c>
      <c r="AH95" s="52">
        <v>0.100718126</v>
      </c>
      <c r="AI95" s="52">
        <v>0.113711162</v>
      </c>
      <c r="AJ95" s="52">
        <v>0.12727872</v>
      </c>
      <c r="AK95" s="52">
        <v>0.157684192</v>
      </c>
      <c r="AL95" s="52">
        <v>0.187658629012987</v>
      </c>
      <c r="AM95" s="52">
        <v>0.19102842243871</v>
      </c>
      <c r="AN95" s="52">
        <v>0.177927593653846</v>
      </c>
      <c r="AO95" s="52">
        <v>0.207144458598726</v>
      </c>
      <c r="AP95" s="52">
        <v>0.171660189873418</v>
      </c>
      <c r="AQ95" s="52">
        <v>0.169664105660377</v>
      </c>
      <c r="AR95" s="52">
        <v>0.17051639625</v>
      </c>
      <c r="AS95" s="52">
        <v>0.144739235403727</v>
      </c>
      <c r="AT95" s="52">
        <v>0.158819477777778</v>
      </c>
      <c r="AU95" s="52">
        <v>0.216660296319018</v>
      </c>
      <c r="AV95" s="52">
        <v>0.300623076219512</v>
      </c>
      <c r="AW95" s="52">
        <v>0.307295492727273</v>
      </c>
      <c r="AX95" s="52">
        <v>0.306997633734939</v>
      </c>
      <c r="AY95" s="52">
        <v>0.317779534131736</v>
      </c>
      <c r="AZ95" s="52">
        <v>0.348872057142857</v>
      </c>
      <c r="BA95" s="52">
        <v>0.343096253254438</v>
      </c>
      <c r="BB95" s="52">
        <v>0.33673005</v>
      </c>
      <c r="BC95" s="52">
        <v>0.349401</v>
      </c>
      <c r="BD95" s="52">
        <v>0.402599134125358</v>
      </c>
      <c r="BE95" s="53">
        <v>0.396237520979592</v>
      </c>
      <c r="BF95" s="457">
        <v>-0.0184904255680501</v>
      </c>
      <c r="BG95" s="457">
        <v>0.0974807396478197</v>
      </c>
      <c r="BH95" s="457">
        <v>0.0165227579334232</v>
      </c>
    </row>
    <row r="96" spans="8:8">
      <c r="A96" s="218" t="s">
        <v>180</v>
      </c>
      <c r="B96" s="52">
        <v>0.0</v>
      </c>
      <c r="C96" s="52">
        <v>0.0</v>
      </c>
      <c r="D96" s="52">
        <v>0.0</v>
      </c>
      <c r="E96" s="52">
        <v>0.0</v>
      </c>
      <c r="F96" s="52">
        <v>0.0</v>
      </c>
      <c r="G96" s="52">
        <v>0.0</v>
      </c>
      <c r="H96" s="52">
        <v>0.0</v>
      </c>
      <c r="I96" s="52">
        <v>0.0</v>
      </c>
      <c r="J96" s="52">
        <v>0.0</v>
      </c>
      <c r="K96" s="52">
        <v>0.0</v>
      </c>
      <c r="L96" s="52">
        <v>0.0</v>
      </c>
      <c r="M96" s="52">
        <v>0.0</v>
      </c>
      <c r="N96" s="52">
        <v>0.0</v>
      </c>
      <c r="O96" s="52">
        <v>0.0</v>
      </c>
      <c r="P96" s="52">
        <v>0.0</v>
      </c>
      <c r="Q96" s="52">
        <v>0.0</v>
      </c>
      <c r="R96" s="52">
        <v>0.0</v>
      </c>
      <c r="S96" s="52">
        <v>0.0</v>
      </c>
      <c r="T96" s="52">
        <v>0.0</v>
      </c>
      <c r="U96" s="52">
        <v>0.0</v>
      </c>
      <c r="V96" s="52">
        <v>0.0</v>
      </c>
      <c r="W96" s="52">
        <v>0.0</v>
      </c>
      <c r="X96" s="52">
        <v>0.0</v>
      </c>
      <c r="Y96" s="52">
        <v>0.0</v>
      </c>
      <c r="Z96" s="52">
        <v>0.0</v>
      </c>
      <c r="AA96" s="52">
        <v>0.0</v>
      </c>
      <c r="AB96" s="52">
        <v>0.0</v>
      </c>
      <c r="AC96" s="52">
        <v>0.0</v>
      </c>
      <c r="AD96" s="52">
        <v>0.0</v>
      </c>
      <c r="AE96" s="52">
        <v>0.0</v>
      </c>
      <c r="AF96" s="52">
        <v>0.0</v>
      </c>
      <c r="AG96" s="52">
        <v>0.0</v>
      </c>
      <c r="AH96" s="52">
        <v>0.0</v>
      </c>
      <c r="AI96" s="52">
        <v>0.0</v>
      </c>
      <c r="AJ96" s="52">
        <v>0.0</v>
      </c>
      <c r="AK96" s="52">
        <v>0.0</v>
      </c>
      <c r="AL96" s="52">
        <v>0.0</v>
      </c>
      <c r="AM96" s="52">
        <v>0.0</v>
      </c>
      <c r="AN96" s="52">
        <v>0.0</v>
      </c>
      <c r="AO96" s="52">
        <v>0.0</v>
      </c>
      <c r="AP96" s="52">
        <v>0.0</v>
      </c>
      <c r="AQ96" s="52">
        <v>0.0</v>
      </c>
      <c r="AR96" s="52">
        <v>0.0</v>
      </c>
      <c r="AS96" s="52">
        <v>0.0</v>
      </c>
      <c r="AT96" s="52">
        <v>0.0</v>
      </c>
      <c r="AU96" s="52">
        <v>0.0</v>
      </c>
      <c r="AV96" s="52">
        <v>0.0</v>
      </c>
      <c r="AW96" s="52">
        <v>0.0</v>
      </c>
      <c r="AX96" s="52">
        <v>0.0</v>
      </c>
      <c r="AY96" s="52">
        <v>0.0</v>
      </c>
      <c r="AZ96" s="52">
        <v>0.0</v>
      </c>
      <c r="BA96" s="52">
        <v>0.0</v>
      </c>
      <c r="BB96" s="52">
        <v>0.0</v>
      </c>
      <c r="BC96" s="52">
        <v>0.0</v>
      </c>
      <c r="BD96" s="52">
        <v>0.0</v>
      </c>
      <c r="BE96" s="53">
        <v>0.0</v>
      </c>
      <c r="BF96" s="457">
        <v>0.0</v>
      </c>
      <c r="BG96" s="457">
        <v>0.0</v>
      </c>
      <c r="BH96" s="457">
        <v>0.0</v>
      </c>
    </row>
    <row r="97" spans="8:8">
      <c r="A97" s="218" t="s">
        <v>181</v>
      </c>
      <c r="B97" s="52">
        <v>2.5E-4</v>
      </c>
      <c r="C97" s="52">
        <v>0.00584</v>
      </c>
      <c r="D97" s="52">
        <v>0.00629</v>
      </c>
      <c r="E97" s="52">
        <v>0.01044</v>
      </c>
      <c r="F97" s="52">
        <v>0.01082</v>
      </c>
      <c r="G97" s="52">
        <v>0.04581</v>
      </c>
      <c r="H97" s="52">
        <v>0.0801</v>
      </c>
      <c r="I97" s="52">
        <v>0.0948</v>
      </c>
      <c r="J97" s="52">
        <v>0.09707</v>
      </c>
      <c r="K97" s="52">
        <v>0.19699</v>
      </c>
      <c r="L97" s="52">
        <v>0.25125</v>
      </c>
      <c r="M97" s="52">
        <v>0.34079</v>
      </c>
      <c r="N97" s="52">
        <v>0.31659</v>
      </c>
      <c r="O97" s="52">
        <v>0.59313</v>
      </c>
      <c r="P97" s="52">
        <v>0.70393</v>
      </c>
      <c r="Q97" s="52">
        <v>0.82591</v>
      </c>
      <c r="R97" s="52">
        <v>0.8782</v>
      </c>
      <c r="S97" s="52">
        <v>1.0243</v>
      </c>
      <c r="T97" s="52">
        <v>1.14291</v>
      </c>
      <c r="U97" s="52">
        <v>1.34264</v>
      </c>
      <c r="V97" s="52">
        <v>1.59578</v>
      </c>
      <c r="W97" s="52">
        <v>1.65369719</v>
      </c>
      <c r="X97" s="52">
        <v>1.88604998</v>
      </c>
      <c r="Y97" s="52">
        <v>1.73896933</v>
      </c>
      <c r="Z97" s="52">
        <v>1.85814196</v>
      </c>
      <c r="AA97" s="52">
        <v>1.94571275</v>
      </c>
      <c r="AB97" s="52">
        <v>2.08693522</v>
      </c>
      <c r="AC97" s="52">
        <v>2.1703513</v>
      </c>
      <c r="AD97" s="52">
        <v>2.47699915</v>
      </c>
      <c r="AE97" s="52">
        <v>2.58247986</v>
      </c>
      <c r="AF97" s="52">
        <v>2.86888266</v>
      </c>
      <c r="AG97" s="52">
        <v>2.96501164</v>
      </c>
      <c r="AH97" s="52">
        <v>3.21156937</v>
      </c>
      <c r="AI97" s="52">
        <v>3.25973855</v>
      </c>
      <c r="AJ97" s="52">
        <v>3.17234929</v>
      </c>
      <c r="AK97" s="52">
        <v>3.19121574</v>
      </c>
      <c r="AL97" s="52">
        <v>3.1845660825974</v>
      </c>
      <c r="AM97" s="52">
        <v>3.10203423290323</v>
      </c>
      <c r="AN97" s="52">
        <v>2.25653103346154</v>
      </c>
      <c r="AO97" s="52">
        <v>2.78582362968153</v>
      </c>
      <c r="AP97" s="52">
        <v>2.83764823746835</v>
      </c>
      <c r="AQ97" s="52">
        <v>2.92807906018868</v>
      </c>
      <c r="AR97" s="52">
        <v>2.66802012</v>
      </c>
      <c r="AS97" s="52">
        <v>2.39235132465838</v>
      </c>
      <c r="AT97" s="52">
        <v>2.59392160611111</v>
      </c>
      <c r="AU97" s="52">
        <v>2.74418951797546</v>
      </c>
      <c r="AV97" s="52">
        <v>1.51999235396341</v>
      </c>
      <c r="AW97" s="52">
        <v>0.166829401090909</v>
      </c>
      <c r="AX97" s="52">
        <v>0.134593003192771</v>
      </c>
      <c r="AY97" s="52">
        <v>0.0</v>
      </c>
      <c r="AZ97" s="52">
        <v>0.0412044117857142</v>
      </c>
      <c r="BA97" s="52">
        <v>0.160046745443787</v>
      </c>
      <c r="BB97" s="52">
        <v>0.2616608277</v>
      </c>
      <c r="BC97" s="52">
        <v>0.439371837578947</v>
      </c>
      <c r="BD97" s="52">
        <v>0.585105469928718</v>
      </c>
      <c r="BE97" s="53">
        <v>0.381905845038498</v>
      </c>
      <c r="BF97" s="457">
        <v>-0.349070541945375</v>
      </c>
      <c r="BG97" s="457">
        <v>-0.138356271856803</v>
      </c>
      <c r="BH97" s="457">
        <v>0.0159251395863027</v>
      </c>
    </row>
    <row r="98" spans="8:8">
      <c r="A98" s="218" t="s">
        <v>182</v>
      </c>
      <c r="B98" s="52">
        <v>0.0</v>
      </c>
      <c r="C98" s="52">
        <v>0.0</v>
      </c>
      <c r="D98" s="52">
        <v>0.0</v>
      </c>
      <c r="E98" s="52">
        <v>0.0</v>
      </c>
      <c r="F98" s="52">
        <v>0.0</v>
      </c>
      <c r="G98" s="52">
        <v>0.0</v>
      </c>
      <c r="H98" s="52">
        <v>0.0</v>
      </c>
      <c r="I98" s="52">
        <v>0.0</v>
      </c>
      <c r="J98" s="52">
        <v>0.0</v>
      </c>
      <c r="K98" s="52">
        <v>0.0</v>
      </c>
      <c r="L98" s="52">
        <v>0.0</v>
      </c>
      <c r="M98" s="52">
        <v>0.0</v>
      </c>
      <c r="N98" s="52">
        <v>0.0</v>
      </c>
      <c r="O98" s="52">
        <v>0.0</v>
      </c>
      <c r="P98" s="52">
        <v>0.0</v>
      </c>
      <c r="Q98" s="52">
        <v>0.0</v>
      </c>
      <c r="R98" s="52">
        <v>0.0</v>
      </c>
      <c r="S98" s="52">
        <v>0.0</v>
      </c>
      <c r="T98" s="52">
        <v>0.0</v>
      </c>
      <c r="U98" s="52">
        <v>0.0</v>
      </c>
      <c r="V98" s="52">
        <v>0.0</v>
      </c>
      <c r="W98" s="52">
        <v>0.0</v>
      </c>
      <c r="X98" s="52">
        <v>0.0</v>
      </c>
      <c r="Y98" s="52">
        <v>0.0</v>
      </c>
      <c r="Z98" s="52">
        <v>0.0</v>
      </c>
      <c r="AA98" s="52">
        <v>0.0</v>
      </c>
      <c r="AB98" s="52">
        <v>0.0</v>
      </c>
      <c r="AC98" s="52">
        <v>0.0</v>
      </c>
      <c r="AD98" s="52">
        <v>0.0</v>
      </c>
      <c r="AE98" s="52">
        <v>0.0</v>
      </c>
      <c r="AF98" s="52">
        <v>0.0</v>
      </c>
      <c r="AG98" s="52">
        <v>0.0</v>
      </c>
      <c r="AH98" s="52">
        <v>0.0</v>
      </c>
      <c r="AI98" s="52">
        <v>0.0</v>
      </c>
      <c r="AJ98" s="52">
        <v>0.0</v>
      </c>
      <c r="AK98" s="52">
        <v>0.0</v>
      </c>
      <c r="AL98" s="52">
        <v>0.0</v>
      </c>
      <c r="AM98" s="52">
        <v>0.0</v>
      </c>
      <c r="AN98" s="52">
        <v>0.0</v>
      </c>
      <c r="AO98" s="52">
        <v>0.0</v>
      </c>
      <c r="AP98" s="52">
        <v>0.0</v>
      </c>
      <c r="AQ98" s="52">
        <v>0.0</v>
      </c>
      <c r="AR98" s="52">
        <v>0.0</v>
      </c>
      <c r="AS98" s="52">
        <v>0.0</v>
      </c>
      <c r="AT98" s="52">
        <v>0.0</v>
      </c>
      <c r="AU98" s="52">
        <v>0.0</v>
      </c>
      <c r="AV98" s="52">
        <v>0.0</v>
      </c>
      <c r="AW98" s="52">
        <v>0.0</v>
      </c>
      <c r="AX98" s="52">
        <v>0.0</v>
      </c>
      <c r="AY98" s="52">
        <v>0.0</v>
      </c>
      <c r="AZ98" s="52">
        <v>0.0</v>
      </c>
      <c r="BA98" s="52">
        <v>0.0</v>
      </c>
      <c r="BB98" s="52">
        <v>0.0</v>
      </c>
      <c r="BC98" s="52">
        <v>0.0</v>
      </c>
      <c r="BD98" s="52">
        <v>0.0</v>
      </c>
      <c r="BE98" s="53">
        <v>0.0</v>
      </c>
      <c r="BF98" s="457">
        <v>0.0</v>
      </c>
      <c r="BG98" s="457">
        <v>0.0</v>
      </c>
      <c r="BH98" s="457">
        <v>0.0</v>
      </c>
    </row>
    <row r="99" spans="8:8">
      <c r="A99" s="218" t="s">
        <v>183</v>
      </c>
      <c r="B99" s="52">
        <v>0.0</v>
      </c>
      <c r="C99" s="52">
        <v>0.0</v>
      </c>
      <c r="D99" s="52">
        <v>0.0</v>
      </c>
      <c r="E99" s="52">
        <v>0.0</v>
      </c>
      <c r="F99" s="52">
        <v>0.0</v>
      </c>
      <c r="G99" s="52">
        <v>0.0</v>
      </c>
      <c r="H99" s="52">
        <v>0.0</v>
      </c>
      <c r="I99" s="52">
        <v>0.0</v>
      </c>
      <c r="J99" s="52">
        <v>0.0</v>
      </c>
      <c r="K99" s="52">
        <v>0.0</v>
      </c>
      <c r="L99" s="52">
        <v>0.0</v>
      </c>
      <c r="M99" s="52">
        <v>0.0</v>
      </c>
      <c r="N99" s="52">
        <v>0.0</v>
      </c>
      <c r="O99" s="52">
        <v>0.0</v>
      </c>
      <c r="P99" s="52">
        <v>0.0</v>
      </c>
      <c r="Q99" s="52">
        <v>0.0</v>
      </c>
      <c r="R99" s="52">
        <v>0.0</v>
      </c>
      <c r="S99" s="52">
        <v>0.0</v>
      </c>
      <c r="T99" s="52">
        <v>0.0</v>
      </c>
      <c r="U99" s="52">
        <v>0.0</v>
      </c>
      <c r="V99" s="52">
        <v>0.0</v>
      </c>
      <c r="W99" s="52">
        <v>0.0</v>
      </c>
      <c r="X99" s="52">
        <v>0.0</v>
      </c>
      <c r="Y99" s="52">
        <v>0.0</v>
      </c>
      <c r="Z99" s="52">
        <v>0.0</v>
      </c>
      <c r="AA99" s="52">
        <v>0.0</v>
      </c>
      <c r="AB99" s="52">
        <v>0.0</v>
      </c>
      <c r="AC99" s="52">
        <v>0.0</v>
      </c>
      <c r="AD99" s="52">
        <v>0.0</v>
      </c>
      <c r="AE99" s="52">
        <v>0.0</v>
      </c>
      <c r="AF99" s="52">
        <v>0.0</v>
      </c>
      <c r="AG99" s="52">
        <v>0.0</v>
      </c>
      <c r="AH99" s="52">
        <v>0.0</v>
      </c>
      <c r="AI99" s="52">
        <v>0.0</v>
      </c>
      <c r="AJ99" s="52">
        <v>0.0</v>
      </c>
      <c r="AK99" s="52">
        <v>0.0</v>
      </c>
      <c r="AL99" s="52">
        <v>0.0</v>
      </c>
      <c r="AM99" s="52">
        <v>0.0</v>
      </c>
      <c r="AN99" s="52">
        <v>0.0</v>
      </c>
      <c r="AO99" s="52">
        <v>0.0</v>
      </c>
      <c r="AP99" s="52">
        <v>0.0</v>
      </c>
      <c r="AQ99" s="52">
        <v>0.0</v>
      </c>
      <c r="AR99" s="52">
        <v>0.0</v>
      </c>
      <c r="AS99" s="52">
        <v>0.0</v>
      </c>
      <c r="AT99" s="52">
        <v>0.0</v>
      </c>
      <c r="AU99" s="52">
        <v>0.0</v>
      </c>
      <c r="AV99" s="52">
        <v>0.0</v>
      </c>
      <c r="AW99" s="52">
        <v>0.0</v>
      </c>
      <c r="AX99" s="52">
        <v>0.0</v>
      </c>
      <c r="AY99" s="52">
        <v>0.0</v>
      </c>
      <c r="AZ99" s="52">
        <v>0.0</v>
      </c>
      <c r="BA99" s="52">
        <v>0.0</v>
      </c>
      <c r="BB99" s="52">
        <v>0.0</v>
      </c>
      <c r="BC99" s="52">
        <v>0.0</v>
      </c>
      <c r="BD99" s="52">
        <v>0.0</v>
      </c>
      <c r="BE99" s="53">
        <v>0.0</v>
      </c>
      <c r="BF99" s="457">
        <v>0.0</v>
      </c>
      <c r="BG99" s="457">
        <v>0.0</v>
      </c>
      <c r="BH99" s="457">
        <v>0.0</v>
      </c>
    </row>
    <row r="100" spans="8:8">
      <c r="A100" s="218" t="s">
        <v>184</v>
      </c>
      <c r="B100" s="52">
        <v>0.0</v>
      </c>
      <c r="C100" s="52">
        <v>0.0</v>
      </c>
      <c r="D100" s="52">
        <v>0.0</v>
      </c>
      <c r="E100" s="52">
        <v>0.0</v>
      </c>
      <c r="F100" s="52">
        <v>0.0</v>
      </c>
      <c r="G100" s="52">
        <v>0.0</v>
      </c>
      <c r="H100" s="52">
        <v>4.86134E-4</v>
      </c>
      <c r="I100" s="52">
        <v>0.002032924</v>
      </c>
      <c r="J100" s="52">
        <v>0.003800684</v>
      </c>
      <c r="K100" s="52">
        <v>0.00530328</v>
      </c>
      <c r="L100" s="52">
        <v>0.006098772</v>
      </c>
      <c r="M100" s="52">
        <v>0.005170698</v>
      </c>
      <c r="N100" s="52">
        <v>0.003270356</v>
      </c>
      <c r="O100" s="52">
        <v>0.001679372</v>
      </c>
      <c r="P100" s="52">
        <v>5.30328E-4</v>
      </c>
      <c r="Q100" s="52">
        <v>7.95492E-4</v>
      </c>
      <c r="R100" s="52">
        <v>0.001679372</v>
      </c>
      <c r="S100" s="52">
        <v>0.002032924</v>
      </c>
      <c r="T100" s="52">
        <v>0.002740028</v>
      </c>
      <c r="U100" s="52">
        <v>0.00331455</v>
      </c>
      <c r="V100" s="52">
        <v>0.003889072</v>
      </c>
      <c r="W100" s="52">
        <v>0.005259086</v>
      </c>
      <c r="X100" s="52">
        <v>0.003049386</v>
      </c>
      <c r="Y100" s="52">
        <v>0.001944536</v>
      </c>
      <c r="Z100" s="52">
        <v>0.001193238</v>
      </c>
      <c r="AA100" s="52">
        <v>0.00419843</v>
      </c>
      <c r="AB100" s="52">
        <v>0.00419843</v>
      </c>
      <c r="AC100" s="52">
        <v>0.00552425</v>
      </c>
      <c r="AD100" s="52">
        <v>0.004065848</v>
      </c>
      <c r="AE100" s="52">
        <v>0.005877802</v>
      </c>
      <c r="AF100" s="52">
        <v>0.005214892</v>
      </c>
      <c r="AG100" s="52">
        <v>0.003270356</v>
      </c>
      <c r="AH100" s="52">
        <v>0.004507788</v>
      </c>
      <c r="AI100" s="52">
        <v>0.003933266</v>
      </c>
      <c r="AJ100" s="52">
        <v>7.95492E-4</v>
      </c>
      <c r="AK100" s="52">
        <v>0.009457516</v>
      </c>
      <c r="AL100" s="52">
        <v>0.0207241162597403</v>
      </c>
      <c r="AM100" s="52">
        <v>0.0187145908258065</v>
      </c>
      <c r="AN100" s="52">
        <v>0.0186813137307692</v>
      </c>
      <c r="AO100" s="52">
        <v>0.0235347133757962</v>
      </c>
      <c r="AP100" s="52">
        <v>0.0245756771616613</v>
      </c>
      <c r="AQ100" s="52">
        <v>0.0243741128142588</v>
      </c>
      <c r="AR100" s="52">
        <v>0.0221652112989529</v>
      </c>
      <c r="AS100" s="52">
        <v>0.0166008615379027</v>
      </c>
      <c r="AT100" s="52">
        <v>0.0240252804090081</v>
      </c>
      <c r="AU100" s="52">
        <v>0.0238604400791604</v>
      </c>
      <c r="AV100" s="52">
        <v>0.0367691159103433</v>
      </c>
      <c r="AW100" s="52">
        <v>0.0251772387096774</v>
      </c>
      <c r="AX100" s="52">
        <v>0.0392893221734671</v>
      </c>
      <c r="AY100" s="52">
        <v>0.0427848111779219</v>
      </c>
      <c r="AZ100" s="52">
        <v>0.0392070495554305</v>
      </c>
      <c r="BA100" s="52">
        <v>0.0478935212512669</v>
      </c>
      <c r="BB100" s="52">
        <v>0.073052725793073</v>
      </c>
      <c r="BC100" s="52">
        <v>0.0827492054813459</v>
      </c>
      <c r="BD100" s="52">
        <v>0.081857194851107</v>
      </c>
      <c r="BE100" s="53">
        <v>0.0829952169869318</v>
      </c>
      <c r="BF100" s="457">
        <v>0.0111323048577447</v>
      </c>
      <c r="BG100" s="457">
        <v>0.130417414242038</v>
      </c>
      <c r="BH100" s="457">
        <v>0.00346082793097638</v>
      </c>
    </row>
    <row r="101" spans="8:8">
      <c r="A101" s="218" t="s">
        <v>185</v>
      </c>
      <c r="B101" s="52">
        <v>0.0</v>
      </c>
      <c r="C101" s="52">
        <v>0.0</v>
      </c>
      <c r="D101" s="52">
        <v>0.0</v>
      </c>
      <c r="E101" s="52">
        <v>0.0</v>
      </c>
      <c r="F101" s="52">
        <v>0.0</v>
      </c>
      <c r="G101" s="52">
        <v>0.0</v>
      </c>
      <c r="H101" s="52">
        <v>0.0</v>
      </c>
      <c r="I101" s="52">
        <v>0.0</v>
      </c>
      <c r="J101" s="52">
        <v>0.0</v>
      </c>
      <c r="K101" s="52">
        <v>0.0</v>
      </c>
      <c r="L101" s="52">
        <v>0.0</v>
      </c>
      <c r="M101" s="52">
        <v>0.0</v>
      </c>
      <c r="N101" s="52">
        <v>0.0</v>
      </c>
      <c r="O101" s="52">
        <v>0.0</v>
      </c>
      <c r="P101" s="52">
        <v>0.0</v>
      </c>
      <c r="Q101" s="52">
        <v>0.0</v>
      </c>
      <c r="R101" s="52">
        <v>0.0</v>
      </c>
      <c r="S101" s="52">
        <v>0.0</v>
      </c>
      <c r="T101" s="52">
        <v>0.0</v>
      </c>
      <c r="U101" s="52">
        <v>0.0</v>
      </c>
      <c r="V101" s="52">
        <v>0.0</v>
      </c>
      <c r="W101" s="52">
        <v>0.0</v>
      </c>
      <c r="X101" s="52">
        <v>0.0</v>
      </c>
      <c r="Y101" s="52">
        <v>0.0</v>
      </c>
      <c r="Z101" s="52">
        <v>0.0</v>
      </c>
      <c r="AA101" s="52">
        <v>0.0</v>
      </c>
      <c r="AB101" s="52">
        <v>0.0</v>
      </c>
      <c r="AC101" s="52">
        <v>0.0</v>
      </c>
      <c r="AD101" s="52">
        <v>0.0</v>
      </c>
      <c r="AE101" s="52">
        <v>0.0</v>
      </c>
      <c r="AF101" s="52">
        <v>0.0</v>
      </c>
      <c r="AG101" s="52">
        <v>0.0</v>
      </c>
      <c r="AH101" s="52">
        <v>0.0</v>
      </c>
      <c r="AI101" s="52">
        <v>0.0</v>
      </c>
      <c r="AJ101" s="52">
        <v>0.0</v>
      </c>
      <c r="AK101" s="52">
        <v>0.0</v>
      </c>
      <c r="AL101" s="52">
        <v>0.0</v>
      </c>
      <c r="AM101" s="52">
        <v>0.0</v>
      </c>
      <c r="AN101" s="52">
        <v>0.0</v>
      </c>
      <c r="AO101" s="52">
        <v>0.0</v>
      </c>
      <c r="AP101" s="52">
        <v>0.0</v>
      </c>
      <c r="AQ101" s="52">
        <v>0.0</v>
      </c>
      <c r="AR101" s="52">
        <v>0.0</v>
      </c>
      <c r="AS101" s="52">
        <v>0.0</v>
      </c>
      <c r="AT101" s="52">
        <v>0.0</v>
      </c>
      <c r="AU101" s="52">
        <v>0.0</v>
      </c>
      <c r="AV101" s="52">
        <v>0.0</v>
      </c>
      <c r="AW101" s="52">
        <v>0.0</v>
      </c>
      <c r="AX101" s="52">
        <v>0.0</v>
      </c>
      <c r="AY101" s="52">
        <v>0.0</v>
      </c>
      <c r="AZ101" s="52">
        <v>0.0</v>
      </c>
      <c r="BA101" s="52">
        <v>0.0</v>
      </c>
      <c r="BB101" s="52">
        <v>0.0</v>
      </c>
      <c r="BC101" s="52">
        <v>0.0</v>
      </c>
      <c r="BD101" s="52">
        <v>0.0</v>
      </c>
      <c r="BE101" s="53">
        <v>0.0</v>
      </c>
      <c r="BF101" s="457">
        <v>0.0</v>
      </c>
      <c r="BG101" s="457">
        <v>0.0</v>
      </c>
      <c r="BH101" s="457">
        <v>0.0</v>
      </c>
    </row>
    <row r="102" spans="8:8">
      <c r="A102" s="218" t="s">
        <v>186</v>
      </c>
      <c r="B102" s="52">
        <v>0.0</v>
      </c>
      <c r="C102" s="52">
        <v>0.0</v>
      </c>
      <c r="D102" s="52">
        <v>0.0</v>
      </c>
      <c r="E102" s="52">
        <v>0.0</v>
      </c>
      <c r="F102" s="52">
        <v>0.0</v>
      </c>
      <c r="G102" s="52">
        <v>0.0</v>
      </c>
      <c r="H102" s="52">
        <v>0.0</v>
      </c>
      <c r="I102" s="52">
        <v>0.0</v>
      </c>
      <c r="J102" s="52">
        <v>0.0</v>
      </c>
      <c r="K102" s="52">
        <v>0.0</v>
      </c>
      <c r="L102" s="52">
        <v>0.0</v>
      </c>
      <c r="M102" s="52">
        <v>0.0</v>
      </c>
      <c r="N102" s="52">
        <v>0.0</v>
      </c>
      <c r="O102" s="52">
        <v>0.0</v>
      </c>
      <c r="P102" s="52">
        <v>0.0</v>
      </c>
      <c r="Q102" s="52">
        <v>0.0</v>
      </c>
      <c r="R102" s="52">
        <v>0.0</v>
      </c>
      <c r="S102" s="52">
        <v>0.0</v>
      </c>
      <c r="T102" s="52">
        <v>0.0</v>
      </c>
      <c r="U102" s="52">
        <v>0.0</v>
      </c>
      <c r="V102" s="52">
        <v>0.0</v>
      </c>
      <c r="W102" s="52">
        <v>0.0</v>
      </c>
      <c r="X102" s="52">
        <v>0.0</v>
      </c>
      <c r="Y102" s="52">
        <v>0.0</v>
      </c>
      <c r="Z102" s="52">
        <v>0.0</v>
      </c>
      <c r="AA102" s="52">
        <v>0.0</v>
      </c>
      <c r="AB102" s="52">
        <v>0.0</v>
      </c>
      <c r="AC102" s="52">
        <v>0.0</v>
      </c>
      <c r="AD102" s="52">
        <v>0.0</v>
      </c>
      <c r="AE102" s="52">
        <v>0.0</v>
      </c>
      <c r="AF102" s="52">
        <v>0.0</v>
      </c>
      <c r="AG102" s="52">
        <v>0.0</v>
      </c>
      <c r="AH102" s="52">
        <v>0.0</v>
      </c>
      <c r="AI102" s="52">
        <v>0.0</v>
      </c>
      <c r="AJ102" s="52">
        <v>0.0</v>
      </c>
      <c r="AK102" s="52">
        <v>0.0</v>
      </c>
      <c r="AL102" s="52">
        <v>0.0</v>
      </c>
      <c r="AM102" s="52">
        <v>0.0</v>
      </c>
      <c r="AN102" s="52">
        <v>0.0</v>
      </c>
      <c r="AO102" s="52">
        <v>0.0</v>
      </c>
      <c r="AP102" s="52">
        <v>0.0</v>
      </c>
      <c r="AQ102" s="52">
        <v>0.0</v>
      </c>
      <c r="AR102" s="52">
        <v>0.0</v>
      </c>
      <c r="AS102" s="52">
        <v>0.0</v>
      </c>
      <c r="AT102" s="52">
        <v>0.0</v>
      </c>
      <c r="AU102" s="52">
        <v>0.0</v>
      </c>
      <c r="AV102" s="52">
        <v>0.0</v>
      </c>
      <c r="AW102" s="52">
        <v>0.0</v>
      </c>
      <c r="AX102" s="52">
        <v>0.0</v>
      </c>
      <c r="AY102" s="52">
        <v>0.0</v>
      </c>
      <c r="AZ102" s="52">
        <v>0.0</v>
      </c>
      <c r="BA102" s="52">
        <v>0.0</v>
      </c>
      <c r="BB102" s="52">
        <v>0.0</v>
      </c>
      <c r="BC102" s="52">
        <v>0.0</v>
      </c>
      <c r="BD102" s="52">
        <v>0.0</v>
      </c>
      <c r="BE102" s="53">
        <v>0.0</v>
      </c>
      <c r="BF102" s="457">
        <v>0.0</v>
      </c>
      <c r="BG102" s="457">
        <v>0.0</v>
      </c>
      <c r="BH102" s="457">
        <v>0.0</v>
      </c>
    </row>
    <row r="103" spans="8:8">
      <c r="A103" s="218" t="s">
        <v>187</v>
      </c>
      <c r="B103" s="52">
        <v>0.0</v>
      </c>
      <c r="C103" s="52">
        <v>0.0</v>
      </c>
      <c r="D103" s="52">
        <v>0.0</v>
      </c>
      <c r="E103" s="52">
        <v>0.0</v>
      </c>
      <c r="F103" s="52">
        <v>0.0</v>
      </c>
      <c r="G103" s="52">
        <v>0.0</v>
      </c>
      <c r="H103" s="52">
        <v>0.0</v>
      </c>
      <c r="I103" s="52">
        <v>0.0</v>
      </c>
      <c r="J103" s="52">
        <v>0.0</v>
      </c>
      <c r="K103" s="52">
        <v>0.0</v>
      </c>
      <c r="L103" s="52">
        <v>0.0</v>
      </c>
      <c r="M103" s="52">
        <v>0.0</v>
      </c>
      <c r="N103" s="52">
        <v>7.1466E-4</v>
      </c>
      <c r="O103" s="52">
        <v>0.02324376</v>
      </c>
      <c r="P103" s="52">
        <v>0.03151904</v>
      </c>
      <c r="Q103" s="52">
        <v>0.03477154</v>
      </c>
      <c r="R103" s="52">
        <v>0.02897205</v>
      </c>
      <c r="S103" s="52">
        <v>0.03777289</v>
      </c>
      <c r="T103" s="52">
        <v>0.08965058</v>
      </c>
      <c r="U103" s="52">
        <v>0.11792059</v>
      </c>
      <c r="V103" s="52">
        <v>0.16745341</v>
      </c>
      <c r="W103" s="52">
        <v>0.28311217</v>
      </c>
      <c r="X103" s="52">
        <v>0.39314193</v>
      </c>
      <c r="Y103" s="52">
        <v>0.40100672</v>
      </c>
      <c r="Z103" s="52">
        <v>0.47365172</v>
      </c>
      <c r="AA103" s="52">
        <v>0.52886562</v>
      </c>
      <c r="AB103" s="52">
        <v>0.5631075</v>
      </c>
      <c r="AC103" s="52">
        <v>0.56530214</v>
      </c>
      <c r="AD103" s="52">
        <v>0.58138203</v>
      </c>
      <c r="AE103" s="52">
        <v>0.58650918</v>
      </c>
      <c r="AF103" s="52">
        <v>0.67028647</v>
      </c>
      <c r="AG103" s="52">
        <v>0.7392434</v>
      </c>
      <c r="AH103" s="52">
        <v>0.77085649</v>
      </c>
      <c r="AI103" s="52">
        <v>0.89688972</v>
      </c>
      <c r="AJ103" s="52">
        <v>1.03063779</v>
      </c>
      <c r="AK103" s="52">
        <v>1.0896374</v>
      </c>
      <c r="AL103" s="52">
        <v>1.11404896422078</v>
      </c>
      <c r="AM103" s="52">
        <v>1.17566093322581</v>
      </c>
      <c r="AN103" s="52">
        <v>1.2717807525</v>
      </c>
      <c r="AO103" s="52">
        <v>1.2738450221656</v>
      </c>
      <c r="AP103" s="52">
        <v>1.42134117208861</v>
      </c>
      <c r="AQ103" s="52">
        <v>1.4313572145283</v>
      </c>
      <c r="AR103" s="52">
        <v>1.36683663075</v>
      </c>
      <c r="AS103" s="52">
        <v>1.43456920546584</v>
      </c>
      <c r="AT103" s="52">
        <v>1.39561317722222</v>
      </c>
      <c r="AU103" s="52">
        <v>1.39479410650307</v>
      </c>
      <c r="AV103" s="52">
        <v>1.44345337628049</v>
      </c>
      <c r="AW103" s="52">
        <v>1.39394398963636</v>
      </c>
      <c r="AX103" s="52">
        <v>1.27915348608434</v>
      </c>
      <c r="AY103" s="52">
        <v>1.43294587922156</v>
      </c>
      <c r="AZ103" s="52">
        <v>1.50051486</v>
      </c>
      <c r="BA103" s="52">
        <v>1.46658289420118</v>
      </c>
      <c r="BB103" s="52">
        <v>1.335840525</v>
      </c>
      <c r="BC103" s="52">
        <v>1.19452075631579</v>
      </c>
      <c r="BD103" s="52">
        <v>1.30069414504665</v>
      </c>
      <c r="BE103" s="53">
        <v>1.42269296692245</v>
      </c>
      <c r="BF103" s="457">
        <v>0.0908066535639496</v>
      </c>
      <c r="BG103" s="457">
        <v>-0.00701883139136084</v>
      </c>
      <c r="BH103" s="457">
        <v>0.0593250519232227</v>
      </c>
    </row>
    <row r="104" spans="8:8">
      <c r="A104" s="218" t="s">
        <v>188</v>
      </c>
      <c r="B104" s="52">
        <v>0.0</v>
      </c>
      <c r="C104" s="52">
        <v>0.0</v>
      </c>
      <c r="D104" s="52">
        <v>0.0</v>
      </c>
      <c r="E104" s="52">
        <v>0.0</v>
      </c>
      <c r="F104" s="52">
        <v>0.0</v>
      </c>
      <c r="G104" s="52">
        <v>0.0</v>
      </c>
      <c r="H104" s="52">
        <v>0.0</v>
      </c>
      <c r="I104" s="52">
        <v>0.0</v>
      </c>
      <c r="J104" s="52">
        <v>0.0</v>
      </c>
      <c r="K104" s="52">
        <v>0.0</v>
      </c>
      <c r="L104" s="52">
        <v>0.0</v>
      </c>
      <c r="M104" s="52">
        <v>0.0</v>
      </c>
      <c r="N104" s="52">
        <v>0.0</v>
      </c>
      <c r="O104" s="52">
        <v>0.0</v>
      </c>
      <c r="P104" s="52">
        <v>0.0</v>
      </c>
      <c r="Q104" s="52">
        <v>0.0</v>
      </c>
      <c r="R104" s="52">
        <v>0.0</v>
      </c>
      <c r="S104" s="52">
        <v>0.0</v>
      </c>
      <c r="T104" s="52">
        <v>0.0</v>
      </c>
      <c r="U104" s="52">
        <v>0.0</v>
      </c>
      <c r="V104" s="52">
        <v>0.0</v>
      </c>
      <c r="W104" s="52">
        <v>0.0</v>
      </c>
      <c r="X104" s="52">
        <v>0.0</v>
      </c>
      <c r="Y104" s="52">
        <v>0.0</v>
      </c>
      <c r="Z104" s="52">
        <v>0.0</v>
      </c>
      <c r="AA104" s="52">
        <v>0.0</v>
      </c>
      <c r="AB104" s="52">
        <v>0.0</v>
      </c>
      <c r="AC104" s="52">
        <v>0.0</v>
      </c>
      <c r="AD104" s="52">
        <v>0.0</v>
      </c>
      <c r="AE104" s="52">
        <v>0.0</v>
      </c>
      <c r="AF104" s="52">
        <v>0.0</v>
      </c>
      <c r="AG104" s="52">
        <v>0.0</v>
      </c>
      <c r="AH104" s="52">
        <v>0.0</v>
      </c>
      <c r="AI104" s="52">
        <v>0.0</v>
      </c>
      <c r="AJ104" s="52">
        <v>0.0</v>
      </c>
      <c r="AK104" s="52">
        <v>0.0</v>
      </c>
      <c r="AL104" s="52">
        <v>0.0</v>
      </c>
      <c r="AM104" s="52">
        <v>0.0</v>
      </c>
      <c r="AN104" s="52">
        <v>0.0</v>
      </c>
      <c r="AO104" s="52">
        <v>0.0</v>
      </c>
      <c r="AP104" s="52">
        <v>0.0</v>
      </c>
      <c r="AQ104" s="52">
        <v>0.0</v>
      </c>
      <c r="AR104" s="52">
        <v>0.0</v>
      </c>
      <c r="AS104" s="52">
        <v>0.0</v>
      </c>
      <c r="AT104" s="52">
        <v>0.0</v>
      </c>
      <c r="AU104" s="52">
        <v>0.0</v>
      </c>
      <c r="AV104" s="52">
        <v>0.0</v>
      </c>
      <c r="AW104" s="52">
        <v>0.0</v>
      </c>
      <c r="AX104" s="52">
        <v>0.0</v>
      </c>
      <c r="AY104" s="52">
        <v>0.0</v>
      </c>
      <c r="AZ104" s="52">
        <v>0.0</v>
      </c>
      <c r="BA104" s="52">
        <v>0.0</v>
      </c>
      <c r="BB104" s="52">
        <v>0.0</v>
      </c>
      <c r="BC104" s="52">
        <v>0.0</v>
      </c>
      <c r="BD104" s="52">
        <v>0.0</v>
      </c>
      <c r="BE104" s="53">
        <v>0.0</v>
      </c>
      <c r="BF104" s="457">
        <v>0.0</v>
      </c>
      <c r="BG104" s="457">
        <v>0.0</v>
      </c>
      <c r="BH104" s="457">
        <v>0.0</v>
      </c>
    </row>
    <row r="105" spans="8:8">
      <c r="A105" s="218" t="s">
        <v>189</v>
      </c>
      <c r="B105" s="52">
        <v>0.0</v>
      </c>
      <c r="C105" s="52">
        <v>0.0</v>
      </c>
      <c r="D105" s="52">
        <v>0.0</v>
      </c>
      <c r="E105" s="52">
        <v>0.0</v>
      </c>
      <c r="F105" s="52">
        <v>0.0</v>
      </c>
      <c r="G105" s="52">
        <v>0.0</v>
      </c>
      <c r="H105" s="52">
        <v>0.0</v>
      </c>
      <c r="I105" s="52">
        <v>0.0</v>
      </c>
      <c r="J105" s="52">
        <v>0.0</v>
      </c>
      <c r="K105" s="52">
        <v>0.0</v>
      </c>
      <c r="L105" s="52">
        <v>0.0</v>
      </c>
      <c r="M105" s="52">
        <v>0.0</v>
      </c>
      <c r="N105" s="52">
        <v>9.9E-4</v>
      </c>
      <c r="O105" s="52">
        <v>0.0267</v>
      </c>
      <c r="P105" s="52">
        <v>0.06329</v>
      </c>
      <c r="Q105" s="52">
        <v>0.08199</v>
      </c>
      <c r="R105" s="52">
        <v>0.10668</v>
      </c>
      <c r="S105" s="52">
        <v>0.13084207</v>
      </c>
      <c r="T105" s="52">
        <v>0.18903699</v>
      </c>
      <c r="U105" s="52">
        <v>0.24588946</v>
      </c>
      <c r="V105" s="52">
        <v>0.2872674</v>
      </c>
      <c r="W105" s="52">
        <v>0.26940797</v>
      </c>
      <c r="X105" s="52">
        <v>0.33128328</v>
      </c>
      <c r="Y105" s="52">
        <v>0.30651255</v>
      </c>
      <c r="Z105" s="52">
        <v>0.28276138</v>
      </c>
      <c r="AA105" s="52">
        <v>0.32865953</v>
      </c>
      <c r="AB105" s="52">
        <v>0.35290082</v>
      </c>
      <c r="AC105" s="52">
        <v>0.33844505</v>
      </c>
      <c r="AD105" s="52">
        <v>0.34354155</v>
      </c>
      <c r="AE105" s="52">
        <v>0.34870545</v>
      </c>
      <c r="AF105" s="52">
        <v>0.3531564</v>
      </c>
      <c r="AG105" s="52">
        <v>0.3778769096</v>
      </c>
      <c r="AH105" s="52">
        <v>0.362694706</v>
      </c>
      <c r="AI105" s="52">
        <v>0.3682446526</v>
      </c>
      <c r="AJ105" s="52">
        <v>0.384158052</v>
      </c>
      <c r="AK105" s="52">
        <v>0.3850279052</v>
      </c>
      <c r="AL105" s="52">
        <v>0.352559910857143</v>
      </c>
      <c r="AM105" s="52">
        <v>0.390425602068581</v>
      </c>
      <c r="AN105" s="52">
        <v>0.381436597038461</v>
      </c>
      <c r="AO105" s="52">
        <v>0.384839486942675</v>
      </c>
      <c r="AP105" s="52">
        <v>0.387070710379747</v>
      </c>
      <c r="AQ105" s="52">
        <v>0.383659507132075</v>
      </c>
      <c r="AR105" s="52">
        <v>0.3876557175</v>
      </c>
      <c r="AS105" s="52">
        <v>0.387981957689441</v>
      </c>
      <c r="AT105" s="52">
        <v>0.392616216444444</v>
      </c>
      <c r="AU105" s="52">
        <v>0.390747817932515</v>
      </c>
      <c r="AV105" s="52">
        <v>0.392916042219512</v>
      </c>
      <c r="AW105" s="52">
        <v>0.374819676327272</v>
      </c>
      <c r="AX105" s="52">
        <v>0.383784462650602</v>
      </c>
      <c r="AY105" s="52">
        <v>0.388354082335329</v>
      </c>
      <c r="AZ105" s="52">
        <v>0.332147705464285</v>
      </c>
      <c r="BA105" s="52">
        <v>0.286638371467455</v>
      </c>
      <c r="BB105" s="52">
        <v>0.2020097772</v>
      </c>
      <c r="BC105" s="52">
        <v>0.247684693136842</v>
      </c>
      <c r="BD105" s="52">
        <v>0.288143334829988</v>
      </c>
      <c r="BE105" s="53">
        <v>0.279240706878694</v>
      </c>
      <c r="BF105" s="457">
        <v>-0.0335443494052412</v>
      </c>
      <c r="BG105" s="457">
        <v>-0.0304637881635219</v>
      </c>
      <c r="BH105" s="457">
        <v>0.0116440931527842</v>
      </c>
    </row>
    <row r="106" spans="8:8">
      <c r="A106" s="218" t="s">
        <v>190</v>
      </c>
      <c r="B106" s="52">
        <v>0.0</v>
      </c>
      <c r="C106" s="52">
        <v>0.0</v>
      </c>
      <c r="D106" s="52">
        <v>0.0</v>
      </c>
      <c r="E106" s="52">
        <v>0.0</v>
      </c>
      <c r="F106" s="52">
        <v>0.0</v>
      </c>
      <c r="G106" s="52">
        <v>0.0</v>
      </c>
      <c r="H106" s="52">
        <v>0.0</v>
      </c>
      <c r="I106" s="52">
        <v>0.0</v>
      </c>
      <c r="J106" s="52">
        <v>0.0</v>
      </c>
      <c r="K106" s="52">
        <v>0.0</v>
      </c>
      <c r="L106" s="52">
        <v>0.0</v>
      </c>
      <c r="M106" s="52">
        <v>0.0</v>
      </c>
      <c r="N106" s="52">
        <v>0.0</v>
      </c>
      <c r="O106" s="52">
        <v>0.0</v>
      </c>
      <c r="P106" s="52">
        <v>0.0</v>
      </c>
      <c r="Q106" s="52">
        <v>0.0</v>
      </c>
      <c r="R106" s="52">
        <v>0.0</v>
      </c>
      <c r="S106" s="52">
        <v>0.0</v>
      </c>
      <c r="T106" s="52">
        <v>0.0</v>
      </c>
      <c r="U106" s="52">
        <v>0.0</v>
      </c>
      <c r="V106" s="52">
        <v>0.0</v>
      </c>
      <c r="W106" s="52">
        <v>0.0</v>
      </c>
      <c r="X106" s="52">
        <v>0.0</v>
      </c>
      <c r="Y106" s="52">
        <v>0.0</v>
      </c>
      <c r="Z106" s="52">
        <v>0.0</v>
      </c>
      <c r="AA106" s="52">
        <v>0.0</v>
      </c>
      <c r="AB106" s="52">
        <v>0.0</v>
      </c>
      <c r="AC106" s="52">
        <v>0.0</v>
      </c>
      <c r="AD106" s="52">
        <v>0.0</v>
      </c>
      <c r="AE106" s="52">
        <v>0.0</v>
      </c>
      <c r="AF106" s="52">
        <v>0.0</v>
      </c>
      <c r="AG106" s="52">
        <v>0.0</v>
      </c>
      <c r="AH106" s="52">
        <v>0.0</v>
      </c>
      <c r="AI106" s="52">
        <v>0.0</v>
      </c>
      <c r="AJ106" s="52">
        <v>0.0</v>
      </c>
      <c r="AK106" s="52">
        <v>0.0</v>
      </c>
      <c r="AL106" s="52">
        <v>0.0</v>
      </c>
      <c r="AM106" s="52">
        <v>0.0</v>
      </c>
      <c r="AN106" s="52">
        <v>0.0</v>
      </c>
      <c r="AO106" s="52">
        <v>0.0</v>
      </c>
      <c r="AP106" s="52">
        <v>0.0</v>
      </c>
      <c r="AQ106" s="52">
        <v>0.0</v>
      </c>
      <c r="AR106" s="52">
        <v>0.0</v>
      </c>
      <c r="AS106" s="52">
        <v>0.0</v>
      </c>
      <c r="AT106" s="52">
        <v>0.0</v>
      </c>
      <c r="AU106" s="52">
        <v>0.0</v>
      </c>
      <c r="AV106" s="52">
        <v>0.0</v>
      </c>
      <c r="AW106" s="52">
        <v>0.0</v>
      </c>
      <c r="AX106" s="52">
        <v>0.0</v>
      </c>
      <c r="AY106" s="52">
        <v>0.0</v>
      </c>
      <c r="AZ106" s="52">
        <v>0.0</v>
      </c>
      <c r="BA106" s="52">
        <v>0.0</v>
      </c>
      <c r="BB106" s="52">
        <v>0.0</v>
      </c>
      <c r="BC106" s="52">
        <v>0.0</v>
      </c>
      <c r="BD106" s="52">
        <v>0.0</v>
      </c>
      <c r="BE106" s="53">
        <v>0.0</v>
      </c>
      <c r="BF106" s="457">
        <v>0.0</v>
      </c>
      <c r="BG106" s="457">
        <v>0.0</v>
      </c>
      <c r="BH106" s="457">
        <v>0.0</v>
      </c>
    </row>
    <row r="107" spans="8:8">
      <c r="A107" s="218" t="s">
        <v>191</v>
      </c>
      <c r="B107" s="52">
        <v>0.0</v>
      </c>
      <c r="C107" s="52">
        <v>0.0</v>
      </c>
      <c r="D107" s="52">
        <v>0.0</v>
      </c>
      <c r="E107" s="52">
        <v>0.0</v>
      </c>
      <c r="F107" s="52">
        <v>0.0</v>
      </c>
      <c r="G107" s="52">
        <v>0.0</v>
      </c>
      <c r="H107" s="52">
        <v>0.0</v>
      </c>
      <c r="I107" s="52">
        <v>0.0</v>
      </c>
      <c r="J107" s="52">
        <v>0.0</v>
      </c>
      <c r="K107" s="52">
        <v>0.0</v>
      </c>
      <c r="L107" s="52">
        <v>0.0</v>
      </c>
      <c r="M107" s="52">
        <v>0.0</v>
      </c>
      <c r="N107" s="52">
        <v>0.0</v>
      </c>
      <c r="O107" s="52">
        <v>0.0</v>
      </c>
      <c r="P107" s="52">
        <v>0.0</v>
      </c>
      <c r="Q107" s="52">
        <v>0.0</v>
      </c>
      <c r="R107" s="52">
        <v>0.0</v>
      </c>
      <c r="S107" s="52">
        <v>0.0</v>
      </c>
      <c r="T107" s="52">
        <v>0.0</v>
      </c>
      <c r="U107" s="52">
        <v>0.0</v>
      </c>
      <c r="V107" s="52">
        <v>0.0</v>
      </c>
      <c r="W107" s="52">
        <v>0.0</v>
      </c>
      <c r="X107" s="52">
        <v>0.0</v>
      </c>
      <c r="Y107" s="52">
        <v>0.0</v>
      </c>
      <c r="Z107" s="52">
        <v>0.0</v>
      </c>
      <c r="AA107" s="52">
        <v>0.0</v>
      </c>
      <c r="AB107" s="52">
        <v>0.0</v>
      </c>
      <c r="AC107" s="52">
        <v>0.0</v>
      </c>
      <c r="AD107" s="52">
        <v>0.0</v>
      </c>
      <c r="AE107" s="52">
        <v>0.0</v>
      </c>
      <c r="AF107" s="52">
        <v>0.0</v>
      </c>
      <c r="AG107" s="52">
        <v>0.0</v>
      </c>
      <c r="AH107" s="52">
        <v>0.0</v>
      </c>
      <c r="AI107" s="52">
        <v>0.0</v>
      </c>
      <c r="AJ107" s="52">
        <v>0.0</v>
      </c>
      <c r="AK107" s="52">
        <v>0.0</v>
      </c>
      <c r="AL107" s="52">
        <v>0.0</v>
      </c>
      <c r="AM107" s="52">
        <v>0.0</v>
      </c>
      <c r="AN107" s="52">
        <v>0.0</v>
      </c>
      <c r="AO107" s="52">
        <v>0.0</v>
      </c>
      <c r="AP107" s="52">
        <v>0.0</v>
      </c>
      <c r="AQ107" s="52">
        <v>0.0</v>
      </c>
      <c r="AR107" s="52">
        <v>0.0</v>
      </c>
      <c r="AS107" s="52">
        <v>0.0</v>
      </c>
      <c r="AT107" s="52">
        <v>0.0</v>
      </c>
      <c r="AU107" s="52">
        <v>0.0</v>
      </c>
      <c r="AV107" s="52">
        <v>0.0</v>
      </c>
      <c r="AW107" s="52">
        <v>0.0</v>
      </c>
      <c r="AX107" s="52">
        <v>0.0</v>
      </c>
      <c r="AY107" s="52">
        <v>0.0</v>
      </c>
      <c r="AZ107" s="52">
        <v>0.0</v>
      </c>
      <c r="BA107" s="52">
        <v>0.0</v>
      </c>
      <c r="BB107" s="52">
        <v>0.0</v>
      </c>
      <c r="BC107" s="52">
        <v>0.0</v>
      </c>
      <c r="BD107" s="52">
        <v>0.0</v>
      </c>
      <c r="BE107" s="53">
        <v>0.0</v>
      </c>
      <c r="BF107" s="457">
        <v>0.0</v>
      </c>
      <c r="BG107" s="457">
        <v>0.0</v>
      </c>
      <c r="BH107" s="457">
        <v>0.0</v>
      </c>
    </row>
    <row r="108" spans="8:8">
      <c r="A108" s="218" t="s">
        <v>192</v>
      </c>
      <c r="B108" s="52">
        <v>0.0</v>
      </c>
      <c r="C108" s="52">
        <v>0.0</v>
      </c>
      <c r="D108" s="52">
        <v>0.0</v>
      </c>
      <c r="E108" s="52">
        <v>0.0</v>
      </c>
      <c r="F108" s="52">
        <v>0.0</v>
      </c>
      <c r="G108" s="52">
        <v>0.0</v>
      </c>
      <c r="H108" s="52">
        <v>0.0</v>
      </c>
      <c r="I108" s="52">
        <v>0.0</v>
      </c>
      <c r="J108" s="52">
        <v>0.0</v>
      </c>
      <c r="K108" s="52">
        <v>0.0</v>
      </c>
      <c r="L108" s="52">
        <v>0.0</v>
      </c>
      <c r="M108" s="52">
        <v>0.0</v>
      </c>
      <c r="N108" s="52">
        <v>0.0</v>
      </c>
      <c r="O108" s="52">
        <v>0.0</v>
      </c>
      <c r="P108" s="52">
        <v>0.0</v>
      </c>
      <c r="Q108" s="52">
        <v>0.0</v>
      </c>
      <c r="R108" s="52">
        <v>0.0</v>
      </c>
      <c r="S108" s="52">
        <v>0.0</v>
      </c>
      <c r="T108" s="52">
        <v>0.0</v>
      </c>
      <c r="U108" s="52">
        <v>0.0</v>
      </c>
      <c r="V108" s="52">
        <v>0.0</v>
      </c>
      <c r="W108" s="52">
        <v>0.0</v>
      </c>
      <c r="X108" s="52">
        <v>0.0</v>
      </c>
      <c r="Y108" s="52">
        <v>0.0</v>
      </c>
      <c r="Z108" s="52">
        <v>0.0</v>
      </c>
      <c r="AA108" s="52">
        <v>0.0</v>
      </c>
      <c r="AB108" s="52">
        <v>0.0</v>
      </c>
      <c r="AC108" s="52">
        <v>0.0</v>
      </c>
      <c r="AD108" s="52">
        <v>0.0</v>
      </c>
      <c r="AE108" s="52">
        <v>0.0</v>
      </c>
      <c r="AF108" s="52">
        <v>0.0</v>
      </c>
      <c r="AG108" s="52">
        <v>0.0</v>
      </c>
      <c r="AH108" s="52">
        <v>0.0</v>
      </c>
      <c r="AI108" s="52">
        <v>0.0</v>
      </c>
      <c r="AJ108" s="52">
        <v>0.0</v>
      </c>
      <c r="AK108" s="52">
        <v>0.0</v>
      </c>
      <c r="AL108" s="52">
        <v>0.0</v>
      </c>
      <c r="AM108" s="52">
        <v>0.0</v>
      </c>
      <c r="AN108" s="52">
        <v>0.0</v>
      </c>
      <c r="AO108" s="52">
        <v>0.0</v>
      </c>
      <c r="AP108" s="52">
        <v>0.0</v>
      </c>
      <c r="AQ108" s="52">
        <v>0.0</v>
      </c>
      <c r="AR108" s="52">
        <v>0.0</v>
      </c>
      <c r="AS108" s="52">
        <v>0.0</v>
      </c>
      <c r="AT108" s="52">
        <v>0.0</v>
      </c>
      <c r="AU108" s="52">
        <v>0.0</v>
      </c>
      <c r="AV108" s="52">
        <v>0.0</v>
      </c>
      <c r="AW108" s="52">
        <v>0.0</v>
      </c>
      <c r="AX108" s="52">
        <v>0.0</v>
      </c>
      <c r="AY108" s="52">
        <v>0.0</v>
      </c>
      <c r="AZ108" s="52">
        <v>0.0</v>
      </c>
      <c r="BA108" s="52">
        <v>0.0</v>
      </c>
      <c r="BB108" s="52">
        <v>0.0</v>
      </c>
      <c r="BC108" s="52">
        <v>0.0</v>
      </c>
      <c r="BD108" s="52">
        <v>0.0</v>
      </c>
      <c r="BE108" s="53">
        <v>0.0</v>
      </c>
      <c r="BF108" s="457">
        <v>0.0</v>
      </c>
      <c r="BG108" s="457">
        <v>0.0</v>
      </c>
      <c r="BH108" s="457">
        <v>0.0</v>
      </c>
    </row>
    <row r="109" spans="8:8" s="47" ht="10.2" customFormat="1">
      <c r="A109" s="54" t="s">
        <v>193</v>
      </c>
      <c r="B109" s="55">
        <v>2.5E-4</v>
      </c>
      <c r="C109" s="55">
        <v>0.00584</v>
      </c>
      <c r="D109" s="55">
        <v>0.00629</v>
      </c>
      <c r="E109" s="55">
        <v>0.01044</v>
      </c>
      <c r="F109" s="55">
        <v>0.018067816</v>
      </c>
      <c r="G109" s="55">
        <v>0.058891424</v>
      </c>
      <c r="H109" s="55">
        <v>0.090308814</v>
      </c>
      <c r="I109" s="55">
        <v>0.10606947</v>
      </c>
      <c r="J109" s="55">
        <v>0.120404432</v>
      </c>
      <c r="K109" s="55">
        <v>0.220280238</v>
      </c>
      <c r="L109" s="55">
        <v>0.278782862</v>
      </c>
      <c r="M109" s="55">
        <v>0.372521292</v>
      </c>
      <c r="N109" s="55">
        <v>0.340082302</v>
      </c>
      <c r="O109" s="55">
        <v>0.66738046</v>
      </c>
      <c r="P109" s="55">
        <v>0.822736382</v>
      </c>
      <c r="Q109" s="55">
        <v>0.967950508</v>
      </c>
      <c r="R109" s="55">
        <v>1.040191674</v>
      </c>
      <c r="S109" s="55">
        <v>1.216514556</v>
      </c>
      <c r="T109" s="55">
        <v>1.455096622</v>
      </c>
      <c r="U109" s="55">
        <v>1.750157916</v>
      </c>
      <c r="V109" s="55">
        <v>2.099467762</v>
      </c>
      <c r="W109" s="55">
        <v>2.2616808</v>
      </c>
      <c r="X109" s="55">
        <v>2.666734152</v>
      </c>
      <c r="Y109" s="55">
        <v>2.509199886</v>
      </c>
      <c r="Z109" s="55">
        <v>2.655964838</v>
      </c>
      <c r="AA109" s="55">
        <v>2.871385048</v>
      </c>
      <c r="AB109" s="55">
        <v>3.06127962</v>
      </c>
      <c r="AC109" s="55">
        <v>3.143659846</v>
      </c>
      <c r="AD109" s="55">
        <v>3.484297924</v>
      </c>
      <c r="AE109" s="55">
        <v>3.720585378</v>
      </c>
      <c r="AF109" s="55">
        <v>4.102016684</v>
      </c>
      <c r="AG109" s="55">
        <v>4.3127950996</v>
      </c>
      <c r="AH109" s="55">
        <v>4.59452648</v>
      </c>
      <c r="AI109" s="55">
        <v>4.7835173506</v>
      </c>
      <c r="AJ109" s="55">
        <v>4.864709344</v>
      </c>
      <c r="AK109" s="55">
        <v>5.0003927532</v>
      </c>
      <c r="AL109" s="55">
        <v>5.03314315749351</v>
      </c>
      <c r="AM109" s="55">
        <v>5.12589158791374</v>
      </c>
      <c r="AN109" s="55">
        <v>4.53144229038461</v>
      </c>
      <c r="AO109" s="55">
        <v>5.16701896681529</v>
      </c>
      <c r="AP109" s="55">
        <v>5.35637598697179</v>
      </c>
      <c r="AQ109" s="55">
        <v>5.46486852862558</v>
      </c>
      <c r="AR109" s="55">
        <v>5.20931220079895</v>
      </c>
      <c r="AS109" s="55">
        <v>5.026197988482</v>
      </c>
      <c r="AT109" s="55">
        <v>5.22658268018678</v>
      </c>
      <c r="AU109" s="55">
        <v>5.4718189419994</v>
      </c>
      <c r="AV109" s="55">
        <v>4.50726615971522</v>
      </c>
      <c r="AW109" s="55">
        <v>3.17974541485513</v>
      </c>
      <c r="AX109" s="55">
        <v>3.17150581988431</v>
      </c>
      <c r="AY109" s="55">
        <v>3.40236051524977</v>
      </c>
      <c r="AZ109" s="55">
        <v>3.82271165180543</v>
      </c>
      <c r="BA109" s="55">
        <v>4.23421662467138</v>
      </c>
      <c r="BB109" s="55">
        <v>4.44219390569307</v>
      </c>
      <c r="BC109" s="55">
        <v>4.95320117672345</v>
      </c>
      <c r="BD109" s="55">
        <v>5.76684335907678</v>
      </c>
      <c r="BE109" s="55">
        <v>5.81552613435719</v>
      </c>
      <c r="BF109" s="458">
        <v>0.00568653552227016</v>
      </c>
      <c r="BG109" s="458">
        <v>0.00988525909027382</v>
      </c>
      <c r="BH109" s="458">
        <v>0.242502351458103</v>
      </c>
    </row>
    <row r="110" spans="8:8">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c r="AA110" s="52"/>
      <c r="AB110" s="52"/>
      <c r="AC110" s="52"/>
      <c r="AD110" s="52"/>
      <c r="AE110" s="52"/>
      <c r="AF110" s="52"/>
      <c r="AG110" s="52"/>
      <c r="AH110" s="52"/>
      <c r="AI110" s="52"/>
      <c r="AJ110" s="52"/>
      <c r="AK110" s="52"/>
      <c r="AL110" s="52"/>
      <c r="AM110" s="52"/>
      <c r="AN110" s="52"/>
      <c r="AO110" s="52"/>
      <c r="AP110" s="52"/>
      <c r="AQ110" s="52"/>
      <c r="AR110" s="52"/>
      <c r="AS110" s="52"/>
      <c r="AT110" s="52"/>
      <c r="AU110" s="52"/>
      <c r="AV110" s="52"/>
      <c r="AW110" s="52"/>
      <c r="AX110" s="52"/>
      <c r="AY110" s="52"/>
      <c r="AZ110" s="52"/>
      <c r="BA110" s="52"/>
      <c r="BB110" s="52"/>
      <c r="BC110" s="52"/>
      <c r="BD110" s="52"/>
      <c r="BE110" s="53"/>
      <c r="BF110" s="457"/>
      <c r="BG110" s="457"/>
      <c r="BH110" s="457"/>
    </row>
    <row r="111" spans="8:8" s="482" ht="10.2" customFormat="1">
      <c r="A111" s="749" t="s">
        <v>194</v>
      </c>
      <c r="B111" s="752">
        <v>0.255397242421053</v>
      </c>
      <c r="C111" s="752">
        <v>0.344332903263158</v>
      </c>
      <c r="D111" s="752">
        <v>0.41006014</v>
      </c>
      <c r="E111" s="752">
        <v>0.521131640736842</v>
      </c>
      <c r="F111" s="752">
        <v>0.617834115578947</v>
      </c>
      <c r="G111" s="752">
        <v>0.788746571263158</v>
      </c>
      <c r="H111" s="752">
        <v>1.09704177368421</v>
      </c>
      <c r="I111" s="752">
        <v>1.52175148842105</v>
      </c>
      <c r="J111" s="752">
        <v>2.03901579347368</v>
      </c>
      <c r="K111" s="752">
        <v>2.66600093357895</v>
      </c>
      <c r="L111" s="752">
        <v>3.69848190673684</v>
      </c>
      <c r="M111" s="752">
        <v>4.32671420978947</v>
      </c>
      <c r="N111" s="752">
        <v>5.38547813578947</v>
      </c>
      <c r="O111" s="752">
        <v>6.25794396031579</v>
      </c>
      <c r="P111" s="752">
        <v>6.50859894726316</v>
      </c>
      <c r="Q111" s="752">
        <v>7.11924223021053</v>
      </c>
      <c r="R111" s="752">
        <v>8.40750761694737</v>
      </c>
      <c r="S111" s="752">
        <v>9.12177542494737</v>
      </c>
      <c r="T111" s="752">
        <v>10.3381271017895</v>
      </c>
      <c r="U111" s="752">
        <v>12.5456843827368</v>
      </c>
      <c r="V111" s="752">
        <v>14.8892163721053</v>
      </c>
      <c r="W111" s="752">
        <v>15.9473573448421</v>
      </c>
      <c r="X111" s="752">
        <v>17.3473311683158</v>
      </c>
      <c r="Y111" s="752">
        <v>18.9124926707368</v>
      </c>
      <c r="Z111" s="752">
        <v>19.4501058572632</v>
      </c>
      <c r="AA111" s="752">
        <v>20.004620235579</v>
      </c>
      <c r="AB111" s="752">
        <v>20.9617470458947</v>
      </c>
      <c r="AC111" s="752">
        <v>21.1208914083202</v>
      </c>
      <c r="AD111" s="752">
        <v>21.8482606132651</v>
      </c>
      <c r="AE111" s="752">
        <v>22.2584432394833</v>
      </c>
      <c r="AF111" s="752">
        <v>23.2239597808388</v>
      </c>
      <c r="AG111" s="752">
        <v>24.0680105172995</v>
      </c>
      <c r="AH111" s="752">
        <v>23.9027655760139</v>
      </c>
      <c r="AI111" s="752">
        <v>24.3138043004145</v>
      </c>
      <c r="AJ111" s="752">
        <v>25.2436148440502</v>
      </c>
      <c r="AK111" s="752">
        <v>25.8089908071518</v>
      </c>
      <c r="AL111" s="752">
        <v>26.3653551619628</v>
      </c>
      <c r="AM111" s="752">
        <v>26.6138125722381</v>
      </c>
      <c r="AN111" s="752">
        <v>25.9076904207907</v>
      </c>
      <c r="AO111" s="752">
        <v>26.9124585797763</v>
      </c>
      <c r="AP111" s="752">
        <v>26.8124545091717</v>
      </c>
      <c r="AQ111" s="752">
        <v>26.9757903422771</v>
      </c>
      <c r="AR111" s="752">
        <v>26.2609198230122</v>
      </c>
      <c r="AS111" s="752">
        <v>26.0167254440938</v>
      </c>
      <c r="AT111" s="752">
        <v>25.4903994881793</v>
      </c>
      <c r="AU111" s="752">
        <v>25.9865890200027</v>
      </c>
      <c r="AV111" s="752">
        <v>24.7475312457434</v>
      </c>
      <c r="AW111" s="752">
        <v>22.9108649166628</v>
      </c>
      <c r="AX111" s="752">
        <v>22.9549153438748</v>
      </c>
      <c r="AY111" s="752">
        <v>23.2833263973264</v>
      </c>
      <c r="AZ111" s="752">
        <v>23.4562881439209</v>
      </c>
      <c r="BA111" s="752">
        <v>23.6643516382235</v>
      </c>
      <c r="BB111" s="752">
        <v>23.7351122249</v>
      </c>
      <c r="BC111" s="752">
        <v>24.1272703713189</v>
      </c>
      <c r="BD111" s="752">
        <v>24.9299719577852</v>
      </c>
      <c r="BE111" s="752">
        <v>23.9813185290368</v>
      </c>
      <c r="BF111" s="751">
        <v>-0.0406809987065834</v>
      </c>
      <c r="BG111" s="751">
        <v>-0.00222064250891496</v>
      </c>
      <c r="BH111" s="751">
        <v>1.0</v>
      </c>
    </row>
    <row r="112" spans="8:8">
      <c r="A112" s="45" t="s">
        <v>195</v>
      </c>
      <c r="B112" s="52">
        <v>0.236791568421053</v>
      </c>
      <c r="C112" s="52">
        <v>0.323574305263158</v>
      </c>
      <c r="D112" s="52">
        <v>0.3871412</v>
      </c>
      <c r="E112" s="52">
        <v>0.489618094736842</v>
      </c>
      <c r="F112" s="52">
        <v>0.573748831578947</v>
      </c>
      <c r="G112" s="52">
        <v>0.731330505263158</v>
      </c>
      <c r="H112" s="52">
        <v>1.03254047368421</v>
      </c>
      <c r="I112" s="52">
        <v>1.41142036842105</v>
      </c>
      <c r="J112" s="52">
        <v>1.87212118947368</v>
      </c>
      <c r="K112" s="52">
        <v>2.40820463157895</v>
      </c>
      <c r="L112" s="52">
        <v>3.33383289473684</v>
      </c>
      <c r="M112" s="52">
        <v>3.83766611578947</v>
      </c>
      <c r="N112" s="52">
        <v>4.77718237578947</v>
      </c>
      <c r="O112" s="52">
        <v>5.59425028631579</v>
      </c>
      <c r="P112" s="52">
        <v>5.73641454526316</v>
      </c>
      <c r="Q112" s="52">
        <v>6.18769022421053</v>
      </c>
      <c r="R112" s="52">
        <v>7.28134102894737</v>
      </c>
      <c r="S112" s="52">
        <v>7.81330286894737</v>
      </c>
      <c r="T112" s="52">
        <v>8.80524709578947</v>
      </c>
      <c r="U112" s="52">
        <v>10.5444626847368</v>
      </c>
      <c r="V112" s="52">
        <v>12.6576029821053</v>
      </c>
      <c r="W112" s="52">
        <v>13.8081772808421</v>
      </c>
      <c r="X112" s="52">
        <v>14.8598431683158</v>
      </c>
      <c r="Y112" s="52">
        <v>16.0563549507368</v>
      </c>
      <c r="Z112" s="52">
        <v>16.7113773772632</v>
      </c>
      <c r="AA112" s="52">
        <v>17.336453401579</v>
      </c>
      <c r="AB112" s="52">
        <v>18.2787104778947</v>
      </c>
      <c r="AC112" s="52">
        <v>18.4776846294737</v>
      </c>
      <c r="AD112" s="52">
        <v>19.1793902747368</v>
      </c>
      <c r="AE112" s="52">
        <v>19.7031462189474</v>
      </c>
      <c r="AF112" s="52">
        <v>20.5752567405263</v>
      </c>
      <c r="AG112" s="52">
        <v>21.1380265768421</v>
      </c>
      <c r="AH112" s="52">
        <v>20.9229997652632</v>
      </c>
      <c r="AI112" s="52">
        <v>21.4153113453345</v>
      </c>
      <c r="AJ112" s="52">
        <v>22.1724025812856</v>
      </c>
      <c r="AK112" s="52">
        <v>22.5001711930045</v>
      </c>
      <c r="AL112" s="52">
        <v>22.927028937941</v>
      </c>
      <c r="AM112" s="52">
        <v>23.0088128011792</v>
      </c>
      <c r="AN112" s="52">
        <v>22.0650466547461</v>
      </c>
      <c r="AO112" s="52">
        <v>22.9873928014543</v>
      </c>
      <c r="AP112" s="52">
        <v>22.8763693186683</v>
      </c>
      <c r="AQ112" s="52">
        <v>22.9265283958176</v>
      </c>
      <c r="AR112" s="52">
        <v>22.1371440005004</v>
      </c>
      <c r="AS112" s="52">
        <v>21.8073955516937</v>
      </c>
      <c r="AT112" s="52">
        <v>21.3260063743716</v>
      </c>
      <c r="AU112" s="52">
        <v>21.6107540141833</v>
      </c>
      <c r="AV112" s="52">
        <v>20.135625531578</v>
      </c>
      <c r="AW112" s="52">
        <v>18.1939392598106</v>
      </c>
      <c r="AX112" s="52">
        <v>18.2119556172064</v>
      </c>
      <c r="AY112" s="52">
        <v>18.2180939909089</v>
      </c>
      <c r="AZ112" s="52">
        <v>17.9840626740767</v>
      </c>
      <c r="BA112" s="52">
        <v>17.8640769438792</v>
      </c>
      <c r="BB112" s="52">
        <v>17.6380977539491</v>
      </c>
      <c r="BC112" s="52">
        <v>17.5907673062741</v>
      </c>
      <c r="BD112" s="52">
        <v>17.7809173831879</v>
      </c>
      <c r="BE112" s="53">
        <v>16.6683296055322</v>
      </c>
      <c r="BF112" s="457">
        <v>-0.065133290755788</v>
      </c>
      <c r="BG112" s="457">
        <v>-0.018015884027051</v>
      </c>
      <c r="BH112" s="457">
        <v>0.695054760452395</v>
      </c>
    </row>
    <row r="113" spans="8:8">
      <c r="A113" s="45" t="s">
        <v>196</v>
      </c>
      <c r="B113" s="52">
        <v>0.018605674</v>
      </c>
      <c r="C113" s="52">
        <v>0.020758598</v>
      </c>
      <c r="D113" s="52">
        <v>0.02291894</v>
      </c>
      <c r="E113" s="52">
        <v>0.031513546</v>
      </c>
      <c r="F113" s="52">
        <v>0.044085284</v>
      </c>
      <c r="G113" s="52">
        <v>0.057416066</v>
      </c>
      <c r="H113" s="52">
        <v>0.0645013</v>
      </c>
      <c r="I113" s="52">
        <v>0.11033112</v>
      </c>
      <c r="J113" s="52">
        <v>0.166894604</v>
      </c>
      <c r="K113" s="52">
        <v>0.257796302</v>
      </c>
      <c r="L113" s="52">
        <v>0.364649012</v>
      </c>
      <c r="M113" s="52">
        <v>0.489048094</v>
      </c>
      <c r="N113" s="52">
        <v>0.60829576</v>
      </c>
      <c r="O113" s="52">
        <v>0.663693674</v>
      </c>
      <c r="P113" s="52">
        <v>0.772184402</v>
      </c>
      <c r="Q113" s="52">
        <v>0.931552006</v>
      </c>
      <c r="R113" s="52">
        <v>1.126166588</v>
      </c>
      <c r="S113" s="52">
        <v>1.308472556</v>
      </c>
      <c r="T113" s="52">
        <v>1.532880006</v>
      </c>
      <c r="U113" s="52">
        <v>2.001221698</v>
      </c>
      <c r="V113" s="52">
        <v>2.23161339</v>
      </c>
      <c r="W113" s="52">
        <v>2.139180064</v>
      </c>
      <c r="X113" s="52">
        <v>2.487488</v>
      </c>
      <c r="Y113" s="52">
        <v>2.85613772</v>
      </c>
      <c r="Z113" s="52">
        <v>2.73872848</v>
      </c>
      <c r="AA113" s="52">
        <v>2.668166834</v>
      </c>
      <c r="AB113" s="52">
        <v>2.683036568</v>
      </c>
      <c r="AC113" s="52">
        <v>2.64320677884647</v>
      </c>
      <c r="AD113" s="52">
        <v>2.66887033852829</v>
      </c>
      <c r="AE113" s="52">
        <v>2.55529702053597</v>
      </c>
      <c r="AF113" s="52">
        <v>2.6487030403125</v>
      </c>
      <c r="AG113" s="52">
        <v>2.92998394045743</v>
      </c>
      <c r="AH113" s="52">
        <v>2.97976581075079</v>
      </c>
      <c r="AI113" s="52">
        <v>2.89849295507998</v>
      </c>
      <c r="AJ113" s="52">
        <v>3.07121226276462</v>
      </c>
      <c r="AK113" s="52">
        <v>3.30881961414736</v>
      </c>
      <c r="AL113" s="52">
        <v>3.43832622402181</v>
      </c>
      <c r="AM113" s="52">
        <v>3.6049997710589</v>
      </c>
      <c r="AN113" s="52">
        <v>3.84264376604458</v>
      </c>
      <c r="AO113" s="52">
        <v>3.92506577832203</v>
      </c>
      <c r="AP113" s="52">
        <v>3.93608519050343</v>
      </c>
      <c r="AQ113" s="52">
        <v>4.04926194645958</v>
      </c>
      <c r="AR113" s="52">
        <v>4.12377582251178</v>
      </c>
      <c r="AS113" s="52">
        <v>4.20932989240012</v>
      </c>
      <c r="AT113" s="52">
        <v>4.16439311380764</v>
      </c>
      <c r="AU113" s="52">
        <v>4.37583500581949</v>
      </c>
      <c r="AV113" s="52">
        <v>4.61190571416544</v>
      </c>
      <c r="AW113" s="52">
        <v>4.71692565685228</v>
      </c>
      <c r="AX113" s="52">
        <v>4.74295972666836</v>
      </c>
      <c r="AY113" s="52">
        <v>5.06523240641745</v>
      </c>
      <c r="AZ113" s="52">
        <v>5.47222546984418</v>
      </c>
      <c r="BA113" s="52">
        <v>5.80027469434432</v>
      </c>
      <c r="BB113" s="52">
        <v>6.09701447095095</v>
      </c>
      <c r="BC113" s="52">
        <v>6.53650306504474</v>
      </c>
      <c r="BD113" s="52">
        <v>7.14905457459723</v>
      </c>
      <c r="BE113" s="53">
        <v>7.31298892350453</v>
      </c>
      <c r="BF113" s="457">
        <v>0.0201360198543623</v>
      </c>
      <c r="BG113" s="457">
        <v>0.0555278321646206</v>
      </c>
      <c r="BH113" s="457">
        <v>0.304945239547605</v>
      </c>
    </row>
    <row r="114" spans="8:8">
      <c r="A114" s="60" t="s">
        <v>197</v>
      </c>
      <c r="B114" s="61">
        <v>0.04542</v>
      </c>
      <c r="C114" s="61">
        <v>0.05574</v>
      </c>
      <c r="D114" s="61">
        <v>0.06597</v>
      </c>
      <c r="E114" s="61">
        <v>0.07622</v>
      </c>
      <c r="F114" s="61">
        <v>0.11443</v>
      </c>
      <c r="G114" s="61">
        <v>0.16785</v>
      </c>
      <c r="H114" s="61">
        <v>0.21928</v>
      </c>
      <c r="I114" s="61">
        <v>0.34295</v>
      </c>
      <c r="J114" s="61">
        <v>0.40071</v>
      </c>
      <c r="K114" s="61">
        <v>0.46695</v>
      </c>
      <c r="L114" s="61">
        <v>0.78559</v>
      </c>
      <c r="M114" s="61">
        <v>0.92005</v>
      </c>
      <c r="N114" s="61">
        <v>1.13307105263158</v>
      </c>
      <c r="O114" s="61">
        <v>1.35926052631579</v>
      </c>
      <c r="P114" s="61">
        <v>1.52308736842105</v>
      </c>
      <c r="Q114" s="61">
        <v>1.85132684210526</v>
      </c>
      <c r="R114" s="61">
        <v>2.66145157894737</v>
      </c>
      <c r="S114" s="61">
        <v>2.90770947368421</v>
      </c>
      <c r="T114" s="61">
        <v>3.46204842105263</v>
      </c>
      <c r="U114" s="61">
        <v>4.51618789473684</v>
      </c>
      <c r="V114" s="61">
        <v>5.54665928789474</v>
      </c>
      <c r="W114" s="61">
        <v>6.10607041557895</v>
      </c>
      <c r="X114" s="61">
        <v>6.3592698688421</v>
      </c>
      <c r="Y114" s="61">
        <v>6.84002735336842</v>
      </c>
      <c r="Z114" s="61">
        <v>7.21209193936842</v>
      </c>
      <c r="AA114" s="61">
        <v>7.29012105263158</v>
      </c>
      <c r="AB114" s="61">
        <v>7.49327789473684</v>
      </c>
      <c r="AC114" s="61">
        <v>7.50378315789474</v>
      </c>
      <c r="AD114" s="61">
        <v>7.72905473684211</v>
      </c>
      <c r="AE114" s="61">
        <v>7.70804631578947</v>
      </c>
      <c r="AF114" s="61">
        <v>7.92732105263158</v>
      </c>
      <c r="AG114" s="61">
        <v>8.32966105263158</v>
      </c>
      <c r="AH114" s="61">
        <v>8.39688315789474</v>
      </c>
      <c r="AI114" s="61">
        <v>8.33520091</v>
      </c>
      <c r="AJ114" s="61">
        <v>8.48494265631579</v>
      </c>
      <c r="AK114" s="61">
        <v>8.6015473431579</v>
      </c>
      <c r="AL114" s="61">
        <v>8.83346469923787</v>
      </c>
      <c r="AM114" s="61">
        <v>8.90926484271647</v>
      </c>
      <c r="AN114" s="61">
        <v>8.89971313199392</v>
      </c>
      <c r="AO114" s="61">
        <v>9.05202883146496</v>
      </c>
      <c r="AP114" s="61">
        <v>8.87633957692205</v>
      </c>
      <c r="AQ114" s="61">
        <v>8.80250207240318</v>
      </c>
      <c r="AR114" s="61">
        <v>8.34339396016776</v>
      </c>
      <c r="AS114" s="61">
        <v>8.41275536195815</v>
      </c>
      <c r="AT114" s="61">
        <v>7.79334162745613</v>
      </c>
      <c r="AU114" s="61">
        <v>8.01818388979334</v>
      </c>
      <c r="AV114" s="61">
        <v>7.81822719827008</v>
      </c>
      <c r="AW114" s="61">
        <v>7.53129169527272</v>
      </c>
      <c r="AX114" s="61">
        <v>7.43330739133164</v>
      </c>
      <c r="AY114" s="61">
        <v>7.44667468788843</v>
      </c>
      <c r="AZ114" s="61">
        <v>7.16766302503759</v>
      </c>
      <c r="BA114" s="61">
        <v>6.95465854749775</v>
      </c>
      <c r="BB114" s="61">
        <v>6.8371944442579</v>
      </c>
      <c r="BC114" s="61">
        <v>6.81952524781163</v>
      </c>
      <c r="BD114" s="61">
        <v>6.82411046351068</v>
      </c>
      <c r="BE114" s="55">
        <v>6.10991395953829</v>
      </c>
      <c r="BF114" s="464">
        <v>-0.107104107102068</v>
      </c>
      <c r="BG114" s="464">
        <v>-0.0131929730515853</v>
      </c>
      <c r="BH114" s="464">
        <v>0.254778066190996</v>
      </c>
    </row>
    <row r="115" spans="8:8">
      <c r="A115" s="62"/>
      <c r="B115" s="691"/>
      <c r="C115" s="691"/>
      <c r="D115" s="691"/>
      <c r="E115" s="691"/>
      <c r="F115" s="691"/>
      <c r="G115" s="691"/>
      <c r="H115" s="691"/>
      <c r="I115" s="691"/>
      <c r="J115" s="691"/>
      <c r="K115" s="691"/>
      <c r="L115" s="691"/>
      <c r="M115" s="691"/>
      <c r="N115" s="691"/>
      <c r="O115" s="691"/>
      <c r="P115" s="691"/>
      <c r="Q115" s="691"/>
      <c r="R115" s="691"/>
      <c r="S115" s="691"/>
      <c r="T115" s="691"/>
      <c r="U115" s="691"/>
      <c r="V115" s="691"/>
      <c r="W115" s="691"/>
      <c r="X115" s="691"/>
      <c r="Y115" s="691"/>
      <c r="Z115" s="691"/>
      <c r="AA115" s="691"/>
      <c r="AB115" s="691"/>
      <c r="AC115" s="691"/>
      <c r="AD115" s="691"/>
      <c r="AE115" s="691"/>
      <c r="AF115" s="691"/>
      <c r="AG115" s="691"/>
      <c r="AH115" s="691"/>
      <c r="AI115" s="691"/>
      <c r="AJ115" s="691"/>
      <c r="AK115" s="691"/>
      <c r="AL115" s="691"/>
      <c r="AM115" s="691"/>
      <c r="AN115" s="691"/>
      <c r="AO115" s="691"/>
      <c r="AP115" s="691"/>
      <c r="AQ115" s="691"/>
      <c r="AR115" s="691"/>
      <c r="AS115" s="691"/>
      <c r="AT115" s="691"/>
      <c r="AU115" s="691"/>
      <c r="AV115" s="691"/>
      <c r="AW115" s="691"/>
      <c r="AX115" s="691"/>
      <c r="AY115" s="691"/>
      <c r="AZ115" s="691"/>
      <c r="BA115" s="691"/>
      <c r="BB115" s="691"/>
      <c r="BC115" s="691"/>
      <c r="BD115" s="691"/>
      <c r="BE115" s="692"/>
      <c r="BF115" s="461"/>
      <c r="BG115" s="461"/>
      <c r="BH115" s="461"/>
    </row>
    <row r="116" spans="8:8">
      <c r="A116" s="473" t="s">
        <v>198</v>
      </c>
      <c r="B116" s="691"/>
      <c r="C116" s="691"/>
      <c r="D116" s="691"/>
      <c r="E116" s="691"/>
      <c r="F116" s="691"/>
      <c r="G116" s="691"/>
      <c r="H116" s="691"/>
      <c r="I116" s="691"/>
      <c r="J116" s="691"/>
      <c r="K116" s="691"/>
      <c r="L116" s="691"/>
      <c r="M116" s="691"/>
      <c r="N116" s="691"/>
      <c r="O116" s="691"/>
      <c r="P116" s="691"/>
      <c r="Q116" s="691"/>
      <c r="R116" s="691"/>
      <c r="S116" s="691"/>
      <c r="T116" s="691"/>
      <c r="U116" s="691"/>
      <c r="V116" s="691"/>
      <c r="W116" s="691"/>
      <c r="X116" s="691"/>
      <c r="Y116" s="691"/>
      <c r="Z116" s="691"/>
      <c r="AA116" s="691"/>
      <c r="AB116" s="691"/>
      <c r="AC116" s="691"/>
      <c r="AD116" s="691"/>
      <c r="AE116" s="691"/>
      <c r="AF116" s="691"/>
      <c r="AG116" s="691"/>
      <c r="AH116" s="691"/>
      <c r="AI116" s="691"/>
      <c r="AJ116" s="691"/>
      <c r="AK116" s="691"/>
      <c r="AL116" s="691"/>
      <c r="AM116" s="691"/>
      <c r="AN116" s="691"/>
      <c r="AO116" s="691"/>
      <c r="AP116" s="691"/>
      <c r="AQ116" s="691"/>
      <c r="AR116" s="691"/>
      <c r="AS116" s="691"/>
      <c r="AT116" s="691"/>
      <c r="AU116" s="691"/>
      <c r="AV116" s="691"/>
      <c r="AW116" s="691"/>
      <c r="AX116" s="691"/>
      <c r="AY116" s="691"/>
      <c r="AZ116" s="691"/>
      <c r="BA116" s="691"/>
      <c r="BB116" s="691"/>
      <c r="BC116" s="691"/>
      <c r="BD116" s="691"/>
      <c r="BE116" s="692"/>
      <c r="BF116" s="461"/>
      <c r="BG116" s="461"/>
      <c r="BH116" s="461"/>
    </row>
    <row r="117" spans="8:8">
      <c r="A117" s="454" t="s">
        <v>729</v>
      </c>
      <c r="B117" s="62"/>
      <c r="C117" s="62"/>
      <c r="D117" s="62"/>
      <c r="E117" s="62"/>
      <c r="F117" s="62"/>
      <c r="G117" s="62"/>
      <c r="H117" s="62"/>
      <c r="I117" s="62"/>
      <c r="J117" s="62"/>
      <c r="K117" s="62"/>
      <c r="L117" s="62"/>
      <c r="M117" s="62"/>
      <c r="N117" s="62"/>
      <c r="O117" s="62"/>
      <c r="P117" s="62"/>
      <c r="Q117" s="62"/>
      <c r="R117" s="62"/>
      <c r="S117" s="62"/>
      <c r="T117" s="62"/>
      <c r="U117" s="62"/>
      <c r="V117" s="62"/>
      <c r="W117" s="62"/>
      <c r="X117" s="62"/>
      <c r="Y117" s="62"/>
      <c r="Z117" s="62"/>
      <c r="AA117" s="62"/>
      <c r="AB117" s="62"/>
      <c r="AC117" s="62"/>
      <c r="AD117" s="62"/>
      <c r="AE117" s="62"/>
      <c r="AF117" s="62"/>
      <c r="AG117" s="62"/>
      <c r="AH117" s="62"/>
      <c r="AI117" s="62"/>
      <c r="AJ117" s="62"/>
      <c r="AK117" s="62"/>
      <c r="AL117" s="62"/>
      <c r="AM117" s="62"/>
      <c r="AN117" s="62"/>
      <c r="AO117" s="62"/>
      <c r="AP117" s="62"/>
      <c r="AQ117" s="62"/>
      <c r="AR117" s="62"/>
      <c r="AS117" s="62"/>
      <c r="AT117" s="62"/>
      <c r="AU117" s="62"/>
      <c r="AV117" s="62"/>
      <c r="AW117" s="62"/>
      <c r="AX117" s="62"/>
      <c r="AY117" s="62"/>
      <c r="AZ117" s="62"/>
      <c r="BA117" s="62"/>
      <c r="BB117" s="62"/>
      <c r="BC117" s="62"/>
      <c r="BD117" s="62"/>
      <c r="BE117" s="472"/>
      <c r="BF117" s="62"/>
      <c r="BG117" s="62"/>
      <c r="BH117" s="62"/>
    </row>
    <row r="118" spans="8:8">
      <c r="A118" s="45" t="s">
        <v>730</v>
      </c>
    </row>
    <row r="119" spans="8:8">
      <c r="A119" s="45" t="s">
        <v>731</v>
      </c>
    </row>
    <row r="120" spans="8:8">
      <c r="A120" s="45" t="s">
        <v>332</v>
      </c>
    </row>
    <row r="121" spans="8:8">
      <c r="A121" s="45" t="s">
        <v>203</v>
      </c>
    </row>
    <row r="122" spans="8:8">
      <c r="A122" s="45" t="s">
        <v>204</v>
      </c>
    </row>
    <row r="123" spans="8:8">
      <c r="A123" s="45" t="s">
        <v>701</v>
      </c>
    </row>
    <row r="124" spans="8:8">
      <c r="A124" s="47" t="s">
        <v>732</v>
      </c>
    </row>
    <row r="125" spans="8:8">
      <c r="A125" s="47" t="s">
        <v>230</v>
      </c>
    </row>
  </sheetData>
  <mergeCells count="1">
    <mergeCell ref="BF2:BG2"/>
  </mergeCells>
  <conditionalFormatting sqref="BF54:BH54">
    <cfRule type="cellIs" operator="lessThanOrEqual" priority="1" dxfId="410">
      <formula>0</formula>
    </cfRule>
    <cfRule type="cellIs" operator="greaterThan" priority="2" dxfId="411">
      <formula>0</formula>
    </cfRule>
    <cfRule type="cellIs" operator="lessThanOrEqual" priority="3" dxfId="412">
      <formula>0</formula>
    </cfRule>
    <cfRule type="cellIs" operator="greaterThan" priority="4" dxfId="413">
      <formula>0</formula>
    </cfRule>
  </conditionalFormatting>
  <conditionalFormatting sqref="BF4:BH53 BF55:BH56">
    <cfRule type="cellIs" operator="lessThanOrEqual" priority="5" dxfId="414">
      <formula>0</formula>
    </cfRule>
    <cfRule type="cellIs" operator="greaterThan" priority="6" dxfId="415">
      <formula>0</formula>
    </cfRule>
  </conditionalFormatting>
  <conditionalFormatting sqref="BF4:BH53 BF55:BH116">
    <cfRule type="cellIs" operator="lessThanOrEqual" priority="7" dxfId="416">
      <formula>0</formula>
    </cfRule>
    <cfRule type="cellIs" operator="greaterThan" priority="8" dxfId="417">
      <formula>0</formula>
    </cfRule>
  </conditionalFormatting>
  <hyperlinks>
    <hyperlink ref="L1" location="Contents!A1" display="Contents"/>
    <hyperlink ref="BJ1" location="Contents!A1" display="Contents"/>
  </hyperlinks>
  <pageMargins left="0.75" right="0.75" top="1.0" bottom="1.0" header="0.5" footer="0.5"/>
</worksheet>
</file>

<file path=xl/worksheets/sheet51.xml><?xml version="1.0" encoding="utf-8"?>
<worksheet xmlns:r="http://schemas.openxmlformats.org/officeDocument/2006/relationships" xmlns="http://schemas.openxmlformats.org/spreadsheetml/2006/main">
  <dimension ref="A1:BK124"/>
  <sheetViews>
    <sheetView tabSelected="1" workbookViewId="0" showGridLines="0">
      <pane xSplit="1" ySplit="3" topLeftCell="B86" state="frozen" activePane="bottomRight"/>
      <selection pane="bottomRight" activeCell="BK109" sqref="BK109"/>
    </sheetView>
  </sheetViews>
  <sheetFormatPr defaultRowHeight="10.2" defaultColWidth="9"/>
  <cols>
    <col min="1" max="1" customWidth="1" width="32.0" style="45"/>
    <col min="2" max="56" customWidth="1" width="8.5" style="45"/>
    <col min="57" max="57" customWidth="1" width="8.5" style="47"/>
    <col min="58" max="59" customWidth="1" width="11.832031" style="45"/>
    <col min="60" max="16384" customWidth="0" width="9.1640625" style="45"/>
  </cols>
  <sheetData>
    <row r="1" spans="8:8" ht="13.2">
      <c r="A1" s="753" t="s">
        <v>733</v>
      </c>
      <c r="L1" s="21" t="s">
        <v>89</v>
      </c>
      <c r="BH1" s="455"/>
      <c r="BJ1" s="21" t="s">
        <v>89</v>
      </c>
    </row>
    <row r="2" spans="8:8">
      <c r="BF2" s="455" t="s">
        <v>90</v>
      </c>
      <c r="BG2" s="455"/>
      <c r="BH2" s="455" t="s">
        <v>91</v>
      </c>
    </row>
    <row r="3" spans="8:8">
      <c r="A3" s="45" t="s">
        <v>723</v>
      </c>
      <c r="B3" s="45">
        <v>1965.0</v>
      </c>
      <c r="C3" s="45">
        <v>1966.0</v>
      </c>
      <c r="D3" s="45">
        <v>1967.0</v>
      </c>
      <c r="E3" s="45">
        <v>1968.0</v>
      </c>
      <c r="F3" s="45">
        <v>1969.0</v>
      </c>
      <c r="G3" s="45">
        <v>1970.0</v>
      </c>
      <c r="H3" s="45">
        <v>1971.0</v>
      </c>
      <c r="I3" s="45">
        <v>1972.0</v>
      </c>
      <c r="J3" s="45">
        <v>1973.0</v>
      </c>
      <c r="K3" s="45">
        <v>1974.0</v>
      </c>
      <c r="L3" s="45">
        <v>1975.0</v>
      </c>
      <c r="M3" s="45">
        <v>1976.0</v>
      </c>
      <c r="N3" s="45">
        <v>1977.0</v>
      </c>
      <c r="O3" s="45">
        <v>1978.0</v>
      </c>
      <c r="P3" s="45">
        <v>1979.0</v>
      </c>
      <c r="Q3" s="45">
        <v>1980.0</v>
      </c>
      <c r="R3" s="45">
        <v>1981.0</v>
      </c>
      <c r="S3" s="45">
        <v>1982.0</v>
      </c>
      <c r="T3" s="45">
        <v>1983.0</v>
      </c>
      <c r="U3" s="45">
        <v>1984.0</v>
      </c>
      <c r="V3" s="45">
        <v>1985.0</v>
      </c>
      <c r="W3" s="45">
        <v>1986.0</v>
      </c>
      <c r="X3" s="45">
        <v>1987.0</v>
      </c>
      <c r="Y3" s="45">
        <v>1988.0</v>
      </c>
      <c r="Z3" s="45">
        <v>1989.0</v>
      </c>
      <c r="AA3" s="45">
        <v>1990.0</v>
      </c>
      <c r="AB3" s="45">
        <v>1991.0</v>
      </c>
      <c r="AC3" s="45">
        <v>1992.0</v>
      </c>
      <c r="AD3" s="45">
        <v>1993.0</v>
      </c>
      <c r="AE3" s="45">
        <v>1994.0</v>
      </c>
      <c r="AF3" s="45">
        <v>1995.0</v>
      </c>
      <c r="AG3" s="45">
        <v>1996.0</v>
      </c>
      <c r="AH3" s="45">
        <v>1997.0</v>
      </c>
      <c r="AI3" s="45">
        <v>1998.0</v>
      </c>
      <c r="AJ3" s="45">
        <v>1999.0</v>
      </c>
      <c r="AK3" s="45">
        <v>2000.0</v>
      </c>
      <c r="AL3" s="45">
        <v>2001.0</v>
      </c>
      <c r="AM3" s="45">
        <v>2002.0</v>
      </c>
      <c r="AN3" s="45">
        <v>2003.0</v>
      </c>
      <c r="AO3" s="45">
        <v>2004.0</v>
      </c>
      <c r="AP3" s="45">
        <v>2005.0</v>
      </c>
      <c r="AQ3" s="45">
        <v>2006.0</v>
      </c>
      <c r="AR3" s="45">
        <v>2007.0</v>
      </c>
      <c r="AS3" s="45">
        <v>2008.0</v>
      </c>
      <c r="AT3" s="45">
        <v>2009.0</v>
      </c>
      <c r="AU3" s="45">
        <v>2010.0</v>
      </c>
      <c r="AV3" s="45">
        <v>2011.0</v>
      </c>
      <c r="AW3" s="45">
        <v>2012.0</v>
      </c>
      <c r="AX3" s="45">
        <v>2013.0</v>
      </c>
      <c r="AY3" s="45">
        <v>2014.0</v>
      </c>
      <c r="AZ3" s="45">
        <v>2015.0</v>
      </c>
      <c r="BA3" s="45">
        <v>2016.0</v>
      </c>
      <c r="BB3" s="45">
        <v>2017.0</v>
      </c>
      <c r="BC3" s="45">
        <v>2018.0</v>
      </c>
      <c r="BD3" s="45">
        <v>2019.0</v>
      </c>
      <c r="BE3" s="47">
        <v>2020.0</v>
      </c>
      <c r="BF3" s="455">
        <v>2020.0</v>
      </c>
      <c r="BG3" s="455" t="s">
        <v>93</v>
      </c>
      <c r="BH3" s="455">
        <v>2020.0</v>
      </c>
    </row>
    <row r="4" spans="8:8">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0"/>
      <c r="AL4" s="50"/>
      <c r="AM4" s="50"/>
      <c r="AN4" s="50"/>
      <c r="AO4" s="50"/>
      <c r="AP4" s="50"/>
      <c r="AQ4" s="50"/>
      <c r="AR4" s="50"/>
      <c r="AS4" s="50"/>
      <c r="AT4" s="50"/>
      <c r="AU4" s="50"/>
      <c r="AV4" s="50"/>
      <c r="AW4" s="50"/>
      <c r="AX4" s="50"/>
      <c r="AY4" s="50"/>
      <c r="AZ4" s="50"/>
      <c r="BA4" s="50"/>
      <c r="BB4" s="50"/>
      <c r="BC4" s="50"/>
      <c r="BD4" s="50"/>
      <c r="BE4" s="51"/>
      <c r="BF4" s="50"/>
      <c r="BG4" s="50"/>
      <c r="BH4" s="50"/>
    </row>
    <row r="5" spans="8:8">
      <c r="A5" s="45" t="s">
        <v>94</v>
      </c>
      <c r="B5" s="433">
        <v>118.088</v>
      </c>
      <c r="C5" s="433">
        <v>131.0</v>
      </c>
      <c r="D5" s="433">
        <v>133.924</v>
      </c>
      <c r="E5" s="433">
        <v>136.2</v>
      </c>
      <c r="F5" s="433">
        <v>150.638</v>
      </c>
      <c r="G5" s="433">
        <v>158.137</v>
      </c>
      <c r="H5" s="433">
        <v>162.461</v>
      </c>
      <c r="I5" s="433">
        <v>181.639</v>
      </c>
      <c r="J5" s="433">
        <v>194.654</v>
      </c>
      <c r="K5" s="433">
        <v>210.667</v>
      </c>
      <c r="L5" s="433">
        <v>202.47</v>
      </c>
      <c r="M5" s="433">
        <v>212.689</v>
      </c>
      <c r="N5" s="433">
        <v>220.147</v>
      </c>
      <c r="O5" s="433">
        <v>235.254</v>
      </c>
      <c r="P5" s="433">
        <v>244.121</v>
      </c>
      <c r="Q5" s="433">
        <v>251.148</v>
      </c>
      <c r="R5" s="433">
        <v>266.015</v>
      </c>
      <c r="S5" s="433">
        <v>257.795</v>
      </c>
      <c r="T5" s="433">
        <v>265.952</v>
      </c>
      <c r="U5" s="433">
        <v>286.123</v>
      </c>
      <c r="V5" s="433">
        <v>303.645</v>
      </c>
      <c r="W5" s="433">
        <v>310.635</v>
      </c>
      <c r="X5" s="433">
        <v>316.206</v>
      </c>
      <c r="Y5" s="433">
        <v>307.435</v>
      </c>
      <c r="Z5" s="433">
        <v>290.449744444444</v>
      </c>
      <c r="AA5" s="433">
        <v>295.683323232323</v>
      </c>
      <c r="AB5" s="433">
        <v>307.275991919192</v>
      </c>
      <c r="AC5" s="433">
        <v>315.174654545455</v>
      </c>
      <c r="AD5" s="433">
        <v>322.213897979798</v>
      </c>
      <c r="AE5" s="433">
        <v>327.855580808081</v>
      </c>
      <c r="AF5" s="433">
        <v>334.059734343434</v>
      </c>
      <c r="AG5" s="433">
        <v>354.592074747475</v>
      </c>
      <c r="AH5" s="433">
        <v>348.679621212121</v>
      </c>
      <c r="AI5" s="433">
        <v>330.869925252525</v>
      </c>
      <c r="AJ5" s="433">
        <v>345.000782828283</v>
      </c>
      <c r="AK5" s="433">
        <v>356.760077777778</v>
      </c>
      <c r="AL5" s="433">
        <v>331.521029292929</v>
      </c>
      <c r="AM5" s="433">
        <v>349.274639393939</v>
      </c>
      <c r="AN5" s="433">
        <v>336.139364646465</v>
      </c>
      <c r="AO5" s="433">
        <v>338.398360606061</v>
      </c>
      <c r="AP5" s="433">
        <v>361.95574949495</v>
      </c>
      <c r="AQ5" s="433">
        <v>352.887285858586</v>
      </c>
      <c r="AR5" s="433">
        <v>367.62145959596</v>
      </c>
      <c r="AS5" s="433">
        <v>377.48773030303</v>
      </c>
      <c r="AT5" s="433">
        <v>368.687405050505</v>
      </c>
      <c r="AU5" s="433">
        <v>351.384803030303</v>
      </c>
      <c r="AV5" s="433">
        <v>375.723724242424</v>
      </c>
      <c r="AW5" s="433">
        <v>380.267136363636</v>
      </c>
      <c r="AX5" s="433">
        <v>391.788871717172</v>
      </c>
      <c r="AY5" s="433">
        <v>382.501378787879</v>
      </c>
      <c r="AZ5" s="433">
        <v>382.193256565657</v>
      </c>
      <c r="BA5" s="433">
        <v>385.432425252525</v>
      </c>
      <c r="BB5" s="433">
        <v>394.587384848485</v>
      </c>
      <c r="BC5" s="433">
        <v>385.893961616162</v>
      </c>
      <c r="BD5" s="433">
        <v>379.668926262626</v>
      </c>
      <c r="BE5" s="435">
        <v>384.671935877361</v>
      </c>
      <c r="BF5" s="456">
        <v>0.0104090514738535</v>
      </c>
      <c r="BG5" s="456">
        <v>0.00293935967684833</v>
      </c>
      <c r="BH5" s="456">
        <v>0.0895251705422888</v>
      </c>
    </row>
    <row r="6" spans="8:8">
      <c r="A6" s="45" t="s">
        <v>95</v>
      </c>
      <c r="B6" s="433">
        <v>8.863</v>
      </c>
      <c r="C6" s="433">
        <v>10.118</v>
      </c>
      <c r="D6" s="433">
        <v>11.017</v>
      </c>
      <c r="E6" s="433">
        <v>12.642</v>
      </c>
      <c r="F6" s="433">
        <v>13.406</v>
      </c>
      <c r="G6" s="433">
        <v>15.005</v>
      </c>
      <c r="H6" s="433">
        <v>14.572</v>
      </c>
      <c r="I6" s="433">
        <v>15.531</v>
      </c>
      <c r="J6" s="433">
        <v>16.371</v>
      </c>
      <c r="K6" s="433">
        <v>16.708</v>
      </c>
      <c r="L6" s="433">
        <v>15.182</v>
      </c>
      <c r="M6" s="433">
        <v>17.255</v>
      </c>
      <c r="N6" s="433">
        <v>19.193</v>
      </c>
      <c r="O6" s="433">
        <v>16.217</v>
      </c>
      <c r="P6" s="433">
        <v>18.008</v>
      </c>
      <c r="Q6" s="433">
        <v>16.91</v>
      </c>
      <c r="R6" s="433">
        <v>24.618</v>
      </c>
      <c r="S6" s="433">
        <v>22.924</v>
      </c>
      <c r="T6" s="433">
        <v>20.733</v>
      </c>
      <c r="U6" s="433">
        <v>23.603</v>
      </c>
      <c r="V6" s="433">
        <v>28.4272916666659</v>
      </c>
      <c r="W6" s="433">
        <v>21.2974999999994</v>
      </c>
      <c r="X6" s="433">
        <v>19.2851944444439</v>
      </c>
      <c r="Y6" s="433">
        <v>21.8361111111105</v>
      </c>
      <c r="Z6" s="433">
        <v>25.3541944444437</v>
      </c>
      <c r="AA6" s="433">
        <v>24.4809444444438</v>
      </c>
      <c r="AB6" s="433">
        <v>22.6252638888883</v>
      </c>
      <c r="AC6" s="433">
        <v>26.8136944444437</v>
      </c>
      <c r="AD6" s="433">
        <v>26.6549305555548</v>
      </c>
      <c r="AE6" s="433">
        <v>20.2713194444439</v>
      </c>
      <c r="AF6" s="433">
        <v>27.5986666666659</v>
      </c>
      <c r="AG6" s="433">
        <v>31.3362777777769</v>
      </c>
      <c r="AH6" s="433">
        <v>26.3620972222215</v>
      </c>
      <c r="AI6" s="433">
        <v>24.5929444444438</v>
      </c>
      <c r="AJ6" s="433">
        <v>32.7123199999991</v>
      </c>
      <c r="AK6" s="433">
        <v>33.0748799999991</v>
      </c>
      <c r="AL6" s="433">
        <v>28.4353299999992</v>
      </c>
      <c r="AM6" s="433">
        <v>24.8615899999993</v>
      </c>
      <c r="AN6" s="433">
        <v>19.8522049999994</v>
      </c>
      <c r="AO6" s="433">
        <v>25.1763936111104</v>
      </c>
      <c r="AP6" s="433">
        <v>27.7094455555548</v>
      </c>
      <c r="AQ6" s="433">
        <v>30.4464747222214</v>
      </c>
      <c r="AR6" s="433">
        <v>27.3396741666659</v>
      </c>
      <c r="AS6" s="433">
        <v>39.2239091666656</v>
      </c>
      <c r="AT6" s="433">
        <v>26.7220055555548</v>
      </c>
      <c r="AU6" s="433">
        <v>37.1579905555545</v>
      </c>
      <c r="AV6" s="433">
        <v>36.2704191666656</v>
      </c>
      <c r="AW6" s="433">
        <v>31.9106880555547</v>
      </c>
      <c r="AX6" s="433">
        <v>28.0213219444437</v>
      </c>
      <c r="AY6" s="433">
        <v>38.8927688888878</v>
      </c>
      <c r="AZ6" s="433">
        <v>30.8915405555547</v>
      </c>
      <c r="BA6" s="433">
        <v>30.6973530555547</v>
      </c>
      <c r="BB6" s="433">
        <v>31.8476558333324</v>
      </c>
      <c r="BC6" s="433">
        <v>32.4855555555546</v>
      </c>
      <c r="BD6" s="433">
        <v>23.608055574442</v>
      </c>
      <c r="BE6" s="435">
        <v>26.8368723548239</v>
      </c>
      <c r="BF6" s="457">
        <v>0.133661664027227</v>
      </c>
      <c r="BG6" s="457">
        <v>-0.0123135019345146</v>
      </c>
      <c r="BH6" s="457">
        <v>0.00624577815615128</v>
      </c>
    </row>
    <row r="7" spans="8:8">
      <c r="A7" s="45" t="s">
        <v>96</v>
      </c>
      <c r="B7" s="433">
        <v>198.974085858586</v>
      </c>
      <c r="C7" s="433">
        <v>199.936907070707</v>
      </c>
      <c r="D7" s="433">
        <v>227.220813131313</v>
      </c>
      <c r="E7" s="433">
        <v>228.154705050505</v>
      </c>
      <c r="F7" s="433">
        <v>256.028522222222</v>
      </c>
      <c r="G7" s="433">
        <v>253.492365656566</v>
      </c>
      <c r="H7" s="433">
        <v>272.253998989899</v>
      </c>
      <c r="I7" s="433">
        <v>278.715987878788</v>
      </c>
      <c r="J7" s="433">
        <v>278.212701010101</v>
      </c>
      <c r="K7" s="433">
        <v>307.284651515152</v>
      </c>
      <c r="L7" s="433">
        <v>306.214821212121</v>
      </c>
      <c r="M7" s="433">
        <v>289.822462626263</v>
      </c>
      <c r="N7" s="433">
        <v>225.85725959596</v>
      </c>
      <c r="O7" s="433">
        <v>286.328509090909</v>
      </c>
      <c r="P7" s="433">
        <v>285.935329292929</v>
      </c>
      <c r="Q7" s="433">
        <v>282.002111111111</v>
      </c>
      <c r="R7" s="433">
        <v>266.509761616162</v>
      </c>
      <c r="S7" s="433">
        <v>315.529306060606</v>
      </c>
      <c r="T7" s="433">
        <v>338.677631313131</v>
      </c>
      <c r="U7" s="433">
        <v>327.587237373737</v>
      </c>
      <c r="V7" s="433">
        <v>287.182361616162</v>
      </c>
      <c r="W7" s="433">
        <v>296.974968686869</v>
      </c>
      <c r="X7" s="433">
        <v>255.410194949495</v>
      </c>
      <c r="Y7" s="433">
        <v>228.38464949495</v>
      </c>
      <c r="Z7" s="433">
        <v>274.724177777778</v>
      </c>
      <c r="AA7" s="433">
        <v>292.280914141414</v>
      </c>
      <c r="AB7" s="433">
        <v>287.326014141414</v>
      </c>
      <c r="AC7" s="433">
        <v>251.425677777778</v>
      </c>
      <c r="AD7" s="433">
        <v>279.250945454545</v>
      </c>
      <c r="AE7" s="433">
        <v>259.341321212121</v>
      </c>
      <c r="AF7" s="433">
        <v>311.219815151515</v>
      </c>
      <c r="AG7" s="433">
        <v>347.54947979798</v>
      </c>
      <c r="AH7" s="433">
        <v>355.973121212121</v>
      </c>
      <c r="AI7" s="433">
        <v>322.089273737374</v>
      </c>
      <c r="AJ7" s="433">
        <v>316.605181818182</v>
      </c>
      <c r="AK7" s="433">
        <v>272.761350505051</v>
      </c>
      <c r="AL7" s="433">
        <v>210.24</v>
      </c>
      <c r="AM7" s="433">
        <v>258.167578787879</v>
      </c>
      <c r="AN7" s="433">
        <v>269.970967676768</v>
      </c>
      <c r="AO7" s="433">
        <v>262.554644444445</v>
      </c>
      <c r="AP7" s="433">
        <v>266.427744444444</v>
      </c>
      <c r="AQ7" s="433">
        <v>285.544014141414</v>
      </c>
      <c r="AR7" s="433">
        <v>243.044062626263</v>
      </c>
      <c r="AS7" s="433">
        <v>251.053861616162</v>
      </c>
      <c r="AT7" s="433">
        <v>271.53307979798</v>
      </c>
      <c r="AU7" s="433">
        <v>257.274683838384</v>
      </c>
      <c r="AV7" s="433">
        <v>316.095341414141</v>
      </c>
      <c r="AW7" s="433">
        <v>274.030027272727</v>
      </c>
      <c r="AX7" s="433">
        <v>266.549848484849</v>
      </c>
      <c r="AY7" s="433">
        <v>255.75057979798</v>
      </c>
      <c r="AZ7" s="433">
        <v>246.453128282828</v>
      </c>
      <c r="BA7" s="433">
        <v>263.763662626263</v>
      </c>
      <c r="BB7" s="433">
        <v>296.806446464646</v>
      </c>
      <c r="BC7" s="433">
        <v>289.514595959596</v>
      </c>
      <c r="BD7" s="433">
        <v>285.467663636364</v>
      </c>
      <c r="BE7" s="435">
        <v>288.676394949495</v>
      </c>
      <c r="BF7" s="457">
        <v>0.00847731039926058</v>
      </c>
      <c r="BG7" s="457">
        <v>0.00501702208272503</v>
      </c>
      <c r="BH7" s="457">
        <v>0.0671840107868593</v>
      </c>
    </row>
    <row r="8" spans="8:8" s="47" ht="10.2" customFormat="1">
      <c r="A8" s="54" t="s">
        <v>97</v>
      </c>
      <c r="B8" s="436">
        <v>325.925085858586</v>
      </c>
      <c r="C8" s="436">
        <v>341.054907070707</v>
      </c>
      <c r="D8" s="436">
        <v>372.161813131313</v>
      </c>
      <c r="E8" s="436">
        <v>376.996705050505</v>
      </c>
      <c r="F8" s="436">
        <v>420.072522222222</v>
      </c>
      <c r="G8" s="436">
        <v>426.634365656566</v>
      </c>
      <c r="H8" s="436">
        <v>449.286998989899</v>
      </c>
      <c r="I8" s="436">
        <v>475.885987878788</v>
      </c>
      <c r="J8" s="436">
        <v>489.237701010101</v>
      </c>
      <c r="K8" s="436">
        <v>534.659651515151</v>
      </c>
      <c r="L8" s="436">
        <v>523.866821212121</v>
      </c>
      <c r="M8" s="436">
        <v>519.766462626263</v>
      </c>
      <c r="N8" s="436">
        <v>465.19725959596</v>
      </c>
      <c r="O8" s="436">
        <v>537.799509090909</v>
      </c>
      <c r="P8" s="436">
        <v>548.064329292929</v>
      </c>
      <c r="Q8" s="436">
        <v>550.060111111111</v>
      </c>
      <c r="R8" s="436">
        <v>557.142761616162</v>
      </c>
      <c r="S8" s="436">
        <v>596.248306060606</v>
      </c>
      <c r="T8" s="436">
        <v>625.362631313131</v>
      </c>
      <c r="U8" s="436">
        <v>637.313237373737</v>
      </c>
      <c r="V8" s="436">
        <v>619.254653282827</v>
      </c>
      <c r="W8" s="436">
        <v>628.907468686868</v>
      </c>
      <c r="X8" s="436">
        <v>590.901389393939</v>
      </c>
      <c r="Y8" s="436">
        <v>557.65576060606</v>
      </c>
      <c r="Z8" s="436">
        <v>590.528116666666</v>
      </c>
      <c r="AA8" s="436">
        <v>612.445181818181</v>
      </c>
      <c r="AB8" s="436">
        <v>617.227269949494</v>
      </c>
      <c r="AC8" s="436">
        <v>593.414026767676</v>
      </c>
      <c r="AD8" s="436">
        <v>628.119773989898</v>
      </c>
      <c r="AE8" s="436">
        <v>607.468221464646</v>
      </c>
      <c r="AF8" s="436">
        <v>672.878216161615</v>
      </c>
      <c r="AG8" s="436">
        <v>733.477832323232</v>
      </c>
      <c r="AH8" s="436">
        <v>731.014839646464</v>
      </c>
      <c r="AI8" s="436">
        <v>677.552143434343</v>
      </c>
      <c r="AJ8" s="436">
        <v>694.318284646464</v>
      </c>
      <c r="AK8" s="436">
        <v>662.596308282828</v>
      </c>
      <c r="AL8" s="436">
        <v>570.196359292929</v>
      </c>
      <c r="AM8" s="436">
        <v>632.303808181818</v>
      </c>
      <c r="AN8" s="436">
        <v>625.962537323232</v>
      </c>
      <c r="AO8" s="436">
        <v>626.129398661616</v>
      </c>
      <c r="AP8" s="436">
        <v>656.092939494949</v>
      </c>
      <c r="AQ8" s="436">
        <v>668.877774722221</v>
      </c>
      <c r="AR8" s="436">
        <v>638.005196388888</v>
      </c>
      <c r="AS8" s="436">
        <v>667.765501085858</v>
      </c>
      <c r="AT8" s="436">
        <v>666.94249040404</v>
      </c>
      <c r="AU8" s="436">
        <v>645.817477424241</v>
      </c>
      <c r="AV8" s="436">
        <v>728.089484823231</v>
      </c>
      <c r="AW8" s="436">
        <v>686.207851691918</v>
      </c>
      <c r="AX8" s="436">
        <v>686.360042146464</v>
      </c>
      <c r="AY8" s="436">
        <v>677.144727474746</v>
      </c>
      <c r="AZ8" s="436">
        <v>659.53792540404</v>
      </c>
      <c r="BA8" s="436">
        <v>679.893440934343</v>
      </c>
      <c r="BB8" s="436">
        <v>723.241487146464</v>
      </c>
      <c r="BC8" s="436">
        <v>707.894113131312</v>
      </c>
      <c r="BD8" s="436">
        <v>688.744645473432</v>
      </c>
      <c r="BE8" s="436">
        <v>700.18520318168</v>
      </c>
      <c r="BF8" s="458">
        <v>0.0138331142684465</v>
      </c>
      <c r="BG8" s="458">
        <v>0.00322185558102128</v>
      </c>
      <c r="BH8" s="458">
        <v>0.162954959485299</v>
      </c>
    </row>
    <row r="9" spans="8:8">
      <c r="B9" s="433"/>
      <c r="C9" s="433"/>
      <c r="D9" s="433"/>
      <c r="E9" s="433"/>
      <c r="F9" s="433"/>
      <c r="G9" s="433"/>
      <c r="H9" s="433"/>
      <c r="I9" s="433"/>
      <c r="J9" s="433"/>
      <c r="K9" s="433"/>
      <c r="L9" s="433"/>
      <c r="M9" s="433"/>
      <c r="N9" s="433"/>
      <c r="O9" s="433"/>
      <c r="P9" s="433"/>
      <c r="Q9" s="433"/>
      <c r="R9" s="433"/>
      <c r="S9" s="433"/>
      <c r="T9" s="433"/>
      <c r="U9" s="433"/>
      <c r="V9" s="433"/>
      <c r="W9" s="433"/>
      <c r="X9" s="433"/>
      <c r="Y9" s="433"/>
      <c r="Z9" s="433"/>
      <c r="AA9" s="433"/>
      <c r="AB9" s="433"/>
      <c r="AC9" s="433"/>
      <c r="AD9" s="433"/>
      <c r="AE9" s="433"/>
      <c r="AF9" s="433"/>
      <c r="AG9" s="433"/>
      <c r="AH9" s="433"/>
      <c r="AI9" s="433"/>
      <c r="AJ9" s="433"/>
      <c r="AK9" s="433"/>
      <c r="AL9" s="433"/>
      <c r="AM9" s="433"/>
      <c r="AN9" s="433"/>
      <c r="AO9" s="433"/>
      <c r="AP9" s="433"/>
      <c r="AQ9" s="433"/>
      <c r="AR9" s="433"/>
      <c r="AS9" s="433"/>
      <c r="AT9" s="433"/>
      <c r="AU9" s="433"/>
      <c r="AV9" s="433"/>
      <c r="AW9" s="433"/>
      <c r="AX9" s="433"/>
      <c r="AY9" s="433"/>
      <c r="AZ9" s="433"/>
      <c r="BA9" s="433"/>
      <c r="BB9" s="433"/>
      <c r="BC9" s="433"/>
      <c r="BD9" s="433"/>
      <c r="BE9" s="435"/>
      <c r="BF9" s="457"/>
      <c r="BG9" s="457"/>
      <c r="BH9" s="457"/>
    </row>
    <row r="10" spans="8:8">
      <c r="A10" s="45" t="s">
        <v>98</v>
      </c>
      <c r="B10" s="433">
        <v>1.225</v>
      </c>
      <c r="C10" s="433">
        <v>1.241</v>
      </c>
      <c r="D10" s="433">
        <v>1.271</v>
      </c>
      <c r="E10" s="433">
        <v>1.498</v>
      </c>
      <c r="F10" s="433">
        <v>1.344</v>
      </c>
      <c r="G10" s="433">
        <v>1.555</v>
      </c>
      <c r="H10" s="433">
        <v>1.544</v>
      </c>
      <c r="I10" s="433">
        <v>1.504</v>
      </c>
      <c r="J10" s="433">
        <v>2.994</v>
      </c>
      <c r="K10" s="433">
        <v>5.028</v>
      </c>
      <c r="L10" s="433">
        <v>5.201</v>
      </c>
      <c r="M10" s="433">
        <v>5.013</v>
      </c>
      <c r="N10" s="433">
        <v>5.766</v>
      </c>
      <c r="O10" s="433">
        <v>7.752</v>
      </c>
      <c r="P10" s="433">
        <v>10.66</v>
      </c>
      <c r="Q10" s="433">
        <v>15.144</v>
      </c>
      <c r="R10" s="433">
        <v>14.685</v>
      </c>
      <c r="S10" s="433">
        <v>17.593</v>
      </c>
      <c r="T10" s="433">
        <v>18.419</v>
      </c>
      <c r="U10" s="433">
        <v>19.88</v>
      </c>
      <c r="V10" s="433">
        <v>20.646</v>
      </c>
      <c r="W10" s="433">
        <v>21.009</v>
      </c>
      <c r="X10" s="433">
        <v>21.841</v>
      </c>
      <c r="Y10" s="433">
        <v>15.033</v>
      </c>
      <c r="Z10" s="433">
        <v>12.965</v>
      </c>
      <c r="AA10" s="433">
        <v>17.876</v>
      </c>
      <c r="AB10" s="433">
        <v>16.221</v>
      </c>
      <c r="AC10" s="433">
        <v>19.7790505050505</v>
      </c>
      <c r="AD10" s="433">
        <v>23.5554747474748</v>
      </c>
      <c r="AE10" s="433">
        <v>27.9727878787879</v>
      </c>
      <c r="AF10" s="433">
        <v>28.4581212121212</v>
      </c>
      <c r="AG10" s="433">
        <v>25.9451818181818</v>
      </c>
      <c r="AH10" s="433">
        <v>33.0299595959596</v>
      </c>
      <c r="AI10" s="433">
        <v>32.4217878787879</v>
      </c>
      <c r="AJ10" s="433">
        <v>26.5300707070707</v>
      </c>
      <c r="AK10" s="433">
        <v>34.0340101010101</v>
      </c>
      <c r="AL10" s="433">
        <v>41.9032626262626</v>
      </c>
      <c r="AM10" s="433">
        <v>41.4670505050505</v>
      </c>
      <c r="AN10" s="433">
        <v>39.0800808080808</v>
      </c>
      <c r="AO10" s="433">
        <v>35.4028787878788</v>
      </c>
      <c r="AP10" s="433">
        <v>39.3500909090909</v>
      </c>
      <c r="AQ10" s="433">
        <v>43.624</v>
      </c>
      <c r="AR10" s="433">
        <v>37.741</v>
      </c>
      <c r="AS10" s="433">
        <v>37.199</v>
      </c>
      <c r="AT10" s="433">
        <v>40.783</v>
      </c>
      <c r="AU10" s="433">
        <v>40.543</v>
      </c>
      <c r="AV10" s="433">
        <v>39.641</v>
      </c>
      <c r="AW10" s="433">
        <v>36.876</v>
      </c>
      <c r="AX10" s="433">
        <v>40.7</v>
      </c>
      <c r="AY10" s="433">
        <v>40.864</v>
      </c>
      <c r="AZ10" s="433">
        <v>41.7709</v>
      </c>
      <c r="BA10" s="433">
        <v>38.2543932713468</v>
      </c>
      <c r="BB10" s="433">
        <v>41.5429785772894</v>
      </c>
      <c r="BC10" s="433">
        <v>41.6478651794838</v>
      </c>
      <c r="BD10" s="433">
        <v>37.0667870582108</v>
      </c>
      <c r="BE10" s="435">
        <v>30.5435921936675</v>
      </c>
      <c r="BF10" s="457">
        <v>-0.178236308743341</v>
      </c>
      <c r="BG10" s="457">
        <v>-0.00950890043077179</v>
      </c>
      <c r="BH10" s="457">
        <v>0.00710844760191703</v>
      </c>
    </row>
    <row r="11" spans="8:8">
      <c r="A11" s="45" t="s">
        <v>99</v>
      </c>
      <c r="B11" s="433">
        <v>25.515</v>
      </c>
      <c r="C11" s="433">
        <v>27.906</v>
      </c>
      <c r="D11" s="433">
        <v>29.189</v>
      </c>
      <c r="E11" s="433">
        <v>30.55</v>
      </c>
      <c r="F11" s="433">
        <v>32.692</v>
      </c>
      <c r="G11" s="433">
        <v>39.801</v>
      </c>
      <c r="H11" s="433">
        <v>43.199</v>
      </c>
      <c r="I11" s="433">
        <v>50.681</v>
      </c>
      <c r="J11" s="433">
        <v>57.89</v>
      </c>
      <c r="K11" s="433">
        <v>65.679</v>
      </c>
      <c r="L11" s="433">
        <v>72.287</v>
      </c>
      <c r="M11" s="433">
        <v>82.913</v>
      </c>
      <c r="N11" s="433">
        <v>93.48</v>
      </c>
      <c r="O11" s="433">
        <v>102.746</v>
      </c>
      <c r="P11" s="433">
        <v>116.58</v>
      </c>
      <c r="Q11" s="433">
        <v>128.907</v>
      </c>
      <c r="R11" s="433">
        <v>130.765</v>
      </c>
      <c r="S11" s="433">
        <v>141.132</v>
      </c>
      <c r="T11" s="433">
        <v>151.475</v>
      </c>
      <c r="U11" s="433">
        <v>166.593</v>
      </c>
      <c r="V11" s="433">
        <v>178.375</v>
      </c>
      <c r="W11" s="433">
        <v>182.419</v>
      </c>
      <c r="X11" s="433">
        <v>185.6</v>
      </c>
      <c r="Y11" s="433">
        <v>199.093</v>
      </c>
      <c r="Z11" s="433">
        <v>204.69</v>
      </c>
      <c r="AA11" s="433">
        <v>206.708</v>
      </c>
      <c r="AB11" s="433">
        <v>217.782</v>
      </c>
      <c r="AC11" s="433">
        <v>223.343</v>
      </c>
      <c r="AD11" s="433">
        <v>235.065</v>
      </c>
      <c r="AE11" s="433">
        <v>242.705</v>
      </c>
      <c r="AF11" s="433">
        <v>253.905</v>
      </c>
      <c r="AG11" s="433">
        <v>265.769</v>
      </c>
      <c r="AH11" s="433">
        <v>278.972</v>
      </c>
      <c r="AI11" s="433">
        <v>291.469</v>
      </c>
      <c r="AJ11" s="433">
        <v>293.0</v>
      </c>
      <c r="AK11" s="433">
        <v>304.403</v>
      </c>
      <c r="AL11" s="433">
        <v>267.876</v>
      </c>
      <c r="AM11" s="433">
        <v>286.092</v>
      </c>
      <c r="AN11" s="433">
        <v>305.616</v>
      </c>
      <c r="AO11" s="433">
        <v>320.7969068355</v>
      </c>
      <c r="AP11" s="433">
        <v>337.456673938748</v>
      </c>
      <c r="AQ11" s="433">
        <v>348.80546</v>
      </c>
      <c r="AR11" s="433">
        <v>374.0151216</v>
      </c>
      <c r="AS11" s="433">
        <v>369.5564</v>
      </c>
      <c r="AT11" s="433">
        <v>390.988065</v>
      </c>
      <c r="AU11" s="433">
        <v>403.28981326205</v>
      </c>
      <c r="AV11" s="433">
        <v>428.332919871257</v>
      </c>
      <c r="AW11" s="433">
        <v>415.342175456575</v>
      </c>
      <c r="AX11" s="433">
        <v>390.992013973978</v>
      </c>
      <c r="AY11" s="433">
        <v>373.439060474269</v>
      </c>
      <c r="AZ11" s="433">
        <v>359.742808194341</v>
      </c>
      <c r="BA11" s="433">
        <v>380.910942380121</v>
      </c>
      <c r="BB11" s="433">
        <v>370.906456376092</v>
      </c>
      <c r="BC11" s="433">
        <v>388.971075877389</v>
      </c>
      <c r="BD11" s="433">
        <v>397.877056628865</v>
      </c>
      <c r="BE11" s="435">
        <v>396.7985</v>
      </c>
      <c r="BF11" s="457">
        <v>-0.00543561258418113</v>
      </c>
      <c r="BG11" s="457">
        <v>0.00174812813746517</v>
      </c>
      <c r="BH11" s="457">
        <v>0.0923474006555804</v>
      </c>
    </row>
    <row r="12" spans="8:8">
      <c r="A12" s="45" t="s">
        <v>100</v>
      </c>
      <c r="B12" s="433">
        <v>3.954</v>
      </c>
      <c r="C12" s="433">
        <v>4.168</v>
      </c>
      <c r="D12" s="433">
        <v>4.255</v>
      </c>
      <c r="E12" s="433">
        <v>3.565</v>
      </c>
      <c r="F12" s="433">
        <v>4.024</v>
      </c>
      <c r="G12" s="433">
        <v>4.307</v>
      </c>
      <c r="H12" s="433">
        <v>4.809</v>
      </c>
      <c r="I12" s="433">
        <v>5.73</v>
      </c>
      <c r="J12" s="433">
        <v>5.595</v>
      </c>
      <c r="K12" s="433">
        <v>6.364</v>
      </c>
      <c r="L12" s="433">
        <v>6.388</v>
      </c>
      <c r="M12" s="433">
        <v>6.599</v>
      </c>
      <c r="N12" s="433">
        <v>6.969</v>
      </c>
      <c r="O12" s="433">
        <v>7.251</v>
      </c>
      <c r="P12" s="433">
        <v>7.448</v>
      </c>
      <c r="Q12" s="433">
        <v>7.871</v>
      </c>
      <c r="R12" s="433">
        <v>8.15</v>
      </c>
      <c r="S12" s="433">
        <v>8.914</v>
      </c>
      <c r="T12" s="433">
        <v>9.613</v>
      </c>
      <c r="U12" s="433">
        <v>9.975</v>
      </c>
      <c r="V12" s="433">
        <v>11.07</v>
      </c>
      <c r="W12" s="433">
        <v>11.83</v>
      </c>
      <c r="X12" s="433">
        <v>12.823</v>
      </c>
      <c r="Y12" s="433">
        <v>12.558</v>
      </c>
      <c r="Z12" s="433">
        <v>10.543</v>
      </c>
      <c r="AA12" s="433">
        <v>8.941428</v>
      </c>
      <c r="AB12" s="433">
        <v>13.135654</v>
      </c>
      <c r="AC12" s="433">
        <v>16.74015</v>
      </c>
      <c r="AD12" s="433">
        <v>17.217321</v>
      </c>
      <c r="AE12" s="433">
        <v>16.985472</v>
      </c>
      <c r="AF12" s="433">
        <v>18.413739</v>
      </c>
      <c r="AG12" s="433">
        <v>16.873468</v>
      </c>
      <c r="AH12" s="433">
        <v>18.943148</v>
      </c>
      <c r="AI12" s="433">
        <v>15.937255</v>
      </c>
      <c r="AJ12" s="433">
        <v>13.577</v>
      </c>
      <c r="AK12" s="433">
        <v>19.081</v>
      </c>
      <c r="AL12" s="433">
        <v>21.68</v>
      </c>
      <c r="AM12" s="433">
        <v>23.187</v>
      </c>
      <c r="AN12" s="433">
        <v>22.603</v>
      </c>
      <c r="AO12" s="433">
        <v>20.96933834</v>
      </c>
      <c r="AP12" s="433">
        <v>25.5755</v>
      </c>
      <c r="AQ12" s="433">
        <v>28.2150500832503</v>
      </c>
      <c r="AR12" s="433">
        <v>22.334859107965</v>
      </c>
      <c r="AS12" s="433">
        <v>24.26614619</v>
      </c>
      <c r="AT12" s="433">
        <v>25.17931053</v>
      </c>
      <c r="AU12" s="433">
        <v>21.75947414</v>
      </c>
      <c r="AV12" s="433">
        <v>20.51000509</v>
      </c>
      <c r="AW12" s="433">
        <v>20.16202386</v>
      </c>
      <c r="AX12" s="433">
        <v>19.90721056</v>
      </c>
      <c r="AY12" s="433">
        <v>23.0450776</v>
      </c>
      <c r="AZ12" s="433">
        <v>23.62150692</v>
      </c>
      <c r="BA12" s="433">
        <v>19.690726967</v>
      </c>
      <c r="BB12" s="433">
        <v>21.32573088496</v>
      </c>
      <c r="BC12" s="433">
        <v>23.36676917653</v>
      </c>
      <c r="BD12" s="433">
        <v>21.4403271730524</v>
      </c>
      <c r="BE12" s="435">
        <v>20.6573284421816</v>
      </c>
      <c r="BF12" s="457">
        <v>-0.0391523651756213</v>
      </c>
      <c r="BG12" s="457">
        <v>-0.0159463932965292</v>
      </c>
      <c r="BH12" s="457">
        <v>0.00480760533652235</v>
      </c>
    </row>
    <row r="13" spans="8:8">
      <c r="A13" s="45" t="s">
        <v>101</v>
      </c>
      <c r="B13" s="433">
        <v>3.54394946586159</v>
      </c>
      <c r="C13" s="433">
        <v>3.93721936832327</v>
      </c>
      <c r="D13" s="433">
        <v>4.38925373896888</v>
      </c>
      <c r="E13" s="433">
        <v>4.89101189038551</v>
      </c>
      <c r="F13" s="433">
        <v>5.4379734788667</v>
      </c>
      <c r="G13" s="433">
        <v>6.05274022294472</v>
      </c>
      <c r="H13" s="433">
        <v>6.42340840687413</v>
      </c>
      <c r="I13" s="433">
        <v>7.11502099396191</v>
      </c>
      <c r="J13" s="433">
        <v>7.74334876915931</v>
      </c>
      <c r="K13" s="433">
        <v>8.79206850905713</v>
      </c>
      <c r="L13" s="433">
        <v>9.7323</v>
      </c>
      <c r="M13" s="433">
        <v>10.22642</v>
      </c>
      <c r="N13" s="433">
        <v>10.451812</v>
      </c>
      <c r="O13" s="433">
        <v>12.07144</v>
      </c>
      <c r="P13" s="433">
        <v>13.2593</v>
      </c>
      <c r="Q13" s="433">
        <v>14.44702</v>
      </c>
      <c r="R13" s="433">
        <v>14.26534</v>
      </c>
      <c r="S13" s="433">
        <v>15.238536</v>
      </c>
      <c r="T13" s="433">
        <v>15.365776</v>
      </c>
      <c r="U13" s="433">
        <v>17.14022</v>
      </c>
      <c r="V13" s="433">
        <v>18.440772</v>
      </c>
      <c r="W13" s="433">
        <v>21.332952</v>
      </c>
      <c r="X13" s="433">
        <v>23.24756</v>
      </c>
      <c r="Y13" s="433">
        <v>24.5194</v>
      </c>
      <c r="Z13" s="433">
        <v>26.78212</v>
      </c>
      <c r="AA13" s="433">
        <v>27.495852</v>
      </c>
      <c r="AB13" s="433">
        <v>27.72608</v>
      </c>
      <c r="AC13" s="433">
        <v>22.280584</v>
      </c>
      <c r="AD13" s="433">
        <v>27.856392</v>
      </c>
      <c r="AE13" s="433">
        <v>32.058392</v>
      </c>
      <c r="AF13" s="433">
        <v>31.9894</v>
      </c>
      <c r="AG13" s="433">
        <v>35.287624180287</v>
      </c>
      <c r="AH13" s="433">
        <v>31.47576</v>
      </c>
      <c r="AI13" s="433">
        <v>30.781684</v>
      </c>
      <c r="AJ13" s="433">
        <v>33.700658</v>
      </c>
      <c r="AK13" s="433">
        <v>30.815718</v>
      </c>
      <c r="AL13" s="433">
        <v>31.632658</v>
      </c>
      <c r="AM13" s="433">
        <v>33.968038</v>
      </c>
      <c r="AN13" s="433">
        <v>36.17636</v>
      </c>
      <c r="AO13" s="433">
        <v>38.330058</v>
      </c>
      <c r="AP13" s="433">
        <v>39.220888</v>
      </c>
      <c r="AQ13" s="433">
        <v>42.55789176579</v>
      </c>
      <c r="AR13" s="433">
        <v>44.2419816277301</v>
      </c>
      <c r="AS13" s="433">
        <v>46.16088280927</v>
      </c>
      <c r="AT13" s="433">
        <v>40.8373660316999</v>
      </c>
      <c r="AU13" s="433">
        <v>40.55746262644</v>
      </c>
      <c r="AV13" s="433">
        <v>48.4274781345601</v>
      </c>
      <c r="AW13" s="433">
        <v>47.5817097641901</v>
      </c>
      <c r="AX13" s="433">
        <v>44.3627900734299</v>
      </c>
      <c r="AY13" s="433">
        <v>44.7419633977399</v>
      </c>
      <c r="AZ13" s="433">
        <v>44.6819023670798</v>
      </c>
      <c r="BA13" s="433">
        <v>46.7879265267898</v>
      </c>
      <c r="BB13" s="433">
        <v>57.3419</v>
      </c>
      <c r="BC13" s="433">
        <v>56.64701406995</v>
      </c>
      <c r="BD13" s="433">
        <v>54.14455518274</v>
      </c>
      <c r="BE13" s="435">
        <v>43.9933870657677</v>
      </c>
      <c r="BF13" s="457">
        <v>-0.189702705903017</v>
      </c>
      <c r="BG13" s="457">
        <v>0.0286075476643433</v>
      </c>
      <c r="BH13" s="457">
        <v>0.010238634827396</v>
      </c>
    </row>
    <row r="14" spans="8:8">
      <c r="A14" s="45" t="s">
        <v>102</v>
      </c>
      <c r="B14" s="433">
        <v>0.249</v>
      </c>
      <c r="C14" s="433">
        <v>0.285</v>
      </c>
      <c r="D14" s="433">
        <v>0.314</v>
      </c>
      <c r="E14" s="433">
        <v>0.328</v>
      </c>
      <c r="F14" s="433">
        <v>0.364</v>
      </c>
      <c r="G14" s="433">
        <v>0.405</v>
      </c>
      <c r="H14" s="433">
        <v>0.44</v>
      </c>
      <c r="I14" s="433">
        <v>0.445</v>
      </c>
      <c r="J14" s="433">
        <v>0.435</v>
      </c>
      <c r="K14" s="433">
        <v>0.5</v>
      </c>
      <c r="L14" s="433">
        <v>0.628</v>
      </c>
      <c r="M14" s="433">
        <v>0.605</v>
      </c>
      <c r="N14" s="433">
        <v>0.558</v>
      </c>
      <c r="O14" s="433">
        <v>0.791</v>
      </c>
      <c r="P14" s="433">
        <v>0.709</v>
      </c>
      <c r="Q14" s="433">
        <v>0.872</v>
      </c>
      <c r="R14" s="433">
        <v>0.779</v>
      </c>
      <c r="S14" s="433">
        <v>0.895</v>
      </c>
      <c r="T14" s="433">
        <v>1.721</v>
      </c>
      <c r="U14" s="433">
        <v>3.233</v>
      </c>
      <c r="V14" s="433">
        <v>3.279</v>
      </c>
      <c r="W14" s="433">
        <v>4.012</v>
      </c>
      <c r="X14" s="433">
        <v>4.57</v>
      </c>
      <c r="Y14" s="433">
        <v>4.826</v>
      </c>
      <c r="Z14" s="433">
        <v>4.954</v>
      </c>
      <c r="AA14" s="433">
        <v>4.9866877</v>
      </c>
      <c r="AB14" s="433">
        <v>5.075921</v>
      </c>
      <c r="AC14" s="433">
        <v>4.9735809</v>
      </c>
      <c r="AD14" s="433">
        <v>5.8101371</v>
      </c>
      <c r="AE14" s="433">
        <v>6.5652775</v>
      </c>
      <c r="AF14" s="433">
        <v>5.1605513</v>
      </c>
      <c r="AG14" s="433">
        <v>6.3434151</v>
      </c>
      <c r="AH14" s="433">
        <v>6.5341771</v>
      </c>
      <c r="AI14" s="433">
        <v>6.5060954</v>
      </c>
      <c r="AJ14" s="433">
        <v>7.17672593694</v>
      </c>
      <c r="AK14" s="433">
        <v>7.611231425515</v>
      </c>
      <c r="AL14" s="433">
        <v>7.070652628788</v>
      </c>
      <c r="AM14" s="433">
        <v>7.524256030124</v>
      </c>
      <c r="AN14" s="433">
        <v>7.180416910383</v>
      </c>
      <c r="AO14" s="433">
        <v>7.411699139289</v>
      </c>
      <c r="AP14" s="433">
        <v>6.882639372876</v>
      </c>
      <c r="AQ14" s="433">
        <v>7.129493192311</v>
      </c>
      <c r="AR14" s="433">
        <v>9.037655280444</v>
      </c>
      <c r="AS14" s="433">
        <v>11.293333006078</v>
      </c>
      <c r="AT14" s="433">
        <v>9.225407228995</v>
      </c>
      <c r="AU14" s="433">
        <v>8.636400921231</v>
      </c>
      <c r="AV14" s="433">
        <v>11.133088253311</v>
      </c>
      <c r="AW14" s="433">
        <v>12.237723413637</v>
      </c>
      <c r="AX14" s="433">
        <v>11.038824572776</v>
      </c>
      <c r="AY14" s="433">
        <v>11.457895633368</v>
      </c>
      <c r="AZ14" s="433">
        <v>13.096270011695</v>
      </c>
      <c r="BA14" s="433">
        <v>15.833842014888</v>
      </c>
      <c r="BB14" s="433">
        <v>20.08861</v>
      </c>
      <c r="BC14" s="433">
        <v>20.6780018676551</v>
      </c>
      <c r="BD14" s="433">
        <v>24.664263544249</v>
      </c>
      <c r="BE14" s="435">
        <v>24.7679949335302</v>
      </c>
      <c r="BF14" s="457">
        <v>0.00146200481160963</v>
      </c>
      <c r="BG14" s="457">
        <v>0.103337198943781</v>
      </c>
      <c r="BH14" s="457">
        <v>0.00576428578122675</v>
      </c>
    </row>
    <row r="15" spans="8:8">
      <c r="A15" s="45" t="s">
        <v>103</v>
      </c>
      <c r="B15" s="433">
        <v>2.625</v>
      </c>
      <c r="C15" s="433">
        <v>2.827</v>
      </c>
      <c r="D15" s="433">
        <v>3.168</v>
      </c>
      <c r="E15" s="433">
        <v>3.4</v>
      </c>
      <c r="F15" s="433">
        <v>3.701</v>
      </c>
      <c r="G15" s="433">
        <v>3.536</v>
      </c>
      <c r="H15" s="433">
        <v>4.286</v>
      </c>
      <c r="I15" s="433">
        <v>4.435</v>
      </c>
      <c r="J15" s="433">
        <v>4.769</v>
      </c>
      <c r="K15" s="433">
        <v>5.216</v>
      </c>
      <c r="L15" s="433">
        <v>5.467</v>
      </c>
      <c r="M15" s="433">
        <v>5.793</v>
      </c>
      <c r="N15" s="433">
        <v>6.025</v>
      </c>
      <c r="O15" s="433">
        <v>6.192</v>
      </c>
      <c r="P15" s="433">
        <v>6.703</v>
      </c>
      <c r="Q15" s="433">
        <v>7.01</v>
      </c>
      <c r="R15" s="433">
        <v>7.996</v>
      </c>
      <c r="S15" s="433">
        <v>8.396</v>
      </c>
      <c r="T15" s="433">
        <v>8.107</v>
      </c>
      <c r="U15" s="433">
        <v>8.703</v>
      </c>
      <c r="V15" s="433">
        <v>9.382</v>
      </c>
      <c r="W15" s="433">
        <v>10.06</v>
      </c>
      <c r="X15" s="433">
        <v>10.878</v>
      </c>
      <c r="Y15" s="433">
        <v>10.423</v>
      </c>
      <c r="Z15" s="433">
        <v>10.507</v>
      </c>
      <c r="AA15" s="433">
        <v>10.469</v>
      </c>
      <c r="AB15" s="433">
        <v>11.492</v>
      </c>
      <c r="AC15" s="433">
        <v>9.689</v>
      </c>
      <c r="AD15" s="433">
        <v>11.799</v>
      </c>
      <c r="AE15" s="433">
        <v>12.747</v>
      </c>
      <c r="AF15" s="433">
        <v>12.9376</v>
      </c>
      <c r="AG15" s="433">
        <v>13.3236</v>
      </c>
      <c r="AH15" s="433">
        <v>13.2145</v>
      </c>
      <c r="AI15" s="433">
        <v>13.8083</v>
      </c>
      <c r="AJ15" s="433">
        <v>14.5406</v>
      </c>
      <c r="AK15" s="433">
        <v>16.1761</v>
      </c>
      <c r="AL15" s="433">
        <v>17.6148</v>
      </c>
      <c r="AM15" s="433">
        <v>18.0401</v>
      </c>
      <c r="AN15" s="433">
        <v>18.5337</v>
      </c>
      <c r="AO15" s="433">
        <v>17.5253</v>
      </c>
      <c r="AP15" s="433">
        <v>17.977</v>
      </c>
      <c r="AQ15" s="433">
        <v>19.5943</v>
      </c>
      <c r="AR15" s="433">
        <v>19.5488</v>
      </c>
      <c r="AS15" s="433">
        <v>19.0596</v>
      </c>
      <c r="AT15" s="433">
        <v>19.9038</v>
      </c>
      <c r="AU15" s="433">
        <v>20.0521</v>
      </c>
      <c r="AV15" s="433">
        <v>21.5573</v>
      </c>
      <c r="AW15" s="433">
        <v>22.0319</v>
      </c>
      <c r="AX15" s="433">
        <v>22.3196</v>
      </c>
      <c r="AY15" s="433">
        <v>22.2107</v>
      </c>
      <c r="AZ15" s="433">
        <v>23.6870628274576</v>
      </c>
      <c r="BA15" s="433">
        <v>23.826156</v>
      </c>
      <c r="BB15" s="433">
        <v>29.0745134976158</v>
      </c>
      <c r="BC15" s="433">
        <v>30.737</v>
      </c>
      <c r="BD15" s="433">
        <v>31.462</v>
      </c>
      <c r="BE15" s="435">
        <v>30.507</v>
      </c>
      <c r="BF15" s="457">
        <v>-0.033003383733278</v>
      </c>
      <c r="BG15" s="457">
        <v>0.0468513869341907</v>
      </c>
      <c r="BH15" s="457">
        <v>0.00709993145588956</v>
      </c>
    </row>
    <row r="16" spans="8:8">
      <c r="A16" s="45" t="s">
        <v>104</v>
      </c>
      <c r="B16" s="433">
        <v>0.0</v>
      </c>
      <c r="C16" s="433">
        <v>0.0</v>
      </c>
      <c r="D16" s="433">
        <v>0.0</v>
      </c>
      <c r="E16" s="433">
        <v>0.0</v>
      </c>
      <c r="F16" s="433">
        <v>0.0</v>
      </c>
      <c r="G16" s="433">
        <v>0.0</v>
      </c>
      <c r="H16" s="433">
        <v>0.0</v>
      </c>
      <c r="I16" s="433">
        <v>0.0</v>
      </c>
      <c r="J16" s="433">
        <v>0.0</v>
      </c>
      <c r="K16" s="433">
        <v>0.0</v>
      </c>
      <c r="L16" s="433">
        <v>0.0</v>
      </c>
      <c r="M16" s="433">
        <v>0.0</v>
      </c>
      <c r="N16" s="433">
        <v>0.0</v>
      </c>
      <c r="O16" s="433">
        <v>0.0</v>
      </c>
      <c r="P16" s="433">
        <v>0.0</v>
      </c>
      <c r="Q16" s="433">
        <v>0.0</v>
      </c>
      <c r="R16" s="433">
        <v>0.0</v>
      </c>
      <c r="S16" s="433">
        <v>0.0</v>
      </c>
      <c r="T16" s="433">
        <v>0.0</v>
      </c>
      <c r="U16" s="433">
        <v>0.0</v>
      </c>
      <c r="V16" s="433">
        <v>0.0</v>
      </c>
      <c r="W16" s="433">
        <v>0.0</v>
      </c>
      <c r="X16" s="433">
        <v>0.0</v>
      </c>
      <c r="Y16" s="433">
        <v>0.0</v>
      </c>
      <c r="Z16" s="433">
        <v>0.0</v>
      </c>
      <c r="AA16" s="433">
        <v>0.0</v>
      </c>
      <c r="AB16" s="433">
        <v>0.0</v>
      </c>
      <c r="AC16" s="433">
        <v>0.0</v>
      </c>
      <c r="AD16" s="433">
        <v>0.0</v>
      </c>
      <c r="AE16" s="433">
        <v>0.0</v>
      </c>
      <c r="AF16" s="433">
        <v>0.0</v>
      </c>
      <c r="AG16" s="433">
        <v>0.0</v>
      </c>
      <c r="AH16" s="433">
        <v>0.0</v>
      </c>
      <c r="AI16" s="433">
        <v>0.0</v>
      </c>
      <c r="AJ16" s="433">
        <v>0.0</v>
      </c>
      <c r="AK16" s="433">
        <v>0.0</v>
      </c>
      <c r="AL16" s="433">
        <v>0.0</v>
      </c>
      <c r="AM16" s="433">
        <v>0.0</v>
      </c>
      <c r="AN16" s="433">
        <v>0.0</v>
      </c>
      <c r="AO16" s="433">
        <v>0.0</v>
      </c>
      <c r="AP16" s="433">
        <v>0.0</v>
      </c>
      <c r="AQ16" s="433">
        <v>0.0</v>
      </c>
      <c r="AR16" s="433">
        <v>0.0</v>
      </c>
      <c r="AS16" s="433">
        <v>0.0</v>
      </c>
      <c r="AT16" s="433">
        <v>0.0</v>
      </c>
      <c r="AU16" s="433">
        <v>0.0</v>
      </c>
      <c r="AV16" s="433">
        <v>0.0</v>
      </c>
      <c r="AW16" s="433">
        <v>0.0</v>
      </c>
      <c r="AX16" s="433">
        <v>0.0</v>
      </c>
      <c r="AY16" s="433">
        <v>0.0</v>
      </c>
      <c r="AZ16" s="433">
        <v>0.0</v>
      </c>
      <c r="BA16" s="433">
        <v>0.0</v>
      </c>
      <c r="BB16" s="433">
        <v>0.0</v>
      </c>
      <c r="BC16" s="433">
        <v>0.0</v>
      </c>
      <c r="BD16" s="433">
        <v>0.0</v>
      </c>
      <c r="BE16" s="435">
        <v>0.0</v>
      </c>
      <c r="BF16" s="457">
        <v>0.0</v>
      </c>
      <c r="BG16" s="457">
        <v>0.0</v>
      </c>
      <c r="BH16" s="457">
        <v>0.0</v>
      </c>
    </row>
    <row r="17" spans="8:8">
      <c r="A17" s="45" t="s">
        <v>105</v>
      </c>
      <c r="B17" s="433">
        <v>1.369</v>
      </c>
      <c r="C17" s="433">
        <v>1.395</v>
      </c>
      <c r="D17" s="433">
        <v>1.636</v>
      </c>
      <c r="E17" s="433">
        <v>2.748</v>
      </c>
      <c r="F17" s="433">
        <v>3.19</v>
      </c>
      <c r="G17" s="433">
        <v>4.104</v>
      </c>
      <c r="H17" s="433">
        <v>5.39</v>
      </c>
      <c r="I17" s="433">
        <v>6.02</v>
      </c>
      <c r="J17" s="433">
        <v>6.225</v>
      </c>
      <c r="K17" s="433">
        <v>7.707</v>
      </c>
      <c r="L17" s="433">
        <v>8.931</v>
      </c>
      <c r="M17" s="433">
        <v>10.578</v>
      </c>
      <c r="N17" s="433">
        <v>12.163</v>
      </c>
      <c r="O17" s="433">
        <v>12.232</v>
      </c>
      <c r="P17" s="433">
        <v>14.24</v>
      </c>
      <c r="Q17" s="433">
        <v>14.587</v>
      </c>
      <c r="R17" s="433">
        <v>15.088</v>
      </c>
      <c r="S17" s="433">
        <v>15.814</v>
      </c>
      <c r="T17" s="433">
        <v>18.063</v>
      </c>
      <c r="U17" s="433">
        <v>20.243</v>
      </c>
      <c r="V17" s="433">
        <v>22.648</v>
      </c>
      <c r="W17" s="433">
        <v>25.159</v>
      </c>
      <c r="X17" s="433">
        <v>30.843</v>
      </c>
      <c r="Y17" s="433">
        <v>34.203</v>
      </c>
      <c r="Z17" s="433">
        <v>34.666</v>
      </c>
      <c r="AA17" s="433">
        <v>36.983</v>
      </c>
      <c r="AB17" s="433">
        <v>44.542</v>
      </c>
      <c r="AC17" s="433">
        <v>47.271</v>
      </c>
      <c r="AD17" s="433">
        <v>47.478</v>
      </c>
      <c r="AE17" s="433">
        <v>51.284</v>
      </c>
      <c r="AF17" s="433">
        <v>51.45</v>
      </c>
      <c r="AG17" s="433">
        <v>53.847</v>
      </c>
      <c r="AH17" s="433">
        <v>57.268</v>
      </c>
      <c r="AI17" s="433">
        <v>57.923</v>
      </c>
      <c r="AJ17" s="433">
        <v>60.6</v>
      </c>
      <c r="AK17" s="433">
        <v>62.886</v>
      </c>
      <c r="AL17" s="433">
        <v>60.441</v>
      </c>
      <c r="AM17" s="433">
        <v>59.534</v>
      </c>
      <c r="AN17" s="433">
        <v>60.532</v>
      </c>
      <c r="AO17" s="433">
        <v>70.075</v>
      </c>
      <c r="AP17" s="433">
        <v>77.08849</v>
      </c>
      <c r="AQ17" s="433">
        <v>81.41334</v>
      </c>
      <c r="AR17" s="433">
        <v>83.03442</v>
      </c>
      <c r="AS17" s="433">
        <v>86.7129</v>
      </c>
      <c r="AT17" s="433">
        <v>85.83926</v>
      </c>
      <c r="AU17" s="433">
        <v>76.65978</v>
      </c>
      <c r="AV17" s="433">
        <v>83.15471</v>
      </c>
      <c r="AW17" s="433">
        <v>81.73554</v>
      </c>
      <c r="AX17" s="433">
        <v>83.405</v>
      </c>
      <c r="AY17" s="433">
        <v>78.74673</v>
      </c>
      <c r="AZ17" s="433">
        <v>73.39693</v>
      </c>
      <c r="BA17" s="433">
        <v>61.69903406</v>
      </c>
      <c r="BB17" s="433">
        <v>59.29624117</v>
      </c>
      <c r="BC17" s="433">
        <v>56.98701163</v>
      </c>
      <c r="BD17" s="433">
        <v>48.643638</v>
      </c>
      <c r="BE17" s="435">
        <v>31.6457426584383</v>
      </c>
      <c r="BF17" s="457">
        <v>-0.351214666948163</v>
      </c>
      <c r="BG17" s="457">
        <v>-0.0552127837507072</v>
      </c>
      <c r="BH17" s="457">
        <v>0.00736495242880756</v>
      </c>
    </row>
    <row r="18" spans="8:8">
      <c r="A18" s="45" t="s">
        <v>106</v>
      </c>
      <c r="B18" s="433">
        <v>1.356</v>
      </c>
      <c r="C18" s="433">
        <v>1.493</v>
      </c>
      <c r="D18" s="433">
        <v>1.686</v>
      </c>
      <c r="E18" s="433">
        <v>1.865</v>
      </c>
      <c r="F18" s="433">
        <v>2.065</v>
      </c>
      <c r="G18" s="433">
        <v>2.3407</v>
      </c>
      <c r="H18" s="433">
        <v>2.3249</v>
      </c>
      <c r="I18" s="433">
        <v>2.4749</v>
      </c>
      <c r="J18" s="433">
        <v>2.6368</v>
      </c>
      <c r="K18" s="433">
        <v>2.9355</v>
      </c>
      <c r="L18" s="433">
        <v>2.7535</v>
      </c>
      <c r="M18" s="433">
        <v>2.9213</v>
      </c>
      <c r="N18" s="433">
        <v>2.9274</v>
      </c>
      <c r="O18" s="433">
        <v>3.9839</v>
      </c>
      <c r="P18" s="433">
        <v>4.8552</v>
      </c>
      <c r="Q18" s="433">
        <v>5.5565</v>
      </c>
      <c r="R18" s="433">
        <v>5.7702</v>
      </c>
      <c r="S18" s="433">
        <v>5.5823</v>
      </c>
      <c r="T18" s="433">
        <v>6.1957</v>
      </c>
      <c r="U18" s="433">
        <v>6.9695</v>
      </c>
      <c r="V18" s="433">
        <v>7.97932</v>
      </c>
      <c r="W18" s="433">
        <v>9.32351</v>
      </c>
      <c r="X18" s="433">
        <v>9.683975</v>
      </c>
      <c r="Y18" s="433">
        <v>10.314301</v>
      </c>
      <c r="Z18" s="433">
        <v>11.134195</v>
      </c>
      <c r="AA18" s="433">
        <v>11.642524</v>
      </c>
      <c r="AB18" s="433">
        <v>11.327269</v>
      </c>
      <c r="AC18" s="433">
        <v>10.786794</v>
      </c>
      <c r="AD18" s="433">
        <v>12.02355</v>
      </c>
      <c r="AE18" s="433">
        <v>11.615682</v>
      </c>
      <c r="AF18" s="433">
        <v>11.462188</v>
      </c>
      <c r="AG18" s="433">
        <v>13.225811715</v>
      </c>
      <c r="AH18" s="433">
        <v>12.765683653</v>
      </c>
      <c r="AI18" s="433">
        <v>12.849074204</v>
      </c>
      <c r="AJ18" s="433">
        <v>14.995346087</v>
      </c>
      <c r="AK18" s="433">
        <v>15.365460538</v>
      </c>
      <c r="AL18" s="433">
        <v>13.711556255</v>
      </c>
      <c r="AM18" s="433">
        <v>14.461674842</v>
      </c>
      <c r="AN18" s="433">
        <v>15.091870756</v>
      </c>
      <c r="AO18" s="433">
        <v>16.0355348484741</v>
      </c>
      <c r="AP18" s="433">
        <v>17.118050566288</v>
      </c>
      <c r="AQ18" s="433">
        <v>18.0028641033333</v>
      </c>
      <c r="AR18" s="433">
        <v>17.9442239330642</v>
      </c>
      <c r="AS18" s="433">
        <v>20.1023906715023</v>
      </c>
      <c r="AT18" s="433">
        <v>18.8338778293321</v>
      </c>
      <c r="AU18" s="433">
        <v>21.2351890375738</v>
      </c>
      <c r="AV18" s="433">
        <v>20.9788057890441</v>
      </c>
      <c r="AW18" s="433">
        <v>22.3660558473896</v>
      </c>
      <c r="AX18" s="433">
        <v>21.8818097021079</v>
      </c>
      <c r="AY18" s="433">
        <v>21.5388401188644</v>
      </c>
      <c r="AZ18" s="433">
        <v>22.4729460679472</v>
      </c>
      <c r="BA18" s="433">
        <v>22.8863723782927</v>
      </c>
      <c r="BB18" s="433">
        <v>27.2294685332237</v>
      </c>
      <c r="BC18" s="433">
        <v>26.9488206514713</v>
      </c>
      <c r="BD18" s="433">
        <v>21.7607373701669</v>
      </c>
      <c r="BE18" s="435">
        <v>25.0081412771528</v>
      </c>
      <c r="BF18" s="457">
        <v>0.146092276104972</v>
      </c>
      <c r="BG18" s="457">
        <v>0.0145498380004181</v>
      </c>
      <c r="BH18" s="457">
        <v>0.00582017533375904</v>
      </c>
    </row>
    <row r="19" spans="8:8">
      <c r="A19" s="45" t="s">
        <v>107</v>
      </c>
      <c r="B19" s="433">
        <v>0.365</v>
      </c>
      <c r="C19" s="433">
        <v>0.413</v>
      </c>
      <c r="D19" s="433">
        <v>0.322</v>
      </c>
      <c r="E19" s="433">
        <v>0.331</v>
      </c>
      <c r="F19" s="433">
        <v>0.352</v>
      </c>
      <c r="G19" s="433">
        <v>0.419</v>
      </c>
      <c r="H19" s="433">
        <v>0.922</v>
      </c>
      <c r="I19" s="433">
        <v>0.929</v>
      </c>
      <c r="J19" s="433">
        <v>0.855</v>
      </c>
      <c r="K19" s="433">
        <v>0.829</v>
      </c>
      <c r="L19" s="433">
        <v>0.771</v>
      </c>
      <c r="M19" s="433">
        <v>1.166</v>
      </c>
      <c r="N19" s="433">
        <v>0.815</v>
      </c>
      <c r="O19" s="433">
        <v>1.143</v>
      </c>
      <c r="P19" s="433">
        <v>1.381</v>
      </c>
      <c r="Q19" s="433">
        <v>1.054</v>
      </c>
      <c r="R19" s="433">
        <v>1.839</v>
      </c>
      <c r="S19" s="433">
        <v>1.217</v>
      </c>
      <c r="T19" s="433">
        <v>1.376</v>
      </c>
      <c r="U19" s="433">
        <v>1.634</v>
      </c>
      <c r="V19" s="433">
        <v>1.622</v>
      </c>
      <c r="W19" s="433">
        <v>2.055</v>
      </c>
      <c r="X19" s="433">
        <v>2.233</v>
      </c>
      <c r="Y19" s="433">
        <v>2.465</v>
      </c>
      <c r="Z19" s="433">
        <v>1.305</v>
      </c>
      <c r="AA19" s="433">
        <v>1.256</v>
      </c>
      <c r="AB19" s="433">
        <v>1.292</v>
      </c>
      <c r="AC19" s="433">
        <v>1.315</v>
      </c>
      <c r="AD19" s="433">
        <v>1.705</v>
      </c>
      <c r="AE19" s="433">
        <v>0.937</v>
      </c>
      <c r="AF19" s="433">
        <v>1.10520000076294</v>
      </c>
      <c r="AG19" s="433">
        <v>1.46845084242424</v>
      </c>
      <c r="AH19" s="433">
        <v>1.19006159308617</v>
      </c>
      <c r="AI19" s="433">
        <v>1.77197321688039</v>
      </c>
      <c r="AJ19" s="433">
        <v>2.43996462098457</v>
      </c>
      <c r="AK19" s="433">
        <v>1.5506945036007</v>
      </c>
      <c r="AL19" s="433">
        <v>1.3735680788505</v>
      </c>
      <c r="AM19" s="433">
        <v>1.72774208711231</v>
      </c>
      <c r="AN19" s="433">
        <v>2.19837014473329</v>
      </c>
      <c r="AO19" s="433">
        <v>2.29019515491176</v>
      </c>
      <c r="AP19" s="433">
        <v>2.6037581289677</v>
      </c>
      <c r="AQ19" s="433">
        <v>2.51697945787396</v>
      </c>
      <c r="AR19" s="433">
        <v>2.34707965084687</v>
      </c>
      <c r="AS19" s="433">
        <v>2.08482390987326</v>
      </c>
      <c r="AT19" s="433">
        <v>2.19966349072994</v>
      </c>
      <c r="AU19" s="433">
        <v>2.06739408746124</v>
      </c>
      <c r="AV19" s="433">
        <v>2.14413618741165</v>
      </c>
      <c r="AW19" s="433">
        <v>2.38095640894068</v>
      </c>
      <c r="AX19" s="433">
        <v>2.4526788317181</v>
      </c>
      <c r="AY19" s="433">
        <v>1.77489564311142</v>
      </c>
      <c r="AZ19" s="433">
        <v>1.36269748534797</v>
      </c>
      <c r="BA19" s="433">
        <v>1.91513543083185</v>
      </c>
      <c r="BB19" s="433">
        <v>2.70345898532294</v>
      </c>
      <c r="BC19" s="433">
        <v>2.4366485212473</v>
      </c>
      <c r="BD19" s="433">
        <v>1.59032945301807</v>
      </c>
      <c r="BE19" s="435">
        <v>1.76413004734801</v>
      </c>
      <c r="BF19" s="457">
        <v>0.106255069701116</v>
      </c>
      <c r="BG19" s="457">
        <v>-0.0319159037600272</v>
      </c>
      <c r="BH19" s="457">
        <v>4.10568145522211E-4</v>
      </c>
    </row>
    <row r="20" spans="8:8">
      <c r="A20" s="45" t="s">
        <v>108</v>
      </c>
      <c r="B20" s="433">
        <v>1.10048894867905</v>
      </c>
      <c r="C20" s="433">
        <v>2.33607326496663</v>
      </c>
      <c r="D20" s="433">
        <v>2.43066177766396</v>
      </c>
      <c r="E20" s="433">
        <v>2.57100107974134</v>
      </c>
      <c r="F20" s="433">
        <v>2.68319549192343</v>
      </c>
      <c r="G20" s="433">
        <v>3.11762120849327</v>
      </c>
      <c r="H20" s="433">
        <v>3.72717442817098</v>
      </c>
      <c r="I20" s="433">
        <v>3.36012014917786</v>
      </c>
      <c r="J20" s="433">
        <v>3.86317442817098</v>
      </c>
      <c r="K20" s="433">
        <v>3.84585882792158</v>
      </c>
      <c r="L20" s="433">
        <v>3.76358959243867</v>
      </c>
      <c r="M20" s="433">
        <v>3.60778084710047</v>
      </c>
      <c r="N20" s="433">
        <v>3.96821499734167</v>
      </c>
      <c r="O20" s="433">
        <v>4.03056273309041</v>
      </c>
      <c r="P20" s="433">
        <v>3.95354586574771</v>
      </c>
      <c r="Q20" s="433">
        <v>5.99746740633376</v>
      </c>
      <c r="R20" s="433">
        <v>5.1070861988</v>
      </c>
      <c r="S20" s="433">
        <v>5.4128332026</v>
      </c>
      <c r="T20" s="433">
        <v>6.7740187104</v>
      </c>
      <c r="U20" s="433">
        <v>7.2401114559</v>
      </c>
      <c r="V20" s="433">
        <v>10.0591510652</v>
      </c>
      <c r="W20" s="433">
        <v>18.78567625</v>
      </c>
      <c r="X20" s="433">
        <v>24.739092</v>
      </c>
      <c r="Y20" s="433">
        <v>25.563161</v>
      </c>
      <c r="Z20" s="433">
        <v>29.5900613496</v>
      </c>
      <c r="AA20" s="433">
        <v>34.6073580918719</v>
      </c>
      <c r="AB20" s="433">
        <v>36.8541905767859</v>
      </c>
      <c r="AC20" s="433">
        <v>36.6129109771859</v>
      </c>
      <c r="AD20" s="433">
        <v>40.5532181489</v>
      </c>
      <c r="AE20" s="433">
        <v>45.5723561888141</v>
      </c>
      <c r="AF20" s="433">
        <v>50.8122705488281</v>
      </c>
      <c r="AG20" s="433">
        <v>53.6110412611719</v>
      </c>
      <c r="AH20" s="433">
        <v>60.5200480355859</v>
      </c>
      <c r="AI20" s="433">
        <v>63.1397973755741</v>
      </c>
      <c r="AJ20" s="433">
        <v>60.7246860668281</v>
      </c>
      <c r="AK20" s="433">
        <v>63.72841068</v>
      </c>
      <c r="AL20" s="433">
        <v>58.0956703081493</v>
      </c>
      <c r="AM20" s="433">
        <v>61.361456498793</v>
      </c>
      <c r="AN20" s="433">
        <v>63.6365433735859</v>
      </c>
      <c r="AO20" s="433">
        <v>60.1979531455859</v>
      </c>
      <c r="AP20" s="433">
        <v>60.8790066332475</v>
      </c>
      <c r="AQ20" s="433">
        <v>60.8248129644101</v>
      </c>
      <c r="AR20" s="433">
        <v>65.4924692384441</v>
      </c>
      <c r="AS20" s="433">
        <v>63.8637455272166</v>
      </c>
      <c r="AT20" s="433">
        <v>63.7382438999034</v>
      </c>
      <c r="AU20" s="433">
        <v>66.0744503017181</v>
      </c>
      <c r="AV20" s="433">
        <v>68.2823472796585</v>
      </c>
      <c r="AW20" s="433">
        <v>69.6588346146323</v>
      </c>
      <c r="AX20" s="433">
        <v>72.7951754495052</v>
      </c>
      <c r="AY20" s="433">
        <v>68.4718338857939</v>
      </c>
      <c r="AZ20" s="433">
        <v>67.6633919755859</v>
      </c>
      <c r="BA20" s="433">
        <v>74.5548930105797</v>
      </c>
      <c r="BB20" s="433">
        <v>70.9305022223598</v>
      </c>
      <c r="BC20" s="433">
        <v>69.9232992653195</v>
      </c>
      <c r="BD20" s="433">
        <v>62.2162631953484</v>
      </c>
      <c r="BE20" s="435">
        <v>54.7787276272489</v>
      </c>
      <c r="BF20" s="457">
        <v>-0.121948889778164</v>
      </c>
      <c r="BG20" s="457">
        <v>-0.00241391440029448</v>
      </c>
      <c r="BH20" s="457">
        <v>0.0127487203394077</v>
      </c>
    </row>
    <row r="21" spans="8:8" s="47" ht="10.2" customFormat="1">
      <c r="A21" s="54" t="s">
        <v>109</v>
      </c>
      <c r="B21" s="436">
        <v>41.3024384145406</v>
      </c>
      <c r="C21" s="436">
        <v>46.0012926332899</v>
      </c>
      <c r="D21" s="436">
        <v>48.6609155166328</v>
      </c>
      <c r="E21" s="436">
        <v>51.7470129701269</v>
      </c>
      <c r="F21" s="436">
        <v>55.8531689707901</v>
      </c>
      <c r="G21" s="436">
        <v>65.638061431438</v>
      </c>
      <c r="H21" s="436">
        <v>73.0654828350451</v>
      </c>
      <c r="I21" s="436">
        <v>82.6940411431398</v>
      </c>
      <c r="J21" s="436">
        <v>93.0063231973303</v>
      </c>
      <c r="K21" s="436">
        <v>106.896427336979</v>
      </c>
      <c r="L21" s="436">
        <v>115.922389592439</v>
      </c>
      <c r="M21" s="436">
        <v>129.4225008471</v>
      </c>
      <c r="N21" s="436">
        <v>143.123426997342</v>
      </c>
      <c r="O21" s="436">
        <v>158.19290273309</v>
      </c>
      <c r="P21" s="436">
        <v>179.789045865748</v>
      </c>
      <c r="Q21" s="436">
        <v>201.445987406334</v>
      </c>
      <c r="R21" s="436">
        <v>204.4446261988</v>
      </c>
      <c r="S21" s="436">
        <v>220.1946692026</v>
      </c>
      <c r="T21" s="436">
        <v>237.1094947104</v>
      </c>
      <c r="U21" s="436">
        <v>261.6108314559</v>
      </c>
      <c r="V21" s="436">
        <v>283.5012430652</v>
      </c>
      <c r="W21" s="436">
        <v>305.98613825</v>
      </c>
      <c r="X21" s="436">
        <v>326.458627</v>
      </c>
      <c r="Y21" s="436">
        <v>338.997862</v>
      </c>
      <c r="Z21" s="436">
        <v>347.1363763496</v>
      </c>
      <c r="AA21" s="436">
        <v>360.965849791872</v>
      </c>
      <c r="AB21" s="436">
        <v>385.448114576786</v>
      </c>
      <c r="AC21" s="436">
        <v>392.791070382237</v>
      </c>
      <c r="AD21" s="436">
        <v>423.063092996375</v>
      </c>
      <c r="AE21" s="436">
        <v>448.442967567602</v>
      </c>
      <c r="AF21" s="436">
        <v>465.694070061712</v>
      </c>
      <c r="AG21" s="436">
        <v>485.694592917065</v>
      </c>
      <c r="AH21" s="436">
        <v>513.913337977632</v>
      </c>
      <c r="AI21" s="436">
        <v>526.607967075242</v>
      </c>
      <c r="AJ21" s="436">
        <v>527.285051418824</v>
      </c>
      <c r="AK21" s="436">
        <v>555.651625248126</v>
      </c>
      <c r="AL21" s="436">
        <v>521.39916789705</v>
      </c>
      <c r="AM21" s="436">
        <v>547.36331796308</v>
      </c>
      <c r="AN21" s="436">
        <v>570.648341992783</v>
      </c>
      <c r="AO21" s="436">
        <v>589.03486425164</v>
      </c>
      <c r="AP21" s="436">
        <v>624.152097549218</v>
      </c>
      <c r="AQ21" s="436">
        <v>652.684191566969</v>
      </c>
      <c r="AR21" s="436">
        <v>675.737610438494</v>
      </c>
      <c r="AS21" s="436">
        <v>680.29922211394</v>
      </c>
      <c r="AT21" s="436">
        <v>697.52799401066</v>
      </c>
      <c r="AU21" s="436">
        <v>700.875064376474</v>
      </c>
      <c r="AV21" s="436">
        <v>744.161790605243</v>
      </c>
      <c r="AW21" s="436">
        <v>730.372919365365</v>
      </c>
      <c r="AX21" s="436">
        <v>709.855103163515</v>
      </c>
      <c r="AY21" s="436">
        <v>686.290996753146</v>
      </c>
      <c r="AZ21" s="436">
        <v>671.496415849454</v>
      </c>
      <c r="BA21" s="436">
        <v>686.359422039849</v>
      </c>
      <c r="BB21" s="436">
        <v>700.439860246864</v>
      </c>
      <c r="BC21" s="436">
        <v>718.343506239045</v>
      </c>
      <c r="BD21" s="436">
        <v>700.865957605651</v>
      </c>
      <c r="BE21" s="436">
        <v>660.464544245335</v>
      </c>
      <c r="BF21" s="458">
        <v>-0.0602197336557752</v>
      </c>
      <c r="BG21" s="458">
        <v>4.77514484652275E-4</v>
      </c>
      <c r="BH21" s="458">
        <v>0.153710721906029</v>
      </c>
    </row>
    <row r="22" spans="8:8">
      <c r="B22" s="433"/>
      <c r="C22" s="433"/>
      <c r="D22" s="433"/>
      <c r="E22" s="433"/>
      <c r="F22" s="433"/>
      <c r="G22" s="433"/>
      <c r="H22" s="433"/>
      <c r="I22" s="433"/>
      <c r="J22" s="433"/>
      <c r="K22" s="433"/>
      <c r="L22" s="433"/>
      <c r="M22" s="433"/>
      <c r="N22" s="433"/>
      <c r="O22" s="433"/>
      <c r="P22" s="433"/>
      <c r="Q22" s="433"/>
      <c r="R22" s="433"/>
      <c r="S22" s="433"/>
      <c r="T22" s="433"/>
      <c r="U22" s="433"/>
      <c r="V22" s="433"/>
      <c r="W22" s="433"/>
      <c r="X22" s="433"/>
      <c r="Y22" s="433"/>
      <c r="Z22" s="433"/>
      <c r="AA22" s="433"/>
      <c r="AB22" s="433"/>
      <c r="AC22" s="433"/>
      <c r="AD22" s="433"/>
      <c r="AE22" s="433"/>
      <c r="AF22" s="433"/>
      <c r="AG22" s="433"/>
      <c r="AH22" s="433"/>
      <c r="AI22" s="433"/>
      <c r="AJ22" s="433"/>
      <c r="AK22" s="433"/>
      <c r="AL22" s="433"/>
      <c r="AM22" s="433"/>
      <c r="AN22" s="433"/>
      <c r="AO22" s="433"/>
      <c r="AP22" s="433"/>
      <c r="AQ22" s="433"/>
      <c r="AR22" s="433"/>
      <c r="AS22" s="433"/>
      <c r="AT22" s="433"/>
      <c r="AU22" s="433"/>
      <c r="AV22" s="433"/>
      <c r="AW22" s="433"/>
      <c r="AX22" s="433"/>
      <c r="AY22" s="433"/>
      <c r="AZ22" s="433"/>
      <c r="BA22" s="433"/>
      <c r="BB22" s="433"/>
      <c r="BC22" s="433"/>
      <c r="BD22" s="433"/>
      <c r="BE22" s="435"/>
      <c r="BF22" s="457"/>
      <c r="BG22" s="457"/>
      <c r="BH22" s="457"/>
    </row>
    <row r="23" spans="8:8">
      <c r="A23" s="218" t="s">
        <v>110</v>
      </c>
      <c r="B23" s="433">
        <v>16.083</v>
      </c>
      <c r="C23" s="433">
        <v>17.331</v>
      </c>
      <c r="D23" s="433">
        <v>17.698</v>
      </c>
      <c r="E23" s="433">
        <v>18.185</v>
      </c>
      <c r="F23" s="433">
        <v>16.718</v>
      </c>
      <c r="G23" s="433">
        <v>21.2897</v>
      </c>
      <c r="H23" s="433">
        <v>16.8201</v>
      </c>
      <c r="I23" s="433">
        <v>17.2876</v>
      </c>
      <c r="J23" s="433">
        <v>19.2092</v>
      </c>
      <c r="K23" s="433">
        <v>22.7122</v>
      </c>
      <c r="L23" s="433">
        <v>23.7952</v>
      </c>
      <c r="M23" s="433">
        <v>20.5656</v>
      </c>
      <c r="N23" s="433">
        <v>24.9208</v>
      </c>
      <c r="O23" s="433">
        <v>24.9408</v>
      </c>
      <c r="P23" s="433">
        <v>28.0968</v>
      </c>
      <c r="Q23" s="433">
        <v>29.1099</v>
      </c>
      <c r="R23" s="433">
        <v>30.8473</v>
      </c>
      <c r="S23" s="433">
        <v>30.8963</v>
      </c>
      <c r="T23" s="433">
        <v>30.6063</v>
      </c>
      <c r="U23" s="433">
        <v>26.849564</v>
      </c>
      <c r="V23" s="433">
        <v>30.775146</v>
      </c>
      <c r="W23" s="433">
        <v>30.903927</v>
      </c>
      <c r="X23" s="433">
        <v>35.387991</v>
      </c>
      <c r="Y23" s="433">
        <v>35.304088</v>
      </c>
      <c r="Z23" s="433">
        <v>35.08243</v>
      </c>
      <c r="AA23" s="433">
        <v>31.509</v>
      </c>
      <c r="AB23" s="433">
        <v>31.4434</v>
      </c>
      <c r="AC23" s="433">
        <v>34.8484</v>
      </c>
      <c r="AD23" s="433">
        <v>36.705556</v>
      </c>
      <c r="AE23" s="433">
        <v>35.7075</v>
      </c>
      <c r="AF23" s="433">
        <v>37.067222</v>
      </c>
      <c r="AG23" s="433">
        <v>34.216111</v>
      </c>
      <c r="AH23" s="433">
        <v>36.105278</v>
      </c>
      <c r="AI23" s="433">
        <v>37.163333</v>
      </c>
      <c r="AJ23" s="433">
        <v>40.6991208</v>
      </c>
      <c r="AK23" s="433">
        <v>41.83565055045</v>
      </c>
      <c r="AL23" s="433">
        <v>40.4554816503302</v>
      </c>
      <c r="AM23" s="433">
        <v>40.2270028091333</v>
      </c>
      <c r="AN23" s="433">
        <v>33.214992039975</v>
      </c>
      <c r="AO23" s="433">
        <v>36.762283</v>
      </c>
      <c r="AP23" s="433">
        <v>37.0951383370445</v>
      </c>
      <c r="AQ23" s="433">
        <v>35.6560847696384</v>
      </c>
      <c r="AR23" s="433">
        <v>37.0544528638766</v>
      </c>
      <c r="AS23" s="433">
        <v>38.3294910423621</v>
      </c>
      <c r="AT23" s="433">
        <v>40.8963033646974</v>
      </c>
      <c r="AU23" s="433">
        <v>38.3634182926812</v>
      </c>
      <c r="AV23" s="433">
        <v>34.2390835141601</v>
      </c>
      <c r="AW23" s="433">
        <v>43.8041046884235</v>
      </c>
      <c r="AX23" s="433">
        <v>42.0465272976832</v>
      </c>
      <c r="AY23" s="433">
        <v>41.0102593673497</v>
      </c>
      <c r="AZ23" s="433">
        <v>37.055528375898</v>
      </c>
      <c r="BA23" s="433">
        <v>39.8447161470418</v>
      </c>
      <c r="BB23" s="433">
        <v>38.293433</v>
      </c>
      <c r="BC23" s="433">
        <v>37.637911</v>
      </c>
      <c r="BD23" s="433">
        <v>40.455346</v>
      </c>
      <c r="BE23" s="435">
        <v>40.9537597767668</v>
      </c>
      <c r="BF23" s="457">
        <v>0.0095541948461153</v>
      </c>
      <c r="BG23" s="457">
        <v>-0.00108350046369499</v>
      </c>
      <c r="BH23" s="457">
        <v>0.00953121864739276</v>
      </c>
    </row>
    <row r="24" spans="8:8">
      <c r="A24" s="218" t="s">
        <v>111</v>
      </c>
      <c r="B24" s="433">
        <v>0.272</v>
      </c>
      <c r="C24" s="433">
        <v>0.299</v>
      </c>
      <c r="D24" s="433">
        <v>0.238</v>
      </c>
      <c r="E24" s="433">
        <v>0.244</v>
      </c>
      <c r="F24" s="433">
        <v>0.23</v>
      </c>
      <c r="G24" s="433">
        <v>0.246</v>
      </c>
      <c r="H24" s="433">
        <v>0.134</v>
      </c>
      <c r="I24" s="433">
        <v>0.18</v>
      </c>
      <c r="J24" s="433">
        <v>0.171</v>
      </c>
      <c r="K24" s="433">
        <v>0.24</v>
      </c>
      <c r="L24" s="433">
        <v>0.183</v>
      </c>
      <c r="M24" s="433">
        <v>0.109</v>
      </c>
      <c r="N24" s="433">
        <v>0.224</v>
      </c>
      <c r="O24" s="433">
        <v>0.223</v>
      </c>
      <c r="P24" s="433">
        <v>0.234</v>
      </c>
      <c r="Q24" s="433">
        <v>0.278</v>
      </c>
      <c r="R24" s="433">
        <v>0.381</v>
      </c>
      <c r="S24" s="433">
        <v>0.333</v>
      </c>
      <c r="T24" s="433">
        <v>0.336</v>
      </c>
      <c r="U24" s="433">
        <v>0.351</v>
      </c>
      <c r="V24" s="433">
        <v>0.287</v>
      </c>
      <c r="W24" s="433">
        <v>0.343</v>
      </c>
      <c r="X24" s="433">
        <v>0.429</v>
      </c>
      <c r="Y24" s="433">
        <v>0.359</v>
      </c>
      <c r="Z24" s="433">
        <v>0.305</v>
      </c>
      <c r="AA24" s="433">
        <v>0.266</v>
      </c>
      <c r="AB24" s="433">
        <v>0.229</v>
      </c>
      <c r="AC24" s="433">
        <v>0.341</v>
      </c>
      <c r="AD24" s="433">
        <v>0.254</v>
      </c>
      <c r="AE24" s="433">
        <v>0.346</v>
      </c>
      <c r="AF24" s="433">
        <v>0.338</v>
      </c>
      <c r="AG24" s="433">
        <v>0.239</v>
      </c>
      <c r="AH24" s="433">
        <v>0.305</v>
      </c>
      <c r="AI24" s="433">
        <v>0.389</v>
      </c>
      <c r="AJ24" s="433">
        <v>0.341</v>
      </c>
      <c r="AK24" s="433">
        <v>0.46</v>
      </c>
      <c r="AL24" s="433">
        <v>0.441</v>
      </c>
      <c r="AM24" s="433">
        <v>0.36</v>
      </c>
      <c r="AN24" s="433">
        <v>0.247</v>
      </c>
      <c r="AO24" s="433">
        <v>0.317</v>
      </c>
      <c r="AP24" s="433">
        <v>0.288</v>
      </c>
      <c r="AQ24" s="433">
        <v>0.359</v>
      </c>
      <c r="AR24" s="433">
        <v>0.389</v>
      </c>
      <c r="AS24" s="433">
        <v>0.41</v>
      </c>
      <c r="AT24" s="433">
        <v>0.328</v>
      </c>
      <c r="AU24" s="433">
        <v>0.312</v>
      </c>
      <c r="AV24" s="433">
        <v>0.196</v>
      </c>
      <c r="AW24" s="433">
        <v>0.357</v>
      </c>
      <c r="AX24" s="433">
        <v>0.38</v>
      </c>
      <c r="AY24" s="433">
        <v>0.2952</v>
      </c>
      <c r="AZ24" s="433">
        <v>0.318400000000001</v>
      </c>
      <c r="BA24" s="433">
        <v>0.37</v>
      </c>
      <c r="BB24" s="433">
        <v>0.270100000000001</v>
      </c>
      <c r="BC24" s="433">
        <v>0.313500000000001</v>
      </c>
      <c r="BD24" s="433">
        <v>0.302</v>
      </c>
      <c r="BE24" s="435">
        <v>0.281926695140656</v>
      </c>
      <c r="BF24" s="457">
        <v>-0.0690185310467621</v>
      </c>
      <c r="BG24" s="457">
        <v>-0.00822465006326878</v>
      </c>
      <c r="BH24" s="457">
        <v>6.56131448875382E-5</v>
      </c>
    </row>
    <row r="25" spans="8:8">
      <c r="A25" s="218" t="s">
        <v>112</v>
      </c>
      <c r="B25" s="433">
        <v>2.0</v>
      </c>
      <c r="C25" s="433">
        <v>2.01</v>
      </c>
      <c r="D25" s="433">
        <v>2.022</v>
      </c>
      <c r="E25" s="433">
        <v>1.305</v>
      </c>
      <c r="F25" s="433">
        <v>1.839</v>
      </c>
      <c r="G25" s="433">
        <v>2.152</v>
      </c>
      <c r="H25" s="433">
        <v>2.17</v>
      </c>
      <c r="I25" s="433">
        <v>2.095</v>
      </c>
      <c r="J25" s="433">
        <v>2.57</v>
      </c>
      <c r="K25" s="433">
        <v>2.08</v>
      </c>
      <c r="L25" s="433">
        <v>2.453</v>
      </c>
      <c r="M25" s="433">
        <v>2.954</v>
      </c>
      <c r="N25" s="433">
        <v>3.529</v>
      </c>
      <c r="O25" s="433">
        <v>2.909</v>
      </c>
      <c r="P25" s="433">
        <v>3.311</v>
      </c>
      <c r="Q25" s="433">
        <v>3.713</v>
      </c>
      <c r="R25" s="433">
        <v>3.618</v>
      </c>
      <c r="S25" s="433">
        <v>3.05</v>
      </c>
      <c r="T25" s="433">
        <v>3.353</v>
      </c>
      <c r="U25" s="433">
        <v>3.26</v>
      </c>
      <c r="V25" s="433">
        <v>2.237</v>
      </c>
      <c r="W25" s="433">
        <v>2.326</v>
      </c>
      <c r="X25" s="433">
        <v>2.537</v>
      </c>
      <c r="Y25" s="433">
        <v>2.596</v>
      </c>
      <c r="Z25" s="433">
        <v>2.691</v>
      </c>
      <c r="AA25" s="433">
        <v>1.878</v>
      </c>
      <c r="AB25" s="433">
        <v>2.441</v>
      </c>
      <c r="AC25" s="433">
        <v>2.063</v>
      </c>
      <c r="AD25" s="433">
        <v>1.942</v>
      </c>
      <c r="AE25" s="433">
        <v>1.468</v>
      </c>
      <c r="AF25" s="433">
        <v>2.314</v>
      </c>
      <c r="AG25" s="433">
        <v>2.919</v>
      </c>
      <c r="AH25" s="433">
        <v>2.754</v>
      </c>
      <c r="AI25" s="433">
        <v>3.097</v>
      </c>
      <c r="AJ25" s="433">
        <v>2.753</v>
      </c>
      <c r="AK25" s="433">
        <v>2.673</v>
      </c>
      <c r="AL25" s="433">
        <v>1.737</v>
      </c>
      <c r="AM25" s="433">
        <v>2.194</v>
      </c>
      <c r="AN25" s="433">
        <v>3.029</v>
      </c>
      <c r="AO25" s="433">
        <v>3.168</v>
      </c>
      <c r="AP25" s="433">
        <v>4.337</v>
      </c>
      <c r="AQ25" s="433">
        <v>4.238</v>
      </c>
      <c r="AR25" s="433">
        <v>2.874</v>
      </c>
      <c r="AS25" s="433">
        <v>2.824</v>
      </c>
      <c r="AT25" s="433">
        <v>3.47</v>
      </c>
      <c r="AU25" s="433">
        <v>5.057</v>
      </c>
      <c r="AV25" s="433">
        <v>2.917</v>
      </c>
      <c r="AW25" s="433">
        <v>3.226</v>
      </c>
      <c r="AX25" s="433">
        <v>4.08</v>
      </c>
      <c r="AY25" s="433">
        <v>4.605</v>
      </c>
      <c r="AZ25" s="433">
        <v>5.661</v>
      </c>
      <c r="BA25" s="433">
        <v>3.942</v>
      </c>
      <c r="BB25" s="433">
        <v>2.828103</v>
      </c>
      <c r="BC25" s="433">
        <v>5.146578</v>
      </c>
      <c r="BD25" s="433">
        <v>2.9658</v>
      </c>
      <c r="BE25" s="435">
        <v>2.95112082460531</v>
      </c>
      <c r="BF25" s="457">
        <v>-0.00766819982689904</v>
      </c>
      <c r="BG25" s="457">
        <v>-0.015578163673724</v>
      </c>
      <c r="BH25" s="457">
        <v>6.86817962197069E-4</v>
      </c>
    </row>
    <row r="26" spans="8:8">
      <c r="A26" s="218" t="s">
        <v>113</v>
      </c>
      <c r="B26" s="433" t="s">
        <v>114</v>
      </c>
      <c r="C26" s="433" t="s">
        <v>114</v>
      </c>
      <c r="D26" s="433" t="s">
        <v>114</v>
      </c>
      <c r="E26" s="433" t="s">
        <v>114</v>
      </c>
      <c r="F26" s="433" t="s">
        <v>114</v>
      </c>
      <c r="G26" s="433" t="s">
        <v>114</v>
      </c>
      <c r="H26" s="433" t="s">
        <v>114</v>
      </c>
      <c r="I26" s="433" t="s">
        <v>114</v>
      </c>
      <c r="J26" s="433" t="s">
        <v>114</v>
      </c>
      <c r="K26" s="433" t="s">
        <v>114</v>
      </c>
      <c r="L26" s="433" t="s">
        <v>114</v>
      </c>
      <c r="M26" s="433" t="s">
        <v>114</v>
      </c>
      <c r="N26" s="433" t="s">
        <v>114</v>
      </c>
      <c r="O26" s="433" t="s">
        <v>114</v>
      </c>
      <c r="P26" s="433" t="s">
        <v>114</v>
      </c>
      <c r="Q26" s="433" t="s">
        <v>114</v>
      </c>
      <c r="R26" s="433" t="s">
        <v>114</v>
      </c>
      <c r="S26" s="433" t="s">
        <v>114</v>
      </c>
      <c r="T26" s="433" t="s">
        <v>114</v>
      </c>
      <c r="U26" s="433" t="s">
        <v>114</v>
      </c>
      <c r="V26" s="433" t="s">
        <v>114</v>
      </c>
      <c r="W26" s="433" t="s">
        <v>114</v>
      </c>
      <c r="X26" s="433" t="s">
        <v>114</v>
      </c>
      <c r="Y26" s="433" t="s">
        <v>114</v>
      </c>
      <c r="Z26" s="433" t="s">
        <v>114</v>
      </c>
      <c r="AA26" s="433">
        <v>3.805</v>
      </c>
      <c r="AB26" s="433">
        <v>5.881</v>
      </c>
      <c r="AC26" s="433">
        <v>4.349</v>
      </c>
      <c r="AD26" s="433">
        <v>4.55</v>
      </c>
      <c r="AE26" s="433">
        <v>5.435</v>
      </c>
      <c r="AF26" s="433">
        <v>5.683</v>
      </c>
      <c r="AG26" s="433">
        <v>7.863</v>
      </c>
      <c r="AH26" s="433">
        <v>5.853</v>
      </c>
      <c r="AI26" s="433">
        <v>6.022</v>
      </c>
      <c r="AJ26" s="433">
        <v>7.327</v>
      </c>
      <c r="AK26" s="433">
        <v>6.453</v>
      </c>
      <c r="AL26" s="433">
        <v>7.181</v>
      </c>
      <c r="AM26" s="433">
        <v>5.851</v>
      </c>
      <c r="AN26" s="433">
        <v>5.458</v>
      </c>
      <c r="AO26" s="433">
        <v>7.627</v>
      </c>
      <c r="AP26" s="433">
        <v>7.036</v>
      </c>
      <c r="AQ26" s="433">
        <v>6.617</v>
      </c>
      <c r="AR26" s="433">
        <v>4.7</v>
      </c>
      <c r="AS26" s="433">
        <v>5.781</v>
      </c>
      <c r="AT26" s="433">
        <v>7.409</v>
      </c>
      <c r="AU26" s="433">
        <v>9.126</v>
      </c>
      <c r="AV26" s="433">
        <v>5.033</v>
      </c>
      <c r="AW26" s="433">
        <v>4.837</v>
      </c>
      <c r="AX26" s="433">
        <v>8.622</v>
      </c>
      <c r="AY26" s="433">
        <v>9.007</v>
      </c>
      <c r="AZ26" s="433">
        <v>6.391</v>
      </c>
      <c r="BA26" s="433">
        <v>6.853</v>
      </c>
      <c r="BB26" s="433">
        <v>5.3074</v>
      </c>
      <c r="BC26" s="433">
        <v>7.7009</v>
      </c>
      <c r="BD26" s="433">
        <v>5.8261</v>
      </c>
      <c r="BE26" s="435">
        <v>5.66714422783556</v>
      </c>
      <c r="BF26" s="457">
        <v>-0.0299410879983074</v>
      </c>
      <c r="BG26" s="457">
        <v>-0.0237482306748084</v>
      </c>
      <c r="BH26" s="457">
        <v>0.00131892141371727</v>
      </c>
    </row>
    <row r="27" spans="8:8">
      <c r="A27" s="218" t="s">
        <v>115</v>
      </c>
      <c r="B27" s="433">
        <v>0.0</v>
      </c>
      <c r="C27" s="433">
        <v>0.0</v>
      </c>
      <c r="D27" s="433">
        <v>0.0</v>
      </c>
      <c r="E27" s="433">
        <v>0.0</v>
      </c>
      <c r="F27" s="433">
        <v>0.0</v>
      </c>
      <c r="G27" s="433">
        <v>0.0</v>
      </c>
      <c r="H27" s="433">
        <v>0.0</v>
      </c>
      <c r="I27" s="433">
        <v>0.0</v>
      </c>
      <c r="J27" s="433">
        <v>0.0</v>
      </c>
      <c r="K27" s="433">
        <v>0.0</v>
      </c>
      <c r="L27" s="433">
        <v>0.0</v>
      </c>
      <c r="M27" s="433">
        <v>0.0</v>
      </c>
      <c r="N27" s="433">
        <v>0.0</v>
      </c>
      <c r="O27" s="433">
        <v>0.0</v>
      </c>
      <c r="P27" s="433">
        <v>0.0</v>
      </c>
      <c r="Q27" s="433">
        <v>0.0</v>
      </c>
      <c r="R27" s="433">
        <v>0.0</v>
      </c>
      <c r="S27" s="433">
        <v>0.0</v>
      </c>
      <c r="T27" s="433">
        <v>0.0</v>
      </c>
      <c r="U27" s="433">
        <v>0.0</v>
      </c>
      <c r="V27" s="433">
        <v>0.0</v>
      </c>
      <c r="W27" s="433">
        <v>0.0</v>
      </c>
      <c r="X27" s="433">
        <v>0.0</v>
      </c>
      <c r="Y27" s="433">
        <v>0.0</v>
      </c>
      <c r="Z27" s="433">
        <v>0.0</v>
      </c>
      <c r="AA27" s="433">
        <v>0.0</v>
      </c>
      <c r="AB27" s="433">
        <v>0.0</v>
      </c>
      <c r="AC27" s="433">
        <v>0.0</v>
      </c>
      <c r="AD27" s="433">
        <v>0.0</v>
      </c>
      <c r="AE27" s="433">
        <v>0.0</v>
      </c>
      <c r="AF27" s="433">
        <v>0.0</v>
      </c>
      <c r="AG27" s="433">
        <v>0.0</v>
      </c>
      <c r="AH27" s="433">
        <v>0.0</v>
      </c>
      <c r="AI27" s="433">
        <v>0.0</v>
      </c>
      <c r="AJ27" s="433">
        <v>0.0</v>
      </c>
      <c r="AK27" s="433">
        <v>0.0</v>
      </c>
      <c r="AL27" s="433">
        <v>0.0</v>
      </c>
      <c r="AM27" s="433">
        <v>0.0</v>
      </c>
      <c r="AN27" s="433">
        <v>0.0</v>
      </c>
      <c r="AO27" s="433">
        <v>0.0</v>
      </c>
      <c r="AP27" s="433">
        <v>0.0</v>
      </c>
      <c r="AQ27" s="433">
        <v>0.0</v>
      </c>
      <c r="AR27" s="433">
        <v>0.0</v>
      </c>
      <c r="AS27" s="433">
        <v>0.0</v>
      </c>
      <c r="AT27" s="433">
        <v>0.0</v>
      </c>
      <c r="AU27" s="433">
        <v>0.0</v>
      </c>
      <c r="AV27" s="433">
        <v>0.0</v>
      </c>
      <c r="AW27" s="433">
        <v>0.0</v>
      </c>
      <c r="AX27" s="433">
        <v>0.0</v>
      </c>
      <c r="AY27" s="433">
        <v>0.0</v>
      </c>
      <c r="AZ27" s="433">
        <v>0.0</v>
      </c>
      <c r="BA27" s="433">
        <v>0.0</v>
      </c>
      <c r="BB27" s="433">
        <v>0.0</v>
      </c>
      <c r="BC27" s="433">
        <v>0.0</v>
      </c>
      <c r="BD27" s="433">
        <v>0.0</v>
      </c>
      <c r="BE27" s="435">
        <v>0.0</v>
      </c>
      <c r="BF27" s="457">
        <v>0.0</v>
      </c>
      <c r="BG27" s="457">
        <v>0.0</v>
      </c>
      <c r="BH27" s="457">
        <v>0.0</v>
      </c>
    </row>
    <row r="28" spans="8:8">
      <c r="A28" s="218" t="s">
        <v>116</v>
      </c>
      <c r="B28" s="433">
        <v>2.231797</v>
      </c>
      <c r="C28" s="433">
        <v>2.1036344</v>
      </c>
      <c r="D28" s="433">
        <v>1.8959226</v>
      </c>
      <c r="E28" s="433">
        <v>1.4672408</v>
      </c>
      <c r="F28" s="433">
        <v>1.1976574</v>
      </c>
      <c r="G28" s="433">
        <v>1.7103078</v>
      </c>
      <c r="H28" s="433">
        <v>1.208</v>
      </c>
      <c r="I28" s="433">
        <v>1.264</v>
      </c>
      <c r="J28" s="433">
        <v>1.081</v>
      </c>
      <c r="K28" s="433">
        <v>1.819</v>
      </c>
      <c r="L28" s="433">
        <v>1.814</v>
      </c>
      <c r="M28" s="433">
        <v>1.446</v>
      </c>
      <c r="N28" s="433">
        <v>1.967</v>
      </c>
      <c r="O28" s="433">
        <v>1.83</v>
      </c>
      <c r="P28" s="433">
        <v>2.293</v>
      </c>
      <c r="Q28" s="433">
        <v>2.399</v>
      </c>
      <c r="R28" s="433">
        <v>2.061</v>
      </c>
      <c r="S28" s="433">
        <v>1.67</v>
      </c>
      <c r="T28" s="433">
        <v>1.655</v>
      </c>
      <c r="U28" s="433">
        <v>1.298</v>
      </c>
      <c r="V28" s="433">
        <v>1.671</v>
      </c>
      <c r="W28" s="433">
        <v>1.876</v>
      </c>
      <c r="X28" s="433">
        <v>2.465</v>
      </c>
      <c r="Y28" s="433">
        <v>2.099</v>
      </c>
      <c r="Z28" s="433">
        <v>1.643</v>
      </c>
      <c r="AA28" s="433">
        <v>1.161</v>
      </c>
      <c r="AB28" s="433">
        <v>1.089</v>
      </c>
      <c r="AC28" s="433">
        <v>1.402</v>
      </c>
      <c r="AD28" s="433">
        <v>1.369</v>
      </c>
      <c r="AE28" s="433">
        <v>1.46</v>
      </c>
      <c r="AF28" s="433">
        <v>2.002</v>
      </c>
      <c r="AG28" s="433">
        <v>1.969</v>
      </c>
      <c r="AH28" s="433">
        <v>1.699</v>
      </c>
      <c r="AI28" s="433">
        <v>1.396</v>
      </c>
      <c r="AJ28" s="433">
        <v>1.681</v>
      </c>
      <c r="AK28" s="433">
        <v>1.758</v>
      </c>
      <c r="AL28" s="433">
        <v>2.054</v>
      </c>
      <c r="AM28" s="433">
        <v>2.492</v>
      </c>
      <c r="AN28" s="433">
        <v>1.383</v>
      </c>
      <c r="AO28" s="433">
        <v>2.0191</v>
      </c>
      <c r="AP28" s="433">
        <v>2.37991</v>
      </c>
      <c r="AQ28" s="433">
        <v>2.55073</v>
      </c>
      <c r="AR28" s="433">
        <v>2.079338</v>
      </c>
      <c r="AS28" s="433">
        <v>2.024335</v>
      </c>
      <c r="AT28" s="433">
        <v>2.42962</v>
      </c>
      <c r="AU28" s="433">
        <v>2.7894</v>
      </c>
      <c r="AV28" s="433">
        <v>2.1341</v>
      </c>
      <c r="AW28" s="433">
        <v>2.2315</v>
      </c>
      <c r="AX28" s="433">
        <v>2.8564</v>
      </c>
      <c r="AY28" s="433">
        <v>1.9092</v>
      </c>
      <c r="AZ28" s="433">
        <v>1.7948</v>
      </c>
      <c r="BA28" s="433">
        <v>2.0005</v>
      </c>
      <c r="BB28" s="433">
        <v>1.8695</v>
      </c>
      <c r="BC28" s="433">
        <v>1.6274</v>
      </c>
      <c r="BD28" s="433">
        <v>2.008</v>
      </c>
      <c r="BE28" s="435">
        <v>2.1423</v>
      </c>
      <c r="BF28" s="457">
        <v>0.0639674906929657</v>
      </c>
      <c r="BG28" s="457">
        <v>-0.0188790814069675</v>
      </c>
      <c r="BH28" s="457">
        <v>4.98580101548897E-4</v>
      </c>
    </row>
    <row r="29" spans="8:8">
      <c r="A29" s="218" t="s">
        <v>117</v>
      </c>
      <c r="B29" s="433">
        <v>0.025</v>
      </c>
      <c r="C29" s="433">
        <v>0.026</v>
      </c>
      <c r="D29" s="433">
        <v>0.025</v>
      </c>
      <c r="E29" s="433">
        <v>0.021</v>
      </c>
      <c r="F29" s="433">
        <v>0.022</v>
      </c>
      <c r="G29" s="433">
        <v>0.024</v>
      </c>
      <c r="H29" s="433">
        <v>0.024</v>
      </c>
      <c r="I29" s="433">
        <v>0.024</v>
      </c>
      <c r="J29" s="433">
        <v>0.024</v>
      </c>
      <c r="K29" s="433">
        <v>0.024</v>
      </c>
      <c r="L29" s="433">
        <v>0.021</v>
      </c>
      <c r="M29" s="433">
        <v>0.019</v>
      </c>
      <c r="N29" s="433">
        <v>0.026</v>
      </c>
      <c r="O29" s="433">
        <v>0.027</v>
      </c>
      <c r="P29" s="433">
        <v>0.029</v>
      </c>
      <c r="Q29" s="433">
        <v>0.0341</v>
      </c>
      <c r="R29" s="433">
        <v>0.0355</v>
      </c>
      <c r="S29" s="433">
        <v>0.0303</v>
      </c>
      <c r="T29" s="433">
        <v>0.0335</v>
      </c>
      <c r="U29" s="433">
        <v>0.0302</v>
      </c>
      <c r="V29" s="433">
        <v>0.0297</v>
      </c>
      <c r="W29" s="433">
        <v>0.0286</v>
      </c>
      <c r="X29" s="433">
        <v>0.0294</v>
      </c>
      <c r="Y29" s="433">
        <v>0.0328</v>
      </c>
      <c r="Z29" s="433">
        <v>0.0229</v>
      </c>
      <c r="AA29" s="433">
        <v>0.028</v>
      </c>
      <c r="AB29" s="433">
        <v>0.0254</v>
      </c>
      <c r="AC29" s="433">
        <v>0.0277</v>
      </c>
      <c r="AD29" s="433">
        <v>0.0275</v>
      </c>
      <c r="AE29" s="433">
        <v>0.0326</v>
      </c>
      <c r="AF29" s="433">
        <v>0.0303</v>
      </c>
      <c r="AG29" s="433">
        <v>0.0193</v>
      </c>
      <c r="AH29" s="433">
        <v>0.0192</v>
      </c>
      <c r="AI29" s="433">
        <v>0.0273</v>
      </c>
      <c r="AJ29" s="433">
        <v>0.0305</v>
      </c>
      <c r="AK29" s="433">
        <v>0.0302</v>
      </c>
      <c r="AL29" s="433">
        <v>0.0276</v>
      </c>
      <c r="AM29" s="433">
        <v>0.0318</v>
      </c>
      <c r="AN29" s="433">
        <v>0.0212</v>
      </c>
      <c r="AO29" s="433">
        <v>0.0265</v>
      </c>
      <c r="AP29" s="433">
        <v>0.0225</v>
      </c>
      <c r="AQ29" s="433">
        <v>0.0234</v>
      </c>
      <c r="AR29" s="433">
        <v>0.0282</v>
      </c>
      <c r="AS29" s="433">
        <v>0.0258</v>
      </c>
      <c r="AT29" s="433">
        <v>0.0189</v>
      </c>
      <c r="AU29" s="433">
        <v>0.0206416666666667</v>
      </c>
      <c r="AV29" s="433">
        <v>0.0168694444444444</v>
      </c>
      <c r="AW29" s="433">
        <v>0.017475</v>
      </c>
      <c r="AX29" s="433">
        <v>0.0134194444444444</v>
      </c>
      <c r="AY29" s="433">
        <v>0.0151027777777778</v>
      </c>
      <c r="AZ29" s="433">
        <v>0.0180305555555556</v>
      </c>
      <c r="BA29" s="433">
        <v>0.0192722222222222</v>
      </c>
      <c r="BB29" s="433">
        <v>0.0178722222222222</v>
      </c>
      <c r="BC29" s="433">
        <v>0.0148611111111111</v>
      </c>
      <c r="BD29" s="433">
        <v>0.0172166666666667</v>
      </c>
      <c r="BE29" s="435">
        <v>0.0165612677436769</v>
      </c>
      <c r="BF29" s="457">
        <v>-0.0406959315629997</v>
      </c>
      <c r="BG29" s="457">
        <v>-0.00928502695592925</v>
      </c>
      <c r="BH29" s="457">
        <v>3.85432411586655E-6</v>
      </c>
    </row>
    <row r="30" spans="8:8">
      <c r="A30" s="218" t="s">
        <v>118</v>
      </c>
      <c r="B30" s="433" t="s">
        <v>114</v>
      </c>
      <c r="C30" s="433" t="s">
        <v>114</v>
      </c>
      <c r="D30" s="433" t="s">
        <v>114</v>
      </c>
      <c r="E30" s="433" t="s">
        <v>114</v>
      </c>
      <c r="F30" s="433" t="s">
        <v>114</v>
      </c>
      <c r="G30" s="433" t="s">
        <v>114</v>
      </c>
      <c r="H30" s="433" t="s">
        <v>114</v>
      </c>
      <c r="I30" s="433" t="s">
        <v>114</v>
      </c>
      <c r="J30" s="433" t="s">
        <v>114</v>
      </c>
      <c r="K30" s="433" t="s">
        <v>114</v>
      </c>
      <c r="L30" s="433" t="s">
        <v>114</v>
      </c>
      <c r="M30" s="433" t="s">
        <v>114</v>
      </c>
      <c r="N30" s="433" t="s">
        <v>114</v>
      </c>
      <c r="O30" s="433" t="s">
        <v>114</v>
      </c>
      <c r="P30" s="433" t="s">
        <v>114</v>
      </c>
      <c r="Q30" s="433" t="s">
        <v>114</v>
      </c>
      <c r="R30" s="433" t="s">
        <v>114</v>
      </c>
      <c r="S30" s="433" t="s">
        <v>114</v>
      </c>
      <c r="T30" s="433" t="s">
        <v>114</v>
      </c>
      <c r="U30" s="433" t="s">
        <v>114</v>
      </c>
      <c r="V30" s="433">
        <v>0.0</v>
      </c>
      <c r="W30" s="433">
        <v>0.0</v>
      </c>
      <c r="X30" s="433">
        <v>0.0</v>
      </c>
      <c r="Y30" s="433">
        <v>0.0</v>
      </c>
      <c r="Z30" s="433">
        <v>0.0</v>
      </c>
      <c r="AA30" s="433">
        <v>0.0</v>
      </c>
      <c r="AB30" s="433">
        <v>0.0</v>
      </c>
      <c r="AC30" s="433">
        <v>0.0</v>
      </c>
      <c r="AD30" s="433">
        <v>0.0</v>
      </c>
      <c r="AE30" s="433">
        <v>0.0</v>
      </c>
      <c r="AF30" s="433">
        <v>0.0</v>
      </c>
      <c r="AG30" s="433">
        <v>0.0</v>
      </c>
      <c r="AH30" s="433">
        <v>0.0</v>
      </c>
      <c r="AI30" s="433">
        <v>0.0</v>
      </c>
      <c r="AJ30" s="433">
        <v>0.004</v>
      </c>
      <c r="AK30" s="433">
        <v>0.005</v>
      </c>
      <c r="AL30" s="433">
        <v>0.007</v>
      </c>
      <c r="AM30" s="433">
        <v>0.006</v>
      </c>
      <c r="AN30" s="433">
        <v>0.013</v>
      </c>
      <c r="AO30" s="433">
        <v>0.022</v>
      </c>
      <c r="AP30" s="433">
        <v>0.022</v>
      </c>
      <c r="AQ30" s="433">
        <v>0.014</v>
      </c>
      <c r="AR30" s="433">
        <v>0.022</v>
      </c>
      <c r="AS30" s="433">
        <v>0.028</v>
      </c>
      <c r="AT30" s="433">
        <v>0.032</v>
      </c>
      <c r="AU30" s="433">
        <v>0.027</v>
      </c>
      <c r="AV30" s="433">
        <v>0.03</v>
      </c>
      <c r="AW30" s="433">
        <v>0.042</v>
      </c>
      <c r="AX30" s="433">
        <v>0.026</v>
      </c>
      <c r="AY30" s="433">
        <v>0.0267</v>
      </c>
      <c r="AZ30" s="433">
        <v>0.027</v>
      </c>
      <c r="BA30" s="433">
        <v>0.035</v>
      </c>
      <c r="BB30" s="433">
        <v>0.026</v>
      </c>
      <c r="BC30" s="433">
        <v>0.015</v>
      </c>
      <c r="BD30" s="433">
        <v>0.019</v>
      </c>
      <c r="BE30" s="435">
        <v>0.0384153005464481</v>
      </c>
      <c r="BF30" s="457">
        <v>1.0163337215205</v>
      </c>
      <c r="BG30" s="457">
        <v>-0.050794245877865</v>
      </c>
      <c r="BH30" s="457">
        <v>8.94043992320379E-6</v>
      </c>
    </row>
    <row r="31" spans="8:8">
      <c r="A31" s="218" t="s">
        <v>119</v>
      </c>
      <c r="B31" s="433">
        <v>9.35353535353535</v>
      </c>
      <c r="C31" s="433">
        <v>10.3808080808081</v>
      </c>
      <c r="D31" s="433">
        <v>11.6292929292929</v>
      </c>
      <c r="E31" s="433">
        <v>10.4888888888889</v>
      </c>
      <c r="F31" s="433">
        <v>8.74545454545455</v>
      </c>
      <c r="G31" s="433">
        <v>9.52424242424243</v>
      </c>
      <c r="H31" s="433">
        <v>10.6808080808081</v>
      </c>
      <c r="I31" s="433">
        <v>10.379797979798</v>
      </c>
      <c r="J31" s="433">
        <v>10.579797979798</v>
      </c>
      <c r="K31" s="433">
        <v>12.7030303030303</v>
      </c>
      <c r="L31" s="433">
        <v>12.2090909090909</v>
      </c>
      <c r="M31" s="433">
        <v>9.48181818181818</v>
      </c>
      <c r="N31" s="433">
        <v>12.1818181818182</v>
      </c>
      <c r="O31" s="433">
        <v>9.7989898989899</v>
      </c>
      <c r="P31" s="433">
        <v>10.8707070707071</v>
      </c>
      <c r="Q31" s="433">
        <v>10.2171717171717</v>
      </c>
      <c r="R31" s="433">
        <v>13.6545454545455</v>
      </c>
      <c r="S31" s="433">
        <v>13.0888888888889</v>
      </c>
      <c r="T31" s="433">
        <v>13.5808080808081</v>
      </c>
      <c r="U31" s="433">
        <v>13.2474747474747</v>
      </c>
      <c r="V31" s="433">
        <v>12.3343434343434</v>
      </c>
      <c r="W31" s="433">
        <v>12.389898989899</v>
      </c>
      <c r="X31" s="433">
        <v>13.7959595959596</v>
      </c>
      <c r="Y31" s="433">
        <v>13.3626262626263</v>
      </c>
      <c r="Z31" s="433">
        <v>13.030303030303</v>
      </c>
      <c r="AA31" s="433">
        <v>10.8606060606061</v>
      </c>
      <c r="AB31" s="433">
        <v>13.1979797979798</v>
      </c>
      <c r="AC31" s="433">
        <v>15.1080808080808</v>
      </c>
      <c r="AD31" s="433">
        <v>13.4737373737374</v>
      </c>
      <c r="AE31" s="433">
        <v>11.779797979798</v>
      </c>
      <c r="AF31" s="433">
        <v>12.9170707070707</v>
      </c>
      <c r="AG31" s="433">
        <v>11.8219191919192</v>
      </c>
      <c r="AH31" s="433">
        <v>11.9140404040404</v>
      </c>
      <c r="AI31" s="433">
        <v>14.9258585858586</v>
      </c>
      <c r="AJ31" s="433">
        <v>12.6734343434343</v>
      </c>
      <c r="AK31" s="433">
        <v>14.5987878787879</v>
      </c>
      <c r="AL31" s="433">
        <v>13.149595959596</v>
      </c>
      <c r="AM31" s="433">
        <v>10.730404040404</v>
      </c>
      <c r="AN31" s="433">
        <v>9.55050505050505</v>
      </c>
      <c r="AO31" s="433">
        <v>15.0150505050505</v>
      </c>
      <c r="AP31" s="433">
        <v>13.5636363636364</v>
      </c>
      <c r="AQ31" s="433">
        <v>11.4272727272727</v>
      </c>
      <c r="AR31" s="433">
        <v>14.1319191919192</v>
      </c>
      <c r="AS31" s="433">
        <v>17.080303030303</v>
      </c>
      <c r="AT31" s="433">
        <v>12.7</v>
      </c>
      <c r="AU31" s="433">
        <v>12.8717171717172</v>
      </c>
      <c r="AV31" s="433">
        <v>12.4023232323232</v>
      </c>
      <c r="AW31" s="433">
        <v>16.8352525252525</v>
      </c>
      <c r="AX31" s="433">
        <v>12.800404040404</v>
      </c>
      <c r="AY31" s="433">
        <v>13.3739393939394</v>
      </c>
      <c r="AZ31" s="433">
        <v>16.7515151515152</v>
      </c>
      <c r="BA31" s="433">
        <v>15.7919191919192</v>
      </c>
      <c r="BB31" s="433">
        <v>14.7575757575758</v>
      </c>
      <c r="BC31" s="433">
        <v>13.269696969697</v>
      </c>
      <c r="BD31" s="433">
        <v>12.3626262626263</v>
      </c>
      <c r="BE31" s="435">
        <v>15.7656565656566</v>
      </c>
      <c r="BF31" s="457">
        <v>0.271783249551175</v>
      </c>
      <c r="BG31" s="457">
        <v>-0.00268878704051823</v>
      </c>
      <c r="BH31" s="457">
        <v>0.00366916055243901</v>
      </c>
    </row>
    <row r="32" spans="8:8">
      <c r="A32" s="218" t="s">
        <v>120</v>
      </c>
      <c r="B32" s="433">
        <v>46.8810922</v>
      </c>
      <c r="C32" s="433">
        <v>52.2084692</v>
      </c>
      <c r="D32" s="433">
        <v>45.3776574</v>
      </c>
      <c r="E32" s="433">
        <v>50.4226122</v>
      </c>
      <c r="F32" s="433">
        <v>52.9420896</v>
      </c>
      <c r="G32" s="433">
        <v>56.6814826</v>
      </c>
      <c r="H32" s="433">
        <v>48.8567252</v>
      </c>
      <c r="I32" s="433">
        <v>48.831467</v>
      </c>
      <c r="J32" s="433">
        <v>47.6962618</v>
      </c>
      <c r="K32" s="433">
        <v>56.2302844</v>
      </c>
      <c r="L32" s="433">
        <v>60.107937</v>
      </c>
      <c r="M32" s="433">
        <v>48.5646282</v>
      </c>
      <c r="N32" s="433">
        <v>76.3229766</v>
      </c>
      <c r="O32" s="433">
        <v>68.3598326</v>
      </c>
      <c r="P32" s="433">
        <v>66.4191396</v>
      </c>
      <c r="Q32" s="433">
        <v>69.5267496</v>
      </c>
      <c r="R32" s="433">
        <v>72.1951656</v>
      </c>
      <c r="S32" s="433">
        <v>70.5748578</v>
      </c>
      <c r="T32" s="433">
        <v>69.4430148</v>
      </c>
      <c r="U32" s="433">
        <v>65.6901096</v>
      </c>
      <c r="V32" s="433">
        <v>62.4533336</v>
      </c>
      <c r="W32" s="433">
        <v>63.0108452</v>
      </c>
      <c r="X32" s="433">
        <v>71.0875564</v>
      </c>
      <c r="Y32" s="433">
        <v>77.1172904</v>
      </c>
      <c r="Z32" s="433">
        <v>46.842294</v>
      </c>
      <c r="AA32" s="433">
        <v>53.866</v>
      </c>
      <c r="AB32" s="433">
        <v>57.602</v>
      </c>
      <c r="AC32" s="433">
        <v>68.956</v>
      </c>
      <c r="AD32" s="433">
        <v>64.895</v>
      </c>
      <c r="AE32" s="433">
        <v>78.794</v>
      </c>
      <c r="AF32" s="433">
        <v>73.119</v>
      </c>
      <c r="AG32" s="433">
        <v>66.044</v>
      </c>
      <c r="AH32" s="433">
        <v>63.764</v>
      </c>
      <c r="AI32" s="433">
        <v>62.093</v>
      </c>
      <c r="AJ32" s="433">
        <v>72.514</v>
      </c>
      <c r="AK32" s="433">
        <v>66.363</v>
      </c>
      <c r="AL32" s="433">
        <v>74.268</v>
      </c>
      <c r="AM32" s="433">
        <v>60.397</v>
      </c>
      <c r="AN32" s="433">
        <v>58.943</v>
      </c>
      <c r="AO32" s="433">
        <v>59.555</v>
      </c>
      <c r="AP32" s="433">
        <v>51.48</v>
      </c>
      <c r="AQ32" s="433">
        <v>56.303</v>
      </c>
      <c r="AR32" s="433">
        <v>57.604</v>
      </c>
      <c r="AS32" s="433">
        <v>63.654</v>
      </c>
      <c r="AT32" s="433">
        <v>56.994</v>
      </c>
      <c r="AU32" s="433">
        <v>62.714</v>
      </c>
      <c r="AV32" s="433">
        <v>44.791</v>
      </c>
      <c r="AW32" s="433">
        <v>58.782451</v>
      </c>
      <c r="AX32" s="433">
        <v>70.844045</v>
      </c>
      <c r="AY32" s="433">
        <v>62.829519</v>
      </c>
      <c r="AZ32" s="433">
        <v>54.556958</v>
      </c>
      <c r="BA32" s="433">
        <v>59.923428</v>
      </c>
      <c r="BB32" s="433">
        <v>48.964453</v>
      </c>
      <c r="BC32" s="433">
        <v>63.915768</v>
      </c>
      <c r="BD32" s="433">
        <v>56.027713</v>
      </c>
      <c r="BE32" s="435">
        <v>61.30322</v>
      </c>
      <c r="BF32" s="457">
        <v>0.0911693801135161</v>
      </c>
      <c r="BG32" s="457">
        <v>-0.00170849444002275</v>
      </c>
      <c r="BH32" s="457">
        <v>0.0142671734364348</v>
      </c>
    </row>
    <row r="33" spans="8:8">
      <c r="A33" s="218" t="s">
        <v>121</v>
      </c>
      <c r="B33" s="433">
        <v>16.2122092</v>
      </c>
      <c r="C33" s="433">
        <v>17.5339978</v>
      </c>
      <c r="D33" s="433">
        <v>16.6523118</v>
      </c>
      <c r="E33" s="433">
        <v>16.8989908</v>
      </c>
      <c r="F33" s="433">
        <v>13.7134778</v>
      </c>
      <c r="G33" s="433">
        <v>17.5336782</v>
      </c>
      <c r="H33" s="433">
        <v>13.4551882</v>
      </c>
      <c r="I33" s="433">
        <v>13.2058944</v>
      </c>
      <c r="J33" s="433">
        <v>15.2294618</v>
      </c>
      <c r="K33" s="433">
        <v>17.6381318</v>
      </c>
      <c r="L33" s="433">
        <v>17.0591234</v>
      </c>
      <c r="M33" s="433">
        <v>13.846833</v>
      </c>
      <c r="N33" s="433">
        <v>17.5821604</v>
      </c>
      <c r="O33" s="433">
        <v>18.3622344</v>
      </c>
      <c r="P33" s="433">
        <v>18.3836866</v>
      </c>
      <c r="Q33" s="433">
        <v>19.069143</v>
      </c>
      <c r="R33" s="433">
        <v>19.9146734</v>
      </c>
      <c r="S33" s="433">
        <v>19.737993</v>
      </c>
      <c r="T33" s="433">
        <v>18.7120174</v>
      </c>
      <c r="U33" s="433">
        <v>18.4791744</v>
      </c>
      <c r="V33" s="433">
        <v>17.4006496</v>
      </c>
      <c r="W33" s="433">
        <v>18.5719818</v>
      </c>
      <c r="X33" s="433">
        <v>20.34297</v>
      </c>
      <c r="Y33" s="433">
        <v>20.0793908</v>
      </c>
      <c r="Z33" s="433">
        <v>18.2437278</v>
      </c>
      <c r="AA33" s="433">
        <v>17.335</v>
      </c>
      <c r="AB33" s="433">
        <v>15.85</v>
      </c>
      <c r="AC33" s="433">
        <v>18.635</v>
      </c>
      <c r="AD33" s="433">
        <v>18.96</v>
      </c>
      <c r="AE33" s="433">
        <v>20.195</v>
      </c>
      <c r="AF33" s="433">
        <v>21.556</v>
      </c>
      <c r="AG33" s="433">
        <v>18.818</v>
      </c>
      <c r="AH33" s="433">
        <v>18.952</v>
      </c>
      <c r="AI33" s="433">
        <v>19.002</v>
      </c>
      <c r="AJ33" s="433">
        <v>20.686</v>
      </c>
      <c r="AK33" s="433">
        <v>24.86675</v>
      </c>
      <c r="AL33" s="433">
        <v>23.241</v>
      </c>
      <c r="AM33" s="433">
        <v>23.66175</v>
      </c>
      <c r="AN33" s="433">
        <v>17.722</v>
      </c>
      <c r="AO33" s="433">
        <v>20.096</v>
      </c>
      <c r="AP33" s="433">
        <v>19.639</v>
      </c>
      <c r="AQ33" s="433">
        <v>20.0085</v>
      </c>
      <c r="AR33" s="433">
        <v>21.169</v>
      </c>
      <c r="AS33" s="433">
        <v>20.443</v>
      </c>
      <c r="AT33" s="433">
        <v>19.031</v>
      </c>
      <c r="AU33" s="433">
        <v>20.953</v>
      </c>
      <c r="AV33" s="433">
        <v>17.672274</v>
      </c>
      <c r="AW33" s="433">
        <v>22.09</v>
      </c>
      <c r="AX33" s="433">
        <v>22.998</v>
      </c>
      <c r="AY33" s="433">
        <v>19.58710177</v>
      </c>
      <c r="AZ33" s="433">
        <v>18.97715888</v>
      </c>
      <c r="BA33" s="433">
        <v>20.54634396</v>
      </c>
      <c r="BB33" s="433">
        <v>20.15</v>
      </c>
      <c r="BC33" s="433">
        <v>17.974999997</v>
      </c>
      <c r="BD33" s="433">
        <v>20.192319962</v>
      </c>
      <c r="BE33" s="435">
        <v>18.633</v>
      </c>
      <c r="BF33" s="457">
        <v>-0.0797446653527614</v>
      </c>
      <c r="BG33" s="457">
        <v>0.00594088785906099</v>
      </c>
      <c r="BH33" s="457">
        <v>0.00433648090004229</v>
      </c>
    </row>
    <row r="34" spans="8:8">
      <c r="A34" s="218" t="s">
        <v>122</v>
      </c>
      <c r="B34" s="433">
        <v>0.801</v>
      </c>
      <c r="C34" s="433">
        <v>1.73</v>
      </c>
      <c r="D34" s="433">
        <v>1.66</v>
      </c>
      <c r="E34" s="433">
        <v>1.368</v>
      </c>
      <c r="F34" s="433">
        <v>2.055</v>
      </c>
      <c r="G34" s="433">
        <v>2.636</v>
      </c>
      <c r="H34" s="433">
        <v>2.652</v>
      </c>
      <c r="I34" s="433">
        <v>2.677</v>
      </c>
      <c r="J34" s="433">
        <v>2.223</v>
      </c>
      <c r="K34" s="433">
        <v>2.347</v>
      </c>
      <c r="L34" s="433">
        <v>2.015</v>
      </c>
      <c r="M34" s="433">
        <v>1.879</v>
      </c>
      <c r="N34" s="433">
        <v>1.922</v>
      </c>
      <c r="O34" s="433">
        <v>2.988</v>
      </c>
      <c r="P34" s="433">
        <v>3.566</v>
      </c>
      <c r="Q34" s="433">
        <v>3.405</v>
      </c>
      <c r="R34" s="433">
        <v>3.407</v>
      </c>
      <c r="S34" s="433">
        <v>3.561</v>
      </c>
      <c r="T34" s="433">
        <v>2.34</v>
      </c>
      <c r="U34" s="433">
        <v>2.862</v>
      </c>
      <c r="V34" s="433">
        <v>2.805</v>
      </c>
      <c r="W34" s="433">
        <v>3.235</v>
      </c>
      <c r="X34" s="433">
        <v>2.78</v>
      </c>
      <c r="Y34" s="433">
        <v>2.366</v>
      </c>
      <c r="Z34" s="433">
        <v>1.9</v>
      </c>
      <c r="AA34" s="433">
        <v>1.769</v>
      </c>
      <c r="AB34" s="433">
        <v>3.099</v>
      </c>
      <c r="AC34" s="433">
        <v>2.203</v>
      </c>
      <c r="AD34" s="433">
        <v>2.282</v>
      </c>
      <c r="AE34" s="433">
        <v>2.599</v>
      </c>
      <c r="AF34" s="433">
        <v>3.529</v>
      </c>
      <c r="AG34" s="433">
        <v>4.348</v>
      </c>
      <c r="AH34" s="433">
        <v>3.882</v>
      </c>
      <c r="AI34" s="433">
        <v>3.717</v>
      </c>
      <c r="AJ34" s="433">
        <v>4.592</v>
      </c>
      <c r="AK34" s="433">
        <v>3.693</v>
      </c>
      <c r="AL34" s="433">
        <v>2.097</v>
      </c>
      <c r="AM34" s="433">
        <v>2.8</v>
      </c>
      <c r="AN34" s="433">
        <v>4.766</v>
      </c>
      <c r="AO34" s="433">
        <v>4.672</v>
      </c>
      <c r="AP34" s="433">
        <v>5.017</v>
      </c>
      <c r="AQ34" s="433">
        <v>5.865</v>
      </c>
      <c r="AR34" s="433">
        <v>2.591</v>
      </c>
      <c r="AS34" s="433">
        <v>3.312</v>
      </c>
      <c r="AT34" s="433">
        <v>5.374</v>
      </c>
      <c r="AU34" s="433">
        <v>7.46</v>
      </c>
      <c r="AV34" s="433">
        <v>4.011</v>
      </c>
      <c r="AW34" s="433">
        <v>4.403</v>
      </c>
      <c r="AX34" s="433">
        <v>6.346</v>
      </c>
      <c r="AY34" s="433">
        <v>4.476</v>
      </c>
      <c r="AZ34" s="433">
        <v>6.098</v>
      </c>
      <c r="BA34" s="433">
        <v>5.543</v>
      </c>
      <c r="BB34" s="433">
        <v>3.962547</v>
      </c>
      <c r="BC34" s="433">
        <v>5.743448</v>
      </c>
      <c r="BD34" s="433">
        <v>3.977615</v>
      </c>
      <c r="BE34" s="435">
        <v>3.43975562524743</v>
      </c>
      <c r="BF34" s="457">
        <v>-0.137584360016193</v>
      </c>
      <c r="BG34" s="457">
        <v>-0.0296408435893809</v>
      </c>
      <c r="BH34" s="457">
        <v>8.00538537524742E-4</v>
      </c>
    </row>
    <row r="35" spans="8:8">
      <c r="A35" s="218" t="s">
        <v>123</v>
      </c>
      <c r="B35" s="433">
        <v>0.075</v>
      </c>
      <c r="C35" s="433">
        <v>0.1</v>
      </c>
      <c r="D35" s="433">
        <v>0.082</v>
      </c>
      <c r="E35" s="433">
        <v>0.089</v>
      </c>
      <c r="F35" s="433">
        <v>0.095</v>
      </c>
      <c r="G35" s="433">
        <v>0.088</v>
      </c>
      <c r="H35" s="433">
        <v>0.096</v>
      </c>
      <c r="I35" s="433">
        <v>0.11</v>
      </c>
      <c r="J35" s="433">
        <v>0.101</v>
      </c>
      <c r="K35" s="433">
        <v>0.081</v>
      </c>
      <c r="L35" s="433">
        <v>0.163</v>
      </c>
      <c r="M35" s="433">
        <v>0.165</v>
      </c>
      <c r="N35" s="433">
        <v>0.149</v>
      </c>
      <c r="O35" s="433">
        <v>0.138</v>
      </c>
      <c r="P35" s="433">
        <v>0.146</v>
      </c>
      <c r="Q35" s="433">
        <v>0.112</v>
      </c>
      <c r="R35" s="433">
        <v>0.168</v>
      </c>
      <c r="S35" s="433">
        <v>0.159</v>
      </c>
      <c r="T35" s="433">
        <v>0.155</v>
      </c>
      <c r="U35" s="433">
        <v>0.181</v>
      </c>
      <c r="V35" s="433">
        <v>0.155</v>
      </c>
      <c r="W35" s="433">
        <v>0.154</v>
      </c>
      <c r="X35" s="433">
        <v>0.169</v>
      </c>
      <c r="Y35" s="433">
        <v>0.169</v>
      </c>
      <c r="Z35" s="433">
        <v>0.158</v>
      </c>
      <c r="AA35" s="433">
        <v>0.178</v>
      </c>
      <c r="AB35" s="433">
        <v>0.194</v>
      </c>
      <c r="AC35" s="433">
        <v>0.158</v>
      </c>
      <c r="AD35" s="433">
        <v>0.166</v>
      </c>
      <c r="AE35" s="433">
        <v>0.161</v>
      </c>
      <c r="AF35" s="433">
        <v>0.163</v>
      </c>
      <c r="AG35" s="433">
        <v>0.207</v>
      </c>
      <c r="AH35" s="433">
        <v>0.216</v>
      </c>
      <c r="AI35" s="433">
        <v>0.155</v>
      </c>
      <c r="AJ35" s="433">
        <v>0.181</v>
      </c>
      <c r="AK35" s="433">
        <v>0.178</v>
      </c>
      <c r="AL35" s="433">
        <v>0.186</v>
      </c>
      <c r="AM35" s="433">
        <v>0.194</v>
      </c>
      <c r="AN35" s="433">
        <v>0.171</v>
      </c>
      <c r="AO35" s="433">
        <v>0.205</v>
      </c>
      <c r="AP35" s="433">
        <v>0.202</v>
      </c>
      <c r="AQ35" s="433">
        <v>0.186</v>
      </c>
      <c r="AR35" s="433">
        <v>0.21</v>
      </c>
      <c r="AS35" s="433">
        <v>0.213</v>
      </c>
      <c r="AT35" s="433">
        <v>0.228</v>
      </c>
      <c r="AU35" s="433">
        <v>0.188</v>
      </c>
      <c r="AV35" s="433">
        <v>0.222</v>
      </c>
      <c r="AW35" s="433">
        <v>0.213</v>
      </c>
      <c r="AX35" s="433">
        <v>0.213</v>
      </c>
      <c r="AY35" s="433">
        <v>0.301</v>
      </c>
      <c r="AZ35" s="433">
        <v>0.234</v>
      </c>
      <c r="BA35" s="433">
        <v>0.259</v>
      </c>
      <c r="BB35" s="433">
        <v>0.22</v>
      </c>
      <c r="BC35" s="433">
        <v>0.222</v>
      </c>
      <c r="BD35" s="433">
        <v>0.219</v>
      </c>
      <c r="BE35" s="435">
        <v>0.244</v>
      </c>
      <c r="BF35" s="457">
        <v>0.111111111111111</v>
      </c>
      <c r="BG35" s="457">
        <v>-0.00401929085537189</v>
      </c>
      <c r="BH35" s="457">
        <v>5.67864186985627E-5</v>
      </c>
    </row>
    <row r="36" spans="8:8">
      <c r="A36" s="218" t="s">
        <v>124</v>
      </c>
      <c r="B36" s="433">
        <v>0.640699999999998</v>
      </c>
      <c r="C36" s="433">
        <v>0.623899999999998</v>
      </c>
      <c r="D36" s="433">
        <v>0.664499999999998</v>
      </c>
      <c r="E36" s="433">
        <v>0.686899999999998</v>
      </c>
      <c r="F36" s="433">
        <v>0.860099999999998</v>
      </c>
      <c r="G36" s="433">
        <v>1.4129</v>
      </c>
      <c r="H36" s="433">
        <v>1.5396</v>
      </c>
      <c r="I36" s="433">
        <v>1.7026</v>
      </c>
      <c r="J36" s="433">
        <v>2.18099999999999</v>
      </c>
      <c r="K36" s="433">
        <v>2.25819999999999</v>
      </c>
      <c r="L36" s="433">
        <v>2.20559999999999</v>
      </c>
      <c r="M36" s="433">
        <v>2.34949999999999</v>
      </c>
      <c r="N36" s="433">
        <v>2.51969999999999</v>
      </c>
      <c r="O36" s="433">
        <v>2.60499999999999</v>
      </c>
      <c r="P36" s="433">
        <v>2.81909999999999</v>
      </c>
      <c r="Q36" s="433">
        <v>3.05319999999999</v>
      </c>
      <c r="R36" s="433">
        <v>3.08449999999999</v>
      </c>
      <c r="S36" s="433">
        <v>3.40709999999999</v>
      </c>
      <c r="T36" s="433">
        <v>3.58789999999999</v>
      </c>
      <c r="U36" s="433">
        <v>3.73789999999999</v>
      </c>
      <c r="V36" s="433">
        <v>3.66289999999999</v>
      </c>
      <c r="W36" s="433">
        <v>3.84179999999999</v>
      </c>
      <c r="X36" s="433">
        <v>3.91399999999999</v>
      </c>
      <c r="Y36" s="433">
        <v>4.16399999999999</v>
      </c>
      <c r="Z36" s="433">
        <v>4.21319999999999</v>
      </c>
      <c r="AA36" s="433">
        <v>4.15369999999999</v>
      </c>
      <c r="AB36" s="433">
        <v>4.15369999999999</v>
      </c>
      <c r="AC36" s="433">
        <v>4.304298</v>
      </c>
      <c r="AD36" s="433">
        <v>4.460998</v>
      </c>
      <c r="AE36" s="433">
        <v>4.509295</v>
      </c>
      <c r="AF36" s="433">
        <v>4.677187</v>
      </c>
      <c r="AG36" s="433">
        <v>4.762314</v>
      </c>
      <c r="AH36" s="433">
        <v>5.201305</v>
      </c>
      <c r="AI36" s="433">
        <v>5.615576</v>
      </c>
      <c r="AJ36" s="433">
        <v>6.041841</v>
      </c>
      <c r="AK36" s="433">
        <v>6.350488</v>
      </c>
      <c r="AL36" s="433">
        <v>6.572595</v>
      </c>
      <c r="AM36" s="433">
        <v>6.970682</v>
      </c>
      <c r="AN36" s="433">
        <v>7.08232734</v>
      </c>
      <c r="AO36" s="433">
        <v>7.131893196</v>
      </c>
      <c r="AP36" s="433">
        <v>7.015286054</v>
      </c>
      <c r="AQ36" s="433">
        <v>7.288997082</v>
      </c>
      <c r="AR36" s="433">
        <v>8.39373524</v>
      </c>
      <c r="AS36" s="433">
        <v>12.427433354</v>
      </c>
      <c r="AT36" s="433">
        <v>12.27934265</v>
      </c>
      <c r="AU36" s="433">
        <v>12.592081934</v>
      </c>
      <c r="AV36" s="433">
        <v>12.506838824</v>
      </c>
      <c r="AW36" s="433">
        <v>12.336529833</v>
      </c>
      <c r="AX36" s="433">
        <v>12.862843491</v>
      </c>
      <c r="AY36" s="433">
        <v>12.873014936</v>
      </c>
      <c r="AZ36" s="433">
        <v>13.780769799</v>
      </c>
      <c r="BA36" s="433">
        <v>13.469596096</v>
      </c>
      <c r="BB36" s="433">
        <v>14.058722238</v>
      </c>
      <c r="BC36" s="433">
        <v>13.812796</v>
      </c>
      <c r="BD36" s="433">
        <v>13.461465932</v>
      </c>
      <c r="BE36" s="435">
        <v>13.1650951145315</v>
      </c>
      <c r="BF36" s="457">
        <v>-0.0246883232761061</v>
      </c>
      <c r="BG36" s="457">
        <v>0.009233653297402</v>
      </c>
      <c r="BH36" s="457">
        <v>0.00306392870237781</v>
      </c>
    </row>
    <row r="37" spans="8:8">
      <c r="A37" s="218" t="s">
        <v>125</v>
      </c>
      <c r="B37" s="433">
        <v>0.94203</v>
      </c>
      <c r="C37" s="433">
        <v>0.84899</v>
      </c>
      <c r="D37" s="433">
        <v>0.80247</v>
      </c>
      <c r="E37" s="433">
        <v>0.76758</v>
      </c>
      <c r="F37" s="433">
        <v>0.5815</v>
      </c>
      <c r="G37" s="433">
        <v>0.80247</v>
      </c>
      <c r="H37" s="433">
        <v>0.4652</v>
      </c>
      <c r="I37" s="433">
        <v>0.68617</v>
      </c>
      <c r="J37" s="433">
        <v>0.63965</v>
      </c>
      <c r="K37" s="433">
        <v>0.79084</v>
      </c>
      <c r="L37" s="433">
        <v>0.52335</v>
      </c>
      <c r="M37" s="433">
        <v>0.59313</v>
      </c>
      <c r="N37" s="433">
        <v>0.74432</v>
      </c>
      <c r="O37" s="433">
        <v>0.6978</v>
      </c>
      <c r="P37" s="433">
        <v>0.82573</v>
      </c>
      <c r="Q37" s="433">
        <v>0.83736</v>
      </c>
      <c r="R37" s="433">
        <v>0.86062</v>
      </c>
      <c r="S37" s="433">
        <v>0.80247</v>
      </c>
      <c r="T37" s="433">
        <v>0.77921</v>
      </c>
      <c r="U37" s="433">
        <v>0.68617</v>
      </c>
      <c r="V37" s="433">
        <v>0.83736</v>
      </c>
      <c r="W37" s="433">
        <v>0.91877</v>
      </c>
      <c r="X37" s="433">
        <v>0.68617</v>
      </c>
      <c r="Y37" s="433">
        <v>0.87225</v>
      </c>
      <c r="Z37" s="433">
        <v>0.6978</v>
      </c>
      <c r="AA37" s="433">
        <v>0.697</v>
      </c>
      <c r="AB37" s="433">
        <v>0.746</v>
      </c>
      <c r="AC37" s="433">
        <v>0.817</v>
      </c>
      <c r="AD37" s="433">
        <v>0.765</v>
      </c>
      <c r="AE37" s="433">
        <v>0.92</v>
      </c>
      <c r="AF37" s="433">
        <v>0.713</v>
      </c>
      <c r="AG37" s="433">
        <v>0.722</v>
      </c>
      <c r="AH37" s="433">
        <v>0.678</v>
      </c>
      <c r="AI37" s="433">
        <v>0.916</v>
      </c>
      <c r="AJ37" s="433">
        <v>0.846</v>
      </c>
      <c r="AK37" s="433">
        <v>0.846</v>
      </c>
      <c r="AL37" s="433">
        <v>0.596</v>
      </c>
      <c r="AM37" s="433">
        <v>0.912</v>
      </c>
      <c r="AN37" s="433">
        <v>0.598</v>
      </c>
      <c r="AO37" s="433">
        <v>0.63</v>
      </c>
      <c r="AP37" s="433">
        <v>0.63126</v>
      </c>
      <c r="AQ37" s="433">
        <v>0.724273</v>
      </c>
      <c r="AR37" s="433">
        <v>0.666576</v>
      </c>
      <c r="AS37" s="433">
        <v>0.968323</v>
      </c>
      <c r="AT37" s="433">
        <v>0.901734</v>
      </c>
      <c r="AU37" s="433">
        <v>0.599231</v>
      </c>
      <c r="AV37" s="433">
        <v>0.706687</v>
      </c>
      <c r="AW37" s="433">
        <v>0.802349</v>
      </c>
      <c r="AX37" s="433">
        <v>0.599497</v>
      </c>
      <c r="AY37" s="433">
        <v>0.708654</v>
      </c>
      <c r="AZ37" s="433">
        <v>0.80649</v>
      </c>
      <c r="BA37" s="433">
        <v>0.681025</v>
      </c>
      <c r="BB37" s="433">
        <v>0.691603</v>
      </c>
      <c r="BC37" s="433">
        <v>0.69409</v>
      </c>
      <c r="BD37" s="433">
        <v>0.886582717900932</v>
      </c>
      <c r="BE37" s="435">
        <v>0.933400669138028</v>
      </c>
      <c r="BF37" s="457">
        <v>0.0499306779739794</v>
      </c>
      <c r="BG37" s="457">
        <v>-0.00169307979889988</v>
      </c>
      <c r="BH37" s="457">
        <v>2.17231480373732E-4</v>
      </c>
    </row>
    <row r="38" spans="8:8">
      <c r="A38" s="218" t="s">
        <v>126</v>
      </c>
      <c r="B38" s="433">
        <v>42.634</v>
      </c>
      <c r="C38" s="433">
        <v>43.72</v>
      </c>
      <c r="D38" s="433">
        <v>42.34</v>
      </c>
      <c r="E38" s="433">
        <v>42.677</v>
      </c>
      <c r="F38" s="433">
        <v>41.166</v>
      </c>
      <c r="G38" s="433">
        <v>40.373</v>
      </c>
      <c r="H38" s="433">
        <v>39.079</v>
      </c>
      <c r="I38" s="433">
        <v>41.348</v>
      </c>
      <c r="J38" s="433">
        <v>37.523</v>
      </c>
      <c r="K38" s="433">
        <v>37.795</v>
      </c>
      <c r="L38" s="433">
        <v>41.021</v>
      </c>
      <c r="M38" s="433">
        <v>39.176</v>
      </c>
      <c r="N38" s="433">
        <v>51.139</v>
      </c>
      <c r="O38" s="433">
        <v>45.491</v>
      </c>
      <c r="P38" s="433">
        <v>45.947</v>
      </c>
      <c r="Q38" s="433">
        <v>45.244</v>
      </c>
      <c r="R38" s="433">
        <v>43.034</v>
      </c>
      <c r="S38" s="433">
        <v>41.461</v>
      </c>
      <c r="T38" s="433">
        <v>41.445</v>
      </c>
      <c r="U38" s="433">
        <v>42.401</v>
      </c>
      <c r="V38" s="433">
        <v>41.092</v>
      </c>
      <c r="W38" s="433">
        <v>41.096</v>
      </c>
      <c r="X38" s="433">
        <v>39.505</v>
      </c>
      <c r="Y38" s="433">
        <v>40.676</v>
      </c>
      <c r="Z38" s="433">
        <v>34.057</v>
      </c>
      <c r="AA38" s="433">
        <v>31.626</v>
      </c>
      <c r="AB38" s="433">
        <v>42.239</v>
      </c>
      <c r="AC38" s="433">
        <v>42.2</v>
      </c>
      <c r="AD38" s="433">
        <v>41.425</v>
      </c>
      <c r="AE38" s="433">
        <v>44.658</v>
      </c>
      <c r="AF38" s="433">
        <v>37.782</v>
      </c>
      <c r="AG38" s="433">
        <v>42.037</v>
      </c>
      <c r="AH38" s="433">
        <v>41.603</v>
      </c>
      <c r="AI38" s="433">
        <v>41.22</v>
      </c>
      <c r="AJ38" s="433">
        <v>45.365</v>
      </c>
      <c r="AK38" s="433">
        <v>44.2</v>
      </c>
      <c r="AL38" s="433">
        <v>46.811</v>
      </c>
      <c r="AM38" s="433">
        <v>39.519</v>
      </c>
      <c r="AN38" s="433">
        <v>36.67</v>
      </c>
      <c r="AO38" s="433">
        <v>42.338</v>
      </c>
      <c r="AP38" s="433">
        <v>36.067</v>
      </c>
      <c r="AQ38" s="433">
        <v>36.994</v>
      </c>
      <c r="AR38" s="433">
        <v>32.815</v>
      </c>
      <c r="AS38" s="433">
        <v>41.623</v>
      </c>
      <c r="AT38" s="433">
        <v>49.138</v>
      </c>
      <c r="AU38" s="433">
        <v>51.117</v>
      </c>
      <c r="AV38" s="433">
        <v>45.823</v>
      </c>
      <c r="AW38" s="433">
        <v>41.875</v>
      </c>
      <c r="AX38" s="433">
        <v>52.774</v>
      </c>
      <c r="AY38" s="433">
        <v>58.545</v>
      </c>
      <c r="AZ38" s="433">
        <v>44.1053</v>
      </c>
      <c r="BA38" s="433">
        <v>40.6068</v>
      </c>
      <c r="BB38" s="433">
        <v>34.37274</v>
      </c>
      <c r="BC38" s="433">
        <v>48.8248</v>
      </c>
      <c r="BD38" s="433">
        <v>46.3565</v>
      </c>
      <c r="BE38" s="435">
        <v>46.6967605946919</v>
      </c>
      <c r="BF38" s="457">
        <v>0.00458778848944164</v>
      </c>
      <c r="BG38" s="457">
        <v>-0.00581016996816963</v>
      </c>
      <c r="BH38" s="457">
        <v>0.0108677942581833</v>
      </c>
    </row>
    <row r="39" spans="8:8">
      <c r="A39" s="218" t="s">
        <v>127</v>
      </c>
      <c r="B39" s="433" t="s">
        <v>114</v>
      </c>
      <c r="C39" s="433" t="s">
        <v>114</v>
      </c>
      <c r="D39" s="433" t="s">
        <v>114</v>
      </c>
      <c r="E39" s="433" t="s">
        <v>114</v>
      </c>
      <c r="F39" s="433" t="s">
        <v>114</v>
      </c>
      <c r="G39" s="433" t="s">
        <v>114</v>
      </c>
      <c r="H39" s="433" t="s">
        <v>114</v>
      </c>
      <c r="I39" s="433" t="s">
        <v>114</v>
      </c>
      <c r="J39" s="433" t="s">
        <v>114</v>
      </c>
      <c r="K39" s="433" t="s">
        <v>114</v>
      </c>
      <c r="L39" s="433" t="s">
        <v>114</v>
      </c>
      <c r="M39" s="433" t="s">
        <v>114</v>
      </c>
      <c r="N39" s="433" t="s">
        <v>114</v>
      </c>
      <c r="O39" s="433" t="s">
        <v>114</v>
      </c>
      <c r="P39" s="433" t="s">
        <v>114</v>
      </c>
      <c r="Q39" s="433" t="s">
        <v>114</v>
      </c>
      <c r="R39" s="433" t="s">
        <v>114</v>
      </c>
      <c r="S39" s="433" t="s">
        <v>114</v>
      </c>
      <c r="T39" s="433" t="s">
        <v>114</v>
      </c>
      <c r="U39" s="433" t="s">
        <v>114</v>
      </c>
      <c r="V39" s="433">
        <v>2.9786756</v>
      </c>
      <c r="W39" s="433">
        <v>3.0007726</v>
      </c>
      <c r="X39" s="433">
        <v>3.6990378</v>
      </c>
      <c r="Y39" s="433">
        <v>3.0007726</v>
      </c>
      <c r="Z39" s="433">
        <v>3.6062304</v>
      </c>
      <c r="AA39" s="433">
        <v>4.496</v>
      </c>
      <c r="AB39" s="433">
        <v>3.275</v>
      </c>
      <c r="AC39" s="433">
        <v>2.521</v>
      </c>
      <c r="AD39" s="433">
        <v>2.876</v>
      </c>
      <c r="AE39" s="433">
        <v>3.305</v>
      </c>
      <c r="AF39" s="433">
        <v>2.937</v>
      </c>
      <c r="AG39" s="433">
        <v>1.86</v>
      </c>
      <c r="AH39" s="433">
        <v>2.953</v>
      </c>
      <c r="AI39" s="433">
        <v>4.316</v>
      </c>
      <c r="AJ39" s="433">
        <v>2.757</v>
      </c>
      <c r="AK39" s="433">
        <v>2.819</v>
      </c>
      <c r="AL39" s="433">
        <v>2.833</v>
      </c>
      <c r="AM39" s="433">
        <v>2.464</v>
      </c>
      <c r="AN39" s="433">
        <v>2.266</v>
      </c>
      <c r="AO39" s="433">
        <v>3.109</v>
      </c>
      <c r="AP39" s="433">
        <v>3.326</v>
      </c>
      <c r="AQ39" s="433">
        <v>2.698</v>
      </c>
      <c r="AR39" s="433">
        <v>2.733</v>
      </c>
      <c r="AS39" s="433">
        <v>3.109</v>
      </c>
      <c r="AT39" s="433">
        <v>3.457</v>
      </c>
      <c r="AU39" s="433">
        <v>3.52</v>
      </c>
      <c r="AV39" s="433">
        <v>2.887</v>
      </c>
      <c r="AW39" s="433">
        <v>3.7</v>
      </c>
      <c r="AX39" s="433">
        <v>2.912</v>
      </c>
      <c r="AY39" s="433">
        <v>1.994</v>
      </c>
      <c r="AZ39" s="433">
        <v>1.868</v>
      </c>
      <c r="BA39" s="433">
        <v>2.529</v>
      </c>
      <c r="BB39" s="433">
        <v>4.38062</v>
      </c>
      <c r="BC39" s="433">
        <v>2.431569</v>
      </c>
      <c r="BD39" s="433">
        <v>2.107554</v>
      </c>
      <c r="BE39" s="435">
        <v>2.604</v>
      </c>
      <c r="BF39" s="457">
        <v>0.232179695467656</v>
      </c>
      <c r="BG39" s="457">
        <v>-0.0482827672750072</v>
      </c>
      <c r="BH39" s="457">
        <v>6.06032107750235E-4</v>
      </c>
    </row>
    <row r="40" spans="8:8">
      <c r="A40" s="218" t="s">
        <v>128</v>
      </c>
      <c r="B40" s="433" t="s">
        <v>114</v>
      </c>
      <c r="C40" s="433" t="s">
        <v>114</v>
      </c>
      <c r="D40" s="433" t="s">
        <v>114</v>
      </c>
      <c r="E40" s="433" t="s">
        <v>114</v>
      </c>
      <c r="F40" s="433" t="s">
        <v>114</v>
      </c>
      <c r="G40" s="433" t="s">
        <v>114</v>
      </c>
      <c r="H40" s="433" t="s">
        <v>114</v>
      </c>
      <c r="I40" s="433" t="s">
        <v>114</v>
      </c>
      <c r="J40" s="433" t="s">
        <v>114</v>
      </c>
      <c r="K40" s="433" t="s">
        <v>114</v>
      </c>
      <c r="L40" s="433" t="s">
        <v>114</v>
      </c>
      <c r="M40" s="433" t="s">
        <v>114</v>
      </c>
      <c r="N40" s="433" t="s">
        <v>114</v>
      </c>
      <c r="O40" s="433" t="s">
        <v>114</v>
      </c>
      <c r="P40" s="433" t="s">
        <v>114</v>
      </c>
      <c r="Q40" s="433" t="s">
        <v>114</v>
      </c>
      <c r="R40" s="433" t="s">
        <v>114</v>
      </c>
      <c r="S40" s="433" t="s">
        <v>114</v>
      </c>
      <c r="T40" s="433" t="s">
        <v>114</v>
      </c>
      <c r="U40" s="433" t="s">
        <v>114</v>
      </c>
      <c r="V40" s="433">
        <v>0.3933266</v>
      </c>
      <c r="W40" s="433">
        <v>0.3844878</v>
      </c>
      <c r="X40" s="433">
        <v>0.3623908</v>
      </c>
      <c r="Y40" s="433">
        <v>0.3844878</v>
      </c>
      <c r="Z40" s="433">
        <v>0.3844878</v>
      </c>
      <c r="AA40" s="433">
        <v>0.414</v>
      </c>
      <c r="AB40" s="433">
        <v>0.338</v>
      </c>
      <c r="AC40" s="433">
        <v>0.311</v>
      </c>
      <c r="AD40" s="433">
        <v>0.393</v>
      </c>
      <c r="AE40" s="433">
        <v>0.452</v>
      </c>
      <c r="AF40" s="433">
        <v>0.373</v>
      </c>
      <c r="AG40" s="433">
        <v>0.326</v>
      </c>
      <c r="AH40" s="433">
        <v>0.295</v>
      </c>
      <c r="AI40" s="433">
        <v>0.417</v>
      </c>
      <c r="AJ40" s="433">
        <v>0.414</v>
      </c>
      <c r="AK40" s="433">
        <v>0.3393</v>
      </c>
      <c r="AL40" s="433">
        <v>0.3255</v>
      </c>
      <c r="AM40" s="433">
        <v>0.3532</v>
      </c>
      <c r="AN40" s="433">
        <v>0.3251</v>
      </c>
      <c r="AO40" s="433">
        <v>0.4205</v>
      </c>
      <c r="AP40" s="433">
        <v>0.4507</v>
      </c>
      <c r="AQ40" s="433">
        <v>0.3971</v>
      </c>
      <c r="AR40" s="433">
        <v>0.4206</v>
      </c>
      <c r="AS40" s="433">
        <v>0.4019</v>
      </c>
      <c r="AT40" s="433">
        <v>0.4243</v>
      </c>
      <c r="AU40" s="433">
        <v>0.54</v>
      </c>
      <c r="AV40" s="433">
        <v>0.4799</v>
      </c>
      <c r="AW40" s="433">
        <v>0.4223</v>
      </c>
      <c r="AX40" s="433">
        <v>0.5212</v>
      </c>
      <c r="AY40" s="433">
        <v>0.3982</v>
      </c>
      <c r="AZ40" s="433">
        <v>0.3496</v>
      </c>
      <c r="BA40" s="433">
        <v>0.4539</v>
      </c>
      <c r="BB40" s="433">
        <v>0.6024</v>
      </c>
      <c r="BC40" s="433">
        <v>0.45</v>
      </c>
      <c r="BD40" s="433">
        <v>0.3454</v>
      </c>
      <c r="BE40" s="435">
        <v>0.300106140752136</v>
      </c>
      <c r="BF40" s="457">
        <v>-0.13350845796487</v>
      </c>
      <c r="BG40" s="457">
        <v>-0.0203635628509983</v>
      </c>
      <c r="BH40" s="457">
        <v>6.98440695195107E-5</v>
      </c>
    </row>
    <row r="41" spans="8:8">
      <c r="A41" s="218" t="s">
        <v>129</v>
      </c>
      <c r="B41" s="433">
        <v>0.086412</v>
      </c>
      <c r="C41" s="433">
        <v>0.077759</v>
      </c>
      <c r="D41" s="433">
        <v>0.087757</v>
      </c>
      <c r="E41" s="433">
        <v>0.0896319999999999</v>
      </c>
      <c r="F41" s="433">
        <v>0.0779969999999999</v>
      </c>
      <c r="G41" s="433">
        <v>0.086214</v>
      </c>
      <c r="H41" s="433">
        <v>0.0487299999999999</v>
      </c>
      <c r="I41" s="433">
        <v>0.057462</v>
      </c>
      <c r="J41" s="433">
        <v>0.0507329999999999</v>
      </c>
      <c r="K41" s="433">
        <v>0.074939</v>
      </c>
      <c r="L41" s="433">
        <v>0.064745</v>
      </c>
      <c r="M41" s="433">
        <v>0.040794</v>
      </c>
      <c r="N41" s="433">
        <v>0.078625</v>
      </c>
      <c r="O41" s="433">
        <v>0.074805</v>
      </c>
      <c r="P41" s="433">
        <v>0.081656</v>
      </c>
      <c r="Q41" s="433">
        <v>0.086242</v>
      </c>
      <c r="R41" s="433">
        <v>0.092202</v>
      </c>
      <c r="S41" s="433">
        <v>0.08187</v>
      </c>
      <c r="T41" s="433">
        <v>0.0807329999999999</v>
      </c>
      <c r="U41" s="433">
        <v>0.0859079999999999</v>
      </c>
      <c r="V41" s="433">
        <v>0.069611</v>
      </c>
      <c r="W41" s="433">
        <v>0.086091</v>
      </c>
      <c r="X41" s="433">
        <v>0.100081</v>
      </c>
      <c r="Y41" s="433">
        <v>0.0919700000000001</v>
      </c>
      <c r="Z41" s="433">
        <v>0.070064</v>
      </c>
      <c r="AA41" s="433">
        <v>0.0700000000000001</v>
      </c>
      <c r="AB41" s="433">
        <v>0.0840000000000001</v>
      </c>
      <c r="AC41" s="433">
        <v>0.07</v>
      </c>
      <c r="AD41" s="433">
        <v>0.067</v>
      </c>
      <c r="AE41" s="433">
        <v>0.086</v>
      </c>
      <c r="AF41" s="433">
        <v>0.0880000000000001</v>
      </c>
      <c r="AG41" s="433">
        <v>0.0599999999999999</v>
      </c>
      <c r="AH41" s="433">
        <v>0.0830000000000001</v>
      </c>
      <c r="AI41" s="433">
        <v>0.115</v>
      </c>
      <c r="AJ41" s="433">
        <v>0.085</v>
      </c>
      <c r="AK41" s="433">
        <v>0.123504</v>
      </c>
      <c r="AL41" s="433">
        <v>0.118032</v>
      </c>
      <c r="AM41" s="433">
        <v>0.099731</v>
      </c>
      <c r="AN41" s="433">
        <v>0.0794199999999999</v>
      </c>
      <c r="AO41" s="433">
        <v>0.104058</v>
      </c>
      <c r="AP41" s="433">
        <v>0.092939</v>
      </c>
      <c r="AQ41" s="433">
        <v>0.111312</v>
      </c>
      <c r="AR41" s="433">
        <v>0.116702</v>
      </c>
      <c r="AS41" s="433">
        <v>0.132114</v>
      </c>
      <c r="AT41" s="433">
        <v>0.105839</v>
      </c>
      <c r="AU41" s="433">
        <v>0.107661</v>
      </c>
      <c r="AV41" s="433">
        <v>0.0629999999999999</v>
      </c>
      <c r="AW41" s="433">
        <v>0.0983020000000001</v>
      </c>
      <c r="AX41" s="433">
        <v>0.119195</v>
      </c>
      <c r="AY41" s="433">
        <v>0.107788</v>
      </c>
      <c r="AZ41" s="433">
        <v>0.099253</v>
      </c>
      <c r="BA41" s="433">
        <v>0.115411</v>
      </c>
      <c r="BB41" s="433">
        <v>0.0856490000000001</v>
      </c>
      <c r="BC41" s="433">
        <v>0.092778</v>
      </c>
      <c r="BD41" s="433">
        <v>0.106915</v>
      </c>
      <c r="BE41" s="435">
        <v>0.093670799576387</v>
      </c>
      <c r="BF41" s="457">
        <v>-0.126269761679808</v>
      </c>
      <c r="BG41" s="457">
        <v>0.00101201721451449</v>
      </c>
      <c r="BH41" s="457">
        <v>2.18001198548109E-5</v>
      </c>
    </row>
    <row r="42" spans="8:8">
      <c r="A42" s="218" t="s">
        <v>130</v>
      </c>
      <c r="B42" s="433">
        <v>0.0</v>
      </c>
      <c r="C42" s="433">
        <v>0.0</v>
      </c>
      <c r="D42" s="433">
        <v>0.0</v>
      </c>
      <c r="E42" s="433">
        <v>0.0</v>
      </c>
      <c r="F42" s="433">
        <v>0.0</v>
      </c>
      <c r="G42" s="433">
        <v>0.0</v>
      </c>
      <c r="H42" s="433">
        <v>0.0</v>
      </c>
      <c r="I42" s="433">
        <v>0.0</v>
      </c>
      <c r="J42" s="433">
        <v>0.0</v>
      </c>
      <c r="K42" s="433">
        <v>0.0</v>
      </c>
      <c r="L42" s="433">
        <v>0.0</v>
      </c>
      <c r="M42" s="433">
        <v>0.0</v>
      </c>
      <c r="N42" s="433">
        <v>0.0</v>
      </c>
      <c r="O42" s="433">
        <v>0.0</v>
      </c>
      <c r="P42" s="433">
        <v>0.0</v>
      </c>
      <c r="Q42" s="433">
        <v>0.0</v>
      </c>
      <c r="R42" s="433">
        <v>0.0</v>
      </c>
      <c r="S42" s="433">
        <v>0.0</v>
      </c>
      <c r="T42" s="433">
        <v>0.0</v>
      </c>
      <c r="U42" s="433">
        <v>0.0</v>
      </c>
      <c r="V42" s="433">
        <v>0.003</v>
      </c>
      <c r="W42" s="433">
        <v>0.003</v>
      </c>
      <c r="X42" s="433">
        <v>0.001</v>
      </c>
      <c r="Y42" s="433">
        <v>0.002</v>
      </c>
      <c r="Z42" s="433">
        <v>0.037</v>
      </c>
      <c r="AA42" s="433">
        <v>0.085</v>
      </c>
      <c r="AB42" s="433">
        <v>0.104</v>
      </c>
      <c r="AC42" s="433">
        <v>0.12</v>
      </c>
      <c r="AD42" s="433">
        <v>0.092</v>
      </c>
      <c r="AE42" s="433">
        <v>0.1</v>
      </c>
      <c r="AF42" s="433">
        <v>0.088</v>
      </c>
      <c r="AG42" s="433">
        <v>0.08</v>
      </c>
      <c r="AH42" s="433">
        <v>0.092</v>
      </c>
      <c r="AI42" s="433">
        <v>0.11231</v>
      </c>
      <c r="AJ42" s="433">
        <v>0.090249</v>
      </c>
      <c r="AK42" s="433">
        <v>0.142393</v>
      </c>
      <c r="AL42" s="433">
        <v>0.117324</v>
      </c>
      <c r="AM42" s="433">
        <v>0.109636</v>
      </c>
      <c r="AN42" s="433">
        <v>0.072023</v>
      </c>
      <c r="AO42" s="433">
        <v>0.095732</v>
      </c>
      <c r="AP42" s="433">
        <v>0.088</v>
      </c>
      <c r="AQ42" s="433">
        <v>0.105199</v>
      </c>
      <c r="AR42" s="433">
        <v>0.107</v>
      </c>
      <c r="AS42" s="433">
        <v>0.1</v>
      </c>
      <c r="AT42" s="433">
        <v>0.097222</v>
      </c>
      <c r="AU42" s="433">
        <v>0.104167</v>
      </c>
      <c r="AV42" s="433">
        <v>0.057</v>
      </c>
      <c r="AW42" s="433">
        <v>0.104388</v>
      </c>
      <c r="AX42" s="433">
        <v>0.114312</v>
      </c>
      <c r="AY42" s="433">
        <v>0.111925</v>
      </c>
      <c r="AZ42" s="433">
        <v>0.093</v>
      </c>
      <c r="BA42" s="433">
        <v>0.100079</v>
      </c>
      <c r="BB42" s="433">
        <v>0.060757</v>
      </c>
      <c r="BC42" s="433">
        <v>0.072348</v>
      </c>
      <c r="BD42" s="433">
        <v>0.074182</v>
      </c>
      <c r="BE42" s="435">
        <v>0.046368</v>
      </c>
      <c r="BF42" s="457">
        <v>-0.376650515281202</v>
      </c>
      <c r="BG42" s="457">
        <v>-0.0266850397447207</v>
      </c>
      <c r="BH42" s="457">
        <v>1.07912814025203E-5</v>
      </c>
    </row>
    <row r="43" spans="8:8">
      <c r="A43" s="218" t="s">
        <v>131</v>
      </c>
      <c r="B43" s="433" t="s">
        <v>114</v>
      </c>
      <c r="C43" s="433" t="s">
        <v>114</v>
      </c>
      <c r="D43" s="433" t="s">
        <v>114</v>
      </c>
      <c r="E43" s="433" t="s">
        <v>114</v>
      </c>
      <c r="F43" s="433" t="s">
        <v>114</v>
      </c>
      <c r="G43" s="433" t="s">
        <v>114</v>
      </c>
      <c r="H43" s="433" t="s">
        <v>114</v>
      </c>
      <c r="I43" s="433" t="s">
        <v>114</v>
      </c>
      <c r="J43" s="433" t="s">
        <v>114</v>
      </c>
      <c r="K43" s="433" t="s">
        <v>114</v>
      </c>
      <c r="L43" s="433" t="s">
        <v>114</v>
      </c>
      <c r="M43" s="433" t="s">
        <v>114</v>
      </c>
      <c r="N43" s="433" t="s">
        <v>114</v>
      </c>
      <c r="O43" s="433" t="s">
        <v>114</v>
      </c>
      <c r="P43" s="433" t="s">
        <v>114</v>
      </c>
      <c r="Q43" s="433" t="s">
        <v>114</v>
      </c>
      <c r="R43" s="433" t="s">
        <v>114</v>
      </c>
      <c r="S43" s="433" t="s">
        <v>114</v>
      </c>
      <c r="T43" s="433" t="s">
        <v>114</v>
      </c>
      <c r="U43" s="433" t="s">
        <v>114</v>
      </c>
      <c r="V43" s="433" t="s">
        <v>114</v>
      </c>
      <c r="W43" s="433" t="s">
        <v>114</v>
      </c>
      <c r="X43" s="433" t="s">
        <v>114</v>
      </c>
      <c r="Y43" s="433" t="s">
        <v>114</v>
      </c>
      <c r="Z43" s="433" t="s">
        <v>114</v>
      </c>
      <c r="AA43" s="433">
        <v>0.491</v>
      </c>
      <c r="AB43" s="433">
        <v>0.848</v>
      </c>
      <c r="AC43" s="433">
        <v>0.848</v>
      </c>
      <c r="AD43" s="433">
        <v>0.522</v>
      </c>
      <c r="AE43" s="433">
        <v>0.695</v>
      </c>
      <c r="AF43" s="433">
        <v>0.801</v>
      </c>
      <c r="AG43" s="433">
        <v>0.85</v>
      </c>
      <c r="AH43" s="433">
        <v>0.9</v>
      </c>
      <c r="AI43" s="433">
        <v>1.083</v>
      </c>
      <c r="AJ43" s="433">
        <v>1.389</v>
      </c>
      <c r="AK43" s="433">
        <v>1.17</v>
      </c>
      <c r="AL43" s="433">
        <v>0.626</v>
      </c>
      <c r="AM43" s="433">
        <v>0.757</v>
      </c>
      <c r="AN43" s="433">
        <v>1.374</v>
      </c>
      <c r="AO43" s="433">
        <v>1.482</v>
      </c>
      <c r="AP43" s="433">
        <v>1.492</v>
      </c>
      <c r="AQ43" s="433">
        <v>1.65</v>
      </c>
      <c r="AR43" s="433">
        <v>1.01</v>
      </c>
      <c r="AS43" s="433">
        <v>0.84</v>
      </c>
      <c r="AT43" s="433">
        <v>1.27</v>
      </c>
      <c r="AU43" s="433">
        <v>2.431</v>
      </c>
      <c r="AV43" s="433">
        <v>1.433</v>
      </c>
      <c r="AW43" s="433">
        <v>1.041</v>
      </c>
      <c r="AX43" s="433">
        <v>1.583967</v>
      </c>
      <c r="AY43" s="433">
        <v>1.206651</v>
      </c>
      <c r="AZ43" s="433">
        <v>1.865193</v>
      </c>
      <c r="BA43" s="433">
        <v>1.897345</v>
      </c>
      <c r="BB43" s="433">
        <v>1.110279</v>
      </c>
      <c r="BC43" s="433">
        <v>1.791368</v>
      </c>
      <c r="BD43" s="433">
        <v>1.163674</v>
      </c>
      <c r="BE43" s="435">
        <v>1.277143</v>
      </c>
      <c r="BF43" s="457">
        <v>0.0945106088572625</v>
      </c>
      <c r="BG43" s="457">
        <v>-0.00870535297417185</v>
      </c>
      <c r="BH43" s="457">
        <v>2.97231053835813E-4</v>
      </c>
    </row>
    <row r="44" spans="8:8">
      <c r="A44" s="218" t="s">
        <v>132</v>
      </c>
      <c r="B44" s="433">
        <v>49.452</v>
      </c>
      <c r="C44" s="433">
        <v>48.744</v>
      </c>
      <c r="D44" s="433">
        <v>53.301</v>
      </c>
      <c r="E44" s="433">
        <v>60.205</v>
      </c>
      <c r="F44" s="433">
        <v>57.371</v>
      </c>
      <c r="G44" s="433">
        <v>57.808</v>
      </c>
      <c r="H44" s="433">
        <v>63.245</v>
      </c>
      <c r="I44" s="433">
        <v>67.417</v>
      </c>
      <c r="J44" s="433">
        <v>72.867</v>
      </c>
      <c r="K44" s="433">
        <v>76.597</v>
      </c>
      <c r="L44" s="433">
        <v>77.33</v>
      </c>
      <c r="M44" s="433">
        <v>81.933</v>
      </c>
      <c r="N44" s="433">
        <v>72.022</v>
      </c>
      <c r="O44" s="433">
        <v>80.706</v>
      </c>
      <c r="P44" s="433">
        <v>88.698</v>
      </c>
      <c r="Q44" s="433">
        <v>83.613</v>
      </c>
      <c r="R44" s="433">
        <v>92.834</v>
      </c>
      <c r="S44" s="433">
        <v>92.499</v>
      </c>
      <c r="T44" s="433">
        <v>105.688</v>
      </c>
      <c r="U44" s="433">
        <v>105.903</v>
      </c>
      <c r="V44" s="433">
        <v>102.383</v>
      </c>
      <c r="W44" s="433">
        <v>96.201</v>
      </c>
      <c r="X44" s="433">
        <v>103.273</v>
      </c>
      <c r="Y44" s="433">
        <v>108.857</v>
      </c>
      <c r="Z44" s="433">
        <v>118.4</v>
      </c>
      <c r="AA44" s="433">
        <v>121.145</v>
      </c>
      <c r="AB44" s="433">
        <v>110.134</v>
      </c>
      <c r="AC44" s="433">
        <v>116.671</v>
      </c>
      <c r="AD44" s="433">
        <v>119.233</v>
      </c>
      <c r="AE44" s="433">
        <v>111.643</v>
      </c>
      <c r="AF44" s="433">
        <v>121.53</v>
      </c>
      <c r="AG44" s="433">
        <v>103.862</v>
      </c>
      <c r="AH44" s="433">
        <v>109.775</v>
      </c>
      <c r="AI44" s="433">
        <v>115.703</v>
      </c>
      <c r="AJ44" s="433">
        <v>121.452</v>
      </c>
      <c r="AK44" s="433">
        <v>141.818</v>
      </c>
      <c r="AL44" s="433">
        <v>120.463</v>
      </c>
      <c r="AM44" s="433">
        <v>129.372</v>
      </c>
      <c r="AN44" s="433">
        <v>105.48</v>
      </c>
      <c r="AO44" s="433">
        <v>108.781</v>
      </c>
      <c r="AP44" s="433">
        <v>135.688</v>
      </c>
      <c r="AQ44" s="433">
        <v>119.369</v>
      </c>
      <c r="AR44" s="433">
        <v>133.656</v>
      </c>
      <c r="AS44" s="433">
        <v>139.044</v>
      </c>
      <c r="AT44" s="433">
        <v>125.283</v>
      </c>
      <c r="AU44" s="433">
        <v>116.75</v>
      </c>
      <c r="AV44" s="433">
        <v>120.291</v>
      </c>
      <c r="AW44" s="433">
        <v>141.738</v>
      </c>
      <c r="AX44" s="433">
        <v>128.154</v>
      </c>
      <c r="AY44" s="433">
        <v>135.439</v>
      </c>
      <c r="AZ44" s="433">
        <v>137.302</v>
      </c>
      <c r="BA44" s="433">
        <v>142.418</v>
      </c>
      <c r="BB44" s="433">
        <v>141.955</v>
      </c>
      <c r="BC44" s="433">
        <v>138.991268</v>
      </c>
      <c r="BD44" s="433">
        <v>125.146</v>
      </c>
      <c r="BE44" s="435">
        <v>140.972293728837</v>
      </c>
      <c r="BF44" s="457">
        <v>0.123384874685506</v>
      </c>
      <c r="BG44" s="457">
        <v>-1.09406274193313E-4</v>
      </c>
      <c r="BH44" s="457">
        <v>0.0328086544941906</v>
      </c>
    </row>
    <row r="45" spans="8:8">
      <c r="A45" s="218" t="s">
        <v>133</v>
      </c>
      <c r="B45" s="433">
        <v>0.896</v>
      </c>
      <c r="C45" s="433">
        <v>0.896</v>
      </c>
      <c r="D45" s="433">
        <v>0.957</v>
      </c>
      <c r="E45" s="433">
        <v>1.005</v>
      </c>
      <c r="F45" s="433">
        <v>0.81</v>
      </c>
      <c r="G45" s="433">
        <v>1.771</v>
      </c>
      <c r="H45" s="433">
        <v>1.569</v>
      </c>
      <c r="I45" s="433">
        <v>1.503</v>
      </c>
      <c r="J45" s="433">
        <v>1.456</v>
      </c>
      <c r="K45" s="433">
        <v>2.122</v>
      </c>
      <c r="L45" s="433">
        <v>1.99</v>
      </c>
      <c r="M45" s="433">
        <v>1.645</v>
      </c>
      <c r="N45" s="433">
        <v>1.957</v>
      </c>
      <c r="O45" s="433">
        <v>1.951</v>
      </c>
      <c r="P45" s="433">
        <v>1.807</v>
      </c>
      <c r="Q45" s="433">
        <v>2.349</v>
      </c>
      <c r="R45" s="433">
        <v>2.137</v>
      </c>
      <c r="S45" s="433">
        <v>1.543</v>
      </c>
      <c r="T45" s="433">
        <v>1.675</v>
      </c>
      <c r="U45" s="433">
        <v>1.408</v>
      </c>
      <c r="V45" s="433">
        <v>1.852</v>
      </c>
      <c r="W45" s="433">
        <v>1.549</v>
      </c>
      <c r="X45" s="433">
        <v>1.661</v>
      </c>
      <c r="Y45" s="433">
        <v>1.793</v>
      </c>
      <c r="Z45" s="433">
        <v>1.609</v>
      </c>
      <c r="AA45" s="433">
        <v>1.417</v>
      </c>
      <c r="AB45" s="433">
        <v>1.425</v>
      </c>
      <c r="AC45" s="433">
        <v>1.507</v>
      </c>
      <c r="AD45" s="433">
        <v>1.488</v>
      </c>
      <c r="AE45" s="433">
        <v>1.733</v>
      </c>
      <c r="AF45" s="433">
        <v>1.887</v>
      </c>
      <c r="AG45" s="433">
        <v>1.931</v>
      </c>
      <c r="AH45" s="433">
        <v>1.961</v>
      </c>
      <c r="AI45" s="433">
        <v>2.309</v>
      </c>
      <c r="AJ45" s="433">
        <v>2.155</v>
      </c>
      <c r="AK45" s="433">
        <v>2.106</v>
      </c>
      <c r="AL45" s="433">
        <v>2.325</v>
      </c>
      <c r="AM45" s="433">
        <v>2.279</v>
      </c>
      <c r="AN45" s="433">
        <v>1.671</v>
      </c>
      <c r="AO45" s="433">
        <v>2.082</v>
      </c>
      <c r="AP45" s="433">
        <v>2.201</v>
      </c>
      <c r="AQ45" s="433">
        <v>2.042</v>
      </c>
      <c r="AR45" s="433">
        <v>2.352</v>
      </c>
      <c r="AS45" s="433">
        <v>2.153</v>
      </c>
      <c r="AT45" s="433">
        <v>2.375</v>
      </c>
      <c r="AU45" s="433">
        <v>2.92</v>
      </c>
      <c r="AV45" s="433">
        <v>2.332</v>
      </c>
      <c r="AW45" s="433">
        <v>2.037</v>
      </c>
      <c r="AX45" s="433">
        <v>2.439</v>
      </c>
      <c r="AY45" s="433">
        <v>2.183</v>
      </c>
      <c r="AZ45" s="433">
        <v>1.832</v>
      </c>
      <c r="BA45" s="433">
        <v>2.139</v>
      </c>
      <c r="BB45" s="433">
        <v>2.56</v>
      </c>
      <c r="BC45" s="433">
        <v>1.97</v>
      </c>
      <c r="BD45" s="433">
        <v>1.954</v>
      </c>
      <c r="BE45" s="435">
        <v>2.115</v>
      </c>
      <c r="BF45" s="457">
        <v>0.0794377233753378</v>
      </c>
      <c r="BG45" s="457">
        <v>-0.0193227635507536</v>
      </c>
      <c r="BH45" s="457">
        <v>4.92226539128935E-4</v>
      </c>
    </row>
    <row r="46" spans="8:8">
      <c r="A46" s="218" t="s">
        <v>134</v>
      </c>
      <c r="B46" s="433">
        <v>3.975</v>
      </c>
      <c r="C46" s="433">
        <v>5.276</v>
      </c>
      <c r="D46" s="433">
        <v>5.481</v>
      </c>
      <c r="E46" s="433">
        <v>5.188</v>
      </c>
      <c r="F46" s="433">
        <v>6.311</v>
      </c>
      <c r="G46" s="433">
        <v>5.804</v>
      </c>
      <c r="H46" s="433">
        <v>6.17</v>
      </c>
      <c r="I46" s="433">
        <v>7.086</v>
      </c>
      <c r="J46" s="433">
        <v>7.325</v>
      </c>
      <c r="K46" s="433">
        <v>7.828</v>
      </c>
      <c r="L46" s="433">
        <v>6.41</v>
      </c>
      <c r="M46" s="433">
        <v>4.787</v>
      </c>
      <c r="N46" s="433">
        <v>9.966</v>
      </c>
      <c r="O46" s="433">
        <v>10.811</v>
      </c>
      <c r="P46" s="433">
        <v>11.213</v>
      </c>
      <c r="Q46" s="433">
        <v>8.015</v>
      </c>
      <c r="R46" s="433">
        <v>5.019</v>
      </c>
      <c r="S46" s="433">
        <v>6.921</v>
      </c>
      <c r="T46" s="433">
        <v>8.026</v>
      </c>
      <c r="U46" s="433">
        <v>9.765</v>
      </c>
      <c r="V46" s="433">
        <v>10.693</v>
      </c>
      <c r="W46" s="433">
        <v>8.514</v>
      </c>
      <c r="X46" s="433">
        <v>9.153</v>
      </c>
      <c r="Y46" s="433">
        <v>12.233</v>
      </c>
      <c r="Z46" s="433">
        <v>5.819</v>
      </c>
      <c r="AA46" s="433">
        <v>9.157</v>
      </c>
      <c r="AB46" s="433">
        <v>9.043</v>
      </c>
      <c r="AC46" s="433">
        <v>4.646</v>
      </c>
      <c r="AD46" s="433">
        <v>8.538</v>
      </c>
      <c r="AE46" s="433">
        <v>10.658</v>
      </c>
      <c r="AF46" s="433">
        <v>8.343</v>
      </c>
      <c r="AG46" s="433">
        <v>14.761</v>
      </c>
      <c r="AH46" s="433">
        <v>13.105</v>
      </c>
      <c r="AI46" s="433">
        <v>12.983</v>
      </c>
      <c r="AJ46" s="433">
        <v>7.286</v>
      </c>
      <c r="AK46" s="433">
        <v>11.323</v>
      </c>
      <c r="AL46" s="433">
        <v>14.034</v>
      </c>
      <c r="AM46" s="433">
        <v>7.8</v>
      </c>
      <c r="AN46" s="433">
        <v>15.723</v>
      </c>
      <c r="AO46" s="433">
        <v>9.869</v>
      </c>
      <c r="AP46" s="433">
        <v>4.731</v>
      </c>
      <c r="AQ46" s="433">
        <v>10.919</v>
      </c>
      <c r="AR46" s="433">
        <v>10.027</v>
      </c>
      <c r="AS46" s="433">
        <v>6.799</v>
      </c>
      <c r="AT46" s="433">
        <v>8.285</v>
      </c>
      <c r="AU46" s="433">
        <v>16.148</v>
      </c>
      <c r="AV46" s="433">
        <v>11.536</v>
      </c>
      <c r="AW46" s="433">
        <v>5.622</v>
      </c>
      <c r="AX46" s="433">
        <v>13.73</v>
      </c>
      <c r="AY46" s="433">
        <v>15.569</v>
      </c>
      <c r="AZ46" s="433">
        <v>8.660506278</v>
      </c>
      <c r="BA46" s="433">
        <v>15.723</v>
      </c>
      <c r="BB46" s="433">
        <v>5.897</v>
      </c>
      <c r="BC46" s="433">
        <v>12.393</v>
      </c>
      <c r="BD46" s="433">
        <v>8.818</v>
      </c>
      <c r="BE46" s="435">
        <v>12.439</v>
      </c>
      <c r="BF46" s="457">
        <v>0.406783132365864</v>
      </c>
      <c r="BG46" s="457">
        <v>0.00625432070095644</v>
      </c>
      <c r="BH46" s="457">
        <v>0.00289494369750583</v>
      </c>
    </row>
    <row r="47" spans="8:8">
      <c r="A47" s="218" t="s">
        <v>135</v>
      </c>
      <c r="B47" s="433">
        <v>1.005</v>
      </c>
      <c r="C47" s="433">
        <v>1.035</v>
      </c>
      <c r="D47" s="433">
        <v>1.476</v>
      </c>
      <c r="E47" s="433">
        <v>1.562</v>
      </c>
      <c r="F47" s="433">
        <v>2.217</v>
      </c>
      <c r="G47" s="433">
        <v>2.773</v>
      </c>
      <c r="H47" s="433">
        <v>4.495</v>
      </c>
      <c r="I47" s="433">
        <v>7.343</v>
      </c>
      <c r="J47" s="433">
        <v>7.547</v>
      </c>
      <c r="K47" s="433">
        <v>8.476</v>
      </c>
      <c r="L47" s="433">
        <v>9.361</v>
      </c>
      <c r="M47" s="433">
        <v>8.107</v>
      </c>
      <c r="N47" s="433">
        <v>9.345</v>
      </c>
      <c r="O47" s="433">
        <v>10.614</v>
      </c>
      <c r="P47" s="433">
        <v>11.339</v>
      </c>
      <c r="Q47" s="433">
        <v>12.637</v>
      </c>
      <c r="R47" s="433">
        <v>12.737</v>
      </c>
      <c r="S47" s="433">
        <v>11.854</v>
      </c>
      <c r="T47" s="433">
        <v>10.038</v>
      </c>
      <c r="U47" s="433">
        <v>11.326</v>
      </c>
      <c r="V47" s="433">
        <v>12.713</v>
      </c>
      <c r="W47" s="433">
        <v>10.81</v>
      </c>
      <c r="X47" s="433">
        <v>11.209</v>
      </c>
      <c r="Y47" s="433">
        <v>14.776</v>
      </c>
      <c r="Z47" s="433">
        <v>13.678</v>
      </c>
      <c r="AA47" s="433">
        <v>11.411</v>
      </c>
      <c r="AB47" s="433">
        <v>14.588</v>
      </c>
      <c r="AC47" s="433">
        <v>11.7</v>
      </c>
      <c r="AD47" s="433">
        <v>12.768</v>
      </c>
      <c r="AE47" s="433">
        <v>13.046</v>
      </c>
      <c r="AF47" s="433">
        <v>16.693</v>
      </c>
      <c r="AG47" s="433">
        <v>15.755</v>
      </c>
      <c r="AH47" s="433">
        <v>17.509</v>
      </c>
      <c r="AI47" s="433">
        <v>18.879</v>
      </c>
      <c r="AJ47" s="433">
        <v>18.29</v>
      </c>
      <c r="AK47" s="433">
        <v>14.778</v>
      </c>
      <c r="AL47" s="433">
        <v>14.923</v>
      </c>
      <c r="AM47" s="433">
        <v>16.046</v>
      </c>
      <c r="AN47" s="433">
        <v>13.259</v>
      </c>
      <c r="AO47" s="433">
        <v>16.513</v>
      </c>
      <c r="AP47" s="433">
        <v>20.207</v>
      </c>
      <c r="AQ47" s="433">
        <v>18.356</v>
      </c>
      <c r="AR47" s="433">
        <v>15.966</v>
      </c>
      <c r="AS47" s="433">
        <v>17.195</v>
      </c>
      <c r="AT47" s="433">
        <v>15.534</v>
      </c>
      <c r="AU47" s="433">
        <v>19.883</v>
      </c>
      <c r="AV47" s="433">
        <v>14.728</v>
      </c>
      <c r="AW47" s="433">
        <v>12.066</v>
      </c>
      <c r="AX47" s="433">
        <v>14.7935</v>
      </c>
      <c r="AY47" s="433">
        <v>18.5235</v>
      </c>
      <c r="AZ47" s="433">
        <v>16.633</v>
      </c>
      <c r="BA47" s="433">
        <v>18.028</v>
      </c>
      <c r="BB47" s="433">
        <v>14.494</v>
      </c>
      <c r="BC47" s="433">
        <v>17.6639</v>
      </c>
      <c r="BD47" s="433">
        <v>15.580921</v>
      </c>
      <c r="BE47" s="435">
        <v>15.0873856415719</v>
      </c>
      <c r="BF47" s="457">
        <v>-0.0343213166647206</v>
      </c>
      <c r="BG47" s="457">
        <v>3.0164378003894E-4</v>
      </c>
      <c r="BH47" s="457">
        <v>0.00351130572995486</v>
      </c>
    </row>
    <row r="48" spans="8:8">
      <c r="A48" s="218" t="s">
        <v>136</v>
      </c>
      <c r="B48" s="433">
        <v>2.2229582</v>
      </c>
      <c r="C48" s="433">
        <v>2.1301508</v>
      </c>
      <c r="D48" s="433">
        <v>1.8252122</v>
      </c>
      <c r="E48" s="433">
        <v>1.6749526</v>
      </c>
      <c r="F48" s="433">
        <v>1.303723</v>
      </c>
      <c r="G48" s="433">
        <v>1.966633</v>
      </c>
      <c r="H48" s="433">
        <v>1.476</v>
      </c>
      <c r="I48" s="433">
        <v>1.546</v>
      </c>
      <c r="J48" s="433">
        <v>1.322</v>
      </c>
      <c r="K48" s="433">
        <v>2.223</v>
      </c>
      <c r="L48" s="433">
        <v>2.002</v>
      </c>
      <c r="M48" s="433">
        <v>2.019</v>
      </c>
      <c r="N48" s="433">
        <v>2.408</v>
      </c>
      <c r="O48" s="433">
        <v>2.259</v>
      </c>
      <c r="P48" s="433">
        <v>1.884</v>
      </c>
      <c r="Q48" s="433">
        <v>2.257</v>
      </c>
      <c r="R48" s="433">
        <v>1.966</v>
      </c>
      <c r="S48" s="433">
        <v>1.726</v>
      </c>
      <c r="T48" s="433">
        <v>1.832</v>
      </c>
      <c r="U48" s="433">
        <v>1.555</v>
      </c>
      <c r="V48" s="433">
        <v>2.117</v>
      </c>
      <c r="W48" s="433">
        <v>1.675</v>
      </c>
      <c r="X48" s="433">
        <v>1.932</v>
      </c>
      <c r="Y48" s="433">
        <v>1.755</v>
      </c>
      <c r="Z48" s="433">
        <v>1.962</v>
      </c>
      <c r="AA48" s="433">
        <v>1.88</v>
      </c>
      <c r="AB48" s="433">
        <v>1.408</v>
      </c>
      <c r="AC48" s="433">
        <v>1.937</v>
      </c>
      <c r="AD48" s="433">
        <v>3.467</v>
      </c>
      <c r="AE48" s="433">
        <v>4.355</v>
      </c>
      <c r="AF48" s="433">
        <v>4.88</v>
      </c>
      <c r="AG48" s="433">
        <v>4.227</v>
      </c>
      <c r="AH48" s="433">
        <v>4.064</v>
      </c>
      <c r="AI48" s="433">
        <v>4.267</v>
      </c>
      <c r="AJ48" s="433">
        <v>4.474</v>
      </c>
      <c r="AK48" s="433">
        <v>4.615</v>
      </c>
      <c r="AL48" s="433">
        <v>4.927</v>
      </c>
      <c r="AM48" s="433">
        <v>5.268</v>
      </c>
      <c r="AN48" s="433">
        <v>3.288</v>
      </c>
      <c r="AO48" s="433">
        <v>3.993</v>
      </c>
      <c r="AP48" s="433">
        <v>4.52</v>
      </c>
      <c r="AQ48" s="433">
        <v>4.28</v>
      </c>
      <c r="AR48" s="433">
        <v>4.321</v>
      </c>
      <c r="AS48" s="433">
        <v>4.082</v>
      </c>
      <c r="AT48" s="433">
        <v>4.426</v>
      </c>
      <c r="AU48" s="433">
        <v>5.099</v>
      </c>
      <c r="AV48" s="433">
        <v>3.638</v>
      </c>
      <c r="AW48" s="433">
        <v>4.008</v>
      </c>
      <c r="AX48" s="433">
        <v>4.744</v>
      </c>
      <c r="AY48" s="433">
        <v>4.319</v>
      </c>
      <c r="AZ48" s="433">
        <v>4.067</v>
      </c>
      <c r="BA48" s="433">
        <v>4.261</v>
      </c>
      <c r="BB48" s="433">
        <v>4.324</v>
      </c>
      <c r="BC48" s="433">
        <v>3.59</v>
      </c>
      <c r="BD48" s="433">
        <v>4.356</v>
      </c>
      <c r="BE48" s="435">
        <v>4.49865666473657</v>
      </c>
      <c r="BF48" s="457">
        <v>0.0299277440505699</v>
      </c>
      <c r="BG48" s="457">
        <v>-0.00159293358817147</v>
      </c>
      <c r="BH48" s="457">
        <v>0.00104697787272463</v>
      </c>
    </row>
    <row r="49" spans="8:8">
      <c r="A49" s="218" t="s">
        <v>137</v>
      </c>
      <c r="B49" s="433" t="s">
        <v>114</v>
      </c>
      <c r="C49" s="433" t="s">
        <v>114</v>
      </c>
      <c r="D49" s="433" t="s">
        <v>114</v>
      </c>
      <c r="E49" s="433" t="s">
        <v>114</v>
      </c>
      <c r="F49" s="433" t="s">
        <v>114</v>
      </c>
      <c r="G49" s="433" t="s">
        <v>114</v>
      </c>
      <c r="H49" s="433" t="s">
        <v>114</v>
      </c>
      <c r="I49" s="433" t="s">
        <v>114</v>
      </c>
      <c r="J49" s="433" t="s">
        <v>114</v>
      </c>
      <c r="K49" s="433" t="s">
        <v>114</v>
      </c>
      <c r="L49" s="433" t="s">
        <v>114</v>
      </c>
      <c r="M49" s="433" t="s">
        <v>114</v>
      </c>
      <c r="N49" s="433" t="s">
        <v>114</v>
      </c>
      <c r="O49" s="433" t="s">
        <v>114</v>
      </c>
      <c r="P49" s="433" t="s">
        <v>114</v>
      </c>
      <c r="Q49" s="433" t="s">
        <v>114</v>
      </c>
      <c r="R49" s="433" t="s">
        <v>114</v>
      </c>
      <c r="S49" s="433" t="s">
        <v>114</v>
      </c>
      <c r="T49" s="433" t="s">
        <v>114</v>
      </c>
      <c r="U49" s="433" t="s">
        <v>114</v>
      </c>
      <c r="V49" s="433" t="s">
        <v>114</v>
      </c>
      <c r="W49" s="433" t="s">
        <v>114</v>
      </c>
      <c r="X49" s="433" t="s">
        <v>114</v>
      </c>
      <c r="Y49" s="433" t="s">
        <v>114</v>
      </c>
      <c r="Z49" s="433" t="s">
        <v>114</v>
      </c>
      <c r="AA49" s="433">
        <v>2.974</v>
      </c>
      <c r="AB49" s="433">
        <v>3.608</v>
      </c>
      <c r="AC49" s="433">
        <v>3.423</v>
      </c>
      <c r="AD49" s="433">
        <v>3.035</v>
      </c>
      <c r="AE49" s="433">
        <v>3.399</v>
      </c>
      <c r="AF49" s="433">
        <v>3.252</v>
      </c>
      <c r="AG49" s="433">
        <v>3.668</v>
      </c>
      <c r="AH49" s="433">
        <v>3.091</v>
      </c>
      <c r="AI49" s="433">
        <v>3.45</v>
      </c>
      <c r="AJ49" s="433">
        <v>3.739</v>
      </c>
      <c r="AK49" s="433">
        <v>3.834</v>
      </c>
      <c r="AL49" s="433">
        <v>3.796</v>
      </c>
      <c r="AM49" s="433">
        <v>3.313</v>
      </c>
      <c r="AN49" s="433">
        <v>2.957</v>
      </c>
      <c r="AO49" s="433">
        <v>4.095</v>
      </c>
      <c r="AP49" s="433">
        <v>3.461</v>
      </c>
      <c r="AQ49" s="433">
        <v>3.591</v>
      </c>
      <c r="AR49" s="433">
        <v>3.266</v>
      </c>
      <c r="AS49" s="433">
        <v>4.018</v>
      </c>
      <c r="AT49" s="433">
        <v>4.715</v>
      </c>
      <c r="AU49" s="433">
        <v>4.518</v>
      </c>
      <c r="AV49" s="433">
        <v>3.562</v>
      </c>
      <c r="AW49" s="433">
        <v>3.899</v>
      </c>
      <c r="AX49" s="433">
        <v>4.629</v>
      </c>
      <c r="AY49" s="433">
        <v>6.092</v>
      </c>
      <c r="AZ49" s="433">
        <v>3.808</v>
      </c>
      <c r="BA49" s="433">
        <v>4.503</v>
      </c>
      <c r="BB49" s="433">
        <v>3.868345</v>
      </c>
      <c r="BC49" s="433">
        <v>4.70432</v>
      </c>
      <c r="BD49" s="433">
        <v>4.479396</v>
      </c>
      <c r="BE49" s="435">
        <v>4.920062</v>
      </c>
      <c r="BF49" s="457">
        <v>0.0953751817544761</v>
      </c>
      <c r="BG49" s="457">
        <v>-0.00511295414125656</v>
      </c>
      <c r="BH49" s="457">
        <v>0.00114505205227413</v>
      </c>
    </row>
    <row r="50" spans="8:8">
      <c r="A50" s="218" t="s">
        <v>138</v>
      </c>
      <c r="B50" s="433">
        <v>19.687</v>
      </c>
      <c r="C50" s="433">
        <v>27.258</v>
      </c>
      <c r="D50" s="433">
        <v>22.657</v>
      </c>
      <c r="E50" s="433">
        <v>24.388</v>
      </c>
      <c r="F50" s="433">
        <v>30.603</v>
      </c>
      <c r="G50" s="433">
        <v>27.772</v>
      </c>
      <c r="H50" s="433">
        <v>31.816</v>
      </c>
      <c r="I50" s="433">
        <v>35.469</v>
      </c>
      <c r="J50" s="433">
        <v>28.912</v>
      </c>
      <c r="K50" s="433">
        <v>30.568</v>
      </c>
      <c r="L50" s="433">
        <v>26.065</v>
      </c>
      <c r="M50" s="433">
        <v>20.932</v>
      </c>
      <c r="N50" s="433">
        <v>39.628</v>
      </c>
      <c r="O50" s="433">
        <v>40.251</v>
      </c>
      <c r="P50" s="433">
        <v>46.397</v>
      </c>
      <c r="Q50" s="433">
        <v>29.55</v>
      </c>
      <c r="R50" s="433">
        <v>21.942</v>
      </c>
      <c r="S50" s="433">
        <v>26.331</v>
      </c>
      <c r="T50" s="433">
        <v>27.047</v>
      </c>
      <c r="U50" s="433">
        <v>31.484</v>
      </c>
      <c r="V50" s="433">
        <v>31.287</v>
      </c>
      <c r="W50" s="433">
        <v>26.494</v>
      </c>
      <c r="X50" s="433">
        <v>27.383</v>
      </c>
      <c r="Y50" s="433">
        <v>35.246</v>
      </c>
      <c r="Z50" s="433">
        <v>19.349</v>
      </c>
      <c r="AA50" s="433">
        <v>25.414</v>
      </c>
      <c r="AB50" s="433">
        <v>27.282</v>
      </c>
      <c r="AC50" s="433">
        <v>18.92</v>
      </c>
      <c r="AD50" s="433">
        <v>24.377</v>
      </c>
      <c r="AE50" s="433">
        <v>28.18</v>
      </c>
      <c r="AF50" s="433">
        <v>23.112</v>
      </c>
      <c r="AG50" s="433">
        <v>39.802</v>
      </c>
      <c r="AH50" s="433">
        <v>34.778</v>
      </c>
      <c r="AI50" s="433">
        <v>34.005</v>
      </c>
      <c r="AJ50" s="433">
        <v>22.863</v>
      </c>
      <c r="AK50" s="433">
        <v>29.57</v>
      </c>
      <c r="AL50" s="433">
        <v>41.027</v>
      </c>
      <c r="AM50" s="433">
        <v>22.92</v>
      </c>
      <c r="AN50" s="433">
        <v>41.054</v>
      </c>
      <c r="AO50" s="433">
        <v>31.676</v>
      </c>
      <c r="AP50" s="433">
        <v>17.872</v>
      </c>
      <c r="AQ50" s="433">
        <v>25.89</v>
      </c>
      <c r="AR50" s="433">
        <v>27.233</v>
      </c>
      <c r="AS50" s="433">
        <v>23.532</v>
      </c>
      <c r="AT50" s="433">
        <v>26.3524779059656</v>
      </c>
      <c r="AU50" s="433">
        <v>42.0356962072801</v>
      </c>
      <c r="AV50" s="433">
        <v>30.5959999988372</v>
      </c>
      <c r="AW50" s="433">
        <v>20.545</v>
      </c>
      <c r="AX50" s="433">
        <v>36.7798983801725</v>
      </c>
      <c r="AY50" s="433">
        <v>39.169</v>
      </c>
      <c r="AZ50" s="433">
        <v>28.14</v>
      </c>
      <c r="BA50" s="433">
        <v>36.3855708257084</v>
      </c>
      <c r="BB50" s="433">
        <v>18.322</v>
      </c>
      <c r="BC50" s="433">
        <v>34.334</v>
      </c>
      <c r="BD50" s="433">
        <v>22.4860773</v>
      </c>
      <c r="BE50" s="435">
        <v>27.4956409457641</v>
      </c>
      <c r="BF50" s="457">
        <v>0.219444186635722</v>
      </c>
      <c r="BG50" s="457">
        <v>-0.0157413864110325</v>
      </c>
      <c r="BH50" s="457">
        <v>0.00639909417676845</v>
      </c>
    </row>
    <row r="51" spans="8:8">
      <c r="A51" s="218" t="s">
        <v>139</v>
      </c>
      <c r="B51" s="433">
        <v>46.423</v>
      </c>
      <c r="C51" s="433">
        <v>45.489</v>
      </c>
      <c r="D51" s="433">
        <v>49.286</v>
      </c>
      <c r="E51" s="433">
        <v>48.739</v>
      </c>
      <c r="F51" s="433">
        <v>41.83</v>
      </c>
      <c r="G51" s="433">
        <v>41.489</v>
      </c>
      <c r="H51" s="433">
        <v>52.012</v>
      </c>
      <c r="I51" s="433">
        <v>53.743</v>
      </c>
      <c r="J51" s="433">
        <v>59.872</v>
      </c>
      <c r="K51" s="433">
        <v>57.265</v>
      </c>
      <c r="L51" s="433">
        <v>57.648</v>
      </c>
      <c r="M51" s="433">
        <v>54.832</v>
      </c>
      <c r="N51" s="433">
        <v>53.495</v>
      </c>
      <c r="O51" s="433">
        <v>57.753</v>
      </c>
      <c r="P51" s="433">
        <v>61.08</v>
      </c>
      <c r="Q51" s="433">
        <v>58.868</v>
      </c>
      <c r="R51" s="433">
        <v>59.753</v>
      </c>
      <c r="S51" s="433">
        <v>55.066</v>
      </c>
      <c r="T51" s="433">
        <v>63.544</v>
      </c>
      <c r="U51" s="433">
        <v>67.906</v>
      </c>
      <c r="V51" s="433">
        <v>70.988</v>
      </c>
      <c r="W51" s="433">
        <v>60.933</v>
      </c>
      <c r="X51" s="433">
        <v>71.854</v>
      </c>
      <c r="Y51" s="433">
        <v>69.883</v>
      </c>
      <c r="Z51" s="433">
        <v>71.75</v>
      </c>
      <c r="AA51" s="433">
        <v>72.509</v>
      </c>
      <c r="AB51" s="433">
        <v>63.249</v>
      </c>
      <c r="AC51" s="433">
        <v>74.364</v>
      </c>
      <c r="AD51" s="433">
        <v>74.647</v>
      </c>
      <c r="AE51" s="433">
        <v>59.097</v>
      </c>
      <c r="AF51" s="433">
        <v>68.096</v>
      </c>
      <c r="AG51" s="433">
        <v>51.74</v>
      </c>
      <c r="AH51" s="433">
        <v>69.056</v>
      </c>
      <c r="AI51" s="433">
        <v>74.743</v>
      </c>
      <c r="AJ51" s="433">
        <v>71.691</v>
      </c>
      <c r="AK51" s="433">
        <v>78.584</v>
      </c>
      <c r="AL51" s="433">
        <v>79.061</v>
      </c>
      <c r="AM51" s="433">
        <v>66.358</v>
      </c>
      <c r="AN51" s="433">
        <v>53.54</v>
      </c>
      <c r="AO51" s="433">
        <v>60.588</v>
      </c>
      <c r="AP51" s="433">
        <v>72.692</v>
      </c>
      <c r="AQ51" s="433">
        <v>61.638</v>
      </c>
      <c r="AR51" s="433">
        <v>66.163</v>
      </c>
      <c r="AS51" s="433">
        <v>68.997</v>
      </c>
      <c r="AT51" s="433">
        <v>65.414</v>
      </c>
      <c r="AU51" s="433">
        <v>66.398</v>
      </c>
      <c r="AV51" s="433">
        <v>67.064</v>
      </c>
      <c r="AW51" s="433">
        <v>78.939</v>
      </c>
      <c r="AX51" s="433">
        <v>61.361</v>
      </c>
      <c r="AY51" s="433">
        <v>63.763</v>
      </c>
      <c r="AZ51" s="433">
        <v>75.312</v>
      </c>
      <c r="BA51" s="433">
        <v>62.018</v>
      </c>
      <c r="BB51" s="433">
        <v>64.964</v>
      </c>
      <c r="BC51" s="433">
        <v>62.05</v>
      </c>
      <c r="BD51" s="433">
        <v>65.207</v>
      </c>
      <c r="BE51" s="435">
        <v>73.343435720218</v>
      </c>
      <c r="BF51" s="457">
        <v>0.121705396956509</v>
      </c>
      <c r="BG51" s="457">
        <v>-3.16897547301243E-4</v>
      </c>
      <c r="BH51" s="457">
        <v>0.0170693075803255</v>
      </c>
    </row>
    <row r="52" spans="8:8">
      <c r="A52" s="218" t="s">
        <v>140</v>
      </c>
      <c r="B52" s="433">
        <v>24.097282</v>
      </c>
      <c r="C52" s="433">
        <v>27.518608</v>
      </c>
      <c r="D52" s="433">
        <v>29.8502124</v>
      </c>
      <c r="E52" s="433">
        <v>29.515338</v>
      </c>
      <c r="F52" s="433">
        <v>28.2451314</v>
      </c>
      <c r="G52" s="433">
        <v>29.1726276</v>
      </c>
      <c r="H52" s="433">
        <v>29.043726</v>
      </c>
      <c r="I52" s="433">
        <v>24.2340336</v>
      </c>
      <c r="J52" s="433">
        <v>26.5866066</v>
      </c>
      <c r="K52" s="433">
        <v>27.8503924</v>
      </c>
      <c r="L52" s="433">
        <v>32.2357896</v>
      </c>
      <c r="M52" s="433">
        <v>25.8494028</v>
      </c>
      <c r="N52" s="433">
        <v>34.8898818</v>
      </c>
      <c r="O52" s="433">
        <v>31.5605258</v>
      </c>
      <c r="P52" s="433">
        <v>29.6843792</v>
      </c>
      <c r="Q52" s="433">
        <v>33.4479334</v>
      </c>
      <c r="R52" s="433">
        <v>35.1250786</v>
      </c>
      <c r="S52" s="433">
        <v>35.9714108</v>
      </c>
      <c r="T52" s="433">
        <v>35.0628518</v>
      </c>
      <c r="U52" s="433">
        <v>29.8938642</v>
      </c>
      <c r="V52" s="433">
        <v>32.0520707070707</v>
      </c>
      <c r="W52" s="433">
        <v>32.9052828282828</v>
      </c>
      <c r="X52" s="433">
        <v>34.674696969697</v>
      </c>
      <c r="Y52" s="433">
        <v>35.7950707070707</v>
      </c>
      <c r="Z52" s="433">
        <v>29.7749292929293</v>
      </c>
      <c r="AA52" s="433">
        <v>29.7978484848485</v>
      </c>
      <c r="AB52" s="433">
        <v>32.0801616161616</v>
      </c>
      <c r="AC52" s="433">
        <v>32.7036565656566</v>
      </c>
      <c r="AD52" s="433">
        <v>35.7811919191919</v>
      </c>
      <c r="AE52" s="433">
        <v>39.0725555555556</v>
      </c>
      <c r="AF52" s="433">
        <v>35.1715656565657</v>
      </c>
      <c r="AG52" s="433">
        <v>28.7479797979798</v>
      </c>
      <c r="AH52" s="433">
        <v>34.0464545454546</v>
      </c>
      <c r="AI52" s="433">
        <v>33.4754141414141</v>
      </c>
      <c r="AJ52" s="433">
        <v>40.0082626262626</v>
      </c>
      <c r="AK52" s="433">
        <v>36.8373333333333</v>
      </c>
      <c r="AL52" s="433">
        <v>41.3228787878788</v>
      </c>
      <c r="AM52" s="433">
        <v>35.1718181818182</v>
      </c>
      <c r="AN52" s="433">
        <v>34.7671313131313</v>
      </c>
      <c r="AO52" s="433">
        <v>33.7517171717172</v>
      </c>
      <c r="AP52" s="433">
        <v>31.229898989899</v>
      </c>
      <c r="AQ52" s="433">
        <v>30.9618585858586</v>
      </c>
      <c r="AR52" s="433">
        <v>35.253404040404</v>
      </c>
      <c r="AS52" s="433">
        <v>36.0393838383838</v>
      </c>
      <c r="AT52" s="433">
        <v>35.7271111111111</v>
      </c>
      <c r="AU52" s="433">
        <v>36.0642828282828</v>
      </c>
      <c r="AV52" s="433">
        <v>32.3933636363636</v>
      </c>
      <c r="AW52" s="433">
        <v>38.6040909090909</v>
      </c>
      <c r="AX52" s="433">
        <v>38.4647171717172</v>
      </c>
      <c r="AY52" s="433">
        <v>38.0400505050505</v>
      </c>
      <c r="AZ52" s="433">
        <v>38.2618484848485</v>
      </c>
      <c r="BA52" s="433">
        <v>34.6279292929293</v>
      </c>
      <c r="BB52" s="433">
        <v>34.0953636363636</v>
      </c>
      <c r="BC52" s="433">
        <v>34.6091909179687</v>
      </c>
      <c r="BD52" s="433">
        <v>37.6339689941406</v>
      </c>
      <c r="BE52" s="435">
        <v>37.6939689941406</v>
      </c>
      <c r="BF52" s="457">
        <v>-0.001142292122563</v>
      </c>
      <c r="BG52" s="457">
        <v>0.00521326781454912</v>
      </c>
      <c r="BH52" s="457">
        <v>0.00877256354799963</v>
      </c>
    </row>
    <row r="53" spans="8:8">
      <c r="A53" s="218" t="s">
        <v>141</v>
      </c>
      <c r="B53" s="433">
        <v>2.179</v>
      </c>
      <c r="C53" s="433">
        <v>2.3381</v>
      </c>
      <c r="D53" s="433">
        <v>2.3818</v>
      </c>
      <c r="E53" s="433">
        <v>3.1748</v>
      </c>
      <c r="F53" s="433">
        <v>3.4449</v>
      </c>
      <c r="G53" s="433">
        <v>3.0328</v>
      </c>
      <c r="H53" s="433">
        <v>2.6102</v>
      </c>
      <c r="I53" s="433">
        <v>3.2042</v>
      </c>
      <c r="J53" s="433">
        <v>2.6034</v>
      </c>
      <c r="K53" s="433">
        <v>3.3558</v>
      </c>
      <c r="L53" s="433">
        <v>5.9036</v>
      </c>
      <c r="M53" s="433">
        <v>8.3748</v>
      </c>
      <c r="N53" s="433">
        <v>8.5723</v>
      </c>
      <c r="O53" s="433">
        <v>9.3348</v>
      </c>
      <c r="P53" s="433">
        <v>10.2889</v>
      </c>
      <c r="Q53" s="433">
        <v>11.3482</v>
      </c>
      <c r="R53" s="433">
        <v>12.6161</v>
      </c>
      <c r="S53" s="433">
        <v>14.1667</v>
      </c>
      <c r="T53" s="433">
        <v>11.3427</v>
      </c>
      <c r="U53" s="433">
        <v>13.4263</v>
      </c>
      <c r="V53" s="433">
        <v>12.0449</v>
      </c>
      <c r="W53" s="433">
        <v>11.8726</v>
      </c>
      <c r="X53" s="433">
        <v>18.6178</v>
      </c>
      <c r="Y53" s="433">
        <v>28.9496</v>
      </c>
      <c r="Z53" s="433">
        <v>17.9396</v>
      </c>
      <c r="AA53" s="433">
        <v>23.1476</v>
      </c>
      <c r="AB53" s="433">
        <v>22.6833</v>
      </c>
      <c r="AC53" s="433">
        <v>26.568</v>
      </c>
      <c r="AD53" s="433">
        <v>33.9509</v>
      </c>
      <c r="AE53" s="433">
        <v>30.5859</v>
      </c>
      <c r="AF53" s="433">
        <v>35.5409</v>
      </c>
      <c r="AG53" s="433">
        <v>40.4752</v>
      </c>
      <c r="AH53" s="433">
        <v>39.8161</v>
      </c>
      <c r="AI53" s="433">
        <v>42.229</v>
      </c>
      <c r="AJ53" s="433">
        <v>34.6775</v>
      </c>
      <c r="AK53" s="433">
        <v>30.8785</v>
      </c>
      <c r="AL53" s="433">
        <v>24.0099</v>
      </c>
      <c r="AM53" s="433">
        <v>33.6838</v>
      </c>
      <c r="AN53" s="433">
        <v>35.3295</v>
      </c>
      <c r="AO53" s="433">
        <v>46.0837</v>
      </c>
      <c r="AP53" s="433">
        <v>39.5605</v>
      </c>
      <c r="AQ53" s="433">
        <v>44.2442</v>
      </c>
      <c r="AR53" s="433">
        <v>35.8508</v>
      </c>
      <c r="AS53" s="433">
        <v>33.2698</v>
      </c>
      <c r="AT53" s="433">
        <v>35.9584</v>
      </c>
      <c r="AU53" s="433">
        <v>51.79546</v>
      </c>
      <c r="AV53" s="433">
        <v>52.33856</v>
      </c>
      <c r="AW53" s="433">
        <v>57.86501</v>
      </c>
      <c r="AX53" s="433">
        <v>59.42051</v>
      </c>
      <c r="AY53" s="433">
        <v>40.6447</v>
      </c>
      <c r="AZ53" s="433">
        <v>67.14584</v>
      </c>
      <c r="BA53" s="433">
        <v>67.2309</v>
      </c>
      <c r="BB53" s="433">
        <v>58.2185</v>
      </c>
      <c r="BC53" s="433">
        <v>59.9385</v>
      </c>
      <c r="BD53" s="433">
        <v>88.8228</v>
      </c>
      <c r="BE53" s="435">
        <v>78.0634263944047</v>
      </c>
      <c r="BF53" s="457">
        <v>-0.123534291373985</v>
      </c>
      <c r="BG53" s="457">
        <v>0.0946427626748427</v>
      </c>
      <c r="BH53" s="457">
        <v>0.0181677967880209</v>
      </c>
    </row>
    <row r="54" spans="8:8">
      <c r="A54" s="218" t="s">
        <v>142</v>
      </c>
      <c r="B54" s="433" t="s">
        <v>114</v>
      </c>
      <c r="C54" s="433" t="s">
        <v>114</v>
      </c>
      <c r="D54" s="433" t="s">
        <v>114</v>
      </c>
      <c r="E54" s="433" t="s">
        <v>114</v>
      </c>
      <c r="F54" s="433" t="s">
        <v>114</v>
      </c>
      <c r="G54" s="433" t="s">
        <v>114</v>
      </c>
      <c r="H54" s="433" t="s">
        <v>114</v>
      </c>
      <c r="I54" s="433" t="s">
        <v>114</v>
      </c>
      <c r="J54" s="433" t="s">
        <v>114</v>
      </c>
      <c r="K54" s="433" t="s">
        <v>114</v>
      </c>
      <c r="L54" s="433" t="s">
        <v>114</v>
      </c>
      <c r="M54" s="433" t="s">
        <v>114</v>
      </c>
      <c r="N54" s="433" t="s">
        <v>114</v>
      </c>
      <c r="O54" s="433" t="s">
        <v>114</v>
      </c>
      <c r="P54" s="433" t="s">
        <v>114</v>
      </c>
      <c r="Q54" s="433" t="s">
        <v>114</v>
      </c>
      <c r="R54" s="433" t="s">
        <v>114</v>
      </c>
      <c r="S54" s="433" t="s">
        <v>114</v>
      </c>
      <c r="T54" s="433" t="s">
        <v>114</v>
      </c>
      <c r="U54" s="433" t="s">
        <v>114</v>
      </c>
      <c r="V54" s="433">
        <v>10.7126256</v>
      </c>
      <c r="W54" s="433">
        <v>10.6551734</v>
      </c>
      <c r="X54" s="433">
        <v>9.5945174</v>
      </c>
      <c r="Y54" s="433">
        <v>11.93238</v>
      </c>
      <c r="Z54" s="433">
        <v>10.1292648</v>
      </c>
      <c r="AA54" s="433">
        <v>10.514</v>
      </c>
      <c r="AB54" s="433">
        <v>11.71</v>
      </c>
      <c r="AC54" s="433">
        <v>7.883</v>
      </c>
      <c r="AD54" s="433">
        <v>11.039</v>
      </c>
      <c r="AE54" s="433">
        <v>12.118</v>
      </c>
      <c r="AF54" s="433">
        <v>9.953</v>
      </c>
      <c r="AG54" s="433">
        <v>8.632</v>
      </c>
      <c r="AH54" s="433">
        <v>9.856</v>
      </c>
      <c r="AI54" s="433">
        <v>15.739</v>
      </c>
      <c r="AJ54" s="433">
        <v>14.324</v>
      </c>
      <c r="AK54" s="433">
        <v>11.274</v>
      </c>
      <c r="AL54" s="433">
        <v>12.032</v>
      </c>
      <c r="AM54" s="433">
        <v>9.627</v>
      </c>
      <c r="AN54" s="433">
        <v>9.238</v>
      </c>
      <c r="AO54" s="433">
        <v>11.753</v>
      </c>
      <c r="AP54" s="433">
        <v>12.363</v>
      </c>
      <c r="AQ54" s="433">
        <v>12.886</v>
      </c>
      <c r="AR54" s="433">
        <v>10.143</v>
      </c>
      <c r="AS54" s="433">
        <v>11.512</v>
      </c>
      <c r="AT54" s="433">
        <v>11.936</v>
      </c>
      <c r="AU54" s="433">
        <v>13.152</v>
      </c>
      <c r="AV54" s="433">
        <v>10.94383</v>
      </c>
      <c r="AW54" s="433">
        <v>10.47863</v>
      </c>
      <c r="AX54" s="433">
        <v>13.80481</v>
      </c>
      <c r="AY54" s="433">
        <v>8.47827</v>
      </c>
      <c r="AZ54" s="433">
        <v>5.39632</v>
      </c>
      <c r="BA54" s="433">
        <v>7.6758</v>
      </c>
      <c r="BB54" s="433">
        <v>8.94761028</v>
      </c>
      <c r="BC54" s="433">
        <v>10.4277</v>
      </c>
      <c r="BD54" s="433">
        <v>6.5083</v>
      </c>
      <c r="BE54" s="435">
        <v>6.27248723406959</v>
      </c>
      <c r="BF54" s="457">
        <v>-0.0388658650020578</v>
      </c>
      <c r="BG54" s="457">
        <v>-0.0588456034956264</v>
      </c>
      <c r="BH54" s="457">
        <v>0.00145980363260355</v>
      </c>
    </row>
    <row r="55" spans="8:8">
      <c r="A55" s="218" t="s">
        <v>143</v>
      </c>
      <c r="B55" s="433">
        <v>4.612</v>
      </c>
      <c r="C55" s="433">
        <v>4.536</v>
      </c>
      <c r="D55" s="433">
        <v>4.885</v>
      </c>
      <c r="E55" s="433">
        <v>3.722</v>
      </c>
      <c r="F55" s="433">
        <v>3.256</v>
      </c>
      <c r="G55" s="433">
        <v>4.536</v>
      </c>
      <c r="H55" s="433">
        <v>3.373</v>
      </c>
      <c r="I55" s="433">
        <v>3.373</v>
      </c>
      <c r="J55" s="433">
        <v>3.838</v>
      </c>
      <c r="K55" s="433">
        <v>4.071</v>
      </c>
      <c r="L55" s="433">
        <v>3.838</v>
      </c>
      <c r="M55" s="433">
        <v>4.536</v>
      </c>
      <c r="N55" s="433">
        <v>3.954</v>
      </c>
      <c r="O55" s="433">
        <v>4.071</v>
      </c>
      <c r="P55" s="433">
        <v>4.303</v>
      </c>
      <c r="Q55" s="433">
        <v>3.954</v>
      </c>
      <c r="R55" s="433">
        <v>4.419</v>
      </c>
      <c r="S55" s="433">
        <v>4.536</v>
      </c>
      <c r="T55" s="433">
        <v>4.536</v>
      </c>
      <c r="U55" s="433">
        <v>4.536</v>
      </c>
      <c r="V55" s="433">
        <v>3.9542</v>
      </c>
      <c r="W55" s="433">
        <v>4.7683</v>
      </c>
      <c r="X55" s="433">
        <v>4.1868</v>
      </c>
      <c r="Y55" s="433">
        <v>4.8846</v>
      </c>
      <c r="Z55" s="433">
        <v>4.7683</v>
      </c>
      <c r="AA55" s="433">
        <v>5.1172</v>
      </c>
      <c r="AB55" s="433">
        <v>4.5357</v>
      </c>
      <c r="AC55" s="433">
        <v>5.3498</v>
      </c>
      <c r="AD55" s="433">
        <v>4.3031</v>
      </c>
      <c r="AE55" s="433">
        <v>5.1172</v>
      </c>
      <c r="AF55" s="433">
        <v>4.652</v>
      </c>
      <c r="AG55" s="433">
        <v>3.39596</v>
      </c>
      <c r="AH55" s="433">
        <v>4.39614</v>
      </c>
      <c r="AI55" s="433">
        <v>5.1176143592</v>
      </c>
      <c r="AJ55" s="433">
        <v>5.3355972736</v>
      </c>
      <c r="AK55" s="433">
        <v>5.085745352135</v>
      </c>
      <c r="AL55" s="433">
        <v>4.0546481574585</v>
      </c>
      <c r="AM55" s="433">
        <v>4.78748449270323</v>
      </c>
      <c r="AN55" s="433">
        <v>3.227700452961</v>
      </c>
      <c r="AO55" s="433">
        <v>4.84446036126594</v>
      </c>
      <c r="AP55" s="433">
        <v>4.92290011991847</v>
      </c>
      <c r="AQ55" s="433">
        <v>4.5934068375</v>
      </c>
      <c r="AR55" s="433">
        <v>5.0773044</v>
      </c>
      <c r="AS55" s="433">
        <v>5.14118626512</v>
      </c>
      <c r="AT55" s="433">
        <v>5.22789253064297</v>
      </c>
      <c r="AU55" s="433">
        <v>3.59137579131275</v>
      </c>
      <c r="AV55" s="433">
        <v>5.69175016719455</v>
      </c>
      <c r="AW55" s="433">
        <v>5.30906833099297</v>
      </c>
      <c r="AX55" s="433">
        <v>4.70150890828536</v>
      </c>
      <c r="AY55" s="433">
        <v>5.88784889445527</v>
      </c>
      <c r="AZ55" s="433">
        <v>6.29726853387506</v>
      </c>
      <c r="BA55" s="433">
        <v>5.370584660265</v>
      </c>
      <c r="BB55" s="433">
        <v>5.881870125095</v>
      </c>
      <c r="BC55" s="433">
        <v>5.4438518015485</v>
      </c>
      <c r="BD55" s="433">
        <v>5.9348</v>
      </c>
      <c r="BE55" s="435">
        <v>6.4788</v>
      </c>
      <c r="BF55" s="457">
        <v>0.088680049985802</v>
      </c>
      <c r="BG55" s="457">
        <v>0.012763273090485</v>
      </c>
      <c r="BH55" s="457">
        <v>0.00150781905518134</v>
      </c>
    </row>
    <row r="56" spans="8:8">
      <c r="A56" s="218" t="s">
        <v>144</v>
      </c>
      <c r="B56" s="433">
        <v>9.40833685</v>
      </c>
      <c r="C56" s="433">
        <v>10.355472116</v>
      </c>
      <c r="D56" s="433">
        <v>11.187607382</v>
      </c>
      <c r="E56" s="433">
        <v>12.351742648</v>
      </c>
      <c r="F56" s="433">
        <v>15.340877914</v>
      </c>
      <c r="G56" s="433">
        <v>15.39301318</v>
      </c>
      <c r="H56" s="433">
        <v>16.523876598</v>
      </c>
      <c r="I56" s="433">
        <v>19.065740016</v>
      </c>
      <c r="J56" s="433">
        <v>17.704603434</v>
      </c>
      <c r="K56" s="433">
        <v>22.141466852</v>
      </c>
      <c r="L56" s="433">
        <v>21.09233027</v>
      </c>
      <c r="M56" s="433">
        <v>22.629193688</v>
      </c>
      <c r="N56" s="433">
        <v>26.728057106</v>
      </c>
      <c r="O56" s="433">
        <v>27.771920524</v>
      </c>
      <c r="P56" s="433">
        <v>29.432783942</v>
      </c>
      <c r="Q56" s="433">
        <v>31.64264736</v>
      </c>
      <c r="R56" s="433">
        <v>28.533702914</v>
      </c>
      <c r="S56" s="433">
        <v>26.841758468</v>
      </c>
      <c r="T56" s="433">
        <v>25.226814022</v>
      </c>
      <c r="U56" s="433">
        <v>28.830869576</v>
      </c>
      <c r="V56" s="433">
        <v>33.01269853</v>
      </c>
      <c r="W56" s="433">
        <v>37.545652884</v>
      </c>
      <c r="X56" s="433">
        <v>38.675288438</v>
      </c>
      <c r="Y56" s="433">
        <v>38.687674792</v>
      </c>
      <c r="Z56" s="433">
        <v>35.642399546</v>
      </c>
      <c r="AA56" s="433">
        <v>23.2851958292929</v>
      </c>
      <c r="AB56" s="433">
        <v>28.5061330852525</v>
      </c>
      <c r="AC56" s="433">
        <v>24.7017143612121</v>
      </c>
      <c r="AD56" s="433">
        <v>22.6137813852525</v>
      </c>
      <c r="AE56" s="433">
        <v>25.4887799937374</v>
      </c>
      <c r="AF56" s="433">
        <v>25.6016639983838</v>
      </c>
      <c r="AG56" s="433">
        <v>31.9275101076768</v>
      </c>
      <c r="AH56" s="433">
        <v>28.9564540189899</v>
      </c>
      <c r="AI56" s="433">
        <v>29.2217555854545</v>
      </c>
      <c r="AJ56" s="433">
        <v>31.4153478963636</v>
      </c>
      <c r="AK56" s="433">
        <v>28.054867849495</v>
      </c>
      <c r="AL56" s="433">
        <v>27.2214060119192</v>
      </c>
      <c r="AM56" s="433">
        <v>27.1861348729293</v>
      </c>
      <c r="AN56" s="433">
        <v>27.0486033528816</v>
      </c>
      <c r="AO56" s="433">
        <v>31.3273998979321</v>
      </c>
      <c r="AP56" s="433">
        <v>32.031522023743</v>
      </c>
      <c r="AQ56" s="433">
        <v>29.9215423545455</v>
      </c>
      <c r="AR56" s="433">
        <v>25.5395728180865</v>
      </c>
      <c r="AS56" s="433">
        <v>27.5240695960073</v>
      </c>
      <c r="AT56" s="433">
        <v>31.9267318889843</v>
      </c>
      <c r="AU56" s="433">
        <v>40.5520338989899</v>
      </c>
      <c r="AV56" s="433">
        <v>26.9130521616162</v>
      </c>
      <c r="AW56" s="433">
        <v>27.5931062986869</v>
      </c>
      <c r="AX56" s="433">
        <v>36.0299567831313</v>
      </c>
      <c r="AY56" s="433">
        <v>32.5695563791442</v>
      </c>
      <c r="AZ56" s="433">
        <v>32.3055061894052</v>
      </c>
      <c r="BA56" s="433">
        <v>35.6840448196913</v>
      </c>
      <c r="BB56" s="433">
        <v>28.7622464575281</v>
      </c>
      <c r="BC56" s="433">
        <v>38.7992146149866</v>
      </c>
      <c r="BD56" s="433">
        <v>32.1317401593081</v>
      </c>
      <c r="BE56" s="435">
        <v>29.4066077785337</v>
      </c>
      <c r="BF56" s="457">
        <v>-0.0873117450146527</v>
      </c>
      <c r="BG56" s="457">
        <v>6.4027313653825E-4</v>
      </c>
      <c r="BH56" s="457">
        <v>0.00684383582711567</v>
      </c>
    </row>
    <row r="57" spans="8:8" s="47" ht="10.2" customFormat="1">
      <c r="A57" s="54" t="s">
        <v>145</v>
      </c>
      <c r="B57" s="436">
        <v>302.195352803535</v>
      </c>
      <c r="C57" s="436">
        <v>324.569889396808</v>
      </c>
      <c r="D57" s="436">
        <v>324.462743711293</v>
      </c>
      <c r="E57" s="436">
        <v>336.236677936889</v>
      </c>
      <c r="F57" s="436">
        <v>330.975908659455</v>
      </c>
      <c r="G57" s="436">
        <v>346.078068804242</v>
      </c>
      <c r="H57" s="436">
        <v>349.563154078808</v>
      </c>
      <c r="I57" s="436">
        <v>363.832964995798</v>
      </c>
      <c r="J57" s="436">
        <v>369.312714613798</v>
      </c>
      <c r="K57" s="436">
        <v>399.29128475503</v>
      </c>
      <c r="L57" s="436">
        <v>407.510766179091</v>
      </c>
      <c r="M57" s="436">
        <v>376.834699869818</v>
      </c>
      <c r="N57" s="436">
        <v>456.271639087818</v>
      </c>
      <c r="O57" s="436">
        <v>455.52870822299</v>
      </c>
      <c r="P57" s="436">
        <v>479.149882412707</v>
      </c>
      <c r="Q57" s="436">
        <v>464.766647077172</v>
      </c>
      <c r="R57" s="436">
        <v>470.435387968545</v>
      </c>
      <c r="S57" s="436">
        <v>466.309648956889</v>
      </c>
      <c r="T57" s="436">
        <v>480.125849102808</v>
      </c>
      <c r="U57" s="436">
        <v>485.193534523475</v>
      </c>
      <c r="V57" s="436">
        <v>502.994540671414</v>
      </c>
      <c r="W57" s="436">
        <v>486.093183502182</v>
      </c>
      <c r="X57" s="436">
        <v>529.505659403657</v>
      </c>
      <c r="Y57" s="436">
        <v>567.469001361697</v>
      </c>
      <c r="Z57" s="436">
        <v>493.805930669232</v>
      </c>
      <c r="AA57" s="436">
        <v>502.457150374747</v>
      </c>
      <c r="AB57" s="436">
        <v>513.091774499394</v>
      </c>
      <c r="AC57" s="436">
        <v>529.656649734949</v>
      </c>
      <c r="AD57" s="436">
        <v>550.466764678182</v>
      </c>
      <c r="AE57" s="436">
        <v>557.196628529091</v>
      </c>
      <c r="AF57" s="436">
        <v>564.88990936202</v>
      </c>
      <c r="AG57" s="436">
        <v>548.086294097576</v>
      </c>
      <c r="AH57" s="436">
        <v>567.678971968485</v>
      </c>
      <c r="AI57" s="436">
        <v>593.904161671927</v>
      </c>
      <c r="AJ57" s="436">
        <v>598.180852939661</v>
      </c>
      <c r="AK57" s="436">
        <v>617.663519964201</v>
      </c>
      <c r="AL57" s="436">
        <v>612.040961567183</v>
      </c>
      <c r="AM57" s="436">
        <v>563.942443396988</v>
      </c>
      <c r="AN57" s="436">
        <v>529.568502549454</v>
      </c>
      <c r="AO57" s="436">
        <v>570.153394131966</v>
      </c>
      <c r="AP57" s="436">
        <v>571.725190888241</v>
      </c>
      <c r="AQ57" s="436">
        <v>561.908876356815</v>
      </c>
      <c r="AR57" s="436">
        <v>563.963604554286</v>
      </c>
      <c r="AS57" s="436">
        <v>593.033139126176</v>
      </c>
      <c r="AT57" s="436">
        <v>589.744874451401</v>
      </c>
      <c r="AU57" s="436">
        <v>649.800166790931</v>
      </c>
      <c r="AV57" s="436">
        <v>569.648631978939</v>
      </c>
      <c r="AW57" s="436">
        <v>625.922557585447</v>
      </c>
      <c r="AX57" s="436">
        <v>661.764711516838</v>
      </c>
      <c r="AY57" s="436">
        <v>644.059181023717</v>
      </c>
      <c r="AZ57" s="436">
        <v>636.012286248098</v>
      </c>
      <c r="BA57" s="436">
        <v>651.046165215777</v>
      </c>
      <c r="BB57" s="436">
        <v>584.319689716785</v>
      </c>
      <c r="BC57" s="436">
        <v>646.666757412312</v>
      </c>
      <c r="BD57" s="436">
        <v>627.934013994643</v>
      </c>
      <c r="BE57" s="436">
        <v>655.340169704509</v>
      </c>
      <c r="BF57" s="458">
        <v>0.0407934722872396</v>
      </c>
      <c r="BG57" s="458">
        <v>0.00629423199774326</v>
      </c>
      <c r="BH57" s="458">
        <v>0.152518119946014</v>
      </c>
    </row>
    <row r="58" spans="8:8">
      <c r="A58" s="218"/>
      <c r="B58" s="459"/>
      <c r="C58" s="459"/>
      <c r="D58" s="459"/>
      <c r="E58" s="459"/>
      <c r="F58" s="459"/>
      <c r="G58" s="459"/>
      <c r="H58" s="459"/>
      <c r="I58" s="459"/>
      <c r="J58" s="459"/>
      <c r="K58" s="459"/>
      <c r="L58" s="459"/>
      <c r="M58" s="459"/>
      <c r="N58" s="459"/>
      <c r="O58" s="459"/>
      <c r="P58" s="459"/>
      <c r="Q58" s="459"/>
      <c r="R58" s="459"/>
      <c r="S58" s="459"/>
      <c r="T58" s="459"/>
      <c r="U58" s="459"/>
      <c r="V58" s="459"/>
      <c r="W58" s="459"/>
      <c r="X58" s="459"/>
      <c r="Y58" s="459"/>
      <c r="Z58" s="459"/>
      <c r="AA58" s="459"/>
      <c r="AB58" s="459"/>
      <c r="AC58" s="459"/>
      <c r="AD58" s="459"/>
      <c r="AE58" s="459"/>
      <c r="AF58" s="459"/>
      <c r="AG58" s="459"/>
      <c r="AH58" s="459"/>
      <c r="AI58" s="459"/>
      <c r="AJ58" s="459"/>
      <c r="AK58" s="459"/>
      <c r="AL58" s="459"/>
      <c r="AM58" s="459"/>
      <c r="AN58" s="459"/>
      <c r="AO58" s="459"/>
      <c r="AP58" s="459"/>
      <c r="AQ58" s="459"/>
      <c r="AR58" s="459"/>
      <c r="AS58" s="459"/>
      <c r="AT58" s="459"/>
      <c r="AU58" s="459"/>
      <c r="AV58" s="459"/>
      <c r="AW58" s="459"/>
      <c r="AX58" s="459"/>
      <c r="AY58" s="459"/>
      <c r="AZ58" s="459"/>
      <c r="BA58" s="459"/>
      <c r="BB58" s="459"/>
      <c r="BC58" s="459"/>
      <c r="BD58" s="459"/>
      <c r="BE58" s="459"/>
      <c r="BF58" s="461"/>
      <c r="BG58" s="461"/>
      <c r="BH58" s="461"/>
    </row>
    <row r="59" spans="8:8">
      <c r="A59" s="218" t="s">
        <v>146</v>
      </c>
      <c r="B59" s="459" t="s">
        <v>114</v>
      </c>
      <c r="C59" s="459" t="s">
        <v>114</v>
      </c>
      <c r="D59" s="459" t="s">
        <v>114</v>
      </c>
      <c r="E59" s="459" t="s">
        <v>114</v>
      </c>
      <c r="F59" s="459" t="s">
        <v>114</v>
      </c>
      <c r="G59" s="459" t="s">
        <v>114</v>
      </c>
      <c r="H59" s="459" t="s">
        <v>114</v>
      </c>
      <c r="I59" s="459" t="s">
        <v>114</v>
      </c>
      <c r="J59" s="459" t="s">
        <v>114</v>
      </c>
      <c r="K59" s="459" t="s">
        <v>114</v>
      </c>
      <c r="L59" s="459" t="s">
        <v>114</v>
      </c>
      <c r="M59" s="459" t="s">
        <v>114</v>
      </c>
      <c r="N59" s="459" t="s">
        <v>114</v>
      </c>
      <c r="O59" s="459" t="s">
        <v>114</v>
      </c>
      <c r="P59" s="459" t="s">
        <v>114</v>
      </c>
      <c r="Q59" s="459" t="s">
        <v>114</v>
      </c>
      <c r="R59" s="459" t="s">
        <v>114</v>
      </c>
      <c r="S59" s="459" t="s">
        <v>114</v>
      </c>
      <c r="T59" s="459" t="s">
        <v>114</v>
      </c>
      <c r="U59" s="459" t="s">
        <v>114</v>
      </c>
      <c r="V59" s="459">
        <v>1.3125618</v>
      </c>
      <c r="W59" s="459">
        <v>0.8043308</v>
      </c>
      <c r="X59" s="459">
        <v>0.8043308</v>
      </c>
      <c r="Y59" s="459">
        <v>0.6982652</v>
      </c>
      <c r="Z59" s="459">
        <v>0.6982652</v>
      </c>
      <c r="AA59" s="459">
        <v>1.658</v>
      </c>
      <c r="AB59" s="459">
        <v>1.7593</v>
      </c>
      <c r="AC59" s="459">
        <v>1.7473</v>
      </c>
      <c r="AD59" s="459">
        <v>2.426</v>
      </c>
      <c r="AE59" s="459">
        <v>1.83</v>
      </c>
      <c r="AF59" s="459">
        <v>1.556</v>
      </c>
      <c r="AG59" s="459">
        <v>1.537</v>
      </c>
      <c r="AH59" s="459">
        <v>1.712</v>
      </c>
      <c r="AI59" s="459">
        <v>1.951</v>
      </c>
      <c r="AJ59" s="459">
        <v>1.506</v>
      </c>
      <c r="AK59" s="459">
        <v>1.534</v>
      </c>
      <c r="AL59" s="459">
        <v>1.301</v>
      </c>
      <c r="AM59" s="459">
        <v>2.02</v>
      </c>
      <c r="AN59" s="459">
        <v>2.47</v>
      </c>
      <c r="AO59" s="459">
        <v>2.755</v>
      </c>
      <c r="AP59" s="459">
        <v>3.0094</v>
      </c>
      <c r="AQ59" s="459">
        <v>2.518</v>
      </c>
      <c r="AR59" s="459">
        <v>2.364</v>
      </c>
      <c r="AS59" s="459">
        <v>2.232</v>
      </c>
      <c r="AT59" s="459">
        <v>2.3084</v>
      </c>
      <c r="AU59" s="459">
        <v>3.4463</v>
      </c>
      <c r="AV59" s="459">
        <v>2.6758</v>
      </c>
      <c r="AW59" s="459">
        <v>1.821</v>
      </c>
      <c r="AX59" s="459">
        <v>1.4891</v>
      </c>
      <c r="AY59" s="459">
        <v>1.2997</v>
      </c>
      <c r="AZ59" s="459">
        <v>1.6375</v>
      </c>
      <c r="BA59" s="459">
        <v>1.9593</v>
      </c>
      <c r="BB59" s="459">
        <v>1.7464</v>
      </c>
      <c r="BC59" s="459">
        <v>1.768</v>
      </c>
      <c r="BD59" s="459">
        <v>1.5648</v>
      </c>
      <c r="BE59" s="460">
        <v>1.068</v>
      </c>
      <c r="BF59" s="461">
        <v>-0.319349458580576</v>
      </c>
      <c r="BG59" s="461">
        <v>-0.0381335490749126</v>
      </c>
      <c r="BH59" s="461">
        <v>2.48556947418299E-4</v>
      </c>
    </row>
    <row r="60" spans="8:8">
      <c r="A60" s="218" t="s">
        <v>147</v>
      </c>
      <c r="B60" s="459" t="s">
        <v>114</v>
      </c>
      <c r="C60" s="459" t="s">
        <v>114</v>
      </c>
      <c r="D60" s="459" t="s">
        <v>114</v>
      </c>
      <c r="E60" s="459" t="s">
        <v>114</v>
      </c>
      <c r="F60" s="459" t="s">
        <v>114</v>
      </c>
      <c r="G60" s="459" t="s">
        <v>114</v>
      </c>
      <c r="H60" s="459" t="s">
        <v>114</v>
      </c>
      <c r="I60" s="459" t="s">
        <v>114</v>
      </c>
      <c r="J60" s="459" t="s">
        <v>114</v>
      </c>
      <c r="K60" s="459" t="s">
        <v>114</v>
      </c>
      <c r="L60" s="459" t="s">
        <v>114</v>
      </c>
      <c r="M60" s="459" t="s">
        <v>114</v>
      </c>
      <c r="N60" s="459" t="s">
        <v>114</v>
      </c>
      <c r="O60" s="459" t="s">
        <v>114</v>
      </c>
      <c r="P60" s="459" t="s">
        <v>114</v>
      </c>
      <c r="Q60" s="459" t="s">
        <v>114</v>
      </c>
      <c r="R60" s="459" t="s">
        <v>114</v>
      </c>
      <c r="S60" s="459" t="s">
        <v>114</v>
      </c>
      <c r="T60" s="459" t="s">
        <v>114</v>
      </c>
      <c r="U60" s="459" t="s">
        <v>114</v>
      </c>
      <c r="V60" s="459">
        <v>0.02</v>
      </c>
      <c r="W60" s="459">
        <v>0.02</v>
      </c>
      <c r="X60" s="459">
        <v>0.02</v>
      </c>
      <c r="Y60" s="459">
        <v>0.02</v>
      </c>
      <c r="Z60" s="459">
        <v>0.02</v>
      </c>
      <c r="AA60" s="459">
        <v>0.02</v>
      </c>
      <c r="AB60" s="459">
        <v>0.018</v>
      </c>
      <c r="AC60" s="459">
        <v>0.017</v>
      </c>
      <c r="AD60" s="459">
        <v>0.019</v>
      </c>
      <c r="AE60" s="459">
        <v>0.019</v>
      </c>
      <c r="AF60" s="459">
        <v>0.02</v>
      </c>
      <c r="AG60" s="459">
        <v>0.016</v>
      </c>
      <c r="AH60" s="459">
        <v>0.021</v>
      </c>
      <c r="AI60" s="459">
        <v>0.028</v>
      </c>
      <c r="AJ60" s="459">
        <v>0.019</v>
      </c>
      <c r="AK60" s="459">
        <v>0.027</v>
      </c>
      <c r="AL60" s="459">
        <v>0.03</v>
      </c>
      <c r="AM60" s="459">
        <v>0.029</v>
      </c>
      <c r="AN60" s="459">
        <v>0.028</v>
      </c>
      <c r="AO60" s="459">
        <v>0.033</v>
      </c>
      <c r="AP60" s="459">
        <v>0.036</v>
      </c>
      <c r="AQ60" s="459">
        <v>0.035</v>
      </c>
      <c r="AR60" s="459">
        <v>0.035</v>
      </c>
      <c r="AS60" s="459">
        <v>0.039</v>
      </c>
      <c r="AT60" s="459">
        <v>0.045</v>
      </c>
      <c r="AU60" s="459">
        <v>0.045</v>
      </c>
      <c r="AV60" s="459">
        <v>0.042</v>
      </c>
      <c r="AW60" s="459">
        <v>0.072</v>
      </c>
      <c r="AX60" s="459">
        <v>0.138</v>
      </c>
      <c r="AY60" s="459">
        <v>0.121</v>
      </c>
      <c r="AZ60" s="459">
        <v>0.111</v>
      </c>
      <c r="BA60" s="459">
        <v>0.142</v>
      </c>
      <c r="BB60" s="459">
        <v>0.406</v>
      </c>
      <c r="BC60" s="459">
        <v>0.324</v>
      </c>
      <c r="BD60" s="459">
        <v>0.351</v>
      </c>
      <c r="BE60" s="460">
        <v>0.353340883324854</v>
      </c>
      <c r="BF60" s="461">
        <v>0.0039187210123437</v>
      </c>
      <c r="BG60" s="461">
        <v>0.228031367996198</v>
      </c>
      <c r="BH60" s="461">
        <v>8.22334563270703E-5</v>
      </c>
    </row>
    <row r="61" spans="8:8">
      <c r="A61" s="218" t="s">
        <v>148</v>
      </c>
      <c r="B61" s="433" t="s">
        <v>114</v>
      </c>
      <c r="C61" s="433" t="s">
        <v>114</v>
      </c>
      <c r="D61" s="433" t="s">
        <v>114</v>
      </c>
      <c r="E61" s="433" t="s">
        <v>114</v>
      </c>
      <c r="F61" s="433" t="s">
        <v>114</v>
      </c>
      <c r="G61" s="433" t="s">
        <v>114</v>
      </c>
      <c r="H61" s="433" t="s">
        <v>114</v>
      </c>
      <c r="I61" s="433" t="s">
        <v>114</v>
      </c>
      <c r="J61" s="433" t="s">
        <v>114</v>
      </c>
      <c r="K61" s="433" t="s">
        <v>114</v>
      </c>
      <c r="L61" s="433" t="s">
        <v>114</v>
      </c>
      <c r="M61" s="433" t="s">
        <v>114</v>
      </c>
      <c r="N61" s="433" t="s">
        <v>114</v>
      </c>
      <c r="O61" s="433" t="s">
        <v>114</v>
      </c>
      <c r="P61" s="433" t="s">
        <v>114</v>
      </c>
      <c r="Q61" s="433" t="s">
        <v>114</v>
      </c>
      <c r="R61" s="433" t="s">
        <v>114</v>
      </c>
      <c r="S61" s="433" t="s">
        <v>114</v>
      </c>
      <c r="T61" s="433" t="s">
        <v>114</v>
      </c>
      <c r="U61" s="433" t="s">
        <v>114</v>
      </c>
      <c r="V61" s="433">
        <v>5.2104726</v>
      </c>
      <c r="W61" s="433">
        <v>4.7817908</v>
      </c>
      <c r="X61" s="433">
        <v>5.7319618</v>
      </c>
      <c r="Y61" s="433">
        <v>6.9914908</v>
      </c>
      <c r="Z61" s="433">
        <v>7.29201</v>
      </c>
      <c r="AA61" s="433">
        <v>7.366</v>
      </c>
      <c r="AB61" s="433">
        <v>7.2</v>
      </c>
      <c r="AC61" s="433">
        <v>6.866</v>
      </c>
      <c r="AD61" s="433">
        <v>7.629</v>
      </c>
      <c r="AE61" s="433">
        <v>9.179</v>
      </c>
      <c r="AF61" s="433">
        <v>8.331</v>
      </c>
      <c r="AG61" s="433">
        <v>7.331</v>
      </c>
      <c r="AH61" s="433">
        <v>6.499</v>
      </c>
      <c r="AI61" s="433">
        <v>6.141</v>
      </c>
      <c r="AJ61" s="433">
        <v>6.132</v>
      </c>
      <c r="AK61" s="433">
        <v>7.5310506</v>
      </c>
      <c r="AL61" s="433">
        <v>8.0811386</v>
      </c>
      <c r="AM61" s="433">
        <v>8.8895429</v>
      </c>
      <c r="AN61" s="433">
        <v>8.6245404</v>
      </c>
      <c r="AO61" s="433">
        <v>8.056666</v>
      </c>
      <c r="AP61" s="433">
        <v>7.8559697</v>
      </c>
      <c r="AQ61" s="433">
        <v>7.7680697</v>
      </c>
      <c r="AR61" s="433">
        <v>8.1714064</v>
      </c>
      <c r="AS61" s="433">
        <v>7.4598288</v>
      </c>
      <c r="AT61" s="433">
        <v>6.8791045</v>
      </c>
      <c r="AU61" s="433">
        <v>8.022023</v>
      </c>
      <c r="AV61" s="433">
        <v>7.8833227</v>
      </c>
      <c r="AW61" s="433">
        <v>7.6372659</v>
      </c>
      <c r="AX61" s="433">
        <v>7.7307629</v>
      </c>
      <c r="AY61" s="433">
        <v>8.2628309</v>
      </c>
      <c r="AZ61" s="433">
        <v>9.2691904</v>
      </c>
      <c r="BA61" s="433">
        <v>11.6207639</v>
      </c>
      <c r="BB61" s="433">
        <v>11.2101847</v>
      </c>
      <c r="BC61" s="433">
        <v>10.376336</v>
      </c>
      <c r="BD61" s="433">
        <v>9.9936588</v>
      </c>
      <c r="BE61" s="435">
        <v>9.79595097033705</v>
      </c>
      <c r="BF61" s="457">
        <v>-0.0224615155987236</v>
      </c>
      <c r="BG61" s="457">
        <v>0.0380523622786142</v>
      </c>
      <c r="BH61" s="457">
        <v>0.00227982366127931</v>
      </c>
    </row>
    <row r="62" spans="8:8">
      <c r="A62" s="218" t="s">
        <v>149</v>
      </c>
      <c r="B62" s="433" t="s">
        <v>114</v>
      </c>
      <c r="C62" s="433" t="s">
        <v>114</v>
      </c>
      <c r="D62" s="433" t="s">
        <v>114</v>
      </c>
      <c r="E62" s="433" t="s">
        <v>114</v>
      </c>
      <c r="F62" s="433" t="s">
        <v>114</v>
      </c>
      <c r="G62" s="433" t="s">
        <v>114</v>
      </c>
      <c r="H62" s="433" t="s">
        <v>114</v>
      </c>
      <c r="I62" s="433" t="s">
        <v>114</v>
      </c>
      <c r="J62" s="433" t="s">
        <v>114</v>
      </c>
      <c r="K62" s="433" t="s">
        <v>114</v>
      </c>
      <c r="L62" s="433" t="s">
        <v>114</v>
      </c>
      <c r="M62" s="433" t="s">
        <v>114</v>
      </c>
      <c r="N62" s="433" t="s">
        <v>114</v>
      </c>
      <c r="O62" s="433" t="s">
        <v>114</v>
      </c>
      <c r="P62" s="433" t="s">
        <v>114</v>
      </c>
      <c r="Q62" s="433" t="s">
        <v>114</v>
      </c>
      <c r="R62" s="433" t="s">
        <v>114</v>
      </c>
      <c r="S62" s="433" t="s">
        <v>114</v>
      </c>
      <c r="T62" s="433" t="s">
        <v>114</v>
      </c>
      <c r="U62" s="433" t="s">
        <v>114</v>
      </c>
      <c r="V62" s="433">
        <v>159.7259548</v>
      </c>
      <c r="W62" s="433">
        <v>164.3309696</v>
      </c>
      <c r="X62" s="433">
        <v>162.5278544</v>
      </c>
      <c r="Y62" s="433">
        <v>160.9236122</v>
      </c>
      <c r="Z62" s="433">
        <v>159.7259548</v>
      </c>
      <c r="AA62" s="433">
        <v>166.8456082</v>
      </c>
      <c r="AB62" s="433">
        <v>168.094</v>
      </c>
      <c r="AC62" s="433">
        <v>172.594</v>
      </c>
      <c r="AD62" s="433">
        <v>174.289</v>
      </c>
      <c r="AE62" s="433">
        <v>175.926</v>
      </c>
      <c r="AF62" s="433">
        <v>176.2552</v>
      </c>
      <c r="AG62" s="433">
        <v>154.309</v>
      </c>
      <c r="AH62" s="433">
        <v>157.434</v>
      </c>
      <c r="AI62" s="433">
        <v>158.497</v>
      </c>
      <c r="AJ62" s="433">
        <v>160.492</v>
      </c>
      <c r="AK62" s="433">
        <v>164.076</v>
      </c>
      <c r="AL62" s="433">
        <v>173.899</v>
      </c>
      <c r="AM62" s="433">
        <v>162.174</v>
      </c>
      <c r="AN62" s="433">
        <v>155.67</v>
      </c>
      <c r="AO62" s="433">
        <v>175.677</v>
      </c>
      <c r="AP62" s="433">
        <v>172.611</v>
      </c>
      <c r="AQ62" s="433">
        <v>173.285</v>
      </c>
      <c r="AR62" s="433">
        <v>177.045</v>
      </c>
      <c r="AS62" s="433">
        <v>164.78</v>
      </c>
      <c r="AT62" s="433">
        <v>174.199</v>
      </c>
      <c r="AU62" s="433">
        <v>166.4837</v>
      </c>
      <c r="AV62" s="433">
        <v>163.0552</v>
      </c>
      <c r="AW62" s="433">
        <v>163.4543</v>
      </c>
      <c r="AX62" s="433">
        <v>181.1511</v>
      </c>
      <c r="AY62" s="433">
        <v>173.3945</v>
      </c>
      <c r="AZ62" s="433">
        <v>167.993469</v>
      </c>
      <c r="BA62" s="433">
        <v>184.611772</v>
      </c>
      <c r="BB62" s="433">
        <v>185.163</v>
      </c>
      <c r="BC62" s="433">
        <v>190.63756</v>
      </c>
      <c r="BD62" s="433">
        <v>194.37614</v>
      </c>
      <c r="BE62" s="435">
        <v>212.43827</v>
      </c>
      <c r="BF62" s="457">
        <v>0.0899374664416426</v>
      </c>
      <c r="BG62" s="457">
        <v>0.0110199597240901</v>
      </c>
      <c r="BH62" s="457">
        <v>0.0494410186385996</v>
      </c>
    </row>
    <row r="63" spans="8:8">
      <c r="A63" s="218" t="s">
        <v>150</v>
      </c>
      <c r="B63" s="433" t="s">
        <v>114</v>
      </c>
      <c r="C63" s="433" t="s">
        <v>114</v>
      </c>
      <c r="D63" s="433" t="s">
        <v>114</v>
      </c>
      <c r="E63" s="433" t="s">
        <v>114</v>
      </c>
      <c r="F63" s="433" t="s">
        <v>114</v>
      </c>
      <c r="G63" s="433" t="s">
        <v>114</v>
      </c>
      <c r="H63" s="433" t="s">
        <v>114</v>
      </c>
      <c r="I63" s="433" t="s">
        <v>114</v>
      </c>
      <c r="J63" s="433" t="s">
        <v>114</v>
      </c>
      <c r="K63" s="433" t="s">
        <v>114</v>
      </c>
      <c r="L63" s="433" t="s">
        <v>114</v>
      </c>
      <c r="M63" s="433" t="s">
        <v>114</v>
      </c>
      <c r="N63" s="433" t="s">
        <v>114</v>
      </c>
      <c r="O63" s="433" t="s">
        <v>114</v>
      </c>
      <c r="P63" s="433" t="s">
        <v>114</v>
      </c>
      <c r="Q63" s="433" t="s">
        <v>114</v>
      </c>
      <c r="R63" s="433" t="s">
        <v>114</v>
      </c>
      <c r="S63" s="433" t="s">
        <v>114</v>
      </c>
      <c r="T63" s="433" t="s">
        <v>114</v>
      </c>
      <c r="U63" s="433" t="s">
        <v>114</v>
      </c>
      <c r="V63" s="433">
        <v>0.003</v>
      </c>
      <c r="W63" s="433">
        <v>0.003</v>
      </c>
      <c r="X63" s="433">
        <v>0.003</v>
      </c>
      <c r="Y63" s="433">
        <v>0.003</v>
      </c>
      <c r="Z63" s="433">
        <v>0.003</v>
      </c>
      <c r="AA63" s="433">
        <v>0.003</v>
      </c>
      <c r="AB63" s="433">
        <v>0.003</v>
      </c>
      <c r="AC63" s="433">
        <v>0.0042</v>
      </c>
      <c r="AD63" s="433">
        <v>0.005</v>
      </c>
      <c r="AE63" s="433">
        <v>0.004</v>
      </c>
      <c r="AF63" s="433">
        <v>0.004</v>
      </c>
      <c r="AG63" s="433">
        <v>0.005</v>
      </c>
      <c r="AH63" s="433">
        <v>0.005</v>
      </c>
      <c r="AI63" s="433">
        <v>0.006</v>
      </c>
      <c r="AJ63" s="433">
        <v>0.005</v>
      </c>
      <c r="AK63" s="433">
        <v>0.003154</v>
      </c>
      <c r="AL63" s="433">
        <v>0.003154</v>
      </c>
      <c r="AM63" s="433">
        <v>0.003154</v>
      </c>
      <c r="AN63" s="433">
        <v>0.003154</v>
      </c>
      <c r="AO63" s="433">
        <v>0.003154</v>
      </c>
      <c r="AP63" s="433">
        <v>0.003154</v>
      </c>
      <c r="AQ63" s="433">
        <v>0.003154</v>
      </c>
      <c r="AR63" s="433">
        <v>0.003154</v>
      </c>
      <c r="AS63" s="433">
        <v>0.003154</v>
      </c>
      <c r="AT63" s="433">
        <v>0.003154</v>
      </c>
      <c r="AU63" s="433">
        <v>0.003154</v>
      </c>
      <c r="AV63" s="433">
        <v>0.003154</v>
      </c>
      <c r="AW63" s="433">
        <v>0.003154</v>
      </c>
      <c r="AX63" s="433">
        <v>0.003154</v>
      </c>
      <c r="AY63" s="433">
        <v>0.003154</v>
      </c>
      <c r="AZ63" s="433">
        <v>0.003154</v>
      </c>
      <c r="BA63" s="433">
        <v>0.003154</v>
      </c>
      <c r="BB63" s="433">
        <v>0.003154</v>
      </c>
      <c r="BC63" s="433">
        <v>0.003154</v>
      </c>
      <c r="BD63" s="433">
        <v>0.003154</v>
      </c>
      <c r="BE63" s="435">
        <v>0.003154</v>
      </c>
      <c r="BF63" s="457">
        <v>-0.00273224043715847</v>
      </c>
      <c r="BG63" s="457">
        <v>0.0</v>
      </c>
      <c r="BH63" s="457">
        <v>7.34034281046175E-7</v>
      </c>
    </row>
    <row r="64" spans="8:8">
      <c r="A64" s="218" t="s">
        <v>151</v>
      </c>
      <c r="B64" s="433">
        <v>81.434</v>
      </c>
      <c r="C64" s="433">
        <v>91.823</v>
      </c>
      <c r="D64" s="433">
        <v>88.571</v>
      </c>
      <c r="E64" s="433">
        <v>104.04</v>
      </c>
      <c r="F64" s="433">
        <v>115.181</v>
      </c>
      <c r="G64" s="433">
        <v>124.377</v>
      </c>
      <c r="H64" s="433">
        <v>126.099</v>
      </c>
      <c r="I64" s="433">
        <v>122.899</v>
      </c>
      <c r="J64" s="433">
        <v>122.345</v>
      </c>
      <c r="K64" s="433">
        <v>132.03</v>
      </c>
      <c r="L64" s="433">
        <v>125.987</v>
      </c>
      <c r="M64" s="433">
        <v>135.735</v>
      </c>
      <c r="N64" s="433">
        <v>147.014</v>
      </c>
      <c r="O64" s="433">
        <v>169.701</v>
      </c>
      <c r="P64" s="433">
        <v>172.023</v>
      </c>
      <c r="Q64" s="433">
        <v>183.938</v>
      </c>
      <c r="R64" s="433">
        <v>186.744</v>
      </c>
      <c r="S64" s="433">
        <v>174.677</v>
      </c>
      <c r="T64" s="433">
        <v>180.362</v>
      </c>
      <c r="U64" s="433">
        <v>202.988</v>
      </c>
      <c r="V64" s="433" t="s">
        <v>114</v>
      </c>
      <c r="W64" s="433" t="s">
        <v>114</v>
      </c>
      <c r="X64" s="433" t="s">
        <v>114</v>
      </c>
      <c r="Y64" s="433" t="s">
        <v>114</v>
      </c>
      <c r="Z64" s="433" t="s">
        <v>114</v>
      </c>
      <c r="AA64" s="433" t="s">
        <v>114</v>
      </c>
      <c r="AB64" s="433" t="s">
        <v>114</v>
      </c>
      <c r="AC64" s="433" t="s">
        <v>114</v>
      </c>
      <c r="AD64" s="433" t="s">
        <v>114</v>
      </c>
      <c r="AE64" s="433" t="s">
        <v>114</v>
      </c>
      <c r="AF64" s="433" t="s">
        <v>114</v>
      </c>
      <c r="AG64" s="433" t="s">
        <v>114</v>
      </c>
      <c r="AH64" s="433" t="s">
        <v>114</v>
      </c>
      <c r="AI64" s="433" t="s">
        <v>114</v>
      </c>
      <c r="AJ64" s="433" t="s">
        <v>114</v>
      </c>
      <c r="AK64" s="433" t="s">
        <v>114</v>
      </c>
      <c r="AL64" s="433" t="s">
        <v>114</v>
      </c>
      <c r="AM64" s="433" t="s">
        <v>114</v>
      </c>
      <c r="AN64" s="433" t="s">
        <v>114</v>
      </c>
      <c r="AO64" s="433" t="s">
        <v>114</v>
      </c>
      <c r="AP64" s="433" t="s">
        <v>114</v>
      </c>
      <c r="AQ64" s="433" t="s">
        <v>114</v>
      </c>
      <c r="AR64" s="433" t="s">
        <v>114</v>
      </c>
      <c r="AS64" s="433" t="s">
        <v>114</v>
      </c>
      <c r="AT64" s="433" t="s">
        <v>114</v>
      </c>
      <c r="AU64" s="433" t="s">
        <v>114</v>
      </c>
      <c r="AV64" s="433" t="s">
        <v>114</v>
      </c>
      <c r="AW64" s="433" t="s">
        <v>114</v>
      </c>
      <c r="AX64" s="433" t="s">
        <v>114</v>
      </c>
      <c r="AY64" s="433" t="s">
        <v>114</v>
      </c>
      <c r="AZ64" s="433" t="s">
        <v>114</v>
      </c>
      <c r="BA64" s="433" t="s">
        <v>114</v>
      </c>
      <c r="BB64" s="433" t="s">
        <v>114</v>
      </c>
      <c r="BC64" s="433" t="s">
        <v>114</v>
      </c>
      <c r="BD64" s="433" t="s">
        <v>114</v>
      </c>
      <c r="BE64" s="435" t="s">
        <v>114</v>
      </c>
      <c r="BF64" s="457" t="s">
        <v>114</v>
      </c>
      <c r="BG64" s="457" t="s">
        <v>114</v>
      </c>
      <c r="BH64" s="457" t="s">
        <v>114</v>
      </c>
    </row>
    <row r="65" spans="8:8">
      <c r="A65" s="218" t="s">
        <v>152</v>
      </c>
      <c r="B65" s="459" t="s">
        <v>114</v>
      </c>
      <c r="C65" s="459" t="s">
        <v>114</v>
      </c>
      <c r="D65" s="459" t="s">
        <v>114</v>
      </c>
      <c r="E65" s="459" t="s">
        <v>114</v>
      </c>
      <c r="F65" s="459" t="s">
        <v>114</v>
      </c>
      <c r="G65" s="459" t="s">
        <v>114</v>
      </c>
      <c r="H65" s="459" t="s">
        <v>114</v>
      </c>
      <c r="I65" s="459" t="s">
        <v>114</v>
      </c>
      <c r="J65" s="459" t="s">
        <v>114</v>
      </c>
      <c r="K65" s="459" t="s">
        <v>114</v>
      </c>
      <c r="L65" s="459" t="s">
        <v>114</v>
      </c>
      <c r="M65" s="459" t="s">
        <v>114</v>
      </c>
      <c r="N65" s="459" t="s">
        <v>114</v>
      </c>
      <c r="O65" s="459" t="s">
        <v>114</v>
      </c>
      <c r="P65" s="459" t="s">
        <v>114</v>
      </c>
      <c r="Q65" s="459" t="s">
        <v>114</v>
      </c>
      <c r="R65" s="459" t="s">
        <v>114</v>
      </c>
      <c r="S65" s="459" t="s">
        <v>114</v>
      </c>
      <c r="T65" s="459" t="s">
        <v>114</v>
      </c>
      <c r="U65" s="459" t="s">
        <v>114</v>
      </c>
      <c r="V65" s="459">
        <v>5.4314426</v>
      </c>
      <c r="W65" s="459">
        <v>4.618273</v>
      </c>
      <c r="X65" s="459">
        <v>6.7705208</v>
      </c>
      <c r="Y65" s="459">
        <v>7.1638474</v>
      </c>
      <c r="Z65" s="459">
        <v>5.502153</v>
      </c>
      <c r="AA65" s="459">
        <v>6.648</v>
      </c>
      <c r="AB65" s="459">
        <v>6.031</v>
      </c>
      <c r="AC65" s="459">
        <v>6.281</v>
      </c>
      <c r="AD65" s="459">
        <v>7.358</v>
      </c>
      <c r="AE65" s="459">
        <v>7.156</v>
      </c>
      <c r="AF65" s="459">
        <v>6.188</v>
      </c>
      <c r="AG65" s="459">
        <v>6.525</v>
      </c>
      <c r="AH65" s="459">
        <v>5.777</v>
      </c>
      <c r="AI65" s="459">
        <v>5.758</v>
      </c>
      <c r="AJ65" s="459">
        <v>5.692</v>
      </c>
      <c r="AK65" s="459">
        <v>5.879</v>
      </c>
      <c r="AL65" s="459">
        <v>6.017</v>
      </c>
      <c r="AM65" s="459">
        <v>6.186</v>
      </c>
      <c r="AN65" s="459">
        <v>7.15487255320274</v>
      </c>
      <c r="AO65" s="459">
        <v>6.49341741629494</v>
      </c>
      <c r="AP65" s="459">
        <v>6.87560414514167</v>
      </c>
      <c r="AQ65" s="459">
        <v>5.84972252058466</v>
      </c>
      <c r="AR65" s="459">
        <v>6.4571</v>
      </c>
      <c r="AS65" s="459">
        <v>4.3859</v>
      </c>
      <c r="AT65" s="459">
        <v>6.4833</v>
      </c>
      <c r="AU65" s="459">
        <v>8.1921</v>
      </c>
      <c r="AV65" s="459">
        <v>5.7213</v>
      </c>
      <c r="AW65" s="459">
        <v>6.35498120241876</v>
      </c>
      <c r="AX65" s="459">
        <v>6.27</v>
      </c>
      <c r="AY65" s="459">
        <v>6.18500826400038</v>
      </c>
      <c r="AZ65" s="459">
        <v>6.020495079828</v>
      </c>
      <c r="BA65" s="459">
        <v>7.327117</v>
      </c>
      <c r="BB65" s="459">
        <v>8.427365</v>
      </c>
      <c r="BC65" s="459">
        <v>5.8973</v>
      </c>
      <c r="BD65" s="459">
        <v>6.47758309146347</v>
      </c>
      <c r="BE65" s="460">
        <v>6.80698049991766</v>
      </c>
      <c r="BF65" s="456">
        <v>0.0479807200755089</v>
      </c>
      <c r="BG65" s="456">
        <v>-8.82140006592813E-5</v>
      </c>
      <c r="BH65" s="456">
        <v>0.00158419690467736</v>
      </c>
    </row>
    <row r="66" spans="8:8">
      <c r="A66" s="218" t="s">
        <v>153</v>
      </c>
      <c r="B66" s="459" t="s">
        <v>114</v>
      </c>
      <c r="C66" s="459" t="s">
        <v>114</v>
      </c>
      <c r="D66" s="459" t="s">
        <v>114</v>
      </c>
      <c r="E66" s="459" t="s">
        <v>114</v>
      </c>
      <c r="F66" s="459" t="s">
        <v>114</v>
      </c>
      <c r="G66" s="459" t="s">
        <v>114</v>
      </c>
      <c r="H66" s="459" t="s">
        <v>114</v>
      </c>
      <c r="I66" s="459" t="s">
        <v>114</v>
      </c>
      <c r="J66" s="459" t="s">
        <v>114</v>
      </c>
      <c r="K66" s="459" t="s">
        <v>114</v>
      </c>
      <c r="L66" s="459" t="s">
        <v>114</v>
      </c>
      <c r="M66" s="459" t="s">
        <v>114</v>
      </c>
      <c r="N66" s="459" t="s">
        <v>114</v>
      </c>
      <c r="O66" s="459" t="s">
        <v>114</v>
      </c>
      <c r="P66" s="459" t="s">
        <v>114</v>
      </c>
      <c r="Q66" s="459" t="s">
        <v>114</v>
      </c>
      <c r="R66" s="459" t="s">
        <v>114</v>
      </c>
      <c r="S66" s="459" t="s">
        <v>114</v>
      </c>
      <c r="T66" s="459" t="s">
        <v>114</v>
      </c>
      <c r="U66" s="459" t="s">
        <v>114</v>
      </c>
      <c r="V66" s="459">
        <v>22.3886804</v>
      </c>
      <c r="W66" s="459">
        <v>20.6430174</v>
      </c>
      <c r="X66" s="459">
        <v>21.1203126</v>
      </c>
      <c r="Y66" s="459">
        <v>29.1194266</v>
      </c>
      <c r="Z66" s="459">
        <v>25.9153616</v>
      </c>
      <c r="AA66" s="459">
        <v>28.698</v>
      </c>
      <c r="AB66" s="459">
        <v>28.353</v>
      </c>
      <c r="AC66" s="459">
        <v>28.491</v>
      </c>
      <c r="AD66" s="459">
        <v>30.853</v>
      </c>
      <c r="AE66" s="459">
        <v>32.216</v>
      </c>
      <c r="AF66" s="459">
        <v>27.961</v>
      </c>
      <c r="AG66" s="459">
        <v>29.093</v>
      </c>
      <c r="AH66" s="459">
        <v>26.406</v>
      </c>
      <c r="AI66" s="459">
        <v>25.957</v>
      </c>
      <c r="AJ66" s="459">
        <v>29.318</v>
      </c>
      <c r="AK66" s="459">
        <v>29.38</v>
      </c>
      <c r="AL66" s="459">
        <v>27.975</v>
      </c>
      <c r="AM66" s="459">
        <v>28.022</v>
      </c>
      <c r="AN66" s="459">
        <v>31.763</v>
      </c>
      <c r="AO66" s="459">
        <v>32.7693</v>
      </c>
      <c r="AP66" s="459">
        <v>33.1304</v>
      </c>
      <c r="AQ66" s="459">
        <v>32.5522</v>
      </c>
      <c r="AR66" s="459">
        <v>33.3336</v>
      </c>
      <c r="AS66" s="459">
        <v>28.767</v>
      </c>
      <c r="AT66" s="459">
        <v>28.4007</v>
      </c>
      <c r="AU66" s="459">
        <v>30.6456</v>
      </c>
      <c r="AV66" s="459">
        <v>33.3671</v>
      </c>
      <c r="AW66" s="459">
        <v>33.6939</v>
      </c>
      <c r="AX66" s="459">
        <v>32.6551</v>
      </c>
      <c r="AY66" s="459">
        <v>31.8782</v>
      </c>
      <c r="AZ66" s="459">
        <v>30.391</v>
      </c>
      <c r="BA66" s="459">
        <v>30.6715</v>
      </c>
      <c r="BB66" s="459">
        <v>33.8908</v>
      </c>
      <c r="BC66" s="459">
        <v>35.3069</v>
      </c>
      <c r="BD66" s="459">
        <v>35.7003</v>
      </c>
      <c r="BE66" s="460">
        <v>35.1209831742084</v>
      </c>
      <c r="BF66" s="461">
        <v>-0.018915129458658</v>
      </c>
      <c r="BG66" s="461">
        <v>0.0231381582832746</v>
      </c>
      <c r="BH66" s="461">
        <v>0.00817374940834334</v>
      </c>
    </row>
    <row r="67" spans="8:8" s="47" ht="10.2" customFormat="1">
      <c r="A67" s="54" t="s">
        <v>154</v>
      </c>
      <c r="B67" s="436">
        <v>81.434</v>
      </c>
      <c r="C67" s="436">
        <v>91.823</v>
      </c>
      <c r="D67" s="436">
        <v>88.571</v>
      </c>
      <c r="E67" s="436">
        <v>104.04</v>
      </c>
      <c r="F67" s="436">
        <v>115.181</v>
      </c>
      <c r="G67" s="436">
        <v>124.377</v>
      </c>
      <c r="H67" s="436">
        <v>126.099</v>
      </c>
      <c r="I67" s="436">
        <v>122.899</v>
      </c>
      <c r="J67" s="436">
        <v>122.345</v>
      </c>
      <c r="K67" s="436">
        <v>132.03</v>
      </c>
      <c r="L67" s="436">
        <v>125.987</v>
      </c>
      <c r="M67" s="436">
        <v>135.735</v>
      </c>
      <c r="N67" s="436">
        <v>147.014</v>
      </c>
      <c r="O67" s="436">
        <v>169.701</v>
      </c>
      <c r="P67" s="436">
        <v>172.023</v>
      </c>
      <c r="Q67" s="436">
        <v>183.938</v>
      </c>
      <c r="R67" s="436">
        <v>186.744</v>
      </c>
      <c r="S67" s="436">
        <v>174.677</v>
      </c>
      <c r="T67" s="436">
        <v>180.362</v>
      </c>
      <c r="U67" s="436">
        <v>202.988</v>
      </c>
      <c r="V67" s="436">
        <v>194.0921122</v>
      </c>
      <c r="W67" s="436">
        <v>195.2013816</v>
      </c>
      <c r="X67" s="436">
        <v>196.9779804</v>
      </c>
      <c r="Y67" s="436">
        <v>204.9196422</v>
      </c>
      <c r="Z67" s="436">
        <v>199.1567446</v>
      </c>
      <c r="AA67" s="436">
        <v>211.2386082</v>
      </c>
      <c r="AB67" s="436">
        <v>211.4583</v>
      </c>
      <c r="AC67" s="436">
        <v>216.0005</v>
      </c>
      <c r="AD67" s="436">
        <v>222.579</v>
      </c>
      <c r="AE67" s="436">
        <v>226.33</v>
      </c>
      <c r="AF67" s="436">
        <v>220.3152</v>
      </c>
      <c r="AG67" s="436">
        <v>198.816</v>
      </c>
      <c r="AH67" s="436">
        <v>197.854</v>
      </c>
      <c r="AI67" s="436">
        <v>198.338</v>
      </c>
      <c r="AJ67" s="436">
        <v>203.164</v>
      </c>
      <c r="AK67" s="436">
        <v>208.4302046</v>
      </c>
      <c r="AL67" s="436">
        <v>217.3062926</v>
      </c>
      <c r="AM67" s="436">
        <v>207.3236969</v>
      </c>
      <c r="AN67" s="436">
        <v>205.713566953203</v>
      </c>
      <c r="AO67" s="436">
        <v>225.787537416295</v>
      </c>
      <c r="AP67" s="436">
        <v>223.521527845142</v>
      </c>
      <c r="AQ67" s="436">
        <v>222.011146220585</v>
      </c>
      <c r="AR67" s="436">
        <v>227.4092604</v>
      </c>
      <c r="AS67" s="436">
        <v>207.6668828</v>
      </c>
      <c r="AT67" s="436">
        <v>218.3186585</v>
      </c>
      <c r="AU67" s="436">
        <v>216.837877</v>
      </c>
      <c r="AV67" s="436">
        <v>212.7478767</v>
      </c>
      <c r="AW67" s="436">
        <v>213.036601102419</v>
      </c>
      <c r="AX67" s="436">
        <v>229.4372169</v>
      </c>
      <c r="AY67" s="436">
        <v>221.144393164</v>
      </c>
      <c r="AZ67" s="436">
        <v>215.425808479828</v>
      </c>
      <c r="BA67" s="436">
        <v>236.3356069</v>
      </c>
      <c r="BB67" s="436">
        <v>240.8469037</v>
      </c>
      <c r="BC67" s="436">
        <v>244.31325</v>
      </c>
      <c r="BD67" s="436">
        <v>248.466635891463</v>
      </c>
      <c r="BE67" s="436">
        <v>265.586679527788</v>
      </c>
      <c r="BF67" s="458">
        <v>0.0659822873687939</v>
      </c>
      <c r="BG67" s="458">
        <v>0.0130193069631348</v>
      </c>
      <c r="BH67" s="458">
        <v>0.0618103130509261</v>
      </c>
    </row>
    <row r="68" spans="8:8">
      <c r="B68" s="433"/>
      <c r="C68" s="433"/>
      <c r="D68" s="433"/>
      <c r="E68" s="433"/>
      <c r="F68" s="433"/>
      <c r="G68" s="433"/>
      <c r="H68" s="433"/>
      <c r="I68" s="433"/>
      <c r="J68" s="433"/>
      <c r="K68" s="433"/>
      <c r="L68" s="433"/>
      <c r="M68" s="433"/>
      <c r="N68" s="433"/>
      <c r="O68" s="433"/>
      <c r="P68" s="433"/>
      <c r="Q68" s="433"/>
      <c r="R68" s="433"/>
      <c r="S68" s="433"/>
      <c r="T68" s="433"/>
      <c r="U68" s="433"/>
      <c r="V68" s="433"/>
      <c r="W68" s="433"/>
      <c r="X68" s="433"/>
      <c r="Y68" s="433"/>
      <c r="Z68" s="433"/>
      <c r="AA68" s="433"/>
      <c r="AB68" s="433"/>
      <c r="AC68" s="433"/>
      <c r="AD68" s="433"/>
      <c r="AE68" s="433"/>
      <c r="AF68" s="433"/>
      <c r="AG68" s="433"/>
      <c r="AH68" s="433"/>
      <c r="AI68" s="433"/>
      <c r="AJ68" s="433"/>
      <c r="AK68" s="433"/>
      <c r="AL68" s="433"/>
      <c r="AM68" s="433"/>
      <c r="AN68" s="433"/>
      <c r="AO68" s="433"/>
      <c r="AP68" s="433"/>
      <c r="AQ68" s="433"/>
      <c r="AR68" s="433"/>
      <c r="AS68" s="433"/>
      <c r="AT68" s="433"/>
      <c r="AU68" s="433"/>
      <c r="AV68" s="433"/>
      <c r="AW68" s="433"/>
      <c r="AX68" s="433"/>
      <c r="AY68" s="433"/>
      <c r="AZ68" s="433"/>
      <c r="BA68" s="433"/>
      <c r="BB68" s="433"/>
      <c r="BC68" s="433"/>
      <c r="BD68" s="433"/>
      <c r="BE68" s="435"/>
      <c r="BF68" s="457"/>
      <c r="BG68" s="457"/>
      <c r="BH68" s="457"/>
    </row>
    <row r="69" spans="8:8">
      <c r="A69" s="45" t="s">
        <v>155</v>
      </c>
      <c r="B69" s="433">
        <v>1.7191466</v>
      </c>
      <c r="C69" s="433">
        <v>1.8473092</v>
      </c>
      <c r="D69" s="433">
        <v>1.98873</v>
      </c>
      <c r="E69" s="433">
        <v>2.1389896</v>
      </c>
      <c r="F69" s="433">
        <v>2.3025074</v>
      </c>
      <c r="G69" s="433">
        <v>2.4792834</v>
      </c>
      <c r="H69" s="433">
        <v>2.6648982</v>
      </c>
      <c r="I69" s="433">
        <v>3.5001648</v>
      </c>
      <c r="J69" s="433">
        <v>2.9654174</v>
      </c>
      <c r="K69" s="433">
        <v>3.2659366</v>
      </c>
      <c r="L69" s="433">
        <v>3.4294544</v>
      </c>
      <c r="M69" s="433">
        <v>3.8360392</v>
      </c>
      <c r="N69" s="433">
        <v>3.9642018</v>
      </c>
      <c r="O69" s="433">
        <v>6.209257</v>
      </c>
      <c r="P69" s="433">
        <v>5.3828292</v>
      </c>
      <c r="Q69" s="433">
        <v>5.5817022</v>
      </c>
      <c r="R69" s="433">
        <v>6.0943526</v>
      </c>
      <c r="S69" s="433">
        <v>6.3948718</v>
      </c>
      <c r="T69" s="433">
        <v>6.2578704</v>
      </c>
      <c r="U69" s="433">
        <v>5.8512856</v>
      </c>
      <c r="V69" s="433">
        <v>5.899</v>
      </c>
      <c r="W69" s="433">
        <v>7.05</v>
      </c>
      <c r="X69" s="433">
        <v>7.816</v>
      </c>
      <c r="Y69" s="433">
        <v>8.246</v>
      </c>
      <c r="Z69" s="433">
        <v>6.732</v>
      </c>
      <c r="AA69" s="433">
        <v>7.381</v>
      </c>
      <c r="AB69" s="433">
        <v>5.607</v>
      </c>
      <c r="AC69" s="433">
        <v>9.204</v>
      </c>
      <c r="AD69" s="433">
        <v>10.533</v>
      </c>
      <c r="AE69" s="433">
        <v>6.896</v>
      </c>
      <c r="AF69" s="433">
        <v>8.323</v>
      </c>
      <c r="AG69" s="433">
        <v>8.814</v>
      </c>
      <c r="AH69" s="433">
        <v>5.941</v>
      </c>
      <c r="AI69" s="433">
        <v>7.488</v>
      </c>
      <c r="AJ69" s="433">
        <v>5.143</v>
      </c>
      <c r="AK69" s="433">
        <v>3.781</v>
      </c>
      <c r="AL69" s="433">
        <v>4.122</v>
      </c>
      <c r="AM69" s="433">
        <v>8.012</v>
      </c>
      <c r="AN69" s="433">
        <v>9.588</v>
      </c>
      <c r="AO69" s="433">
        <v>11.933</v>
      </c>
      <c r="AP69" s="433">
        <v>14.448</v>
      </c>
      <c r="AQ69" s="433">
        <v>18.509</v>
      </c>
      <c r="AR69" s="433">
        <v>17.959</v>
      </c>
      <c r="AS69" s="433">
        <v>7.438</v>
      </c>
      <c r="AT69" s="433">
        <v>6.723</v>
      </c>
      <c r="AU69" s="433">
        <v>10.252</v>
      </c>
      <c r="AV69" s="433">
        <v>10.684</v>
      </c>
      <c r="AW69" s="433">
        <v>12.502</v>
      </c>
      <c r="AX69" s="433">
        <v>14.624</v>
      </c>
      <c r="AY69" s="433">
        <v>14.504</v>
      </c>
      <c r="AZ69" s="433">
        <v>13.252</v>
      </c>
      <c r="BA69" s="433">
        <v>15.422</v>
      </c>
      <c r="BB69" s="433">
        <v>17.232</v>
      </c>
      <c r="BC69" s="433">
        <v>11.3914727106791</v>
      </c>
      <c r="BD69" s="433">
        <v>28.9631118497933</v>
      </c>
      <c r="BE69" s="435">
        <v>21.1715041054436</v>
      </c>
      <c r="BF69" s="457">
        <v>-0.271015539514209</v>
      </c>
      <c r="BG69" s="457">
        <v>0.157252722126267</v>
      </c>
      <c r="BH69" s="457">
        <v>0.00492727006807401</v>
      </c>
    </row>
    <row r="70" spans="8:8">
      <c r="A70" s="45" t="s">
        <v>156</v>
      </c>
      <c r="B70" s="433">
        <v>0.0707104</v>
      </c>
      <c r="C70" s="433">
        <v>0.0928074</v>
      </c>
      <c r="D70" s="433">
        <v>0.1060656</v>
      </c>
      <c r="E70" s="433">
        <v>0.1281626</v>
      </c>
      <c r="F70" s="433">
        <v>0.1414208</v>
      </c>
      <c r="G70" s="433">
        <v>0.1723566</v>
      </c>
      <c r="H70" s="433">
        <v>0.2</v>
      </c>
      <c r="I70" s="433">
        <v>0.2</v>
      </c>
      <c r="J70" s="433">
        <v>0.29</v>
      </c>
      <c r="K70" s="433">
        <v>0.4</v>
      </c>
      <c r="L70" s="433">
        <v>0.461</v>
      </c>
      <c r="M70" s="433">
        <v>0.459</v>
      </c>
      <c r="N70" s="433">
        <v>0.566</v>
      </c>
      <c r="O70" s="433">
        <v>0.708</v>
      </c>
      <c r="P70" s="433">
        <v>1.032</v>
      </c>
      <c r="Q70" s="433">
        <v>0.69</v>
      </c>
      <c r="R70" s="433">
        <v>0.61</v>
      </c>
      <c r="S70" s="433">
        <v>0.6</v>
      </c>
      <c r="T70" s="433">
        <v>0.6</v>
      </c>
      <c r="U70" s="433">
        <v>0.61</v>
      </c>
      <c r="V70" s="433">
        <v>0.61</v>
      </c>
      <c r="W70" s="433">
        <v>0.6</v>
      </c>
      <c r="X70" s="433">
        <v>2.6</v>
      </c>
      <c r="Y70" s="433">
        <v>2.6</v>
      </c>
      <c r="Z70" s="433">
        <v>2.6</v>
      </c>
      <c r="AA70" s="433">
        <v>4.650264</v>
      </c>
      <c r="AB70" s="433">
        <v>2.145184</v>
      </c>
      <c r="AC70" s="433">
        <v>5.219066</v>
      </c>
      <c r="AD70" s="433">
        <v>6.161732</v>
      </c>
      <c r="AE70" s="433">
        <v>6.247761</v>
      </c>
      <c r="AF70" s="433">
        <v>7.119707</v>
      </c>
      <c r="AG70" s="433">
        <v>6.489375</v>
      </c>
      <c r="AH70" s="433">
        <v>6.608055</v>
      </c>
      <c r="AI70" s="433">
        <v>6.19756</v>
      </c>
      <c r="AJ70" s="433">
        <v>3.55905</v>
      </c>
      <c r="AK70" s="433">
        <v>3.196577</v>
      </c>
      <c r="AL70" s="433">
        <v>3.701006</v>
      </c>
      <c r="AM70" s="433">
        <v>4.56004</v>
      </c>
      <c r="AN70" s="433">
        <v>4.7559</v>
      </c>
      <c r="AO70" s="433">
        <v>5.749923</v>
      </c>
      <c r="AP70" s="433">
        <v>4.893819</v>
      </c>
      <c r="AQ70" s="433">
        <v>4.99076</v>
      </c>
      <c r="AR70" s="433">
        <v>4.56631</v>
      </c>
      <c r="AS70" s="433">
        <v>2.932036</v>
      </c>
      <c r="AT70" s="433">
        <v>2.83021</v>
      </c>
      <c r="AU70" s="433">
        <v>3.615072</v>
      </c>
      <c r="AV70" s="433">
        <v>3.399509</v>
      </c>
      <c r="AW70" s="433">
        <v>4.396909</v>
      </c>
      <c r="AX70" s="433">
        <v>4.608721</v>
      </c>
      <c r="AY70" s="433">
        <v>2.835202</v>
      </c>
      <c r="AZ70" s="433">
        <v>2.546137</v>
      </c>
      <c r="BA70" s="433">
        <v>3.371234</v>
      </c>
      <c r="BB70" s="433">
        <v>2.176083</v>
      </c>
      <c r="BC70" s="433">
        <v>1.817702</v>
      </c>
      <c r="BD70" s="433">
        <v>2.477789</v>
      </c>
      <c r="BE70" s="435">
        <v>2.460702</v>
      </c>
      <c r="BF70" s="457">
        <v>-0.00960946614429081</v>
      </c>
      <c r="BG70" s="457">
        <v>-0.0132103949272535</v>
      </c>
      <c r="BH70" s="457">
        <v>5.72682188788486E-4</v>
      </c>
    </row>
    <row r="71" spans="8:8">
      <c r="A71" s="45" t="s">
        <v>157</v>
      </c>
      <c r="B71" s="433">
        <v>0.0</v>
      </c>
      <c r="C71" s="433">
        <v>0.0</v>
      </c>
      <c r="D71" s="433">
        <v>0.0</v>
      </c>
      <c r="E71" s="433">
        <v>0.0</v>
      </c>
      <c r="F71" s="433">
        <v>0.0</v>
      </c>
      <c r="G71" s="433">
        <v>0.0</v>
      </c>
      <c r="H71" s="433">
        <v>0.0</v>
      </c>
      <c r="I71" s="433">
        <v>0.0</v>
      </c>
      <c r="J71" s="433">
        <v>0.0</v>
      </c>
      <c r="K71" s="433">
        <v>0.0</v>
      </c>
      <c r="L71" s="433">
        <v>0.0</v>
      </c>
      <c r="M71" s="433">
        <v>0.0</v>
      </c>
      <c r="N71" s="433">
        <v>0.0</v>
      </c>
      <c r="O71" s="433">
        <v>0.0</v>
      </c>
      <c r="P71" s="433">
        <v>0.0</v>
      </c>
      <c r="Q71" s="433">
        <v>0.0</v>
      </c>
      <c r="R71" s="433">
        <v>0.002</v>
      </c>
      <c r="S71" s="433">
        <v>0.002</v>
      </c>
      <c r="T71" s="433">
        <v>0.001</v>
      </c>
      <c r="U71" s="433">
        <v>0.002</v>
      </c>
      <c r="V71" s="433">
        <v>0.002</v>
      </c>
      <c r="W71" s="433">
        <v>0.006</v>
      </c>
      <c r="X71" s="433">
        <v>0.01</v>
      </c>
      <c r="Y71" s="433">
        <v>0.01</v>
      </c>
      <c r="Z71" s="433">
        <v>0.003</v>
      </c>
      <c r="AA71" s="433">
        <v>0.003</v>
      </c>
      <c r="AB71" s="433">
        <v>0.006</v>
      </c>
      <c r="AC71" s="433">
        <v>0.029</v>
      </c>
      <c r="AD71" s="433">
        <v>0.026</v>
      </c>
      <c r="AE71" s="433">
        <v>0.023</v>
      </c>
      <c r="AF71" s="433">
        <v>0.025</v>
      </c>
      <c r="AG71" s="433">
        <v>0.024</v>
      </c>
      <c r="AH71" s="433">
        <v>0.025</v>
      </c>
      <c r="AI71" s="433">
        <v>0.025</v>
      </c>
      <c r="AJ71" s="433">
        <v>0.033</v>
      </c>
      <c r="AK71" s="433">
        <v>0.031</v>
      </c>
      <c r="AL71" s="433">
        <v>0.01</v>
      </c>
      <c r="AM71" s="433">
        <v>0.021</v>
      </c>
      <c r="AN71" s="433">
        <v>0.031</v>
      </c>
      <c r="AO71" s="433">
        <v>0.028</v>
      </c>
      <c r="AP71" s="433">
        <v>0.028</v>
      </c>
      <c r="AQ71" s="433">
        <v>0.015</v>
      </c>
      <c r="AR71" s="433">
        <v>0.014</v>
      </c>
      <c r="AS71" s="433">
        <v>0.016</v>
      </c>
      <c r="AT71" s="433">
        <v>0.024</v>
      </c>
      <c r="AU71" s="433">
        <v>0.031</v>
      </c>
      <c r="AV71" s="433">
        <v>0.029</v>
      </c>
      <c r="AW71" s="433">
        <v>0.033</v>
      </c>
      <c r="AX71" s="433">
        <v>0.0277</v>
      </c>
      <c r="AY71" s="433">
        <v>0.0127</v>
      </c>
      <c r="AZ71" s="433">
        <v>0.0245</v>
      </c>
      <c r="BA71" s="433">
        <v>0.0</v>
      </c>
      <c r="BB71" s="433">
        <v>0.0</v>
      </c>
      <c r="BC71" s="433">
        <v>0.0</v>
      </c>
      <c r="BD71" s="433">
        <v>0.0</v>
      </c>
      <c r="BE71" s="435">
        <v>0.0</v>
      </c>
      <c r="BF71" s="457">
        <v>0.0</v>
      </c>
      <c r="BG71" s="457">
        <v>-1.0</v>
      </c>
      <c r="BH71" s="457">
        <v>0.0</v>
      </c>
    </row>
    <row r="72" spans="8:8">
      <c r="A72" s="45" t="s">
        <v>158</v>
      </c>
      <c r="B72" s="433">
        <v>0.0</v>
      </c>
      <c r="C72" s="433">
        <v>0.0</v>
      </c>
      <c r="D72" s="433">
        <v>0.0</v>
      </c>
      <c r="E72" s="433">
        <v>0.0</v>
      </c>
      <c r="F72" s="433">
        <v>0.0</v>
      </c>
      <c r="G72" s="433">
        <v>0.0</v>
      </c>
      <c r="H72" s="433">
        <v>0.0</v>
      </c>
      <c r="I72" s="433">
        <v>0.0</v>
      </c>
      <c r="J72" s="433">
        <v>0.0</v>
      </c>
      <c r="K72" s="433">
        <v>0.0</v>
      </c>
      <c r="L72" s="433">
        <v>0.0</v>
      </c>
      <c r="M72" s="433">
        <v>0.0</v>
      </c>
      <c r="N72" s="433">
        <v>0.0</v>
      </c>
      <c r="O72" s="433">
        <v>0.0</v>
      </c>
      <c r="P72" s="433">
        <v>0.0</v>
      </c>
      <c r="Q72" s="433">
        <v>0.0</v>
      </c>
      <c r="R72" s="433">
        <v>0.0</v>
      </c>
      <c r="S72" s="433">
        <v>0.0</v>
      </c>
      <c r="T72" s="433">
        <v>0.0</v>
      </c>
      <c r="U72" s="433">
        <v>0.0</v>
      </c>
      <c r="V72" s="433">
        <v>0.0</v>
      </c>
      <c r="W72" s="433">
        <v>0.0</v>
      </c>
      <c r="X72" s="433">
        <v>0.0</v>
      </c>
      <c r="Y72" s="433">
        <v>0.0</v>
      </c>
      <c r="Z72" s="433">
        <v>0.0</v>
      </c>
      <c r="AA72" s="433">
        <v>0.0</v>
      </c>
      <c r="AB72" s="433">
        <v>0.0</v>
      </c>
      <c r="AC72" s="433">
        <v>0.0</v>
      </c>
      <c r="AD72" s="433">
        <v>0.0</v>
      </c>
      <c r="AE72" s="433">
        <v>0.0</v>
      </c>
      <c r="AF72" s="433">
        <v>0.0</v>
      </c>
      <c r="AG72" s="433">
        <v>0.0</v>
      </c>
      <c r="AH72" s="433">
        <v>0.0</v>
      </c>
      <c r="AI72" s="433">
        <v>0.0</v>
      </c>
      <c r="AJ72" s="433">
        <v>0.0</v>
      </c>
      <c r="AK72" s="433">
        <v>0.0</v>
      </c>
      <c r="AL72" s="433">
        <v>0.0</v>
      </c>
      <c r="AM72" s="433">
        <v>0.0</v>
      </c>
      <c r="AN72" s="433">
        <v>0.0</v>
      </c>
      <c r="AO72" s="433">
        <v>0.0</v>
      </c>
      <c r="AP72" s="433">
        <v>0.0</v>
      </c>
      <c r="AQ72" s="433">
        <v>0.0</v>
      </c>
      <c r="AR72" s="433">
        <v>0.0</v>
      </c>
      <c r="AS72" s="433">
        <v>0.0</v>
      </c>
      <c r="AT72" s="433">
        <v>0.0</v>
      </c>
      <c r="AU72" s="433">
        <v>0.0</v>
      </c>
      <c r="AV72" s="433">
        <v>0.0</v>
      </c>
      <c r="AW72" s="433">
        <v>0.0</v>
      </c>
      <c r="AX72" s="433">
        <v>0.0</v>
      </c>
      <c r="AY72" s="433">
        <v>0.0</v>
      </c>
      <c r="AZ72" s="433">
        <v>0.0</v>
      </c>
      <c r="BA72" s="433">
        <v>0.0</v>
      </c>
      <c r="BB72" s="433">
        <v>0.0</v>
      </c>
      <c r="BC72" s="433">
        <v>0.0</v>
      </c>
      <c r="BD72" s="433">
        <v>0.0</v>
      </c>
      <c r="BE72" s="435">
        <v>0.0</v>
      </c>
      <c r="BF72" s="457">
        <v>0.0</v>
      </c>
      <c r="BG72" s="457">
        <v>0.0</v>
      </c>
      <c r="BH72" s="457">
        <v>0.0</v>
      </c>
    </row>
    <row r="73" spans="8:8">
      <c r="A73" s="45" t="s">
        <v>159</v>
      </c>
      <c r="B73" s="433">
        <v>0.0</v>
      </c>
      <c r="C73" s="433">
        <v>0.0</v>
      </c>
      <c r="D73" s="433">
        <v>0.0</v>
      </c>
      <c r="E73" s="433">
        <v>0.0</v>
      </c>
      <c r="F73" s="433">
        <v>0.0</v>
      </c>
      <c r="G73" s="433">
        <v>0.0</v>
      </c>
      <c r="H73" s="433">
        <v>0.0</v>
      </c>
      <c r="I73" s="433">
        <v>0.0</v>
      </c>
      <c r="J73" s="433">
        <v>0.0</v>
      </c>
      <c r="K73" s="433">
        <v>0.0</v>
      </c>
      <c r="L73" s="433">
        <v>0.0</v>
      </c>
      <c r="M73" s="433">
        <v>0.0</v>
      </c>
      <c r="N73" s="433">
        <v>0.0</v>
      </c>
      <c r="O73" s="433">
        <v>0.0</v>
      </c>
      <c r="P73" s="433">
        <v>0.0</v>
      </c>
      <c r="Q73" s="433">
        <v>0.0</v>
      </c>
      <c r="R73" s="433">
        <v>0.0</v>
      </c>
      <c r="S73" s="433">
        <v>0.0</v>
      </c>
      <c r="T73" s="433">
        <v>0.0</v>
      </c>
      <c r="U73" s="433">
        <v>0.0</v>
      </c>
      <c r="V73" s="433">
        <v>0.0</v>
      </c>
      <c r="W73" s="433">
        <v>0.0</v>
      </c>
      <c r="X73" s="433">
        <v>0.0</v>
      </c>
      <c r="Y73" s="433">
        <v>0.0</v>
      </c>
      <c r="Z73" s="433">
        <v>0.0</v>
      </c>
      <c r="AA73" s="433">
        <v>0.0</v>
      </c>
      <c r="AB73" s="433">
        <v>0.0</v>
      </c>
      <c r="AC73" s="433">
        <v>0.0</v>
      </c>
      <c r="AD73" s="433">
        <v>0.0</v>
      </c>
      <c r="AE73" s="433">
        <v>0.0</v>
      </c>
      <c r="AF73" s="433">
        <v>0.0</v>
      </c>
      <c r="AG73" s="433">
        <v>0.0</v>
      </c>
      <c r="AH73" s="433">
        <v>0.0</v>
      </c>
      <c r="AI73" s="433">
        <v>0.0</v>
      </c>
      <c r="AJ73" s="433">
        <v>0.0</v>
      </c>
      <c r="AK73" s="433">
        <v>0.0</v>
      </c>
      <c r="AL73" s="433">
        <v>0.0</v>
      </c>
      <c r="AM73" s="433">
        <v>0.0</v>
      </c>
      <c r="AN73" s="433">
        <v>0.0</v>
      </c>
      <c r="AO73" s="433">
        <v>0.0</v>
      </c>
      <c r="AP73" s="433">
        <v>0.0</v>
      </c>
      <c r="AQ73" s="433">
        <v>0.0</v>
      </c>
      <c r="AR73" s="433">
        <v>0.0</v>
      </c>
      <c r="AS73" s="433">
        <v>0.0</v>
      </c>
      <c r="AT73" s="433">
        <v>0.0</v>
      </c>
      <c r="AU73" s="433">
        <v>0.0</v>
      </c>
      <c r="AV73" s="433">
        <v>0.0</v>
      </c>
      <c r="AW73" s="433">
        <v>0.0</v>
      </c>
      <c r="AX73" s="433">
        <v>0.0</v>
      </c>
      <c r="AY73" s="433">
        <v>0.0</v>
      </c>
      <c r="AZ73" s="433">
        <v>0.0</v>
      </c>
      <c r="BA73" s="433">
        <v>0.0</v>
      </c>
      <c r="BB73" s="433">
        <v>0.0</v>
      </c>
      <c r="BC73" s="433">
        <v>0.0</v>
      </c>
      <c r="BD73" s="433">
        <v>0.0</v>
      </c>
      <c r="BE73" s="435">
        <v>0.0</v>
      </c>
      <c r="BF73" s="457">
        <v>0.0</v>
      </c>
      <c r="BG73" s="457">
        <v>0.0</v>
      </c>
      <c r="BH73" s="457">
        <v>0.0</v>
      </c>
    </row>
    <row r="74" spans="8:8">
      <c r="A74" s="45" t="s">
        <v>160</v>
      </c>
      <c r="B74" s="433">
        <v>0.0</v>
      </c>
      <c r="C74" s="433">
        <v>0.0</v>
      </c>
      <c r="D74" s="433">
        <v>0.0</v>
      </c>
      <c r="E74" s="433">
        <v>0.0</v>
      </c>
      <c r="F74" s="433">
        <v>0.0</v>
      </c>
      <c r="G74" s="433">
        <v>0.0</v>
      </c>
      <c r="H74" s="433">
        <v>0.0</v>
      </c>
      <c r="I74" s="433">
        <v>0.0</v>
      </c>
      <c r="J74" s="433">
        <v>0.0</v>
      </c>
      <c r="K74" s="433">
        <v>0.0</v>
      </c>
      <c r="L74" s="433">
        <v>0.0</v>
      </c>
      <c r="M74" s="433">
        <v>0.0</v>
      </c>
      <c r="N74" s="433">
        <v>0.0</v>
      </c>
      <c r="O74" s="433">
        <v>0.0</v>
      </c>
      <c r="P74" s="433">
        <v>0.0</v>
      </c>
      <c r="Q74" s="433">
        <v>0.0</v>
      </c>
      <c r="R74" s="433">
        <v>0.0</v>
      </c>
      <c r="S74" s="433">
        <v>0.0</v>
      </c>
      <c r="T74" s="433">
        <v>0.0</v>
      </c>
      <c r="U74" s="433">
        <v>0.0</v>
      </c>
      <c r="V74" s="433">
        <v>0.0</v>
      </c>
      <c r="W74" s="433">
        <v>0.0</v>
      </c>
      <c r="X74" s="433">
        <v>0.0</v>
      </c>
      <c r="Y74" s="433">
        <v>0.0</v>
      </c>
      <c r="Z74" s="433">
        <v>0.0</v>
      </c>
      <c r="AA74" s="433">
        <v>0.0</v>
      </c>
      <c r="AB74" s="433">
        <v>0.0</v>
      </c>
      <c r="AC74" s="433">
        <v>0.0</v>
      </c>
      <c r="AD74" s="433">
        <v>0.0</v>
      </c>
      <c r="AE74" s="433">
        <v>0.0</v>
      </c>
      <c r="AF74" s="433">
        <v>0.0</v>
      </c>
      <c r="AG74" s="433">
        <v>0.0</v>
      </c>
      <c r="AH74" s="433">
        <v>0.0</v>
      </c>
      <c r="AI74" s="433">
        <v>0.0</v>
      </c>
      <c r="AJ74" s="433">
        <v>0.0</v>
      </c>
      <c r="AK74" s="433">
        <v>0.0</v>
      </c>
      <c r="AL74" s="433">
        <v>0.0</v>
      </c>
      <c r="AM74" s="433">
        <v>0.0</v>
      </c>
      <c r="AN74" s="433">
        <v>0.0</v>
      </c>
      <c r="AO74" s="433">
        <v>0.0</v>
      </c>
      <c r="AP74" s="433">
        <v>0.0</v>
      </c>
      <c r="AQ74" s="433">
        <v>0.0</v>
      </c>
      <c r="AR74" s="433">
        <v>0.0</v>
      </c>
      <c r="AS74" s="433">
        <v>0.0</v>
      </c>
      <c r="AT74" s="433">
        <v>0.0</v>
      </c>
      <c r="AU74" s="433">
        <v>0.0</v>
      </c>
      <c r="AV74" s="433">
        <v>0.0</v>
      </c>
      <c r="AW74" s="433">
        <v>0.0</v>
      </c>
      <c r="AX74" s="433">
        <v>0.0</v>
      </c>
      <c r="AY74" s="433">
        <v>0.0</v>
      </c>
      <c r="AZ74" s="433">
        <v>0.0</v>
      </c>
      <c r="BA74" s="433">
        <v>0.0</v>
      </c>
      <c r="BB74" s="433">
        <v>0.0</v>
      </c>
      <c r="BC74" s="433">
        <v>0.0</v>
      </c>
      <c r="BD74" s="433">
        <v>0.0</v>
      </c>
      <c r="BE74" s="435">
        <v>0.0</v>
      </c>
      <c r="BF74" s="457">
        <v>0.0</v>
      </c>
      <c r="BG74" s="457">
        <v>0.0</v>
      </c>
      <c r="BH74" s="457">
        <v>0.0</v>
      </c>
    </row>
    <row r="75" spans="8:8">
      <c r="A75" s="45" t="s">
        <v>161</v>
      </c>
      <c r="B75" s="433">
        <v>0.0</v>
      </c>
      <c r="C75" s="433">
        <v>0.0</v>
      </c>
      <c r="D75" s="433">
        <v>0.0</v>
      </c>
      <c r="E75" s="433">
        <v>0.0</v>
      </c>
      <c r="F75" s="433">
        <v>0.0</v>
      </c>
      <c r="G75" s="433">
        <v>0.0</v>
      </c>
      <c r="H75" s="433">
        <v>0.0</v>
      </c>
      <c r="I75" s="433">
        <v>0.0</v>
      </c>
      <c r="J75" s="433">
        <v>0.0</v>
      </c>
      <c r="K75" s="433">
        <v>0.0</v>
      </c>
      <c r="L75" s="433">
        <v>0.0</v>
      </c>
      <c r="M75" s="433">
        <v>0.0</v>
      </c>
      <c r="N75" s="433">
        <v>0.0</v>
      </c>
      <c r="O75" s="433">
        <v>0.0</v>
      </c>
      <c r="P75" s="433">
        <v>0.0</v>
      </c>
      <c r="Q75" s="433">
        <v>0.0</v>
      </c>
      <c r="R75" s="433">
        <v>0.0</v>
      </c>
      <c r="S75" s="433">
        <v>0.0</v>
      </c>
      <c r="T75" s="433">
        <v>0.0</v>
      </c>
      <c r="U75" s="433">
        <v>0.0</v>
      </c>
      <c r="V75" s="433">
        <v>0.0</v>
      </c>
      <c r="W75" s="433">
        <v>0.0</v>
      </c>
      <c r="X75" s="433">
        <v>0.0</v>
      </c>
      <c r="Y75" s="433">
        <v>0.0</v>
      </c>
      <c r="Z75" s="433">
        <v>0.0</v>
      </c>
      <c r="AA75" s="433">
        <v>0.0</v>
      </c>
      <c r="AB75" s="433">
        <v>0.0</v>
      </c>
      <c r="AC75" s="433">
        <v>0.0</v>
      </c>
      <c r="AD75" s="433">
        <v>0.0</v>
      </c>
      <c r="AE75" s="433">
        <v>0.0</v>
      </c>
      <c r="AF75" s="433">
        <v>0.0</v>
      </c>
      <c r="AG75" s="433">
        <v>0.0</v>
      </c>
      <c r="AH75" s="433">
        <v>0.0</v>
      </c>
      <c r="AI75" s="433">
        <v>0.0</v>
      </c>
      <c r="AJ75" s="433">
        <v>0.0</v>
      </c>
      <c r="AK75" s="433">
        <v>0.0</v>
      </c>
      <c r="AL75" s="433">
        <v>0.0</v>
      </c>
      <c r="AM75" s="433">
        <v>0.0</v>
      </c>
      <c r="AN75" s="433">
        <v>0.0</v>
      </c>
      <c r="AO75" s="433">
        <v>0.0</v>
      </c>
      <c r="AP75" s="433">
        <v>0.0</v>
      </c>
      <c r="AQ75" s="433">
        <v>0.0</v>
      </c>
      <c r="AR75" s="433">
        <v>0.0</v>
      </c>
      <c r="AS75" s="433">
        <v>0.0</v>
      </c>
      <c r="AT75" s="433">
        <v>0.0</v>
      </c>
      <c r="AU75" s="433">
        <v>0.0</v>
      </c>
      <c r="AV75" s="433">
        <v>0.0</v>
      </c>
      <c r="AW75" s="433">
        <v>0.0</v>
      </c>
      <c r="AX75" s="433">
        <v>0.0</v>
      </c>
      <c r="AY75" s="433">
        <v>0.0</v>
      </c>
      <c r="AZ75" s="433">
        <v>0.0</v>
      </c>
      <c r="BA75" s="433">
        <v>0.0</v>
      </c>
      <c r="BB75" s="433">
        <v>0.0</v>
      </c>
      <c r="BC75" s="433">
        <v>0.0</v>
      </c>
      <c r="BD75" s="433">
        <v>0.0</v>
      </c>
      <c r="BE75" s="435">
        <v>0.0</v>
      </c>
      <c r="BF75" s="457">
        <v>0.0</v>
      </c>
      <c r="BG75" s="457">
        <v>0.0</v>
      </c>
      <c r="BH75" s="457">
        <v>0.0</v>
      </c>
    </row>
    <row r="76" spans="8:8">
      <c r="A76" s="45" t="s">
        <v>162</v>
      </c>
      <c r="B76" s="433">
        <v>0.0</v>
      </c>
      <c r="C76" s="433">
        <v>0.0</v>
      </c>
      <c r="D76" s="433">
        <v>0.0</v>
      </c>
      <c r="E76" s="433">
        <v>0.0</v>
      </c>
      <c r="F76" s="433">
        <v>0.0</v>
      </c>
      <c r="G76" s="433">
        <v>0.0</v>
      </c>
      <c r="H76" s="433">
        <v>0.0</v>
      </c>
      <c r="I76" s="433">
        <v>0.0</v>
      </c>
      <c r="J76" s="433">
        <v>0.0</v>
      </c>
      <c r="K76" s="433">
        <v>0.0</v>
      </c>
      <c r="L76" s="433">
        <v>0.0</v>
      </c>
      <c r="M76" s="433">
        <v>0.0</v>
      </c>
      <c r="N76" s="433">
        <v>0.0</v>
      </c>
      <c r="O76" s="433">
        <v>0.0</v>
      </c>
      <c r="P76" s="433">
        <v>0.0</v>
      </c>
      <c r="Q76" s="433">
        <v>0.0</v>
      </c>
      <c r="R76" s="433">
        <v>0.0</v>
      </c>
      <c r="S76" s="433">
        <v>0.0</v>
      </c>
      <c r="T76" s="433">
        <v>0.0</v>
      </c>
      <c r="U76" s="433">
        <v>0.0</v>
      </c>
      <c r="V76" s="433">
        <v>0.0</v>
      </c>
      <c r="W76" s="433">
        <v>0.0</v>
      </c>
      <c r="X76" s="433">
        <v>0.0</v>
      </c>
      <c r="Y76" s="433">
        <v>0.0</v>
      </c>
      <c r="Z76" s="433">
        <v>0.0</v>
      </c>
      <c r="AA76" s="433">
        <v>0.0</v>
      </c>
      <c r="AB76" s="433">
        <v>0.0</v>
      </c>
      <c r="AC76" s="433">
        <v>0.0</v>
      </c>
      <c r="AD76" s="433">
        <v>0.0</v>
      </c>
      <c r="AE76" s="433">
        <v>0.0</v>
      </c>
      <c r="AF76" s="433">
        <v>0.0</v>
      </c>
      <c r="AG76" s="433">
        <v>0.0</v>
      </c>
      <c r="AH76" s="433">
        <v>0.0</v>
      </c>
      <c r="AI76" s="433">
        <v>0.0</v>
      </c>
      <c r="AJ76" s="433">
        <v>0.0</v>
      </c>
      <c r="AK76" s="433">
        <v>0.0</v>
      </c>
      <c r="AL76" s="433">
        <v>0.0</v>
      </c>
      <c r="AM76" s="433">
        <v>0.0</v>
      </c>
      <c r="AN76" s="433">
        <v>0.0</v>
      </c>
      <c r="AO76" s="433">
        <v>0.0</v>
      </c>
      <c r="AP76" s="433">
        <v>0.0</v>
      </c>
      <c r="AQ76" s="433">
        <v>0.0</v>
      </c>
      <c r="AR76" s="433">
        <v>0.0</v>
      </c>
      <c r="AS76" s="433">
        <v>0.0</v>
      </c>
      <c r="AT76" s="433">
        <v>0.0</v>
      </c>
      <c r="AU76" s="433">
        <v>0.0</v>
      </c>
      <c r="AV76" s="433">
        <v>0.0</v>
      </c>
      <c r="AW76" s="433">
        <v>0.0</v>
      </c>
      <c r="AX76" s="433">
        <v>0.0</v>
      </c>
      <c r="AY76" s="433">
        <v>0.0</v>
      </c>
      <c r="AZ76" s="433">
        <v>0.0</v>
      </c>
      <c r="BA76" s="433">
        <v>0.0</v>
      </c>
      <c r="BB76" s="433">
        <v>0.0</v>
      </c>
      <c r="BC76" s="433">
        <v>0.0</v>
      </c>
      <c r="BD76" s="433">
        <v>0.0</v>
      </c>
      <c r="BE76" s="435">
        <v>0.0</v>
      </c>
      <c r="BF76" s="457">
        <v>0.0</v>
      </c>
      <c r="BG76" s="457">
        <v>0.0</v>
      </c>
      <c r="BH76" s="457">
        <v>0.0</v>
      </c>
    </row>
    <row r="77" spans="8:8">
      <c r="A77" s="45" t="s">
        <v>163</v>
      </c>
      <c r="B77" s="459">
        <v>0.556</v>
      </c>
      <c r="C77" s="459">
        <v>0.606</v>
      </c>
      <c r="D77" s="459">
        <v>0.734</v>
      </c>
      <c r="E77" s="459">
        <v>0.814</v>
      </c>
      <c r="F77" s="459">
        <v>0.952</v>
      </c>
      <c r="G77" s="459">
        <v>0.928</v>
      </c>
      <c r="H77" s="459">
        <v>0.89</v>
      </c>
      <c r="I77" s="459">
        <v>0.869</v>
      </c>
      <c r="J77" s="459">
        <v>0.495</v>
      </c>
      <c r="K77" s="459">
        <v>1.15</v>
      </c>
      <c r="L77" s="459">
        <v>1.55</v>
      </c>
      <c r="M77" s="459">
        <v>2.03</v>
      </c>
      <c r="N77" s="459">
        <v>2.568</v>
      </c>
      <c r="O77" s="459">
        <v>2.895</v>
      </c>
      <c r="P77" s="459">
        <v>3.201</v>
      </c>
      <c r="Q77" s="459">
        <v>3.411</v>
      </c>
      <c r="R77" s="459">
        <v>3.508</v>
      </c>
      <c r="S77" s="459">
        <v>3.609</v>
      </c>
      <c r="T77" s="459">
        <v>3.362</v>
      </c>
      <c r="U77" s="459">
        <v>3.91</v>
      </c>
      <c r="V77" s="459">
        <v>3.927</v>
      </c>
      <c r="W77" s="459">
        <v>3.423</v>
      </c>
      <c r="X77" s="459">
        <v>3.489</v>
      </c>
      <c r="Y77" s="459">
        <v>3.443</v>
      </c>
      <c r="Z77" s="459">
        <v>3.289</v>
      </c>
      <c r="AA77" s="459">
        <v>3.239</v>
      </c>
      <c r="AB77" s="459">
        <v>3.251</v>
      </c>
      <c r="AC77" s="459">
        <v>3.375</v>
      </c>
      <c r="AD77" s="459">
        <v>3.326</v>
      </c>
      <c r="AE77" s="459">
        <v>3.383</v>
      </c>
      <c r="AF77" s="459">
        <v>3.185</v>
      </c>
      <c r="AG77" s="459">
        <v>3.371</v>
      </c>
      <c r="AH77" s="459">
        <v>3.353</v>
      </c>
      <c r="AI77" s="459">
        <v>3.5</v>
      </c>
      <c r="AJ77" s="459">
        <v>3.066</v>
      </c>
      <c r="AK77" s="459">
        <v>3.7136</v>
      </c>
      <c r="AL77" s="459">
        <v>3.78479</v>
      </c>
      <c r="AM77" s="459">
        <v>4.230841</v>
      </c>
      <c r="AN77" s="459">
        <v>4.109683</v>
      </c>
      <c r="AO77" s="459">
        <v>5.371439</v>
      </c>
      <c r="AP77" s="459">
        <v>4.548284</v>
      </c>
      <c r="AQ77" s="459">
        <v>4.739463</v>
      </c>
      <c r="AR77" s="459">
        <v>4.166502</v>
      </c>
      <c r="AS77" s="459">
        <v>3.304397</v>
      </c>
      <c r="AT77" s="459">
        <v>2.539112</v>
      </c>
      <c r="AU77" s="459">
        <v>3.492252</v>
      </c>
      <c r="AV77" s="459">
        <v>4.143245</v>
      </c>
      <c r="AW77" s="459">
        <v>4.475462</v>
      </c>
      <c r="AX77" s="459">
        <v>4.249337</v>
      </c>
      <c r="AY77" s="459">
        <v>2.591578</v>
      </c>
      <c r="AZ77" s="459">
        <v>0.944749</v>
      </c>
      <c r="BA77" s="459">
        <v>1.352745</v>
      </c>
      <c r="BB77" s="459">
        <v>1.206674</v>
      </c>
      <c r="BC77" s="459">
        <v>1.124349</v>
      </c>
      <c r="BD77" s="459">
        <v>1.737416</v>
      </c>
      <c r="BE77" s="460">
        <v>1.801933</v>
      </c>
      <c r="BF77" s="461">
        <v>0.0343001824504607</v>
      </c>
      <c r="BG77" s="461">
        <v>-0.0372307831997127</v>
      </c>
      <c r="BH77" s="461">
        <v>4.19366072970316E-4</v>
      </c>
    </row>
    <row r="78" spans="8:8" s="47" ht="10.2" customFormat="1">
      <c r="A78" s="54" t="s">
        <v>164</v>
      </c>
      <c r="B78" s="436">
        <v>2.345857</v>
      </c>
      <c r="C78" s="436">
        <v>2.5461166</v>
      </c>
      <c r="D78" s="436">
        <v>2.8287956</v>
      </c>
      <c r="E78" s="436">
        <v>3.0811522</v>
      </c>
      <c r="F78" s="436">
        <v>3.3959282</v>
      </c>
      <c r="G78" s="436">
        <v>3.57964</v>
      </c>
      <c r="H78" s="436">
        <v>3.7548982</v>
      </c>
      <c r="I78" s="436">
        <v>4.5691648</v>
      </c>
      <c r="J78" s="436">
        <v>3.7504174</v>
      </c>
      <c r="K78" s="436">
        <v>4.8159366</v>
      </c>
      <c r="L78" s="436">
        <v>5.4404544</v>
      </c>
      <c r="M78" s="436">
        <v>6.3250392</v>
      </c>
      <c r="N78" s="436">
        <v>7.0982018</v>
      </c>
      <c r="O78" s="436">
        <v>9.812257</v>
      </c>
      <c r="P78" s="436">
        <v>9.6158292</v>
      </c>
      <c r="Q78" s="436">
        <v>9.6827022</v>
      </c>
      <c r="R78" s="436">
        <v>10.2143526</v>
      </c>
      <c r="S78" s="436">
        <v>10.6058718</v>
      </c>
      <c r="T78" s="436">
        <v>10.2208704</v>
      </c>
      <c r="U78" s="436">
        <v>10.3732856</v>
      </c>
      <c r="V78" s="436">
        <v>10.438</v>
      </c>
      <c r="W78" s="436">
        <v>11.079</v>
      </c>
      <c r="X78" s="436">
        <v>13.915</v>
      </c>
      <c r="Y78" s="436">
        <v>14.299</v>
      </c>
      <c r="Z78" s="436">
        <v>12.624</v>
      </c>
      <c r="AA78" s="436">
        <v>15.273264</v>
      </c>
      <c r="AB78" s="436">
        <v>11.009184</v>
      </c>
      <c r="AC78" s="436">
        <v>17.827066</v>
      </c>
      <c r="AD78" s="436">
        <v>20.046732</v>
      </c>
      <c r="AE78" s="436">
        <v>16.549761</v>
      </c>
      <c r="AF78" s="436">
        <v>18.652707</v>
      </c>
      <c r="AG78" s="436">
        <v>18.698375</v>
      </c>
      <c r="AH78" s="436">
        <v>15.927055</v>
      </c>
      <c r="AI78" s="436">
        <v>17.21056</v>
      </c>
      <c r="AJ78" s="436">
        <v>11.80105</v>
      </c>
      <c r="AK78" s="436">
        <v>10.722177</v>
      </c>
      <c r="AL78" s="436">
        <v>11.617796</v>
      </c>
      <c r="AM78" s="436">
        <v>16.823881</v>
      </c>
      <c r="AN78" s="436">
        <v>18.484583</v>
      </c>
      <c r="AO78" s="436">
        <v>23.082362</v>
      </c>
      <c r="AP78" s="436">
        <v>23.918103</v>
      </c>
      <c r="AQ78" s="436">
        <v>28.254223</v>
      </c>
      <c r="AR78" s="436">
        <v>26.705812</v>
      </c>
      <c r="AS78" s="436">
        <v>13.690433</v>
      </c>
      <c r="AT78" s="436">
        <v>12.116322</v>
      </c>
      <c r="AU78" s="436">
        <v>17.390324</v>
      </c>
      <c r="AV78" s="436">
        <v>18.255754</v>
      </c>
      <c r="AW78" s="436">
        <v>21.407371</v>
      </c>
      <c r="AX78" s="436">
        <v>23.509758</v>
      </c>
      <c r="AY78" s="436">
        <v>19.94348</v>
      </c>
      <c r="AZ78" s="436">
        <v>16.767386</v>
      </c>
      <c r="BA78" s="436">
        <v>20.145979</v>
      </c>
      <c r="BB78" s="436">
        <v>20.614757</v>
      </c>
      <c r="BC78" s="436">
        <v>14.3335237106791</v>
      </c>
      <c r="BD78" s="436">
        <v>33.1783168497933</v>
      </c>
      <c r="BE78" s="436">
        <v>25.4341391054436</v>
      </c>
      <c r="BF78" s="458">
        <v>-0.235505313999876</v>
      </c>
      <c r="BG78" s="458">
        <v>0.105982752659524</v>
      </c>
      <c r="BH78" s="458">
        <v>0.00591931832983281</v>
      </c>
    </row>
    <row r="79" spans="8:8">
      <c r="B79" s="433"/>
      <c r="C79" s="433"/>
      <c r="D79" s="433"/>
      <c r="E79" s="433"/>
      <c r="F79" s="433"/>
      <c r="G79" s="433"/>
      <c r="H79" s="433"/>
      <c r="I79" s="433"/>
      <c r="J79" s="433"/>
      <c r="K79" s="433"/>
      <c r="L79" s="433"/>
      <c r="M79" s="433"/>
      <c r="N79" s="433"/>
      <c r="O79" s="433"/>
      <c r="P79" s="433"/>
      <c r="Q79" s="433"/>
      <c r="R79" s="433"/>
      <c r="S79" s="433"/>
      <c r="T79" s="433"/>
      <c r="U79" s="433"/>
      <c r="V79" s="433"/>
      <c r="W79" s="433"/>
      <c r="X79" s="433"/>
      <c r="Y79" s="433"/>
      <c r="Z79" s="433"/>
      <c r="AA79" s="433"/>
      <c r="AB79" s="433"/>
      <c r="AC79" s="433"/>
      <c r="AD79" s="433"/>
      <c r="AE79" s="433"/>
      <c r="AF79" s="433"/>
      <c r="AG79" s="433"/>
      <c r="AH79" s="433"/>
      <c r="AI79" s="433"/>
      <c r="AJ79" s="433"/>
      <c r="AK79" s="433"/>
      <c r="AL79" s="433"/>
      <c r="AM79" s="433"/>
      <c r="AN79" s="433"/>
      <c r="AO79" s="433"/>
      <c r="AP79" s="433"/>
      <c r="AQ79" s="433"/>
      <c r="AR79" s="433"/>
      <c r="AS79" s="433"/>
      <c r="AT79" s="433"/>
      <c r="AU79" s="433"/>
      <c r="AV79" s="433"/>
      <c r="AW79" s="433"/>
      <c r="AX79" s="433"/>
      <c r="AY79" s="433"/>
      <c r="AZ79" s="433"/>
      <c r="BA79" s="433"/>
      <c r="BB79" s="433"/>
      <c r="BC79" s="433"/>
      <c r="BD79" s="433"/>
      <c r="BE79" s="435"/>
      <c r="BF79" s="457"/>
      <c r="BG79" s="457"/>
      <c r="BH79" s="457"/>
    </row>
    <row r="80" spans="8:8">
      <c r="A80" s="218" t="s">
        <v>165</v>
      </c>
      <c r="B80" s="433">
        <v>0.4</v>
      </c>
      <c r="C80" s="433">
        <v>0.355</v>
      </c>
      <c r="D80" s="433">
        <v>0.41</v>
      </c>
      <c r="E80" s="433">
        <v>0.563</v>
      </c>
      <c r="F80" s="433">
        <v>0.361</v>
      </c>
      <c r="G80" s="433">
        <v>0.58</v>
      </c>
      <c r="H80" s="433">
        <v>0.33</v>
      </c>
      <c r="I80" s="433">
        <v>0.495</v>
      </c>
      <c r="J80" s="433">
        <v>0.752</v>
      </c>
      <c r="K80" s="433">
        <v>0.497</v>
      </c>
      <c r="L80" s="433">
        <v>0.328</v>
      </c>
      <c r="M80" s="433">
        <v>0.389</v>
      </c>
      <c r="N80" s="433">
        <v>0.269</v>
      </c>
      <c r="O80" s="433">
        <v>0.25</v>
      </c>
      <c r="P80" s="433">
        <v>0.291</v>
      </c>
      <c r="Q80" s="433">
        <v>0.257</v>
      </c>
      <c r="R80" s="433">
        <v>0.366</v>
      </c>
      <c r="S80" s="433">
        <v>0.479</v>
      </c>
      <c r="T80" s="433">
        <v>0.235</v>
      </c>
      <c r="U80" s="433">
        <v>0.452</v>
      </c>
      <c r="V80" s="433">
        <v>0.646</v>
      </c>
      <c r="W80" s="433">
        <v>0.25</v>
      </c>
      <c r="X80" s="433">
        <v>0.499</v>
      </c>
      <c r="Y80" s="433">
        <v>0.183</v>
      </c>
      <c r="Z80" s="433">
        <v>0.226</v>
      </c>
      <c r="AA80" s="433">
        <v>0.135</v>
      </c>
      <c r="AB80" s="433">
        <v>0.293</v>
      </c>
      <c r="AC80" s="433">
        <v>0.199</v>
      </c>
      <c r="AD80" s="433">
        <v>0.353</v>
      </c>
      <c r="AE80" s="433">
        <v>0.166</v>
      </c>
      <c r="AF80" s="433">
        <v>0.193</v>
      </c>
      <c r="AG80" s="433">
        <v>0.135</v>
      </c>
      <c r="AH80" s="433">
        <v>0.075</v>
      </c>
      <c r="AI80" s="433">
        <v>0.215</v>
      </c>
      <c r="AJ80" s="433">
        <v>0.203</v>
      </c>
      <c r="AK80" s="433">
        <v>0.054</v>
      </c>
      <c r="AL80" s="433">
        <v>0.069</v>
      </c>
      <c r="AM80" s="433">
        <v>0.057</v>
      </c>
      <c r="AN80" s="433">
        <v>0.265</v>
      </c>
      <c r="AO80" s="433">
        <v>0.251</v>
      </c>
      <c r="AP80" s="433">
        <v>0.5553</v>
      </c>
      <c r="AQ80" s="433">
        <v>0.2176</v>
      </c>
      <c r="AR80" s="433">
        <v>0.226</v>
      </c>
      <c r="AS80" s="433">
        <v>0.283</v>
      </c>
      <c r="AT80" s="433">
        <v>0.342</v>
      </c>
      <c r="AU80" s="433">
        <v>0.173</v>
      </c>
      <c r="AV80" s="433">
        <v>0.378</v>
      </c>
      <c r="AW80" s="433">
        <v>0.389</v>
      </c>
      <c r="AX80" s="433">
        <v>0.099</v>
      </c>
      <c r="AY80" s="433">
        <v>0.193</v>
      </c>
      <c r="AZ80" s="433">
        <v>0.145</v>
      </c>
      <c r="BA80" s="433">
        <v>0.072</v>
      </c>
      <c r="BB80" s="433">
        <v>0.056</v>
      </c>
      <c r="BC80" s="433">
        <v>0.117</v>
      </c>
      <c r="BD80" s="433">
        <v>0.152</v>
      </c>
      <c r="BE80" s="435">
        <v>0.05</v>
      </c>
      <c r="BF80" s="457">
        <v>-0.671951394880644</v>
      </c>
      <c r="BG80" s="457">
        <v>-0.0778920885182722</v>
      </c>
      <c r="BH80" s="457">
        <v>1.16365612087219E-5</v>
      </c>
    </row>
    <row r="81" spans="8:8">
      <c r="A81" s="218" t="s">
        <v>166</v>
      </c>
      <c r="B81" s="433">
        <v>1.7324048</v>
      </c>
      <c r="C81" s="433">
        <v>1.8252122</v>
      </c>
      <c r="D81" s="433">
        <v>1.966633</v>
      </c>
      <c r="E81" s="433">
        <v>3.0007726</v>
      </c>
      <c r="F81" s="433">
        <v>3.9907182</v>
      </c>
      <c r="G81" s="433">
        <v>4.6889834</v>
      </c>
      <c r="H81" s="433">
        <v>5.0469548</v>
      </c>
      <c r="I81" s="433">
        <v>5.1618592</v>
      </c>
      <c r="J81" s="433">
        <v>5.1530204</v>
      </c>
      <c r="K81" s="433">
        <v>6.1164496</v>
      </c>
      <c r="L81" s="433">
        <v>6.7926178</v>
      </c>
      <c r="M81" s="433">
        <v>8.0035334</v>
      </c>
      <c r="N81" s="433">
        <v>9.037673</v>
      </c>
      <c r="O81" s="433">
        <v>9.9303918</v>
      </c>
      <c r="P81" s="433">
        <v>9.6077756</v>
      </c>
      <c r="Q81" s="433">
        <v>9.8022292</v>
      </c>
      <c r="R81" s="433">
        <v>10.2132334</v>
      </c>
      <c r="S81" s="433">
        <v>10.4916556</v>
      </c>
      <c r="T81" s="433">
        <v>9.8154874</v>
      </c>
      <c r="U81" s="433">
        <v>9.6298726</v>
      </c>
      <c r="V81" s="433">
        <v>9.148</v>
      </c>
      <c r="W81" s="433">
        <v>8.972</v>
      </c>
      <c r="X81" s="433">
        <v>8.9695</v>
      </c>
      <c r="Y81" s="433">
        <v>8.829</v>
      </c>
      <c r="Z81" s="433">
        <v>9.487</v>
      </c>
      <c r="AA81" s="433">
        <v>9.953</v>
      </c>
      <c r="AB81" s="433">
        <v>9.916</v>
      </c>
      <c r="AC81" s="433">
        <v>9.8</v>
      </c>
      <c r="AD81" s="433">
        <v>10.0925</v>
      </c>
      <c r="AE81" s="433">
        <v>10.728</v>
      </c>
      <c r="AF81" s="433">
        <v>11.192</v>
      </c>
      <c r="AG81" s="433">
        <v>11.484</v>
      </c>
      <c r="AH81" s="433">
        <v>11.771</v>
      </c>
      <c r="AI81" s="433">
        <v>12.1045</v>
      </c>
      <c r="AJ81" s="433">
        <v>13.4405</v>
      </c>
      <c r="AK81" s="433">
        <v>14.178</v>
      </c>
      <c r="AL81" s="433">
        <v>14.4135</v>
      </c>
      <c r="AM81" s="433">
        <v>13.9945</v>
      </c>
      <c r="AN81" s="433">
        <v>12.939</v>
      </c>
      <c r="AO81" s="433">
        <v>12.8315</v>
      </c>
      <c r="AP81" s="433">
        <v>12.644</v>
      </c>
      <c r="AQ81" s="433">
        <v>12.7845</v>
      </c>
      <c r="AR81" s="433">
        <v>14.2175</v>
      </c>
      <c r="AS81" s="433">
        <v>15.096</v>
      </c>
      <c r="AT81" s="433">
        <v>13.7725</v>
      </c>
      <c r="AU81" s="433">
        <v>12.9545</v>
      </c>
      <c r="AV81" s="433">
        <v>12.99</v>
      </c>
      <c r="AW81" s="433">
        <v>13.0275</v>
      </c>
      <c r="AX81" s="433">
        <v>13.2365</v>
      </c>
      <c r="AY81" s="433">
        <v>13.587</v>
      </c>
      <c r="AZ81" s="433">
        <v>13.6835</v>
      </c>
      <c r="BA81" s="433">
        <v>13.1975</v>
      </c>
      <c r="BB81" s="433">
        <v>12.788</v>
      </c>
      <c r="BC81" s="433">
        <v>12.812546</v>
      </c>
      <c r="BD81" s="433">
        <v>13.2137092</v>
      </c>
      <c r="BE81" s="435">
        <v>13.13905104</v>
      </c>
      <c r="BF81" s="457">
        <v>-0.00836685633715772</v>
      </c>
      <c r="BG81" s="457">
        <v>-0.00413333256533677</v>
      </c>
      <c r="BH81" s="457">
        <v>0.00305786743302961</v>
      </c>
    </row>
    <row r="82" spans="8:8">
      <c r="A82" s="218" t="s">
        <v>167</v>
      </c>
      <c r="B82" s="433">
        <v>1.213</v>
      </c>
      <c r="C82" s="433">
        <v>1.054</v>
      </c>
      <c r="D82" s="433">
        <v>0.932</v>
      </c>
      <c r="E82" s="433">
        <v>1.058</v>
      </c>
      <c r="F82" s="433">
        <v>1.368</v>
      </c>
      <c r="G82" s="433">
        <v>1.346</v>
      </c>
      <c r="H82" s="433">
        <v>1.52</v>
      </c>
      <c r="I82" s="433">
        <v>1.596</v>
      </c>
      <c r="J82" s="433">
        <v>1.192</v>
      </c>
      <c r="K82" s="433">
        <v>1.337</v>
      </c>
      <c r="L82" s="433">
        <v>1.016</v>
      </c>
      <c r="M82" s="433">
        <v>0.998</v>
      </c>
      <c r="N82" s="433">
        <v>1.365</v>
      </c>
      <c r="O82" s="433">
        <v>1.416</v>
      </c>
      <c r="P82" s="433">
        <v>1.582</v>
      </c>
      <c r="Q82" s="433">
        <v>1.515</v>
      </c>
      <c r="R82" s="433">
        <v>1.024</v>
      </c>
      <c r="S82" s="433">
        <v>0.572</v>
      </c>
      <c r="T82" s="433">
        <v>0.481</v>
      </c>
      <c r="U82" s="433">
        <v>0.366</v>
      </c>
      <c r="V82" s="433">
        <v>0.486</v>
      </c>
      <c r="W82" s="433">
        <v>0.643</v>
      </c>
      <c r="X82" s="433">
        <v>0.825</v>
      </c>
      <c r="Y82" s="433">
        <v>0.936</v>
      </c>
      <c r="Z82" s="433">
        <v>1.157</v>
      </c>
      <c r="AA82" s="433">
        <v>1.22</v>
      </c>
      <c r="AB82" s="433">
        <v>1.226</v>
      </c>
      <c r="AC82" s="433">
        <v>0.964</v>
      </c>
      <c r="AD82" s="433">
        <v>0.443</v>
      </c>
      <c r="AE82" s="433">
        <v>0.84</v>
      </c>
      <c r="AF82" s="433">
        <v>0.611</v>
      </c>
      <c r="AG82" s="433">
        <v>1.957</v>
      </c>
      <c r="AH82" s="433">
        <v>2.083</v>
      </c>
      <c r="AI82" s="433">
        <v>1.777</v>
      </c>
      <c r="AJ82" s="433">
        <v>0.825</v>
      </c>
      <c r="AK82" s="433">
        <v>0.718</v>
      </c>
      <c r="AL82" s="433">
        <v>0.8623</v>
      </c>
      <c r="AM82" s="433">
        <v>0.842</v>
      </c>
      <c r="AN82" s="433">
        <v>1.44171171171171</v>
      </c>
      <c r="AO82" s="433">
        <v>1.5913</v>
      </c>
      <c r="AP82" s="433">
        <v>0.9647</v>
      </c>
      <c r="AQ82" s="433">
        <v>0.9825</v>
      </c>
      <c r="AR82" s="433">
        <v>0.902</v>
      </c>
      <c r="AS82" s="433">
        <v>0.9158</v>
      </c>
      <c r="AT82" s="433">
        <v>2.5683</v>
      </c>
      <c r="AU82" s="433">
        <v>3.4678</v>
      </c>
      <c r="AV82" s="433">
        <v>2.0054</v>
      </c>
      <c r="AW82" s="433">
        <v>1.631</v>
      </c>
      <c r="AX82" s="433">
        <v>2.785</v>
      </c>
      <c r="AY82" s="433">
        <v>1.6374</v>
      </c>
      <c r="AZ82" s="433">
        <v>1.885</v>
      </c>
      <c r="BA82" s="433">
        <v>1.2557</v>
      </c>
      <c r="BB82" s="433">
        <v>1.184712</v>
      </c>
      <c r="BC82" s="433">
        <v>1.693443</v>
      </c>
      <c r="BD82" s="433">
        <v>1.262781</v>
      </c>
      <c r="BE82" s="435">
        <v>1.14708619140311</v>
      </c>
      <c r="BF82" s="457">
        <v>-0.0941009754454205</v>
      </c>
      <c r="BG82" s="457">
        <v>-0.0685313798779594</v>
      </c>
      <c r="BH82" s="457">
        <v>2.6696277355884E-4</v>
      </c>
    </row>
    <row r="83" spans="8:8">
      <c r="A83" s="218" t="s">
        <v>168</v>
      </c>
      <c r="B83" s="433">
        <v>0.037</v>
      </c>
      <c r="C83" s="433">
        <v>0.036</v>
      </c>
      <c r="D83" s="433">
        <v>0.026</v>
      </c>
      <c r="E83" s="433">
        <v>0.024</v>
      </c>
      <c r="F83" s="433">
        <v>0.021</v>
      </c>
      <c r="G83" s="433">
        <v>0.025</v>
      </c>
      <c r="H83" s="433">
        <v>0.112</v>
      </c>
      <c r="I83" s="433">
        <v>0.834</v>
      </c>
      <c r="J83" s="433">
        <v>0.985</v>
      </c>
      <c r="K83" s="433">
        <v>1.132</v>
      </c>
      <c r="L83" s="433">
        <v>1.12</v>
      </c>
      <c r="M83" s="433">
        <v>1.876</v>
      </c>
      <c r="N83" s="433">
        <v>1.944</v>
      </c>
      <c r="O83" s="433">
        <v>1.907</v>
      </c>
      <c r="P83" s="433">
        <v>1.144</v>
      </c>
      <c r="Q83" s="433">
        <v>0.992</v>
      </c>
      <c r="R83" s="433">
        <v>1.653</v>
      </c>
      <c r="S83" s="433">
        <v>1.016</v>
      </c>
      <c r="T83" s="433">
        <v>0.595</v>
      </c>
      <c r="U83" s="433">
        <v>0.56</v>
      </c>
      <c r="V83" s="433">
        <v>0.624</v>
      </c>
      <c r="W83" s="433">
        <v>1.623</v>
      </c>
      <c r="X83" s="433">
        <v>1.617</v>
      </c>
      <c r="Y83" s="433">
        <v>3.162</v>
      </c>
      <c r="Z83" s="433">
        <v>2.759</v>
      </c>
      <c r="AA83" s="433">
        <v>1.01</v>
      </c>
      <c r="AB83" s="433">
        <v>1.98</v>
      </c>
      <c r="AC83" s="433">
        <v>0.752000015182507</v>
      </c>
      <c r="AD83" s="433">
        <v>0.146000037983867</v>
      </c>
      <c r="AE83" s="433">
        <v>1.07399991036014</v>
      </c>
      <c r="AF83" s="433">
        <v>0.528999958875573</v>
      </c>
      <c r="AG83" s="433">
        <v>1.31899986300979</v>
      </c>
      <c r="AH83" s="433">
        <v>2.09200003422436</v>
      </c>
      <c r="AI83" s="433">
        <v>1.59500002923634</v>
      </c>
      <c r="AJ83" s="433">
        <v>0.72599991563943</v>
      </c>
      <c r="AK83" s="433">
        <v>1.1009998658861</v>
      </c>
      <c r="AL83" s="433">
        <v>1.72099997231045</v>
      </c>
      <c r="AM83" s="433">
        <v>2.08400002981888</v>
      </c>
      <c r="AN83" s="433">
        <v>0.827412096416907</v>
      </c>
      <c r="AO83" s="433">
        <v>0.949939032429949</v>
      </c>
      <c r="AP83" s="433">
        <v>1.33194018899589</v>
      </c>
      <c r="AQ83" s="433">
        <v>2.89761981049</v>
      </c>
      <c r="AR83" s="433">
        <v>2.86561981049</v>
      </c>
      <c r="AS83" s="433">
        <v>1.25961985154161</v>
      </c>
      <c r="AT83" s="433">
        <v>1.45161990697473</v>
      </c>
      <c r="AU83" s="433">
        <v>1.14289981094658</v>
      </c>
      <c r="AV83" s="433">
        <v>3.06382420286512</v>
      </c>
      <c r="AW83" s="433">
        <v>1.01850983222985</v>
      </c>
      <c r="AX83" s="433">
        <v>1.10391580897875</v>
      </c>
      <c r="AY83" s="433">
        <v>1.79505997221915</v>
      </c>
      <c r="AZ83" s="433">
        <v>0.590616161616162</v>
      </c>
      <c r="BA83" s="433">
        <v>1.02651515151515</v>
      </c>
      <c r="BB83" s="433">
        <v>1.96172727272727</v>
      </c>
      <c r="BC83" s="433">
        <v>1.16975757575758</v>
      </c>
      <c r="BD83" s="433">
        <v>0.973960363636364</v>
      </c>
      <c r="BE83" s="435">
        <v>0.499212888888888</v>
      </c>
      <c r="BF83" s="457">
        <v>-0.488840677881024</v>
      </c>
      <c r="BG83" s="457">
        <v>-0.039120701759761</v>
      </c>
      <c r="BH83" s="457">
        <v>1.16182426754768E-4</v>
      </c>
    </row>
    <row r="84" spans="8:8">
      <c r="A84" s="218" t="s">
        <v>169</v>
      </c>
      <c r="B84" s="433">
        <v>6.047535583314</v>
      </c>
      <c r="C84" s="433">
        <v>7.167577180556</v>
      </c>
      <c r="D84" s="433">
        <v>7.010666915489</v>
      </c>
      <c r="E84" s="433">
        <v>7.19778281221</v>
      </c>
      <c r="F84" s="433">
        <v>7.911901586727</v>
      </c>
      <c r="G84" s="433">
        <v>11.339996030782</v>
      </c>
      <c r="H84" s="433">
        <v>8.903069341044</v>
      </c>
      <c r="I84" s="433">
        <v>10.891284238176</v>
      </c>
      <c r="J84" s="433">
        <v>11.249310159373</v>
      </c>
      <c r="K84" s="433">
        <v>14.267527754767</v>
      </c>
      <c r="L84" s="433">
        <v>15.188581642308</v>
      </c>
      <c r="M84" s="433">
        <v>16.743711099246</v>
      </c>
      <c r="N84" s="433">
        <v>19.092784823891</v>
      </c>
      <c r="O84" s="433">
        <v>18.238818291895</v>
      </c>
      <c r="P84" s="433">
        <v>19.775</v>
      </c>
      <c r="Q84" s="433">
        <v>18.0785551558753</v>
      </c>
      <c r="R84" s="433">
        <v>18.8786726618705</v>
      </c>
      <c r="S84" s="433">
        <v>19.5745815347722</v>
      </c>
      <c r="T84" s="433">
        <v>19.3796726618705</v>
      </c>
      <c r="U84" s="433">
        <v>18.8871007194245</v>
      </c>
      <c r="V84" s="433">
        <v>19.6916850519584</v>
      </c>
      <c r="W84" s="433">
        <v>18.8453733013589</v>
      </c>
      <c r="X84" s="433">
        <v>16.4269603084245</v>
      </c>
      <c r="Y84" s="433">
        <v>18.6184563571399</v>
      </c>
      <c r="Z84" s="433">
        <v>18.0262147671271</v>
      </c>
      <c r="AA84" s="433">
        <v>21.3455682141471</v>
      </c>
      <c r="AB84" s="433">
        <v>21.7425570996307</v>
      </c>
      <c r="AC84" s="433">
        <v>19.6329896492222</v>
      </c>
      <c r="AD84" s="433">
        <v>20.5325324824716</v>
      </c>
      <c r="AE84" s="433">
        <v>20.6723213840232</v>
      </c>
      <c r="AF84" s="433">
        <v>20.8618979157914</v>
      </c>
      <c r="AG84" s="433">
        <v>20.7356768111942</v>
      </c>
      <c r="AH84" s="433">
        <v>21.813017528</v>
      </c>
      <c r="AI84" s="433">
        <v>27.86504585</v>
      </c>
      <c r="AJ84" s="433">
        <v>29.365874407</v>
      </c>
      <c r="AK84" s="433">
        <v>30.854148745</v>
      </c>
      <c r="AL84" s="433">
        <v>34.9584327478281</v>
      </c>
      <c r="AM84" s="433">
        <v>37.9984131070518</v>
      </c>
      <c r="AN84" s="433">
        <v>38.378885663</v>
      </c>
      <c r="AO84" s="433">
        <v>38.9517712303022</v>
      </c>
      <c r="AP84" s="433">
        <v>40.2636209820178</v>
      </c>
      <c r="AQ84" s="433">
        <v>42.5595851926377</v>
      </c>
      <c r="AR84" s="433">
        <v>46.3866450128057</v>
      </c>
      <c r="AS84" s="433">
        <v>45.7876814053477</v>
      </c>
      <c r="AT84" s="433">
        <v>48.0202429797607</v>
      </c>
      <c r="AU84" s="433">
        <v>53.9722448176294</v>
      </c>
      <c r="AV84" s="433">
        <v>55.6134678017832</v>
      </c>
      <c r="AW84" s="433">
        <v>58.0611044705391</v>
      </c>
      <c r="AX84" s="433">
        <v>61.7577976033193</v>
      </c>
      <c r="AY84" s="433">
        <v>65.9884917933297</v>
      </c>
      <c r="AZ84" s="433">
        <v>65.2844579367725</v>
      </c>
      <c r="BA84" s="433">
        <v>61.810299961913</v>
      </c>
      <c r="BB84" s="433">
        <v>64.3942153201288</v>
      </c>
      <c r="BC84" s="433">
        <v>69.019488740675</v>
      </c>
      <c r="BD84" s="433">
        <v>68.6801686030624</v>
      </c>
      <c r="BE84" s="435">
        <v>72.6779423683932</v>
      </c>
      <c r="BF84" s="457">
        <v>0.0553172805130973</v>
      </c>
      <c r="BG84" s="457">
        <v>0.0364317291592047</v>
      </c>
      <c r="BH84" s="457">
        <v>0.0169144264978753</v>
      </c>
    </row>
    <row r="85" spans="8:8">
      <c r="A85" s="218" t="s">
        <v>170</v>
      </c>
      <c r="B85" s="433">
        <v>3.935</v>
      </c>
      <c r="C85" s="433">
        <v>4.093</v>
      </c>
      <c r="D85" s="433">
        <v>3.846</v>
      </c>
      <c r="E85" s="433">
        <v>4.012</v>
      </c>
      <c r="F85" s="433">
        <v>4.36</v>
      </c>
      <c r="G85" s="433">
        <v>4.865</v>
      </c>
      <c r="H85" s="433">
        <v>5.19</v>
      </c>
      <c r="I85" s="433">
        <v>5.31</v>
      </c>
      <c r="J85" s="433">
        <v>5.756</v>
      </c>
      <c r="K85" s="433">
        <v>5.651</v>
      </c>
      <c r="L85" s="433">
        <v>6.207</v>
      </c>
      <c r="M85" s="433">
        <v>5.975</v>
      </c>
      <c r="N85" s="433">
        <v>6.132</v>
      </c>
      <c r="O85" s="433">
        <v>6.161</v>
      </c>
      <c r="P85" s="433">
        <v>6.299</v>
      </c>
      <c r="Q85" s="433">
        <v>6.639</v>
      </c>
      <c r="R85" s="433">
        <v>7.012</v>
      </c>
      <c r="S85" s="433">
        <v>7.3</v>
      </c>
      <c r="T85" s="433">
        <v>7.709</v>
      </c>
      <c r="U85" s="433">
        <v>8.065</v>
      </c>
      <c r="V85" s="433">
        <v>9.145</v>
      </c>
      <c r="W85" s="433">
        <v>9.438</v>
      </c>
      <c r="X85" s="433">
        <v>9.454</v>
      </c>
      <c r="Y85" s="433">
        <v>9.604</v>
      </c>
      <c r="Z85" s="433">
        <v>11.446</v>
      </c>
      <c r="AA85" s="433">
        <v>10.288</v>
      </c>
      <c r="AB85" s="433">
        <v>9.976</v>
      </c>
      <c r="AC85" s="433">
        <v>10.821</v>
      </c>
      <c r="AD85" s="433">
        <v>10.213</v>
      </c>
      <c r="AE85" s="433">
        <v>9.732</v>
      </c>
      <c r="AF85" s="433">
        <v>10.831</v>
      </c>
      <c r="AG85" s="433">
        <v>10.867</v>
      </c>
      <c r="AH85" s="433">
        <v>10.138</v>
      </c>
      <c r="AI85" s="433">
        <v>9.925</v>
      </c>
      <c r="AJ85" s="433">
        <v>10.329</v>
      </c>
      <c r="AK85" s="433">
        <v>11.3598000001907</v>
      </c>
      <c r="AL85" s="433">
        <v>11.6228000001907</v>
      </c>
      <c r="AM85" s="433">
        <v>11.7010999999046</v>
      </c>
      <c r="AN85" s="433">
        <v>12.1149000000954</v>
      </c>
      <c r="AO85" s="433">
        <v>13.9771999998093</v>
      </c>
      <c r="AP85" s="433">
        <v>14.4561999998093</v>
      </c>
      <c r="AQ85" s="433">
        <v>15.644</v>
      </c>
      <c r="AR85" s="433">
        <v>15.122</v>
      </c>
      <c r="AS85" s="433">
        <v>16.192</v>
      </c>
      <c r="AT85" s="433">
        <v>16.12</v>
      </c>
      <c r="AU85" s="433">
        <v>16.8208000001907</v>
      </c>
      <c r="AV85" s="433">
        <v>17.116</v>
      </c>
      <c r="AW85" s="433">
        <v>16.9244000000954</v>
      </c>
      <c r="AX85" s="433">
        <v>19.3679000000954</v>
      </c>
      <c r="AY85" s="433">
        <v>20.4126999998093</v>
      </c>
      <c r="AZ85" s="433">
        <v>20.7245999999046</v>
      </c>
      <c r="BA85" s="433">
        <v>21.4935999999046</v>
      </c>
      <c r="BB85" s="433">
        <v>24.6279498686523</v>
      </c>
      <c r="BC85" s="433">
        <v>26.8027862505836</v>
      </c>
      <c r="BD85" s="433">
        <v>29.0132954541555</v>
      </c>
      <c r="BE85" s="435">
        <v>30.4748085991105</v>
      </c>
      <c r="BF85" s="457">
        <v>0.0475040363051373</v>
      </c>
      <c r="BG85" s="457">
        <v>0.0605305960313518</v>
      </c>
      <c r="BH85" s="457">
        <v>0.00709243951175266</v>
      </c>
    </row>
    <row r="86" spans="8:8">
      <c r="A86" s="218" t="s">
        <v>171</v>
      </c>
      <c r="B86" s="433">
        <v>0.477694791419</v>
      </c>
      <c r="C86" s="433">
        <v>0.931214756955</v>
      </c>
      <c r="D86" s="433">
        <v>1.934336443615</v>
      </c>
      <c r="E86" s="433">
        <v>3.014785152624</v>
      </c>
      <c r="F86" s="433">
        <v>3.99126983409</v>
      </c>
      <c r="G86" s="433">
        <v>4.64745038477</v>
      </c>
      <c r="H86" s="433">
        <v>4.76436676305</v>
      </c>
      <c r="I86" s="433">
        <v>5.1770529772</v>
      </c>
      <c r="J86" s="433">
        <v>6.06537699216</v>
      </c>
      <c r="K86" s="433">
        <v>6.51609693459</v>
      </c>
      <c r="L86" s="433">
        <v>6.92177052885</v>
      </c>
      <c r="M86" s="433">
        <v>7.61438874057</v>
      </c>
      <c r="N86" s="433">
        <v>7.93431029864</v>
      </c>
      <c r="O86" s="433">
        <v>7.04472864868</v>
      </c>
      <c r="P86" s="433">
        <v>9.51245738388</v>
      </c>
      <c r="Q86" s="433">
        <v>9.678</v>
      </c>
      <c r="R86" s="433">
        <v>9.687</v>
      </c>
      <c r="S86" s="433">
        <v>9.439</v>
      </c>
      <c r="T86" s="433">
        <v>5.736</v>
      </c>
      <c r="U86" s="433">
        <v>5.133</v>
      </c>
      <c r="V86" s="433">
        <v>8.213</v>
      </c>
      <c r="W86" s="433">
        <v>9.969</v>
      </c>
      <c r="X86" s="433">
        <v>9.767</v>
      </c>
      <c r="Y86" s="433">
        <v>10.821</v>
      </c>
      <c r="Z86" s="433">
        <v>11.741</v>
      </c>
      <c r="AA86" s="433">
        <v>11.9170909090909</v>
      </c>
      <c r="AB86" s="433">
        <v>13.8871313131313</v>
      </c>
      <c r="AC86" s="433">
        <v>14.273202020202</v>
      </c>
      <c r="AD86" s="433">
        <v>13.6674747474748</v>
      </c>
      <c r="AE86" s="433">
        <v>13.4677272727273</v>
      </c>
      <c r="AF86" s="433">
        <v>14.167979</v>
      </c>
      <c r="AG86" s="433">
        <v>14.687782</v>
      </c>
      <c r="AH86" s="433">
        <v>15.02648</v>
      </c>
      <c r="AI86" s="433">
        <v>11.908342</v>
      </c>
      <c r="AJ86" s="433">
        <v>13.960687</v>
      </c>
      <c r="AK86" s="433">
        <v>14.9569679998093</v>
      </c>
      <c r="AL86" s="433">
        <v>15.3499819998093</v>
      </c>
      <c r="AM86" s="433">
        <v>16.4358550003815</v>
      </c>
      <c r="AN86" s="433">
        <v>14.768892</v>
      </c>
      <c r="AO86" s="433">
        <v>16.8253589996185</v>
      </c>
      <c r="AP86" s="433">
        <v>16.4322729992371</v>
      </c>
      <c r="AQ86" s="433">
        <v>14.916668</v>
      </c>
      <c r="AR86" s="433">
        <v>13.349417</v>
      </c>
      <c r="AS86" s="433">
        <v>15.5267080009766</v>
      </c>
      <c r="AT86" s="433">
        <v>15.2476740217896</v>
      </c>
      <c r="AU86" s="433">
        <v>16.8098880061035</v>
      </c>
      <c r="AV86" s="433">
        <v>16.9972289987793</v>
      </c>
      <c r="AW86" s="433">
        <v>17.4260859253296</v>
      </c>
      <c r="AX86" s="433">
        <v>17.2016330115967</v>
      </c>
      <c r="AY86" s="433">
        <v>17.7549429862671</v>
      </c>
      <c r="AZ86" s="433">
        <v>15.5194619748535</v>
      </c>
      <c r="BA86" s="433">
        <v>15.8281900463867</v>
      </c>
      <c r="BB86" s="433">
        <v>18.5754177756193</v>
      </c>
      <c r="BC86" s="433">
        <v>19.6402165029564</v>
      </c>
      <c r="BD86" s="433">
        <v>22.1170361810124</v>
      </c>
      <c r="BE86" s="435">
        <v>22.2919350829564</v>
      </c>
      <c r="BF86" s="457">
        <v>0.00515403486049792</v>
      </c>
      <c r="BG86" s="457">
        <v>0.0378924027374776</v>
      </c>
      <c r="BH86" s="457">
        <v>0.00518802934107353</v>
      </c>
    </row>
    <row r="87" spans="8:8">
      <c r="A87" s="218" t="s">
        <v>172</v>
      </c>
      <c r="B87" s="433">
        <v>0.042</v>
      </c>
      <c r="C87" s="433">
        <v>0.027</v>
      </c>
      <c r="D87" s="433">
        <v>0.037</v>
      </c>
      <c r="E87" s="433">
        <v>0.033</v>
      </c>
      <c r="F87" s="433">
        <v>0.039</v>
      </c>
      <c r="G87" s="433">
        <v>0.041</v>
      </c>
      <c r="H87" s="433">
        <v>0.05</v>
      </c>
      <c r="I87" s="433">
        <v>0.053</v>
      </c>
      <c r="J87" s="433">
        <v>0.071</v>
      </c>
      <c r="K87" s="433">
        <v>0.022</v>
      </c>
      <c r="L87" s="433">
        <v>0.031</v>
      </c>
      <c r="M87" s="433">
        <v>0.053</v>
      </c>
      <c r="N87" s="433">
        <v>0.03</v>
      </c>
      <c r="O87" s="433">
        <v>0.028</v>
      </c>
      <c r="P87" s="433">
        <v>0.04</v>
      </c>
      <c r="Q87" s="433">
        <v>0.023</v>
      </c>
      <c r="R87" s="433">
        <v>0.029</v>
      </c>
      <c r="S87" s="433">
        <v>0.039</v>
      </c>
      <c r="T87" s="433">
        <v>0.03</v>
      </c>
      <c r="U87" s="433">
        <v>0.067</v>
      </c>
      <c r="V87" s="433">
        <v>0.109</v>
      </c>
      <c r="W87" s="433">
        <v>0.052</v>
      </c>
      <c r="X87" s="433">
        <v>0.113</v>
      </c>
      <c r="Y87" s="433">
        <v>0.047</v>
      </c>
      <c r="Z87" s="433">
        <v>0.034</v>
      </c>
      <c r="AA87" s="433">
        <v>0.044</v>
      </c>
      <c r="AB87" s="433">
        <v>0.1048</v>
      </c>
      <c r="AC87" s="433">
        <v>0.0651</v>
      </c>
      <c r="AD87" s="433">
        <v>0.064</v>
      </c>
      <c r="AE87" s="433">
        <v>0.04</v>
      </c>
      <c r="AF87" s="433">
        <v>0.039</v>
      </c>
      <c r="AG87" s="433">
        <v>0.067</v>
      </c>
      <c r="AH87" s="433">
        <v>0.044</v>
      </c>
      <c r="AI87" s="433">
        <v>0.073</v>
      </c>
      <c r="AJ87" s="433">
        <v>0.09</v>
      </c>
      <c r="AK87" s="433">
        <v>0.064</v>
      </c>
      <c r="AL87" s="433">
        <v>0.054</v>
      </c>
      <c r="AM87" s="433">
        <v>0.064</v>
      </c>
      <c r="AN87" s="433">
        <v>0.166</v>
      </c>
      <c r="AO87" s="433">
        <v>0.153</v>
      </c>
      <c r="AP87" s="433">
        <v>0.145</v>
      </c>
      <c r="AQ87" s="433">
        <v>0.092</v>
      </c>
      <c r="AR87" s="433">
        <v>0.049</v>
      </c>
      <c r="AS87" s="433">
        <v>0.038</v>
      </c>
      <c r="AT87" s="433">
        <v>0.079</v>
      </c>
      <c r="AU87" s="433">
        <v>0.05</v>
      </c>
      <c r="AV87" s="433">
        <v>0.054</v>
      </c>
      <c r="AW87" s="433">
        <v>0.11</v>
      </c>
      <c r="AX87" s="433">
        <v>0.06</v>
      </c>
      <c r="AY87" s="433">
        <v>0.056</v>
      </c>
      <c r="AZ87" s="433">
        <v>0.069</v>
      </c>
      <c r="BA87" s="433">
        <v>0.045</v>
      </c>
      <c r="BB87" s="433">
        <v>0.0174</v>
      </c>
      <c r="BC87" s="433">
        <v>0.0165</v>
      </c>
      <c r="BD87" s="433">
        <v>0.0658</v>
      </c>
      <c r="BE87" s="435">
        <v>0.046</v>
      </c>
      <c r="BF87" s="457">
        <v>-0.3028219310047</v>
      </c>
      <c r="BG87" s="457">
        <v>-0.0181166848987412</v>
      </c>
      <c r="BH87" s="457">
        <v>1.07056363120241E-5</v>
      </c>
    </row>
    <row r="88" spans="8:8">
      <c r="A88" s="218" t="s">
        <v>173</v>
      </c>
      <c r="B88" s="433">
        <v>0.021</v>
      </c>
      <c r="C88" s="433">
        <v>0.021</v>
      </c>
      <c r="D88" s="433">
        <v>0.028</v>
      </c>
      <c r="E88" s="433">
        <v>0.035</v>
      </c>
      <c r="F88" s="433">
        <v>0.058</v>
      </c>
      <c r="G88" s="433">
        <v>0.097</v>
      </c>
      <c r="H88" s="433">
        <v>0.097</v>
      </c>
      <c r="I88" s="433">
        <v>0.115</v>
      </c>
      <c r="J88" s="433">
        <v>0.122</v>
      </c>
      <c r="K88" s="433">
        <v>0.128</v>
      </c>
      <c r="L88" s="433">
        <v>0.113</v>
      </c>
      <c r="M88" s="433">
        <v>0.145</v>
      </c>
      <c r="N88" s="433">
        <v>0.124</v>
      </c>
      <c r="O88" s="433">
        <v>1.331</v>
      </c>
      <c r="P88" s="433">
        <v>1.314</v>
      </c>
      <c r="Q88" s="433">
        <v>1.327</v>
      </c>
      <c r="R88" s="433">
        <v>1.33</v>
      </c>
      <c r="S88" s="433">
        <v>1.295</v>
      </c>
      <c r="T88" s="433">
        <v>1.266</v>
      </c>
      <c r="U88" s="433">
        <v>1.33</v>
      </c>
      <c r="V88" s="433">
        <v>1.387</v>
      </c>
      <c r="W88" s="433">
        <v>1.353</v>
      </c>
      <c r="X88" s="433">
        <v>1.385</v>
      </c>
      <c r="Y88" s="433">
        <v>1.393</v>
      </c>
      <c r="Z88" s="433">
        <v>1.4</v>
      </c>
      <c r="AA88" s="433">
        <v>1.342</v>
      </c>
      <c r="AB88" s="433">
        <v>1.526</v>
      </c>
      <c r="AC88" s="433">
        <v>1.353</v>
      </c>
      <c r="AD88" s="433">
        <v>1.171</v>
      </c>
      <c r="AE88" s="433">
        <v>0.876</v>
      </c>
      <c r="AF88" s="433">
        <v>1.344</v>
      </c>
      <c r="AG88" s="433">
        <v>1.064</v>
      </c>
      <c r="AH88" s="433">
        <v>0.81</v>
      </c>
      <c r="AI88" s="433">
        <v>1.192</v>
      </c>
      <c r="AJ88" s="433">
        <v>1.74419999389648</v>
      </c>
      <c r="AK88" s="433">
        <v>1.95990000610352</v>
      </c>
      <c r="AL88" s="433">
        <v>1.8131</v>
      </c>
      <c r="AM88" s="433">
        <v>2.00459999389648</v>
      </c>
      <c r="AN88" s="433">
        <v>1.97079998779297</v>
      </c>
      <c r="AO88" s="433">
        <v>1.87439999389648</v>
      </c>
      <c r="AP88" s="433">
        <v>2.27270001220703</v>
      </c>
      <c r="AQ88" s="433">
        <v>2.14988000610352</v>
      </c>
      <c r="AR88" s="433">
        <v>2.22237998779297</v>
      </c>
      <c r="AS88" s="433">
        <v>2.05839999389648</v>
      </c>
      <c r="AT88" s="433">
        <v>2.15979998779297</v>
      </c>
      <c r="AU88" s="433">
        <v>2.03570000610352</v>
      </c>
      <c r="AV88" s="433">
        <v>2.2269</v>
      </c>
      <c r="AW88" s="433">
        <v>2.36469999389648</v>
      </c>
      <c r="AX88" s="433">
        <v>2.02709998779297</v>
      </c>
      <c r="AY88" s="433">
        <v>2.30220001220703</v>
      </c>
      <c r="AZ88" s="433">
        <v>2.26620001220703</v>
      </c>
      <c r="BA88" s="433">
        <v>1.99000001220703</v>
      </c>
      <c r="BB88" s="433">
        <v>2.2111</v>
      </c>
      <c r="BC88" s="433">
        <v>1.86875997314453</v>
      </c>
      <c r="BD88" s="433">
        <v>1.73675997314453</v>
      </c>
      <c r="BE88" s="435">
        <v>2.24895997314453</v>
      </c>
      <c r="BF88" s="457">
        <v>0.291378951867237</v>
      </c>
      <c r="BG88" s="457">
        <v>-0.0215635421878296</v>
      </c>
      <c r="BH88" s="457">
        <v>5.23403207669236E-4</v>
      </c>
    </row>
    <row r="89" spans="8:8" s="47" ht="10.2" customFormat="1">
      <c r="A89" s="54" t="s">
        <v>174</v>
      </c>
      <c r="B89" s="436">
        <v>13.905635174733</v>
      </c>
      <c r="C89" s="436">
        <v>15.510004137511</v>
      </c>
      <c r="D89" s="436">
        <v>16.190636359104</v>
      </c>
      <c r="E89" s="436">
        <v>18.938340564834</v>
      </c>
      <c r="F89" s="436">
        <v>22.100889620817</v>
      </c>
      <c r="G89" s="436">
        <v>27.630429815552</v>
      </c>
      <c r="H89" s="436">
        <v>26.013390904094</v>
      </c>
      <c r="I89" s="436">
        <v>29.633196415376</v>
      </c>
      <c r="J89" s="436">
        <v>31.345707551533</v>
      </c>
      <c r="K89" s="436">
        <v>35.667074289357</v>
      </c>
      <c r="L89" s="436">
        <v>37.717969971158</v>
      </c>
      <c r="M89" s="436">
        <v>41.797633239816</v>
      </c>
      <c r="N89" s="436">
        <v>45.928768122531</v>
      </c>
      <c r="O89" s="436">
        <v>46.306938740575</v>
      </c>
      <c r="P89" s="436">
        <v>49.56523298388</v>
      </c>
      <c r="Q89" s="436">
        <v>48.3117843558753</v>
      </c>
      <c r="R89" s="436">
        <v>50.1929060618705</v>
      </c>
      <c r="S89" s="436">
        <v>50.2062371347722</v>
      </c>
      <c r="T89" s="436">
        <v>45.2471600618705</v>
      </c>
      <c r="U89" s="436">
        <v>44.4899733194245</v>
      </c>
      <c r="V89" s="436">
        <v>49.4496850519584</v>
      </c>
      <c r="W89" s="436">
        <v>51.1453733013589</v>
      </c>
      <c r="X89" s="436">
        <v>49.0564603084245</v>
      </c>
      <c r="Y89" s="436">
        <v>53.5934563571399</v>
      </c>
      <c r="Z89" s="436">
        <v>56.2762147671271</v>
      </c>
      <c r="AA89" s="436">
        <v>57.254659123238</v>
      </c>
      <c r="AB89" s="436">
        <v>60.651488412762</v>
      </c>
      <c r="AC89" s="436">
        <v>57.8602916846068</v>
      </c>
      <c r="AD89" s="436">
        <v>56.6825072679302</v>
      </c>
      <c r="AE89" s="436">
        <v>57.5960485671106</v>
      </c>
      <c r="AF89" s="436">
        <v>59.7688768746669</v>
      </c>
      <c r="AG89" s="436">
        <v>62.316458674204</v>
      </c>
      <c r="AH89" s="436">
        <v>63.8524975622244</v>
      </c>
      <c r="AI89" s="436">
        <v>66.6548878792363</v>
      </c>
      <c r="AJ89" s="436">
        <v>70.6842613165359</v>
      </c>
      <c r="AK89" s="436">
        <v>75.2458166169896</v>
      </c>
      <c r="AL89" s="436">
        <v>80.8641147201386</v>
      </c>
      <c r="AM89" s="436">
        <v>85.1814681310532</v>
      </c>
      <c r="AN89" s="436">
        <v>82.872601459017</v>
      </c>
      <c r="AO89" s="436">
        <v>87.4054692560565</v>
      </c>
      <c r="AP89" s="436">
        <v>89.065734182267</v>
      </c>
      <c r="AQ89" s="436">
        <v>92.2443530092312</v>
      </c>
      <c r="AR89" s="436">
        <v>95.3405618110886</v>
      </c>
      <c r="AS89" s="436">
        <v>97.1572092517623</v>
      </c>
      <c r="AT89" s="436">
        <v>99.761136896318</v>
      </c>
      <c r="AU89" s="436">
        <v>107.426832640974</v>
      </c>
      <c r="AV89" s="436">
        <v>110.444821003428</v>
      </c>
      <c r="AW89" s="436">
        <v>110.95230022209</v>
      </c>
      <c r="AX89" s="436">
        <v>117.638846411783</v>
      </c>
      <c r="AY89" s="436">
        <v>123.726794763832</v>
      </c>
      <c r="AZ89" s="436">
        <v>120.167836085354</v>
      </c>
      <c r="BA89" s="436">
        <v>116.718805171927</v>
      </c>
      <c r="BB89" s="436">
        <v>125.816522237128</v>
      </c>
      <c r="BC89" s="436">
        <v>133.140498043117</v>
      </c>
      <c r="BD89" s="436">
        <v>137.215510775011</v>
      </c>
      <c r="BE89" s="436">
        <v>142.574996143897</v>
      </c>
      <c r="BF89" s="458">
        <v>0.0362199300284831</v>
      </c>
      <c r="BG89" s="458">
        <v>0.0323909329820107</v>
      </c>
      <c r="BH89" s="458">
        <v>0.0331816533892347</v>
      </c>
    </row>
    <row r="90" spans="8:8">
      <c r="B90" s="433"/>
      <c r="C90" s="433"/>
      <c r="D90" s="433"/>
      <c r="E90" s="433"/>
      <c r="F90" s="433"/>
      <c r="G90" s="433"/>
      <c r="H90" s="433"/>
      <c r="I90" s="433"/>
      <c r="J90" s="433"/>
      <c r="K90" s="433"/>
      <c r="L90" s="433"/>
      <c r="M90" s="433"/>
      <c r="N90" s="433"/>
      <c r="O90" s="433"/>
      <c r="P90" s="433"/>
      <c r="Q90" s="433"/>
      <c r="R90" s="433"/>
      <c r="S90" s="433"/>
      <c r="T90" s="433"/>
      <c r="U90" s="433"/>
      <c r="V90" s="433"/>
      <c r="W90" s="433"/>
      <c r="X90" s="433"/>
      <c r="Y90" s="433"/>
      <c r="Z90" s="433"/>
      <c r="AA90" s="433"/>
      <c r="AB90" s="433"/>
      <c r="AC90" s="433"/>
      <c r="AD90" s="433"/>
      <c r="AE90" s="433"/>
      <c r="AF90" s="433"/>
      <c r="AG90" s="433"/>
      <c r="AH90" s="433"/>
      <c r="AI90" s="433"/>
      <c r="AJ90" s="433"/>
      <c r="AK90" s="433"/>
      <c r="AL90" s="433"/>
      <c r="AM90" s="433"/>
      <c r="AN90" s="433"/>
      <c r="AO90" s="433"/>
      <c r="AP90" s="433"/>
      <c r="AQ90" s="433"/>
      <c r="AR90" s="433"/>
      <c r="AS90" s="433"/>
      <c r="AT90" s="433"/>
      <c r="AU90" s="433"/>
      <c r="AV90" s="433"/>
      <c r="AW90" s="433"/>
      <c r="AX90" s="433"/>
      <c r="AY90" s="433"/>
      <c r="AZ90" s="433"/>
      <c r="BA90" s="433"/>
      <c r="BB90" s="433"/>
      <c r="BC90" s="433"/>
      <c r="BD90" s="433"/>
      <c r="BE90" s="435"/>
      <c r="BF90" s="457"/>
      <c r="BG90" s="457"/>
      <c r="BH90" s="457"/>
    </row>
    <row r="91" spans="8:8">
      <c r="A91" s="218" t="s">
        <v>175</v>
      </c>
      <c r="B91" s="433">
        <v>7.689756</v>
      </c>
      <c r="C91" s="433">
        <v>7.3450428</v>
      </c>
      <c r="D91" s="433">
        <v>7.6057874</v>
      </c>
      <c r="E91" s="433">
        <v>7.9505006</v>
      </c>
      <c r="F91" s="433">
        <v>8.684121</v>
      </c>
      <c r="G91" s="433">
        <v>10.170687</v>
      </c>
      <c r="H91" s="433">
        <v>11.5074428</v>
      </c>
      <c r="I91" s="433">
        <v>11.5533144</v>
      </c>
      <c r="J91" s="433">
        <v>12.2858392</v>
      </c>
      <c r="K91" s="433">
        <v>13.8739202</v>
      </c>
      <c r="L91" s="433">
        <v>14.8878016</v>
      </c>
      <c r="M91" s="433">
        <v>14.1538588</v>
      </c>
      <c r="N91" s="433">
        <v>13.5439502</v>
      </c>
      <c r="O91" s="433">
        <v>14.6753494</v>
      </c>
      <c r="P91" s="433">
        <v>14.2460556</v>
      </c>
      <c r="Q91" s="433">
        <v>13.4665978</v>
      </c>
      <c r="R91" s="433">
        <v>13.8663438</v>
      </c>
      <c r="S91" s="433">
        <v>12.770334</v>
      </c>
      <c r="T91" s="433">
        <v>12.123648</v>
      </c>
      <c r="U91" s="433">
        <v>13.1259488</v>
      </c>
      <c r="V91" s="433">
        <v>13.9405106</v>
      </c>
      <c r="W91" s="433">
        <v>14.0257988</v>
      </c>
      <c r="X91" s="433">
        <v>13.613796</v>
      </c>
      <c r="Y91" s="433">
        <v>14.3344436</v>
      </c>
      <c r="Z91" s="433">
        <v>14.253669</v>
      </c>
      <c r="AA91" s="433">
        <v>14.7595</v>
      </c>
      <c r="AB91" s="433">
        <v>15.6535</v>
      </c>
      <c r="AC91" s="433">
        <v>15.9415</v>
      </c>
      <c r="AD91" s="433">
        <v>16.387</v>
      </c>
      <c r="AE91" s="433">
        <v>16.15</v>
      </c>
      <c r="AF91" s="433">
        <v>15.631</v>
      </c>
      <c r="AG91" s="433">
        <v>15.9685</v>
      </c>
      <c r="AH91" s="433">
        <v>15.9525</v>
      </c>
      <c r="AI91" s="433">
        <v>15.798</v>
      </c>
      <c r="AJ91" s="433">
        <v>16.2815</v>
      </c>
      <c r="AK91" s="433">
        <v>16.4665</v>
      </c>
      <c r="AL91" s="433">
        <v>16.1235</v>
      </c>
      <c r="AM91" s="433">
        <v>16.095</v>
      </c>
      <c r="AN91" s="433">
        <v>16.21055</v>
      </c>
      <c r="AO91" s="433">
        <v>15.68665</v>
      </c>
      <c r="AP91" s="433">
        <v>15.4657</v>
      </c>
      <c r="AQ91" s="433">
        <v>14.9451</v>
      </c>
      <c r="AR91" s="433">
        <v>13.04895</v>
      </c>
      <c r="AS91" s="433">
        <v>11.81515</v>
      </c>
      <c r="AT91" s="433">
        <v>12.64205</v>
      </c>
      <c r="AU91" s="433">
        <v>13.746</v>
      </c>
      <c r="AV91" s="433">
        <v>19.572</v>
      </c>
      <c r="AW91" s="433">
        <v>17.036</v>
      </c>
      <c r="AX91" s="433">
        <v>19.089</v>
      </c>
      <c r="AY91" s="433">
        <v>14.484</v>
      </c>
      <c r="AZ91" s="433">
        <v>14.0865984695435</v>
      </c>
      <c r="BA91" s="433">
        <v>17.6294521001841</v>
      </c>
      <c r="BB91" s="433">
        <v>13.4997476244336</v>
      </c>
      <c r="BC91" s="433">
        <v>17.3383610924502</v>
      </c>
      <c r="BD91" s="433">
        <v>14.1138687972209</v>
      </c>
      <c r="BE91" s="435">
        <v>14.5346443990396</v>
      </c>
      <c r="BF91" s="457">
        <v>0.0269992207045959</v>
      </c>
      <c r="BG91" s="457">
        <v>0.0110738013571539</v>
      </c>
      <c r="BH91" s="457">
        <v>0.00338266558392861</v>
      </c>
    </row>
    <row r="92" spans="8:8">
      <c r="A92" s="218" t="s">
        <v>176</v>
      </c>
      <c r="B92" s="433">
        <v>0.0</v>
      </c>
      <c r="C92" s="433">
        <v>0.0</v>
      </c>
      <c r="D92" s="433">
        <v>0.0</v>
      </c>
      <c r="E92" s="433">
        <v>0.0</v>
      </c>
      <c r="F92" s="433">
        <v>0.0</v>
      </c>
      <c r="G92" s="433">
        <v>0.0</v>
      </c>
      <c r="H92" s="433">
        <v>0.0</v>
      </c>
      <c r="I92" s="433">
        <v>0.175</v>
      </c>
      <c r="J92" s="433">
        <v>0.331</v>
      </c>
      <c r="K92" s="433">
        <v>0.243</v>
      </c>
      <c r="L92" s="433">
        <v>0.436</v>
      </c>
      <c r="M92" s="433">
        <v>0.494</v>
      </c>
      <c r="N92" s="433">
        <v>0.437</v>
      </c>
      <c r="O92" s="433">
        <v>0.506</v>
      </c>
      <c r="P92" s="433">
        <v>0.587</v>
      </c>
      <c r="Q92" s="433">
        <v>0.583</v>
      </c>
      <c r="R92" s="433">
        <v>0.625</v>
      </c>
      <c r="S92" s="433">
        <v>0.523</v>
      </c>
      <c r="T92" s="433">
        <v>0.662</v>
      </c>
      <c r="U92" s="433">
        <v>0.897</v>
      </c>
      <c r="V92" s="433">
        <v>0.739</v>
      </c>
      <c r="W92" s="433">
        <v>0.45</v>
      </c>
      <c r="X92" s="433">
        <v>0.517</v>
      </c>
      <c r="Y92" s="433">
        <v>0.675</v>
      </c>
      <c r="Z92" s="433">
        <v>0.92</v>
      </c>
      <c r="AA92" s="433">
        <v>0.884</v>
      </c>
      <c r="AB92" s="433">
        <v>0.838</v>
      </c>
      <c r="AC92" s="433">
        <v>0.796</v>
      </c>
      <c r="AD92" s="433">
        <v>0.608</v>
      </c>
      <c r="AE92" s="433">
        <v>0.847</v>
      </c>
      <c r="AF92" s="433">
        <v>0.372</v>
      </c>
      <c r="AG92" s="433">
        <v>0.739</v>
      </c>
      <c r="AH92" s="433">
        <v>0.719</v>
      </c>
      <c r="AI92" s="433">
        <v>0.865</v>
      </c>
      <c r="AJ92" s="433">
        <v>0.833</v>
      </c>
      <c r="AK92" s="433">
        <v>0.749</v>
      </c>
      <c r="AL92" s="433">
        <v>0.993</v>
      </c>
      <c r="AM92" s="433">
        <v>0.749</v>
      </c>
      <c r="AN92" s="433">
        <v>0.749</v>
      </c>
      <c r="AO92" s="433">
        <v>0.749</v>
      </c>
      <c r="AP92" s="433">
        <v>0.749</v>
      </c>
      <c r="AQ92" s="433">
        <v>0.749</v>
      </c>
      <c r="AR92" s="433">
        <v>0.749</v>
      </c>
      <c r="AS92" s="433">
        <v>0.95</v>
      </c>
      <c r="AT92" s="433">
        <v>0.417</v>
      </c>
      <c r="AU92" s="433">
        <v>0.729</v>
      </c>
      <c r="AV92" s="433">
        <v>0.872</v>
      </c>
      <c r="AW92" s="433">
        <v>0.777</v>
      </c>
      <c r="AX92" s="433">
        <v>0.728378728</v>
      </c>
      <c r="AY92" s="433">
        <v>0.566453438</v>
      </c>
      <c r="AZ92" s="433">
        <v>0.898146455</v>
      </c>
      <c r="BA92" s="433">
        <v>0.884632595</v>
      </c>
      <c r="BB92" s="433">
        <v>1.029528088</v>
      </c>
      <c r="BC92" s="433">
        <v>0.865411112</v>
      </c>
      <c r="BD92" s="433">
        <v>0.823091189</v>
      </c>
      <c r="BE92" s="435">
        <v>0.700670737</v>
      </c>
      <c r="BF92" s="457">
        <v>-0.151058418049431</v>
      </c>
      <c r="BG92" s="457">
        <v>0.070363250539613</v>
      </c>
      <c r="BH92" s="457">
        <v>1.63067958365215E-4</v>
      </c>
    </row>
    <row r="93" spans="8:8">
      <c r="A93" s="218" t="s">
        <v>177</v>
      </c>
      <c r="B93" s="433">
        <v>22.097</v>
      </c>
      <c r="C93" s="433">
        <v>22.4859072</v>
      </c>
      <c r="D93" s="433">
        <v>19.3834884</v>
      </c>
      <c r="E93" s="433">
        <v>22.870395</v>
      </c>
      <c r="F93" s="433">
        <v>23.2593022</v>
      </c>
      <c r="G93" s="433">
        <v>24.0371166</v>
      </c>
      <c r="H93" s="433">
        <v>29.0752326</v>
      </c>
      <c r="I93" s="433">
        <v>32.9510464</v>
      </c>
      <c r="J93" s="433">
        <v>36.8268602</v>
      </c>
      <c r="K93" s="433">
        <v>41.674942</v>
      </c>
      <c r="L93" s="433">
        <v>43.6106392</v>
      </c>
      <c r="M93" s="433">
        <v>44.194</v>
      </c>
      <c r="N93" s="433">
        <v>46.1341166</v>
      </c>
      <c r="O93" s="433">
        <v>43.2261514</v>
      </c>
      <c r="P93" s="433">
        <v>48.5559478</v>
      </c>
      <c r="Q93" s="433">
        <v>58.2211756</v>
      </c>
      <c r="R93" s="433">
        <v>65.5131856</v>
      </c>
      <c r="S93" s="433">
        <v>74.4138572</v>
      </c>
      <c r="T93" s="433">
        <v>86.4169476</v>
      </c>
      <c r="U93" s="433">
        <v>86.8146936</v>
      </c>
      <c r="V93" s="433">
        <v>92.387557</v>
      </c>
      <c r="W93" s="433">
        <v>94.5486436</v>
      </c>
      <c r="X93" s="433">
        <v>100.0242802</v>
      </c>
      <c r="Y93" s="433">
        <v>109.1680188</v>
      </c>
      <c r="Z93" s="433">
        <v>118.4089842</v>
      </c>
      <c r="AA93" s="433">
        <v>126.7439726</v>
      </c>
      <c r="AB93" s="433">
        <v>124.6889516</v>
      </c>
      <c r="AC93" s="433">
        <v>130.6860774</v>
      </c>
      <c r="AD93" s="433">
        <v>151.8461646</v>
      </c>
      <c r="AE93" s="433">
        <v>167.428969</v>
      </c>
      <c r="AF93" s="433">
        <v>190.58</v>
      </c>
      <c r="AG93" s="433">
        <v>187.97</v>
      </c>
      <c r="AH93" s="433">
        <v>195.98</v>
      </c>
      <c r="AI93" s="433">
        <v>198.89</v>
      </c>
      <c r="AJ93" s="433">
        <v>196.58</v>
      </c>
      <c r="AK93" s="433">
        <v>222.41</v>
      </c>
      <c r="AL93" s="433">
        <v>277.43</v>
      </c>
      <c r="AM93" s="433">
        <v>287.97</v>
      </c>
      <c r="AN93" s="433">
        <v>283.68</v>
      </c>
      <c r="AO93" s="433">
        <v>353.544</v>
      </c>
      <c r="AP93" s="433">
        <v>397.017</v>
      </c>
      <c r="AQ93" s="433">
        <v>435.786</v>
      </c>
      <c r="AR93" s="433">
        <v>485.264</v>
      </c>
      <c r="AS93" s="433">
        <v>636.96</v>
      </c>
      <c r="AT93" s="433">
        <v>615.644</v>
      </c>
      <c r="AU93" s="433">
        <v>711.38314</v>
      </c>
      <c r="AV93" s="433">
        <v>688.045</v>
      </c>
      <c r="AW93" s="433">
        <v>862.79411</v>
      </c>
      <c r="AX93" s="433">
        <v>909.6122734</v>
      </c>
      <c r="AY93" s="433">
        <v>1059.69167</v>
      </c>
      <c r="AZ93" s="433">
        <v>1114.51541</v>
      </c>
      <c r="BA93" s="433">
        <v>1153.2675</v>
      </c>
      <c r="BB93" s="433">
        <v>1165.065</v>
      </c>
      <c r="BC93" s="433">
        <v>1198.887</v>
      </c>
      <c r="BD93" s="433">
        <v>1272.538</v>
      </c>
      <c r="BE93" s="435">
        <v>1322.0091091314</v>
      </c>
      <c r="BF93" s="457">
        <v>0.0360374797335266</v>
      </c>
      <c r="BG93" s="457">
        <v>0.0753110554222174</v>
      </c>
      <c r="BH93" s="457">
        <v>0.307672798337909</v>
      </c>
    </row>
    <row r="94" spans="8:8">
      <c r="A94" s="218" t="s">
        <v>178</v>
      </c>
      <c r="B94" s="433">
        <v>0.0</v>
      </c>
      <c r="C94" s="433">
        <v>0.0</v>
      </c>
      <c r="D94" s="433">
        <v>0.0</v>
      </c>
      <c r="E94" s="433">
        <v>0.0</v>
      </c>
      <c r="F94" s="433">
        <v>0.0</v>
      </c>
      <c r="G94" s="433">
        <v>0.0</v>
      </c>
      <c r="H94" s="433">
        <v>0.0</v>
      </c>
      <c r="I94" s="433">
        <v>0.0</v>
      </c>
      <c r="J94" s="433">
        <v>0.0</v>
      </c>
      <c r="K94" s="433">
        <v>0.0</v>
      </c>
      <c r="L94" s="433">
        <v>0.0</v>
      </c>
      <c r="M94" s="433">
        <v>0.0</v>
      </c>
      <c r="N94" s="433">
        <v>0.0</v>
      </c>
      <c r="O94" s="433">
        <v>0.0</v>
      </c>
      <c r="P94" s="433">
        <v>0.0</v>
      </c>
      <c r="Q94" s="433">
        <v>0.0</v>
      </c>
      <c r="R94" s="433">
        <v>0.0</v>
      </c>
      <c r="S94" s="433">
        <v>0.0</v>
      </c>
      <c r="T94" s="433">
        <v>0.0</v>
      </c>
      <c r="U94" s="433">
        <v>0.0</v>
      </c>
      <c r="V94" s="433">
        <v>0.0</v>
      </c>
      <c r="W94" s="433">
        <v>0.0</v>
      </c>
      <c r="X94" s="433">
        <v>0.0</v>
      </c>
      <c r="Y94" s="433">
        <v>0.0</v>
      </c>
      <c r="Z94" s="433">
        <v>0.0</v>
      </c>
      <c r="AA94" s="433">
        <v>0.0</v>
      </c>
      <c r="AB94" s="433">
        <v>0.0</v>
      </c>
      <c r="AC94" s="433">
        <v>0.0</v>
      </c>
      <c r="AD94" s="433">
        <v>0.0</v>
      </c>
      <c r="AE94" s="433">
        <v>0.0</v>
      </c>
      <c r="AF94" s="433">
        <v>0.0</v>
      </c>
      <c r="AG94" s="433">
        <v>0.0</v>
      </c>
      <c r="AH94" s="433">
        <v>0.0</v>
      </c>
      <c r="AI94" s="433">
        <v>0.0</v>
      </c>
      <c r="AJ94" s="433">
        <v>0.0</v>
      </c>
      <c r="AK94" s="433">
        <v>0.0</v>
      </c>
      <c r="AL94" s="433">
        <v>0.0</v>
      </c>
      <c r="AM94" s="433">
        <v>0.0</v>
      </c>
      <c r="AN94" s="433">
        <v>0.0</v>
      </c>
      <c r="AO94" s="433">
        <v>0.0</v>
      </c>
      <c r="AP94" s="433">
        <v>0.0</v>
      </c>
      <c r="AQ94" s="433">
        <v>0.0</v>
      </c>
      <c r="AR94" s="433">
        <v>0.0</v>
      </c>
      <c r="AS94" s="433">
        <v>0.0</v>
      </c>
      <c r="AT94" s="433">
        <v>0.0</v>
      </c>
      <c r="AU94" s="433">
        <v>0.0</v>
      </c>
      <c r="AV94" s="433">
        <v>0.0</v>
      </c>
      <c r="AW94" s="433">
        <v>0.0</v>
      </c>
      <c r="AX94" s="433">
        <v>0.0</v>
      </c>
      <c r="AY94" s="433">
        <v>0.0</v>
      </c>
      <c r="AZ94" s="433">
        <v>0.0</v>
      </c>
      <c r="BA94" s="433">
        <v>0.0</v>
      </c>
      <c r="BB94" s="433">
        <v>0.0</v>
      </c>
      <c r="BC94" s="433">
        <v>0.0</v>
      </c>
      <c r="BD94" s="433">
        <v>0.0</v>
      </c>
      <c r="BE94" s="435">
        <v>0.0</v>
      </c>
      <c r="BF94" s="457">
        <v>0.0</v>
      </c>
      <c r="BG94" s="457">
        <v>0.0</v>
      </c>
      <c r="BH94" s="457">
        <v>0.0</v>
      </c>
    </row>
    <row r="95" spans="8:8">
      <c r="A95" s="218" t="s">
        <v>179</v>
      </c>
      <c r="B95" s="433">
        <v>19.1669378</v>
      </c>
      <c r="C95" s="433">
        <v>20.0154626</v>
      </c>
      <c r="D95" s="433">
        <v>22.3975192</v>
      </c>
      <c r="E95" s="433">
        <v>25.8490706</v>
      </c>
      <c r="F95" s="433">
        <v>28.6995836</v>
      </c>
      <c r="G95" s="433">
        <v>30.4364078</v>
      </c>
      <c r="H95" s="433">
        <v>33.3841476</v>
      </c>
      <c r="I95" s="433">
        <v>32.4030408</v>
      </c>
      <c r="J95" s="433">
        <v>34.5066752</v>
      </c>
      <c r="K95" s="433">
        <v>33.2029522</v>
      </c>
      <c r="L95" s="433">
        <v>39.6685344</v>
      </c>
      <c r="M95" s="433">
        <v>41.498166</v>
      </c>
      <c r="N95" s="433">
        <v>45.276753</v>
      </c>
      <c r="O95" s="433">
        <v>56.1749934</v>
      </c>
      <c r="P95" s="433">
        <v>54.1685858</v>
      </c>
      <c r="Q95" s="433">
        <v>55.441373</v>
      </c>
      <c r="R95" s="433">
        <v>59.0829586</v>
      </c>
      <c r="S95" s="433">
        <v>49.8596708</v>
      </c>
      <c r="T95" s="433">
        <v>48.0432974</v>
      </c>
      <c r="U95" s="433">
        <v>53.6824518</v>
      </c>
      <c r="V95" s="433">
        <v>51.8130456</v>
      </c>
      <c r="W95" s="433">
        <v>52.568763</v>
      </c>
      <c r="X95" s="433">
        <v>48.9625326</v>
      </c>
      <c r="Y95" s="433">
        <v>54.6149452</v>
      </c>
      <c r="Z95" s="433">
        <v>63.3697766</v>
      </c>
      <c r="AA95" s="433">
        <v>66.3970656</v>
      </c>
      <c r="AB95" s="433">
        <v>73.9188844</v>
      </c>
      <c r="AC95" s="433">
        <v>70.0607482</v>
      </c>
      <c r="AD95" s="433">
        <v>70.732497</v>
      </c>
      <c r="AE95" s="433">
        <v>80.21211</v>
      </c>
      <c r="AF95" s="433">
        <v>75.9208726</v>
      </c>
      <c r="AG95" s="433">
        <v>69.0575444</v>
      </c>
      <c r="AH95" s="433">
        <v>70.2110078</v>
      </c>
      <c r="AI95" s="433">
        <v>83.6327256</v>
      </c>
      <c r="AJ95" s="433">
        <v>82.2494534</v>
      </c>
      <c r="AK95" s="433">
        <v>76.9903674</v>
      </c>
      <c r="AL95" s="433">
        <v>72.0229618</v>
      </c>
      <c r="AM95" s="433">
        <v>68.544894</v>
      </c>
      <c r="AN95" s="433">
        <v>69.296192</v>
      </c>
      <c r="AO95" s="433">
        <v>100.636</v>
      </c>
      <c r="AP95" s="433">
        <v>97.42</v>
      </c>
      <c r="AQ95" s="433">
        <v>112.617332315068</v>
      </c>
      <c r="AR95" s="433">
        <v>122.6130975</v>
      </c>
      <c r="AS95" s="433">
        <v>115.16902</v>
      </c>
      <c r="AT95" s="433">
        <v>106.3380275</v>
      </c>
      <c r="AU95" s="433">
        <v>108.7440975</v>
      </c>
      <c r="AV95" s="433">
        <v>131.7045975</v>
      </c>
      <c r="AW95" s="433">
        <v>115.776375</v>
      </c>
      <c r="AX95" s="433">
        <v>131.98302</v>
      </c>
      <c r="AY95" s="433">
        <v>138.9962925</v>
      </c>
      <c r="AZ95" s="433">
        <v>133.2825367375</v>
      </c>
      <c r="BA95" s="433">
        <v>128.38161390475</v>
      </c>
      <c r="BB95" s="433">
        <v>135.82331072575</v>
      </c>
      <c r="BC95" s="433">
        <v>139.753029026</v>
      </c>
      <c r="BD95" s="433">
        <v>162.015339687</v>
      </c>
      <c r="BE95" s="435">
        <v>163.6401060463</v>
      </c>
      <c r="BF95" s="457">
        <v>0.00726883174577519</v>
      </c>
      <c r="BG95" s="457">
        <v>0.0430058722190527</v>
      </c>
      <c r="BH95" s="457">
        <v>0.0380841622041901</v>
      </c>
    </row>
    <row r="96" spans="8:8">
      <c r="A96" s="218" t="s">
        <v>180</v>
      </c>
      <c r="B96" s="433">
        <v>1.8252122</v>
      </c>
      <c r="C96" s="433">
        <v>2.3732178</v>
      </c>
      <c r="D96" s="433">
        <v>2.6648982</v>
      </c>
      <c r="E96" s="433">
        <v>3.292453</v>
      </c>
      <c r="F96" s="433">
        <v>3.4427126</v>
      </c>
      <c r="G96" s="433">
        <v>4.1851718</v>
      </c>
      <c r="H96" s="433">
        <v>1.3788528</v>
      </c>
      <c r="I96" s="433">
        <v>1.2330126</v>
      </c>
      <c r="J96" s="433">
        <v>1.5556288</v>
      </c>
      <c r="K96" s="433">
        <v>1.723566</v>
      </c>
      <c r="L96" s="433">
        <v>1.8075346</v>
      </c>
      <c r="M96" s="433">
        <v>1.060656</v>
      </c>
      <c r="N96" s="433">
        <v>1.7633406</v>
      </c>
      <c r="O96" s="433">
        <v>1.259529</v>
      </c>
      <c r="P96" s="433">
        <v>1.4009498</v>
      </c>
      <c r="Q96" s="433">
        <v>1.2683678</v>
      </c>
      <c r="R96" s="433">
        <v>1.2639484</v>
      </c>
      <c r="S96" s="433">
        <v>1.3788528</v>
      </c>
      <c r="T96" s="433">
        <v>2.0726986</v>
      </c>
      <c r="U96" s="433">
        <v>2.2627328</v>
      </c>
      <c r="V96" s="433">
        <v>2.7665444</v>
      </c>
      <c r="W96" s="433">
        <v>4.4547552</v>
      </c>
      <c r="X96" s="433">
        <v>4.5829178</v>
      </c>
      <c r="Y96" s="433">
        <v>5.0336966</v>
      </c>
      <c r="Z96" s="433">
        <v>6.2799674</v>
      </c>
      <c r="AA96" s="433">
        <v>6.49244</v>
      </c>
      <c r="AB96" s="433">
        <v>7.40917</v>
      </c>
      <c r="AC96" s="433">
        <v>9.64548</v>
      </c>
      <c r="AD96" s="433">
        <v>8.89108</v>
      </c>
      <c r="AE96" s="433">
        <v>7.98294</v>
      </c>
      <c r="AF96" s="433">
        <v>8.29314</v>
      </c>
      <c r="AG96" s="433">
        <v>8.82437</v>
      </c>
      <c r="AH96" s="433">
        <v>5.86562</v>
      </c>
      <c r="AI96" s="433">
        <v>10.3635</v>
      </c>
      <c r="AJ96" s="433">
        <v>10.37978</v>
      </c>
      <c r="AK96" s="433">
        <v>10.016</v>
      </c>
      <c r="AL96" s="433">
        <v>11.655</v>
      </c>
      <c r="AM96" s="433">
        <v>9.933</v>
      </c>
      <c r="AN96" s="433">
        <v>9.099</v>
      </c>
      <c r="AO96" s="433">
        <v>9.674</v>
      </c>
      <c r="AP96" s="433">
        <v>10.725</v>
      </c>
      <c r="AQ96" s="433">
        <v>9.623</v>
      </c>
      <c r="AR96" s="433">
        <v>11.286</v>
      </c>
      <c r="AS96" s="433">
        <v>11.52825</v>
      </c>
      <c r="AT96" s="433">
        <v>11.38385</v>
      </c>
      <c r="AU96" s="433">
        <v>17.45622</v>
      </c>
      <c r="AV96" s="433">
        <v>12.4189</v>
      </c>
      <c r="AW96" s="433">
        <v>12.79911</v>
      </c>
      <c r="AX96" s="433">
        <v>16.92278</v>
      </c>
      <c r="AY96" s="433">
        <v>15.16129</v>
      </c>
      <c r="AZ96" s="433">
        <v>13.74053</v>
      </c>
      <c r="BA96" s="433">
        <v>18.67689</v>
      </c>
      <c r="BB96" s="433">
        <v>18.63239</v>
      </c>
      <c r="BC96" s="433">
        <v>16.82738</v>
      </c>
      <c r="BD96" s="433">
        <v>16.546</v>
      </c>
      <c r="BE96" s="435">
        <v>19.45437872653</v>
      </c>
      <c r="BF96" s="457">
        <v>0.172562836111059</v>
      </c>
      <c r="BG96" s="457">
        <v>0.0381028552237042</v>
      </c>
      <c r="BH96" s="457">
        <v>0.00452764137657846</v>
      </c>
    </row>
    <row r="97" spans="8:8">
      <c r="A97" s="218" t="s">
        <v>181</v>
      </c>
      <c r="B97" s="433">
        <v>76.07</v>
      </c>
      <c r="C97" s="433">
        <v>79.35</v>
      </c>
      <c r="D97" s="433">
        <v>68.55</v>
      </c>
      <c r="E97" s="433">
        <v>73.45</v>
      </c>
      <c r="F97" s="433">
        <v>75.35</v>
      </c>
      <c r="G97" s="433">
        <v>75.4</v>
      </c>
      <c r="H97" s="433">
        <v>84.2</v>
      </c>
      <c r="I97" s="433">
        <v>85.1</v>
      </c>
      <c r="J97" s="433">
        <v>66.778</v>
      </c>
      <c r="K97" s="433">
        <v>82.68</v>
      </c>
      <c r="L97" s="433">
        <v>83.406</v>
      </c>
      <c r="M97" s="433">
        <v>83.59</v>
      </c>
      <c r="N97" s="433">
        <v>72.968</v>
      </c>
      <c r="O97" s="433">
        <v>70.047</v>
      </c>
      <c r="P97" s="433">
        <v>80.743</v>
      </c>
      <c r="Q97" s="433">
        <v>88.292</v>
      </c>
      <c r="R97" s="433">
        <v>87.594</v>
      </c>
      <c r="S97" s="433">
        <v>81.606</v>
      </c>
      <c r="T97" s="433">
        <v>84.273</v>
      </c>
      <c r="U97" s="433">
        <v>71.617</v>
      </c>
      <c r="V97" s="433">
        <v>82.874</v>
      </c>
      <c r="W97" s="433">
        <v>80.816</v>
      </c>
      <c r="X97" s="433">
        <v>74.787</v>
      </c>
      <c r="Y97" s="433">
        <v>90.291</v>
      </c>
      <c r="Z97" s="433">
        <v>91.741</v>
      </c>
      <c r="AA97" s="433">
        <v>86.895</v>
      </c>
      <c r="AB97" s="433">
        <v>94.416</v>
      </c>
      <c r="AC97" s="433">
        <v>80.046</v>
      </c>
      <c r="AD97" s="433">
        <v>92.58</v>
      </c>
      <c r="AE97" s="433">
        <v>64.462</v>
      </c>
      <c r="AF97" s="433">
        <v>78.793</v>
      </c>
      <c r="AG97" s="433">
        <v>77.173</v>
      </c>
      <c r="AH97" s="433">
        <v>86.44</v>
      </c>
      <c r="AI97" s="433">
        <v>89.079</v>
      </c>
      <c r="AJ97" s="433">
        <v>83.792</v>
      </c>
      <c r="AK97" s="433">
        <v>84.468</v>
      </c>
      <c r="AL97" s="433">
        <v>81.537</v>
      </c>
      <c r="AM97" s="433">
        <v>80.6</v>
      </c>
      <c r="AN97" s="433">
        <v>92.472</v>
      </c>
      <c r="AO97" s="433">
        <v>91.667</v>
      </c>
      <c r="AP97" s="433">
        <v>77.5614991581172</v>
      </c>
      <c r="AQ97" s="433">
        <v>88.8070060622383</v>
      </c>
      <c r="AR97" s="433">
        <v>74.5097403197873</v>
      </c>
      <c r="AS97" s="433">
        <v>75.1643729202691</v>
      </c>
      <c r="AT97" s="433">
        <v>70.4662200906234</v>
      </c>
      <c r="AU97" s="433">
        <v>88.5027269472437</v>
      </c>
      <c r="AV97" s="433">
        <v>82.4867606509416</v>
      </c>
      <c r="AW97" s="433">
        <v>77.0999902656597</v>
      </c>
      <c r="AX97" s="433">
        <v>79.3315705320013</v>
      </c>
      <c r="AY97" s="433">
        <v>81.7085780444762</v>
      </c>
      <c r="AZ97" s="433">
        <v>85.7651158090818</v>
      </c>
      <c r="BA97" s="433">
        <v>79.425874963</v>
      </c>
      <c r="BB97" s="433">
        <v>79.291347446</v>
      </c>
      <c r="BC97" s="433">
        <v>81.106789529</v>
      </c>
      <c r="BD97" s="433">
        <v>73.640509851</v>
      </c>
      <c r="BE97" s="435">
        <v>77.5384666276666</v>
      </c>
      <c r="BF97" s="457">
        <v>0.0500553710202376</v>
      </c>
      <c r="BG97" s="457">
        <v>0.00441590475462372</v>
      </c>
      <c r="BH97" s="457">
        <v>0.0180456222588656</v>
      </c>
    </row>
    <row r="98" spans="8:8">
      <c r="A98" s="218" t="s">
        <v>182</v>
      </c>
      <c r="B98" s="433">
        <v>0.587</v>
      </c>
      <c r="C98" s="433">
        <v>0.692</v>
      </c>
      <c r="D98" s="433">
        <v>0.725</v>
      </c>
      <c r="E98" s="433">
        <v>0.804</v>
      </c>
      <c r="F98" s="433">
        <v>1.014</v>
      </c>
      <c r="G98" s="433">
        <v>1.202</v>
      </c>
      <c r="H98" s="433">
        <v>1.046</v>
      </c>
      <c r="I98" s="433">
        <v>1.154</v>
      </c>
      <c r="J98" s="433">
        <v>1.108</v>
      </c>
      <c r="K98" s="433">
        <v>1.006</v>
      </c>
      <c r="L98" s="433">
        <v>1.005</v>
      </c>
      <c r="M98" s="433">
        <v>0.948</v>
      </c>
      <c r="N98" s="433">
        <v>0.769</v>
      </c>
      <c r="O98" s="433">
        <v>0.903950617283951</v>
      </c>
      <c r="P98" s="433">
        <v>1.1035241301908</v>
      </c>
      <c r="Q98" s="433">
        <v>1.40875420875421</v>
      </c>
      <c r="R98" s="433">
        <v>1.56136924803591</v>
      </c>
      <c r="S98" s="433">
        <v>1.50267115600449</v>
      </c>
      <c r="T98" s="433">
        <v>1.74920314253648</v>
      </c>
      <c r="U98" s="433">
        <v>3.45144781144781</v>
      </c>
      <c r="V98" s="433">
        <v>3.76841750841751</v>
      </c>
      <c r="W98" s="433">
        <v>4.12060606060606</v>
      </c>
      <c r="X98" s="433">
        <v>4.96585858585859</v>
      </c>
      <c r="Y98" s="433">
        <v>5.72893378226712</v>
      </c>
      <c r="Z98" s="433">
        <v>5.29456790123457</v>
      </c>
      <c r="AA98" s="433">
        <v>4.02668911335578</v>
      </c>
      <c r="AB98" s="433">
        <v>4.44931537598204</v>
      </c>
      <c r="AC98" s="433">
        <v>4.286</v>
      </c>
      <c r="AD98" s="433">
        <v>4.853</v>
      </c>
      <c r="AE98" s="433">
        <v>6.483</v>
      </c>
      <c r="AF98" s="433">
        <v>6.218</v>
      </c>
      <c r="AG98" s="433">
        <v>5.184</v>
      </c>
      <c r="AH98" s="433">
        <v>4.173</v>
      </c>
      <c r="AI98" s="433">
        <v>4.457</v>
      </c>
      <c r="AJ98" s="433">
        <v>7.552</v>
      </c>
      <c r="AK98" s="433">
        <v>6.994</v>
      </c>
      <c r="AL98" s="433">
        <v>6.066</v>
      </c>
      <c r="AM98" s="433">
        <v>5.415</v>
      </c>
      <c r="AN98" s="433">
        <v>5.09</v>
      </c>
      <c r="AO98" s="433">
        <v>5.573</v>
      </c>
      <c r="AP98" s="433">
        <v>6.007</v>
      </c>
      <c r="AQ98" s="433">
        <v>6.323</v>
      </c>
      <c r="AR98" s="433">
        <v>5.957</v>
      </c>
      <c r="AS98" s="433">
        <v>7.807</v>
      </c>
      <c r="AT98" s="433">
        <v>6.89</v>
      </c>
      <c r="AU98" s="433">
        <v>6.361</v>
      </c>
      <c r="AV98" s="433">
        <v>8.056</v>
      </c>
      <c r="AW98" s="433">
        <v>9.251</v>
      </c>
      <c r="AX98" s="433">
        <v>11.7987</v>
      </c>
      <c r="AY98" s="433">
        <v>13.388</v>
      </c>
      <c r="AZ98" s="433">
        <v>13.924</v>
      </c>
      <c r="BA98" s="433">
        <v>20.024</v>
      </c>
      <c r="BB98" s="433">
        <v>26.846</v>
      </c>
      <c r="BC98" s="433">
        <v>26.325</v>
      </c>
      <c r="BD98" s="433">
        <v>25.7669936925473</v>
      </c>
      <c r="BE98" s="435">
        <v>20.3029475388825</v>
      </c>
      <c r="BF98" s="457">
        <v>-0.21420887332776</v>
      </c>
      <c r="BG98" s="457">
        <v>0.140996869652447</v>
      </c>
      <c r="BH98" s="457">
        <v>0.00472512983507351</v>
      </c>
    </row>
    <row r="99" spans="8:8">
      <c r="A99" s="218" t="s">
        <v>183</v>
      </c>
      <c r="B99" s="433">
        <v>10.0187798</v>
      </c>
      <c r="C99" s="433">
        <v>10.805433</v>
      </c>
      <c r="D99" s="433">
        <v>11.2208566</v>
      </c>
      <c r="E99" s="433">
        <v>11.7732816</v>
      </c>
      <c r="F99" s="433">
        <v>11.6362802</v>
      </c>
      <c r="G99" s="433">
        <v>12.6704198</v>
      </c>
      <c r="H99" s="433">
        <v>14.3939858</v>
      </c>
      <c r="I99" s="433">
        <v>15.2646076</v>
      </c>
      <c r="J99" s="433">
        <v>15.0966704</v>
      </c>
      <c r="K99" s="433">
        <v>15.1888888888889</v>
      </c>
      <c r="L99" s="433">
        <v>16.6636363636364</v>
      </c>
      <c r="M99" s="433">
        <v>15.4989898989899</v>
      </c>
      <c r="N99" s="433">
        <v>14.720202020202</v>
      </c>
      <c r="O99" s="433">
        <v>15.659595959596</v>
      </c>
      <c r="P99" s="433">
        <v>18.4434343434343</v>
      </c>
      <c r="Q99" s="433">
        <v>19.3646464646465</v>
      </c>
      <c r="R99" s="433">
        <v>19.679797979798</v>
      </c>
      <c r="S99" s="433">
        <v>18.3040404040404</v>
      </c>
      <c r="T99" s="433">
        <v>19.7515151515152</v>
      </c>
      <c r="U99" s="433">
        <v>20.3767676767677</v>
      </c>
      <c r="V99" s="433">
        <v>19.7078585858586</v>
      </c>
      <c r="W99" s="433">
        <v>22.097696969697</v>
      </c>
      <c r="X99" s="433">
        <v>21.9285555555556</v>
      </c>
      <c r="Y99" s="433">
        <v>22.9626565656566</v>
      </c>
      <c r="Z99" s="433">
        <v>22.5588585858586</v>
      </c>
      <c r="AA99" s="433">
        <v>23.185303030303</v>
      </c>
      <c r="AB99" s="433">
        <v>22.8944646464646</v>
      </c>
      <c r="AC99" s="433">
        <v>21.0926666666667</v>
      </c>
      <c r="AD99" s="433">
        <v>23.492898989899</v>
      </c>
      <c r="AE99" s="433">
        <v>25.8370808080808</v>
      </c>
      <c r="AF99" s="433">
        <v>27.5347575757576</v>
      </c>
      <c r="AG99" s="433">
        <v>26.1829292929293</v>
      </c>
      <c r="AH99" s="433">
        <v>23.2581616161616</v>
      </c>
      <c r="AI99" s="433">
        <v>25.3193333333333</v>
      </c>
      <c r="AJ99" s="433">
        <v>22.9195353535354</v>
      </c>
      <c r="AK99" s="433">
        <v>24.4349696969697</v>
      </c>
      <c r="AL99" s="433">
        <v>21.6811616161616</v>
      </c>
      <c r="AM99" s="433">
        <v>24.8730249565657</v>
      </c>
      <c r="AN99" s="433">
        <v>23.6227965419192</v>
      </c>
      <c r="AO99" s="433">
        <v>27.2400874823232</v>
      </c>
      <c r="AP99" s="433">
        <v>23.3275552515152</v>
      </c>
      <c r="AQ99" s="433">
        <v>23.5732204545455</v>
      </c>
      <c r="AR99" s="433">
        <v>23.6404990767677</v>
      </c>
      <c r="AS99" s="433">
        <v>22.3473376409556</v>
      </c>
      <c r="AT99" s="433">
        <v>24.2174412223232</v>
      </c>
      <c r="AU99" s="433">
        <v>24.7265062425716</v>
      </c>
      <c r="AV99" s="433">
        <v>25.1106672370559</v>
      </c>
      <c r="AW99" s="433">
        <v>22.8966560256534</v>
      </c>
      <c r="AX99" s="433">
        <v>23.0290729435974</v>
      </c>
      <c r="AY99" s="433">
        <v>24.3180607610385</v>
      </c>
      <c r="AZ99" s="433">
        <v>24.529942877452</v>
      </c>
      <c r="BA99" s="433">
        <v>25.922510760033</v>
      </c>
      <c r="BB99" s="433">
        <v>24.9502908352968</v>
      </c>
      <c r="BC99" s="433">
        <v>26.2926671555782</v>
      </c>
      <c r="BD99" s="433">
        <v>25.5772026425986</v>
      </c>
      <c r="BE99" s="435">
        <v>24.2299329628495</v>
      </c>
      <c r="BF99" s="457">
        <v>-0.0552629504536083</v>
      </c>
      <c r="BG99" s="457">
        <v>0.00547778326195347</v>
      </c>
      <c r="BH99" s="457">
        <v>0.00563906196010851</v>
      </c>
    </row>
    <row r="100" spans="8:8">
      <c r="A100" s="218" t="s">
        <v>184</v>
      </c>
      <c r="B100" s="433">
        <v>2.1964418</v>
      </c>
      <c r="C100" s="433">
        <v>2.1964418</v>
      </c>
      <c r="D100" s="433">
        <v>2.6030266</v>
      </c>
      <c r="E100" s="433">
        <v>3.1289352</v>
      </c>
      <c r="F100" s="433">
        <v>3.3012918</v>
      </c>
      <c r="G100" s="433">
        <v>2.9212234</v>
      </c>
      <c r="H100" s="433">
        <v>3.8139422</v>
      </c>
      <c r="I100" s="433">
        <v>4.0128152</v>
      </c>
      <c r="J100" s="433">
        <v>4.2337852</v>
      </c>
      <c r="K100" s="433">
        <v>4.2558822</v>
      </c>
      <c r="L100" s="433">
        <v>4.8966952</v>
      </c>
      <c r="M100" s="433">
        <v>5.3165382</v>
      </c>
      <c r="N100" s="433">
        <v>6.3153226</v>
      </c>
      <c r="O100" s="433">
        <v>7.8400156</v>
      </c>
      <c r="P100" s="433">
        <v>8.4764092</v>
      </c>
      <c r="Q100" s="433">
        <v>8.8874134</v>
      </c>
      <c r="R100" s="433">
        <v>9.28074</v>
      </c>
      <c r="S100" s="433">
        <v>10.4430422</v>
      </c>
      <c r="T100" s="433">
        <v>12.0958978</v>
      </c>
      <c r="U100" s="433">
        <v>12.5378378</v>
      </c>
      <c r="V100" s="433">
        <v>13.0239718</v>
      </c>
      <c r="W100" s="433">
        <v>12.4538692</v>
      </c>
      <c r="X100" s="433">
        <v>16.373877</v>
      </c>
      <c r="Y100" s="433">
        <v>17.1649496</v>
      </c>
      <c r="Z100" s="433">
        <v>17.4433718</v>
      </c>
      <c r="AA100" s="433">
        <v>17.0854004</v>
      </c>
      <c r="AB100" s="433">
        <v>18.2830578</v>
      </c>
      <c r="AC100" s="433">
        <v>19.9447522</v>
      </c>
      <c r="AD100" s="433">
        <v>21.9334822</v>
      </c>
      <c r="AE100" s="433">
        <v>21.5268974</v>
      </c>
      <c r="AF100" s="433">
        <v>22.7466518</v>
      </c>
      <c r="AG100" s="433">
        <v>24.7972534</v>
      </c>
      <c r="AH100" s="433">
        <v>18.4465756</v>
      </c>
      <c r="AI100" s="433">
        <v>24.107827</v>
      </c>
      <c r="AJ100" s="433">
        <v>21.5048004</v>
      </c>
      <c r="AK100" s="433">
        <v>17.5582762</v>
      </c>
      <c r="AL100" s="433">
        <v>18.2918966</v>
      </c>
      <c r="AM100" s="433">
        <v>20.417628</v>
      </c>
      <c r="AN100" s="433">
        <v>24.5975</v>
      </c>
      <c r="AO100" s="433">
        <v>26.216</v>
      </c>
      <c r="AP100" s="433">
        <v>30.6996354443508</v>
      </c>
      <c r="AQ100" s="433">
        <v>30.250880711017</v>
      </c>
      <c r="AR100" s="433">
        <v>31.6787357530291</v>
      </c>
      <c r="AS100" s="433">
        <v>27.3390641534043</v>
      </c>
      <c r="AT100" s="433">
        <v>28.7457426648335</v>
      </c>
      <c r="AU100" s="433">
        <v>29.8099818007244</v>
      </c>
      <c r="AV100" s="433">
        <v>30.5944193931502</v>
      </c>
      <c r="AW100" s="433">
        <v>10.7465400794907</v>
      </c>
      <c r="AX100" s="433">
        <v>31.4858843347044</v>
      </c>
      <c r="AY100" s="433">
        <v>32.376305556573</v>
      </c>
      <c r="AZ100" s="433">
        <v>32.7794706532011</v>
      </c>
      <c r="BA100" s="433">
        <v>34.577642166119</v>
      </c>
      <c r="BB100" s="433">
        <v>30.2040670083977</v>
      </c>
      <c r="BC100" s="433">
        <v>29.4798024998296</v>
      </c>
      <c r="BD100" s="433">
        <v>36.3038034199893</v>
      </c>
      <c r="BE100" s="435">
        <v>40.2874843836504</v>
      </c>
      <c r="BF100" s="457">
        <v>0.106699725780904</v>
      </c>
      <c r="BG100" s="457">
        <v>0.0236178706870556</v>
      </c>
      <c r="BH100" s="457">
        <v>0.00937615555951547</v>
      </c>
    </row>
    <row r="101" spans="8:8">
      <c r="A101" s="218" t="s">
        <v>185</v>
      </c>
      <c r="B101" s="433">
        <v>1.55</v>
      </c>
      <c r="C101" s="433">
        <v>1.52</v>
      </c>
      <c r="D101" s="433">
        <v>1.68</v>
      </c>
      <c r="E101" s="433">
        <v>1.72</v>
      </c>
      <c r="F101" s="433">
        <v>1.815</v>
      </c>
      <c r="G101" s="433">
        <v>2.097</v>
      </c>
      <c r="H101" s="433">
        <v>1.933</v>
      </c>
      <c r="I101" s="433">
        <v>2.207</v>
      </c>
      <c r="J101" s="433">
        <v>2.374</v>
      </c>
      <c r="K101" s="433">
        <v>2.051</v>
      </c>
      <c r="L101" s="433">
        <v>2.272</v>
      </c>
      <c r="M101" s="433">
        <v>2.795</v>
      </c>
      <c r="N101" s="433">
        <v>2.114</v>
      </c>
      <c r="O101" s="433">
        <v>2.811</v>
      </c>
      <c r="P101" s="433">
        <v>2.881</v>
      </c>
      <c r="Q101" s="433">
        <v>3.522</v>
      </c>
      <c r="R101" s="433">
        <v>3.725</v>
      </c>
      <c r="S101" s="433">
        <v>3.773</v>
      </c>
      <c r="T101" s="433">
        <v>3.968</v>
      </c>
      <c r="U101" s="433">
        <v>5.278</v>
      </c>
      <c r="V101" s="433">
        <v>5.553</v>
      </c>
      <c r="W101" s="433">
        <v>6.017</v>
      </c>
      <c r="X101" s="433">
        <v>5.247</v>
      </c>
      <c r="Y101" s="433">
        <v>6.264</v>
      </c>
      <c r="Z101" s="433">
        <v>6.485</v>
      </c>
      <c r="AA101" s="433">
        <v>6.062</v>
      </c>
      <c r="AB101" s="433">
        <v>5.145</v>
      </c>
      <c r="AC101" s="433">
        <v>4.44</v>
      </c>
      <c r="AD101" s="433">
        <v>5.03</v>
      </c>
      <c r="AE101" s="433">
        <v>5.862</v>
      </c>
      <c r="AF101" s="433">
        <v>6.232</v>
      </c>
      <c r="AG101" s="433">
        <v>7.03</v>
      </c>
      <c r="AH101" s="433">
        <v>6.069</v>
      </c>
      <c r="AI101" s="433">
        <v>5.066</v>
      </c>
      <c r="AJ101" s="433">
        <v>7.84</v>
      </c>
      <c r="AK101" s="433">
        <v>7.799</v>
      </c>
      <c r="AL101" s="433">
        <v>7.104</v>
      </c>
      <c r="AM101" s="433">
        <v>7.032973</v>
      </c>
      <c r="AN101" s="433">
        <v>7.86982</v>
      </c>
      <c r="AO101" s="433">
        <v>8.592681</v>
      </c>
      <c r="AP101" s="433">
        <v>8.386773</v>
      </c>
      <c r="AQ101" s="433">
        <v>9.939413</v>
      </c>
      <c r="AR101" s="433">
        <v>8.563433</v>
      </c>
      <c r="AS101" s="433">
        <v>9.842534</v>
      </c>
      <c r="AT101" s="433">
        <v>9.787567</v>
      </c>
      <c r="AU101" s="433">
        <v>7.803405</v>
      </c>
      <c r="AV101" s="433">
        <v>9.697532</v>
      </c>
      <c r="AW101" s="433">
        <v>10.252134</v>
      </c>
      <c r="AX101" s="433">
        <v>10.019308</v>
      </c>
      <c r="AY101" s="433">
        <v>9.137273</v>
      </c>
      <c r="AZ101" s="433">
        <v>8.665078</v>
      </c>
      <c r="BA101" s="433">
        <v>8.110915</v>
      </c>
      <c r="BB101" s="433">
        <v>9.610799</v>
      </c>
      <c r="BC101" s="433">
        <v>9.38375822558204</v>
      </c>
      <c r="BD101" s="433">
        <v>8.025492</v>
      </c>
      <c r="BE101" s="435">
        <v>7.192019</v>
      </c>
      <c r="BF101" s="457">
        <v>-0.106301685321799</v>
      </c>
      <c r="BG101" s="457">
        <v>-0.0196532987746134</v>
      </c>
      <c r="BH101" s="457">
        <v>0.00167380738615581</v>
      </c>
    </row>
    <row r="102" spans="8:8">
      <c r="A102" s="218" t="s">
        <v>186</v>
      </c>
      <c r="B102" s="433">
        <v>0.0</v>
      </c>
      <c r="C102" s="433">
        <v>0.0</v>
      </c>
      <c r="D102" s="433">
        <v>0.0</v>
      </c>
      <c r="E102" s="433">
        <v>0.0</v>
      </c>
      <c r="F102" s="433">
        <v>0.0</v>
      </c>
      <c r="G102" s="433">
        <v>0.0</v>
      </c>
      <c r="H102" s="433">
        <v>0.0</v>
      </c>
      <c r="I102" s="433">
        <v>0.0</v>
      </c>
      <c r="J102" s="433">
        <v>0.0</v>
      </c>
      <c r="K102" s="433">
        <v>0.0</v>
      </c>
      <c r="L102" s="433">
        <v>0.0</v>
      </c>
      <c r="M102" s="433">
        <v>0.0</v>
      </c>
      <c r="N102" s="433">
        <v>0.0</v>
      </c>
      <c r="O102" s="433">
        <v>0.0</v>
      </c>
      <c r="P102" s="433">
        <v>0.0</v>
      </c>
      <c r="Q102" s="433">
        <v>0.0</v>
      </c>
      <c r="R102" s="433">
        <v>0.0</v>
      </c>
      <c r="S102" s="433">
        <v>0.0</v>
      </c>
      <c r="T102" s="433">
        <v>0.0</v>
      </c>
      <c r="U102" s="433">
        <v>0.0</v>
      </c>
      <c r="V102" s="433">
        <v>0.0</v>
      </c>
      <c r="W102" s="433">
        <v>0.0</v>
      </c>
      <c r="X102" s="433">
        <v>0.0</v>
      </c>
      <c r="Y102" s="433">
        <v>0.0</v>
      </c>
      <c r="Z102" s="433">
        <v>0.0</v>
      </c>
      <c r="AA102" s="433">
        <v>0.0</v>
      </c>
      <c r="AB102" s="433">
        <v>0.0</v>
      </c>
      <c r="AC102" s="433">
        <v>0.0</v>
      </c>
      <c r="AD102" s="433">
        <v>0.0</v>
      </c>
      <c r="AE102" s="433">
        <v>0.0</v>
      </c>
      <c r="AF102" s="433">
        <v>0.0</v>
      </c>
      <c r="AG102" s="433">
        <v>0.0</v>
      </c>
      <c r="AH102" s="433">
        <v>0.0</v>
      </c>
      <c r="AI102" s="433">
        <v>0.0</v>
      </c>
      <c r="AJ102" s="433">
        <v>0.0</v>
      </c>
      <c r="AK102" s="433">
        <v>0.0</v>
      </c>
      <c r="AL102" s="433">
        <v>0.0</v>
      </c>
      <c r="AM102" s="433">
        <v>0.0</v>
      </c>
      <c r="AN102" s="433">
        <v>0.0</v>
      </c>
      <c r="AO102" s="433">
        <v>0.0</v>
      </c>
      <c r="AP102" s="433">
        <v>0.0</v>
      </c>
      <c r="AQ102" s="433">
        <v>0.0</v>
      </c>
      <c r="AR102" s="433">
        <v>0.0</v>
      </c>
      <c r="AS102" s="433">
        <v>0.0</v>
      </c>
      <c r="AT102" s="433">
        <v>0.0</v>
      </c>
      <c r="AU102" s="433">
        <v>0.0</v>
      </c>
      <c r="AV102" s="433">
        <v>0.0</v>
      </c>
      <c r="AW102" s="433">
        <v>0.0</v>
      </c>
      <c r="AX102" s="433">
        <v>0.0</v>
      </c>
      <c r="AY102" s="433">
        <v>0.0</v>
      </c>
      <c r="AZ102" s="433">
        <v>0.0</v>
      </c>
      <c r="BA102" s="433">
        <v>0.0</v>
      </c>
      <c r="BB102" s="433">
        <v>0.0</v>
      </c>
      <c r="BC102" s="433">
        <v>0.0</v>
      </c>
      <c r="BD102" s="433">
        <v>0.0</v>
      </c>
      <c r="BE102" s="435">
        <v>0.0</v>
      </c>
      <c r="BF102" s="457">
        <v>0.0</v>
      </c>
      <c r="BG102" s="457">
        <v>0.0</v>
      </c>
      <c r="BH102" s="457">
        <v>0.0</v>
      </c>
    </row>
    <row r="103" spans="8:8">
      <c r="A103" s="218" t="s">
        <v>187</v>
      </c>
      <c r="B103" s="433">
        <v>0.710427</v>
      </c>
      <c r="C103" s="433">
        <v>0.985322</v>
      </c>
      <c r="D103" s="433">
        <v>0.953171</v>
      </c>
      <c r="E103" s="433">
        <v>0.929483</v>
      </c>
      <c r="F103" s="433">
        <v>1.428512</v>
      </c>
      <c r="G103" s="433">
        <v>1.220684</v>
      </c>
      <c r="H103" s="433">
        <v>1.319976</v>
      </c>
      <c r="I103" s="433">
        <v>1.368076</v>
      </c>
      <c r="J103" s="433">
        <v>1.284465</v>
      </c>
      <c r="K103" s="433">
        <v>1.905858</v>
      </c>
      <c r="L103" s="433">
        <v>1.682809</v>
      </c>
      <c r="M103" s="433">
        <v>1.788661</v>
      </c>
      <c r="N103" s="433">
        <v>1.392729</v>
      </c>
      <c r="O103" s="433">
        <v>1.807524</v>
      </c>
      <c r="P103" s="433">
        <v>2.296168</v>
      </c>
      <c r="Q103" s="433">
        <v>1.920375</v>
      </c>
      <c r="R103" s="433">
        <v>2.597707</v>
      </c>
      <c r="S103" s="433">
        <v>1.715362</v>
      </c>
      <c r="T103" s="433">
        <v>2.294191</v>
      </c>
      <c r="U103" s="433">
        <v>1.998143</v>
      </c>
      <c r="V103" s="433">
        <v>3.184966</v>
      </c>
      <c r="W103" s="433">
        <v>3.10988</v>
      </c>
      <c r="X103" s="433">
        <v>3.965371</v>
      </c>
      <c r="Y103" s="433">
        <v>1.987232</v>
      </c>
      <c r="Z103" s="433">
        <v>2.963969</v>
      </c>
      <c r="AA103" s="433">
        <v>4.683946</v>
      </c>
      <c r="AB103" s="433">
        <v>3.486046</v>
      </c>
      <c r="AC103" s="433">
        <v>3.097448</v>
      </c>
      <c r="AD103" s="433">
        <v>4.227549</v>
      </c>
      <c r="AE103" s="433">
        <v>2.346092</v>
      </c>
      <c r="AF103" s="433">
        <v>2.759923</v>
      </c>
      <c r="AG103" s="433">
        <v>2.424357</v>
      </c>
      <c r="AH103" s="433">
        <v>2.813992</v>
      </c>
      <c r="AI103" s="433">
        <v>4.279418</v>
      </c>
      <c r="AJ103" s="433">
        <v>4.15926</v>
      </c>
      <c r="AK103" s="433">
        <v>4.009553</v>
      </c>
      <c r="AL103" s="433">
        <v>2.329938791</v>
      </c>
      <c r="AM103" s="433">
        <v>3.2327778</v>
      </c>
      <c r="AN103" s="433">
        <v>4.885576514</v>
      </c>
      <c r="AO103" s="433">
        <v>4.3110792</v>
      </c>
      <c r="AP103" s="433">
        <v>3.673299595</v>
      </c>
      <c r="AQ103" s="433">
        <v>3.467537745</v>
      </c>
      <c r="AR103" s="433">
        <v>3.631649214</v>
      </c>
      <c r="AS103" s="433">
        <v>3.070111801</v>
      </c>
      <c r="AT103" s="433">
        <v>2.813171173</v>
      </c>
      <c r="AU103" s="433">
        <v>3.681969249</v>
      </c>
      <c r="AV103" s="433">
        <v>4.597667427</v>
      </c>
      <c r="AW103" s="433">
        <v>3.969038232975</v>
      </c>
      <c r="AX103" s="433">
        <v>4.28926743288</v>
      </c>
      <c r="AY103" s="433">
        <v>2.751418839518</v>
      </c>
      <c r="AZ103" s="433">
        <v>2.145719306309</v>
      </c>
      <c r="BA103" s="433">
        <v>2.846275213819</v>
      </c>
      <c r="BB103" s="433">
        <v>2.808820481</v>
      </c>
      <c r="BC103" s="433">
        <v>3.359417837727</v>
      </c>
      <c r="BD103" s="433">
        <v>2.788678802024</v>
      </c>
      <c r="BE103" s="435">
        <v>3.877981</v>
      </c>
      <c r="BF103" s="457">
        <v>0.386816373649898</v>
      </c>
      <c r="BG103" s="457">
        <v>-8.7406201876572E-4</v>
      </c>
      <c r="BH103" s="457">
        <v>9.02527265455208E-4</v>
      </c>
    </row>
    <row r="104" spans="8:8">
      <c r="A104" s="218" t="s">
        <v>188</v>
      </c>
      <c r="B104" s="433">
        <v>0.365</v>
      </c>
      <c r="C104" s="433">
        <v>0.399</v>
      </c>
      <c r="D104" s="433">
        <v>0.41</v>
      </c>
      <c r="E104" s="433">
        <v>0.474</v>
      </c>
      <c r="F104" s="433">
        <v>0.549</v>
      </c>
      <c r="G104" s="433">
        <v>0.7403</v>
      </c>
      <c r="H104" s="433">
        <v>0.8255</v>
      </c>
      <c r="I104" s="433">
        <v>0.8471</v>
      </c>
      <c r="J104" s="433">
        <v>0.6957</v>
      </c>
      <c r="K104" s="433">
        <v>0.9976</v>
      </c>
      <c r="L104" s="433">
        <v>1.0766</v>
      </c>
      <c r="M104" s="433">
        <v>1.1095</v>
      </c>
      <c r="N104" s="433">
        <v>1.2139</v>
      </c>
      <c r="O104" s="433">
        <v>1.3663</v>
      </c>
      <c r="P104" s="433">
        <v>1.4618</v>
      </c>
      <c r="Q104" s="433">
        <v>1.4801</v>
      </c>
      <c r="R104" s="433">
        <v>1.5716</v>
      </c>
      <c r="S104" s="433">
        <v>1.6076</v>
      </c>
      <c r="T104" s="433">
        <v>1.2172</v>
      </c>
      <c r="U104" s="433">
        <v>2.0922</v>
      </c>
      <c r="V104" s="433">
        <v>2.3956</v>
      </c>
      <c r="W104" s="433">
        <v>2.6451</v>
      </c>
      <c r="X104" s="433">
        <v>2.177</v>
      </c>
      <c r="Y104" s="433">
        <v>2.5967</v>
      </c>
      <c r="Z104" s="433">
        <v>2.8012</v>
      </c>
      <c r="AA104" s="433">
        <v>3.1448</v>
      </c>
      <c r="AB104" s="433">
        <v>3.1166</v>
      </c>
      <c r="AC104" s="433">
        <v>2.8999</v>
      </c>
      <c r="AD104" s="433">
        <v>3.796</v>
      </c>
      <c r="AE104" s="433">
        <v>4.0891</v>
      </c>
      <c r="AF104" s="433">
        <v>4.5141</v>
      </c>
      <c r="AG104" s="433">
        <v>3.2519</v>
      </c>
      <c r="AH104" s="433">
        <v>3.44727</v>
      </c>
      <c r="AI104" s="433">
        <v>3.91495</v>
      </c>
      <c r="AJ104" s="433">
        <v>4.17749360092</v>
      </c>
      <c r="AK104" s="433">
        <v>3.20420758836</v>
      </c>
      <c r="AL104" s="433">
        <v>3.11784367314</v>
      </c>
      <c r="AM104" s="433">
        <v>2.7004116791</v>
      </c>
      <c r="AN104" s="433">
        <v>3.3187416791</v>
      </c>
      <c r="AO104" s="433">
        <v>2.9692226771</v>
      </c>
      <c r="AP104" s="433">
        <v>3.45953171538</v>
      </c>
      <c r="AQ104" s="433">
        <v>4.6433768815</v>
      </c>
      <c r="AR104" s="433">
        <v>3.9564732127</v>
      </c>
      <c r="AS104" s="433">
        <v>4.13919291078</v>
      </c>
      <c r="AT104" s="433">
        <v>3.89111107146</v>
      </c>
      <c r="AU104" s="433">
        <v>5.64455925662</v>
      </c>
      <c r="AV104" s="433">
        <v>4.58389166476</v>
      </c>
      <c r="AW104" s="433">
        <v>3.30216352196</v>
      </c>
      <c r="AX104" s="433">
        <v>6.92924252196</v>
      </c>
      <c r="AY104" s="433">
        <v>4.56264852196</v>
      </c>
      <c r="AZ104" s="433">
        <v>5.97989</v>
      </c>
      <c r="BA104" s="433">
        <v>4.23154</v>
      </c>
      <c r="BB104" s="433">
        <v>4.03136</v>
      </c>
      <c r="BC104" s="433">
        <v>6.41146</v>
      </c>
      <c r="BD104" s="433">
        <v>4.84331437089592</v>
      </c>
      <c r="BE104" s="435">
        <v>4.97624216804873</v>
      </c>
      <c r="BF104" s="457">
        <v>0.0246383979931717</v>
      </c>
      <c r="BG104" s="457">
        <v>0.0221318073151171</v>
      </c>
      <c r="BH104" s="457">
        <v>0.00115812693155844</v>
      </c>
    </row>
    <row r="105" spans="8:8">
      <c r="A105" s="218" t="s">
        <v>189</v>
      </c>
      <c r="B105" s="433">
        <v>2.586</v>
      </c>
      <c r="C105" s="433">
        <v>2.661</v>
      </c>
      <c r="D105" s="433">
        <v>2.634</v>
      </c>
      <c r="E105" s="433">
        <v>3.864</v>
      </c>
      <c r="F105" s="433">
        <v>3.052</v>
      </c>
      <c r="G105" s="433">
        <v>2.865</v>
      </c>
      <c r="H105" s="433">
        <v>3.091</v>
      </c>
      <c r="I105" s="433">
        <v>3.636</v>
      </c>
      <c r="J105" s="433">
        <v>3.399</v>
      </c>
      <c r="K105" s="433">
        <v>4.705</v>
      </c>
      <c r="L105" s="433">
        <v>5.261</v>
      </c>
      <c r="M105" s="433">
        <v>4.282</v>
      </c>
      <c r="N105" s="433">
        <v>4.023</v>
      </c>
      <c r="O105" s="433">
        <v>4.966</v>
      </c>
      <c r="P105" s="433">
        <v>4.567</v>
      </c>
      <c r="Q105" s="433">
        <v>2.926</v>
      </c>
      <c r="R105" s="433">
        <v>4.791</v>
      </c>
      <c r="S105" s="433">
        <v>4.781224244</v>
      </c>
      <c r="T105" s="433">
        <v>4.987750139</v>
      </c>
      <c r="U105" s="433">
        <v>4.385302057</v>
      </c>
      <c r="V105" s="433">
        <v>6.00112974</v>
      </c>
      <c r="W105" s="433">
        <v>6.129921331</v>
      </c>
      <c r="X105" s="433">
        <v>5.508951108</v>
      </c>
      <c r="Y105" s="433">
        <v>4.673865646</v>
      </c>
      <c r="Z105" s="433">
        <v>4.863455304</v>
      </c>
      <c r="AA105" s="433">
        <v>6.3811797</v>
      </c>
      <c r="AB105" s="433">
        <v>3.853647314</v>
      </c>
      <c r="AC105" s="433">
        <v>6.555992856</v>
      </c>
      <c r="AD105" s="433">
        <v>4.108831117</v>
      </c>
      <c r="AE105" s="433">
        <v>5.061525136</v>
      </c>
      <c r="AF105" s="433">
        <v>4.839462002</v>
      </c>
      <c r="AG105" s="433">
        <v>4.743054158</v>
      </c>
      <c r="AH105" s="433">
        <v>5.245482337</v>
      </c>
      <c r="AI105" s="433">
        <v>6.201857491</v>
      </c>
      <c r="AJ105" s="433">
        <v>5.051024715</v>
      </c>
      <c r="AK105" s="433">
        <v>4.559980352</v>
      </c>
      <c r="AL105" s="433">
        <v>5.090297834</v>
      </c>
      <c r="AM105" s="433">
        <v>2.778901093</v>
      </c>
      <c r="AN105" s="433">
        <v>3.03451643</v>
      </c>
      <c r="AO105" s="433">
        <v>3.209869181</v>
      </c>
      <c r="AP105" s="433">
        <v>4.071373596</v>
      </c>
      <c r="AQ105" s="433">
        <v>4.088350767</v>
      </c>
      <c r="AR105" s="433">
        <v>4.417549905</v>
      </c>
      <c r="AS105" s="433">
        <v>4.305105175</v>
      </c>
      <c r="AT105" s="433">
        <v>3.74828819</v>
      </c>
      <c r="AU105" s="433">
        <v>4.194101306</v>
      </c>
      <c r="AV105" s="433">
        <v>3.999726499</v>
      </c>
      <c r="AW105" s="433">
        <v>5.669557962</v>
      </c>
      <c r="AX105" s="433">
        <v>5.422889721</v>
      </c>
      <c r="AY105" s="433">
        <v>4.317861918</v>
      </c>
      <c r="AZ105" s="433">
        <v>4.470146125</v>
      </c>
      <c r="BA105" s="433">
        <v>6.562040858</v>
      </c>
      <c r="BB105" s="433">
        <v>5.446814787</v>
      </c>
      <c r="BC105" s="433">
        <v>4.481584152</v>
      </c>
      <c r="BD105" s="433">
        <v>5.544795913</v>
      </c>
      <c r="BE105" s="435">
        <v>3.02200535</v>
      </c>
      <c r="BF105" s="457">
        <v>-0.456472600242046</v>
      </c>
      <c r="BG105" s="457">
        <v>0.0399327588840346</v>
      </c>
      <c r="BH105" s="457">
        <v>7.03315004567199E-4</v>
      </c>
    </row>
    <row r="106" spans="8:8">
      <c r="A106" s="218" t="s">
        <v>190</v>
      </c>
      <c r="B106" s="433">
        <v>0.841</v>
      </c>
      <c r="C106" s="433">
        <v>1.064</v>
      </c>
      <c r="D106" s="433">
        <v>1.368</v>
      </c>
      <c r="E106" s="433">
        <v>1.405</v>
      </c>
      <c r="F106" s="433">
        <v>1.046</v>
      </c>
      <c r="G106" s="433">
        <v>1.787</v>
      </c>
      <c r="H106" s="433">
        <v>2.048</v>
      </c>
      <c r="I106" s="433">
        <v>1.728</v>
      </c>
      <c r="J106" s="433">
        <v>1.88</v>
      </c>
      <c r="K106" s="433">
        <v>2.458</v>
      </c>
      <c r="L106" s="433">
        <v>3.399</v>
      </c>
      <c r="M106" s="433">
        <v>3.637</v>
      </c>
      <c r="N106" s="433">
        <v>3.265</v>
      </c>
      <c r="O106" s="433">
        <v>2.11</v>
      </c>
      <c r="P106" s="433">
        <v>3.263</v>
      </c>
      <c r="Q106" s="433">
        <v>1.273</v>
      </c>
      <c r="R106" s="433">
        <v>2.974</v>
      </c>
      <c r="S106" s="433">
        <v>3.836</v>
      </c>
      <c r="T106" s="433">
        <v>3.66</v>
      </c>
      <c r="U106" s="433">
        <v>4.081</v>
      </c>
      <c r="V106" s="433">
        <v>3.691</v>
      </c>
      <c r="W106" s="433">
        <v>5.5317</v>
      </c>
      <c r="X106" s="433">
        <v>4.05623</v>
      </c>
      <c r="Y106" s="433">
        <v>3.71817</v>
      </c>
      <c r="Z106" s="433">
        <v>5.51221</v>
      </c>
      <c r="AA106" s="433">
        <v>4.90011</v>
      </c>
      <c r="AB106" s="433">
        <v>4.50535</v>
      </c>
      <c r="AC106" s="433">
        <v>4.15894</v>
      </c>
      <c r="AD106" s="433">
        <v>3.612501</v>
      </c>
      <c r="AE106" s="433">
        <v>4.403602</v>
      </c>
      <c r="AF106" s="433">
        <v>6.593011</v>
      </c>
      <c r="AG106" s="433">
        <v>7.215002</v>
      </c>
      <c r="AH106" s="433">
        <v>7.082</v>
      </c>
      <c r="AI106" s="433">
        <v>5.088822</v>
      </c>
      <c r="AJ106" s="433">
        <v>3.409668</v>
      </c>
      <c r="AK106" s="433">
        <v>5.891444</v>
      </c>
      <c r="AL106" s="433">
        <v>6.174345</v>
      </c>
      <c r="AM106" s="433">
        <v>7.36694</v>
      </c>
      <c r="AN106" s="433">
        <v>7.207755</v>
      </c>
      <c r="AO106" s="433">
        <v>5.896294</v>
      </c>
      <c r="AP106" s="433">
        <v>5.671181</v>
      </c>
      <c r="AQ106" s="433">
        <v>7.95005</v>
      </c>
      <c r="AR106" s="433">
        <v>7.961357</v>
      </c>
      <c r="AS106" s="433">
        <v>6.95069</v>
      </c>
      <c r="AT106" s="433">
        <v>6.965736</v>
      </c>
      <c r="AU106" s="433">
        <v>5.346753</v>
      </c>
      <c r="AV106" s="433">
        <v>7.934922</v>
      </c>
      <c r="AW106" s="433">
        <v>8.431217</v>
      </c>
      <c r="AX106" s="433">
        <v>5.412084</v>
      </c>
      <c r="AY106" s="433">
        <v>5.163573</v>
      </c>
      <c r="AZ106" s="433">
        <v>3.760733</v>
      </c>
      <c r="BA106" s="433">
        <v>3.543078</v>
      </c>
      <c r="BB106" s="433">
        <v>4.687186</v>
      </c>
      <c r="BC106" s="433">
        <v>7.597013</v>
      </c>
      <c r="BD106" s="433">
        <v>6.309958</v>
      </c>
      <c r="BE106" s="435">
        <v>4.539848</v>
      </c>
      <c r="BF106" s="457">
        <v>-0.282492206173821</v>
      </c>
      <c r="BG106" s="457">
        <v>-0.00983870535791587</v>
      </c>
      <c r="BH106" s="457">
        <v>0.00105656438260587</v>
      </c>
    </row>
    <row r="107" spans="8:8">
      <c r="A107" s="218" t="s">
        <v>191</v>
      </c>
      <c r="B107" s="433">
        <v>0.34</v>
      </c>
      <c r="C107" s="433">
        <v>0.39</v>
      </c>
      <c r="D107" s="433">
        <v>0.43</v>
      </c>
      <c r="E107" s="433">
        <v>0.48</v>
      </c>
      <c r="F107" s="433">
        <v>0.54</v>
      </c>
      <c r="G107" s="433">
        <v>0.6</v>
      </c>
      <c r="H107" s="433">
        <v>0.614</v>
      </c>
      <c r="I107" s="433">
        <v>0.422</v>
      </c>
      <c r="J107" s="433">
        <v>0.42</v>
      </c>
      <c r="K107" s="433">
        <v>0.42</v>
      </c>
      <c r="L107" s="433">
        <v>0.5</v>
      </c>
      <c r="M107" s="433">
        <v>0.557</v>
      </c>
      <c r="N107" s="433">
        <v>0.6</v>
      </c>
      <c r="O107" s="433">
        <v>0.8</v>
      </c>
      <c r="P107" s="433">
        <v>1.0</v>
      </c>
      <c r="Q107" s="433">
        <v>1.488</v>
      </c>
      <c r="R107" s="433">
        <v>1.507</v>
      </c>
      <c r="S107" s="433">
        <v>1.56</v>
      </c>
      <c r="T107" s="433">
        <v>1.223</v>
      </c>
      <c r="U107" s="433">
        <v>1.599</v>
      </c>
      <c r="V107" s="433">
        <v>1.477</v>
      </c>
      <c r="W107" s="433">
        <v>1.407</v>
      </c>
      <c r="X107" s="433">
        <v>1.384</v>
      </c>
      <c r="Y107" s="433">
        <v>1.791</v>
      </c>
      <c r="Z107" s="433">
        <v>3.838</v>
      </c>
      <c r="AA107" s="433">
        <v>5.369</v>
      </c>
      <c r="AB107" s="433">
        <v>6.317</v>
      </c>
      <c r="AC107" s="433">
        <v>7.228</v>
      </c>
      <c r="AD107" s="433">
        <v>7.965</v>
      </c>
      <c r="AE107" s="433">
        <v>9.243</v>
      </c>
      <c r="AF107" s="433">
        <v>10.582</v>
      </c>
      <c r="AG107" s="433">
        <v>12.008</v>
      </c>
      <c r="AH107" s="433">
        <v>11.657</v>
      </c>
      <c r="AI107" s="433">
        <v>11.095</v>
      </c>
      <c r="AJ107" s="433">
        <v>13.774</v>
      </c>
      <c r="AK107" s="433">
        <v>14.551</v>
      </c>
      <c r="AL107" s="433">
        <v>18.21</v>
      </c>
      <c r="AM107" s="433">
        <v>18.198</v>
      </c>
      <c r="AN107" s="433">
        <v>18.986</v>
      </c>
      <c r="AO107" s="433">
        <v>17.818</v>
      </c>
      <c r="AP107" s="433">
        <v>16.535</v>
      </c>
      <c r="AQ107" s="433">
        <v>19.711</v>
      </c>
      <c r="AR107" s="433">
        <v>22.437</v>
      </c>
      <c r="AS107" s="433">
        <v>25.984</v>
      </c>
      <c r="AT107" s="433">
        <v>29.977</v>
      </c>
      <c r="AU107" s="433">
        <v>28.52437</v>
      </c>
      <c r="AV107" s="433">
        <v>41.0756702915452</v>
      </c>
      <c r="AW107" s="433">
        <v>53.30537</v>
      </c>
      <c r="AX107" s="433">
        <v>57.8196882740525</v>
      </c>
      <c r="AY107" s="433">
        <v>62.1649356822157</v>
      </c>
      <c r="AZ107" s="433">
        <v>57.1708436588921</v>
      </c>
      <c r="BA107" s="433">
        <v>66.0475738924261</v>
      </c>
      <c r="BB107" s="433">
        <v>88.7621028142415</v>
      </c>
      <c r="BC107" s="433">
        <v>84.4853196737231</v>
      </c>
      <c r="BD107" s="433">
        <v>67.722483566868</v>
      </c>
      <c r="BE107" s="435">
        <v>68.9649182468911</v>
      </c>
      <c r="BF107" s="457">
        <v>0.0155636043767202</v>
      </c>
      <c r="BG107" s="457">
        <v>0.0849118950418677</v>
      </c>
      <c r="BH107" s="457">
        <v>0.016050289848689</v>
      </c>
    </row>
    <row r="108" spans="8:8">
      <c r="A108" s="218" t="s">
        <v>192</v>
      </c>
      <c r="B108" s="433">
        <v>10.046</v>
      </c>
      <c r="C108" s="433">
        <v>10.029</v>
      </c>
      <c r="D108" s="433">
        <v>10.241</v>
      </c>
      <c r="E108" s="433">
        <v>10.258</v>
      </c>
      <c r="F108" s="433">
        <v>10.346</v>
      </c>
      <c r="G108" s="433">
        <v>10.377</v>
      </c>
      <c r="H108" s="433">
        <v>10.651</v>
      </c>
      <c r="I108" s="433">
        <v>11.061</v>
      </c>
      <c r="J108" s="433">
        <v>11.236</v>
      </c>
      <c r="K108" s="433">
        <v>11.518</v>
      </c>
      <c r="L108" s="433">
        <v>11.871</v>
      </c>
      <c r="M108" s="433">
        <v>12.33</v>
      </c>
      <c r="N108" s="433">
        <v>12.502</v>
      </c>
      <c r="O108" s="433">
        <v>12.893</v>
      </c>
      <c r="P108" s="433">
        <v>13.788</v>
      </c>
      <c r="Q108" s="433">
        <v>13.9044155252525</v>
      </c>
      <c r="R108" s="433">
        <v>14.0960395353535</v>
      </c>
      <c r="S108" s="433">
        <v>14.5925326262626</v>
      </c>
      <c r="T108" s="433">
        <v>14.8030219656566</v>
      </c>
      <c r="U108" s="433">
        <v>15.2071686808081</v>
      </c>
      <c r="V108" s="433">
        <v>16.7210121949495</v>
      </c>
      <c r="W108" s="433">
        <v>17.7823680408618</v>
      </c>
      <c r="X108" s="433">
        <v>18.7969113819097</v>
      </c>
      <c r="Y108" s="433">
        <v>20.781649869697</v>
      </c>
      <c r="Z108" s="433">
        <v>21.3095000770454</v>
      </c>
      <c r="AA108" s="433">
        <v>22.2611363907092</v>
      </c>
      <c r="AB108" s="433">
        <v>21.5492852369015</v>
      </c>
      <c r="AC108" s="433">
        <v>20.6451448680303</v>
      </c>
      <c r="AD108" s="433">
        <v>20.222916704</v>
      </c>
      <c r="AE108" s="433">
        <v>21.3628812489697</v>
      </c>
      <c r="AF108" s="433">
        <v>21.8245138984242</v>
      </c>
      <c r="AG108" s="433">
        <v>20.8405304839495</v>
      </c>
      <c r="AH108" s="433">
        <v>18.5340583115859</v>
      </c>
      <c r="AI108" s="433">
        <v>18.5158612524425</v>
      </c>
      <c r="AJ108" s="433">
        <v>19.7394497025726</v>
      </c>
      <c r="AK108" s="433">
        <v>21.5505893933816</v>
      </c>
      <c r="AL108" s="433">
        <v>22.6366275713917</v>
      </c>
      <c r="AM108" s="433">
        <v>23.0012309011308</v>
      </c>
      <c r="AN108" s="433">
        <v>24.2348533058332</v>
      </c>
      <c r="AO108" s="433">
        <v>25.3693192756541</v>
      </c>
      <c r="AP108" s="433">
        <v>27.191082396878</v>
      </c>
      <c r="AQ108" s="433">
        <v>29.2236371111255</v>
      </c>
      <c r="AR108" s="433">
        <v>32.4594441655152</v>
      </c>
      <c r="AS108" s="433">
        <v>34.4051307061858</v>
      </c>
      <c r="AT108" s="433">
        <v>34.159722189107</v>
      </c>
      <c r="AU108" s="433">
        <v>40.9683283587731</v>
      </c>
      <c r="AV108" s="433">
        <v>46.9928281454614</v>
      </c>
      <c r="AW108" s="433">
        <v>47.8055263446821</v>
      </c>
      <c r="AX108" s="433">
        <v>53.4911439246765</v>
      </c>
      <c r="AY108" s="433">
        <v>53.1418075321965</v>
      </c>
      <c r="AZ108" s="433">
        <v>49.890519749182</v>
      </c>
      <c r="BA108" s="433">
        <v>58.040632448873</v>
      </c>
      <c r="BB108" s="433">
        <v>60.7502902596518</v>
      </c>
      <c r="BC108" s="433">
        <v>59.4018539405594</v>
      </c>
      <c r="BD108" s="433">
        <v>68.9186677097117</v>
      </c>
      <c r="BE108" s="435">
        <v>71.9455589102594</v>
      </c>
      <c r="BF108" s="457">
        <v>0.041067518123544</v>
      </c>
      <c r="BG108" s="457">
        <v>0.0727098150399628</v>
      </c>
      <c r="BH108" s="457">
        <v>0.0167439779990988</v>
      </c>
    </row>
    <row r="109" spans="8:8" s="47" ht="10.2" customFormat="1">
      <c r="A109" s="54" t="s">
        <v>193</v>
      </c>
      <c r="B109" s="436">
        <v>156.0895546</v>
      </c>
      <c r="C109" s="436">
        <v>162.3118272</v>
      </c>
      <c r="D109" s="436">
        <v>152.8667474</v>
      </c>
      <c r="E109" s="436">
        <v>168.249119</v>
      </c>
      <c r="F109" s="436">
        <v>174.1638034</v>
      </c>
      <c r="G109" s="436">
        <v>180.7100104</v>
      </c>
      <c r="H109" s="436">
        <v>199.2820798</v>
      </c>
      <c r="I109" s="436">
        <v>205.116013</v>
      </c>
      <c r="J109" s="436">
        <v>194.011624</v>
      </c>
      <c r="K109" s="436">
        <v>217.904609488889</v>
      </c>
      <c r="L109" s="436">
        <v>232.444250363636</v>
      </c>
      <c r="M109" s="436">
        <v>233.25336989899</v>
      </c>
      <c r="N109" s="436">
        <v>227.038314020202</v>
      </c>
      <c r="O109" s="436">
        <v>237.04640937688</v>
      </c>
      <c r="P109" s="436">
        <v>256.981874673625</v>
      </c>
      <c r="Q109" s="436">
        <v>273.447218798653</v>
      </c>
      <c r="R109" s="436">
        <v>289.729690163187</v>
      </c>
      <c r="S109" s="436">
        <v>282.667187430307</v>
      </c>
      <c r="T109" s="436">
        <v>299.341370798708</v>
      </c>
      <c r="U109" s="436">
        <v>299.406694026024</v>
      </c>
      <c r="V109" s="436">
        <v>320.044613429226</v>
      </c>
      <c r="W109" s="436">
        <v>328.159102202165</v>
      </c>
      <c r="X109" s="436">
        <v>326.891281231324</v>
      </c>
      <c r="Y109" s="436">
        <v>361.786261663621</v>
      </c>
      <c r="Z109" s="436">
        <v>388.043529868139</v>
      </c>
      <c r="AA109" s="436">
        <v>399.271542834368</v>
      </c>
      <c r="AB109" s="436">
        <v>410.524272373348</v>
      </c>
      <c r="AC109" s="436">
        <v>401.524650190697</v>
      </c>
      <c r="AD109" s="436">
        <v>440.286920610899</v>
      </c>
      <c r="AE109" s="436">
        <v>443.29819759305</v>
      </c>
      <c r="AF109" s="436">
        <v>483.434431876182</v>
      </c>
      <c r="AG109" s="436">
        <v>473.409440734879</v>
      </c>
      <c r="AH109" s="436">
        <v>475.894667664747</v>
      </c>
      <c r="AI109" s="436">
        <v>506.674294676776</v>
      </c>
      <c r="AJ109" s="436">
        <v>500.242965172028</v>
      </c>
      <c r="AK109" s="436">
        <v>521.652887630711</v>
      </c>
      <c r="AL109" s="436">
        <v>570.463572885693</v>
      </c>
      <c r="AM109" s="436">
        <v>578.908781429796</v>
      </c>
      <c r="AN109" s="436">
        <v>594.354301470852</v>
      </c>
      <c r="AO109" s="436">
        <v>699.152202816077</v>
      </c>
      <c r="AP109" s="436">
        <v>727.960631157241</v>
      </c>
      <c r="AQ109" s="436">
        <v>801.697905047495</v>
      </c>
      <c r="AR109" s="436">
        <v>852.173929146799</v>
      </c>
      <c r="AS109" s="436">
        <v>997.776959307595</v>
      </c>
      <c r="AT109" s="436">
        <v>968.086927101347</v>
      </c>
      <c r="AU109" s="436">
        <v>1097.62215866093</v>
      </c>
      <c r="AV109" s="436">
        <v>1117.74258280891</v>
      </c>
      <c r="AW109" s="436">
        <v>1261.91178843242</v>
      </c>
      <c r="AX109" s="436">
        <v>1367.36430381287</v>
      </c>
      <c r="AY109" s="436">
        <v>1521.93016879398</v>
      </c>
      <c r="AZ109" s="436">
        <v>1565.60468084116</v>
      </c>
      <c r="BA109" s="436">
        <v>1628.1721719022</v>
      </c>
      <c r="BB109" s="436">
        <v>1671.43905506977</v>
      </c>
      <c r="BC109" s="436">
        <v>1711.99584724445</v>
      </c>
      <c r="BD109" s="436">
        <v>1791.47819964186</v>
      </c>
      <c r="BE109" s="436">
        <v>1847.21631322852</v>
      </c>
      <c r="BF109" s="458">
        <v>0.0282956691795735</v>
      </c>
      <c r="BG109" s="458">
        <v>0.0634809557938072</v>
      </c>
      <c r="BH109" s="458">
        <v>0.429904913892664</v>
      </c>
    </row>
    <row r="110" spans="8:8">
      <c r="B110" s="433"/>
      <c r="C110" s="433"/>
      <c r="D110" s="433"/>
      <c r="E110" s="433"/>
      <c r="F110" s="433"/>
      <c r="G110" s="433"/>
      <c r="H110" s="433"/>
      <c r="I110" s="433"/>
      <c r="J110" s="433"/>
      <c r="K110" s="433"/>
      <c r="L110" s="433"/>
      <c r="M110" s="433"/>
      <c r="N110" s="433"/>
      <c r="O110" s="433"/>
      <c r="P110" s="433"/>
      <c r="Q110" s="433"/>
      <c r="R110" s="433"/>
      <c r="S110" s="433"/>
      <c r="T110" s="433"/>
      <c r="U110" s="433"/>
      <c r="V110" s="433"/>
      <c r="W110" s="433"/>
      <c r="X110" s="433"/>
      <c r="Y110" s="433"/>
      <c r="Z110" s="433"/>
      <c r="AA110" s="433"/>
      <c r="AB110" s="433"/>
      <c r="AC110" s="433"/>
      <c r="AD110" s="433"/>
      <c r="AE110" s="433"/>
      <c r="AF110" s="433"/>
      <c r="AG110" s="433"/>
      <c r="AH110" s="433"/>
      <c r="AI110" s="433"/>
      <c r="AJ110" s="433"/>
      <c r="AK110" s="433"/>
      <c r="AL110" s="433"/>
      <c r="AM110" s="433"/>
      <c r="AN110" s="433"/>
      <c r="AO110" s="433"/>
      <c r="AP110" s="433"/>
      <c r="AQ110" s="433"/>
      <c r="AR110" s="433"/>
      <c r="AS110" s="433"/>
      <c r="AT110" s="433"/>
      <c r="AU110" s="433"/>
      <c r="AV110" s="433"/>
      <c r="AW110" s="433"/>
      <c r="AX110" s="433"/>
      <c r="AY110" s="433"/>
      <c r="AZ110" s="433"/>
      <c r="BA110" s="433"/>
      <c r="BB110" s="433"/>
      <c r="BC110" s="433"/>
      <c r="BD110" s="433"/>
      <c r="BE110" s="435"/>
      <c r="BF110" s="457"/>
      <c r="BG110" s="457"/>
      <c r="BH110" s="457"/>
    </row>
    <row r="111" spans="8:8" s="482" ht="10.2" customFormat="1">
      <c r="A111" s="754" t="s">
        <v>194</v>
      </c>
      <c r="B111" s="755">
        <v>923.197923851395</v>
      </c>
      <c r="C111" s="755">
        <v>983.817037038316</v>
      </c>
      <c r="D111" s="755">
        <v>1005.74265171834</v>
      </c>
      <c r="E111" s="755">
        <v>1059.28900772236</v>
      </c>
      <c r="F111" s="755">
        <v>1121.74322107328</v>
      </c>
      <c r="G111" s="755">
        <v>1174.6475761078</v>
      </c>
      <c r="H111" s="755">
        <v>1227.06500480785</v>
      </c>
      <c r="I111" s="755">
        <v>1284.6303682331</v>
      </c>
      <c r="J111" s="755">
        <v>1303.00948777276</v>
      </c>
      <c r="K111" s="755">
        <v>1431.26498398541</v>
      </c>
      <c r="L111" s="755">
        <v>1448.88965171845</v>
      </c>
      <c r="M111" s="755">
        <v>1443.13470568199</v>
      </c>
      <c r="N111" s="755">
        <v>1491.67160962385</v>
      </c>
      <c r="O111" s="755">
        <v>1614.38772516444</v>
      </c>
      <c r="P111" s="755">
        <v>1695.18919442889</v>
      </c>
      <c r="Q111" s="755">
        <v>1731.65245094914</v>
      </c>
      <c r="R111" s="755">
        <v>1768.90372460856</v>
      </c>
      <c r="S111" s="755">
        <v>1800.90892058517</v>
      </c>
      <c r="T111" s="755">
        <v>1877.76937638692</v>
      </c>
      <c r="U111" s="755">
        <v>1941.37555629856</v>
      </c>
      <c r="V111" s="755">
        <v>1979.77484770063</v>
      </c>
      <c r="W111" s="755">
        <v>2006.57164754257</v>
      </c>
      <c r="X111" s="755">
        <v>2033.70639773734</v>
      </c>
      <c r="Y111" s="755">
        <v>2098.72098418852</v>
      </c>
      <c r="Z111" s="755">
        <v>2087.57091292076</v>
      </c>
      <c r="AA111" s="755">
        <v>2158.90625614241</v>
      </c>
      <c r="AB111" s="755">
        <v>2209.41040381178</v>
      </c>
      <c r="AC111" s="755">
        <v>2209.07425476017</v>
      </c>
      <c r="AD111" s="755">
        <v>2341.24479154328</v>
      </c>
      <c r="AE111" s="755">
        <v>2356.8818247215</v>
      </c>
      <c r="AF111" s="755">
        <v>2485.6334113362</v>
      </c>
      <c r="AG111" s="755">
        <v>2520.49899374696</v>
      </c>
      <c r="AH111" s="755">
        <v>2566.13536981955</v>
      </c>
      <c r="AI111" s="755">
        <v>2586.94201473752</v>
      </c>
      <c r="AJ111" s="755">
        <v>2605.67646549351</v>
      </c>
      <c r="AK111" s="755">
        <v>2651.96253934285</v>
      </c>
      <c r="AL111" s="755">
        <v>2583.88826496299</v>
      </c>
      <c r="AM111" s="755">
        <v>2631.84739700273</v>
      </c>
      <c r="AN111" s="755">
        <v>2627.60443474854</v>
      </c>
      <c r="AO111" s="755">
        <v>2820.74522853365</v>
      </c>
      <c r="AP111" s="755">
        <v>2916.43622411706</v>
      </c>
      <c r="AQ111" s="755">
        <v>3027.67846992332</v>
      </c>
      <c r="AR111" s="755">
        <v>3079.33597473956</v>
      </c>
      <c r="AS111" s="755">
        <v>3257.38934668533</v>
      </c>
      <c r="AT111" s="755">
        <v>3252.49840336377</v>
      </c>
      <c r="AU111" s="755">
        <v>3435.76990089355</v>
      </c>
      <c r="AV111" s="755">
        <v>3501.09094191975</v>
      </c>
      <c r="AW111" s="755">
        <v>3649.81138939966</v>
      </c>
      <c r="AX111" s="755">
        <v>3795.92998195147</v>
      </c>
      <c r="AY111" s="755">
        <v>3894.23974197342</v>
      </c>
      <c r="AZ111" s="755">
        <v>3885.01233890793</v>
      </c>
      <c r="BA111" s="755">
        <v>4018.6715911641</v>
      </c>
      <c r="BB111" s="755">
        <v>4066.71827511701</v>
      </c>
      <c r="BC111" s="755">
        <v>4176.68749578092</v>
      </c>
      <c r="BD111" s="755">
        <v>4227.88328023185</v>
      </c>
      <c r="BE111" s="755">
        <v>4296.80204513717</v>
      </c>
      <c r="BF111" s="756">
        <v>0.0135242306414849</v>
      </c>
      <c r="BG111" s="756">
        <v>0.0265747777024274</v>
      </c>
      <c r="BH111" s="756">
        <v>1.0</v>
      </c>
    </row>
    <row r="112" spans="8:8">
      <c r="A112" s="45" t="s">
        <v>195</v>
      </c>
      <c r="B112" s="433">
        <v>717.694014077983</v>
      </c>
      <c r="C112" s="433">
        <v>758.815341519839</v>
      </c>
      <c r="D112" s="433">
        <v>778.913018199575</v>
      </c>
      <c r="E112" s="433">
        <v>800.57391742978</v>
      </c>
      <c r="F112" s="433">
        <v>838.212439646544</v>
      </c>
      <c r="G112" s="433">
        <v>862.215952303753</v>
      </c>
      <c r="H112" s="433">
        <v>898.315089477581</v>
      </c>
      <c r="I112" s="433">
        <v>937.346231852548</v>
      </c>
      <c r="J112" s="433">
        <v>939.512135559058</v>
      </c>
      <c r="K112" s="433">
        <v>1030.05820501613</v>
      </c>
      <c r="L112" s="433">
        <v>1031.23180408485</v>
      </c>
      <c r="M112" s="433">
        <v>994.767898507071</v>
      </c>
      <c r="N112" s="433">
        <v>1001.91253479798</v>
      </c>
      <c r="O112" s="433">
        <v>1073.5452061495</v>
      </c>
      <c r="P112" s="433">
        <v>1119.56738570707</v>
      </c>
      <c r="Q112" s="433">
        <v>1112.19575009293</v>
      </c>
      <c r="R112" s="433">
        <v>1128.8446354505</v>
      </c>
      <c r="S112" s="433">
        <v>1159.36246895354</v>
      </c>
      <c r="T112" s="433">
        <v>1210.29279654545</v>
      </c>
      <c r="U112" s="433">
        <v>1213.32498179798</v>
      </c>
      <c r="V112" s="433">
        <v>1212.7939770101</v>
      </c>
      <c r="W112" s="433">
        <v>1206.88215367475</v>
      </c>
      <c r="X112" s="433">
        <v>1208.76652551515</v>
      </c>
      <c r="Y112" s="433">
        <v>1223.79543934141</v>
      </c>
      <c r="Z112" s="433">
        <v>1191.03899957576</v>
      </c>
      <c r="AA112" s="433">
        <v>1229.48216539394</v>
      </c>
      <c r="AB112" s="433">
        <v>1243.6626560101</v>
      </c>
      <c r="AC112" s="433">
        <v>1230.75331080808</v>
      </c>
      <c r="AD112" s="433">
        <v>1306.93891827273</v>
      </c>
      <c r="AE112" s="433">
        <v>1264.27610680808</v>
      </c>
      <c r="AF112" s="433">
        <v>1351.86928110101</v>
      </c>
      <c r="AG112" s="433">
        <v>1387.55149478635</v>
      </c>
      <c r="AH112" s="433">
        <v>1411.77391921212</v>
      </c>
      <c r="AI112" s="433">
        <v>1378.63423985415</v>
      </c>
      <c r="AJ112" s="433">
        <v>1391.4637430433</v>
      </c>
      <c r="AK112" s="433">
        <v>1395.1637010945</v>
      </c>
      <c r="AL112" s="433">
        <v>1293.51117325535</v>
      </c>
      <c r="AM112" s="433">
        <v>1316.56195746244</v>
      </c>
      <c r="AN112" s="433">
        <v>1292.12571957572</v>
      </c>
      <c r="AO112" s="433">
        <v>1322.64460591797</v>
      </c>
      <c r="AP112" s="433">
        <v>1335.20405036408</v>
      </c>
      <c r="AQ112" s="433">
        <v>1358.69891483532</v>
      </c>
      <c r="AR112" s="433">
        <v>1323.15790747134</v>
      </c>
      <c r="AS112" s="433">
        <v>1377.96257197752</v>
      </c>
      <c r="AT112" s="433">
        <v>1361.3211920141</v>
      </c>
      <c r="AU112" s="433">
        <v>1398.42174952144</v>
      </c>
      <c r="AV112" s="433">
        <v>1436.50381318011</v>
      </c>
      <c r="AW112" s="433">
        <v>1441.66709112716</v>
      </c>
      <c r="AX112" s="433">
        <v>1459.24713142208</v>
      </c>
      <c r="AY112" s="433">
        <v>1437.87572976209</v>
      </c>
      <c r="AZ112" s="433">
        <v>1422.1534782122</v>
      </c>
      <c r="BA112" s="433">
        <v>1449.16218286125</v>
      </c>
      <c r="BB112" s="433">
        <v>1445.32937539741</v>
      </c>
      <c r="BC112" s="433">
        <v>1481.14222878987</v>
      </c>
      <c r="BD112" s="433">
        <v>1444.2072667574</v>
      </c>
      <c r="BE112" s="435">
        <v>1479.69522467708</v>
      </c>
      <c r="BF112" s="457">
        <v>0.0217732423288135</v>
      </c>
      <c r="BG112" s="457">
        <v>0.00592798877494949</v>
      </c>
      <c r="BH112" s="457">
        <v>0.344371281044165</v>
      </c>
    </row>
    <row r="113" spans="8:8">
      <c r="A113" s="45" t="s">
        <v>196</v>
      </c>
      <c r="B113" s="433">
        <v>205.503909773412</v>
      </c>
      <c r="C113" s="433">
        <v>225.001695518478</v>
      </c>
      <c r="D113" s="433">
        <v>226.829633518768</v>
      </c>
      <c r="E113" s="433">
        <v>258.715090292575</v>
      </c>
      <c r="F113" s="433">
        <v>283.53078142674</v>
      </c>
      <c r="G113" s="433">
        <v>312.431623804045</v>
      </c>
      <c r="H113" s="433">
        <v>328.749915330265</v>
      </c>
      <c r="I113" s="433">
        <v>347.284136380554</v>
      </c>
      <c r="J113" s="433">
        <v>363.497352213704</v>
      </c>
      <c r="K113" s="433">
        <v>401.206778969279</v>
      </c>
      <c r="L113" s="433">
        <v>417.657847633597</v>
      </c>
      <c r="M113" s="433">
        <v>448.366807174916</v>
      </c>
      <c r="N113" s="433">
        <v>489.759074825873</v>
      </c>
      <c r="O113" s="433">
        <v>540.84251901495</v>
      </c>
      <c r="P113" s="433">
        <v>575.621808721819</v>
      </c>
      <c r="Q113" s="433">
        <v>619.456700856216</v>
      </c>
      <c r="R113" s="433">
        <v>640.05908915806</v>
      </c>
      <c r="S113" s="433">
        <v>641.546451631639</v>
      </c>
      <c r="T113" s="433">
        <v>667.476579841463</v>
      </c>
      <c r="U113" s="433">
        <v>728.05057450058</v>
      </c>
      <c r="V113" s="433">
        <v>766.980870690526</v>
      </c>
      <c r="W113" s="433">
        <v>799.689493867827</v>
      </c>
      <c r="X113" s="433">
        <v>824.939872222193</v>
      </c>
      <c r="Y113" s="433">
        <v>874.925544847104</v>
      </c>
      <c r="Z113" s="433">
        <v>896.531913345007</v>
      </c>
      <c r="AA113" s="433">
        <v>929.424090748468</v>
      </c>
      <c r="AB113" s="433">
        <v>965.747747801684</v>
      </c>
      <c r="AC113" s="433">
        <v>978.320943952085</v>
      </c>
      <c r="AD113" s="433">
        <v>1034.30587327056</v>
      </c>
      <c r="AE113" s="433">
        <v>1092.60571791342</v>
      </c>
      <c r="AF113" s="433">
        <v>1133.76413023519</v>
      </c>
      <c r="AG113" s="433">
        <v>1132.94749896061</v>
      </c>
      <c r="AH113" s="433">
        <v>1154.36145060743</v>
      </c>
      <c r="AI113" s="433">
        <v>1208.30777488338</v>
      </c>
      <c r="AJ113" s="433">
        <v>1214.21272245022</v>
      </c>
      <c r="AK113" s="433">
        <v>1256.79883824835</v>
      </c>
      <c r="AL113" s="433">
        <v>1290.37709170764</v>
      </c>
      <c r="AM113" s="433">
        <v>1315.28543954029</v>
      </c>
      <c r="AN113" s="433">
        <v>1335.47871517282</v>
      </c>
      <c r="AO113" s="433">
        <v>1498.10062261568</v>
      </c>
      <c r="AP113" s="433">
        <v>1581.23217375298</v>
      </c>
      <c r="AQ113" s="433">
        <v>1668.979555088</v>
      </c>
      <c r="AR113" s="433">
        <v>1756.17806726822</v>
      </c>
      <c r="AS113" s="433">
        <v>1879.42677470781</v>
      </c>
      <c r="AT113" s="433">
        <v>1891.17721134966</v>
      </c>
      <c r="AU113" s="433">
        <v>2037.34815137212</v>
      </c>
      <c r="AV113" s="433">
        <v>2064.58712873964</v>
      </c>
      <c r="AW113" s="433">
        <v>2208.1442982725</v>
      </c>
      <c r="AX113" s="433">
        <v>2336.68285052939</v>
      </c>
      <c r="AY113" s="433">
        <v>2456.36401221133</v>
      </c>
      <c r="AZ113" s="433">
        <v>2462.85886069574</v>
      </c>
      <c r="BA113" s="433">
        <v>2569.50940830285</v>
      </c>
      <c r="BB113" s="433">
        <v>2621.3888997196</v>
      </c>
      <c r="BC113" s="433">
        <v>2695.54526699104</v>
      </c>
      <c r="BD113" s="433">
        <v>2783.67601347445</v>
      </c>
      <c r="BE113" s="435">
        <v>2817.1068204601</v>
      </c>
      <c r="BF113" s="457">
        <v>0.00924453625006239</v>
      </c>
      <c r="BG113" s="457">
        <v>0.0394142011060339</v>
      </c>
      <c r="BH113" s="457">
        <v>0.655628718955835</v>
      </c>
    </row>
    <row r="114" spans="8:8">
      <c r="A114" s="60" t="s">
        <v>197</v>
      </c>
      <c r="B114" s="447">
        <v>211.806033953535</v>
      </c>
      <c r="C114" s="447">
        <v>230.453809280808</v>
      </c>
      <c r="D114" s="447">
        <v>222.192623929293</v>
      </c>
      <c r="E114" s="447">
        <v>226.580897288889</v>
      </c>
      <c r="F114" s="447">
        <v>222.457899345455</v>
      </c>
      <c r="G114" s="447">
        <v>234.722728024242</v>
      </c>
      <c r="H114" s="447">
        <v>233.227751480808</v>
      </c>
      <c r="I114" s="447">
        <v>244.836391379798</v>
      </c>
      <c r="J114" s="447">
        <v>243.532104579798</v>
      </c>
      <c r="K114" s="447">
        <v>263.01742550303</v>
      </c>
      <c r="L114" s="447">
        <v>264.905446309091</v>
      </c>
      <c r="M114" s="447">
        <v>231.162803381818</v>
      </c>
      <c r="N114" s="447">
        <v>307.585700181818</v>
      </c>
      <c r="O114" s="447">
        <v>299.47946189899</v>
      </c>
      <c r="P114" s="447">
        <v>313.923719270707</v>
      </c>
      <c r="Q114" s="447">
        <v>297.707666317172</v>
      </c>
      <c r="R114" s="447">
        <v>293.823006454546</v>
      </c>
      <c r="S114" s="447">
        <v>288.887679688889</v>
      </c>
      <c r="T114" s="447">
        <v>294.681583280808</v>
      </c>
      <c r="U114" s="447">
        <v>298.865600747475</v>
      </c>
      <c r="V114" s="447">
        <v>305.172145834343</v>
      </c>
      <c r="W114" s="447">
        <v>288.303374389899</v>
      </c>
      <c r="X114" s="447">
        <v>316.56955659596</v>
      </c>
      <c r="Y114" s="447">
        <v>334.198675862626</v>
      </c>
      <c r="Z114" s="447">
        <v>272.938237030303</v>
      </c>
      <c r="AA114" s="447">
        <v>284.805606060606</v>
      </c>
      <c r="AB114" s="447">
        <v>298.44077979798</v>
      </c>
      <c r="AC114" s="447">
        <v>310.627180808081</v>
      </c>
      <c r="AD114" s="447">
        <v>318.562793373737</v>
      </c>
      <c r="AE114" s="447">
        <v>327.966897979798</v>
      </c>
      <c r="AF114" s="447">
        <v>326.962592707071</v>
      </c>
      <c r="AG114" s="447">
        <v>325.433330191919</v>
      </c>
      <c r="AH114" s="447">
        <v>334.73151840404</v>
      </c>
      <c r="AI114" s="447">
        <v>345.719801585859</v>
      </c>
      <c r="AJ114" s="447">
        <v>343.537304143434</v>
      </c>
      <c r="AK114" s="447">
        <v>356.194585429238</v>
      </c>
      <c r="AL114" s="447">
        <v>375.738533609926</v>
      </c>
      <c r="AM114" s="447">
        <v>316.386523849537</v>
      </c>
      <c r="AN114" s="447">
        <v>306.02124009048</v>
      </c>
      <c r="AO114" s="447">
        <v>324.998223505051</v>
      </c>
      <c r="AP114" s="447">
        <v>307.422083700681</v>
      </c>
      <c r="AQ114" s="447">
        <v>310.993871496911</v>
      </c>
      <c r="AR114" s="447">
        <v>309.039788055796</v>
      </c>
      <c r="AS114" s="447">
        <v>327.235266072665</v>
      </c>
      <c r="AT114" s="447">
        <v>330.136396270663</v>
      </c>
      <c r="AU114" s="447">
        <v>372.871932338345</v>
      </c>
      <c r="AV114" s="447">
        <v>307.137237189765</v>
      </c>
      <c r="AW114" s="447">
        <v>330.957122213676</v>
      </c>
      <c r="AX114" s="447">
        <v>366.742398162704</v>
      </c>
      <c r="AY114" s="447">
        <v>368.920089309067</v>
      </c>
      <c r="AZ114" s="447">
        <v>333.657540240969</v>
      </c>
      <c r="BA114" s="447">
        <v>342.671965346892</v>
      </c>
      <c r="BB114" s="447">
        <v>291.290097979798</v>
      </c>
      <c r="BC114" s="447">
        <v>342.852868077808</v>
      </c>
      <c r="BD114" s="447">
        <v>317.131264909194</v>
      </c>
      <c r="BE114" s="436">
        <v>342.010347459991</v>
      </c>
      <c r="BF114" s="464">
        <v>0.0755038392584755</v>
      </c>
      <c r="BG114" s="464">
        <v>-0.0040109463850786</v>
      </c>
      <c r="BH114" s="464">
        <v>0.0795964868446885</v>
      </c>
    </row>
    <row r="115" spans="8:8">
      <c r="A115" s="62"/>
      <c r="B115" s="459"/>
      <c r="C115" s="459"/>
      <c r="D115" s="459"/>
      <c r="E115" s="459"/>
      <c r="F115" s="459"/>
      <c r="G115" s="459"/>
      <c r="H115" s="459"/>
      <c r="I115" s="459"/>
      <c r="J115" s="459"/>
      <c r="K115" s="459"/>
      <c r="L115" s="459"/>
      <c r="M115" s="459"/>
      <c r="N115" s="459"/>
      <c r="O115" s="459"/>
      <c r="P115" s="459"/>
      <c r="Q115" s="459"/>
      <c r="R115" s="459"/>
      <c r="S115" s="459"/>
      <c r="T115" s="459"/>
      <c r="U115" s="459"/>
      <c r="V115" s="459"/>
      <c r="W115" s="459"/>
      <c r="X115" s="459"/>
      <c r="Y115" s="459"/>
      <c r="Z115" s="459"/>
      <c r="AA115" s="459"/>
      <c r="AB115" s="459"/>
      <c r="AC115" s="459"/>
      <c r="AD115" s="459"/>
      <c r="AE115" s="459"/>
      <c r="AF115" s="459"/>
      <c r="AG115" s="459"/>
      <c r="AH115" s="459"/>
      <c r="AI115" s="459"/>
      <c r="AJ115" s="459"/>
      <c r="AK115" s="459"/>
      <c r="AL115" s="459"/>
      <c r="AM115" s="459"/>
      <c r="AN115" s="459"/>
      <c r="AO115" s="459"/>
      <c r="AP115" s="459"/>
      <c r="AQ115" s="459"/>
      <c r="AR115" s="459"/>
      <c r="AS115" s="459"/>
      <c r="AT115" s="459"/>
      <c r="AU115" s="459"/>
      <c r="AV115" s="459"/>
      <c r="AW115" s="459"/>
      <c r="AX115" s="459"/>
      <c r="AY115" s="459"/>
      <c r="AZ115" s="459"/>
      <c r="BA115" s="459"/>
      <c r="BB115" s="459"/>
      <c r="BC115" s="459"/>
      <c r="BD115" s="459"/>
      <c r="BE115" s="460"/>
      <c r="BF115" s="461"/>
      <c r="BG115" s="461"/>
      <c r="BH115" s="461"/>
    </row>
    <row r="116" spans="8:8">
      <c r="A116" s="473" t="s">
        <v>198</v>
      </c>
      <c r="B116" s="459"/>
      <c r="C116" s="459"/>
      <c r="D116" s="459"/>
      <c r="E116" s="459"/>
      <c r="F116" s="459"/>
      <c r="G116" s="459"/>
      <c r="H116" s="459"/>
      <c r="I116" s="459"/>
      <c r="J116" s="459"/>
      <c r="K116" s="459"/>
      <c r="L116" s="459"/>
      <c r="M116" s="459"/>
      <c r="N116" s="459"/>
      <c r="O116" s="459"/>
      <c r="P116" s="459"/>
      <c r="Q116" s="459"/>
      <c r="R116" s="459"/>
      <c r="S116" s="459"/>
      <c r="T116" s="459"/>
      <c r="U116" s="459"/>
      <c r="V116" s="459"/>
      <c r="W116" s="459"/>
      <c r="X116" s="459"/>
      <c r="Y116" s="459"/>
      <c r="Z116" s="459"/>
      <c r="AA116" s="459"/>
      <c r="AB116" s="459"/>
      <c r="AC116" s="459"/>
      <c r="AD116" s="459"/>
      <c r="AE116" s="459"/>
      <c r="AF116" s="459"/>
      <c r="AG116" s="459"/>
      <c r="AH116" s="459"/>
      <c r="AI116" s="459"/>
      <c r="AJ116" s="459"/>
      <c r="AK116" s="459"/>
      <c r="AL116" s="459"/>
      <c r="AM116" s="459"/>
      <c r="AN116" s="459"/>
      <c r="AO116" s="459"/>
      <c r="AP116" s="459"/>
      <c r="AQ116" s="459"/>
      <c r="AR116" s="459"/>
      <c r="AS116" s="459"/>
      <c r="AT116" s="459"/>
      <c r="AU116" s="459"/>
      <c r="AV116" s="459"/>
      <c r="AW116" s="459"/>
      <c r="AX116" s="459"/>
      <c r="AY116" s="459"/>
      <c r="AZ116" s="459"/>
      <c r="BA116" s="459"/>
      <c r="BB116" s="459"/>
      <c r="BC116" s="459"/>
      <c r="BD116" s="459"/>
      <c r="BE116" s="460"/>
      <c r="BF116" s="461"/>
      <c r="BG116" s="461"/>
      <c r="BH116" s="461"/>
    </row>
    <row r="117" spans="8:8">
      <c r="A117" s="45" t="s">
        <v>734</v>
      </c>
      <c r="B117" s="62"/>
      <c r="C117" s="62"/>
      <c r="D117" s="62"/>
      <c r="E117" s="62"/>
      <c r="F117" s="62"/>
      <c r="G117" s="62"/>
      <c r="H117" s="62"/>
      <c r="I117" s="62"/>
      <c r="J117" s="62"/>
      <c r="K117" s="62"/>
      <c r="L117" s="62"/>
      <c r="M117" s="62"/>
      <c r="N117" s="62"/>
      <c r="O117" s="62"/>
      <c r="P117" s="62"/>
      <c r="Q117" s="62"/>
      <c r="R117" s="62"/>
      <c r="S117" s="62"/>
      <c r="T117" s="62"/>
      <c r="U117" s="62"/>
      <c r="V117" s="62"/>
      <c r="W117" s="62"/>
      <c r="X117" s="62"/>
      <c r="Y117" s="62"/>
      <c r="Z117" s="62"/>
      <c r="AA117" s="62"/>
      <c r="AB117" s="62"/>
      <c r="AC117" s="62"/>
      <c r="AD117" s="62"/>
      <c r="AE117" s="62"/>
      <c r="AF117" s="62"/>
      <c r="AG117" s="62"/>
      <c r="AH117" s="62"/>
      <c r="AI117" s="62"/>
      <c r="AJ117" s="62"/>
      <c r="AK117" s="62"/>
      <c r="AL117" s="62"/>
      <c r="AM117" s="62"/>
      <c r="AN117" s="62"/>
      <c r="AO117" s="62"/>
      <c r="AP117" s="62"/>
      <c r="AQ117" s="62"/>
      <c r="AR117" s="62"/>
      <c r="AS117" s="62"/>
      <c r="AT117" s="62"/>
      <c r="AU117" s="62"/>
      <c r="AV117" s="62"/>
      <c r="AW117" s="62"/>
      <c r="AX117" s="62"/>
      <c r="AY117" s="62"/>
      <c r="AZ117" s="62"/>
      <c r="BA117" s="62"/>
      <c r="BB117" s="62"/>
      <c r="BC117" s="62"/>
      <c r="BD117" s="62"/>
      <c r="BE117" s="472"/>
      <c r="BF117" s="62"/>
      <c r="BG117" s="62"/>
      <c r="BH117" s="62"/>
    </row>
    <row r="118" spans="8:8">
      <c r="A118" s="45" t="s">
        <v>221</v>
      </c>
    </row>
    <row r="119" spans="8:8">
      <c r="A119" s="45" t="s">
        <v>332</v>
      </c>
    </row>
    <row r="120" spans="8:8">
      <c r="A120" s="45" t="s">
        <v>203</v>
      </c>
    </row>
    <row r="121" spans="8:8">
      <c r="A121" s="45" t="s">
        <v>204</v>
      </c>
    </row>
    <row r="122" spans="8:8">
      <c r="A122" s="45" t="s">
        <v>701</v>
      </c>
    </row>
    <row r="123" spans="8:8">
      <c r="A123" s="47" t="s">
        <v>726</v>
      </c>
    </row>
    <row r="124" spans="8:8">
      <c r="A124" s="47" t="s">
        <v>230</v>
      </c>
    </row>
  </sheetData>
  <mergeCells count="1">
    <mergeCell ref="BF2:BG2"/>
  </mergeCells>
  <conditionalFormatting sqref="BF4:BH53 BF55:BH116">
    <cfRule type="cellIs" operator="greaterThan" priority="6" dxfId="418">
      <formula>0</formula>
    </cfRule>
    <cfRule type="cellIs" operator="lessThanOrEqual" priority="5" dxfId="419">
      <formula>0</formula>
    </cfRule>
  </conditionalFormatting>
  <conditionalFormatting sqref="BF4:BH53 BF55:BH56">
    <cfRule type="cellIs" operator="greaterThan" priority="4" dxfId="420">
      <formula>0</formula>
    </cfRule>
    <cfRule type="cellIs" operator="lessThanOrEqual" priority="3" dxfId="421">
      <formula>0</formula>
    </cfRule>
  </conditionalFormatting>
  <conditionalFormatting sqref="BF54:BH54">
    <cfRule type="cellIs" operator="greaterThan" priority="2" dxfId="422">
      <formula>0</formula>
    </cfRule>
    <cfRule type="cellIs" operator="lessThanOrEqual" priority="1" dxfId="423">
      <formula>0</formula>
    </cfRule>
  </conditionalFormatting>
  <hyperlinks>
    <hyperlink ref="L1" location="Contents!A1" display="Contents"/>
    <hyperlink ref="BJ1" location="Contents!A1" display="Contents"/>
  </hyperlinks>
  <pageMargins left="0.75" right="0.75" top="1.0" bottom="1.0" header="0.5" footer="0.5"/>
</worksheet>
</file>

<file path=xl/worksheets/sheet52.xml><?xml version="1.0" encoding="utf-8"?>
<worksheet xmlns:r="http://schemas.openxmlformats.org/officeDocument/2006/relationships" xmlns="http://schemas.openxmlformats.org/spreadsheetml/2006/main">
  <dimension ref="A1:BK125"/>
  <sheetViews>
    <sheetView workbookViewId="0" showGridLines="0">
      <pane xSplit="1" ySplit="3" topLeftCell="AL4" state="frozen" activePane="bottomRight"/>
      <selection pane="bottomRight" activeCell="AU9" sqref="AU9"/>
    </sheetView>
  </sheetViews>
  <sheetFormatPr defaultRowHeight="10.2" defaultColWidth="9"/>
  <cols>
    <col min="1" max="1" customWidth="1" width="30.664062" style="45"/>
    <col min="2" max="56" customWidth="1" width="8.5" style="45"/>
    <col min="57" max="57" customWidth="1" width="8.5" style="47"/>
    <col min="58" max="58" customWidth="1" width="9.5" style="45"/>
    <col min="59" max="59" customWidth="1" width="11.832031" style="45"/>
    <col min="60" max="60" customWidth="1" width="8.1640625" style="45"/>
    <col min="61" max="16384" customWidth="0" width="9.1640625" style="45"/>
  </cols>
  <sheetData>
    <row r="1" spans="8:8" ht="13.2">
      <c r="A1" s="753" t="s">
        <v>735</v>
      </c>
      <c r="L1" s="21" t="s">
        <v>89</v>
      </c>
      <c r="BH1" s="455"/>
      <c r="BJ1" s="21" t="s">
        <v>89</v>
      </c>
    </row>
    <row r="2" spans="8:8">
      <c r="BF2" s="455" t="s">
        <v>90</v>
      </c>
      <c r="BG2" s="455"/>
      <c r="BH2" s="455" t="s">
        <v>91</v>
      </c>
    </row>
    <row r="3" spans="8:8">
      <c r="A3" s="45" t="s">
        <v>92</v>
      </c>
      <c r="B3" s="45">
        <v>1965.0</v>
      </c>
      <c r="C3" s="45">
        <v>1966.0</v>
      </c>
      <c r="D3" s="45">
        <v>1967.0</v>
      </c>
      <c r="E3" s="45">
        <v>1968.0</v>
      </c>
      <c r="F3" s="45">
        <v>1969.0</v>
      </c>
      <c r="G3" s="45">
        <v>1970.0</v>
      </c>
      <c r="H3" s="45">
        <v>1971.0</v>
      </c>
      <c r="I3" s="45">
        <v>1972.0</v>
      </c>
      <c r="J3" s="45">
        <v>1973.0</v>
      </c>
      <c r="K3" s="45">
        <v>1974.0</v>
      </c>
      <c r="L3" s="45">
        <v>1975.0</v>
      </c>
      <c r="M3" s="45">
        <v>1976.0</v>
      </c>
      <c r="N3" s="45">
        <v>1977.0</v>
      </c>
      <c r="O3" s="45">
        <v>1978.0</v>
      </c>
      <c r="P3" s="45">
        <v>1979.0</v>
      </c>
      <c r="Q3" s="45">
        <v>1980.0</v>
      </c>
      <c r="R3" s="45">
        <v>1981.0</v>
      </c>
      <c r="S3" s="45">
        <v>1982.0</v>
      </c>
      <c r="T3" s="45">
        <v>1983.0</v>
      </c>
      <c r="U3" s="45">
        <v>1984.0</v>
      </c>
      <c r="V3" s="45">
        <v>1985.0</v>
      </c>
      <c r="W3" s="45">
        <v>1986.0</v>
      </c>
      <c r="X3" s="45">
        <v>1987.0</v>
      </c>
      <c r="Y3" s="45">
        <v>1988.0</v>
      </c>
      <c r="Z3" s="45">
        <v>1989.0</v>
      </c>
      <c r="AA3" s="45">
        <v>1990.0</v>
      </c>
      <c r="AB3" s="45">
        <v>1991.0</v>
      </c>
      <c r="AC3" s="45">
        <v>1992.0</v>
      </c>
      <c r="AD3" s="45">
        <v>1993.0</v>
      </c>
      <c r="AE3" s="45">
        <v>1994.0</v>
      </c>
      <c r="AF3" s="45">
        <v>1995.0</v>
      </c>
      <c r="AG3" s="45">
        <v>1996.0</v>
      </c>
      <c r="AH3" s="45">
        <v>1997.0</v>
      </c>
      <c r="AI3" s="45">
        <v>1998.0</v>
      </c>
      <c r="AJ3" s="45">
        <v>1999.0</v>
      </c>
      <c r="AK3" s="45">
        <v>2000.0</v>
      </c>
      <c r="AL3" s="45">
        <v>2001.0</v>
      </c>
      <c r="AM3" s="45">
        <v>2002.0</v>
      </c>
      <c r="AN3" s="45">
        <v>2003.0</v>
      </c>
      <c r="AO3" s="45">
        <v>2004.0</v>
      </c>
      <c r="AP3" s="45">
        <v>2005.0</v>
      </c>
      <c r="AQ3" s="45">
        <v>2006.0</v>
      </c>
      <c r="AR3" s="45">
        <v>2007.0</v>
      </c>
      <c r="AS3" s="45">
        <v>2008.0</v>
      </c>
      <c r="AT3" s="45">
        <v>2009.0</v>
      </c>
      <c r="AU3" s="45">
        <v>2010.0</v>
      </c>
      <c r="AV3" s="45">
        <v>2011.0</v>
      </c>
      <c r="AW3" s="45">
        <v>2012.0</v>
      </c>
      <c r="AX3" s="45">
        <v>2013.0</v>
      </c>
      <c r="AY3" s="45">
        <v>2014.0</v>
      </c>
      <c r="AZ3" s="45">
        <v>2015.0</v>
      </c>
      <c r="BA3" s="45">
        <v>2016.0</v>
      </c>
      <c r="BB3" s="45">
        <v>2017.0</v>
      </c>
      <c r="BC3" s="45">
        <v>2018.0</v>
      </c>
      <c r="BD3" s="45">
        <v>2019.0</v>
      </c>
      <c r="BE3" s="47">
        <v>2020.0</v>
      </c>
      <c r="BF3" s="455">
        <v>2020.0</v>
      </c>
      <c r="BG3" s="455" t="s">
        <v>93</v>
      </c>
      <c r="BH3" s="455">
        <v>2020.0</v>
      </c>
    </row>
    <row r="4" spans="8:8">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0"/>
      <c r="AL4" s="50"/>
      <c r="AM4" s="50"/>
      <c r="AN4" s="50"/>
      <c r="AO4" s="50"/>
      <c r="AP4" s="50"/>
      <c r="AQ4" s="50"/>
      <c r="AR4" s="50"/>
      <c r="AS4" s="50"/>
      <c r="AT4" s="50"/>
      <c r="AU4" s="50"/>
      <c r="AV4" s="50"/>
      <c r="AW4" s="50"/>
      <c r="AX4" s="50"/>
      <c r="AY4" s="50"/>
      <c r="AZ4" s="50"/>
      <c r="BA4" s="50"/>
      <c r="BB4" s="50"/>
      <c r="BC4" s="50"/>
      <c r="BD4" s="50"/>
      <c r="BE4" s="51"/>
      <c r="BF4" s="50"/>
      <c r="BG4" s="50"/>
      <c r="BH4" s="50"/>
    </row>
    <row r="5" spans="8:8">
      <c r="A5" s="45" t="s">
        <v>94</v>
      </c>
      <c r="B5" s="52">
        <v>1.18088</v>
      </c>
      <c r="C5" s="52">
        <v>1.31</v>
      </c>
      <c r="D5" s="52">
        <v>1.33924</v>
      </c>
      <c r="E5" s="52">
        <v>1.362</v>
      </c>
      <c r="F5" s="52">
        <v>1.50638</v>
      </c>
      <c r="G5" s="52">
        <v>1.58137</v>
      </c>
      <c r="H5" s="52">
        <v>1.62461</v>
      </c>
      <c r="I5" s="52">
        <v>1.81639</v>
      </c>
      <c r="J5" s="52">
        <v>1.94654</v>
      </c>
      <c r="K5" s="52">
        <v>2.10667</v>
      </c>
      <c r="L5" s="52">
        <v>2.0247</v>
      </c>
      <c r="M5" s="52">
        <v>2.12689</v>
      </c>
      <c r="N5" s="52">
        <v>2.20147</v>
      </c>
      <c r="O5" s="52">
        <v>2.35254</v>
      </c>
      <c r="P5" s="52">
        <v>2.44121</v>
      </c>
      <c r="Q5" s="52">
        <v>2.51148</v>
      </c>
      <c r="R5" s="52">
        <v>2.66015</v>
      </c>
      <c r="S5" s="52">
        <v>2.57795</v>
      </c>
      <c r="T5" s="52">
        <v>2.65952</v>
      </c>
      <c r="U5" s="52">
        <v>2.86123</v>
      </c>
      <c r="V5" s="52">
        <v>3.03645</v>
      </c>
      <c r="W5" s="52">
        <v>3.10635</v>
      </c>
      <c r="X5" s="52">
        <v>3.16206</v>
      </c>
      <c r="Y5" s="52">
        <v>3.07435</v>
      </c>
      <c r="Z5" s="52">
        <v>2.90449744444444</v>
      </c>
      <c r="AA5" s="52">
        <v>2.95683323232323</v>
      </c>
      <c r="AB5" s="52">
        <v>3.07275991919192</v>
      </c>
      <c r="AC5" s="52">
        <v>3.15174654545455</v>
      </c>
      <c r="AD5" s="52">
        <v>3.22213897979798</v>
      </c>
      <c r="AE5" s="52">
        <v>3.27855580808081</v>
      </c>
      <c r="AF5" s="52">
        <v>3.34059734343434</v>
      </c>
      <c r="AG5" s="52">
        <v>3.54592074747475</v>
      </c>
      <c r="AH5" s="52">
        <v>3.48679621212121</v>
      </c>
      <c r="AI5" s="52">
        <v>3.30869925252525</v>
      </c>
      <c r="AJ5" s="52">
        <v>3.45000782828283</v>
      </c>
      <c r="AK5" s="52">
        <v>3.56760077777778</v>
      </c>
      <c r="AL5" s="52">
        <v>3.29368295336482</v>
      </c>
      <c r="AM5" s="52">
        <v>3.44767869853372</v>
      </c>
      <c r="AN5" s="52">
        <v>3.29675146095571</v>
      </c>
      <c r="AO5" s="52">
        <v>3.29776746323104</v>
      </c>
      <c r="AP5" s="52">
        <v>3.50501453624856</v>
      </c>
      <c r="AQ5" s="52">
        <v>3.39570784505432</v>
      </c>
      <c r="AR5" s="52">
        <v>3.51538020738636</v>
      </c>
      <c r="AS5" s="52">
        <v>3.58730576002258</v>
      </c>
      <c r="AT5" s="52">
        <v>3.48204771436588</v>
      </c>
      <c r="AU5" s="52">
        <v>3.29827453151143</v>
      </c>
      <c r="AV5" s="52">
        <v>3.50522742738359</v>
      </c>
      <c r="AW5" s="52">
        <v>3.52611344628099</v>
      </c>
      <c r="AX5" s="52">
        <v>3.6110661067908</v>
      </c>
      <c r="AY5" s="52">
        <v>3.50435394937398</v>
      </c>
      <c r="AZ5" s="52">
        <v>3.48068858658008</v>
      </c>
      <c r="BA5" s="52">
        <v>3.48941781441635</v>
      </c>
      <c r="BB5" s="52">
        <v>3.55128646363636</v>
      </c>
      <c r="BC5" s="52">
        <v>3.45273544603934</v>
      </c>
      <c r="BD5" s="52">
        <v>3.38451283714656</v>
      </c>
      <c r="BE5" s="53">
        <v>3.41651482640464</v>
      </c>
      <c r="BF5" s="457">
        <v>0.00669734475415384</v>
      </c>
      <c r="BG5" s="457">
        <v>-0.0028370246697651</v>
      </c>
      <c r="BH5" s="457">
        <v>0.0895251705422888</v>
      </c>
    </row>
    <row r="6" spans="8:8">
      <c r="A6" s="45" t="s">
        <v>95</v>
      </c>
      <c r="B6" s="52">
        <v>0.08863</v>
      </c>
      <c r="C6" s="52">
        <v>0.10118</v>
      </c>
      <c r="D6" s="52">
        <v>0.11017</v>
      </c>
      <c r="E6" s="52">
        <v>0.12642</v>
      </c>
      <c r="F6" s="52">
        <v>0.13406</v>
      </c>
      <c r="G6" s="52">
        <v>0.15005</v>
      </c>
      <c r="H6" s="52">
        <v>0.14572</v>
      </c>
      <c r="I6" s="52">
        <v>0.15531</v>
      </c>
      <c r="J6" s="52">
        <v>0.16371</v>
      </c>
      <c r="K6" s="52">
        <v>0.16708</v>
      </c>
      <c r="L6" s="52">
        <v>0.15182</v>
      </c>
      <c r="M6" s="52">
        <v>0.17255</v>
      </c>
      <c r="N6" s="52">
        <v>0.19193</v>
      </c>
      <c r="O6" s="52">
        <v>0.16217</v>
      </c>
      <c r="P6" s="52">
        <v>0.18008</v>
      </c>
      <c r="Q6" s="52">
        <v>0.1691</v>
      </c>
      <c r="R6" s="52">
        <v>0.24618</v>
      </c>
      <c r="S6" s="52">
        <v>0.22924</v>
      </c>
      <c r="T6" s="52">
        <v>0.20733</v>
      </c>
      <c r="U6" s="52">
        <v>0.23603</v>
      </c>
      <c r="V6" s="52">
        <v>0.284272916666659</v>
      </c>
      <c r="W6" s="52">
        <v>0.212974999999994</v>
      </c>
      <c r="X6" s="52">
        <v>0.192851944444439</v>
      </c>
      <c r="Y6" s="52">
        <v>0.218361111111105</v>
      </c>
      <c r="Z6" s="52">
        <v>0.253541944444437</v>
      </c>
      <c r="AA6" s="52">
        <v>0.244809444444438</v>
      </c>
      <c r="AB6" s="52">
        <v>0.226252638888883</v>
      </c>
      <c r="AC6" s="52">
        <v>0.268136944444437</v>
      </c>
      <c r="AD6" s="52">
        <v>0.266549305555548</v>
      </c>
      <c r="AE6" s="52">
        <v>0.202713194444439</v>
      </c>
      <c r="AF6" s="52">
        <v>0.275986666666659</v>
      </c>
      <c r="AG6" s="52">
        <v>0.313362777777769</v>
      </c>
      <c r="AH6" s="52">
        <v>0.263620972222215</v>
      </c>
      <c r="AI6" s="52">
        <v>0.245929444444438</v>
      </c>
      <c r="AJ6" s="52">
        <v>0.327123199999991</v>
      </c>
      <c r="AK6" s="52">
        <v>0.330748799999991</v>
      </c>
      <c r="AL6" s="52">
        <v>0.282506849999992</v>
      </c>
      <c r="AM6" s="52">
        <v>0.245407952903219</v>
      </c>
      <c r="AN6" s="52">
        <v>0.194704318269225</v>
      </c>
      <c r="AO6" s="52">
        <v>0.245349568312095</v>
      </c>
      <c r="AP6" s="52">
        <v>0.268325643670878</v>
      </c>
      <c r="AQ6" s="52">
        <v>0.292975511477979</v>
      </c>
      <c r="AR6" s="52">
        <v>0.261435634218743</v>
      </c>
      <c r="AS6" s="52">
        <v>0.372748950465828</v>
      </c>
      <c r="AT6" s="52">
        <v>0.252374496913573</v>
      </c>
      <c r="AU6" s="52">
        <v>0.348783592331278</v>
      </c>
      <c r="AV6" s="52">
        <v>0.338376471493893</v>
      </c>
      <c r="AW6" s="52">
        <v>0.295899107424234</v>
      </c>
      <c r="AX6" s="52">
        <v>0.258268810692764</v>
      </c>
      <c r="AY6" s="52">
        <v>0.356322972455079</v>
      </c>
      <c r="AZ6" s="52">
        <v>0.281333672916659</v>
      </c>
      <c r="BA6" s="52">
        <v>0.277910947781057</v>
      </c>
      <c r="BB6" s="52">
        <v>0.286628902499992</v>
      </c>
      <c r="BC6" s="52">
        <v>0.29066023391812</v>
      </c>
      <c r="BD6" s="52">
        <v>0.210451163170773</v>
      </c>
      <c r="BE6" s="53">
        <v>0.23835524181264</v>
      </c>
      <c r="BF6" s="457">
        <v>0.129497192608352</v>
      </c>
      <c r="BG6" s="457">
        <v>-0.0180020381074545</v>
      </c>
      <c r="BH6" s="457">
        <v>0.00624577815615128</v>
      </c>
    </row>
    <row r="7" spans="8:8">
      <c r="A7" s="45" t="s">
        <v>96</v>
      </c>
      <c r="B7" s="52">
        <v>1.98974085858586</v>
      </c>
      <c r="C7" s="52">
        <v>1.99936907070707</v>
      </c>
      <c r="D7" s="52">
        <v>2.27220813131313</v>
      </c>
      <c r="E7" s="52">
        <v>2.28154705050505</v>
      </c>
      <c r="F7" s="52">
        <v>2.56028522222222</v>
      </c>
      <c r="G7" s="52">
        <v>2.53492365656566</v>
      </c>
      <c r="H7" s="52">
        <v>2.72253998989899</v>
      </c>
      <c r="I7" s="52">
        <v>2.78715987878788</v>
      </c>
      <c r="J7" s="52">
        <v>2.78212701010101</v>
      </c>
      <c r="K7" s="52">
        <v>3.07284651515152</v>
      </c>
      <c r="L7" s="52">
        <v>3.06214821212121</v>
      </c>
      <c r="M7" s="52">
        <v>2.89822462626263</v>
      </c>
      <c r="N7" s="52">
        <v>2.2585725959596</v>
      </c>
      <c r="O7" s="52">
        <v>2.86328509090909</v>
      </c>
      <c r="P7" s="52">
        <v>2.85935329292929</v>
      </c>
      <c r="Q7" s="52">
        <v>2.82002111111111</v>
      </c>
      <c r="R7" s="52">
        <v>2.66509761616162</v>
      </c>
      <c r="S7" s="52">
        <v>3.15529306060606</v>
      </c>
      <c r="T7" s="52">
        <v>3.38677631313131</v>
      </c>
      <c r="U7" s="52">
        <v>3.27587237373737</v>
      </c>
      <c r="V7" s="52">
        <v>2.87182361616162</v>
      </c>
      <c r="W7" s="52">
        <v>2.96974968686869</v>
      </c>
      <c r="X7" s="52">
        <v>2.55410194949495</v>
      </c>
      <c r="Y7" s="52">
        <v>2.2838464949495</v>
      </c>
      <c r="Z7" s="52">
        <v>2.74724177777778</v>
      </c>
      <c r="AA7" s="52">
        <v>2.92280914141414</v>
      </c>
      <c r="AB7" s="52">
        <v>2.87326014141414</v>
      </c>
      <c r="AC7" s="52">
        <v>2.51425677777778</v>
      </c>
      <c r="AD7" s="52">
        <v>2.79250945454545</v>
      </c>
      <c r="AE7" s="52">
        <v>2.59341321212121</v>
      </c>
      <c r="AF7" s="52">
        <v>3.11219815151515</v>
      </c>
      <c r="AG7" s="52">
        <v>3.4754947979798</v>
      </c>
      <c r="AH7" s="52">
        <v>3.55973121212121</v>
      </c>
      <c r="AI7" s="52">
        <v>3.22089273737374</v>
      </c>
      <c r="AJ7" s="52">
        <v>3.16605181818182</v>
      </c>
      <c r="AK7" s="52">
        <v>2.72761350505051</v>
      </c>
      <c r="AL7" s="52">
        <v>2.08874805194805</v>
      </c>
      <c r="AM7" s="52">
        <v>2.54836384222874</v>
      </c>
      <c r="AN7" s="52">
        <v>2.64779218298368</v>
      </c>
      <c r="AO7" s="52">
        <v>2.55865354140127</v>
      </c>
      <c r="AP7" s="52">
        <v>2.57996486708861</v>
      </c>
      <c r="AQ7" s="52">
        <v>2.74768768324757</v>
      </c>
      <c r="AR7" s="52">
        <v>2.32410884886364</v>
      </c>
      <c r="AS7" s="52">
        <v>2.38579135573122</v>
      </c>
      <c r="AT7" s="52">
        <v>2.56447908698092</v>
      </c>
      <c r="AU7" s="52">
        <v>2.41490960903513</v>
      </c>
      <c r="AV7" s="52">
        <v>2.94893824611973</v>
      </c>
      <c r="AW7" s="52">
        <v>2.54100570743801</v>
      </c>
      <c r="AX7" s="52">
        <v>2.45675462760131</v>
      </c>
      <c r="AY7" s="52">
        <v>2.34310411431682</v>
      </c>
      <c r="AZ7" s="52">
        <v>2.24448384686147</v>
      </c>
      <c r="BA7" s="52">
        <v>2.38791954922001</v>
      </c>
      <c r="BB7" s="52">
        <v>2.67125801818182</v>
      </c>
      <c r="BC7" s="52">
        <v>2.5903937533227</v>
      </c>
      <c r="BD7" s="52">
        <v>2.54476704659044</v>
      </c>
      <c r="BE7" s="53">
        <v>2.56391769555143</v>
      </c>
      <c r="BF7" s="457">
        <v>0.00477269987126339</v>
      </c>
      <c r="BG7" s="457">
        <v>-7.71328467510823E-4</v>
      </c>
      <c r="BH7" s="457">
        <v>0.0671840107868593</v>
      </c>
    </row>
    <row r="8" spans="8:8" s="47" ht="10.2" customFormat="1">
      <c r="A8" s="54" t="s">
        <v>97</v>
      </c>
      <c r="B8" s="55">
        <v>3.25925085858586</v>
      </c>
      <c r="C8" s="55">
        <v>3.41054907070707</v>
      </c>
      <c r="D8" s="55">
        <v>3.72161813131313</v>
      </c>
      <c r="E8" s="55">
        <v>3.76996705050505</v>
      </c>
      <c r="F8" s="55">
        <v>4.20072522222222</v>
      </c>
      <c r="G8" s="55">
        <v>4.26634365656566</v>
      </c>
      <c r="H8" s="55">
        <v>4.49286998989899</v>
      </c>
      <c r="I8" s="55">
        <v>4.75885987878788</v>
      </c>
      <c r="J8" s="55">
        <v>4.89237701010101</v>
      </c>
      <c r="K8" s="55">
        <v>5.34659651515152</v>
      </c>
      <c r="L8" s="55">
        <v>5.23866821212121</v>
      </c>
      <c r="M8" s="55">
        <v>5.19766462626263</v>
      </c>
      <c r="N8" s="55">
        <v>4.6519725959596</v>
      </c>
      <c r="O8" s="55">
        <v>5.37799509090909</v>
      </c>
      <c r="P8" s="55">
        <v>5.48064329292929</v>
      </c>
      <c r="Q8" s="55">
        <v>5.50060111111111</v>
      </c>
      <c r="R8" s="55">
        <v>5.57142761616162</v>
      </c>
      <c r="S8" s="55">
        <v>5.96248306060606</v>
      </c>
      <c r="T8" s="55">
        <v>6.25362631313131</v>
      </c>
      <c r="U8" s="55">
        <v>6.37313237373738</v>
      </c>
      <c r="V8" s="55">
        <v>6.19254653282827</v>
      </c>
      <c r="W8" s="55">
        <v>6.28907468686868</v>
      </c>
      <c r="X8" s="55">
        <v>5.90901389393939</v>
      </c>
      <c r="Y8" s="55">
        <v>5.5765576060606</v>
      </c>
      <c r="Z8" s="55">
        <v>5.90528116666666</v>
      </c>
      <c r="AA8" s="55">
        <v>6.12445181818181</v>
      </c>
      <c r="AB8" s="55">
        <v>6.17227269949494</v>
      </c>
      <c r="AC8" s="55">
        <v>5.93414026767676</v>
      </c>
      <c r="AD8" s="55">
        <v>6.28119773989898</v>
      </c>
      <c r="AE8" s="55">
        <v>6.07468221464646</v>
      </c>
      <c r="AF8" s="55">
        <v>6.72878216161615</v>
      </c>
      <c r="AG8" s="55">
        <v>7.33477832323232</v>
      </c>
      <c r="AH8" s="55">
        <v>7.31014839646464</v>
      </c>
      <c r="AI8" s="55">
        <v>6.77552143434343</v>
      </c>
      <c r="AJ8" s="55">
        <v>6.94318284646464</v>
      </c>
      <c r="AK8" s="55">
        <v>6.62596308282827</v>
      </c>
      <c r="AL8" s="55">
        <v>5.66493785531286</v>
      </c>
      <c r="AM8" s="55">
        <v>6.24145049366568</v>
      </c>
      <c r="AN8" s="55">
        <v>6.13924796220862</v>
      </c>
      <c r="AO8" s="55">
        <v>6.1017705729444</v>
      </c>
      <c r="AP8" s="55">
        <v>6.35330504700805</v>
      </c>
      <c r="AQ8" s="55">
        <v>6.43637103977987</v>
      </c>
      <c r="AR8" s="55">
        <v>6.10092469046874</v>
      </c>
      <c r="AS8" s="55">
        <v>6.34584606621964</v>
      </c>
      <c r="AT8" s="55">
        <v>6.29890129826037</v>
      </c>
      <c r="AU8" s="55">
        <v>6.06196773287784</v>
      </c>
      <c r="AV8" s="55">
        <v>6.79254214499722</v>
      </c>
      <c r="AW8" s="55">
        <v>6.36301826114324</v>
      </c>
      <c r="AX8" s="55">
        <v>6.32608954508487</v>
      </c>
      <c r="AY8" s="55">
        <v>6.20378103614588</v>
      </c>
      <c r="AZ8" s="55">
        <v>6.00650610635821</v>
      </c>
      <c r="BA8" s="55">
        <v>6.15524831141742</v>
      </c>
      <c r="BB8" s="55">
        <v>6.50917338431817</v>
      </c>
      <c r="BC8" s="55">
        <v>6.33378943328016</v>
      </c>
      <c r="BD8" s="55">
        <v>6.13973104690777</v>
      </c>
      <c r="BE8" s="55">
        <v>6.21878776376871</v>
      </c>
      <c r="BF8" s="458">
        <v>0.0101088293588891</v>
      </c>
      <c r="BG8" s="458">
        <v>-0.00255615578810675</v>
      </c>
      <c r="BH8" s="458">
        <v>0.162954959485299</v>
      </c>
    </row>
    <row r="9" spans="8:8">
      <c r="B9" s="52"/>
      <c r="C9" s="52"/>
      <c r="D9" s="52"/>
      <c r="E9" s="52"/>
      <c r="F9" s="52"/>
      <c r="G9" s="52"/>
      <c r="H9" s="52"/>
      <c r="I9" s="52"/>
      <c r="J9" s="52"/>
      <c r="K9" s="52"/>
      <c r="L9" s="52"/>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2"/>
      <c r="AP9" s="52"/>
      <c r="AQ9" s="52"/>
      <c r="AR9" s="52"/>
      <c r="AS9" s="52"/>
      <c r="AT9" s="52"/>
      <c r="AU9" s="52"/>
      <c r="AV9" s="52"/>
      <c r="AW9" s="52"/>
      <c r="AX9" s="52"/>
      <c r="AY9" s="52"/>
      <c r="AZ9" s="52"/>
      <c r="BA9" s="52"/>
      <c r="BB9" s="52"/>
      <c r="BC9" s="52"/>
      <c r="BD9" s="52"/>
      <c r="BE9" s="53"/>
      <c r="BF9" s="457"/>
      <c r="BG9" s="457"/>
      <c r="BH9" s="457"/>
    </row>
    <row r="10" spans="8:8">
      <c r="A10" s="45" t="s">
        <v>98</v>
      </c>
      <c r="B10" s="52">
        <v>0.01225</v>
      </c>
      <c r="C10" s="52">
        <v>0.01241</v>
      </c>
      <c r="D10" s="52">
        <v>0.01271</v>
      </c>
      <c r="E10" s="52">
        <v>0.01498</v>
      </c>
      <c r="F10" s="52">
        <v>0.01344</v>
      </c>
      <c r="G10" s="52">
        <v>0.01555</v>
      </c>
      <c r="H10" s="52">
        <v>0.01544</v>
      </c>
      <c r="I10" s="52">
        <v>0.01504</v>
      </c>
      <c r="J10" s="52">
        <v>0.02994</v>
      </c>
      <c r="K10" s="52">
        <v>0.05028</v>
      </c>
      <c r="L10" s="52">
        <v>0.05201</v>
      </c>
      <c r="M10" s="52">
        <v>0.05013</v>
      </c>
      <c r="N10" s="52">
        <v>0.05766</v>
      </c>
      <c r="O10" s="52">
        <v>0.07752</v>
      </c>
      <c r="P10" s="52">
        <v>0.1066</v>
      </c>
      <c r="Q10" s="52">
        <v>0.15144</v>
      </c>
      <c r="R10" s="52">
        <v>0.14685</v>
      </c>
      <c r="S10" s="52">
        <v>0.17593</v>
      </c>
      <c r="T10" s="52">
        <v>0.18419</v>
      </c>
      <c r="U10" s="52">
        <v>0.1988</v>
      </c>
      <c r="V10" s="52">
        <v>0.20646</v>
      </c>
      <c r="W10" s="52">
        <v>0.21009</v>
      </c>
      <c r="X10" s="52">
        <v>0.21841</v>
      </c>
      <c r="Y10" s="52">
        <v>0.15033</v>
      </c>
      <c r="Z10" s="52">
        <v>0.12965</v>
      </c>
      <c r="AA10" s="52">
        <v>0.17876</v>
      </c>
      <c r="AB10" s="52">
        <v>0.16221</v>
      </c>
      <c r="AC10" s="52">
        <v>0.197790505050505</v>
      </c>
      <c r="AD10" s="52">
        <v>0.235554747474747</v>
      </c>
      <c r="AE10" s="52">
        <v>0.279727878787879</v>
      </c>
      <c r="AF10" s="52">
        <v>0.284581212121212</v>
      </c>
      <c r="AG10" s="52">
        <v>0.259451818181818</v>
      </c>
      <c r="AH10" s="52">
        <v>0.330299595959596</v>
      </c>
      <c r="AI10" s="52">
        <v>0.324217878787879</v>
      </c>
      <c r="AJ10" s="52">
        <v>0.265300707070707</v>
      </c>
      <c r="AK10" s="52">
        <v>0.340340101010101</v>
      </c>
      <c r="AL10" s="52">
        <v>0.416311635182999</v>
      </c>
      <c r="AM10" s="52">
        <v>0.409319917888563</v>
      </c>
      <c r="AN10" s="52">
        <v>0.383285407925408</v>
      </c>
      <c r="AO10" s="52">
        <v>0.345008946149392</v>
      </c>
      <c r="AP10" s="52">
        <v>0.38104834867664</v>
      </c>
      <c r="AQ10" s="52">
        <v>0.419778113207547</v>
      </c>
      <c r="AR10" s="52">
        <v>0.3608983125</v>
      </c>
      <c r="AS10" s="52">
        <v>0.35350602484472</v>
      </c>
      <c r="AT10" s="52">
        <v>0.385172777777778</v>
      </c>
      <c r="AU10" s="52">
        <v>0.38055699386503</v>
      </c>
      <c r="AV10" s="52">
        <v>0.369821524390244</v>
      </c>
      <c r="AW10" s="52">
        <v>0.341941090909091</v>
      </c>
      <c r="AX10" s="52">
        <v>0.375126506024096</v>
      </c>
      <c r="AY10" s="52">
        <v>0.374382754491018</v>
      </c>
      <c r="AZ10" s="52">
        <v>0.380413553571428</v>
      </c>
      <c r="BA10" s="52">
        <v>0.346326755651837</v>
      </c>
      <c r="BB10" s="52">
        <v>0.373886807195605</v>
      </c>
      <c r="BC10" s="52">
        <v>0.372638793711171</v>
      </c>
      <c r="BD10" s="52">
        <v>0.330427401223543</v>
      </c>
      <c r="BE10" s="53">
        <v>0.271276965769063</v>
      </c>
      <c r="BF10" s="457">
        <v>-0.181255032507141</v>
      </c>
      <c r="BG10" s="457">
        <v>-0.0152135895805278</v>
      </c>
      <c r="BH10" s="457">
        <v>0.00710844760191703</v>
      </c>
    </row>
    <row r="11" spans="8:8">
      <c r="A11" s="45" t="s">
        <v>99</v>
      </c>
      <c r="B11" s="52">
        <v>0.25515</v>
      </c>
      <c r="C11" s="52">
        <v>0.27906</v>
      </c>
      <c r="D11" s="52">
        <v>0.29189</v>
      </c>
      <c r="E11" s="52">
        <v>0.3055</v>
      </c>
      <c r="F11" s="52">
        <v>0.32692</v>
      </c>
      <c r="G11" s="52">
        <v>0.39801</v>
      </c>
      <c r="H11" s="52">
        <v>0.43199</v>
      </c>
      <c r="I11" s="52">
        <v>0.50681</v>
      </c>
      <c r="J11" s="52">
        <v>0.5789</v>
      </c>
      <c r="K11" s="52">
        <v>0.65679</v>
      </c>
      <c r="L11" s="52">
        <v>0.72287</v>
      </c>
      <c r="M11" s="52">
        <v>0.82913</v>
      </c>
      <c r="N11" s="52">
        <v>0.9348</v>
      </c>
      <c r="O11" s="52">
        <v>1.02746</v>
      </c>
      <c r="P11" s="52">
        <v>1.1658</v>
      </c>
      <c r="Q11" s="52">
        <v>1.28907</v>
      </c>
      <c r="R11" s="52">
        <v>1.30765</v>
      </c>
      <c r="S11" s="52">
        <v>1.41132</v>
      </c>
      <c r="T11" s="52">
        <v>1.51475</v>
      </c>
      <c r="U11" s="52">
        <v>1.66593</v>
      </c>
      <c r="V11" s="52">
        <v>1.78375</v>
      </c>
      <c r="W11" s="52">
        <v>1.82419</v>
      </c>
      <c r="X11" s="52">
        <v>1.856</v>
      </c>
      <c r="Y11" s="52">
        <v>1.99093</v>
      </c>
      <c r="Z11" s="52">
        <v>2.0469</v>
      </c>
      <c r="AA11" s="52">
        <v>2.06708</v>
      </c>
      <c r="AB11" s="52">
        <v>2.17782</v>
      </c>
      <c r="AC11" s="52">
        <v>2.23343</v>
      </c>
      <c r="AD11" s="52">
        <v>2.35065</v>
      </c>
      <c r="AE11" s="52">
        <v>2.42705</v>
      </c>
      <c r="AF11" s="52">
        <v>2.53905</v>
      </c>
      <c r="AG11" s="52">
        <v>2.65769</v>
      </c>
      <c r="AH11" s="52">
        <v>2.78972</v>
      </c>
      <c r="AI11" s="52">
        <v>2.91469</v>
      </c>
      <c r="AJ11" s="52">
        <v>2.93</v>
      </c>
      <c r="AK11" s="52">
        <v>3.04403</v>
      </c>
      <c r="AL11" s="52">
        <v>2.66136545454545</v>
      </c>
      <c r="AM11" s="52">
        <v>2.82400490322581</v>
      </c>
      <c r="AN11" s="52">
        <v>2.99738769230769</v>
      </c>
      <c r="AO11" s="52">
        <v>3.12623737234596</v>
      </c>
      <c r="AP11" s="52">
        <v>3.267776652698</v>
      </c>
      <c r="AQ11" s="52">
        <v>3.35642989811321</v>
      </c>
      <c r="AR11" s="52">
        <v>3.5765196003</v>
      </c>
      <c r="AS11" s="52">
        <v>3.51193349068323</v>
      </c>
      <c r="AT11" s="52">
        <v>3.69266505833333</v>
      </c>
      <c r="AU11" s="52">
        <v>3.78548106926955</v>
      </c>
      <c r="AV11" s="52">
        <v>3.99603272806722</v>
      </c>
      <c r="AW11" s="52">
        <v>3.85135471787006</v>
      </c>
      <c r="AX11" s="52">
        <v>3.60372157457943</v>
      </c>
      <c r="AY11" s="52">
        <v>3.42132791931515</v>
      </c>
      <c r="AZ11" s="52">
        <v>3.2762291460556</v>
      </c>
      <c r="BA11" s="52">
        <v>3.448483679536</v>
      </c>
      <c r="BB11" s="52">
        <v>3.33815810738483</v>
      </c>
      <c r="BC11" s="52">
        <v>3.48026752100821</v>
      </c>
      <c r="BD11" s="52">
        <v>3.54682701853507</v>
      </c>
      <c r="BE11" s="53">
        <v>3.52421851428571</v>
      </c>
      <c r="BF11" s="457">
        <v>-0.00908911441550453</v>
      </c>
      <c r="BG11" s="457">
        <v>-0.00402139536442137</v>
      </c>
      <c r="BH11" s="457">
        <v>0.0923474006555804</v>
      </c>
    </row>
    <row r="12" spans="8:8">
      <c r="A12" s="45" t="s">
        <v>100</v>
      </c>
      <c r="B12" s="52">
        <v>0.03954</v>
      </c>
      <c r="C12" s="52">
        <v>0.04168</v>
      </c>
      <c r="D12" s="52">
        <v>0.04255</v>
      </c>
      <c r="E12" s="52">
        <v>0.03565</v>
      </c>
      <c r="F12" s="52">
        <v>0.04024</v>
      </c>
      <c r="G12" s="52">
        <v>0.04307</v>
      </c>
      <c r="H12" s="52">
        <v>0.04809</v>
      </c>
      <c r="I12" s="52">
        <v>0.0573</v>
      </c>
      <c r="J12" s="52">
        <v>0.05595</v>
      </c>
      <c r="K12" s="52">
        <v>0.06364</v>
      </c>
      <c r="L12" s="52">
        <v>0.06388</v>
      </c>
      <c r="M12" s="52">
        <v>0.06599</v>
      </c>
      <c r="N12" s="52">
        <v>0.06969</v>
      </c>
      <c r="O12" s="52">
        <v>0.07251</v>
      </c>
      <c r="P12" s="52">
        <v>0.07448</v>
      </c>
      <c r="Q12" s="52">
        <v>0.07871</v>
      </c>
      <c r="R12" s="52">
        <v>0.0815</v>
      </c>
      <c r="S12" s="52">
        <v>0.08914</v>
      </c>
      <c r="T12" s="52">
        <v>0.09613</v>
      </c>
      <c r="U12" s="52">
        <v>0.09975</v>
      </c>
      <c r="V12" s="52">
        <v>0.1107</v>
      </c>
      <c r="W12" s="52">
        <v>0.1183</v>
      </c>
      <c r="X12" s="52">
        <v>0.12823</v>
      </c>
      <c r="Y12" s="52">
        <v>0.12558</v>
      </c>
      <c r="Z12" s="52">
        <v>0.10543</v>
      </c>
      <c r="AA12" s="52">
        <v>0.08941428</v>
      </c>
      <c r="AB12" s="52">
        <v>0.13135654</v>
      </c>
      <c r="AC12" s="52">
        <v>0.1674015</v>
      </c>
      <c r="AD12" s="52">
        <v>0.17217321</v>
      </c>
      <c r="AE12" s="52">
        <v>0.16985472</v>
      </c>
      <c r="AF12" s="52">
        <v>0.18413739</v>
      </c>
      <c r="AG12" s="52">
        <v>0.16873468</v>
      </c>
      <c r="AH12" s="52">
        <v>0.18943148</v>
      </c>
      <c r="AI12" s="52">
        <v>0.15937255</v>
      </c>
      <c r="AJ12" s="52">
        <v>0.13577</v>
      </c>
      <c r="AK12" s="52">
        <v>0.19081</v>
      </c>
      <c r="AL12" s="52">
        <v>0.215392207792208</v>
      </c>
      <c r="AM12" s="52">
        <v>0.228878129032258</v>
      </c>
      <c r="AN12" s="52">
        <v>0.221683269230769</v>
      </c>
      <c r="AO12" s="52">
        <v>0.20435087681656</v>
      </c>
      <c r="AP12" s="52">
        <v>0.247661487341772</v>
      </c>
      <c r="AQ12" s="52">
        <v>0.271503312121842</v>
      </c>
      <c r="AR12" s="52">
        <v>0.213577090219916</v>
      </c>
      <c r="AS12" s="52">
        <v>0.230603749507453</v>
      </c>
      <c r="AT12" s="52">
        <v>0.23780459945</v>
      </c>
      <c r="AU12" s="52">
        <v>0.204245370761963</v>
      </c>
      <c r="AV12" s="52">
        <v>0.191343340168902</v>
      </c>
      <c r="AW12" s="52">
        <v>0.18695694852</v>
      </c>
      <c r="AX12" s="52">
        <v>0.183482121426506</v>
      </c>
      <c r="AY12" s="52">
        <v>0.211131549269461</v>
      </c>
      <c r="AZ12" s="52">
        <v>0.215124438021428</v>
      </c>
      <c r="BA12" s="52">
        <v>0.178265161298876</v>
      </c>
      <c r="BB12" s="52">
        <v>0.19193157796464</v>
      </c>
      <c r="BC12" s="52">
        <v>0.209071092632111</v>
      </c>
      <c r="BD12" s="52">
        <v>0.191127209867112</v>
      </c>
      <c r="BE12" s="53">
        <v>0.183470802817091</v>
      </c>
      <c r="BF12" s="457">
        <v>-0.0426820095484454</v>
      </c>
      <c r="BG12" s="457">
        <v>-0.021614005994292</v>
      </c>
      <c r="BH12" s="457">
        <v>0.00480760533652235</v>
      </c>
    </row>
    <row r="13" spans="8:8">
      <c r="A13" s="45" t="s">
        <v>101</v>
      </c>
      <c r="B13" s="52">
        <v>0.0354394946586159</v>
      </c>
      <c r="C13" s="52">
        <v>0.0393721936832327</v>
      </c>
      <c r="D13" s="52">
        <v>0.0438925373896888</v>
      </c>
      <c r="E13" s="52">
        <v>0.0489101189038551</v>
      </c>
      <c r="F13" s="52">
        <v>0.054379734788667</v>
      </c>
      <c r="G13" s="52">
        <v>0.0605274022294472</v>
      </c>
      <c r="H13" s="52">
        <v>0.0642340840687413</v>
      </c>
      <c r="I13" s="52">
        <v>0.0711502099396191</v>
      </c>
      <c r="J13" s="52">
        <v>0.0774334876915931</v>
      </c>
      <c r="K13" s="52">
        <v>0.0879206850905713</v>
      </c>
      <c r="L13" s="52">
        <v>0.097323</v>
      </c>
      <c r="M13" s="52">
        <v>0.1022642</v>
      </c>
      <c r="N13" s="52">
        <v>0.10451812</v>
      </c>
      <c r="O13" s="52">
        <v>0.1207144</v>
      </c>
      <c r="P13" s="52">
        <v>0.132593</v>
      </c>
      <c r="Q13" s="52">
        <v>0.1444702</v>
      </c>
      <c r="R13" s="52">
        <v>0.1426534</v>
      </c>
      <c r="S13" s="52">
        <v>0.15238536</v>
      </c>
      <c r="T13" s="52">
        <v>0.15365776</v>
      </c>
      <c r="U13" s="52">
        <v>0.1714022</v>
      </c>
      <c r="V13" s="52">
        <v>0.18440772</v>
      </c>
      <c r="W13" s="52">
        <v>0.21332952</v>
      </c>
      <c r="X13" s="52">
        <v>0.2324756</v>
      </c>
      <c r="Y13" s="52">
        <v>0.245194</v>
      </c>
      <c r="Z13" s="52">
        <v>0.2678212</v>
      </c>
      <c r="AA13" s="52">
        <v>0.27495852</v>
      </c>
      <c r="AB13" s="52">
        <v>0.2772608</v>
      </c>
      <c r="AC13" s="52">
        <v>0.22280584</v>
      </c>
      <c r="AD13" s="52">
        <v>0.27856392</v>
      </c>
      <c r="AE13" s="52">
        <v>0.32058392</v>
      </c>
      <c r="AF13" s="52">
        <v>0.319894</v>
      </c>
      <c r="AG13" s="52">
        <v>0.35287624180287</v>
      </c>
      <c r="AH13" s="52">
        <v>0.3147576</v>
      </c>
      <c r="AI13" s="52">
        <v>0.30781684</v>
      </c>
      <c r="AJ13" s="52">
        <v>0.33700658</v>
      </c>
      <c r="AK13" s="52">
        <v>0.30815718</v>
      </c>
      <c r="AL13" s="52">
        <v>0.314272511298701</v>
      </c>
      <c r="AM13" s="52">
        <v>0.335297407354839</v>
      </c>
      <c r="AN13" s="52">
        <v>0.354806607692308</v>
      </c>
      <c r="AO13" s="52">
        <v>0.373534960127389</v>
      </c>
      <c r="AP13" s="52">
        <v>0.379797206582279</v>
      </c>
      <c r="AQ13" s="52">
        <v>0.409519335859488</v>
      </c>
      <c r="AR13" s="52">
        <v>0.423063949315169</v>
      </c>
      <c r="AS13" s="52">
        <v>0.438671743466976</v>
      </c>
      <c r="AT13" s="52">
        <v>0.385686234743833</v>
      </c>
      <c r="AU13" s="52">
        <v>0.380692747352473</v>
      </c>
      <c r="AV13" s="52">
        <v>0.451792936255347</v>
      </c>
      <c r="AW13" s="52">
        <v>0.441212217813398</v>
      </c>
      <c r="AX13" s="52">
        <v>0.408885956700889</v>
      </c>
      <c r="AY13" s="52">
        <v>0.409911401188874</v>
      </c>
      <c r="AZ13" s="52">
        <v>0.406924467985905</v>
      </c>
      <c r="BA13" s="52">
        <v>0.423583003467387</v>
      </c>
      <c r="BB13" s="52">
        <v>0.5160771</v>
      </c>
      <c r="BC13" s="52">
        <v>0.506841704836394</v>
      </c>
      <c r="BD13" s="52">
        <v>0.482665104783458</v>
      </c>
      <c r="BE13" s="53">
        <v>0.390733103082083</v>
      </c>
      <c r="BF13" s="457">
        <v>-0.192679308207862</v>
      </c>
      <c r="BG13" s="457">
        <v>0.0226833285380232</v>
      </c>
      <c r="BH13" s="457">
        <v>0.010238634827396</v>
      </c>
    </row>
    <row r="14" spans="8:8">
      <c r="A14" s="45" t="s">
        <v>102</v>
      </c>
      <c r="B14" s="52">
        <v>0.00249</v>
      </c>
      <c r="C14" s="52">
        <v>0.00285</v>
      </c>
      <c r="D14" s="52">
        <v>0.00314</v>
      </c>
      <c r="E14" s="52">
        <v>0.00328</v>
      </c>
      <c r="F14" s="52">
        <v>0.00364</v>
      </c>
      <c r="G14" s="52">
        <v>0.00405</v>
      </c>
      <c r="H14" s="52">
        <v>0.0044</v>
      </c>
      <c r="I14" s="52">
        <v>0.00445</v>
      </c>
      <c r="J14" s="52">
        <v>0.00435</v>
      </c>
      <c r="K14" s="52">
        <v>0.005</v>
      </c>
      <c r="L14" s="52">
        <v>0.00628</v>
      </c>
      <c r="M14" s="52">
        <v>0.00605</v>
      </c>
      <c r="N14" s="52">
        <v>0.00558</v>
      </c>
      <c r="O14" s="52">
        <v>0.00791</v>
      </c>
      <c r="P14" s="52">
        <v>0.00709</v>
      </c>
      <c r="Q14" s="52">
        <v>0.00872</v>
      </c>
      <c r="R14" s="52">
        <v>0.00779</v>
      </c>
      <c r="S14" s="52">
        <v>0.00895</v>
      </c>
      <c r="T14" s="52">
        <v>0.01721</v>
      </c>
      <c r="U14" s="52">
        <v>0.03233</v>
      </c>
      <c r="V14" s="52">
        <v>0.03279</v>
      </c>
      <c r="W14" s="52">
        <v>0.04012</v>
      </c>
      <c r="X14" s="52">
        <v>0.0457</v>
      </c>
      <c r="Y14" s="52">
        <v>0.04826</v>
      </c>
      <c r="Z14" s="52">
        <v>0.04954</v>
      </c>
      <c r="AA14" s="52">
        <v>0.049866877</v>
      </c>
      <c r="AB14" s="52">
        <v>0.05075921</v>
      </c>
      <c r="AC14" s="52">
        <v>0.049735809</v>
      </c>
      <c r="AD14" s="52">
        <v>0.058101371</v>
      </c>
      <c r="AE14" s="52">
        <v>0.065652775</v>
      </c>
      <c r="AF14" s="52">
        <v>0.051605513</v>
      </c>
      <c r="AG14" s="52">
        <v>0.063434151</v>
      </c>
      <c r="AH14" s="52">
        <v>0.065341771</v>
      </c>
      <c r="AI14" s="52">
        <v>0.065060954</v>
      </c>
      <c r="AJ14" s="52">
        <v>0.0717672593694</v>
      </c>
      <c r="AK14" s="52">
        <v>0.07611231425515</v>
      </c>
      <c r="AL14" s="52">
        <v>0.0702473930002964</v>
      </c>
      <c r="AM14" s="52">
        <v>0.0742716885554175</v>
      </c>
      <c r="AN14" s="52">
        <v>0.0704233196979871</v>
      </c>
      <c r="AO14" s="52">
        <v>0.0722286604019883</v>
      </c>
      <c r="AP14" s="52">
        <v>0.0666483432943055</v>
      </c>
      <c r="AQ14" s="52">
        <v>0.0686045571335587</v>
      </c>
      <c r="AR14" s="52">
        <v>0.0864225786192457</v>
      </c>
      <c r="AS14" s="52">
        <v>0.107321736020493</v>
      </c>
      <c r="AT14" s="52">
        <v>0.0871288460516194</v>
      </c>
      <c r="AU14" s="52">
        <v>0.0810656037391621</v>
      </c>
      <c r="AV14" s="52">
        <v>0.103863567241255</v>
      </c>
      <c r="AW14" s="52">
        <v>0.113477071653725</v>
      </c>
      <c r="AX14" s="52">
        <v>0.101743383110526</v>
      </c>
      <c r="AY14" s="52">
        <v>0.104973534844629</v>
      </c>
      <c r="AZ14" s="52">
        <v>0.119269601892222</v>
      </c>
      <c r="BA14" s="52">
        <v>0.143347800489814</v>
      </c>
      <c r="BB14" s="52">
        <v>0.18079749</v>
      </c>
      <c r="BC14" s="52">
        <v>0.185013700921124</v>
      </c>
      <c r="BD14" s="52">
        <v>0.219866601689004</v>
      </c>
      <c r="BE14" s="53">
        <v>0.219980232552497</v>
      </c>
      <c r="BF14" s="457">
        <v>-0.00221683520606553</v>
      </c>
      <c r="BG14" s="457">
        <v>0.0969825777361051</v>
      </c>
      <c r="BH14" s="457">
        <v>0.00576428578122675</v>
      </c>
    </row>
    <row r="15" spans="8:8">
      <c r="A15" s="45" t="s">
        <v>103</v>
      </c>
      <c r="B15" s="52">
        <v>0.02625</v>
      </c>
      <c r="C15" s="52">
        <v>0.02827</v>
      </c>
      <c r="D15" s="52">
        <v>0.03168</v>
      </c>
      <c r="E15" s="52">
        <v>0.034</v>
      </c>
      <c r="F15" s="52">
        <v>0.03701</v>
      </c>
      <c r="G15" s="52">
        <v>0.03536</v>
      </c>
      <c r="H15" s="52">
        <v>0.04286</v>
      </c>
      <c r="I15" s="52">
        <v>0.04435</v>
      </c>
      <c r="J15" s="52">
        <v>0.04769</v>
      </c>
      <c r="K15" s="52">
        <v>0.05216</v>
      </c>
      <c r="L15" s="52">
        <v>0.05467</v>
      </c>
      <c r="M15" s="52">
        <v>0.05793</v>
      </c>
      <c r="N15" s="52">
        <v>0.06025</v>
      </c>
      <c r="O15" s="52">
        <v>0.06192</v>
      </c>
      <c r="P15" s="52">
        <v>0.06703</v>
      </c>
      <c r="Q15" s="52">
        <v>0.0701</v>
      </c>
      <c r="R15" s="52">
        <v>0.07996</v>
      </c>
      <c r="S15" s="52">
        <v>0.08396</v>
      </c>
      <c r="T15" s="52">
        <v>0.08107</v>
      </c>
      <c r="U15" s="52">
        <v>0.08703</v>
      </c>
      <c r="V15" s="52">
        <v>0.09382</v>
      </c>
      <c r="W15" s="52">
        <v>0.1006</v>
      </c>
      <c r="X15" s="52">
        <v>0.10878</v>
      </c>
      <c r="Y15" s="52">
        <v>0.10423</v>
      </c>
      <c r="Z15" s="52">
        <v>0.10507</v>
      </c>
      <c r="AA15" s="52">
        <v>0.10469</v>
      </c>
      <c r="AB15" s="52">
        <v>0.11492</v>
      </c>
      <c r="AC15" s="52">
        <v>0.09689</v>
      </c>
      <c r="AD15" s="52">
        <v>0.11799</v>
      </c>
      <c r="AE15" s="52">
        <v>0.12747</v>
      </c>
      <c r="AF15" s="52">
        <v>0.129376</v>
      </c>
      <c r="AG15" s="52">
        <v>0.133236</v>
      </c>
      <c r="AH15" s="52">
        <v>0.132145</v>
      </c>
      <c r="AI15" s="52">
        <v>0.138083</v>
      </c>
      <c r="AJ15" s="52">
        <v>0.145406</v>
      </c>
      <c r="AK15" s="52">
        <v>0.161761</v>
      </c>
      <c r="AL15" s="52">
        <v>0.175004181818182</v>
      </c>
      <c r="AM15" s="52">
        <v>0.17807324516129</v>
      </c>
      <c r="AN15" s="52">
        <v>0.181772826923077</v>
      </c>
      <c r="AO15" s="52">
        <v>0.170787955414013</v>
      </c>
      <c r="AP15" s="52">
        <v>0.174081075949367</v>
      </c>
      <c r="AQ15" s="52">
        <v>0.188548924528302</v>
      </c>
      <c r="AR15" s="52">
        <v>0.1869354</v>
      </c>
      <c r="AS15" s="52">
        <v>0.181125391304348</v>
      </c>
      <c r="AT15" s="52">
        <v>0.187980333333333</v>
      </c>
      <c r="AU15" s="52">
        <v>0.188219098159509</v>
      </c>
      <c r="AV15" s="52">
        <v>0.201113835365854</v>
      </c>
      <c r="AW15" s="52">
        <v>0.2042958</v>
      </c>
      <c r="AX15" s="52">
        <v>0.205716795180723</v>
      </c>
      <c r="AY15" s="52">
        <v>0.203487251497006</v>
      </c>
      <c r="AZ15" s="52">
        <v>0.215721465035774</v>
      </c>
      <c r="BA15" s="52">
        <v>0.215704252544378</v>
      </c>
      <c r="BB15" s="52">
        <v>0.261670621478542</v>
      </c>
      <c r="BC15" s="52">
        <v>0.275015263157895</v>
      </c>
      <c r="BD15" s="52">
        <v>0.280464203195412</v>
      </c>
      <c r="BE15" s="53">
        <v>0.270951967346939</v>
      </c>
      <c r="BF15" s="457">
        <v>-0.0365556162011966</v>
      </c>
      <c r="BG15" s="457">
        <v>0.0408220932322607</v>
      </c>
      <c r="BH15" s="457">
        <v>0.00709993145588956</v>
      </c>
    </row>
    <row r="16" spans="8:8">
      <c r="A16" s="45" t="s">
        <v>104</v>
      </c>
      <c r="B16" s="52">
        <v>0.0</v>
      </c>
      <c r="C16" s="52">
        <v>0.0</v>
      </c>
      <c r="D16" s="52">
        <v>0.0</v>
      </c>
      <c r="E16" s="52">
        <v>0.0</v>
      </c>
      <c r="F16" s="52">
        <v>0.0</v>
      </c>
      <c r="G16" s="52">
        <v>0.0</v>
      </c>
      <c r="H16" s="52">
        <v>0.0</v>
      </c>
      <c r="I16" s="52">
        <v>0.0</v>
      </c>
      <c r="J16" s="52">
        <v>0.0</v>
      </c>
      <c r="K16" s="52">
        <v>0.0</v>
      </c>
      <c r="L16" s="52">
        <v>0.0</v>
      </c>
      <c r="M16" s="52">
        <v>0.0</v>
      </c>
      <c r="N16" s="52">
        <v>0.0</v>
      </c>
      <c r="O16" s="52">
        <v>0.0</v>
      </c>
      <c r="P16" s="52">
        <v>0.0</v>
      </c>
      <c r="Q16" s="52">
        <v>0.0</v>
      </c>
      <c r="R16" s="52">
        <v>0.0</v>
      </c>
      <c r="S16" s="52">
        <v>0.0</v>
      </c>
      <c r="T16" s="52">
        <v>0.0</v>
      </c>
      <c r="U16" s="52">
        <v>0.0</v>
      </c>
      <c r="V16" s="52">
        <v>0.0</v>
      </c>
      <c r="W16" s="52">
        <v>0.0</v>
      </c>
      <c r="X16" s="52">
        <v>0.0</v>
      </c>
      <c r="Y16" s="52">
        <v>0.0</v>
      </c>
      <c r="Z16" s="52">
        <v>0.0</v>
      </c>
      <c r="AA16" s="52">
        <v>0.0</v>
      </c>
      <c r="AB16" s="52">
        <v>0.0</v>
      </c>
      <c r="AC16" s="52">
        <v>0.0</v>
      </c>
      <c r="AD16" s="52">
        <v>0.0</v>
      </c>
      <c r="AE16" s="52">
        <v>0.0</v>
      </c>
      <c r="AF16" s="52">
        <v>0.0</v>
      </c>
      <c r="AG16" s="52">
        <v>0.0</v>
      </c>
      <c r="AH16" s="52">
        <v>0.0</v>
      </c>
      <c r="AI16" s="52">
        <v>0.0</v>
      </c>
      <c r="AJ16" s="52">
        <v>0.0</v>
      </c>
      <c r="AK16" s="52">
        <v>0.0</v>
      </c>
      <c r="AL16" s="52">
        <v>0.0</v>
      </c>
      <c r="AM16" s="52">
        <v>0.0</v>
      </c>
      <c r="AN16" s="52">
        <v>0.0</v>
      </c>
      <c r="AO16" s="52">
        <v>0.0</v>
      </c>
      <c r="AP16" s="52">
        <v>0.0</v>
      </c>
      <c r="AQ16" s="52">
        <v>0.0</v>
      </c>
      <c r="AR16" s="52">
        <v>0.0</v>
      </c>
      <c r="AS16" s="52">
        <v>0.0</v>
      </c>
      <c r="AT16" s="52">
        <v>0.0</v>
      </c>
      <c r="AU16" s="52">
        <v>0.0</v>
      </c>
      <c r="AV16" s="52">
        <v>0.0</v>
      </c>
      <c r="AW16" s="52">
        <v>0.0</v>
      </c>
      <c r="AX16" s="52">
        <v>0.0</v>
      </c>
      <c r="AY16" s="52">
        <v>0.0</v>
      </c>
      <c r="AZ16" s="52">
        <v>0.0</v>
      </c>
      <c r="BA16" s="52">
        <v>0.0</v>
      </c>
      <c r="BB16" s="52">
        <v>0.0</v>
      </c>
      <c r="BC16" s="52">
        <v>0.0</v>
      </c>
      <c r="BD16" s="52">
        <v>0.0</v>
      </c>
      <c r="BE16" s="53">
        <v>0.0</v>
      </c>
      <c r="BF16" s="457">
        <v>0.0</v>
      </c>
      <c r="BG16" s="457">
        <v>0.0</v>
      </c>
      <c r="BH16" s="457">
        <v>0.0</v>
      </c>
    </row>
    <row r="17" spans="8:8">
      <c r="A17" s="45" t="s">
        <v>105</v>
      </c>
      <c r="B17" s="52">
        <v>0.01369</v>
      </c>
      <c r="C17" s="52">
        <v>0.01395</v>
      </c>
      <c r="D17" s="52">
        <v>0.01636</v>
      </c>
      <c r="E17" s="52">
        <v>0.02748</v>
      </c>
      <c r="F17" s="52">
        <v>0.0319</v>
      </c>
      <c r="G17" s="52">
        <v>0.04104</v>
      </c>
      <c r="H17" s="52">
        <v>0.0539</v>
      </c>
      <c r="I17" s="52">
        <v>0.0602</v>
      </c>
      <c r="J17" s="52">
        <v>0.06225</v>
      </c>
      <c r="K17" s="52">
        <v>0.07707</v>
      </c>
      <c r="L17" s="52">
        <v>0.08931</v>
      </c>
      <c r="M17" s="52">
        <v>0.10578</v>
      </c>
      <c r="N17" s="52">
        <v>0.12163</v>
      </c>
      <c r="O17" s="52">
        <v>0.12232</v>
      </c>
      <c r="P17" s="52">
        <v>0.1424</v>
      </c>
      <c r="Q17" s="52">
        <v>0.14587</v>
      </c>
      <c r="R17" s="52">
        <v>0.15088</v>
      </c>
      <c r="S17" s="52">
        <v>0.15814</v>
      </c>
      <c r="T17" s="52">
        <v>0.18063</v>
      </c>
      <c r="U17" s="52">
        <v>0.20243</v>
      </c>
      <c r="V17" s="52">
        <v>0.22648</v>
      </c>
      <c r="W17" s="52">
        <v>0.25159</v>
      </c>
      <c r="X17" s="52">
        <v>0.30843</v>
      </c>
      <c r="Y17" s="52">
        <v>0.34203</v>
      </c>
      <c r="Z17" s="52">
        <v>0.34666</v>
      </c>
      <c r="AA17" s="52">
        <v>0.36983</v>
      </c>
      <c r="AB17" s="52">
        <v>0.44542</v>
      </c>
      <c r="AC17" s="52">
        <v>0.47271</v>
      </c>
      <c r="AD17" s="52">
        <v>0.47478</v>
      </c>
      <c r="AE17" s="52">
        <v>0.51284</v>
      </c>
      <c r="AF17" s="52">
        <v>0.5145</v>
      </c>
      <c r="AG17" s="52">
        <v>0.53847</v>
      </c>
      <c r="AH17" s="52">
        <v>0.57268</v>
      </c>
      <c r="AI17" s="52">
        <v>0.57923</v>
      </c>
      <c r="AJ17" s="52">
        <v>0.606</v>
      </c>
      <c r="AK17" s="52">
        <v>0.62886</v>
      </c>
      <c r="AL17" s="52">
        <v>0.60048525974026</v>
      </c>
      <c r="AM17" s="52">
        <v>0.587658193548387</v>
      </c>
      <c r="AN17" s="52">
        <v>0.593679230769231</v>
      </c>
      <c r="AO17" s="52">
        <v>0.682896496815286</v>
      </c>
      <c r="AP17" s="52">
        <v>0.746489808227848</v>
      </c>
      <c r="AQ17" s="52">
        <v>0.78341138490566</v>
      </c>
      <c r="AR17" s="52">
        <v>0.79401664125</v>
      </c>
      <c r="AS17" s="52">
        <v>0.824041844720496</v>
      </c>
      <c r="AT17" s="52">
        <v>0.810704122222222</v>
      </c>
      <c r="AU17" s="52">
        <v>0.719567260122699</v>
      </c>
      <c r="AV17" s="52">
        <v>0.775772599390243</v>
      </c>
      <c r="AW17" s="52">
        <v>0.75791137090909</v>
      </c>
      <c r="AX17" s="52">
        <v>0.768732831325301</v>
      </c>
      <c r="AY17" s="52">
        <v>0.721452077245509</v>
      </c>
      <c r="AZ17" s="52">
        <v>0.668436326785714</v>
      </c>
      <c r="BA17" s="52">
        <v>0.558577053915976</v>
      </c>
      <c r="BB17" s="52">
        <v>0.53366617053</v>
      </c>
      <c r="BC17" s="52">
        <v>0.509883788268421</v>
      </c>
      <c r="BD17" s="52">
        <v>0.433627842228595</v>
      </c>
      <c r="BE17" s="53">
        <v>0.281065861325558</v>
      </c>
      <c r="BF17" s="457">
        <v>-0.353597960008353</v>
      </c>
      <c r="BG17" s="457">
        <v>-0.0606542434303645</v>
      </c>
      <c r="BH17" s="457">
        <v>0.00736495242880756</v>
      </c>
    </row>
    <row r="18" spans="8:8">
      <c r="A18" s="45" t="s">
        <v>106</v>
      </c>
      <c r="B18" s="52">
        <v>0.01356</v>
      </c>
      <c r="C18" s="52">
        <v>0.01493</v>
      </c>
      <c r="D18" s="52">
        <v>0.01686</v>
      </c>
      <c r="E18" s="52">
        <v>0.01865</v>
      </c>
      <c r="F18" s="52">
        <v>0.02065</v>
      </c>
      <c r="G18" s="52">
        <v>0.023407</v>
      </c>
      <c r="H18" s="52">
        <v>0.023249</v>
      </c>
      <c r="I18" s="52">
        <v>0.024749</v>
      </c>
      <c r="J18" s="52">
        <v>0.026368</v>
      </c>
      <c r="K18" s="52">
        <v>0.029355</v>
      </c>
      <c r="L18" s="52">
        <v>0.027535</v>
      </c>
      <c r="M18" s="52">
        <v>0.029213</v>
      </c>
      <c r="N18" s="52">
        <v>0.029274</v>
      </c>
      <c r="O18" s="52">
        <v>0.039839</v>
      </c>
      <c r="P18" s="52">
        <v>0.048552</v>
      </c>
      <c r="Q18" s="52">
        <v>0.055565</v>
      </c>
      <c r="R18" s="52">
        <v>0.057702</v>
      </c>
      <c r="S18" s="52">
        <v>0.055823</v>
      </c>
      <c r="T18" s="52">
        <v>0.061957</v>
      </c>
      <c r="U18" s="52">
        <v>0.069695</v>
      </c>
      <c r="V18" s="52">
        <v>0.0797932</v>
      </c>
      <c r="W18" s="52">
        <v>0.0932351</v>
      </c>
      <c r="X18" s="52">
        <v>0.09683975</v>
      </c>
      <c r="Y18" s="52">
        <v>0.10314301</v>
      </c>
      <c r="Z18" s="52">
        <v>0.11134195</v>
      </c>
      <c r="AA18" s="52">
        <v>0.11642524</v>
      </c>
      <c r="AB18" s="52">
        <v>0.11327269</v>
      </c>
      <c r="AC18" s="52">
        <v>0.10786794</v>
      </c>
      <c r="AD18" s="52">
        <v>0.1202355</v>
      </c>
      <c r="AE18" s="52">
        <v>0.11615682</v>
      </c>
      <c r="AF18" s="52">
        <v>0.11462188</v>
      </c>
      <c r="AG18" s="52">
        <v>0.13225811715</v>
      </c>
      <c r="AH18" s="52">
        <v>0.12765683653</v>
      </c>
      <c r="AI18" s="52">
        <v>0.12849074204</v>
      </c>
      <c r="AJ18" s="52">
        <v>0.14995346087</v>
      </c>
      <c r="AK18" s="52">
        <v>0.15365460538</v>
      </c>
      <c r="AL18" s="52">
        <v>0.136225201754221</v>
      </c>
      <c r="AM18" s="52">
        <v>0.142750725859742</v>
      </c>
      <c r="AN18" s="52">
        <v>0.148016424722308</v>
      </c>
      <c r="AO18" s="52">
        <v>0.156269861899143</v>
      </c>
      <c r="AP18" s="52">
        <v>0.165763401053295</v>
      </c>
      <c r="AQ18" s="52">
        <v>0.173235107409434</v>
      </c>
      <c r="AR18" s="52">
        <v>0.171591641359927</v>
      </c>
      <c r="AS18" s="52">
        <v>0.191035141163966</v>
      </c>
      <c r="AT18" s="52">
        <v>0.177875512832581</v>
      </c>
      <c r="AU18" s="52">
        <v>0.199324167039803</v>
      </c>
      <c r="AV18" s="52">
        <v>0.195716907666082</v>
      </c>
      <c r="AW18" s="52">
        <v>0.207394336039431</v>
      </c>
      <c r="AX18" s="52">
        <v>0.201681740025452</v>
      </c>
      <c r="AY18" s="52">
        <v>0.197331888514147</v>
      </c>
      <c r="AZ18" s="52">
        <v>0.204664330261661</v>
      </c>
      <c r="BA18" s="52">
        <v>0.207196152300519</v>
      </c>
      <c r="BB18" s="52">
        <v>0.245065216799013</v>
      </c>
      <c r="BC18" s="52">
        <v>0.241121026881585</v>
      </c>
      <c r="BD18" s="52">
        <v>0.193983467912672</v>
      </c>
      <c r="BE18" s="53">
        <v>0.222113124159528</v>
      </c>
      <c r="BF18" s="457">
        <v>0.141882141213157</v>
      </c>
      <c r="BG18" s="457">
        <v>0.00870658362362997</v>
      </c>
      <c r="BH18" s="457">
        <v>0.00582017533375904</v>
      </c>
    </row>
    <row r="19" spans="8:8">
      <c r="A19" s="45" t="s">
        <v>107</v>
      </c>
      <c r="B19" s="52">
        <v>0.00365</v>
      </c>
      <c r="C19" s="52">
        <v>0.00413</v>
      </c>
      <c r="D19" s="52">
        <v>0.00322</v>
      </c>
      <c r="E19" s="52">
        <v>0.00331</v>
      </c>
      <c r="F19" s="52">
        <v>0.00352</v>
      </c>
      <c r="G19" s="52">
        <v>0.00419</v>
      </c>
      <c r="H19" s="52">
        <v>0.00922</v>
      </c>
      <c r="I19" s="52">
        <v>0.00929</v>
      </c>
      <c r="J19" s="52">
        <v>0.00855</v>
      </c>
      <c r="K19" s="52">
        <v>0.00829</v>
      </c>
      <c r="L19" s="52">
        <v>0.00771</v>
      </c>
      <c r="M19" s="52">
        <v>0.01166</v>
      </c>
      <c r="N19" s="52">
        <v>0.00815</v>
      </c>
      <c r="O19" s="52">
        <v>0.01143</v>
      </c>
      <c r="P19" s="52">
        <v>0.01381</v>
      </c>
      <c r="Q19" s="52">
        <v>0.01054</v>
      </c>
      <c r="R19" s="52">
        <v>0.01839</v>
      </c>
      <c r="S19" s="52">
        <v>0.01217</v>
      </c>
      <c r="T19" s="52">
        <v>0.01376</v>
      </c>
      <c r="U19" s="52">
        <v>0.01634</v>
      </c>
      <c r="V19" s="52">
        <v>0.01622</v>
      </c>
      <c r="W19" s="52">
        <v>0.02055</v>
      </c>
      <c r="X19" s="52">
        <v>0.02233</v>
      </c>
      <c r="Y19" s="52">
        <v>0.02465</v>
      </c>
      <c r="Z19" s="52">
        <v>0.01305</v>
      </c>
      <c r="AA19" s="52">
        <v>0.01256</v>
      </c>
      <c r="AB19" s="52">
        <v>0.01292</v>
      </c>
      <c r="AC19" s="52">
        <v>0.01315</v>
      </c>
      <c r="AD19" s="52">
        <v>0.01705</v>
      </c>
      <c r="AE19" s="52">
        <v>0.00937</v>
      </c>
      <c r="AF19" s="52">
        <v>0.0110520000076294</v>
      </c>
      <c r="AG19" s="52">
        <v>0.0146845084242424</v>
      </c>
      <c r="AH19" s="52">
        <v>0.0119006159308617</v>
      </c>
      <c r="AI19" s="52">
        <v>0.0177197321688039</v>
      </c>
      <c r="AJ19" s="52">
        <v>0.0243996462098457</v>
      </c>
      <c r="AK19" s="52">
        <v>0.015506945036007</v>
      </c>
      <c r="AL19" s="52">
        <v>0.0136464880561122</v>
      </c>
      <c r="AM19" s="52">
        <v>0.0170544864082699</v>
      </c>
      <c r="AN19" s="52">
        <v>0.0215609379579611</v>
      </c>
      <c r="AO19" s="52">
        <v>0.0223184623376751</v>
      </c>
      <c r="AP19" s="52">
        <v>0.0252136071982315</v>
      </c>
      <c r="AQ19" s="52">
        <v>0.0242199910097305</v>
      </c>
      <c r="AR19" s="52">
        <v>0.0224439491612232</v>
      </c>
      <c r="AS19" s="52">
        <v>0.0198123017522117</v>
      </c>
      <c r="AT19" s="52">
        <v>0.0207745996346717</v>
      </c>
      <c r="AU19" s="52">
        <v>0.0194056009436546</v>
      </c>
      <c r="AV19" s="52">
        <v>0.0200032217484136</v>
      </c>
      <c r="AW19" s="52">
        <v>0.022077959428359</v>
      </c>
      <c r="AX19" s="52">
        <v>0.0226060157381246</v>
      </c>
      <c r="AY19" s="52">
        <v>0.0162610199638352</v>
      </c>
      <c r="AZ19" s="52">
        <v>0.0124102806701333</v>
      </c>
      <c r="BA19" s="52">
        <v>0.0173382083383001</v>
      </c>
      <c r="BB19" s="52">
        <v>0.0243311308679065</v>
      </c>
      <c r="BC19" s="52">
        <v>0.0218015920322127</v>
      </c>
      <c r="BD19" s="52">
        <v>0.0141768000400136</v>
      </c>
      <c r="BE19" s="53">
        <v>0.0156683550327726</v>
      </c>
      <c r="BF19" s="457">
        <v>0.10219127556752</v>
      </c>
      <c r="BG19" s="457">
        <v>-0.0374915407771323</v>
      </c>
      <c r="BH19" s="457">
        <v>4.10568145522211E-4</v>
      </c>
    </row>
    <row r="20" spans="8:8">
      <c r="A20" s="45" t="s">
        <v>108</v>
      </c>
      <c r="B20" s="52">
        <v>0.0110048894867905</v>
      </c>
      <c r="C20" s="52">
        <v>0.0233607326496663</v>
      </c>
      <c r="D20" s="52">
        <v>0.0243066177766396</v>
      </c>
      <c r="E20" s="52">
        <v>0.0257100107974134</v>
      </c>
      <c r="F20" s="52">
        <v>0.0268319549192343</v>
      </c>
      <c r="G20" s="52">
        <v>0.0311762120849327</v>
      </c>
      <c r="H20" s="52">
        <v>0.0372717442817099</v>
      </c>
      <c r="I20" s="52">
        <v>0.0336012014917786</v>
      </c>
      <c r="J20" s="52">
        <v>0.0386317442817099</v>
      </c>
      <c r="K20" s="52">
        <v>0.0384585882792158</v>
      </c>
      <c r="L20" s="52">
        <v>0.0376358959243867</v>
      </c>
      <c r="M20" s="52">
        <v>0.0360778084710048</v>
      </c>
      <c r="N20" s="52">
        <v>0.0396821499734167</v>
      </c>
      <c r="O20" s="52">
        <v>0.0403056273309041</v>
      </c>
      <c r="P20" s="52">
        <v>0.0395354586574771</v>
      </c>
      <c r="Q20" s="52">
        <v>0.0599746740633376</v>
      </c>
      <c r="R20" s="52">
        <v>0.051070861988</v>
      </c>
      <c r="S20" s="52">
        <v>0.054128332026</v>
      </c>
      <c r="T20" s="52">
        <v>0.067740187104</v>
      </c>
      <c r="U20" s="52">
        <v>0.072401114559</v>
      </c>
      <c r="V20" s="52">
        <v>0.100591510652</v>
      </c>
      <c r="W20" s="52">
        <v>0.1878567625</v>
      </c>
      <c r="X20" s="52">
        <v>0.24739092</v>
      </c>
      <c r="Y20" s="52">
        <v>0.25563161</v>
      </c>
      <c r="Z20" s="52">
        <v>0.295900613496</v>
      </c>
      <c r="AA20" s="52">
        <v>0.346073580918719</v>
      </c>
      <c r="AB20" s="52">
        <v>0.368541905767859</v>
      </c>
      <c r="AC20" s="52">
        <v>0.366129109771859</v>
      </c>
      <c r="AD20" s="52">
        <v>0.405532181489</v>
      </c>
      <c r="AE20" s="52">
        <v>0.455723561888141</v>
      </c>
      <c r="AF20" s="52">
        <v>0.508122705488281</v>
      </c>
      <c r="AG20" s="52">
        <v>0.536110412611719</v>
      </c>
      <c r="AH20" s="52">
        <v>0.605200480355859</v>
      </c>
      <c r="AI20" s="52">
        <v>0.631397973755741</v>
      </c>
      <c r="AJ20" s="52">
        <v>0.607246860668281</v>
      </c>
      <c r="AK20" s="52">
        <v>0.6372841068</v>
      </c>
      <c r="AL20" s="52">
        <v>0.577184256957588</v>
      </c>
      <c r="AM20" s="52">
        <v>0.605696957697763</v>
      </c>
      <c r="AN20" s="52">
        <v>0.624127636933247</v>
      </c>
      <c r="AO20" s="52">
        <v>0.586642473329595</v>
      </c>
      <c r="AP20" s="52">
        <v>0.589524557904232</v>
      </c>
      <c r="AQ20" s="52">
        <v>0.585295370034889</v>
      </c>
      <c r="AR20" s="52">
        <v>0.626271737092622</v>
      </c>
      <c r="AS20" s="52">
        <v>0.606903917121996</v>
      </c>
      <c r="AT20" s="52">
        <v>0.601972303499087</v>
      </c>
      <c r="AU20" s="52">
        <v>0.62020803043944</v>
      </c>
      <c r="AV20" s="52">
        <v>0.637024337426082</v>
      </c>
      <c r="AW20" s="52">
        <v>0.645927375517498</v>
      </c>
      <c r="AX20" s="52">
        <v>0.670943484564716</v>
      </c>
      <c r="AY20" s="52">
        <v>0.62731680146865</v>
      </c>
      <c r="AZ20" s="52">
        <v>0.616220176920514</v>
      </c>
      <c r="BA20" s="52">
        <v>0.67496441601294</v>
      </c>
      <c r="BB20" s="52">
        <v>0.638374520001238</v>
      </c>
      <c r="BC20" s="52">
        <v>0.625629519742333</v>
      </c>
      <c r="BD20" s="52">
        <v>0.554619372032274</v>
      </c>
      <c r="BE20" s="53">
        <v>0.48652453598732</v>
      </c>
      <c r="BF20" s="457">
        <v>-0.125174383652448</v>
      </c>
      <c r="BG20" s="457">
        <v>-0.00815946680449386</v>
      </c>
      <c r="BH20" s="457">
        <v>0.0127487203394077</v>
      </c>
    </row>
    <row r="21" spans="8:8" s="47" ht="10.2" customFormat="1">
      <c r="A21" s="54" t="s">
        <v>109</v>
      </c>
      <c r="B21" s="55">
        <v>0.413024384145406</v>
      </c>
      <c r="C21" s="55">
        <v>0.460012926332899</v>
      </c>
      <c r="D21" s="55">
        <v>0.486609155166328</v>
      </c>
      <c r="E21" s="55">
        <v>0.517470129701268</v>
      </c>
      <c r="F21" s="55">
        <v>0.558531689707901</v>
      </c>
      <c r="G21" s="55">
        <v>0.65638061431438</v>
      </c>
      <c r="H21" s="55">
        <v>0.730654828350451</v>
      </c>
      <c r="I21" s="55">
        <v>0.826940411431398</v>
      </c>
      <c r="J21" s="55">
        <v>0.930063231973303</v>
      </c>
      <c r="K21" s="55">
        <v>1.06896427336979</v>
      </c>
      <c r="L21" s="55">
        <v>1.15922389592439</v>
      </c>
      <c r="M21" s="55">
        <v>1.294225008471</v>
      </c>
      <c r="N21" s="55">
        <v>1.43123426997342</v>
      </c>
      <c r="O21" s="55">
        <v>1.5819290273309</v>
      </c>
      <c r="P21" s="55">
        <v>1.79789045865748</v>
      </c>
      <c r="Q21" s="55">
        <v>2.01445987406334</v>
      </c>
      <c r="R21" s="55">
        <v>2.044446261988</v>
      </c>
      <c r="S21" s="55">
        <v>2.201946692026</v>
      </c>
      <c r="T21" s="55">
        <v>2.371094947104</v>
      </c>
      <c r="U21" s="55">
        <v>2.616108314559</v>
      </c>
      <c r="V21" s="55">
        <v>2.835012430652</v>
      </c>
      <c r="W21" s="55">
        <v>3.0598613825</v>
      </c>
      <c r="X21" s="55">
        <v>3.26458627</v>
      </c>
      <c r="Y21" s="55">
        <v>3.38997862</v>
      </c>
      <c r="Z21" s="55">
        <v>3.471363763496</v>
      </c>
      <c r="AA21" s="55">
        <v>3.60965849791872</v>
      </c>
      <c r="AB21" s="55">
        <v>3.85448114576786</v>
      </c>
      <c r="AC21" s="55">
        <v>3.92791070382236</v>
      </c>
      <c r="AD21" s="55">
        <v>4.23063092996375</v>
      </c>
      <c r="AE21" s="55">
        <v>4.48442967567602</v>
      </c>
      <c r="AF21" s="55">
        <v>4.65694070061712</v>
      </c>
      <c r="AG21" s="55">
        <v>4.85694592917065</v>
      </c>
      <c r="AH21" s="55">
        <v>5.13913337977632</v>
      </c>
      <c r="AI21" s="55">
        <v>5.26607967075242</v>
      </c>
      <c r="AJ21" s="55">
        <v>5.27285051418823</v>
      </c>
      <c r="AK21" s="55">
        <v>5.55651625248126</v>
      </c>
      <c r="AL21" s="55">
        <v>5.18013459014602</v>
      </c>
      <c r="AM21" s="55">
        <v>5.40300565473234</v>
      </c>
      <c r="AN21" s="55">
        <v>5.59674335415999</v>
      </c>
      <c r="AO21" s="55">
        <v>5.740276065637</v>
      </c>
      <c r="AP21" s="55">
        <v>6.04400448892597</v>
      </c>
      <c r="AQ21" s="55">
        <v>6.28054599432366</v>
      </c>
      <c r="AR21" s="55">
        <v>6.4617408998181</v>
      </c>
      <c r="AS21" s="55">
        <v>6.46495534058589</v>
      </c>
      <c r="AT21" s="55">
        <v>6.58776438787846</v>
      </c>
      <c r="AU21" s="55">
        <v>6.57876594169328</v>
      </c>
      <c r="AV21" s="55">
        <v>6.94248499771964</v>
      </c>
      <c r="AW21" s="55">
        <v>6.77254888866065</v>
      </c>
      <c r="AX21" s="55">
        <v>6.54264040867576</v>
      </c>
      <c r="AY21" s="55">
        <v>6.28757619779828</v>
      </c>
      <c r="AZ21" s="55">
        <v>6.11541378720038</v>
      </c>
      <c r="BA21" s="55">
        <v>6.21378648355603</v>
      </c>
      <c r="BB21" s="55">
        <v>6.30395874222178</v>
      </c>
      <c r="BC21" s="55">
        <v>6.42728400319146</v>
      </c>
      <c r="BD21" s="55">
        <v>6.24778502150715</v>
      </c>
      <c r="BE21" s="55">
        <v>5.86600346235857</v>
      </c>
      <c r="BF21" s="458">
        <v>-0.0636719876954069</v>
      </c>
      <c r="BG21" s="458">
        <v>-0.00528469097477846</v>
      </c>
      <c r="BH21" s="458">
        <v>0.153710721906029</v>
      </c>
    </row>
    <row r="22" spans="8:8">
      <c r="B22" s="52"/>
      <c r="C22" s="52"/>
      <c r="D22" s="52"/>
      <c r="E22" s="52"/>
      <c r="F22" s="52"/>
      <c r="G22" s="52"/>
      <c r="H22" s="52"/>
      <c r="I22" s="52"/>
      <c r="J22" s="52"/>
      <c r="K22" s="52"/>
      <c r="L22" s="52"/>
      <c r="M22" s="52"/>
      <c r="N22" s="52"/>
      <c r="O22" s="52"/>
      <c r="P22" s="52"/>
      <c r="Q22" s="52"/>
      <c r="R22" s="52"/>
      <c r="S22" s="52"/>
      <c r="T22" s="52"/>
      <c r="U22" s="52"/>
      <c r="V22" s="52"/>
      <c r="W22" s="52"/>
      <c r="X22" s="52"/>
      <c r="Y22" s="52"/>
      <c r="Z22" s="52"/>
      <c r="AA22" s="52"/>
      <c r="AB22" s="52"/>
      <c r="AC22" s="52"/>
      <c r="AD22" s="52"/>
      <c r="AE22" s="52"/>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3"/>
      <c r="BF22" s="457"/>
      <c r="BG22" s="457"/>
      <c r="BH22" s="457"/>
    </row>
    <row r="23" spans="8:8">
      <c r="A23" s="218" t="s">
        <v>110</v>
      </c>
      <c r="B23" s="52">
        <v>0.16083</v>
      </c>
      <c r="C23" s="52">
        <v>0.17331</v>
      </c>
      <c r="D23" s="52">
        <v>0.17698</v>
      </c>
      <c r="E23" s="52">
        <v>0.18185</v>
      </c>
      <c r="F23" s="52">
        <v>0.16718</v>
      </c>
      <c r="G23" s="52">
        <v>0.212897</v>
      </c>
      <c r="H23" s="52">
        <v>0.168201</v>
      </c>
      <c r="I23" s="52">
        <v>0.172876</v>
      </c>
      <c r="J23" s="52">
        <v>0.192092</v>
      </c>
      <c r="K23" s="52">
        <v>0.227122</v>
      </c>
      <c r="L23" s="52">
        <v>0.237952</v>
      </c>
      <c r="M23" s="52">
        <v>0.205656</v>
      </c>
      <c r="N23" s="52">
        <v>0.249208</v>
      </c>
      <c r="O23" s="52">
        <v>0.249408</v>
      </c>
      <c r="P23" s="52">
        <v>0.280968</v>
      </c>
      <c r="Q23" s="52">
        <v>0.291099</v>
      </c>
      <c r="R23" s="52">
        <v>0.308473</v>
      </c>
      <c r="S23" s="52">
        <v>0.308963</v>
      </c>
      <c r="T23" s="52">
        <v>0.306063</v>
      </c>
      <c r="U23" s="52">
        <v>0.26849564</v>
      </c>
      <c r="V23" s="52">
        <v>0.30775146</v>
      </c>
      <c r="W23" s="52">
        <v>0.30903927</v>
      </c>
      <c r="X23" s="52">
        <v>0.35387991</v>
      </c>
      <c r="Y23" s="52">
        <v>0.35304088</v>
      </c>
      <c r="Z23" s="52">
        <v>0.3508243</v>
      </c>
      <c r="AA23" s="52">
        <v>0.31509</v>
      </c>
      <c r="AB23" s="52">
        <v>0.314434</v>
      </c>
      <c r="AC23" s="52">
        <v>0.348484</v>
      </c>
      <c r="AD23" s="52">
        <v>0.36705556</v>
      </c>
      <c r="AE23" s="52">
        <v>0.357075</v>
      </c>
      <c r="AF23" s="52">
        <v>0.37067222</v>
      </c>
      <c r="AG23" s="52">
        <v>0.34216111</v>
      </c>
      <c r="AH23" s="52">
        <v>0.36105278</v>
      </c>
      <c r="AI23" s="52">
        <v>0.37163333</v>
      </c>
      <c r="AJ23" s="52">
        <v>0.406991208</v>
      </c>
      <c r="AK23" s="52">
        <v>0.4183565055045</v>
      </c>
      <c r="AL23" s="52">
        <v>0.401927837175358</v>
      </c>
      <c r="AM23" s="52">
        <v>0.397079447083703</v>
      </c>
      <c r="AN23" s="52">
        <v>0.325762421930524</v>
      </c>
      <c r="AO23" s="52">
        <v>0.358256643248407</v>
      </c>
      <c r="AP23" s="52">
        <v>0.359212415542266</v>
      </c>
      <c r="AQ23" s="52">
        <v>0.343105721368219</v>
      </c>
      <c r="AR23" s="52">
        <v>0.35433320551082</v>
      </c>
      <c r="AS23" s="52">
        <v>0.364249200588907</v>
      </c>
      <c r="AT23" s="52">
        <v>0.386242865111031</v>
      </c>
      <c r="AU23" s="52">
        <v>0.360098343483449</v>
      </c>
      <c r="AV23" s="52">
        <v>0.319425596199176</v>
      </c>
      <c r="AW23" s="52">
        <v>0.406183516201745</v>
      </c>
      <c r="AX23" s="52">
        <v>0.387537269671417</v>
      </c>
      <c r="AY23" s="52">
        <v>0.375722735521227</v>
      </c>
      <c r="AZ23" s="52">
        <v>0.337469990566214</v>
      </c>
      <c r="BA23" s="52">
        <v>0.360724353283869</v>
      </c>
      <c r="BB23" s="52">
        <v>0.344640897</v>
      </c>
      <c r="BC23" s="52">
        <v>0.336760256315789</v>
      </c>
      <c r="BD23" s="52">
        <v>0.360634301089717</v>
      </c>
      <c r="BE23" s="53">
        <v>0.363736250098957</v>
      </c>
      <c r="BF23" s="457">
        <v>0.00584562841606795</v>
      </c>
      <c r="BG23" s="457">
        <v>-0.00683671532740771</v>
      </c>
      <c r="BH23" s="457">
        <v>0.00953121864739276</v>
      </c>
    </row>
    <row r="24" spans="8:8">
      <c r="A24" s="218" t="s">
        <v>111</v>
      </c>
      <c r="B24" s="52">
        <v>0.00272</v>
      </c>
      <c r="C24" s="52">
        <v>0.00299</v>
      </c>
      <c r="D24" s="52">
        <v>0.00238</v>
      </c>
      <c r="E24" s="52">
        <v>0.00244</v>
      </c>
      <c r="F24" s="52">
        <v>0.0023</v>
      </c>
      <c r="G24" s="52">
        <v>0.00246</v>
      </c>
      <c r="H24" s="52">
        <v>0.00134</v>
      </c>
      <c r="I24" s="52">
        <v>0.0018</v>
      </c>
      <c r="J24" s="52">
        <v>0.00171</v>
      </c>
      <c r="K24" s="52">
        <v>0.0024</v>
      </c>
      <c r="L24" s="52">
        <v>0.00183</v>
      </c>
      <c r="M24" s="52">
        <v>0.00109</v>
      </c>
      <c r="N24" s="52">
        <v>0.00224</v>
      </c>
      <c r="O24" s="52">
        <v>0.00223</v>
      </c>
      <c r="P24" s="52">
        <v>0.00234</v>
      </c>
      <c r="Q24" s="52">
        <v>0.00278</v>
      </c>
      <c r="R24" s="52">
        <v>0.00381</v>
      </c>
      <c r="S24" s="52">
        <v>0.00333</v>
      </c>
      <c r="T24" s="52">
        <v>0.00336</v>
      </c>
      <c r="U24" s="52">
        <v>0.00351</v>
      </c>
      <c r="V24" s="52">
        <v>0.00287</v>
      </c>
      <c r="W24" s="52">
        <v>0.00343</v>
      </c>
      <c r="X24" s="52">
        <v>0.00429</v>
      </c>
      <c r="Y24" s="52">
        <v>0.00359</v>
      </c>
      <c r="Z24" s="52">
        <v>0.00305</v>
      </c>
      <c r="AA24" s="52">
        <v>0.00266</v>
      </c>
      <c r="AB24" s="52">
        <v>0.00229</v>
      </c>
      <c r="AC24" s="52">
        <v>0.00341</v>
      </c>
      <c r="AD24" s="52">
        <v>0.00254</v>
      </c>
      <c r="AE24" s="52">
        <v>0.00346</v>
      </c>
      <c r="AF24" s="52">
        <v>0.00338</v>
      </c>
      <c r="AG24" s="52">
        <v>0.00239</v>
      </c>
      <c r="AH24" s="52">
        <v>0.00305</v>
      </c>
      <c r="AI24" s="52">
        <v>0.00389</v>
      </c>
      <c r="AJ24" s="52">
        <v>0.00341</v>
      </c>
      <c r="AK24" s="52">
        <v>0.0046</v>
      </c>
      <c r="AL24" s="52">
        <v>0.00438136363636364</v>
      </c>
      <c r="AM24" s="52">
        <v>0.00355354838709677</v>
      </c>
      <c r="AN24" s="52">
        <v>0.0024225</v>
      </c>
      <c r="AO24" s="52">
        <v>0.00308923566878981</v>
      </c>
      <c r="AP24" s="52">
        <v>0.00278886075949367</v>
      </c>
      <c r="AQ24" s="52">
        <v>0.00345452830188679</v>
      </c>
      <c r="AR24" s="52">
        <v>0.0037198125</v>
      </c>
      <c r="AS24" s="52">
        <v>0.00389627329192547</v>
      </c>
      <c r="AT24" s="52">
        <v>0.00309777777777778</v>
      </c>
      <c r="AU24" s="52">
        <v>0.00292858895705521</v>
      </c>
      <c r="AV24" s="52">
        <v>0.00182853658536585</v>
      </c>
      <c r="AW24" s="52">
        <v>0.00331036363636364</v>
      </c>
      <c r="AX24" s="52">
        <v>0.00350240963855421</v>
      </c>
      <c r="AY24" s="52">
        <v>0.00270452694610778</v>
      </c>
      <c r="AZ24" s="52">
        <v>0.00289971428571429</v>
      </c>
      <c r="BA24" s="52">
        <v>0.00334970414201183</v>
      </c>
      <c r="BB24" s="52">
        <v>0.00243090000000001</v>
      </c>
      <c r="BC24" s="52">
        <v>0.00280500000000001</v>
      </c>
      <c r="BD24" s="52">
        <v>0.00269214256452274</v>
      </c>
      <c r="BE24" s="53">
        <v>0.00250396934133088</v>
      </c>
      <c r="BF24" s="457">
        <v>-0.0724384629735307</v>
      </c>
      <c r="BG24" s="457">
        <v>-0.0139367357955282</v>
      </c>
      <c r="BH24" s="457">
        <v>6.56131448875381E-5</v>
      </c>
    </row>
    <row r="25" spans="8:8">
      <c r="A25" s="218" t="s">
        <v>112</v>
      </c>
      <c r="B25" s="52">
        <v>0.02</v>
      </c>
      <c r="C25" s="52">
        <v>0.0201</v>
      </c>
      <c r="D25" s="52">
        <v>0.02022</v>
      </c>
      <c r="E25" s="52">
        <v>0.01305</v>
      </c>
      <c r="F25" s="52">
        <v>0.01839</v>
      </c>
      <c r="G25" s="52">
        <v>0.02152</v>
      </c>
      <c r="H25" s="52">
        <v>0.0217</v>
      </c>
      <c r="I25" s="52">
        <v>0.02095</v>
      </c>
      <c r="J25" s="52">
        <v>0.0257</v>
      </c>
      <c r="K25" s="52">
        <v>0.0208</v>
      </c>
      <c r="L25" s="52">
        <v>0.02453</v>
      </c>
      <c r="M25" s="52">
        <v>0.02954</v>
      </c>
      <c r="N25" s="52">
        <v>0.03529</v>
      </c>
      <c r="O25" s="52">
        <v>0.02909</v>
      </c>
      <c r="P25" s="52">
        <v>0.03311</v>
      </c>
      <c r="Q25" s="52">
        <v>0.03713</v>
      </c>
      <c r="R25" s="52">
        <v>0.03618</v>
      </c>
      <c r="S25" s="52">
        <v>0.0305</v>
      </c>
      <c r="T25" s="52">
        <v>0.03353</v>
      </c>
      <c r="U25" s="52">
        <v>0.0326</v>
      </c>
      <c r="V25" s="52">
        <v>0.02237</v>
      </c>
      <c r="W25" s="52">
        <v>0.02326</v>
      </c>
      <c r="X25" s="52">
        <v>0.02537</v>
      </c>
      <c r="Y25" s="52">
        <v>0.02596</v>
      </c>
      <c r="Z25" s="52">
        <v>0.02691</v>
      </c>
      <c r="AA25" s="52">
        <v>0.01878</v>
      </c>
      <c r="AB25" s="52">
        <v>0.02441</v>
      </c>
      <c r="AC25" s="52">
        <v>0.02063</v>
      </c>
      <c r="AD25" s="52">
        <v>0.01942</v>
      </c>
      <c r="AE25" s="52">
        <v>0.01468</v>
      </c>
      <c r="AF25" s="52">
        <v>0.02314</v>
      </c>
      <c r="AG25" s="52">
        <v>0.02919</v>
      </c>
      <c r="AH25" s="52">
        <v>0.02754</v>
      </c>
      <c r="AI25" s="52">
        <v>0.03097</v>
      </c>
      <c r="AJ25" s="52">
        <v>0.02753</v>
      </c>
      <c r="AK25" s="52">
        <v>0.02673</v>
      </c>
      <c r="AL25" s="52">
        <v>0.0172572077922078</v>
      </c>
      <c r="AM25" s="52">
        <v>0.0216569032258065</v>
      </c>
      <c r="AN25" s="52">
        <v>0.0297075</v>
      </c>
      <c r="AO25" s="52">
        <v>0.0308728662420382</v>
      </c>
      <c r="AP25" s="52">
        <v>0.0419975316455696</v>
      </c>
      <c r="AQ25" s="52">
        <v>0.0407807547169811</v>
      </c>
      <c r="AR25" s="52">
        <v>0.027482625</v>
      </c>
      <c r="AS25" s="52">
        <v>0.0268367701863354</v>
      </c>
      <c r="AT25" s="52">
        <v>0.0327722222222222</v>
      </c>
      <c r="AU25" s="52">
        <v>0.0474675460122699</v>
      </c>
      <c r="AV25" s="52">
        <v>0.0272134756097561</v>
      </c>
      <c r="AW25" s="52">
        <v>0.0299138181818182</v>
      </c>
      <c r="AX25" s="52">
        <v>0.0376048192771084</v>
      </c>
      <c r="AY25" s="52">
        <v>0.0421895209580838</v>
      </c>
      <c r="AZ25" s="52">
        <v>0.0515555357142857</v>
      </c>
      <c r="BA25" s="52">
        <v>0.0356879289940828</v>
      </c>
      <c r="BB25" s="52">
        <v>0.025452927</v>
      </c>
      <c r="BC25" s="52">
        <v>0.0460483294736842</v>
      </c>
      <c r="BD25" s="52">
        <v>0.0264382662843097</v>
      </c>
      <c r="BE25" s="53">
        <v>0.0262107710789435</v>
      </c>
      <c r="BF25" s="457">
        <v>-0.0113135003173307</v>
      </c>
      <c r="BG25" s="457">
        <v>-0.0212478971735158</v>
      </c>
      <c r="BH25" s="457">
        <v>6.86817962197069E-4</v>
      </c>
    </row>
    <row r="26" spans="8:8">
      <c r="A26" s="218" t="s">
        <v>113</v>
      </c>
      <c r="B26" s="52" t="s">
        <v>114</v>
      </c>
      <c r="C26" s="52" t="s">
        <v>114</v>
      </c>
      <c r="D26" s="52" t="s">
        <v>114</v>
      </c>
      <c r="E26" s="52" t="s">
        <v>114</v>
      </c>
      <c r="F26" s="52" t="s">
        <v>114</v>
      </c>
      <c r="G26" s="52" t="s">
        <v>114</v>
      </c>
      <c r="H26" s="52" t="s">
        <v>114</v>
      </c>
      <c r="I26" s="52" t="s">
        <v>114</v>
      </c>
      <c r="J26" s="52" t="s">
        <v>114</v>
      </c>
      <c r="K26" s="52" t="s">
        <v>114</v>
      </c>
      <c r="L26" s="52" t="s">
        <v>114</v>
      </c>
      <c r="M26" s="52" t="s">
        <v>114</v>
      </c>
      <c r="N26" s="52" t="s">
        <v>114</v>
      </c>
      <c r="O26" s="52" t="s">
        <v>114</v>
      </c>
      <c r="P26" s="52" t="s">
        <v>114</v>
      </c>
      <c r="Q26" s="52" t="s">
        <v>114</v>
      </c>
      <c r="R26" s="52" t="s">
        <v>114</v>
      </c>
      <c r="S26" s="52" t="s">
        <v>114</v>
      </c>
      <c r="T26" s="52" t="s">
        <v>114</v>
      </c>
      <c r="U26" s="52" t="s">
        <v>114</v>
      </c>
      <c r="V26" s="52" t="s">
        <v>114</v>
      </c>
      <c r="W26" s="52" t="s">
        <v>114</v>
      </c>
      <c r="X26" s="52" t="s">
        <v>114</v>
      </c>
      <c r="Y26" s="52" t="s">
        <v>114</v>
      </c>
      <c r="Z26" s="52" t="s">
        <v>114</v>
      </c>
      <c r="AA26" s="52">
        <v>0.03805</v>
      </c>
      <c r="AB26" s="52">
        <v>0.05881</v>
      </c>
      <c r="AC26" s="52">
        <v>0.04349</v>
      </c>
      <c r="AD26" s="52">
        <v>0.0455</v>
      </c>
      <c r="AE26" s="52">
        <v>0.05435</v>
      </c>
      <c r="AF26" s="52">
        <v>0.05683</v>
      </c>
      <c r="AG26" s="52">
        <v>0.07863</v>
      </c>
      <c r="AH26" s="52">
        <v>0.05853</v>
      </c>
      <c r="AI26" s="52">
        <v>0.06022</v>
      </c>
      <c r="AJ26" s="52">
        <v>0.07327</v>
      </c>
      <c r="AK26" s="52">
        <v>0.06453</v>
      </c>
      <c r="AL26" s="52">
        <v>0.0713437012987013</v>
      </c>
      <c r="AM26" s="52">
        <v>0.0577550322580645</v>
      </c>
      <c r="AN26" s="52">
        <v>0.0535303846153846</v>
      </c>
      <c r="AO26" s="52">
        <v>0.0743268152866242</v>
      </c>
      <c r="AP26" s="52">
        <v>0.068133417721519</v>
      </c>
      <c r="AQ26" s="52">
        <v>0.0636730188679245</v>
      </c>
      <c r="AR26" s="52">
        <v>0.04494375</v>
      </c>
      <c r="AS26" s="52">
        <v>0.054937453416149</v>
      </c>
      <c r="AT26" s="52">
        <v>0.0699738888888888</v>
      </c>
      <c r="AU26" s="52">
        <v>0.085661226993865</v>
      </c>
      <c r="AV26" s="52">
        <v>0.0469542073170731</v>
      </c>
      <c r="AW26" s="52">
        <v>0.0448521818181818</v>
      </c>
      <c r="AX26" s="52">
        <v>0.0794678313253011</v>
      </c>
      <c r="AY26" s="52">
        <v>0.0825192215568862</v>
      </c>
      <c r="AZ26" s="52">
        <v>0.0582037499999999</v>
      </c>
      <c r="BA26" s="52">
        <v>0.0620419526627218</v>
      </c>
      <c r="BB26" s="52">
        <v>0.0477666</v>
      </c>
      <c r="BC26" s="52">
        <v>0.0689027894736842</v>
      </c>
      <c r="BD26" s="52">
        <v>0.051936065546907</v>
      </c>
      <c r="BE26" s="53">
        <v>0.0503334932235518</v>
      </c>
      <c r="BF26" s="457">
        <v>-0.0335045697158644</v>
      </c>
      <c r="BG26" s="457">
        <v>-0.0293709090394313</v>
      </c>
      <c r="BH26" s="457">
        <v>0.00131892141371727</v>
      </c>
    </row>
    <row r="27" spans="8:8">
      <c r="A27" s="218" t="s">
        <v>115</v>
      </c>
      <c r="B27" s="52">
        <v>0.0</v>
      </c>
      <c r="C27" s="52">
        <v>0.0</v>
      </c>
      <c r="D27" s="52">
        <v>0.0</v>
      </c>
      <c r="E27" s="52">
        <v>0.0</v>
      </c>
      <c r="F27" s="52">
        <v>0.0</v>
      </c>
      <c r="G27" s="52">
        <v>0.0</v>
      </c>
      <c r="H27" s="52">
        <v>0.0</v>
      </c>
      <c r="I27" s="52">
        <v>0.0</v>
      </c>
      <c r="J27" s="52">
        <v>0.0</v>
      </c>
      <c r="K27" s="52">
        <v>0.0</v>
      </c>
      <c r="L27" s="52">
        <v>0.0</v>
      </c>
      <c r="M27" s="52">
        <v>0.0</v>
      </c>
      <c r="N27" s="52">
        <v>0.0</v>
      </c>
      <c r="O27" s="52">
        <v>0.0</v>
      </c>
      <c r="P27" s="52">
        <v>0.0</v>
      </c>
      <c r="Q27" s="52">
        <v>0.0</v>
      </c>
      <c r="R27" s="52">
        <v>0.0</v>
      </c>
      <c r="S27" s="52">
        <v>0.0</v>
      </c>
      <c r="T27" s="52">
        <v>0.0</v>
      </c>
      <c r="U27" s="52">
        <v>0.0</v>
      </c>
      <c r="V27" s="52">
        <v>0.0</v>
      </c>
      <c r="W27" s="52">
        <v>0.0</v>
      </c>
      <c r="X27" s="52">
        <v>0.0</v>
      </c>
      <c r="Y27" s="52">
        <v>0.0</v>
      </c>
      <c r="Z27" s="52">
        <v>0.0</v>
      </c>
      <c r="AA27" s="52">
        <v>0.0</v>
      </c>
      <c r="AB27" s="52">
        <v>0.0</v>
      </c>
      <c r="AC27" s="52">
        <v>0.0</v>
      </c>
      <c r="AD27" s="52">
        <v>0.0</v>
      </c>
      <c r="AE27" s="52">
        <v>0.0</v>
      </c>
      <c r="AF27" s="52">
        <v>0.0</v>
      </c>
      <c r="AG27" s="52">
        <v>0.0</v>
      </c>
      <c r="AH27" s="52">
        <v>0.0</v>
      </c>
      <c r="AI27" s="52">
        <v>0.0</v>
      </c>
      <c r="AJ27" s="52">
        <v>0.0</v>
      </c>
      <c r="AK27" s="52">
        <v>0.0</v>
      </c>
      <c r="AL27" s="52">
        <v>0.0</v>
      </c>
      <c r="AM27" s="52">
        <v>0.0</v>
      </c>
      <c r="AN27" s="52">
        <v>0.0</v>
      </c>
      <c r="AO27" s="52">
        <v>0.0</v>
      </c>
      <c r="AP27" s="52">
        <v>0.0</v>
      </c>
      <c r="AQ27" s="52">
        <v>0.0</v>
      </c>
      <c r="AR27" s="52">
        <v>0.0</v>
      </c>
      <c r="AS27" s="52">
        <v>0.0</v>
      </c>
      <c r="AT27" s="52">
        <v>0.0</v>
      </c>
      <c r="AU27" s="52">
        <v>0.0</v>
      </c>
      <c r="AV27" s="52">
        <v>0.0</v>
      </c>
      <c r="AW27" s="52">
        <v>0.0</v>
      </c>
      <c r="AX27" s="52">
        <v>0.0</v>
      </c>
      <c r="AY27" s="52">
        <v>0.0</v>
      </c>
      <c r="AZ27" s="52">
        <v>0.0</v>
      </c>
      <c r="BA27" s="52">
        <v>0.0</v>
      </c>
      <c r="BB27" s="52">
        <v>0.0</v>
      </c>
      <c r="BC27" s="52">
        <v>0.0</v>
      </c>
      <c r="BD27" s="52">
        <v>0.0</v>
      </c>
      <c r="BE27" s="53">
        <v>0.0</v>
      </c>
      <c r="BF27" s="457">
        <v>0.0</v>
      </c>
      <c r="BG27" s="457">
        <v>0.0</v>
      </c>
      <c r="BH27" s="457">
        <v>0.0</v>
      </c>
    </row>
    <row r="28" spans="8:8">
      <c r="A28" s="218" t="s">
        <v>116</v>
      </c>
      <c r="B28" s="52">
        <v>0.02231797</v>
      </c>
      <c r="C28" s="52">
        <v>0.021036344</v>
      </c>
      <c r="D28" s="52">
        <v>0.018959226</v>
      </c>
      <c r="E28" s="52">
        <v>0.014672408</v>
      </c>
      <c r="F28" s="52">
        <v>0.011976574</v>
      </c>
      <c r="G28" s="52">
        <v>0.017103078</v>
      </c>
      <c r="H28" s="52">
        <v>0.01208</v>
      </c>
      <c r="I28" s="52">
        <v>0.01264</v>
      </c>
      <c r="J28" s="52">
        <v>0.01081</v>
      </c>
      <c r="K28" s="52">
        <v>0.01819</v>
      </c>
      <c r="L28" s="52">
        <v>0.01814</v>
      </c>
      <c r="M28" s="52">
        <v>0.01446</v>
      </c>
      <c r="N28" s="52">
        <v>0.01967</v>
      </c>
      <c r="O28" s="52">
        <v>0.0183</v>
      </c>
      <c r="P28" s="52">
        <v>0.02293</v>
      </c>
      <c r="Q28" s="52">
        <v>0.02399</v>
      </c>
      <c r="R28" s="52">
        <v>0.02061</v>
      </c>
      <c r="S28" s="52">
        <v>0.0167</v>
      </c>
      <c r="T28" s="52">
        <v>0.01655</v>
      </c>
      <c r="U28" s="52">
        <v>0.01298</v>
      </c>
      <c r="V28" s="52">
        <v>0.01671</v>
      </c>
      <c r="W28" s="52">
        <v>0.01876</v>
      </c>
      <c r="X28" s="52">
        <v>0.02465</v>
      </c>
      <c r="Y28" s="52">
        <v>0.02099</v>
      </c>
      <c r="Z28" s="52">
        <v>0.01643</v>
      </c>
      <c r="AA28" s="52">
        <v>0.01161</v>
      </c>
      <c r="AB28" s="52">
        <v>0.01089</v>
      </c>
      <c r="AC28" s="52">
        <v>0.01402</v>
      </c>
      <c r="AD28" s="52">
        <v>0.01369</v>
      </c>
      <c r="AE28" s="52">
        <v>0.0146</v>
      </c>
      <c r="AF28" s="52">
        <v>0.02002</v>
      </c>
      <c r="AG28" s="52">
        <v>0.01969</v>
      </c>
      <c r="AH28" s="52">
        <v>0.01699</v>
      </c>
      <c r="AI28" s="52">
        <v>0.01396</v>
      </c>
      <c r="AJ28" s="52">
        <v>0.01681</v>
      </c>
      <c r="AK28" s="52">
        <v>0.01758</v>
      </c>
      <c r="AL28" s="52">
        <v>0.0204066233766234</v>
      </c>
      <c r="AM28" s="52">
        <v>0.0245984516129032</v>
      </c>
      <c r="AN28" s="52">
        <v>0.0135640384615385</v>
      </c>
      <c r="AO28" s="52">
        <v>0.0196765796178344</v>
      </c>
      <c r="AP28" s="52">
        <v>0.0230459639240506</v>
      </c>
      <c r="AQ28" s="52">
        <v>0.0245447603773585</v>
      </c>
      <c r="AR28" s="52">
        <v>0.019883669625</v>
      </c>
      <c r="AS28" s="52">
        <v>0.0192374692546584</v>
      </c>
      <c r="AT28" s="52">
        <v>0.0229464111111111</v>
      </c>
      <c r="AU28" s="52">
        <v>0.0261827116564417</v>
      </c>
      <c r="AV28" s="52">
        <v>0.0199095914634146</v>
      </c>
      <c r="AW28" s="52">
        <v>0.0206920909090909</v>
      </c>
      <c r="AX28" s="52">
        <v>0.0263270602409638</v>
      </c>
      <c r="AY28" s="52">
        <v>0.0174914730538922</v>
      </c>
      <c r="AZ28" s="52">
        <v>0.0163455</v>
      </c>
      <c r="BA28" s="52">
        <v>0.0181110355029586</v>
      </c>
      <c r="BB28" s="52">
        <v>0.0168255</v>
      </c>
      <c r="BC28" s="52">
        <v>0.0145609473684211</v>
      </c>
      <c r="BD28" s="52">
        <v>0.0179000737402704</v>
      </c>
      <c r="BE28" s="53">
        <v>0.0190271216326531</v>
      </c>
      <c r="BF28" s="457">
        <v>0.0600590386863387</v>
      </c>
      <c r="BG28" s="457">
        <v>-0.0245298034188365</v>
      </c>
      <c r="BH28" s="457">
        <v>4.98580101548897E-4</v>
      </c>
    </row>
    <row r="29" spans="8:8">
      <c r="A29" s="218" t="s">
        <v>117</v>
      </c>
      <c r="B29" s="52">
        <v>2.5E-4</v>
      </c>
      <c r="C29" s="52">
        <v>2.6E-4</v>
      </c>
      <c r="D29" s="52">
        <v>2.5E-4</v>
      </c>
      <c r="E29" s="52">
        <v>2.1E-4</v>
      </c>
      <c r="F29" s="52">
        <v>2.2E-4</v>
      </c>
      <c r="G29" s="52">
        <v>2.4E-4</v>
      </c>
      <c r="H29" s="52">
        <v>2.4E-4</v>
      </c>
      <c r="I29" s="52">
        <v>2.4E-4</v>
      </c>
      <c r="J29" s="52">
        <v>2.4E-4</v>
      </c>
      <c r="K29" s="52">
        <v>2.4E-4</v>
      </c>
      <c r="L29" s="52">
        <v>2.1E-4</v>
      </c>
      <c r="M29" s="52">
        <v>1.9E-4</v>
      </c>
      <c r="N29" s="52">
        <v>2.6E-4</v>
      </c>
      <c r="O29" s="52">
        <v>2.7E-4</v>
      </c>
      <c r="P29" s="52">
        <v>2.9E-4</v>
      </c>
      <c r="Q29" s="52">
        <v>3.41E-4</v>
      </c>
      <c r="R29" s="52">
        <v>3.55E-4</v>
      </c>
      <c r="S29" s="52">
        <v>3.03E-4</v>
      </c>
      <c r="T29" s="52">
        <v>3.35E-4</v>
      </c>
      <c r="U29" s="52">
        <v>3.02E-4</v>
      </c>
      <c r="V29" s="52">
        <v>2.97E-4</v>
      </c>
      <c r="W29" s="52">
        <v>2.86E-4</v>
      </c>
      <c r="X29" s="52">
        <v>2.94E-4</v>
      </c>
      <c r="Y29" s="52">
        <v>3.28E-4</v>
      </c>
      <c r="Z29" s="52">
        <v>2.29E-4</v>
      </c>
      <c r="AA29" s="52">
        <v>2.8E-4</v>
      </c>
      <c r="AB29" s="52">
        <v>2.54E-4</v>
      </c>
      <c r="AC29" s="52">
        <v>2.77E-4</v>
      </c>
      <c r="AD29" s="52">
        <v>2.75E-4</v>
      </c>
      <c r="AE29" s="52">
        <v>3.26E-4</v>
      </c>
      <c r="AF29" s="52">
        <v>3.03E-4</v>
      </c>
      <c r="AG29" s="52">
        <v>1.93E-4</v>
      </c>
      <c r="AH29" s="52">
        <v>1.92E-4</v>
      </c>
      <c r="AI29" s="52">
        <v>2.73E-4</v>
      </c>
      <c r="AJ29" s="52">
        <v>3.05E-4</v>
      </c>
      <c r="AK29" s="52">
        <v>3.02E-4</v>
      </c>
      <c r="AL29" s="52">
        <v>2.74207792207792E-4</v>
      </c>
      <c r="AM29" s="52">
        <v>3.13896774193548E-4</v>
      </c>
      <c r="AN29" s="52">
        <v>2.07923076923077E-4</v>
      </c>
      <c r="AO29" s="52">
        <v>2.58248407643312E-4</v>
      </c>
      <c r="AP29" s="52">
        <v>2.17879746835443E-4</v>
      </c>
      <c r="AQ29" s="52">
        <v>2.25169811320755E-4</v>
      </c>
      <c r="AR29" s="52">
        <v>2.696625E-4</v>
      </c>
      <c r="AS29" s="52">
        <v>2.45180124223602E-4</v>
      </c>
      <c r="AT29" s="52">
        <v>1.785E-4</v>
      </c>
      <c r="AU29" s="52">
        <v>1.93753067484662E-4</v>
      </c>
      <c r="AV29" s="52">
        <v>1.57379573170732E-4</v>
      </c>
      <c r="AW29" s="52">
        <v>1.62040909090909E-4</v>
      </c>
      <c r="AX29" s="52">
        <v>1.23685240963855E-4</v>
      </c>
      <c r="AY29" s="52">
        <v>1.38366766467066E-4</v>
      </c>
      <c r="AZ29" s="52">
        <v>1.64206845238095E-4</v>
      </c>
      <c r="BA29" s="52">
        <v>1.74476331360947E-4</v>
      </c>
      <c r="BB29" s="52">
        <v>1.6085E-4</v>
      </c>
      <c r="BC29" s="52">
        <v>1.3296783625731E-4</v>
      </c>
      <c r="BD29" s="52">
        <v>1.5347589785607E-4</v>
      </c>
      <c r="BE29" s="53">
        <v>1.4709109636833E-4</v>
      </c>
      <c r="BF29" s="457">
        <v>-0.0442199056919519</v>
      </c>
      <c r="BG29" s="457">
        <v>-0.014991005494942</v>
      </c>
      <c r="BH29" s="457">
        <v>3.85432411586655E-6</v>
      </c>
    </row>
    <row r="30" spans="8:8">
      <c r="A30" s="218" t="s">
        <v>118</v>
      </c>
      <c r="B30" s="52" t="s">
        <v>114</v>
      </c>
      <c r="C30" s="52" t="s">
        <v>114</v>
      </c>
      <c r="D30" s="52" t="s">
        <v>114</v>
      </c>
      <c r="E30" s="52" t="s">
        <v>114</v>
      </c>
      <c r="F30" s="52" t="s">
        <v>114</v>
      </c>
      <c r="G30" s="52" t="s">
        <v>114</v>
      </c>
      <c r="H30" s="52" t="s">
        <v>114</v>
      </c>
      <c r="I30" s="52" t="s">
        <v>114</v>
      </c>
      <c r="J30" s="52" t="s">
        <v>114</v>
      </c>
      <c r="K30" s="52" t="s">
        <v>114</v>
      </c>
      <c r="L30" s="52" t="s">
        <v>114</v>
      </c>
      <c r="M30" s="52" t="s">
        <v>114</v>
      </c>
      <c r="N30" s="52" t="s">
        <v>114</v>
      </c>
      <c r="O30" s="52" t="s">
        <v>114</v>
      </c>
      <c r="P30" s="52" t="s">
        <v>114</v>
      </c>
      <c r="Q30" s="52" t="s">
        <v>114</v>
      </c>
      <c r="R30" s="52" t="s">
        <v>114</v>
      </c>
      <c r="S30" s="52" t="s">
        <v>114</v>
      </c>
      <c r="T30" s="52" t="s">
        <v>114</v>
      </c>
      <c r="U30" s="52" t="s">
        <v>114</v>
      </c>
      <c r="V30" s="52">
        <v>0.0</v>
      </c>
      <c r="W30" s="52">
        <v>0.0</v>
      </c>
      <c r="X30" s="52">
        <v>0.0</v>
      </c>
      <c r="Y30" s="52">
        <v>0.0</v>
      </c>
      <c r="Z30" s="52">
        <v>0.0</v>
      </c>
      <c r="AA30" s="52">
        <v>0.0</v>
      </c>
      <c r="AB30" s="52">
        <v>0.0</v>
      </c>
      <c r="AC30" s="52">
        <v>0.0</v>
      </c>
      <c r="AD30" s="52">
        <v>0.0</v>
      </c>
      <c r="AE30" s="52">
        <v>0.0</v>
      </c>
      <c r="AF30" s="52">
        <v>0.0</v>
      </c>
      <c r="AG30" s="52">
        <v>0.0</v>
      </c>
      <c r="AH30" s="52">
        <v>0.0</v>
      </c>
      <c r="AI30" s="52">
        <v>0.0</v>
      </c>
      <c r="AJ30" s="52">
        <v>4.0E-5</v>
      </c>
      <c r="AK30" s="52">
        <v>5.0E-5</v>
      </c>
      <c r="AL30" s="52">
        <v>6.95454545454546E-5</v>
      </c>
      <c r="AM30" s="52">
        <v>5.92258064516129E-5</v>
      </c>
      <c r="AN30" s="52">
        <v>1.275E-4</v>
      </c>
      <c r="AO30" s="52">
        <v>2.14394904458599E-4</v>
      </c>
      <c r="AP30" s="52">
        <v>2.13037974683544E-4</v>
      </c>
      <c r="AQ30" s="52">
        <v>1.34716981132075E-4</v>
      </c>
      <c r="AR30" s="52">
        <v>2.10375E-4</v>
      </c>
      <c r="AS30" s="52">
        <v>2.66086956521739E-4</v>
      </c>
      <c r="AT30" s="52">
        <v>3.02222222222222E-4</v>
      </c>
      <c r="AU30" s="52">
        <v>2.53435582822086E-4</v>
      </c>
      <c r="AV30" s="52">
        <v>2.79878048780488E-4</v>
      </c>
      <c r="AW30" s="52">
        <v>3.89454545454545E-4</v>
      </c>
      <c r="AX30" s="52">
        <v>2.39638554216867E-4</v>
      </c>
      <c r="AY30" s="52">
        <v>2.44616766467066E-4</v>
      </c>
      <c r="AZ30" s="52">
        <v>2.45892857142857E-4</v>
      </c>
      <c r="BA30" s="52">
        <v>3.16863905325443E-4</v>
      </c>
      <c r="BB30" s="52">
        <v>2.34E-4</v>
      </c>
      <c r="BC30" s="52">
        <v>1.34210526315789E-4</v>
      </c>
      <c r="BD30" s="52">
        <v>1.69373207701762E-4</v>
      </c>
      <c r="BE30" s="53">
        <v>3.41190587710494E-4</v>
      </c>
      <c r="BF30" s="457">
        <v>1.008926781319</v>
      </c>
      <c r="BG30" s="457">
        <v>-0.0562611539286101</v>
      </c>
      <c r="BH30" s="457">
        <v>8.94043992320379E-6</v>
      </c>
    </row>
    <row r="31" spans="8:8">
      <c r="A31" s="218" t="s">
        <v>119</v>
      </c>
      <c r="B31" s="52">
        <v>0.0935353535353536</v>
      </c>
      <c r="C31" s="52">
        <v>0.103808080808081</v>
      </c>
      <c r="D31" s="52">
        <v>0.116292929292929</v>
      </c>
      <c r="E31" s="52">
        <v>0.104888888888889</v>
      </c>
      <c r="F31" s="52">
        <v>0.0874545454545455</v>
      </c>
      <c r="G31" s="52">
        <v>0.0952424242424243</v>
      </c>
      <c r="H31" s="52">
        <v>0.106808080808081</v>
      </c>
      <c r="I31" s="52">
        <v>0.10379797979798</v>
      </c>
      <c r="J31" s="52">
        <v>0.10579797979798</v>
      </c>
      <c r="K31" s="52">
        <v>0.127030303030303</v>
      </c>
      <c r="L31" s="52">
        <v>0.122090909090909</v>
      </c>
      <c r="M31" s="52">
        <v>0.0948181818181818</v>
      </c>
      <c r="N31" s="52">
        <v>0.121818181818182</v>
      </c>
      <c r="O31" s="52">
        <v>0.097989898989899</v>
      </c>
      <c r="P31" s="52">
        <v>0.108707070707071</v>
      </c>
      <c r="Q31" s="52">
        <v>0.102171717171717</v>
      </c>
      <c r="R31" s="52">
        <v>0.136545454545455</v>
      </c>
      <c r="S31" s="52">
        <v>0.130888888888889</v>
      </c>
      <c r="T31" s="52">
        <v>0.135808080808081</v>
      </c>
      <c r="U31" s="52">
        <v>0.132474747474748</v>
      </c>
      <c r="V31" s="52">
        <v>0.123343434343434</v>
      </c>
      <c r="W31" s="52">
        <v>0.12389898989899</v>
      </c>
      <c r="X31" s="52">
        <v>0.137959595959596</v>
      </c>
      <c r="Y31" s="52">
        <v>0.133626262626263</v>
      </c>
      <c r="Z31" s="52">
        <v>0.13030303030303</v>
      </c>
      <c r="AA31" s="52">
        <v>0.108606060606061</v>
      </c>
      <c r="AB31" s="52">
        <v>0.131979797979798</v>
      </c>
      <c r="AC31" s="52">
        <v>0.151080808080808</v>
      </c>
      <c r="AD31" s="52">
        <v>0.134737373737374</v>
      </c>
      <c r="AE31" s="52">
        <v>0.11779797979798</v>
      </c>
      <c r="AF31" s="52">
        <v>0.129170707070707</v>
      </c>
      <c r="AG31" s="52">
        <v>0.118219191919192</v>
      </c>
      <c r="AH31" s="52">
        <v>0.119140404040404</v>
      </c>
      <c r="AI31" s="52">
        <v>0.149258585858586</v>
      </c>
      <c r="AJ31" s="52">
        <v>0.126734343434343</v>
      </c>
      <c r="AK31" s="52">
        <v>0.145987878787879</v>
      </c>
      <c r="AL31" s="52">
        <v>0.130642089728453</v>
      </c>
      <c r="AM31" s="52">
        <v>0.105919472140762</v>
      </c>
      <c r="AN31" s="52">
        <v>0.0936684149184149</v>
      </c>
      <c r="AO31" s="52">
        <v>0.14632501447597</v>
      </c>
      <c r="AP31" s="52">
        <v>0.131344073647871</v>
      </c>
      <c r="AQ31" s="52">
        <v>0.109960548885077</v>
      </c>
      <c r="AR31" s="52">
        <v>0.135136477272727</v>
      </c>
      <c r="AS31" s="52">
        <v>0.162315923207227</v>
      </c>
      <c r="AT31" s="52">
        <v>0.119944444444444</v>
      </c>
      <c r="AU31" s="52">
        <v>0.120820412716118</v>
      </c>
      <c r="AV31" s="52">
        <v>0.115704600886918</v>
      </c>
      <c r="AW31" s="52">
        <v>0.15610870523416</v>
      </c>
      <c r="AX31" s="52">
        <v>0.117979627601314</v>
      </c>
      <c r="AY31" s="52">
        <v>0.122527708219924</v>
      </c>
      <c r="AZ31" s="52">
        <v>0.152558441558441</v>
      </c>
      <c r="BA31" s="52">
        <v>0.142968262506724</v>
      </c>
      <c r="BB31" s="52">
        <v>0.132818181818182</v>
      </c>
      <c r="BC31" s="52">
        <v>0.118728867623604</v>
      </c>
      <c r="BD31" s="52">
        <v>0.110205140301003</v>
      </c>
      <c r="BE31" s="53">
        <v>0.140024770150484</v>
      </c>
      <c r="BF31" s="457">
        <v>0.267111392716089</v>
      </c>
      <c r="BG31" s="457">
        <v>-0.00843275632805063</v>
      </c>
      <c r="BH31" s="457">
        <v>0.00366916055243901</v>
      </c>
    </row>
    <row r="32" spans="8:8">
      <c r="A32" s="218" t="s">
        <v>120</v>
      </c>
      <c r="B32" s="52">
        <v>0.468810922</v>
      </c>
      <c r="C32" s="52">
        <v>0.522084692</v>
      </c>
      <c r="D32" s="52">
        <v>0.453776574</v>
      </c>
      <c r="E32" s="52">
        <v>0.504226122</v>
      </c>
      <c r="F32" s="52">
        <v>0.529420896</v>
      </c>
      <c r="G32" s="52">
        <v>0.566814826</v>
      </c>
      <c r="H32" s="52">
        <v>0.488567252</v>
      </c>
      <c r="I32" s="52">
        <v>0.48831467</v>
      </c>
      <c r="J32" s="52">
        <v>0.476962618</v>
      </c>
      <c r="K32" s="52">
        <v>0.562302844</v>
      </c>
      <c r="L32" s="52">
        <v>0.60107937</v>
      </c>
      <c r="M32" s="52">
        <v>0.485646282</v>
      </c>
      <c r="N32" s="52">
        <v>0.763229766</v>
      </c>
      <c r="O32" s="52">
        <v>0.683598326</v>
      </c>
      <c r="P32" s="52">
        <v>0.664191396</v>
      </c>
      <c r="Q32" s="52">
        <v>0.695267496</v>
      </c>
      <c r="R32" s="52">
        <v>0.721951656</v>
      </c>
      <c r="S32" s="52">
        <v>0.705748578</v>
      </c>
      <c r="T32" s="52">
        <v>0.694430148</v>
      </c>
      <c r="U32" s="52">
        <v>0.656901096</v>
      </c>
      <c r="V32" s="52">
        <v>0.624533336</v>
      </c>
      <c r="W32" s="52">
        <v>0.630108452</v>
      </c>
      <c r="X32" s="52">
        <v>0.710875564</v>
      </c>
      <c r="Y32" s="52">
        <v>0.771172904</v>
      </c>
      <c r="Z32" s="52">
        <v>0.46842294</v>
      </c>
      <c r="AA32" s="52">
        <v>0.53866</v>
      </c>
      <c r="AB32" s="52">
        <v>0.57602</v>
      </c>
      <c r="AC32" s="52">
        <v>0.68956</v>
      </c>
      <c r="AD32" s="52">
        <v>0.64895</v>
      </c>
      <c r="AE32" s="52">
        <v>0.78794</v>
      </c>
      <c r="AF32" s="52">
        <v>0.73119</v>
      </c>
      <c r="AG32" s="52">
        <v>0.66044</v>
      </c>
      <c r="AH32" s="52">
        <v>0.63764</v>
      </c>
      <c r="AI32" s="52">
        <v>0.62093</v>
      </c>
      <c r="AJ32" s="52">
        <v>0.72514</v>
      </c>
      <c r="AK32" s="52">
        <v>0.66363</v>
      </c>
      <c r="AL32" s="52">
        <v>0.737857402597403</v>
      </c>
      <c r="AM32" s="52">
        <v>0.596176838709677</v>
      </c>
      <c r="AN32" s="52">
        <v>0.578094807692308</v>
      </c>
      <c r="AO32" s="52">
        <v>0.580376751592356</v>
      </c>
      <c r="AP32" s="52">
        <v>0.498508860759494</v>
      </c>
      <c r="AQ32" s="52">
        <v>0.54178358490566</v>
      </c>
      <c r="AR32" s="52">
        <v>0.55083825</v>
      </c>
      <c r="AS32" s="52">
        <v>0.604910683229813</v>
      </c>
      <c r="AT32" s="52">
        <v>0.538276666666666</v>
      </c>
      <c r="AU32" s="52">
        <v>0.588665153374233</v>
      </c>
      <c r="AV32" s="52">
        <v>0.417867256097561</v>
      </c>
      <c r="AW32" s="52">
        <v>0.545073636545454</v>
      </c>
      <c r="AX32" s="52">
        <v>0.65296017379518</v>
      </c>
      <c r="AY32" s="52">
        <v>0.575623736946107</v>
      </c>
      <c r="AZ32" s="52">
        <v>0.496858010357142</v>
      </c>
      <c r="BA32" s="52">
        <v>0.542502040473372</v>
      </c>
      <c r="BB32" s="52">
        <v>0.440680077</v>
      </c>
      <c r="BC32" s="52">
        <v>0.571877924210526</v>
      </c>
      <c r="BD32" s="52">
        <v>0.499452287947563</v>
      </c>
      <c r="BE32" s="53">
        <v>0.544472680489796</v>
      </c>
      <c r="BF32" s="457">
        <v>0.0871610027988128</v>
      </c>
      <c r="BG32" s="457">
        <v>-0.00745810967890603</v>
      </c>
      <c r="BH32" s="457">
        <v>0.0142671734364348</v>
      </c>
    </row>
    <row r="33" spans="8:8">
      <c r="A33" s="218" t="s">
        <v>121</v>
      </c>
      <c r="B33" s="52">
        <v>0.162122092</v>
      </c>
      <c r="C33" s="52">
        <v>0.175339978</v>
      </c>
      <c r="D33" s="52">
        <v>0.166523118</v>
      </c>
      <c r="E33" s="52">
        <v>0.168989908</v>
      </c>
      <c r="F33" s="52">
        <v>0.137134778</v>
      </c>
      <c r="G33" s="52">
        <v>0.175336782</v>
      </c>
      <c r="H33" s="52">
        <v>0.134551882</v>
      </c>
      <c r="I33" s="52">
        <v>0.132058944</v>
      </c>
      <c r="J33" s="52">
        <v>0.152294618</v>
      </c>
      <c r="K33" s="52">
        <v>0.176381318</v>
      </c>
      <c r="L33" s="52">
        <v>0.170591234</v>
      </c>
      <c r="M33" s="52">
        <v>0.13846833</v>
      </c>
      <c r="N33" s="52">
        <v>0.175821604</v>
      </c>
      <c r="O33" s="52">
        <v>0.183622344</v>
      </c>
      <c r="P33" s="52">
        <v>0.183836866</v>
      </c>
      <c r="Q33" s="52">
        <v>0.19069143</v>
      </c>
      <c r="R33" s="52">
        <v>0.199146734</v>
      </c>
      <c r="S33" s="52">
        <v>0.19737993</v>
      </c>
      <c r="T33" s="52">
        <v>0.187120174</v>
      </c>
      <c r="U33" s="52">
        <v>0.184791744</v>
      </c>
      <c r="V33" s="52">
        <v>0.174006496</v>
      </c>
      <c r="W33" s="52">
        <v>0.185719818</v>
      </c>
      <c r="X33" s="52">
        <v>0.2034297</v>
      </c>
      <c r="Y33" s="52">
        <v>0.200793908</v>
      </c>
      <c r="Z33" s="52">
        <v>0.182437278</v>
      </c>
      <c r="AA33" s="52">
        <v>0.17335</v>
      </c>
      <c r="AB33" s="52">
        <v>0.1585</v>
      </c>
      <c r="AC33" s="52">
        <v>0.18635</v>
      </c>
      <c r="AD33" s="52">
        <v>0.1896</v>
      </c>
      <c r="AE33" s="52">
        <v>0.20195</v>
      </c>
      <c r="AF33" s="52">
        <v>0.21556</v>
      </c>
      <c r="AG33" s="52">
        <v>0.18818</v>
      </c>
      <c r="AH33" s="52">
        <v>0.18952</v>
      </c>
      <c r="AI33" s="52">
        <v>0.19002</v>
      </c>
      <c r="AJ33" s="52">
        <v>0.20686</v>
      </c>
      <c r="AK33" s="52">
        <v>0.2486675</v>
      </c>
      <c r="AL33" s="52">
        <v>0.230900844155844</v>
      </c>
      <c r="AM33" s="52">
        <v>0.233564370967742</v>
      </c>
      <c r="AN33" s="52">
        <v>0.173811923076923</v>
      </c>
      <c r="AO33" s="52">
        <v>0.19584</v>
      </c>
      <c r="AP33" s="52">
        <v>0.190175126582278</v>
      </c>
      <c r="AQ33" s="52">
        <v>0.192534622641509</v>
      </c>
      <c r="AR33" s="52">
        <v>0.2024285625</v>
      </c>
      <c r="AS33" s="52">
        <v>0.19427198757764</v>
      </c>
      <c r="AT33" s="52">
        <v>0.179737222222222</v>
      </c>
      <c r="AU33" s="52">
        <v>0.196675398773006</v>
      </c>
      <c r="AV33" s="52">
        <v>0.164869385487805</v>
      </c>
      <c r="AW33" s="52">
        <v>0.204834545454545</v>
      </c>
      <c r="AX33" s="52">
        <v>0.211969518072289</v>
      </c>
      <c r="AY33" s="52">
        <v>0.179450692862874</v>
      </c>
      <c r="AZ33" s="52">
        <v>0.172827696942857</v>
      </c>
      <c r="BA33" s="52">
        <v>0.18601127963787</v>
      </c>
      <c r="BB33" s="52">
        <v>0.18135</v>
      </c>
      <c r="BC33" s="52">
        <v>0.160828947341579</v>
      </c>
      <c r="BD33" s="52">
        <v>0.180002000152855</v>
      </c>
      <c r="BE33" s="53">
        <v>0.16549146122449</v>
      </c>
      <c r="BF33" s="457">
        <v>-0.0831251951535065</v>
      </c>
      <c r="BG33" s="457">
        <v>1.47216345242063E-4</v>
      </c>
      <c r="BH33" s="457">
        <v>0.00433648090004229</v>
      </c>
    </row>
    <row r="34" spans="8:8">
      <c r="A34" s="218" t="s">
        <v>122</v>
      </c>
      <c r="B34" s="52">
        <v>0.00801</v>
      </c>
      <c r="C34" s="52">
        <v>0.0173</v>
      </c>
      <c r="D34" s="52">
        <v>0.0166</v>
      </c>
      <c r="E34" s="52">
        <v>0.01368</v>
      </c>
      <c r="F34" s="52">
        <v>0.02055</v>
      </c>
      <c r="G34" s="52">
        <v>0.02636</v>
      </c>
      <c r="H34" s="52">
        <v>0.02652</v>
      </c>
      <c r="I34" s="52">
        <v>0.02677</v>
      </c>
      <c r="J34" s="52">
        <v>0.02223</v>
      </c>
      <c r="K34" s="52">
        <v>0.02347</v>
      </c>
      <c r="L34" s="52">
        <v>0.02015</v>
      </c>
      <c r="M34" s="52">
        <v>0.01879</v>
      </c>
      <c r="N34" s="52">
        <v>0.01922</v>
      </c>
      <c r="O34" s="52">
        <v>0.02988</v>
      </c>
      <c r="P34" s="52">
        <v>0.03566</v>
      </c>
      <c r="Q34" s="52">
        <v>0.03405</v>
      </c>
      <c r="R34" s="52">
        <v>0.03407</v>
      </c>
      <c r="S34" s="52">
        <v>0.03561</v>
      </c>
      <c r="T34" s="52">
        <v>0.0234</v>
      </c>
      <c r="U34" s="52">
        <v>0.02862</v>
      </c>
      <c r="V34" s="52">
        <v>0.02805</v>
      </c>
      <c r="W34" s="52">
        <v>0.03235</v>
      </c>
      <c r="X34" s="52">
        <v>0.0278</v>
      </c>
      <c r="Y34" s="52">
        <v>0.02366</v>
      </c>
      <c r="Z34" s="52">
        <v>0.019</v>
      </c>
      <c r="AA34" s="52">
        <v>0.01769</v>
      </c>
      <c r="AB34" s="52">
        <v>0.03099</v>
      </c>
      <c r="AC34" s="52">
        <v>0.02203</v>
      </c>
      <c r="AD34" s="52">
        <v>0.02282</v>
      </c>
      <c r="AE34" s="52">
        <v>0.02599</v>
      </c>
      <c r="AF34" s="52">
        <v>0.03529</v>
      </c>
      <c r="AG34" s="52">
        <v>0.04348</v>
      </c>
      <c r="AH34" s="52">
        <v>0.03882</v>
      </c>
      <c r="AI34" s="52">
        <v>0.03717</v>
      </c>
      <c r="AJ34" s="52">
        <v>0.04592</v>
      </c>
      <c r="AK34" s="52">
        <v>0.03693</v>
      </c>
      <c r="AL34" s="52">
        <v>0.0208338311688312</v>
      </c>
      <c r="AM34" s="52">
        <v>0.0276387096774194</v>
      </c>
      <c r="AN34" s="52">
        <v>0.0467434615384615</v>
      </c>
      <c r="AO34" s="52">
        <v>0.0455296815286624</v>
      </c>
      <c r="AP34" s="52">
        <v>0.0485823417721519</v>
      </c>
      <c r="AQ34" s="52">
        <v>0.0564367924528302</v>
      </c>
      <c r="AR34" s="52">
        <v>0.0247764375</v>
      </c>
      <c r="AS34" s="52">
        <v>0.0314742857142857</v>
      </c>
      <c r="AT34" s="52">
        <v>0.0507544444444444</v>
      </c>
      <c r="AU34" s="52">
        <v>0.0700233128834356</v>
      </c>
      <c r="AV34" s="52">
        <v>0.0374196951219512</v>
      </c>
      <c r="AW34" s="52">
        <v>0.0408278181818182</v>
      </c>
      <c r="AX34" s="52">
        <v>0.0584902409638554</v>
      </c>
      <c r="AY34" s="52">
        <v>0.0410076646706586</v>
      </c>
      <c r="AZ34" s="52">
        <v>0.0555353571428571</v>
      </c>
      <c r="BA34" s="52">
        <v>0.0501821893491124</v>
      </c>
      <c r="BB34" s="52">
        <v>0.035662923</v>
      </c>
      <c r="BC34" s="52">
        <v>0.0513887452631579</v>
      </c>
      <c r="BD34" s="52">
        <v>0.0354579690290864</v>
      </c>
      <c r="BE34" s="53">
        <v>0.0305506458797486</v>
      </c>
      <c r="BF34" s="457">
        <v>-0.140752417469195</v>
      </c>
      <c r="BG34" s="457">
        <v>-0.0352295837136984</v>
      </c>
      <c r="BH34" s="457">
        <v>8.00538537524742E-4</v>
      </c>
    </row>
    <row r="35" spans="8:8">
      <c r="A35" s="218" t="s">
        <v>123</v>
      </c>
      <c r="B35" s="52">
        <v>7.5E-4</v>
      </c>
      <c r="C35" s="52">
        <v>0.001</v>
      </c>
      <c r="D35" s="52">
        <v>8.2E-4</v>
      </c>
      <c r="E35" s="52">
        <v>8.9E-4</v>
      </c>
      <c r="F35" s="52">
        <v>9.5E-4</v>
      </c>
      <c r="G35" s="52">
        <v>8.8E-4</v>
      </c>
      <c r="H35" s="52">
        <v>9.6E-4</v>
      </c>
      <c r="I35" s="52">
        <v>0.0011</v>
      </c>
      <c r="J35" s="52">
        <v>0.00101</v>
      </c>
      <c r="K35" s="52">
        <v>8.1E-4</v>
      </c>
      <c r="L35" s="52">
        <v>0.00163</v>
      </c>
      <c r="M35" s="52">
        <v>0.00165</v>
      </c>
      <c r="N35" s="52">
        <v>0.00149</v>
      </c>
      <c r="O35" s="52">
        <v>0.00138</v>
      </c>
      <c r="P35" s="52">
        <v>0.00146</v>
      </c>
      <c r="Q35" s="52">
        <v>0.00112</v>
      </c>
      <c r="R35" s="52">
        <v>0.00168</v>
      </c>
      <c r="S35" s="52">
        <v>0.00159</v>
      </c>
      <c r="T35" s="52">
        <v>0.00155</v>
      </c>
      <c r="U35" s="52">
        <v>0.00181</v>
      </c>
      <c r="V35" s="52">
        <v>0.00155</v>
      </c>
      <c r="W35" s="52">
        <v>0.00154</v>
      </c>
      <c r="X35" s="52">
        <v>0.00169</v>
      </c>
      <c r="Y35" s="52">
        <v>0.00169</v>
      </c>
      <c r="Z35" s="52">
        <v>0.00158</v>
      </c>
      <c r="AA35" s="52">
        <v>0.00178</v>
      </c>
      <c r="AB35" s="52">
        <v>0.00194</v>
      </c>
      <c r="AC35" s="52">
        <v>0.00158</v>
      </c>
      <c r="AD35" s="52">
        <v>0.00166</v>
      </c>
      <c r="AE35" s="52">
        <v>0.00161</v>
      </c>
      <c r="AF35" s="52">
        <v>0.00163</v>
      </c>
      <c r="AG35" s="52">
        <v>0.00207</v>
      </c>
      <c r="AH35" s="52">
        <v>0.00216</v>
      </c>
      <c r="AI35" s="52">
        <v>0.00155</v>
      </c>
      <c r="AJ35" s="52">
        <v>0.00181</v>
      </c>
      <c r="AK35" s="52">
        <v>0.00178</v>
      </c>
      <c r="AL35" s="52">
        <v>0.00184792207792208</v>
      </c>
      <c r="AM35" s="52">
        <v>0.00191496774193548</v>
      </c>
      <c r="AN35" s="52">
        <v>0.00167711538461538</v>
      </c>
      <c r="AO35" s="52">
        <v>0.00199777070063694</v>
      </c>
      <c r="AP35" s="52">
        <v>0.00195607594936709</v>
      </c>
      <c r="AQ35" s="52">
        <v>0.00178981132075472</v>
      </c>
      <c r="AR35" s="52">
        <v>0.002008125</v>
      </c>
      <c r="AS35" s="52">
        <v>0.00202416149068323</v>
      </c>
      <c r="AT35" s="52">
        <v>0.00215333333333333</v>
      </c>
      <c r="AU35" s="52">
        <v>0.00176466257668712</v>
      </c>
      <c r="AV35" s="52">
        <v>0.00207109756097561</v>
      </c>
      <c r="AW35" s="52">
        <v>0.00197509090909091</v>
      </c>
      <c r="AX35" s="52">
        <v>0.00196319277108434</v>
      </c>
      <c r="AY35" s="52">
        <v>0.00275766467065868</v>
      </c>
      <c r="AZ35" s="52">
        <v>0.00213107142857143</v>
      </c>
      <c r="BA35" s="52">
        <v>0.00234479289940828</v>
      </c>
      <c r="BB35" s="52">
        <v>0.00198</v>
      </c>
      <c r="BC35" s="52">
        <v>0.00198631578947368</v>
      </c>
      <c r="BD35" s="52">
        <v>0.00195224907824662</v>
      </c>
      <c r="BE35" s="53">
        <v>0.00216711836734694</v>
      </c>
      <c r="BF35" s="457">
        <v>0.10702947845805</v>
      </c>
      <c r="BG35" s="457">
        <v>-0.00975559716574115</v>
      </c>
      <c r="BH35" s="457">
        <v>5.67864186985627E-5</v>
      </c>
    </row>
    <row r="36" spans="8:8">
      <c r="A36" s="218" t="s">
        <v>124</v>
      </c>
      <c r="B36" s="52">
        <v>0.00640699999999998</v>
      </c>
      <c r="C36" s="52">
        <v>0.00623899999999998</v>
      </c>
      <c r="D36" s="52">
        <v>0.00664499999999998</v>
      </c>
      <c r="E36" s="52">
        <v>0.00686899999999998</v>
      </c>
      <c r="F36" s="52">
        <v>0.00860099999999998</v>
      </c>
      <c r="G36" s="52">
        <v>0.014129</v>
      </c>
      <c r="H36" s="52">
        <v>0.015396</v>
      </c>
      <c r="I36" s="52">
        <v>0.017026</v>
      </c>
      <c r="J36" s="52">
        <v>0.0218099999999999</v>
      </c>
      <c r="K36" s="52">
        <v>0.0225819999999999</v>
      </c>
      <c r="L36" s="52">
        <v>0.0220559999999999</v>
      </c>
      <c r="M36" s="52">
        <v>0.0234949999999999</v>
      </c>
      <c r="N36" s="52">
        <v>0.0251969999999999</v>
      </c>
      <c r="O36" s="52">
        <v>0.0260499999999999</v>
      </c>
      <c r="P36" s="52">
        <v>0.0281909999999999</v>
      </c>
      <c r="Q36" s="52">
        <v>0.0305319999999999</v>
      </c>
      <c r="R36" s="52">
        <v>0.0308449999999999</v>
      </c>
      <c r="S36" s="52">
        <v>0.0340709999999999</v>
      </c>
      <c r="T36" s="52">
        <v>0.0358789999999999</v>
      </c>
      <c r="U36" s="52">
        <v>0.0373789999999999</v>
      </c>
      <c r="V36" s="52">
        <v>0.0366289999999999</v>
      </c>
      <c r="W36" s="52">
        <v>0.0384179999999999</v>
      </c>
      <c r="X36" s="52">
        <v>0.0391399999999999</v>
      </c>
      <c r="Y36" s="52">
        <v>0.0416399999999999</v>
      </c>
      <c r="Z36" s="52">
        <v>0.0421319999999999</v>
      </c>
      <c r="AA36" s="52">
        <v>0.0415369999999999</v>
      </c>
      <c r="AB36" s="52">
        <v>0.0415369999999999</v>
      </c>
      <c r="AC36" s="52">
        <v>0.04304298</v>
      </c>
      <c r="AD36" s="52">
        <v>0.04460998</v>
      </c>
      <c r="AE36" s="52">
        <v>0.04509295</v>
      </c>
      <c r="AF36" s="52">
        <v>0.04677187</v>
      </c>
      <c r="AG36" s="52">
        <v>0.04762314</v>
      </c>
      <c r="AH36" s="52">
        <v>0.05201305</v>
      </c>
      <c r="AI36" s="52">
        <v>0.05615576</v>
      </c>
      <c r="AJ36" s="52">
        <v>0.06041841</v>
      </c>
      <c r="AK36" s="52">
        <v>0.06350488</v>
      </c>
      <c r="AL36" s="52">
        <v>0.0652991581168831</v>
      </c>
      <c r="AM36" s="52">
        <v>0.0688073771612903</v>
      </c>
      <c r="AN36" s="52">
        <v>0.0694612873730769</v>
      </c>
      <c r="AO36" s="52">
        <v>0.0695018891075159</v>
      </c>
      <c r="AP36" s="52">
        <v>0.0679328333077215</v>
      </c>
      <c r="AQ36" s="52">
        <v>0.0701394058833962</v>
      </c>
      <c r="AR36" s="52">
        <v>0.0802650932325</v>
      </c>
      <c r="AS36" s="52">
        <v>0.118099211376522</v>
      </c>
      <c r="AT36" s="52">
        <v>0.115971569472222</v>
      </c>
      <c r="AU36" s="52">
        <v>0.118195615699509</v>
      </c>
      <c r="AV36" s="52">
        <v>0.116679654882439</v>
      </c>
      <c r="AW36" s="52">
        <v>0.114393276633273</v>
      </c>
      <c r="AX36" s="52">
        <v>0.118555123742349</v>
      </c>
      <c r="AY36" s="52">
        <v>0.117938400311856</v>
      </c>
      <c r="AZ36" s="52">
        <v>0.125503439240893</v>
      </c>
      <c r="BA36" s="52">
        <v>0.121943680632426</v>
      </c>
      <c r="BB36" s="52">
        <v>0.126528500142</v>
      </c>
      <c r="BC36" s="52">
        <v>0.123588174736842</v>
      </c>
      <c r="BD36" s="52">
        <v>0.120000613961622</v>
      </c>
      <c r="BE36" s="53">
        <v>0.116927538649879</v>
      </c>
      <c r="BF36" s="457">
        <v>-0.0282711008640714</v>
      </c>
      <c r="BG36" s="457">
        <v>0.00342101724843791</v>
      </c>
      <c r="BH36" s="457">
        <v>0.00306392870237781</v>
      </c>
    </row>
    <row r="37" spans="8:8">
      <c r="A37" s="218" t="s">
        <v>125</v>
      </c>
      <c r="B37" s="52">
        <v>0.0094203</v>
      </c>
      <c r="C37" s="52">
        <v>0.0084899</v>
      </c>
      <c r="D37" s="52">
        <v>0.0080247</v>
      </c>
      <c r="E37" s="52">
        <v>0.0076758</v>
      </c>
      <c r="F37" s="52">
        <v>0.005815</v>
      </c>
      <c r="G37" s="52">
        <v>0.0080247</v>
      </c>
      <c r="H37" s="52">
        <v>0.004652</v>
      </c>
      <c r="I37" s="52">
        <v>0.0068617</v>
      </c>
      <c r="J37" s="52">
        <v>0.0063965</v>
      </c>
      <c r="K37" s="52">
        <v>0.0079084</v>
      </c>
      <c r="L37" s="52">
        <v>0.0052335</v>
      </c>
      <c r="M37" s="52">
        <v>0.0059313</v>
      </c>
      <c r="N37" s="52">
        <v>0.0074432</v>
      </c>
      <c r="O37" s="52">
        <v>0.006978</v>
      </c>
      <c r="P37" s="52">
        <v>0.0082573</v>
      </c>
      <c r="Q37" s="52">
        <v>0.0083736</v>
      </c>
      <c r="R37" s="52">
        <v>0.0086062</v>
      </c>
      <c r="S37" s="52">
        <v>0.0080247</v>
      </c>
      <c r="T37" s="52">
        <v>0.0077921</v>
      </c>
      <c r="U37" s="52">
        <v>0.0068617</v>
      </c>
      <c r="V37" s="52">
        <v>0.0083736</v>
      </c>
      <c r="W37" s="52">
        <v>0.0091877</v>
      </c>
      <c r="X37" s="52">
        <v>0.0068617</v>
      </c>
      <c r="Y37" s="52">
        <v>0.0087225</v>
      </c>
      <c r="Z37" s="52">
        <v>0.006978</v>
      </c>
      <c r="AA37" s="52">
        <v>0.00697</v>
      </c>
      <c r="AB37" s="52">
        <v>0.00746</v>
      </c>
      <c r="AC37" s="52">
        <v>0.00817</v>
      </c>
      <c r="AD37" s="52">
        <v>0.00765</v>
      </c>
      <c r="AE37" s="52">
        <v>0.0092</v>
      </c>
      <c r="AF37" s="52">
        <v>0.00713</v>
      </c>
      <c r="AG37" s="52">
        <v>0.00722</v>
      </c>
      <c r="AH37" s="52">
        <v>0.00678</v>
      </c>
      <c r="AI37" s="52">
        <v>0.00916</v>
      </c>
      <c r="AJ37" s="52">
        <v>0.00846</v>
      </c>
      <c r="AK37" s="52">
        <v>0.00846</v>
      </c>
      <c r="AL37" s="52">
        <v>0.0059212987012987</v>
      </c>
      <c r="AM37" s="52">
        <v>0.00900232258064516</v>
      </c>
      <c r="AN37" s="52">
        <v>0.005865</v>
      </c>
      <c r="AO37" s="52">
        <v>0.00613949044585987</v>
      </c>
      <c r="AP37" s="52">
        <v>0.00611283417721519</v>
      </c>
      <c r="AQ37" s="52">
        <v>0.00696941943396226</v>
      </c>
      <c r="AR37" s="52">
        <v>0.006374133</v>
      </c>
      <c r="AS37" s="52">
        <v>0.00920207571428571</v>
      </c>
      <c r="AT37" s="52">
        <v>0.00851637666666666</v>
      </c>
      <c r="AU37" s="52">
        <v>0.0056246836196319</v>
      </c>
      <c r="AV37" s="52">
        <v>0.00659287262195121</v>
      </c>
      <c r="AW37" s="52">
        <v>0.00743996345454545</v>
      </c>
      <c r="AX37" s="52">
        <v>0.00552548439759036</v>
      </c>
      <c r="AY37" s="52">
        <v>0.0064924588023952</v>
      </c>
      <c r="AZ37" s="52">
        <v>0.00734481964285714</v>
      </c>
      <c r="BA37" s="52">
        <v>0.00616549260355029</v>
      </c>
      <c r="BB37" s="52">
        <v>0.006224427</v>
      </c>
      <c r="BC37" s="52">
        <v>0.00621027894736842</v>
      </c>
      <c r="BD37" s="52">
        <v>0.00790333467493825</v>
      </c>
      <c r="BE37" s="53">
        <v>0.00829012186140551</v>
      </c>
      <c r="BF37" s="457">
        <v>0.0460737897691768</v>
      </c>
      <c r="BG37" s="457">
        <v>-0.00744278381771868</v>
      </c>
      <c r="BH37" s="457">
        <v>2.17231480373732E-4</v>
      </c>
    </row>
    <row r="38" spans="8:8">
      <c r="A38" s="218" t="s">
        <v>126</v>
      </c>
      <c r="B38" s="52">
        <v>0.42634</v>
      </c>
      <c r="C38" s="52">
        <v>0.4372</v>
      </c>
      <c r="D38" s="52">
        <v>0.4234</v>
      </c>
      <c r="E38" s="52">
        <v>0.42677</v>
      </c>
      <c r="F38" s="52">
        <v>0.41166</v>
      </c>
      <c r="G38" s="52">
        <v>0.40373</v>
      </c>
      <c r="H38" s="52">
        <v>0.39079</v>
      </c>
      <c r="I38" s="52">
        <v>0.41348</v>
      </c>
      <c r="J38" s="52">
        <v>0.37523</v>
      </c>
      <c r="K38" s="52">
        <v>0.37795</v>
      </c>
      <c r="L38" s="52">
        <v>0.41021</v>
      </c>
      <c r="M38" s="52">
        <v>0.39176</v>
      </c>
      <c r="N38" s="52">
        <v>0.51139</v>
      </c>
      <c r="O38" s="52">
        <v>0.45491</v>
      </c>
      <c r="P38" s="52">
        <v>0.45947</v>
      </c>
      <c r="Q38" s="52">
        <v>0.45244</v>
      </c>
      <c r="R38" s="52">
        <v>0.43034</v>
      </c>
      <c r="S38" s="52">
        <v>0.41461</v>
      </c>
      <c r="T38" s="52">
        <v>0.41445</v>
      </c>
      <c r="U38" s="52">
        <v>0.42401</v>
      </c>
      <c r="V38" s="52">
        <v>0.41092</v>
      </c>
      <c r="W38" s="52">
        <v>0.41096</v>
      </c>
      <c r="X38" s="52">
        <v>0.39505</v>
      </c>
      <c r="Y38" s="52">
        <v>0.40676</v>
      </c>
      <c r="Z38" s="52">
        <v>0.34057</v>
      </c>
      <c r="AA38" s="52">
        <v>0.31626</v>
      </c>
      <c r="AB38" s="52">
        <v>0.42239</v>
      </c>
      <c r="AC38" s="52">
        <v>0.422</v>
      </c>
      <c r="AD38" s="52">
        <v>0.41425</v>
      </c>
      <c r="AE38" s="52">
        <v>0.44658</v>
      </c>
      <c r="AF38" s="52">
        <v>0.37782</v>
      </c>
      <c r="AG38" s="52">
        <v>0.42037</v>
      </c>
      <c r="AH38" s="52">
        <v>0.41603</v>
      </c>
      <c r="AI38" s="52">
        <v>0.4122</v>
      </c>
      <c r="AJ38" s="52">
        <v>0.45365</v>
      </c>
      <c r="AK38" s="52">
        <v>0.442</v>
      </c>
      <c r="AL38" s="52">
        <v>0.465070324675325</v>
      </c>
      <c r="AM38" s="52">
        <v>0.390090774193548</v>
      </c>
      <c r="AN38" s="52">
        <v>0.359648076923077</v>
      </c>
      <c r="AO38" s="52">
        <v>0.412593248407643</v>
      </c>
      <c r="AP38" s="52">
        <v>0.349256392405063</v>
      </c>
      <c r="AQ38" s="52">
        <v>0.35598</v>
      </c>
      <c r="AR38" s="52">
        <v>0.3137934375</v>
      </c>
      <c r="AS38" s="52">
        <v>0.395547763975155</v>
      </c>
      <c r="AT38" s="52">
        <v>0.464081111111111</v>
      </c>
      <c r="AU38" s="52">
        <v>0.479809877300613</v>
      </c>
      <c r="AV38" s="52">
        <v>0.427495060975609</v>
      </c>
      <c r="AW38" s="52">
        <v>0.388295454545454</v>
      </c>
      <c r="AX38" s="52">
        <v>0.486410963855421</v>
      </c>
      <c r="AY38" s="52">
        <v>0.536370359281437</v>
      </c>
      <c r="AZ38" s="52">
        <v>0.401673267857143</v>
      </c>
      <c r="BA38" s="52">
        <v>0.367623692307692</v>
      </c>
      <c r="BB38" s="52">
        <v>0.30935466</v>
      </c>
      <c r="BC38" s="52">
        <v>0.436853473684211</v>
      </c>
      <c r="BD38" s="52">
        <v>0.413239426464564</v>
      </c>
      <c r="BE38" s="53">
        <v>0.414743473689998</v>
      </c>
      <c r="BF38" s="457">
        <v>8.97466001112956E-4</v>
      </c>
      <c r="BG38" s="457">
        <v>-0.0115361617904555</v>
      </c>
      <c r="BH38" s="457">
        <v>0.0108677942581833</v>
      </c>
    </row>
    <row r="39" spans="8:8">
      <c r="A39" s="218" t="s">
        <v>127</v>
      </c>
      <c r="B39" s="52" t="s">
        <v>114</v>
      </c>
      <c r="C39" s="52" t="s">
        <v>114</v>
      </c>
      <c r="D39" s="52" t="s">
        <v>114</v>
      </c>
      <c r="E39" s="52" t="s">
        <v>114</v>
      </c>
      <c r="F39" s="52" t="s">
        <v>114</v>
      </c>
      <c r="G39" s="52" t="s">
        <v>114</v>
      </c>
      <c r="H39" s="52" t="s">
        <v>114</v>
      </c>
      <c r="I39" s="52" t="s">
        <v>114</v>
      </c>
      <c r="J39" s="52" t="s">
        <v>114</v>
      </c>
      <c r="K39" s="52" t="s">
        <v>114</v>
      </c>
      <c r="L39" s="52" t="s">
        <v>114</v>
      </c>
      <c r="M39" s="52" t="s">
        <v>114</v>
      </c>
      <c r="N39" s="52" t="s">
        <v>114</v>
      </c>
      <c r="O39" s="52" t="s">
        <v>114</v>
      </c>
      <c r="P39" s="52" t="s">
        <v>114</v>
      </c>
      <c r="Q39" s="52" t="s">
        <v>114</v>
      </c>
      <c r="R39" s="52" t="s">
        <v>114</v>
      </c>
      <c r="S39" s="52" t="s">
        <v>114</v>
      </c>
      <c r="T39" s="52" t="s">
        <v>114</v>
      </c>
      <c r="U39" s="52" t="s">
        <v>114</v>
      </c>
      <c r="V39" s="52">
        <v>0.029786756</v>
      </c>
      <c r="W39" s="52">
        <v>0.030007726</v>
      </c>
      <c r="X39" s="52">
        <v>0.036990378</v>
      </c>
      <c r="Y39" s="52">
        <v>0.030007726</v>
      </c>
      <c r="Z39" s="52">
        <v>0.036062304</v>
      </c>
      <c r="AA39" s="52">
        <v>0.04496</v>
      </c>
      <c r="AB39" s="52">
        <v>0.03275</v>
      </c>
      <c r="AC39" s="52">
        <v>0.02521</v>
      </c>
      <c r="AD39" s="52">
        <v>0.02876</v>
      </c>
      <c r="AE39" s="52">
        <v>0.03305</v>
      </c>
      <c r="AF39" s="52">
        <v>0.02937</v>
      </c>
      <c r="AG39" s="52">
        <v>0.0186</v>
      </c>
      <c r="AH39" s="52">
        <v>0.02953</v>
      </c>
      <c r="AI39" s="52">
        <v>0.04316</v>
      </c>
      <c r="AJ39" s="52">
        <v>0.02757</v>
      </c>
      <c r="AK39" s="52">
        <v>0.02819</v>
      </c>
      <c r="AL39" s="52">
        <v>0.028146038961039</v>
      </c>
      <c r="AM39" s="52">
        <v>0.024322064516129</v>
      </c>
      <c r="AN39" s="52">
        <v>0.0222242307692308</v>
      </c>
      <c r="AO39" s="52">
        <v>0.030297898089172</v>
      </c>
      <c r="AP39" s="52">
        <v>0.0322074683544304</v>
      </c>
      <c r="AQ39" s="52">
        <v>0.0259618867924528</v>
      </c>
      <c r="AR39" s="52">
        <v>0.0261343125</v>
      </c>
      <c r="AS39" s="52">
        <v>0.0295451552795031</v>
      </c>
      <c r="AT39" s="52">
        <v>0.0326494444444444</v>
      </c>
      <c r="AU39" s="52">
        <v>0.033040490797546</v>
      </c>
      <c r="AV39" s="52">
        <v>0.0269335975609756</v>
      </c>
      <c r="AW39" s="52">
        <v>0.0343090909090909</v>
      </c>
      <c r="AX39" s="52">
        <v>0.0268395180722891</v>
      </c>
      <c r="AY39" s="52">
        <v>0.0182683832335329</v>
      </c>
      <c r="AZ39" s="52">
        <v>0.0170121428571428</v>
      </c>
      <c r="BA39" s="52">
        <v>0.0228956804733728</v>
      </c>
      <c r="BB39" s="52">
        <v>0.03942558</v>
      </c>
      <c r="BC39" s="52">
        <v>0.0217561436842105</v>
      </c>
      <c r="BD39" s="52">
        <v>0.0187875358623515</v>
      </c>
      <c r="BE39" s="53">
        <v>0.0231277714285714</v>
      </c>
      <c r="BF39" s="457">
        <v>0.227653321076142</v>
      </c>
      <c r="BG39" s="457">
        <v>-0.053764140074342</v>
      </c>
      <c r="BH39" s="457">
        <v>6.06032107750235E-4</v>
      </c>
    </row>
    <row r="40" spans="8:8">
      <c r="A40" s="218" t="s">
        <v>128</v>
      </c>
      <c r="B40" s="52" t="s">
        <v>114</v>
      </c>
      <c r="C40" s="52" t="s">
        <v>114</v>
      </c>
      <c r="D40" s="52" t="s">
        <v>114</v>
      </c>
      <c r="E40" s="52" t="s">
        <v>114</v>
      </c>
      <c r="F40" s="52" t="s">
        <v>114</v>
      </c>
      <c r="G40" s="52" t="s">
        <v>114</v>
      </c>
      <c r="H40" s="52" t="s">
        <v>114</v>
      </c>
      <c r="I40" s="52" t="s">
        <v>114</v>
      </c>
      <c r="J40" s="52" t="s">
        <v>114</v>
      </c>
      <c r="K40" s="52" t="s">
        <v>114</v>
      </c>
      <c r="L40" s="52" t="s">
        <v>114</v>
      </c>
      <c r="M40" s="52" t="s">
        <v>114</v>
      </c>
      <c r="N40" s="52" t="s">
        <v>114</v>
      </c>
      <c r="O40" s="52" t="s">
        <v>114</v>
      </c>
      <c r="P40" s="52" t="s">
        <v>114</v>
      </c>
      <c r="Q40" s="52" t="s">
        <v>114</v>
      </c>
      <c r="R40" s="52" t="s">
        <v>114</v>
      </c>
      <c r="S40" s="52" t="s">
        <v>114</v>
      </c>
      <c r="T40" s="52" t="s">
        <v>114</v>
      </c>
      <c r="U40" s="52" t="s">
        <v>114</v>
      </c>
      <c r="V40" s="52">
        <v>0.003933266</v>
      </c>
      <c r="W40" s="52">
        <v>0.003844878</v>
      </c>
      <c r="X40" s="52">
        <v>0.003623908</v>
      </c>
      <c r="Y40" s="52">
        <v>0.003844878</v>
      </c>
      <c r="Z40" s="52">
        <v>0.003844878</v>
      </c>
      <c r="AA40" s="52">
        <v>0.00414</v>
      </c>
      <c r="AB40" s="52">
        <v>0.00338</v>
      </c>
      <c r="AC40" s="52">
        <v>0.00311</v>
      </c>
      <c r="AD40" s="52">
        <v>0.00393</v>
      </c>
      <c r="AE40" s="52">
        <v>0.00452</v>
      </c>
      <c r="AF40" s="52">
        <v>0.00373</v>
      </c>
      <c r="AG40" s="52">
        <v>0.00326</v>
      </c>
      <c r="AH40" s="52">
        <v>0.00295</v>
      </c>
      <c r="AI40" s="52">
        <v>0.00417</v>
      </c>
      <c r="AJ40" s="52">
        <v>0.00414</v>
      </c>
      <c r="AK40" s="52">
        <v>0.003393</v>
      </c>
      <c r="AL40" s="52">
        <v>0.00323386363636364</v>
      </c>
      <c r="AM40" s="52">
        <v>0.00348642580645161</v>
      </c>
      <c r="AN40" s="52">
        <v>0.00318848076923077</v>
      </c>
      <c r="AO40" s="52">
        <v>0.00409786624203822</v>
      </c>
      <c r="AP40" s="52">
        <v>0.00436437341772152</v>
      </c>
      <c r="AQ40" s="52">
        <v>0.00382115094339623</v>
      </c>
      <c r="AR40" s="52">
        <v>0.0040219875</v>
      </c>
      <c r="AS40" s="52">
        <v>0.00381929813664596</v>
      </c>
      <c r="AT40" s="52">
        <v>0.00400727777777778</v>
      </c>
      <c r="AU40" s="52">
        <v>0.00506871165644172</v>
      </c>
      <c r="AV40" s="52">
        <v>0.00447711585365853</v>
      </c>
      <c r="AW40" s="52">
        <v>0.00391587272727272</v>
      </c>
      <c r="AX40" s="52">
        <v>0.0048038313253012</v>
      </c>
      <c r="AY40" s="52">
        <v>0.00364817964071856</v>
      </c>
      <c r="AZ40" s="52">
        <v>0.00318385714285714</v>
      </c>
      <c r="BA40" s="52">
        <v>0.00410927218934911</v>
      </c>
      <c r="BB40" s="52">
        <v>0.0054216</v>
      </c>
      <c r="BC40" s="52">
        <v>0.00402631578947368</v>
      </c>
      <c r="BD40" s="52">
        <v>0.00307902662843097</v>
      </c>
      <c r="BE40" s="53">
        <v>0.00266543249908836</v>
      </c>
      <c r="BF40" s="457">
        <v>-0.136691488119285</v>
      </c>
      <c r="BG40" s="457">
        <v>-0.0260057350584415</v>
      </c>
      <c r="BH40" s="457">
        <v>6.98440695195107E-5</v>
      </c>
    </row>
    <row r="41" spans="8:8">
      <c r="A41" s="218" t="s">
        <v>129</v>
      </c>
      <c r="B41" s="52">
        <v>8.64120000000001E-4</v>
      </c>
      <c r="C41" s="52">
        <v>7.7759E-4</v>
      </c>
      <c r="D41" s="52">
        <v>8.77570000000001E-4</v>
      </c>
      <c r="E41" s="52">
        <v>8.96319999999998E-4</v>
      </c>
      <c r="F41" s="52">
        <v>7.79969999999998E-4</v>
      </c>
      <c r="G41" s="52">
        <v>8.62139999999999E-4</v>
      </c>
      <c r="H41" s="52">
        <v>4.873E-4</v>
      </c>
      <c r="I41" s="52">
        <v>5.7462E-4</v>
      </c>
      <c r="J41" s="52">
        <v>5.07329999999999E-4</v>
      </c>
      <c r="K41" s="52">
        <v>7.49389999999997E-4</v>
      </c>
      <c r="L41" s="52">
        <v>6.4745E-4</v>
      </c>
      <c r="M41" s="52">
        <v>4.0794E-4</v>
      </c>
      <c r="N41" s="52">
        <v>7.8625E-4</v>
      </c>
      <c r="O41" s="52">
        <v>7.4805E-4</v>
      </c>
      <c r="P41" s="52">
        <v>8.1656E-4</v>
      </c>
      <c r="Q41" s="52">
        <v>8.6242E-4</v>
      </c>
      <c r="R41" s="52">
        <v>9.2202E-4</v>
      </c>
      <c r="S41" s="52">
        <v>8.18699999999999E-4</v>
      </c>
      <c r="T41" s="52">
        <v>8.0733E-4</v>
      </c>
      <c r="U41" s="52">
        <v>8.59079999999999E-4</v>
      </c>
      <c r="V41" s="52">
        <v>6.96110000000001E-4</v>
      </c>
      <c r="W41" s="52">
        <v>8.60909999999999E-4</v>
      </c>
      <c r="X41" s="52">
        <v>0.00100081</v>
      </c>
      <c r="Y41" s="52">
        <v>9.19700000000001E-4</v>
      </c>
      <c r="Z41" s="52">
        <v>7.00640000000002E-4</v>
      </c>
      <c r="AA41" s="52">
        <v>7.0E-4</v>
      </c>
      <c r="AB41" s="52">
        <v>8.4E-4</v>
      </c>
      <c r="AC41" s="52">
        <v>6.99999999999998E-4</v>
      </c>
      <c r="AD41" s="52">
        <v>6.7E-4</v>
      </c>
      <c r="AE41" s="52">
        <v>8.6E-4</v>
      </c>
      <c r="AF41" s="52">
        <v>8.80000000000001E-4</v>
      </c>
      <c r="AG41" s="52">
        <v>6.0E-4</v>
      </c>
      <c r="AH41" s="52">
        <v>8.30000000000003E-4</v>
      </c>
      <c r="AI41" s="52">
        <v>0.00115</v>
      </c>
      <c r="AJ41" s="52">
        <v>8.49999999999999E-4</v>
      </c>
      <c r="AK41" s="52">
        <v>0.00123504</v>
      </c>
      <c r="AL41" s="52">
        <v>0.00117265558441559</v>
      </c>
      <c r="AM41" s="52">
        <v>9.84441483870967E-4</v>
      </c>
      <c r="AN41" s="52">
        <v>7.78926923076921E-4</v>
      </c>
      <c r="AO41" s="52">
        <v>0.00101406840764331</v>
      </c>
      <c r="AP41" s="52">
        <v>8.99978924050631E-4</v>
      </c>
      <c r="AQ41" s="52">
        <v>0.00107111547169811</v>
      </c>
      <c r="AR41" s="52">
        <v>0.001115962875</v>
      </c>
      <c r="AS41" s="52">
        <v>0.00125549329192547</v>
      </c>
      <c r="AT41" s="52">
        <v>9.99590555555554E-4</v>
      </c>
      <c r="AU41" s="52">
        <v>0.00101056030674847</v>
      </c>
      <c r="AV41" s="52">
        <v>5.87743902439024E-4</v>
      </c>
      <c r="AW41" s="52">
        <v>9.11527636363638E-4</v>
      </c>
      <c r="AX41" s="52">
        <v>0.00109860451807229</v>
      </c>
      <c r="AY41" s="52">
        <v>9.87518802395209E-4</v>
      </c>
      <c r="AZ41" s="52">
        <v>9.03911249999998E-4</v>
      </c>
      <c r="BA41" s="52">
        <v>0.00104484514792899</v>
      </c>
      <c r="BB41" s="52">
        <v>7.70841000000001E-4</v>
      </c>
      <c r="BC41" s="52">
        <v>8.30118947368421E-4</v>
      </c>
      <c r="BD41" s="52">
        <v>9.53080868496519E-4</v>
      </c>
      <c r="BE41" s="53">
        <v>8.31949632155993E-4</v>
      </c>
      <c r="BF41" s="457">
        <v>-0.129479382963433</v>
      </c>
      <c r="BG41" s="457">
        <v>-0.0047532666894623</v>
      </c>
      <c r="BH41" s="457">
        <v>2.18001198548109E-5</v>
      </c>
    </row>
    <row r="42" spans="8:8">
      <c r="A42" s="218" t="s">
        <v>130</v>
      </c>
      <c r="B42" s="52">
        <v>0.0</v>
      </c>
      <c r="C42" s="52">
        <v>0.0</v>
      </c>
      <c r="D42" s="52">
        <v>0.0</v>
      </c>
      <c r="E42" s="52">
        <v>0.0</v>
      </c>
      <c r="F42" s="52">
        <v>0.0</v>
      </c>
      <c r="G42" s="52">
        <v>0.0</v>
      </c>
      <c r="H42" s="52">
        <v>0.0</v>
      </c>
      <c r="I42" s="52">
        <v>0.0</v>
      </c>
      <c r="J42" s="52">
        <v>0.0</v>
      </c>
      <c r="K42" s="52">
        <v>0.0</v>
      </c>
      <c r="L42" s="52">
        <v>0.0</v>
      </c>
      <c r="M42" s="52">
        <v>0.0</v>
      </c>
      <c r="N42" s="52">
        <v>0.0</v>
      </c>
      <c r="O42" s="52">
        <v>0.0</v>
      </c>
      <c r="P42" s="52">
        <v>0.0</v>
      </c>
      <c r="Q42" s="52">
        <v>0.0</v>
      </c>
      <c r="R42" s="52">
        <v>0.0</v>
      </c>
      <c r="S42" s="52">
        <v>0.0</v>
      </c>
      <c r="T42" s="52">
        <v>0.0</v>
      </c>
      <c r="U42" s="52">
        <v>0.0</v>
      </c>
      <c r="V42" s="52">
        <v>3.0E-5</v>
      </c>
      <c r="W42" s="52">
        <v>3.0E-5</v>
      </c>
      <c r="X42" s="52">
        <v>1.0E-5</v>
      </c>
      <c r="Y42" s="52">
        <v>2.0E-5</v>
      </c>
      <c r="Z42" s="52">
        <v>3.7E-4</v>
      </c>
      <c r="AA42" s="52">
        <v>8.5E-4</v>
      </c>
      <c r="AB42" s="52">
        <v>0.00104</v>
      </c>
      <c r="AC42" s="52">
        <v>0.0012</v>
      </c>
      <c r="AD42" s="52">
        <v>9.2E-4</v>
      </c>
      <c r="AE42" s="52">
        <v>0.001</v>
      </c>
      <c r="AF42" s="52">
        <v>8.8E-4</v>
      </c>
      <c r="AG42" s="52">
        <v>8.0E-4</v>
      </c>
      <c r="AH42" s="52">
        <v>9.2E-4</v>
      </c>
      <c r="AI42" s="52">
        <v>0.0011231</v>
      </c>
      <c r="AJ42" s="52">
        <v>9.0249E-4</v>
      </c>
      <c r="AK42" s="52">
        <v>0.00142393</v>
      </c>
      <c r="AL42" s="52">
        <v>0.00116562155844156</v>
      </c>
      <c r="AM42" s="52">
        <v>0.00108221341935484</v>
      </c>
      <c r="AN42" s="52">
        <v>7.06379423076923E-4</v>
      </c>
      <c r="AO42" s="52">
        <v>9.32929681528662E-4</v>
      </c>
      <c r="AP42" s="52">
        <v>8.52151898734177E-4</v>
      </c>
      <c r="AQ42" s="52">
        <v>0.00101229226415094</v>
      </c>
      <c r="AR42" s="52">
        <v>0.0010231875</v>
      </c>
      <c r="AS42" s="52">
        <v>9.50310559006211E-4</v>
      </c>
      <c r="AT42" s="52">
        <v>9.18207777777777E-4</v>
      </c>
      <c r="AU42" s="52">
        <v>9.77763865030674E-4</v>
      </c>
      <c r="AV42" s="52">
        <v>5.31768292682926E-4</v>
      </c>
      <c r="AW42" s="52">
        <v>9.67961454545454E-4</v>
      </c>
      <c r="AX42" s="52">
        <v>0.00105359855421687</v>
      </c>
      <c r="AY42" s="52">
        <v>0.00102542065868263</v>
      </c>
      <c r="AZ42" s="52">
        <v>8.46964285714285E-4</v>
      </c>
      <c r="BA42" s="52">
        <v>9.06040650887573E-4</v>
      </c>
      <c r="BB42" s="52">
        <v>5.46813E-4</v>
      </c>
      <c r="BC42" s="52">
        <v>6.47324210526316E-4</v>
      </c>
      <c r="BD42" s="52">
        <v>6.61286489143794E-4</v>
      </c>
      <c r="BE42" s="53">
        <v>4.11823542857143E-4</v>
      </c>
      <c r="BF42" s="457">
        <v>-0.37894037053119</v>
      </c>
      <c r="BG42" s="457">
        <v>-0.0322908036889683</v>
      </c>
      <c r="BH42" s="457">
        <v>1.07912814025203E-5</v>
      </c>
    </row>
    <row r="43" spans="8:8">
      <c r="A43" s="218" t="s">
        <v>131</v>
      </c>
      <c r="B43" s="52" t="s">
        <v>114</v>
      </c>
      <c r="C43" s="52" t="s">
        <v>114</v>
      </c>
      <c r="D43" s="52" t="s">
        <v>114</v>
      </c>
      <c r="E43" s="52" t="s">
        <v>114</v>
      </c>
      <c r="F43" s="52" t="s">
        <v>114</v>
      </c>
      <c r="G43" s="52" t="s">
        <v>114</v>
      </c>
      <c r="H43" s="52" t="s">
        <v>114</v>
      </c>
      <c r="I43" s="52" t="s">
        <v>114</v>
      </c>
      <c r="J43" s="52" t="s">
        <v>114</v>
      </c>
      <c r="K43" s="52" t="s">
        <v>114</v>
      </c>
      <c r="L43" s="52" t="s">
        <v>114</v>
      </c>
      <c r="M43" s="52" t="s">
        <v>114</v>
      </c>
      <c r="N43" s="52" t="s">
        <v>114</v>
      </c>
      <c r="O43" s="52" t="s">
        <v>114</v>
      </c>
      <c r="P43" s="52" t="s">
        <v>114</v>
      </c>
      <c r="Q43" s="52" t="s">
        <v>114</v>
      </c>
      <c r="R43" s="52" t="s">
        <v>114</v>
      </c>
      <c r="S43" s="52" t="s">
        <v>114</v>
      </c>
      <c r="T43" s="52" t="s">
        <v>114</v>
      </c>
      <c r="U43" s="52" t="s">
        <v>114</v>
      </c>
      <c r="V43" s="52" t="s">
        <v>114</v>
      </c>
      <c r="W43" s="52" t="s">
        <v>114</v>
      </c>
      <c r="X43" s="52" t="s">
        <v>114</v>
      </c>
      <c r="Y43" s="52" t="s">
        <v>114</v>
      </c>
      <c r="Z43" s="52" t="s">
        <v>114</v>
      </c>
      <c r="AA43" s="52">
        <v>0.00491</v>
      </c>
      <c r="AB43" s="52">
        <v>0.00848</v>
      </c>
      <c r="AC43" s="52">
        <v>0.00848</v>
      </c>
      <c r="AD43" s="52">
        <v>0.00522</v>
      </c>
      <c r="AE43" s="52">
        <v>0.00695</v>
      </c>
      <c r="AF43" s="52">
        <v>0.00801</v>
      </c>
      <c r="AG43" s="52">
        <v>0.0085</v>
      </c>
      <c r="AH43" s="52">
        <v>0.009</v>
      </c>
      <c r="AI43" s="52">
        <v>0.01083</v>
      </c>
      <c r="AJ43" s="52">
        <v>0.01389</v>
      </c>
      <c r="AK43" s="52">
        <v>0.0117</v>
      </c>
      <c r="AL43" s="52">
        <v>0.00621935064935065</v>
      </c>
      <c r="AM43" s="52">
        <v>0.00747232258064516</v>
      </c>
      <c r="AN43" s="52">
        <v>0.0134757692307692</v>
      </c>
      <c r="AO43" s="52">
        <v>0.0144424203821656</v>
      </c>
      <c r="AP43" s="52">
        <v>0.0144478481012658</v>
      </c>
      <c r="AQ43" s="52">
        <v>0.015877358490566</v>
      </c>
      <c r="AR43" s="52">
        <v>0.009658125</v>
      </c>
      <c r="AS43" s="52">
        <v>0.00798260869565217</v>
      </c>
      <c r="AT43" s="52">
        <v>0.0119944444444444</v>
      </c>
      <c r="AU43" s="52">
        <v>0.0228185889570552</v>
      </c>
      <c r="AV43" s="52">
        <v>0.0133688414634146</v>
      </c>
      <c r="AW43" s="52">
        <v>0.00965290909090908</v>
      </c>
      <c r="AX43" s="52">
        <v>0.0145992139156626</v>
      </c>
      <c r="AY43" s="52">
        <v>0.0110549462874251</v>
      </c>
      <c r="AZ43" s="52">
        <v>0.0169865791071428</v>
      </c>
      <c r="BA43" s="52">
        <v>0.0171771470414201</v>
      </c>
      <c r="BB43" s="52">
        <v>0.009992511</v>
      </c>
      <c r="BC43" s="52">
        <v>0.0160280294736842</v>
      </c>
      <c r="BD43" s="52">
        <v>0.0103734314789021</v>
      </c>
      <c r="BE43" s="53">
        <v>0.0113431149714286</v>
      </c>
      <c r="BF43" s="457">
        <v>0.0904899576410523</v>
      </c>
      <c r="BG43" s="457">
        <v>-0.0144146701195341</v>
      </c>
      <c r="BH43" s="457">
        <v>2.97231053835813E-4</v>
      </c>
    </row>
    <row r="44" spans="8:8">
      <c r="A44" s="218" t="s">
        <v>132</v>
      </c>
      <c r="B44" s="52">
        <v>0.49452</v>
      </c>
      <c r="C44" s="52">
        <v>0.48744</v>
      </c>
      <c r="D44" s="52">
        <v>0.53301</v>
      </c>
      <c r="E44" s="52">
        <v>0.60205</v>
      </c>
      <c r="F44" s="52">
        <v>0.57371</v>
      </c>
      <c r="G44" s="52">
        <v>0.57808</v>
      </c>
      <c r="H44" s="52">
        <v>0.63245</v>
      </c>
      <c r="I44" s="52">
        <v>0.67417</v>
      </c>
      <c r="J44" s="52">
        <v>0.72867</v>
      </c>
      <c r="K44" s="52">
        <v>0.76597</v>
      </c>
      <c r="L44" s="52">
        <v>0.7733</v>
      </c>
      <c r="M44" s="52">
        <v>0.81933</v>
      </c>
      <c r="N44" s="52">
        <v>0.72022</v>
      </c>
      <c r="O44" s="52">
        <v>0.80706</v>
      </c>
      <c r="P44" s="52">
        <v>0.88698</v>
      </c>
      <c r="Q44" s="52">
        <v>0.83613</v>
      </c>
      <c r="R44" s="52">
        <v>0.92834</v>
      </c>
      <c r="S44" s="52">
        <v>0.92499</v>
      </c>
      <c r="T44" s="52">
        <v>1.05688</v>
      </c>
      <c r="U44" s="52">
        <v>1.05903</v>
      </c>
      <c r="V44" s="52">
        <v>1.02383</v>
      </c>
      <c r="W44" s="52">
        <v>0.96201</v>
      </c>
      <c r="X44" s="52">
        <v>1.03273</v>
      </c>
      <c r="Y44" s="52">
        <v>1.08857</v>
      </c>
      <c r="Z44" s="52">
        <v>1.184</v>
      </c>
      <c r="AA44" s="52">
        <v>1.21145</v>
      </c>
      <c r="AB44" s="52">
        <v>1.10134</v>
      </c>
      <c r="AC44" s="52">
        <v>1.16671</v>
      </c>
      <c r="AD44" s="52">
        <v>1.19233</v>
      </c>
      <c r="AE44" s="52">
        <v>1.11643</v>
      </c>
      <c r="AF44" s="52">
        <v>1.2153</v>
      </c>
      <c r="AG44" s="52">
        <v>1.03862</v>
      </c>
      <c r="AH44" s="52">
        <v>1.09775</v>
      </c>
      <c r="AI44" s="52">
        <v>1.15703</v>
      </c>
      <c r="AJ44" s="52">
        <v>1.21452</v>
      </c>
      <c r="AK44" s="52">
        <v>1.41818</v>
      </c>
      <c r="AL44" s="52">
        <v>1.19680772727273</v>
      </c>
      <c r="AM44" s="52">
        <v>1.27702683870968</v>
      </c>
      <c r="AN44" s="52">
        <v>1.03451538461538</v>
      </c>
      <c r="AO44" s="52">
        <v>1.0600950955414</v>
      </c>
      <c r="AP44" s="52">
        <v>1.31394075949367</v>
      </c>
      <c r="AQ44" s="52">
        <v>1.14864509433962</v>
      </c>
      <c r="AR44" s="52">
        <v>1.2780855</v>
      </c>
      <c r="AS44" s="52">
        <v>1.3213498136646</v>
      </c>
      <c r="AT44" s="52">
        <v>1.18322833333333</v>
      </c>
      <c r="AU44" s="52">
        <v>1.09587423312883</v>
      </c>
      <c r="AV44" s="52">
        <v>1.12222701219512</v>
      </c>
      <c r="AW44" s="52">
        <v>1.31429781818182</v>
      </c>
      <c r="AX44" s="52">
        <v>1.18117843373494</v>
      </c>
      <c r="AY44" s="52">
        <v>1.24084832335329</v>
      </c>
      <c r="AZ44" s="52">
        <v>1.25042892857143</v>
      </c>
      <c r="BA44" s="52">
        <v>1.28934639053254</v>
      </c>
      <c r="BB44" s="52">
        <v>1.277595</v>
      </c>
      <c r="BC44" s="52">
        <v>1.24360608210526</v>
      </c>
      <c r="BD44" s="52">
        <v>1.11559891847603</v>
      </c>
      <c r="BE44" s="53">
        <v>1.25206412715898</v>
      </c>
      <c r="BF44" s="457">
        <v>0.119258154737681</v>
      </c>
      <c r="BG44" s="457">
        <v>-0.00586823138978632</v>
      </c>
      <c r="BH44" s="457">
        <v>0.0328086544941906</v>
      </c>
    </row>
    <row r="45" spans="8:8">
      <c r="A45" s="218" t="s">
        <v>133</v>
      </c>
      <c r="B45" s="52">
        <v>0.00896</v>
      </c>
      <c r="C45" s="52">
        <v>0.00896</v>
      </c>
      <c r="D45" s="52">
        <v>0.00957</v>
      </c>
      <c r="E45" s="52">
        <v>0.01005</v>
      </c>
      <c r="F45" s="52">
        <v>0.0081</v>
      </c>
      <c r="G45" s="52">
        <v>0.01771</v>
      </c>
      <c r="H45" s="52">
        <v>0.01569</v>
      </c>
      <c r="I45" s="52">
        <v>0.01503</v>
      </c>
      <c r="J45" s="52">
        <v>0.01456</v>
      </c>
      <c r="K45" s="52">
        <v>0.02122</v>
      </c>
      <c r="L45" s="52">
        <v>0.0199</v>
      </c>
      <c r="M45" s="52">
        <v>0.01645</v>
      </c>
      <c r="N45" s="52">
        <v>0.01957</v>
      </c>
      <c r="O45" s="52">
        <v>0.01951</v>
      </c>
      <c r="P45" s="52">
        <v>0.01807</v>
      </c>
      <c r="Q45" s="52">
        <v>0.02349</v>
      </c>
      <c r="R45" s="52">
        <v>0.02137</v>
      </c>
      <c r="S45" s="52">
        <v>0.01543</v>
      </c>
      <c r="T45" s="52">
        <v>0.01675</v>
      </c>
      <c r="U45" s="52">
        <v>0.01408</v>
      </c>
      <c r="V45" s="52">
        <v>0.01852</v>
      </c>
      <c r="W45" s="52">
        <v>0.01549</v>
      </c>
      <c r="X45" s="52">
        <v>0.01661</v>
      </c>
      <c r="Y45" s="52">
        <v>0.01793</v>
      </c>
      <c r="Z45" s="52">
        <v>0.01609</v>
      </c>
      <c r="AA45" s="52">
        <v>0.01417</v>
      </c>
      <c r="AB45" s="52">
        <v>0.01425</v>
      </c>
      <c r="AC45" s="52">
        <v>0.01507</v>
      </c>
      <c r="AD45" s="52">
        <v>0.01488</v>
      </c>
      <c r="AE45" s="52">
        <v>0.01733</v>
      </c>
      <c r="AF45" s="52">
        <v>0.01887</v>
      </c>
      <c r="AG45" s="52">
        <v>0.01931</v>
      </c>
      <c r="AH45" s="52">
        <v>0.01961</v>
      </c>
      <c r="AI45" s="52">
        <v>0.02309</v>
      </c>
      <c r="AJ45" s="52">
        <v>0.02155</v>
      </c>
      <c r="AK45" s="52">
        <v>0.02106</v>
      </c>
      <c r="AL45" s="52">
        <v>0.023099025974026</v>
      </c>
      <c r="AM45" s="52">
        <v>0.022495935483871</v>
      </c>
      <c r="AN45" s="52">
        <v>0.0163886538461538</v>
      </c>
      <c r="AO45" s="52">
        <v>0.0202895541401274</v>
      </c>
      <c r="AP45" s="52">
        <v>0.0213134810126582</v>
      </c>
      <c r="AQ45" s="52">
        <v>0.0196494339622641</v>
      </c>
      <c r="AR45" s="52">
        <v>0.022491</v>
      </c>
      <c r="AS45" s="52">
        <v>0.0204601863354037</v>
      </c>
      <c r="AT45" s="52">
        <v>0.0224305555555555</v>
      </c>
      <c r="AU45" s="52">
        <v>0.0274085889570552</v>
      </c>
      <c r="AV45" s="52">
        <v>0.0217558536585366</v>
      </c>
      <c r="AW45" s="52">
        <v>0.0188885454545454</v>
      </c>
      <c r="AX45" s="52">
        <v>0.0224799397590361</v>
      </c>
      <c r="AY45" s="52">
        <v>0.0199999401197605</v>
      </c>
      <c r="AZ45" s="52">
        <v>0.0166842857142857</v>
      </c>
      <c r="BA45" s="52">
        <v>0.0193649112426035</v>
      </c>
      <c r="BB45" s="52">
        <v>0.02304</v>
      </c>
      <c r="BC45" s="52">
        <v>0.0176263157894737</v>
      </c>
      <c r="BD45" s="52">
        <v>0.0174186972552233</v>
      </c>
      <c r="BE45" s="53">
        <v>0.0187846530612245</v>
      </c>
      <c r="BF45" s="457">
        <v>0.0754724419425306</v>
      </c>
      <c r="BG45" s="457">
        <v>-0.0249709301951764</v>
      </c>
      <c r="BH45" s="457">
        <v>4.92226539128935E-4</v>
      </c>
    </row>
    <row r="46" spans="8:8">
      <c r="A46" s="218" t="s">
        <v>134</v>
      </c>
      <c r="B46" s="52">
        <v>0.03975</v>
      </c>
      <c r="C46" s="52">
        <v>0.05276</v>
      </c>
      <c r="D46" s="52">
        <v>0.05481</v>
      </c>
      <c r="E46" s="52">
        <v>0.05188</v>
      </c>
      <c r="F46" s="52">
        <v>0.06311</v>
      </c>
      <c r="G46" s="52">
        <v>0.05804</v>
      </c>
      <c r="H46" s="52">
        <v>0.0617</v>
      </c>
      <c r="I46" s="52">
        <v>0.07086</v>
      </c>
      <c r="J46" s="52">
        <v>0.07325</v>
      </c>
      <c r="K46" s="52">
        <v>0.07828</v>
      </c>
      <c r="L46" s="52">
        <v>0.0641</v>
      </c>
      <c r="M46" s="52">
        <v>0.04787</v>
      </c>
      <c r="N46" s="52">
        <v>0.09966</v>
      </c>
      <c r="O46" s="52">
        <v>0.10811</v>
      </c>
      <c r="P46" s="52">
        <v>0.11213</v>
      </c>
      <c r="Q46" s="52">
        <v>0.08015</v>
      </c>
      <c r="R46" s="52">
        <v>0.05019</v>
      </c>
      <c r="S46" s="52">
        <v>0.06921</v>
      </c>
      <c r="T46" s="52">
        <v>0.08026</v>
      </c>
      <c r="U46" s="52">
        <v>0.09765</v>
      </c>
      <c r="V46" s="52">
        <v>0.10693</v>
      </c>
      <c r="W46" s="52">
        <v>0.08514</v>
      </c>
      <c r="X46" s="52">
        <v>0.09153</v>
      </c>
      <c r="Y46" s="52">
        <v>0.12233</v>
      </c>
      <c r="Z46" s="52">
        <v>0.05819</v>
      </c>
      <c r="AA46" s="52">
        <v>0.09157</v>
      </c>
      <c r="AB46" s="52">
        <v>0.09043</v>
      </c>
      <c r="AC46" s="52">
        <v>0.04646</v>
      </c>
      <c r="AD46" s="52">
        <v>0.08538</v>
      </c>
      <c r="AE46" s="52">
        <v>0.10658</v>
      </c>
      <c r="AF46" s="52">
        <v>0.08343</v>
      </c>
      <c r="AG46" s="52">
        <v>0.14761</v>
      </c>
      <c r="AH46" s="52">
        <v>0.13105</v>
      </c>
      <c r="AI46" s="52">
        <v>0.12983</v>
      </c>
      <c r="AJ46" s="52">
        <v>0.07286</v>
      </c>
      <c r="AK46" s="52">
        <v>0.11323</v>
      </c>
      <c r="AL46" s="52">
        <v>0.139428701298701</v>
      </c>
      <c r="AM46" s="52">
        <v>0.0769935483870968</v>
      </c>
      <c r="AN46" s="52">
        <v>0.154206346153846</v>
      </c>
      <c r="AO46" s="52">
        <v>0.0961756050955414</v>
      </c>
      <c r="AP46" s="52">
        <v>0.0458128481012658</v>
      </c>
      <c r="AQ46" s="52">
        <v>0.105069622641509</v>
      </c>
      <c r="AR46" s="52">
        <v>0.0958831875</v>
      </c>
      <c r="AS46" s="52">
        <v>0.0646116149068323</v>
      </c>
      <c r="AT46" s="52">
        <v>0.0782472222222222</v>
      </c>
      <c r="AU46" s="52">
        <v>0.151573251533742</v>
      </c>
      <c r="AV46" s="52">
        <v>0.10762243902439</v>
      </c>
      <c r="AW46" s="52">
        <v>0.0521312727272727</v>
      </c>
      <c r="AX46" s="52">
        <v>0.126547590361446</v>
      </c>
      <c r="AY46" s="52">
        <v>0.142638143712575</v>
      </c>
      <c r="AZ46" s="52">
        <v>0.0788724678889285</v>
      </c>
      <c r="BA46" s="52">
        <v>0.142344319526627</v>
      </c>
      <c r="BB46" s="52">
        <v>0.053073</v>
      </c>
      <c r="BC46" s="52">
        <v>0.110884736842105</v>
      </c>
      <c r="BD46" s="52">
        <v>0.0786069971323228</v>
      </c>
      <c r="BE46" s="53">
        <v>0.110478628571429</v>
      </c>
      <c r="BF46" s="457">
        <v>0.401615357593908</v>
      </c>
      <c r="BG46" s="457">
        <v>4.58843984715074E-4</v>
      </c>
      <c r="BH46" s="457">
        <v>0.00289494369750583</v>
      </c>
    </row>
    <row r="47" spans="8:8">
      <c r="A47" s="218" t="s">
        <v>135</v>
      </c>
      <c r="B47" s="52">
        <v>0.01005</v>
      </c>
      <c r="C47" s="52">
        <v>0.01035</v>
      </c>
      <c r="D47" s="52">
        <v>0.01476</v>
      </c>
      <c r="E47" s="52">
        <v>0.01562</v>
      </c>
      <c r="F47" s="52">
        <v>0.02217</v>
      </c>
      <c r="G47" s="52">
        <v>0.02773</v>
      </c>
      <c r="H47" s="52">
        <v>0.04495</v>
      </c>
      <c r="I47" s="52">
        <v>0.07343</v>
      </c>
      <c r="J47" s="52">
        <v>0.07547</v>
      </c>
      <c r="K47" s="52">
        <v>0.08476</v>
      </c>
      <c r="L47" s="52">
        <v>0.09361</v>
      </c>
      <c r="M47" s="52">
        <v>0.08107</v>
      </c>
      <c r="N47" s="52">
        <v>0.09345</v>
      </c>
      <c r="O47" s="52">
        <v>0.10614</v>
      </c>
      <c r="P47" s="52">
        <v>0.11339</v>
      </c>
      <c r="Q47" s="52">
        <v>0.12637</v>
      </c>
      <c r="R47" s="52">
        <v>0.12737</v>
      </c>
      <c r="S47" s="52">
        <v>0.11854</v>
      </c>
      <c r="T47" s="52">
        <v>0.10038</v>
      </c>
      <c r="U47" s="52">
        <v>0.11326</v>
      </c>
      <c r="V47" s="52">
        <v>0.12713</v>
      </c>
      <c r="W47" s="52">
        <v>0.1081</v>
      </c>
      <c r="X47" s="52">
        <v>0.11209</v>
      </c>
      <c r="Y47" s="52">
        <v>0.14776</v>
      </c>
      <c r="Z47" s="52">
        <v>0.13678</v>
      </c>
      <c r="AA47" s="52">
        <v>0.11411</v>
      </c>
      <c r="AB47" s="52">
        <v>0.14588</v>
      </c>
      <c r="AC47" s="52">
        <v>0.117</v>
      </c>
      <c r="AD47" s="52">
        <v>0.12768</v>
      </c>
      <c r="AE47" s="52">
        <v>0.13046</v>
      </c>
      <c r="AF47" s="52">
        <v>0.16693</v>
      </c>
      <c r="AG47" s="52">
        <v>0.15755</v>
      </c>
      <c r="AH47" s="52">
        <v>0.17509</v>
      </c>
      <c r="AI47" s="52">
        <v>0.18879</v>
      </c>
      <c r="AJ47" s="52">
        <v>0.1829</v>
      </c>
      <c r="AK47" s="52">
        <v>0.14778</v>
      </c>
      <c r="AL47" s="52">
        <v>0.148260974025974</v>
      </c>
      <c r="AM47" s="52">
        <v>0.158389548387097</v>
      </c>
      <c r="AN47" s="52">
        <v>0.130040192307692</v>
      </c>
      <c r="AO47" s="52">
        <v>0.160922866242038</v>
      </c>
      <c r="AP47" s="52">
        <v>0.195675379746835</v>
      </c>
      <c r="AQ47" s="52">
        <v>0.17663320754717</v>
      </c>
      <c r="AR47" s="52">
        <v>0.152674875</v>
      </c>
      <c r="AS47" s="52">
        <v>0.163405900621118</v>
      </c>
      <c r="AT47" s="52">
        <v>0.14671</v>
      </c>
      <c r="AU47" s="52">
        <v>0.186631840490797</v>
      </c>
      <c r="AV47" s="52">
        <v>0.137401463414634</v>
      </c>
      <c r="AW47" s="52">
        <v>0.111884727272727</v>
      </c>
      <c r="AX47" s="52">
        <v>0.136349728915663</v>
      </c>
      <c r="AY47" s="52">
        <v>0.169706317365269</v>
      </c>
      <c r="AZ47" s="52">
        <v>0.151479107142857</v>
      </c>
      <c r="BA47" s="52">
        <v>0.163212071005917</v>
      </c>
      <c r="BB47" s="52">
        <v>0.130446</v>
      </c>
      <c r="BC47" s="52">
        <v>0.158045421052632</v>
      </c>
      <c r="BD47" s="52">
        <v>0.138894240458828</v>
      </c>
      <c r="BE47" s="53">
        <v>0.134000616963512</v>
      </c>
      <c r="BF47" s="457">
        <v>-0.0378687077463604</v>
      </c>
      <c r="BG47" s="457">
        <v>-0.00545954875994126</v>
      </c>
      <c r="BH47" s="457">
        <v>0.00351130572995486</v>
      </c>
    </row>
    <row r="48" spans="8:8">
      <c r="A48" s="218" t="s">
        <v>136</v>
      </c>
      <c r="B48" s="52">
        <v>0.022229582</v>
      </c>
      <c r="C48" s="52">
        <v>0.021301508</v>
      </c>
      <c r="D48" s="52">
        <v>0.018252122</v>
      </c>
      <c r="E48" s="52">
        <v>0.016749526</v>
      </c>
      <c r="F48" s="52">
        <v>0.01303723</v>
      </c>
      <c r="G48" s="52">
        <v>0.01966633</v>
      </c>
      <c r="H48" s="52">
        <v>0.01476</v>
      </c>
      <c r="I48" s="52">
        <v>0.01546</v>
      </c>
      <c r="J48" s="52">
        <v>0.01322</v>
      </c>
      <c r="K48" s="52">
        <v>0.02223</v>
      </c>
      <c r="L48" s="52">
        <v>0.02002</v>
      </c>
      <c r="M48" s="52">
        <v>0.02019</v>
      </c>
      <c r="N48" s="52">
        <v>0.02408</v>
      </c>
      <c r="O48" s="52">
        <v>0.02259</v>
      </c>
      <c r="P48" s="52">
        <v>0.01884</v>
      </c>
      <c r="Q48" s="52">
        <v>0.02257</v>
      </c>
      <c r="R48" s="52">
        <v>0.01966</v>
      </c>
      <c r="S48" s="52">
        <v>0.01726</v>
      </c>
      <c r="T48" s="52">
        <v>0.01832</v>
      </c>
      <c r="U48" s="52">
        <v>0.01555</v>
      </c>
      <c r="V48" s="52">
        <v>0.02117</v>
      </c>
      <c r="W48" s="52">
        <v>0.01675</v>
      </c>
      <c r="X48" s="52">
        <v>0.01932</v>
      </c>
      <c r="Y48" s="52">
        <v>0.01755</v>
      </c>
      <c r="Z48" s="52">
        <v>0.01962</v>
      </c>
      <c r="AA48" s="52">
        <v>0.0188</v>
      </c>
      <c r="AB48" s="52">
        <v>0.01408</v>
      </c>
      <c r="AC48" s="52">
        <v>0.01937</v>
      </c>
      <c r="AD48" s="52">
        <v>0.03467</v>
      </c>
      <c r="AE48" s="52">
        <v>0.04355</v>
      </c>
      <c r="AF48" s="52">
        <v>0.0488</v>
      </c>
      <c r="AG48" s="52">
        <v>0.04227</v>
      </c>
      <c r="AH48" s="52">
        <v>0.04064</v>
      </c>
      <c r="AI48" s="52">
        <v>0.04267</v>
      </c>
      <c r="AJ48" s="52">
        <v>0.04474</v>
      </c>
      <c r="AK48" s="52">
        <v>0.04615</v>
      </c>
      <c r="AL48" s="52">
        <v>0.0489500649350649</v>
      </c>
      <c r="AM48" s="52">
        <v>0.0520002580645161</v>
      </c>
      <c r="AN48" s="52">
        <v>0.0322476923076923</v>
      </c>
      <c r="AO48" s="52">
        <v>0.0389126751592356</v>
      </c>
      <c r="AP48" s="52">
        <v>0.0437696202531645</v>
      </c>
      <c r="AQ48" s="52">
        <v>0.0411849056603773</v>
      </c>
      <c r="AR48" s="52">
        <v>0.0413195625</v>
      </c>
      <c r="AS48" s="52">
        <v>0.0387916770186335</v>
      </c>
      <c r="AT48" s="52">
        <v>0.0418011111111111</v>
      </c>
      <c r="AU48" s="52">
        <v>0.0478617791411043</v>
      </c>
      <c r="AV48" s="52">
        <v>0.0339398780487805</v>
      </c>
      <c r="AW48" s="52">
        <v>0.0371650909090909</v>
      </c>
      <c r="AX48" s="52">
        <v>0.0437248192771084</v>
      </c>
      <c r="AY48" s="52">
        <v>0.0395692814371257</v>
      </c>
      <c r="AZ48" s="52">
        <v>0.03703875</v>
      </c>
      <c r="BA48" s="52">
        <v>0.0385759171597633</v>
      </c>
      <c r="BB48" s="52">
        <v>0.038916</v>
      </c>
      <c r="BC48" s="52">
        <v>0.0321210526315789</v>
      </c>
      <c r="BD48" s="52">
        <v>0.038831036460467</v>
      </c>
      <c r="BE48" s="53">
        <v>0.0399554159284358</v>
      </c>
      <c r="BF48" s="457">
        <v>0.0261443360112004</v>
      </c>
      <c r="BG48" s="457">
        <v>-0.00734321439460794</v>
      </c>
      <c r="BH48" s="457">
        <v>0.00104697787272463</v>
      </c>
    </row>
    <row r="49" spans="8:8">
      <c r="A49" s="218" t="s">
        <v>137</v>
      </c>
      <c r="B49" s="52" t="s">
        <v>114</v>
      </c>
      <c r="C49" s="52" t="s">
        <v>114</v>
      </c>
      <c r="D49" s="52" t="s">
        <v>114</v>
      </c>
      <c r="E49" s="52" t="s">
        <v>114</v>
      </c>
      <c r="F49" s="52" t="s">
        <v>114</v>
      </c>
      <c r="G49" s="52" t="s">
        <v>114</v>
      </c>
      <c r="H49" s="52" t="s">
        <v>114</v>
      </c>
      <c r="I49" s="52" t="s">
        <v>114</v>
      </c>
      <c r="J49" s="52" t="s">
        <v>114</v>
      </c>
      <c r="K49" s="52" t="s">
        <v>114</v>
      </c>
      <c r="L49" s="52" t="s">
        <v>114</v>
      </c>
      <c r="M49" s="52" t="s">
        <v>114</v>
      </c>
      <c r="N49" s="52" t="s">
        <v>114</v>
      </c>
      <c r="O49" s="52" t="s">
        <v>114</v>
      </c>
      <c r="P49" s="52" t="s">
        <v>114</v>
      </c>
      <c r="Q49" s="52" t="s">
        <v>114</v>
      </c>
      <c r="R49" s="52" t="s">
        <v>114</v>
      </c>
      <c r="S49" s="52" t="s">
        <v>114</v>
      </c>
      <c r="T49" s="52" t="s">
        <v>114</v>
      </c>
      <c r="U49" s="52" t="s">
        <v>114</v>
      </c>
      <c r="V49" s="52" t="s">
        <v>114</v>
      </c>
      <c r="W49" s="52" t="s">
        <v>114</v>
      </c>
      <c r="X49" s="52" t="s">
        <v>114</v>
      </c>
      <c r="Y49" s="52" t="s">
        <v>114</v>
      </c>
      <c r="Z49" s="52" t="s">
        <v>114</v>
      </c>
      <c r="AA49" s="52">
        <v>0.02974</v>
      </c>
      <c r="AB49" s="52">
        <v>0.03608</v>
      </c>
      <c r="AC49" s="52">
        <v>0.03423</v>
      </c>
      <c r="AD49" s="52">
        <v>0.03035</v>
      </c>
      <c r="AE49" s="52">
        <v>0.03399</v>
      </c>
      <c r="AF49" s="52">
        <v>0.03252</v>
      </c>
      <c r="AG49" s="52">
        <v>0.03668</v>
      </c>
      <c r="AH49" s="52">
        <v>0.03091</v>
      </c>
      <c r="AI49" s="52">
        <v>0.0345</v>
      </c>
      <c r="AJ49" s="52">
        <v>0.03739</v>
      </c>
      <c r="AK49" s="52">
        <v>0.03834</v>
      </c>
      <c r="AL49" s="52">
        <v>0.0377135064935065</v>
      </c>
      <c r="AM49" s="52">
        <v>0.0327025161290323</v>
      </c>
      <c r="AN49" s="52">
        <v>0.0290013461538461</v>
      </c>
      <c r="AO49" s="52">
        <v>0.0399066878980892</v>
      </c>
      <c r="AP49" s="52">
        <v>0.033514746835443</v>
      </c>
      <c r="AQ49" s="52">
        <v>0.0345549056603774</v>
      </c>
      <c r="AR49" s="52">
        <v>0.031231125</v>
      </c>
      <c r="AS49" s="52">
        <v>0.0381834782608695</v>
      </c>
      <c r="AT49" s="52">
        <v>0.0445305555555555</v>
      </c>
      <c r="AU49" s="52">
        <v>0.0424082208588957</v>
      </c>
      <c r="AV49" s="52">
        <v>0.0332308536585366</v>
      </c>
      <c r="AW49" s="52">
        <v>0.0361543636363636</v>
      </c>
      <c r="AX49" s="52">
        <v>0.0426648795180723</v>
      </c>
      <c r="AY49" s="52">
        <v>0.0558129341317365</v>
      </c>
      <c r="AZ49" s="52">
        <v>0.03468</v>
      </c>
      <c r="BA49" s="52">
        <v>0.0407668047337278</v>
      </c>
      <c r="BB49" s="52">
        <v>0.034815105</v>
      </c>
      <c r="BC49" s="52">
        <v>0.0420912842105263</v>
      </c>
      <c r="BD49" s="52">
        <v>0.0399310352150758</v>
      </c>
      <c r="BE49" s="53">
        <v>0.0436981833142857</v>
      </c>
      <c r="BF49" s="457">
        <v>0.0913513545561946</v>
      </c>
      <c r="BG49" s="457">
        <v>-0.0108429615468874</v>
      </c>
      <c r="BH49" s="457">
        <v>0.00114505205227413</v>
      </c>
    </row>
    <row r="50" spans="8:8">
      <c r="A50" s="218" t="s">
        <v>138</v>
      </c>
      <c r="B50" s="52">
        <v>0.19687</v>
      </c>
      <c r="C50" s="52">
        <v>0.27258</v>
      </c>
      <c r="D50" s="52">
        <v>0.22657</v>
      </c>
      <c r="E50" s="52">
        <v>0.24388</v>
      </c>
      <c r="F50" s="52">
        <v>0.30603</v>
      </c>
      <c r="G50" s="52">
        <v>0.27772</v>
      </c>
      <c r="H50" s="52">
        <v>0.31816</v>
      </c>
      <c r="I50" s="52">
        <v>0.35469</v>
      </c>
      <c r="J50" s="52">
        <v>0.28912</v>
      </c>
      <c r="K50" s="52">
        <v>0.30568</v>
      </c>
      <c r="L50" s="52">
        <v>0.26065</v>
      </c>
      <c r="M50" s="52">
        <v>0.20932</v>
      </c>
      <c r="N50" s="52">
        <v>0.39628</v>
      </c>
      <c r="O50" s="52">
        <v>0.40251</v>
      </c>
      <c r="P50" s="52">
        <v>0.46397</v>
      </c>
      <c r="Q50" s="52">
        <v>0.2955</v>
      </c>
      <c r="R50" s="52">
        <v>0.21942</v>
      </c>
      <c r="S50" s="52">
        <v>0.26331</v>
      </c>
      <c r="T50" s="52">
        <v>0.27047</v>
      </c>
      <c r="U50" s="52">
        <v>0.31484</v>
      </c>
      <c r="V50" s="52">
        <v>0.31287</v>
      </c>
      <c r="W50" s="52">
        <v>0.26494</v>
      </c>
      <c r="X50" s="52">
        <v>0.27383</v>
      </c>
      <c r="Y50" s="52">
        <v>0.35246</v>
      </c>
      <c r="Z50" s="52">
        <v>0.19349</v>
      </c>
      <c r="AA50" s="52">
        <v>0.25414</v>
      </c>
      <c r="AB50" s="52">
        <v>0.27282</v>
      </c>
      <c r="AC50" s="52">
        <v>0.1892</v>
      </c>
      <c r="AD50" s="52">
        <v>0.24377</v>
      </c>
      <c r="AE50" s="52">
        <v>0.2818</v>
      </c>
      <c r="AF50" s="52">
        <v>0.23112</v>
      </c>
      <c r="AG50" s="52">
        <v>0.39802</v>
      </c>
      <c r="AH50" s="52">
        <v>0.34778</v>
      </c>
      <c r="AI50" s="52">
        <v>0.34005</v>
      </c>
      <c r="AJ50" s="52">
        <v>0.22863</v>
      </c>
      <c r="AK50" s="52">
        <v>0.2957</v>
      </c>
      <c r="AL50" s="52">
        <v>0.407605909090909</v>
      </c>
      <c r="AM50" s="52">
        <v>0.226242580645161</v>
      </c>
      <c r="AN50" s="52">
        <v>0.402645</v>
      </c>
      <c r="AO50" s="52">
        <v>0.308689681528662</v>
      </c>
      <c r="AP50" s="52">
        <v>0.173064303797468</v>
      </c>
      <c r="AQ50" s="52">
        <v>0.249130188679245</v>
      </c>
      <c r="AR50" s="52">
        <v>0.2604155625</v>
      </c>
      <c r="AS50" s="52">
        <v>0.223627080745342</v>
      </c>
      <c r="AT50" s="52">
        <v>0.248884513556342</v>
      </c>
      <c r="AU50" s="52">
        <v>0.394568191393488</v>
      </c>
      <c r="AV50" s="52">
        <v>0.285438292672079</v>
      </c>
      <c r="AW50" s="52">
        <v>0.190508181818182</v>
      </c>
      <c r="AX50" s="52">
        <v>0.338995448925686</v>
      </c>
      <c r="AY50" s="52">
        <v>0.35885371257485</v>
      </c>
      <c r="AZ50" s="52">
        <v>0.256275</v>
      </c>
      <c r="BA50" s="52">
        <v>0.329407830552271</v>
      </c>
      <c r="BB50" s="52">
        <v>0.164898</v>
      </c>
      <c r="BC50" s="52">
        <v>0.307198947368421</v>
      </c>
      <c r="BD50" s="52">
        <v>0.200449423206882</v>
      </c>
      <c r="BE50" s="53">
        <v>0.244206182440745</v>
      </c>
      <c r="BF50" s="457">
        <v>0.214964595746039</v>
      </c>
      <c r="BG50" s="457">
        <v>-0.0214101798367753</v>
      </c>
      <c r="BH50" s="457">
        <v>0.00639909417676845</v>
      </c>
    </row>
    <row r="51" spans="8:8">
      <c r="A51" s="218" t="s">
        <v>139</v>
      </c>
      <c r="B51" s="52">
        <v>0.46423</v>
      </c>
      <c r="C51" s="52">
        <v>0.45489</v>
      </c>
      <c r="D51" s="52">
        <v>0.49286</v>
      </c>
      <c r="E51" s="52">
        <v>0.48739</v>
      </c>
      <c r="F51" s="52">
        <v>0.4183</v>
      </c>
      <c r="G51" s="52">
        <v>0.41489</v>
      </c>
      <c r="H51" s="52">
        <v>0.52012</v>
      </c>
      <c r="I51" s="52">
        <v>0.53743</v>
      </c>
      <c r="J51" s="52">
        <v>0.59872</v>
      </c>
      <c r="K51" s="52">
        <v>0.57265</v>
      </c>
      <c r="L51" s="52">
        <v>0.57648</v>
      </c>
      <c r="M51" s="52">
        <v>0.54832</v>
      </c>
      <c r="N51" s="52">
        <v>0.53495</v>
      </c>
      <c r="O51" s="52">
        <v>0.57753</v>
      </c>
      <c r="P51" s="52">
        <v>0.6108</v>
      </c>
      <c r="Q51" s="52">
        <v>0.58868</v>
      </c>
      <c r="R51" s="52">
        <v>0.59753</v>
      </c>
      <c r="S51" s="52">
        <v>0.55066</v>
      </c>
      <c r="T51" s="52">
        <v>0.63544</v>
      </c>
      <c r="U51" s="52">
        <v>0.67906</v>
      </c>
      <c r="V51" s="52">
        <v>0.70988</v>
      </c>
      <c r="W51" s="52">
        <v>0.60933</v>
      </c>
      <c r="X51" s="52">
        <v>0.71854</v>
      </c>
      <c r="Y51" s="52">
        <v>0.69883</v>
      </c>
      <c r="Z51" s="52">
        <v>0.7175</v>
      </c>
      <c r="AA51" s="52">
        <v>0.72509</v>
      </c>
      <c r="AB51" s="52">
        <v>0.63249</v>
      </c>
      <c r="AC51" s="52">
        <v>0.74364</v>
      </c>
      <c r="AD51" s="52">
        <v>0.74647</v>
      </c>
      <c r="AE51" s="52">
        <v>0.59097</v>
      </c>
      <c r="AF51" s="52">
        <v>0.68096</v>
      </c>
      <c r="AG51" s="52">
        <v>0.5174</v>
      </c>
      <c r="AH51" s="52">
        <v>0.69056</v>
      </c>
      <c r="AI51" s="52">
        <v>0.74743</v>
      </c>
      <c r="AJ51" s="52">
        <v>0.71691</v>
      </c>
      <c r="AK51" s="52">
        <v>0.78584</v>
      </c>
      <c r="AL51" s="52">
        <v>0.785476168831169</v>
      </c>
      <c r="AM51" s="52">
        <v>0.655017677419355</v>
      </c>
      <c r="AN51" s="52">
        <v>0.525103846153846</v>
      </c>
      <c r="AO51" s="52">
        <v>0.590443566878981</v>
      </c>
      <c r="AP51" s="52">
        <v>0.703916202531645</v>
      </c>
      <c r="AQ51" s="52">
        <v>0.59312037735849</v>
      </c>
      <c r="AR51" s="52">
        <v>0.6326836875</v>
      </c>
      <c r="AS51" s="52">
        <v>0.655685776397515</v>
      </c>
      <c r="AT51" s="52">
        <v>0.617798888888888</v>
      </c>
      <c r="AU51" s="52">
        <v>0.623245030674846</v>
      </c>
      <c r="AV51" s="52">
        <v>0.625658048780487</v>
      </c>
      <c r="AW51" s="52">
        <v>0.731979818181818</v>
      </c>
      <c r="AX51" s="52">
        <v>0.565556204819277</v>
      </c>
      <c r="AY51" s="52">
        <v>0.584175988023952</v>
      </c>
      <c r="AZ51" s="52">
        <v>0.685877142857142</v>
      </c>
      <c r="BA51" s="52">
        <v>0.56146473372781</v>
      </c>
      <c r="BB51" s="52">
        <v>0.584676</v>
      </c>
      <c r="BC51" s="52">
        <v>0.555184210526316</v>
      </c>
      <c r="BD51" s="52">
        <v>0.581279934453093</v>
      </c>
      <c r="BE51" s="53">
        <v>0.651409453580385</v>
      </c>
      <c r="BF51" s="457">
        <v>0.117584846518709</v>
      </c>
      <c r="BG51" s="457">
        <v>-0.00607452762619487</v>
      </c>
      <c r="BH51" s="457">
        <v>0.0170693075803255</v>
      </c>
    </row>
    <row r="52" spans="8:8">
      <c r="A52" s="218" t="s">
        <v>140</v>
      </c>
      <c r="B52" s="52">
        <v>0.24097282</v>
      </c>
      <c r="C52" s="52">
        <v>0.27518608</v>
      </c>
      <c r="D52" s="52">
        <v>0.298502124</v>
      </c>
      <c r="E52" s="52">
        <v>0.29515338</v>
      </c>
      <c r="F52" s="52">
        <v>0.282451314</v>
      </c>
      <c r="G52" s="52">
        <v>0.291726276</v>
      </c>
      <c r="H52" s="52">
        <v>0.29043726</v>
      </c>
      <c r="I52" s="52">
        <v>0.242340336</v>
      </c>
      <c r="J52" s="52">
        <v>0.265866066</v>
      </c>
      <c r="K52" s="52">
        <v>0.278503924</v>
      </c>
      <c r="L52" s="52">
        <v>0.322357896</v>
      </c>
      <c r="M52" s="52">
        <v>0.258494028</v>
      </c>
      <c r="N52" s="52">
        <v>0.348898818</v>
      </c>
      <c r="O52" s="52">
        <v>0.315605258</v>
      </c>
      <c r="P52" s="52">
        <v>0.296843792</v>
      </c>
      <c r="Q52" s="52">
        <v>0.334479334</v>
      </c>
      <c r="R52" s="52">
        <v>0.351250786</v>
      </c>
      <c r="S52" s="52">
        <v>0.359714108</v>
      </c>
      <c r="T52" s="52">
        <v>0.350628518</v>
      </c>
      <c r="U52" s="52">
        <v>0.298938642</v>
      </c>
      <c r="V52" s="52">
        <v>0.320520707070707</v>
      </c>
      <c r="W52" s="52">
        <v>0.329052828282828</v>
      </c>
      <c r="X52" s="52">
        <v>0.34674696969697</v>
      </c>
      <c r="Y52" s="52">
        <v>0.357950707070707</v>
      </c>
      <c r="Z52" s="52">
        <v>0.297749292929293</v>
      </c>
      <c r="AA52" s="52">
        <v>0.297978484848485</v>
      </c>
      <c r="AB52" s="52">
        <v>0.320801616161616</v>
      </c>
      <c r="AC52" s="52">
        <v>0.327036565656566</v>
      </c>
      <c r="AD52" s="52">
        <v>0.357811919191919</v>
      </c>
      <c r="AE52" s="52">
        <v>0.390725555555556</v>
      </c>
      <c r="AF52" s="52">
        <v>0.351715656565657</v>
      </c>
      <c r="AG52" s="52">
        <v>0.287479797979798</v>
      </c>
      <c r="AH52" s="52">
        <v>0.340464545454546</v>
      </c>
      <c r="AI52" s="52">
        <v>0.334754141414141</v>
      </c>
      <c r="AJ52" s="52">
        <v>0.400082626262626</v>
      </c>
      <c r="AK52" s="52">
        <v>0.368373333333333</v>
      </c>
      <c r="AL52" s="52">
        <v>0.410545484061393</v>
      </c>
      <c r="AM52" s="52">
        <v>0.347179882697947</v>
      </c>
      <c r="AN52" s="52">
        <v>0.340985326340326</v>
      </c>
      <c r="AO52" s="52">
        <v>0.328918008106543</v>
      </c>
      <c r="AP52" s="52">
        <v>0.302416110471807</v>
      </c>
      <c r="AQ52" s="52">
        <v>0.297934865637507</v>
      </c>
      <c r="AR52" s="52">
        <v>0.337110676136363</v>
      </c>
      <c r="AS52" s="52">
        <v>0.342486070016939</v>
      </c>
      <c r="AT52" s="52">
        <v>0.337422716049383</v>
      </c>
      <c r="AU52" s="52">
        <v>0.338517501394311</v>
      </c>
      <c r="AV52" s="52">
        <v>0.302206380266075</v>
      </c>
      <c r="AW52" s="52">
        <v>0.35796520661157</v>
      </c>
      <c r="AX52" s="52">
        <v>0.354524200438116</v>
      </c>
      <c r="AY52" s="52">
        <v>0.34851064235166</v>
      </c>
      <c r="AZ52" s="52">
        <v>0.34845612012987</v>
      </c>
      <c r="BA52" s="52">
        <v>0.313495454545454</v>
      </c>
      <c r="BB52" s="52">
        <v>0.306858272727273</v>
      </c>
      <c r="BC52" s="52">
        <v>0.309661181897615</v>
      </c>
      <c r="BD52" s="52">
        <v>0.335483476162433</v>
      </c>
      <c r="BE52" s="53">
        <v>0.334783985841837</v>
      </c>
      <c r="BF52" s="457">
        <v>-0.00481156533517402</v>
      </c>
      <c r="BG52" s="457">
        <v>-5.76213004194526E-4</v>
      </c>
      <c r="BH52" s="457">
        <v>0.00877256354799963</v>
      </c>
    </row>
    <row r="53" spans="8:8">
      <c r="A53" s="218" t="s">
        <v>141</v>
      </c>
      <c r="B53" s="52">
        <v>0.02179</v>
      </c>
      <c r="C53" s="52">
        <v>0.023381</v>
      </c>
      <c r="D53" s="52">
        <v>0.023818</v>
      </c>
      <c r="E53" s="52">
        <v>0.031748</v>
      </c>
      <c r="F53" s="52">
        <v>0.034449</v>
      </c>
      <c r="G53" s="52">
        <v>0.030328</v>
      </c>
      <c r="H53" s="52">
        <v>0.026102</v>
      </c>
      <c r="I53" s="52">
        <v>0.032042</v>
      </c>
      <c r="J53" s="52">
        <v>0.026034</v>
      </c>
      <c r="K53" s="52">
        <v>0.033558</v>
      </c>
      <c r="L53" s="52">
        <v>0.059036</v>
      </c>
      <c r="M53" s="52">
        <v>0.083748</v>
      </c>
      <c r="N53" s="52">
        <v>0.085723</v>
      </c>
      <c r="O53" s="52">
        <v>0.093348</v>
      </c>
      <c r="P53" s="52">
        <v>0.102889</v>
      </c>
      <c r="Q53" s="52">
        <v>0.113482</v>
      </c>
      <c r="R53" s="52">
        <v>0.126161</v>
      </c>
      <c r="S53" s="52">
        <v>0.141667</v>
      </c>
      <c r="T53" s="52">
        <v>0.113427</v>
      </c>
      <c r="U53" s="52">
        <v>0.134263</v>
      </c>
      <c r="V53" s="52">
        <v>0.120449</v>
      </c>
      <c r="W53" s="52">
        <v>0.118726</v>
      </c>
      <c r="X53" s="52">
        <v>0.186178</v>
      </c>
      <c r="Y53" s="52">
        <v>0.289496</v>
      </c>
      <c r="Z53" s="52">
        <v>0.179396</v>
      </c>
      <c r="AA53" s="52">
        <v>0.231476</v>
      </c>
      <c r="AB53" s="52">
        <v>0.226833</v>
      </c>
      <c r="AC53" s="52">
        <v>0.26568</v>
      </c>
      <c r="AD53" s="52">
        <v>0.339509</v>
      </c>
      <c r="AE53" s="52">
        <v>0.305859</v>
      </c>
      <c r="AF53" s="52">
        <v>0.355409</v>
      </c>
      <c r="AG53" s="52">
        <v>0.404752</v>
      </c>
      <c r="AH53" s="52">
        <v>0.398161</v>
      </c>
      <c r="AI53" s="52">
        <v>0.42229</v>
      </c>
      <c r="AJ53" s="52">
        <v>0.346775</v>
      </c>
      <c r="AK53" s="52">
        <v>0.308785</v>
      </c>
      <c r="AL53" s="52">
        <v>0.238539915584416</v>
      </c>
      <c r="AM53" s="52">
        <v>0.332491703225806</v>
      </c>
      <c r="AN53" s="52">
        <v>0.346500865384615</v>
      </c>
      <c r="AO53" s="52">
        <v>0.449095929936306</v>
      </c>
      <c r="AP53" s="52">
        <v>0.38308585443038</v>
      </c>
      <c r="AQ53" s="52">
        <v>0.425746075471698</v>
      </c>
      <c r="AR53" s="52">
        <v>0.342823275</v>
      </c>
      <c r="AS53" s="52">
        <v>0.316166422360248</v>
      </c>
      <c r="AT53" s="52">
        <v>0.339607111111111</v>
      </c>
      <c r="AU53" s="52">
        <v>0.486178244171779</v>
      </c>
      <c r="AV53" s="52">
        <v>0.488280468292683</v>
      </c>
      <c r="AW53" s="52">
        <v>0.536566456363636</v>
      </c>
      <c r="AX53" s="52">
        <v>0.54767096566265</v>
      </c>
      <c r="AY53" s="52">
        <v>0.372373598802395</v>
      </c>
      <c r="AZ53" s="52">
        <v>0.611506757142857</v>
      </c>
      <c r="BA53" s="52">
        <v>0.608658443786982</v>
      </c>
      <c r="BB53" s="52">
        <v>0.5239665</v>
      </c>
      <c r="BC53" s="52">
        <v>0.536291842105263</v>
      </c>
      <c r="BD53" s="52">
        <v>0.791800134371159</v>
      </c>
      <c r="BE53" s="53">
        <v>0.693330676874387</v>
      </c>
      <c r="BF53" s="457">
        <v>-0.12675396132404</v>
      </c>
      <c r="BG53" s="457">
        <v>0.0883382166836615</v>
      </c>
      <c r="BH53" s="457">
        <v>0.0181677967880209</v>
      </c>
    </row>
    <row r="54" spans="8:8">
      <c r="A54" s="218" t="s">
        <v>142</v>
      </c>
      <c r="B54" s="52" t="s">
        <v>114</v>
      </c>
      <c r="C54" s="52" t="s">
        <v>114</v>
      </c>
      <c r="D54" s="52" t="s">
        <v>114</v>
      </c>
      <c r="E54" s="52" t="s">
        <v>114</v>
      </c>
      <c r="F54" s="52" t="s">
        <v>114</v>
      </c>
      <c r="G54" s="52" t="s">
        <v>114</v>
      </c>
      <c r="H54" s="52" t="s">
        <v>114</v>
      </c>
      <c r="I54" s="52" t="s">
        <v>114</v>
      </c>
      <c r="J54" s="52" t="s">
        <v>114</v>
      </c>
      <c r="K54" s="52" t="s">
        <v>114</v>
      </c>
      <c r="L54" s="52" t="s">
        <v>114</v>
      </c>
      <c r="M54" s="52" t="s">
        <v>114</v>
      </c>
      <c r="N54" s="52" t="s">
        <v>114</v>
      </c>
      <c r="O54" s="52" t="s">
        <v>114</v>
      </c>
      <c r="P54" s="52" t="s">
        <v>114</v>
      </c>
      <c r="Q54" s="52" t="s">
        <v>114</v>
      </c>
      <c r="R54" s="52" t="s">
        <v>114</v>
      </c>
      <c r="S54" s="52" t="s">
        <v>114</v>
      </c>
      <c r="T54" s="52" t="s">
        <v>114</v>
      </c>
      <c r="U54" s="52" t="s">
        <v>114</v>
      </c>
      <c r="V54" s="52">
        <v>0.107126256</v>
      </c>
      <c r="W54" s="52">
        <v>0.106551734</v>
      </c>
      <c r="X54" s="52">
        <v>0.095945174</v>
      </c>
      <c r="Y54" s="52">
        <v>0.1193238</v>
      </c>
      <c r="Z54" s="52">
        <v>0.101292648</v>
      </c>
      <c r="AA54" s="52">
        <v>0.10514</v>
      </c>
      <c r="AB54" s="52">
        <v>0.1171</v>
      </c>
      <c r="AC54" s="52">
        <v>0.07883</v>
      </c>
      <c r="AD54" s="52">
        <v>0.11039</v>
      </c>
      <c r="AE54" s="52">
        <v>0.12118</v>
      </c>
      <c r="AF54" s="52">
        <v>0.09953</v>
      </c>
      <c r="AG54" s="52">
        <v>0.08632</v>
      </c>
      <c r="AH54" s="52">
        <v>0.09856</v>
      </c>
      <c r="AI54" s="52">
        <v>0.15739</v>
      </c>
      <c r="AJ54" s="52">
        <v>0.14324</v>
      </c>
      <c r="AK54" s="52">
        <v>0.11274</v>
      </c>
      <c r="AL54" s="52">
        <v>0.119538701298701</v>
      </c>
      <c r="AM54" s="52">
        <v>0.0950278064516129</v>
      </c>
      <c r="AN54" s="52">
        <v>0.0906034615384615</v>
      </c>
      <c r="AO54" s="52">
        <v>0.114535605095541</v>
      </c>
      <c r="AP54" s="52">
        <v>0.119717658227848</v>
      </c>
      <c r="AQ54" s="52">
        <v>0.123997358490566</v>
      </c>
      <c r="AR54" s="52">
        <v>0.0969924374999999</v>
      </c>
      <c r="AS54" s="52">
        <v>0.109399751552795</v>
      </c>
      <c r="AT54" s="52">
        <v>0.112728888888889</v>
      </c>
      <c r="AU54" s="52">
        <v>0.123451288343558</v>
      </c>
      <c r="AV54" s="52">
        <v>0.102097926219512</v>
      </c>
      <c r="AW54" s="52">
        <v>0.0971654781818181</v>
      </c>
      <c r="AX54" s="52">
        <v>0.127237104216867</v>
      </c>
      <c r="AY54" s="52">
        <v>0.077675168263473</v>
      </c>
      <c r="AZ54" s="52">
        <v>0.0491450571428571</v>
      </c>
      <c r="BA54" s="52">
        <v>0.0694909704142011</v>
      </c>
      <c r="BB54" s="52">
        <v>0.08052849252</v>
      </c>
      <c r="BC54" s="52">
        <v>0.0933004736842105</v>
      </c>
      <c r="BD54" s="52">
        <v>0.0580174551413355</v>
      </c>
      <c r="BE54" s="53">
        <v>0.0557099274340222</v>
      </c>
      <c r="BF54" s="457">
        <v>-0.0423965618244991</v>
      </c>
      <c r="BG54" s="457">
        <v>-0.0642661401125819</v>
      </c>
      <c r="BH54" s="457">
        <v>0.00145980363260355</v>
      </c>
    </row>
    <row r="55" spans="8:8">
      <c r="A55" s="218" t="s">
        <v>143</v>
      </c>
      <c r="B55" s="52">
        <v>0.04612</v>
      </c>
      <c r="C55" s="52">
        <v>0.04536</v>
      </c>
      <c r="D55" s="52">
        <v>0.04885</v>
      </c>
      <c r="E55" s="52">
        <v>0.03722</v>
      </c>
      <c r="F55" s="52">
        <v>0.03256</v>
      </c>
      <c r="G55" s="52">
        <v>0.04536</v>
      </c>
      <c r="H55" s="52">
        <v>0.03373</v>
      </c>
      <c r="I55" s="52">
        <v>0.03373</v>
      </c>
      <c r="J55" s="52">
        <v>0.03838</v>
      </c>
      <c r="K55" s="52">
        <v>0.04071</v>
      </c>
      <c r="L55" s="52">
        <v>0.03838</v>
      </c>
      <c r="M55" s="52">
        <v>0.04536</v>
      </c>
      <c r="N55" s="52">
        <v>0.03954</v>
      </c>
      <c r="O55" s="52">
        <v>0.04071</v>
      </c>
      <c r="P55" s="52">
        <v>0.04303</v>
      </c>
      <c r="Q55" s="52">
        <v>0.03954</v>
      </c>
      <c r="R55" s="52">
        <v>0.04419</v>
      </c>
      <c r="S55" s="52">
        <v>0.04536</v>
      </c>
      <c r="T55" s="52">
        <v>0.04536</v>
      </c>
      <c r="U55" s="52">
        <v>0.04536</v>
      </c>
      <c r="V55" s="52">
        <v>0.039542</v>
      </c>
      <c r="W55" s="52">
        <v>0.047683</v>
      </c>
      <c r="X55" s="52">
        <v>0.041868</v>
      </c>
      <c r="Y55" s="52">
        <v>0.048846</v>
      </c>
      <c r="Z55" s="52">
        <v>0.047683</v>
      </c>
      <c r="AA55" s="52">
        <v>0.051172</v>
      </c>
      <c r="AB55" s="52">
        <v>0.045357</v>
      </c>
      <c r="AC55" s="52">
        <v>0.053498</v>
      </c>
      <c r="AD55" s="52">
        <v>0.043031</v>
      </c>
      <c r="AE55" s="52">
        <v>0.051172</v>
      </c>
      <c r="AF55" s="52">
        <v>0.04652</v>
      </c>
      <c r="AG55" s="52">
        <v>0.0339596</v>
      </c>
      <c r="AH55" s="52">
        <v>0.0439614</v>
      </c>
      <c r="AI55" s="52">
        <v>0.051176143592</v>
      </c>
      <c r="AJ55" s="52">
        <v>0.053355972736</v>
      </c>
      <c r="AK55" s="52">
        <v>0.05085745352135</v>
      </c>
      <c r="AL55" s="52">
        <v>0.0402831927331916</v>
      </c>
      <c r="AM55" s="52">
        <v>0.0472571049924899</v>
      </c>
      <c r="AN55" s="52">
        <v>0.0316562929040406</v>
      </c>
      <c r="AO55" s="52">
        <v>0.0472103461957764</v>
      </c>
      <c r="AP55" s="52">
        <v>0.0476711214144003</v>
      </c>
      <c r="AQ55" s="52">
        <v>0.0442007073042453</v>
      </c>
      <c r="AR55" s="52">
        <v>0.048551723325</v>
      </c>
      <c r="AS55" s="52">
        <v>0.0488572359356124</v>
      </c>
      <c r="AT55" s="52">
        <v>0.0493745405671836</v>
      </c>
      <c r="AU55" s="52">
        <v>0.0337104598816473</v>
      </c>
      <c r="AV55" s="52">
        <v>0.0530998643646808</v>
      </c>
      <c r="AW55" s="52">
        <v>0.0492295427055711</v>
      </c>
      <c r="AX55" s="52">
        <v>0.0433331845161241</v>
      </c>
      <c r="AY55" s="52">
        <v>0.053942567715668</v>
      </c>
      <c r="AZ55" s="52">
        <v>0.0573501241477907</v>
      </c>
      <c r="BA55" s="52">
        <v>0.0486212694094996</v>
      </c>
      <c r="BB55" s="52">
        <v>0.052936831125855</v>
      </c>
      <c r="BC55" s="52">
        <v>0.0487081476980655</v>
      </c>
      <c r="BD55" s="52">
        <v>0.0529050585825481</v>
      </c>
      <c r="BE55" s="53">
        <v>0.0575423216326531</v>
      </c>
      <c r="BF55" s="457">
        <v>0.0846808171491198</v>
      </c>
      <c r="BG55" s="457">
        <v>0.00693030835432196</v>
      </c>
      <c r="BH55" s="457">
        <v>0.00150781905518134</v>
      </c>
    </row>
    <row r="56" spans="8:8">
      <c r="A56" s="218" t="s">
        <v>144</v>
      </c>
      <c r="B56" s="52">
        <v>0.0940833685</v>
      </c>
      <c r="C56" s="52">
        <v>0.10355472116</v>
      </c>
      <c r="D56" s="52">
        <v>0.11187607382</v>
      </c>
      <c r="E56" s="52">
        <v>0.12351742648</v>
      </c>
      <c r="F56" s="52">
        <v>0.15340877914</v>
      </c>
      <c r="G56" s="52">
        <v>0.1539301318</v>
      </c>
      <c r="H56" s="52">
        <v>0.16523876598</v>
      </c>
      <c r="I56" s="52">
        <v>0.19065740016</v>
      </c>
      <c r="J56" s="52">
        <v>0.17704603434</v>
      </c>
      <c r="K56" s="52">
        <v>0.22141466852</v>
      </c>
      <c r="L56" s="52">
        <v>0.2109233027</v>
      </c>
      <c r="M56" s="52">
        <v>0.22629193688</v>
      </c>
      <c r="N56" s="52">
        <v>0.26728057106</v>
      </c>
      <c r="O56" s="52">
        <v>0.27771920524</v>
      </c>
      <c r="P56" s="52">
        <v>0.29432783942</v>
      </c>
      <c r="Q56" s="52">
        <v>0.3164264736</v>
      </c>
      <c r="R56" s="52">
        <v>0.28533702914</v>
      </c>
      <c r="S56" s="52">
        <v>0.26841758468</v>
      </c>
      <c r="T56" s="52">
        <v>0.25226814022</v>
      </c>
      <c r="U56" s="52">
        <v>0.28830869576</v>
      </c>
      <c r="V56" s="52">
        <v>0.3301269853</v>
      </c>
      <c r="W56" s="52">
        <v>0.37545652884</v>
      </c>
      <c r="X56" s="52">
        <v>0.38675288438</v>
      </c>
      <c r="Y56" s="52">
        <v>0.38687674792</v>
      </c>
      <c r="Z56" s="52">
        <v>0.35642399546</v>
      </c>
      <c r="AA56" s="52">
        <v>0.232851958292929</v>
      </c>
      <c r="AB56" s="52">
        <v>0.285061330852525</v>
      </c>
      <c r="AC56" s="52">
        <v>0.247017143612121</v>
      </c>
      <c r="AD56" s="52">
        <v>0.226137813852525</v>
      </c>
      <c r="AE56" s="52">
        <v>0.254887799937374</v>
      </c>
      <c r="AF56" s="52">
        <v>0.256016639983838</v>
      </c>
      <c r="AG56" s="52">
        <v>0.319275101076768</v>
      </c>
      <c r="AH56" s="52">
        <v>0.289564540189899</v>
      </c>
      <c r="AI56" s="52">
        <v>0.292217555854545</v>
      </c>
      <c r="AJ56" s="52">
        <v>0.314153478963636</v>
      </c>
      <c r="AK56" s="52">
        <v>0.28054867849495</v>
      </c>
      <c r="AL56" s="52">
        <v>0.270446436352184</v>
      </c>
      <c r="AM56" s="52">
        <v>0.268353460358592</v>
      </c>
      <c r="AN56" s="52">
        <v>0.265284379037877</v>
      </c>
      <c r="AO56" s="52">
        <v>0.305292495820612</v>
      </c>
      <c r="AP56" s="52">
        <v>0.31017866263498</v>
      </c>
      <c r="AQ56" s="52">
        <v>0.287924275487135</v>
      </c>
      <c r="AR56" s="52">
        <v>0.244222165072952</v>
      </c>
      <c r="AS56" s="52">
        <v>0.261564139639075</v>
      </c>
      <c r="AT56" s="52">
        <v>0.301530245618184</v>
      </c>
      <c r="AU56" s="52">
        <v>0.38064179058561</v>
      </c>
      <c r="AV56" s="52">
        <v>0.251079084190687</v>
      </c>
      <c r="AW56" s="52">
        <v>0.255863349315096</v>
      </c>
      <c r="AX56" s="52">
        <v>0.332083336615608</v>
      </c>
      <c r="AY56" s="52">
        <v>0.298391744072399</v>
      </c>
      <c r="AZ56" s="52">
        <v>0.294210859939226</v>
      </c>
      <c r="BA56" s="52">
        <v>0.323056737125016</v>
      </c>
      <c r="BB56" s="52">
        <v>0.258860218117753</v>
      </c>
      <c r="BC56" s="52">
        <v>0.347150867607775</v>
      </c>
      <c r="BD56" s="52">
        <v>0.286434521043238</v>
      </c>
      <c r="BE56" s="53">
        <v>0.261178687861589</v>
      </c>
      <c r="BF56" s="457">
        <v>-0.0906644773799049</v>
      </c>
      <c r="BG56" s="457">
        <v>-0.0051228697240624</v>
      </c>
      <c r="BH56" s="457">
        <v>0.00684383582711568</v>
      </c>
    </row>
    <row r="57" spans="8:8" s="47" ht="10.2" customFormat="1">
      <c r="A57" s="54" t="s">
        <v>145</v>
      </c>
      <c r="B57" s="55">
        <v>3.02195352803535</v>
      </c>
      <c r="C57" s="55">
        <v>3.24569889396808</v>
      </c>
      <c r="D57" s="55">
        <v>3.24462743711293</v>
      </c>
      <c r="E57" s="55">
        <v>3.36236677936889</v>
      </c>
      <c r="F57" s="55">
        <v>3.30975908659455</v>
      </c>
      <c r="G57" s="55">
        <v>3.46078068804242</v>
      </c>
      <c r="H57" s="55">
        <v>3.49563154078808</v>
      </c>
      <c r="I57" s="55">
        <v>3.63832964995798</v>
      </c>
      <c r="J57" s="55">
        <v>3.69312714613798</v>
      </c>
      <c r="K57" s="55">
        <v>3.9929128475503</v>
      </c>
      <c r="L57" s="55">
        <v>4.07510766179091</v>
      </c>
      <c r="M57" s="55">
        <v>3.76834699869818</v>
      </c>
      <c r="N57" s="55">
        <v>4.56271639087818</v>
      </c>
      <c r="O57" s="55">
        <v>4.5552870822299</v>
      </c>
      <c r="P57" s="55">
        <v>4.79149882412707</v>
      </c>
      <c r="Q57" s="55">
        <v>4.64766647077172</v>
      </c>
      <c r="R57" s="55">
        <v>4.70435387968546</v>
      </c>
      <c r="S57" s="55">
        <v>4.66309648956889</v>
      </c>
      <c r="T57" s="55">
        <v>4.80125849102808</v>
      </c>
      <c r="U57" s="55">
        <v>4.85193534523475</v>
      </c>
      <c r="V57" s="55">
        <v>5.02994540671414</v>
      </c>
      <c r="W57" s="55">
        <v>4.86093183502182</v>
      </c>
      <c r="X57" s="55">
        <v>5.29505659403657</v>
      </c>
      <c r="Y57" s="55">
        <v>5.67469001361697</v>
      </c>
      <c r="Z57" s="55">
        <v>4.93805930669232</v>
      </c>
      <c r="AA57" s="55">
        <v>5.02457150374747</v>
      </c>
      <c r="AB57" s="55">
        <v>5.13091774499394</v>
      </c>
      <c r="AC57" s="55">
        <v>5.2965664973495</v>
      </c>
      <c r="AD57" s="55">
        <v>5.50466764678182</v>
      </c>
      <c r="AE57" s="55">
        <v>5.57196628529091</v>
      </c>
      <c r="AF57" s="55">
        <v>5.6488990936202</v>
      </c>
      <c r="AG57" s="55">
        <v>5.48086294097576</v>
      </c>
      <c r="AH57" s="55">
        <v>5.67678971968485</v>
      </c>
      <c r="AI57" s="55">
        <v>5.93904161671927</v>
      </c>
      <c r="AJ57" s="55">
        <v>5.98180852939661</v>
      </c>
      <c r="AK57" s="55">
        <v>6.17663519964201</v>
      </c>
      <c r="AL57" s="55">
        <v>6.08066669608954</v>
      </c>
      <c r="AM57" s="55">
        <v>5.56665766707995</v>
      </c>
      <c r="AN57" s="55">
        <v>5.19384492885041</v>
      </c>
      <c r="AO57" s="55">
        <v>5.55627193007584</v>
      </c>
      <c r="AP57" s="55">
        <v>5.53632621556335</v>
      </c>
      <c r="AQ57" s="55">
        <v>5.40704767815048</v>
      </c>
      <c r="AR57" s="55">
        <v>5.39290196855036</v>
      </c>
      <c r="AS57" s="55">
        <v>5.63565653952205</v>
      </c>
      <c r="AT57" s="55">
        <v>5.56981270315212</v>
      </c>
      <c r="AU57" s="55">
        <v>6.09935125883511</v>
      </c>
      <c r="AV57" s="55">
        <v>5.31440492029132</v>
      </c>
      <c r="AW57" s="55">
        <v>5.80400917033778</v>
      </c>
      <c r="AX57" s="55">
        <v>6.09939764229374</v>
      </c>
      <c r="AY57" s="55">
        <v>5.90066195788195</v>
      </c>
      <c r="AZ57" s="55">
        <v>5.79225474975945</v>
      </c>
      <c r="BA57" s="55">
        <v>5.89408658449786</v>
      </c>
      <c r="BB57" s="55">
        <v>5.25887720745106</v>
      </c>
      <c r="BC57" s="55">
        <v>5.78596572421542</v>
      </c>
      <c r="BD57" s="55">
        <v>5.59764200922713</v>
      </c>
      <c r="BE57" s="55">
        <v>5.82049065011025</v>
      </c>
      <c r="BF57" s="458">
        <v>0.0369701493278163</v>
      </c>
      <c r="BG57" s="458">
        <v>4.985254141745E-4</v>
      </c>
      <c r="BH57" s="458">
        <v>0.152518119946014</v>
      </c>
    </row>
    <row r="58" spans="8:8">
      <c r="A58" s="218"/>
      <c r="B58" s="52"/>
      <c r="C58" s="52"/>
      <c r="D58" s="52"/>
      <c r="E58" s="52"/>
      <c r="F58" s="52"/>
      <c r="G58" s="52"/>
      <c r="H58" s="52"/>
      <c r="I58" s="52"/>
      <c r="J58" s="52"/>
      <c r="K58" s="52"/>
      <c r="L58" s="52"/>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c r="AL58" s="52"/>
      <c r="AM58" s="52"/>
      <c r="AN58" s="52"/>
      <c r="AO58" s="52"/>
      <c r="AP58" s="52"/>
      <c r="AQ58" s="52"/>
      <c r="AR58" s="52"/>
      <c r="AS58" s="52"/>
      <c r="AT58" s="52"/>
      <c r="AU58" s="52"/>
      <c r="AV58" s="52"/>
      <c r="AW58" s="52"/>
      <c r="AX58" s="52"/>
      <c r="AY58" s="52"/>
      <c r="AZ58" s="52"/>
      <c r="BA58" s="52"/>
      <c r="BB58" s="52"/>
      <c r="BC58" s="52"/>
      <c r="BD58" s="52"/>
      <c r="BE58" s="53"/>
      <c r="BF58" s="457"/>
      <c r="BG58" s="457"/>
      <c r="BH58" s="457"/>
    </row>
    <row r="59" spans="8:8">
      <c r="A59" s="218" t="s">
        <v>146</v>
      </c>
      <c r="B59" s="52" t="s">
        <v>114</v>
      </c>
      <c r="C59" s="52" t="s">
        <v>114</v>
      </c>
      <c r="D59" s="52" t="s">
        <v>114</v>
      </c>
      <c r="E59" s="52" t="s">
        <v>114</v>
      </c>
      <c r="F59" s="52" t="s">
        <v>114</v>
      </c>
      <c r="G59" s="52" t="s">
        <v>114</v>
      </c>
      <c r="H59" s="52" t="s">
        <v>114</v>
      </c>
      <c r="I59" s="52" t="s">
        <v>114</v>
      </c>
      <c r="J59" s="52" t="s">
        <v>114</v>
      </c>
      <c r="K59" s="52" t="s">
        <v>114</v>
      </c>
      <c r="L59" s="52" t="s">
        <v>114</v>
      </c>
      <c r="M59" s="52" t="s">
        <v>114</v>
      </c>
      <c r="N59" s="52" t="s">
        <v>114</v>
      </c>
      <c r="O59" s="52" t="s">
        <v>114</v>
      </c>
      <c r="P59" s="52" t="s">
        <v>114</v>
      </c>
      <c r="Q59" s="52" t="s">
        <v>114</v>
      </c>
      <c r="R59" s="52" t="s">
        <v>114</v>
      </c>
      <c r="S59" s="52" t="s">
        <v>114</v>
      </c>
      <c r="T59" s="52" t="s">
        <v>114</v>
      </c>
      <c r="U59" s="52" t="s">
        <v>114</v>
      </c>
      <c r="V59" s="52">
        <v>0.013125618</v>
      </c>
      <c r="W59" s="52">
        <v>0.008043308</v>
      </c>
      <c r="X59" s="52">
        <v>0.008043308</v>
      </c>
      <c r="Y59" s="52">
        <v>0.006982652</v>
      </c>
      <c r="Z59" s="52">
        <v>0.006982652</v>
      </c>
      <c r="AA59" s="52">
        <v>0.01658</v>
      </c>
      <c r="AB59" s="52">
        <v>0.017593</v>
      </c>
      <c r="AC59" s="52">
        <v>0.017473</v>
      </c>
      <c r="AD59" s="52">
        <v>0.02426</v>
      </c>
      <c r="AE59" s="52">
        <v>0.0183</v>
      </c>
      <c r="AF59" s="52">
        <v>0.01556</v>
      </c>
      <c r="AG59" s="52">
        <v>0.01537</v>
      </c>
      <c r="AH59" s="52">
        <v>0.01712</v>
      </c>
      <c r="AI59" s="52">
        <v>0.01951</v>
      </c>
      <c r="AJ59" s="52">
        <v>0.01506</v>
      </c>
      <c r="AK59" s="52">
        <v>0.01534</v>
      </c>
      <c r="AL59" s="52">
        <v>0.0129255194805195</v>
      </c>
      <c r="AM59" s="52">
        <v>0.0199393548387097</v>
      </c>
      <c r="AN59" s="52">
        <v>0.024225</v>
      </c>
      <c r="AO59" s="52">
        <v>0.0268480891719745</v>
      </c>
      <c r="AP59" s="52">
        <v>0.0291416582278481</v>
      </c>
      <c r="AQ59" s="52">
        <v>0.0242298113207547</v>
      </c>
      <c r="AR59" s="52">
        <v>0.02260575</v>
      </c>
      <c r="AS59" s="52">
        <v>0.0212109316770186</v>
      </c>
      <c r="AT59" s="52">
        <v>0.0218015555555555</v>
      </c>
      <c r="AU59" s="52">
        <v>0.0323487055214724</v>
      </c>
      <c r="AV59" s="52">
        <v>0.024963256097561</v>
      </c>
      <c r="AW59" s="52">
        <v>0.0168856363636364</v>
      </c>
      <c r="AX59" s="52">
        <v>0.0137248373493976</v>
      </c>
      <c r="AY59" s="52">
        <v>0.0119074311377245</v>
      </c>
      <c r="AZ59" s="52">
        <v>0.0149129464285714</v>
      </c>
      <c r="BA59" s="52">
        <v>0.0177380414201183</v>
      </c>
      <c r="BB59" s="52">
        <v>0.0157176</v>
      </c>
      <c r="BC59" s="52">
        <v>0.0158189473684211</v>
      </c>
      <c r="BD59" s="52">
        <v>0.013949220811143</v>
      </c>
      <c r="BE59" s="53">
        <v>0.00948558367346939</v>
      </c>
      <c r="BF59" s="457">
        <v>-0.321849807508239</v>
      </c>
      <c r="BG59" s="457">
        <v>-0.0436733758421526</v>
      </c>
      <c r="BH59" s="457">
        <v>2.48556947418299E-4</v>
      </c>
    </row>
    <row r="60" spans="8:8">
      <c r="A60" s="218" t="s">
        <v>147</v>
      </c>
      <c r="B60" s="52" t="s">
        <v>114</v>
      </c>
      <c r="C60" s="52" t="s">
        <v>114</v>
      </c>
      <c r="D60" s="52" t="s">
        <v>114</v>
      </c>
      <c r="E60" s="52" t="s">
        <v>114</v>
      </c>
      <c r="F60" s="52" t="s">
        <v>114</v>
      </c>
      <c r="G60" s="52" t="s">
        <v>114</v>
      </c>
      <c r="H60" s="52" t="s">
        <v>114</v>
      </c>
      <c r="I60" s="52" t="s">
        <v>114</v>
      </c>
      <c r="J60" s="52" t="s">
        <v>114</v>
      </c>
      <c r="K60" s="52" t="s">
        <v>114</v>
      </c>
      <c r="L60" s="52" t="s">
        <v>114</v>
      </c>
      <c r="M60" s="52" t="s">
        <v>114</v>
      </c>
      <c r="N60" s="52" t="s">
        <v>114</v>
      </c>
      <c r="O60" s="52" t="s">
        <v>114</v>
      </c>
      <c r="P60" s="52" t="s">
        <v>114</v>
      </c>
      <c r="Q60" s="52" t="s">
        <v>114</v>
      </c>
      <c r="R60" s="52" t="s">
        <v>114</v>
      </c>
      <c r="S60" s="52" t="s">
        <v>114</v>
      </c>
      <c r="T60" s="52" t="s">
        <v>114</v>
      </c>
      <c r="U60" s="52" t="s">
        <v>114</v>
      </c>
      <c r="V60" s="52">
        <v>2.0E-4</v>
      </c>
      <c r="W60" s="52">
        <v>2.0E-4</v>
      </c>
      <c r="X60" s="52">
        <v>2.0E-4</v>
      </c>
      <c r="Y60" s="52">
        <v>2.0E-4</v>
      </c>
      <c r="Z60" s="52">
        <v>2.0E-4</v>
      </c>
      <c r="AA60" s="52">
        <v>2.0E-4</v>
      </c>
      <c r="AB60" s="52">
        <v>1.8E-4</v>
      </c>
      <c r="AC60" s="52">
        <v>1.7E-4</v>
      </c>
      <c r="AD60" s="52">
        <v>1.9E-4</v>
      </c>
      <c r="AE60" s="52">
        <v>1.9E-4</v>
      </c>
      <c r="AF60" s="52">
        <v>2.0E-4</v>
      </c>
      <c r="AG60" s="52">
        <v>1.6E-4</v>
      </c>
      <c r="AH60" s="52">
        <v>2.1E-4</v>
      </c>
      <c r="AI60" s="52">
        <v>2.8E-4</v>
      </c>
      <c r="AJ60" s="52">
        <v>1.9E-4</v>
      </c>
      <c r="AK60" s="52">
        <v>2.7E-4</v>
      </c>
      <c r="AL60" s="52">
        <v>2.98051948051948E-4</v>
      </c>
      <c r="AM60" s="52">
        <v>2.86258064516129E-4</v>
      </c>
      <c r="AN60" s="52">
        <v>2.74615384615385E-4</v>
      </c>
      <c r="AO60" s="52">
        <v>3.21592356687898E-4</v>
      </c>
      <c r="AP60" s="52">
        <v>3.48607594936709E-4</v>
      </c>
      <c r="AQ60" s="52">
        <v>3.36792452830189E-4</v>
      </c>
      <c r="AR60" s="52">
        <v>3.346875E-4</v>
      </c>
      <c r="AS60" s="52">
        <v>3.70621118012422E-4</v>
      </c>
      <c r="AT60" s="52">
        <v>4.25E-4</v>
      </c>
      <c r="AU60" s="52">
        <v>4.2239263803681E-4</v>
      </c>
      <c r="AV60" s="52">
        <v>3.91829268292683E-4</v>
      </c>
      <c r="AW60" s="52">
        <v>6.67636363636363E-4</v>
      </c>
      <c r="AX60" s="52">
        <v>0.00127192771084337</v>
      </c>
      <c r="AY60" s="52">
        <v>0.0011085628742515</v>
      </c>
      <c r="AZ60" s="52">
        <v>0.00101089285714286</v>
      </c>
      <c r="BA60" s="52">
        <v>0.00128556213017751</v>
      </c>
      <c r="BB60" s="52">
        <v>0.003654</v>
      </c>
      <c r="BC60" s="52">
        <v>0.00289894736842105</v>
      </c>
      <c r="BD60" s="52">
        <v>0.00312894715280623</v>
      </c>
      <c r="BE60" s="53">
        <v>0.00313824392699952</v>
      </c>
      <c r="BF60" s="457">
        <v>2.30856322910533E-4</v>
      </c>
      <c r="BG60" s="457">
        <v>0.220958576303659</v>
      </c>
      <c r="BH60" s="457">
        <v>8.22334563270703E-5</v>
      </c>
    </row>
    <row r="61" spans="8:8">
      <c r="A61" s="218" t="s">
        <v>148</v>
      </c>
      <c r="B61" s="52" t="s">
        <v>114</v>
      </c>
      <c r="C61" s="52" t="s">
        <v>114</v>
      </c>
      <c r="D61" s="52" t="s">
        <v>114</v>
      </c>
      <c r="E61" s="52" t="s">
        <v>114</v>
      </c>
      <c r="F61" s="52" t="s">
        <v>114</v>
      </c>
      <c r="G61" s="52" t="s">
        <v>114</v>
      </c>
      <c r="H61" s="52" t="s">
        <v>114</v>
      </c>
      <c r="I61" s="52" t="s">
        <v>114</v>
      </c>
      <c r="J61" s="52" t="s">
        <v>114</v>
      </c>
      <c r="K61" s="52" t="s">
        <v>114</v>
      </c>
      <c r="L61" s="52" t="s">
        <v>114</v>
      </c>
      <c r="M61" s="52" t="s">
        <v>114</v>
      </c>
      <c r="N61" s="52" t="s">
        <v>114</v>
      </c>
      <c r="O61" s="52" t="s">
        <v>114</v>
      </c>
      <c r="P61" s="52" t="s">
        <v>114</v>
      </c>
      <c r="Q61" s="52" t="s">
        <v>114</v>
      </c>
      <c r="R61" s="52" t="s">
        <v>114</v>
      </c>
      <c r="S61" s="52" t="s">
        <v>114</v>
      </c>
      <c r="T61" s="52" t="s">
        <v>114</v>
      </c>
      <c r="U61" s="52" t="s">
        <v>114</v>
      </c>
      <c r="V61" s="52">
        <v>0.052104726</v>
      </c>
      <c r="W61" s="52">
        <v>0.047817908</v>
      </c>
      <c r="X61" s="52">
        <v>0.057319618</v>
      </c>
      <c r="Y61" s="52">
        <v>0.069914908</v>
      </c>
      <c r="Z61" s="52">
        <v>0.0729201</v>
      </c>
      <c r="AA61" s="52">
        <v>0.07366</v>
      </c>
      <c r="AB61" s="52">
        <v>0.072</v>
      </c>
      <c r="AC61" s="52">
        <v>0.06866</v>
      </c>
      <c r="AD61" s="52">
        <v>0.07629</v>
      </c>
      <c r="AE61" s="52">
        <v>0.09179</v>
      </c>
      <c r="AF61" s="52">
        <v>0.08331</v>
      </c>
      <c r="AG61" s="52">
        <v>0.07331</v>
      </c>
      <c r="AH61" s="52">
        <v>0.06499</v>
      </c>
      <c r="AI61" s="52">
        <v>0.06141</v>
      </c>
      <c r="AJ61" s="52">
        <v>0.06132</v>
      </c>
      <c r="AK61" s="52">
        <v>0.075310506</v>
      </c>
      <c r="AL61" s="52">
        <v>0.0802866367402597</v>
      </c>
      <c r="AM61" s="52">
        <v>0.0877483912064516</v>
      </c>
      <c r="AN61" s="52">
        <v>0.0845868385384615</v>
      </c>
      <c r="AO61" s="52">
        <v>0.0785140062420382</v>
      </c>
      <c r="AP61" s="52">
        <v>0.0760736306392405</v>
      </c>
      <c r="AQ61" s="52">
        <v>0.0747493499433962</v>
      </c>
      <c r="AR61" s="52">
        <v>0.0781390737</v>
      </c>
      <c r="AS61" s="52">
        <v>0.0708915407701863</v>
      </c>
      <c r="AT61" s="52">
        <v>0.0649693202777777</v>
      </c>
      <c r="AU61" s="52">
        <v>0.0752987434969325</v>
      </c>
      <c r="AV61" s="52">
        <v>0.0735456325060975</v>
      </c>
      <c r="AW61" s="52">
        <v>0.0708182838</v>
      </c>
      <c r="AX61" s="52">
        <v>0.0712534170903614</v>
      </c>
      <c r="AY61" s="52">
        <v>0.0757013848922155</v>
      </c>
      <c r="AZ61" s="52">
        <v>0.0844158411428571</v>
      </c>
      <c r="BA61" s="52">
        <v>0.105205732349112</v>
      </c>
      <c r="BB61" s="52">
        <v>0.1008916623</v>
      </c>
      <c r="BC61" s="52">
        <v>0.0928409010526316</v>
      </c>
      <c r="BD61" s="52">
        <v>0.0890872656648914</v>
      </c>
      <c r="BE61" s="53">
        <v>0.0870040380059324</v>
      </c>
      <c r="BF61" s="457">
        <v>-0.0260524732965239</v>
      </c>
      <c r="BG61" s="457">
        <v>0.0320737461653098</v>
      </c>
      <c r="BH61" s="457">
        <v>0.00227982366127931</v>
      </c>
    </row>
    <row r="62" spans="8:8">
      <c r="A62" s="218" t="s">
        <v>149</v>
      </c>
      <c r="B62" s="52" t="s">
        <v>114</v>
      </c>
      <c r="C62" s="52" t="s">
        <v>114</v>
      </c>
      <c r="D62" s="52" t="s">
        <v>114</v>
      </c>
      <c r="E62" s="52" t="s">
        <v>114</v>
      </c>
      <c r="F62" s="52" t="s">
        <v>114</v>
      </c>
      <c r="G62" s="52" t="s">
        <v>114</v>
      </c>
      <c r="H62" s="52" t="s">
        <v>114</v>
      </c>
      <c r="I62" s="52" t="s">
        <v>114</v>
      </c>
      <c r="J62" s="52" t="s">
        <v>114</v>
      </c>
      <c r="K62" s="52" t="s">
        <v>114</v>
      </c>
      <c r="L62" s="52" t="s">
        <v>114</v>
      </c>
      <c r="M62" s="52" t="s">
        <v>114</v>
      </c>
      <c r="N62" s="52" t="s">
        <v>114</v>
      </c>
      <c r="O62" s="52" t="s">
        <v>114</v>
      </c>
      <c r="P62" s="52" t="s">
        <v>114</v>
      </c>
      <c r="Q62" s="52" t="s">
        <v>114</v>
      </c>
      <c r="R62" s="52" t="s">
        <v>114</v>
      </c>
      <c r="S62" s="52" t="s">
        <v>114</v>
      </c>
      <c r="T62" s="52" t="s">
        <v>114</v>
      </c>
      <c r="U62" s="52" t="s">
        <v>114</v>
      </c>
      <c r="V62" s="52">
        <v>1.597259548</v>
      </c>
      <c r="W62" s="52">
        <v>1.643309696</v>
      </c>
      <c r="X62" s="52">
        <v>1.625278544</v>
      </c>
      <c r="Y62" s="52">
        <v>1.609236122</v>
      </c>
      <c r="Z62" s="52">
        <v>1.597259548</v>
      </c>
      <c r="AA62" s="52">
        <v>1.668456082</v>
      </c>
      <c r="AB62" s="52">
        <v>1.68094</v>
      </c>
      <c r="AC62" s="52">
        <v>1.72594</v>
      </c>
      <c r="AD62" s="52">
        <v>1.74289</v>
      </c>
      <c r="AE62" s="52">
        <v>1.75926</v>
      </c>
      <c r="AF62" s="52">
        <v>1.762552</v>
      </c>
      <c r="AG62" s="52">
        <v>1.54309</v>
      </c>
      <c r="AH62" s="52">
        <v>1.57434</v>
      </c>
      <c r="AI62" s="52">
        <v>1.58497</v>
      </c>
      <c r="AJ62" s="52">
        <v>1.60492</v>
      </c>
      <c r="AK62" s="52">
        <v>1.64076</v>
      </c>
      <c r="AL62" s="52">
        <v>1.72769785714286</v>
      </c>
      <c r="AM62" s="52">
        <v>1.60081432258064</v>
      </c>
      <c r="AN62" s="52">
        <v>1.52676346153846</v>
      </c>
      <c r="AO62" s="52">
        <v>1.71201152866242</v>
      </c>
      <c r="AP62" s="52">
        <v>1.67148626582278</v>
      </c>
      <c r="AQ62" s="52">
        <v>1.66745943396226</v>
      </c>
      <c r="AR62" s="52">
        <v>1.6929928125</v>
      </c>
      <c r="AS62" s="52">
        <v>1.56592173913043</v>
      </c>
      <c r="AT62" s="52">
        <v>1.64521277777778</v>
      </c>
      <c r="AU62" s="52">
        <v>1.5626997607362</v>
      </c>
      <c r="AV62" s="52">
        <v>1.52118570731707</v>
      </c>
      <c r="AW62" s="52">
        <v>1.51566714545454</v>
      </c>
      <c r="AX62" s="52">
        <v>1.66964568072289</v>
      </c>
      <c r="AY62" s="52">
        <v>1.58858434131736</v>
      </c>
      <c r="AZ62" s="52">
        <v>1.52994052125</v>
      </c>
      <c r="BA62" s="52">
        <v>1.67133734414201</v>
      </c>
      <c r="BB62" s="52">
        <v>1.666467</v>
      </c>
      <c r="BC62" s="52">
        <v>1.70570448421053</v>
      </c>
      <c r="BD62" s="52">
        <v>1.73274264907825</v>
      </c>
      <c r="BE62" s="53">
        <v>1.88679867559184</v>
      </c>
      <c r="BF62" s="457">
        <v>0.0859336145241019</v>
      </c>
      <c r="BG62" s="457">
        <v>0.00519703552322359</v>
      </c>
      <c r="BH62" s="457">
        <v>0.0494410186385996</v>
      </c>
    </row>
    <row r="63" spans="8:8">
      <c r="A63" s="218" t="s">
        <v>150</v>
      </c>
      <c r="B63" s="52" t="s">
        <v>114</v>
      </c>
      <c r="C63" s="52" t="s">
        <v>114</v>
      </c>
      <c r="D63" s="52" t="s">
        <v>114</v>
      </c>
      <c r="E63" s="52" t="s">
        <v>114</v>
      </c>
      <c r="F63" s="52" t="s">
        <v>114</v>
      </c>
      <c r="G63" s="52" t="s">
        <v>114</v>
      </c>
      <c r="H63" s="52" t="s">
        <v>114</v>
      </c>
      <c r="I63" s="52" t="s">
        <v>114</v>
      </c>
      <c r="J63" s="52" t="s">
        <v>114</v>
      </c>
      <c r="K63" s="52" t="s">
        <v>114</v>
      </c>
      <c r="L63" s="52" t="s">
        <v>114</v>
      </c>
      <c r="M63" s="52" t="s">
        <v>114</v>
      </c>
      <c r="N63" s="52" t="s">
        <v>114</v>
      </c>
      <c r="O63" s="52" t="s">
        <v>114</v>
      </c>
      <c r="P63" s="52" t="s">
        <v>114</v>
      </c>
      <c r="Q63" s="52" t="s">
        <v>114</v>
      </c>
      <c r="R63" s="52" t="s">
        <v>114</v>
      </c>
      <c r="S63" s="52" t="s">
        <v>114</v>
      </c>
      <c r="T63" s="52" t="s">
        <v>114</v>
      </c>
      <c r="U63" s="52" t="s">
        <v>114</v>
      </c>
      <c r="V63" s="52">
        <v>3.0E-5</v>
      </c>
      <c r="W63" s="52">
        <v>3.0E-5</v>
      </c>
      <c r="X63" s="52">
        <v>3.0E-5</v>
      </c>
      <c r="Y63" s="52">
        <v>3.0E-5</v>
      </c>
      <c r="Z63" s="52">
        <v>3.0E-5</v>
      </c>
      <c r="AA63" s="52">
        <v>3.0E-5</v>
      </c>
      <c r="AB63" s="52">
        <v>3.0E-5</v>
      </c>
      <c r="AC63" s="52">
        <v>4.2E-5</v>
      </c>
      <c r="AD63" s="52">
        <v>5.0E-5</v>
      </c>
      <c r="AE63" s="52">
        <v>4.0E-5</v>
      </c>
      <c r="AF63" s="52">
        <v>4.0E-5</v>
      </c>
      <c r="AG63" s="52">
        <v>5.0E-5</v>
      </c>
      <c r="AH63" s="52">
        <v>5.0E-5</v>
      </c>
      <c r="AI63" s="52">
        <v>6.0E-5</v>
      </c>
      <c r="AJ63" s="52">
        <v>5.0E-5</v>
      </c>
      <c r="AK63" s="52">
        <v>3.154E-5</v>
      </c>
      <c r="AL63" s="52">
        <v>3.13351948051948E-5</v>
      </c>
      <c r="AM63" s="52">
        <v>3.11330322580645E-5</v>
      </c>
      <c r="AN63" s="52">
        <v>3.09334615384615E-5</v>
      </c>
      <c r="AO63" s="52">
        <v>3.07364331210191E-5</v>
      </c>
      <c r="AP63" s="52">
        <v>3.05418987341772E-5</v>
      </c>
      <c r="AQ63" s="52">
        <v>3.03498113207547E-5</v>
      </c>
      <c r="AR63" s="52">
        <v>3.0160125E-5</v>
      </c>
      <c r="AS63" s="52">
        <v>2.99727950310559E-5</v>
      </c>
      <c r="AT63" s="52">
        <v>2.97877777777778E-5</v>
      </c>
      <c r="AU63" s="52">
        <v>2.96050306748466E-5</v>
      </c>
      <c r="AV63" s="52">
        <v>2.94245121951219E-5</v>
      </c>
      <c r="AW63" s="52">
        <v>2.92461818181818E-5</v>
      </c>
      <c r="AX63" s="52">
        <v>2.907E-5</v>
      </c>
      <c r="AY63" s="52">
        <v>2.88959281437125E-5</v>
      </c>
      <c r="AZ63" s="52">
        <v>2.87239285714285E-5</v>
      </c>
      <c r="BA63" s="52">
        <v>2.85539644970414E-5</v>
      </c>
      <c r="BB63" s="52">
        <v>2.8386E-5</v>
      </c>
      <c r="BC63" s="52">
        <v>2.822E-5</v>
      </c>
      <c r="BD63" s="52">
        <v>2.81159524784924E-5</v>
      </c>
      <c r="BE63" s="53">
        <v>2.80126693877551E-5</v>
      </c>
      <c r="BF63" s="457">
        <v>-0.00639567302330768</v>
      </c>
      <c r="BG63" s="457">
        <v>-0.00575945523613175</v>
      </c>
      <c r="BH63" s="457">
        <v>7.34034281046175E-7</v>
      </c>
    </row>
    <row r="64" spans="8:8">
      <c r="A64" s="218" t="s">
        <v>151</v>
      </c>
      <c r="B64" s="52">
        <v>0.81434</v>
      </c>
      <c r="C64" s="52">
        <v>0.91823</v>
      </c>
      <c r="D64" s="52">
        <v>0.88571</v>
      </c>
      <c r="E64" s="52">
        <v>1.0404</v>
      </c>
      <c r="F64" s="52">
        <v>1.15181</v>
      </c>
      <c r="G64" s="52">
        <v>1.24377</v>
      </c>
      <c r="H64" s="52">
        <v>1.26099</v>
      </c>
      <c r="I64" s="52">
        <v>1.22899</v>
      </c>
      <c r="J64" s="52">
        <v>1.22345</v>
      </c>
      <c r="K64" s="52">
        <v>1.3203</v>
      </c>
      <c r="L64" s="52">
        <v>1.25987</v>
      </c>
      <c r="M64" s="52">
        <v>1.35735</v>
      </c>
      <c r="N64" s="52">
        <v>1.47014</v>
      </c>
      <c r="O64" s="52">
        <v>1.69701</v>
      </c>
      <c r="P64" s="52">
        <v>1.72023</v>
      </c>
      <c r="Q64" s="52">
        <v>1.83938</v>
      </c>
      <c r="R64" s="52">
        <v>1.86744</v>
      </c>
      <c r="S64" s="52">
        <v>1.74677</v>
      </c>
      <c r="T64" s="52">
        <v>1.80362</v>
      </c>
      <c r="U64" s="52">
        <v>2.02988</v>
      </c>
      <c r="V64" s="52" t="s">
        <v>114</v>
      </c>
      <c r="W64" s="52" t="s">
        <v>114</v>
      </c>
      <c r="X64" s="52" t="s">
        <v>114</v>
      </c>
      <c r="Y64" s="52" t="s">
        <v>114</v>
      </c>
      <c r="Z64" s="52" t="s">
        <v>114</v>
      </c>
      <c r="AA64" s="52" t="s">
        <v>114</v>
      </c>
      <c r="AB64" s="52" t="s">
        <v>114</v>
      </c>
      <c r="AC64" s="52" t="s">
        <v>114</v>
      </c>
      <c r="AD64" s="52" t="s">
        <v>114</v>
      </c>
      <c r="AE64" s="52" t="s">
        <v>114</v>
      </c>
      <c r="AF64" s="52" t="s">
        <v>114</v>
      </c>
      <c r="AG64" s="52" t="s">
        <v>114</v>
      </c>
      <c r="AH64" s="52" t="s">
        <v>114</v>
      </c>
      <c r="AI64" s="52" t="s">
        <v>114</v>
      </c>
      <c r="AJ64" s="52" t="s">
        <v>114</v>
      </c>
      <c r="AK64" s="52" t="s">
        <v>114</v>
      </c>
      <c r="AL64" s="52" t="s">
        <v>114</v>
      </c>
      <c r="AM64" s="52" t="s">
        <v>114</v>
      </c>
      <c r="AN64" s="52" t="s">
        <v>114</v>
      </c>
      <c r="AO64" s="52" t="s">
        <v>114</v>
      </c>
      <c r="AP64" s="52" t="s">
        <v>114</v>
      </c>
      <c r="AQ64" s="52" t="s">
        <v>114</v>
      </c>
      <c r="AR64" s="52" t="s">
        <v>114</v>
      </c>
      <c r="AS64" s="52" t="s">
        <v>114</v>
      </c>
      <c r="AT64" s="52" t="s">
        <v>114</v>
      </c>
      <c r="AU64" s="52" t="s">
        <v>114</v>
      </c>
      <c r="AV64" s="52" t="s">
        <v>114</v>
      </c>
      <c r="AW64" s="52" t="s">
        <v>114</v>
      </c>
      <c r="AX64" s="52" t="s">
        <v>114</v>
      </c>
      <c r="AY64" s="52" t="s">
        <v>114</v>
      </c>
      <c r="AZ64" s="52" t="s">
        <v>114</v>
      </c>
      <c r="BA64" s="52" t="s">
        <v>114</v>
      </c>
      <c r="BB64" s="52" t="s">
        <v>114</v>
      </c>
      <c r="BC64" s="52" t="s">
        <v>114</v>
      </c>
      <c r="BD64" s="52" t="s">
        <v>114</v>
      </c>
      <c r="BE64" s="53" t="s">
        <v>114</v>
      </c>
      <c r="BF64" s="457" t="s">
        <v>114</v>
      </c>
      <c r="BG64" s="457" t="s">
        <v>114</v>
      </c>
      <c r="BH64" s="457" t="s">
        <v>114</v>
      </c>
    </row>
    <row r="65" spans="8:8">
      <c r="A65" s="218" t="s">
        <v>152</v>
      </c>
      <c r="B65" s="52" t="s">
        <v>114</v>
      </c>
      <c r="C65" s="52" t="s">
        <v>114</v>
      </c>
      <c r="D65" s="52" t="s">
        <v>114</v>
      </c>
      <c r="E65" s="52" t="s">
        <v>114</v>
      </c>
      <c r="F65" s="52" t="s">
        <v>114</v>
      </c>
      <c r="G65" s="52" t="s">
        <v>114</v>
      </c>
      <c r="H65" s="52" t="s">
        <v>114</v>
      </c>
      <c r="I65" s="52" t="s">
        <v>114</v>
      </c>
      <c r="J65" s="52" t="s">
        <v>114</v>
      </c>
      <c r="K65" s="52" t="s">
        <v>114</v>
      </c>
      <c r="L65" s="52" t="s">
        <v>114</v>
      </c>
      <c r="M65" s="52" t="s">
        <v>114</v>
      </c>
      <c r="N65" s="52" t="s">
        <v>114</v>
      </c>
      <c r="O65" s="52" t="s">
        <v>114</v>
      </c>
      <c r="P65" s="52" t="s">
        <v>114</v>
      </c>
      <c r="Q65" s="52" t="s">
        <v>114</v>
      </c>
      <c r="R65" s="52" t="s">
        <v>114</v>
      </c>
      <c r="S65" s="52" t="s">
        <v>114</v>
      </c>
      <c r="T65" s="52" t="s">
        <v>114</v>
      </c>
      <c r="U65" s="52" t="s">
        <v>114</v>
      </c>
      <c r="V65" s="52">
        <v>0.054314426</v>
      </c>
      <c r="W65" s="52">
        <v>0.04618273</v>
      </c>
      <c r="X65" s="52">
        <v>0.067705208</v>
      </c>
      <c r="Y65" s="52">
        <v>0.071638474</v>
      </c>
      <c r="Z65" s="52">
        <v>0.05502153</v>
      </c>
      <c r="AA65" s="52">
        <v>0.06648</v>
      </c>
      <c r="AB65" s="52">
        <v>0.06031</v>
      </c>
      <c r="AC65" s="52">
        <v>0.06281</v>
      </c>
      <c r="AD65" s="52">
        <v>0.07358</v>
      </c>
      <c r="AE65" s="52">
        <v>0.07156</v>
      </c>
      <c r="AF65" s="52">
        <v>0.06188</v>
      </c>
      <c r="AG65" s="52">
        <v>0.06525</v>
      </c>
      <c r="AH65" s="52">
        <v>0.05777</v>
      </c>
      <c r="AI65" s="52">
        <v>0.05758</v>
      </c>
      <c r="AJ65" s="52">
        <v>0.05692</v>
      </c>
      <c r="AK65" s="52">
        <v>0.05879</v>
      </c>
      <c r="AL65" s="52">
        <v>0.0597792857142857</v>
      </c>
      <c r="AM65" s="52">
        <v>0.0610618064516129</v>
      </c>
      <c r="AN65" s="52">
        <v>0.0701727885025653</v>
      </c>
      <c r="AO65" s="52">
        <v>0.0632798002989252</v>
      </c>
      <c r="AP65" s="52">
        <v>0.0665802173548528</v>
      </c>
      <c r="AQ65" s="52">
        <v>0.0562897827452486</v>
      </c>
      <c r="AR65" s="52">
        <v>0.06174601875</v>
      </c>
      <c r="AS65" s="52">
        <v>0.0416796708074534</v>
      </c>
      <c r="AT65" s="52">
        <v>0.0612311666666666</v>
      </c>
      <c r="AU65" s="52">
        <v>0.0768951717791411</v>
      </c>
      <c r="AV65" s="52">
        <v>0.0533755426829268</v>
      </c>
      <c r="AW65" s="52">
        <v>0.0589280075133375</v>
      </c>
      <c r="AX65" s="52">
        <v>0.0577897590361445</v>
      </c>
      <c r="AY65" s="52">
        <v>0.0566650457719795</v>
      </c>
      <c r="AZ65" s="52">
        <v>0.0548295087627192</v>
      </c>
      <c r="BA65" s="52">
        <v>0.0663342544970414</v>
      </c>
      <c r="BB65" s="52">
        <v>0.075846285</v>
      </c>
      <c r="BC65" s="52">
        <v>0.0527653157894737</v>
      </c>
      <c r="BD65" s="52">
        <v>0.057743632966098</v>
      </c>
      <c r="BE65" s="53">
        <v>0.0604571002768197</v>
      </c>
      <c r="BF65" s="457">
        <v>0.0441309949813542</v>
      </c>
      <c r="BG65" s="457">
        <v>-0.00584716117220307</v>
      </c>
      <c r="BH65" s="457">
        <v>0.00158419690467736</v>
      </c>
    </row>
    <row r="66" spans="8:8">
      <c r="A66" s="218" t="s">
        <v>153</v>
      </c>
      <c r="B66" s="52" t="s">
        <v>114</v>
      </c>
      <c r="C66" s="52" t="s">
        <v>114</v>
      </c>
      <c r="D66" s="52" t="s">
        <v>114</v>
      </c>
      <c r="E66" s="52" t="s">
        <v>114</v>
      </c>
      <c r="F66" s="52" t="s">
        <v>114</v>
      </c>
      <c r="G66" s="52" t="s">
        <v>114</v>
      </c>
      <c r="H66" s="52" t="s">
        <v>114</v>
      </c>
      <c r="I66" s="52" t="s">
        <v>114</v>
      </c>
      <c r="J66" s="52" t="s">
        <v>114</v>
      </c>
      <c r="K66" s="52" t="s">
        <v>114</v>
      </c>
      <c r="L66" s="52" t="s">
        <v>114</v>
      </c>
      <c r="M66" s="52" t="s">
        <v>114</v>
      </c>
      <c r="N66" s="52" t="s">
        <v>114</v>
      </c>
      <c r="O66" s="52" t="s">
        <v>114</v>
      </c>
      <c r="P66" s="52" t="s">
        <v>114</v>
      </c>
      <c r="Q66" s="52" t="s">
        <v>114</v>
      </c>
      <c r="R66" s="52" t="s">
        <v>114</v>
      </c>
      <c r="S66" s="52" t="s">
        <v>114</v>
      </c>
      <c r="T66" s="52" t="s">
        <v>114</v>
      </c>
      <c r="U66" s="52" t="s">
        <v>114</v>
      </c>
      <c r="V66" s="52">
        <v>0.223886804</v>
      </c>
      <c r="W66" s="52">
        <v>0.206430174</v>
      </c>
      <c r="X66" s="52">
        <v>0.211203126</v>
      </c>
      <c r="Y66" s="52">
        <v>0.291194266</v>
      </c>
      <c r="Z66" s="52">
        <v>0.259153616</v>
      </c>
      <c r="AA66" s="52">
        <v>0.28698</v>
      </c>
      <c r="AB66" s="52">
        <v>0.28353</v>
      </c>
      <c r="AC66" s="52">
        <v>0.28491</v>
      </c>
      <c r="AD66" s="52">
        <v>0.30853</v>
      </c>
      <c r="AE66" s="52">
        <v>0.32216</v>
      </c>
      <c r="AF66" s="52">
        <v>0.27961</v>
      </c>
      <c r="AG66" s="52">
        <v>0.29093</v>
      </c>
      <c r="AH66" s="52">
        <v>0.26406</v>
      </c>
      <c r="AI66" s="52">
        <v>0.25957</v>
      </c>
      <c r="AJ66" s="52">
        <v>0.29318</v>
      </c>
      <c r="AK66" s="52">
        <v>0.2938</v>
      </c>
      <c r="AL66" s="52">
        <v>0.277933441558442</v>
      </c>
      <c r="AM66" s="52">
        <v>0.276604258064516</v>
      </c>
      <c r="AN66" s="52">
        <v>0.311521730769231</v>
      </c>
      <c r="AO66" s="52">
        <v>0.319344133757962</v>
      </c>
      <c r="AP66" s="52">
        <v>0.320819696202532</v>
      </c>
      <c r="AQ66" s="52">
        <v>0.313238150943396</v>
      </c>
      <c r="AR66" s="52">
        <v>0.31875255</v>
      </c>
      <c r="AS66" s="52">
        <v>0.273375838509317</v>
      </c>
      <c r="AT66" s="52">
        <v>0.268228833333333</v>
      </c>
      <c r="AU66" s="52">
        <v>0.287655018404908</v>
      </c>
      <c r="AV66" s="52">
        <v>0.31129062804878</v>
      </c>
      <c r="AW66" s="52">
        <v>0.312434345454545</v>
      </c>
      <c r="AX66" s="52">
        <v>0.300977728915662</v>
      </c>
      <c r="AY66" s="52">
        <v>0.292057760479042</v>
      </c>
      <c r="AZ66" s="52">
        <v>0.276775178571428</v>
      </c>
      <c r="BA66" s="52">
        <v>0.277676893491124</v>
      </c>
      <c r="BB66" s="52">
        <v>0.3050172</v>
      </c>
      <c r="BC66" s="52">
        <v>0.315903842105263</v>
      </c>
      <c r="BD66" s="52">
        <v>0.318246017206063</v>
      </c>
      <c r="BE66" s="53">
        <v>0.311931670967663</v>
      </c>
      <c r="BF66" s="457">
        <v>-0.022519114697381</v>
      </c>
      <c r="BG66" s="457">
        <v>0.0172454398602637</v>
      </c>
      <c r="BH66" s="457">
        <v>0.00817374940834334</v>
      </c>
    </row>
    <row r="67" spans="8:8" s="47" ht="10.2" customFormat="1">
      <c r="A67" s="54" t="s">
        <v>154</v>
      </c>
      <c r="B67" s="55">
        <v>0.81434</v>
      </c>
      <c r="C67" s="55">
        <v>0.91823</v>
      </c>
      <c r="D67" s="55">
        <v>0.88571</v>
      </c>
      <c r="E67" s="55">
        <v>1.0404</v>
      </c>
      <c r="F67" s="55">
        <v>1.15181</v>
      </c>
      <c r="G67" s="55">
        <v>1.24377</v>
      </c>
      <c r="H67" s="55">
        <v>1.26099</v>
      </c>
      <c r="I67" s="55">
        <v>1.22899</v>
      </c>
      <c r="J67" s="55">
        <v>1.22345</v>
      </c>
      <c r="K67" s="55">
        <v>1.3203</v>
      </c>
      <c r="L67" s="55">
        <v>1.25987</v>
      </c>
      <c r="M67" s="55">
        <v>1.35735</v>
      </c>
      <c r="N67" s="55">
        <v>1.47014</v>
      </c>
      <c r="O67" s="55">
        <v>1.69701</v>
      </c>
      <c r="P67" s="55">
        <v>1.72023</v>
      </c>
      <c r="Q67" s="55">
        <v>1.83938</v>
      </c>
      <c r="R67" s="55">
        <v>1.86744</v>
      </c>
      <c r="S67" s="55">
        <v>1.74677</v>
      </c>
      <c r="T67" s="55">
        <v>1.80362</v>
      </c>
      <c r="U67" s="55">
        <v>2.02988</v>
      </c>
      <c r="V67" s="55">
        <v>1.940921122</v>
      </c>
      <c r="W67" s="55">
        <v>1.952013816</v>
      </c>
      <c r="X67" s="55">
        <v>1.969779804</v>
      </c>
      <c r="Y67" s="55">
        <v>2.049196422</v>
      </c>
      <c r="Z67" s="55">
        <v>1.991567446</v>
      </c>
      <c r="AA67" s="55">
        <v>2.112386082</v>
      </c>
      <c r="AB67" s="55">
        <v>2.114583</v>
      </c>
      <c r="AC67" s="55">
        <v>2.160005</v>
      </c>
      <c r="AD67" s="55">
        <v>2.22579</v>
      </c>
      <c r="AE67" s="55">
        <v>2.2633</v>
      </c>
      <c r="AF67" s="55">
        <v>2.203152</v>
      </c>
      <c r="AG67" s="55">
        <v>1.98816</v>
      </c>
      <c r="AH67" s="55">
        <v>1.97854</v>
      </c>
      <c r="AI67" s="55">
        <v>1.98338</v>
      </c>
      <c r="AJ67" s="55">
        <v>2.03164</v>
      </c>
      <c r="AK67" s="55">
        <v>2.084302046</v>
      </c>
      <c r="AL67" s="55">
        <v>2.15895212777922</v>
      </c>
      <c r="AM67" s="55">
        <v>2.04648552423871</v>
      </c>
      <c r="AN67" s="55">
        <v>2.01757536819487</v>
      </c>
      <c r="AO67" s="55">
        <v>2.20034988692313</v>
      </c>
      <c r="AP67" s="55">
        <v>2.16448061774093</v>
      </c>
      <c r="AQ67" s="55">
        <v>2.13633367117921</v>
      </c>
      <c r="AR67" s="55">
        <v>2.174601052575</v>
      </c>
      <c r="AS67" s="55">
        <v>1.97348031480745</v>
      </c>
      <c r="AT67" s="55">
        <v>2.06189844138889</v>
      </c>
      <c r="AU67" s="55">
        <v>2.03534939760736</v>
      </c>
      <c r="AV67" s="55">
        <v>1.98478202043293</v>
      </c>
      <c r="AW67" s="55">
        <v>1.97543030113152</v>
      </c>
      <c r="AX67" s="55">
        <v>2.1146924208253</v>
      </c>
      <c r="AY67" s="55">
        <v>2.02605342240072</v>
      </c>
      <c r="AZ67" s="55">
        <v>1.96191361294129</v>
      </c>
      <c r="BA67" s="55">
        <v>2.13960638199408</v>
      </c>
      <c r="BB67" s="55">
        <v>2.1676221333</v>
      </c>
      <c r="BC67" s="55">
        <v>2.18596065789474</v>
      </c>
      <c r="BD67" s="55">
        <v>2.21492584883173</v>
      </c>
      <c r="BE67" s="55">
        <v>2.35884332511211</v>
      </c>
      <c r="BF67" s="458">
        <v>0.0620664340682555</v>
      </c>
      <c r="BG67" s="458">
        <v>0.00718486761134352</v>
      </c>
      <c r="BH67" s="458">
        <v>0.061810313050926</v>
      </c>
    </row>
    <row r="68" spans="8:8">
      <c r="B68" s="52"/>
      <c r="C68" s="52"/>
      <c r="D68" s="52"/>
      <c r="E68" s="52"/>
      <c r="F68" s="52"/>
      <c r="G68" s="52"/>
      <c r="H68" s="52"/>
      <c r="I68" s="52"/>
      <c r="J68" s="52"/>
      <c r="K68" s="52"/>
      <c r="L68" s="52"/>
      <c r="M68" s="52"/>
      <c r="N68" s="52"/>
      <c r="O68" s="52"/>
      <c r="P68" s="52"/>
      <c r="Q68" s="52"/>
      <c r="R68" s="52"/>
      <c r="S68" s="52"/>
      <c r="T68" s="52"/>
      <c r="U68" s="52"/>
      <c r="V68" s="52"/>
      <c r="W68" s="52"/>
      <c r="X68" s="52"/>
      <c r="Y68" s="52"/>
      <c r="Z68" s="52"/>
      <c r="AA68" s="52"/>
      <c r="AB68" s="52"/>
      <c r="AC68" s="52"/>
      <c r="AD68" s="52"/>
      <c r="AE68" s="52"/>
      <c r="AF68" s="52"/>
      <c r="AG68" s="52"/>
      <c r="AH68" s="52"/>
      <c r="AI68" s="52"/>
      <c r="AJ68" s="52"/>
      <c r="AK68" s="52"/>
      <c r="AL68" s="52"/>
      <c r="AM68" s="52"/>
      <c r="AN68" s="52"/>
      <c r="AO68" s="52"/>
      <c r="AP68" s="52"/>
      <c r="AQ68" s="52"/>
      <c r="AR68" s="52"/>
      <c r="AS68" s="52"/>
      <c r="AT68" s="52"/>
      <c r="AU68" s="52"/>
      <c r="AV68" s="52"/>
      <c r="AW68" s="52"/>
      <c r="AX68" s="52"/>
      <c r="AY68" s="52"/>
      <c r="AZ68" s="52"/>
      <c r="BA68" s="52"/>
      <c r="BB68" s="52"/>
      <c r="BC68" s="52"/>
      <c r="BD68" s="52"/>
      <c r="BE68" s="53"/>
      <c r="BF68" s="457"/>
      <c r="BG68" s="457"/>
      <c r="BH68" s="457"/>
    </row>
    <row r="69" spans="8:8">
      <c r="A69" s="45" t="s">
        <v>155</v>
      </c>
      <c r="B69" s="52">
        <v>0.017191466</v>
      </c>
      <c r="C69" s="52">
        <v>0.018473092</v>
      </c>
      <c r="D69" s="52">
        <v>0.0198873</v>
      </c>
      <c r="E69" s="52">
        <v>0.021389896</v>
      </c>
      <c r="F69" s="52">
        <v>0.023025074</v>
      </c>
      <c r="G69" s="52">
        <v>0.024792834</v>
      </c>
      <c r="H69" s="52">
        <v>0.026648982</v>
      </c>
      <c r="I69" s="52">
        <v>0.035001648</v>
      </c>
      <c r="J69" s="52">
        <v>0.029654174</v>
      </c>
      <c r="K69" s="52">
        <v>0.032659366</v>
      </c>
      <c r="L69" s="52">
        <v>0.034294544</v>
      </c>
      <c r="M69" s="52">
        <v>0.038360392</v>
      </c>
      <c r="N69" s="52">
        <v>0.039642018</v>
      </c>
      <c r="O69" s="52">
        <v>0.06209257</v>
      </c>
      <c r="P69" s="52">
        <v>0.053828292</v>
      </c>
      <c r="Q69" s="52">
        <v>0.055817022</v>
      </c>
      <c r="R69" s="52">
        <v>0.060943526</v>
      </c>
      <c r="S69" s="52">
        <v>0.063948718</v>
      </c>
      <c r="T69" s="52">
        <v>0.062578704</v>
      </c>
      <c r="U69" s="52">
        <v>0.058512856</v>
      </c>
      <c r="V69" s="52">
        <v>0.05899</v>
      </c>
      <c r="W69" s="52">
        <v>0.0705</v>
      </c>
      <c r="X69" s="52">
        <v>0.07816</v>
      </c>
      <c r="Y69" s="52">
        <v>0.08246</v>
      </c>
      <c r="Z69" s="52">
        <v>0.06732</v>
      </c>
      <c r="AA69" s="52">
        <v>0.07381</v>
      </c>
      <c r="AB69" s="52">
        <v>0.05607</v>
      </c>
      <c r="AC69" s="52">
        <v>0.09204</v>
      </c>
      <c r="AD69" s="52">
        <v>0.10533</v>
      </c>
      <c r="AE69" s="52">
        <v>0.06896</v>
      </c>
      <c r="AF69" s="52">
        <v>0.08323</v>
      </c>
      <c r="AG69" s="52">
        <v>0.08814</v>
      </c>
      <c r="AH69" s="52">
        <v>0.05941</v>
      </c>
      <c r="AI69" s="52">
        <v>0.07488</v>
      </c>
      <c r="AJ69" s="52">
        <v>0.05143</v>
      </c>
      <c r="AK69" s="52">
        <v>0.03781</v>
      </c>
      <c r="AL69" s="52">
        <v>0.0409523376623377</v>
      </c>
      <c r="AM69" s="52">
        <v>0.0790861935483871</v>
      </c>
      <c r="AN69" s="52">
        <v>0.0940361538461538</v>
      </c>
      <c r="AO69" s="52">
        <v>0.11628974522293</v>
      </c>
      <c r="AP69" s="52">
        <v>0.139907848101266</v>
      </c>
      <c r="AQ69" s="52">
        <v>0.178105471698113</v>
      </c>
      <c r="AR69" s="52">
        <v>0.1717329375</v>
      </c>
      <c r="AS69" s="52">
        <v>0.070684099378882</v>
      </c>
      <c r="AT69" s="52">
        <v>0.063495</v>
      </c>
      <c r="AU69" s="52">
        <v>0.0962304294478527</v>
      </c>
      <c r="AV69" s="52">
        <v>0.0996739024390243</v>
      </c>
      <c r="AW69" s="52">
        <v>0.115927636363636</v>
      </c>
      <c r="AX69" s="52">
        <v>0.134787469879518</v>
      </c>
      <c r="AY69" s="52">
        <v>0.132880958083832</v>
      </c>
      <c r="AZ69" s="52">
        <v>0.120687857142857</v>
      </c>
      <c r="BA69" s="52">
        <v>0.139619289940828</v>
      </c>
      <c r="BB69" s="52">
        <v>0.155088</v>
      </c>
      <c r="BC69" s="52">
        <v>0.101923703200813</v>
      </c>
      <c r="BD69" s="52">
        <v>0.258188166264442</v>
      </c>
      <c r="BE69" s="53">
        <v>0.188037522177327</v>
      </c>
      <c r="BF69" s="457">
        <v>-0.273693441613952</v>
      </c>
      <c r="BG69" s="457">
        <v>0.15058757687629</v>
      </c>
      <c r="BH69" s="457">
        <v>0.00492727006807401</v>
      </c>
    </row>
    <row r="70" spans="8:8">
      <c r="A70" s="45" t="s">
        <v>156</v>
      </c>
      <c r="B70" s="52">
        <v>7.07104E-4</v>
      </c>
      <c r="C70" s="52">
        <v>9.28074E-4</v>
      </c>
      <c r="D70" s="52">
        <v>0.001060656</v>
      </c>
      <c r="E70" s="52">
        <v>0.001281626</v>
      </c>
      <c r="F70" s="52">
        <v>0.001414208</v>
      </c>
      <c r="G70" s="52">
        <v>0.001723566</v>
      </c>
      <c r="H70" s="52">
        <v>0.002</v>
      </c>
      <c r="I70" s="52">
        <v>0.002</v>
      </c>
      <c r="J70" s="52">
        <v>0.0029</v>
      </c>
      <c r="K70" s="52">
        <v>0.004</v>
      </c>
      <c r="L70" s="52">
        <v>0.00461</v>
      </c>
      <c r="M70" s="52">
        <v>0.00459</v>
      </c>
      <c r="N70" s="52">
        <v>0.00566</v>
      </c>
      <c r="O70" s="52">
        <v>0.00708</v>
      </c>
      <c r="P70" s="52">
        <v>0.01032</v>
      </c>
      <c r="Q70" s="52">
        <v>0.0069</v>
      </c>
      <c r="R70" s="52">
        <v>0.0061</v>
      </c>
      <c r="S70" s="52">
        <v>0.006</v>
      </c>
      <c r="T70" s="52">
        <v>0.006</v>
      </c>
      <c r="U70" s="52">
        <v>0.0061</v>
      </c>
      <c r="V70" s="52">
        <v>0.0061</v>
      </c>
      <c r="W70" s="52">
        <v>0.006</v>
      </c>
      <c r="X70" s="52">
        <v>0.026</v>
      </c>
      <c r="Y70" s="52">
        <v>0.026</v>
      </c>
      <c r="Z70" s="52">
        <v>0.026</v>
      </c>
      <c r="AA70" s="52">
        <v>0.04650264</v>
      </c>
      <c r="AB70" s="52">
        <v>0.02145184</v>
      </c>
      <c r="AC70" s="52">
        <v>0.05219066</v>
      </c>
      <c r="AD70" s="52">
        <v>0.06161732</v>
      </c>
      <c r="AE70" s="52">
        <v>0.06247761</v>
      </c>
      <c r="AF70" s="52">
        <v>0.07119707</v>
      </c>
      <c r="AG70" s="52">
        <v>0.06489375</v>
      </c>
      <c r="AH70" s="52">
        <v>0.06608055</v>
      </c>
      <c r="AI70" s="52">
        <v>0.0619756</v>
      </c>
      <c r="AJ70" s="52">
        <v>0.0355905</v>
      </c>
      <c r="AK70" s="52">
        <v>0.03196577</v>
      </c>
      <c r="AL70" s="52">
        <v>0.0367697349350649</v>
      </c>
      <c r="AM70" s="52">
        <v>0.0450120077419355</v>
      </c>
      <c r="AN70" s="52">
        <v>0.0466444038461538</v>
      </c>
      <c r="AO70" s="52">
        <v>0.0560342814649681</v>
      </c>
      <c r="AP70" s="52">
        <v>0.0473895131012658</v>
      </c>
      <c r="AQ70" s="52">
        <v>0.0480242943396226</v>
      </c>
      <c r="AR70" s="52">
        <v>0.043665339375</v>
      </c>
      <c r="AS70" s="52">
        <v>0.0278634477018633</v>
      </c>
      <c r="AT70" s="52">
        <v>0.0267297611111111</v>
      </c>
      <c r="AU70" s="52">
        <v>0.0339328844171779</v>
      </c>
      <c r="AV70" s="52">
        <v>0.0317149315243902</v>
      </c>
      <c r="AW70" s="52">
        <v>0.040771338</v>
      </c>
      <c r="AX70" s="52">
        <v>0.0424779706626506</v>
      </c>
      <c r="AY70" s="52">
        <v>0.0259752039520958</v>
      </c>
      <c r="AZ70" s="52">
        <v>0.0231880333928571</v>
      </c>
      <c r="BA70" s="52">
        <v>0.0305206391715976</v>
      </c>
      <c r="BB70" s="52">
        <v>0.019584747</v>
      </c>
      <c r="BC70" s="52">
        <v>0.0162636494736842</v>
      </c>
      <c r="BD70" s="52">
        <v>0.0220879511020074</v>
      </c>
      <c r="BE70" s="53">
        <v>0.0218550512326531</v>
      </c>
      <c r="BF70" s="457">
        <v>-0.0132476354523322</v>
      </c>
      <c r="BG70" s="457">
        <v>-0.0188937654851501</v>
      </c>
      <c r="BH70" s="457">
        <v>5.72682188788486E-4</v>
      </c>
    </row>
    <row r="71" spans="8:8">
      <c r="A71" s="45" t="s">
        <v>157</v>
      </c>
      <c r="B71" s="52">
        <v>0.0</v>
      </c>
      <c r="C71" s="52">
        <v>0.0</v>
      </c>
      <c r="D71" s="52">
        <v>0.0</v>
      </c>
      <c r="E71" s="52">
        <v>0.0</v>
      </c>
      <c r="F71" s="52">
        <v>0.0</v>
      </c>
      <c r="G71" s="52">
        <v>0.0</v>
      </c>
      <c r="H71" s="52">
        <v>0.0</v>
      </c>
      <c r="I71" s="52">
        <v>0.0</v>
      </c>
      <c r="J71" s="52">
        <v>0.0</v>
      </c>
      <c r="K71" s="52">
        <v>0.0</v>
      </c>
      <c r="L71" s="52">
        <v>0.0</v>
      </c>
      <c r="M71" s="52">
        <v>0.0</v>
      </c>
      <c r="N71" s="52">
        <v>0.0</v>
      </c>
      <c r="O71" s="52">
        <v>0.0</v>
      </c>
      <c r="P71" s="52">
        <v>0.0</v>
      </c>
      <c r="Q71" s="52">
        <v>0.0</v>
      </c>
      <c r="R71" s="52">
        <v>2.0E-5</v>
      </c>
      <c r="S71" s="52">
        <v>2.0E-5</v>
      </c>
      <c r="T71" s="52">
        <v>1.0E-5</v>
      </c>
      <c r="U71" s="52">
        <v>2.0E-5</v>
      </c>
      <c r="V71" s="52">
        <v>2.0E-5</v>
      </c>
      <c r="W71" s="52">
        <v>6.0E-5</v>
      </c>
      <c r="X71" s="52">
        <v>1.0E-4</v>
      </c>
      <c r="Y71" s="52">
        <v>1.0E-4</v>
      </c>
      <c r="Z71" s="52">
        <v>3.0E-5</v>
      </c>
      <c r="AA71" s="52">
        <v>3.0E-5</v>
      </c>
      <c r="AB71" s="52">
        <v>6.0E-5</v>
      </c>
      <c r="AC71" s="52">
        <v>2.9E-4</v>
      </c>
      <c r="AD71" s="52">
        <v>2.6E-4</v>
      </c>
      <c r="AE71" s="52">
        <v>2.3E-4</v>
      </c>
      <c r="AF71" s="52">
        <v>2.5E-4</v>
      </c>
      <c r="AG71" s="52">
        <v>2.4E-4</v>
      </c>
      <c r="AH71" s="52">
        <v>2.5E-4</v>
      </c>
      <c r="AI71" s="52">
        <v>2.5E-4</v>
      </c>
      <c r="AJ71" s="52">
        <v>3.3E-4</v>
      </c>
      <c r="AK71" s="52">
        <v>3.1E-4</v>
      </c>
      <c r="AL71" s="52">
        <v>9.93506493506493E-5</v>
      </c>
      <c r="AM71" s="52">
        <v>2.07290322580645E-4</v>
      </c>
      <c r="AN71" s="52">
        <v>3.04038461538461E-4</v>
      </c>
      <c r="AO71" s="52">
        <v>2.72866242038217E-4</v>
      </c>
      <c r="AP71" s="52">
        <v>2.71139240506329E-4</v>
      </c>
      <c r="AQ71" s="52">
        <v>1.44339622641509E-4</v>
      </c>
      <c r="AR71" s="52">
        <v>1.33875E-4</v>
      </c>
      <c r="AS71" s="52">
        <v>1.52049689440994E-4</v>
      </c>
      <c r="AT71" s="52">
        <v>2.26666666666667E-4</v>
      </c>
      <c r="AU71" s="52">
        <v>2.90981595092024E-4</v>
      </c>
      <c r="AV71" s="52">
        <v>2.70548780487805E-4</v>
      </c>
      <c r="AW71" s="52">
        <v>3.06E-4</v>
      </c>
      <c r="AX71" s="52">
        <v>2.55307228915662E-4</v>
      </c>
      <c r="AY71" s="52">
        <v>1.16353293413174E-4</v>
      </c>
      <c r="AZ71" s="52">
        <v>2.23125E-4</v>
      </c>
      <c r="BA71" s="52">
        <v>0.0</v>
      </c>
      <c r="BB71" s="52">
        <v>0.0</v>
      </c>
      <c r="BC71" s="52">
        <v>0.0</v>
      </c>
      <c r="BD71" s="52">
        <v>0.0</v>
      </c>
      <c r="BE71" s="53">
        <v>0.0</v>
      </c>
      <c r="BF71" s="457">
        <v>0.0</v>
      </c>
      <c r="BG71" s="457">
        <v>-1.0</v>
      </c>
      <c r="BH71" s="457">
        <v>0.0</v>
      </c>
    </row>
    <row r="72" spans="8:8">
      <c r="A72" s="45" t="s">
        <v>158</v>
      </c>
      <c r="B72" s="52">
        <v>0.0</v>
      </c>
      <c r="C72" s="52">
        <v>0.0</v>
      </c>
      <c r="D72" s="52">
        <v>0.0</v>
      </c>
      <c r="E72" s="52">
        <v>0.0</v>
      </c>
      <c r="F72" s="52">
        <v>0.0</v>
      </c>
      <c r="G72" s="52">
        <v>0.0</v>
      </c>
      <c r="H72" s="52">
        <v>0.0</v>
      </c>
      <c r="I72" s="52">
        <v>0.0</v>
      </c>
      <c r="J72" s="52">
        <v>0.0</v>
      </c>
      <c r="K72" s="52">
        <v>0.0</v>
      </c>
      <c r="L72" s="52">
        <v>0.0</v>
      </c>
      <c r="M72" s="52">
        <v>0.0</v>
      </c>
      <c r="N72" s="52">
        <v>0.0</v>
      </c>
      <c r="O72" s="52">
        <v>0.0</v>
      </c>
      <c r="P72" s="52">
        <v>0.0</v>
      </c>
      <c r="Q72" s="52">
        <v>0.0</v>
      </c>
      <c r="R72" s="52">
        <v>0.0</v>
      </c>
      <c r="S72" s="52">
        <v>0.0</v>
      </c>
      <c r="T72" s="52">
        <v>0.0</v>
      </c>
      <c r="U72" s="52">
        <v>0.0</v>
      </c>
      <c r="V72" s="52">
        <v>0.0</v>
      </c>
      <c r="W72" s="52">
        <v>0.0</v>
      </c>
      <c r="X72" s="52">
        <v>0.0</v>
      </c>
      <c r="Y72" s="52">
        <v>0.0</v>
      </c>
      <c r="Z72" s="52">
        <v>0.0</v>
      </c>
      <c r="AA72" s="52">
        <v>0.0</v>
      </c>
      <c r="AB72" s="52">
        <v>0.0</v>
      </c>
      <c r="AC72" s="52">
        <v>0.0</v>
      </c>
      <c r="AD72" s="52">
        <v>0.0</v>
      </c>
      <c r="AE72" s="52">
        <v>0.0</v>
      </c>
      <c r="AF72" s="52">
        <v>0.0</v>
      </c>
      <c r="AG72" s="52">
        <v>0.0</v>
      </c>
      <c r="AH72" s="52">
        <v>0.0</v>
      </c>
      <c r="AI72" s="52">
        <v>0.0</v>
      </c>
      <c r="AJ72" s="52">
        <v>0.0</v>
      </c>
      <c r="AK72" s="52">
        <v>0.0</v>
      </c>
      <c r="AL72" s="52">
        <v>0.0</v>
      </c>
      <c r="AM72" s="52">
        <v>0.0</v>
      </c>
      <c r="AN72" s="52">
        <v>0.0</v>
      </c>
      <c r="AO72" s="52">
        <v>0.0</v>
      </c>
      <c r="AP72" s="52">
        <v>0.0</v>
      </c>
      <c r="AQ72" s="52">
        <v>0.0</v>
      </c>
      <c r="AR72" s="52">
        <v>0.0</v>
      </c>
      <c r="AS72" s="52">
        <v>0.0</v>
      </c>
      <c r="AT72" s="52">
        <v>0.0</v>
      </c>
      <c r="AU72" s="52">
        <v>0.0</v>
      </c>
      <c r="AV72" s="52">
        <v>0.0</v>
      </c>
      <c r="AW72" s="52">
        <v>0.0</v>
      </c>
      <c r="AX72" s="52">
        <v>0.0</v>
      </c>
      <c r="AY72" s="52">
        <v>0.0</v>
      </c>
      <c r="AZ72" s="52">
        <v>0.0</v>
      </c>
      <c r="BA72" s="52">
        <v>0.0</v>
      </c>
      <c r="BB72" s="52">
        <v>0.0</v>
      </c>
      <c r="BC72" s="52">
        <v>0.0</v>
      </c>
      <c r="BD72" s="52">
        <v>0.0</v>
      </c>
      <c r="BE72" s="53">
        <v>0.0</v>
      </c>
      <c r="BF72" s="457">
        <v>0.0</v>
      </c>
      <c r="BG72" s="457">
        <v>0.0</v>
      </c>
      <c r="BH72" s="457">
        <v>0.0</v>
      </c>
    </row>
    <row r="73" spans="8:8">
      <c r="A73" s="45" t="s">
        <v>159</v>
      </c>
      <c r="B73" s="52">
        <v>0.0</v>
      </c>
      <c r="C73" s="52">
        <v>0.0</v>
      </c>
      <c r="D73" s="52">
        <v>0.0</v>
      </c>
      <c r="E73" s="52">
        <v>0.0</v>
      </c>
      <c r="F73" s="52">
        <v>0.0</v>
      </c>
      <c r="G73" s="52">
        <v>0.0</v>
      </c>
      <c r="H73" s="52">
        <v>0.0</v>
      </c>
      <c r="I73" s="52">
        <v>0.0</v>
      </c>
      <c r="J73" s="52">
        <v>0.0</v>
      </c>
      <c r="K73" s="52">
        <v>0.0</v>
      </c>
      <c r="L73" s="52">
        <v>0.0</v>
      </c>
      <c r="M73" s="52">
        <v>0.0</v>
      </c>
      <c r="N73" s="52">
        <v>0.0</v>
      </c>
      <c r="O73" s="52">
        <v>0.0</v>
      </c>
      <c r="P73" s="52">
        <v>0.0</v>
      </c>
      <c r="Q73" s="52">
        <v>0.0</v>
      </c>
      <c r="R73" s="52">
        <v>0.0</v>
      </c>
      <c r="S73" s="52">
        <v>0.0</v>
      </c>
      <c r="T73" s="52">
        <v>0.0</v>
      </c>
      <c r="U73" s="52">
        <v>0.0</v>
      </c>
      <c r="V73" s="52">
        <v>0.0</v>
      </c>
      <c r="W73" s="52">
        <v>0.0</v>
      </c>
      <c r="X73" s="52">
        <v>0.0</v>
      </c>
      <c r="Y73" s="52">
        <v>0.0</v>
      </c>
      <c r="Z73" s="52">
        <v>0.0</v>
      </c>
      <c r="AA73" s="52">
        <v>0.0</v>
      </c>
      <c r="AB73" s="52">
        <v>0.0</v>
      </c>
      <c r="AC73" s="52">
        <v>0.0</v>
      </c>
      <c r="AD73" s="52">
        <v>0.0</v>
      </c>
      <c r="AE73" s="52">
        <v>0.0</v>
      </c>
      <c r="AF73" s="52">
        <v>0.0</v>
      </c>
      <c r="AG73" s="52">
        <v>0.0</v>
      </c>
      <c r="AH73" s="52">
        <v>0.0</v>
      </c>
      <c r="AI73" s="52">
        <v>0.0</v>
      </c>
      <c r="AJ73" s="52">
        <v>0.0</v>
      </c>
      <c r="AK73" s="52">
        <v>0.0</v>
      </c>
      <c r="AL73" s="52">
        <v>0.0</v>
      </c>
      <c r="AM73" s="52">
        <v>0.0</v>
      </c>
      <c r="AN73" s="52">
        <v>0.0</v>
      </c>
      <c r="AO73" s="52">
        <v>0.0</v>
      </c>
      <c r="AP73" s="52">
        <v>0.0</v>
      </c>
      <c r="AQ73" s="52">
        <v>0.0</v>
      </c>
      <c r="AR73" s="52">
        <v>0.0</v>
      </c>
      <c r="AS73" s="52">
        <v>0.0</v>
      </c>
      <c r="AT73" s="52">
        <v>0.0</v>
      </c>
      <c r="AU73" s="52">
        <v>0.0</v>
      </c>
      <c r="AV73" s="52">
        <v>0.0</v>
      </c>
      <c r="AW73" s="52">
        <v>0.0</v>
      </c>
      <c r="AX73" s="52">
        <v>0.0</v>
      </c>
      <c r="AY73" s="52">
        <v>0.0</v>
      </c>
      <c r="AZ73" s="52">
        <v>0.0</v>
      </c>
      <c r="BA73" s="52">
        <v>0.0</v>
      </c>
      <c r="BB73" s="52">
        <v>0.0</v>
      </c>
      <c r="BC73" s="52">
        <v>0.0</v>
      </c>
      <c r="BD73" s="52">
        <v>0.0</v>
      </c>
      <c r="BE73" s="53">
        <v>0.0</v>
      </c>
      <c r="BF73" s="457">
        <v>0.0</v>
      </c>
      <c r="BG73" s="457">
        <v>0.0</v>
      </c>
      <c r="BH73" s="457">
        <v>0.0</v>
      </c>
    </row>
    <row r="74" spans="8:8">
      <c r="A74" s="45" t="s">
        <v>160</v>
      </c>
      <c r="B74" s="52">
        <v>0.0</v>
      </c>
      <c r="C74" s="52">
        <v>0.0</v>
      </c>
      <c r="D74" s="52">
        <v>0.0</v>
      </c>
      <c r="E74" s="52">
        <v>0.0</v>
      </c>
      <c r="F74" s="52">
        <v>0.0</v>
      </c>
      <c r="G74" s="52">
        <v>0.0</v>
      </c>
      <c r="H74" s="52">
        <v>0.0</v>
      </c>
      <c r="I74" s="52">
        <v>0.0</v>
      </c>
      <c r="J74" s="52">
        <v>0.0</v>
      </c>
      <c r="K74" s="52">
        <v>0.0</v>
      </c>
      <c r="L74" s="52">
        <v>0.0</v>
      </c>
      <c r="M74" s="52">
        <v>0.0</v>
      </c>
      <c r="N74" s="52">
        <v>0.0</v>
      </c>
      <c r="O74" s="52">
        <v>0.0</v>
      </c>
      <c r="P74" s="52">
        <v>0.0</v>
      </c>
      <c r="Q74" s="52">
        <v>0.0</v>
      </c>
      <c r="R74" s="52">
        <v>0.0</v>
      </c>
      <c r="S74" s="52">
        <v>0.0</v>
      </c>
      <c r="T74" s="52">
        <v>0.0</v>
      </c>
      <c r="U74" s="52">
        <v>0.0</v>
      </c>
      <c r="V74" s="52">
        <v>0.0</v>
      </c>
      <c r="W74" s="52">
        <v>0.0</v>
      </c>
      <c r="X74" s="52">
        <v>0.0</v>
      </c>
      <c r="Y74" s="52">
        <v>0.0</v>
      </c>
      <c r="Z74" s="52">
        <v>0.0</v>
      </c>
      <c r="AA74" s="52">
        <v>0.0</v>
      </c>
      <c r="AB74" s="52">
        <v>0.0</v>
      </c>
      <c r="AC74" s="52">
        <v>0.0</v>
      </c>
      <c r="AD74" s="52">
        <v>0.0</v>
      </c>
      <c r="AE74" s="52">
        <v>0.0</v>
      </c>
      <c r="AF74" s="52">
        <v>0.0</v>
      </c>
      <c r="AG74" s="52">
        <v>0.0</v>
      </c>
      <c r="AH74" s="52">
        <v>0.0</v>
      </c>
      <c r="AI74" s="52">
        <v>0.0</v>
      </c>
      <c r="AJ74" s="52">
        <v>0.0</v>
      </c>
      <c r="AK74" s="52">
        <v>0.0</v>
      </c>
      <c r="AL74" s="52">
        <v>0.0</v>
      </c>
      <c r="AM74" s="52">
        <v>0.0</v>
      </c>
      <c r="AN74" s="52">
        <v>0.0</v>
      </c>
      <c r="AO74" s="52">
        <v>0.0</v>
      </c>
      <c r="AP74" s="52">
        <v>0.0</v>
      </c>
      <c r="AQ74" s="52">
        <v>0.0</v>
      </c>
      <c r="AR74" s="52">
        <v>0.0</v>
      </c>
      <c r="AS74" s="52">
        <v>0.0</v>
      </c>
      <c r="AT74" s="52">
        <v>0.0</v>
      </c>
      <c r="AU74" s="52">
        <v>0.0</v>
      </c>
      <c r="AV74" s="52">
        <v>0.0</v>
      </c>
      <c r="AW74" s="52">
        <v>0.0</v>
      </c>
      <c r="AX74" s="52">
        <v>0.0</v>
      </c>
      <c r="AY74" s="52">
        <v>0.0</v>
      </c>
      <c r="AZ74" s="52">
        <v>0.0</v>
      </c>
      <c r="BA74" s="52">
        <v>0.0</v>
      </c>
      <c r="BB74" s="52">
        <v>0.0</v>
      </c>
      <c r="BC74" s="52">
        <v>0.0</v>
      </c>
      <c r="BD74" s="52">
        <v>0.0</v>
      </c>
      <c r="BE74" s="53">
        <v>0.0</v>
      </c>
      <c r="BF74" s="457">
        <v>0.0</v>
      </c>
      <c r="BG74" s="457">
        <v>0.0</v>
      </c>
      <c r="BH74" s="457">
        <v>0.0</v>
      </c>
    </row>
    <row r="75" spans="8:8">
      <c r="A75" s="45" t="s">
        <v>161</v>
      </c>
      <c r="B75" s="52">
        <v>0.0</v>
      </c>
      <c r="C75" s="52">
        <v>0.0</v>
      </c>
      <c r="D75" s="52">
        <v>0.0</v>
      </c>
      <c r="E75" s="52">
        <v>0.0</v>
      </c>
      <c r="F75" s="52">
        <v>0.0</v>
      </c>
      <c r="G75" s="52">
        <v>0.0</v>
      </c>
      <c r="H75" s="52">
        <v>0.0</v>
      </c>
      <c r="I75" s="52">
        <v>0.0</v>
      </c>
      <c r="J75" s="52">
        <v>0.0</v>
      </c>
      <c r="K75" s="52">
        <v>0.0</v>
      </c>
      <c r="L75" s="52">
        <v>0.0</v>
      </c>
      <c r="M75" s="52">
        <v>0.0</v>
      </c>
      <c r="N75" s="52">
        <v>0.0</v>
      </c>
      <c r="O75" s="52">
        <v>0.0</v>
      </c>
      <c r="P75" s="52">
        <v>0.0</v>
      </c>
      <c r="Q75" s="52">
        <v>0.0</v>
      </c>
      <c r="R75" s="52">
        <v>0.0</v>
      </c>
      <c r="S75" s="52">
        <v>0.0</v>
      </c>
      <c r="T75" s="52">
        <v>0.0</v>
      </c>
      <c r="U75" s="52">
        <v>0.0</v>
      </c>
      <c r="V75" s="52">
        <v>0.0</v>
      </c>
      <c r="W75" s="52">
        <v>0.0</v>
      </c>
      <c r="X75" s="52">
        <v>0.0</v>
      </c>
      <c r="Y75" s="52">
        <v>0.0</v>
      </c>
      <c r="Z75" s="52">
        <v>0.0</v>
      </c>
      <c r="AA75" s="52">
        <v>0.0</v>
      </c>
      <c r="AB75" s="52">
        <v>0.0</v>
      </c>
      <c r="AC75" s="52">
        <v>0.0</v>
      </c>
      <c r="AD75" s="52">
        <v>0.0</v>
      </c>
      <c r="AE75" s="52">
        <v>0.0</v>
      </c>
      <c r="AF75" s="52">
        <v>0.0</v>
      </c>
      <c r="AG75" s="52">
        <v>0.0</v>
      </c>
      <c r="AH75" s="52">
        <v>0.0</v>
      </c>
      <c r="AI75" s="52">
        <v>0.0</v>
      </c>
      <c r="AJ75" s="52">
        <v>0.0</v>
      </c>
      <c r="AK75" s="52">
        <v>0.0</v>
      </c>
      <c r="AL75" s="52">
        <v>0.0</v>
      </c>
      <c r="AM75" s="52">
        <v>0.0</v>
      </c>
      <c r="AN75" s="52">
        <v>0.0</v>
      </c>
      <c r="AO75" s="52">
        <v>0.0</v>
      </c>
      <c r="AP75" s="52">
        <v>0.0</v>
      </c>
      <c r="AQ75" s="52">
        <v>0.0</v>
      </c>
      <c r="AR75" s="52">
        <v>0.0</v>
      </c>
      <c r="AS75" s="52">
        <v>0.0</v>
      </c>
      <c r="AT75" s="52">
        <v>0.0</v>
      </c>
      <c r="AU75" s="52">
        <v>0.0</v>
      </c>
      <c r="AV75" s="52">
        <v>0.0</v>
      </c>
      <c r="AW75" s="52">
        <v>0.0</v>
      </c>
      <c r="AX75" s="52">
        <v>0.0</v>
      </c>
      <c r="AY75" s="52">
        <v>0.0</v>
      </c>
      <c r="AZ75" s="52">
        <v>0.0</v>
      </c>
      <c r="BA75" s="52">
        <v>0.0</v>
      </c>
      <c r="BB75" s="52">
        <v>0.0</v>
      </c>
      <c r="BC75" s="52">
        <v>0.0</v>
      </c>
      <c r="BD75" s="52">
        <v>0.0</v>
      </c>
      <c r="BE75" s="53">
        <v>0.0</v>
      </c>
      <c r="BF75" s="457">
        <v>0.0</v>
      </c>
      <c r="BG75" s="457">
        <v>0.0</v>
      </c>
      <c r="BH75" s="457">
        <v>0.0</v>
      </c>
    </row>
    <row r="76" spans="8:8">
      <c r="A76" s="45" t="s">
        <v>162</v>
      </c>
      <c r="B76" s="52">
        <v>0.0</v>
      </c>
      <c r="C76" s="52">
        <v>0.0</v>
      </c>
      <c r="D76" s="52">
        <v>0.0</v>
      </c>
      <c r="E76" s="52">
        <v>0.0</v>
      </c>
      <c r="F76" s="52">
        <v>0.0</v>
      </c>
      <c r="G76" s="52">
        <v>0.0</v>
      </c>
      <c r="H76" s="52">
        <v>0.0</v>
      </c>
      <c r="I76" s="52">
        <v>0.0</v>
      </c>
      <c r="J76" s="52">
        <v>0.0</v>
      </c>
      <c r="K76" s="52">
        <v>0.0</v>
      </c>
      <c r="L76" s="52">
        <v>0.0</v>
      </c>
      <c r="M76" s="52">
        <v>0.0</v>
      </c>
      <c r="N76" s="52">
        <v>0.0</v>
      </c>
      <c r="O76" s="52">
        <v>0.0</v>
      </c>
      <c r="P76" s="52">
        <v>0.0</v>
      </c>
      <c r="Q76" s="52">
        <v>0.0</v>
      </c>
      <c r="R76" s="52">
        <v>0.0</v>
      </c>
      <c r="S76" s="52">
        <v>0.0</v>
      </c>
      <c r="T76" s="52">
        <v>0.0</v>
      </c>
      <c r="U76" s="52">
        <v>0.0</v>
      </c>
      <c r="V76" s="52">
        <v>0.0</v>
      </c>
      <c r="W76" s="52">
        <v>0.0</v>
      </c>
      <c r="X76" s="52">
        <v>0.0</v>
      </c>
      <c r="Y76" s="52">
        <v>0.0</v>
      </c>
      <c r="Z76" s="52">
        <v>0.0</v>
      </c>
      <c r="AA76" s="52">
        <v>0.0</v>
      </c>
      <c r="AB76" s="52">
        <v>0.0</v>
      </c>
      <c r="AC76" s="52">
        <v>0.0</v>
      </c>
      <c r="AD76" s="52">
        <v>0.0</v>
      </c>
      <c r="AE76" s="52">
        <v>0.0</v>
      </c>
      <c r="AF76" s="52">
        <v>0.0</v>
      </c>
      <c r="AG76" s="52">
        <v>0.0</v>
      </c>
      <c r="AH76" s="52">
        <v>0.0</v>
      </c>
      <c r="AI76" s="52">
        <v>0.0</v>
      </c>
      <c r="AJ76" s="52">
        <v>0.0</v>
      </c>
      <c r="AK76" s="52">
        <v>0.0</v>
      </c>
      <c r="AL76" s="52">
        <v>0.0</v>
      </c>
      <c r="AM76" s="52">
        <v>0.0</v>
      </c>
      <c r="AN76" s="52">
        <v>0.0</v>
      </c>
      <c r="AO76" s="52">
        <v>0.0</v>
      </c>
      <c r="AP76" s="52">
        <v>0.0</v>
      </c>
      <c r="AQ76" s="52">
        <v>0.0</v>
      </c>
      <c r="AR76" s="52">
        <v>0.0</v>
      </c>
      <c r="AS76" s="52">
        <v>0.0</v>
      </c>
      <c r="AT76" s="52">
        <v>0.0</v>
      </c>
      <c r="AU76" s="52">
        <v>0.0</v>
      </c>
      <c r="AV76" s="52">
        <v>0.0</v>
      </c>
      <c r="AW76" s="52">
        <v>0.0</v>
      </c>
      <c r="AX76" s="52">
        <v>0.0</v>
      </c>
      <c r="AY76" s="52">
        <v>0.0</v>
      </c>
      <c r="AZ76" s="52">
        <v>0.0</v>
      </c>
      <c r="BA76" s="52">
        <v>0.0</v>
      </c>
      <c r="BB76" s="52">
        <v>0.0</v>
      </c>
      <c r="BC76" s="52">
        <v>0.0</v>
      </c>
      <c r="BD76" s="52">
        <v>0.0</v>
      </c>
      <c r="BE76" s="53">
        <v>0.0</v>
      </c>
      <c r="BF76" s="457">
        <v>0.0</v>
      </c>
      <c r="BG76" s="457">
        <v>0.0</v>
      </c>
      <c r="BH76" s="457">
        <v>0.0</v>
      </c>
    </row>
    <row r="77" spans="8:8">
      <c r="A77" s="45" t="s">
        <v>163</v>
      </c>
      <c r="B77" s="52">
        <v>0.00556</v>
      </c>
      <c r="C77" s="52">
        <v>0.00606</v>
      </c>
      <c r="D77" s="52">
        <v>0.00734</v>
      </c>
      <c r="E77" s="52">
        <v>0.00814</v>
      </c>
      <c r="F77" s="52">
        <v>0.00952</v>
      </c>
      <c r="G77" s="52">
        <v>0.00928</v>
      </c>
      <c r="H77" s="52">
        <v>0.0089</v>
      </c>
      <c r="I77" s="52">
        <v>0.00869</v>
      </c>
      <c r="J77" s="52">
        <v>0.00495</v>
      </c>
      <c r="K77" s="52">
        <v>0.0115</v>
      </c>
      <c r="L77" s="52">
        <v>0.0155</v>
      </c>
      <c r="M77" s="52">
        <v>0.0203</v>
      </c>
      <c r="N77" s="52">
        <v>0.02568</v>
      </c>
      <c r="O77" s="52">
        <v>0.02895</v>
      </c>
      <c r="P77" s="52">
        <v>0.03201</v>
      </c>
      <c r="Q77" s="52">
        <v>0.03411</v>
      </c>
      <c r="R77" s="52">
        <v>0.03508</v>
      </c>
      <c r="S77" s="52">
        <v>0.03609</v>
      </c>
      <c r="T77" s="52">
        <v>0.03362</v>
      </c>
      <c r="U77" s="52">
        <v>0.0391</v>
      </c>
      <c r="V77" s="52">
        <v>0.03927</v>
      </c>
      <c r="W77" s="52">
        <v>0.03423</v>
      </c>
      <c r="X77" s="52">
        <v>0.03489</v>
      </c>
      <c r="Y77" s="52">
        <v>0.03443</v>
      </c>
      <c r="Z77" s="52">
        <v>0.03289</v>
      </c>
      <c r="AA77" s="52">
        <v>0.03239</v>
      </c>
      <c r="AB77" s="52">
        <v>0.03251</v>
      </c>
      <c r="AC77" s="52">
        <v>0.03375</v>
      </c>
      <c r="AD77" s="52">
        <v>0.03326</v>
      </c>
      <c r="AE77" s="52">
        <v>0.03383</v>
      </c>
      <c r="AF77" s="52">
        <v>0.03185</v>
      </c>
      <c r="AG77" s="52">
        <v>0.03371</v>
      </c>
      <c r="AH77" s="52">
        <v>0.03353</v>
      </c>
      <c r="AI77" s="52">
        <v>0.035</v>
      </c>
      <c r="AJ77" s="52">
        <v>0.03066</v>
      </c>
      <c r="AK77" s="52">
        <v>0.037136</v>
      </c>
      <c r="AL77" s="52">
        <v>0.0376021344155844</v>
      </c>
      <c r="AM77" s="52">
        <v>0.0417624950322581</v>
      </c>
      <c r="AN77" s="52">
        <v>0.0403065063461538</v>
      </c>
      <c r="AO77" s="52">
        <v>0.0523458705095541</v>
      </c>
      <c r="AP77" s="52">
        <v>0.0440435096202532</v>
      </c>
      <c r="AQ77" s="52">
        <v>0.0456061533962264</v>
      </c>
      <c r="AR77" s="52">
        <v>0.039842175375</v>
      </c>
      <c r="AS77" s="52">
        <v>0.0314020336024845</v>
      </c>
      <c r="AT77" s="52">
        <v>0.0239805022222222</v>
      </c>
      <c r="AU77" s="52">
        <v>0.0327800341104294</v>
      </c>
      <c r="AV77" s="52">
        <v>0.038653444207317</v>
      </c>
      <c r="AW77" s="52">
        <v>0.0414997385454545</v>
      </c>
      <c r="AX77" s="52">
        <v>0.0391655759638554</v>
      </c>
      <c r="AY77" s="52">
        <v>0.0237431996407185</v>
      </c>
      <c r="AZ77" s="52">
        <v>0.00860396410714285</v>
      </c>
      <c r="BA77" s="52">
        <v>0.0122467446745562</v>
      </c>
      <c r="BB77" s="52">
        <v>0.010860066</v>
      </c>
      <c r="BC77" s="52">
        <v>0.0100599647368421</v>
      </c>
      <c r="BD77" s="52">
        <v>0.0154879853174928</v>
      </c>
      <c r="BE77" s="53">
        <v>0.0160041069714286</v>
      </c>
      <c r="BF77" s="457">
        <v>0.0305007123924794</v>
      </c>
      <c r="BG77" s="457">
        <v>-0.0427758094065996</v>
      </c>
      <c r="BH77" s="457">
        <v>4.19366072970316E-4</v>
      </c>
    </row>
    <row r="78" spans="8:8" s="47" ht="10.2" customFormat="1">
      <c r="A78" s="54" t="s">
        <v>164</v>
      </c>
      <c r="B78" s="55">
        <v>0.02345857</v>
      </c>
      <c r="C78" s="55">
        <v>0.025461166</v>
      </c>
      <c r="D78" s="55">
        <v>0.028287956</v>
      </c>
      <c r="E78" s="55">
        <v>0.030811522</v>
      </c>
      <c r="F78" s="55">
        <v>0.033959282</v>
      </c>
      <c r="G78" s="55">
        <v>0.0357964</v>
      </c>
      <c r="H78" s="55">
        <v>0.037548982</v>
      </c>
      <c r="I78" s="55">
        <v>0.045691648</v>
      </c>
      <c r="J78" s="55">
        <v>0.037504174</v>
      </c>
      <c r="K78" s="55">
        <v>0.048159366</v>
      </c>
      <c r="L78" s="55">
        <v>0.054404544</v>
      </c>
      <c r="M78" s="55">
        <v>0.063250392</v>
      </c>
      <c r="N78" s="55">
        <v>0.070982018</v>
      </c>
      <c r="O78" s="55">
        <v>0.09812257</v>
      </c>
      <c r="P78" s="55">
        <v>0.096158292</v>
      </c>
      <c r="Q78" s="55">
        <v>0.096827022</v>
      </c>
      <c r="R78" s="55">
        <v>0.102143526</v>
      </c>
      <c r="S78" s="55">
        <v>0.106058718</v>
      </c>
      <c r="T78" s="55">
        <v>0.102208704</v>
      </c>
      <c r="U78" s="55">
        <v>0.103732856</v>
      </c>
      <c r="V78" s="55">
        <v>0.10438</v>
      </c>
      <c r="W78" s="55">
        <v>0.11079</v>
      </c>
      <c r="X78" s="55">
        <v>0.13915</v>
      </c>
      <c r="Y78" s="55">
        <v>0.14299</v>
      </c>
      <c r="Z78" s="55">
        <v>0.12624</v>
      </c>
      <c r="AA78" s="55">
        <v>0.15273264</v>
      </c>
      <c r="AB78" s="55">
        <v>0.11009184</v>
      </c>
      <c r="AC78" s="55">
        <v>0.17827066</v>
      </c>
      <c r="AD78" s="55">
        <v>0.20046732</v>
      </c>
      <c r="AE78" s="55">
        <v>0.16549761</v>
      </c>
      <c r="AF78" s="55">
        <v>0.18652707</v>
      </c>
      <c r="AG78" s="55">
        <v>0.18698375</v>
      </c>
      <c r="AH78" s="55">
        <v>0.15927055</v>
      </c>
      <c r="AI78" s="55">
        <v>0.1721056</v>
      </c>
      <c r="AJ78" s="55">
        <v>0.1180105</v>
      </c>
      <c r="AK78" s="55">
        <v>0.10722177</v>
      </c>
      <c r="AL78" s="55">
        <v>0.115423557662338</v>
      </c>
      <c r="AM78" s="55">
        <v>0.166067986645161</v>
      </c>
      <c r="AN78" s="55">
        <v>0.1812911025</v>
      </c>
      <c r="AO78" s="55">
        <v>0.22494276343949</v>
      </c>
      <c r="AP78" s="55">
        <v>0.231612010063291</v>
      </c>
      <c r="AQ78" s="55">
        <v>0.271880259056604</v>
      </c>
      <c r="AR78" s="55">
        <v>0.25537432725</v>
      </c>
      <c r="AS78" s="55">
        <v>0.130101630372671</v>
      </c>
      <c r="AT78" s="55">
        <v>0.11443193</v>
      </c>
      <c r="AU78" s="55">
        <v>0.163234329570552</v>
      </c>
      <c r="AV78" s="55">
        <v>0.170312826951219</v>
      </c>
      <c r="AW78" s="55">
        <v>0.198504712909091</v>
      </c>
      <c r="AX78" s="55">
        <v>0.21668632373494</v>
      </c>
      <c r="AY78" s="55">
        <v>0.18271571497006</v>
      </c>
      <c r="AZ78" s="55">
        <v>0.152702979642857</v>
      </c>
      <c r="BA78" s="55">
        <v>0.182386673786982</v>
      </c>
      <c r="BB78" s="55">
        <v>0.185532813</v>
      </c>
      <c r="BC78" s="55">
        <v>0.128247317411339</v>
      </c>
      <c r="BD78" s="55">
        <v>0.295764102683942</v>
      </c>
      <c r="BE78" s="55">
        <v>0.225896680381409</v>
      </c>
      <c r="BF78" s="458">
        <v>-0.238313661825999</v>
      </c>
      <c r="BG78" s="458">
        <v>0.0996128945036479</v>
      </c>
      <c r="BH78" s="458">
        <v>0.00591931832983281</v>
      </c>
    </row>
    <row r="79" spans="8:8">
      <c r="B79" s="52"/>
      <c r="C79" s="52"/>
      <c r="D79" s="52"/>
      <c r="E79" s="52"/>
      <c r="F79" s="52"/>
      <c r="G79" s="52"/>
      <c r="H79" s="52"/>
      <c r="I79" s="52"/>
      <c r="J79" s="52"/>
      <c r="K79" s="52"/>
      <c r="L79" s="52"/>
      <c r="M79" s="52"/>
      <c r="N79" s="52"/>
      <c r="O79" s="52"/>
      <c r="P79" s="52"/>
      <c r="Q79" s="52"/>
      <c r="R79" s="52"/>
      <c r="S79" s="52"/>
      <c r="T79" s="52"/>
      <c r="U79" s="52"/>
      <c r="V79" s="52"/>
      <c r="W79" s="52"/>
      <c r="X79" s="52"/>
      <c r="Y79" s="52"/>
      <c r="Z79" s="52"/>
      <c r="AA79" s="52"/>
      <c r="AB79" s="52"/>
      <c r="AC79" s="52"/>
      <c r="AD79" s="52"/>
      <c r="AE79" s="52"/>
      <c r="AF79" s="52"/>
      <c r="AG79" s="52"/>
      <c r="AH79" s="52"/>
      <c r="AI79" s="52"/>
      <c r="AJ79" s="52"/>
      <c r="AK79" s="52"/>
      <c r="AL79" s="52"/>
      <c r="AM79" s="52"/>
      <c r="AN79" s="52"/>
      <c r="AO79" s="52"/>
      <c r="AP79" s="52"/>
      <c r="AQ79" s="52"/>
      <c r="AR79" s="52"/>
      <c r="AS79" s="52"/>
      <c r="AT79" s="52"/>
      <c r="AU79" s="52"/>
      <c r="AV79" s="52"/>
      <c r="AW79" s="52"/>
      <c r="AX79" s="52"/>
      <c r="AY79" s="52"/>
      <c r="AZ79" s="52"/>
      <c r="BA79" s="52"/>
      <c r="BB79" s="52"/>
      <c r="BC79" s="52"/>
      <c r="BD79" s="52"/>
      <c r="BE79" s="53"/>
      <c r="BF79" s="457"/>
      <c r="BG79" s="457"/>
      <c r="BH79" s="457"/>
    </row>
    <row r="80" spans="8:8">
      <c r="A80" s="218" t="s">
        <v>165</v>
      </c>
      <c r="B80" s="52">
        <v>0.004</v>
      </c>
      <c r="C80" s="52">
        <v>0.00355</v>
      </c>
      <c r="D80" s="52">
        <v>0.0041</v>
      </c>
      <c r="E80" s="52">
        <v>0.00563</v>
      </c>
      <c r="F80" s="52">
        <v>0.00361</v>
      </c>
      <c r="G80" s="52">
        <v>0.0058</v>
      </c>
      <c r="H80" s="52">
        <v>0.0033</v>
      </c>
      <c r="I80" s="52">
        <v>0.00495</v>
      </c>
      <c r="J80" s="52">
        <v>0.00752</v>
      </c>
      <c r="K80" s="52">
        <v>0.00497</v>
      </c>
      <c r="L80" s="52">
        <v>0.00328</v>
      </c>
      <c r="M80" s="52">
        <v>0.00389</v>
      </c>
      <c r="N80" s="52">
        <v>0.00269</v>
      </c>
      <c r="O80" s="52">
        <v>0.0025</v>
      </c>
      <c r="P80" s="52">
        <v>0.00291</v>
      </c>
      <c r="Q80" s="52">
        <v>0.00257</v>
      </c>
      <c r="R80" s="52">
        <v>0.00366</v>
      </c>
      <c r="S80" s="52">
        <v>0.00479</v>
      </c>
      <c r="T80" s="52">
        <v>0.00235</v>
      </c>
      <c r="U80" s="52">
        <v>0.00452</v>
      </c>
      <c r="V80" s="52">
        <v>0.00646</v>
      </c>
      <c r="W80" s="52">
        <v>0.0025</v>
      </c>
      <c r="X80" s="52">
        <v>0.00499</v>
      </c>
      <c r="Y80" s="52">
        <v>0.00183</v>
      </c>
      <c r="Z80" s="52">
        <v>0.00226</v>
      </c>
      <c r="AA80" s="52">
        <v>0.00135</v>
      </c>
      <c r="AB80" s="52">
        <v>0.00293</v>
      </c>
      <c r="AC80" s="52">
        <v>0.00199</v>
      </c>
      <c r="AD80" s="52">
        <v>0.00353</v>
      </c>
      <c r="AE80" s="52">
        <v>0.00166</v>
      </c>
      <c r="AF80" s="52">
        <v>0.00193</v>
      </c>
      <c r="AG80" s="52">
        <v>0.00135</v>
      </c>
      <c r="AH80" s="52">
        <v>7.5E-4</v>
      </c>
      <c r="AI80" s="52">
        <v>0.00215</v>
      </c>
      <c r="AJ80" s="52">
        <v>0.00203</v>
      </c>
      <c r="AK80" s="52">
        <v>5.4E-4</v>
      </c>
      <c r="AL80" s="52">
        <v>6.85519480519481E-4</v>
      </c>
      <c r="AM80" s="52">
        <v>5.62645161290323E-4</v>
      </c>
      <c r="AN80" s="52">
        <v>0.00259903846153846</v>
      </c>
      <c r="AO80" s="52">
        <v>0.00244605095541401</v>
      </c>
      <c r="AP80" s="52">
        <v>0.00537727215189873</v>
      </c>
      <c r="AQ80" s="52">
        <v>0.00209388679245283</v>
      </c>
      <c r="AR80" s="52">
        <v>0.002161125</v>
      </c>
      <c r="AS80" s="52">
        <v>0.00268937888198758</v>
      </c>
      <c r="AT80" s="52">
        <v>0.00323</v>
      </c>
      <c r="AU80" s="52">
        <v>0.00162386503067485</v>
      </c>
      <c r="AV80" s="52">
        <v>0.00352646341463414</v>
      </c>
      <c r="AW80" s="52">
        <v>0.00360709090909091</v>
      </c>
      <c r="AX80" s="52">
        <v>9.12469879518072E-4</v>
      </c>
      <c r="AY80" s="52">
        <v>0.00176820359281437</v>
      </c>
      <c r="AZ80" s="52">
        <v>0.00132053571428571</v>
      </c>
      <c r="BA80" s="52">
        <v>6.51834319526627E-4</v>
      </c>
      <c r="BB80" s="52">
        <v>5.04E-4</v>
      </c>
      <c r="BC80" s="52">
        <v>0.00104684210526316</v>
      </c>
      <c r="BD80" s="52">
        <v>0.00135498566161409</v>
      </c>
      <c r="BE80" s="53">
        <v>4.44081632653061E-4</v>
      </c>
      <c r="BF80" s="457">
        <v>-0.673156471389246</v>
      </c>
      <c r="BG80" s="457">
        <v>-0.0832029277573342</v>
      </c>
      <c r="BH80" s="457">
        <v>1.16365612087219E-5</v>
      </c>
    </row>
    <row r="81" spans="8:8">
      <c r="A81" s="218" t="s">
        <v>166</v>
      </c>
      <c r="B81" s="52">
        <v>0.017324048</v>
      </c>
      <c r="C81" s="52">
        <v>0.018252122</v>
      </c>
      <c r="D81" s="52">
        <v>0.01966633</v>
      </c>
      <c r="E81" s="52">
        <v>0.030007726</v>
      </c>
      <c r="F81" s="52">
        <v>0.039907182</v>
      </c>
      <c r="G81" s="52">
        <v>0.046889834</v>
      </c>
      <c r="H81" s="52">
        <v>0.050469548</v>
      </c>
      <c r="I81" s="52">
        <v>0.051618592</v>
      </c>
      <c r="J81" s="52">
        <v>0.051530204</v>
      </c>
      <c r="K81" s="52">
        <v>0.061164496</v>
      </c>
      <c r="L81" s="52">
        <v>0.067926178</v>
      </c>
      <c r="M81" s="52">
        <v>0.080035334</v>
      </c>
      <c r="N81" s="52">
        <v>0.09037673</v>
      </c>
      <c r="O81" s="52">
        <v>0.099303918</v>
      </c>
      <c r="P81" s="52">
        <v>0.096077756</v>
      </c>
      <c r="Q81" s="52">
        <v>0.098022292</v>
      </c>
      <c r="R81" s="52">
        <v>0.102132334</v>
      </c>
      <c r="S81" s="52">
        <v>0.104916556</v>
      </c>
      <c r="T81" s="52">
        <v>0.098154874</v>
      </c>
      <c r="U81" s="52">
        <v>0.096298726</v>
      </c>
      <c r="V81" s="52">
        <v>0.09148</v>
      </c>
      <c r="W81" s="52">
        <v>0.08972</v>
      </c>
      <c r="X81" s="52">
        <v>0.089695</v>
      </c>
      <c r="Y81" s="52">
        <v>0.08829</v>
      </c>
      <c r="Z81" s="52">
        <v>0.09487</v>
      </c>
      <c r="AA81" s="52">
        <v>0.09953</v>
      </c>
      <c r="AB81" s="52">
        <v>0.09916</v>
      </c>
      <c r="AC81" s="52">
        <v>0.098</v>
      </c>
      <c r="AD81" s="52">
        <v>0.100925</v>
      </c>
      <c r="AE81" s="52">
        <v>0.10728</v>
      </c>
      <c r="AF81" s="52">
        <v>0.11192</v>
      </c>
      <c r="AG81" s="52">
        <v>0.11484</v>
      </c>
      <c r="AH81" s="52">
        <v>0.11771</v>
      </c>
      <c r="AI81" s="52">
        <v>0.121045</v>
      </c>
      <c r="AJ81" s="52">
        <v>0.134405</v>
      </c>
      <c r="AK81" s="52">
        <v>0.14178</v>
      </c>
      <c r="AL81" s="52">
        <v>0.143199058441558</v>
      </c>
      <c r="AM81" s="52">
        <v>0.138139258064516</v>
      </c>
      <c r="AN81" s="52">
        <v>0.126901730769231</v>
      </c>
      <c r="AO81" s="52">
        <v>0.125045828025478</v>
      </c>
      <c r="AP81" s="52">
        <v>0.122438734177215</v>
      </c>
      <c r="AQ81" s="52">
        <v>0.123020660377358</v>
      </c>
      <c r="AR81" s="52">
        <v>0.13595484375</v>
      </c>
      <c r="AS81" s="52">
        <v>0.143458881987578</v>
      </c>
      <c r="AT81" s="52">
        <v>0.130073611111111</v>
      </c>
      <c r="AU81" s="52">
        <v>0.12159745398773</v>
      </c>
      <c r="AV81" s="52">
        <v>0.121187195121951</v>
      </c>
      <c r="AW81" s="52">
        <v>0.120800454545454</v>
      </c>
      <c r="AX81" s="52">
        <v>0.12199906626506</v>
      </c>
      <c r="AY81" s="52">
        <v>0.124479700598802</v>
      </c>
      <c r="AZ81" s="52">
        <v>0.124617589285714</v>
      </c>
      <c r="BA81" s="52">
        <v>0.119480325443787</v>
      </c>
      <c r="BB81" s="52">
        <v>0.115092</v>
      </c>
      <c r="BC81" s="52">
        <v>0.114638569473684</v>
      </c>
      <c r="BD81" s="52">
        <v>0.117792016465383</v>
      </c>
      <c r="BE81" s="53">
        <v>0.116696224747102</v>
      </c>
      <c r="BF81" s="457">
        <v>-0.0120095903342863</v>
      </c>
      <c r="BG81" s="457">
        <v>-0.00986898205758235</v>
      </c>
      <c r="BH81" s="457">
        <v>0.00305786743302961</v>
      </c>
    </row>
    <row r="82" spans="8:8">
      <c r="A82" s="218" t="s">
        <v>167</v>
      </c>
      <c r="B82" s="52">
        <v>0.01213</v>
      </c>
      <c r="C82" s="52">
        <v>0.01054</v>
      </c>
      <c r="D82" s="52">
        <v>0.00932</v>
      </c>
      <c r="E82" s="52">
        <v>0.01058</v>
      </c>
      <c r="F82" s="52">
        <v>0.01368</v>
      </c>
      <c r="G82" s="52">
        <v>0.01346</v>
      </c>
      <c r="H82" s="52">
        <v>0.0152</v>
      </c>
      <c r="I82" s="52">
        <v>0.01596</v>
      </c>
      <c r="J82" s="52">
        <v>0.01192</v>
      </c>
      <c r="K82" s="52">
        <v>0.01337</v>
      </c>
      <c r="L82" s="52">
        <v>0.01016</v>
      </c>
      <c r="M82" s="52">
        <v>0.00998</v>
      </c>
      <c r="N82" s="52">
        <v>0.01365</v>
      </c>
      <c r="O82" s="52">
        <v>0.01416</v>
      </c>
      <c r="P82" s="52">
        <v>0.01582</v>
      </c>
      <c r="Q82" s="52">
        <v>0.01515</v>
      </c>
      <c r="R82" s="52">
        <v>0.01024</v>
      </c>
      <c r="S82" s="52">
        <v>0.00572</v>
      </c>
      <c r="T82" s="52">
        <v>0.00481</v>
      </c>
      <c r="U82" s="52">
        <v>0.00366</v>
      </c>
      <c r="V82" s="52">
        <v>0.00486</v>
      </c>
      <c r="W82" s="52">
        <v>0.00643</v>
      </c>
      <c r="X82" s="52">
        <v>0.00825</v>
      </c>
      <c r="Y82" s="52">
        <v>0.00936</v>
      </c>
      <c r="Z82" s="52">
        <v>0.01157</v>
      </c>
      <c r="AA82" s="52">
        <v>0.0122</v>
      </c>
      <c r="AB82" s="52">
        <v>0.01226</v>
      </c>
      <c r="AC82" s="52">
        <v>0.00964</v>
      </c>
      <c r="AD82" s="52">
        <v>0.00443</v>
      </c>
      <c r="AE82" s="52">
        <v>0.0084</v>
      </c>
      <c r="AF82" s="52">
        <v>0.00611</v>
      </c>
      <c r="AG82" s="52">
        <v>0.01957</v>
      </c>
      <c r="AH82" s="52">
        <v>0.02083</v>
      </c>
      <c r="AI82" s="52">
        <v>0.01777</v>
      </c>
      <c r="AJ82" s="52">
        <v>0.00825</v>
      </c>
      <c r="AK82" s="52">
        <v>0.00718</v>
      </c>
      <c r="AL82" s="52">
        <v>0.00856700649350649</v>
      </c>
      <c r="AM82" s="52">
        <v>0.00831135483870968</v>
      </c>
      <c r="AN82" s="52">
        <v>0.0141398648648649</v>
      </c>
      <c r="AO82" s="52">
        <v>0.0155075732484076</v>
      </c>
      <c r="AP82" s="52">
        <v>0.00934171518987341</v>
      </c>
      <c r="AQ82" s="52">
        <v>0.00945424528301887</v>
      </c>
      <c r="AR82" s="52">
        <v>0.008625375</v>
      </c>
      <c r="AS82" s="52">
        <v>0.00870294409937888</v>
      </c>
      <c r="AT82" s="52">
        <v>0.0242561666666667</v>
      </c>
      <c r="AU82" s="52">
        <v>0.0325505153374233</v>
      </c>
      <c r="AV82" s="52">
        <v>0.0187089146341463</v>
      </c>
      <c r="AW82" s="52">
        <v>0.0151238181818182</v>
      </c>
      <c r="AX82" s="52">
        <v>0.0256689759036144</v>
      </c>
      <c r="AY82" s="52">
        <v>0.0150013293413174</v>
      </c>
      <c r="AZ82" s="52">
        <v>0.0171669642857143</v>
      </c>
      <c r="BA82" s="52">
        <v>0.0113681715976331</v>
      </c>
      <c r="BB82" s="52">
        <v>0.010662408</v>
      </c>
      <c r="BC82" s="52">
        <v>0.0151518584210526</v>
      </c>
      <c r="BD82" s="52">
        <v>0.0112569088734125</v>
      </c>
      <c r="BE82" s="53">
        <v>0.0101879981734415</v>
      </c>
      <c r="BF82" s="457">
        <v>-0.0974287677805187</v>
      </c>
      <c r="BG82" s="457">
        <v>-0.0738961316994137</v>
      </c>
      <c r="BH82" s="457">
        <v>2.6696277355884E-4</v>
      </c>
    </row>
    <row r="83" spans="8:8">
      <c r="A83" s="218" t="s">
        <v>168</v>
      </c>
      <c r="B83" s="52">
        <v>3.7E-4</v>
      </c>
      <c r="C83" s="52">
        <v>3.6E-4</v>
      </c>
      <c r="D83" s="52">
        <v>2.6E-4</v>
      </c>
      <c r="E83" s="52">
        <v>2.4E-4</v>
      </c>
      <c r="F83" s="52">
        <v>2.1E-4</v>
      </c>
      <c r="G83" s="52">
        <v>2.5E-4</v>
      </c>
      <c r="H83" s="52">
        <v>0.00112</v>
      </c>
      <c r="I83" s="52">
        <v>0.00834</v>
      </c>
      <c r="J83" s="52">
        <v>0.00985</v>
      </c>
      <c r="K83" s="52">
        <v>0.01132</v>
      </c>
      <c r="L83" s="52">
        <v>0.0112</v>
      </c>
      <c r="M83" s="52">
        <v>0.01876</v>
      </c>
      <c r="N83" s="52">
        <v>0.01944</v>
      </c>
      <c r="O83" s="52">
        <v>0.01907</v>
      </c>
      <c r="P83" s="52">
        <v>0.01144</v>
      </c>
      <c r="Q83" s="52">
        <v>0.00992</v>
      </c>
      <c r="R83" s="52">
        <v>0.01653</v>
      </c>
      <c r="S83" s="52">
        <v>0.01016</v>
      </c>
      <c r="T83" s="52">
        <v>0.00595</v>
      </c>
      <c r="U83" s="52">
        <v>0.0056</v>
      </c>
      <c r="V83" s="52">
        <v>0.00624</v>
      </c>
      <c r="W83" s="52">
        <v>0.01623</v>
      </c>
      <c r="X83" s="52">
        <v>0.01617</v>
      </c>
      <c r="Y83" s="52">
        <v>0.03162</v>
      </c>
      <c r="Z83" s="52">
        <v>0.02759</v>
      </c>
      <c r="AA83" s="52">
        <v>0.0101</v>
      </c>
      <c r="AB83" s="52">
        <v>0.0198</v>
      </c>
      <c r="AC83" s="52">
        <v>0.00752000015182507</v>
      </c>
      <c r="AD83" s="52">
        <v>0.00146000037983867</v>
      </c>
      <c r="AE83" s="52">
        <v>0.0107399991036014</v>
      </c>
      <c r="AF83" s="52">
        <v>0.00528999958875573</v>
      </c>
      <c r="AG83" s="52">
        <v>0.0131899986300979</v>
      </c>
      <c r="AH83" s="52">
        <v>0.0209200003422436</v>
      </c>
      <c r="AI83" s="52">
        <v>0.0159500002923634</v>
      </c>
      <c r="AJ83" s="52">
        <v>0.00725999915639431</v>
      </c>
      <c r="AK83" s="52">
        <v>0.011009998658861</v>
      </c>
      <c r="AL83" s="52">
        <v>0.0170982464781493</v>
      </c>
      <c r="AM83" s="52">
        <v>0.0205710970685347</v>
      </c>
      <c r="AN83" s="52">
        <v>0.00811500325331966</v>
      </c>
      <c r="AO83" s="52">
        <v>0.00925736764087785</v>
      </c>
      <c r="AP83" s="52">
        <v>0.0128979018301501</v>
      </c>
      <c r="AQ83" s="52">
        <v>0.0278827566669792</v>
      </c>
      <c r="AR83" s="52">
        <v>0.0274024894378106</v>
      </c>
      <c r="AS83" s="52">
        <v>0.0119703004525382</v>
      </c>
      <c r="AT83" s="52">
        <v>0.0137097435658724</v>
      </c>
      <c r="AU83" s="52">
        <v>0.0107278325812777</v>
      </c>
      <c r="AV83" s="52">
        <v>0.0285832379901441</v>
      </c>
      <c r="AW83" s="52">
        <v>0.00944436389885859</v>
      </c>
      <c r="AX83" s="52">
        <v>0.010174645709262</v>
      </c>
      <c r="AY83" s="52">
        <v>0.0164457590269179</v>
      </c>
      <c r="AZ83" s="52">
        <v>0.00537882575757576</v>
      </c>
      <c r="BA83" s="52">
        <v>0.00929330285099514</v>
      </c>
      <c r="BB83" s="52">
        <v>0.0176555454545454</v>
      </c>
      <c r="BC83" s="52">
        <v>0.0104662519936204</v>
      </c>
      <c r="BD83" s="52">
        <v>0.00868225215597185</v>
      </c>
      <c r="BE83" s="53">
        <v>0.00443382549478457</v>
      </c>
      <c r="BF83" s="457">
        <v>-0.490718406003094</v>
      </c>
      <c r="BG83" s="457">
        <v>-0.0446548430653013</v>
      </c>
      <c r="BH83" s="457">
        <v>1.16182426754768E-4</v>
      </c>
    </row>
    <row r="84" spans="8:8">
      <c r="A84" s="218" t="s">
        <v>169</v>
      </c>
      <c r="B84" s="52">
        <v>0.06047535583314</v>
      </c>
      <c r="C84" s="52">
        <v>0.07167577180556</v>
      </c>
      <c r="D84" s="52">
        <v>0.07010666915489</v>
      </c>
      <c r="E84" s="52">
        <v>0.0719778281221</v>
      </c>
      <c r="F84" s="52">
        <v>0.07911901586727</v>
      </c>
      <c r="G84" s="52">
        <v>0.11339996030782</v>
      </c>
      <c r="H84" s="52">
        <v>0.08903069341044</v>
      </c>
      <c r="I84" s="52">
        <v>0.10891284238176</v>
      </c>
      <c r="J84" s="52">
        <v>0.11249310159373</v>
      </c>
      <c r="K84" s="52">
        <v>0.14267527754767</v>
      </c>
      <c r="L84" s="52">
        <v>0.15188581642308</v>
      </c>
      <c r="M84" s="52">
        <v>0.16743711099246</v>
      </c>
      <c r="N84" s="52">
        <v>0.19092784823891</v>
      </c>
      <c r="O84" s="52">
        <v>0.18238818291895</v>
      </c>
      <c r="P84" s="52">
        <v>0.19775</v>
      </c>
      <c r="Q84" s="52">
        <v>0.180785551558753</v>
      </c>
      <c r="R84" s="52">
        <v>0.188786726618705</v>
      </c>
      <c r="S84" s="52">
        <v>0.195745815347722</v>
      </c>
      <c r="T84" s="52">
        <v>0.193796726618705</v>
      </c>
      <c r="U84" s="52">
        <v>0.188871007194245</v>
      </c>
      <c r="V84" s="52">
        <v>0.196916850519584</v>
      </c>
      <c r="W84" s="52">
        <v>0.188453733013589</v>
      </c>
      <c r="X84" s="52">
        <v>0.164269603084245</v>
      </c>
      <c r="Y84" s="52">
        <v>0.186184563571399</v>
      </c>
      <c r="Z84" s="52">
        <v>0.180262147671271</v>
      </c>
      <c r="AA84" s="52">
        <v>0.213455682141471</v>
      </c>
      <c r="AB84" s="52">
        <v>0.217425570996307</v>
      </c>
      <c r="AC84" s="52">
        <v>0.196329896492222</v>
      </c>
      <c r="AD84" s="52">
        <v>0.205325324824716</v>
      </c>
      <c r="AE84" s="52">
        <v>0.206723213840232</v>
      </c>
      <c r="AF84" s="52">
        <v>0.208618979157914</v>
      </c>
      <c r="AG84" s="52">
        <v>0.207356768111942</v>
      </c>
      <c r="AH84" s="52">
        <v>0.21813017528</v>
      </c>
      <c r="AI84" s="52">
        <v>0.2786504585</v>
      </c>
      <c r="AJ84" s="52">
        <v>0.29365874407</v>
      </c>
      <c r="AK84" s="52">
        <v>0.30854148745</v>
      </c>
      <c r="AL84" s="52">
        <v>0.347314299377773</v>
      </c>
      <c r="AM84" s="52">
        <v>0.375081110024446</v>
      </c>
      <c r="AN84" s="52">
        <v>0.376408301694808</v>
      </c>
      <c r="AO84" s="52">
        <v>0.379593694155175</v>
      </c>
      <c r="AP84" s="52">
        <v>0.389894557610679</v>
      </c>
      <c r="AQ84" s="52">
        <v>0.409535631098966</v>
      </c>
      <c r="AR84" s="52">
        <v>0.443572292934954</v>
      </c>
      <c r="AS84" s="52">
        <v>0.435125171119142</v>
      </c>
      <c r="AT84" s="52">
        <v>0.453524517031073</v>
      </c>
      <c r="AU84" s="52">
        <v>0.506610641539711</v>
      </c>
      <c r="AV84" s="52">
        <v>0.518832961809318</v>
      </c>
      <c r="AW84" s="52">
        <v>0.538384786908635</v>
      </c>
      <c r="AX84" s="52">
        <v>0.569213435741437</v>
      </c>
      <c r="AY84" s="52">
        <v>0.604565224214337</v>
      </c>
      <c r="AZ84" s="52">
        <v>0.59455488478132</v>
      </c>
      <c r="BA84" s="52">
        <v>0.559584372436253</v>
      </c>
      <c r="BB84" s="52">
        <v>0.579547937881159</v>
      </c>
      <c r="BC84" s="52">
        <v>0.617542793995513</v>
      </c>
      <c r="BD84" s="52">
        <v>0.612241076936762</v>
      </c>
      <c r="BE84" s="53">
        <v>0.645498786096423</v>
      </c>
      <c r="BF84" s="457">
        <v>0.0514406047887637</v>
      </c>
      <c r="BG84" s="457">
        <v>0.0304624470098056</v>
      </c>
      <c r="BH84" s="457">
        <v>0.0169144264978753</v>
      </c>
    </row>
    <row r="85" spans="8:8">
      <c r="A85" s="218" t="s">
        <v>170</v>
      </c>
      <c r="B85" s="52">
        <v>0.03935</v>
      </c>
      <c r="C85" s="52">
        <v>0.04093</v>
      </c>
      <c r="D85" s="52">
        <v>0.03846</v>
      </c>
      <c r="E85" s="52">
        <v>0.04012</v>
      </c>
      <c r="F85" s="52">
        <v>0.0436</v>
      </c>
      <c r="G85" s="52">
        <v>0.04865</v>
      </c>
      <c r="H85" s="52">
        <v>0.0519</v>
      </c>
      <c r="I85" s="52">
        <v>0.0531</v>
      </c>
      <c r="J85" s="52">
        <v>0.05756</v>
      </c>
      <c r="K85" s="52">
        <v>0.05651</v>
      </c>
      <c r="L85" s="52">
        <v>0.06207</v>
      </c>
      <c r="M85" s="52">
        <v>0.05975</v>
      </c>
      <c r="N85" s="52">
        <v>0.06132</v>
      </c>
      <c r="O85" s="52">
        <v>0.06161</v>
      </c>
      <c r="P85" s="52">
        <v>0.06299</v>
      </c>
      <c r="Q85" s="52">
        <v>0.06639</v>
      </c>
      <c r="R85" s="52">
        <v>0.07012</v>
      </c>
      <c r="S85" s="52">
        <v>0.073</v>
      </c>
      <c r="T85" s="52">
        <v>0.07709</v>
      </c>
      <c r="U85" s="52">
        <v>0.08065</v>
      </c>
      <c r="V85" s="52">
        <v>0.09145</v>
      </c>
      <c r="W85" s="52">
        <v>0.09438</v>
      </c>
      <c r="X85" s="52">
        <v>0.09454</v>
      </c>
      <c r="Y85" s="52">
        <v>0.09604</v>
      </c>
      <c r="Z85" s="52">
        <v>0.11446</v>
      </c>
      <c r="AA85" s="52">
        <v>0.10288</v>
      </c>
      <c r="AB85" s="52">
        <v>0.09976</v>
      </c>
      <c r="AC85" s="52">
        <v>0.10821</v>
      </c>
      <c r="AD85" s="52">
        <v>0.10213</v>
      </c>
      <c r="AE85" s="52">
        <v>0.09732</v>
      </c>
      <c r="AF85" s="52">
        <v>0.10831</v>
      </c>
      <c r="AG85" s="52">
        <v>0.10867</v>
      </c>
      <c r="AH85" s="52">
        <v>0.10138</v>
      </c>
      <c r="AI85" s="52">
        <v>0.09925</v>
      </c>
      <c r="AJ85" s="52">
        <v>0.10329</v>
      </c>
      <c r="AK85" s="52">
        <v>0.113598000001907</v>
      </c>
      <c r="AL85" s="52">
        <v>0.115473272729168</v>
      </c>
      <c r="AM85" s="52">
        <v>0.11550118064422</v>
      </c>
      <c r="AN85" s="52">
        <v>0.118819211539397</v>
      </c>
      <c r="AO85" s="52">
        <v>0.136210929934447</v>
      </c>
      <c r="AP85" s="52">
        <v>0.13998725316271</v>
      </c>
      <c r="AQ85" s="52">
        <v>0.150536603773585</v>
      </c>
      <c r="AR85" s="52">
        <v>0.144604125</v>
      </c>
      <c r="AS85" s="52">
        <v>0.153874285714286</v>
      </c>
      <c r="AT85" s="52">
        <v>0.152244444444444</v>
      </c>
      <c r="AU85" s="52">
        <v>0.157888490799336</v>
      </c>
      <c r="AV85" s="52">
        <v>0.159679756097561</v>
      </c>
      <c r="AW85" s="52">
        <v>0.15693534545543</v>
      </c>
      <c r="AX85" s="52">
        <v>0.178511367470758</v>
      </c>
      <c r="AY85" s="52">
        <v>0.18701455688448</v>
      </c>
      <c r="AZ85" s="52">
        <v>0.188741892856274</v>
      </c>
      <c r="BA85" s="52">
        <v>0.194587029584935</v>
      </c>
      <c r="BB85" s="52">
        <v>0.221651548817871</v>
      </c>
      <c r="BC85" s="52">
        <v>0.239814403294696</v>
      </c>
      <c r="BD85" s="52">
        <v>0.258635521951013</v>
      </c>
      <c r="BE85" s="53">
        <v>0.270666055149651</v>
      </c>
      <c r="BF85" s="457">
        <v>0.0436560622942208</v>
      </c>
      <c r="BG85" s="457">
        <v>0.0544225175369613</v>
      </c>
      <c r="BH85" s="457">
        <v>0.00709243951175266</v>
      </c>
    </row>
    <row r="86" spans="8:8">
      <c r="A86" s="218" t="s">
        <v>171</v>
      </c>
      <c r="B86" s="52">
        <v>0.00477694791419</v>
      </c>
      <c r="C86" s="52">
        <v>0.00931214756955</v>
      </c>
      <c r="D86" s="52">
        <v>0.01934336443615</v>
      </c>
      <c r="E86" s="52">
        <v>0.03014785152624</v>
      </c>
      <c r="F86" s="52">
        <v>0.0399126983409</v>
      </c>
      <c r="G86" s="52">
        <v>0.0464745038477</v>
      </c>
      <c r="H86" s="52">
        <v>0.0476436676305</v>
      </c>
      <c r="I86" s="52">
        <v>0.051770529772</v>
      </c>
      <c r="J86" s="52">
        <v>0.0606537699216</v>
      </c>
      <c r="K86" s="52">
        <v>0.0651609693459</v>
      </c>
      <c r="L86" s="52">
        <v>0.0692177052885</v>
      </c>
      <c r="M86" s="52">
        <v>0.0761438874057</v>
      </c>
      <c r="N86" s="52">
        <v>0.0793431029864</v>
      </c>
      <c r="O86" s="52">
        <v>0.0704472864868</v>
      </c>
      <c r="P86" s="52">
        <v>0.0951245738388</v>
      </c>
      <c r="Q86" s="52">
        <v>0.09678</v>
      </c>
      <c r="R86" s="52">
        <v>0.09687</v>
      </c>
      <c r="S86" s="52">
        <v>0.09439</v>
      </c>
      <c r="T86" s="52">
        <v>0.05736</v>
      </c>
      <c r="U86" s="52">
        <v>0.05133</v>
      </c>
      <c r="V86" s="52">
        <v>0.08213</v>
      </c>
      <c r="W86" s="52">
        <v>0.09969</v>
      </c>
      <c r="X86" s="52">
        <v>0.09767</v>
      </c>
      <c r="Y86" s="52">
        <v>0.10821</v>
      </c>
      <c r="Z86" s="52">
        <v>0.11741</v>
      </c>
      <c r="AA86" s="52">
        <v>0.119170909090909</v>
      </c>
      <c r="AB86" s="52">
        <v>0.138871313131313</v>
      </c>
      <c r="AC86" s="52">
        <v>0.14273202020202</v>
      </c>
      <c r="AD86" s="52">
        <v>0.136674747474747</v>
      </c>
      <c r="AE86" s="52">
        <v>0.134677272727273</v>
      </c>
      <c r="AF86" s="52">
        <v>0.14167979</v>
      </c>
      <c r="AG86" s="52">
        <v>0.14687782</v>
      </c>
      <c r="AH86" s="52">
        <v>0.1502648</v>
      </c>
      <c r="AI86" s="52">
        <v>0.11908342</v>
      </c>
      <c r="AJ86" s="52">
        <v>0.13960687</v>
      </c>
      <c r="AK86" s="52">
        <v>0.149569679998093</v>
      </c>
      <c r="AL86" s="52">
        <v>0.152503067920183</v>
      </c>
      <c r="AM86" s="52">
        <v>0.162237794519895</v>
      </c>
      <c r="AN86" s="52">
        <v>0.144848748461538</v>
      </c>
      <c r="AO86" s="52">
        <v>0.163966874327493</v>
      </c>
      <c r="AP86" s="52">
        <v>0.159122643600207</v>
      </c>
      <c r="AQ86" s="52">
        <v>0.143537748679245</v>
      </c>
      <c r="AR86" s="52">
        <v>0.1276538000625</v>
      </c>
      <c r="AS86" s="52">
        <v>0.147551945599342</v>
      </c>
      <c r="AT86" s="52">
        <v>0.14400581020579</v>
      </c>
      <c r="AU86" s="52">
        <v>0.157786065333364</v>
      </c>
      <c r="AV86" s="52">
        <v>0.158571709561782</v>
      </c>
      <c r="AW86" s="52">
        <v>0.161587342216692</v>
      </c>
      <c r="AX86" s="52">
        <v>0.158545171733391</v>
      </c>
      <c r="AY86" s="52">
        <v>0.16266504652089</v>
      </c>
      <c r="AZ86" s="52">
        <v>0.141337957270987</v>
      </c>
      <c r="BA86" s="52">
        <v>0.143296631780897</v>
      </c>
      <c r="BB86" s="52">
        <v>0.167178759980574</v>
      </c>
      <c r="BC86" s="52">
        <v>0.175728252921189</v>
      </c>
      <c r="BD86" s="52">
        <v>0.197159650675473</v>
      </c>
      <c r="BE86" s="53">
        <v>0.197988778532707</v>
      </c>
      <c r="BF86" s="457">
        <v>0.00146163228345975</v>
      </c>
      <c r="BG86" s="457">
        <v>0.0319147079039899</v>
      </c>
      <c r="BH86" s="457">
        <v>0.00518802934107353</v>
      </c>
    </row>
    <row r="87" spans="8:8">
      <c r="A87" s="218" t="s">
        <v>172</v>
      </c>
      <c r="B87" s="52">
        <v>4.2E-4</v>
      </c>
      <c r="C87" s="52">
        <v>2.7E-4</v>
      </c>
      <c r="D87" s="52">
        <v>3.7E-4</v>
      </c>
      <c r="E87" s="52">
        <v>3.3E-4</v>
      </c>
      <c r="F87" s="52">
        <v>3.9E-4</v>
      </c>
      <c r="G87" s="52">
        <v>4.1E-4</v>
      </c>
      <c r="H87" s="52">
        <v>5.0E-4</v>
      </c>
      <c r="I87" s="52">
        <v>5.3E-4</v>
      </c>
      <c r="J87" s="52">
        <v>7.1E-4</v>
      </c>
      <c r="K87" s="52">
        <v>2.2E-4</v>
      </c>
      <c r="L87" s="52">
        <v>3.1E-4</v>
      </c>
      <c r="M87" s="52">
        <v>5.3E-4</v>
      </c>
      <c r="N87" s="52">
        <v>3.0E-4</v>
      </c>
      <c r="O87" s="52">
        <v>2.8E-4</v>
      </c>
      <c r="P87" s="52">
        <v>4.0E-4</v>
      </c>
      <c r="Q87" s="52">
        <v>2.3E-4</v>
      </c>
      <c r="R87" s="52">
        <v>2.9E-4</v>
      </c>
      <c r="S87" s="52">
        <v>3.9E-4</v>
      </c>
      <c r="T87" s="52">
        <v>3.0E-4</v>
      </c>
      <c r="U87" s="52">
        <v>6.7E-4</v>
      </c>
      <c r="V87" s="52">
        <v>0.00109</v>
      </c>
      <c r="W87" s="52">
        <v>5.2E-4</v>
      </c>
      <c r="X87" s="52">
        <v>0.00113</v>
      </c>
      <c r="Y87" s="52">
        <v>4.7E-4</v>
      </c>
      <c r="Z87" s="52">
        <v>3.4E-4</v>
      </c>
      <c r="AA87" s="52">
        <v>4.4E-4</v>
      </c>
      <c r="AB87" s="52">
        <v>0.001048</v>
      </c>
      <c r="AC87" s="52">
        <v>6.51E-4</v>
      </c>
      <c r="AD87" s="52">
        <v>6.4E-4</v>
      </c>
      <c r="AE87" s="52">
        <v>4.0E-4</v>
      </c>
      <c r="AF87" s="52">
        <v>3.9E-4</v>
      </c>
      <c r="AG87" s="52">
        <v>6.7E-4</v>
      </c>
      <c r="AH87" s="52">
        <v>4.4E-4</v>
      </c>
      <c r="AI87" s="52">
        <v>7.3E-4</v>
      </c>
      <c r="AJ87" s="52">
        <v>9.0E-4</v>
      </c>
      <c r="AK87" s="52">
        <v>6.4E-4</v>
      </c>
      <c r="AL87" s="52">
        <v>5.36493506493507E-4</v>
      </c>
      <c r="AM87" s="52">
        <v>6.31741935483871E-4</v>
      </c>
      <c r="AN87" s="52">
        <v>0.00162807692307692</v>
      </c>
      <c r="AO87" s="52">
        <v>0.00149101910828025</v>
      </c>
      <c r="AP87" s="52">
        <v>0.00140411392405063</v>
      </c>
      <c r="AQ87" s="52">
        <v>8.85283018867924E-4</v>
      </c>
      <c r="AR87" s="52">
        <v>4.685625E-4</v>
      </c>
      <c r="AS87" s="52">
        <v>3.6111801242236E-4</v>
      </c>
      <c r="AT87" s="52">
        <v>7.46111111111111E-4</v>
      </c>
      <c r="AU87" s="52">
        <v>4.69325153374233E-4</v>
      </c>
      <c r="AV87" s="52">
        <v>5.03780487804878E-4</v>
      </c>
      <c r="AW87" s="52">
        <v>0.00102</v>
      </c>
      <c r="AX87" s="52">
        <v>5.53012048192771E-4</v>
      </c>
      <c r="AY87" s="52">
        <v>5.13053892215568E-4</v>
      </c>
      <c r="AZ87" s="52">
        <v>6.28392857142857E-4</v>
      </c>
      <c r="BA87" s="52">
        <v>4.07396449704142E-4</v>
      </c>
      <c r="BB87" s="52">
        <v>1.566E-4</v>
      </c>
      <c r="BC87" s="52">
        <v>1.47631578947368E-4</v>
      </c>
      <c r="BD87" s="52">
        <v>5.86566161409258E-4</v>
      </c>
      <c r="BE87" s="53">
        <v>4.08555102040816E-4</v>
      </c>
      <c r="BF87" s="457">
        <v>-0.305382993298969</v>
      </c>
      <c r="BG87" s="457">
        <v>-0.0237717978991715</v>
      </c>
      <c r="BH87" s="457">
        <v>1.07056363120241E-5</v>
      </c>
    </row>
    <row r="88" spans="8:8">
      <c r="A88" s="218" t="s">
        <v>173</v>
      </c>
      <c r="B88" s="52">
        <v>2.1E-4</v>
      </c>
      <c r="C88" s="52">
        <v>2.1E-4</v>
      </c>
      <c r="D88" s="52">
        <v>2.8E-4</v>
      </c>
      <c r="E88" s="52">
        <v>3.5E-4</v>
      </c>
      <c r="F88" s="52">
        <v>5.8E-4</v>
      </c>
      <c r="G88" s="52">
        <v>9.7E-4</v>
      </c>
      <c r="H88" s="52">
        <v>9.7E-4</v>
      </c>
      <c r="I88" s="52">
        <v>0.00115</v>
      </c>
      <c r="J88" s="52">
        <v>0.00122</v>
      </c>
      <c r="K88" s="52">
        <v>0.00128</v>
      </c>
      <c r="L88" s="52">
        <v>0.00113</v>
      </c>
      <c r="M88" s="52">
        <v>0.00145</v>
      </c>
      <c r="N88" s="52">
        <v>0.00124</v>
      </c>
      <c r="O88" s="52">
        <v>0.01331</v>
      </c>
      <c r="P88" s="52">
        <v>0.01314</v>
      </c>
      <c r="Q88" s="52">
        <v>0.01327</v>
      </c>
      <c r="R88" s="52">
        <v>0.0133</v>
      </c>
      <c r="S88" s="52">
        <v>0.01295</v>
      </c>
      <c r="T88" s="52">
        <v>0.01266</v>
      </c>
      <c r="U88" s="52">
        <v>0.0133</v>
      </c>
      <c r="V88" s="52">
        <v>0.01387</v>
      </c>
      <c r="W88" s="52">
        <v>0.01353</v>
      </c>
      <c r="X88" s="52">
        <v>0.01385</v>
      </c>
      <c r="Y88" s="52">
        <v>0.01393</v>
      </c>
      <c r="Z88" s="52">
        <v>0.014</v>
      </c>
      <c r="AA88" s="52">
        <v>0.01342</v>
      </c>
      <c r="AB88" s="52">
        <v>0.01526</v>
      </c>
      <c r="AC88" s="52">
        <v>0.01353</v>
      </c>
      <c r="AD88" s="52">
        <v>0.01171</v>
      </c>
      <c r="AE88" s="52">
        <v>0.00876</v>
      </c>
      <c r="AF88" s="52">
        <v>0.01344</v>
      </c>
      <c r="AG88" s="52">
        <v>0.01064</v>
      </c>
      <c r="AH88" s="52">
        <v>0.0081</v>
      </c>
      <c r="AI88" s="52">
        <v>0.01192</v>
      </c>
      <c r="AJ88" s="52">
        <v>0.0174419999389648</v>
      </c>
      <c r="AK88" s="52">
        <v>0.0195990000610352</v>
      </c>
      <c r="AL88" s="52">
        <v>0.0180132662337662</v>
      </c>
      <c r="AM88" s="52">
        <v>0.0197873418752363</v>
      </c>
      <c r="AN88" s="52">
        <v>0.0193289998802772</v>
      </c>
      <c r="AO88" s="52">
        <v>0.0182664458003925</v>
      </c>
      <c r="AP88" s="52">
        <v>0.0220077912574478</v>
      </c>
      <c r="AQ88" s="52">
        <v>0.0206875245870338</v>
      </c>
      <c r="AR88" s="52">
        <v>0.0212515086332703</v>
      </c>
      <c r="AS88" s="52">
        <v>0.0195611924885815</v>
      </c>
      <c r="AT88" s="52">
        <v>0.0203981109958225</v>
      </c>
      <c r="AU88" s="52">
        <v>0.0191081043517692</v>
      </c>
      <c r="AV88" s="52">
        <v>0.0207753475609756</v>
      </c>
      <c r="AW88" s="52">
        <v>0.0219272181252219</v>
      </c>
      <c r="AX88" s="52">
        <v>0.0186835119356822</v>
      </c>
      <c r="AY88" s="52">
        <v>0.0210920120878848</v>
      </c>
      <c r="AZ88" s="52">
        <v>0.0206386072540283</v>
      </c>
      <c r="BA88" s="52">
        <v>0.0180159764418743</v>
      </c>
      <c r="BB88" s="52">
        <v>0.0198999</v>
      </c>
      <c r="BC88" s="52">
        <v>0.0167204839702405</v>
      </c>
      <c r="BD88" s="52">
        <v>0.0154821372452376</v>
      </c>
      <c r="BE88" s="53">
        <v>0.0199744363329082</v>
      </c>
      <c r="BF88" s="457">
        <v>0.286635110819561</v>
      </c>
      <c r="BG88" s="457">
        <v>-0.0271988031679982</v>
      </c>
      <c r="BH88" s="457">
        <v>5.23403207669236E-4</v>
      </c>
    </row>
    <row r="89" spans="8:8" s="47" ht="10.2" customFormat="1">
      <c r="A89" s="54" t="s">
        <v>174</v>
      </c>
      <c r="B89" s="55">
        <v>0.13905635174733</v>
      </c>
      <c r="C89" s="55">
        <v>0.15510004137511</v>
      </c>
      <c r="D89" s="55">
        <v>0.16190636359104</v>
      </c>
      <c r="E89" s="55">
        <v>0.18938340564834</v>
      </c>
      <c r="F89" s="55">
        <v>0.22100889620817</v>
      </c>
      <c r="G89" s="55">
        <v>0.27630429815552</v>
      </c>
      <c r="H89" s="55">
        <v>0.26013390904094</v>
      </c>
      <c r="I89" s="55">
        <v>0.29633196415376</v>
      </c>
      <c r="J89" s="55">
        <v>0.31345707551533</v>
      </c>
      <c r="K89" s="55">
        <v>0.35667074289357</v>
      </c>
      <c r="L89" s="55">
        <v>0.37717969971158</v>
      </c>
      <c r="M89" s="55">
        <v>0.41797633239816</v>
      </c>
      <c r="N89" s="55">
        <v>0.45928768122531</v>
      </c>
      <c r="O89" s="55">
        <v>0.46306938740575</v>
      </c>
      <c r="P89" s="55">
        <v>0.4956523298388</v>
      </c>
      <c r="Q89" s="55">
        <v>0.483117843558753</v>
      </c>
      <c r="R89" s="55">
        <v>0.501929060618705</v>
      </c>
      <c r="S89" s="55">
        <v>0.502062371347722</v>
      </c>
      <c r="T89" s="55">
        <v>0.452471600618705</v>
      </c>
      <c r="U89" s="55">
        <v>0.444899733194245</v>
      </c>
      <c r="V89" s="55">
        <v>0.494496850519584</v>
      </c>
      <c r="W89" s="55">
        <v>0.511453733013589</v>
      </c>
      <c r="X89" s="55">
        <v>0.490564603084245</v>
      </c>
      <c r="Y89" s="55">
        <v>0.535934563571399</v>
      </c>
      <c r="Z89" s="55">
        <v>0.562762147671271</v>
      </c>
      <c r="AA89" s="55">
        <v>0.57254659123238</v>
      </c>
      <c r="AB89" s="55">
        <v>0.60651488412762</v>
      </c>
      <c r="AC89" s="55">
        <v>0.578602916846068</v>
      </c>
      <c r="AD89" s="55">
        <v>0.566825072679302</v>
      </c>
      <c r="AE89" s="55">
        <v>0.575960485671106</v>
      </c>
      <c r="AF89" s="55">
        <v>0.597688768746669</v>
      </c>
      <c r="AG89" s="55">
        <v>0.62316458674204</v>
      </c>
      <c r="AH89" s="55">
        <v>0.638524975622244</v>
      </c>
      <c r="AI89" s="55">
        <v>0.666548878792363</v>
      </c>
      <c r="AJ89" s="55">
        <v>0.706842613165359</v>
      </c>
      <c r="AK89" s="55">
        <v>0.752458166169896</v>
      </c>
      <c r="AL89" s="55">
        <v>0.803390230661117</v>
      </c>
      <c r="AM89" s="55">
        <v>0.840823524132332</v>
      </c>
      <c r="AN89" s="55">
        <v>0.812788975848051</v>
      </c>
      <c r="AO89" s="55">
        <v>0.851785783195964</v>
      </c>
      <c r="AP89" s="55">
        <v>0.862471982904231</v>
      </c>
      <c r="AQ89" s="55">
        <v>0.887634340277508</v>
      </c>
      <c r="AR89" s="55">
        <v>0.911694122318535</v>
      </c>
      <c r="AS89" s="55">
        <v>0.923295218355256</v>
      </c>
      <c r="AT89" s="55">
        <v>0.942188515131892</v>
      </c>
      <c r="AU89" s="55">
        <v>1.00836229411466</v>
      </c>
      <c r="AV89" s="55">
        <v>1.03036936667832</v>
      </c>
      <c r="AW89" s="55">
        <v>1.0288304202412</v>
      </c>
      <c r="AX89" s="55">
        <v>1.08426165668692</v>
      </c>
      <c r="AY89" s="55">
        <v>1.13354488615966</v>
      </c>
      <c r="AZ89" s="55">
        <v>1.09438565006304</v>
      </c>
      <c r="BA89" s="55">
        <v>1.05668504090561</v>
      </c>
      <c r="BB89" s="55">
        <v>1.13234870013415</v>
      </c>
      <c r="BC89" s="55">
        <v>1.19125708775421</v>
      </c>
      <c r="BD89" s="55">
        <v>1.22319111612628</v>
      </c>
      <c r="BE89" s="55">
        <v>1.26629874126171</v>
      </c>
      <c r="BF89" s="458">
        <v>0.0324134078365412</v>
      </c>
      <c r="BG89" s="458">
        <v>0.0264449236173125</v>
      </c>
      <c r="BH89" s="458">
        <v>0.0331816533892347</v>
      </c>
    </row>
    <row r="90" spans="8:8">
      <c r="B90" s="52"/>
      <c r="C90" s="52"/>
      <c r="D90" s="52"/>
      <c r="E90" s="52"/>
      <c r="F90" s="52"/>
      <c r="G90" s="52"/>
      <c r="H90" s="52"/>
      <c r="I90" s="52"/>
      <c r="J90" s="52"/>
      <c r="K90" s="52"/>
      <c r="L90" s="52"/>
      <c r="M90" s="52"/>
      <c r="N90" s="52"/>
      <c r="O90" s="52"/>
      <c r="P90" s="52"/>
      <c r="Q90" s="52"/>
      <c r="R90" s="52"/>
      <c r="S90" s="52"/>
      <c r="T90" s="52"/>
      <c r="U90" s="52"/>
      <c r="V90" s="52"/>
      <c r="W90" s="52"/>
      <c r="X90" s="52"/>
      <c r="Y90" s="52"/>
      <c r="Z90" s="52"/>
      <c r="AA90" s="52"/>
      <c r="AB90" s="52"/>
      <c r="AC90" s="52"/>
      <c r="AD90" s="52"/>
      <c r="AE90" s="52"/>
      <c r="AF90" s="52"/>
      <c r="AG90" s="52"/>
      <c r="AH90" s="52"/>
      <c r="AI90" s="52"/>
      <c r="AJ90" s="52"/>
      <c r="AK90" s="52"/>
      <c r="AL90" s="52"/>
      <c r="AM90" s="52"/>
      <c r="AN90" s="52"/>
      <c r="AO90" s="52"/>
      <c r="AP90" s="52"/>
      <c r="AQ90" s="52"/>
      <c r="AR90" s="52"/>
      <c r="AS90" s="52"/>
      <c r="AT90" s="52"/>
      <c r="AU90" s="52"/>
      <c r="AV90" s="52"/>
      <c r="AW90" s="52"/>
      <c r="AX90" s="52"/>
      <c r="AY90" s="52"/>
      <c r="AZ90" s="52"/>
      <c r="BA90" s="52"/>
      <c r="BB90" s="52"/>
      <c r="BC90" s="52"/>
      <c r="BD90" s="52"/>
      <c r="BE90" s="53"/>
      <c r="BF90" s="457"/>
      <c r="BG90" s="457"/>
      <c r="BH90" s="457"/>
    </row>
    <row r="91" spans="8:8">
      <c r="A91" s="218" t="s">
        <v>175</v>
      </c>
      <c r="B91" s="52">
        <v>0.07689756</v>
      </c>
      <c r="C91" s="52">
        <v>0.073450428</v>
      </c>
      <c r="D91" s="52">
        <v>0.076057874</v>
      </c>
      <c r="E91" s="52">
        <v>0.079505006</v>
      </c>
      <c r="F91" s="52">
        <v>0.08684121</v>
      </c>
      <c r="G91" s="52">
        <v>0.10170687</v>
      </c>
      <c r="H91" s="52">
        <v>0.115074428</v>
      </c>
      <c r="I91" s="52">
        <v>0.115533144</v>
      </c>
      <c r="J91" s="52">
        <v>0.122858392</v>
      </c>
      <c r="K91" s="52">
        <v>0.138739202</v>
      </c>
      <c r="L91" s="52">
        <v>0.148878016</v>
      </c>
      <c r="M91" s="52">
        <v>0.141538588</v>
      </c>
      <c r="N91" s="52">
        <v>0.135439502</v>
      </c>
      <c r="O91" s="52">
        <v>0.146753494</v>
      </c>
      <c r="P91" s="52">
        <v>0.142460556</v>
      </c>
      <c r="Q91" s="52">
        <v>0.134665978</v>
      </c>
      <c r="R91" s="52">
        <v>0.138663438</v>
      </c>
      <c r="S91" s="52">
        <v>0.12770334</v>
      </c>
      <c r="T91" s="52">
        <v>0.12123648</v>
      </c>
      <c r="U91" s="52">
        <v>0.131259488</v>
      </c>
      <c r="V91" s="52">
        <v>0.139405106</v>
      </c>
      <c r="W91" s="52">
        <v>0.140257988</v>
      </c>
      <c r="X91" s="52">
        <v>0.13613796</v>
      </c>
      <c r="Y91" s="52">
        <v>0.143344436</v>
      </c>
      <c r="Z91" s="52">
        <v>0.14253669</v>
      </c>
      <c r="AA91" s="52">
        <v>0.147595</v>
      </c>
      <c r="AB91" s="52">
        <v>0.156535</v>
      </c>
      <c r="AC91" s="52">
        <v>0.159415</v>
      </c>
      <c r="AD91" s="52">
        <v>0.16387</v>
      </c>
      <c r="AE91" s="52">
        <v>0.1615</v>
      </c>
      <c r="AF91" s="52">
        <v>0.15631</v>
      </c>
      <c r="AG91" s="52">
        <v>0.159685</v>
      </c>
      <c r="AH91" s="52">
        <v>0.159525</v>
      </c>
      <c r="AI91" s="52">
        <v>0.15798</v>
      </c>
      <c r="AJ91" s="52">
        <v>0.162815</v>
      </c>
      <c r="AK91" s="52">
        <v>0.164665</v>
      </c>
      <c r="AL91" s="52">
        <v>0.160188019480519</v>
      </c>
      <c r="AM91" s="52">
        <v>0.158873225806452</v>
      </c>
      <c r="AN91" s="52">
        <v>0.158988086538461</v>
      </c>
      <c r="AO91" s="52">
        <v>0.152869901273885</v>
      </c>
      <c r="AP91" s="52">
        <v>0.14976279113924</v>
      </c>
      <c r="AQ91" s="52">
        <v>0.143811339622641</v>
      </c>
      <c r="AR91" s="52">
        <v>0.124780584375</v>
      </c>
      <c r="AS91" s="52">
        <v>0.112280618012422</v>
      </c>
      <c r="AT91" s="52">
        <v>0.119397138888889</v>
      </c>
      <c r="AU91" s="52">
        <v>0.129026871165644</v>
      </c>
      <c r="AV91" s="52">
        <v>0.18259243902439</v>
      </c>
      <c r="AW91" s="52">
        <v>0.157970181818182</v>
      </c>
      <c r="AX91" s="52">
        <v>0.17594078313253</v>
      </c>
      <c r="AY91" s="52">
        <v>0.132697724550898</v>
      </c>
      <c r="AZ91" s="52">
        <v>0.128288664633342</v>
      </c>
      <c r="BA91" s="52">
        <v>0.159603915463205</v>
      </c>
      <c r="BB91" s="52">
        <v>0.121497728619902</v>
      </c>
      <c r="BC91" s="52">
        <v>0.155132704511397</v>
      </c>
      <c r="BD91" s="52">
        <v>0.125816380593006</v>
      </c>
      <c r="BE91" s="53">
        <v>0.129091372295143</v>
      </c>
      <c r="BF91" s="457">
        <v>0.023226570506089</v>
      </c>
      <c r="BG91" s="457">
        <v>0.00525056705781157</v>
      </c>
      <c r="BH91" s="457">
        <v>0.00338266558392861</v>
      </c>
    </row>
    <row r="92" spans="8:8">
      <c r="A92" s="218" t="s">
        <v>176</v>
      </c>
      <c r="B92" s="52">
        <v>0.0</v>
      </c>
      <c r="C92" s="52">
        <v>0.0</v>
      </c>
      <c r="D92" s="52">
        <v>0.0</v>
      </c>
      <c r="E92" s="52">
        <v>0.0</v>
      </c>
      <c r="F92" s="52">
        <v>0.0</v>
      </c>
      <c r="G92" s="52">
        <v>0.0</v>
      </c>
      <c r="H92" s="52">
        <v>0.0</v>
      </c>
      <c r="I92" s="52">
        <v>0.00175</v>
      </c>
      <c r="J92" s="52">
        <v>0.00331</v>
      </c>
      <c r="K92" s="52">
        <v>0.00243</v>
      </c>
      <c r="L92" s="52">
        <v>0.00436</v>
      </c>
      <c r="M92" s="52">
        <v>0.00494</v>
      </c>
      <c r="N92" s="52">
        <v>0.00437</v>
      </c>
      <c r="O92" s="52">
        <v>0.00506</v>
      </c>
      <c r="P92" s="52">
        <v>0.00587</v>
      </c>
      <c r="Q92" s="52">
        <v>0.00583</v>
      </c>
      <c r="R92" s="52">
        <v>0.00625</v>
      </c>
      <c r="S92" s="52">
        <v>0.00523</v>
      </c>
      <c r="T92" s="52">
        <v>0.00662</v>
      </c>
      <c r="U92" s="52">
        <v>0.00897</v>
      </c>
      <c r="V92" s="52">
        <v>0.00739</v>
      </c>
      <c r="W92" s="52">
        <v>0.0045</v>
      </c>
      <c r="X92" s="52">
        <v>0.00517</v>
      </c>
      <c r="Y92" s="52">
        <v>0.00675</v>
      </c>
      <c r="Z92" s="52">
        <v>0.0092</v>
      </c>
      <c r="AA92" s="52">
        <v>0.00884</v>
      </c>
      <c r="AB92" s="52">
        <v>0.00838</v>
      </c>
      <c r="AC92" s="52">
        <v>0.00796</v>
      </c>
      <c r="AD92" s="52">
        <v>0.00608</v>
      </c>
      <c r="AE92" s="52">
        <v>0.00847</v>
      </c>
      <c r="AF92" s="52">
        <v>0.00372</v>
      </c>
      <c r="AG92" s="52">
        <v>0.00739</v>
      </c>
      <c r="AH92" s="52">
        <v>0.00719</v>
      </c>
      <c r="AI92" s="52">
        <v>0.00865</v>
      </c>
      <c r="AJ92" s="52">
        <v>0.00833</v>
      </c>
      <c r="AK92" s="52">
        <v>0.00749</v>
      </c>
      <c r="AL92" s="52">
        <v>0.00986551948051948</v>
      </c>
      <c r="AM92" s="52">
        <v>0.00739335483870968</v>
      </c>
      <c r="AN92" s="52">
        <v>0.00734596153846154</v>
      </c>
      <c r="AO92" s="52">
        <v>0.00729917197452229</v>
      </c>
      <c r="AP92" s="52">
        <v>0.0072529746835443</v>
      </c>
      <c r="AQ92" s="52">
        <v>0.00720735849056604</v>
      </c>
      <c r="AR92" s="52">
        <v>0.0071623125</v>
      </c>
      <c r="AS92" s="52">
        <v>0.009027950310559</v>
      </c>
      <c r="AT92" s="52">
        <v>0.00393833333333333</v>
      </c>
      <c r="AU92" s="52">
        <v>0.00684276073619631</v>
      </c>
      <c r="AV92" s="52">
        <v>0.00813512195121951</v>
      </c>
      <c r="AW92" s="52">
        <v>0.00720490909090909</v>
      </c>
      <c r="AX92" s="52">
        <v>0.00671337020385542</v>
      </c>
      <c r="AY92" s="52">
        <v>0.00518966323437125</v>
      </c>
      <c r="AZ92" s="52">
        <v>0.00817954807232142</v>
      </c>
      <c r="BA92" s="52">
        <v>0.00800880396656804</v>
      </c>
      <c r="BB92" s="52">
        <v>0.009265752792</v>
      </c>
      <c r="BC92" s="52">
        <v>0.00774315205473684</v>
      </c>
      <c r="BD92" s="52">
        <v>0.00733734710063089</v>
      </c>
      <c r="BE92" s="53">
        <v>0.00622310009678367</v>
      </c>
      <c r="BF92" s="457">
        <v>-0.154176978962719</v>
      </c>
      <c r="BG92" s="457">
        <v>0.0641985413117296</v>
      </c>
      <c r="BH92" s="457">
        <v>1.63067958365215E-4</v>
      </c>
    </row>
    <row r="93" spans="8:8">
      <c r="A93" s="218" t="s">
        <v>177</v>
      </c>
      <c r="B93" s="52">
        <v>0.22097</v>
      </c>
      <c r="C93" s="52">
        <v>0.224859072</v>
      </c>
      <c r="D93" s="52">
        <v>0.193834884</v>
      </c>
      <c r="E93" s="52">
        <v>0.22870395</v>
      </c>
      <c r="F93" s="52">
        <v>0.232593022</v>
      </c>
      <c r="G93" s="52">
        <v>0.240371166</v>
      </c>
      <c r="H93" s="52">
        <v>0.290752326</v>
      </c>
      <c r="I93" s="52">
        <v>0.329510464</v>
      </c>
      <c r="J93" s="52">
        <v>0.368268602</v>
      </c>
      <c r="K93" s="52">
        <v>0.41674942</v>
      </c>
      <c r="L93" s="52">
        <v>0.436106392</v>
      </c>
      <c r="M93" s="52">
        <v>0.44194</v>
      </c>
      <c r="N93" s="52">
        <v>0.461341166</v>
      </c>
      <c r="O93" s="52">
        <v>0.432261514</v>
      </c>
      <c r="P93" s="52">
        <v>0.485559478</v>
      </c>
      <c r="Q93" s="52">
        <v>0.582211756</v>
      </c>
      <c r="R93" s="52">
        <v>0.655131856</v>
      </c>
      <c r="S93" s="52">
        <v>0.744138572</v>
      </c>
      <c r="T93" s="52">
        <v>0.864169476</v>
      </c>
      <c r="U93" s="52">
        <v>0.868146936</v>
      </c>
      <c r="V93" s="52">
        <v>0.92387557</v>
      </c>
      <c r="W93" s="52">
        <v>0.945486436</v>
      </c>
      <c r="X93" s="52">
        <v>1.000242802</v>
      </c>
      <c r="Y93" s="52">
        <v>1.091680188</v>
      </c>
      <c r="Z93" s="52">
        <v>1.184089842</v>
      </c>
      <c r="AA93" s="52">
        <v>1.267439726</v>
      </c>
      <c r="AB93" s="52">
        <v>1.246889516</v>
      </c>
      <c r="AC93" s="52">
        <v>1.306860774</v>
      </c>
      <c r="AD93" s="52">
        <v>1.518461646</v>
      </c>
      <c r="AE93" s="52">
        <v>1.67428969</v>
      </c>
      <c r="AF93" s="52">
        <v>1.9058</v>
      </c>
      <c r="AG93" s="52">
        <v>1.8797</v>
      </c>
      <c r="AH93" s="52">
        <v>1.9598</v>
      </c>
      <c r="AI93" s="52">
        <v>1.9889</v>
      </c>
      <c r="AJ93" s="52">
        <v>1.9658</v>
      </c>
      <c r="AK93" s="52">
        <v>2.2241</v>
      </c>
      <c r="AL93" s="52">
        <v>2.75628506493506</v>
      </c>
      <c r="AM93" s="52">
        <v>2.84254258064516</v>
      </c>
      <c r="AN93" s="52">
        <v>2.78224615384615</v>
      </c>
      <c r="AO93" s="52">
        <v>3.4453650955414</v>
      </c>
      <c r="AP93" s="52">
        <v>3.84453170886076</v>
      </c>
      <c r="AQ93" s="52">
        <v>4.19341245283019</v>
      </c>
      <c r="AR93" s="52">
        <v>4.640337</v>
      </c>
      <c r="AS93" s="52">
        <v>6.05309813664596</v>
      </c>
      <c r="AT93" s="52">
        <v>5.81441555555555</v>
      </c>
      <c r="AU93" s="52">
        <v>6.67740002576687</v>
      </c>
      <c r="AV93" s="52">
        <v>6.41895640243902</v>
      </c>
      <c r="AW93" s="52">
        <v>8.00045447454545</v>
      </c>
      <c r="AX93" s="52">
        <v>8.38377577290361</v>
      </c>
      <c r="AY93" s="52">
        <v>9.7085524257485</v>
      </c>
      <c r="AZ93" s="52">
        <v>10.1500510553571</v>
      </c>
      <c r="BA93" s="52">
        <v>10.440824112426</v>
      </c>
      <c r="BB93" s="52">
        <v>10.485585</v>
      </c>
      <c r="BC93" s="52">
        <v>10.7268836842105</v>
      </c>
      <c r="BD93" s="52">
        <v>11.3438864727571</v>
      </c>
      <c r="BE93" s="53">
        <v>11.7415992713058</v>
      </c>
      <c r="BF93" s="457">
        <v>0.0322316277671586</v>
      </c>
      <c r="BG93" s="457">
        <v>0.0691178495335956</v>
      </c>
      <c r="BH93" s="457">
        <v>0.307672798337909</v>
      </c>
    </row>
    <row r="94" spans="8:8">
      <c r="A94" s="218" t="s">
        <v>178</v>
      </c>
      <c r="B94" s="52">
        <v>0.0</v>
      </c>
      <c r="C94" s="52">
        <v>0.0</v>
      </c>
      <c r="D94" s="52">
        <v>0.0</v>
      </c>
      <c r="E94" s="52">
        <v>0.0</v>
      </c>
      <c r="F94" s="52">
        <v>0.0</v>
      </c>
      <c r="G94" s="52">
        <v>0.0</v>
      </c>
      <c r="H94" s="52">
        <v>0.0</v>
      </c>
      <c r="I94" s="52">
        <v>0.0</v>
      </c>
      <c r="J94" s="52">
        <v>0.0</v>
      </c>
      <c r="K94" s="52">
        <v>0.0</v>
      </c>
      <c r="L94" s="52">
        <v>0.0</v>
      </c>
      <c r="M94" s="52">
        <v>0.0</v>
      </c>
      <c r="N94" s="52">
        <v>0.0</v>
      </c>
      <c r="O94" s="52">
        <v>0.0</v>
      </c>
      <c r="P94" s="52">
        <v>0.0</v>
      </c>
      <c r="Q94" s="52">
        <v>0.0</v>
      </c>
      <c r="R94" s="52">
        <v>0.0</v>
      </c>
      <c r="S94" s="52">
        <v>0.0</v>
      </c>
      <c r="T94" s="52">
        <v>0.0</v>
      </c>
      <c r="U94" s="52">
        <v>0.0</v>
      </c>
      <c r="V94" s="52">
        <v>0.0</v>
      </c>
      <c r="W94" s="52">
        <v>0.0</v>
      </c>
      <c r="X94" s="52">
        <v>0.0</v>
      </c>
      <c r="Y94" s="52">
        <v>0.0</v>
      </c>
      <c r="Z94" s="52">
        <v>0.0</v>
      </c>
      <c r="AA94" s="52">
        <v>0.0</v>
      </c>
      <c r="AB94" s="52">
        <v>0.0</v>
      </c>
      <c r="AC94" s="52">
        <v>0.0</v>
      </c>
      <c r="AD94" s="52">
        <v>0.0</v>
      </c>
      <c r="AE94" s="52">
        <v>0.0</v>
      </c>
      <c r="AF94" s="52">
        <v>0.0</v>
      </c>
      <c r="AG94" s="52">
        <v>0.0</v>
      </c>
      <c r="AH94" s="52">
        <v>0.0</v>
      </c>
      <c r="AI94" s="52">
        <v>0.0</v>
      </c>
      <c r="AJ94" s="52">
        <v>0.0</v>
      </c>
      <c r="AK94" s="52">
        <v>0.0</v>
      </c>
      <c r="AL94" s="52">
        <v>0.0</v>
      </c>
      <c r="AM94" s="52">
        <v>0.0</v>
      </c>
      <c r="AN94" s="52">
        <v>0.0</v>
      </c>
      <c r="AO94" s="52">
        <v>0.0</v>
      </c>
      <c r="AP94" s="52">
        <v>0.0</v>
      </c>
      <c r="AQ94" s="52">
        <v>0.0</v>
      </c>
      <c r="AR94" s="52">
        <v>0.0</v>
      </c>
      <c r="AS94" s="52">
        <v>0.0</v>
      </c>
      <c r="AT94" s="52">
        <v>0.0</v>
      </c>
      <c r="AU94" s="52">
        <v>0.0</v>
      </c>
      <c r="AV94" s="52">
        <v>0.0</v>
      </c>
      <c r="AW94" s="52">
        <v>0.0</v>
      </c>
      <c r="AX94" s="52">
        <v>0.0</v>
      </c>
      <c r="AY94" s="52">
        <v>0.0</v>
      </c>
      <c r="AZ94" s="52">
        <v>0.0</v>
      </c>
      <c r="BA94" s="52">
        <v>0.0</v>
      </c>
      <c r="BB94" s="52">
        <v>0.0</v>
      </c>
      <c r="BC94" s="52">
        <v>0.0</v>
      </c>
      <c r="BD94" s="52">
        <v>0.0</v>
      </c>
      <c r="BE94" s="53">
        <v>0.0</v>
      </c>
      <c r="BF94" s="457">
        <v>0.0</v>
      </c>
      <c r="BG94" s="457">
        <v>0.0</v>
      </c>
      <c r="BH94" s="457">
        <v>0.0</v>
      </c>
    </row>
    <row r="95" spans="8:8">
      <c r="A95" s="218" t="s">
        <v>179</v>
      </c>
      <c r="B95" s="52">
        <v>0.191669378</v>
      </c>
      <c r="C95" s="52">
        <v>0.200154626</v>
      </c>
      <c r="D95" s="52">
        <v>0.223975192</v>
      </c>
      <c r="E95" s="52">
        <v>0.258490706</v>
      </c>
      <c r="F95" s="52">
        <v>0.286995836</v>
      </c>
      <c r="G95" s="52">
        <v>0.304364078</v>
      </c>
      <c r="H95" s="52">
        <v>0.333841476</v>
      </c>
      <c r="I95" s="52">
        <v>0.324030408</v>
      </c>
      <c r="J95" s="52">
        <v>0.345066752</v>
      </c>
      <c r="K95" s="52">
        <v>0.332029522</v>
      </c>
      <c r="L95" s="52">
        <v>0.396685344</v>
      </c>
      <c r="M95" s="52">
        <v>0.41498166</v>
      </c>
      <c r="N95" s="52">
        <v>0.45276753</v>
      </c>
      <c r="O95" s="52">
        <v>0.561749934</v>
      </c>
      <c r="P95" s="52">
        <v>0.541685858</v>
      </c>
      <c r="Q95" s="52">
        <v>0.55441373</v>
      </c>
      <c r="R95" s="52">
        <v>0.590829586</v>
      </c>
      <c r="S95" s="52">
        <v>0.498596708</v>
      </c>
      <c r="T95" s="52">
        <v>0.480432974</v>
      </c>
      <c r="U95" s="52">
        <v>0.536824518</v>
      </c>
      <c r="V95" s="52">
        <v>0.518130456</v>
      </c>
      <c r="W95" s="52">
        <v>0.52568763</v>
      </c>
      <c r="X95" s="52">
        <v>0.489625326</v>
      </c>
      <c r="Y95" s="52">
        <v>0.546149452</v>
      </c>
      <c r="Z95" s="52">
        <v>0.633697766</v>
      </c>
      <c r="AA95" s="52">
        <v>0.663970656</v>
      </c>
      <c r="AB95" s="52">
        <v>0.739188844</v>
      </c>
      <c r="AC95" s="52">
        <v>0.700607482</v>
      </c>
      <c r="AD95" s="52">
        <v>0.70732497</v>
      </c>
      <c r="AE95" s="52">
        <v>0.8021211</v>
      </c>
      <c r="AF95" s="52">
        <v>0.759208726</v>
      </c>
      <c r="AG95" s="52">
        <v>0.690575444</v>
      </c>
      <c r="AH95" s="52">
        <v>0.702110078</v>
      </c>
      <c r="AI95" s="52">
        <v>0.836327256</v>
      </c>
      <c r="AJ95" s="52">
        <v>0.822494534</v>
      </c>
      <c r="AK95" s="52">
        <v>0.769903674</v>
      </c>
      <c r="AL95" s="52">
        <v>0.715552802298701</v>
      </c>
      <c r="AM95" s="52">
        <v>0.676604437548387</v>
      </c>
      <c r="AN95" s="52">
        <v>0.679635729230769</v>
      </c>
      <c r="AO95" s="52">
        <v>0.98072025477707</v>
      </c>
      <c r="AP95" s="52">
        <v>0.943370886075949</v>
      </c>
      <c r="AQ95" s="52">
        <v>1.0836762166167</v>
      </c>
      <c r="AR95" s="52">
        <v>1.17248774484375</v>
      </c>
      <c r="AS95" s="52">
        <v>1.09446335776397</v>
      </c>
      <c r="AT95" s="52">
        <v>1.00430359305555</v>
      </c>
      <c r="AU95" s="52">
        <v>1.0207268047546</v>
      </c>
      <c r="AV95" s="52">
        <v>1.22870752545732</v>
      </c>
      <c r="AW95" s="52">
        <v>1.07356275</v>
      </c>
      <c r="AX95" s="52">
        <v>1.21647000361446</v>
      </c>
      <c r="AY95" s="52">
        <v>1.27343908697605</v>
      </c>
      <c r="AZ95" s="52">
        <v>1.2138231024308</v>
      </c>
      <c r="BA95" s="52">
        <v>1.16227141582407</v>
      </c>
      <c r="BB95" s="52">
        <v>1.22240979653175</v>
      </c>
      <c r="BC95" s="52">
        <v>1.25042183865368</v>
      </c>
      <c r="BD95" s="52">
        <v>1.44426619893041</v>
      </c>
      <c r="BE95" s="53">
        <v>1.45339130921122</v>
      </c>
      <c r="BF95" s="457">
        <v>0.00356866052711724</v>
      </c>
      <c r="BG95" s="457">
        <v>0.0369987265869844</v>
      </c>
      <c r="BH95" s="457">
        <v>0.0380841622041901</v>
      </c>
    </row>
    <row r="96" spans="8:8">
      <c r="A96" s="218" t="s">
        <v>180</v>
      </c>
      <c r="B96" s="52">
        <v>0.018252122</v>
      </c>
      <c r="C96" s="52">
        <v>0.023732178</v>
      </c>
      <c r="D96" s="52">
        <v>0.026648982</v>
      </c>
      <c r="E96" s="52">
        <v>0.03292453</v>
      </c>
      <c r="F96" s="52">
        <v>0.034427126</v>
      </c>
      <c r="G96" s="52">
        <v>0.041851718</v>
      </c>
      <c r="H96" s="52">
        <v>0.013788528</v>
      </c>
      <c r="I96" s="52">
        <v>0.012330126</v>
      </c>
      <c r="J96" s="52">
        <v>0.015556288</v>
      </c>
      <c r="K96" s="52">
        <v>0.01723566</v>
      </c>
      <c r="L96" s="52">
        <v>0.018075346</v>
      </c>
      <c r="M96" s="52">
        <v>0.01060656</v>
      </c>
      <c r="N96" s="52">
        <v>0.017633406</v>
      </c>
      <c r="O96" s="52">
        <v>0.01259529</v>
      </c>
      <c r="P96" s="52">
        <v>0.014009498</v>
      </c>
      <c r="Q96" s="52">
        <v>0.012683678</v>
      </c>
      <c r="R96" s="52">
        <v>0.012639484</v>
      </c>
      <c r="S96" s="52">
        <v>0.013788528</v>
      </c>
      <c r="T96" s="52">
        <v>0.020726986</v>
      </c>
      <c r="U96" s="52">
        <v>0.022627328</v>
      </c>
      <c r="V96" s="52">
        <v>0.027665444</v>
      </c>
      <c r="W96" s="52">
        <v>0.044547552</v>
      </c>
      <c r="X96" s="52">
        <v>0.045829178</v>
      </c>
      <c r="Y96" s="52">
        <v>0.050336966</v>
      </c>
      <c r="Z96" s="52">
        <v>0.062799674</v>
      </c>
      <c r="AA96" s="52">
        <v>0.0649244</v>
      </c>
      <c r="AB96" s="52">
        <v>0.0740917</v>
      </c>
      <c r="AC96" s="52">
        <v>0.0964548</v>
      </c>
      <c r="AD96" s="52">
        <v>0.0889108</v>
      </c>
      <c r="AE96" s="52">
        <v>0.0798294</v>
      </c>
      <c r="AF96" s="52">
        <v>0.0829314</v>
      </c>
      <c r="AG96" s="52">
        <v>0.0882437</v>
      </c>
      <c r="AH96" s="52">
        <v>0.0586562</v>
      </c>
      <c r="AI96" s="52">
        <v>0.103635</v>
      </c>
      <c r="AJ96" s="52">
        <v>0.1037978</v>
      </c>
      <c r="AK96" s="52">
        <v>0.10016</v>
      </c>
      <c r="AL96" s="52">
        <v>0.115793181818182</v>
      </c>
      <c r="AM96" s="52">
        <v>0.0980483225806452</v>
      </c>
      <c r="AN96" s="52">
        <v>0.0892401923076923</v>
      </c>
      <c r="AO96" s="52">
        <v>0.0942752866242038</v>
      </c>
      <c r="AP96" s="52">
        <v>0.103856012658228</v>
      </c>
      <c r="AQ96" s="52">
        <v>0.092598679245283</v>
      </c>
      <c r="AR96" s="52">
        <v>0.107922375</v>
      </c>
      <c r="AS96" s="52">
        <v>0.109554177018633</v>
      </c>
      <c r="AT96" s="52">
        <v>0.107514138888889</v>
      </c>
      <c r="AU96" s="52">
        <v>0.163852862576687</v>
      </c>
      <c r="AV96" s="52">
        <v>0.11585925</v>
      </c>
      <c r="AW96" s="52">
        <v>0.118682656363636</v>
      </c>
      <c r="AX96" s="52">
        <v>0.155975020481928</v>
      </c>
      <c r="AY96" s="52">
        <v>0.138902836526946</v>
      </c>
      <c r="AZ96" s="52">
        <v>0.125136969642857</v>
      </c>
      <c r="BA96" s="52">
        <v>0.169086637278106</v>
      </c>
      <c r="BB96" s="52">
        <v>0.16769151</v>
      </c>
      <c r="BC96" s="52">
        <v>0.150560768421053</v>
      </c>
      <c r="BD96" s="52">
        <v>0.147497320770176</v>
      </c>
      <c r="BE96" s="53">
        <v>0.172786645342569</v>
      </c>
      <c r="BF96" s="457">
        <v>0.168255462427386</v>
      </c>
      <c r="BG96" s="457">
        <v>0.0321239482985427</v>
      </c>
      <c r="BH96" s="457">
        <v>0.00452764137657846</v>
      </c>
    </row>
    <row r="97" spans="8:8">
      <c r="A97" s="218" t="s">
        <v>181</v>
      </c>
      <c r="B97" s="52">
        <v>0.7607</v>
      </c>
      <c r="C97" s="52">
        <v>0.7935</v>
      </c>
      <c r="D97" s="52">
        <v>0.6855</v>
      </c>
      <c r="E97" s="52">
        <v>0.7345</v>
      </c>
      <c r="F97" s="52">
        <v>0.7535</v>
      </c>
      <c r="G97" s="52">
        <v>0.754</v>
      </c>
      <c r="H97" s="52">
        <v>0.842</v>
      </c>
      <c r="I97" s="52">
        <v>0.851</v>
      </c>
      <c r="J97" s="52">
        <v>0.66778</v>
      </c>
      <c r="K97" s="52">
        <v>0.8268</v>
      </c>
      <c r="L97" s="52">
        <v>0.83406</v>
      </c>
      <c r="M97" s="52">
        <v>0.8359</v>
      </c>
      <c r="N97" s="52">
        <v>0.72968</v>
      </c>
      <c r="O97" s="52">
        <v>0.70047</v>
      </c>
      <c r="P97" s="52">
        <v>0.80743</v>
      </c>
      <c r="Q97" s="52">
        <v>0.88292</v>
      </c>
      <c r="R97" s="52">
        <v>0.87594</v>
      </c>
      <c r="S97" s="52">
        <v>0.81606</v>
      </c>
      <c r="T97" s="52">
        <v>0.84273</v>
      </c>
      <c r="U97" s="52">
        <v>0.71617</v>
      </c>
      <c r="V97" s="52">
        <v>0.82874</v>
      </c>
      <c r="W97" s="52">
        <v>0.80816</v>
      </c>
      <c r="X97" s="52">
        <v>0.74787</v>
      </c>
      <c r="Y97" s="52">
        <v>0.90291</v>
      </c>
      <c r="Z97" s="52">
        <v>0.91741</v>
      </c>
      <c r="AA97" s="52">
        <v>0.86895</v>
      </c>
      <c r="AB97" s="52">
        <v>0.94416</v>
      </c>
      <c r="AC97" s="52">
        <v>0.80046</v>
      </c>
      <c r="AD97" s="52">
        <v>0.9258</v>
      </c>
      <c r="AE97" s="52">
        <v>0.64462</v>
      </c>
      <c r="AF97" s="52">
        <v>0.78793</v>
      </c>
      <c r="AG97" s="52">
        <v>0.77173</v>
      </c>
      <c r="AH97" s="52">
        <v>0.8644</v>
      </c>
      <c r="AI97" s="52">
        <v>0.89079</v>
      </c>
      <c r="AJ97" s="52">
        <v>0.83792</v>
      </c>
      <c r="AK97" s="52">
        <v>0.84468</v>
      </c>
      <c r="AL97" s="52">
        <v>0.81007538961039</v>
      </c>
      <c r="AM97" s="52">
        <v>0.7956</v>
      </c>
      <c r="AN97" s="52">
        <v>0.906936923076923</v>
      </c>
      <c r="AO97" s="52">
        <v>0.893315350318471</v>
      </c>
      <c r="AP97" s="52">
        <v>0.751070213366577</v>
      </c>
      <c r="AQ97" s="52">
        <v>0.854557982863048</v>
      </c>
      <c r="AR97" s="52">
        <v>0.712499391807966</v>
      </c>
      <c r="AS97" s="52">
        <v>0.714294972472122</v>
      </c>
      <c r="AT97" s="52">
        <v>0.665514300855888</v>
      </c>
      <c r="AU97" s="52">
        <v>0.83073111797106</v>
      </c>
      <c r="AV97" s="52">
        <v>0.769541120706954</v>
      </c>
      <c r="AW97" s="52">
        <v>0.714927182463389</v>
      </c>
      <c r="AX97" s="52">
        <v>0.731188571770854</v>
      </c>
      <c r="AY97" s="52">
        <v>0.748587571305679</v>
      </c>
      <c r="AZ97" s="52">
        <v>0.781075161832709</v>
      </c>
      <c r="BA97" s="52">
        <v>0.719062654990473</v>
      </c>
      <c r="BB97" s="52">
        <v>0.713622127014</v>
      </c>
      <c r="BC97" s="52">
        <v>0.725692327364737</v>
      </c>
      <c r="BD97" s="52">
        <v>0.656459440539844</v>
      </c>
      <c r="BE97" s="53">
        <v>0.688668177068582</v>
      </c>
      <c r="BF97" s="457">
        <v>0.0461980247593465</v>
      </c>
      <c r="BG97" s="457">
        <v>-0.00136898368726923</v>
      </c>
      <c r="BH97" s="457">
        <v>0.0180456222588656</v>
      </c>
    </row>
    <row r="98" spans="8:8">
      <c r="A98" s="218" t="s">
        <v>182</v>
      </c>
      <c r="B98" s="52">
        <v>0.00587</v>
      </c>
      <c r="C98" s="52">
        <v>0.00692</v>
      </c>
      <c r="D98" s="52">
        <v>0.00725</v>
      </c>
      <c r="E98" s="52">
        <v>0.00804</v>
      </c>
      <c r="F98" s="52">
        <v>0.01014</v>
      </c>
      <c r="G98" s="52">
        <v>0.01202</v>
      </c>
      <c r="H98" s="52">
        <v>0.01046</v>
      </c>
      <c r="I98" s="52">
        <v>0.01154</v>
      </c>
      <c r="J98" s="52">
        <v>0.01108</v>
      </c>
      <c r="K98" s="52">
        <v>0.01006</v>
      </c>
      <c r="L98" s="52">
        <v>0.01005</v>
      </c>
      <c r="M98" s="52">
        <v>0.00948</v>
      </c>
      <c r="N98" s="52">
        <v>0.00769</v>
      </c>
      <c r="O98" s="52">
        <v>0.00903950617283951</v>
      </c>
      <c r="P98" s="52">
        <v>0.011035241301908</v>
      </c>
      <c r="Q98" s="52">
        <v>0.0140875420875421</v>
      </c>
      <c r="R98" s="52">
        <v>0.0156136924803591</v>
      </c>
      <c r="S98" s="52">
        <v>0.0150267115600449</v>
      </c>
      <c r="T98" s="52">
        <v>0.0174920314253648</v>
      </c>
      <c r="U98" s="52">
        <v>0.0345144781144781</v>
      </c>
      <c r="V98" s="52">
        <v>0.0376841750841751</v>
      </c>
      <c r="W98" s="52">
        <v>0.0412060606060606</v>
      </c>
      <c r="X98" s="52">
        <v>0.0496585858585859</v>
      </c>
      <c r="Y98" s="52">
        <v>0.0572893378226712</v>
      </c>
      <c r="Z98" s="52">
        <v>0.0529456790123457</v>
      </c>
      <c r="AA98" s="52">
        <v>0.0402668911335578</v>
      </c>
      <c r="AB98" s="52">
        <v>0.0444931537598204</v>
      </c>
      <c r="AC98" s="52">
        <v>0.04286</v>
      </c>
      <c r="AD98" s="52">
        <v>0.04853</v>
      </c>
      <c r="AE98" s="52">
        <v>0.06483</v>
      </c>
      <c r="AF98" s="52">
        <v>0.06218</v>
      </c>
      <c r="AG98" s="52">
        <v>0.05184</v>
      </c>
      <c r="AH98" s="52">
        <v>0.04173</v>
      </c>
      <c r="AI98" s="52">
        <v>0.04457</v>
      </c>
      <c r="AJ98" s="52">
        <v>0.07552</v>
      </c>
      <c r="AK98" s="52">
        <v>0.06994</v>
      </c>
      <c r="AL98" s="52">
        <v>0.0602661038961039</v>
      </c>
      <c r="AM98" s="52">
        <v>0.0534512903225806</v>
      </c>
      <c r="AN98" s="52">
        <v>0.0499211538461538</v>
      </c>
      <c r="AO98" s="52">
        <v>0.054310127388535</v>
      </c>
      <c r="AP98" s="52">
        <v>0.0581690506329114</v>
      </c>
      <c r="AQ98" s="52">
        <v>0.0608439622641509</v>
      </c>
      <c r="AR98" s="52">
        <v>0.0569638125</v>
      </c>
      <c r="AS98" s="52">
        <v>0.0741907453416149</v>
      </c>
      <c r="AT98" s="52">
        <v>0.0650722222222222</v>
      </c>
      <c r="AU98" s="52">
        <v>0.0597075460122699</v>
      </c>
      <c r="AV98" s="52">
        <v>0.0751565853658536</v>
      </c>
      <c r="AW98" s="52">
        <v>0.0857819999999999</v>
      </c>
      <c r="AX98" s="52">
        <v>0.108747054216867</v>
      </c>
      <c r="AY98" s="52">
        <v>0.122656526946108</v>
      </c>
      <c r="AZ98" s="52">
        <v>0.126807857142857</v>
      </c>
      <c r="BA98" s="52">
        <v>0.181282366863905</v>
      </c>
      <c r="BB98" s="52">
        <v>0.241614</v>
      </c>
      <c r="BC98" s="52">
        <v>0.23553947368421</v>
      </c>
      <c r="BD98" s="52">
        <v>0.229696756554621</v>
      </c>
      <c r="BE98" s="53">
        <v>0.180323321814728</v>
      </c>
      <c r="BF98" s="457">
        <v>-0.21709545297676</v>
      </c>
      <c r="BG98" s="457">
        <v>0.134425349257118</v>
      </c>
      <c r="BH98" s="457">
        <v>0.00472512983507351</v>
      </c>
    </row>
    <row r="99" spans="8:8">
      <c r="A99" s="218" t="s">
        <v>183</v>
      </c>
      <c r="B99" s="52">
        <v>0.100187798</v>
      </c>
      <c r="C99" s="52">
        <v>0.10805433</v>
      </c>
      <c r="D99" s="52">
        <v>0.112208566</v>
      </c>
      <c r="E99" s="52">
        <v>0.117732816</v>
      </c>
      <c r="F99" s="52">
        <v>0.116362802</v>
      </c>
      <c r="G99" s="52">
        <v>0.126704198</v>
      </c>
      <c r="H99" s="52">
        <v>0.143939858</v>
      </c>
      <c r="I99" s="52">
        <v>0.152646076</v>
      </c>
      <c r="J99" s="52">
        <v>0.150966704</v>
      </c>
      <c r="K99" s="52">
        <v>0.151888888888889</v>
      </c>
      <c r="L99" s="52">
        <v>0.166636363636364</v>
      </c>
      <c r="M99" s="52">
        <v>0.154989898989899</v>
      </c>
      <c r="N99" s="52">
        <v>0.14720202020202</v>
      </c>
      <c r="O99" s="52">
        <v>0.15659595959596</v>
      </c>
      <c r="P99" s="52">
        <v>0.184434343434343</v>
      </c>
      <c r="Q99" s="52">
        <v>0.193646464646465</v>
      </c>
      <c r="R99" s="52">
        <v>0.19679797979798</v>
      </c>
      <c r="S99" s="52">
        <v>0.183040404040404</v>
      </c>
      <c r="T99" s="52">
        <v>0.197515151515152</v>
      </c>
      <c r="U99" s="52">
        <v>0.203767676767677</v>
      </c>
      <c r="V99" s="52">
        <v>0.197078585858586</v>
      </c>
      <c r="W99" s="52">
        <v>0.22097696969697</v>
      </c>
      <c r="X99" s="52">
        <v>0.219285555555556</v>
      </c>
      <c r="Y99" s="52">
        <v>0.229626565656566</v>
      </c>
      <c r="Z99" s="52">
        <v>0.225588585858586</v>
      </c>
      <c r="AA99" s="52">
        <v>0.23185303030303</v>
      </c>
      <c r="AB99" s="52">
        <v>0.228944646464646</v>
      </c>
      <c r="AC99" s="52">
        <v>0.210926666666667</v>
      </c>
      <c r="AD99" s="52">
        <v>0.23492898989899</v>
      </c>
      <c r="AE99" s="52">
        <v>0.258370808080808</v>
      </c>
      <c r="AF99" s="52">
        <v>0.275347575757576</v>
      </c>
      <c r="AG99" s="52">
        <v>0.261829292929293</v>
      </c>
      <c r="AH99" s="52">
        <v>0.232581616161616</v>
      </c>
      <c r="AI99" s="52">
        <v>0.253193333333333</v>
      </c>
      <c r="AJ99" s="52">
        <v>0.229195353535354</v>
      </c>
      <c r="AK99" s="52">
        <v>0.244349696969697</v>
      </c>
      <c r="AL99" s="52">
        <v>0.215403748524203</v>
      </c>
      <c r="AM99" s="52">
        <v>0.245520826990616</v>
      </c>
      <c r="AN99" s="52">
        <v>0.231685119930361</v>
      </c>
      <c r="AO99" s="52">
        <v>0.265460725146207</v>
      </c>
      <c r="AP99" s="52">
        <v>0.22589341477733</v>
      </c>
      <c r="AQ99" s="52">
        <v>0.226836649656947</v>
      </c>
      <c r="AR99" s="52">
        <v>0.226062272421591</v>
      </c>
      <c r="AS99" s="52">
        <v>0.21236910925877</v>
      </c>
      <c r="AT99" s="52">
        <v>0.22872027821083</v>
      </c>
      <c r="AU99" s="52">
        <v>0.232095426694077</v>
      </c>
      <c r="AV99" s="52">
        <v>0.234264151662777</v>
      </c>
      <c r="AW99" s="52">
        <v>0.212314446783332</v>
      </c>
      <c r="AX99" s="52">
        <v>0.212255913275325</v>
      </c>
      <c r="AY99" s="52">
        <v>0.222794209367598</v>
      </c>
      <c r="AZ99" s="52">
        <v>0.223397694062509</v>
      </c>
      <c r="BA99" s="52">
        <v>0.234683085578997</v>
      </c>
      <c r="BB99" s="52">
        <v>0.224552617517671</v>
      </c>
      <c r="BC99" s="52">
        <v>0.235250179813068</v>
      </c>
      <c r="BD99" s="52">
        <v>0.228004887137626</v>
      </c>
      <c r="BE99" s="53">
        <v>0.215201363784329</v>
      </c>
      <c r="BF99" s="457">
        <v>-0.0587334130845949</v>
      </c>
      <c r="BG99" s="457">
        <v>-3.13221021668642E-4</v>
      </c>
      <c r="BH99" s="457">
        <v>0.00563906196010851</v>
      </c>
    </row>
    <row r="100" spans="8:8">
      <c r="A100" s="218" t="s">
        <v>184</v>
      </c>
      <c r="B100" s="52">
        <v>0.021964418</v>
      </c>
      <c r="C100" s="52">
        <v>0.021964418</v>
      </c>
      <c r="D100" s="52">
        <v>0.026030266</v>
      </c>
      <c r="E100" s="52">
        <v>0.031289352</v>
      </c>
      <c r="F100" s="52">
        <v>0.033012918</v>
      </c>
      <c r="G100" s="52">
        <v>0.029212234</v>
      </c>
      <c r="H100" s="52">
        <v>0.038139422</v>
      </c>
      <c r="I100" s="52">
        <v>0.040128152</v>
      </c>
      <c r="J100" s="52">
        <v>0.042337852</v>
      </c>
      <c r="K100" s="52">
        <v>0.042558822</v>
      </c>
      <c r="L100" s="52">
        <v>0.048966952</v>
      </c>
      <c r="M100" s="52">
        <v>0.053165382</v>
      </c>
      <c r="N100" s="52">
        <v>0.063153226</v>
      </c>
      <c r="O100" s="52">
        <v>0.078400156</v>
      </c>
      <c r="P100" s="52">
        <v>0.084764092</v>
      </c>
      <c r="Q100" s="52">
        <v>0.088874134</v>
      </c>
      <c r="R100" s="52">
        <v>0.0928074</v>
      </c>
      <c r="S100" s="52">
        <v>0.104430422</v>
      </c>
      <c r="T100" s="52">
        <v>0.120958978</v>
      </c>
      <c r="U100" s="52">
        <v>0.125378378</v>
      </c>
      <c r="V100" s="52">
        <v>0.130239718</v>
      </c>
      <c r="W100" s="52">
        <v>0.124538692</v>
      </c>
      <c r="X100" s="52">
        <v>0.16373877</v>
      </c>
      <c r="Y100" s="52">
        <v>0.171649496</v>
      </c>
      <c r="Z100" s="52">
        <v>0.174433718</v>
      </c>
      <c r="AA100" s="52">
        <v>0.170854004</v>
      </c>
      <c r="AB100" s="52">
        <v>0.182830578</v>
      </c>
      <c r="AC100" s="52">
        <v>0.199447522</v>
      </c>
      <c r="AD100" s="52">
        <v>0.219334822</v>
      </c>
      <c r="AE100" s="52">
        <v>0.215268974</v>
      </c>
      <c r="AF100" s="52">
        <v>0.227466518</v>
      </c>
      <c r="AG100" s="52">
        <v>0.247972534</v>
      </c>
      <c r="AH100" s="52">
        <v>0.184465756</v>
      </c>
      <c r="AI100" s="52">
        <v>0.24107827</v>
      </c>
      <c r="AJ100" s="52">
        <v>0.215048004</v>
      </c>
      <c r="AK100" s="52">
        <v>0.175582762</v>
      </c>
      <c r="AL100" s="52">
        <v>0.181731180506494</v>
      </c>
      <c r="AM100" s="52">
        <v>0.201541747354839</v>
      </c>
      <c r="AN100" s="52">
        <v>0.241244711538461</v>
      </c>
      <c r="AO100" s="52">
        <v>0.25548076433121</v>
      </c>
      <c r="AP100" s="52">
        <v>0.297281279935802</v>
      </c>
      <c r="AQ100" s="52">
        <v>0.291093380426768</v>
      </c>
      <c r="AR100" s="52">
        <v>0.302927910638341</v>
      </c>
      <c r="AS100" s="52">
        <v>0.259806013383283</v>
      </c>
      <c r="AT100" s="52">
        <v>0.271487569612316</v>
      </c>
      <c r="AU100" s="52">
        <v>0.279811485614162</v>
      </c>
      <c r="AV100" s="52">
        <v>0.28542354677756</v>
      </c>
      <c r="AW100" s="52">
        <v>0.09964973528255</v>
      </c>
      <c r="AX100" s="52">
        <v>0.290201223084926</v>
      </c>
      <c r="AY100" s="52">
        <v>0.296621242524291</v>
      </c>
      <c r="AZ100" s="52">
        <v>0.298527322020224</v>
      </c>
      <c r="BA100" s="52">
        <v>0.313040192391491</v>
      </c>
      <c r="BB100" s="52">
        <v>0.27183660307558</v>
      </c>
      <c r="BC100" s="52">
        <v>0.263766653945844</v>
      </c>
      <c r="BD100" s="52">
        <v>0.323625875632514</v>
      </c>
      <c r="BE100" s="53">
        <v>0.357818636811523</v>
      </c>
      <c r="BF100" s="457">
        <v>0.102634298216811</v>
      </c>
      <c r="BG100" s="457">
        <v>0.0177223893819292</v>
      </c>
      <c r="BH100" s="457">
        <v>0.00937615555951547</v>
      </c>
    </row>
    <row r="101" spans="8:8">
      <c r="A101" s="218" t="s">
        <v>185</v>
      </c>
      <c r="B101" s="52">
        <v>0.0155</v>
      </c>
      <c r="C101" s="52">
        <v>0.0152</v>
      </c>
      <c r="D101" s="52">
        <v>0.0168</v>
      </c>
      <c r="E101" s="52">
        <v>0.0172</v>
      </c>
      <c r="F101" s="52">
        <v>0.01815</v>
      </c>
      <c r="G101" s="52">
        <v>0.02097</v>
      </c>
      <c r="H101" s="52">
        <v>0.01933</v>
      </c>
      <c r="I101" s="52">
        <v>0.02207</v>
      </c>
      <c r="J101" s="52">
        <v>0.02374</v>
      </c>
      <c r="K101" s="52">
        <v>0.02051</v>
      </c>
      <c r="L101" s="52">
        <v>0.02272</v>
      </c>
      <c r="M101" s="52">
        <v>0.02795</v>
      </c>
      <c r="N101" s="52">
        <v>0.02114</v>
      </c>
      <c r="O101" s="52">
        <v>0.02811</v>
      </c>
      <c r="P101" s="52">
        <v>0.02881</v>
      </c>
      <c r="Q101" s="52">
        <v>0.03522</v>
      </c>
      <c r="R101" s="52">
        <v>0.03725</v>
      </c>
      <c r="S101" s="52">
        <v>0.03773</v>
      </c>
      <c r="T101" s="52">
        <v>0.03968</v>
      </c>
      <c r="U101" s="52">
        <v>0.05278</v>
      </c>
      <c r="V101" s="52">
        <v>0.05553</v>
      </c>
      <c r="W101" s="52">
        <v>0.06017</v>
      </c>
      <c r="X101" s="52">
        <v>0.05247</v>
      </c>
      <c r="Y101" s="52">
        <v>0.06264</v>
      </c>
      <c r="Z101" s="52">
        <v>0.06485</v>
      </c>
      <c r="AA101" s="52">
        <v>0.06062</v>
      </c>
      <c r="AB101" s="52">
        <v>0.05145</v>
      </c>
      <c r="AC101" s="52">
        <v>0.0444</v>
      </c>
      <c r="AD101" s="52">
        <v>0.0503</v>
      </c>
      <c r="AE101" s="52">
        <v>0.05862</v>
      </c>
      <c r="AF101" s="52">
        <v>0.06232</v>
      </c>
      <c r="AG101" s="52">
        <v>0.0703</v>
      </c>
      <c r="AH101" s="52">
        <v>0.06069</v>
      </c>
      <c r="AI101" s="52">
        <v>0.05066</v>
      </c>
      <c r="AJ101" s="52">
        <v>0.0784</v>
      </c>
      <c r="AK101" s="52">
        <v>0.07799</v>
      </c>
      <c r="AL101" s="52">
        <v>0.0705787012987013</v>
      </c>
      <c r="AM101" s="52">
        <v>0.0694222496129032</v>
      </c>
      <c r="AN101" s="52">
        <v>0.077184773076923</v>
      </c>
      <c r="AO101" s="52">
        <v>0.083737591910828</v>
      </c>
      <c r="AP101" s="52">
        <v>0.0812136879113924</v>
      </c>
      <c r="AQ101" s="52">
        <v>0.0956434081132075</v>
      </c>
      <c r="AR101" s="52">
        <v>0.0818878280625</v>
      </c>
      <c r="AS101" s="52">
        <v>0.0935346398757763</v>
      </c>
      <c r="AT101" s="52">
        <v>0.0924381327777777</v>
      </c>
      <c r="AU101" s="52">
        <v>0.0732466849693251</v>
      </c>
      <c r="AV101" s="52">
        <v>0.090470877804878</v>
      </c>
      <c r="AW101" s="52">
        <v>0.0950652425454545</v>
      </c>
      <c r="AX101" s="52">
        <v>0.0923466339759035</v>
      </c>
      <c r="AY101" s="52">
        <v>0.0837127406586825</v>
      </c>
      <c r="AZ101" s="52">
        <v>0.0789141032142856</v>
      </c>
      <c r="BA101" s="52">
        <v>0.0734301772189348</v>
      </c>
      <c r="BB101" s="52">
        <v>0.086497191</v>
      </c>
      <c r="BC101" s="52">
        <v>0.0839599420183657</v>
      </c>
      <c r="BD101" s="52">
        <v>0.071542280180254</v>
      </c>
      <c r="BE101" s="53">
        <v>0.0638768707918367</v>
      </c>
      <c r="BF101" s="457">
        <v>-0.109584658722657</v>
      </c>
      <c r="BG101" s="457">
        <v>-0.0252995617162104</v>
      </c>
      <c r="BH101" s="457">
        <v>0.00167380738615581</v>
      </c>
    </row>
    <row r="102" spans="8:8">
      <c r="A102" s="218" t="s">
        <v>186</v>
      </c>
      <c r="B102" s="52">
        <v>0.0</v>
      </c>
      <c r="C102" s="52">
        <v>0.0</v>
      </c>
      <c r="D102" s="52">
        <v>0.0</v>
      </c>
      <c r="E102" s="52">
        <v>0.0</v>
      </c>
      <c r="F102" s="52">
        <v>0.0</v>
      </c>
      <c r="G102" s="52">
        <v>0.0</v>
      </c>
      <c r="H102" s="52">
        <v>0.0</v>
      </c>
      <c r="I102" s="52">
        <v>0.0</v>
      </c>
      <c r="J102" s="52">
        <v>0.0</v>
      </c>
      <c r="K102" s="52">
        <v>0.0</v>
      </c>
      <c r="L102" s="52">
        <v>0.0</v>
      </c>
      <c r="M102" s="52">
        <v>0.0</v>
      </c>
      <c r="N102" s="52">
        <v>0.0</v>
      </c>
      <c r="O102" s="52">
        <v>0.0</v>
      </c>
      <c r="P102" s="52">
        <v>0.0</v>
      </c>
      <c r="Q102" s="52">
        <v>0.0</v>
      </c>
      <c r="R102" s="52">
        <v>0.0</v>
      </c>
      <c r="S102" s="52">
        <v>0.0</v>
      </c>
      <c r="T102" s="52">
        <v>0.0</v>
      </c>
      <c r="U102" s="52">
        <v>0.0</v>
      </c>
      <c r="V102" s="52">
        <v>0.0</v>
      </c>
      <c r="W102" s="52">
        <v>0.0</v>
      </c>
      <c r="X102" s="52">
        <v>0.0</v>
      </c>
      <c r="Y102" s="52">
        <v>0.0</v>
      </c>
      <c r="Z102" s="52">
        <v>0.0</v>
      </c>
      <c r="AA102" s="52">
        <v>0.0</v>
      </c>
      <c r="AB102" s="52">
        <v>0.0</v>
      </c>
      <c r="AC102" s="52">
        <v>0.0</v>
      </c>
      <c r="AD102" s="52">
        <v>0.0</v>
      </c>
      <c r="AE102" s="52">
        <v>0.0</v>
      </c>
      <c r="AF102" s="52">
        <v>0.0</v>
      </c>
      <c r="AG102" s="52">
        <v>0.0</v>
      </c>
      <c r="AH102" s="52">
        <v>0.0</v>
      </c>
      <c r="AI102" s="52">
        <v>0.0</v>
      </c>
      <c r="AJ102" s="52">
        <v>0.0</v>
      </c>
      <c r="AK102" s="52">
        <v>0.0</v>
      </c>
      <c r="AL102" s="52">
        <v>0.0</v>
      </c>
      <c r="AM102" s="52">
        <v>0.0</v>
      </c>
      <c r="AN102" s="52">
        <v>0.0</v>
      </c>
      <c r="AO102" s="52">
        <v>0.0</v>
      </c>
      <c r="AP102" s="52">
        <v>0.0</v>
      </c>
      <c r="AQ102" s="52">
        <v>0.0</v>
      </c>
      <c r="AR102" s="52">
        <v>0.0</v>
      </c>
      <c r="AS102" s="52">
        <v>0.0</v>
      </c>
      <c r="AT102" s="52">
        <v>0.0</v>
      </c>
      <c r="AU102" s="52">
        <v>0.0</v>
      </c>
      <c r="AV102" s="52">
        <v>0.0</v>
      </c>
      <c r="AW102" s="52">
        <v>0.0</v>
      </c>
      <c r="AX102" s="52">
        <v>0.0</v>
      </c>
      <c r="AY102" s="52">
        <v>0.0</v>
      </c>
      <c r="AZ102" s="52">
        <v>0.0</v>
      </c>
      <c r="BA102" s="52">
        <v>0.0</v>
      </c>
      <c r="BB102" s="52">
        <v>0.0</v>
      </c>
      <c r="BC102" s="52">
        <v>0.0</v>
      </c>
      <c r="BD102" s="52">
        <v>0.0</v>
      </c>
      <c r="BE102" s="53">
        <v>0.0</v>
      </c>
      <c r="BF102" s="457">
        <v>0.0</v>
      </c>
      <c r="BG102" s="457">
        <v>0.0</v>
      </c>
      <c r="BH102" s="457">
        <v>0.0</v>
      </c>
    </row>
    <row r="103" spans="8:8">
      <c r="A103" s="218" t="s">
        <v>187</v>
      </c>
      <c r="B103" s="52">
        <v>0.00710427</v>
      </c>
      <c r="C103" s="52">
        <v>0.00985322</v>
      </c>
      <c r="D103" s="52">
        <v>0.00953171</v>
      </c>
      <c r="E103" s="52">
        <v>0.00929483</v>
      </c>
      <c r="F103" s="52">
        <v>0.01428512</v>
      </c>
      <c r="G103" s="52">
        <v>0.01220684</v>
      </c>
      <c r="H103" s="52">
        <v>0.01319976</v>
      </c>
      <c r="I103" s="52">
        <v>0.01368076</v>
      </c>
      <c r="J103" s="52">
        <v>0.01284465</v>
      </c>
      <c r="K103" s="52">
        <v>0.01905858</v>
      </c>
      <c r="L103" s="52">
        <v>0.01682809</v>
      </c>
      <c r="M103" s="52">
        <v>0.01788661</v>
      </c>
      <c r="N103" s="52">
        <v>0.01392729</v>
      </c>
      <c r="O103" s="52">
        <v>0.01807524</v>
      </c>
      <c r="P103" s="52">
        <v>0.02296168</v>
      </c>
      <c r="Q103" s="52">
        <v>0.01920375</v>
      </c>
      <c r="R103" s="52">
        <v>0.02597707</v>
      </c>
      <c r="S103" s="52">
        <v>0.01715362</v>
      </c>
      <c r="T103" s="52">
        <v>0.02294191</v>
      </c>
      <c r="U103" s="52">
        <v>0.01998143</v>
      </c>
      <c r="V103" s="52">
        <v>0.03184966</v>
      </c>
      <c r="W103" s="52">
        <v>0.0310988</v>
      </c>
      <c r="X103" s="52">
        <v>0.03965371</v>
      </c>
      <c r="Y103" s="52">
        <v>0.01987232</v>
      </c>
      <c r="Z103" s="52">
        <v>0.02963969</v>
      </c>
      <c r="AA103" s="52">
        <v>0.04683946</v>
      </c>
      <c r="AB103" s="52">
        <v>0.03486046</v>
      </c>
      <c r="AC103" s="52">
        <v>0.03097448</v>
      </c>
      <c r="AD103" s="52">
        <v>0.04227549</v>
      </c>
      <c r="AE103" s="52">
        <v>0.02346092</v>
      </c>
      <c r="AF103" s="52">
        <v>0.02759923</v>
      </c>
      <c r="AG103" s="52">
        <v>0.02424357</v>
      </c>
      <c r="AH103" s="52">
        <v>0.02813992</v>
      </c>
      <c r="AI103" s="52">
        <v>0.04279418</v>
      </c>
      <c r="AJ103" s="52">
        <v>0.0415926</v>
      </c>
      <c r="AK103" s="52">
        <v>0.04009553</v>
      </c>
      <c r="AL103" s="52">
        <v>0.0231480931833117</v>
      </c>
      <c r="AM103" s="52">
        <v>0.0319106453806452</v>
      </c>
      <c r="AN103" s="52">
        <v>0.047916231195</v>
      </c>
      <c r="AO103" s="52">
        <v>0.0420124278726115</v>
      </c>
      <c r="AP103" s="52">
        <v>0.0355705593693038</v>
      </c>
      <c r="AQ103" s="52">
        <v>0.033366872640566</v>
      </c>
      <c r="AR103" s="52">
        <v>0.034727645608875</v>
      </c>
      <c r="AS103" s="52">
        <v>0.0291755966181987</v>
      </c>
      <c r="AT103" s="52">
        <v>0.0265688388561111</v>
      </c>
      <c r="AU103" s="52">
        <v>0.0345608156501227</v>
      </c>
      <c r="AV103" s="52">
        <v>0.0428928729470122</v>
      </c>
      <c r="AW103" s="52">
        <v>0.0368038090694045</v>
      </c>
      <c r="AX103" s="52">
        <v>0.0395336094717253</v>
      </c>
      <c r="AY103" s="52">
        <v>0.0252076097273206</v>
      </c>
      <c r="AZ103" s="52">
        <v>0.0195413722538855</v>
      </c>
      <c r="BA103" s="52">
        <v>0.0257680537109057</v>
      </c>
      <c r="BB103" s="52">
        <v>0.025279384329</v>
      </c>
      <c r="BC103" s="52">
        <v>0.0300579490743995</v>
      </c>
      <c r="BD103" s="52">
        <v>0.0248593407341427</v>
      </c>
      <c r="BE103" s="53">
        <v>0.034442802677551</v>
      </c>
      <c r="BF103" s="457">
        <v>0.381721946154858</v>
      </c>
      <c r="BG103" s="457">
        <v>-0.00662848313382669</v>
      </c>
      <c r="BH103" s="457">
        <v>9.02527265455208E-4</v>
      </c>
    </row>
    <row r="104" spans="8:8">
      <c r="A104" s="218" t="s">
        <v>188</v>
      </c>
      <c r="B104" s="52">
        <v>0.00365</v>
      </c>
      <c r="C104" s="52">
        <v>0.00399</v>
      </c>
      <c r="D104" s="52">
        <v>0.0041</v>
      </c>
      <c r="E104" s="52">
        <v>0.00474</v>
      </c>
      <c r="F104" s="52">
        <v>0.00549</v>
      </c>
      <c r="G104" s="52">
        <v>0.007403</v>
      </c>
      <c r="H104" s="52">
        <v>0.008255</v>
      </c>
      <c r="I104" s="52">
        <v>0.008471</v>
      </c>
      <c r="J104" s="52">
        <v>0.006957</v>
      </c>
      <c r="K104" s="52">
        <v>0.009976</v>
      </c>
      <c r="L104" s="52">
        <v>0.010766</v>
      </c>
      <c r="M104" s="52">
        <v>0.011095</v>
      </c>
      <c r="N104" s="52">
        <v>0.012139</v>
      </c>
      <c r="O104" s="52">
        <v>0.013663</v>
      </c>
      <c r="P104" s="52">
        <v>0.014618</v>
      </c>
      <c r="Q104" s="52">
        <v>0.014801</v>
      </c>
      <c r="R104" s="52">
        <v>0.015716</v>
      </c>
      <c r="S104" s="52">
        <v>0.016076</v>
      </c>
      <c r="T104" s="52">
        <v>0.012172</v>
      </c>
      <c r="U104" s="52">
        <v>0.020922</v>
      </c>
      <c r="V104" s="52">
        <v>0.023956</v>
      </c>
      <c r="W104" s="52">
        <v>0.026451</v>
      </c>
      <c r="X104" s="52">
        <v>0.02177</v>
      </c>
      <c r="Y104" s="52">
        <v>0.025967</v>
      </c>
      <c r="Z104" s="52">
        <v>0.028012</v>
      </c>
      <c r="AA104" s="52">
        <v>0.031448</v>
      </c>
      <c r="AB104" s="52">
        <v>0.031166</v>
      </c>
      <c r="AC104" s="52">
        <v>0.028999</v>
      </c>
      <c r="AD104" s="52">
        <v>0.03796</v>
      </c>
      <c r="AE104" s="52">
        <v>0.040891</v>
      </c>
      <c r="AF104" s="52">
        <v>0.045141</v>
      </c>
      <c r="AG104" s="52">
        <v>0.032519</v>
      </c>
      <c r="AH104" s="52">
        <v>0.0344727</v>
      </c>
      <c r="AI104" s="52">
        <v>0.0391495</v>
      </c>
      <c r="AJ104" s="52">
        <v>0.0417749360092</v>
      </c>
      <c r="AK104" s="52">
        <v>0.0320420758836</v>
      </c>
      <c r="AL104" s="52">
        <v>0.0309759793500273</v>
      </c>
      <c r="AM104" s="52">
        <v>0.0266556765743419</v>
      </c>
      <c r="AN104" s="52">
        <v>0.0325491972373269</v>
      </c>
      <c r="AO104" s="52">
        <v>0.0289357369169618</v>
      </c>
      <c r="AP104" s="52">
        <v>0.0335005286362747</v>
      </c>
      <c r="AQ104" s="52">
        <v>0.0446815511238679</v>
      </c>
      <c r="AR104" s="52">
        <v>0.0378337750964437</v>
      </c>
      <c r="AS104" s="52">
        <v>0.0393351872887789</v>
      </c>
      <c r="AT104" s="52">
        <v>0.0367493823415667</v>
      </c>
      <c r="AU104" s="52">
        <v>0.0529826727768625</v>
      </c>
      <c r="AV104" s="52">
        <v>0.042764355165139</v>
      </c>
      <c r="AW104" s="52">
        <v>0.0306200617490836</v>
      </c>
      <c r="AX104" s="52">
        <v>0.063865909991559</v>
      </c>
      <c r="AY104" s="52">
        <v>0.0418015104107712</v>
      </c>
      <c r="AZ104" s="52">
        <v>0.0544597124999999</v>
      </c>
      <c r="BA104" s="52">
        <v>0.0383092082840236</v>
      </c>
      <c r="BB104" s="52">
        <v>0.03628224</v>
      </c>
      <c r="BC104" s="52">
        <v>0.0573656947368421</v>
      </c>
      <c r="BD104" s="52">
        <v>0.0431751416266674</v>
      </c>
      <c r="BE104" s="53">
        <v>0.0441971549292818</v>
      </c>
      <c r="BF104" s="457">
        <v>0.0208744202046254</v>
      </c>
      <c r="BG104" s="457">
        <v>0.0162448849254593</v>
      </c>
      <c r="BH104" s="457">
        <v>0.00115812693155844</v>
      </c>
    </row>
    <row r="105" spans="8:8">
      <c r="A105" s="218" t="s">
        <v>189</v>
      </c>
      <c r="B105" s="52">
        <v>0.02586</v>
      </c>
      <c r="C105" s="52">
        <v>0.02661</v>
      </c>
      <c r="D105" s="52">
        <v>0.02634</v>
      </c>
      <c r="E105" s="52">
        <v>0.03864</v>
      </c>
      <c r="F105" s="52">
        <v>0.03052</v>
      </c>
      <c r="G105" s="52">
        <v>0.02865</v>
      </c>
      <c r="H105" s="52">
        <v>0.03091</v>
      </c>
      <c r="I105" s="52">
        <v>0.03636</v>
      </c>
      <c r="J105" s="52">
        <v>0.03399</v>
      </c>
      <c r="K105" s="52">
        <v>0.04705</v>
      </c>
      <c r="L105" s="52">
        <v>0.05261</v>
      </c>
      <c r="M105" s="52">
        <v>0.04282</v>
      </c>
      <c r="N105" s="52">
        <v>0.04023</v>
      </c>
      <c r="O105" s="52">
        <v>0.04966</v>
      </c>
      <c r="P105" s="52">
        <v>0.04567</v>
      </c>
      <c r="Q105" s="52">
        <v>0.02926</v>
      </c>
      <c r="R105" s="52">
        <v>0.04791</v>
      </c>
      <c r="S105" s="52">
        <v>0.04781224244</v>
      </c>
      <c r="T105" s="52">
        <v>0.04987750139</v>
      </c>
      <c r="U105" s="52">
        <v>0.04385302057</v>
      </c>
      <c r="V105" s="52">
        <v>0.0600112974</v>
      </c>
      <c r="W105" s="52">
        <v>0.06129921331</v>
      </c>
      <c r="X105" s="52">
        <v>0.05508951108</v>
      </c>
      <c r="Y105" s="52">
        <v>0.04673865646</v>
      </c>
      <c r="Z105" s="52">
        <v>0.04863455304</v>
      </c>
      <c r="AA105" s="52">
        <v>0.063811797</v>
      </c>
      <c r="AB105" s="52">
        <v>0.03853647314</v>
      </c>
      <c r="AC105" s="52">
        <v>0.06555992856</v>
      </c>
      <c r="AD105" s="52">
        <v>0.04108831117</v>
      </c>
      <c r="AE105" s="52">
        <v>0.05061525136</v>
      </c>
      <c r="AF105" s="52">
        <v>0.04839462002</v>
      </c>
      <c r="AG105" s="52">
        <v>0.04743054158</v>
      </c>
      <c r="AH105" s="52">
        <v>0.05245482337</v>
      </c>
      <c r="AI105" s="52">
        <v>0.06201857491</v>
      </c>
      <c r="AJ105" s="52">
        <v>0.05051024715</v>
      </c>
      <c r="AK105" s="52">
        <v>0.04559980352</v>
      </c>
      <c r="AL105" s="52">
        <v>0.0505724395196104</v>
      </c>
      <c r="AM105" s="52">
        <v>0.0274304430470323</v>
      </c>
      <c r="AN105" s="52">
        <v>0.0297616034480769</v>
      </c>
      <c r="AO105" s="52">
        <v>0.0312808907447771</v>
      </c>
      <c r="AP105" s="52">
        <v>0.0394253265941772</v>
      </c>
      <c r="AQ105" s="52">
        <v>0.0393407337956604</v>
      </c>
      <c r="AR105" s="52">
        <v>0.0422428209665625</v>
      </c>
      <c r="AS105" s="52">
        <v>0.0409118690543478</v>
      </c>
      <c r="AT105" s="52">
        <v>0.0354004995722222</v>
      </c>
      <c r="AU105" s="52">
        <v>0.0393679447741104</v>
      </c>
      <c r="AV105" s="52">
        <v>0.0373145216065244</v>
      </c>
      <c r="AW105" s="52">
        <v>0.0525722647385454</v>
      </c>
      <c r="AX105" s="52">
        <v>0.0499820558622289</v>
      </c>
      <c r="AY105" s="52">
        <v>0.0395588546978443</v>
      </c>
      <c r="AZ105" s="52">
        <v>0.0407102593526785</v>
      </c>
      <c r="BA105" s="52">
        <v>0.0594078255191715</v>
      </c>
      <c r="BB105" s="52">
        <v>0.049021333083</v>
      </c>
      <c r="BC105" s="52">
        <v>0.0400983845178947</v>
      </c>
      <c r="BD105" s="52">
        <v>0.0494284142019172</v>
      </c>
      <c r="BE105" s="53">
        <v>0.0268403413942857</v>
      </c>
      <c r="BF105" s="457">
        <v>-0.458469231506463</v>
      </c>
      <c r="BG105" s="457">
        <v>0.033943312710655</v>
      </c>
      <c r="BH105" s="457">
        <v>7.03315004567199E-4</v>
      </c>
    </row>
    <row r="106" spans="8:8">
      <c r="A106" s="218" t="s">
        <v>190</v>
      </c>
      <c r="B106" s="52">
        <v>0.00841</v>
      </c>
      <c r="C106" s="52">
        <v>0.01064</v>
      </c>
      <c r="D106" s="52">
        <v>0.01368</v>
      </c>
      <c r="E106" s="52">
        <v>0.01405</v>
      </c>
      <c r="F106" s="52">
        <v>0.01046</v>
      </c>
      <c r="G106" s="52">
        <v>0.01787</v>
      </c>
      <c r="H106" s="52">
        <v>0.02048</v>
      </c>
      <c r="I106" s="52">
        <v>0.01728</v>
      </c>
      <c r="J106" s="52">
        <v>0.0188</v>
      </c>
      <c r="K106" s="52">
        <v>0.02458</v>
      </c>
      <c r="L106" s="52">
        <v>0.03399</v>
      </c>
      <c r="M106" s="52">
        <v>0.03637</v>
      </c>
      <c r="N106" s="52">
        <v>0.03265</v>
      </c>
      <c r="O106" s="52">
        <v>0.0211</v>
      </c>
      <c r="P106" s="52">
        <v>0.03263</v>
      </c>
      <c r="Q106" s="52">
        <v>0.01273</v>
      </c>
      <c r="R106" s="52">
        <v>0.02974</v>
      </c>
      <c r="S106" s="52">
        <v>0.03836</v>
      </c>
      <c r="T106" s="52">
        <v>0.0366</v>
      </c>
      <c r="U106" s="52">
        <v>0.04081</v>
      </c>
      <c r="V106" s="52">
        <v>0.03691</v>
      </c>
      <c r="W106" s="52">
        <v>0.055317</v>
      </c>
      <c r="X106" s="52">
        <v>0.0405623</v>
      </c>
      <c r="Y106" s="52">
        <v>0.0371817</v>
      </c>
      <c r="Z106" s="52">
        <v>0.0551221</v>
      </c>
      <c r="AA106" s="52">
        <v>0.0490011</v>
      </c>
      <c r="AB106" s="52">
        <v>0.0450535</v>
      </c>
      <c r="AC106" s="52">
        <v>0.0415894</v>
      </c>
      <c r="AD106" s="52">
        <v>0.03612501</v>
      </c>
      <c r="AE106" s="52">
        <v>0.04403602</v>
      </c>
      <c r="AF106" s="52">
        <v>0.06593011</v>
      </c>
      <c r="AG106" s="52">
        <v>0.07215002</v>
      </c>
      <c r="AH106" s="52">
        <v>0.07082</v>
      </c>
      <c r="AI106" s="52">
        <v>0.05088822</v>
      </c>
      <c r="AJ106" s="52">
        <v>0.03409668</v>
      </c>
      <c r="AK106" s="52">
        <v>0.05891444</v>
      </c>
      <c r="AL106" s="52">
        <v>0.0613425185064935</v>
      </c>
      <c r="AM106" s="52">
        <v>0.0727188270967742</v>
      </c>
      <c r="AN106" s="52">
        <v>0.0706914432692308</v>
      </c>
      <c r="AO106" s="52">
        <v>0.0574606994904458</v>
      </c>
      <c r="AP106" s="52">
        <v>0.0549171324683544</v>
      </c>
      <c r="AQ106" s="52">
        <v>0.0765004811320754</v>
      </c>
      <c r="AR106" s="52">
        <v>0.0761304763125</v>
      </c>
      <c r="AS106" s="52">
        <v>0.0660531409937888</v>
      </c>
      <c r="AT106" s="52">
        <v>0.0657875066666666</v>
      </c>
      <c r="AU106" s="52">
        <v>0.0501873134355828</v>
      </c>
      <c r="AV106" s="52">
        <v>0.0740270162195121</v>
      </c>
      <c r="AW106" s="52">
        <v>0.0781803758181818</v>
      </c>
      <c r="AX106" s="52">
        <v>0.0498824609638554</v>
      </c>
      <c r="AY106" s="52">
        <v>0.0473069861676646</v>
      </c>
      <c r="AZ106" s="52">
        <v>0.0342495326785714</v>
      </c>
      <c r="BA106" s="52">
        <v>0.0320763866272189</v>
      </c>
      <c r="BB106" s="52">
        <v>0.042184674</v>
      </c>
      <c r="BC106" s="52">
        <v>0.0679732742105263</v>
      </c>
      <c r="BD106" s="52">
        <v>0.0562493593117575</v>
      </c>
      <c r="BE106" s="53">
        <v>0.0403212622367347</v>
      </c>
      <c r="BF106" s="457">
        <v>-0.285127949089917</v>
      </c>
      <c r="BG106" s="457">
        <v>-0.0155414950109573</v>
      </c>
      <c r="BH106" s="457">
        <v>0.00105656438260587</v>
      </c>
    </row>
    <row r="107" spans="8:8">
      <c r="A107" s="218" t="s">
        <v>191</v>
      </c>
      <c r="B107" s="52">
        <v>0.0034</v>
      </c>
      <c r="C107" s="52">
        <v>0.0039</v>
      </c>
      <c r="D107" s="52">
        <v>0.0043</v>
      </c>
      <c r="E107" s="52">
        <v>0.0048</v>
      </c>
      <c r="F107" s="52">
        <v>0.0054</v>
      </c>
      <c r="G107" s="52">
        <v>0.006</v>
      </c>
      <c r="H107" s="52">
        <v>0.00614</v>
      </c>
      <c r="I107" s="52">
        <v>0.00422</v>
      </c>
      <c r="J107" s="52">
        <v>0.0042</v>
      </c>
      <c r="K107" s="52">
        <v>0.0042</v>
      </c>
      <c r="L107" s="52">
        <v>0.005</v>
      </c>
      <c r="M107" s="52">
        <v>0.00557</v>
      </c>
      <c r="N107" s="52">
        <v>0.006</v>
      </c>
      <c r="O107" s="52">
        <v>0.008</v>
      </c>
      <c r="P107" s="52">
        <v>0.01</v>
      </c>
      <c r="Q107" s="52">
        <v>0.01488</v>
      </c>
      <c r="R107" s="52">
        <v>0.01507</v>
      </c>
      <c r="S107" s="52">
        <v>0.0156</v>
      </c>
      <c r="T107" s="52">
        <v>0.01223</v>
      </c>
      <c r="U107" s="52">
        <v>0.01599</v>
      </c>
      <c r="V107" s="52">
        <v>0.01477</v>
      </c>
      <c r="W107" s="52">
        <v>0.01407</v>
      </c>
      <c r="X107" s="52">
        <v>0.01384</v>
      </c>
      <c r="Y107" s="52">
        <v>0.01791</v>
      </c>
      <c r="Z107" s="52">
        <v>0.03838</v>
      </c>
      <c r="AA107" s="52">
        <v>0.05369</v>
      </c>
      <c r="AB107" s="52">
        <v>0.06317</v>
      </c>
      <c r="AC107" s="52">
        <v>0.07228</v>
      </c>
      <c r="AD107" s="52">
        <v>0.07965</v>
      </c>
      <c r="AE107" s="52">
        <v>0.09243</v>
      </c>
      <c r="AF107" s="52">
        <v>0.10582</v>
      </c>
      <c r="AG107" s="52">
        <v>0.12008</v>
      </c>
      <c r="AH107" s="52">
        <v>0.11657</v>
      </c>
      <c r="AI107" s="52">
        <v>0.11095</v>
      </c>
      <c r="AJ107" s="52">
        <v>0.13774</v>
      </c>
      <c r="AK107" s="52">
        <v>0.14551</v>
      </c>
      <c r="AL107" s="52">
        <v>0.180917532467532</v>
      </c>
      <c r="AM107" s="52">
        <v>0.179631870967742</v>
      </c>
      <c r="AN107" s="52">
        <v>0.186208846153846</v>
      </c>
      <c r="AO107" s="52">
        <v>0.173640382165605</v>
      </c>
      <c r="AP107" s="52">
        <v>0.160117405063291</v>
      </c>
      <c r="AQ107" s="52">
        <v>0.189671886792453</v>
      </c>
      <c r="AR107" s="52">
        <v>0.2145538125</v>
      </c>
      <c r="AS107" s="52">
        <v>0.246928695652174</v>
      </c>
      <c r="AT107" s="52">
        <v>0.283116111111111</v>
      </c>
      <c r="AU107" s="52">
        <v>0.267744086503067</v>
      </c>
      <c r="AV107" s="52">
        <v>0.38320594845161</v>
      </c>
      <c r="AW107" s="52">
        <v>0.494286158181818</v>
      </c>
      <c r="AX107" s="52">
        <v>0.532916403971688</v>
      </c>
      <c r="AY107" s="52">
        <v>0.569535039483772</v>
      </c>
      <c r="AZ107" s="52">
        <v>0.52066304046491</v>
      </c>
      <c r="BA107" s="52">
        <v>0.597945491452141</v>
      </c>
      <c r="BB107" s="52">
        <v>0.798858925328173</v>
      </c>
      <c r="BC107" s="52">
        <v>0.755921281291207</v>
      </c>
      <c r="BD107" s="52">
        <v>0.603703909223698</v>
      </c>
      <c r="BE107" s="53">
        <v>0.612521069817286</v>
      </c>
      <c r="BF107" s="457">
        <v>0.011832962564724</v>
      </c>
      <c r="BG107" s="457">
        <v>0.0786633935472272</v>
      </c>
      <c r="BH107" s="457">
        <v>0.016050289848689</v>
      </c>
    </row>
    <row r="108" spans="8:8">
      <c r="A108" s="218" t="s">
        <v>192</v>
      </c>
      <c r="B108" s="52">
        <v>0.10046</v>
      </c>
      <c r="C108" s="52">
        <v>0.10029</v>
      </c>
      <c r="D108" s="52">
        <v>0.10241</v>
      </c>
      <c r="E108" s="52">
        <v>0.10258</v>
      </c>
      <c r="F108" s="52">
        <v>0.10346</v>
      </c>
      <c r="G108" s="52">
        <v>0.10377</v>
      </c>
      <c r="H108" s="52">
        <v>0.10651</v>
      </c>
      <c r="I108" s="52">
        <v>0.11061</v>
      </c>
      <c r="J108" s="52">
        <v>0.11236</v>
      </c>
      <c r="K108" s="52">
        <v>0.11518</v>
      </c>
      <c r="L108" s="52">
        <v>0.11871</v>
      </c>
      <c r="M108" s="52">
        <v>0.1233</v>
      </c>
      <c r="N108" s="52">
        <v>0.12502</v>
      </c>
      <c r="O108" s="52">
        <v>0.12893</v>
      </c>
      <c r="P108" s="52">
        <v>0.13788</v>
      </c>
      <c r="Q108" s="52">
        <v>0.139044155252525</v>
      </c>
      <c r="R108" s="52">
        <v>0.140960395353535</v>
      </c>
      <c r="S108" s="52">
        <v>0.145925326262626</v>
      </c>
      <c r="T108" s="52">
        <v>0.148030219656566</v>
      </c>
      <c r="U108" s="52">
        <v>0.152071686808081</v>
      </c>
      <c r="V108" s="52">
        <v>0.167210121949495</v>
      </c>
      <c r="W108" s="52">
        <v>0.177823680408618</v>
      </c>
      <c r="X108" s="52">
        <v>0.187969113819097</v>
      </c>
      <c r="Y108" s="52">
        <v>0.20781649869697</v>
      </c>
      <c r="Z108" s="52">
        <v>0.213095000770454</v>
      </c>
      <c r="AA108" s="52">
        <v>0.222611363907092</v>
      </c>
      <c r="AB108" s="52">
        <v>0.215492852369015</v>
      </c>
      <c r="AC108" s="52">
        <v>0.206451448680303</v>
      </c>
      <c r="AD108" s="52">
        <v>0.20222916704</v>
      </c>
      <c r="AE108" s="52">
        <v>0.213628812489697</v>
      </c>
      <c r="AF108" s="52">
        <v>0.218245138984242</v>
      </c>
      <c r="AG108" s="52">
        <v>0.208405304839495</v>
      </c>
      <c r="AH108" s="52">
        <v>0.185340583115859</v>
      </c>
      <c r="AI108" s="52">
        <v>0.185158612524425</v>
      </c>
      <c r="AJ108" s="52">
        <v>0.197394497025726</v>
      </c>
      <c r="AK108" s="52">
        <v>0.215505893933816</v>
      </c>
      <c r="AL108" s="52">
        <v>0.224896364832657</v>
      </c>
      <c r="AM108" s="52">
        <v>0.227044408249871</v>
      </c>
      <c r="AN108" s="52">
        <v>0.237687984345671</v>
      </c>
      <c r="AO108" s="52">
        <v>0.247229671921979</v>
      </c>
      <c r="AP108" s="52">
        <v>0.263306051058376</v>
      </c>
      <c r="AQ108" s="52">
        <v>0.281208583522151</v>
      </c>
      <c r="AR108" s="52">
        <v>0.310393434832739</v>
      </c>
      <c r="AS108" s="52">
        <v>0.326955589940772</v>
      </c>
      <c r="AT108" s="52">
        <v>0.322619598452677</v>
      </c>
      <c r="AU108" s="52">
        <v>0.384549339809342</v>
      </c>
      <c r="AV108" s="52">
        <v>0.43840870160095</v>
      </c>
      <c r="AW108" s="52">
        <v>0.443287607923416</v>
      </c>
      <c r="AX108" s="52">
        <v>0.493020784365994</v>
      </c>
      <c r="AY108" s="52">
        <v>0.4868680570315</v>
      </c>
      <c r="AZ108" s="52">
        <v>0.454360090572907</v>
      </c>
      <c r="BA108" s="52">
        <v>0.525456613294531</v>
      </c>
      <c r="BB108" s="52">
        <v>0.546752612336866</v>
      </c>
      <c r="BC108" s="52">
        <v>0.531490272099742</v>
      </c>
      <c r="BD108" s="52">
        <v>0.614367148448721</v>
      </c>
      <c r="BE108" s="53">
        <v>0.6389940252601</v>
      </c>
      <c r="BF108" s="457">
        <v>0.0372431884651316</v>
      </c>
      <c r="BG108" s="457">
        <v>0.0665315908788811</v>
      </c>
      <c r="BH108" s="457">
        <v>0.0167439779990988</v>
      </c>
    </row>
    <row r="109" spans="8:8" s="47" ht="10.2" customFormat="1">
      <c r="A109" s="54" t="s">
        <v>193</v>
      </c>
      <c r="B109" s="55">
        <v>1.560895546</v>
      </c>
      <c r="C109" s="55">
        <v>1.623118272</v>
      </c>
      <c r="D109" s="55">
        <v>1.528667474</v>
      </c>
      <c r="E109" s="55">
        <v>1.68249119</v>
      </c>
      <c r="F109" s="55">
        <v>1.741638034</v>
      </c>
      <c r="G109" s="55">
        <v>1.807100104</v>
      </c>
      <c r="H109" s="55">
        <v>1.992820798</v>
      </c>
      <c r="I109" s="55">
        <v>2.05116013</v>
      </c>
      <c r="J109" s="55">
        <v>1.94011624</v>
      </c>
      <c r="K109" s="55">
        <v>2.17904609488889</v>
      </c>
      <c r="L109" s="55">
        <v>2.32444250363636</v>
      </c>
      <c r="M109" s="55">
        <v>2.3325336989899</v>
      </c>
      <c r="N109" s="55">
        <v>2.27038314020202</v>
      </c>
      <c r="O109" s="55">
        <v>2.3704640937688</v>
      </c>
      <c r="P109" s="55">
        <v>2.56981874673625</v>
      </c>
      <c r="Q109" s="55">
        <v>2.73447218798653</v>
      </c>
      <c r="R109" s="55">
        <v>2.89729690163187</v>
      </c>
      <c r="S109" s="55">
        <v>2.82667187430308</v>
      </c>
      <c r="T109" s="55">
        <v>2.99341370798708</v>
      </c>
      <c r="U109" s="55">
        <v>2.99406694026024</v>
      </c>
      <c r="V109" s="55">
        <v>3.20044613429226</v>
      </c>
      <c r="W109" s="55">
        <v>3.28159102202165</v>
      </c>
      <c r="X109" s="55">
        <v>3.26891281231324</v>
      </c>
      <c r="Y109" s="55">
        <v>3.61786261663621</v>
      </c>
      <c r="Z109" s="55">
        <v>3.88043529868139</v>
      </c>
      <c r="AA109" s="55">
        <v>3.99271542834368</v>
      </c>
      <c r="AB109" s="55">
        <v>4.10524272373348</v>
      </c>
      <c r="AC109" s="55">
        <v>4.01524650190697</v>
      </c>
      <c r="AD109" s="55">
        <v>4.40286920610899</v>
      </c>
      <c r="AE109" s="55">
        <v>4.43298197593051</v>
      </c>
      <c r="AF109" s="55">
        <v>4.83434431876182</v>
      </c>
      <c r="AG109" s="55">
        <v>4.73409440734879</v>
      </c>
      <c r="AH109" s="55">
        <v>4.75894667664747</v>
      </c>
      <c r="AI109" s="55">
        <v>5.06674294676776</v>
      </c>
      <c r="AJ109" s="55">
        <v>5.00242965172028</v>
      </c>
      <c r="AK109" s="55">
        <v>5.21652887630711</v>
      </c>
      <c r="AL109" s="55">
        <v>5.66759263970851</v>
      </c>
      <c r="AM109" s="55">
        <v>5.7143899070167</v>
      </c>
      <c r="AN109" s="55">
        <v>5.82924411057951</v>
      </c>
      <c r="AO109" s="55">
        <v>6.81339407839871</v>
      </c>
      <c r="AP109" s="55">
        <v>7.04923902323151</v>
      </c>
      <c r="AQ109" s="55">
        <v>7.71445153913627</v>
      </c>
      <c r="AR109" s="55">
        <v>8.14891319746627</v>
      </c>
      <c r="AS109" s="55">
        <v>9.48197979963117</v>
      </c>
      <c r="AT109" s="55">
        <v>9.14304320040161</v>
      </c>
      <c r="AU109" s="55">
        <v>10.30283375921</v>
      </c>
      <c r="AV109" s="55">
        <v>10.4277204371807</v>
      </c>
      <c r="AW109" s="55">
        <v>11.7013638563733</v>
      </c>
      <c r="AX109" s="55">
        <v>12.6028155712873</v>
      </c>
      <c r="AY109" s="55">
        <v>13.943432085358</v>
      </c>
      <c r="AZ109" s="55">
        <v>14.258185486232</v>
      </c>
      <c r="BA109" s="55">
        <v>14.7402569408898</v>
      </c>
      <c r="BB109" s="55">
        <v>15.0429514956279</v>
      </c>
      <c r="BC109" s="55">
        <v>15.3178575806082</v>
      </c>
      <c r="BD109" s="55">
        <v>15.969916273743</v>
      </c>
      <c r="BE109" s="55">
        <v>16.4062967248378</v>
      </c>
      <c r="BF109" s="458">
        <v>0.0245182565172812</v>
      </c>
      <c r="BG109" s="458">
        <v>0.0573558848344342</v>
      </c>
      <c r="BH109" s="458">
        <v>0.429904913892664</v>
      </c>
    </row>
    <row r="110" spans="8:8">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c r="AA110" s="52"/>
      <c r="AB110" s="52"/>
      <c r="AC110" s="52"/>
      <c r="AD110" s="52"/>
      <c r="AE110" s="52"/>
      <c r="AF110" s="52"/>
      <c r="AG110" s="52"/>
      <c r="AH110" s="52"/>
      <c r="AI110" s="52"/>
      <c r="AJ110" s="52"/>
      <c r="AK110" s="52"/>
      <c r="AL110" s="52"/>
      <c r="AM110" s="52"/>
      <c r="AN110" s="52"/>
      <c r="AO110" s="52"/>
      <c r="AP110" s="52"/>
      <c r="AQ110" s="52"/>
      <c r="AR110" s="52"/>
      <c r="AS110" s="52"/>
      <c r="AT110" s="52"/>
      <c r="AU110" s="52"/>
      <c r="AV110" s="52"/>
      <c r="AW110" s="52"/>
      <c r="AX110" s="52"/>
      <c r="AY110" s="52"/>
      <c r="AZ110" s="52"/>
      <c r="BA110" s="52"/>
      <c r="BB110" s="52"/>
      <c r="BC110" s="52"/>
      <c r="BD110" s="52"/>
      <c r="BE110" s="53"/>
      <c r="BF110" s="457"/>
      <c r="BG110" s="457"/>
      <c r="BH110" s="457"/>
    </row>
    <row r="111" spans="8:8" s="221" ht="10.2" customFormat="1">
      <c r="A111" s="757" t="s">
        <v>194</v>
      </c>
      <c r="B111" s="758">
        <v>9.23197923851395</v>
      </c>
      <c r="C111" s="758">
        <v>9.83817037038316</v>
      </c>
      <c r="D111" s="758">
        <v>10.0574265171834</v>
      </c>
      <c r="E111" s="758">
        <v>10.5928900772235</v>
      </c>
      <c r="F111" s="758">
        <v>11.2174322107328</v>
      </c>
      <c r="G111" s="758">
        <v>11.746475761078</v>
      </c>
      <c r="H111" s="758">
        <v>12.2706500480785</v>
      </c>
      <c r="I111" s="758">
        <v>12.846303682331</v>
      </c>
      <c r="J111" s="758">
        <v>13.0300948777276</v>
      </c>
      <c r="K111" s="758">
        <v>14.3126498398541</v>
      </c>
      <c r="L111" s="758">
        <v>14.4888965171844</v>
      </c>
      <c r="M111" s="758">
        <v>14.4313470568199</v>
      </c>
      <c r="N111" s="758">
        <v>14.9167160962385</v>
      </c>
      <c r="O111" s="758">
        <v>16.1438772516444</v>
      </c>
      <c r="P111" s="758">
        <v>16.9518919442889</v>
      </c>
      <c r="Q111" s="758">
        <v>17.3165245094915</v>
      </c>
      <c r="R111" s="758">
        <v>17.6890372460857</v>
      </c>
      <c r="S111" s="758">
        <v>18.0090892058518</v>
      </c>
      <c r="T111" s="758">
        <v>18.7776937638692</v>
      </c>
      <c r="U111" s="758">
        <v>19.4137555629856</v>
      </c>
      <c r="V111" s="758">
        <v>19.7977484770063</v>
      </c>
      <c r="W111" s="758">
        <v>20.0657164754257</v>
      </c>
      <c r="X111" s="758">
        <v>20.3370639773734</v>
      </c>
      <c r="Y111" s="758">
        <v>20.9872098418852</v>
      </c>
      <c r="Z111" s="758">
        <v>20.8757091292076</v>
      </c>
      <c r="AA111" s="758">
        <v>21.5890625614241</v>
      </c>
      <c r="AB111" s="758">
        <v>22.0941040381179</v>
      </c>
      <c r="AC111" s="758">
        <v>22.0907425476017</v>
      </c>
      <c r="AD111" s="758">
        <v>23.4124479154329</v>
      </c>
      <c r="AE111" s="758">
        <v>23.568818247215</v>
      </c>
      <c r="AF111" s="758">
        <v>24.856334113362</v>
      </c>
      <c r="AG111" s="758">
        <v>25.2049899374695</v>
      </c>
      <c r="AH111" s="758">
        <v>25.6613536981955</v>
      </c>
      <c r="AI111" s="758">
        <v>25.8694201473752</v>
      </c>
      <c r="AJ111" s="758">
        <v>26.0567646549351</v>
      </c>
      <c r="AK111" s="758">
        <v>26.5196253934286</v>
      </c>
      <c r="AL111" s="758">
        <v>25.6710976973596</v>
      </c>
      <c r="AM111" s="758">
        <v>25.9788807575109</v>
      </c>
      <c r="AN111" s="758">
        <v>25.7707358023415</v>
      </c>
      <c r="AO111" s="758">
        <v>27.4887910806146</v>
      </c>
      <c r="AP111" s="758">
        <v>28.2414393854373</v>
      </c>
      <c r="AQ111" s="758">
        <v>29.1342645219036</v>
      </c>
      <c r="AR111" s="758">
        <v>29.446150258447</v>
      </c>
      <c r="AS111" s="758">
        <v>30.9553149094941</v>
      </c>
      <c r="AT111" s="758">
        <v>30.7180404762133</v>
      </c>
      <c r="AU111" s="758">
        <v>32.2498647139088</v>
      </c>
      <c r="AV111" s="758">
        <v>32.6626167142514</v>
      </c>
      <c r="AW111" s="758">
        <v>33.8437056107968</v>
      </c>
      <c r="AX111" s="758">
        <v>34.9865835685888</v>
      </c>
      <c r="AY111" s="758">
        <v>35.6777653007145</v>
      </c>
      <c r="AZ111" s="758">
        <v>35.3813623721972</v>
      </c>
      <c r="BA111" s="758">
        <v>36.3820564170477</v>
      </c>
      <c r="BB111" s="758">
        <v>36.6004644760531</v>
      </c>
      <c r="BC111" s="758">
        <v>37.3703618043555</v>
      </c>
      <c r="BD111" s="758">
        <v>37.6889554190271</v>
      </c>
      <c r="BE111" s="758">
        <v>38.1626173478306</v>
      </c>
      <c r="BF111" s="759">
        <v>0.00980108040647587</v>
      </c>
      <c r="BG111" s="759">
        <v>0.0206622662237084</v>
      </c>
      <c r="BH111" s="759">
        <v>1.0</v>
      </c>
    </row>
    <row r="112" spans="8:8">
      <c r="A112" s="45" t="s">
        <v>195</v>
      </c>
      <c r="B112" s="52">
        <v>7.17694014077983</v>
      </c>
      <c r="C112" s="52">
        <v>7.58815341519838</v>
      </c>
      <c r="D112" s="52">
        <v>7.78913018199575</v>
      </c>
      <c r="E112" s="52">
        <v>8.0057391742978</v>
      </c>
      <c r="F112" s="52">
        <v>8.38212439646544</v>
      </c>
      <c r="G112" s="52">
        <v>8.62215952303753</v>
      </c>
      <c r="H112" s="52">
        <v>8.98315089477581</v>
      </c>
      <c r="I112" s="52">
        <v>9.37346231852548</v>
      </c>
      <c r="J112" s="52">
        <v>9.39512135559058</v>
      </c>
      <c r="K112" s="52">
        <v>10.3005820501613</v>
      </c>
      <c r="L112" s="52">
        <v>10.3123180408485</v>
      </c>
      <c r="M112" s="52">
        <v>9.94767898507071</v>
      </c>
      <c r="N112" s="52">
        <v>10.0191253479798</v>
      </c>
      <c r="O112" s="52">
        <v>10.735452061495</v>
      </c>
      <c r="P112" s="52">
        <v>11.1956738570707</v>
      </c>
      <c r="Q112" s="52">
        <v>11.1219575009293</v>
      </c>
      <c r="R112" s="52">
        <v>11.2884463545051</v>
      </c>
      <c r="S112" s="52">
        <v>11.5936246895354</v>
      </c>
      <c r="T112" s="52">
        <v>12.1029279654545</v>
      </c>
      <c r="U112" s="52">
        <v>12.1332498179798</v>
      </c>
      <c r="V112" s="52">
        <v>12.127939770101</v>
      </c>
      <c r="W112" s="52">
        <v>12.0688215367475</v>
      </c>
      <c r="X112" s="52">
        <v>12.0876652551515</v>
      </c>
      <c r="Y112" s="52">
        <v>12.2379543934141</v>
      </c>
      <c r="Z112" s="52">
        <v>11.9103899957576</v>
      </c>
      <c r="AA112" s="52">
        <v>12.2948216539394</v>
      </c>
      <c r="AB112" s="52">
        <v>12.436626560101</v>
      </c>
      <c r="AC112" s="52">
        <v>12.3075331080808</v>
      </c>
      <c r="AD112" s="52">
        <v>13.0693891827273</v>
      </c>
      <c r="AE112" s="52">
        <v>12.6427610680808</v>
      </c>
      <c r="AF112" s="52">
        <v>13.5186928110101</v>
      </c>
      <c r="AG112" s="52">
        <v>13.8755149478635</v>
      </c>
      <c r="AH112" s="52">
        <v>14.1177391921212</v>
      </c>
      <c r="AI112" s="52">
        <v>13.7863423985415</v>
      </c>
      <c r="AJ112" s="52">
        <v>13.914637430433</v>
      </c>
      <c r="AK112" s="52">
        <v>13.951637010945</v>
      </c>
      <c r="AL112" s="52">
        <v>12.851117500524</v>
      </c>
      <c r="AM112" s="52">
        <v>12.9957406123712</v>
      </c>
      <c r="AN112" s="52">
        <v>12.6727714804542</v>
      </c>
      <c r="AO112" s="52">
        <v>12.8894665417484</v>
      </c>
      <c r="AP112" s="52">
        <v>12.9295075763104</v>
      </c>
      <c r="AQ112" s="52">
        <v>13.0742725767172</v>
      </c>
      <c r="AR112" s="52">
        <v>12.6526974901947</v>
      </c>
      <c r="AS112" s="52">
        <v>13.0949238206559</v>
      </c>
      <c r="AT112" s="52">
        <v>12.8569223690221</v>
      </c>
      <c r="AU112" s="52">
        <v>13.1262900415202</v>
      </c>
      <c r="AV112" s="52">
        <v>13.4015294766193</v>
      </c>
      <c r="AW112" s="52">
        <v>13.3681857540882</v>
      </c>
      <c r="AX112" s="52">
        <v>13.4496874161192</v>
      </c>
      <c r="AY112" s="52">
        <v>13.1733524942275</v>
      </c>
      <c r="AZ112" s="52">
        <v>12.9517548908611</v>
      </c>
      <c r="BA112" s="52">
        <v>13.1196339631818</v>
      </c>
      <c r="BB112" s="52">
        <v>13.0079643785767</v>
      </c>
      <c r="BC112" s="52">
        <v>13.252325204962</v>
      </c>
      <c r="BD112" s="52">
        <v>12.8742114398366</v>
      </c>
      <c r="BE112" s="53">
        <v>13.1421094240707</v>
      </c>
      <c r="BF112" s="457">
        <v>0.018019789601891</v>
      </c>
      <c r="BG112" s="457">
        <v>1.34391552828017E-4</v>
      </c>
      <c r="BH112" s="457">
        <v>0.344371281044165</v>
      </c>
    </row>
    <row r="113" spans="8:8">
      <c r="A113" s="45" t="s">
        <v>196</v>
      </c>
      <c r="B113" s="52">
        <v>2.05503909773412</v>
      </c>
      <c r="C113" s="52">
        <v>2.25001695518478</v>
      </c>
      <c r="D113" s="52">
        <v>2.26829633518768</v>
      </c>
      <c r="E113" s="52">
        <v>2.58715090292575</v>
      </c>
      <c r="F113" s="52">
        <v>2.8353078142674</v>
      </c>
      <c r="G113" s="52">
        <v>3.12431623804045</v>
      </c>
      <c r="H113" s="52">
        <v>3.28749915330265</v>
      </c>
      <c r="I113" s="52">
        <v>3.47284136380554</v>
      </c>
      <c r="J113" s="52">
        <v>3.63497352213704</v>
      </c>
      <c r="K113" s="52">
        <v>4.01206778969279</v>
      </c>
      <c r="L113" s="52">
        <v>4.17657847633597</v>
      </c>
      <c r="M113" s="52">
        <v>4.48366807174916</v>
      </c>
      <c r="N113" s="52">
        <v>4.89759074825873</v>
      </c>
      <c r="O113" s="52">
        <v>5.4084251901495</v>
      </c>
      <c r="P113" s="52">
        <v>5.75621808721818</v>
      </c>
      <c r="Q113" s="52">
        <v>6.19456700856216</v>
      </c>
      <c r="R113" s="52">
        <v>6.4005908915806</v>
      </c>
      <c r="S113" s="52">
        <v>6.41546451631639</v>
      </c>
      <c r="T113" s="52">
        <v>6.67476579841464</v>
      </c>
      <c r="U113" s="52">
        <v>7.2805057450058</v>
      </c>
      <c r="V113" s="52">
        <v>7.66980870690526</v>
      </c>
      <c r="W113" s="52">
        <v>7.99689493867827</v>
      </c>
      <c r="X113" s="52">
        <v>8.24939872222192</v>
      </c>
      <c r="Y113" s="52">
        <v>8.74925544847104</v>
      </c>
      <c r="Z113" s="52">
        <v>8.96531913345007</v>
      </c>
      <c r="AA113" s="52">
        <v>9.29424090748468</v>
      </c>
      <c r="AB113" s="52">
        <v>9.65747747801684</v>
      </c>
      <c r="AC113" s="52">
        <v>9.78320943952085</v>
      </c>
      <c r="AD113" s="52">
        <v>10.3430587327056</v>
      </c>
      <c r="AE113" s="52">
        <v>10.9260571791342</v>
      </c>
      <c r="AF113" s="52">
        <v>11.3376413023519</v>
      </c>
      <c r="AG113" s="52">
        <v>11.3294749896061</v>
      </c>
      <c r="AH113" s="52">
        <v>11.5436145060743</v>
      </c>
      <c r="AI113" s="52">
        <v>12.0830777488338</v>
      </c>
      <c r="AJ113" s="52">
        <v>12.1421272245022</v>
      </c>
      <c r="AK113" s="52">
        <v>12.5679883824835</v>
      </c>
      <c r="AL113" s="52">
        <v>12.8199801968356</v>
      </c>
      <c r="AM113" s="52">
        <v>12.9831401451397</v>
      </c>
      <c r="AN113" s="52">
        <v>13.0979643218872</v>
      </c>
      <c r="AO113" s="52">
        <v>14.5993245388661</v>
      </c>
      <c r="AP113" s="52">
        <v>15.3119318091269</v>
      </c>
      <c r="AQ113" s="52">
        <v>16.0599919451864</v>
      </c>
      <c r="AR113" s="52">
        <v>16.7934527682523</v>
      </c>
      <c r="AS113" s="52">
        <v>17.8603910888382</v>
      </c>
      <c r="AT113" s="52">
        <v>17.8611181071913</v>
      </c>
      <c r="AU113" s="52">
        <v>19.1235746723886</v>
      </c>
      <c r="AV113" s="52">
        <v>19.261087237632</v>
      </c>
      <c r="AW113" s="52">
        <v>20.4755198567087</v>
      </c>
      <c r="AX113" s="52">
        <v>21.5368961524697</v>
      </c>
      <c r="AY113" s="52">
        <v>22.504412806487</v>
      </c>
      <c r="AZ113" s="52">
        <v>22.4296074813362</v>
      </c>
      <c r="BA113" s="52">
        <v>23.262422453866</v>
      </c>
      <c r="BB113" s="52">
        <v>23.5925000974764</v>
      </c>
      <c r="BC113" s="52">
        <v>24.1180365993935</v>
      </c>
      <c r="BD113" s="52">
        <v>24.8147439791905</v>
      </c>
      <c r="BE113" s="53">
        <v>25.0205079237599</v>
      </c>
      <c r="BF113" s="457">
        <v>0.00553710734138879</v>
      </c>
      <c r="BG113" s="457">
        <v>0.033427741542964</v>
      </c>
      <c r="BH113" s="457">
        <v>0.655628718955835</v>
      </c>
    </row>
    <row r="114" spans="8:8">
      <c r="A114" s="60" t="s">
        <v>197</v>
      </c>
      <c r="B114" s="61">
        <v>2.11806033953535</v>
      </c>
      <c r="C114" s="61">
        <v>2.30453809280808</v>
      </c>
      <c r="D114" s="61">
        <v>2.22192623929293</v>
      </c>
      <c r="E114" s="61">
        <v>2.26580897288889</v>
      </c>
      <c r="F114" s="61">
        <v>2.22457899345455</v>
      </c>
      <c r="G114" s="61">
        <v>2.34722728024242</v>
      </c>
      <c r="H114" s="61">
        <v>2.33227751480808</v>
      </c>
      <c r="I114" s="61">
        <v>2.44836391379798</v>
      </c>
      <c r="J114" s="61">
        <v>2.43532104579798</v>
      </c>
      <c r="K114" s="61">
        <v>2.6301742550303</v>
      </c>
      <c r="L114" s="61">
        <v>2.64905446309091</v>
      </c>
      <c r="M114" s="61">
        <v>2.31162803381818</v>
      </c>
      <c r="N114" s="61">
        <v>3.07585700181818</v>
      </c>
      <c r="O114" s="61">
        <v>2.9947946189899</v>
      </c>
      <c r="P114" s="61">
        <v>3.13923719270707</v>
      </c>
      <c r="Q114" s="61">
        <v>2.97707666317172</v>
      </c>
      <c r="R114" s="61">
        <v>2.93823006454545</v>
      </c>
      <c r="S114" s="61">
        <v>2.88887679688889</v>
      </c>
      <c r="T114" s="61">
        <v>2.94681583280808</v>
      </c>
      <c r="U114" s="61">
        <v>2.98865600747475</v>
      </c>
      <c r="V114" s="61">
        <v>3.05172145834343</v>
      </c>
      <c r="W114" s="61">
        <v>2.88303374389899</v>
      </c>
      <c r="X114" s="61">
        <v>3.1656955659596</v>
      </c>
      <c r="Y114" s="61">
        <v>3.34198675862626</v>
      </c>
      <c r="Z114" s="61">
        <v>2.72938237030303</v>
      </c>
      <c r="AA114" s="61">
        <v>2.84805606060606</v>
      </c>
      <c r="AB114" s="61">
        <v>2.9844077979798</v>
      </c>
      <c r="AC114" s="61">
        <v>3.10627180808081</v>
      </c>
      <c r="AD114" s="61">
        <v>3.18562793373737</v>
      </c>
      <c r="AE114" s="61">
        <v>3.27966897979798</v>
      </c>
      <c r="AF114" s="61">
        <v>3.26962592707071</v>
      </c>
      <c r="AG114" s="61">
        <v>3.25433330191919</v>
      </c>
      <c r="AH114" s="61">
        <v>3.3473151840404</v>
      </c>
      <c r="AI114" s="61">
        <v>3.45719801585859</v>
      </c>
      <c r="AJ114" s="61">
        <v>3.43537304143434</v>
      </c>
      <c r="AK114" s="61">
        <v>3.56194585429238</v>
      </c>
      <c r="AL114" s="61">
        <v>3.73298673002069</v>
      </c>
      <c r="AM114" s="61">
        <v>3.12304117090188</v>
      </c>
      <c r="AN114" s="61">
        <v>3.00136216242586</v>
      </c>
      <c r="AO114" s="61">
        <v>3.16718013988998</v>
      </c>
      <c r="AP114" s="61">
        <v>2.97693536748128</v>
      </c>
      <c r="AQ114" s="61">
        <v>2.99258253704575</v>
      </c>
      <c r="AR114" s="61">
        <v>2.95519297328355</v>
      </c>
      <c r="AS114" s="61">
        <v>3.10975128628061</v>
      </c>
      <c r="AT114" s="61">
        <v>3.11795485366737</v>
      </c>
      <c r="AU114" s="61">
        <v>3.49996353667281</v>
      </c>
      <c r="AV114" s="61">
        <v>2.86536568841671</v>
      </c>
      <c r="AW114" s="61">
        <v>3.06887513325409</v>
      </c>
      <c r="AX114" s="61">
        <v>3.38021607945143</v>
      </c>
      <c r="AY114" s="61">
        <v>3.37992656672378</v>
      </c>
      <c r="AZ114" s="61">
        <v>3.03866688433739</v>
      </c>
      <c r="BA114" s="61">
        <v>3.10229649101032</v>
      </c>
      <c r="BB114" s="61">
        <v>2.62161088181818</v>
      </c>
      <c r="BC114" s="61">
        <v>3.0676309249067</v>
      </c>
      <c r="BD114" s="61">
        <v>2.82702840000986</v>
      </c>
      <c r="BE114" s="55">
        <v>3.03761026968547</v>
      </c>
      <c r="BF114" s="464">
        <v>0.0715530088285463</v>
      </c>
      <c r="BG114" s="464">
        <v>-0.00974730075505092</v>
      </c>
      <c r="BH114" s="464">
        <v>0.0795964868446884</v>
      </c>
    </row>
    <row r="116" spans="8:8">
      <c r="A116" s="45" t="s">
        <v>198</v>
      </c>
    </row>
    <row r="117" spans="8:8">
      <c r="A117" s="454" t="s">
        <v>729</v>
      </c>
    </row>
    <row r="118" spans="8:8">
      <c r="A118" s="45" t="s">
        <v>730</v>
      </c>
    </row>
    <row r="119" spans="8:8">
      <c r="A119" s="45" t="s">
        <v>201</v>
      </c>
    </row>
    <row r="120" spans="8:8">
      <c r="A120" s="45" t="s">
        <v>332</v>
      </c>
    </row>
    <row r="121" spans="8:8">
      <c r="A121" s="45" t="s">
        <v>203</v>
      </c>
    </row>
    <row r="122" spans="8:8">
      <c r="A122" s="45" t="s">
        <v>204</v>
      </c>
    </row>
    <row r="123" spans="8:8">
      <c r="A123" s="45" t="s">
        <v>701</v>
      </c>
    </row>
    <row r="124" spans="8:8">
      <c r="A124" s="47" t="s">
        <v>732</v>
      </c>
    </row>
    <row r="125" spans="8:8">
      <c r="A125" s="47" t="s">
        <v>230</v>
      </c>
    </row>
  </sheetData>
  <mergeCells count="1">
    <mergeCell ref="BF2:BG2"/>
  </mergeCells>
  <conditionalFormatting sqref="BF54:BH54">
    <cfRule type="cellIs" operator="greaterThan" priority="4" dxfId="424">
      <formula>0</formula>
    </cfRule>
    <cfRule type="cellIs" operator="lessThanOrEqual" priority="3" dxfId="425">
      <formula>0</formula>
    </cfRule>
    <cfRule type="cellIs" operator="greaterThan" priority="2" dxfId="426">
      <formula>0</formula>
    </cfRule>
    <cfRule type="cellIs" operator="lessThanOrEqual" priority="1" dxfId="427">
      <formula>0</formula>
    </cfRule>
  </conditionalFormatting>
  <conditionalFormatting sqref="BF4:BH53 BF55:BH114">
    <cfRule type="cellIs" operator="lessThanOrEqual" priority="7" dxfId="428">
      <formula>0</formula>
    </cfRule>
    <cfRule type="cellIs" operator="greaterThan" priority="8" dxfId="429">
      <formula>0</formula>
    </cfRule>
  </conditionalFormatting>
  <conditionalFormatting sqref="BF4:BH53 BF55:BH56">
    <cfRule type="cellIs" operator="greaterThan" priority="6" dxfId="430">
      <formula>0</formula>
    </cfRule>
    <cfRule type="cellIs" operator="lessThanOrEqual" priority="5" dxfId="431">
      <formula>0</formula>
    </cfRule>
  </conditionalFormatting>
  <hyperlinks>
    <hyperlink ref="L1" location="Contents!A1" display="Contents"/>
    <hyperlink ref="BJ1" location="Contents!A1" display="Contents"/>
  </hyperlinks>
  <pageMargins left="0.75" right="0.75" top="1.0" bottom="1.0" header="0.5" footer="0.5"/>
</worksheet>
</file>

<file path=xl/worksheets/sheet53.xml><?xml version="1.0" encoding="utf-8"?>
<worksheet xmlns:r="http://schemas.openxmlformats.org/officeDocument/2006/relationships" xmlns="http://schemas.openxmlformats.org/spreadsheetml/2006/main">
  <dimension ref="A1:BK126"/>
  <sheetViews>
    <sheetView workbookViewId="0" showGridLines="0">
      <pane xSplit="1" ySplit="3" topLeftCell="AQ109" state="frozen" activePane="bottomRight"/>
      <selection pane="bottomRight" activeCell="BJ1" sqref="BJ1"/>
    </sheetView>
  </sheetViews>
  <sheetFormatPr defaultRowHeight="10.2" defaultColWidth="9"/>
  <cols>
    <col min="1" max="1" customWidth="1" width="30.832031" style="45"/>
    <col min="2" max="56" customWidth="1" width="8.5" style="45"/>
    <col min="57" max="57" customWidth="1" width="8.5" style="47"/>
    <col min="58" max="58" customWidth="1" width="9.832031" style="45"/>
    <col min="59" max="59" customWidth="1" width="11.832031" style="45"/>
    <col min="60" max="16384" customWidth="0" width="9.1640625" style="45"/>
  </cols>
  <sheetData>
    <row r="1" spans="8:8" ht="13.2">
      <c r="A1" s="760" t="s">
        <v>736</v>
      </c>
      <c r="L1" s="21" t="s">
        <v>89</v>
      </c>
      <c r="BH1" s="455"/>
      <c r="BJ1" s="21" t="s">
        <v>89</v>
      </c>
    </row>
    <row r="2" spans="8:8">
      <c r="BF2" s="455" t="s">
        <v>90</v>
      </c>
      <c r="BG2" s="455"/>
      <c r="BH2" s="455" t="s">
        <v>91</v>
      </c>
    </row>
    <row r="3" spans="8:8">
      <c r="A3" s="45" t="s">
        <v>728</v>
      </c>
      <c r="B3" s="45">
        <v>1965.0</v>
      </c>
      <c r="C3" s="45">
        <v>1966.0</v>
      </c>
      <c r="D3" s="45">
        <v>1967.0</v>
      </c>
      <c r="E3" s="45">
        <v>1968.0</v>
      </c>
      <c r="F3" s="45">
        <v>1969.0</v>
      </c>
      <c r="G3" s="45">
        <v>1970.0</v>
      </c>
      <c r="H3" s="45">
        <v>1971.0</v>
      </c>
      <c r="I3" s="45">
        <v>1972.0</v>
      </c>
      <c r="J3" s="45">
        <v>1973.0</v>
      </c>
      <c r="K3" s="45">
        <v>1974.0</v>
      </c>
      <c r="L3" s="45">
        <v>1975.0</v>
      </c>
      <c r="M3" s="45">
        <v>1976.0</v>
      </c>
      <c r="N3" s="45">
        <v>1977.0</v>
      </c>
      <c r="O3" s="45">
        <v>1978.0</v>
      </c>
      <c r="P3" s="45">
        <v>1979.0</v>
      </c>
      <c r="Q3" s="45">
        <v>1980.0</v>
      </c>
      <c r="R3" s="45">
        <v>1981.0</v>
      </c>
      <c r="S3" s="45">
        <v>1982.0</v>
      </c>
      <c r="T3" s="45">
        <v>1983.0</v>
      </c>
      <c r="U3" s="45">
        <v>1984.0</v>
      </c>
      <c r="V3" s="45">
        <v>1985.0</v>
      </c>
      <c r="W3" s="45">
        <v>1986.0</v>
      </c>
      <c r="X3" s="45">
        <v>1987.0</v>
      </c>
      <c r="Y3" s="45">
        <v>1988.0</v>
      </c>
      <c r="Z3" s="45">
        <v>1989.0</v>
      </c>
      <c r="AA3" s="45">
        <v>1990.0</v>
      </c>
      <c r="AB3" s="45">
        <v>1991.0</v>
      </c>
      <c r="AC3" s="45">
        <v>1992.0</v>
      </c>
      <c r="AD3" s="45">
        <v>1993.0</v>
      </c>
      <c r="AE3" s="45">
        <v>1994.0</v>
      </c>
      <c r="AF3" s="45">
        <v>1995.0</v>
      </c>
      <c r="AG3" s="45">
        <v>1996.0</v>
      </c>
      <c r="AH3" s="45">
        <v>1997.0</v>
      </c>
      <c r="AI3" s="45">
        <v>1998.0</v>
      </c>
      <c r="AJ3" s="45">
        <v>1999.0</v>
      </c>
      <c r="AK3" s="45">
        <v>2000.0</v>
      </c>
      <c r="AL3" s="45">
        <v>2001.0</v>
      </c>
      <c r="AM3" s="45">
        <v>2002.0</v>
      </c>
      <c r="AN3" s="45">
        <v>2003.0</v>
      </c>
      <c r="AO3" s="45">
        <v>2004.0</v>
      </c>
      <c r="AP3" s="45">
        <v>2005.0</v>
      </c>
      <c r="AQ3" s="45">
        <v>2006.0</v>
      </c>
      <c r="AR3" s="45">
        <v>2007.0</v>
      </c>
      <c r="AS3" s="45">
        <v>2008.0</v>
      </c>
      <c r="AT3" s="45">
        <v>2009.0</v>
      </c>
      <c r="AU3" s="45">
        <v>2010.0</v>
      </c>
      <c r="AV3" s="45">
        <v>2011.0</v>
      </c>
      <c r="AW3" s="45">
        <v>2012.0</v>
      </c>
      <c r="AX3" s="45">
        <v>2013.0</v>
      </c>
      <c r="AY3" s="45">
        <v>2014.0</v>
      </c>
      <c r="AZ3" s="45">
        <v>2015.0</v>
      </c>
      <c r="BA3" s="45">
        <v>2016.0</v>
      </c>
      <c r="BB3" s="45">
        <v>2017.0</v>
      </c>
      <c r="BC3" s="45">
        <v>2018.0</v>
      </c>
      <c r="BD3" s="45">
        <v>2019.0</v>
      </c>
      <c r="BE3" s="47">
        <v>2020.0</v>
      </c>
      <c r="BF3" s="455">
        <v>2020.0</v>
      </c>
      <c r="BG3" s="455" t="s">
        <v>93</v>
      </c>
      <c r="BH3" s="455">
        <v>2020.0</v>
      </c>
    </row>
    <row r="4" spans="8:8">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0"/>
      <c r="AL4" s="50"/>
      <c r="AM4" s="50"/>
      <c r="AN4" s="50"/>
      <c r="AO4" s="50"/>
      <c r="AP4" s="50"/>
      <c r="AQ4" s="50"/>
      <c r="AR4" s="50"/>
      <c r="AS4" s="50"/>
      <c r="AT4" s="50"/>
      <c r="AU4" s="50"/>
      <c r="AV4" s="50"/>
      <c r="AW4" s="50"/>
      <c r="AX4" s="50"/>
      <c r="AY4" s="50"/>
      <c r="AZ4" s="50"/>
      <c r="BA4" s="50"/>
      <c r="BB4" s="50"/>
      <c r="BC4" s="50"/>
      <c r="BD4" s="50"/>
      <c r="BE4" s="51"/>
      <c r="BF4" s="50"/>
      <c r="BG4" s="50"/>
      <c r="BH4" s="50"/>
    </row>
    <row r="5" spans="8:8">
      <c r="A5" s="45" t="s">
        <v>94</v>
      </c>
      <c r="B5" s="52">
        <v>0.0</v>
      </c>
      <c r="C5" s="52">
        <v>0.0</v>
      </c>
      <c r="D5" s="52">
        <v>0.0</v>
      </c>
      <c r="E5" s="52">
        <v>0.0</v>
      </c>
      <c r="F5" s="52">
        <v>0.0</v>
      </c>
      <c r="G5" s="52">
        <v>0.0</v>
      </c>
      <c r="H5" s="52">
        <v>0.0</v>
      </c>
      <c r="I5" s="52">
        <v>0.0</v>
      </c>
      <c r="J5" s="52">
        <v>0.0</v>
      </c>
      <c r="K5" s="52">
        <v>0.0</v>
      </c>
      <c r="L5" s="52">
        <v>0.0</v>
      </c>
      <c r="M5" s="52">
        <v>0.00707</v>
      </c>
      <c r="N5" s="52">
        <v>0.01069</v>
      </c>
      <c r="O5" s="52">
        <v>0.01132</v>
      </c>
      <c r="P5" s="52">
        <v>0.01345</v>
      </c>
      <c r="Q5" s="52">
        <v>0.013</v>
      </c>
      <c r="R5" s="52">
        <v>0.01898</v>
      </c>
      <c r="S5" s="52">
        <v>0.02139</v>
      </c>
      <c r="T5" s="52">
        <v>0.02085</v>
      </c>
      <c r="U5" s="52">
        <v>0.02337</v>
      </c>
      <c r="V5" s="52">
        <v>0.01678</v>
      </c>
      <c r="W5" s="52">
        <v>0.01866</v>
      </c>
      <c r="X5" s="52">
        <v>0.02313</v>
      </c>
      <c r="Y5" s="52">
        <v>0.02486</v>
      </c>
      <c r="Z5" s="52">
        <v>0.03478</v>
      </c>
      <c r="AA5" s="52">
        <v>0.0395591919191919</v>
      </c>
      <c r="AB5" s="52">
        <v>0.0398591919191919</v>
      </c>
      <c r="AC5" s="52">
        <v>0.04526052632</v>
      </c>
      <c r="AD5" s="52">
        <v>0.04878052632</v>
      </c>
      <c r="AE5" s="52">
        <v>0.05794052632</v>
      </c>
      <c r="AF5" s="52">
        <v>0.0720070790761281</v>
      </c>
      <c r="AG5" s="52">
        <v>0.0759640953728531</v>
      </c>
      <c r="AH5" s="52">
        <v>0.0823716688835939</v>
      </c>
      <c r="AI5" s="52">
        <v>0.0950399534938832</v>
      </c>
      <c r="AJ5" s="52">
        <v>0.0963715375392183</v>
      </c>
      <c r="AK5" s="52">
        <v>0.0975478153617412</v>
      </c>
      <c r="AL5" s="52">
        <v>0.105114539396288</v>
      </c>
      <c r="AM5" s="52">
        <v>0.108944900211844</v>
      </c>
      <c r="AN5" s="52">
        <v>0.105404737175032</v>
      </c>
      <c r="AO5" s="52">
        <v>0.11096410374953</v>
      </c>
      <c r="AP5" s="52">
        <v>0.111016978863249</v>
      </c>
      <c r="AQ5" s="52">
        <v>0.117006785879587</v>
      </c>
      <c r="AR5" s="52">
        <v>0.142535117557293</v>
      </c>
      <c r="AS5" s="52">
        <v>0.145599763849749</v>
      </c>
      <c r="AT5" s="52">
        <v>0.180361991143215</v>
      </c>
      <c r="AU5" s="52">
        <v>0.218411827132677</v>
      </c>
      <c r="AV5" s="52">
        <v>0.256104739147627</v>
      </c>
      <c r="AW5" s="52">
        <v>0.293120173509797</v>
      </c>
      <c r="AX5" s="52">
        <v>0.295557899762787</v>
      </c>
      <c r="AY5" s="52">
        <v>0.306349261234103</v>
      </c>
      <c r="AZ5" s="52">
        <v>0.437805132552491</v>
      </c>
      <c r="BA5" s="52">
        <v>0.491602892274745</v>
      </c>
      <c r="BB5" s="52">
        <v>0.460004481790855</v>
      </c>
      <c r="BC5" s="52">
        <v>0.512806097400354</v>
      </c>
      <c r="BD5" s="52">
        <v>0.513118202769483</v>
      </c>
      <c r="BE5" s="53">
        <v>0.535798917599199</v>
      </c>
      <c r="BF5" s="457">
        <v>0.0413487248091191</v>
      </c>
      <c r="BG5" s="457">
        <v>0.110215381630733</v>
      </c>
      <c r="BH5" s="457">
        <v>0.0168959994520922</v>
      </c>
    </row>
    <row r="6" spans="8:8">
      <c r="A6" s="45" t="s">
        <v>95</v>
      </c>
      <c r="B6" s="52">
        <v>0.0</v>
      </c>
      <c r="C6" s="52">
        <v>0.0</v>
      </c>
      <c r="D6" s="52">
        <v>0.0</v>
      </c>
      <c r="E6" s="52">
        <v>0.0</v>
      </c>
      <c r="F6" s="52">
        <v>0.0</v>
      </c>
      <c r="G6" s="52">
        <v>0.0</v>
      </c>
      <c r="H6" s="52">
        <v>0.0</v>
      </c>
      <c r="I6" s="52">
        <v>0.0</v>
      </c>
      <c r="J6" s="52">
        <v>0.00161</v>
      </c>
      <c r="K6" s="52">
        <v>0.00463</v>
      </c>
      <c r="L6" s="52">
        <v>0.00518</v>
      </c>
      <c r="M6" s="52">
        <v>0.00579</v>
      </c>
      <c r="N6" s="52">
        <v>0.00592</v>
      </c>
      <c r="O6" s="52">
        <v>0.00598</v>
      </c>
      <c r="P6" s="52">
        <v>0.01019</v>
      </c>
      <c r="Q6" s="52">
        <v>0.00915</v>
      </c>
      <c r="R6" s="52">
        <v>0.00964</v>
      </c>
      <c r="S6" s="52">
        <v>0.01296</v>
      </c>
      <c r="T6" s="52">
        <v>0.01353</v>
      </c>
      <c r="U6" s="52">
        <v>0.01424</v>
      </c>
      <c r="V6" s="52">
        <v>0.01641</v>
      </c>
      <c r="W6" s="52">
        <v>0.03394</v>
      </c>
      <c r="X6" s="52">
        <v>0.04418</v>
      </c>
      <c r="Y6" s="52">
        <v>0.04633</v>
      </c>
      <c r="Z6" s="52">
        <v>0.04675</v>
      </c>
      <c r="AA6" s="52">
        <v>0.05126</v>
      </c>
      <c r="AB6" s="52">
        <v>0.0583551247537754</v>
      </c>
      <c r="AC6" s="52">
        <v>0.0636952298095863</v>
      </c>
      <c r="AD6" s="52">
        <v>0.065047606697308</v>
      </c>
      <c r="AE6" s="52">
        <v>0.0622852540000691</v>
      </c>
      <c r="AF6" s="52">
        <v>0.0642644348066489</v>
      </c>
      <c r="AG6" s="52">
        <v>0.0619655515430072</v>
      </c>
      <c r="AH6" s="52">
        <v>0.059012462245568</v>
      </c>
      <c r="AI6" s="52">
        <v>0.0616058603172409</v>
      </c>
      <c r="AJ6" s="52">
        <v>0.0608400131319764</v>
      </c>
      <c r="AK6" s="52">
        <v>0.0671166140415799</v>
      </c>
      <c r="AL6" s="52">
        <v>0.0656582064724455</v>
      </c>
      <c r="AM6" s="52">
        <v>0.0633357502319098</v>
      </c>
      <c r="AN6" s="52">
        <v>0.0715071751987913</v>
      </c>
      <c r="AO6" s="52">
        <v>0.0741947839797007</v>
      </c>
      <c r="AP6" s="52">
        <v>0.0825620181210357</v>
      </c>
      <c r="AQ6" s="52">
        <v>0.0761399568105063</v>
      </c>
      <c r="AR6" s="52">
        <v>0.0847660261536912</v>
      </c>
      <c r="AS6" s="52">
        <v>0.0811796891152217</v>
      </c>
      <c r="AT6" s="52">
        <v>0.0809855896609824</v>
      </c>
      <c r="AU6" s="52">
        <v>0.0858129715853653</v>
      </c>
      <c r="AV6" s="52">
        <v>0.0881833013741983</v>
      </c>
      <c r="AW6" s="52">
        <v>0.101817188471596</v>
      </c>
      <c r="AX6" s="52">
        <v>0.111312087231339</v>
      </c>
      <c r="AY6" s="52">
        <v>0.132896654188399</v>
      </c>
      <c r="AZ6" s="52">
        <v>0.158024750252933</v>
      </c>
      <c r="BA6" s="52">
        <v>0.171599221437713</v>
      </c>
      <c r="BB6" s="52">
        <v>0.187233677099391</v>
      </c>
      <c r="BC6" s="52">
        <v>0.239585720944788</v>
      </c>
      <c r="BD6" s="52">
        <v>0.295982850234845</v>
      </c>
      <c r="BE6" s="53">
        <v>0.355881523105971</v>
      </c>
      <c r="BF6" s="457">
        <v>0.199086936746856</v>
      </c>
      <c r="BG6" s="457">
        <v>0.138376390157749</v>
      </c>
      <c r="BH6" s="457">
        <v>0.0112224452530645</v>
      </c>
    </row>
    <row r="7" spans="8:8">
      <c r="A7" s="45" t="s">
        <v>96</v>
      </c>
      <c r="B7" s="52">
        <v>0.133322320956526</v>
      </c>
      <c r="C7" s="52">
        <v>0.140620068952729</v>
      </c>
      <c r="D7" s="52">
        <v>0.14073570742648</v>
      </c>
      <c r="E7" s="52">
        <v>0.155460450961759</v>
      </c>
      <c r="F7" s="52">
        <v>0.162270603765372</v>
      </c>
      <c r="G7" s="52">
        <v>0.162359025339549</v>
      </c>
      <c r="H7" s="52">
        <v>0.165844139735813</v>
      </c>
      <c r="I7" s="52">
        <v>0.186729784402924</v>
      </c>
      <c r="J7" s="52">
        <v>0.199896917718543</v>
      </c>
      <c r="K7" s="52">
        <v>0.204042648058213</v>
      </c>
      <c r="L7" s="52">
        <v>0.197543019617013</v>
      </c>
      <c r="M7" s="52">
        <v>0.225647535418537</v>
      </c>
      <c r="N7" s="52">
        <v>0.235361218624592</v>
      </c>
      <c r="O7" s="52">
        <v>0.246787866573097</v>
      </c>
      <c r="P7" s="52">
        <v>0.257560372422994</v>
      </c>
      <c r="Q7" s="52">
        <v>0.266561163181232</v>
      </c>
      <c r="R7" s="52">
        <v>0.273776032732907</v>
      </c>
      <c r="S7" s="52">
        <v>0.26405048945356</v>
      </c>
      <c r="T7" s="52">
        <v>0.298102941136693</v>
      </c>
      <c r="U7" s="52">
        <v>0.356071827008099</v>
      </c>
      <c r="V7" s="52">
        <v>0.36409451999646</v>
      </c>
      <c r="W7" s="52">
        <v>0.387200772511774</v>
      </c>
      <c r="X7" s="52">
        <v>0.426796129737727</v>
      </c>
      <c r="Y7" s="52">
        <v>0.424041269162163</v>
      </c>
      <c r="Z7" s="52">
        <v>0.512407769856459</v>
      </c>
      <c r="AA7" s="52">
        <v>0.666706641469963</v>
      </c>
      <c r="AB7" s="52">
        <v>0.709907171975289</v>
      </c>
      <c r="AC7" s="52">
        <v>0.760770457241655</v>
      </c>
      <c r="AD7" s="52">
        <v>0.797094835560384</v>
      </c>
      <c r="AE7" s="52">
        <v>0.807233200607712</v>
      </c>
      <c r="AF7" s="52">
        <v>0.781150237744355</v>
      </c>
      <c r="AG7" s="52">
        <v>0.766239567729827</v>
      </c>
      <c r="AH7" s="52">
        <v>0.797913652703306</v>
      </c>
      <c r="AI7" s="52">
        <v>0.803775689740817</v>
      </c>
      <c r="AJ7" s="52">
        <v>0.831528787575486</v>
      </c>
      <c r="AK7" s="52">
        <v>0.860722499109016</v>
      </c>
      <c r="AL7" s="52">
        <v>0.878805502828151</v>
      </c>
      <c r="AM7" s="52">
        <v>0.986872789466703</v>
      </c>
      <c r="AN7" s="52">
        <v>1.04579263825072</v>
      </c>
      <c r="AO7" s="52">
        <v>1.13668928664432</v>
      </c>
      <c r="AP7" s="52">
        <v>1.22278127100979</v>
      </c>
      <c r="AQ7" s="52">
        <v>1.44374024219826</v>
      </c>
      <c r="AR7" s="52">
        <v>1.64844435253628</v>
      </c>
      <c r="AS7" s="52">
        <v>2.06391089895557</v>
      </c>
      <c r="AT7" s="52">
        <v>2.34471579643399</v>
      </c>
      <c r="AU7" s="52">
        <v>2.69866240681586</v>
      </c>
      <c r="AV7" s="52">
        <v>3.03282559530326</v>
      </c>
      <c r="AW7" s="52">
        <v>3.26701052258689</v>
      </c>
      <c r="AX7" s="52">
        <v>3.69669178592505</v>
      </c>
      <c r="AY7" s="52">
        <v>3.9786660846537</v>
      </c>
      <c r="AZ7" s="52">
        <v>4.1859337898363</v>
      </c>
      <c r="BA7" s="52">
        <v>4.74292926330484</v>
      </c>
      <c r="BB7" s="52">
        <v>5.17396472963906</v>
      </c>
      <c r="BC7" s="52">
        <v>5.43985992615345</v>
      </c>
      <c r="BD7" s="52">
        <v>5.70985828798175</v>
      </c>
      <c r="BE7" s="53">
        <v>6.14987787191751</v>
      </c>
      <c r="BF7" s="457">
        <v>0.0741203402230342</v>
      </c>
      <c r="BG7" s="457">
        <v>0.0930839362443883</v>
      </c>
      <c r="BH7" s="457">
        <v>0.193931584669755</v>
      </c>
    </row>
    <row r="8" spans="8:8" s="47" ht="10.2" customFormat="1">
      <c r="A8" s="54" t="s">
        <v>97</v>
      </c>
      <c r="B8" s="55">
        <v>0.133322320956526</v>
      </c>
      <c r="C8" s="55">
        <v>0.140620068952729</v>
      </c>
      <c r="D8" s="55">
        <v>0.14073570742648</v>
      </c>
      <c r="E8" s="55">
        <v>0.155460450961759</v>
      </c>
      <c r="F8" s="55">
        <v>0.162270603765372</v>
      </c>
      <c r="G8" s="55">
        <v>0.162359025339549</v>
      </c>
      <c r="H8" s="55">
        <v>0.165844139735813</v>
      </c>
      <c r="I8" s="55">
        <v>0.186729784402924</v>
      </c>
      <c r="J8" s="55">
        <v>0.201506917718543</v>
      </c>
      <c r="K8" s="55">
        <v>0.208672648058213</v>
      </c>
      <c r="L8" s="55">
        <v>0.202723019617013</v>
      </c>
      <c r="M8" s="55">
        <v>0.238507535418537</v>
      </c>
      <c r="N8" s="55">
        <v>0.251971218624592</v>
      </c>
      <c r="O8" s="55">
        <v>0.264087866573097</v>
      </c>
      <c r="P8" s="55">
        <v>0.281200372422994</v>
      </c>
      <c r="Q8" s="55">
        <v>0.288711163181232</v>
      </c>
      <c r="R8" s="55">
        <v>0.302396032732906</v>
      </c>
      <c r="S8" s="55">
        <v>0.29840048945356</v>
      </c>
      <c r="T8" s="55">
        <v>0.332482941136693</v>
      </c>
      <c r="U8" s="55">
        <v>0.393681827008099</v>
      </c>
      <c r="V8" s="55">
        <v>0.39728451999646</v>
      </c>
      <c r="W8" s="55">
        <v>0.439800772511774</v>
      </c>
      <c r="X8" s="55">
        <v>0.494106129737727</v>
      </c>
      <c r="Y8" s="55">
        <v>0.495231269162163</v>
      </c>
      <c r="Z8" s="55">
        <v>0.593937769856459</v>
      </c>
      <c r="AA8" s="55">
        <v>0.757525833389155</v>
      </c>
      <c r="AB8" s="55">
        <v>0.808121488648256</v>
      </c>
      <c r="AC8" s="55">
        <v>0.869726213371241</v>
      </c>
      <c r="AD8" s="55">
        <v>0.910922968577692</v>
      </c>
      <c r="AE8" s="55">
        <v>0.927458980927782</v>
      </c>
      <c r="AF8" s="55">
        <v>0.917421751627132</v>
      </c>
      <c r="AG8" s="55">
        <v>0.904169214645687</v>
      </c>
      <c r="AH8" s="55">
        <v>0.939297783832468</v>
      </c>
      <c r="AI8" s="55">
        <v>0.960421503551941</v>
      </c>
      <c r="AJ8" s="55">
        <v>0.98874033824668</v>
      </c>
      <c r="AK8" s="55">
        <v>1.02538692851234</v>
      </c>
      <c r="AL8" s="55">
        <v>1.04957824869688</v>
      </c>
      <c r="AM8" s="55">
        <v>1.15915343991046</v>
      </c>
      <c r="AN8" s="55">
        <v>1.22270455062454</v>
      </c>
      <c r="AO8" s="55">
        <v>1.32184817437355</v>
      </c>
      <c r="AP8" s="55">
        <v>1.41636026799407</v>
      </c>
      <c r="AQ8" s="55">
        <v>1.63688698488836</v>
      </c>
      <c r="AR8" s="55">
        <v>1.87574549624726</v>
      </c>
      <c r="AS8" s="55">
        <v>2.29069035192054</v>
      </c>
      <c r="AT8" s="55">
        <v>2.60606337723819</v>
      </c>
      <c r="AU8" s="55">
        <v>3.0028872055339</v>
      </c>
      <c r="AV8" s="55">
        <v>3.37711363582508</v>
      </c>
      <c r="AW8" s="55">
        <v>3.66194788456828</v>
      </c>
      <c r="AX8" s="55">
        <v>4.10356177291917</v>
      </c>
      <c r="AY8" s="55">
        <v>4.4179120000762</v>
      </c>
      <c r="AZ8" s="55">
        <v>4.78176367264173</v>
      </c>
      <c r="BA8" s="55">
        <v>5.4061313770173</v>
      </c>
      <c r="BB8" s="55">
        <v>5.8212028885293</v>
      </c>
      <c r="BC8" s="55">
        <v>6.19225174449859</v>
      </c>
      <c r="BD8" s="55">
        <v>6.51895934098608</v>
      </c>
      <c r="BE8" s="55">
        <v>7.04155831262268</v>
      </c>
      <c r="BF8" s="458">
        <v>0.077214738571771</v>
      </c>
      <c r="BG8" s="458">
        <v>0.0960221470429052</v>
      </c>
      <c r="BH8" s="458">
        <v>0.222050029374911</v>
      </c>
    </row>
    <row r="9" spans="8:8">
      <c r="B9" s="52"/>
      <c r="C9" s="52"/>
      <c r="D9" s="52"/>
      <c r="E9" s="52"/>
      <c r="F9" s="52"/>
      <c r="G9" s="52"/>
      <c r="H9" s="52"/>
      <c r="I9" s="52"/>
      <c r="J9" s="52"/>
      <c r="K9" s="52"/>
      <c r="L9" s="52"/>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2"/>
      <c r="AP9" s="52"/>
      <c r="AQ9" s="52"/>
      <c r="AR9" s="52"/>
      <c r="AS9" s="52"/>
      <c r="AT9" s="52"/>
      <c r="AU9" s="52"/>
      <c r="AV9" s="52"/>
      <c r="AW9" s="52"/>
      <c r="AX9" s="52"/>
      <c r="AY9" s="52"/>
      <c r="AZ9" s="52"/>
      <c r="BA9" s="52"/>
      <c r="BB9" s="52"/>
      <c r="BC9" s="52"/>
      <c r="BD9" s="52"/>
      <c r="BE9" s="53"/>
      <c r="BF9" s="457"/>
      <c r="BG9" s="457"/>
      <c r="BH9" s="457"/>
    </row>
    <row r="10" spans="8:8">
      <c r="A10" s="45" t="s">
        <v>98</v>
      </c>
      <c r="B10" s="52">
        <v>0.0</v>
      </c>
      <c r="C10" s="52">
        <v>0.0</v>
      </c>
      <c r="D10" s="52">
        <v>0.0</v>
      </c>
      <c r="E10" s="52">
        <v>0.0</v>
      </c>
      <c r="F10" s="52">
        <v>0.0</v>
      </c>
      <c r="G10" s="52">
        <v>4.75409912536443E-4</v>
      </c>
      <c r="H10" s="52">
        <v>4.98646137026239E-4</v>
      </c>
      <c r="I10" s="52">
        <v>6.43531519274376E-4</v>
      </c>
      <c r="J10" s="52">
        <v>4.90424344023324E-4</v>
      </c>
      <c r="K10" s="52">
        <v>5.00676714285714E-4</v>
      </c>
      <c r="L10" s="52">
        <v>5.4922641509434E-4</v>
      </c>
      <c r="M10" s="52">
        <v>5.02027915451895E-4</v>
      </c>
      <c r="N10" s="52">
        <v>5.38551078167116E-4</v>
      </c>
      <c r="O10" s="52">
        <v>5.41366620879121E-4</v>
      </c>
      <c r="P10" s="52">
        <v>8.43937633928572E-4</v>
      </c>
      <c r="Q10" s="52">
        <v>8.62515679442509E-4</v>
      </c>
      <c r="R10" s="52">
        <v>7.47225E-4</v>
      </c>
      <c r="S10" s="52">
        <v>9.5912465437788E-4</v>
      </c>
      <c r="T10" s="52">
        <v>0.00137314784053156</v>
      </c>
      <c r="U10" s="52">
        <v>9.73927918118467E-4</v>
      </c>
      <c r="V10" s="52">
        <v>0.00103321614285714</v>
      </c>
      <c r="W10" s="52">
        <v>0.00107078920807453</v>
      </c>
      <c r="X10" s="52">
        <v>0.00108156823308271</v>
      </c>
      <c r="Y10" s="52">
        <v>0.00121116047351525</v>
      </c>
      <c r="Z10" s="52">
        <v>0.00119376907894737</v>
      </c>
      <c r="AA10" s="52">
        <v>0.00106763283730159</v>
      </c>
      <c r="AB10" s="52">
        <v>9.96004043126685E-4</v>
      </c>
      <c r="AC10" s="52">
        <v>0.00101865494505495</v>
      </c>
      <c r="AD10" s="52">
        <v>0.00107438402777778</v>
      </c>
      <c r="AE10" s="52">
        <v>0.00119290037593985</v>
      </c>
      <c r="AF10" s="52">
        <v>0.00115592457298137</v>
      </c>
      <c r="AG10" s="52">
        <v>0.00361015492063492</v>
      </c>
      <c r="AH10" s="52">
        <v>0.0046022405</v>
      </c>
      <c r="AI10" s="52">
        <v>0.00496439203007519</v>
      </c>
      <c r="AJ10" s="52">
        <v>0.00685262142857143</v>
      </c>
      <c r="AK10" s="52">
        <v>0.0070980831010453</v>
      </c>
      <c r="AL10" s="52">
        <v>0.00654452383693718</v>
      </c>
      <c r="AM10" s="52">
        <v>0.00911781919965706</v>
      </c>
      <c r="AN10" s="52">
        <v>0.0107109695723469</v>
      </c>
      <c r="AO10" s="52">
        <v>0.0094802609435642</v>
      </c>
      <c r="AP10" s="52">
        <v>0.0110961174415387</v>
      </c>
      <c r="AQ10" s="52">
        <v>0.0157536143476614</v>
      </c>
      <c r="AR10" s="52">
        <v>0.0156577388221442</v>
      </c>
      <c r="AS10" s="52">
        <v>0.0164938861947736</v>
      </c>
      <c r="AT10" s="52">
        <v>0.0166757134253185</v>
      </c>
      <c r="AU10" s="52">
        <v>0.0404604815072741</v>
      </c>
      <c r="AV10" s="52">
        <v>0.0521787538102252</v>
      </c>
      <c r="AW10" s="52">
        <v>0.0651315914882993</v>
      </c>
      <c r="AX10" s="52">
        <v>0.0698151469134033</v>
      </c>
      <c r="AY10" s="52">
        <v>0.0769205440332841</v>
      </c>
      <c r="AZ10" s="52">
        <v>0.0816679930110202</v>
      </c>
      <c r="BA10" s="52">
        <v>0.0805936932996115</v>
      </c>
      <c r="BB10" s="52">
        <v>0.0934453494607168</v>
      </c>
      <c r="BC10" s="52">
        <v>0.0811790413845313</v>
      </c>
      <c r="BD10" s="52">
        <v>0.121910348149509</v>
      </c>
      <c r="BE10" s="53">
        <v>0.134453657893447</v>
      </c>
      <c r="BF10" s="457">
        <v>0.0998762632355545</v>
      </c>
      <c r="BG10" s="457">
        <v>0.220100527371156</v>
      </c>
      <c r="BH10" s="457">
        <v>0.00423989085360345</v>
      </c>
    </row>
    <row r="11" spans="8:8">
      <c r="A11" s="45" t="s">
        <v>99</v>
      </c>
      <c r="B11" s="52">
        <v>0.0</v>
      </c>
      <c r="C11" s="52">
        <v>0.0</v>
      </c>
      <c r="D11" s="52">
        <v>0.0</v>
      </c>
      <c r="E11" s="52">
        <v>0.0</v>
      </c>
      <c r="F11" s="52">
        <v>0.0</v>
      </c>
      <c r="G11" s="52">
        <v>0.0092601194296</v>
      </c>
      <c r="H11" s="52">
        <v>0.0120119629626</v>
      </c>
      <c r="I11" s="52">
        <v>0.0159062612879</v>
      </c>
      <c r="J11" s="52">
        <v>0.0144155046671</v>
      </c>
      <c r="K11" s="52">
        <v>0.012098848661</v>
      </c>
      <c r="L11" s="52">
        <v>0.0122931839978</v>
      </c>
      <c r="M11" s="52">
        <v>0.0124883292168</v>
      </c>
      <c r="N11" s="52">
        <v>0.0254528982691</v>
      </c>
      <c r="O11" s="52">
        <v>0.04698309381472</v>
      </c>
      <c r="P11" s="52">
        <v>0.06770596706306</v>
      </c>
      <c r="Q11" s="52">
        <v>0.07757385498294</v>
      </c>
      <c r="R11" s="52">
        <v>0.07405803702292</v>
      </c>
      <c r="S11" s="52">
        <v>0.10268418795934</v>
      </c>
      <c r="T11" s="52">
        <v>0.1419067520663</v>
      </c>
      <c r="U11" s="52">
        <v>0.1726838919578</v>
      </c>
      <c r="V11" s="52">
        <v>0.207995880039102</v>
      </c>
      <c r="W11" s="52">
        <v>0.265711137731793</v>
      </c>
      <c r="X11" s="52">
        <v>0.273727235617289</v>
      </c>
      <c r="Y11" s="52">
        <v>0.285613841441938</v>
      </c>
      <c r="Z11" s="52">
        <v>0.306468956488993</v>
      </c>
      <c r="AA11" s="52">
        <v>0.28373072464892</v>
      </c>
      <c r="AB11" s="52">
        <v>0.29555846649786</v>
      </c>
      <c r="AC11" s="52">
        <v>0.299362351466572</v>
      </c>
      <c r="AD11" s="52">
        <v>0.310613998992244</v>
      </c>
      <c r="AE11" s="52">
        <v>0.332029311392775</v>
      </c>
      <c r="AF11" s="52">
        <v>0.343552683904143</v>
      </c>
      <c r="AG11" s="52">
        <v>0.36697249989942</v>
      </c>
      <c r="AH11" s="52">
        <v>0.363133592554527</v>
      </c>
      <c r="AI11" s="52">
        <v>0.359079623044421</v>
      </c>
      <c r="AJ11" s="52">
        <v>0.368411289914947</v>
      </c>
      <c r="AK11" s="52">
        <v>0.32224275604658</v>
      </c>
      <c r="AL11" s="52">
        <v>0.308144222625944</v>
      </c>
      <c r="AM11" s="52">
        <v>0.348286064981095</v>
      </c>
      <c r="AN11" s="52">
        <v>0.351780626100726</v>
      </c>
      <c r="AO11" s="52">
        <v>0.383658232835229</v>
      </c>
      <c r="AP11" s="52">
        <v>0.415486528847825</v>
      </c>
      <c r="AQ11" s="52">
        <v>0.409089420193307</v>
      </c>
      <c r="AR11" s="52">
        <v>0.545528476607254</v>
      </c>
      <c r="AS11" s="52">
        <v>0.689285712076645</v>
      </c>
      <c r="AT11" s="52">
        <v>0.765015142104124</v>
      </c>
      <c r="AU11" s="52">
        <v>0.894218389543141</v>
      </c>
      <c r="AV11" s="52">
        <v>0.853825745892212</v>
      </c>
      <c r="AW11" s="52">
        <v>0.874768766669785</v>
      </c>
      <c r="AX11" s="52">
        <v>1.02114689835646</v>
      </c>
      <c r="AY11" s="52">
        <v>1.18680620089709</v>
      </c>
      <c r="AZ11" s="52">
        <v>1.41441326903625</v>
      </c>
      <c r="BA11" s="52">
        <v>1.46191646486544</v>
      </c>
      <c r="BB11" s="52">
        <v>1.59321578045351</v>
      </c>
      <c r="BC11" s="52">
        <v>1.79593343636097</v>
      </c>
      <c r="BD11" s="52">
        <v>1.98607904981879</v>
      </c>
      <c r="BE11" s="53">
        <v>2.00591637743958</v>
      </c>
      <c r="BF11" s="457">
        <v>0.00722865576881193</v>
      </c>
      <c r="BG11" s="457">
        <v>0.100101229085627</v>
      </c>
      <c r="BH11" s="457">
        <v>0.0632550027648889</v>
      </c>
    </row>
    <row r="12" spans="8:8">
      <c r="A12" s="45" t="s">
        <v>100</v>
      </c>
      <c r="B12" s="52">
        <v>0.0</v>
      </c>
      <c r="C12" s="52">
        <v>0.0</v>
      </c>
      <c r="D12" s="52">
        <v>0.0</v>
      </c>
      <c r="E12" s="52">
        <v>0.0</v>
      </c>
      <c r="F12" s="52">
        <v>0.0</v>
      </c>
      <c r="G12" s="52">
        <v>0.0</v>
      </c>
      <c r="H12" s="52">
        <v>6.6E-4</v>
      </c>
      <c r="I12" s="52">
        <v>5.7E-4</v>
      </c>
      <c r="J12" s="52">
        <v>5.1E-4</v>
      </c>
      <c r="K12" s="52">
        <v>4.6E-4</v>
      </c>
      <c r="L12" s="52">
        <v>5.1E-4</v>
      </c>
      <c r="M12" s="52">
        <v>7.3E-4</v>
      </c>
      <c r="N12" s="52">
        <v>8.0E-4</v>
      </c>
      <c r="O12" s="52">
        <v>9.1E-4</v>
      </c>
      <c r="P12" s="52">
        <v>9.4E-4</v>
      </c>
      <c r="Q12" s="52">
        <v>0.00105</v>
      </c>
      <c r="R12" s="52">
        <v>0.0011</v>
      </c>
      <c r="S12" s="52">
        <v>0.00137</v>
      </c>
      <c r="T12" s="52">
        <v>0.00208</v>
      </c>
      <c r="U12" s="52">
        <v>0.00201</v>
      </c>
      <c r="V12" s="52">
        <v>0.00195</v>
      </c>
      <c r="W12" s="52">
        <v>0.0028</v>
      </c>
      <c r="X12" s="52">
        <v>0.00271</v>
      </c>
      <c r="Y12" s="52">
        <v>0.00327</v>
      </c>
      <c r="Z12" s="52">
        <v>0.00321</v>
      </c>
      <c r="AA12" s="52">
        <v>0.00963</v>
      </c>
      <c r="AB12" s="52">
        <v>0.01033</v>
      </c>
      <c r="AC12" s="52">
        <v>0.01743</v>
      </c>
      <c r="AD12" s="52">
        <v>0.0175</v>
      </c>
      <c r="AE12" s="52">
        <v>0.01786</v>
      </c>
      <c r="AF12" s="52">
        <v>0.01879</v>
      </c>
      <c r="AG12" s="52">
        <v>0.01738</v>
      </c>
      <c r="AH12" s="52">
        <v>0.01743</v>
      </c>
      <c r="AI12" s="52">
        <v>0.01161</v>
      </c>
      <c r="AJ12" s="52">
        <v>0.0145</v>
      </c>
      <c r="AK12" s="52">
        <v>0.01375</v>
      </c>
      <c r="AL12" s="52">
        <v>0.0167902597402597</v>
      </c>
      <c r="AM12" s="52">
        <v>0.0176492903225806</v>
      </c>
      <c r="AN12" s="52">
        <v>0.0166926923076923</v>
      </c>
      <c r="AO12" s="52">
        <v>0.0198412738853503</v>
      </c>
      <c r="AP12" s="52">
        <v>0.017401329113924</v>
      </c>
      <c r="AQ12" s="52">
        <v>0.013837358490566</v>
      </c>
      <c r="AR12" s="52">
        <v>0.0258876</v>
      </c>
      <c r="AS12" s="52">
        <v>0.0344615342713044</v>
      </c>
      <c r="AT12" s="52">
        <v>0.0327787958917778</v>
      </c>
      <c r="AU12" s="52">
        <v>0.0350849015591411</v>
      </c>
      <c r="AV12" s="52">
        <v>0.0433999589345122</v>
      </c>
      <c r="AW12" s="52">
        <v>0.0592703580163294</v>
      </c>
      <c r="AX12" s="52">
        <v>0.068645738806265</v>
      </c>
      <c r="AY12" s="52">
        <v>0.0631395834644911</v>
      </c>
      <c r="AZ12" s="52">
        <v>0.0823365666348213</v>
      </c>
      <c r="BA12" s="52">
        <v>0.106143244656716</v>
      </c>
      <c r="BB12" s="52">
        <v>0.134737360056723</v>
      </c>
      <c r="BC12" s="52">
        <v>0.15983460408137</v>
      </c>
      <c r="BD12" s="52">
        <v>0.184902031884205</v>
      </c>
      <c r="BE12" s="53">
        <v>0.209417956919715</v>
      </c>
      <c r="BF12" s="457">
        <v>0.129494222326024</v>
      </c>
      <c r="BG12" s="457">
        <v>0.188871370322634</v>
      </c>
      <c r="BH12" s="457">
        <v>0.0066038313426019</v>
      </c>
    </row>
    <row r="13" spans="8:8">
      <c r="A13" s="45" t="s">
        <v>101</v>
      </c>
      <c r="B13" s="52">
        <v>0.0</v>
      </c>
      <c r="C13" s="52">
        <v>0.0</v>
      </c>
      <c r="D13" s="52">
        <v>0.0</v>
      </c>
      <c r="E13" s="52">
        <v>0.0</v>
      </c>
      <c r="F13" s="52">
        <v>0.0</v>
      </c>
      <c r="G13" s="52">
        <v>0.0</v>
      </c>
      <c r="H13" s="52">
        <v>0.0</v>
      </c>
      <c r="I13" s="52">
        <v>0.0</v>
      </c>
      <c r="J13" s="52">
        <v>0.0</v>
      </c>
      <c r="K13" s="52">
        <v>0.0</v>
      </c>
      <c r="L13" s="52">
        <v>0.00189</v>
      </c>
      <c r="M13" s="52">
        <v>0.00202</v>
      </c>
      <c r="N13" s="52">
        <v>0.00192</v>
      </c>
      <c r="O13" s="52">
        <v>0.00206</v>
      </c>
      <c r="P13" s="52">
        <v>0.00216</v>
      </c>
      <c r="Q13" s="52">
        <v>0.00227</v>
      </c>
      <c r="R13" s="52">
        <v>0.00212</v>
      </c>
      <c r="S13" s="52">
        <v>0.00231</v>
      </c>
      <c r="T13" s="52">
        <v>0.00234</v>
      </c>
      <c r="U13" s="52">
        <v>0.00255</v>
      </c>
      <c r="V13" s="52">
        <v>0.00267</v>
      </c>
      <c r="W13" s="52">
        <v>0.00266</v>
      </c>
      <c r="X13" s="52">
        <v>0.00268</v>
      </c>
      <c r="Y13" s="52">
        <v>0.00274</v>
      </c>
      <c r="Z13" s="52">
        <v>0.00274</v>
      </c>
      <c r="AA13" s="52">
        <v>0.00274</v>
      </c>
      <c r="AB13" s="52">
        <v>0.00269</v>
      </c>
      <c r="AC13" s="52">
        <v>0.0034</v>
      </c>
      <c r="AD13" s="52">
        <v>0.00389</v>
      </c>
      <c r="AE13" s="52">
        <v>0.00444</v>
      </c>
      <c r="AF13" s="52">
        <v>0.00477</v>
      </c>
      <c r="AG13" s="52">
        <v>0.00496</v>
      </c>
      <c r="AH13" s="52">
        <v>0.00483</v>
      </c>
      <c r="AI13" s="52">
        <v>0.00532</v>
      </c>
      <c r="AJ13" s="52">
        <v>0.00457</v>
      </c>
      <c r="AK13" s="52">
        <v>0.0049783501369863</v>
      </c>
      <c r="AL13" s="52">
        <v>0.00495430641233766</v>
      </c>
      <c r="AM13" s="52">
        <v>0.0048925575</v>
      </c>
      <c r="AN13" s="52">
        <v>0.00491762596153846</v>
      </c>
      <c r="AO13" s="52">
        <v>0.00513516459122241</v>
      </c>
      <c r="AP13" s="52">
        <v>0.00605728506210626</v>
      </c>
      <c r="AQ13" s="52">
        <v>0.0107878127559671</v>
      </c>
      <c r="AR13" s="52">
        <v>0.0114984908780865</v>
      </c>
      <c r="AS13" s="52">
        <v>0.0146425542531317</v>
      </c>
      <c r="AT13" s="52">
        <v>0.024683727389368</v>
      </c>
      <c r="AU13" s="52">
        <v>0.033240883738646</v>
      </c>
      <c r="AV13" s="52">
        <v>0.0389590807059766</v>
      </c>
      <c r="AW13" s="52">
        <v>0.0410984448680014</v>
      </c>
      <c r="AX13" s="52">
        <v>0.0401791360989831</v>
      </c>
      <c r="AY13" s="52">
        <v>0.0446807940575125</v>
      </c>
      <c r="AZ13" s="52">
        <v>0.0470636073484377</v>
      </c>
      <c r="BA13" s="52">
        <v>0.0474343478948222</v>
      </c>
      <c r="BB13" s="52">
        <v>0.0483683659807772</v>
      </c>
      <c r="BC13" s="52">
        <v>0.0540338734353995</v>
      </c>
      <c r="BD13" s="52">
        <v>0.0582538310598987</v>
      </c>
      <c r="BE13" s="53">
        <v>0.0545547139792666</v>
      </c>
      <c r="BF13" s="457">
        <v>-0.0660587227687559</v>
      </c>
      <c r="BG13" s="457">
        <v>0.0896609189556008</v>
      </c>
      <c r="BH13" s="457">
        <v>0.00172034020082185</v>
      </c>
    </row>
    <row r="14" spans="8:8">
      <c r="A14" s="45" t="s">
        <v>102</v>
      </c>
      <c r="B14" s="52">
        <v>0.0</v>
      </c>
      <c r="C14" s="52">
        <v>0.0</v>
      </c>
      <c r="D14" s="52">
        <v>0.0</v>
      </c>
      <c r="E14" s="52">
        <v>0.0</v>
      </c>
      <c r="F14" s="52">
        <v>0.0</v>
      </c>
      <c r="G14" s="52">
        <v>0.0</v>
      </c>
      <c r="H14" s="52">
        <v>0.0</v>
      </c>
      <c r="I14" s="52">
        <v>0.0</v>
      </c>
      <c r="J14" s="52">
        <v>0.0</v>
      </c>
      <c r="K14" s="52">
        <v>0.0</v>
      </c>
      <c r="L14" s="52">
        <v>0.0</v>
      </c>
      <c r="M14" s="52">
        <v>0.0</v>
      </c>
      <c r="N14" s="52">
        <v>0.0</v>
      </c>
      <c r="O14" s="52">
        <v>0.0</v>
      </c>
      <c r="P14" s="52">
        <v>0.0</v>
      </c>
      <c r="Q14" s="52">
        <v>0.0</v>
      </c>
      <c r="R14" s="52">
        <v>0.0</v>
      </c>
      <c r="S14" s="52">
        <v>0.0</v>
      </c>
      <c r="T14" s="52">
        <v>0.0</v>
      </c>
      <c r="U14" s="52">
        <v>0.0</v>
      </c>
      <c r="V14" s="52">
        <v>0.0</v>
      </c>
      <c r="W14" s="52">
        <v>0.0</v>
      </c>
      <c r="X14" s="52">
        <v>0.0</v>
      </c>
      <c r="Y14" s="52">
        <v>0.0</v>
      </c>
      <c r="Z14" s="52">
        <v>0.0</v>
      </c>
      <c r="AA14" s="52">
        <v>0.0</v>
      </c>
      <c r="AB14" s="52">
        <v>0.0</v>
      </c>
      <c r="AC14" s="52">
        <v>0.0</v>
      </c>
      <c r="AD14" s="52">
        <v>0.0</v>
      </c>
      <c r="AE14" s="52">
        <v>0.0</v>
      </c>
      <c r="AF14" s="52">
        <v>0.0</v>
      </c>
      <c r="AG14" s="52">
        <v>0.0</v>
      </c>
      <c r="AH14" s="52">
        <v>0.0</v>
      </c>
      <c r="AI14" s="52">
        <v>0.0</v>
      </c>
      <c r="AJ14" s="52">
        <v>0.0</v>
      </c>
      <c r="AK14" s="52">
        <v>0.0</v>
      </c>
      <c r="AL14" s="52">
        <v>0.0</v>
      </c>
      <c r="AM14" s="52">
        <v>0.0</v>
      </c>
      <c r="AN14" s="52">
        <v>0.0</v>
      </c>
      <c r="AO14" s="52">
        <v>3.15800770700637E-5</v>
      </c>
      <c r="AP14" s="52">
        <v>9.96133351790506E-4</v>
      </c>
      <c r="AQ14" s="52">
        <v>0.00140077373412113</v>
      </c>
      <c r="AR14" s="52">
        <v>0.0021011972715</v>
      </c>
      <c r="AS14" s="52">
        <v>0.00200547467888199</v>
      </c>
      <c r="AT14" s="52">
        <v>0.00207524753806778</v>
      </c>
      <c r="AU14" s="52">
        <v>0.00235121513151438</v>
      </c>
      <c r="AV14" s="52">
        <v>0.00270868812092611</v>
      </c>
      <c r="AW14" s="52">
        <v>0.00288485956235816</v>
      </c>
      <c r="AX14" s="52">
        <v>0.00339402219025094</v>
      </c>
      <c r="AY14" s="52">
        <v>0.004736925672712</v>
      </c>
      <c r="AZ14" s="52">
        <v>0.00527660070889739</v>
      </c>
      <c r="BA14" s="52">
        <v>0.00602025423719161</v>
      </c>
      <c r="BB14" s="52">
        <v>0.00571686421752015</v>
      </c>
      <c r="BC14" s="52">
        <v>0.00562818668157185</v>
      </c>
      <c r="BD14" s="52">
        <v>0.00718141691315737</v>
      </c>
      <c r="BE14" s="53">
        <v>0.00787654241986</v>
      </c>
      <c r="BF14" s="457">
        <v>0.0937983279823182</v>
      </c>
      <c r="BG14" s="457">
        <v>0.132176205598584</v>
      </c>
      <c r="BH14" s="457">
        <v>2.48380599585098E-4</v>
      </c>
    </row>
    <row r="15" spans="8:8">
      <c r="A15" s="45" t="s">
        <v>103</v>
      </c>
      <c r="B15" s="52">
        <v>0.0</v>
      </c>
      <c r="C15" s="52">
        <v>0.0</v>
      </c>
      <c r="D15" s="52">
        <v>0.0</v>
      </c>
      <c r="E15" s="52">
        <v>0.0</v>
      </c>
      <c r="F15" s="52">
        <v>0.0</v>
      </c>
      <c r="G15" s="52">
        <v>0.0</v>
      </c>
      <c r="H15" s="52">
        <v>0.00227</v>
      </c>
      <c r="I15" s="52">
        <v>0.00227</v>
      </c>
      <c r="J15" s="52">
        <v>0.0023</v>
      </c>
      <c r="K15" s="52">
        <v>0.00266</v>
      </c>
      <c r="L15" s="52">
        <v>0.00266</v>
      </c>
      <c r="M15" s="52">
        <v>0.00245</v>
      </c>
      <c r="N15" s="52">
        <v>0.00242</v>
      </c>
      <c r="O15" s="52">
        <v>0.00215</v>
      </c>
      <c r="P15" s="52">
        <v>0.00163</v>
      </c>
      <c r="Q15" s="52">
        <v>8.5E-4</v>
      </c>
      <c r="R15" s="52">
        <v>7.6E-4</v>
      </c>
      <c r="S15" s="52">
        <v>0.00151</v>
      </c>
      <c r="T15" s="52">
        <v>0.00145</v>
      </c>
      <c r="U15" s="52">
        <v>0.00142</v>
      </c>
      <c r="V15" s="52">
        <v>0.00169</v>
      </c>
      <c r="W15" s="52">
        <v>0.00154</v>
      </c>
      <c r="X15" s="52">
        <v>0.00136</v>
      </c>
      <c r="Y15" s="52">
        <v>0.00136</v>
      </c>
      <c r="Z15" s="52">
        <v>0.00145</v>
      </c>
      <c r="AA15" s="52">
        <v>0.00136</v>
      </c>
      <c r="AB15" s="52">
        <v>0.00133</v>
      </c>
      <c r="AC15" s="52">
        <v>0.00133</v>
      </c>
      <c r="AD15" s="52">
        <v>0.00109</v>
      </c>
      <c r="AE15" s="52">
        <v>0.00119</v>
      </c>
      <c r="AF15" s="52">
        <v>0.00142</v>
      </c>
      <c r="AG15" s="52">
        <v>0.001374</v>
      </c>
      <c r="AH15" s="52">
        <v>0.001546</v>
      </c>
      <c r="AI15" s="52">
        <v>0.001265</v>
      </c>
      <c r="AJ15" s="52">
        <v>0.001396</v>
      </c>
      <c r="AK15" s="52">
        <v>0.001588</v>
      </c>
      <c r="AL15" s="52">
        <v>0.00163133766233766</v>
      </c>
      <c r="AM15" s="52">
        <v>0.00247010505177835</v>
      </c>
      <c r="AN15" s="52">
        <v>0.00256800125399644</v>
      </c>
      <c r="AO15" s="52">
        <v>0.00192006246883127</v>
      </c>
      <c r="AP15" s="52">
        <v>0.00366251179906767</v>
      </c>
      <c r="AQ15" s="52">
        <v>0.00663384237312627</v>
      </c>
      <c r="AR15" s="52">
        <v>0.00736800135270777</v>
      </c>
      <c r="AS15" s="52">
        <v>0.00831711658956442</v>
      </c>
      <c r="AT15" s="52">
        <v>0.0110230147190454</v>
      </c>
      <c r="AU15" s="52">
        <v>0.0144796856136822</v>
      </c>
      <c r="AV15" s="52">
        <v>0.0150186496985068</v>
      </c>
      <c r="AW15" s="52">
        <v>0.020425172296002</v>
      </c>
      <c r="AX15" s="52">
        <v>0.0253283668510196</v>
      </c>
      <c r="AY15" s="52">
        <v>0.0301814551081551</v>
      </c>
      <c r="AZ15" s="52">
        <v>0.0306957484936528</v>
      </c>
      <c r="BA15" s="52">
        <v>0.0324276994205872</v>
      </c>
      <c r="BB15" s="52">
        <v>0.0335937831097381</v>
      </c>
      <c r="BC15" s="52">
        <v>0.04021180859144</v>
      </c>
      <c r="BD15" s="52">
        <v>0.0422407898798388</v>
      </c>
      <c r="BE15" s="53">
        <v>0.0453022399244852</v>
      </c>
      <c r="BF15" s="457">
        <v>0.0695458925173413</v>
      </c>
      <c r="BG15" s="457">
        <v>0.143781754220002</v>
      </c>
      <c r="BH15" s="457">
        <v>0.00142857067418569</v>
      </c>
    </row>
    <row r="16" spans="8:8">
      <c r="A16" s="45" t="s">
        <v>104</v>
      </c>
      <c r="B16" s="52">
        <v>0.0</v>
      </c>
      <c r="C16" s="52">
        <v>0.0</v>
      </c>
      <c r="D16" s="52">
        <v>0.0</v>
      </c>
      <c r="E16" s="52">
        <v>0.0</v>
      </c>
      <c r="F16" s="52">
        <v>0.0</v>
      </c>
      <c r="G16" s="52">
        <v>0.0</v>
      </c>
      <c r="H16" s="52">
        <v>3.5E-4</v>
      </c>
      <c r="I16" s="52">
        <v>3.5E-4</v>
      </c>
      <c r="J16" s="52">
        <v>2.9E-4</v>
      </c>
      <c r="K16" s="52">
        <v>2.5E-4</v>
      </c>
      <c r="L16" s="52">
        <v>2.3E-4</v>
      </c>
      <c r="M16" s="52">
        <v>1.9E-4</v>
      </c>
      <c r="N16" s="52">
        <v>2.3E-4</v>
      </c>
      <c r="O16" s="52">
        <v>2.9E-4</v>
      </c>
      <c r="P16" s="52">
        <v>2.9E-4</v>
      </c>
      <c r="Q16" s="52">
        <v>2.6E-4</v>
      </c>
      <c r="R16" s="52">
        <v>1.9E-4</v>
      </c>
      <c r="S16" s="52">
        <v>1.8E-4</v>
      </c>
      <c r="T16" s="52">
        <v>1.6E-4</v>
      </c>
      <c r="U16" s="52">
        <v>1.3E-4</v>
      </c>
      <c r="V16" s="52">
        <v>1.7E-4</v>
      </c>
      <c r="W16" s="52">
        <v>2.6E-4</v>
      </c>
      <c r="X16" s="52">
        <v>3.1E-4</v>
      </c>
      <c r="Y16" s="52">
        <v>2.7E-4</v>
      </c>
      <c r="Z16" s="52">
        <v>2.6E-4</v>
      </c>
      <c r="AA16" s="52">
        <v>3.1E-4</v>
      </c>
      <c r="AB16" s="52">
        <v>2.5E-4</v>
      </c>
      <c r="AC16" s="52">
        <v>3.0E-4</v>
      </c>
      <c r="AD16" s="52">
        <v>2.8E-4</v>
      </c>
      <c r="AE16" s="52">
        <v>3.2E-4</v>
      </c>
      <c r="AF16" s="52">
        <v>3.3E-4</v>
      </c>
      <c r="AG16" s="52">
        <v>1.7E-4</v>
      </c>
      <c r="AH16" s="52">
        <v>1.8E-4</v>
      </c>
      <c r="AI16" s="52">
        <v>1.8E-4</v>
      </c>
      <c r="AJ16" s="52">
        <v>1.8E-4</v>
      </c>
      <c r="AK16" s="52">
        <v>2.0127E-4</v>
      </c>
      <c r="AL16" s="52">
        <v>2.94425649350649E-4</v>
      </c>
      <c r="AM16" s="52">
        <v>2.6617064516129E-4</v>
      </c>
      <c r="AN16" s="52">
        <v>1.32384230769231E-4</v>
      </c>
      <c r="AO16" s="52">
        <v>2.45335987261146E-4</v>
      </c>
      <c r="AP16" s="52">
        <v>2.35687784810126E-4</v>
      </c>
      <c r="AQ16" s="52">
        <v>2.76035094339623E-4</v>
      </c>
      <c r="AR16" s="52">
        <v>2.092370625E-4</v>
      </c>
      <c r="AS16" s="52">
        <v>2.19806832298137E-4</v>
      </c>
      <c r="AT16" s="52">
        <v>2.12830555555555E-4</v>
      </c>
      <c r="AU16" s="52">
        <v>3.75835582822086E-5</v>
      </c>
      <c r="AV16" s="52">
        <v>3.73543902439024E-5</v>
      </c>
      <c r="AW16" s="52">
        <v>3.7128E-5</v>
      </c>
      <c r="AX16" s="52">
        <v>3.69043373493976E-5</v>
      </c>
      <c r="AY16" s="52">
        <v>4.11176047904191E-5</v>
      </c>
      <c r="AZ16" s="52">
        <v>4.69108928571428E-5</v>
      </c>
      <c r="BA16" s="52">
        <v>4.66333136094674E-5</v>
      </c>
      <c r="BB16" s="52">
        <v>4.6359E-5</v>
      </c>
      <c r="BC16" s="52">
        <v>4.17841293300061E-5</v>
      </c>
      <c r="BD16" s="52">
        <v>4.16300706802846E-5</v>
      </c>
      <c r="BE16" s="53">
        <v>4.1486106122449E-5</v>
      </c>
      <c r="BF16" s="457">
        <v>-0.00618097856570554</v>
      </c>
      <c r="BG16" s="457">
        <v>-0.150550985253397</v>
      </c>
      <c r="BH16" s="457">
        <v>1.30823188194396E-6</v>
      </c>
    </row>
    <row r="17" spans="8:8">
      <c r="A17" s="45" t="s">
        <v>105</v>
      </c>
      <c r="B17" s="52">
        <v>0.0</v>
      </c>
      <c r="C17" s="52">
        <v>0.0</v>
      </c>
      <c r="D17" s="52">
        <v>0.0</v>
      </c>
      <c r="E17" s="52">
        <v>0.0</v>
      </c>
      <c r="F17" s="52">
        <v>0.0</v>
      </c>
      <c r="G17" s="52">
        <v>0.0</v>
      </c>
      <c r="H17" s="52">
        <v>0.0</v>
      </c>
      <c r="I17" s="52">
        <v>0.0</v>
      </c>
      <c r="J17" s="52">
        <v>0.0</v>
      </c>
      <c r="K17" s="52">
        <v>0.0</v>
      </c>
      <c r="L17" s="52">
        <v>0.0</v>
      </c>
      <c r="M17" s="52">
        <v>0.0</v>
      </c>
      <c r="N17" s="52">
        <v>0.0</v>
      </c>
      <c r="O17" s="52">
        <v>0.0</v>
      </c>
      <c r="P17" s="52">
        <v>0.0</v>
      </c>
      <c r="Q17" s="52">
        <v>0.0</v>
      </c>
      <c r="R17" s="52">
        <v>0.0</v>
      </c>
      <c r="S17" s="52">
        <v>0.0</v>
      </c>
      <c r="T17" s="52">
        <v>0.0</v>
      </c>
      <c r="U17" s="52">
        <v>0.0</v>
      </c>
      <c r="V17" s="52">
        <v>0.0</v>
      </c>
      <c r="W17" s="52">
        <v>0.0</v>
      </c>
      <c r="X17" s="52">
        <v>0.0</v>
      </c>
      <c r="Y17" s="52">
        <v>0.0</v>
      </c>
      <c r="Z17" s="52">
        <v>0.0</v>
      </c>
      <c r="AA17" s="52">
        <v>0.0</v>
      </c>
      <c r="AB17" s="52">
        <v>0.0</v>
      </c>
      <c r="AC17" s="52">
        <v>0.0</v>
      </c>
      <c r="AD17" s="52">
        <v>0.0</v>
      </c>
      <c r="AE17" s="52">
        <v>0.0</v>
      </c>
      <c r="AF17" s="52">
        <v>0.0</v>
      </c>
      <c r="AG17" s="52">
        <v>0.0</v>
      </c>
      <c r="AH17" s="52">
        <v>0.0</v>
      </c>
      <c r="AI17" s="52">
        <v>0.0</v>
      </c>
      <c r="AJ17" s="52">
        <v>0.0</v>
      </c>
      <c r="AK17" s="52">
        <v>0.0</v>
      </c>
      <c r="AL17" s="52">
        <v>0.0</v>
      </c>
      <c r="AM17" s="52">
        <v>0.0</v>
      </c>
      <c r="AN17" s="52">
        <v>0.0</v>
      </c>
      <c r="AO17" s="52">
        <v>0.0</v>
      </c>
      <c r="AP17" s="52">
        <v>0.0</v>
      </c>
      <c r="AQ17" s="52">
        <v>0.0</v>
      </c>
      <c r="AR17" s="52">
        <v>0.0</v>
      </c>
      <c r="AS17" s="52">
        <v>0.0</v>
      </c>
      <c r="AT17" s="52">
        <v>0.0</v>
      </c>
      <c r="AU17" s="52">
        <v>2.30907975460123E-5</v>
      </c>
      <c r="AV17" s="52">
        <v>2.78012195121951E-5</v>
      </c>
      <c r="AW17" s="52">
        <v>4.84036363636363E-5</v>
      </c>
      <c r="AX17" s="52">
        <v>4.92855127828386E-5</v>
      </c>
      <c r="AY17" s="52">
        <v>6.18212063677522E-5</v>
      </c>
      <c r="AZ17" s="52">
        <v>9.14801393728222E-5</v>
      </c>
      <c r="BA17" s="52">
        <v>9.08540103974662E-5</v>
      </c>
      <c r="BB17" s="52">
        <v>9.00728002469898E-5</v>
      </c>
      <c r="BC17" s="52">
        <v>8.45727752106956E-5</v>
      </c>
      <c r="BD17" s="52">
        <v>1.12067070250966E-4</v>
      </c>
      <c r="BE17" s="53">
        <v>1.11655395299023E-4</v>
      </c>
      <c r="BF17" s="457">
        <v>-0.00639567302330768</v>
      </c>
      <c r="BG17" s="457">
        <v>0.0</v>
      </c>
      <c r="BH17" s="457">
        <v>3.52096548878555E-6</v>
      </c>
    </row>
    <row r="18" spans="8:8">
      <c r="A18" s="45" t="s">
        <v>106</v>
      </c>
      <c r="B18" s="52">
        <v>0.0</v>
      </c>
      <c r="C18" s="52">
        <v>0.0</v>
      </c>
      <c r="D18" s="52">
        <v>0.0</v>
      </c>
      <c r="E18" s="52">
        <v>0.0</v>
      </c>
      <c r="F18" s="52">
        <v>0.0</v>
      </c>
      <c r="G18" s="52">
        <v>0.0</v>
      </c>
      <c r="H18" s="52">
        <v>0.00107</v>
      </c>
      <c r="I18" s="52">
        <v>0.00141</v>
      </c>
      <c r="J18" s="52">
        <v>0.00117</v>
      </c>
      <c r="K18" s="52">
        <v>0.00156</v>
      </c>
      <c r="L18" s="52">
        <v>0.00338</v>
      </c>
      <c r="M18" s="52">
        <v>0.00724</v>
      </c>
      <c r="N18" s="52">
        <v>0.00699</v>
      </c>
      <c r="O18" s="52">
        <v>0.00752</v>
      </c>
      <c r="P18" s="52">
        <v>0.00642</v>
      </c>
      <c r="Q18" s="52">
        <v>0.00682105263157895</v>
      </c>
      <c r="R18" s="52">
        <v>0.0110910526315789</v>
      </c>
      <c r="S18" s="52">
        <v>0.0119810526315789</v>
      </c>
      <c r="T18" s="52">
        <v>0.0102610526315789</v>
      </c>
      <c r="U18" s="52">
        <v>0.0123710526315789</v>
      </c>
      <c r="V18" s="52">
        <v>0.0093699</v>
      </c>
      <c r="W18" s="52">
        <v>0.0086075</v>
      </c>
      <c r="X18" s="52">
        <v>0.00910516</v>
      </c>
      <c r="Y18" s="52">
        <v>0.00883962</v>
      </c>
      <c r="Z18" s="52">
        <v>0.01171867</v>
      </c>
      <c r="AA18" s="52">
        <v>0.0122075563157895</v>
      </c>
      <c r="AB18" s="52">
        <v>0.0133506391578947</v>
      </c>
      <c r="AC18" s="52">
        <v>0.0182165317368421</v>
      </c>
      <c r="AD18" s="52">
        <v>0.0172201002105263</v>
      </c>
      <c r="AE18" s="52">
        <v>0.0169305722105263</v>
      </c>
      <c r="AF18" s="52">
        <v>0.0175083889473684</v>
      </c>
      <c r="AG18" s="52">
        <v>0.017620156584879</v>
      </c>
      <c r="AH18" s="52">
        <v>0.0192654483415789</v>
      </c>
      <c r="AI18" s="52">
        <v>0.0167852936099421</v>
      </c>
      <c r="AJ18" s="52">
        <v>0.0251335751703842</v>
      </c>
      <c r="AK18" s="52">
        <v>0.0298059694349474</v>
      </c>
      <c r="AL18" s="52">
        <v>0.0321170784376558</v>
      </c>
      <c r="AM18" s="52">
        <v>0.0353444553156346</v>
      </c>
      <c r="AN18" s="52">
        <v>0.0370383637681731</v>
      </c>
      <c r="AO18" s="52">
        <v>0.0387431918289745</v>
      </c>
      <c r="AP18" s="52">
        <v>0.0406570768787911</v>
      </c>
      <c r="AQ18" s="52">
        <v>0.0439523277443648</v>
      </c>
      <c r="AR18" s="52">
        <v>0.0477777206019562</v>
      </c>
      <c r="AS18" s="52">
        <v>0.0486292209614472</v>
      </c>
      <c r="AT18" s="52">
        <v>0.0539857877873831</v>
      </c>
      <c r="AU18" s="52">
        <v>0.0614861898955239</v>
      </c>
      <c r="AV18" s="52">
        <v>0.062989406129774</v>
      </c>
      <c r="AW18" s="52">
        <v>0.0742689452205149</v>
      </c>
      <c r="AX18" s="52">
        <v>0.0807508636458791</v>
      </c>
      <c r="AY18" s="52">
        <v>0.0926340178267185</v>
      </c>
      <c r="AZ18" s="52">
        <v>0.107266413189199</v>
      </c>
      <c r="BA18" s="52">
        <v>0.119840149930956</v>
      </c>
      <c r="BB18" s="52">
        <v>0.121153348413125</v>
      </c>
      <c r="BC18" s="52">
        <v>0.141683357207698</v>
      </c>
      <c r="BD18" s="52">
        <v>0.15383952673807</v>
      </c>
      <c r="BE18" s="53">
        <v>0.144875139934169</v>
      </c>
      <c r="BF18" s="457">
        <v>-0.0608440543079947</v>
      </c>
      <c r="BG18" s="457">
        <v>0.110398455928219</v>
      </c>
      <c r="BH18" s="457">
        <v>0.00456852413199642</v>
      </c>
    </row>
    <row r="19" spans="8:8">
      <c r="A19" s="45" t="s">
        <v>107</v>
      </c>
      <c r="B19" s="52">
        <v>0.0325075015947872</v>
      </c>
      <c r="C19" s="52">
        <v>0.0331554373206376</v>
      </c>
      <c r="D19" s="52">
        <v>0.0337813755188326</v>
      </c>
      <c r="E19" s="52">
        <v>0.0343936802372412</v>
      </c>
      <c r="F19" s="52">
        <v>0.0350063324356443</v>
      </c>
      <c r="G19" s="52">
        <v>0.0356274222659153</v>
      </c>
      <c r="H19" s="52">
        <v>0.0459604</v>
      </c>
      <c r="I19" s="52">
        <v>0.0461784</v>
      </c>
      <c r="J19" s="52">
        <v>0.0481844</v>
      </c>
      <c r="K19" s="52">
        <v>0.0493968</v>
      </c>
      <c r="L19" s="52">
        <v>0.0478276</v>
      </c>
      <c r="M19" s="52">
        <v>0.0499168</v>
      </c>
      <c r="N19" s="52">
        <v>0.0547296</v>
      </c>
      <c r="O19" s="52">
        <v>0.0552248</v>
      </c>
      <c r="P19" s="52">
        <v>0.0565472</v>
      </c>
      <c r="Q19" s="52">
        <v>0.060892</v>
      </c>
      <c r="R19" s="52">
        <v>0.0558528</v>
      </c>
      <c r="S19" s="52">
        <v>0.0595932</v>
      </c>
      <c r="T19" s="52">
        <v>0.0629612</v>
      </c>
      <c r="U19" s="52">
        <v>0.0615856</v>
      </c>
      <c r="V19" s="52">
        <v>0.0632512</v>
      </c>
      <c r="W19" s="52">
        <v>0.0654292</v>
      </c>
      <c r="X19" s="52">
        <v>0.0663988</v>
      </c>
      <c r="Y19" s="52">
        <v>0.0693208</v>
      </c>
      <c r="Z19" s="52">
        <v>0.0695268</v>
      </c>
      <c r="AA19" s="52">
        <v>0.0731224210526316</v>
      </c>
      <c r="AB19" s="52">
        <v>0.0712180210526316</v>
      </c>
      <c r="AC19" s="52">
        <v>0.0604476</v>
      </c>
      <c r="AD19" s="52">
        <v>0.0472659717171717</v>
      </c>
      <c r="AE19" s="52">
        <v>0.0478625777777778</v>
      </c>
      <c r="AF19" s="52">
        <v>0.0483673777777778</v>
      </c>
      <c r="AG19" s="52">
        <v>0.0491721671695906</v>
      </c>
      <c r="AH19" s="52">
        <v>0.050408615279798</v>
      </c>
      <c r="AI19" s="52">
        <v>0.0492755863288889</v>
      </c>
      <c r="AJ19" s="52">
        <v>0.0496993590980011</v>
      </c>
      <c r="AK19" s="52">
        <v>0.0512450013593479</v>
      </c>
      <c r="AL19" s="52">
        <v>0.0489729658818975</v>
      </c>
      <c r="AM19" s="52">
        <v>0.0463449647876255</v>
      </c>
      <c r="AN19" s="52">
        <v>0.0447022545521428</v>
      </c>
      <c r="AO19" s="52">
        <v>0.0449081393861561</v>
      </c>
      <c r="AP19" s="52">
        <v>0.0401852589412014</v>
      </c>
      <c r="AQ19" s="52">
        <v>0.0304807639827693</v>
      </c>
      <c r="AR19" s="52">
        <v>0.0209394449928288</v>
      </c>
      <c r="AS19" s="52">
        <v>0.0212708100149715</v>
      </c>
      <c r="AT19" s="52">
        <v>0.0212104386134898</v>
      </c>
      <c r="AU19" s="52">
        <v>0.0223334081497657</v>
      </c>
      <c r="AV19" s="52">
        <v>0.0246797411439859</v>
      </c>
      <c r="AW19" s="52">
        <v>0.0291400888185438</v>
      </c>
      <c r="AX19" s="52">
        <v>0.0336187174405913</v>
      </c>
      <c r="AY19" s="52">
        <v>0.0328927853140158</v>
      </c>
      <c r="AZ19" s="52">
        <v>0.0349316158635047</v>
      </c>
      <c r="BA19" s="52">
        <v>0.0360523674614323</v>
      </c>
      <c r="BB19" s="52">
        <v>0.0391829342876625</v>
      </c>
      <c r="BC19" s="52">
        <v>0.0402588567623851</v>
      </c>
      <c r="BD19" s="52">
        <v>0.0500008999430032</v>
      </c>
      <c r="BE19" s="53">
        <v>0.0558680334946417</v>
      </c>
      <c r="BF19" s="457">
        <v>0.114287715978992</v>
      </c>
      <c r="BG19" s="457">
        <v>0.0895390921985026</v>
      </c>
      <c r="BH19" s="457">
        <v>0.00176175470369473</v>
      </c>
    </row>
    <row r="20" spans="8:8">
      <c r="A20" s="45" t="s">
        <v>108</v>
      </c>
      <c r="B20" s="52">
        <v>0.0</v>
      </c>
      <c r="C20" s="52">
        <v>0.0</v>
      </c>
      <c r="D20" s="52">
        <v>0.0</v>
      </c>
      <c r="E20" s="52">
        <v>0.0</v>
      </c>
      <c r="F20" s="52">
        <v>0.0</v>
      </c>
      <c r="G20" s="52">
        <v>0.0</v>
      </c>
      <c r="H20" s="52">
        <v>5.6E-4</v>
      </c>
      <c r="I20" s="52">
        <v>5.9E-4</v>
      </c>
      <c r="J20" s="52">
        <v>6.1E-4</v>
      </c>
      <c r="K20" s="52">
        <v>6.6E-4</v>
      </c>
      <c r="L20" s="52">
        <v>6.3E-4</v>
      </c>
      <c r="M20" s="52">
        <v>7.2E-4</v>
      </c>
      <c r="N20" s="52">
        <v>7.4E-4</v>
      </c>
      <c r="O20" s="52">
        <v>5.6E-4</v>
      </c>
      <c r="P20" s="52">
        <v>7.9E-4</v>
      </c>
      <c r="Q20" s="52">
        <v>8.4E-4</v>
      </c>
      <c r="R20" s="52">
        <v>0.0010658456</v>
      </c>
      <c r="S20" s="52">
        <v>0.0012784384</v>
      </c>
      <c r="T20" s="52">
        <v>0.0011100648</v>
      </c>
      <c r="U20" s="52">
        <v>0.001302416</v>
      </c>
      <c r="V20" s="52">
        <v>0.0013351856</v>
      </c>
      <c r="W20" s="52">
        <v>0.00126810016</v>
      </c>
      <c r="X20" s="52">
        <v>0.00175858364</v>
      </c>
      <c r="Y20" s="52">
        <v>0.00177840656</v>
      </c>
      <c r="Z20" s="52">
        <v>0.00157048376</v>
      </c>
      <c r="AA20" s="52">
        <v>0.0017505804</v>
      </c>
      <c r="AB20" s="52">
        <v>0.00186503512842105</v>
      </c>
      <c r="AC20" s="52">
        <v>0.00198953297263158</v>
      </c>
      <c r="AD20" s="52">
        <v>0.00208773875368421</v>
      </c>
      <c r="AE20" s="52">
        <v>0.00169832497263158</v>
      </c>
      <c r="AF20" s="52">
        <v>0.00146919850947368</v>
      </c>
      <c r="AG20" s="52">
        <v>0.00130841439368421</v>
      </c>
      <c r="AH20" s="52">
        <v>0.00128349873684211</v>
      </c>
      <c r="AI20" s="52">
        <v>0.00138209773684211</v>
      </c>
      <c r="AJ20" s="52">
        <v>0.00153085789684211</v>
      </c>
      <c r="AK20" s="52">
        <v>0.00110262374772355</v>
      </c>
      <c r="AL20" s="52">
        <v>0.00108701856373854</v>
      </c>
      <c r="AM20" s="52">
        <v>0.00121936508895115</v>
      </c>
      <c r="AN20" s="52">
        <v>0.00118972713070573</v>
      </c>
      <c r="AO20" s="52">
        <v>0.00110928728176039</v>
      </c>
      <c r="AP20" s="52">
        <v>0.00172672635763133</v>
      </c>
      <c r="AQ20" s="52">
        <v>0.00173606426820078</v>
      </c>
      <c r="AR20" s="52">
        <v>0.00276566500694413</v>
      </c>
      <c r="AS20" s="52">
        <v>0.0107452259623332</v>
      </c>
      <c r="AT20" s="52">
        <v>0.0127742180959132</v>
      </c>
      <c r="AU20" s="52">
        <v>0.0157448622276679</v>
      </c>
      <c r="AV20" s="52">
        <v>0.0174714998547605</v>
      </c>
      <c r="AW20" s="52">
        <v>0.0199005741977242</v>
      </c>
      <c r="AX20" s="52">
        <v>0.0231353947439871</v>
      </c>
      <c r="AY20" s="52">
        <v>0.0348575488376924</v>
      </c>
      <c r="AZ20" s="52">
        <v>0.0541020965264365</v>
      </c>
      <c r="BA20" s="52">
        <v>0.0714099174351238</v>
      </c>
      <c r="BB20" s="52">
        <v>0.0779110376191302</v>
      </c>
      <c r="BC20" s="52">
        <v>0.0887656413026689</v>
      </c>
      <c r="BD20" s="52">
        <v>0.0885940442234741</v>
      </c>
      <c r="BE20" s="53">
        <v>0.093426661395613</v>
      </c>
      <c r="BF20" s="457">
        <v>0.0516666002786703</v>
      </c>
      <c r="BG20" s="457">
        <v>0.213687893970711</v>
      </c>
      <c r="BH20" s="457">
        <v>0.00294613663428841</v>
      </c>
    </row>
    <row r="21" spans="8:8" s="47" ht="10.2" customFormat="1">
      <c r="A21" s="54" t="s">
        <v>109</v>
      </c>
      <c r="B21" s="55">
        <v>0.0325075015947872</v>
      </c>
      <c r="C21" s="55">
        <v>0.0331554373206376</v>
      </c>
      <c r="D21" s="55">
        <v>0.0337813755188326</v>
      </c>
      <c r="E21" s="55">
        <v>0.0343936802372412</v>
      </c>
      <c r="F21" s="55">
        <v>0.0350063324356443</v>
      </c>
      <c r="G21" s="55">
        <v>0.0453629516080517</v>
      </c>
      <c r="H21" s="55">
        <v>0.0633810090996263</v>
      </c>
      <c r="I21" s="55">
        <v>0.0679181928071744</v>
      </c>
      <c r="J21" s="55">
        <v>0.0679703290111233</v>
      </c>
      <c r="K21" s="55">
        <v>0.0675863253752857</v>
      </c>
      <c r="L21" s="55">
        <v>0.0699700104128943</v>
      </c>
      <c r="M21" s="55">
        <v>0.0762571571322519</v>
      </c>
      <c r="N21" s="55">
        <v>0.0938210493472671</v>
      </c>
      <c r="O21" s="55">
        <v>0.116239260435599</v>
      </c>
      <c r="P21" s="55">
        <v>0.137327104696989</v>
      </c>
      <c r="Q21" s="55">
        <v>0.151419423293961</v>
      </c>
      <c r="R21" s="55">
        <v>0.146984960254499</v>
      </c>
      <c r="S21" s="55">
        <v>0.181866003645297</v>
      </c>
      <c r="T21" s="55">
        <v>0.22364221733841</v>
      </c>
      <c r="U21" s="55">
        <v>0.255026888507497</v>
      </c>
      <c r="V21" s="55">
        <v>0.289465381781959</v>
      </c>
      <c r="W21" s="55">
        <v>0.349346727099868</v>
      </c>
      <c r="X21" s="55">
        <v>0.359131347490372</v>
      </c>
      <c r="Y21" s="55">
        <v>0.374403828475454</v>
      </c>
      <c r="Z21" s="55">
        <v>0.398138679327941</v>
      </c>
      <c r="AA21" s="55">
        <v>0.385918915254643</v>
      </c>
      <c r="AB21" s="55">
        <v>0.397588165879934</v>
      </c>
      <c r="AC21" s="55">
        <v>0.403494671121101</v>
      </c>
      <c r="AD21" s="55">
        <v>0.401022193701404</v>
      </c>
      <c r="AE21" s="55">
        <v>0.42352368672965</v>
      </c>
      <c r="AF21" s="55">
        <v>0.437363573711744</v>
      </c>
      <c r="AG21" s="55">
        <v>0.462567392968209</v>
      </c>
      <c r="AH21" s="55">
        <v>0.462679395412746</v>
      </c>
      <c r="AI21" s="55">
        <v>0.449861992750169</v>
      </c>
      <c r="AJ21" s="55">
        <v>0.472273703508746</v>
      </c>
      <c r="AK21" s="55">
        <v>0.432012053826631</v>
      </c>
      <c r="AL21" s="55">
        <v>0.420536138810459</v>
      </c>
      <c r="AM21" s="55">
        <v>0.465590792892483</v>
      </c>
      <c r="AN21" s="55">
        <v>0.469732644878091</v>
      </c>
      <c r="AO21" s="55">
        <v>0.505072529285419</v>
      </c>
      <c r="AP21" s="55">
        <v>0.537504655578687</v>
      </c>
      <c r="AQ21" s="55">
        <v>0.533948012984424</v>
      </c>
      <c r="AR21" s="55">
        <v>0.679733572595921</v>
      </c>
      <c r="AS21" s="55">
        <v>0.846071341835352</v>
      </c>
      <c r="AT21" s="55">
        <v>0.940434916120043</v>
      </c>
      <c r="AU21" s="55">
        <v>1.11946069172218</v>
      </c>
      <c r="AV21" s="55">
        <v>1.11129667990064</v>
      </c>
      <c r="AW21" s="55">
        <v>1.18697433277392</v>
      </c>
      <c r="AX21" s="55">
        <v>1.36610047489697</v>
      </c>
      <c r="AY21" s="55">
        <v>1.56695279402283</v>
      </c>
      <c r="AZ21" s="55">
        <v>1.85789230184445</v>
      </c>
      <c r="BA21" s="55">
        <v>1.96197562652589</v>
      </c>
      <c r="BB21" s="55">
        <v>2.14746125539915</v>
      </c>
      <c r="BC21" s="55">
        <v>2.40765516271258</v>
      </c>
      <c r="BD21" s="55">
        <v>2.69315563575088</v>
      </c>
      <c r="BE21" s="55">
        <v>2.7518444649022</v>
      </c>
      <c r="BF21" s="458">
        <v>0.0190000636236081</v>
      </c>
      <c r="BG21" s="458">
        <v>0.110946821289591</v>
      </c>
      <c r="BH21" s="458">
        <v>0.0867772611030372</v>
      </c>
    </row>
    <row r="22" spans="8:8">
      <c r="B22" s="52"/>
      <c r="C22" s="52"/>
      <c r="D22" s="52"/>
      <c r="E22" s="52"/>
      <c r="F22" s="52"/>
      <c r="G22" s="52"/>
      <c r="H22" s="52"/>
      <c r="I22" s="52"/>
      <c r="J22" s="52"/>
      <c r="K22" s="52"/>
      <c r="L22" s="52"/>
      <c r="M22" s="52"/>
      <c r="N22" s="52"/>
      <c r="O22" s="52"/>
      <c r="P22" s="52"/>
      <c r="Q22" s="52"/>
      <c r="R22" s="52"/>
      <c r="S22" s="52"/>
      <c r="T22" s="52"/>
      <c r="U22" s="52"/>
      <c r="V22" s="52"/>
      <c r="W22" s="52"/>
      <c r="X22" s="52"/>
      <c r="Y22" s="52"/>
      <c r="Z22" s="52"/>
      <c r="AA22" s="52"/>
      <c r="AB22" s="52"/>
      <c r="AC22" s="52"/>
      <c r="AD22" s="52"/>
      <c r="AE22" s="52"/>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3"/>
      <c r="BF22" s="457"/>
      <c r="BG22" s="457"/>
      <c r="BH22" s="457"/>
    </row>
    <row r="23" spans="8:8">
      <c r="A23" s="218" t="s">
        <v>110</v>
      </c>
      <c r="B23" s="52">
        <v>0.0</v>
      </c>
      <c r="C23" s="52">
        <v>0.0</v>
      </c>
      <c r="D23" s="52">
        <v>0.0</v>
      </c>
      <c r="E23" s="52">
        <v>0.0</v>
      </c>
      <c r="F23" s="52">
        <v>0.0</v>
      </c>
      <c r="G23" s="52">
        <v>0.0</v>
      </c>
      <c r="H23" s="52">
        <v>0.0</v>
      </c>
      <c r="I23" s="52">
        <v>0.0</v>
      </c>
      <c r="J23" s="52">
        <v>0.0</v>
      </c>
      <c r="K23" s="52">
        <v>0.0</v>
      </c>
      <c r="L23" s="52">
        <v>0.0</v>
      </c>
      <c r="M23" s="52">
        <v>0.0</v>
      </c>
      <c r="N23" s="52">
        <v>0.0</v>
      </c>
      <c r="O23" s="52">
        <v>0.0</v>
      </c>
      <c r="P23" s="52">
        <v>0.0</v>
      </c>
      <c r="Q23" s="52">
        <v>0.0</v>
      </c>
      <c r="R23" s="52">
        <v>0.0</v>
      </c>
      <c r="S23" s="52">
        <v>0.0</v>
      </c>
      <c r="T23" s="52">
        <v>0.0</v>
      </c>
      <c r="U23" s="52">
        <v>0.0</v>
      </c>
      <c r="V23" s="52">
        <v>0.0</v>
      </c>
      <c r="W23" s="52">
        <v>0.01287501</v>
      </c>
      <c r="X23" s="52">
        <v>0.00905816</v>
      </c>
      <c r="Y23" s="52">
        <v>0.0104696</v>
      </c>
      <c r="Z23" s="52">
        <v>0.0110445</v>
      </c>
      <c r="AA23" s="52">
        <v>0.011690453073189</v>
      </c>
      <c r="AB23" s="52">
        <v>0.0125531243277376</v>
      </c>
      <c r="AC23" s="52">
        <v>0.0136181543123798</v>
      </c>
      <c r="AD23" s="52">
        <v>0.0139964433286695</v>
      </c>
      <c r="AE23" s="52">
        <v>0.0123801926654015</v>
      </c>
      <c r="AF23" s="52">
        <v>0.0190646302763044</v>
      </c>
      <c r="AG23" s="52">
        <v>0.0164177602079858</v>
      </c>
      <c r="AH23" s="52">
        <v>0.0178825868612827</v>
      </c>
      <c r="AI23" s="52">
        <v>0.0194590854055036</v>
      </c>
      <c r="AJ23" s="52">
        <v>0.0171598332622368</v>
      </c>
      <c r="AK23" s="52">
        <v>0.0166954004972234</v>
      </c>
      <c r="AL23" s="52">
        <v>0.0191457908000356</v>
      </c>
      <c r="AM23" s="52">
        <v>0.0179466427082403</v>
      </c>
      <c r="AN23" s="52">
        <v>0.0214044059884806</v>
      </c>
      <c r="AO23" s="52">
        <v>0.0301472755128854</v>
      </c>
      <c r="AP23" s="52">
        <v>0.0400993018338431</v>
      </c>
      <c r="AQ23" s="52">
        <v>0.0604637458804803</v>
      </c>
      <c r="AR23" s="52">
        <v>0.0727899252212869</v>
      </c>
      <c r="AS23" s="52">
        <v>0.0775930565413223</v>
      </c>
      <c r="AT23" s="52">
        <v>0.0812841271244657</v>
      </c>
      <c r="AU23" s="52">
        <v>0.0835104165720693</v>
      </c>
      <c r="AV23" s="52">
        <v>0.083340488345346</v>
      </c>
      <c r="AW23" s="52">
        <v>0.0899754966467936</v>
      </c>
      <c r="AX23" s="52">
        <v>0.0958180001652304</v>
      </c>
      <c r="AY23" s="52">
        <v>0.1054360793201</v>
      </c>
      <c r="AZ23" s="52">
        <v>0.12136028664813</v>
      </c>
      <c r="BA23" s="52">
        <v>0.122768237151165</v>
      </c>
      <c r="BB23" s="52">
        <v>0.134900385948</v>
      </c>
      <c r="BC23" s="52">
        <v>0.132030529960162</v>
      </c>
      <c r="BD23" s="52">
        <v>0.145196496103032</v>
      </c>
      <c r="BE23" s="53">
        <v>0.139821005806887</v>
      </c>
      <c r="BF23" s="457">
        <v>-0.0396532633823919</v>
      </c>
      <c r="BG23" s="457">
        <v>0.0597295363085892</v>
      </c>
      <c r="BH23" s="457">
        <v>0.00440914596858394</v>
      </c>
    </row>
    <row r="24" spans="8:8">
      <c r="A24" s="218" t="s">
        <v>111</v>
      </c>
      <c r="B24" s="52">
        <v>0.0</v>
      </c>
      <c r="C24" s="52">
        <v>0.0</v>
      </c>
      <c r="D24" s="52">
        <v>0.0</v>
      </c>
      <c r="E24" s="52">
        <v>0.0</v>
      </c>
      <c r="F24" s="52">
        <v>0.0</v>
      </c>
      <c r="G24" s="52">
        <v>0.0</v>
      </c>
      <c r="H24" s="52">
        <v>0.0</v>
      </c>
      <c r="I24" s="52">
        <v>0.0</v>
      </c>
      <c r="J24" s="52">
        <v>0.00116</v>
      </c>
      <c r="K24" s="52">
        <v>0.00108</v>
      </c>
      <c r="L24" s="52">
        <v>8.3E-4</v>
      </c>
      <c r="M24" s="52">
        <v>5.7E-4</v>
      </c>
      <c r="N24" s="52">
        <v>0.00247</v>
      </c>
      <c r="O24" s="52">
        <v>0.0026</v>
      </c>
      <c r="P24" s="52">
        <v>0.00315</v>
      </c>
      <c r="Q24" s="52">
        <v>0.003</v>
      </c>
      <c r="R24" s="52">
        <v>0.00291</v>
      </c>
      <c r="S24" s="52">
        <v>4.6E-4</v>
      </c>
      <c r="T24" s="52">
        <v>2.2E-4</v>
      </c>
      <c r="U24" s="52">
        <v>2.4E-4</v>
      </c>
      <c r="V24" s="52">
        <v>5.3E-4</v>
      </c>
      <c r="W24" s="52">
        <v>0.00119</v>
      </c>
      <c r="X24" s="52">
        <v>0.00148</v>
      </c>
      <c r="Y24" s="52">
        <v>0.00188</v>
      </c>
      <c r="Z24" s="52">
        <v>0.00198</v>
      </c>
      <c r="AA24" s="52">
        <v>0.00289</v>
      </c>
      <c r="AB24" s="52">
        <v>0.00307</v>
      </c>
      <c r="AC24" s="52">
        <v>0.00276</v>
      </c>
      <c r="AD24" s="52">
        <v>0.00253</v>
      </c>
      <c r="AE24" s="52">
        <v>0.00254</v>
      </c>
      <c r="AF24" s="52">
        <v>0.0033</v>
      </c>
      <c r="AG24" s="52">
        <v>0.00322</v>
      </c>
      <c r="AH24" s="52">
        <v>0.00283</v>
      </c>
      <c r="AI24" s="52">
        <v>0.0037</v>
      </c>
      <c r="AJ24" s="52">
        <v>0.00509</v>
      </c>
      <c r="AK24" s="52">
        <v>0.00584</v>
      </c>
      <c r="AL24" s="52">
        <v>0.00629883116883117</v>
      </c>
      <c r="AM24" s="52">
        <v>0.00767961290322581</v>
      </c>
      <c r="AN24" s="52">
        <v>0.00926826923076923</v>
      </c>
      <c r="AO24" s="52">
        <v>0.0114993630573248</v>
      </c>
      <c r="AP24" s="52">
        <v>0.0176046835443038</v>
      </c>
      <c r="AQ24" s="52">
        <v>0.0249515094339623</v>
      </c>
      <c r="AR24" s="52">
        <v>0.0296150625</v>
      </c>
      <c r="AS24" s="52">
        <v>0.0380884472049689</v>
      </c>
      <c r="AT24" s="52">
        <v>0.0537611919172499</v>
      </c>
      <c r="AU24" s="52">
        <v>0.0729246284740274</v>
      </c>
      <c r="AV24" s="52">
        <v>0.0910486310342342</v>
      </c>
      <c r="AW24" s="52">
        <v>0.108212658519774</v>
      </c>
      <c r="AX24" s="52">
        <v>0.118473951119596</v>
      </c>
      <c r="AY24" s="52">
        <v>0.126993654002286</v>
      </c>
      <c r="AZ24" s="52">
        <v>0.140065429645245</v>
      </c>
      <c r="BA24" s="52">
        <v>0.144780971074024</v>
      </c>
      <c r="BB24" s="52">
        <v>0.160018157550812</v>
      </c>
      <c r="BC24" s="52">
        <v>0.170108269445013</v>
      </c>
      <c r="BD24" s="52">
        <v>0.190788251893569</v>
      </c>
      <c r="BE24" s="53">
        <v>0.232903529023556</v>
      </c>
      <c r="BF24" s="457">
        <v>0.217408190904599</v>
      </c>
      <c r="BG24" s="457">
        <v>0.135032439654669</v>
      </c>
      <c r="BH24" s="457">
        <v>0.00734443047478491</v>
      </c>
    </row>
    <row r="25" spans="8:8">
      <c r="A25" s="218" t="s">
        <v>112</v>
      </c>
      <c r="B25" s="52">
        <v>0.0</v>
      </c>
      <c r="C25" s="52">
        <v>0.0</v>
      </c>
      <c r="D25" s="52">
        <v>0.0</v>
      </c>
      <c r="E25" s="52">
        <v>0.0</v>
      </c>
      <c r="F25" s="52">
        <v>0.0</v>
      </c>
      <c r="G25" s="52">
        <v>0.0</v>
      </c>
      <c r="H25" s="52">
        <v>0.0</v>
      </c>
      <c r="I25" s="52">
        <v>0.0</v>
      </c>
      <c r="J25" s="52">
        <v>0.0</v>
      </c>
      <c r="K25" s="52">
        <v>0.0</v>
      </c>
      <c r="L25" s="52">
        <v>0.0</v>
      </c>
      <c r="M25" s="52">
        <v>0.0</v>
      </c>
      <c r="N25" s="52">
        <v>0.0</v>
      </c>
      <c r="O25" s="52">
        <v>0.0</v>
      </c>
      <c r="P25" s="52">
        <v>0.0</v>
      </c>
      <c r="Q25" s="52">
        <v>0.0</v>
      </c>
      <c r="R25" s="52">
        <v>0.0</v>
      </c>
      <c r="S25" s="52">
        <v>0.0</v>
      </c>
      <c r="T25" s="52">
        <v>0.0</v>
      </c>
      <c r="U25" s="52">
        <v>0.0</v>
      </c>
      <c r="V25" s="52">
        <v>0.0</v>
      </c>
      <c r="W25" s="52">
        <v>0.0</v>
      </c>
      <c r="X25" s="52">
        <v>0.0</v>
      </c>
      <c r="Y25" s="52">
        <v>0.0</v>
      </c>
      <c r="Z25" s="52">
        <v>0.0</v>
      </c>
      <c r="AA25" s="52">
        <v>0.0</v>
      </c>
      <c r="AB25" s="52">
        <v>0.0</v>
      </c>
      <c r="AC25" s="52">
        <v>0.0</v>
      </c>
      <c r="AD25" s="52">
        <v>0.0</v>
      </c>
      <c r="AE25" s="52">
        <v>0.0</v>
      </c>
      <c r="AF25" s="52">
        <v>0.0</v>
      </c>
      <c r="AG25" s="52">
        <v>0.0</v>
      </c>
      <c r="AH25" s="52">
        <v>0.0</v>
      </c>
      <c r="AI25" s="52">
        <v>0.0</v>
      </c>
      <c r="AJ25" s="52">
        <v>0.0</v>
      </c>
      <c r="AK25" s="52">
        <v>0.0</v>
      </c>
      <c r="AL25" s="52">
        <v>0.0</v>
      </c>
      <c r="AM25" s="52">
        <v>0.0</v>
      </c>
      <c r="AN25" s="52">
        <v>0.0</v>
      </c>
      <c r="AO25" s="52">
        <v>9.74522292993631E-6</v>
      </c>
      <c r="AP25" s="52">
        <v>4.84177215189873E-5</v>
      </c>
      <c r="AQ25" s="52">
        <v>1.92452830188679E-4</v>
      </c>
      <c r="AR25" s="52">
        <v>4.494375E-4</v>
      </c>
      <c r="AS25" s="52">
        <v>0.00138540932735375</v>
      </c>
      <c r="AT25" s="52">
        <v>0.0025642432879342</v>
      </c>
      <c r="AU25" s="52">
        <v>0.00752753324832799</v>
      </c>
      <c r="AV25" s="52">
        <v>0.0102002082483245</v>
      </c>
      <c r="AW25" s="52">
        <v>0.0229969839096069</v>
      </c>
      <c r="AX25" s="52">
        <v>0.0308041532272467</v>
      </c>
      <c r="AY25" s="52">
        <v>0.0300425887386354</v>
      </c>
      <c r="AZ25" s="52">
        <v>0.0342813478746686</v>
      </c>
      <c r="BA25" s="52">
        <v>0.0353448382515468</v>
      </c>
      <c r="BB25" s="52">
        <v>0.0365448607168579</v>
      </c>
      <c r="BC25" s="52">
        <v>0.0447807777456665</v>
      </c>
      <c r="BD25" s="52">
        <v>0.0483018578566161</v>
      </c>
      <c r="BE25" s="53">
        <v>0.0501478821412247</v>
      </c>
      <c r="BF25" s="457">
        <v>0.0353818318595041</v>
      </c>
      <c r="BG25" s="457">
        <v>0.341221358526966</v>
      </c>
      <c r="BH25" s="457">
        <v>0.00158137420840318</v>
      </c>
    </row>
    <row r="26" spans="8:8">
      <c r="A26" s="218" t="s">
        <v>113</v>
      </c>
      <c r="B26" s="52" t="s">
        <v>114</v>
      </c>
      <c r="C26" s="52" t="s">
        <v>114</v>
      </c>
      <c r="D26" s="52" t="s">
        <v>114</v>
      </c>
      <c r="E26" s="52" t="s">
        <v>114</v>
      </c>
      <c r="F26" s="52" t="s">
        <v>114</v>
      </c>
      <c r="G26" s="52" t="s">
        <v>114</v>
      </c>
      <c r="H26" s="52" t="s">
        <v>114</v>
      </c>
      <c r="I26" s="52" t="s">
        <v>114</v>
      </c>
      <c r="J26" s="52" t="s">
        <v>114</v>
      </c>
      <c r="K26" s="52" t="s">
        <v>114</v>
      </c>
      <c r="L26" s="52" t="s">
        <v>114</v>
      </c>
      <c r="M26" s="52" t="s">
        <v>114</v>
      </c>
      <c r="N26" s="52" t="s">
        <v>114</v>
      </c>
      <c r="O26" s="52" t="s">
        <v>114</v>
      </c>
      <c r="P26" s="52" t="s">
        <v>114</v>
      </c>
      <c r="Q26" s="52" t="s">
        <v>114</v>
      </c>
      <c r="R26" s="52" t="s">
        <v>114</v>
      </c>
      <c r="S26" s="52" t="s">
        <v>114</v>
      </c>
      <c r="T26" s="52" t="s">
        <v>114</v>
      </c>
      <c r="U26" s="52" t="s">
        <v>114</v>
      </c>
      <c r="V26" s="52" t="s">
        <v>114</v>
      </c>
      <c r="W26" s="52" t="s">
        <v>114</v>
      </c>
      <c r="X26" s="52" t="s">
        <v>114</v>
      </c>
      <c r="Y26" s="52" t="s">
        <v>114</v>
      </c>
      <c r="Z26" s="52" t="s">
        <v>114</v>
      </c>
      <c r="AA26" s="52">
        <v>0.0</v>
      </c>
      <c r="AB26" s="52">
        <v>0.0</v>
      </c>
      <c r="AC26" s="52">
        <v>6.0E-5</v>
      </c>
      <c r="AD26" s="52">
        <v>1.9E-4</v>
      </c>
      <c r="AE26" s="52">
        <v>6.0E-5</v>
      </c>
      <c r="AF26" s="52">
        <v>5.0E-5</v>
      </c>
      <c r="AG26" s="52">
        <v>1.0E-4</v>
      </c>
      <c r="AH26" s="52">
        <v>2.0E-5</v>
      </c>
      <c r="AI26" s="52">
        <v>5.0E-5</v>
      </c>
      <c r="AJ26" s="52">
        <v>2.0E-5</v>
      </c>
      <c r="AK26" s="52">
        <v>1.0E-5</v>
      </c>
      <c r="AL26" s="52">
        <v>0.0</v>
      </c>
      <c r="AM26" s="52">
        <v>0.0</v>
      </c>
      <c r="AN26" s="52">
        <v>0.0</v>
      </c>
      <c r="AO26" s="52">
        <v>5.84713375796178E-5</v>
      </c>
      <c r="AP26" s="52">
        <v>2.32405063291139E-4</v>
      </c>
      <c r="AQ26" s="52">
        <v>2.88679245283019E-4</v>
      </c>
      <c r="AR26" s="52">
        <v>5.12436063829787E-4</v>
      </c>
      <c r="AS26" s="52">
        <v>7.27491155891966E-4</v>
      </c>
      <c r="AT26" s="52">
        <v>0.00107417897290513</v>
      </c>
      <c r="AU26" s="52">
        <v>0.00161463306699386</v>
      </c>
      <c r="AV26" s="52">
        <v>0.00253288628</v>
      </c>
      <c r="AW26" s="52">
        <v>0.00512568909090909</v>
      </c>
      <c r="AX26" s="52">
        <v>0.0073386638389759</v>
      </c>
      <c r="AY26" s="52">
        <v>0.00975411928143712</v>
      </c>
      <c r="AZ26" s="52">
        <v>0.0112026528571428</v>
      </c>
      <c r="BA26" s="52">
        <v>0.0137218274556213</v>
      </c>
      <c r="BB26" s="52">
        <v>0.01629754</v>
      </c>
      <c r="BC26" s="52">
        <v>0.0197475852631579</v>
      </c>
      <c r="BD26" s="52">
        <v>0.0250896564344121</v>
      </c>
      <c r="BE26" s="53">
        <v>0.0281104447154653</v>
      </c>
      <c r="BF26" s="457">
        <v>0.11733854526829</v>
      </c>
      <c r="BG26" s="457">
        <v>0.370382508742232</v>
      </c>
      <c r="BH26" s="457">
        <v>8.86440869717949E-4</v>
      </c>
    </row>
    <row r="27" spans="8:8">
      <c r="A27" s="218" t="s">
        <v>115</v>
      </c>
      <c r="B27" s="52">
        <v>0.0</v>
      </c>
      <c r="C27" s="52">
        <v>0.0</v>
      </c>
      <c r="D27" s="52">
        <v>0.0</v>
      </c>
      <c r="E27" s="52">
        <v>0.0</v>
      </c>
      <c r="F27" s="52">
        <v>0.0</v>
      </c>
      <c r="G27" s="52">
        <v>0.0</v>
      </c>
      <c r="H27" s="52">
        <v>0.0</v>
      </c>
      <c r="I27" s="52">
        <v>0.0</v>
      </c>
      <c r="J27" s="52">
        <v>0.0</v>
      </c>
      <c r="K27" s="52">
        <v>0.0</v>
      </c>
      <c r="L27" s="52">
        <v>0.0</v>
      </c>
      <c r="M27" s="52">
        <v>0.0</v>
      </c>
      <c r="N27" s="52">
        <v>0.0</v>
      </c>
      <c r="O27" s="52">
        <v>0.0</v>
      </c>
      <c r="P27" s="52">
        <v>0.0</v>
      </c>
      <c r="Q27" s="52">
        <v>0.0</v>
      </c>
      <c r="R27" s="52">
        <v>0.0</v>
      </c>
      <c r="S27" s="52">
        <v>0.0</v>
      </c>
      <c r="T27" s="52">
        <v>0.0</v>
      </c>
      <c r="U27" s="52">
        <v>0.0</v>
      </c>
      <c r="V27" s="52">
        <v>0.0</v>
      </c>
      <c r="W27" s="52">
        <v>0.0</v>
      </c>
      <c r="X27" s="52">
        <v>0.0</v>
      </c>
      <c r="Y27" s="52">
        <v>0.0</v>
      </c>
      <c r="Z27" s="52">
        <v>0.0</v>
      </c>
      <c r="AA27" s="52">
        <v>0.0</v>
      </c>
      <c r="AB27" s="52">
        <v>0.0</v>
      </c>
      <c r="AC27" s="52">
        <v>0.0</v>
      </c>
      <c r="AD27" s="52">
        <v>0.0</v>
      </c>
      <c r="AE27" s="52">
        <v>0.0</v>
      </c>
      <c r="AF27" s="52">
        <v>0.0</v>
      </c>
      <c r="AG27" s="52">
        <v>0.0</v>
      </c>
      <c r="AH27" s="52">
        <v>0.0</v>
      </c>
      <c r="AI27" s="52">
        <v>0.0</v>
      </c>
      <c r="AJ27" s="52">
        <v>0.0</v>
      </c>
      <c r="AK27" s="52">
        <v>0.0</v>
      </c>
      <c r="AL27" s="52">
        <v>0.0</v>
      </c>
      <c r="AM27" s="52">
        <v>0.0</v>
      </c>
      <c r="AN27" s="52">
        <v>0.0</v>
      </c>
      <c r="AO27" s="52">
        <v>7.35764331210191E-6</v>
      </c>
      <c r="AP27" s="52">
        <v>8.91854430379747E-6</v>
      </c>
      <c r="AQ27" s="52">
        <v>1.45494339622641E-5</v>
      </c>
      <c r="AR27" s="52">
        <v>7.03030743833491E-5</v>
      </c>
      <c r="AS27" s="52">
        <v>7.37942342801783E-4</v>
      </c>
      <c r="AT27" s="52">
        <v>9.2512382304662E-4</v>
      </c>
      <c r="AU27" s="52">
        <v>0.00127721472392638</v>
      </c>
      <c r="AV27" s="52">
        <v>0.00232660975609756</v>
      </c>
      <c r="AW27" s="52">
        <v>0.00304909090909091</v>
      </c>
      <c r="AX27" s="52">
        <v>0.0036429156626506</v>
      </c>
      <c r="AY27" s="52">
        <v>0.00332041317365269</v>
      </c>
      <c r="AZ27" s="52">
        <v>0.00404759857142857</v>
      </c>
      <c r="BA27" s="52">
        <v>0.00421454597633136</v>
      </c>
      <c r="BB27" s="52">
        <v>0.00427588</v>
      </c>
      <c r="BC27" s="52">
        <v>0.00452422947368421</v>
      </c>
      <c r="BD27" s="52">
        <v>0.00503831860057353</v>
      </c>
      <c r="BE27" s="53">
        <v>0.00662040570612245</v>
      </c>
      <c r="BF27" s="457">
        <v>0.310420735439441</v>
      </c>
      <c r="BG27" s="457">
        <v>0.18470051218325</v>
      </c>
      <c r="BH27" s="457">
        <v>2.08769311600117E-4</v>
      </c>
    </row>
    <row r="28" spans="8:8">
      <c r="A28" s="218" t="s">
        <v>116</v>
      </c>
      <c r="B28" s="52">
        <v>0.0</v>
      </c>
      <c r="C28" s="52">
        <v>0.0</v>
      </c>
      <c r="D28" s="52">
        <v>0.0</v>
      </c>
      <c r="E28" s="52">
        <v>0.0</v>
      </c>
      <c r="F28" s="52">
        <v>0.0</v>
      </c>
      <c r="G28" s="52">
        <v>0.0</v>
      </c>
      <c r="H28" s="52">
        <v>0.0</v>
      </c>
      <c r="I28" s="52">
        <v>0.0</v>
      </c>
      <c r="J28" s="52">
        <v>0.0</v>
      </c>
      <c r="K28" s="52">
        <v>0.0</v>
      </c>
      <c r="L28" s="52">
        <v>0.0</v>
      </c>
      <c r="M28" s="52">
        <v>0.0</v>
      </c>
      <c r="N28" s="52">
        <v>0.0</v>
      </c>
      <c r="O28" s="52">
        <v>0.0</v>
      </c>
      <c r="P28" s="52">
        <v>0.0</v>
      </c>
      <c r="Q28" s="52">
        <v>0.0</v>
      </c>
      <c r="R28" s="52">
        <v>0.0</v>
      </c>
      <c r="S28" s="52">
        <v>0.0</v>
      </c>
      <c r="T28" s="52">
        <v>0.0</v>
      </c>
      <c r="U28" s="52">
        <v>0.0</v>
      </c>
      <c r="V28" s="52">
        <v>0.0</v>
      </c>
      <c r="W28" s="52">
        <v>0.0</v>
      </c>
      <c r="X28" s="52">
        <v>0.0</v>
      </c>
      <c r="Y28" s="52">
        <v>0.0</v>
      </c>
      <c r="Z28" s="52">
        <v>0.0</v>
      </c>
      <c r="AA28" s="52">
        <v>0.0</v>
      </c>
      <c r="AB28" s="52">
        <v>0.0</v>
      </c>
      <c r="AC28" s="52">
        <v>7.15782589091999E-5</v>
      </c>
      <c r="AD28" s="52">
        <v>0.00236351066778329</v>
      </c>
      <c r="AE28" s="52">
        <v>0.00338302234960267</v>
      </c>
      <c r="AF28" s="52">
        <v>0.00471299334291476</v>
      </c>
      <c r="AG28" s="52">
        <v>0.00383830235848278</v>
      </c>
      <c r="AH28" s="52">
        <v>0.00628857834602677</v>
      </c>
      <c r="AI28" s="52">
        <v>0.0073374528428022</v>
      </c>
      <c r="AJ28" s="52">
        <v>0.00866932471668447</v>
      </c>
      <c r="AK28" s="52">
        <v>0.00767381622568513</v>
      </c>
      <c r="AL28" s="52">
        <v>0.00699911811215132</v>
      </c>
      <c r="AM28" s="52">
        <v>0.00752764260592724</v>
      </c>
      <c r="AN28" s="52">
        <v>0.00737805950059828</v>
      </c>
      <c r="AO28" s="52">
        <v>0.00705245360944911</v>
      </c>
      <c r="AP28" s="52">
        <v>0.00659567434006628</v>
      </c>
      <c r="AQ28" s="52">
        <v>0.0100121196672684</v>
      </c>
      <c r="AR28" s="52">
        <v>0.0133437601875</v>
      </c>
      <c r="AS28" s="52">
        <v>0.0208817125099533</v>
      </c>
      <c r="AT28" s="52">
        <v>0.0293188918023682</v>
      </c>
      <c r="AU28" s="52">
        <v>0.0388491580544201</v>
      </c>
      <c r="AV28" s="52">
        <v>0.0612461893161978</v>
      </c>
      <c r="AW28" s="52">
        <v>0.0666971984529918</v>
      </c>
      <c r="AX28" s="52">
        <v>0.0719002945483398</v>
      </c>
      <c r="AY28" s="52">
        <v>0.0797596878892032</v>
      </c>
      <c r="AZ28" s="52">
        <v>0.081864488910784</v>
      </c>
      <c r="BA28" s="52">
        <v>0.0795367426035502</v>
      </c>
      <c r="BB28" s="52">
        <v>0.082862357</v>
      </c>
      <c r="BC28" s="52">
        <v>0.0824734536842105</v>
      </c>
      <c r="BD28" s="52">
        <v>0.0856913220811143</v>
      </c>
      <c r="BE28" s="53">
        <v>0.086837932244898</v>
      </c>
      <c r="BF28" s="457">
        <v>0.0106119036530226</v>
      </c>
      <c r="BG28" s="457">
        <v>0.11321469153814</v>
      </c>
      <c r="BH28" s="457">
        <v>0.00273836621806719</v>
      </c>
    </row>
    <row r="29" spans="8:8">
      <c r="A29" s="218" t="s">
        <v>117</v>
      </c>
      <c r="B29" s="52">
        <v>0.0</v>
      </c>
      <c r="C29" s="52">
        <v>0.0</v>
      </c>
      <c r="D29" s="52">
        <v>0.0</v>
      </c>
      <c r="E29" s="52">
        <v>0.0</v>
      </c>
      <c r="F29" s="52">
        <v>0.0</v>
      </c>
      <c r="G29" s="52">
        <v>0.0</v>
      </c>
      <c r="H29" s="52">
        <v>0.0</v>
      </c>
      <c r="I29" s="52">
        <v>0.0</v>
      </c>
      <c r="J29" s="52">
        <v>0.0</v>
      </c>
      <c r="K29" s="52">
        <v>0.0</v>
      </c>
      <c r="L29" s="52">
        <v>0.0</v>
      </c>
      <c r="M29" s="52">
        <v>0.0</v>
      </c>
      <c r="N29" s="52">
        <v>0.0</v>
      </c>
      <c r="O29" s="52">
        <v>3.0E-5</v>
      </c>
      <c r="P29" s="52">
        <v>6.0E-5</v>
      </c>
      <c r="Q29" s="52">
        <v>1.05E-4</v>
      </c>
      <c r="R29" s="52">
        <v>1.05E-4</v>
      </c>
      <c r="S29" s="52">
        <v>1.85E-4</v>
      </c>
      <c r="T29" s="52">
        <v>6.01E-4</v>
      </c>
      <c r="U29" s="52">
        <v>6.62E-4</v>
      </c>
      <c r="V29" s="52">
        <v>8.74E-4</v>
      </c>
      <c r="W29" s="52">
        <v>0.001766</v>
      </c>
      <c r="X29" s="52">
        <v>0.002348</v>
      </c>
      <c r="Y29" s="52">
        <v>0.003717</v>
      </c>
      <c r="Z29" s="52">
        <v>0.005544</v>
      </c>
      <c r="AA29" s="52">
        <v>0.008203</v>
      </c>
      <c r="AB29" s="52">
        <v>0.010951</v>
      </c>
      <c r="AC29" s="52">
        <v>0.014364</v>
      </c>
      <c r="AD29" s="52">
        <v>0.017622</v>
      </c>
      <c r="AE29" s="52">
        <v>0.017103997093737</v>
      </c>
      <c r="AF29" s="52">
        <v>0.0182414045548524</v>
      </c>
      <c r="AG29" s="52">
        <v>0.0205924430106839</v>
      </c>
      <c r="AH29" s="52">
        <v>0.0291018684860719</v>
      </c>
      <c r="AI29" s="52">
        <v>0.0389845697601542</v>
      </c>
      <c r="AJ29" s="52">
        <v>0.0434878953016346</v>
      </c>
      <c r="AK29" s="52">
        <v>0.0554200555966815</v>
      </c>
      <c r="AL29" s="52">
        <v>0.0578099437687246</v>
      </c>
      <c r="AM29" s="52">
        <v>0.066701494787031</v>
      </c>
      <c r="AN29" s="52">
        <v>0.0790073788799604</v>
      </c>
      <c r="AO29" s="52">
        <v>0.0925377595887941</v>
      </c>
      <c r="AP29" s="52">
        <v>0.0948058745708877</v>
      </c>
      <c r="AQ29" s="52">
        <v>0.0884991297030784</v>
      </c>
      <c r="AR29" s="52">
        <v>0.0985327503951124</v>
      </c>
      <c r="AS29" s="52">
        <v>0.095958745583502</v>
      </c>
      <c r="AT29" s="52">
        <v>0.0952642062489459</v>
      </c>
      <c r="AU29" s="52">
        <v>0.117640074124717</v>
      </c>
      <c r="AV29" s="52">
        <v>0.137539612834915</v>
      </c>
      <c r="AW29" s="52">
        <v>0.146330677269369</v>
      </c>
      <c r="AX29" s="52">
        <v>0.156025882175947</v>
      </c>
      <c r="AY29" s="52">
        <v>0.174025369703637</v>
      </c>
      <c r="AZ29" s="52">
        <v>0.181724758671935</v>
      </c>
      <c r="BA29" s="52">
        <v>0.176256130658501</v>
      </c>
      <c r="BB29" s="52">
        <v>0.206408002901713</v>
      </c>
      <c r="BC29" s="52">
        <v>0.196286694498865</v>
      </c>
      <c r="BD29" s="52">
        <v>0.217371940693396</v>
      </c>
      <c r="BE29" s="53">
        <v>0.211629392541547</v>
      </c>
      <c r="BF29" s="457">
        <v>-0.0290781345360391</v>
      </c>
      <c r="BG29" s="457">
        <v>0.0859938677810415</v>
      </c>
      <c r="BH29" s="457">
        <v>0.00667356723386169</v>
      </c>
    </row>
    <row r="30" spans="8:8">
      <c r="A30" s="218" t="s">
        <v>118</v>
      </c>
      <c r="B30" s="52" t="s">
        <v>114</v>
      </c>
      <c r="C30" s="52" t="s">
        <v>114</v>
      </c>
      <c r="D30" s="52" t="s">
        <v>114</v>
      </c>
      <c r="E30" s="52" t="s">
        <v>114</v>
      </c>
      <c r="F30" s="52" t="s">
        <v>114</v>
      </c>
      <c r="G30" s="52" t="s">
        <v>114</v>
      </c>
      <c r="H30" s="52" t="s">
        <v>114</v>
      </c>
      <c r="I30" s="52" t="s">
        <v>114</v>
      </c>
      <c r="J30" s="52" t="s">
        <v>114</v>
      </c>
      <c r="K30" s="52" t="s">
        <v>114</v>
      </c>
      <c r="L30" s="52" t="s">
        <v>114</v>
      </c>
      <c r="M30" s="52" t="s">
        <v>114</v>
      </c>
      <c r="N30" s="52" t="s">
        <v>114</v>
      </c>
      <c r="O30" s="52" t="s">
        <v>114</v>
      </c>
      <c r="P30" s="52" t="s">
        <v>114</v>
      </c>
      <c r="Q30" s="52" t="s">
        <v>114</v>
      </c>
      <c r="R30" s="52" t="s">
        <v>114</v>
      </c>
      <c r="S30" s="52" t="s">
        <v>114</v>
      </c>
      <c r="T30" s="52" t="s">
        <v>114</v>
      </c>
      <c r="U30" s="52" t="s">
        <v>114</v>
      </c>
      <c r="V30" s="52">
        <v>0.0</v>
      </c>
      <c r="W30" s="52">
        <v>0.0</v>
      </c>
      <c r="X30" s="52">
        <v>0.0</v>
      </c>
      <c r="Y30" s="52">
        <v>0.0</v>
      </c>
      <c r="Z30" s="52">
        <v>0.0</v>
      </c>
      <c r="AA30" s="52">
        <v>0.0</v>
      </c>
      <c r="AB30" s="52">
        <v>0.0</v>
      </c>
      <c r="AC30" s="52">
        <v>0.0</v>
      </c>
      <c r="AD30" s="52">
        <v>0.0</v>
      </c>
      <c r="AE30" s="52">
        <v>0.0</v>
      </c>
      <c r="AF30" s="52">
        <v>6.0E-5</v>
      </c>
      <c r="AG30" s="52">
        <v>5.0E-5</v>
      </c>
      <c r="AH30" s="52">
        <v>8.0E-5</v>
      </c>
      <c r="AI30" s="52">
        <v>1.2E-4</v>
      </c>
      <c r="AJ30" s="52">
        <v>1.2E-4</v>
      </c>
      <c r="AK30" s="52">
        <v>1.3E-4</v>
      </c>
      <c r="AL30" s="52">
        <v>1.09285714285714E-4</v>
      </c>
      <c r="AM30" s="52">
        <v>2.80335483870968E-4</v>
      </c>
      <c r="AN30" s="52">
        <v>3.14826923076923E-4</v>
      </c>
      <c r="AO30" s="52">
        <v>3.76165605095541E-4</v>
      </c>
      <c r="AP30" s="52">
        <v>8.415E-4</v>
      </c>
      <c r="AQ30" s="52">
        <v>0.0010998679245283</v>
      </c>
      <c r="AR30" s="52">
        <v>0.0012144375</v>
      </c>
      <c r="AS30" s="52">
        <v>0.00175260285358148</v>
      </c>
      <c r="AT30" s="52">
        <v>0.00481767070261041</v>
      </c>
      <c r="AU30" s="52">
        <v>0.0100123912414972</v>
      </c>
      <c r="AV30" s="52">
        <v>0.0111226527875458</v>
      </c>
      <c r="AW30" s="52">
        <v>0.0136919445835547</v>
      </c>
      <c r="AX30" s="52">
        <v>0.0113553112805872</v>
      </c>
      <c r="AY30" s="52">
        <v>0.0128521074174801</v>
      </c>
      <c r="AZ30" s="52">
        <v>0.0139158997566768</v>
      </c>
      <c r="BA30" s="52">
        <v>0.013668750288921</v>
      </c>
      <c r="BB30" s="52">
        <v>0.0218882202494478</v>
      </c>
      <c r="BC30" s="52">
        <v>0.0177967490817441</v>
      </c>
      <c r="BD30" s="52">
        <v>0.0198046042990604</v>
      </c>
      <c r="BE30" s="53">
        <v>0.0214594200131467</v>
      </c>
      <c r="BF30" s="457">
        <v>0.0805965822323556</v>
      </c>
      <c r="BG30" s="457">
        <v>0.151841987973738</v>
      </c>
      <c r="BH30" s="457">
        <v>6.76706012040822E-4</v>
      </c>
    </row>
    <row r="31" spans="8:8">
      <c r="A31" s="218" t="s">
        <v>119</v>
      </c>
      <c r="B31" s="52">
        <v>0.0</v>
      </c>
      <c r="C31" s="52">
        <v>0.0</v>
      </c>
      <c r="D31" s="52">
        <v>0.0</v>
      </c>
      <c r="E31" s="52">
        <v>0.0</v>
      </c>
      <c r="F31" s="52">
        <v>0.0</v>
      </c>
      <c r="G31" s="52">
        <v>0.0</v>
      </c>
      <c r="H31" s="52">
        <v>0.0</v>
      </c>
      <c r="I31" s="52">
        <v>0.0</v>
      </c>
      <c r="J31" s="52">
        <v>0.0</v>
      </c>
      <c r="K31" s="52">
        <v>0.0</v>
      </c>
      <c r="L31" s="52">
        <v>0.0</v>
      </c>
      <c r="M31" s="52">
        <v>0.0</v>
      </c>
      <c r="N31" s="52">
        <v>0.0</v>
      </c>
      <c r="O31" s="52">
        <v>0.0</v>
      </c>
      <c r="P31" s="52">
        <v>0.0</v>
      </c>
      <c r="Q31" s="52">
        <v>0.0</v>
      </c>
      <c r="R31" s="52">
        <v>0.0</v>
      </c>
      <c r="S31" s="52">
        <v>0.0</v>
      </c>
      <c r="T31" s="52">
        <v>0.0</v>
      </c>
      <c r="U31" s="52">
        <v>0.0</v>
      </c>
      <c r="V31" s="52">
        <v>0.0</v>
      </c>
      <c r="W31" s="52">
        <v>0.0</v>
      </c>
      <c r="X31" s="52">
        <v>0.0</v>
      </c>
      <c r="Y31" s="52">
        <v>0.0</v>
      </c>
      <c r="Z31" s="52">
        <v>0.0</v>
      </c>
      <c r="AA31" s="52">
        <v>0.051565</v>
      </c>
      <c r="AB31" s="52">
        <v>0.050001</v>
      </c>
      <c r="AC31" s="52">
        <v>0.04953</v>
      </c>
      <c r="AD31" s="52">
        <v>0.059631</v>
      </c>
      <c r="AE31" s="52">
        <v>0.06473</v>
      </c>
      <c r="AF31" s="52">
        <v>0.066196</v>
      </c>
      <c r="AG31" s="52">
        <v>0.05901</v>
      </c>
      <c r="AH31" s="52">
        <v>0.079088</v>
      </c>
      <c r="AI31" s="52">
        <v>0.093573</v>
      </c>
      <c r="AJ31" s="52">
        <v>0.084134</v>
      </c>
      <c r="AK31" s="52">
        <v>0.0866672631578947</v>
      </c>
      <c r="AL31" s="52">
        <v>0.0822930317840055</v>
      </c>
      <c r="AM31" s="52">
        <v>0.0888390669861568</v>
      </c>
      <c r="AN31" s="52">
        <v>0.0922158066707611</v>
      </c>
      <c r="AO31" s="52">
        <v>0.102450540735957</v>
      </c>
      <c r="AP31" s="52">
        <v>0.0934498211192538</v>
      </c>
      <c r="AQ31" s="52">
        <v>0.105036117294282</v>
      </c>
      <c r="AR31" s="52">
        <v>0.0968280006536483</v>
      </c>
      <c r="AS31" s="52">
        <v>0.104348886684711</v>
      </c>
      <c r="AT31" s="52">
        <v>0.0904387968356706</v>
      </c>
      <c r="AU31" s="52">
        <v>0.111067153454709</v>
      </c>
      <c r="AV31" s="52">
        <v>0.11659589207024</v>
      </c>
      <c r="AW31" s="52">
        <v>0.115251933626779</v>
      </c>
      <c r="AX31" s="52">
        <v>0.125783034893061</v>
      </c>
      <c r="AY31" s="52">
        <v>0.135636658483737</v>
      </c>
      <c r="AZ31" s="52">
        <v>0.142733660883629</v>
      </c>
      <c r="BA31" s="52">
        <v>0.138256147234527</v>
      </c>
      <c r="BB31" s="52">
        <v>0.165069907032199</v>
      </c>
      <c r="BC31" s="52">
        <v>0.182167168312685</v>
      </c>
      <c r="BD31" s="52">
        <v>0.189289676959291</v>
      </c>
      <c r="BE31" s="53">
        <v>0.190256933298157</v>
      </c>
      <c r="BF31" s="457">
        <v>0.0023637245276491</v>
      </c>
      <c r="BG31" s="457">
        <v>0.0766566208205872</v>
      </c>
      <c r="BH31" s="457">
        <v>0.00599960346162373</v>
      </c>
    </row>
    <row r="32" spans="8:8">
      <c r="A32" s="218" t="s">
        <v>120</v>
      </c>
      <c r="B32" s="52">
        <v>0.0</v>
      </c>
      <c r="C32" s="52">
        <v>0.0039</v>
      </c>
      <c r="D32" s="52">
        <v>0.00605</v>
      </c>
      <c r="E32" s="52">
        <v>0.00926</v>
      </c>
      <c r="F32" s="52">
        <v>0.01067</v>
      </c>
      <c r="G32" s="52">
        <v>0.013702458</v>
      </c>
      <c r="H32" s="52">
        <v>0.013918224</v>
      </c>
      <c r="I32" s="52">
        <v>0.015151953</v>
      </c>
      <c r="J32" s="52">
        <v>0.015500864</v>
      </c>
      <c r="K32" s="52">
        <v>0.015770592</v>
      </c>
      <c r="L32" s="52">
        <v>0.014158849</v>
      </c>
      <c r="M32" s="52">
        <v>0.013329</v>
      </c>
      <c r="N32" s="52">
        <v>0.013745814</v>
      </c>
      <c r="O32" s="52">
        <v>0.014183881</v>
      </c>
      <c r="P32" s="52">
        <v>0.014840102</v>
      </c>
      <c r="Q32" s="52">
        <v>0.014710235</v>
      </c>
      <c r="R32" s="52">
        <v>0.014921525</v>
      </c>
      <c r="S32" s="52">
        <v>0.0152734</v>
      </c>
      <c r="T32" s="52">
        <v>0.015587</v>
      </c>
      <c r="U32" s="52">
        <v>0.016223</v>
      </c>
      <c r="V32" s="52">
        <v>0.0165215</v>
      </c>
      <c r="W32" s="52">
        <v>0.016628</v>
      </c>
      <c r="X32" s="52">
        <v>0.017506</v>
      </c>
      <c r="Y32" s="52">
        <v>0.0177325</v>
      </c>
      <c r="Z32" s="52">
        <v>0.0184145</v>
      </c>
      <c r="AA32" s="52">
        <v>0.01913271526</v>
      </c>
      <c r="AB32" s="52">
        <v>0.02102489604</v>
      </c>
      <c r="AC32" s="52">
        <v>0.0216205631256732</v>
      </c>
      <c r="AD32" s="52">
        <v>0.0210836773233412</v>
      </c>
      <c r="AE32" s="52">
        <v>0.0255726173551165</v>
      </c>
      <c r="AF32" s="52">
        <v>0.0296140939745539</v>
      </c>
      <c r="AG32" s="52">
        <v>0.033709082182349</v>
      </c>
      <c r="AH32" s="52">
        <v>0.039159934909695</v>
      </c>
      <c r="AI32" s="52">
        <v>0.0372970252229754</v>
      </c>
      <c r="AJ32" s="52">
        <v>0.0399340061712566</v>
      </c>
      <c r="AK32" s="52">
        <v>0.0435335648756024</v>
      </c>
      <c r="AL32" s="52">
        <v>0.0478080027622411</v>
      </c>
      <c r="AM32" s="52">
        <v>0.0515672846009984</v>
      </c>
      <c r="AN32" s="52">
        <v>0.0531712888502704</v>
      </c>
      <c r="AO32" s="52">
        <v>0.0567346073994107</v>
      </c>
      <c r="AP32" s="52">
        <v>0.070612198446241</v>
      </c>
      <c r="AQ32" s="52">
        <v>0.0867735364430522</v>
      </c>
      <c r="AR32" s="52">
        <v>0.137239970186749</v>
      </c>
      <c r="AS32" s="52">
        <v>0.190515306512829</v>
      </c>
      <c r="AT32" s="52">
        <v>0.22001578971226</v>
      </c>
      <c r="AU32" s="52">
        <v>0.243727216366134</v>
      </c>
      <c r="AV32" s="52">
        <v>0.280150934947837</v>
      </c>
      <c r="AW32" s="52">
        <v>0.342600522155631</v>
      </c>
      <c r="AX32" s="52">
        <v>0.37197979737894</v>
      </c>
      <c r="AY32" s="52">
        <v>0.40531469135781</v>
      </c>
      <c r="AZ32" s="52">
        <v>0.459023913850393</v>
      </c>
      <c r="BA32" s="52">
        <v>0.472667801529363</v>
      </c>
      <c r="BB32" s="52">
        <v>0.515353886375086</v>
      </c>
      <c r="BC32" s="52">
        <v>0.561000826031225</v>
      </c>
      <c r="BD32" s="52">
        <v>0.632124010294071</v>
      </c>
      <c r="BE32" s="53">
        <v>0.681582513127544</v>
      </c>
      <c r="BF32" s="457">
        <v>0.0752957564571919</v>
      </c>
      <c r="BG32" s="457">
        <v>0.11130903117476</v>
      </c>
      <c r="BH32" s="457">
        <v>0.0214931710201271</v>
      </c>
    </row>
    <row r="33" spans="8:8">
      <c r="A33" s="218" t="s">
        <v>121</v>
      </c>
      <c r="B33" s="52">
        <v>0.0</v>
      </c>
      <c r="C33" s="52">
        <v>0.0</v>
      </c>
      <c r="D33" s="52">
        <v>0.0</v>
      </c>
      <c r="E33" s="52">
        <v>0.0</v>
      </c>
      <c r="F33" s="52">
        <v>0.0</v>
      </c>
      <c r="G33" s="52">
        <v>0.009200201613</v>
      </c>
      <c r="H33" s="52">
        <v>0.01001028226</v>
      </c>
      <c r="I33" s="52">
        <v>0.0101874874</v>
      </c>
      <c r="J33" s="52">
        <v>0.01053104839</v>
      </c>
      <c r="K33" s="52">
        <v>0.0107625</v>
      </c>
      <c r="L33" s="52">
        <v>0.01124710181</v>
      </c>
      <c r="M33" s="52">
        <v>0.01277685232</v>
      </c>
      <c r="N33" s="52">
        <v>0.01246583921</v>
      </c>
      <c r="O33" s="52">
        <v>0.01317465978</v>
      </c>
      <c r="P33" s="52">
        <v>0.01443317792</v>
      </c>
      <c r="Q33" s="52">
        <v>0.0196625378</v>
      </c>
      <c r="R33" s="52">
        <v>0.01804237651</v>
      </c>
      <c r="S33" s="52">
        <v>0.01798813004</v>
      </c>
      <c r="T33" s="52">
        <v>0.01540238155</v>
      </c>
      <c r="U33" s="52">
        <v>0.01642944808</v>
      </c>
      <c r="V33" s="52">
        <v>0.01644029738</v>
      </c>
      <c r="W33" s="52">
        <v>0.01596569556</v>
      </c>
      <c r="X33" s="52">
        <v>0.01447849294</v>
      </c>
      <c r="Y33" s="52">
        <v>0.01645881804</v>
      </c>
      <c r="Z33" s="52">
        <v>0.01775267893</v>
      </c>
      <c r="AA33" s="52">
        <v>0.01507</v>
      </c>
      <c r="AB33" s="52">
        <v>0.01572</v>
      </c>
      <c r="AC33" s="52">
        <v>0.0185549361806982</v>
      </c>
      <c r="AD33" s="52">
        <v>0.0225649443247695</v>
      </c>
      <c r="AE33" s="52">
        <v>0.0289454282560706</v>
      </c>
      <c r="AF33" s="52">
        <v>0.0364641300750401</v>
      </c>
      <c r="AG33" s="52">
        <v>0.0434527590191395</v>
      </c>
      <c r="AH33" s="52">
        <v>0.0558949443050517</v>
      </c>
      <c r="AI33" s="52">
        <v>0.0814937775909187</v>
      </c>
      <c r="AJ33" s="52">
        <v>0.0962393412763626</v>
      </c>
      <c r="AK33" s="52">
        <v>0.152289348603018</v>
      </c>
      <c r="AL33" s="52">
        <v>0.169913448080313</v>
      </c>
      <c r="AM33" s="52">
        <v>0.237470026983267</v>
      </c>
      <c r="AN33" s="52">
        <v>0.302466917290207</v>
      </c>
      <c r="AO33" s="52">
        <v>0.394926525559808</v>
      </c>
      <c r="AP33" s="52">
        <v>0.486870479958717</v>
      </c>
      <c r="AQ33" s="52">
        <v>0.611296345472659</v>
      </c>
      <c r="AR33" s="52">
        <v>0.772262337607818</v>
      </c>
      <c r="AS33" s="52">
        <v>0.806035343705635</v>
      </c>
      <c r="AT33" s="52">
        <v>0.83250565274426</v>
      </c>
      <c r="AU33" s="52">
        <v>0.904155564417177</v>
      </c>
      <c r="AV33" s="52">
        <v>1.11056908536585</v>
      </c>
      <c r="AW33" s="52">
        <v>1.25064745454545</v>
      </c>
      <c r="AX33" s="52">
        <v>1.30483263855422</v>
      </c>
      <c r="AY33" s="52">
        <v>1.42774453652694</v>
      </c>
      <c r="AZ33" s="52">
        <v>1.65727622142857</v>
      </c>
      <c r="BA33" s="52">
        <v>1.64217628076349</v>
      </c>
      <c r="BB33" s="52">
        <v>1.878569696251</v>
      </c>
      <c r="BC33" s="52">
        <v>1.96822122330768</v>
      </c>
      <c r="BD33" s="52">
        <v>2.10103222318687</v>
      </c>
      <c r="BE33" s="53">
        <v>2.20526979317916</v>
      </c>
      <c r="BF33" s="457">
        <v>0.0467447579359581</v>
      </c>
      <c r="BG33" s="457">
        <v>0.0969947577734751</v>
      </c>
      <c r="BH33" s="457">
        <v>0.0695414566797292</v>
      </c>
    </row>
    <row r="34" spans="8:8">
      <c r="A34" s="218" t="s">
        <v>122</v>
      </c>
      <c r="B34" s="52">
        <v>0.0</v>
      </c>
      <c r="C34" s="52">
        <v>0.0</v>
      </c>
      <c r="D34" s="52">
        <v>0.0</v>
      </c>
      <c r="E34" s="52">
        <v>0.0</v>
      </c>
      <c r="F34" s="52">
        <v>0.0</v>
      </c>
      <c r="G34" s="52">
        <v>0.0</v>
      </c>
      <c r="H34" s="52">
        <v>0.0</v>
      </c>
      <c r="I34" s="52">
        <v>0.0</v>
      </c>
      <c r="J34" s="52">
        <v>0.0</v>
      </c>
      <c r="K34" s="52">
        <v>0.0</v>
      </c>
      <c r="L34" s="52">
        <v>0.0</v>
      </c>
      <c r="M34" s="52">
        <v>0.0</v>
      </c>
      <c r="N34" s="52">
        <v>0.0</v>
      </c>
      <c r="O34" s="52">
        <v>0.0</v>
      </c>
      <c r="P34" s="52">
        <v>0.0</v>
      </c>
      <c r="Q34" s="52">
        <v>0.0</v>
      </c>
      <c r="R34" s="52">
        <v>0.0</v>
      </c>
      <c r="S34" s="52">
        <v>0.0</v>
      </c>
      <c r="T34" s="52">
        <v>0.0</v>
      </c>
      <c r="U34" s="52">
        <v>0.0</v>
      </c>
      <c r="V34" s="52">
        <v>0.0</v>
      </c>
      <c r="W34" s="52">
        <v>0.0</v>
      </c>
      <c r="X34" s="52">
        <v>1.0E-5</v>
      </c>
      <c r="Y34" s="52">
        <v>1.0E-5</v>
      </c>
      <c r="Z34" s="52">
        <v>1.0E-5</v>
      </c>
      <c r="AA34" s="52">
        <v>2.0E-5</v>
      </c>
      <c r="AB34" s="52">
        <v>2.0E-5</v>
      </c>
      <c r="AC34" s="52">
        <v>9.0E-5</v>
      </c>
      <c r="AD34" s="52">
        <v>4.8E-4</v>
      </c>
      <c r="AE34" s="52">
        <v>3.8E-4</v>
      </c>
      <c r="AF34" s="52">
        <v>3.5E-4</v>
      </c>
      <c r="AG34" s="52">
        <v>3.6E-4</v>
      </c>
      <c r="AH34" s="52">
        <v>3.7E-4</v>
      </c>
      <c r="AI34" s="52">
        <v>7.3E-4</v>
      </c>
      <c r="AJ34" s="52">
        <v>0.00163</v>
      </c>
      <c r="AK34" s="52">
        <v>0.00451</v>
      </c>
      <c r="AL34" s="52">
        <v>0.00829577922077922</v>
      </c>
      <c r="AM34" s="52">
        <v>0.00766974193548387</v>
      </c>
      <c r="AN34" s="52">
        <v>0.0110434615384615</v>
      </c>
      <c r="AO34" s="52">
        <v>0.0121328025477707</v>
      </c>
      <c r="AP34" s="52">
        <v>0.0134504430379747</v>
      </c>
      <c r="AQ34" s="52">
        <v>0.0193424670403678</v>
      </c>
      <c r="AR34" s="52">
        <v>0.0226316824188232</v>
      </c>
      <c r="AS34" s="52">
        <v>0.0259805612662179</v>
      </c>
      <c r="AT34" s="52">
        <v>0.0297303324864705</v>
      </c>
      <c r="AU34" s="52">
        <v>0.0339584932819202</v>
      </c>
      <c r="AV34" s="52">
        <v>0.04287751259092</v>
      </c>
      <c r="AW34" s="52">
        <v>0.0585166572529185</v>
      </c>
      <c r="AX34" s="52">
        <v>0.0795804760781224</v>
      </c>
      <c r="AY34" s="52">
        <v>0.0768810741145882</v>
      </c>
      <c r="AZ34" s="52">
        <v>0.0863657346104212</v>
      </c>
      <c r="BA34" s="52">
        <v>0.0916039227837556</v>
      </c>
      <c r="BB34" s="52">
        <v>0.0955338251557617</v>
      </c>
      <c r="BC34" s="52">
        <v>0.100137447421053</v>
      </c>
      <c r="BD34" s="52">
        <v>0.115901939961901</v>
      </c>
      <c r="BE34" s="53">
        <v>0.13788471959269</v>
      </c>
      <c r="BF34" s="457">
        <v>0.186416598646702</v>
      </c>
      <c r="BG34" s="457">
        <v>0.14574796330424</v>
      </c>
      <c r="BH34" s="457">
        <v>0.00434808669851157</v>
      </c>
    </row>
    <row r="35" spans="8:8">
      <c r="A35" s="218" t="s">
        <v>123</v>
      </c>
      <c r="B35" s="52">
        <v>0.0</v>
      </c>
      <c r="C35" s="52">
        <v>0.0</v>
      </c>
      <c r="D35" s="52">
        <v>0.0</v>
      </c>
      <c r="E35" s="52">
        <v>0.0</v>
      </c>
      <c r="F35" s="52">
        <v>0.0</v>
      </c>
      <c r="G35" s="52">
        <v>0.0</v>
      </c>
      <c r="H35" s="52">
        <v>0.0</v>
      </c>
      <c r="I35" s="52">
        <v>0.0</v>
      </c>
      <c r="J35" s="52">
        <v>0.0</v>
      </c>
      <c r="K35" s="52">
        <v>0.0</v>
      </c>
      <c r="L35" s="52">
        <v>0.0</v>
      </c>
      <c r="M35" s="52">
        <v>0.0</v>
      </c>
      <c r="N35" s="52">
        <v>0.0</v>
      </c>
      <c r="O35" s="52">
        <v>0.0</v>
      </c>
      <c r="P35" s="52">
        <v>0.0</v>
      </c>
      <c r="Q35" s="52">
        <v>0.0</v>
      </c>
      <c r="R35" s="52">
        <v>0.0</v>
      </c>
      <c r="S35" s="52">
        <v>0.0</v>
      </c>
      <c r="T35" s="52">
        <v>0.0</v>
      </c>
      <c r="U35" s="52">
        <v>0.0</v>
      </c>
      <c r="V35" s="52">
        <v>0.0</v>
      </c>
      <c r="W35" s="52">
        <v>0.0</v>
      </c>
      <c r="X35" s="52">
        <v>0.0</v>
      </c>
      <c r="Y35" s="52">
        <v>0.0</v>
      </c>
      <c r="Z35" s="52">
        <v>0.0</v>
      </c>
      <c r="AA35" s="52">
        <v>1.7E-4</v>
      </c>
      <c r="AB35" s="52">
        <v>2.4E-4</v>
      </c>
      <c r="AC35" s="52">
        <v>4.6E-4</v>
      </c>
      <c r="AD35" s="52">
        <v>3.9E-4</v>
      </c>
      <c r="AE35" s="52">
        <v>4.5E-4</v>
      </c>
      <c r="AF35" s="52">
        <v>5.6E-4</v>
      </c>
      <c r="AG35" s="52">
        <v>5.0E-4</v>
      </c>
      <c r="AH35" s="52">
        <v>5.3E-4</v>
      </c>
      <c r="AI35" s="52">
        <v>6.0E-4</v>
      </c>
      <c r="AJ35" s="52">
        <v>6.5E-4</v>
      </c>
      <c r="AK35" s="52">
        <v>6.5E-4</v>
      </c>
      <c r="AL35" s="52">
        <v>7.0538961038961E-4</v>
      </c>
      <c r="AM35" s="52">
        <v>4.24451612903226E-4</v>
      </c>
      <c r="AN35" s="52">
        <v>0.00161826923076923</v>
      </c>
      <c r="AO35" s="52">
        <v>0.00712375796178344</v>
      </c>
      <c r="AP35" s="52">
        <v>0.0162593339822455</v>
      </c>
      <c r="AQ35" s="52">
        <v>0.0130324000181378</v>
      </c>
      <c r="AR35" s="52">
        <v>0.0171976551692009</v>
      </c>
      <c r="AS35" s="52">
        <v>0.0272150661518168</v>
      </c>
      <c r="AT35" s="52">
        <v>0.0322137258565267</v>
      </c>
      <c r="AU35" s="52">
        <v>0.0337860670732369</v>
      </c>
      <c r="AV35" s="52">
        <v>0.0298263595794305</v>
      </c>
      <c r="AW35" s="52">
        <v>0.0290074807815996</v>
      </c>
      <c r="AX35" s="52">
        <v>0.0294117380687484</v>
      </c>
      <c r="AY35" s="52">
        <v>0.0339435444246395</v>
      </c>
      <c r="AZ35" s="52">
        <v>0.0345474681897844</v>
      </c>
      <c r="BA35" s="52">
        <v>0.0349199386602458</v>
      </c>
      <c r="BB35" s="52">
        <v>0.0361984077667236</v>
      </c>
      <c r="BC35" s="52">
        <v>0.0397186177811472</v>
      </c>
      <c r="BD35" s="52">
        <v>0.0482340469479721</v>
      </c>
      <c r="BE35" s="53">
        <v>0.0568513865546219</v>
      </c>
      <c r="BF35" s="457">
        <v>0.175436408197807</v>
      </c>
      <c r="BG35" s="457">
        <v>0.0411930831198615</v>
      </c>
      <c r="BH35" s="457">
        <v>0.00179276397268893</v>
      </c>
    </row>
    <row r="36" spans="8:8">
      <c r="A36" s="218" t="s">
        <v>124</v>
      </c>
      <c r="B36" s="52">
        <v>0.0</v>
      </c>
      <c r="C36" s="52">
        <v>0.0</v>
      </c>
      <c r="D36" s="52">
        <v>0.0</v>
      </c>
      <c r="E36" s="52">
        <v>0.0</v>
      </c>
      <c r="F36" s="52">
        <v>1.904E-5</v>
      </c>
      <c r="G36" s="52">
        <v>1.2091E-4</v>
      </c>
      <c r="H36" s="52">
        <v>1.2033E-4</v>
      </c>
      <c r="I36" s="52">
        <v>2.1664E-4</v>
      </c>
      <c r="J36" s="52">
        <v>2.42E-4</v>
      </c>
      <c r="K36" s="52">
        <v>5.751E-5</v>
      </c>
      <c r="L36" s="52">
        <v>1.8347E-4</v>
      </c>
      <c r="M36" s="52">
        <v>1.9012E-4</v>
      </c>
      <c r="N36" s="52">
        <v>1.6126E-4</v>
      </c>
      <c r="O36" s="52">
        <v>1.8285E-4</v>
      </c>
      <c r="P36" s="52">
        <v>4.563E-4</v>
      </c>
      <c r="Q36" s="52">
        <v>4.4672E-4</v>
      </c>
      <c r="R36" s="52">
        <v>0.00123133</v>
      </c>
      <c r="S36" s="52">
        <v>0.00158968</v>
      </c>
      <c r="T36" s="52">
        <v>0.00171714</v>
      </c>
      <c r="U36" s="52">
        <v>0.00173233</v>
      </c>
      <c r="V36" s="52">
        <v>0.00171233</v>
      </c>
      <c r="W36" s="52">
        <v>0.00212339</v>
      </c>
      <c r="X36" s="52">
        <v>0.00234136</v>
      </c>
      <c r="Y36" s="52">
        <v>0.00245608</v>
      </c>
      <c r="Z36" s="52">
        <v>0.00257508</v>
      </c>
      <c r="AA36" s="52">
        <v>0.0028291</v>
      </c>
      <c r="AB36" s="52">
        <v>0.00267025</v>
      </c>
      <c r="AC36" s="52">
        <v>0.00229769</v>
      </c>
      <c r="AD36" s="52">
        <v>0.00254272</v>
      </c>
      <c r="AE36" s="52">
        <v>0.00258365</v>
      </c>
      <c r="AF36" s="52">
        <v>0.00288177</v>
      </c>
      <c r="AG36" s="52">
        <v>0.00343134288</v>
      </c>
      <c r="AH36" s="52">
        <v>0.0037307241</v>
      </c>
      <c r="AI36" s="52">
        <v>0.00652658067</v>
      </c>
      <c r="AJ36" s="52">
        <v>0.01135673</v>
      </c>
      <c r="AK36" s="52">
        <v>0.01322663</v>
      </c>
      <c r="AL36" s="52">
        <v>0.0144144181168831</v>
      </c>
      <c r="AM36" s="52">
        <v>0.0141196298284649</v>
      </c>
      <c r="AN36" s="52">
        <v>0.013776652318772</v>
      </c>
      <c r="AO36" s="52">
        <v>0.0144461506101095</v>
      </c>
      <c r="AP36" s="52">
        <v>0.0160652887923418</v>
      </c>
      <c r="AQ36" s="52">
        <v>0.0253325470095396</v>
      </c>
      <c r="AR36" s="52">
        <v>0.0342399912635724</v>
      </c>
      <c r="AS36" s="52">
        <v>0.0383729418345701</v>
      </c>
      <c r="AT36" s="52">
        <v>0.0430013754277778</v>
      </c>
      <c r="AU36" s="52">
        <v>0.041913763991227</v>
      </c>
      <c r="AV36" s="52">
        <v>0.0438664638254878</v>
      </c>
      <c r="AW36" s="52">
        <v>0.0483128303490909</v>
      </c>
      <c r="AX36" s="52">
        <v>0.0484841156487349</v>
      </c>
      <c r="AY36" s="52">
        <v>0.0482396471544725</v>
      </c>
      <c r="AZ36" s="52">
        <v>0.0461596997703571</v>
      </c>
      <c r="BA36" s="52">
        <v>0.0465135972362722</v>
      </c>
      <c r="BB36" s="52">
        <v>0.047209010159</v>
      </c>
      <c r="BC36" s="52">
        <v>0.0545433705157895</v>
      </c>
      <c r="BD36" s="52">
        <v>0.0544281208283163</v>
      </c>
      <c r="BE36" s="53">
        <v>0.0536134974664751</v>
      </c>
      <c r="BF36" s="457">
        <v>-0.0176583044384026</v>
      </c>
      <c r="BG36" s="457">
        <v>0.0238447302876561</v>
      </c>
      <c r="BH36" s="457">
        <v>0.00169065967485945</v>
      </c>
    </row>
    <row r="37" spans="8:8">
      <c r="A37" s="218" t="s">
        <v>125</v>
      </c>
      <c r="B37" s="52">
        <v>0.0</v>
      </c>
      <c r="C37" s="52">
        <v>0.0</v>
      </c>
      <c r="D37" s="52">
        <v>0.0</v>
      </c>
      <c r="E37" s="52">
        <v>0.0</v>
      </c>
      <c r="F37" s="52">
        <v>0.0</v>
      </c>
      <c r="G37" s="52">
        <v>0.0</v>
      </c>
      <c r="H37" s="52">
        <v>0.0</v>
      </c>
      <c r="I37" s="52">
        <v>0.0</v>
      </c>
      <c r="J37" s="52">
        <v>0.0</v>
      </c>
      <c r="K37" s="52">
        <v>0.0</v>
      </c>
      <c r="L37" s="52">
        <v>0.0</v>
      </c>
      <c r="M37" s="52">
        <v>0.0</v>
      </c>
      <c r="N37" s="52">
        <v>0.0</v>
      </c>
      <c r="O37" s="52">
        <v>0.0</v>
      </c>
      <c r="P37" s="52">
        <v>0.0</v>
      </c>
      <c r="Q37" s="52">
        <v>0.0</v>
      </c>
      <c r="R37" s="52">
        <v>0.0</v>
      </c>
      <c r="S37" s="52">
        <v>0.0</v>
      </c>
      <c r="T37" s="52">
        <v>0.0</v>
      </c>
      <c r="U37" s="52">
        <v>0.0</v>
      </c>
      <c r="V37" s="52">
        <v>0.0</v>
      </c>
      <c r="W37" s="52">
        <v>0.0</v>
      </c>
      <c r="X37" s="52">
        <v>0.0</v>
      </c>
      <c r="Y37" s="52">
        <v>0.0</v>
      </c>
      <c r="Z37" s="52">
        <v>0.0</v>
      </c>
      <c r="AA37" s="52">
        <v>0.0</v>
      </c>
      <c r="AB37" s="52">
        <v>0.0</v>
      </c>
      <c r="AC37" s="52">
        <v>5.0009E-5</v>
      </c>
      <c r="AD37" s="52">
        <v>1.50027E-4</v>
      </c>
      <c r="AE37" s="52">
        <v>1.900342E-4</v>
      </c>
      <c r="AF37" s="52">
        <v>1.600288E-4</v>
      </c>
      <c r="AG37" s="52">
        <v>4.100738E-4</v>
      </c>
      <c r="AH37" s="52">
        <v>0.0013102358</v>
      </c>
      <c r="AI37" s="52">
        <v>0.0025404572</v>
      </c>
      <c r="AJ37" s="52">
        <v>0.0027805004</v>
      </c>
      <c r="AK37" s="52">
        <v>0.0033906102</v>
      </c>
      <c r="AL37" s="52">
        <v>0.00428278374935065</v>
      </c>
      <c r="AM37" s="52">
        <v>0.00463031717806451</v>
      </c>
      <c r="AN37" s="52">
        <v>0.00529710715384615</v>
      </c>
      <c r="AO37" s="52">
        <v>0.00744669048152866</v>
      </c>
      <c r="AP37" s="52">
        <v>0.01206299382569</v>
      </c>
      <c r="AQ37" s="52">
        <v>0.0169040513394259</v>
      </c>
      <c r="AR37" s="52">
        <v>0.0211909927169852</v>
      </c>
      <c r="AS37" s="52">
        <v>0.0271201250301619</v>
      </c>
      <c r="AT37" s="52">
        <v>0.0334747421311275</v>
      </c>
      <c r="AU37" s="52">
        <v>0.0331627327778465</v>
      </c>
      <c r="AV37" s="52">
        <v>0.0464032211282313</v>
      </c>
      <c r="AW37" s="52">
        <v>0.0437683302262699</v>
      </c>
      <c r="AX37" s="52">
        <v>0.0493185754046106</v>
      </c>
      <c r="AY37" s="52">
        <v>0.0557039324240105</v>
      </c>
      <c r="AZ37" s="52">
        <v>0.0678299942323257</v>
      </c>
      <c r="BA37" s="52">
        <v>0.0663681025163803</v>
      </c>
      <c r="BB37" s="52">
        <v>0.0801170788131714</v>
      </c>
      <c r="BC37" s="52">
        <v>0.0914773023465929</v>
      </c>
      <c r="BD37" s="52">
        <v>0.104944924796395</v>
      </c>
      <c r="BE37" s="53">
        <v>0.11834318746527</v>
      </c>
      <c r="BF37" s="457">
        <v>0.124588403412425</v>
      </c>
      <c r="BG37" s="457">
        <v>0.121048546816694</v>
      </c>
      <c r="BH37" s="457">
        <v>0.00373185977965668</v>
      </c>
    </row>
    <row r="38" spans="8:8">
      <c r="A38" s="218" t="s">
        <v>126</v>
      </c>
      <c r="B38" s="52">
        <v>0.02676</v>
      </c>
      <c r="C38" s="52">
        <v>0.03351</v>
      </c>
      <c r="D38" s="52">
        <v>0.03475</v>
      </c>
      <c r="E38" s="52">
        <v>0.03617</v>
      </c>
      <c r="F38" s="52">
        <v>0.03812</v>
      </c>
      <c r="G38" s="52">
        <v>0.04228</v>
      </c>
      <c r="H38" s="52">
        <v>0.04209</v>
      </c>
      <c r="I38" s="52">
        <v>0.03807</v>
      </c>
      <c r="J38" s="52">
        <v>0.03845</v>
      </c>
      <c r="K38" s="52">
        <v>0.04245</v>
      </c>
      <c r="L38" s="52">
        <v>0.03986</v>
      </c>
      <c r="M38" s="52">
        <v>0.03812</v>
      </c>
      <c r="N38" s="52">
        <v>0.0373</v>
      </c>
      <c r="O38" s="52">
        <v>0.03811</v>
      </c>
      <c r="P38" s="52">
        <v>0.03825</v>
      </c>
      <c r="Q38" s="52">
        <v>0.0396</v>
      </c>
      <c r="R38" s="52">
        <v>0.03469</v>
      </c>
      <c r="S38" s="52">
        <v>0.03521</v>
      </c>
      <c r="T38" s="52">
        <v>0.03393</v>
      </c>
      <c r="U38" s="52">
        <v>0.03472</v>
      </c>
      <c r="V38" s="52">
        <v>0.03212</v>
      </c>
      <c r="W38" s="52">
        <v>0.03501</v>
      </c>
      <c r="X38" s="52">
        <v>0.03693</v>
      </c>
      <c r="Y38" s="52">
        <v>0.03787</v>
      </c>
      <c r="Z38" s="52">
        <v>0.032010202020202</v>
      </c>
      <c r="AA38" s="52">
        <v>0.0327691919191919</v>
      </c>
      <c r="AB38" s="52">
        <v>0.0329987878787879</v>
      </c>
      <c r="AC38" s="52">
        <v>0.0356691919191919</v>
      </c>
      <c r="AD38" s="52">
        <v>0.0379783838383838</v>
      </c>
      <c r="AE38" s="52">
        <v>0.0358171717171717</v>
      </c>
      <c r="AF38" s="52">
        <v>0.0367563636363636</v>
      </c>
      <c r="AG38" s="52">
        <v>0.0418466666666667</v>
      </c>
      <c r="AH38" s="52">
        <v>0.04603</v>
      </c>
      <c r="AI38" s="52">
        <v>0.05257</v>
      </c>
      <c r="AJ38" s="52">
        <v>0.0595</v>
      </c>
      <c r="AK38" s="52">
        <v>0.0668</v>
      </c>
      <c r="AL38" s="52">
        <v>0.0748706493506493</v>
      </c>
      <c r="AM38" s="52">
        <v>0.0868349032258064</v>
      </c>
      <c r="AN38" s="52">
        <v>0.0999992307692308</v>
      </c>
      <c r="AO38" s="52">
        <v>0.122305314875432</v>
      </c>
      <c r="AP38" s="52">
        <v>0.126762756323662</v>
      </c>
      <c r="AQ38" s="52">
        <v>0.139103912934887</v>
      </c>
      <c r="AR38" s="52">
        <v>0.149599593372689</v>
      </c>
      <c r="AS38" s="52">
        <v>0.185919509193716</v>
      </c>
      <c r="AT38" s="52">
        <v>0.236395252846346</v>
      </c>
      <c r="AU38" s="52">
        <v>0.299727526558594</v>
      </c>
      <c r="AV38" s="52">
        <v>0.402897288669149</v>
      </c>
      <c r="AW38" s="52">
        <v>0.529835098663052</v>
      </c>
      <c r="AX38" s="52">
        <v>0.598833816144129</v>
      </c>
      <c r="AY38" s="52">
        <v>0.614411733510936</v>
      </c>
      <c r="AZ38" s="52">
        <v>0.632839515590667</v>
      </c>
      <c r="BA38" s="52">
        <v>0.649250156042597</v>
      </c>
      <c r="BB38" s="52">
        <v>0.66548860161438</v>
      </c>
      <c r="BC38" s="52">
        <v>0.64472345736879</v>
      </c>
      <c r="BD38" s="52">
        <v>0.653496280187956</v>
      </c>
      <c r="BE38" s="53">
        <v>0.672160602004878</v>
      </c>
      <c r="BF38" s="457">
        <v>0.0257504410507425</v>
      </c>
      <c r="BG38" s="457">
        <v>0.10703266797864</v>
      </c>
      <c r="BH38" s="457">
        <v>0.0211960584281877</v>
      </c>
    </row>
    <row r="39" spans="8:8">
      <c r="A39" s="218" t="s">
        <v>127</v>
      </c>
      <c r="B39" s="52" t="s">
        <v>114</v>
      </c>
      <c r="C39" s="52" t="s">
        <v>114</v>
      </c>
      <c r="D39" s="52" t="s">
        <v>114</v>
      </c>
      <c r="E39" s="52" t="s">
        <v>114</v>
      </c>
      <c r="F39" s="52" t="s">
        <v>114</v>
      </c>
      <c r="G39" s="52" t="s">
        <v>114</v>
      </c>
      <c r="H39" s="52" t="s">
        <v>114</v>
      </c>
      <c r="I39" s="52" t="s">
        <v>114</v>
      </c>
      <c r="J39" s="52" t="s">
        <v>114</v>
      </c>
      <c r="K39" s="52" t="s">
        <v>114</v>
      </c>
      <c r="L39" s="52" t="s">
        <v>114</v>
      </c>
      <c r="M39" s="52" t="s">
        <v>114</v>
      </c>
      <c r="N39" s="52" t="s">
        <v>114</v>
      </c>
      <c r="O39" s="52" t="s">
        <v>114</v>
      </c>
      <c r="P39" s="52" t="s">
        <v>114</v>
      </c>
      <c r="Q39" s="52" t="s">
        <v>114</v>
      </c>
      <c r="R39" s="52" t="s">
        <v>114</v>
      </c>
      <c r="S39" s="52" t="s">
        <v>114</v>
      </c>
      <c r="T39" s="52" t="s">
        <v>114</v>
      </c>
      <c r="U39" s="52" t="s">
        <v>114</v>
      </c>
      <c r="V39" s="52">
        <v>0.0</v>
      </c>
      <c r="W39" s="52">
        <v>0.0</v>
      </c>
      <c r="X39" s="52">
        <v>0.0</v>
      </c>
      <c r="Y39" s="52">
        <v>0.0</v>
      </c>
      <c r="Z39" s="52">
        <v>0.0</v>
      </c>
      <c r="AA39" s="52">
        <v>0.0</v>
      </c>
      <c r="AB39" s="52">
        <v>0.0</v>
      </c>
      <c r="AC39" s="52">
        <v>0.0</v>
      </c>
      <c r="AD39" s="52">
        <v>0.0</v>
      </c>
      <c r="AE39" s="52">
        <v>0.0</v>
      </c>
      <c r="AF39" s="52">
        <v>0.0</v>
      </c>
      <c r="AG39" s="52">
        <v>1.0E-5</v>
      </c>
      <c r="AH39" s="52">
        <v>2.0E-5</v>
      </c>
      <c r="AI39" s="52">
        <v>2.0E-5</v>
      </c>
      <c r="AJ39" s="52">
        <v>2.0E-5</v>
      </c>
      <c r="AK39" s="52">
        <v>5.0E-5</v>
      </c>
      <c r="AL39" s="52">
        <v>5.96103896103896E-5</v>
      </c>
      <c r="AM39" s="52">
        <v>2.07290322580645E-4</v>
      </c>
      <c r="AN39" s="52">
        <v>7.06153846153846E-4</v>
      </c>
      <c r="AO39" s="52">
        <v>8.47834394904458E-4</v>
      </c>
      <c r="AP39" s="52">
        <v>9.72835443037974E-4</v>
      </c>
      <c r="AQ39" s="52">
        <v>9.84006136095299E-4</v>
      </c>
      <c r="AR39" s="52">
        <v>9.824375E-4</v>
      </c>
      <c r="AS39" s="52">
        <v>0.0010528198757764</v>
      </c>
      <c r="AT39" s="52">
        <v>0.00108784875017802</v>
      </c>
      <c r="AU39" s="52">
        <v>0.00220483149533886</v>
      </c>
      <c r="AV39" s="52">
        <v>0.00280834421287164</v>
      </c>
      <c r="AW39" s="52">
        <v>0.00457085163178877</v>
      </c>
      <c r="AX39" s="52">
        <v>0.00662251515862338</v>
      </c>
      <c r="AY39" s="52">
        <v>0.00806432043962764</v>
      </c>
      <c r="AZ39" s="52">
        <v>0.00936855240102495</v>
      </c>
      <c r="BA39" s="52">
        <v>0.00916459346506333</v>
      </c>
      <c r="BB39" s="52">
        <v>0.0101821916199036</v>
      </c>
      <c r="BC39" s="52">
        <v>0.0111334890178632</v>
      </c>
      <c r="BD39" s="52">
        <v>0.0112722106132733</v>
      </c>
      <c r="BE39" s="53">
        <v>0.0110314721409046</v>
      </c>
      <c r="BF39" s="457">
        <v>-0.0240306995607832</v>
      </c>
      <c r="BG39" s="457">
        <v>0.263409266043132</v>
      </c>
      <c r="BH39" s="457">
        <v>3.47868838712212E-4</v>
      </c>
    </row>
    <row r="40" spans="8:8">
      <c r="A40" s="218" t="s">
        <v>128</v>
      </c>
      <c r="B40" s="52" t="s">
        <v>114</v>
      </c>
      <c r="C40" s="52" t="s">
        <v>114</v>
      </c>
      <c r="D40" s="52" t="s">
        <v>114</v>
      </c>
      <c r="E40" s="52" t="s">
        <v>114</v>
      </c>
      <c r="F40" s="52" t="s">
        <v>114</v>
      </c>
      <c r="G40" s="52" t="s">
        <v>114</v>
      </c>
      <c r="H40" s="52" t="s">
        <v>114</v>
      </c>
      <c r="I40" s="52" t="s">
        <v>114</v>
      </c>
      <c r="J40" s="52" t="s">
        <v>114</v>
      </c>
      <c r="K40" s="52" t="s">
        <v>114</v>
      </c>
      <c r="L40" s="52" t="s">
        <v>114</v>
      </c>
      <c r="M40" s="52" t="s">
        <v>114</v>
      </c>
      <c r="N40" s="52" t="s">
        <v>114</v>
      </c>
      <c r="O40" s="52" t="s">
        <v>114</v>
      </c>
      <c r="P40" s="52" t="s">
        <v>114</v>
      </c>
      <c r="Q40" s="52" t="s">
        <v>114</v>
      </c>
      <c r="R40" s="52" t="s">
        <v>114</v>
      </c>
      <c r="S40" s="52" t="s">
        <v>114</v>
      </c>
      <c r="T40" s="52" t="s">
        <v>114</v>
      </c>
      <c r="U40" s="52" t="s">
        <v>114</v>
      </c>
      <c r="V40" s="52">
        <v>0.0</v>
      </c>
      <c r="W40" s="52">
        <v>0.0</v>
      </c>
      <c r="X40" s="52">
        <v>0.0</v>
      </c>
      <c r="Y40" s="52">
        <v>0.0</v>
      </c>
      <c r="Z40" s="52">
        <v>0.0</v>
      </c>
      <c r="AA40" s="52">
        <v>0.0</v>
      </c>
      <c r="AB40" s="52">
        <v>0.0</v>
      </c>
      <c r="AC40" s="52">
        <v>0.0</v>
      </c>
      <c r="AD40" s="52">
        <v>0.0</v>
      </c>
      <c r="AE40" s="52">
        <v>0.0</v>
      </c>
      <c r="AF40" s="52">
        <v>0.0</v>
      </c>
      <c r="AG40" s="52">
        <v>0.0</v>
      </c>
      <c r="AH40" s="52">
        <v>0.0</v>
      </c>
      <c r="AI40" s="52">
        <v>0.0</v>
      </c>
      <c r="AJ40" s="52">
        <v>0.0</v>
      </c>
      <c r="AK40" s="52">
        <v>0.0</v>
      </c>
      <c r="AL40" s="52">
        <v>1.98701298701299E-5</v>
      </c>
      <c r="AM40" s="52">
        <v>3.94838709677419E-5</v>
      </c>
      <c r="AN40" s="52">
        <v>6.86538461538461E-5</v>
      </c>
      <c r="AO40" s="52">
        <v>1.06482380128051E-4</v>
      </c>
      <c r="AP40" s="52">
        <v>2.19301743020993E-4</v>
      </c>
      <c r="AQ40" s="52">
        <v>0.00117882034847379</v>
      </c>
      <c r="AR40" s="52">
        <v>0.00376267305491991</v>
      </c>
      <c r="AS40" s="52">
        <v>0.00446826288231592</v>
      </c>
      <c r="AT40" s="52">
        <v>0.00449853009406491</v>
      </c>
      <c r="AU40" s="52">
        <v>0.00536695263803681</v>
      </c>
      <c r="AV40" s="52">
        <v>0.00777099048780487</v>
      </c>
      <c r="AW40" s="52">
        <v>0.00958098181818181</v>
      </c>
      <c r="AX40" s="52">
        <v>0.011712663373494</v>
      </c>
      <c r="AY40" s="52">
        <v>0.012880668263473</v>
      </c>
      <c r="AZ40" s="52">
        <v>0.0149389107142857</v>
      </c>
      <c r="BA40" s="52">
        <v>0.0171625750295858</v>
      </c>
      <c r="BB40" s="52">
        <v>0.01995652</v>
      </c>
      <c r="BC40" s="52">
        <v>0.0190687894736842</v>
      </c>
      <c r="BD40" s="52">
        <v>0.0230360674313806</v>
      </c>
      <c r="BE40" s="53">
        <v>0.0250698762377262</v>
      </c>
      <c r="BF40" s="457">
        <v>0.0853145565139799</v>
      </c>
      <c r="BG40" s="457">
        <v>0.177426405031681</v>
      </c>
      <c r="BH40" s="457">
        <v>7.9055892287841E-4</v>
      </c>
    </row>
    <row r="41" spans="8:8">
      <c r="A41" s="218" t="s">
        <v>129</v>
      </c>
      <c r="B41" s="52">
        <v>0.0</v>
      </c>
      <c r="C41" s="52">
        <v>0.0</v>
      </c>
      <c r="D41" s="52">
        <v>0.0</v>
      </c>
      <c r="E41" s="52">
        <v>0.0</v>
      </c>
      <c r="F41" s="52">
        <v>0.0</v>
      </c>
      <c r="G41" s="52">
        <v>0.0</v>
      </c>
      <c r="H41" s="52">
        <v>0.0</v>
      </c>
      <c r="I41" s="52">
        <v>0.0</v>
      </c>
      <c r="J41" s="52">
        <v>0.0</v>
      </c>
      <c r="K41" s="52">
        <v>0.0</v>
      </c>
      <c r="L41" s="52">
        <v>0.0</v>
      </c>
      <c r="M41" s="52">
        <v>0.0</v>
      </c>
      <c r="N41" s="52">
        <v>1.3E-4</v>
      </c>
      <c r="O41" s="52">
        <v>1.5E-4</v>
      </c>
      <c r="P41" s="52">
        <v>1.6E-4</v>
      </c>
      <c r="Q41" s="52">
        <v>1.5E-4</v>
      </c>
      <c r="R41" s="52">
        <v>1.8E-4</v>
      </c>
      <c r="S41" s="52">
        <v>1.8E-4</v>
      </c>
      <c r="T41" s="52">
        <v>1.7E-4</v>
      </c>
      <c r="U41" s="52">
        <v>1.9E-4</v>
      </c>
      <c r="V41" s="52">
        <v>1.8E-4</v>
      </c>
      <c r="W41" s="52">
        <v>1.7E-4</v>
      </c>
      <c r="X41" s="52">
        <v>2.2E-4</v>
      </c>
      <c r="Y41" s="52">
        <v>2.3E-4</v>
      </c>
      <c r="Z41" s="52">
        <v>1.9E-4</v>
      </c>
      <c r="AA41" s="52">
        <v>1.2505E-4</v>
      </c>
      <c r="AB41" s="52">
        <v>1.3976E-4</v>
      </c>
      <c r="AC41" s="52">
        <v>1.177E-4</v>
      </c>
      <c r="AD41" s="52">
        <v>1.4712E-4</v>
      </c>
      <c r="AE41" s="52">
        <v>1.508E-4</v>
      </c>
      <c r="AF41" s="52">
        <v>1.9493E-4</v>
      </c>
      <c r="AG41" s="52">
        <v>1.5448E-4</v>
      </c>
      <c r="AH41" s="52">
        <v>1.9919E-4</v>
      </c>
      <c r="AI41" s="52">
        <v>2.8068E-4</v>
      </c>
      <c r="AJ41" s="52">
        <v>3.685E-4</v>
      </c>
      <c r="AK41" s="52">
        <v>4.7135E-4</v>
      </c>
      <c r="AL41" s="52">
        <v>4.93365389610389E-4</v>
      </c>
      <c r="AM41" s="52">
        <v>5.08878E-4</v>
      </c>
      <c r="AN41" s="52">
        <v>6.05311153846154E-4</v>
      </c>
      <c r="AO41" s="52">
        <v>8.88501210191083E-4</v>
      </c>
      <c r="AP41" s="52">
        <v>0.00112437569620253</v>
      </c>
      <c r="AQ41" s="52">
        <v>0.00129247471698113</v>
      </c>
      <c r="AR41" s="52">
        <v>0.0032548284632988</v>
      </c>
      <c r="AS41" s="52">
        <v>0.00324980234661541</v>
      </c>
      <c r="AT41" s="52">
        <v>0.00323170581008911</v>
      </c>
      <c r="AU41" s="52">
        <v>0.00321176811253676</v>
      </c>
      <c r="AV41" s="52">
        <v>0.00360876021454416</v>
      </c>
      <c r="AW41" s="52">
        <v>0.0039068865990559</v>
      </c>
      <c r="AX41" s="52">
        <v>0.00454739529217111</v>
      </c>
      <c r="AY41" s="52">
        <v>0.00552521578186263</v>
      </c>
      <c r="AZ41" s="52">
        <v>0.00640996692839486</v>
      </c>
      <c r="BA41" s="52">
        <v>0.00673491781848343</v>
      </c>
      <c r="BB41" s="52">
        <v>0.00924484239782715</v>
      </c>
      <c r="BC41" s="52">
        <v>0.0102959395894737</v>
      </c>
      <c r="BD41" s="52">
        <v>0.0115060118636624</v>
      </c>
      <c r="BE41" s="53">
        <v>0.0154082818451721</v>
      </c>
      <c r="BF41" s="457">
        <v>0.33549164528294</v>
      </c>
      <c r="BG41" s="457">
        <v>0.135401071769367</v>
      </c>
      <c r="BH41" s="457">
        <v>4.85888106643122E-4</v>
      </c>
    </row>
    <row r="42" spans="8:8">
      <c r="A42" s="218" t="s">
        <v>130</v>
      </c>
      <c r="B42" s="52">
        <v>0.0</v>
      </c>
      <c r="C42" s="52">
        <v>0.0</v>
      </c>
      <c r="D42" s="52">
        <v>0.0</v>
      </c>
      <c r="E42" s="52">
        <v>0.0</v>
      </c>
      <c r="F42" s="52">
        <v>0.0</v>
      </c>
      <c r="G42" s="52">
        <v>0.0</v>
      </c>
      <c r="H42" s="52">
        <v>0.0</v>
      </c>
      <c r="I42" s="52">
        <v>0.0</v>
      </c>
      <c r="J42" s="52">
        <v>0.0</v>
      </c>
      <c r="K42" s="52">
        <v>0.0</v>
      </c>
      <c r="L42" s="52">
        <v>0.00803</v>
      </c>
      <c r="M42" s="52">
        <v>0.00872</v>
      </c>
      <c r="N42" s="52">
        <v>0.00867</v>
      </c>
      <c r="O42" s="52">
        <v>0.01211</v>
      </c>
      <c r="P42" s="52">
        <v>0.01106</v>
      </c>
      <c r="Q42" s="52">
        <v>0.01024</v>
      </c>
      <c r="R42" s="52">
        <v>0.01085</v>
      </c>
      <c r="S42" s="52">
        <v>0.00265</v>
      </c>
      <c r="T42" s="52">
        <v>0.00231</v>
      </c>
      <c r="U42" s="52">
        <v>1.7E-4</v>
      </c>
      <c r="V42" s="52">
        <v>0.00441</v>
      </c>
      <c r="W42" s="52">
        <v>0.00554</v>
      </c>
      <c r="X42" s="52">
        <v>0.00704</v>
      </c>
      <c r="Y42" s="52">
        <v>0.00851</v>
      </c>
      <c r="Z42" s="52">
        <v>0.00923</v>
      </c>
      <c r="AA42" s="52">
        <v>0.00726</v>
      </c>
      <c r="AB42" s="52">
        <v>0.00838</v>
      </c>
      <c r="AC42" s="52">
        <v>0.009</v>
      </c>
      <c r="AD42" s="52">
        <v>0.01038</v>
      </c>
      <c r="AE42" s="52">
        <v>0.0117701</v>
      </c>
      <c r="AF42" s="52">
        <v>0.01335</v>
      </c>
      <c r="AG42" s="52">
        <v>0.01755</v>
      </c>
      <c r="AH42" s="52">
        <v>0.0194</v>
      </c>
      <c r="AI42" s="52">
        <v>0.02233781</v>
      </c>
      <c r="AJ42" s="52">
        <v>0.02438608</v>
      </c>
      <c r="AK42" s="52">
        <v>0.02849904</v>
      </c>
      <c r="AL42" s="52">
        <v>0.0317534014285714</v>
      </c>
      <c r="AM42" s="52">
        <v>0.038198592</v>
      </c>
      <c r="AN42" s="52">
        <v>0.0382134565384615</v>
      </c>
      <c r="AO42" s="52">
        <v>0.050919238089172</v>
      </c>
      <c r="AP42" s="52">
        <v>0.0714443958227848</v>
      </c>
      <c r="AQ42" s="52">
        <v>0.0783026492073865</v>
      </c>
      <c r="AR42" s="52">
        <v>0.0853847136699218</v>
      </c>
      <c r="AS42" s="52">
        <v>0.101019604404596</v>
      </c>
      <c r="AT42" s="52">
        <v>0.116972186946479</v>
      </c>
      <c r="AU42" s="52">
        <v>0.113822670439754</v>
      </c>
      <c r="AV42" s="52">
        <v>0.131227322073171</v>
      </c>
      <c r="AW42" s="52">
        <v>0.130978288545454</v>
      </c>
      <c r="AX42" s="52">
        <v>0.127623288192771</v>
      </c>
      <c r="AY42" s="52">
        <v>0.122210037664671</v>
      </c>
      <c r="AZ42" s="52">
        <v>0.141715028928571</v>
      </c>
      <c r="BA42" s="52">
        <v>0.150017058047337</v>
      </c>
      <c r="BB42" s="52">
        <v>0.175524473</v>
      </c>
      <c r="BC42" s="52">
        <v>0.192193368947368</v>
      </c>
      <c r="BD42" s="52">
        <v>0.233123022818517</v>
      </c>
      <c r="BE42" s="53">
        <v>0.325255407614049</v>
      </c>
      <c r="BF42" s="457">
        <v>0.391397244747792</v>
      </c>
      <c r="BG42" s="457">
        <v>0.0713965797083151</v>
      </c>
      <c r="BH42" s="457">
        <v>0.0102566746746358</v>
      </c>
    </row>
    <row r="43" spans="8:8">
      <c r="A43" s="218" t="s">
        <v>131</v>
      </c>
      <c r="B43" s="52" t="s">
        <v>114</v>
      </c>
      <c r="C43" s="52" t="s">
        <v>114</v>
      </c>
      <c r="D43" s="52" t="s">
        <v>114</v>
      </c>
      <c r="E43" s="52" t="s">
        <v>114</v>
      </c>
      <c r="F43" s="52" t="s">
        <v>114</v>
      </c>
      <c r="G43" s="52" t="s">
        <v>114</v>
      </c>
      <c r="H43" s="52" t="s">
        <v>114</v>
      </c>
      <c r="I43" s="52" t="s">
        <v>114</v>
      </c>
      <c r="J43" s="52" t="s">
        <v>114</v>
      </c>
      <c r="K43" s="52" t="s">
        <v>114</v>
      </c>
      <c r="L43" s="52" t="s">
        <v>114</v>
      </c>
      <c r="M43" s="52" t="s">
        <v>114</v>
      </c>
      <c r="N43" s="52" t="s">
        <v>114</v>
      </c>
      <c r="O43" s="52" t="s">
        <v>114</v>
      </c>
      <c r="P43" s="52" t="s">
        <v>114</v>
      </c>
      <c r="Q43" s="52" t="s">
        <v>114</v>
      </c>
      <c r="R43" s="52" t="s">
        <v>114</v>
      </c>
      <c r="S43" s="52" t="s">
        <v>114</v>
      </c>
      <c r="T43" s="52" t="s">
        <v>114</v>
      </c>
      <c r="U43" s="52" t="s">
        <v>114</v>
      </c>
      <c r="V43" s="52" t="s">
        <v>114</v>
      </c>
      <c r="W43" s="52" t="s">
        <v>114</v>
      </c>
      <c r="X43" s="52" t="s">
        <v>114</v>
      </c>
      <c r="Y43" s="52" t="s">
        <v>114</v>
      </c>
      <c r="Z43" s="52" t="s">
        <v>114</v>
      </c>
      <c r="AA43" s="52">
        <v>0.0</v>
      </c>
      <c r="AB43" s="52">
        <v>0.0</v>
      </c>
      <c r="AC43" s="52">
        <v>0.0</v>
      </c>
      <c r="AD43" s="52">
        <v>0.0</v>
      </c>
      <c r="AE43" s="52">
        <v>0.0</v>
      </c>
      <c r="AF43" s="52">
        <v>0.0</v>
      </c>
      <c r="AG43" s="52">
        <v>0.0</v>
      </c>
      <c r="AH43" s="52">
        <v>0.0</v>
      </c>
      <c r="AI43" s="52">
        <v>0.0</v>
      </c>
      <c r="AJ43" s="52">
        <v>0.0</v>
      </c>
      <c r="AK43" s="52">
        <v>0.0</v>
      </c>
      <c r="AL43" s="52">
        <v>0.0</v>
      </c>
      <c r="AM43" s="52">
        <v>0.0</v>
      </c>
      <c r="AN43" s="52">
        <v>0.0</v>
      </c>
      <c r="AO43" s="52">
        <v>0.0</v>
      </c>
      <c r="AP43" s="52">
        <v>0.0</v>
      </c>
      <c r="AQ43" s="52">
        <v>0.0</v>
      </c>
      <c r="AR43" s="52">
        <v>0.0</v>
      </c>
      <c r="AS43" s="52">
        <v>5.29211528301239E-5</v>
      </c>
      <c r="AT43" s="52">
        <v>7.9088648557663E-5</v>
      </c>
      <c r="AU43" s="52">
        <v>1.85403653458145E-5</v>
      </c>
      <c r="AV43" s="52">
        <v>2.30012159104173E-5</v>
      </c>
      <c r="AW43" s="52">
        <v>3.57596223449273E-5</v>
      </c>
      <c r="AX43" s="52">
        <v>1.21186805109116E-4</v>
      </c>
      <c r="AY43" s="52">
        <v>7.91900887814538E-4</v>
      </c>
      <c r="AZ43" s="52">
        <v>0.00150307322751811</v>
      </c>
      <c r="BA43" s="52">
        <v>0.00153496999900935</v>
      </c>
      <c r="BB43" s="52">
        <v>0.00167727150013792</v>
      </c>
      <c r="BC43" s="52">
        <v>0.00156207984210526</v>
      </c>
      <c r="BD43" s="52">
        <v>0.00160961163908234</v>
      </c>
      <c r="BE43" s="53">
        <v>0.00175989784925916</v>
      </c>
      <c r="BF43" s="457">
        <v>0.0903806499502802</v>
      </c>
      <c r="BG43" s="457">
        <v>0.351638939528764</v>
      </c>
      <c r="BH43" s="457">
        <v>5.54970010578934E-5</v>
      </c>
    </row>
    <row r="44" spans="8:8">
      <c r="A44" s="218" t="s">
        <v>132</v>
      </c>
      <c r="B44" s="52">
        <v>0.0</v>
      </c>
      <c r="C44" s="52">
        <v>0.0</v>
      </c>
      <c r="D44" s="52">
        <v>0.0</v>
      </c>
      <c r="E44" s="52">
        <v>0.0</v>
      </c>
      <c r="F44" s="52">
        <v>0.0</v>
      </c>
      <c r="G44" s="52">
        <v>0.0</v>
      </c>
      <c r="H44" s="52">
        <v>0.0</v>
      </c>
      <c r="I44" s="52">
        <v>0.0</v>
      </c>
      <c r="J44" s="52">
        <v>0.0</v>
      </c>
      <c r="K44" s="52">
        <v>0.0</v>
      </c>
      <c r="L44" s="52">
        <v>0.0</v>
      </c>
      <c r="M44" s="52">
        <v>0.0</v>
      </c>
      <c r="N44" s="52">
        <v>0.0</v>
      </c>
      <c r="O44" s="52">
        <v>0.0</v>
      </c>
      <c r="P44" s="52">
        <v>0.0</v>
      </c>
      <c r="Q44" s="52">
        <v>0.0</v>
      </c>
      <c r="R44" s="52">
        <v>0.0</v>
      </c>
      <c r="S44" s="52">
        <v>0.0</v>
      </c>
      <c r="T44" s="52">
        <v>0.0</v>
      </c>
      <c r="U44" s="52">
        <v>0.0</v>
      </c>
      <c r="V44" s="52">
        <v>5.0E-5</v>
      </c>
      <c r="W44" s="52">
        <v>2.6E-4</v>
      </c>
      <c r="X44" s="52">
        <v>2.1E-4</v>
      </c>
      <c r="Y44" s="52">
        <v>2.7E-4</v>
      </c>
      <c r="Z44" s="52">
        <v>2.9E-4</v>
      </c>
      <c r="AA44" s="52">
        <v>0.00213</v>
      </c>
      <c r="AB44" s="52">
        <v>0.00209</v>
      </c>
      <c r="AC44" s="52">
        <v>0.00227</v>
      </c>
      <c r="AD44" s="52">
        <v>0.00243</v>
      </c>
      <c r="AE44" s="52">
        <v>0.0027</v>
      </c>
      <c r="AF44" s="52">
        <v>0.00289</v>
      </c>
      <c r="AG44" s="52">
        <v>0.00303</v>
      </c>
      <c r="AH44" s="52">
        <v>0.00241</v>
      </c>
      <c r="AI44" s="52">
        <v>0.0027</v>
      </c>
      <c r="AJ44" s="52">
        <v>0.00287276</v>
      </c>
      <c r="AK44" s="52">
        <v>0.00291499</v>
      </c>
      <c r="AL44" s="52">
        <v>0.00287181</v>
      </c>
      <c r="AM44" s="52">
        <v>0.00290406832258064</v>
      </c>
      <c r="AN44" s="52">
        <v>0.00545303769230769</v>
      </c>
      <c r="AO44" s="52">
        <v>0.00608802592356688</v>
      </c>
      <c r="AP44" s="52">
        <v>0.00819450569620253</v>
      </c>
      <c r="AQ44" s="52">
        <v>0.0099960559937116</v>
      </c>
      <c r="AR44" s="52">
        <v>0.0134399731150579</v>
      </c>
      <c r="AS44" s="52">
        <v>0.0158044460282947</v>
      </c>
      <c r="AT44" s="52">
        <v>0.0153519868990705</v>
      </c>
      <c r="AU44" s="52">
        <v>0.0164053319031031</v>
      </c>
      <c r="AV44" s="52">
        <v>0.0200873642290126</v>
      </c>
      <c r="AW44" s="52">
        <v>0.023479617958727</v>
      </c>
      <c r="AX44" s="52">
        <v>0.0265145995718387</v>
      </c>
      <c r="AY44" s="52">
        <v>0.0279908647244309</v>
      </c>
      <c r="AZ44" s="52">
        <v>0.0313195441846986</v>
      </c>
      <c r="BA44" s="52">
        <v>0.0356510316851654</v>
      </c>
      <c r="BB44" s="52">
        <v>0.0496814145280731</v>
      </c>
      <c r="BC44" s="52">
        <v>0.0533030449644171</v>
      </c>
      <c r="BD44" s="52">
        <v>0.0731624624134166</v>
      </c>
      <c r="BE44" s="53">
        <v>0.111513765494931</v>
      </c>
      <c r="BF44" s="457">
        <v>0.520029252803722</v>
      </c>
      <c r="BG44" s="457">
        <v>0.168994242764147</v>
      </c>
      <c r="BH44" s="457">
        <v>0.00351649930377894</v>
      </c>
    </row>
    <row r="45" spans="8:8">
      <c r="A45" s="218" t="s">
        <v>133</v>
      </c>
      <c r="B45" s="52">
        <v>2.6E-4</v>
      </c>
      <c r="C45" s="52">
        <v>3.8E-4</v>
      </c>
      <c r="D45" s="52">
        <v>4.4E-4</v>
      </c>
      <c r="E45" s="52">
        <v>4.7E-4</v>
      </c>
      <c r="F45" s="52">
        <v>8.4E-4</v>
      </c>
      <c r="G45" s="52">
        <v>5.9E-4</v>
      </c>
      <c r="H45" s="52">
        <v>0.00101</v>
      </c>
      <c r="I45" s="52">
        <v>0.00185</v>
      </c>
      <c r="J45" s="52">
        <v>0.00223</v>
      </c>
      <c r="K45" s="52">
        <v>0.00235</v>
      </c>
      <c r="L45" s="52">
        <v>0.00211</v>
      </c>
      <c r="M45" s="52">
        <v>0.00183</v>
      </c>
      <c r="N45" s="52">
        <v>0.00265</v>
      </c>
      <c r="O45" s="52">
        <v>0.00262</v>
      </c>
      <c r="P45" s="52">
        <v>0.0024</v>
      </c>
      <c r="Q45" s="52">
        <v>0.00248</v>
      </c>
      <c r="R45" s="52">
        <v>0.00269</v>
      </c>
      <c r="S45" s="52">
        <v>0.00269</v>
      </c>
      <c r="T45" s="52">
        <v>0.00362</v>
      </c>
      <c r="U45" s="52">
        <v>0.00345</v>
      </c>
      <c r="V45" s="52">
        <v>0.00397</v>
      </c>
      <c r="W45" s="52">
        <v>0.00368</v>
      </c>
      <c r="X45" s="52">
        <v>0.00193</v>
      </c>
      <c r="Y45" s="52">
        <v>9.4E-4</v>
      </c>
      <c r="Z45" s="52">
        <v>0.00103</v>
      </c>
      <c r="AA45" s="52">
        <v>5.5E-4</v>
      </c>
      <c r="AB45" s="52">
        <v>8.3E-4</v>
      </c>
      <c r="AC45" s="52">
        <v>0.00111</v>
      </c>
      <c r="AD45" s="52">
        <v>6.1E-4</v>
      </c>
      <c r="AE45" s="52">
        <v>5.1E-4</v>
      </c>
      <c r="AF45" s="52">
        <v>6.8E-4</v>
      </c>
      <c r="AG45" s="52">
        <v>0.00133</v>
      </c>
      <c r="AH45" s="52">
        <v>0.00171</v>
      </c>
      <c r="AI45" s="52">
        <v>0.00224</v>
      </c>
      <c r="AJ45" s="52">
        <v>0.00197</v>
      </c>
      <c r="AK45" s="52">
        <v>0.00226</v>
      </c>
      <c r="AL45" s="52">
        <v>0.00455025974025974</v>
      </c>
      <c r="AM45" s="52">
        <v>0.00481703225806452</v>
      </c>
      <c r="AN45" s="52">
        <v>0.00685785834444486</v>
      </c>
      <c r="AO45" s="52">
        <v>0.0102339774333006</v>
      </c>
      <c r="AP45" s="52">
        <v>0.0180024315411043</v>
      </c>
      <c r="AQ45" s="52">
        <v>0.025405909445867</v>
      </c>
      <c r="AR45" s="52">
        <v>0.0334511406932831</v>
      </c>
      <c r="AS45" s="52">
        <v>0.0605818846684941</v>
      </c>
      <c r="AT45" s="52">
        <v>0.0854672695139567</v>
      </c>
      <c r="AU45" s="52">
        <v>0.101535149693251</v>
      </c>
      <c r="AV45" s="52">
        <v>0.129173673170732</v>
      </c>
      <c r="AW45" s="52">
        <v>0.169086127272727</v>
      </c>
      <c r="AX45" s="52">
        <v>0.16544545060241</v>
      </c>
      <c r="AY45" s="52">
        <v>0.190940332934132</v>
      </c>
      <c r="AZ45" s="52">
        <v>0.215345328571428</v>
      </c>
      <c r="BA45" s="52">
        <v>0.205374715976331</v>
      </c>
      <c r="BB45" s="52">
        <v>0.2193194</v>
      </c>
      <c r="BC45" s="52">
        <v>0.213903347368421</v>
      </c>
      <c r="BD45" s="52">
        <v>0.250656899570832</v>
      </c>
      <c r="BE45" s="53">
        <v>0.26642363957551</v>
      </c>
      <c r="BF45" s="457">
        <v>0.0599975767232597</v>
      </c>
      <c r="BG45" s="457">
        <v>0.11359682336202</v>
      </c>
      <c r="BH45" s="457">
        <v>0.00840146092206094</v>
      </c>
    </row>
    <row r="46" spans="8:8">
      <c r="A46" s="218" t="s">
        <v>134</v>
      </c>
      <c r="B46" s="52">
        <v>0.00207</v>
      </c>
      <c r="C46" s="52">
        <v>0.002</v>
      </c>
      <c r="D46" s="52">
        <v>0.00192</v>
      </c>
      <c r="E46" s="52">
        <v>0.00228</v>
      </c>
      <c r="F46" s="52">
        <v>0.0028</v>
      </c>
      <c r="G46" s="52">
        <v>0.00186</v>
      </c>
      <c r="H46" s="52">
        <v>0.00143</v>
      </c>
      <c r="I46" s="52">
        <v>0.00113</v>
      </c>
      <c r="J46" s="52">
        <v>0.002</v>
      </c>
      <c r="K46" s="52">
        <v>0.0018</v>
      </c>
      <c r="L46" s="52">
        <v>0.00236</v>
      </c>
      <c r="M46" s="52">
        <v>0.0023</v>
      </c>
      <c r="N46" s="52">
        <v>0.00234</v>
      </c>
      <c r="O46" s="52">
        <v>0.00232</v>
      </c>
      <c r="P46" s="52">
        <v>0.00258</v>
      </c>
      <c r="Q46" s="52">
        <v>0.0032</v>
      </c>
      <c r="R46" s="52">
        <v>0.00311</v>
      </c>
      <c r="S46" s="52">
        <v>0.00353</v>
      </c>
      <c r="T46" s="52">
        <v>0.00405</v>
      </c>
      <c r="U46" s="52">
        <v>0.00373</v>
      </c>
      <c r="V46" s="52">
        <v>0.00548</v>
      </c>
      <c r="W46" s="52">
        <v>0.00606</v>
      </c>
      <c r="X46" s="52">
        <v>0.00614</v>
      </c>
      <c r="Y46" s="52">
        <v>0.00653</v>
      </c>
      <c r="Z46" s="52">
        <v>0.00663010101010101</v>
      </c>
      <c r="AA46" s="52">
        <v>0.00693959595959596</v>
      </c>
      <c r="AB46" s="52">
        <v>0.00813959595959596</v>
      </c>
      <c r="AC46" s="52">
        <v>0.00890838383838384</v>
      </c>
      <c r="AD46" s="52">
        <v>0.00915555555555556</v>
      </c>
      <c r="AE46" s="52">
        <v>0.00984</v>
      </c>
      <c r="AF46" s="52">
        <v>0.01046</v>
      </c>
      <c r="AG46" s="52">
        <v>0.0103</v>
      </c>
      <c r="AH46" s="52">
        <v>0.01126</v>
      </c>
      <c r="AI46" s="52">
        <v>0.011694</v>
      </c>
      <c r="AJ46" s="52">
        <v>0.013622</v>
      </c>
      <c r="AK46" s="52">
        <v>0.015454</v>
      </c>
      <c r="AL46" s="52">
        <v>0.0169651168831169</v>
      </c>
      <c r="AM46" s="52">
        <v>0.0190786064516129</v>
      </c>
      <c r="AN46" s="52">
        <v>0.0194447307692308</v>
      </c>
      <c r="AO46" s="52">
        <v>0.023874821656051</v>
      </c>
      <c r="AP46" s="52">
        <v>0.0338807848101266</v>
      </c>
      <c r="AQ46" s="52">
        <v>0.0483913712830189</v>
      </c>
      <c r="AR46" s="52">
        <v>0.064400753</v>
      </c>
      <c r="AS46" s="52">
        <v>0.080301837214267</v>
      </c>
      <c r="AT46" s="52">
        <v>0.10394249955</v>
      </c>
      <c r="AU46" s="52">
        <v>0.128277849326853</v>
      </c>
      <c r="AV46" s="52">
        <v>0.130197986365073</v>
      </c>
      <c r="AW46" s="52">
        <v>0.139195386255323</v>
      </c>
      <c r="AX46" s="52">
        <v>0.156621796553388</v>
      </c>
      <c r="AY46" s="52">
        <v>0.158114625160748</v>
      </c>
      <c r="AZ46" s="52">
        <v>0.157746015966214</v>
      </c>
      <c r="BA46" s="52">
        <v>0.161487616264585</v>
      </c>
      <c r="BB46" s="52">
        <v>0.160770202033478</v>
      </c>
      <c r="BC46" s="52">
        <v>0.16399206128082</v>
      </c>
      <c r="BD46" s="52">
        <v>0.177501344629086</v>
      </c>
      <c r="BE46" s="53">
        <v>0.171147235663865</v>
      </c>
      <c r="BF46" s="457">
        <v>-0.0384319587970713</v>
      </c>
      <c r="BG46" s="457">
        <v>0.054971795762462</v>
      </c>
      <c r="BH46" s="457">
        <v>0.00539699410547686</v>
      </c>
    </row>
    <row r="47" spans="8:8">
      <c r="A47" s="218" t="s">
        <v>135</v>
      </c>
      <c r="B47" s="52">
        <v>0.0</v>
      </c>
      <c r="C47" s="52">
        <v>0.0</v>
      </c>
      <c r="D47" s="52">
        <v>0.0</v>
      </c>
      <c r="E47" s="52">
        <v>0.0</v>
      </c>
      <c r="F47" s="52">
        <v>0.0</v>
      </c>
      <c r="G47" s="52">
        <v>0.0</v>
      </c>
      <c r="H47" s="52">
        <v>0.0</v>
      </c>
      <c r="I47" s="52">
        <v>0.0</v>
      </c>
      <c r="J47" s="52">
        <v>0.0</v>
      </c>
      <c r="K47" s="52">
        <v>0.0</v>
      </c>
      <c r="L47" s="52">
        <v>0.0</v>
      </c>
      <c r="M47" s="52">
        <v>0.0</v>
      </c>
      <c r="N47" s="52">
        <v>0.0</v>
      </c>
      <c r="O47" s="52">
        <v>0.0</v>
      </c>
      <c r="P47" s="52">
        <v>0.0</v>
      </c>
      <c r="Q47" s="52">
        <v>0.0</v>
      </c>
      <c r="R47" s="52">
        <v>0.0</v>
      </c>
      <c r="S47" s="52">
        <v>0.0</v>
      </c>
      <c r="T47" s="52">
        <v>0.0</v>
      </c>
      <c r="U47" s="52">
        <v>0.0</v>
      </c>
      <c r="V47" s="52">
        <v>0.0</v>
      </c>
      <c r="W47" s="52">
        <v>0.0</v>
      </c>
      <c r="X47" s="52">
        <v>0.0</v>
      </c>
      <c r="Y47" s="52">
        <v>0.0</v>
      </c>
      <c r="Z47" s="52">
        <v>0.0</v>
      </c>
      <c r="AA47" s="52">
        <v>2.06273258904838E-5</v>
      </c>
      <c r="AB47" s="52">
        <v>0.0</v>
      </c>
      <c r="AC47" s="52">
        <v>2.0E-5</v>
      </c>
      <c r="AD47" s="52">
        <v>1.0E-5</v>
      </c>
      <c r="AE47" s="52">
        <v>0.0</v>
      </c>
      <c r="AF47" s="52">
        <v>0.0</v>
      </c>
      <c r="AG47" s="52">
        <v>0.0</v>
      </c>
      <c r="AH47" s="52">
        <v>1.1E-4</v>
      </c>
      <c r="AI47" s="52">
        <v>1.1E-4</v>
      </c>
      <c r="AJ47" s="52">
        <v>0.0</v>
      </c>
      <c r="AK47" s="52">
        <v>0.0</v>
      </c>
      <c r="AL47" s="52">
        <v>0.0</v>
      </c>
      <c r="AM47" s="52">
        <v>2.96129032258065E-5</v>
      </c>
      <c r="AN47" s="52">
        <v>2.94230769230769E-5</v>
      </c>
      <c r="AO47" s="52">
        <v>3.89808917197452E-5</v>
      </c>
      <c r="AP47" s="52">
        <v>5.81012658227848E-5</v>
      </c>
      <c r="AQ47" s="52">
        <v>4.81132075471698E-5</v>
      </c>
      <c r="AR47" s="52">
        <v>0.0020869363618369</v>
      </c>
      <c r="AS47" s="52">
        <v>0.00473731696199117</v>
      </c>
      <c r="AT47" s="52">
        <v>0.00679393340392539</v>
      </c>
      <c r="AU47" s="52">
        <v>0.00870153441160067</v>
      </c>
      <c r="AV47" s="52">
        <v>0.0225884195121951</v>
      </c>
      <c r="AW47" s="52">
        <v>0.0337956</v>
      </c>
      <c r="AX47" s="52">
        <v>0.0542555759036144</v>
      </c>
      <c r="AY47" s="52">
        <v>0.065322862275449</v>
      </c>
      <c r="AZ47" s="52">
        <v>0.0937520499999999</v>
      </c>
      <c r="BA47" s="52">
        <v>0.091267747928994</v>
      </c>
      <c r="BB47" s="52">
        <v>0.099558112</v>
      </c>
      <c r="BC47" s="52">
        <v>0.0885740157894737</v>
      </c>
      <c r="BD47" s="52">
        <v>0.0962173887095453</v>
      </c>
      <c r="BE47" s="53">
        <v>0.0971859289094705</v>
      </c>
      <c r="BF47" s="457">
        <v>0.00730642230541267</v>
      </c>
      <c r="BG47" s="457">
        <v>0.303506580832639</v>
      </c>
      <c r="BH47" s="457">
        <v>0.0030646821926464</v>
      </c>
    </row>
    <row r="48" spans="8:8">
      <c r="A48" s="218" t="s">
        <v>136</v>
      </c>
      <c r="B48" s="52">
        <v>0.0</v>
      </c>
      <c r="C48" s="52">
        <v>0.0</v>
      </c>
      <c r="D48" s="52">
        <v>0.0</v>
      </c>
      <c r="E48" s="52">
        <v>0.0</v>
      </c>
      <c r="F48" s="52">
        <v>0.0</v>
      </c>
      <c r="G48" s="52">
        <v>0.0</v>
      </c>
      <c r="H48" s="52">
        <v>0.0</v>
      </c>
      <c r="I48" s="52">
        <v>0.0</v>
      </c>
      <c r="J48" s="52">
        <v>0.0</v>
      </c>
      <c r="K48" s="52">
        <v>0.0</v>
      </c>
      <c r="L48" s="52">
        <v>0.0</v>
      </c>
      <c r="M48" s="52">
        <v>0.0</v>
      </c>
      <c r="N48" s="52">
        <v>0.0</v>
      </c>
      <c r="O48" s="52">
        <v>0.0</v>
      </c>
      <c r="P48" s="52">
        <v>0.0</v>
      </c>
      <c r="Q48" s="52">
        <v>0.0</v>
      </c>
      <c r="R48" s="52">
        <v>0.0</v>
      </c>
      <c r="S48" s="52">
        <v>0.0</v>
      </c>
      <c r="T48" s="52">
        <v>0.0</v>
      </c>
      <c r="U48" s="52">
        <v>0.0</v>
      </c>
      <c r="V48" s="52">
        <v>0.0</v>
      </c>
      <c r="W48" s="52">
        <v>0.0</v>
      </c>
      <c r="X48" s="52">
        <v>0.0</v>
      </c>
      <c r="Y48" s="52">
        <v>0.0</v>
      </c>
      <c r="Z48" s="52">
        <v>0.0</v>
      </c>
      <c r="AA48" s="52">
        <v>0.0</v>
      </c>
      <c r="AB48" s="52">
        <v>0.0</v>
      </c>
      <c r="AC48" s="52">
        <v>0.0</v>
      </c>
      <c r="AD48" s="52">
        <v>0.0</v>
      </c>
      <c r="AE48" s="52">
        <v>0.0</v>
      </c>
      <c r="AF48" s="52">
        <v>0.0</v>
      </c>
      <c r="AG48" s="52">
        <v>0.0</v>
      </c>
      <c r="AH48" s="52">
        <v>0.0</v>
      </c>
      <c r="AI48" s="52">
        <v>0.0</v>
      </c>
      <c r="AJ48" s="52">
        <v>0.0</v>
      </c>
      <c r="AK48" s="52">
        <v>0.0</v>
      </c>
      <c r="AL48" s="52">
        <v>0.00275099929428101</v>
      </c>
      <c r="AM48" s="52">
        <v>0.00161137019480428</v>
      </c>
      <c r="AN48" s="52">
        <v>0.00106456565362674</v>
      </c>
      <c r="AO48" s="52">
        <v>2.9037016145325E-4</v>
      </c>
      <c r="AP48" s="52">
        <v>7.84656569408465E-4</v>
      </c>
      <c r="AQ48" s="52">
        <v>0.00556912974599082</v>
      </c>
      <c r="AR48" s="52">
        <v>0.00710549440231323</v>
      </c>
      <c r="AS48" s="52">
        <v>0.00800106018823185</v>
      </c>
      <c r="AT48" s="52">
        <v>0.00865511119359334</v>
      </c>
      <c r="AU48" s="52">
        <v>0.0104643967658388</v>
      </c>
      <c r="AV48" s="52">
        <v>0.0161976365853658</v>
      </c>
      <c r="AW48" s="52">
        <v>0.0166479090909091</v>
      </c>
      <c r="AX48" s="52">
        <v>0.0181393855421687</v>
      </c>
      <c r="AY48" s="52">
        <v>0.0241959868263473</v>
      </c>
      <c r="AZ48" s="52">
        <v>0.0260433285714286</v>
      </c>
      <c r="BA48" s="52">
        <v>0.0264508363945854</v>
      </c>
      <c r="BB48" s="52">
        <v>0.0259862</v>
      </c>
      <c r="BC48" s="52">
        <v>0.0259083684210526</v>
      </c>
      <c r="BD48" s="52">
        <v>0.0267692999590332</v>
      </c>
      <c r="BE48" s="53">
        <v>0.0264099126455876</v>
      </c>
      <c r="BF48" s="457">
        <v>-0.0161209125893511</v>
      </c>
      <c r="BG48" s="457">
        <v>0.119531805508287</v>
      </c>
      <c r="BH48" s="457">
        <v>8.32815922042312E-4</v>
      </c>
    </row>
    <row r="49" spans="8:8">
      <c r="A49" s="218" t="s">
        <v>137</v>
      </c>
      <c r="B49" s="52" t="s">
        <v>114</v>
      </c>
      <c r="C49" s="52" t="s">
        <v>114</v>
      </c>
      <c r="D49" s="52" t="s">
        <v>114</v>
      </c>
      <c r="E49" s="52" t="s">
        <v>114</v>
      </c>
      <c r="F49" s="52" t="s">
        <v>114</v>
      </c>
      <c r="G49" s="52" t="s">
        <v>114</v>
      </c>
      <c r="H49" s="52" t="s">
        <v>114</v>
      </c>
      <c r="I49" s="52" t="s">
        <v>114</v>
      </c>
      <c r="J49" s="52" t="s">
        <v>114</v>
      </c>
      <c r="K49" s="52" t="s">
        <v>114</v>
      </c>
      <c r="L49" s="52" t="s">
        <v>114</v>
      </c>
      <c r="M49" s="52" t="s">
        <v>114</v>
      </c>
      <c r="N49" s="52" t="s">
        <v>114</v>
      </c>
      <c r="O49" s="52" t="s">
        <v>114</v>
      </c>
      <c r="P49" s="52" t="s">
        <v>114</v>
      </c>
      <c r="Q49" s="52" t="s">
        <v>114</v>
      </c>
      <c r="R49" s="52" t="s">
        <v>114</v>
      </c>
      <c r="S49" s="52" t="s">
        <v>114</v>
      </c>
      <c r="T49" s="52" t="s">
        <v>114</v>
      </c>
      <c r="U49" s="52" t="s">
        <v>114</v>
      </c>
      <c r="V49" s="52" t="s">
        <v>114</v>
      </c>
      <c r="W49" s="52" t="s">
        <v>114</v>
      </c>
      <c r="X49" s="52" t="s">
        <v>114</v>
      </c>
      <c r="Y49" s="52" t="s">
        <v>114</v>
      </c>
      <c r="Z49" s="52" t="s">
        <v>114</v>
      </c>
      <c r="AA49" s="52">
        <v>0.0</v>
      </c>
      <c r="AB49" s="52">
        <v>0.0</v>
      </c>
      <c r="AC49" s="52">
        <v>0.0</v>
      </c>
      <c r="AD49" s="52">
        <v>0.0</v>
      </c>
      <c r="AE49" s="52">
        <v>0.0</v>
      </c>
      <c r="AF49" s="52">
        <v>0.0</v>
      </c>
      <c r="AG49" s="52">
        <v>0.0</v>
      </c>
      <c r="AH49" s="52">
        <v>0.0</v>
      </c>
      <c r="AI49" s="52">
        <v>0.0</v>
      </c>
      <c r="AJ49" s="52">
        <v>3.1E-4</v>
      </c>
      <c r="AK49" s="52">
        <v>7.0E-4</v>
      </c>
      <c r="AL49" s="52">
        <v>7.15324675324675E-4</v>
      </c>
      <c r="AM49" s="52">
        <v>0.00100683870967742</v>
      </c>
      <c r="AN49" s="52">
        <v>0.00119653846153846</v>
      </c>
      <c r="AO49" s="52">
        <v>0.00117917197452229</v>
      </c>
      <c r="AP49" s="52">
        <v>0.00106518987341772</v>
      </c>
      <c r="AQ49" s="52">
        <v>0.00113765380658743</v>
      </c>
      <c r="AR49" s="52">
        <v>0.0015762948341608</v>
      </c>
      <c r="AS49" s="52">
        <v>0.00380712472580323</v>
      </c>
      <c r="AT49" s="52">
        <v>0.00312496491615507</v>
      </c>
      <c r="AU49" s="52">
        <v>0.00406944930064663</v>
      </c>
      <c r="AV49" s="52">
        <v>0.00445948421412212</v>
      </c>
      <c r="AW49" s="52">
        <v>0.00612567110831521</v>
      </c>
      <c r="AX49" s="52">
        <v>0.00689483423745395</v>
      </c>
      <c r="AY49" s="52">
        <v>0.00655824346450895</v>
      </c>
      <c r="AZ49" s="52">
        <v>0.00622266165213925</v>
      </c>
      <c r="BA49" s="52">
        <v>0.00581446921724378</v>
      </c>
      <c r="BB49" s="52">
        <v>0.00626553320101929</v>
      </c>
      <c r="BC49" s="52">
        <v>0.00780453350770408</v>
      </c>
      <c r="BD49" s="52">
        <v>0.00899634140040967</v>
      </c>
      <c r="BE49" s="53">
        <v>0.00915445467323001</v>
      </c>
      <c r="BF49" s="457">
        <v>0.014795025628523</v>
      </c>
      <c r="BG49" s="457">
        <v>0.111532276550913</v>
      </c>
      <c r="BH49" s="457">
        <v>2.8867856216686E-4</v>
      </c>
    </row>
    <row r="50" spans="8:8">
      <c r="A50" s="218" t="s">
        <v>138</v>
      </c>
      <c r="B50" s="52">
        <v>0.0</v>
      </c>
      <c r="C50" s="52">
        <v>0.0</v>
      </c>
      <c r="D50" s="52">
        <v>0.0</v>
      </c>
      <c r="E50" s="52">
        <v>0.0</v>
      </c>
      <c r="F50" s="52">
        <v>0.0</v>
      </c>
      <c r="G50" s="52">
        <v>4.7E-4</v>
      </c>
      <c r="H50" s="52">
        <v>5.2E-4</v>
      </c>
      <c r="I50" s="52">
        <v>6.1E-4</v>
      </c>
      <c r="J50" s="52">
        <v>5.6E-4</v>
      </c>
      <c r="K50" s="52">
        <v>5.1E-4</v>
      </c>
      <c r="L50" s="52">
        <v>0.00113</v>
      </c>
      <c r="M50" s="52">
        <v>0.00187</v>
      </c>
      <c r="N50" s="52">
        <v>0.00309</v>
      </c>
      <c r="O50" s="52">
        <v>0.00316</v>
      </c>
      <c r="P50" s="52">
        <v>0.00251</v>
      </c>
      <c r="Q50" s="52">
        <v>0.00362</v>
      </c>
      <c r="R50" s="52">
        <v>0.00424</v>
      </c>
      <c r="S50" s="52">
        <v>0.00487</v>
      </c>
      <c r="T50" s="52">
        <v>0.0056</v>
      </c>
      <c r="U50" s="52">
        <v>0.0055</v>
      </c>
      <c r="V50" s="52">
        <v>0.00611</v>
      </c>
      <c r="W50" s="52">
        <v>0.00538</v>
      </c>
      <c r="X50" s="52">
        <v>0.00563</v>
      </c>
      <c r="Y50" s="52">
        <v>0.00673</v>
      </c>
      <c r="Z50" s="52">
        <v>0.00597060606060606</v>
      </c>
      <c r="AA50" s="52">
        <v>0.00562</v>
      </c>
      <c r="AB50" s="52">
        <v>0.00564</v>
      </c>
      <c r="AC50" s="52">
        <v>0.00686</v>
      </c>
      <c r="AD50" s="52">
        <v>0.00704</v>
      </c>
      <c r="AE50" s="52">
        <v>0.00824</v>
      </c>
      <c r="AF50" s="52">
        <v>0.01296</v>
      </c>
      <c r="AG50" s="52">
        <v>0.01459</v>
      </c>
      <c r="AH50" s="52">
        <v>0.02218</v>
      </c>
      <c r="AI50" s="52">
        <v>0.02898</v>
      </c>
      <c r="AJ50" s="52">
        <v>0.04485</v>
      </c>
      <c r="AK50" s="52">
        <v>0.0653510015387147</v>
      </c>
      <c r="AL50" s="52">
        <v>0.0865521334521476</v>
      </c>
      <c r="AM50" s="52">
        <v>0.123804503531654</v>
      </c>
      <c r="AN50" s="52">
        <v>0.158007112257888</v>
      </c>
      <c r="AO50" s="52">
        <v>0.193322908370907</v>
      </c>
      <c r="AP50" s="52">
        <v>0.241735591276735</v>
      </c>
      <c r="AQ50" s="52">
        <v>0.259029387418323</v>
      </c>
      <c r="AR50" s="52">
        <v>0.302552101217227</v>
      </c>
      <c r="AS50" s="52">
        <v>0.376847383119605</v>
      </c>
      <c r="AT50" s="52">
        <v>0.460174877593599</v>
      </c>
      <c r="AU50" s="52">
        <v>0.57182328973874</v>
      </c>
      <c r="AV50" s="52">
        <v>0.590130673559161</v>
      </c>
      <c r="AW50" s="52">
        <v>0.703736925386234</v>
      </c>
      <c r="AX50" s="52">
        <v>0.721630633111628</v>
      </c>
      <c r="AY50" s="52">
        <v>0.691508613466231</v>
      </c>
      <c r="AZ50" s="52">
        <v>0.668995061088137</v>
      </c>
      <c r="BA50" s="52">
        <v>0.664198603772264</v>
      </c>
      <c r="BB50" s="52">
        <v>0.68035941354</v>
      </c>
      <c r="BC50" s="52">
        <v>0.694945919885263</v>
      </c>
      <c r="BD50" s="52">
        <v>0.728326460856544</v>
      </c>
      <c r="BE50" s="53">
        <v>0.765733158798616</v>
      </c>
      <c r="BF50" s="457">
        <v>0.0484872275545203</v>
      </c>
      <c r="BG50" s="457">
        <v>0.0469846592714562</v>
      </c>
      <c r="BH50" s="457">
        <v>0.0241467957596515</v>
      </c>
    </row>
    <row r="51" spans="8:8">
      <c r="A51" s="218" t="s">
        <v>139</v>
      </c>
      <c r="B51" s="52">
        <v>0.0</v>
      </c>
      <c r="C51" s="52">
        <v>0.0</v>
      </c>
      <c r="D51" s="52">
        <v>0.0</v>
      </c>
      <c r="E51" s="52">
        <v>0.0</v>
      </c>
      <c r="F51" s="52">
        <v>0.0</v>
      </c>
      <c r="G51" s="52">
        <v>0.0013</v>
      </c>
      <c r="H51" s="52">
        <v>0.0016</v>
      </c>
      <c r="I51" s="52">
        <v>0.00226</v>
      </c>
      <c r="J51" s="52">
        <v>0.00399</v>
      </c>
      <c r="K51" s="52">
        <v>0.00357</v>
      </c>
      <c r="L51" s="52">
        <v>0.0031</v>
      </c>
      <c r="M51" s="52">
        <v>0.00354</v>
      </c>
      <c r="N51" s="52">
        <v>0.0036</v>
      </c>
      <c r="O51" s="52">
        <v>0.00276</v>
      </c>
      <c r="P51" s="52">
        <v>0.00347</v>
      </c>
      <c r="Q51" s="52">
        <v>0.00721</v>
      </c>
      <c r="R51" s="52">
        <v>0.00921</v>
      </c>
      <c r="S51" s="52">
        <v>0.01002</v>
      </c>
      <c r="T51" s="52">
        <v>0.0145</v>
      </c>
      <c r="U51" s="52">
        <v>0.01853</v>
      </c>
      <c r="V51" s="52">
        <v>0.01808</v>
      </c>
      <c r="W51" s="52">
        <v>0.01986</v>
      </c>
      <c r="X51" s="52">
        <v>0.01965</v>
      </c>
      <c r="Y51" s="52">
        <v>0.02046</v>
      </c>
      <c r="Z51" s="52">
        <v>0.02194</v>
      </c>
      <c r="AA51" s="52">
        <v>0.01949</v>
      </c>
      <c r="AB51" s="52">
        <v>0.01873</v>
      </c>
      <c r="AC51" s="52">
        <v>0.02041</v>
      </c>
      <c r="AD51" s="52">
        <v>0.02224</v>
      </c>
      <c r="AE51" s="52">
        <v>0.02305</v>
      </c>
      <c r="AF51" s="52">
        <v>0.0246</v>
      </c>
      <c r="AG51" s="52">
        <v>0.02263</v>
      </c>
      <c r="AH51" s="52">
        <v>0.02977</v>
      </c>
      <c r="AI51" s="52">
        <v>0.03089</v>
      </c>
      <c r="AJ51" s="52">
        <v>0.03056</v>
      </c>
      <c r="AK51" s="52">
        <v>0.04556</v>
      </c>
      <c r="AL51" s="52">
        <v>0.0423333116883117</v>
      </c>
      <c r="AM51" s="52">
        <v>0.0472325806451613</v>
      </c>
      <c r="AN51" s="52">
        <v>0.0509117307692308</v>
      </c>
      <c r="AO51" s="52">
        <v>0.0784782802547771</v>
      </c>
      <c r="AP51" s="52">
        <v>0.0878228695891791</v>
      </c>
      <c r="AQ51" s="52">
        <v>0.0970642854516562</v>
      </c>
      <c r="AR51" s="52">
        <v>0.115573648517657</v>
      </c>
      <c r="AS51" s="52">
        <v>0.130295039313457</v>
      </c>
      <c r="AT51" s="52">
        <v>0.143640815572902</v>
      </c>
      <c r="AU51" s="52">
        <v>0.167017666499713</v>
      </c>
      <c r="AV51" s="52">
        <v>0.187352213998983</v>
      </c>
      <c r="AW51" s="52">
        <v>0.206603351460572</v>
      </c>
      <c r="AX51" s="52">
        <v>0.223272022812556</v>
      </c>
      <c r="AY51" s="52">
        <v>0.2369286783189</v>
      </c>
      <c r="AZ51" s="52">
        <v>0.289790438460044</v>
      </c>
      <c r="BA51" s="52">
        <v>0.300830226892016</v>
      </c>
      <c r="BB51" s="52">
        <v>0.331955484938576</v>
      </c>
      <c r="BC51" s="52">
        <v>0.318182632210288</v>
      </c>
      <c r="BD51" s="52">
        <v>0.360359119620264</v>
      </c>
      <c r="BE51" s="53">
        <v>0.411922081045649</v>
      </c>
      <c r="BF51" s="457">
        <v>0.139964520147964</v>
      </c>
      <c r="BG51" s="457">
        <v>0.0963412769657361</v>
      </c>
      <c r="BH51" s="457">
        <v>0.0129896403800842</v>
      </c>
    </row>
    <row r="52" spans="8:8">
      <c r="A52" s="218" t="s">
        <v>140</v>
      </c>
      <c r="B52" s="52">
        <v>0.0</v>
      </c>
      <c r="C52" s="52">
        <v>0.0</v>
      </c>
      <c r="D52" s="52">
        <v>0.0</v>
      </c>
      <c r="E52" s="52">
        <v>0.0</v>
      </c>
      <c r="F52" s="52">
        <v>0.0</v>
      </c>
      <c r="G52" s="52">
        <v>0.0</v>
      </c>
      <c r="H52" s="52">
        <v>0.0</v>
      </c>
      <c r="I52" s="52">
        <v>0.0</v>
      </c>
      <c r="J52" s="52">
        <v>0.0</v>
      </c>
      <c r="K52" s="52">
        <v>0.0</v>
      </c>
      <c r="L52" s="52">
        <v>0.0</v>
      </c>
      <c r="M52" s="52">
        <v>0.0</v>
      </c>
      <c r="N52" s="52">
        <v>0.0</v>
      </c>
      <c r="O52" s="52">
        <v>9.8E-4</v>
      </c>
      <c r="P52" s="52">
        <v>0.00287</v>
      </c>
      <c r="Q52" s="52">
        <v>0.00173</v>
      </c>
      <c r="R52" s="52">
        <v>0.00436</v>
      </c>
      <c r="S52" s="52">
        <v>0.0039</v>
      </c>
      <c r="T52" s="52">
        <v>0.00396</v>
      </c>
      <c r="U52" s="52">
        <v>0.00369</v>
      </c>
      <c r="V52" s="52">
        <v>0.00365</v>
      </c>
      <c r="W52" s="52">
        <v>0.00458</v>
      </c>
      <c r="X52" s="52">
        <v>0.00511</v>
      </c>
      <c r="Y52" s="52">
        <v>0.00513</v>
      </c>
      <c r="Z52" s="52">
        <v>0.00529</v>
      </c>
      <c r="AA52" s="52">
        <v>0.00439</v>
      </c>
      <c r="AB52" s="52">
        <v>0.00438</v>
      </c>
      <c r="AC52" s="52">
        <v>0.00488</v>
      </c>
      <c r="AD52" s="52">
        <v>0.00495</v>
      </c>
      <c r="AE52" s="52">
        <v>0.00555</v>
      </c>
      <c r="AF52" s="52">
        <v>0.0058</v>
      </c>
      <c r="AG52" s="52">
        <v>0.00622</v>
      </c>
      <c r="AH52" s="52">
        <v>0.00667</v>
      </c>
      <c r="AI52" s="52">
        <v>0.007</v>
      </c>
      <c r="AJ52" s="52">
        <v>0.00762</v>
      </c>
      <c r="AK52" s="52">
        <v>0.00847</v>
      </c>
      <c r="AL52" s="52">
        <v>0.00887201298701299</v>
      </c>
      <c r="AM52" s="52">
        <v>0.00917012903225806</v>
      </c>
      <c r="AN52" s="52">
        <v>0.00934673076923077</v>
      </c>
      <c r="AO52" s="52">
        <v>0.00968675159235669</v>
      </c>
      <c r="AP52" s="52">
        <v>0.0101193037974684</v>
      </c>
      <c r="AQ52" s="52">
        <v>0.0112969811320755</v>
      </c>
      <c r="AR52" s="52">
        <v>0.0117045</v>
      </c>
      <c r="AS52" s="52">
        <v>0.01239644083913</v>
      </c>
      <c r="AT52" s="52">
        <v>0.0125462168353181</v>
      </c>
      <c r="AU52" s="52">
        <v>0.0135023194848977</v>
      </c>
      <c r="AV52" s="52">
        <v>0.0155011944142416</v>
      </c>
      <c r="AW52" s="52">
        <v>0.0181547358565865</v>
      </c>
      <c r="AX52" s="52">
        <v>0.0206935516446668</v>
      </c>
      <c r="AY52" s="52">
        <v>0.024849097154491</v>
      </c>
      <c r="AZ52" s="52">
        <v>0.0278634598857143</v>
      </c>
      <c r="BA52" s="52">
        <v>0.0320240348047337</v>
      </c>
      <c r="BB52" s="52">
        <v>0.0382057904</v>
      </c>
      <c r="BC52" s="52">
        <v>0.0415316245368421</v>
      </c>
      <c r="BD52" s="52">
        <v>0.0448056391705039</v>
      </c>
      <c r="BE52" s="53">
        <v>0.0494279003176124</v>
      </c>
      <c r="BF52" s="457">
        <v>0.100148381369167</v>
      </c>
      <c r="BG52" s="457">
        <v>0.135748021129858</v>
      </c>
      <c r="BH52" s="457">
        <v>0.00155867014518525</v>
      </c>
    </row>
    <row r="53" spans="8:8">
      <c r="A53" s="218" t="s">
        <v>141</v>
      </c>
      <c r="B53" s="52">
        <v>0.001</v>
      </c>
      <c r="C53" s="52">
        <v>0.00122</v>
      </c>
      <c r="D53" s="52">
        <v>0.00173</v>
      </c>
      <c r="E53" s="52">
        <v>0.00179</v>
      </c>
      <c r="F53" s="52">
        <v>0.00178</v>
      </c>
      <c r="G53" s="52">
        <v>0.00166</v>
      </c>
      <c r="H53" s="52">
        <v>0.00162</v>
      </c>
      <c r="I53" s="52">
        <v>0.00175</v>
      </c>
      <c r="J53" s="52">
        <v>0.00197</v>
      </c>
      <c r="K53" s="52">
        <v>0.00207</v>
      </c>
      <c r="L53" s="52">
        <v>0.0022</v>
      </c>
      <c r="M53" s="52">
        <v>0.00161</v>
      </c>
      <c r="N53" s="52">
        <v>0.00218</v>
      </c>
      <c r="O53" s="52">
        <v>0.00137</v>
      </c>
      <c r="P53" s="52">
        <v>0.00145</v>
      </c>
      <c r="Q53" s="52">
        <v>0.00136</v>
      </c>
      <c r="R53" s="52">
        <v>0.0011</v>
      </c>
      <c r="S53" s="52">
        <v>0.0</v>
      </c>
      <c r="T53" s="52">
        <v>0.0</v>
      </c>
      <c r="U53" s="52">
        <v>2.21E-4</v>
      </c>
      <c r="V53" s="52">
        <v>6.0E-5</v>
      </c>
      <c r="W53" s="52">
        <v>4.36E-4</v>
      </c>
      <c r="X53" s="52">
        <v>5.79E-4</v>
      </c>
      <c r="Y53" s="52">
        <v>6.84E-4</v>
      </c>
      <c r="Z53" s="52">
        <v>6.26E-4</v>
      </c>
      <c r="AA53" s="52">
        <v>8.01E-4</v>
      </c>
      <c r="AB53" s="52">
        <v>0.001197</v>
      </c>
      <c r="AC53" s="52">
        <v>0.001167</v>
      </c>
      <c r="AD53" s="52">
        <v>0.00134</v>
      </c>
      <c r="AE53" s="52">
        <v>0.0013</v>
      </c>
      <c r="AF53" s="52">
        <v>0.003083</v>
      </c>
      <c r="AG53" s="52">
        <v>0.002591</v>
      </c>
      <c r="AH53" s="52">
        <v>0.003768</v>
      </c>
      <c r="AI53" s="52">
        <v>0.003315</v>
      </c>
      <c r="AJ53" s="52">
        <v>0.002344</v>
      </c>
      <c r="AK53" s="52">
        <v>0.002749</v>
      </c>
      <c r="AL53" s="52">
        <v>0.00333818181818182</v>
      </c>
      <c r="AM53" s="52">
        <v>0.00278953548387097</v>
      </c>
      <c r="AN53" s="52">
        <v>0.00224596153846154</v>
      </c>
      <c r="AO53" s="52">
        <v>0.00221119108280255</v>
      </c>
      <c r="AP53" s="52">
        <v>0.00181469620253165</v>
      </c>
      <c r="AQ53" s="52">
        <v>0.00349246226415094</v>
      </c>
      <c r="AR53" s="52">
        <v>0.006313276625</v>
      </c>
      <c r="AS53" s="52">
        <v>0.0115779276397515</v>
      </c>
      <c r="AT53" s="52">
        <v>0.0208931461111111</v>
      </c>
      <c r="AU53" s="52">
        <v>0.0370538479754601</v>
      </c>
      <c r="AV53" s="52">
        <v>0.0544313931941838</v>
      </c>
      <c r="AW53" s="52">
        <v>0.0712391762080659</v>
      </c>
      <c r="AX53" s="52">
        <v>0.106038021093605</v>
      </c>
      <c r="AY53" s="52">
        <v>0.115559661197605</v>
      </c>
      <c r="AZ53" s="52">
        <v>0.154650628970626</v>
      </c>
      <c r="BA53" s="52">
        <v>0.212571009864343</v>
      </c>
      <c r="BB53" s="52">
        <v>0.26589555263722</v>
      </c>
      <c r="BC53" s="52">
        <v>0.344474959375446</v>
      </c>
      <c r="BD53" s="52">
        <v>0.392711238108784</v>
      </c>
      <c r="BE53" s="53">
        <v>0.446665604147327</v>
      </c>
      <c r="BF53" s="457">
        <v>0.134281790526189</v>
      </c>
      <c r="BG53" s="457">
        <v>0.340932598716032</v>
      </c>
      <c r="BH53" s="457">
        <v>0.0140852501844489</v>
      </c>
    </row>
    <row r="54" spans="8:8">
      <c r="A54" s="218" t="s">
        <v>142</v>
      </c>
      <c r="B54" s="52" t="s">
        <v>114</v>
      </c>
      <c r="C54" s="52" t="s">
        <v>114</v>
      </c>
      <c r="D54" s="52" t="s">
        <v>114</v>
      </c>
      <c r="E54" s="52" t="s">
        <v>114</v>
      </c>
      <c r="F54" s="52" t="s">
        <v>114</v>
      </c>
      <c r="G54" s="52" t="s">
        <v>114</v>
      </c>
      <c r="H54" s="52" t="s">
        <v>114</v>
      </c>
      <c r="I54" s="52" t="s">
        <v>114</v>
      </c>
      <c r="J54" s="52" t="s">
        <v>114</v>
      </c>
      <c r="K54" s="52" t="s">
        <v>114</v>
      </c>
      <c r="L54" s="52" t="s">
        <v>114</v>
      </c>
      <c r="M54" s="52" t="s">
        <v>114</v>
      </c>
      <c r="N54" s="52" t="s">
        <v>114</v>
      </c>
      <c r="O54" s="52" t="s">
        <v>114</v>
      </c>
      <c r="P54" s="52" t="s">
        <v>114</v>
      </c>
      <c r="Q54" s="52" t="s">
        <v>114</v>
      </c>
      <c r="R54" s="52" t="s">
        <v>114</v>
      </c>
      <c r="S54" s="52" t="s">
        <v>114</v>
      </c>
      <c r="T54" s="52" t="s">
        <v>114</v>
      </c>
      <c r="U54" s="52" t="s">
        <v>114</v>
      </c>
      <c r="V54" s="52">
        <v>0.0</v>
      </c>
      <c r="W54" s="52">
        <v>0.0</v>
      </c>
      <c r="X54" s="52">
        <v>0.0</v>
      </c>
      <c r="Y54" s="52">
        <v>0.0</v>
      </c>
      <c r="Z54" s="52">
        <v>0.0</v>
      </c>
      <c r="AA54" s="52">
        <v>0.0</v>
      </c>
      <c r="AB54" s="52">
        <v>0.0</v>
      </c>
      <c r="AC54" s="52">
        <v>0.0</v>
      </c>
      <c r="AD54" s="52">
        <v>0.0</v>
      </c>
      <c r="AE54" s="52">
        <v>0.0</v>
      </c>
      <c r="AF54" s="52">
        <v>0.0</v>
      </c>
      <c r="AG54" s="52">
        <v>0.0</v>
      </c>
      <c r="AH54" s="52">
        <v>0.0</v>
      </c>
      <c r="AI54" s="52">
        <v>3.0E-5</v>
      </c>
      <c r="AJ54" s="52">
        <v>3.0E-5</v>
      </c>
      <c r="AK54" s="52">
        <v>6.0E-5</v>
      </c>
      <c r="AL54" s="52">
        <v>1.58961038961039E-4</v>
      </c>
      <c r="AM54" s="52">
        <v>2.17161290322581E-4</v>
      </c>
      <c r="AN54" s="52">
        <v>3.04038461538461E-4</v>
      </c>
      <c r="AO54" s="52">
        <v>3.21592356687898E-4</v>
      </c>
      <c r="AP54" s="52">
        <v>3.67974683544304E-4</v>
      </c>
      <c r="AQ54" s="52">
        <v>3.36792452830189E-4</v>
      </c>
      <c r="AR54" s="52">
        <v>0.003117375</v>
      </c>
      <c r="AS54" s="52">
        <v>0.00293645962732919</v>
      </c>
      <c r="AT54" s="52">
        <v>0.00171888888888889</v>
      </c>
      <c r="AU54" s="52">
        <v>0.00223398773006135</v>
      </c>
      <c r="AV54" s="52">
        <v>0.00236590243902439</v>
      </c>
      <c r="AW54" s="52">
        <v>0.00700554545454545</v>
      </c>
      <c r="AX54" s="52">
        <v>0.0138392096385542</v>
      </c>
      <c r="AY54" s="52">
        <v>0.0171911041916168</v>
      </c>
      <c r="AZ54" s="52">
        <v>0.016956275</v>
      </c>
      <c r="BA54" s="52">
        <v>0.015863973964497</v>
      </c>
      <c r="BB54" s="52">
        <v>0.019111</v>
      </c>
      <c r="BC54" s="52">
        <v>0.024731747368421</v>
      </c>
      <c r="BD54" s="52">
        <v>0.0506517675352883</v>
      </c>
      <c r="BE54" s="53">
        <v>0.0893584732341396</v>
      </c>
      <c r="BF54" s="457">
        <v>0.759352708433758</v>
      </c>
      <c r="BG54" s="457">
        <v>0.402602730678945</v>
      </c>
      <c r="BH54" s="457">
        <v>0.00281784950512575</v>
      </c>
    </row>
    <row r="55" spans="8:8">
      <c r="A55" s="218" t="s">
        <v>143</v>
      </c>
      <c r="B55" s="52">
        <v>0.0</v>
      </c>
      <c r="C55" s="52">
        <v>0.0</v>
      </c>
      <c r="D55" s="52">
        <v>0.0</v>
      </c>
      <c r="E55" s="52">
        <v>0.0</v>
      </c>
      <c r="F55" s="52">
        <v>0.0</v>
      </c>
      <c r="G55" s="52">
        <v>0.0</v>
      </c>
      <c r="H55" s="52">
        <v>0.0</v>
      </c>
      <c r="I55" s="52">
        <v>0.0</v>
      </c>
      <c r="J55" s="52">
        <v>0.0</v>
      </c>
      <c r="K55" s="52">
        <v>0.0</v>
      </c>
      <c r="L55" s="52">
        <v>0.0</v>
      </c>
      <c r="M55" s="52">
        <v>0.0</v>
      </c>
      <c r="N55" s="52">
        <v>0.0</v>
      </c>
      <c r="O55" s="52">
        <v>0.0</v>
      </c>
      <c r="P55" s="52">
        <v>0.0</v>
      </c>
      <c r="Q55" s="52">
        <v>0.0</v>
      </c>
      <c r="R55" s="52">
        <v>0.0</v>
      </c>
      <c r="S55" s="52">
        <v>0.0</v>
      </c>
      <c r="T55" s="52">
        <v>0.0</v>
      </c>
      <c r="U55" s="52">
        <v>1.01010101010101E-5</v>
      </c>
      <c r="V55" s="52">
        <v>1.01010101010101E-5</v>
      </c>
      <c r="W55" s="52">
        <v>1.01010101010101E-5</v>
      </c>
      <c r="X55" s="52">
        <v>0.0</v>
      </c>
      <c r="Y55" s="52">
        <v>1.01010101010101E-5</v>
      </c>
      <c r="Z55" s="52">
        <v>9.0E-5</v>
      </c>
      <c r="AA55" s="52">
        <v>0.006048</v>
      </c>
      <c r="AB55" s="52">
        <v>0.006969</v>
      </c>
      <c r="AC55" s="52">
        <v>0.009672</v>
      </c>
      <c r="AD55" s="52">
        <v>0.01415</v>
      </c>
      <c r="AE55" s="52">
        <v>0.018625</v>
      </c>
      <c r="AF55" s="52">
        <v>0.020336</v>
      </c>
      <c r="AG55" s="52">
        <v>0.022926</v>
      </c>
      <c r="AH55" s="52">
        <v>0.027768</v>
      </c>
      <c r="AI55" s="52">
        <v>0.035312</v>
      </c>
      <c r="AJ55" s="52">
        <v>0.042801</v>
      </c>
      <c r="AK55" s="52">
        <v>0.048288</v>
      </c>
      <c r="AL55" s="52">
        <v>0.0545733116883117</v>
      </c>
      <c r="AM55" s="52">
        <v>0.0626677824323557</v>
      </c>
      <c r="AN55" s="52">
        <v>0.0738952188896109</v>
      </c>
      <c r="AO55" s="52">
        <v>0.0913164354907777</v>
      </c>
      <c r="AP55" s="52">
        <v>0.119334917457233</v>
      </c>
      <c r="AQ55" s="52">
        <v>0.137563191338031</v>
      </c>
      <c r="AR55" s="52">
        <v>0.154223684476974</v>
      </c>
      <c r="AS55" s="52">
        <v>0.192568795547031</v>
      </c>
      <c r="AT55" s="52">
        <v>0.230269936291291</v>
      </c>
      <c r="AU55" s="52">
        <v>0.259968270998932</v>
      </c>
      <c r="AV55" s="52">
        <v>0.319782605914758</v>
      </c>
      <c r="AW55" s="52">
        <v>0.370565954400766</v>
      </c>
      <c r="AX55" s="52">
        <v>0.489783363185792</v>
      </c>
      <c r="AY55" s="52">
        <v>0.585917730690839</v>
      </c>
      <c r="AZ55" s="52">
        <v>0.740803308438772</v>
      </c>
      <c r="BA55" s="52">
        <v>0.742295992859268</v>
      </c>
      <c r="BB55" s="52">
        <v>0.876110194110939</v>
      </c>
      <c r="BC55" s="52">
        <v>0.989641578680703</v>
      </c>
      <c r="BD55" s="52">
        <v>1.09007048638866</v>
      </c>
      <c r="BE55" s="53">
        <v>1.2010743561497</v>
      </c>
      <c r="BF55" s="457">
        <v>0.0988213580518187</v>
      </c>
      <c r="BG55" s="457">
        <v>0.16821219099034</v>
      </c>
      <c r="BH55" s="457">
        <v>0.0378749396403366</v>
      </c>
    </row>
    <row r="56" spans="8:8">
      <c r="A56" s="218" t="s">
        <v>144</v>
      </c>
      <c r="B56" s="52">
        <v>0.0</v>
      </c>
      <c r="C56" s="52">
        <v>0.0</v>
      </c>
      <c r="D56" s="52">
        <v>0.0</v>
      </c>
      <c r="E56" s="52">
        <v>0.0</v>
      </c>
      <c r="F56" s="52">
        <v>0.0</v>
      </c>
      <c r="G56" s="52">
        <v>0.0</v>
      </c>
      <c r="H56" s="52">
        <v>0.0</v>
      </c>
      <c r="I56" s="52">
        <v>0.0</v>
      </c>
      <c r="J56" s="52">
        <v>0.0</v>
      </c>
      <c r="K56" s="52">
        <v>0.0</v>
      </c>
      <c r="L56" s="52">
        <v>0.0</v>
      </c>
      <c r="M56" s="52">
        <v>0.0</v>
      </c>
      <c r="N56" s="52">
        <v>0.0</v>
      </c>
      <c r="O56" s="52">
        <v>0.0</v>
      </c>
      <c r="P56" s="52">
        <v>0.0</v>
      </c>
      <c r="Q56" s="52">
        <v>0.0</v>
      </c>
      <c r="R56" s="52">
        <v>0.0</v>
      </c>
      <c r="S56" s="52">
        <v>0.0</v>
      </c>
      <c r="T56" s="52">
        <v>0.0</v>
      </c>
      <c r="U56" s="52">
        <v>0.0</v>
      </c>
      <c r="V56" s="52">
        <v>0.0</v>
      </c>
      <c r="W56" s="52">
        <v>0.0</v>
      </c>
      <c r="X56" s="52">
        <v>0.0</v>
      </c>
      <c r="Y56" s="52">
        <v>0.0</v>
      </c>
      <c r="Z56" s="52">
        <v>0.0</v>
      </c>
      <c r="AA56" s="52">
        <v>0.0</v>
      </c>
      <c r="AB56" s="52">
        <v>0.0</v>
      </c>
      <c r="AC56" s="52">
        <v>0.0</v>
      </c>
      <c r="AD56" s="52">
        <v>4.27272727272727E-6</v>
      </c>
      <c r="AE56" s="52">
        <v>6.11111111111111E-6</v>
      </c>
      <c r="AF56" s="52">
        <v>5.75757575757576E-6</v>
      </c>
      <c r="AG56" s="52">
        <v>1.48713585858586E-4</v>
      </c>
      <c r="AH56" s="52">
        <v>1.34125555555556E-4</v>
      </c>
      <c r="AI56" s="52">
        <v>1.48370151515152E-4</v>
      </c>
      <c r="AJ56" s="52">
        <v>1.23696767676768E-4</v>
      </c>
      <c r="AK56" s="52">
        <v>1.18392828282828E-4</v>
      </c>
      <c r="AL56" s="52">
        <v>1.16891909681228E-4</v>
      </c>
      <c r="AM56" s="52">
        <v>1.11330557184751E-4</v>
      </c>
      <c r="AN56" s="52">
        <v>1.41375259324009E-4</v>
      </c>
      <c r="AO56" s="52">
        <v>3.34766421540243E-4</v>
      </c>
      <c r="AP56" s="52">
        <v>3.78727917146145E-4</v>
      </c>
      <c r="AQ56" s="52">
        <v>4.53571178090274E-4</v>
      </c>
      <c r="AR56" s="52">
        <v>5.77172588888602E-4</v>
      </c>
      <c r="AS56" s="52">
        <v>4.7882918972332E-4</v>
      </c>
      <c r="AT56" s="52">
        <v>5.42362079246512E-4</v>
      </c>
      <c r="AU56" s="52">
        <v>5.74649412629672E-4</v>
      </c>
      <c r="AV56" s="52">
        <v>7.53300052392176E-4</v>
      </c>
      <c r="AW56" s="52">
        <v>0.00103344681285723</v>
      </c>
      <c r="AX56" s="52">
        <v>0.0015442428494</v>
      </c>
      <c r="AY56" s="52">
        <v>0.00213870146529948</v>
      </c>
      <c r="AZ56" s="52">
        <v>0.00269183754208445</v>
      </c>
      <c r="BA56" s="52">
        <v>0.00352609178665734</v>
      </c>
      <c r="BB56" s="52">
        <v>0.00613653659840237</v>
      </c>
      <c r="BC56" s="52">
        <v>0.00923465744604304</v>
      </c>
      <c r="BD56" s="52">
        <v>0.0197022302324977</v>
      </c>
      <c r="BE56" s="53">
        <v>0.0213624291398063</v>
      </c>
      <c r="BF56" s="457">
        <v>0.0813020452849396</v>
      </c>
      <c r="BG56" s="457">
        <v>0.432262454002945</v>
      </c>
      <c r="BH56" s="457">
        <v>6.73647480772857E-4</v>
      </c>
    </row>
    <row r="57" spans="8:8" s="47" ht="10.2" customFormat="1">
      <c r="A57" s="54" t="s">
        <v>145</v>
      </c>
      <c r="B57" s="55">
        <v>0.03009</v>
      </c>
      <c r="C57" s="55">
        <v>0.04101</v>
      </c>
      <c r="D57" s="55">
        <v>0.04489</v>
      </c>
      <c r="E57" s="55">
        <v>0.04997</v>
      </c>
      <c r="F57" s="55">
        <v>0.05422904</v>
      </c>
      <c r="G57" s="55">
        <v>0.071183569613</v>
      </c>
      <c r="H57" s="55">
        <v>0.07231883626</v>
      </c>
      <c r="I57" s="55">
        <v>0.0712260804</v>
      </c>
      <c r="J57" s="55">
        <v>0.07663391239</v>
      </c>
      <c r="K57" s="55">
        <v>0.080420602</v>
      </c>
      <c r="L57" s="55">
        <v>0.08520942081</v>
      </c>
      <c r="M57" s="55">
        <v>0.08485597232</v>
      </c>
      <c r="N57" s="55">
        <v>0.08880291321</v>
      </c>
      <c r="O57" s="55">
        <v>0.09375139078</v>
      </c>
      <c r="P57" s="55">
        <v>0.09768957992</v>
      </c>
      <c r="Q57" s="55">
        <v>0.1075144928</v>
      </c>
      <c r="R57" s="55">
        <v>0.10764023151</v>
      </c>
      <c r="S57" s="55">
        <v>0.09854621004</v>
      </c>
      <c r="T57" s="55">
        <v>0.10166752155</v>
      </c>
      <c r="U57" s="55">
        <v>0.105497879090101</v>
      </c>
      <c r="V57" s="55">
        <v>0.110198228390101</v>
      </c>
      <c r="W57" s="55">
        <v>0.131534196570101</v>
      </c>
      <c r="X57" s="55">
        <v>0.13066101294</v>
      </c>
      <c r="Y57" s="55">
        <v>0.140088099050101</v>
      </c>
      <c r="Z57" s="55">
        <v>0.140617668020909</v>
      </c>
      <c r="AA57" s="55">
        <v>0.197713733537867</v>
      </c>
      <c r="AB57" s="55">
        <v>0.205744414206121</v>
      </c>
      <c r="AC57" s="55">
        <v>0.223561206635236</v>
      </c>
      <c r="AD57" s="55">
        <v>0.253979654765776</v>
      </c>
      <c r="AE57" s="55">
        <v>0.275878124748211</v>
      </c>
      <c r="AF57" s="55">
        <v>0.312771102235787</v>
      </c>
      <c r="AG57" s="55">
        <v>0.328418623711166</v>
      </c>
      <c r="AH57" s="55">
        <v>0.407716188363684</v>
      </c>
      <c r="AI57" s="55">
        <v>0.490039808843869</v>
      </c>
      <c r="AJ57" s="55">
        <v>0.542649667895852</v>
      </c>
      <c r="AK57" s="55">
        <v>0.677782463523102</v>
      </c>
      <c r="AL57" s="55">
        <v>0.749071034751893</v>
      </c>
      <c r="AM57" s="55">
        <v>0.906085946845762</v>
      </c>
      <c r="AN57" s="55">
        <v>1.06545357167318</v>
      </c>
      <c r="AO57" s="55">
        <v>1.32939431143403</v>
      </c>
      <c r="AP57" s="55">
        <v>1.59309075048931</v>
      </c>
      <c r="AQ57" s="55">
        <v>1.88388628679792</v>
      </c>
      <c r="AR57" s="55">
        <v>2.27722533935214</v>
      </c>
      <c r="AS57" s="55">
        <v>2.65281110362428</v>
      </c>
      <c r="AT57" s="55">
        <v>3.00577667101839</v>
      </c>
      <c r="AU57" s="55">
        <v>3.48110707371956</v>
      </c>
      <c r="AV57" s="55">
        <v>4.11100430263336</v>
      </c>
      <c r="AW57" s="55">
        <v>4.78976226246534</v>
      </c>
      <c r="AX57" s="55">
        <v>5.25888309975838</v>
      </c>
      <c r="AY57" s="55">
        <v>5.63674848243162</v>
      </c>
      <c r="AZ57" s="55">
        <v>6.32135414202324</v>
      </c>
      <c r="BA57" s="55">
        <v>6.41401845599645</v>
      </c>
      <c r="BB57" s="55">
        <v>7.14267595003973</v>
      </c>
      <c r="BC57" s="55">
        <v>7.52021985994285</v>
      </c>
      <c r="BD57" s="55">
        <v>8.23721127408533</v>
      </c>
      <c r="BE57" s="55">
        <v>8.9393965203642</v>
      </c>
      <c r="BF57" s="458">
        <v>0.0822803547305386</v>
      </c>
      <c r="BG57" s="458">
        <v>0.106069328891772</v>
      </c>
      <c r="BH57" s="458">
        <v>0.281896871660149</v>
      </c>
    </row>
    <row r="58" spans="8:8">
      <c r="A58" s="218"/>
      <c r="B58" s="52"/>
      <c r="C58" s="52"/>
      <c r="D58" s="52"/>
      <c r="E58" s="52"/>
      <c r="F58" s="52"/>
      <c r="G58" s="52"/>
      <c r="H58" s="52"/>
      <c r="I58" s="52"/>
      <c r="J58" s="52"/>
      <c r="K58" s="52"/>
      <c r="L58" s="52"/>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c r="AL58" s="52"/>
      <c r="AM58" s="52"/>
      <c r="AN58" s="52"/>
      <c r="AO58" s="52"/>
      <c r="AP58" s="52"/>
      <c r="AQ58" s="52"/>
      <c r="AR58" s="52"/>
      <c r="AS58" s="52"/>
      <c r="AT58" s="52"/>
      <c r="AU58" s="52"/>
      <c r="AV58" s="52"/>
      <c r="AW58" s="52"/>
      <c r="AX58" s="52"/>
      <c r="AY58" s="52"/>
      <c r="AZ58" s="52"/>
      <c r="BA58" s="52"/>
      <c r="BB58" s="52"/>
      <c r="BC58" s="52"/>
      <c r="BD58" s="52"/>
      <c r="BE58" s="53"/>
      <c r="BF58" s="457"/>
      <c r="BG58" s="457"/>
      <c r="BH58" s="457"/>
    </row>
    <row r="59" spans="8:8">
      <c r="A59" s="218" t="s">
        <v>146</v>
      </c>
      <c r="B59" s="52" t="s">
        <v>114</v>
      </c>
      <c r="C59" s="52" t="s">
        <v>114</v>
      </c>
      <c r="D59" s="52" t="s">
        <v>114</v>
      </c>
      <c r="E59" s="52" t="s">
        <v>114</v>
      </c>
      <c r="F59" s="52" t="s">
        <v>114</v>
      </c>
      <c r="G59" s="52" t="s">
        <v>114</v>
      </c>
      <c r="H59" s="52" t="s">
        <v>114</v>
      </c>
      <c r="I59" s="52" t="s">
        <v>114</v>
      </c>
      <c r="J59" s="52" t="s">
        <v>114</v>
      </c>
      <c r="K59" s="52" t="s">
        <v>114</v>
      </c>
      <c r="L59" s="52" t="s">
        <v>114</v>
      </c>
      <c r="M59" s="52" t="s">
        <v>114</v>
      </c>
      <c r="N59" s="52" t="s">
        <v>114</v>
      </c>
      <c r="O59" s="52" t="s">
        <v>114</v>
      </c>
      <c r="P59" s="52" t="s">
        <v>114</v>
      </c>
      <c r="Q59" s="52" t="s">
        <v>114</v>
      </c>
      <c r="R59" s="52" t="s">
        <v>114</v>
      </c>
      <c r="S59" s="52" t="s">
        <v>114</v>
      </c>
      <c r="T59" s="52" t="s">
        <v>114</v>
      </c>
      <c r="U59" s="52" t="s">
        <v>114</v>
      </c>
      <c r="V59" s="52">
        <v>0.0</v>
      </c>
      <c r="W59" s="52">
        <v>0.0</v>
      </c>
      <c r="X59" s="52">
        <v>0.0</v>
      </c>
      <c r="Y59" s="52">
        <v>0.0</v>
      </c>
      <c r="Z59" s="52">
        <v>0.0</v>
      </c>
      <c r="AA59" s="52">
        <v>0.0</v>
      </c>
      <c r="AB59" s="52">
        <v>0.0</v>
      </c>
      <c r="AC59" s="52">
        <v>0.0</v>
      </c>
      <c r="AD59" s="52">
        <v>0.0</v>
      </c>
      <c r="AE59" s="52">
        <v>0.0</v>
      </c>
      <c r="AF59" s="52">
        <v>0.0</v>
      </c>
      <c r="AG59" s="52">
        <v>0.0</v>
      </c>
      <c r="AH59" s="52">
        <v>0.0</v>
      </c>
      <c r="AI59" s="52">
        <v>0.0</v>
      </c>
      <c r="AJ59" s="52">
        <v>0.0</v>
      </c>
      <c r="AK59" s="52">
        <v>0.0</v>
      </c>
      <c r="AL59" s="52">
        <v>0.0</v>
      </c>
      <c r="AM59" s="52">
        <v>0.0</v>
      </c>
      <c r="AN59" s="52">
        <v>0.0</v>
      </c>
      <c r="AO59" s="52">
        <v>0.0</v>
      </c>
      <c r="AP59" s="52">
        <v>0.0</v>
      </c>
      <c r="AQ59" s="52">
        <v>0.0</v>
      </c>
      <c r="AR59" s="52">
        <v>0.0</v>
      </c>
      <c r="AS59" s="52">
        <v>0.0</v>
      </c>
      <c r="AT59" s="52">
        <v>1.98333333333333E-5</v>
      </c>
      <c r="AU59" s="52">
        <v>4.69325153374233E-6</v>
      </c>
      <c r="AV59" s="52">
        <v>0.0</v>
      </c>
      <c r="AW59" s="52">
        <v>0.0</v>
      </c>
      <c r="AX59" s="52">
        <v>6.32277108433734E-4</v>
      </c>
      <c r="AY59" s="52">
        <v>8.44706586826347E-4</v>
      </c>
      <c r="AZ59" s="52">
        <v>9.11624999999999E-4</v>
      </c>
      <c r="BA59" s="52">
        <v>0.00131589053254438</v>
      </c>
      <c r="BB59" s="52">
        <v>0.00130005</v>
      </c>
      <c r="BC59" s="52">
        <v>0.00181685263157895</v>
      </c>
      <c r="BD59" s="52">
        <v>0.0022067546087669</v>
      </c>
      <c r="BE59" s="53">
        <v>0.00213619568573127</v>
      </c>
      <c r="BF59" s="457">
        <v>-0.0346189480997894</v>
      </c>
      <c r="BG59" s="457">
        <v>0.601901592489288</v>
      </c>
      <c r="BH59" s="457">
        <v>6.73632587714116E-5</v>
      </c>
    </row>
    <row r="60" spans="8:8">
      <c r="A60" s="218" t="s">
        <v>147</v>
      </c>
      <c r="B60" s="52" t="s">
        <v>114</v>
      </c>
      <c r="C60" s="52" t="s">
        <v>114</v>
      </c>
      <c r="D60" s="52" t="s">
        <v>114</v>
      </c>
      <c r="E60" s="52" t="s">
        <v>114</v>
      </c>
      <c r="F60" s="52" t="s">
        <v>114</v>
      </c>
      <c r="G60" s="52" t="s">
        <v>114</v>
      </c>
      <c r="H60" s="52" t="s">
        <v>114</v>
      </c>
      <c r="I60" s="52" t="s">
        <v>114</v>
      </c>
      <c r="J60" s="52" t="s">
        <v>114</v>
      </c>
      <c r="K60" s="52" t="s">
        <v>114</v>
      </c>
      <c r="L60" s="52" t="s">
        <v>114</v>
      </c>
      <c r="M60" s="52" t="s">
        <v>114</v>
      </c>
      <c r="N60" s="52" t="s">
        <v>114</v>
      </c>
      <c r="O60" s="52" t="s">
        <v>114</v>
      </c>
      <c r="P60" s="52" t="s">
        <v>114</v>
      </c>
      <c r="Q60" s="52" t="s">
        <v>114</v>
      </c>
      <c r="R60" s="52" t="s">
        <v>114</v>
      </c>
      <c r="S60" s="52" t="s">
        <v>114</v>
      </c>
      <c r="T60" s="52" t="s">
        <v>114</v>
      </c>
      <c r="U60" s="52" t="s">
        <v>114</v>
      </c>
      <c r="V60" s="52">
        <v>0.0</v>
      </c>
      <c r="W60" s="52">
        <v>0.0</v>
      </c>
      <c r="X60" s="52">
        <v>0.0</v>
      </c>
      <c r="Y60" s="52">
        <v>0.0</v>
      </c>
      <c r="Z60" s="52">
        <v>0.0</v>
      </c>
      <c r="AA60" s="52">
        <v>0.0</v>
      </c>
      <c r="AB60" s="52">
        <v>0.0</v>
      </c>
      <c r="AC60" s="52">
        <v>0.0</v>
      </c>
      <c r="AD60" s="52">
        <v>0.0</v>
      </c>
      <c r="AE60" s="52">
        <v>0.0</v>
      </c>
      <c r="AF60" s="52">
        <v>0.0</v>
      </c>
      <c r="AG60" s="52">
        <v>0.0</v>
      </c>
      <c r="AH60" s="52">
        <v>0.0</v>
      </c>
      <c r="AI60" s="52">
        <v>0.0</v>
      </c>
      <c r="AJ60" s="52">
        <v>0.0</v>
      </c>
      <c r="AK60" s="52">
        <v>0.0</v>
      </c>
      <c r="AL60" s="52">
        <v>0.0</v>
      </c>
      <c r="AM60" s="52">
        <v>0.0</v>
      </c>
      <c r="AN60" s="52">
        <v>0.0</v>
      </c>
      <c r="AO60" s="52">
        <v>9.84365952518819E-6</v>
      </c>
      <c r="AP60" s="52">
        <v>9.68354430379747E-6</v>
      </c>
      <c r="AQ60" s="52">
        <v>2.88679245283019E-5</v>
      </c>
      <c r="AR60" s="52">
        <v>1.434375E-4</v>
      </c>
      <c r="AS60" s="52">
        <v>6.19105590062112E-4</v>
      </c>
      <c r="AT60" s="52">
        <v>0.00142711111111111</v>
      </c>
      <c r="AU60" s="52">
        <v>0.0022038527607362</v>
      </c>
      <c r="AV60" s="52">
        <v>0.00207059756097561</v>
      </c>
      <c r="AW60" s="52">
        <v>0.00215754545454545</v>
      </c>
      <c r="AX60" s="52">
        <v>0.00179520481927711</v>
      </c>
      <c r="AY60" s="52">
        <v>0.00185037339142852</v>
      </c>
      <c r="AZ60" s="52">
        <v>0.00210055255539472</v>
      </c>
      <c r="BA60" s="52">
        <v>0.00248108799244043</v>
      </c>
      <c r="BB60" s="52">
        <v>0.00336202387640449</v>
      </c>
      <c r="BC60" s="52">
        <v>0.00343194729921451</v>
      </c>
      <c r="BD60" s="52">
        <v>0.00452293864959396</v>
      </c>
      <c r="BE60" s="53">
        <v>0.00472481966551106</v>
      </c>
      <c r="BF60" s="457">
        <v>0.0417807286830363</v>
      </c>
      <c r="BG60" s="457">
        <v>0.122267253673446</v>
      </c>
      <c r="BH60" s="457">
        <v>1.4899348964237E-4</v>
      </c>
    </row>
    <row r="61" spans="8:8">
      <c r="A61" s="218" t="s">
        <v>148</v>
      </c>
      <c r="B61" s="52" t="s">
        <v>114</v>
      </c>
      <c r="C61" s="52" t="s">
        <v>114</v>
      </c>
      <c r="D61" s="52" t="s">
        <v>114</v>
      </c>
      <c r="E61" s="52" t="s">
        <v>114</v>
      </c>
      <c r="F61" s="52" t="s">
        <v>114</v>
      </c>
      <c r="G61" s="52" t="s">
        <v>114</v>
      </c>
      <c r="H61" s="52" t="s">
        <v>114</v>
      </c>
      <c r="I61" s="52" t="s">
        <v>114</v>
      </c>
      <c r="J61" s="52" t="s">
        <v>114</v>
      </c>
      <c r="K61" s="52" t="s">
        <v>114</v>
      </c>
      <c r="L61" s="52" t="s">
        <v>114</v>
      </c>
      <c r="M61" s="52" t="s">
        <v>114</v>
      </c>
      <c r="N61" s="52" t="s">
        <v>114</v>
      </c>
      <c r="O61" s="52" t="s">
        <v>114</v>
      </c>
      <c r="P61" s="52" t="s">
        <v>114</v>
      </c>
      <c r="Q61" s="52" t="s">
        <v>114</v>
      </c>
      <c r="R61" s="52" t="s">
        <v>114</v>
      </c>
      <c r="S61" s="52" t="s">
        <v>114</v>
      </c>
      <c r="T61" s="52" t="s">
        <v>114</v>
      </c>
      <c r="U61" s="52" t="s">
        <v>114</v>
      </c>
      <c r="V61" s="52">
        <v>0.0</v>
      </c>
      <c r="W61" s="52">
        <v>0.0</v>
      </c>
      <c r="X61" s="52">
        <v>0.0</v>
      </c>
      <c r="Y61" s="52">
        <v>0.0</v>
      </c>
      <c r="Z61" s="52">
        <v>0.0</v>
      </c>
      <c r="AA61" s="52">
        <v>0.0</v>
      </c>
      <c r="AB61" s="52">
        <v>0.0</v>
      </c>
      <c r="AC61" s="52">
        <v>0.0</v>
      </c>
      <c r="AD61" s="52">
        <v>0.0</v>
      </c>
      <c r="AE61" s="52">
        <v>0.0</v>
      </c>
      <c r="AF61" s="52">
        <v>0.0</v>
      </c>
      <c r="AG61" s="52">
        <v>0.0</v>
      </c>
      <c r="AH61" s="52">
        <v>0.0</v>
      </c>
      <c r="AI61" s="52">
        <v>0.0</v>
      </c>
      <c r="AJ61" s="52">
        <v>0.0</v>
      </c>
      <c r="AK61" s="52">
        <v>0.0</v>
      </c>
      <c r="AL61" s="52">
        <v>0.0</v>
      </c>
      <c r="AM61" s="52">
        <v>0.0</v>
      </c>
      <c r="AN61" s="52">
        <v>0.0</v>
      </c>
      <c r="AO61" s="52">
        <v>0.0</v>
      </c>
      <c r="AP61" s="52">
        <v>0.0</v>
      </c>
      <c r="AQ61" s="52">
        <v>0.0</v>
      </c>
      <c r="AR61" s="52">
        <v>0.0</v>
      </c>
      <c r="AS61" s="52">
        <v>0.0</v>
      </c>
      <c r="AT61" s="52">
        <v>0.0</v>
      </c>
      <c r="AU61" s="52">
        <v>0.0</v>
      </c>
      <c r="AV61" s="52">
        <v>1.37140243902439E-6</v>
      </c>
      <c r="AW61" s="52">
        <v>2.49065454545454E-5</v>
      </c>
      <c r="AX61" s="52">
        <v>4.91821265060241E-5</v>
      </c>
      <c r="AY61" s="52">
        <v>1.32882790419162E-4</v>
      </c>
      <c r="AZ61" s="52">
        <v>0.00162443469642857</v>
      </c>
      <c r="BA61" s="52">
        <v>0.00330666406508875</v>
      </c>
      <c r="BB61" s="52">
        <v>0.0039109806</v>
      </c>
      <c r="BC61" s="52">
        <v>0.00473322142105263</v>
      </c>
      <c r="BD61" s="52">
        <v>0.00983674037853339</v>
      </c>
      <c r="BE61" s="53">
        <v>0.0329765627299928</v>
      </c>
      <c r="BF61" s="457">
        <v>2.34322769192843</v>
      </c>
      <c r="BG61" s="457">
        <v>0.0</v>
      </c>
      <c r="BH61" s="457">
        <v>0.00103989009219057</v>
      </c>
    </row>
    <row r="62" spans="8:8">
      <c r="A62" s="218" t="s">
        <v>149</v>
      </c>
      <c r="B62" s="52" t="s">
        <v>114</v>
      </c>
      <c r="C62" s="52" t="s">
        <v>114</v>
      </c>
      <c r="D62" s="52" t="s">
        <v>114</v>
      </c>
      <c r="E62" s="52" t="s">
        <v>114</v>
      </c>
      <c r="F62" s="52" t="s">
        <v>114</v>
      </c>
      <c r="G62" s="52" t="s">
        <v>114</v>
      </c>
      <c r="H62" s="52" t="s">
        <v>114</v>
      </c>
      <c r="I62" s="52" t="s">
        <v>114</v>
      </c>
      <c r="J62" s="52" t="s">
        <v>114</v>
      </c>
      <c r="K62" s="52" t="s">
        <v>114</v>
      </c>
      <c r="L62" s="52" t="s">
        <v>114</v>
      </c>
      <c r="M62" s="52" t="s">
        <v>114</v>
      </c>
      <c r="N62" s="52" t="s">
        <v>114</v>
      </c>
      <c r="O62" s="52" t="s">
        <v>114</v>
      </c>
      <c r="P62" s="52" t="s">
        <v>114</v>
      </c>
      <c r="Q62" s="52" t="s">
        <v>114</v>
      </c>
      <c r="R62" s="52" t="s">
        <v>114</v>
      </c>
      <c r="S62" s="52" t="s">
        <v>114</v>
      </c>
      <c r="T62" s="52" t="s">
        <v>114</v>
      </c>
      <c r="U62" s="52" t="s">
        <v>114</v>
      </c>
      <c r="V62" s="52">
        <v>0.0</v>
      </c>
      <c r="W62" s="52">
        <v>0.0</v>
      </c>
      <c r="X62" s="52">
        <v>0.0</v>
      </c>
      <c r="Y62" s="52">
        <v>0.0</v>
      </c>
      <c r="Z62" s="52">
        <v>0.0</v>
      </c>
      <c r="AA62" s="52">
        <v>6.5E-4</v>
      </c>
      <c r="AB62" s="52">
        <v>6.5E-4</v>
      </c>
      <c r="AC62" s="52">
        <v>6.3E-4</v>
      </c>
      <c r="AD62" s="52">
        <v>6.0E-4</v>
      </c>
      <c r="AE62" s="52">
        <v>6.1E-4</v>
      </c>
      <c r="AF62" s="52">
        <v>5.9E-4</v>
      </c>
      <c r="AG62" s="52">
        <v>5.7E-4</v>
      </c>
      <c r="AH62" s="52">
        <v>5.7E-4</v>
      </c>
      <c r="AI62" s="52">
        <v>5.8E-4</v>
      </c>
      <c r="AJ62" s="52">
        <v>5.8E-4</v>
      </c>
      <c r="AK62" s="52">
        <v>8.1E-4</v>
      </c>
      <c r="AL62" s="52">
        <v>0.00116438961038961</v>
      </c>
      <c r="AM62" s="52">
        <v>0.00177183870967742</v>
      </c>
      <c r="AN62" s="52">
        <v>0.003672</v>
      </c>
      <c r="AO62" s="52">
        <v>0.0044516178343949</v>
      </c>
      <c r="AP62" s="52">
        <v>0.00443603164556962</v>
      </c>
      <c r="AQ62" s="52">
        <v>0.00491620754716981</v>
      </c>
      <c r="AR62" s="52">
        <v>0.00469614375</v>
      </c>
      <c r="AS62" s="52">
        <v>0.00469548447204969</v>
      </c>
      <c r="AT62" s="52">
        <v>0.00473355555555555</v>
      </c>
      <c r="AU62" s="52">
        <v>0.00507903680981595</v>
      </c>
      <c r="AV62" s="52">
        <v>0.00525984146341463</v>
      </c>
      <c r="AW62" s="52">
        <v>0.00475052488169365</v>
      </c>
      <c r="AX62" s="52">
        <v>0.00457893975903614</v>
      </c>
      <c r="AY62" s="52">
        <v>0.00742559389221556</v>
      </c>
      <c r="AZ62" s="52">
        <v>0.00878690839285714</v>
      </c>
      <c r="BA62" s="52">
        <v>0.0110364577810651</v>
      </c>
      <c r="BB62" s="52">
        <v>0.013657611</v>
      </c>
      <c r="BC62" s="52">
        <v>0.0166392521052632</v>
      </c>
      <c r="BD62" s="52">
        <v>0.0219397917738632</v>
      </c>
      <c r="BE62" s="53">
        <v>0.037694789355102</v>
      </c>
      <c r="BF62" s="457">
        <v>0.713407242640238</v>
      </c>
      <c r="BG62" s="457">
        <v>0.165747525562685</v>
      </c>
      <c r="BH62" s="457">
        <v>0.00118867567546479</v>
      </c>
    </row>
    <row r="63" spans="8:8">
      <c r="A63" s="218" t="s">
        <v>150</v>
      </c>
      <c r="B63" s="52" t="s">
        <v>114</v>
      </c>
      <c r="C63" s="52" t="s">
        <v>114</v>
      </c>
      <c r="D63" s="52" t="s">
        <v>114</v>
      </c>
      <c r="E63" s="52" t="s">
        <v>114</v>
      </c>
      <c r="F63" s="52" t="s">
        <v>114</v>
      </c>
      <c r="G63" s="52" t="s">
        <v>114</v>
      </c>
      <c r="H63" s="52" t="s">
        <v>114</v>
      </c>
      <c r="I63" s="52" t="s">
        <v>114</v>
      </c>
      <c r="J63" s="52" t="s">
        <v>114</v>
      </c>
      <c r="K63" s="52" t="s">
        <v>114</v>
      </c>
      <c r="L63" s="52" t="s">
        <v>114</v>
      </c>
      <c r="M63" s="52" t="s">
        <v>114</v>
      </c>
      <c r="N63" s="52" t="s">
        <v>114</v>
      </c>
      <c r="O63" s="52" t="s">
        <v>114</v>
      </c>
      <c r="P63" s="52" t="s">
        <v>114</v>
      </c>
      <c r="Q63" s="52" t="s">
        <v>114</v>
      </c>
      <c r="R63" s="52" t="s">
        <v>114</v>
      </c>
      <c r="S63" s="52" t="s">
        <v>114</v>
      </c>
      <c r="T63" s="52" t="s">
        <v>114</v>
      </c>
      <c r="U63" s="52" t="s">
        <v>114</v>
      </c>
      <c r="V63" s="52">
        <v>0.0</v>
      </c>
      <c r="W63" s="52">
        <v>0.0</v>
      </c>
      <c r="X63" s="52">
        <v>0.0</v>
      </c>
      <c r="Y63" s="52">
        <v>0.0</v>
      </c>
      <c r="Z63" s="52">
        <v>0.0</v>
      </c>
      <c r="AA63" s="52">
        <v>0.0</v>
      </c>
      <c r="AB63" s="52">
        <v>0.0</v>
      </c>
      <c r="AC63" s="52">
        <v>0.0</v>
      </c>
      <c r="AD63" s="52">
        <v>0.0</v>
      </c>
      <c r="AE63" s="52">
        <v>0.0</v>
      </c>
      <c r="AF63" s="52">
        <v>0.0</v>
      </c>
      <c r="AG63" s="52">
        <v>0.0</v>
      </c>
      <c r="AH63" s="52">
        <v>0.0</v>
      </c>
      <c r="AI63" s="52">
        <v>0.0</v>
      </c>
      <c r="AJ63" s="52">
        <v>0.0</v>
      </c>
      <c r="AK63" s="52">
        <v>0.0</v>
      </c>
      <c r="AL63" s="52">
        <v>0.0</v>
      </c>
      <c r="AM63" s="52">
        <v>0.0</v>
      </c>
      <c r="AN63" s="52">
        <v>0.0</v>
      </c>
      <c r="AO63" s="52">
        <v>0.0</v>
      </c>
      <c r="AP63" s="52">
        <v>0.0</v>
      </c>
      <c r="AQ63" s="52">
        <v>0.0</v>
      </c>
      <c r="AR63" s="52">
        <v>0.0</v>
      </c>
      <c r="AS63" s="52">
        <v>0.0</v>
      </c>
      <c r="AT63" s="52">
        <v>0.0</v>
      </c>
      <c r="AU63" s="52">
        <v>1.4971472392638E-6</v>
      </c>
      <c r="AV63" s="52">
        <v>4.26114329268292E-6</v>
      </c>
      <c r="AW63" s="52">
        <v>9.10054669987546E-6</v>
      </c>
      <c r="AX63" s="52">
        <v>1.70396837349397E-5</v>
      </c>
      <c r="AY63" s="52">
        <v>2.85615269461078E-5</v>
      </c>
      <c r="AZ63" s="52">
        <v>4.75392857142857E-5</v>
      </c>
      <c r="BA63" s="52">
        <v>6.31832828078138E-5</v>
      </c>
      <c r="BB63" s="52">
        <v>6.264E-5</v>
      </c>
      <c r="BC63" s="52">
        <v>6.22736842105263E-5</v>
      </c>
      <c r="BD63" s="52">
        <v>6.20440802949611E-5</v>
      </c>
      <c r="BE63" s="53">
        <v>6.18161632653061E-5</v>
      </c>
      <c r="BF63" s="457">
        <v>-0.00639567302330757</v>
      </c>
      <c r="BG63" s="457">
        <v>0.0</v>
      </c>
      <c r="BH63" s="457">
        <v>1.94932431991649E-6</v>
      </c>
    </row>
    <row r="64" spans="8:8">
      <c r="A64" s="218" t="s">
        <v>151</v>
      </c>
      <c r="B64" s="52">
        <v>0.0</v>
      </c>
      <c r="C64" s="52">
        <v>0.0</v>
      </c>
      <c r="D64" s="52">
        <v>0.0</v>
      </c>
      <c r="E64" s="52">
        <v>0.0</v>
      </c>
      <c r="F64" s="52">
        <v>0.0</v>
      </c>
      <c r="G64" s="52">
        <v>0.0</v>
      </c>
      <c r="H64" s="52">
        <v>0.0</v>
      </c>
      <c r="I64" s="52">
        <v>0.0</v>
      </c>
      <c r="J64" s="52">
        <v>0.0</v>
      </c>
      <c r="K64" s="52">
        <v>0.0</v>
      </c>
      <c r="L64" s="52">
        <v>0.0</v>
      </c>
      <c r="M64" s="52">
        <v>0.0</v>
      </c>
      <c r="N64" s="52">
        <v>0.0</v>
      </c>
      <c r="O64" s="52">
        <v>0.0</v>
      </c>
      <c r="P64" s="52">
        <v>0.0</v>
      </c>
      <c r="Q64" s="52">
        <v>0.0</v>
      </c>
      <c r="R64" s="52">
        <v>0.0</v>
      </c>
      <c r="S64" s="52">
        <v>0.0</v>
      </c>
      <c r="T64" s="52">
        <v>0.0</v>
      </c>
      <c r="U64" s="52">
        <v>0.0</v>
      </c>
      <c r="V64" s="52" t="s">
        <v>114</v>
      </c>
      <c r="W64" s="52" t="s">
        <v>114</v>
      </c>
      <c r="X64" s="52" t="s">
        <v>114</v>
      </c>
      <c r="Y64" s="52" t="s">
        <v>114</v>
      </c>
      <c r="Z64" s="52" t="s">
        <v>114</v>
      </c>
      <c r="AA64" s="52" t="s">
        <v>114</v>
      </c>
      <c r="AB64" s="52" t="s">
        <v>114</v>
      </c>
      <c r="AC64" s="52" t="s">
        <v>114</v>
      </c>
      <c r="AD64" s="52" t="s">
        <v>114</v>
      </c>
      <c r="AE64" s="52" t="s">
        <v>114</v>
      </c>
      <c r="AF64" s="52" t="s">
        <v>114</v>
      </c>
      <c r="AG64" s="52" t="s">
        <v>114</v>
      </c>
      <c r="AH64" s="52" t="s">
        <v>114</v>
      </c>
      <c r="AI64" s="52" t="s">
        <v>114</v>
      </c>
      <c r="AJ64" s="52" t="s">
        <v>114</v>
      </c>
      <c r="AK64" s="52" t="s">
        <v>114</v>
      </c>
      <c r="AL64" s="52" t="s">
        <v>114</v>
      </c>
      <c r="AM64" s="52" t="s">
        <v>114</v>
      </c>
      <c r="AN64" s="52" t="s">
        <v>114</v>
      </c>
      <c r="AO64" s="52" t="s">
        <v>114</v>
      </c>
      <c r="AP64" s="52" t="s">
        <v>114</v>
      </c>
      <c r="AQ64" s="52" t="s">
        <v>114</v>
      </c>
      <c r="AR64" s="52" t="s">
        <v>114</v>
      </c>
      <c r="AS64" s="52" t="s">
        <v>114</v>
      </c>
      <c r="AT64" s="52" t="s">
        <v>114</v>
      </c>
      <c r="AU64" s="52" t="s">
        <v>114</v>
      </c>
      <c r="AV64" s="52" t="s">
        <v>114</v>
      </c>
      <c r="AW64" s="52" t="s">
        <v>114</v>
      </c>
      <c r="AX64" s="52" t="s">
        <v>114</v>
      </c>
      <c r="AY64" s="52" t="s">
        <v>114</v>
      </c>
      <c r="AZ64" s="52" t="s">
        <v>114</v>
      </c>
      <c r="BA64" s="52" t="s">
        <v>114</v>
      </c>
      <c r="BB64" s="52" t="s">
        <v>114</v>
      </c>
      <c r="BC64" s="52" t="s">
        <v>114</v>
      </c>
      <c r="BD64" s="52" t="s">
        <v>114</v>
      </c>
      <c r="BE64" s="53" t="s">
        <v>114</v>
      </c>
      <c r="BF64" s="457" t="s">
        <v>114</v>
      </c>
      <c r="BG64" s="457" t="s">
        <v>114</v>
      </c>
      <c r="BH64" s="457" t="s">
        <v>114</v>
      </c>
    </row>
    <row r="65" spans="8:8">
      <c r="A65" s="218" t="s">
        <v>152</v>
      </c>
      <c r="B65" s="52" t="s">
        <v>114</v>
      </c>
      <c r="C65" s="52" t="s">
        <v>114</v>
      </c>
      <c r="D65" s="52" t="s">
        <v>114</v>
      </c>
      <c r="E65" s="52" t="s">
        <v>114</v>
      </c>
      <c r="F65" s="52" t="s">
        <v>114</v>
      </c>
      <c r="G65" s="52" t="s">
        <v>114</v>
      </c>
      <c r="H65" s="52" t="s">
        <v>114</v>
      </c>
      <c r="I65" s="52" t="s">
        <v>114</v>
      </c>
      <c r="J65" s="52" t="s">
        <v>114</v>
      </c>
      <c r="K65" s="52" t="s">
        <v>114</v>
      </c>
      <c r="L65" s="52" t="s">
        <v>114</v>
      </c>
      <c r="M65" s="52" t="s">
        <v>114</v>
      </c>
      <c r="N65" s="52" t="s">
        <v>114</v>
      </c>
      <c r="O65" s="52" t="s">
        <v>114</v>
      </c>
      <c r="P65" s="52" t="s">
        <v>114</v>
      </c>
      <c r="Q65" s="52" t="s">
        <v>114</v>
      </c>
      <c r="R65" s="52" t="s">
        <v>114</v>
      </c>
      <c r="S65" s="52" t="s">
        <v>114</v>
      </c>
      <c r="T65" s="52" t="s">
        <v>114</v>
      </c>
      <c r="U65" s="52" t="s">
        <v>114</v>
      </c>
      <c r="V65" s="52">
        <v>0.0</v>
      </c>
      <c r="W65" s="52">
        <v>0.0</v>
      </c>
      <c r="X65" s="52">
        <v>0.0</v>
      </c>
      <c r="Y65" s="52">
        <v>0.0</v>
      </c>
      <c r="Z65" s="52">
        <v>0.0</v>
      </c>
      <c r="AA65" s="52">
        <v>0.0</v>
      </c>
      <c r="AB65" s="52">
        <v>0.0</v>
      </c>
      <c r="AC65" s="52">
        <v>0.0</v>
      </c>
      <c r="AD65" s="52">
        <v>0.0</v>
      </c>
      <c r="AE65" s="52">
        <v>0.0</v>
      </c>
      <c r="AF65" s="52">
        <v>0.0</v>
      </c>
      <c r="AG65" s="52">
        <v>0.0</v>
      </c>
      <c r="AH65" s="52">
        <v>0.0</v>
      </c>
      <c r="AI65" s="52">
        <v>0.0</v>
      </c>
      <c r="AJ65" s="52">
        <v>0.0</v>
      </c>
      <c r="AK65" s="52">
        <v>0.0</v>
      </c>
      <c r="AL65" s="52">
        <v>0.0</v>
      </c>
      <c r="AM65" s="52">
        <v>0.0</v>
      </c>
      <c r="AN65" s="52">
        <v>0.0</v>
      </c>
      <c r="AO65" s="52">
        <v>0.0</v>
      </c>
      <c r="AP65" s="52">
        <v>0.0</v>
      </c>
      <c r="AQ65" s="52">
        <v>0.0</v>
      </c>
      <c r="AR65" s="52">
        <v>0.0</v>
      </c>
      <c r="AS65" s="52">
        <v>0.0</v>
      </c>
      <c r="AT65" s="52">
        <v>0.0</v>
      </c>
      <c r="AU65" s="52">
        <v>0.0</v>
      </c>
      <c r="AV65" s="52">
        <v>0.0</v>
      </c>
      <c r="AW65" s="52">
        <v>0.0</v>
      </c>
      <c r="AX65" s="52">
        <v>0.0</v>
      </c>
      <c r="AY65" s="52">
        <v>0.0</v>
      </c>
      <c r="AZ65" s="52">
        <v>0.0</v>
      </c>
      <c r="BA65" s="52">
        <v>2.71597633136094E-6</v>
      </c>
      <c r="BB65" s="52">
        <v>6.3E-6</v>
      </c>
      <c r="BC65" s="52">
        <v>6.10836842105263E-5</v>
      </c>
      <c r="BD65" s="52">
        <v>1.38172879967227E-4</v>
      </c>
      <c r="BE65" s="53">
        <v>1.37665306122449E-4</v>
      </c>
      <c r="BF65" s="457">
        <v>-0.00639567302330746</v>
      </c>
      <c r="BG65" s="457">
        <v>0.0</v>
      </c>
      <c r="BH65" s="457">
        <v>4.3411676664807E-6</v>
      </c>
    </row>
    <row r="66" spans="8:8">
      <c r="A66" s="218" t="s">
        <v>153</v>
      </c>
      <c r="B66" s="52" t="s">
        <v>114</v>
      </c>
      <c r="C66" s="52" t="s">
        <v>114</v>
      </c>
      <c r="D66" s="52" t="s">
        <v>114</v>
      </c>
      <c r="E66" s="52" t="s">
        <v>114</v>
      </c>
      <c r="F66" s="52" t="s">
        <v>114</v>
      </c>
      <c r="G66" s="52" t="s">
        <v>114</v>
      </c>
      <c r="H66" s="52" t="s">
        <v>114</v>
      </c>
      <c r="I66" s="52" t="s">
        <v>114</v>
      </c>
      <c r="J66" s="52" t="s">
        <v>114</v>
      </c>
      <c r="K66" s="52" t="s">
        <v>114</v>
      </c>
      <c r="L66" s="52" t="s">
        <v>114</v>
      </c>
      <c r="M66" s="52" t="s">
        <v>114</v>
      </c>
      <c r="N66" s="52" t="s">
        <v>114</v>
      </c>
      <c r="O66" s="52" t="s">
        <v>114</v>
      </c>
      <c r="P66" s="52" t="s">
        <v>114</v>
      </c>
      <c r="Q66" s="52" t="s">
        <v>114</v>
      </c>
      <c r="R66" s="52" t="s">
        <v>114</v>
      </c>
      <c r="S66" s="52" t="s">
        <v>114</v>
      </c>
      <c r="T66" s="52" t="s">
        <v>114</v>
      </c>
      <c r="U66" s="52" t="s">
        <v>114</v>
      </c>
      <c r="V66" s="52">
        <v>0.0</v>
      </c>
      <c r="W66" s="52">
        <v>0.0</v>
      </c>
      <c r="X66" s="52">
        <v>0.0</v>
      </c>
      <c r="Y66" s="52">
        <v>0.0</v>
      </c>
      <c r="Z66" s="52">
        <v>0.0</v>
      </c>
      <c r="AA66" s="52">
        <v>0.0</v>
      </c>
      <c r="AB66" s="52">
        <v>0.0</v>
      </c>
      <c r="AC66" s="52">
        <v>0.0</v>
      </c>
      <c r="AD66" s="52">
        <v>0.0</v>
      </c>
      <c r="AE66" s="52">
        <v>0.0</v>
      </c>
      <c r="AF66" s="52">
        <v>0.0</v>
      </c>
      <c r="AG66" s="52">
        <v>0.0</v>
      </c>
      <c r="AH66" s="52">
        <v>0.0</v>
      </c>
      <c r="AI66" s="52">
        <v>0.0</v>
      </c>
      <c r="AJ66" s="52">
        <v>0.0</v>
      </c>
      <c r="AK66" s="52">
        <v>0.0</v>
      </c>
      <c r="AL66" s="52">
        <v>0.0</v>
      </c>
      <c r="AM66" s="52">
        <v>0.0</v>
      </c>
      <c r="AN66" s="52">
        <v>0.0</v>
      </c>
      <c r="AO66" s="52">
        <v>0.0</v>
      </c>
      <c r="AP66" s="52">
        <v>0.0</v>
      </c>
      <c r="AQ66" s="52">
        <v>2.50188679245283E-5</v>
      </c>
      <c r="AR66" s="52">
        <v>2.773125E-5</v>
      </c>
      <c r="AS66" s="52">
        <v>1.8055900621118E-5</v>
      </c>
      <c r="AT66" s="52">
        <v>4.06807638888889E-5</v>
      </c>
      <c r="AU66" s="52">
        <v>3.9241449386503E-5</v>
      </c>
      <c r="AV66" s="52">
        <v>2.95364634146341E-5</v>
      </c>
      <c r="AW66" s="52">
        <v>4.93663359900373E-5</v>
      </c>
      <c r="AX66" s="52">
        <v>1.01456972891566E-4</v>
      </c>
      <c r="AY66" s="52">
        <v>2.39309865269461E-4</v>
      </c>
      <c r="AZ66" s="52">
        <v>2.83676116071428E-4</v>
      </c>
      <c r="BA66" s="52">
        <v>2.69494611737051E-4</v>
      </c>
      <c r="BB66" s="52">
        <v>3.8019375E-4</v>
      </c>
      <c r="BC66" s="52">
        <v>6.32970394736842E-4</v>
      </c>
      <c r="BD66" s="52">
        <v>0.00132595821384678</v>
      </c>
      <c r="BE66" s="53">
        <v>0.00129586515178059</v>
      </c>
      <c r="BF66" s="457">
        <v>-0.025365563472331</v>
      </c>
      <c r="BG66" s="457">
        <v>0.416818026549591</v>
      </c>
      <c r="BH66" s="457">
        <v>4.08640931799131E-5</v>
      </c>
    </row>
    <row r="67" spans="8:8" s="47" ht="10.2" customFormat="1">
      <c r="A67" s="54" t="s">
        <v>154</v>
      </c>
      <c r="B67" s="55">
        <v>0.0</v>
      </c>
      <c r="C67" s="55">
        <v>0.0</v>
      </c>
      <c r="D67" s="55">
        <v>0.0</v>
      </c>
      <c r="E67" s="55">
        <v>0.0</v>
      </c>
      <c r="F67" s="55">
        <v>0.0</v>
      </c>
      <c r="G67" s="55">
        <v>0.0</v>
      </c>
      <c r="H67" s="55">
        <v>0.0</v>
      </c>
      <c r="I67" s="55">
        <v>0.0</v>
      </c>
      <c r="J67" s="55">
        <v>0.0</v>
      </c>
      <c r="K67" s="55">
        <v>0.0</v>
      </c>
      <c r="L67" s="55">
        <v>0.0</v>
      </c>
      <c r="M67" s="55">
        <v>0.0</v>
      </c>
      <c r="N67" s="55">
        <v>0.0</v>
      </c>
      <c r="O67" s="55">
        <v>0.0</v>
      </c>
      <c r="P67" s="55">
        <v>0.0</v>
      </c>
      <c r="Q67" s="55">
        <v>0.0</v>
      </c>
      <c r="R67" s="55">
        <v>0.0</v>
      </c>
      <c r="S67" s="55">
        <v>0.0</v>
      </c>
      <c r="T67" s="55">
        <v>0.0</v>
      </c>
      <c r="U67" s="55">
        <v>0.0</v>
      </c>
      <c r="V67" s="55">
        <v>0.0</v>
      </c>
      <c r="W67" s="55">
        <v>0.0</v>
      </c>
      <c r="X67" s="55">
        <v>0.0</v>
      </c>
      <c r="Y67" s="55">
        <v>0.0</v>
      </c>
      <c r="Z67" s="55">
        <v>0.0</v>
      </c>
      <c r="AA67" s="55">
        <v>6.5E-4</v>
      </c>
      <c r="AB67" s="55">
        <v>6.5E-4</v>
      </c>
      <c r="AC67" s="55">
        <v>6.3E-4</v>
      </c>
      <c r="AD67" s="55">
        <v>6.0E-4</v>
      </c>
      <c r="AE67" s="55">
        <v>6.1E-4</v>
      </c>
      <c r="AF67" s="55">
        <v>5.9E-4</v>
      </c>
      <c r="AG67" s="55">
        <v>5.7E-4</v>
      </c>
      <c r="AH67" s="55">
        <v>5.7E-4</v>
      </c>
      <c r="AI67" s="55">
        <v>5.8E-4</v>
      </c>
      <c r="AJ67" s="55">
        <v>5.8E-4</v>
      </c>
      <c r="AK67" s="55">
        <v>8.1E-4</v>
      </c>
      <c r="AL67" s="55">
        <v>0.00116438961038961</v>
      </c>
      <c r="AM67" s="55">
        <v>0.00177183870967742</v>
      </c>
      <c r="AN67" s="55">
        <v>0.003672</v>
      </c>
      <c r="AO67" s="55">
        <v>0.00446146149392009</v>
      </c>
      <c r="AP67" s="55">
        <v>0.00444571518987342</v>
      </c>
      <c r="AQ67" s="55">
        <v>0.00497009433962264</v>
      </c>
      <c r="AR67" s="55">
        <v>0.0048673125</v>
      </c>
      <c r="AS67" s="55">
        <v>0.00533264596273292</v>
      </c>
      <c r="AT67" s="55">
        <v>0.00622118076388889</v>
      </c>
      <c r="AU67" s="55">
        <v>0.00732832141871165</v>
      </c>
      <c r="AV67" s="55">
        <v>0.00736560803353658</v>
      </c>
      <c r="AW67" s="55">
        <v>0.00699144376438356</v>
      </c>
      <c r="AX67" s="55">
        <v>0.00717410046987951</v>
      </c>
      <c r="AY67" s="55">
        <v>0.0105214280531052</v>
      </c>
      <c r="AZ67" s="55">
        <v>0.0137547360464661</v>
      </c>
      <c r="BA67" s="55">
        <v>0.0184754942420149</v>
      </c>
      <c r="BB67" s="55">
        <v>0.0226797992264045</v>
      </c>
      <c r="BC67" s="55">
        <v>0.0273776012202671</v>
      </c>
      <c r="BD67" s="55">
        <v>0.0400324005848664</v>
      </c>
      <c r="BE67" s="55">
        <v>0.0790277140575055</v>
      </c>
      <c r="BF67" s="458">
        <v>0.968700107664663</v>
      </c>
      <c r="BG67" s="458">
        <v>0.204630573427289</v>
      </c>
      <c r="BH67" s="458">
        <v>0.00249207710123546</v>
      </c>
    </row>
    <row r="68" spans="8:8">
      <c r="B68" s="52"/>
      <c r="C68" s="52"/>
      <c r="D68" s="52"/>
      <c r="E68" s="52"/>
      <c r="F68" s="52"/>
      <c r="G68" s="52"/>
      <c r="H68" s="52"/>
      <c r="I68" s="52"/>
      <c r="J68" s="52"/>
      <c r="K68" s="52"/>
      <c r="L68" s="52"/>
      <c r="M68" s="52"/>
      <c r="N68" s="52"/>
      <c r="O68" s="52"/>
      <c r="P68" s="52"/>
      <c r="Q68" s="52"/>
      <c r="R68" s="52"/>
      <c r="S68" s="52"/>
      <c r="T68" s="52"/>
      <c r="U68" s="52"/>
      <c r="V68" s="52"/>
      <c r="W68" s="52"/>
      <c r="X68" s="52"/>
      <c r="Y68" s="52"/>
      <c r="Z68" s="52"/>
      <c r="AA68" s="52"/>
      <c r="AB68" s="52"/>
      <c r="AC68" s="52"/>
      <c r="AD68" s="52"/>
      <c r="AE68" s="52"/>
      <c r="AF68" s="52"/>
      <c r="AG68" s="52"/>
      <c r="AH68" s="52"/>
      <c r="AI68" s="52"/>
      <c r="AJ68" s="52"/>
      <c r="AK68" s="52"/>
      <c r="AL68" s="52"/>
      <c r="AM68" s="52"/>
      <c r="AN68" s="52"/>
      <c r="AO68" s="52"/>
      <c r="AP68" s="52"/>
      <c r="AQ68" s="52"/>
      <c r="AR68" s="52"/>
      <c r="AS68" s="52"/>
      <c r="AT68" s="52"/>
      <c r="AU68" s="52"/>
      <c r="AV68" s="52"/>
      <c r="AW68" s="52"/>
      <c r="AX68" s="52"/>
      <c r="AY68" s="52"/>
      <c r="AZ68" s="52"/>
      <c r="BA68" s="52"/>
      <c r="BB68" s="52"/>
      <c r="BC68" s="52"/>
      <c r="BD68" s="52"/>
      <c r="BE68" s="53"/>
      <c r="BF68" s="457"/>
      <c r="BG68" s="457"/>
      <c r="BH68" s="457"/>
    </row>
    <row r="69" spans="8:8">
      <c r="A69" s="45" t="s">
        <v>155</v>
      </c>
      <c r="B69" s="52">
        <v>0.0</v>
      </c>
      <c r="C69" s="52">
        <v>0.0</v>
      </c>
      <c r="D69" s="52">
        <v>0.0</v>
      </c>
      <c r="E69" s="52">
        <v>0.0</v>
      </c>
      <c r="F69" s="52">
        <v>0.0</v>
      </c>
      <c r="G69" s="52">
        <v>0.0</v>
      </c>
      <c r="H69" s="52">
        <v>0.0</v>
      </c>
      <c r="I69" s="52">
        <v>0.0</v>
      </c>
      <c r="J69" s="52">
        <v>0.0</v>
      </c>
      <c r="K69" s="52">
        <v>0.0</v>
      </c>
      <c r="L69" s="52">
        <v>0.0</v>
      </c>
      <c r="M69" s="52">
        <v>0.0</v>
      </c>
      <c r="N69" s="52">
        <v>0.0</v>
      </c>
      <c r="O69" s="52">
        <v>0.0</v>
      </c>
      <c r="P69" s="52">
        <v>0.0</v>
      </c>
      <c r="Q69" s="52">
        <v>0.0</v>
      </c>
      <c r="R69" s="52">
        <v>0.0</v>
      </c>
      <c r="S69" s="52">
        <v>0.0</v>
      </c>
      <c r="T69" s="52">
        <v>0.0</v>
      </c>
      <c r="U69" s="52">
        <v>0.0</v>
      </c>
      <c r="V69" s="52">
        <v>0.0</v>
      </c>
      <c r="W69" s="52">
        <v>0.0</v>
      </c>
      <c r="X69" s="52">
        <v>0.0</v>
      </c>
      <c r="Y69" s="52">
        <v>0.0</v>
      </c>
      <c r="Z69" s="52">
        <v>0.0</v>
      </c>
      <c r="AA69" s="52">
        <v>0.0</v>
      </c>
      <c r="AB69" s="52">
        <v>0.0</v>
      </c>
      <c r="AC69" s="52">
        <v>0.0</v>
      </c>
      <c r="AD69" s="52">
        <v>0.0</v>
      </c>
      <c r="AE69" s="52">
        <v>0.0</v>
      </c>
      <c r="AF69" s="52">
        <v>0.0</v>
      </c>
      <c r="AG69" s="52">
        <v>0.0</v>
      </c>
      <c r="AH69" s="52">
        <v>0.0</v>
      </c>
      <c r="AI69" s="52">
        <v>0.0</v>
      </c>
      <c r="AJ69" s="52">
        <v>3.5E-4</v>
      </c>
      <c r="AK69" s="52">
        <v>3.65E-4</v>
      </c>
      <c r="AL69" s="52">
        <v>3.34811688311688E-4</v>
      </c>
      <c r="AM69" s="52">
        <v>2.99090322580645E-4</v>
      </c>
      <c r="AN69" s="52">
        <v>2.70692307692308E-4</v>
      </c>
      <c r="AO69" s="52">
        <v>4.51203821656051E-4</v>
      </c>
      <c r="AP69" s="52">
        <v>6.8656329113924E-4</v>
      </c>
      <c r="AQ69" s="52">
        <v>0.00120667924528302</v>
      </c>
      <c r="AR69" s="52">
        <v>0.0013483125</v>
      </c>
      <c r="AS69" s="52">
        <v>0.00186260869565217</v>
      </c>
      <c r="AT69" s="52">
        <v>0.00215522222222222</v>
      </c>
      <c r="AU69" s="52">
        <v>0.00206315337423313</v>
      </c>
      <c r="AV69" s="52">
        <v>0.00220357317073171</v>
      </c>
      <c r="AW69" s="52">
        <v>0.00211047272727273</v>
      </c>
      <c r="AX69" s="52">
        <v>0.00213186144578313</v>
      </c>
      <c r="AY69" s="52">
        <v>0.00224461077844311</v>
      </c>
      <c r="AZ69" s="52">
        <v>0.00236785714285714</v>
      </c>
      <c r="BA69" s="52">
        <v>0.0026354023668639</v>
      </c>
      <c r="BB69" s="52">
        <v>0.003748527</v>
      </c>
      <c r="BC69" s="52">
        <v>0.00744094473684211</v>
      </c>
      <c r="BD69" s="52">
        <v>0.00834451097833307</v>
      </c>
      <c r="BE69" s="53">
        <v>0.00865456602492573</v>
      </c>
      <c r="BF69" s="457">
        <v>0.034323004916283</v>
      </c>
      <c r="BG69" s="457">
        <v>0.144961499698891</v>
      </c>
      <c r="BH69" s="457">
        <v>2.72914964947028E-4</v>
      </c>
    </row>
    <row r="70" spans="8:8">
      <c r="A70" s="45" t="s">
        <v>156</v>
      </c>
      <c r="B70" s="52">
        <v>0.0</v>
      </c>
      <c r="C70" s="52">
        <v>0.0</v>
      </c>
      <c r="D70" s="52">
        <v>0.0</v>
      </c>
      <c r="E70" s="52">
        <v>0.0</v>
      </c>
      <c r="F70" s="52">
        <v>0.0</v>
      </c>
      <c r="G70" s="52">
        <v>0.0</v>
      </c>
      <c r="H70" s="52">
        <v>0.0</v>
      </c>
      <c r="I70" s="52">
        <v>0.0</v>
      </c>
      <c r="J70" s="52">
        <v>0.0</v>
      </c>
      <c r="K70" s="52">
        <v>0.0</v>
      </c>
      <c r="L70" s="52">
        <v>0.0</v>
      </c>
      <c r="M70" s="52">
        <v>0.0</v>
      </c>
      <c r="N70" s="52">
        <v>0.0</v>
      </c>
      <c r="O70" s="52">
        <v>0.0</v>
      </c>
      <c r="P70" s="52">
        <v>0.0</v>
      </c>
      <c r="Q70" s="52">
        <v>0.0</v>
      </c>
      <c r="R70" s="52">
        <v>0.0</v>
      </c>
      <c r="S70" s="52">
        <v>0.0</v>
      </c>
      <c r="T70" s="52">
        <v>0.0</v>
      </c>
      <c r="U70" s="52">
        <v>0.0</v>
      </c>
      <c r="V70" s="52">
        <v>0.0</v>
      </c>
      <c r="W70" s="52">
        <v>0.0</v>
      </c>
      <c r="X70" s="52">
        <v>0.0</v>
      </c>
      <c r="Y70" s="52">
        <v>0.0</v>
      </c>
      <c r="Z70" s="52">
        <v>0.0</v>
      </c>
      <c r="AA70" s="52">
        <v>0.0</v>
      </c>
      <c r="AB70" s="52">
        <v>0.0</v>
      </c>
      <c r="AC70" s="52">
        <v>0.0</v>
      </c>
      <c r="AD70" s="52">
        <v>0.0</v>
      </c>
      <c r="AE70" s="52">
        <v>0.0</v>
      </c>
      <c r="AF70" s="52">
        <v>0.0</v>
      </c>
      <c r="AG70" s="52">
        <v>0.0</v>
      </c>
      <c r="AH70" s="52">
        <v>0.0</v>
      </c>
      <c r="AI70" s="52">
        <v>0.0</v>
      </c>
      <c r="AJ70" s="52">
        <v>0.0</v>
      </c>
      <c r="AK70" s="52">
        <v>0.0</v>
      </c>
      <c r="AL70" s="52">
        <v>0.0</v>
      </c>
      <c r="AM70" s="52">
        <v>0.0</v>
      </c>
      <c r="AN70" s="52">
        <v>0.0</v>
      </c>
      <c r="AO70" s="52">
        <v>0.0</v>
      </c>
      <c r="AP70" s="52">
        <v>0.0</v>
      </c>
      <c r="AQ70" s="52">
        <v>0.0</v>
      </c>
      <c r="AR70" s="52">
        <v>0.0</v>
      </c>
      <c r="AS70" s="52">
        <v>0.0</v>
      </c>
      <c r="AT70" s="52">
        <v>0.0</v>
      </c>
      <c r="AU70" s="52">
        <v>0.0</v>
      </c>
      <c r="AV70" s="52">
        <v>0.0</v>
      </c>
      <c r="AW70" s="52">
        <v>0.0</v>
      </c>
      <c r="AX70" s="52">
        <v>4.26740963855421E-4</v>
      </c>
      <c r="AY70" s="52">
        <v>5.24964071856287E-4</v>
      </c>
      <c r="AZ70" s="52">
        <v>5.21884821428571E-4</v>
      </c>
      <c r="BA70" s="52">
        <v>5.1879674556213E-4</v>
      </c>
      <c r="BB70" s="52">
        <v>5.15745E-4</v>
      </c>
      <c r="BC70" s="52">
        <v>0.00336908684210526</v>
      </c>
      <c r="BD70" s="52">
        <v>0.00335666497337157</v>
      </c>
      <c r="BE70" s="53">
        <v>0.00334433436734694</v>
      </c>
      <c r="BF70" s="457">
        <v>-0.00639567302330768</v>
      </c>
      <c r="BG70" s="457">
        <v>0.0</v>
      </c>
      <c r="BH70" s="457">
        <v>1.05460966385482E-4</v>
      </c>
    </row>
    <row r="71" spans="8:8">
      <c r="A71" s="45" t="s">
        <v>157</v>
      </c>
      <c r="B71" s="52">
        <v>0.0</v>
      </c>
      <c r="C71" s="52">
        <v>0.0</v>
      </c>
      <c r="D71" s="52">
        <v>0.0</v>
      </c>
      <c r="E71" s="52">
        <v>0.0</v>
      </c>
      <c r="F71" s="52">
        <v>0.0</v>
      </c>
      <c r="G71" s="52">
        <v>0.0</v>
      </c>
      <c r="H71" s="52">
        <v>0.0</v>
      </c>
      <c r="I71" s="52">
        <v>0.0</v>
      </c>
      <c r="J71" s="52">
        <v>0.0</v>
      </c>
      <c r="K71" s="52">
        <v>0.0</v>
      </c>
      <c r="L71" s="52">
        <v>0.0</v>
      </c>
      <c r="M71" s="52">
        <v>0.0</v>
      </c>
      <c r="N71" s="52">
        <v>0.0</v>
      </c>
      <c r="O71" s="52">
        <v>0.0</v>
      </c>
      <c r="P71" s="52">
        <v>0.0</v>
      </c>
      <c r="Q71" s="52">
        <v>0.0</v>
      </c>
      <c r="R71" s="52">
        <v>0.0</v>
      </c>
      <c r="S71" s="52">
        <v>0.0</v>
      </c>
      <c r="T71" s="52">
        <v>0.0</v>
      </c>
      <c r="U71" s="52">
        <v>0.0</v>
      </c>
      <c r="V71" s="52">
        <v>0.0</v>
      </c>
      <c r="W71" s="52">
        <v>0.0</v>
      </c>
      <c r="X71" s="52">
        <v>0.0</v>
      </c>
      <c r="Y71" s="52">
        <v>0.0</v>
      </c>
      <c r="Z71" s="52">
        <v>0.0</v>
      </c>
      <c r="AA71" s="52">
        <v>0.0</v>
      </c>
      <c r="AB71" s="52">
        <v>0.0</v>
      </c>
      <c r="AC71" s="52">
        <v>0.0</v>
      </c>
      <c r="AD71" s="52">
        <v>0.0</v>
      </c>
      <c r="AE71" s="52">
        <v>0.0</v>
      </c>
      <c r="AF71" s="52">
        <v>0.0</v>
      </c>
      <c r="AG71" s="52">
        <v>0.0</v>
      </c>
      <c r="AH71" s="52">
        <v>0.0</v>
      </c>
      <c r="AI71" s="52">
        <v>0.0</v>
      </c>
      <c r="AJ71" s="52">
        <v>0.0</v>
      </c>
      <c r="AK71" s="52">
        <v>0.0</v>
      </c>
      <c r="AL71" s="52">
        <v>9.93506493506493E-5</v>
      </c>
      <c r="AM71" s="52">
        <v>6.83240626758495E-4</v>
      </c>
      <c r="AN71" s="52">
        <v>7.13635992311631E-4</v>
      </c>
      <c r="AO71" s="52">
        <v>7.24424839870741E-4</v>
      </c>
      <c r="AP71" s="52">
        <v>7.66313781027451E-4</v>
      </c>
      <c r="AQ71" s="52">
        <v>4.58049366470357E-4</v>
      </c>
      <c r="AR71" s="52">
        <v>4.1488054533178E-4</v>
      </c>
      <c r="AS71" s="52">
        <v>4.92588937794893E-4</v>
      </c>
      <c r="AT71" s="52">
        <v>0.00107015628470935</v>
      </c>
      <c r="AU71" s="52">
        <v>0.0017109557497861</v>
      </c>
      <c r="AV71" s="52">
        <v>0.00301765512347235</v>
      </c>
      <c r="AW71" s="52">
        <v>0.004638025259463</v>
      </c>
      <c r="AX71" s="52">
        <v>0.00534672141528866</v>
      </c>
      <c r="AY71" s="52">
        <v>0.0090096403092085</v>
      </c>
      <c r="AZ71" s="52">
        <v>0.0121726932155414</v>
      </c>
      <c r="BA71" s="52">
        <v>0.0167676467078086</v>
      </c>
      <c r="BB71" s="52">
        <v>0.0167380877943529</v>
      </c>
      <c r="BC71" s="52">
        <v>0.0182665669648499</v>
      </c>
      <c r="BD71" s="52">
        <v>0.0296357531295882</v>
      </c>
      <c r="BE71" s="53">
        <v>0.0505579005905061</v>
      </c>
      <c r="BF71" s="457">
        <v>0.701315435771936</v>
      </c>
      <c r="BG71" s="457">
        <v>0.393916876413717</v>
      </c>
      <c r="BH71" s="457">
        <v>0.00159430381924571</v>
      </c>
    </row>
    <row r="72" spans="8:8">
      <c r="A72" s="45" t="s">
        <v>158</v>
      </c>
      <c r="B72" s="52">
        <v>0.0</v>
      </c>
      <c r="C72" s="52">
        <v>0.0</v>
      </c>
      <c r="D72" s="52">
        <v>0.0</v>
      </c>
      <c r="E72" s="52">
        <v>0.0</v>
      </c>
      <c r="F72" s="52">
        <v>0.0</v>
      </c>
      <c r="G72" s="52">
        <v>0.0</v>
      </c>
      <c r="H72" s="52">
        <v>0.0</v>
      </c>
      <c r="I72" s="52">
        <v>0.0</v>
      </c>
      <c r="J72" s="52">
        <v>0.0</v>
      </c>
      <c r="K72" s="52">
        <v>0.0</v>
      </c>
      <c r="L72" s="52">
        <v>0.0</v>
      </c>
      <c r="M72" s="52">
        <v>0.0</v>
      </c>
      <c r="N72" s="52">
        <v>0.0</v>
      </c>
      <c r="O72" s="52">
        <v>0.0</v>
      </c>
      <c r="P72" s="52">
        <v>0.0</v>
      </c>
      <c r="Q72" s="52">
        <v>0.0</v>
      </c>
      <c r="R72" s="52">
        <v>0.0</v>
      </c>
      <c r="S72" s="52">
        <v>0.0</v>
      </c>
      <c r="T72" s="52">
        <v>0.0</v>
      </c>
      <c r="U72" s="52">
        <v>0.0</v>
      </c>
      <c r="V72" s="52">
        <v>0.0</v>
      </c>
      <c r="W72" s="52">
        <v>0.0</v>
      </c>
      <c r="X72" s="52">
        <v>0.0</v>
      </c>
      <c r="Y72" s="52">
        <v>0.0</v>
      </c>
      <c r="Z72" s="52">
        <v>0.0</v>
      </c>
      <c r="AA72" s="52">
        <v>0.0</v>
      </c>
      <c r="AB72" s="52">
        <v>0.0</v>
      </c>
      <c r="AC72" s="52">
        <v>0.0</v>
      </c>
      <c r="AD72" s="52">
        <v>0.0</v>
      </c>
      <c r="AE72" s="52">
        <v>0.0</v>
      </c>
      <c r="AF72" s="52">
        <v>0.0</v>
      </c>
      <c r="AG72" s="52">
        <v>0.0</v>
      </c>
      <c r="AH72" s="52">
        <v>0.0</v>
      </c>
      <c r="AI72" s="52">
        <v>0.0</v>
      </c>
      <c r="AJ72" s="52">
        <v>0.0</v>
      </c>
      <c r="AK72" s="52">
        <v>0.0</v>
      </c>
      <c r="AL72" s="52">
        <v>0.0</v>
      </c>
      <c r="AM72" s="52">
        <v>0.0</v>
      </c>
      <c r="AN72" s="52">
        <v>0.0</v>
      </c>
      <c r="AO72" s="52">
        <v>0.0</v>
      </c>
      <c r="AP72" s="52">
        <v>0.0</v>
      </c>
      <c r="AQ72" s="52">
        <v>0.0</v>
      </c>
      <c r="AR72" s="52">
        <v>0.0</v>
      </c>
      <c r="AS72" s="52">
        <v>0.0</v>
      </c>
      <c r="AT72" s="52">
        <v>0.0</v>
      </c>
      <c r="AU72" s="52">
        <v>0.0</v>
      </c>
      <c r="AV72" s="52">
        <v>0.0</v>
      </c>
      <c r="AW72" s="52">
        <v>0.0</v>
      </c>
      <c r="AX72" s="52">
        <v>1.67746987951807E-6</v>
      </c>
      <c r="AY72" s="52">
        <v>3.00319760479042E-5</v>
      </c>
      <c r="AZ72" s="52">
        <v>4.63553571428571E-5</v>
      </c>
      <c r="BA72" s="52">
        <v>4.41925562130177E-4</v>
      </c>
      <c r="BB72" s="52">
        <v>6.18966E-4</v>
      </c>
      <c r="BC72" s="52">
        <v>7.89283157894737E-4</v>
      </c>
      <c r="BD72" s="52">
        <v>0.00152200561008627</v>
      </c>
      <c r="BE72" s="53">
        <v>0.00151641456906962</v>
      </c>
      <c r="BF72" s="457">
        <v>-0.00639567302330768</v>
      </c>
      <c r="BG72" s="457">
        <v>0.0</v>
      </c>
      <c r="BH72" s="457">
        <v>4.78189464117411E-5</v>
      </c>
    </row>
    <row r="73" spans="8:8">
      <c r="A73" s="45" t="s">
        <v>159</v>
      </c>
      <c r="B73" s="52">
        <v>0.0</v>
      </c>
      <c r="C73" s="52">
        <v>0.0</v>
      </c>
      <c r="D73" s="52">
        <v>0.0</v>
      </c>
      <c r="E73" s="52">
        <v>0.0</v>
      </c>
      <c r="F73" s="52">
        <v>0.0</v>
      </c>
      <c r="G73" s="52">
        <v>0.0</v>
      </c>
      <c r="H73" s="52">
        <v>0.0</v>
      </c>
      <c r="I73" s="52">
        <v>0.0</v>
      </c>
      <c r="J73" s="52">
        <v>0.0</v>
      </c>
      <c r="K73" s="52">
        <v>0.0</v>
      </c>
      <c r="L73" s="52">
        <v>0.0</v>
      </c>
      <c r="M73" s="52">
        <v>0.0</v>
      </c>
      <c r="N73" s="52">
        <v>0.0</v>
      </c>
      <c r="O73" s="52">
        <v>0.0</v>
      </c>
      <c r="P73" s="52">
        <v>0.0</v>
      </c>
      <c r="Q73" s="52">
        <v>0.0</v>
      </c>
      <c r="R73" s="52">
        <v>0.0</v>
      </c>
      <c r="S73" s="52">
        <v>0.0</v>
      </c>
      <c r="T73" s="52">
        <v>0.0</v>
      </c>
      <c r="U73" s="52">
        <v>0.0</v>
      </c>
      <c r="V73" s="52">
        <v>0.0</v>
      </c>
      <c r="W73" s="52">
        <v>0.0</v>
      </c>
      <c r="X73" s="52">
        <v>0.0</v>
      </c>
      <c r="Y73" s="52">
        <v>0.0</v>
      </c>
      <c r="Z73" s="52">
        <v>0.0</v>
      </c>
      <c r="AA73" s="52">
        <v>0.0</v>
      </c>
      <c r="AB73" s="52">
        <v>0.0</v>
      </c>
      <c r="AC73" s="52">
        <v>0.0</v>
      </c>
      <c r="AD73" s="52">
        <v>0.0</v>
      </c>
      <c r="AE73" s="52">
        <v>0.0</v>
      </c>
      <c r="AF73" s="52">
        <v>0.0</v>
      </c>
      <c r="AG73" s="52">
        <v>0.0</v>
      </c>
      <c r="AH73" s="52">
        <v>0.0</v>
      </c>
      <c r="AI73" s="52">
        <v>0.0</v>
      </c>
      <c r="AJ73" s="52">
        <v>0.0</v>
      </c>
      <c r="AK73" s="52">
        <v>0.0</v>
      </c>
      <c r="AL73" s="52">
        <v>0.0</v>
      </c>
      <c r="AM73" s="52">
        <v>0.0</v>
      </c>
      <c r="AN73" s="52">
        <v>0.0</v>
      </c>
      <c r="AO73" s="52">
        <v>0.0</v>
      </c>
      <c r="AP73" s="52">
        <v>0.0</v>
      </c>
      <c r="AQ73" s="52">
        <v>0.0</v>
      </c>
      <c r="AR73" s="52">
        <v>0.0</v>
      </c>
      <c r="AS73" s="52">
        <v>0.0</v>
      </c>
      <c r="AT73" s="52">
        <v>0.0</v>
      </c>
      <c r="AU73" s="52">
        <v>0.0</v>
      </c>
      <c r="AV73" s="52">
        <v>0.0</v>
      </c>
      <c r="AW73" s="52">
        <v>0.0</v>
      </c>
      <c r="AX73" s="52">
        <v>1.10602409638554E-5</v>
      </c>
      <c r="AY73" s="52">
        <v>1.09940119760479E-5</v>
      </c>
      <c r="AZ73" s="52">
        <v>3.36964285714285E-5</v>
      </c>
      <c r="BA73" s="52">
        <v>3.79874556213017E-5</v>
      </c>
      <c r="BB73" s="52">
        <v>1.4004E-4</v>
      </c>
      <c r="BC73" s="52">
        <v>1.40581052631579E-4</v>
      </c>
      <c r="BD73" s="52">
        <v>1.47580267087693E-4</v>
      </c>
      <c r="BE73" s="53">
        <v>0.00183016691935806</v>
      </c>
      <c r="BF73" s="457">
        <v>11.3672798492072</v>
      </c>
      <c r="BG73" s="457">
        <v>0.0</v>
      </c>
      <c r="BH73" s="457">
        <v>5.77128811780139E-5</v>
      </c>
    </row>
    <row r="74" spans="8:8">
      <c r="A74" s="45" t="s">
        <v>160</v>
      </c>
      <c r="B74" s="52">
        <v>0.0</v>
      </c>
      <c r="C74" s="52">
        <v>0.0</v>
      </c>
      <c r="D74" s="52">
        <v>0.0</v>
      </c>
      <c r="E74" s="52">
        <v>0.0</v>
      </c>
      <c r="F74" s="52">
        <v>0.0</v>
      </c>
      <c r="G74" s="52">
        <v>0.0</v>
      </c>
      <c r="H74" s="52">
        <v>0.0</v>
      </c>
      <c r="I74" s="52">
        <v>0.0</v>
      </c>
      <c r="J74" s="52">
        <v>0.0</v>
      </c>
      <c r="K74" s="52">
        <v>0.0</v>
      </c>
      <c r="L74" s="52">
        <v>0.0</v>
      </c>
      <c r="M74" s="52">
        <v>0.0</v>
      </c>
      <c r="N74" s="52">
        <v>0.0</v>
      </c>
      <c r="O74" s="52">
        <v>0.0</v>
      </c>
      <c r="P74" s="52">
        <v>0.0</v>
      </c>
      <c r="Q74" s="52">
        <v>0.0</v>
      </c>
      <c r="R74" s="52">
        <v>0.0</v>
      </c>
      <c r="S74" s="52">
        <v>0.0</v>
      </c>
      <c r="T74" s="52">
        <v>0.0</v>
      </c>
      <c r="U74" s="52">
        <v>0.0</v>
      </c>
      <c r="V74" s="52">
        <v>0.0</v>
      </c>
      <c r="W74" s="52">
        <v>0.0</v>
      </c>
      <c r="X74" s="52">
        <v>0.0</v>
      </c>
      <c r="Y74" s="52">
        <v>0.0</v>
      </c>
      <c r="Z74" s="52">
        <v>0.0</v>
      </c>
      <c r="AA74" s="52">
        <v>0.0</v>
      </c>
      <c r="AB74" s="52">
        <v>0.0</v>
      </c>
      <c r="AC74" s="52">
        <v>0.0</v>
      </c>
      <c r="AD74" s="52">
        <v>0.0</v>
      </c>
      <c r="AE74" s="52">
        <v>0.0</v>
      </c>
      <c r="AF74" s="52">
        <v>0.0</v>
      </c>
      <c r="AG74" s="52">
        <v>0.0</v>
      </c>
      <c r="AH74" s="52">
        <v>0.0</v>
      </c>
      <c r="AI74" s="52">
        <v>0.0</v>
      </c>
      <c r="AJ74" s="52">
        <v>0.0</v>
      </c>
      <c r="AK74" s="52">
        <v>0.0</v>
      </c>
      <c r="AL74" s="52">
        <v>0.0</v>
      </c>
      <c r="AM74" s="52">
        <v>0.0</v>
      </c>
      <c r="AN74" s="52">
        <v>0.0</v>
      </c>
      <c r="AO74" s="52">
        <v>0.0</v>
      </c>
      <c r="AP74" s="52">
        <v>0.0</v>
      </c>
      <c r="AQ74" s="52">
        <v>0.0</v>
      </c>
      <c r="AR74" s="52">
        <v>0.0</v>
      </c>
      <c r="AS74" s="52">
        <v>0.0</v>
      </c>
      <c r="AT74" s="52">
        <v>0.0</v>
      </c>
      <c r="AU74" s="52">
        <v>0.0</v>
      </c>
      <c r="AV74" s="52">
        <v>0.00108161670731707</v>
      </c>
      <c r="AW74" s="52">
        <v>0.00107506145454545</v>
      </c>
      <c r="AX74" s="52">
        <v>0.00109307439759036</v>
      </c>
      <c r="AY74" s="52">
        <v>0.00111176946107784</v>
      </c>
      <c r="AZ74" s="52">
        <v>0.00110515178571428</v>
      </c>
      <c r="BA74" s="52">
        <v>0.00111543337278106</v>
      </c>
      <c r="BB74" s="52">
        <v>0.001108872</v>
      </c>
      <c r="BC74" s="52">
        <v>0.00110238736842105</v>
      </c>
      <c r="BD74" s="52">
        <v>0.00109832285129045</v>
      </c>
      <c r="BE74" s="53">
        <v>0.00109428819591837</v>
      </c>
      <c r="BF74" s="457">
        <v>-0.00639567302330757</v>
      </c>
      <c r="BG74" s="457">
        <v>0.0</v>
      </c>
      <c r="BH74" s="457">
        <v>3.45075216678551E-5</v>
      </c>
    </row>
    <row r="75" spans="8:8">
      <c r="A75" s="45" t="s">
        <v>161</v>
      </c>
      <c r="B75" s="52">
        <v>0.0</v>
      </c>
      <c r="C75" s="52">
        <v>0.0</v>
      </c>
      <c r="D75" s="52">
        <v>0.0</v>
      </c>
      <c r="E75" s="52">
        <v>0.0</v>
      </c>
      <c r="F75" s="52">
        <v>0.0</v>
      </c>
      <c r="G75" s="52">
        <v>0.0</v>
      </c>
      <c r="H75" s="52">
        <v>0.0</v>
      </c>
      <c r="I75" s="52">
        <v>0.0</v>
      </c>
      <c r="J75" s="52">
        <v>0.0</v>
      </c>
      <c r="K75" s="52">
        <v>0.0</v>
      </c>
      <c r="L75" s="52">
        <v>0.0</v>
      </c>
      <c r="M75" s="52">
        <v>0.0</v>
      </c>
      <c r="N75" s="52">
        <v>0.0</v>
      </c>
      <c r="O75" s="52">
        <v>0.0</v>
      </c>
      <c r="P75" s="52">
        <v>0.0</v>
      </c>
      <c r="Q75" s="52">
        <v>0.0</v>
      </c>
      <c r="R75" s="52">
        <v>0.0</v>
      </c>
      <c r="S75" s="52">
        <v>0.0</v>
      </c>
      <c r="T75" s="52">
        <v>0.0</v>
      </c>
      <c r="U75" s="52">
        <v>0.0</v>
      </c>
      <c r="V75" s="52">
        <v>0.0</v>
      </c>
      <c r="W75" s="52">
        <v>0.0</v>
      </c>
      <c r="X75" s="52">
        <v>0.0</v>
      </c>
      <c r="Y75" s="52">
        <v>0.0</v>
      </c>
      <c r="Z75" s="52">
        <v>0.0</v>
      </c>
      <c r="AA75" s="52">
        <v>0.0</v>
      </c>
      <c r="AB75" s="52">
        <v>0.0</v>
      </c>
      <c r="AC75" s="52">
        <v>0.0</v>
      </c>
      <c r="AD75" s="52">
        <v>0.0</v>
      </c>
      <c r="AE75" s="52">
        <v>0.0</v>
      </c>
      <c r="AF75" s="52">
        <v>0.0</v>
      </c>
      <c r="AG75" s="52">
        <v>0.0</v>
      </c>
      <c r="AH75" s="52">
        <v>0.0</v>
      </c>
      <c r="AI75" s="52">
        <v>0.0</v>
      </c>
      <c r="AJ75" s="52">
        <v>0.0</v>
      </c>
      <c r="AK75" s="52">
        <v>0.0</v>
      </c>
      <c r="AL75" s="52">
        <v>0.0</v>
      </c>
      <c r="AM75" s="52">
        <v>0.0</v>
      </c>
      <c r="AN75" s="52">
        <v>0.0</v>
      </c>
      <c r="AO75" s="52">
        <v>0.0</v>
      </c>
      <c r="AP75" s="52">
        <v>0.0</v>
      </c>
      <c r="AQ75" s="52">
        <v>0.0</v>
      </c>
      <c r="AR75" s="52">
        <v>0.0</v>
      </c>
      <c r="AS75" s="52">
        <v>5.78739130434782E-6</v>
      </c>
      <c r="AT75" s="52">
        <v>5.75166666666666E-6</v>
      </c>
      <c r="AU75" s="52">
        <v>3.83814110429448E-5</v>
      </c>
      <c r="AV75" s="52">
        <v>5.03034146341463E-5</v>
      </c>
      <c r="AW75" s="52">
        <v>2.37724909090909E-4</v>
      </c>
      <c r="AX75" s="52">
        <v>3.91486445783132E-4</v>
      </c>
      <c r="AY75" s="52">
        <v>4.20346886227545E-4</v>
      </c>
      <c r="AZ75" s="52">
        <v>4.17844821428571E-4</v>
      </c>
      <c r="BA75" s="52">
        <v>4.15372366863905E-4</v>
      </c>
      <c r="BB75" s="52">
        <v>5.85324E-4</v>
      </c>
      <c r="BC75" s="52">
        <v>0.00191434315789474</v>
      </c>
      <c r="BD75" s="52">
        <v>0.00925273235085768</v>
      </c>
      <c r="BE75" s="53">
        <v>0.00921874272181371</v>
      </c>
      <c r="BF75" s="457">
        <v>-0.00639567302330757</v>
      </c>
      <c r="BG75" s="457">
        <v>1.09241405744838</v>
      </c>
      <c r="BH75" s="457">
        <v>2.90705835455342E-4</v>
      </c>
    </row>
    <row r="76" spans="8:8">
      <c r="A76" s="45" t="s">
        <v>162</v>
      </c>
      <c r="B76" s="52">
        <v>0.0</v>
      </c>
      <c r="C76" s="52">
        <v>0.0</v>
      </c>
      <c r="D76" s="52">
        <v>0.0</v>
      </c>
      <c r="E76" s="52">
        <v>0.0</v>
      </c>
      <c r="F76" s="52">
        <v>0.0</v>
      </c>
      <c r="G76" s="52">
        <v>0.0</v>
      </c>
      <c r="H76" s="52">
        <v>0.0</v>
      </c>
      <c r="I76" s="52">
        <v>0.0</v>
      </c>
      <c r="J76" s="52">
        <v>0.0</v>
      </c>
      <c r="K76" s="52">
        <v>0.0</v>
      </c>
      <c r="L76" s="52">
        <v>0.0</v>
      </c>
      <c r="M76" s="52">
        <v>0.0</v>
      </c>
      <c r="N76" s="52">
        <v>0.0</v>
      </c>
      <c r="O76" s="52">
        <v>0.0</v>
      </c>
      <c r="P76" s="52">
        <v>0.0</v>
      </c>
      <c r="Q76" s="52">
        <v>0.0</v>
      </c>
      <c r="R76" s="52">
        <v>0.0</v>
      </c>
      <c r="S76" s="52">
        <v>0.0</v>
      </c>
      <c r="T76" s="52">
        <v>0.0</v>
      </c>
      <c r="U76" s="52">
        <v>0.0</v>
      </c>
      <c r="V76" s="52">
        <v>0.0</v>
      </c>
      <c r="W76" s="52">
        <v>0.0</v>
      </c>
      <c r="X76" s="52">
        <v>0.0</v>
      </c>
      <c r="Y76" s="52">
        <v>0.0</v>
      </c>
      <c r="Z76" s="52">
        <v>0.0</v>
      </c>
      <c r="AA76" s="52">
        <v>0.0</v>
      </c>
      <c r="AB76" s="52">
        <v>0.0</v>
      </c>
      <c r="AC76" s="52">
        <v>0.0</v>
      </c>
      <c r="AD76" s="52">
        <v>0.0</v>
      </c>
      <c r="AE76" s="52">
        <v>0.0</v>
      </c>
      <c r="AF76" s="52">
        <v>0.0</v>
      </c>
      <c r="AG76" s="52">
        <v>0.0</v>
      </c>
      <c r="AH76" s="52">
        <v>0.0</v>
      </c>
      <c r="AI76" s="52">
        <v>0.0</v>
      </c>
      <c r="AJ76" s="52">
        <v>0.0</v>
      </c>
      <c r="AK76" s="52">
        <v>0.0</v>
      </c>
      <c r="AL76" s="52">
        <v>0.0</v>
      </c>
      <c r="AM76" s="52">
        <v>0.0</v>
      </c>
      <c r="AN76" s="52">
        <v>0.0</v>
      </c>
      <c r="AO76" s="52">
        <v>0.0</v>
      </c>
      <c r="AP76" s="52">
        <v>0.0</v>
      </c>
      <c r="AQ76" s="52">
        <v>0.0</v>
      </c>
      <c r="AR76" s="52">
        <v>0.0</v>
      </c>
      <c r="AS76" s="52">
        <v>0.0</v>
      </c>
      <c r="AT76" s="52">
        <v>6.001E-5</v>
      </c>
      <c r="AU76" s="52">
        <v>1.72936932515337E-4</v>
      </c>
      <c r="AV76" s="52">
        <v>1.93078536585366E-4</v>
      </c>
      <c r="AW76" s="52">
        <v>2.24789454545454E-4</v>
      </c>
      <c r="AX76" s="52">
        <v>8.01978072289156E-4</v>
      </c>
      <c r="AY76" s="52">
        <v>0.00290799862275449</v>
      </c>
      <c r="AZ76" s="52">
        <v>0.00288426857142857</v>
      </c>
      <c r="BA76" s="52">
        <v>0.00312357195266272</v>
      </c>
      <c r="BB76" s="52">
        <v>0.007121439</v>
      </c>
      <c r="BC76" s="52">
        <v>0.0118112795136948</v>
      </c>
      <c r="BD76" s="52">
        <v>0.0372164521699125</v>
      </c>
      <c r="BE76" s="53">
        <v>0.0493740694891001</v>
      </c>
      <c r="BF76" s="457">
        <v>0.323048404374828</v>
      </c>
      <c r="BG76" s="457">
        <v>0.902177911679336</v>
      </c>
      <c r="BH76" s="457">
        <v>0.00155697263214599</v>
      </c>
    </row>
    <row r="77" spans="8:8">
      <c r="A77" s="45" t="s">
        <v>163</v>
      </c>
      <c r="B77" s="52">
        <v>0.0</v>
      </c>
      <c r="C77" s="52">
        <v>0.0</v>
      </c>
      <c r="D77" s="52">
        <v>0.0</v>
      </c>
      <c r="E77" s="52">
        <v>0.0</v>
      </c>
      <c r="F77" s="52">
        <v>0.0</v>
      </c>
      <c r="G77" s="52">
        <v>0.0</v>
      </c>
      <c r="H77" s="52">
        <v>0.0</v>
      </c>
      <c r="I77" s="52">
        <v>0.0</v>
      </c>
      <c r="J77" s="52">
        <v>0.0</v>
      </c>
      <c r="K77" s="52">
        <v>0.0</v>
      </c>
      <c r="L77" s="52">
        <v>0.0</v>
      </c>
      <c r="M77" s="52">
        <v>0.0</v>
      </c>
      <c r="N77" s="52">
        <v>0.0</v>
      </c>
      <c r="O77" s="52">
        <v>0.0</v>
      </c>
      <c r="P77" s="52">
        <v>0.0</v>
      </c>
      <c r="Q77" s="52">
        <v>0.0</v>
      </c>
      <c r="R77" s="52">
        <v>0.0</v>
      </c>
      <c r="S77" s="52">
        <v>0.0</v>
      </c>
      <c r="T77" s="52">
        <v>0.0</v>
      </c>
      <c r="U77" s="52">
        <v>0.0</v>
      </c>
      <c r="V77" s="52">
        <v>0.0</v>
      </c>
      <c r="W77" s="52">
        <v>0.0</v>
      </c>
      <c r="X77" s="52">
        <v>0.0</v>
      </c>
      <c r="Y77" s="52">
        <v>0.0</v>
      </c>
      <c r="Z77" s="52">
        <v>0.0</v>
      </c>
      <c r="AA77" s="52">
        <v>1.0E-5</v>
      </c>
      <c r="AB77" s="52">
        <v>1.0E-5</v>
      </c>
      <c r="AC77" s="52">
        <v>1.0E-5</v>
      </c>
      <c r="AD77" s="52">
        <v>1.0E-5</v>
      </c>
      <c r="AE77" s="52">
        <v>1.0E-5</v>
      </c>
      <c r="AF77" s="52">
        <v>1.0E-5</v>
      </c>
      <c r="AG77" s="52">
        <v>1.0E-5</v>
      </c>
      <c r="AH77" s="52">
        <v>3.0E-5</v>
      </c>
      <c r="AI77" s="52">
        <v>3.0E-5</v>
      </c>
      <c r="AJ77" s="52">
        <v>3.0E-5</v>
      </c>
      <c r="AK77" s="52">
        <v>6.0E-5</v>
      </c>
      <c r="AL77" s="52">
        <v>7.94805194805195E-5</v>
      </c>
      <c r="AM77" s="52">
        <v>7.89677419354839E-5</v>
      </c>
      <c r="AN77" s="52">
        <v>8.82692307692308E-5</v>
      </c>
      <c r="AO77" s="52">
        <v>9.84267515923567E-5</v>
      </c>
      <c r="AP77" s="52">
        <v>8.81202531645569E-5</v>
      </c>
      <c r="AQ77" s="52">
        <v>9.7188679245283E-5</v>
      </c>
      <c r="AR77" s="52">
        <v>1.3483125E-4</v>
      </c>
      <c r="AS77" s="52">
        <v>1.61552795031056E-4</v>
      </c>
      <c r="AT77" s="52">
        <v>1.445E-4</v>
      </c>
      <c r="AU77" s="52">
        <v>1.7682763803681E-4</v>
      </c>
      <c r="AV77" s="52">
        <v>1.87359695121951E-4</v>
      </c>
      <c r="AW77" s="52">
        <v>2.08947952677459E-4</v>
      </c>
      <c r="AX77" s="52">
        <v>2.99916867469879E-4</v>
      </c>
      <c r="AY77" s="52">
        <v>5.2636122754491E-4</v>
      </c>
      <c r="AZ77" s="52">
        <v>0.00299579464285714</v>
      </c>
      <c r="BA77" s="52">
        <v>0.00963085207100591</v>
      </c>
      <c r="BB77" s="52">
        <v>0.014993325</v>
      </c>
      <c r="BC77" s="52">
        <v>0.0244220657894737</v>
      </c>
      <c r="BD77" s="52">
        <v>0.0323611317523648</v>
      </c>
      <c r="BE77" s="53">
        <v>0.0398102918776957</v>
      </c>
      <c r="BF77" s="457">
        <v>0.226827321498457</v>
      </c>
      <c r="BG77" s="457">
        <v>0.717970038546361</v>
      </c>
      <c r="BH77" s="457">
        <v>0.00125538639153492</v>
      </c>
    </row>
    <row r="78" spans="8:8" s="47" ht="10.2" customFormat="1">
      <c r="A78" s="54" t="s">
        <v>164</v>
      </c>
      <c r="B78" s="55">
        <v>0.0</v>
      </c>
      <c r="C78" s="55">
        <v>0.0</v>
      </c>
      <c r="D78" s="55">
        <v>0.0</v>
      </c>
      <c r="E78" s="55">
        <v>0.0</v>
      </c>
      <c r="F78" s="55">
        <v>0.0</v>
      </c>
      <c r="G78" s="55">
        <v>0.0</v>
      </c>
      <c r="H78" s="55">
        <v>0.0</v>
      </c>
      <c r="I78" s="55">
        <v>0.0</v>
      </c>
      <c r="J78" s="55">
        <v>0.0</v>
      </c>
      <c r="K78" s="55">
        <v>0.0</v>
      </c>
      <c r="L78" s="55">
        <v>0.0</v>
      </c>
      <c r="M78" s="55">
        <v>0.0</v>
      </c>
      <c r="N78" s="55">
        <v>0.0</v>
      </c>
      <c r="O78" s="55">
        <v>0.0</v>
      </c>
      <c r="P78" s="55">
        <v>0.0</v>
      </c>
      <c r="Q78" s="55">
        <v>0.0</v>
      </c>
      <c r="R78" s="55">
        <v>0.0</v>
      </c>
      <c r="S78" s="55">
        <v>0.0</v>
      </c>
      <c r="T78" s="55">
        <v>0.0</v>
      </c>
      <c r="U78" s="55">
        <v>0.0</v>
      </c>
      <c r="V78" s="55">
        <v>0.0</v>
      </c>
      <c r="W78" s="55">
        <v>0.0</v>
      </c>
      <c r="X78" s="55">
        <v>0.0</v>
      </c>
      <c r="Y78" s="55">
        <v>0.0</v>
      </c>
      <c r="Z78" s="55">
        <v>0.0</v>
      </c>
      <c r="AA78" s="55">
        <v>1.0E-5</v>
      </c>
      <c r="AB78" s="55">
        <v>1.0E-5</v>
      </c>
      <c r="AC78" s="55">
        <v>1.0E-5</v>
      </c>
      <c r="AD78" s="55">
        <v>1.0E-5</v>
      </c>
      <c r="AE78" s="55">
        <v>1.0E-5</v>
      </c>
      <c r="AF78" s="55">
        <v>1.0E-5</v>
      </c>
      <c r="AG78" s="55">
        <v>1.0E-5</v>
      </c>
      <c r="AH78" s="55">
        <v>3.0E-5</v>
      </c>
      <c r="AI78" s="55">
        <v>3.0E-5</v>
      </c>
      <c r="AJ78" s="55">
        <v>3.8E-4</v>
      </c>
      <c r="AK78" s="55">
        <v>4.25E-4</v>
      </c>
      <c r="AL78" s="55">
        <v>5.13642857142857E-4</v>
      </c>
      <c r="AM78" s="55">
        <v>0.00106129869127462</v>
      </c>
      <c r="AN78" s="55">
        <v>0.00107259753077317</v>
      </c>
      <c r="AO78" s="55">
        <v>0.00127405541311915</v>
      </c>
      <c r="AP78" s="55">
        <v>0.00154099732533125</v>
      </c>
      <c r="AQ78" s="55">
        <v>0.00176191729099866</v>
      </c>
      <c r="AR78" s="55">
        <v>0.00189802429533178</v>
      </c>
      <c r="AS78" s="55">
        <v>0.00252253781978247</v>
      </c>
      <c r="AT78" s="55">
        <v>0.00343564017359824</v>
      </c>
      <c r="AU78" s="55">
        <v>0.00416225510561432</v>
      </c>
      <c r="AV78" s="55">
        <v>0.00673358664786259</v>
      </c>
      <c r="AW78" s="55">
        <v>0.00849502175759501</v>
      </c>
      <c r="AX78" s="55">
        <v>0.0105045173189031</v>
      </c>
      <c r="AY78" s="55">
        <v>0.0167867173451366</v>
      </c>
      <c r="AZ78" s="55">
        <v>0.0225455467869699</v>
      </c>
      <c r="BA78" s="55">
        <v>0.0346869886012997</v>
      </c>
      <c r="BB78" s="55">
        <v>0.0455703257943528</v>
      </c>
      <c r="BC78" s="55">
        <v>0.0692565385838079</v>
      </c>
      <c r="BD78" s="55">
        <v>0.122935154082892</v>
      </c>
      <c r="BE78" s="55">
        <v>0.165400774755734</v>
      </c>
      <c r="BF78" s="458">
        <v>0.341755019555986</v>
      </c>
      <c r="BG78" s="458">
        <v>0.430101432765982</v>
      </c>
      <c r="BH78" s="458">
        <v>0.00521578395897208</v>
      </c>
    </row>
    <row r="79" spans="8:8">
      <c r="B79" s="52"/>
      <c r="C79" s="52"/>
      <c r="D79" s="52"/>
      <c r="E79" s="52"/>
      <c r="F79" s="52"/>
      <c r="G79" s="52"/>
      <c r="H79" s="52"/>
      <c r="I79" s="52"/>
      <c r="J79" s="52"/>
      <c r="K79" s="52"/>
      <c r="L79" s="52"/>
      <c r="M79" s="52"/>
      <c r="N79" s="52"/>
      <c r="O79" s="52"/>
      <c r="P79" s="52"/>
      <c r="Q79" s="52"/>
      <c r="R79" s="52"/>
      <c r="S79" s="52"/>
      <c r="T79" s="52"/>
      <c r="U79" s="52"/>
      <c r="V79" s="52"/>
      <c r="W79" s="52"/>
      <c r="X79" s="52"/>
      <c r="Y79" s="52"/>
      <c r="Z79" s="52"/>
      <c r="AA79" s="52"/>
      <c r="AB79" s="52"/>
      <c r="AC79" s="52"/>
      <c r="AD79" s="52"/>
      <c r="AE79" s="52"/>
      <c r="AF79" s="52"/>
      <c r="AG79" s="52"/>
      <c r="AH79" s="52"/>
      <c r="AI79" s="52"/>
      <c r="AJ79" s="52"/>
      <c r="AK79" s="52"/>
      <c r="AL79" s="52"/>
      <c r="AM79" s="52"/>
      <c r="AN79" s="52"/>
      <c r="AO79" s="52"/>
      <c r="AP79" s="52"/>
      <c r="AQ79" s="52"/>
      <c r="AR79" s="52"/>
      <c r="AS79" s="52"/>
      <c r="AT79" s="52"/>
      <c r="AU79" s="52"/>
      <c r="AV79" s="52"/>
      <c r="AW79" s="52"/>
      <c r="AX79" s="52"/>
      <c r="AY79" s="52"/>
      <c r="AZ79" s="52"/>
      <c r="BA79" s="52"/>
      <c r="BB79" s="52"/>
      <c r="BC79" s="52"/>
      <c r="BD79" s="52"/>
      <c r="BE79" s="53"/>
      <c r="BF79" s="457"/>
      <c r="BG79" s="457"/>
      <c r="BH79" s="457"/>
    </row>
    <row r="80" spans="8:8">
      <c r="A80" s="218" t="s">
        <v>165</v>
      </c>
      <c r="B80" s="52">
        <v>0.0</v>
      </c>
      <c r="C80" s="52">
        <v>0.0</v>
      </c>
      <c r="D80" s="52">
        <v>0.0</v>
      </c>
      <c r="E80" s="52">
        <v>0.0</v>
      </c>
      <c r="F80" s="52">
        <v>0.0</v>
      </c>
      <c r="G80" s="52">
        <v>0.0</v>
      </c>
      <c r="H80" s="52">
        <v>0.0</v>
      </c>
      <c r="I80" s="52">
        <v>0.0</v>
      </c>
      <c r="J80" s="52">
        <v>0.0</v>
      </c>
      <c r="K80" s="52">
        <v>0.0</v>
      </c>
      <c r="L80" s="52">
        <v>0.0</v>
      </c>
      <c r="M80" s="52">
        <v>0.0</v>
      </c>
      <c r="N80" s="52">
        <v>0.0</v>
      </c>
      <c r="O80" s="52">
        <v>0.0</v>
      </c>
      <c r="P80" s="52">
        <v>0.0</v>
      </c>
      <c r="Q80" s="52">
        <v>0.0</v>
      </c>
      <c r="R80" s="52">
        <v>0.0</v>
      </c>
      <c r="S80" s="52">
        <v>0.0</v>
      </c>
      <c r="T80" s="52">
        <v>0.0</v>
      </c>
      <c r="U80" s="52">
        <v>0.0</v>
      </c>
      <c r="V80" s="52">
        <v>0.0</v>
      </c>
      <c r="W80" s="52">
        <v>0.0</v>
      </c>
      <c r="X80" s="52">
        <v>0.0</v>
      </c>
      <c r="Y80" s="52">
        <v>0.0</v>
      </c>
      <c r="Z80" s="52">
        <v>0.0</v>
      </c>
      <c r="AA80" s="52">
        <v>0.0</v>
      </c>
      <c r="AB80" s="52">
        <v>0.0</v>
      </c>
      <c r="AC80" s="52">
        <v>0.0</v>
      </c>
      <c r="AD80" s="52">
        <v>0.0</v>
      </c>
      <c r="AE80" s="52">
        <v>0.0</v>
      </c>
      <c r="AF80" s="52">
        <v>0.0</v>
      </c>
      <c r="AG80" s="52">
        <v>0.0</v>
      </c>
      <c r="AH80" s="52">
        <v>0.0</v>
      </c>
      <c r="AI80" s="52">
        <v>0.0</v>
      </c>
      <c r="AJ80" s="52">
        <v>0.0</v>
      </c>
      <c r="AK80" s="52">
        <v>0.0</v>
      </c>
      <c r="AL80" s="52">
        <v>0.0</v>
      </c>
      <c r="AM80" s="52">
        <v>0.0</v>
      </c>
      <c r="AN80" s="52">
        <v>0.0</v>
      </c>
      <c r="AO80" s="52">
        <v>0.0</v>
      </c>
      <c r="AP80" s="52">
        <v>0.0</v>
      </c>
      <c r="AQ80" s="52">
        <v>0.0</v>
      </c>
      <c r="AR80" s="52">
        <v>0.0</v>
      </c>
      <c r="AS80" s="52">
        <v>0.0</v>
      </c>
      <c r="AT80" s="52">
        <v>0.0</v>
      </c>
      <c r="AU80" s="52">
        <v>8.54171779141104E-5</v>
      </c>
      <c r="AV80" s="52">
        <v>1.69034679878049E-4</v>
      </c>
      <c r="AW80" s="52">
        <v>2.47795217932752E-4</v>
      </c>
      <c r="AX80" s="52">
        <v>2.63602409638554E-4</v>
      </c>
      <c r="AY80" s="52">
        <v>5.58862275449101E-4</v>
      </c>
      <c r="AZ80" s="52">
        <v>7.01249999999999E-4</v>
      </c>
      <c r="BA80" s="52">
        <v>0.00239053043689714</v>
      </c>
      <c r="BB80" s="52">
        <v>0.004707</v>
      </c>
      <c r="BC80" s="52">
        <v>0.00548473684210526</v>
      </c>
      <c r="BD80" s="52">
        <v>0.00557148709545268</v>
      </c>
      <c r="BE80" s="53">
        <v>0.00540003265306122</v>
      </c>
      <c r="BF80" s="457">
        <v>-0.0334217107170736</v>
      </c>
      <c r="BG80" s="457">
        <v>0.0</v>
      </c>
      <c r="BH80" s="457">
        <v>1.70285802659372E-4</v>
      </c>
    </row>
    <row r="81" spans="8:8">
      <c r="A81" s="218" t="s">
        <v>166</v>
      </c>
      <c r="B81" s="52">
        <v>0.0</v>
      </c>
      <c r="C81" s="52">
        <v>0.0</v>
      </c>
      <c r="D81" s="52">
        <v>0.0</v>
      </c>
      <c r="E81" s="52">
        <v>0.0</v>
      </c>
      <c r="F81" s="52">
        <v>0.0</v>
      </c>
      <c r="G81" s="52">
        <v>0.0</v>
      </c>
      <c r="H81" s="52">
        <v>0.0</v>
      </c>
      <c r="I81" s="52">
        <v>0.0</v>
      </c>
      <c r="J81" s="52">
        <v>0.0</v>
      </c>
      <c r="K81" s="52">
        <v>0.0</v>
      </c>
      <c r="L81" s="52">
        <v>0.0</v>
      </c>
      <c r="M81" s="52">
        <v>0.0</v>
      </c>
      <c r="N81" s="52">
        <v>0.0</v>
      </c>
      <c r="O81" s="52">
        <v>0.0</v>
      </c>
      <c r="P81" s="52">
        <v>0.0</v>
      </c>
      <c r="Q81" s="52">
        <v>0.0</v>
      </c>
      <c r="R81" s="52">
        <v>0.0</v>
      </c>
      <c r="S81" s="52">
        <v>0.0</v>
      </c>
      <c r="T81" s="52">
        <v>0.0</v>
      </c>
      <c r="U81" s="52">
        <v>0.0</v>
      </c>
      <c r="V81" s="52">
        <v>0.0</v>
      </c>
      <c r="W81" s="52">
        <v>0.0</v>
      </c>
      <c r="X81" s="52">
        <v>0.0</v>
      </c>
      <c r="Y81" s="52">
        <v>0.0</v>
      </c>
      <c r="Z81" s="52">
        <v>0.0</v>
      </c>
      <c r="AA81" s="52">
        <v>0.0</v>
      </c>
      <c r="AB81" s="52">
        <v>0.0</v>
      </c>
      <c r="AC81" s="52">
        <v>0.0</v>
      </c>
      <c r="AD81" s="52">
        <v>0.0</v>
      </c>
      <c r="AE81" s="52">
        <v>0.0</v>
      </c>
      <c r="AF81" s="52">
        <v>0.0</v>
      </c>
      <c r="AG81" s="52">
        <v>0.0</v>
      </c>
      <c r="AH81" s="52">
        <v>0.0</v>
      </c>
      <c r="AI81" s="52">
        <v>0.0</v>
      </c>
      <c r="AJ81" s="52">
        <v>1.2E-4</v>
      </c>
      <c r="AK81" s="52">
        <v>8.07E-4</v>
      </c>
      <c r="AL81" s="52">
        <v>0.00178731818181818</v>
      </c>
      <c r="AM81" s="52">
        <v>0.00210745161290323</v>
      </c>
      <c r="AN81" s="52">
        <v>0.00281480769230769</v>
      </c>
      <c r="AO81" s="52">
        <v>0.00492182976259409</v>
      </c>
      <c r="AP81" s="52">
        <v>0.00494936708860759</v>
      </c>
      <c r="AQ81" s="52">
        <v>0.00583190394511149</v>
      </c>
      <c r="AR81" s="52">
        <v>0.00634602272727272</v>
      </c>
      <c r="AS81" s="52">
        <v>0.00885036702428006</v>
      </c>
      <c r="AT81" s="52">
        <v>0.00981649831649831</v>
      </c>
      <c r="AU81" s="52">
        <v>0.0134634690462911</v>
      </c>
      <c r="AV81" s="52">
        <v>0.0162272727272727</v>
      </c>
      <c r="AW81" s="52">
        <v>0.017065564738292</v>
      </c>
      <c r="AX81" s="52">
        <v>0.0147656078860898</v>
      </c>
      <c r="AY81" s="52">
        <v>0.0106978769733261</v>
      </c>
      <c r="AZ81" s="52">
        <v>0.0176363961038961</v>
      </c>
      <c r="BA81" s="52">
        <v>0.0238128025820333</v>
      </c>
      <c r="BB81" s="52">
        <v>0.0244090909090909</v>
      </c>
      <c r="BC81" s="52">
        <v>0.0316772993088783</v>
      </c>
      <c r="BD81" s="52">
        <v>0.057664328661461</v>
      </c>
      <c r="BE81" s="53">
        <v>0.0860172665429808</v>
      </c>
      <c r="BF81" s="457">
        <v>0.487613723774598</v>
      </c>
      <c r="BG81" s="457">
        <v>0.193699644100406</v>
      </c>
      <c r="BH81" s="457">
        <v>0.00271248716756057</v>
      </c>
    </row>
    <row r="82" spans="8:8">
      <c r="A82" s="218" t="s">
        <v>167</v>
      </c>
      <c r="B82" s="52">
        <v>0.0</v>
      </c>
      <c r="C82" s="52">
        <v>0.0</v>
      </c>
      <c r="D82" s="52">
        <v>0.0</v>
      </c>
      <c r="E82" s="52">
        <v>0.0</v>
      </c>
      <c r="F82" s="52">
        <v>0.0</v>
      </c>
      <c r="G82" s="52">
        <v>0.0</v>
      </c>
      <c r="H82" s="52">
        <v>0.0</v>
      </c>
      <c r="I82" s="52">
        <v>0.0</v>
      </c>
      <c r="J82" s="52">
        <v>0.0</v>
      </c>
      <c r="K82" s="52">
        <v>0.0</v>
      </c>
      <c r="L82" s="52">
        <v>0.0</v>
      </c>
      <c r="M82" s="52">
        <v>0.0</v>
      </c>
      <c r="N82" s="52">
        <v>0.0</v>
      </c>
      <c r="O82" s="52">
        <v>0.0</v>
      </c>
      <c r="P82" s="52">
        <v>0.0</v>
      </c>
      <c r="Q82" s="52">
        <v>0.0</v>
      </c>
      <c r="R82" s="52">
        <v>0.0</v>
      </c>
      <c r="S82" s="52">
        <v>0.0</v>
      </c>
      <c r="T82" s="52">
        <v>0.0</v>
      </c>
      <c r="U82" s="52">
        <v>0.0</v>
      </c>
      <c r="V82" s="52">
        <v>0.0</v>
      </c>
      <c r="W82" s="52">
        <v>0.0</v>
      </c>
      <c r="X82" s="52">
        <v>0.0</v>
      </c>
      <c r="Y82" s="52">
        <v>0.0</v>
      </c>
      <c r="Z82" s="52">
        <v>0.0</v>
      </c>
      <c r="AA82" s="52">
        <v>0.0</v>
      </c>
      <c r="AB82" s="52">
        <v>0.0</v>
      </c>
      <c r="AC82" s="52">
        <v>0.0</v>
      </c>
      <c r="AD82" s="52">
        <v>0.0</v>
      </c>
      <c r="AE82" s="52">
        <v>0.0</v>
      </c>
      <c r="AF82" s="52">
        <v>0.0</v>
      </c>
      <c r="AG82" s="52">
        <v>0.0</v>
      </c>
      <c r="AH82" s="52">
        <v>0.0</v>
      </c>
      <c r="AI82" s="52">
        <v>0.0</v>
      </c>
      <c r="AJ82" s="52">
        <v>0.0</v>
      </c>
      <c r="AK82" s="52">
        <v>6.4E-4</v>
      </c>
      <c r="AL82" s="52">
        <v>0.00204463636363636</v>
      </c>
      <c r="AM82" s="52">
        <v>0.00191497771260997</v>
      </c>
      <c r="AN82" s="52">
        <v>0.00198999067599068</v>
      </c>
      <c r="AO82" s="52">
        <v>0.00193930920671685</v>
      </c>
      <c r="AP82" s="52">
        <v>0.00199869332566168</v>
      </c>
      <c r="AQ82" s="52">
        <v>0.00176383990851915</v>
      </c>
      <c r="AR82" s="52">
        <v>0.00266794715909091</v>
      </c>
      <c r="AS82" s="52">
        <v>0.00283478599661208</v>
      </c>
      <c r="AT82" s="52">
        <v>0.00369467620650954</v>
      </c>
      <c r="AU82" s="52">
        <v>0.00618477635248187</v>
      </c>
      <c r="AV82" s="52">
        <v>0.00645866186252771</v>
      </c>
      <c r="AW82" s="52">
        <v>0.00675148462258953</v>
      </c>
      <c r="AX82" s="52">
        <v>0.0111985032858707</v>
      </c>
      <c r="AY82" s="52">
        <v>0.0176261589548176</v>
      </c>
      <c r="AZ82" s="52">
        <v>0.0229964464285714</v>
      </c>
      <c r="BA82" s="52">
        <v>0.030795550295858</v>
      </c>
      <c r="BB82" s="52">
        <v>0.0310518</v>
      </c>
      <c r="BC82" s="52">
        <v>0.0428659294736842</v>
      </c>
      <c r="BD82" s="52">
        <v>0.0559881145104466</v>
      </c>
      <c r="BE82" s="53">
        <v>0.0619151508672146</v>
      </c>
      <c r="BF82" s="457">
        <v>0.102840921296278</v>
      </c>
      <c r="BG82" s="457">
        <v>0.312356860269082</v>
      </c>
      <c r="BH82" s="457">
        <v>0.00195244581645684</v>
      </c>
    </row>
    <row r="83" spans="8:8">
      <c r="A83" s="218" t="s">
        <v>168</v>
      </c>
      <c r="B83" s="52">
        <v>0.0</v>
      </c>
      <c r="C83" s="52">
        <v>0.0</v>
      </c>
      <c r="D83" s="52">
        <v>0.0</v>
      </c>
      <c r="E83" s="52">
        <v>0.0</v>
      </c>
      <c r="F83" s="52">
        <v>0.0</v>
      </c>
      <c r="G83" s="52">
        <v>0.0</v>
      </c>
      <c r="H83" s="52">
        <v>0.0</v>
      </c>
      <c r="I83" s="52">
        <v>0.0</v>
      </c>
      <c r="J83" s="52">
        <v>0.0</v>
      </c>
      <c r="K83" s="52">
        <v>0.0</v>
      </c>
      <c r="L83" s="52">
        <v>0.0</v>
      </c>
      <c r="M83" s="52">
        <v>0.0</v>
      </c>
      <c r="N83" s="52">
        <v>0.0</v>
      </c>
      <c r="O83" s="52">
        <v>0.0</v>
      </c>
      <c r="P83" s="52">
        <v>0.0</v>
      </c>
      <c r="Q83" s="52">
        <v>0.0</v>
      </c>
      <c r="R83" s="52">
        <v>0.0</v>
      </c>
      <c r="S83" s="52">
        <v>0.0</v>
      </c>
      <c r="T83" s="52">
        <v>0.0</v>
      </c>
      <c r="U83" s="52">
        <v>0.0</v>
      </c>
      <c r="V83" s="52">
        <v>0.0</v>
      </c>
      <c r="W83" s="52">
        <v>0.0</v>
      </c>
      <c r="X83" s="52">
        <v>0.0</v>
      </c>
      <c r="Y83" s="52">
        <v>0.0</v>
      </c>
      <c r="Z83" s="52">
        <v>0.0</v>
      </c>
      <c r="AA83" s="52">
        <v>0.0</v>
      </c>
      <c r="AB83" s="52">
        <v>0.0</v>
      </c>
      <c r="AC83" s="52">
        <v>0.0</v>
      </c>
      <c r="AD83" s="52">
        <v>0.0</v>
      </c>
      <c r="AE83" s="52">
        <v>0.0</v>
      </c>
      <c r="AF83" s="52">
        <v>0.0</v>
      </c>
      <c r="AG83" s="52">
        <v>6.0E-4</v>
      </c>
      <c r="AH83" s="52">
        <v>0.00146</v>
      </c>
      <c r="AI83" s="52">
        <v>0.00231</v>
      </c>
      <c r="AJ83" s="52">
        <v>0.00197</v>
      </c>
      <c r="AK83" s="52">
        <v>0.004868</v>
      </c>
      <c r="AL83" s="52">
        <v>0.00431082467532468</v>
      </c>
      <c r="AM83" s="52">
        <v>0.00643323488094546</v>
      </c>
      <c r="AN83" s="52">
        <v>0.00614939174779282</v>
      </c>
      <c r="AO83" s="52">
        <v>0.00628201293410717</v>
      </c>
      <c r="AP83" s="52">
        <v>0.00527361126476987</v>
      </c>
      <c r="AQ83" s="52">
        <v>0.00445671236652164</v>
      </c>
      <c r="AR83" s="52">
        <v>0.00724504402372112</v>
      </c>
      <c r="AS83" s="52">
        <v>0.00682927222216206</v>
      </c>
      <c r="AT83" s="52">
        <v>0.00583578508728758</v>
      </c>
      <c r="AU83" s="52">
        <v>0.00486941947852698</v>
      </c>
      <c r="AV83" s="52">
        <v>0.00662084153786995</v>
      </c>
      <c r="AW83" s="52">
        <v>0.00705571776198984</v>
      </c>
      <c r="AX83" s="52">
        <v>0.00894172115996262</v>
      </c>
      <c r="AY83" s="52">
        <v>0.025622952727888</v>
      </c>
      <c r="AZ83" s="52">
        <v>0.058835548537762</v>
      </c>
      <c r="BA83" s="52">
        <v>0.0735068163798763</v>
      </c>
      <c r="BB83" s="52">
        <v>0.0971217473504291</v>
      </c>
      <c r="BC83" s="52">
        <v>0.10509628624836</v>
      </c>
      <c r="BD83" s="52">
        <v>0.109718476278101</v>
      </c>
      <c r="BE83" s="53">
        <v>0.114530912332302</v>
      </c>
      <c r="BF83" s="457">
        <v>0.0410095930681447</v>
      </c>
      <c r="BG83" s="457">
        <v>0.340966868452769</v>
      </c>
      <c r="BH83" s="457">
        <v>0.00361164266752353</v>
      </c>
    </row>
    <row r="84" spans="8:8">
      <c r="A84" s="218" t="s">
        <v>169</v>
      </c>
      <c r="B84" s="52">
        <v>0.0</v>
      </c>
      <c r="C84" s="52">
        <v>0.0</v>
      </c>
      <c r="D84" s="52">
        <v>0.0</v>
      </c>
      <c r="E84" s="52">
        <v>0.0</v>
      </c>
      <c r="F84" s="52">
        <v>0.0</v>
      </c>
      <c r="G84" s="52">
        <v>0.0</v>
      </c>
      <c r="H84" s="52">
        <v>0.00126</v>
      </c>
      <c r="I84" s="52">
        <v>0.00127</v>
      </c>
      <c r="J84" s="52">
        <v>0.00132</v>
      </c>
      <c r="K84" s="52">
        <v>0.00136</v>
      </c>
      <c r="L84" s="52">
        <v>0.00133</v>
      </c>
      <c r="M84" s="52">
        <v>0.00146</v>
      </c>
      <c r="N84" s="52">
        <v>0.00149</v>
      </c>
      <c r="O84" s="52">
        <v>0.00155</v>
      </c>
      <c r="P84" s="52">
        <v>0.00161</v>
      </c>
      <c r="Q84" s="52">
        <v>0.00167</v>
      </c>
      <c r="R84" s="52">
        <v>0.00177</v>
      </c>
      <c r="S84" s="52">
        <v>0.00195</v>
      </c>
      <c r="T84" s="52">
        <v>0.00189</v>
      </c>
      <c r="U84" s="52">
        <v>0.00192</v>
      </c>
      <c r="V84" s="52">
        <v>0.00227</v>
      </c>
      <c r="W84" s="52">
        <v>0.00617</v>
      </c>
      <c r="X84" s="52">
        <v>0.00615</v>
      </c>
      <c r="Y84" s="52">
        <v>0.00583</v>
      </c>
      <c r="Z84" s="52">
        <v>0.00574</v>
      </c>
      <c r="AA84" s="52">
        <v>0.00713</v>
      </c>
      <c r="AB84" s="52">
        <v>0.00716</v>
      </c>
      <c r="AC84" s="52">
        <v>0.00709</v>
      </c>
      <c r="AD84" s="52">
        <v>0.00698</v>
      </c>
      <c r="AE84" s="52">
        <v>0.00586</v>
      </c>
      <c r="AF84" s="52">
        <v>0.0073</v>
      </c>
      <c r="AG84" s="52">
        <v>0.00894093087911034</v>
      </c>
      <c r="AH84" s="52">
        <v>0.00912093087911034</v>
      </c>
      <c r="AI84" s="52">
        <v>0.0114650196529575</v>
      </c>
      <c r="AJ84" s="52">
        <v>0.0113218617582207</v>
      </c>
      <c r="AK84" s="52">
        <v>0.0149986315789474</v>
      </c>
      <c r="AL84" s="52">
        <v>0.015854641209793</v>
      </c>
      <c r="AM84" s="52">
        <v>0.0147012961935766</v>
      </c>
      <c r="AN84" s="52">
        <v>0.0186105571154127</v>
      </c>
      <c r="AO84" s="52">
        <v>0.02127987343976</v>
      </c>
      <c r="AP84" s="52">
        <v>0.0208757751271294</v>
      </c>
      <c r="AQ84" s="52">
        <v>0.0221587975469909</v>
      </c>
      <c r="AR84" s="52">
        <v>0.0212857834563856</v>
      </c>
      <c r="AS84" s="52">
        <v>0.0224127259867778</v>
      </c>
      <c r="AT84" s="52">
        <v>0.0259566549002515</v>
      </c>
      <c r="AU84" s="52">
        <v>0.0289460394554395</v>
      </c>
      <c r="AV84" s="52">
        <v>0.02955114917619</v>
      </c>
      <c r="AW84" s="52">
        <v>0.0324790153108094</v>
      </c>
      <c r="AX84" s="52">
        <v>0.0369506649495573</v>
      </c>
      <c r="AY84" s="52">
        <v>0.0493051708199199</v>
      </c>
      <c r="AZ84" s="52">
        <v>0.0677410745479197</v>
      </c>
      <c r="BA84" s="52">
        <v>0.0695762993910826</v>
      </c>
      <c r="BB84" s="52">
        <v>0.0711840964216242</v>
      </c>
      <c r="BC84" s="52">
        <v>0.0779166720829514</v>
      </c>
      <c r="BD84" s="52">
        <v>0.0917393146299409</v>
      </c>
      <c r="BE84" s="53">
        <v>0.0881170179390561</v>
      </c>
      <c r="BF84" s="457">
        <v>-0.0421090302024001</v>
      </c>
      <c r="BG84" s="457">
        <v>0.134568382728349</v>
      </c>
      <c r="BH84" s="457">
        <v>0.00277870118418566</v>
      </c>
    </row>
    <row r="85" spans="8:8">
      <c r="A85" s="218" t="s">
        <v>170</v>
      </c>
      <c r="B85" s="52">
        <v>0.0</v>
      </c>
      <c r="C85" s="52">
        <v>0.0</v>
      </c>
      <c r="D85" s="52">
        <v>0.0</v>
      </c>
      <c r="E85" s="52">
        <v>0.0</v>
      </c>
      <c r="F85" s="52">
        <v>0.0</v>
      </c>
      <c r="G85" s="52">
        <v>0.0</v>
      </c>
      <c r="H85" s="52">
        <v>0.0</v>
      </c>
      <c r="I85" s="52">
        <v>0.0</v>
      </c>
      <c r="J85" s="52">
        <v>0.0</v>
      </c>
      <c r="K85" s="52">
        <v>0.0</v>
      </c>
      <c r="L85" s="52">
        <v>0.0</v>
      </c>
      <c r="M85" s="52">
        <v>0.0</v>
      </c>
      <c r="N85" s="52">
        <v>0.0</v>
      </c>
      <c r="O85" s="52">
        <v>0.0</v>
      </c>
      <c r="P85" s="52">
        <v>0.0</v>
      </c>
      <c r="Q85" s="52">
        <v>0.0</v>
      </c>
      <c r="R85" s="52">
        <v>0.0</v>
      </c>
      <c r="S85" s="52">
        <v>0.0</v>
      </c>
      <c r="T85" s="52">
        <v>0.0</v>
      </c>
      <c r="U85" s="52">
        <v>0.0</v>
      </c>
      <c r="V85" s="52">
        <v>0.0</v>
      </c>
      <c r="W85" s="52">
        <v>0.0</v>
      </c>
      <c r="X85" s="52">
        <v>0.0</v>
      </c>
      <c r="Y85" s="52">
        <v>0.0</v>
      </c>
      <c r="Z85" s="52">
        <v>0.0</v>
      </c>
      <c r="AA85" s="52">
        <v>3.0E-5</v>
      </c>
      <c r="AB85" s="52">
        <v>8.0E-5</v>
      </c>
      <c r="AC85" s="52">
        <v>8.0E-5</v>
      </c>
      <c r="AD85" s="52">
        <v>8.0E-5</v>
      </c>
      <c r="AE85" s="52">
        <v>9.0E-5</v>
      </c>
      <c r="AF85" s="52">
        <v>9.0E-5</v>
      </c>
      <c r="AG85" s="52">
        <v>7.0E-5</v>
      </c>
      <c r="AH85" s="52">
        <v>7.0E-5</v>
      </c>
      <c r="AI85" s="52">
        <v>7.0E-5</v>
      </c>
      <c r="AJ85" s="52">
        <v>7.0E-5</v>
      </c>
      <c r="AK85" s="52">
        <v>7.0E-5</v>
      </c>
      <c r="AL85" s="52">
        <v>7.00223376664829E-5</v>
      </c>
      <c r="AM85" s="52">
        <v>7.30945159937105E-5</v>
      </c>
      <c r="AN85" s="52">
        <v>7.44109615723674E-5</v>
      </c>
      <c r="AO85" s="52">
        <v>7.6344076262348E-5</v>
      </c>
      <c r="AP85" s="52">
        <v>8.96308862514133E-5</v>
      </c>
      <c r="AQ85" s="52">
        <v>0.00627046924543099</v>
      </c>
      <c r="AR85" s="52">
        <v>8.46156938559003E-4</v>
      </c>
      <c r="AS85" s="52">
        <v>8.81916706999451E-4</v>
      </c>
      <c r="AT85" s="52">
        <v>8.43275555410318E-4</v>
      </c>
      <c r="AU85" s="52">
        <v>7.55791844573422E-4</v>
      </c>
      <c r="AV85" s="52">
        <v>8.07858658637337E-4</v>
      </c>
      <c r="AW85" s="52">
        <v>8.62947818608569E-4</v>
      </c>
      <c r="AX85" s="52">
        <v>9.3593602417879E-4</v>
      </c>
      <c r="AY85" s="52">
        <v>0.00101134832364271</v>
      </c>
      <c r="AZ85" s="52">
        <v>7.07615891339395E-4</v>
      </c>
      <c r="BA85" s="52">
        <v>8.64730646014841E-4</v>
      </c>
      <c r="BB85" s="52">
        <v>9.2897999249196E-4</v>
      </c>
      <c r="BC85" s="52">
        <v>0.00114302912416064</v>
      </c>
      <c r="BD85" s="52">
        <v>0.00113901729510711</v>
      </c>
      <c r="BE85" s="53">
        <v>0.0011363557914821</v>
      </c>
      <c r="BF85" s="457">
        <v>-0.00506252266253315</v>
      </c>
      <c r="BG85" s="457">
        <v>0.0305191834491552</v>
      </c>
      <c r="BH85" s="457">
        <v>3.58340903641497E-5</v>
      </c>
    </row>
    <row r="86" spans="8:8">
      <c r="A86" s="218" t="s">
        <v>171</v>
      </c>
      <c r="B86" s="52">
        <v>0.0</v>
      </c>
      <c r="C86" s="52">
        <v>0.0</v>
      </c>
      <c r="D86" s="52">
        <v>0.0</v>
      </c>
      <c r="E86" s="52">
        <v>0.0</v>
      </c>
      <c r="F86" s="52">
        <v>0.0</v>
      </c>
      <c r="G86" s="52">
        <v>0.0</v>
      </c>
      <c r="H86" s="52">
        <v>3.8E-4</v>
      </c>
      <c r="I86" s="52">
        <v>3.8E-4</v>
      </c>
      <c r="J86" s="52">
        <v>3.8E-4</v>
      </c>
      <c r="K86" s="52">
        <v>3.9E-4</v>
      </c>
      <c r="L86" s="52">
        <v>3.9E-4</v>
      </c>
      <c r="M86" s="52">
        <v>3.9E-4</v>
      </c>
      <c r="N86" s="52">
        <v>4.0E-4</v>
      </c>
      <c r="O86" s="52">
        <v>4.0E-4</v>
      </c>
      <c r="P86" s="52">
        <v>4.0E-4</v>
      </c>
      <c r="Q86" s="52">
        <v>4.0E-4</v>
      </c>
      <c r="R86" s="52">
        <v>4.1E-4</v>
      </c>
      <c r="S86" s="52">
        <v>4.1E-4</v>
      </c>
      <c r="T86" s="52">
        <v>4.1E-4</v>
      </c>
      <c r="U86" s="52">
        <v>4.2E-4</v>
      </c>
      <c r="V86" s="52">
        <v>4.2E-4</v>
      </c>
      <c r="W86" s="52">
        <v>4.2E-4</v>
      </c>
      <c r="X86" s="52">
        <v>4.3E-4</v>
      </c>
      <c r="Y86" s="52">
        <v>4.3E-4</v>
      </c>
      <c r="Z86" s="52">
        <v>4.3E-4</v>
      </c>
      <c r="AA86" s="52">
        <v>9.2E-4</v>
      </c>
      <c r="AB86" s="52">
        <v>0.001</v>
      </c>
      <c r="AC86" s="52">
        <v>0.00105</v>
      </c>
      <c r="AD86" s="52">
        <v>0.00111</v>
      </c>
      <c r="AE86" s="52">
        <v>0.001184</v>
      </c>
      <c r="AF86" s="52">
        <v>0.001203</v>
      </c>
      <c r="AG86" s="52">
        <v>0.001341</v>
      </c>
      <c r="AH86" s="52">
        <v>0.001352</v>
      </c>
      <c r="AI86" s="52">
        <v>0.001406</v>
      </c>
      <c r="AJ86" s="52">
        <v>0.001458</v>
      </c>
      <c r="AK86" s="52">
        <v>0.00165341000002623</v>
      </c>
      <c r="AL86" s="52">
        <v>0.00173682818180974</v>
      </c>
      <c r="AM86" s="52">
        <v>0.00183108425788036</v>
      </c>
      <c r="AN86" s="52">
        <v>0.00172100480768295</v>
      </c>
      <c r="AO86" s="52">
        <v>0.00259974807505744</v>
      </c>
      <c r="AP86" s="52">
        <v>0.0027167416689978</v>
      </c>
      <c r="AQ86" s="52">
        <v>0.00279584678948574</v>
      </c>
      <c r="AR86" s="52">
        <v>0.00275895612671487</v>
      </c>
      <c r="AS86" s="52">
        <v>0.00269843235916504</v>
      </c>
      <c r="AT86" s="52">
        <v>0.00240487666741142</v>
      </c>
      <c r="AU86" s="52">
        <v>0.00262656408755745</v>
      </c>
      <c r="AV86" s="52">
        <v>0.00291744877954228</v>
      </c>
      <c r="AW86" s="52">
        <v>0.00332133034099251</v>
      </c>
      <c r="AX86" s="52">
        <v>0.00402109046121039</v>
      </c>
      <c r="AY86" s="52">
        <v>0.00421275030111525</v>
      </c>
      <c r="AZ86" s="52">
        <v>0.00578407859762508</v>
      </c>
      <c r="BA86" s="52">
        <v>0.00654556261029086</v>
      </c>
      <c r="BB86" s="52">
        <v>0.00770635266209581</v>
      </c>
      <c r="BC86" s="52">
        <v>0.00908371565034666</v>
      </c>
      <c r="BD86" s="52">
        <v>0.00931417503491654</v>
      </c>
      <c r="BE86" s="53">
        <v>0.0100738343659661</v>
      </c>
      <c r="BF86" s="457">
        <v>0.0786044057249384</v>
      </c>
      <c r="BG86" s="457">
        <v>0.144999135123334</v>
      </c>
      <c r="BH86" s="457">
        <v>3.17670481102304E-4</v>
      </c>
    </row>
    <row r="87" spans="8:8">
      <c r="A87" s="218" t="s">
        <v>172</v>
      </c>
      <c r="B87" s="52">
        <v>0.0</v>
      </c>
      <c r="C87" s="52">
        <v>0.0</v>
      </c>
      <c r="D87" s="52">
        <v>0.0</v>
      </c>
      <c r="E87" s="52">
        <v>0.0</v>
      </c>
      <c r="F87" s="52">
        <v>0.0</v>
      </c>
      <c r="G87" s="52">
        <v>0.0</v>
      </c>
      <c r="H87" s="52">
        <v>0.0</v>
      </c>
      <c r="I87" s="52">
        <v>0.0</v>
      </c>
      <c r="J87" s="52">
        <v>0.0</v>
      </c>
      <c r="K87" s="52">
        <v>0.0</v>
      </c>
      <c r="L87" s="52">
        <v>0.0</v>
      </c>
      <c r="M87" s="52">
        <v>0.0</v>
      </c>
      <c r="N87" s="52">
        <v>0.0</v>
      </c>
      <c r="O87" s="52">
        <v>0.0</v>
      </c>
      <c r="P87" s="52">
        <v>0.0</v>
      </c>
      <c r="Q87" s="52">
        <v>0.0</v>
      </c>
      <c r="R87" s="52">
        <v>0.0</v>
      </c>
      <c r="S87" s="52">
        <v>0.0</v>
      </c>
      <c r="T87" s="52">
        <v>0.0</v>
      </c>
      <c r="U87" s="52">
        <v>0.0</v>
      </c>
      <c r="V87" s="52">
        <v>0.0</v>
      </c>
      <c r="W87" s="52">
        <v>0.0</v>
      </c>
      <c r="X87" s="52">
        <v>0.0</v>
      </c>
      <c r="Y87" s="52">
        <v>0.0</v>
      </c>
      <c r="Z87" s="52">
        <v>0.0</v>
      </c>
      <c r="AA87" s="52">
        <v>0.0</v>
      </c>
      <c r="AB87" s="52">
        <v>0.0</v>
      </c>
      <c r="AC87" s="52">
        <v>0.0</v>
      </c>
      <c r="AD87" s="52">
        <v>0.0</v>
      </c>
      <c r="AE87" s="52">
        <v>0.0</v>
      </c>
      <c r="AF87" s="52">
        <v>0.0</v>
      </c>
      <c r="AG87" s="52">
        <v>0.0</v>
      </c>
      <c r="AH87" s="52">
        <v>0.0</v>
      </c>
      <c r="AI87" s="52">
        <v>0.0</v>
      </c>
      <c r="AJ87" s="52">
        <v>0.0</v>
      </c>
      <c r="AK87" s="52">
        <v>2.3E-4</v>
      </c>
      <c r="AL87" s="52">
        <v>2.38441558441558E-4</v>
      </c>
      <c r="AM87" s="52">
        <v>2.96129032258065E-4</v>
      </c>
      <c r="AN87" s="52">
        <v>3.26772692307692E-4</v>
      </c>
      <c r="AO87" s="52">
        <v>4.39636242038216E-4</v>
      </c>
      <c r="AP87" s="52">
        <v>4.25185063291139E-4</v>
      </c>
      <c r="AQ87" s="52">
        <v>3.9167037735849E-4</v>
      </c>
      <c r="AR87" s="52">
        <v>4.44637125E-4</v>
      </c>
      <c r="AS87" s="52">
        <v>4.11417950310559E-4</v>
      </c>
      <c r="AT87" s="52">
        <v>9.64164444444444E-4</v>
      </c>
      <c r="AU87" s="52">
        <v>0.00137141385736196</v>
      </c>
      <c r="AV87" s="52">
        <v>0.00110198949695122</v>
      </c>
      <c r="AW87" s="52">
        <v>0.00194018804607721</v>
      </c>
      <c r="AX87" s="52">
        <v>0.00350457329819277</v>
      </c>
      <c r="AY87" s="52">
        <v>0.00503191118263473</v>
      </c>
      <c r="AZ87" s="52">
        <v>0.00474695933035714</v>
      </c>
      <c r="BA87" s="52">
        <v>0.00535260963078544</v>
      </c>
      <c r="BB87" s="52">
        <v>0.00531177975</v>
      </c>
      <c r="BC87" s="52">
        <v>0.00568187197368421</v>
      </c>
      <c r="BD87" s="52">
        <v>0.00607455003687014</v>
      </c>
      <c r="BE87" s="53">
        <v>0.00603539067577614</v>
      </c>
      <c r="BF87" s="457">
        <v>-0.00916108999261267</v>
      </c>
      <c r="BG87" s="457">
        <v>0.202088106312445</v>
      </c>
      <c r="BH87" s="457">
        <v>1.90321320558092E-4</v>
      </c>
    </row>
    <row r="88" spans="8:8">
      <c r="A88" s="218" t="s">
        <v>173</v>
      </c>
      <c r="B88" s="52">
        <v>0.0</v>
      </c>
      <c r="C88" s="52">
        <v>0.0</v>
      </c>
      <c r="D88" s="52">
        <v>0.0</v>
      </c>
      <c r="E88" s="52">
        <v>0.0</v>
      </c>
      <c r="F88" s="52">
        <v>0.0</v>
      </c>
      <c r="G88" s="52">
        <v>0.0</v>
      </c>
      <c r="H88" s="52">
        <v>0.0</v>
      </c>
      <c r="I88" s="52">
        <v>0.0</v>
      </c>
      <c r="J88" s="52">
        <v>0.0</v>
      </c>
      <c r="K88" s="52">
        <v>0.0</v>
      </c>
      <c r="L88" s="52">
        <v>0.0</v>
      </c>
      <c r="M88" s="52">
        <v>0.0</v>
      </c>
      <c r="N88" s="52">
        <v>0.0</v>
      </c>
      <c r="O88" s="52">
        <v>0.0</v>
      </c>
      <c r="P88" s="52">
        <v>0.0</v>
      </c>
      <c r="Q88" s="52">
        <v>0.0</v>
      </c>
      <c r="R88" s="52">
        <v>0.0</v>
      </c>
      <c r="S88" s="52">
        <v>0.0</v>
      </c>
      <c r="T88" s="52">
        <v>0.0</v>
      </c>
      <c r="U88" s="52">
        <v>0.0</v>
      </c>
      <c r="V88" s="52">
        <v>0.0</v>
      </c>
      <c r="W88" s="52">
        <v>0.0</v>
      </c>
      <c r="X88" s="52">
        <v>0.0</v>
      </c>
      <c r="Y88" s="52">
        <v>0.0</v>
      </c>
      <c r="Z88" s="52">
        <v>0.0</v>
      </c>
      <c r="AA88" s="52">
        <v>0.0</v>
      </c>
      <c r="AB88" s="52">
        <v>0.0</v>
      </c>
      <c r="AC88" s="52">
        <v>3.2250000088655E-4</v>
      </c>
      <c r="AD88" s="52">
        <v>0.00124700000043806</v>
      </c>
      <c r="AE88" s="52">
        <v>0.0012900000004172</v>
      </c>
      <c r="AF88" s="52">
        <v>0.00167700000022946</v>
      </c>
      <c r="AG88" s="52">
        <v>0.0017200000002086</v>
      </c>
      <c r="AH88" s="52">
        <v>0.00195547320300773</v>
      </c>
      <c r="AI88" s="52">
        <v>0.00197047320300773</v>
      </c>
      <c r="AJ88" s="52">
        <v>0.00221938623145586</v>
      </c>
      <c r="AK88" s="52">
        <v>0.001298</v>
      </c>
      <c r="AL88" s="52">
        <v>0.00143661038961039</v>
      </c>
      <c r="AM88" s="52">
        <v>0.00153394838709677</v>
      </c>
      <c r="AN88" s="52">
        <v>0.00144369230769231</v>
      </c>
      <c r="AO88" s="52">
        <v>0.00152122929936306</v>
      </c>
      <c r="AP88" s="52">
        <v>0.00154355696202532</v>
      </c>
      <c r="AQ88" s="52">
        <v>0.00145109433962264</v>
      </c>
      <c r="AR88" s="52">
        <v>0.00148314375</v>
      </c>
      <c r="AS88" s="52">
        <v>0.00140931055900621</v>
      </c>
      <c r="AT88" s="52">
        <v>0.00124761111111111</v>
      </c>
      <c r="AU88" s="52">
        <v>0.00174870552147239</v>
      </c>
      <c r="AV88" s="52">
        <v>0.00255248780487805</v>
      </c>
      <c r="AW88" s="52">
        <v>0.00283374545454545</v>
      </c>
      <c r="AX88" s="52">
        <v>0.0027945726506947</v>
      </c>
      <c r="AY88" s="52">
        <v>0.00239651298795825</v>
      </c>
      <c r="AZ88" s="52">
        <v>0.00239416681704745</v>
      </c>
      <c r="BA88" s="52">
        <v>0.00254741556454257</v>
      </c>
      <c r="BB88" s="52">
        <v>0.00267045862727103</v>
      </c>
      <c r="BC88" s="52">
        <v>0.00297334473705969</v>
      </c>
      <c r="BD88" s="52">
        <v>0.00426964973022686</v>
      </c>
      <c r="BE88" s="53">
        <v>0.00494215253329738</v>
      </c>
      <c r="BF88" s="457">
        <v>0.154345132671439</v>
      </c>
      <c r="BG88" s="457">
        <v>0.130918481639125</v>
      </c>
      <c r="BH88" s="457">
        <v>1.55846911503491E-4</v>
      </c>
    </row>
    <row r="89" spans="8:8" s="47" ht="10.2" customFormat="1">
      <c r="A89" s="54" t="s">
        <v>174</v>
      </c>
      <c r="B89" s="55">
        <v>0.0</v>
      </c>
      <c r="C89" s="55">
        <v>0.0</v>
      </c>
      <c r="D89" s="55">
        <v>0.0</v>
      </c>
      <c r="E89" s="55">
        <v>0.0</v>
      </c>
      <c r="F89" s="55">
        <v>0.0</v>
      </c>
      <c r="G89" s="55">
        <v>0.0</v>
      </c>
      <c r="H89" s="55">
        <v>0.00164</v>
      </c>
      <c r="I89" s="55">
        <v>0.00165</v>
      </c>
      <c r="J89" s="55">
        <v>0.0017</v>
      </c>
      <c r="K89" s="55">
        <v>0.00175</v>
      </c>
      <c r="L89" s="55">
        <v>0.00172</v>
      </c>
      <c r="M89" s="55">
        <v>0.00185</v>
      </c>
      <c r="N89" s="55">
        <v>0.00189</v>
      </c>
      <c r="O89" s="55">
        <v>0.00195</v>
      </c>
      <c r="P89" s="55">
        <v>0.00201</v>
      </c>
      <c r="Q89" s="55">
        <v>0.00207</v>
      </c>
      <c r="R89" s="55">
        <v>0.00218</v>
      </c>
      <c r="S89" s="55">
        <v>0.00236</v>
      </c>
      <c r="T89" s="55">
        <v>0.0023</v>
      </c>
      <c r="U89" s="55">
        <v>0.00234</v>
      </c>
      <c r="V89" s="55">
        <v>0.00269</v>
      </c>
      <c r="W89" s="55">
        <v>0.00659</v>
      </c>
      <c r="X89" s="55">
        <v>0.00658</v>
      </c>
      <c r="Y89" s="55">
        <v>0.00626</v>
      </c>
      <c r="Z89" s="55">
        <v>0.00617</v>
      </c>
      <c r="AA89" s="55">
        <v>0.00808</v>
      </c>
      <c r="AB89" s="55">
        <v>0.00824</v>
      </c>
      <c r="AC89" s="55">
        <v>0.00854250000088655</v>
      </c>
      <c r="AD89" s="55">
        <v>0.00941700000043806</v>
      </c>
      <c r="AE89" s="55">
        <v>0.0084240000004172</v>
      </c>
      <c r="AF89" s="55">
        <v>0.0102700000002295</v>
      </c>
      <c r="AG89" s="55">
        <v>0.0126719308793189</v>
      </c>
      <c r="AH89" s="55">
        <v>0.0139584040821181</v>
      </c>
      <c r="AI89" s="55">
        <v>0.0172214928559653</v>
      </c>
      <c r="AJ89" s="55">
        <v>0.0171592479896766</v>
      </c>
      <c r="AK89" s="55">
        <v>0.0245650415789736</v>
      </c>
      <c r="AL89" s="55">
        <v>0.0274793228981004</v>
      </c>
      <c r="AM89" s="55">
        <v>0.0288912165932642</v>
      </c>
      <c r="AN89" s="55">
        <v>0.0331306280007592</v>
      </c>
      <c r="AO89" s="55">
        <v>0.0390599830358992</v>
      </c>
      <c r="AP89" s="55">
        <v>0.0378725613867343</v>
      </c>
      <c r="AQ89" s="55">
        <v>0.045120334519041</v>
      </c>
      <c r="AR89" s="55">
        <v>0.0430776913067442</v>
      </c>
      <c r="AS89" s="55">
        <v>0.0463282288053132</v>
      </c>
      <c r="AT89" s="55">
        <v>0.0507635422889242</v>
      </c>
      <c r="AU89" s="55">
        <v>0.0600515968216188</v>
      </c>
      <c r="AV89" s="55">
        <v>0.0664067447237473</v>
      </c>
      <c r="AW89" s="55">
        <v>0.0725577893118373</v>
      </c>
      <c r="AX89" s="55">
        <v>0.0833762721253957</v>
      </c>
      <c r="AY89" s="55">
        <v>0.116463544546752</v>
      </c>
      <c r="AZ89" s="55">
        <v>0.181543536254518</v>
      </c>
      <c r="BA89" s="55">
        <v>0.215392317537381</v>
      </c>
      <c r="BB89" s="55">
        <v>0.245091305713003</v>
      </c>
      <c r="BC89" s="55">
        <v>0.281922885441231</v>
      </c>
      <c r="BD89" s="55">
        <v>0.341479113272523</v>
      </c>
      <c r="BE89" s="55">
        <v>0.378168113701137</v>
      </c>
      <c r="BF89" s="458">
        <v>0.104415622597273</v>
      </c>
      <c r="BG89" s="458">
        <v>0.209988443814241</v>
      </c>
      <c r="BH89" s="458">
        <v>0.011925235441914</v>
      </c>
    </row>
    <row r="90" spans="8:8">
      <c r="B90" s="52"/>
      <c r="C90" s="52"/>
      <c r="D90" s="52"/>
      <c r="E90" s="52"/>
      <c r="F90" s="52"/>
      <c r="G90" s="52"/>
      <c r="H90" s="52"/>
      <c r="I90" s="52"/>
      <c r="J90" s="52"/>
      <c r="K90" s="52"/>
      <c r="L90" s="52"/>
      <c r="M90" s="52"/>
      <c r="N90" s="52"/>
      <c r="O90" s="52"/>
      <c r="P90" s="52"/>
      <c r="Q90" s="52"/>
      <c r="R90" s="52"/>
      <c r="S90" s="52"/>
      <c r="T90" s="52"/>
      <c r="U90" s="52"/>
      <c r="V90" s="52"/>
      <c r="W90" s="52"/>
      <c r="X90" s="52"/>
      <c r="Y90" s="52"/>
      <c r="Z90" s="52"/>
      <c r="AA90" s="52"/>
      <c r="AB90" s="52"/>
      <c r="AC90" s="52"/>
      <c r="AD90" s="52"/>
      <c r="AE90" s="52"/>
      <c r="AF90" s="52"/>
      <c r="AG90" s="52"/>
      <c r="AH90" s="52"/>
      <c r="AI90" s="52"/>
      <c r="AJ90" s="52"/>
      <c r="AK90" s="52"/>
      <c r="AL90" s="52"/>
      <c r="AM90" s="52"/>
      <c r="AN90" s="52"/>
      <c r="AO90" s="52"/>
      <c r="AP90" s="52"/>
      <c r="AQ90" s="52"/>
      <c r="AR90" s="52"/>
      <c r="AS90" s="52"/>
      <c r="AT90" s="52"/>
      <c r="AU90" s="52"/>
      <c r="AV90" s="52"/>
      <c r="AW90" s="52"/>
      <c r="AX90" s="52"/>
      <c r="AY90" s="52"/>
      <c r="AZ90" s="52"/>
      <c r="BA90" s="52"/>
      <c r="BB90" s="52"/>
      <c r="BC90" s="52"/>
      <c r="BD90" s="52"/>
      <c r="BE90" s="53"/>
      <c r="BF90" s="457"/>
      <c r="BG90" s="457"/>
      <c r="BH90" s="457"/>
    </row>
    <row r="91" spans="8:8">
      <c r="A91" s="218" t="s">
        <v>175</v>
      </c>
      <c r="B91" s="52">
        <v>0.00296</v>
      </c>
      <c r="C91" s="52">
        <v>0.00284</v>
      </c>
      <c r="D91" s="52">
        <v>0.0029</v>
      </c>
      <c r="E91" s="52">
        <v>0.00282</v>
      </c>
      <c r="F91" s="52">
        <v>0.00281</v>
      </c>
      <c r="G91" s="52">
        <v>0.00261</v>
      </c>
      <c r="H91" s="52">
        <v>0.00263</v>
      </c>
      <c r="I91" s="52">
        <v>0.0028</v>
      </c>
      <c r="J91" s="52">
        <v>0.00338</v>
      </c>
      <c r="K91" s="52">
        <v>0.00429</v>
      </c>
      <c r="L91" s="52">
        <v>0.00489</v>
      </c>
      <c r="M91" s="52">
        <v>0.00484</v>
      </c>
      <c r="N91" s="52">
        <v>0.00429</v>
      </c>
      <c r="O91" s="52">
        <v>0.00405</v>
      </c>
      <c r="P91" s="52">
        <v>0.00418</v>
      </c>
      <c r="Q91" s="52">
        <v>0.00385</v>
      </c>
      <c r="R91" s="52">
        <v>0.00404</v>
      </c>
      <c r="S91" s="52">
        <v>0.00516</v>
      </c>
      <c r="T91" s="52">
        <v>0.00431</v>
      </c>
      <c r="U91" s="52">
        <v>0.00441</v>
      </c>
      <c r="V91" s="52">
        <v>0.00456</v>
      </c>
      <c r="W91" s="52">
        <v>0.0046</v>
      </c>
      <c r="X91" s="52">
        <v>0.0047</v>
      </c>
      <c r="Y91" s="52">
        <v>0.00731</v>
      </c>
      <c r="Z91" s="52">
        <v>0.0081</v>
      </c>
      <c r="AA91" s="52">
        <v>0.007595</v>
      </c>
      <c r="AB91" s="52">
        <v>0.0072495</v>
      </c>
      <c r="AC91" s="52">
        <v>0.006821</v>
      </c>
      <c r="AD91" s="52">
        <v>0.006866</v>
      </c>
      <c r="AE91" s="52">
        <v>0.007194</v>
      </c>
      <c r="AF91" s="52">
        <v>0.0085365</v>
      </c>
      <c r="AG91" s="52">
        <v>0.009791</v>
      </c>
      <c r="AH91" s="52">
        <v>0.0103515</v>
      </c>
      <c r="AI91" s="52">
        <v>0.011346</v>
      </c>
      <c r="AJ91" s="52">
        <v>0.012171</v>
      </c>
      <c r="AK91" s="52">
        <v>0.0129418222460662</v>
      </c>
      <c r="AL91" s="52">
        <v>0.0140283834776371</v>
      </c>
      <c r="AM91" s="52">
        <v>0.0210899306760693</v>
      </c>
      <c r="AN91" s="52">
        <v>0.026671650131885</v>
      </c>
      <c r="AO91" s="52">
        <v>0.0378091383675321</v>
      </c>
      <c r="AP91" s="52">
        <v>0.0530066804287941</v>
      </c>
      <c r="AQ91" s="52">
        <v>0.0628754898834414</v>
      </c>
      <c r="AR91" s="52">
        <v>0.0739601835783178</v>
      </c>
      <c r="AS91" s="52">
        <v>0.0754162185519879</v>
      </c>
      <c r="AT91" s="52">
        <v>0.07662981333278</v>
      </c>
      <c r="AU91" s="52">
        <v>0.0868669825926061</v>
      </c>
      <c r="AV91" s="52">
        <v>0.112675791174271</v>
      </c>
      <c r="AW91" s="52">
        <v>0.13198615325236</v>
      </c>
      <c r="AX91" s="52">
        <v>0.162753292886105</v>
      </c>
      <c r="AY91" s="52">
        <v>0.180363331799958</v>
      </c>
      <c r="AZ91" s="52">
        <v>0.20714544728693</v>
      </c>
      <c r="BA91" s="52">
        <v>0.226470367943073</v>
      </c>
      <c r="BB91" s="52">
        <v>0.238515658284141</v>
      </c>
      <c r="BC91" s="52">
        <v>0.293995591739406</v>
      </c>
      <c r="BD91" s="52">
        <v>0.373218245271695</v>
      </c>
      <c r="BE91" s="53">
        <v>0.448608503011911</v>
      </c>
      <c r="BF91" s="457">
        <v>0.198716307113667</v>
      </c>
      <c r="BG91" s="457">
        <v>0.171538350596359</v>
      </c>
      <c r="BH91" s="457">
        <v>0.014146517979275</v>
      </c>
    </row>
    <row r="92" spans="8:8">
      <c r="A92" s="218" t="s">
        <v>176</v>
      </c>
      <c r="B92" s="52">
        <v>0.0</v>
      </c>
      <c r="C92" s="52">
        <v>0.0</v>
      </c>
      <c r="D92" s="52">
        <v>0.0</v>
      </c>
      <c r="E92" s="52">
        <v>0.0</v>
      </c>
      <c r="F92" s="52">
        <v>0.0</v>
      </c>
      <c r="G92" s="52">
        <v>0.0</v>
      </c>
      <c r="H92" s="52">
        <v>0.0</v>
      </c>
      <c r="I92" s="52">
        <v>0.0</v>
      </c>
      <c r="J92" s="52">
        <v>0.0</v>
      </c>
      <c r="K92" s="52">
        <v>0.0</v>
      </c>
      <c r="L92" s="52">
        <v>0.0</v>
      </c>
      <c r="M92" s="52">
        <v>0.0</v>
      </c>
      <c r="N92" s="52">
        <v>0.0</v>
      </c>
      <c r="O92" s="52">
        <v>0.0</v>
      </c>
      <c r="P92" s="52">
        <v>0.0</v>
      </c>
      <c r="Q92" s="52">
        <v>0.0</v>
      </c>
      <c r="R92" s="52">
        <v>0.0</v>
      </c>
      <c r="S92" s="52">
        <v>0.0</v>
      </c>
      <c r="T92" s="52">
        <v>0.0</v>
      </c>
      <c r="U92" s="52">
        <v>0.0</v>
      </c>
      <c r="V92" s="52">
        <v>0.0</v>
      </c>
      <c r="W92" s="52">
        <v>0.0</v>
      </c>
      <c r="X92" s="52">
        <v>0.0</v>
      </c>
      <c r="Y92" s="52">
        <v>0.0</v>
      </c>
      <c r="Z92" s="52">
        <v>0.0</v>
      </c>
      <c r="AA92" s="52">
        <v>0.0</v>
      </c>
      <c r="AB92" s="52">
        <v>0.0</v>
      </c>
      <c r="AC92" s="52">
        <v>0.0</v>
      </c>
      <c r="AD92" s="52">
        <v>0.0</v>
      </c>
      <c r="AE92" s="52">
        <v>0.0</v>
      </c>
      <c r="AF92" s="52">
        <v>0.0</v>
      </c>
      <c r="AG92" s="52">
        <v>0.0</v>
      </c>
      <c r="AH92" s="52">
        <v>0.0</v>
      </c>
      <c r="AI92" s="52">
        <v>0.0</v>
      </c>
      <c r="AJ92" s="52">
        <v>0.0</v>
      </c>
      <c r="AK92" s="52">
        <v>0.0</v>
      </c>
      <c r="AL92" s="52">
        <v>0.0</v>
      </c>
      <c r="AM92" s="52">
        <v>9.87096774193548E-7</v>
      </c>
      <c r="AN92" s="52">
        <v>8.82692307692308E-6</v>
      </c>
      <c r="AO92" s="52">
        <v>1.8515923566879E-5</v>
      </c>
      <c r="AP92" s="52">
        <v>3.29240506329114E-5</v>
      </c>
      <c r="AQ92" s="52">
        <v>6.73584905660377E-5</v>
      </c>
      <c r="AR92" s="52">
        <v>1.013625E-4</v>
      </c>
      <c r="AS92" s="52">
        <v>1.72006211180124E-4</v>
      </c>
      <c r="AT92" s="52">
        <v>2.94666666666666E-4</v>
      </c>
      <c r="AU92" s="52">
        <v>4.82466257668711E-4</v>
      </c>
      <c r="AV92" s="52">
        <v>6.20396341463414E-4</v>
      </c>
      <c r="AW92" s="52">
        <v>9.27272727272727E-4</v>
      </c>
      <c r="AX92" s="52">
        <v>0.00128701572289157</v>
      </c>
      <c r="AY92" s="52">
        <v>0.00163117239520958</v>
      </c>
      <c r="AZ92" s="52">
        <v>0.00187745571428571</v>
      </c>
      <c r="BA92" s="52">
        <v>0.00206375272189349</v>
      </c>
      <c r="BB92" s="52">
        <v>0.002351871</v>
      </c>
      <c r="BC92" s="52">
        <v>0.00253233789473684</v>
      </c>
      <c r="BD92" s="52">
        <v>0.00318412524740342</v>
      </c>
      <c r="BE92" s="53">
        <v>0.00373829036181734</v>
      </c>
      <c r="BF92" s="457">
        <v>0.170832226767807</v>
      </c>
      <c r="BG92" s="457">
        <v>0.268720371308096</v>
      </c>
      <c r="BH92" s="457">
        <v>1.17884060288967E-4</v>
      </c>
    </row>
    <row r="93" spans="8:8">
      <c r="A93" s="218" t="s">
        <v>177</v>
      </c>
      <c r="B93" s="52">
        <v>0.0</v>
      </c>
      <c r="C93" s="52">
        <v>0.0</v>
      </c>
      <c r="D93" s="52">
        <v>0.0</v>
      </c>
      <c r="E93" s="52">
        <v>0.0</v>
      </c>
      <c r="F93" s="52">
        <v>0.0</v>
      </c>
      <c r="G93" s="52">
        <v>0.0</v>
      </c>
      <c r="H93" s="52">
        <v>0.0</v>
      </c>
      <c r="I93" s="52">
        <v>0.0</v>
      </c>
      <c r="J93" s="52">
        <v>0.0</v>
      </c>
      <c r="K93" s="52">
        <v>0.0</v>
      </c>
      <c r="L93" s="52">
        <v>0.0</v>
      </c>
      <c r="M93" s="52">
        <v>0.0</v>
      </c>
      <c r="N93" s="52">
        <v>0.0</v>
      </c>
      <c r="O93" s="52">
        <v>0.0</v>
      </c>
      <c r="P93" s="52">
        <v>0.0</v>
      </c>
      <c r="Q93" s="52">
        <v>0.0</v>
      </c>
      <c r="R93" s="52">
        <v>0.0</v>
      </c>
      <c r="S93" s="52">
        <v>0.0</v>
      </c>
      <c r="T93" s="52">
        <v>0.0</v>
      </c>
      <c r="U93" s="52">
        <v>0.0</v>
      </c>
      <c r="V93" s="52">
        <v>0.0</v>
      </c>
      <c r="W93" s="52">
        <v>0.0</v>
      </c>
      <c r="X93" s="52">
        <v>0.0</v>
      </c>
      <c r="Y93" s="52">
        <v>0.0</v>
      </c>
      <c r="Z93" s="52">
        <v>0.0</v>
      </c>
      <c r="AA93" s="52">
        <v>6.8020202020202E-4</v>
      </c>
      <c r="AB93" s="52">
        <v>7.50909090909091E-4</v>
      </c>
      <c r="AC93" s="52">
        <v>0.00247313131313131</v>
      </c>
      <c r="AD93" s="52">
        <v>0.00333121212121212</v>
      </c>
      <c r="AE93" s="52">
        <v>0.00848838383838384</v>
      </c>
      <c r="AF93" s="52">
        <v>0.0363716161616162</v>
      </c>
      <c r="AG93" s="52">
        <v>0.0163593939393939</v>
      </c>
      <c r="AH93" s="52">
        <v>0.029309797979798</v>
      </c>
      <c r="AI93" s="52">
        <v>0.0284955555555556</v>
      </c>
      <c r="AJ93" s="52">
        <v>0.0301073737373737</v>
      </c>
      <c r="AK93" s="52">
        <v>0.0314889898989899</v>
      </c>
      <c r="AL93" s="52">
        <v>0.0328273612750885</v>
      </c>
      <c r="AM93" s="52">
        <v>0.0399906961959465</v>
      </c>
      <c r="AN93" s="52">
        <v>0.0521683901856758</v>
      </c>
      <c r="AO93" s="52">
        <v>0.0591298332987384</v>
      </c>
      <c r="AP93" s="52">
        <v>0.101114073140821</v>
      </c>
      <c r="AQ93" s="52">
        <v>0.148526695763035</v>
      </c>
      <c r="AR93" s="52">
        <v>0.194514749547968</v>
      </c>
      <c r="AS93" s="52">
        <v>0.327004989971898</v>
      </c>
      <c r="AT93" s="52">
        <v>0.531575933325183</v>
      </c>
      <c r="AU93" s="52">
        <v>0.774788406307814</v>
      </c>
      <c r="AV93" s="52">
        <v>1.05178459923861</v>
      </c>
      <c r="AW93" s="52">
        <v>1.36002910947474</v>
      </c>
      <c r="AX93" s="52">
        <v>1.80583161941048</v>
      </c>
      <c r="AY93" s="52">
        <v>2.23490506973793</v>
      </c>
      <c r="AZ93" s="52">
        <v>2.63994470447026</v>
      </c>
      <c r="BA93" s="52">
        <v>3.44486614061174</v>
      </c>
      <c r="BB93" s="52">
        <v>4.61076090001545</v>
      </c>
      <c r="BC93" s="52">
        <v>5.81482844363807</v>
      </c>
      <c r="BD93" s="52">
        <v>6.75080783409282</v>
      </c>
      <c r="BE93" s="53">
        <v>7.79136082179369</v>
      </c>
      <c r="BF93" s="457">
        <v>0.150984169843437</v>
      </c>
      <c r="BG93" s="457">
        <v>0.28937440092198</v>
      </c>
      <c r="BH93" s="457">
        <v>0.245694464568801</v>
      </c>
    </row>
    <row r="94" spans="8:8">
      <c r="A94" s="218" t="s">
        <v>178</v>
      </c>
      <c r="B94" s="52">
        <v>0.0</v>
      </c>
      <c r="C94" s="52">
        <v>0.0</v>
      </c>
      <c r="D94" s="52">
        <v>0.0</v>
      </c>
      <c r="E94" s="52">
        <v>0.0</v>
      </c>
      <c r="F94" s="52">
        <v>0.0</v>
      </c>
      <c r="G94" s="52">
        <v>0.0</v>
      </c>
      <c r="H94" s="52">
        <v>0.0</v>
      </c>
      <c r="I94" s="52">
        <v>0.0</v>
      </c>
      <c r="J94" s="52">
        <v>0.0</v>
      </c>
      <c r="K94" s="52">
        <v>0.0</v>
      </c>
      <c r="L94" s="52">
        <v>0.0</v>
      </c>
      <c r="M94" s="52">
        <v>0.0</v>
      </c>
      <c r="N94" s="52">
        <v>0.0</v>
      </c>
      <c r="O94" s="52">
        <v>0.0</v>
      </c>
      <c r="P94" s="52">
        <v>0.0</v>
      </c>
      <c r="Q94" s="52">
        <v>0.0</v>
      </c>
      <c r="R94" s="52">
        <v>0.0</v>
      </c>
      <c r="S94" s="52">
        <v>0.0</v>
      </c>
      <c r="T94" s="52">
        <v>0.0</v>
      </c>
      <c r="U94" s="52">
        <v>0.0</v>
      </c>
      <c r="V94" s="52">
        <v>0.0</v>
      </c>
      <c r="W94" s="52">
        <v>0.0</v>
      </c>
      <c r="X94" s="52">
        <v>0.0</v>
      </c>
      <c r="Y94" s="52">
        <v>0.0</v>
      </c>
      <c r="Z94" s="52">
        <v>0.0</v>
      </c>
      <c r="AA94" s="52">
        <v>0.0</v>
      </c>
      <c r="AB94" s="52">
        <v>0.0</v>
      </c>
      <c r="AC94" s="52">
        <v>0.0</v>
      </c>
      <c r="AD94" s="52">
        <v>0.0</v>
      </c>
      <c r="AE94" s="52">
        <v>0.0</v>
      </c>
      <c r="AF94" s="52">
        <v>0.0</v>
      </c>
      <c r="AG94" s="52">
        <v>0.0</v>
      </c>
      <c r="AH94" s="52">
        <v>0.0</v>
      </c>
      <c r="AI94" s="52">
        <v>0.0</v>
      </c>
      <c r="AJ94" s="52">
        <v>0.0</v>
      </c>
      <c r="AK94" s="52">
        <v>0.0</v>
      </c>
      <c r="AL94" s="52">
        <v>0.0</v>
      </c>
      <c r="AM94" s="52">
        <v>0.0</v>
      </c>
      <c r="AN94" s="52">
        <v>0.0</v>
      </c>
      <c r="AO94" s="52">
        <v>0.0</v>
      </c>
      <c r="AP94" s="52">
        <v>0.0</v>
      </c>
      <c r="AQ94" s="52">
        <v>6.67811320754717E-6</v>
      </c>
      <c r="AR94" s="52">
        <v>8.2715625E-6</v>
      </c>
      <c r="AS94" s="52">
        <v>7.66900621118012E-6</v>
      </c>
      <c r="AT94" s="52">
        <v>1.03794444444444E-5</v>
      </c>
      <c r="AU94" s="52">
        <v>5.32789650239343E-4</v>
      </c>
      <c r="AV94" s="52">
        <v>0.00151580889031933</v>
      </c>
      <c r="AW94" s="52">
        <v>5.89529188039385E-4</v>
      </c>
      <c r="AX94" s="52">
        <v>9.23439814367214E-4</v>
      </c>
      <c r="AY94" s="52">
        <v>7.19472157968284E-4</v>
      </c>
      <c r="AZ94" s="52">
        <v>7.66501862236277E-4</v>
      </c>
      <c r="BA94" s="52">
        <v>7.55712930419716E-4</v>
      </c>
      <c r="BB94" s="52">
        <v>8.7729877805183E-4</v>
      </c>
      <c r="BC94" s="52">
        <v>8.24937833516324E-4</v>
      </c>
      <c r="BD94" s="52">
        <v>8.91083521045458E-4</v>
      </c>
      <c r="BE94" s="53">
        <v>0.0012911745914152</v>
      </c>
      <c r="BF94" s="457">
        <v>0.445034905902397</v>
      </c>
      <c r="BG94" s="457">
        <v>0.560897662901586</v>
      </c>
      <c r="BH94" s="457">
        <v>4.07161800304822E-5</v>
      </c>
    </row>
    <row r="95" spans="8:8">
      <c r="A95" s="218" t="s">
        <v>179</v>
      </c>
      <c r="B95" s="52">
        <v>0.0</v>
      </c>
      <c r="C95" s="52">
        <v>0.0</v>
      </c>
      <c r="D95" s="52">
        <v>0.0</v>
      </c>
      <c r="E95" s="52">
        <v>0.0</v>
      </c>
      <c r="F95" s="52">
        <v>0.0</v>
      </c>
      <c r="G95" s="52">
        <v>0.0</v>
      </c>
      <c r="H95" s="52">
        <v>0.0</v>
      </c>
      <c r="I95" s="52">
        <v>0.0</v>
      </c>
      <c r="J95" s="52">
        <v>0.0</v>
      </c>
      <c r="K95" s="52">
        <v>0.0</v>
      </c>
      <c r="L95" s="52">
        <v>0.0</v>
      </c>
      <c r="M95" s="52">
        <v>0.0</v>
      </c>
      <c r="N95" s="52">
        <v>0.0</v>
      </c>
      <c r="O95" s="52">
        <v>0.0</v>
      </c>
      <c r="P95" s="52">
        <v>0.0</v>
      </c>
      <c r="Q95" s="52">
        <v>0.0</v>
      </c>
      <c r="R95" s="52">
        <v>0.0</v>
      </c>
      <c r="S95" s="52">
        <v>0.0</v>
      </c>
      <c r="T95" s="52">
        <v>0.0</v>
      </c>
      <c r="U95" s="52">
        <v>0.0</v>
      </c>
      <c r="V95" s="52">
        <v>0.0</v>
      </c>
      <c r="W95" s="52">
        <v>0.0</v>
      </c>
      <c r="X95" s="52">
        <v>0.0</v>
      </c>
      <c r="Y95" s="52">
        <v>0.0</v>
      </c>
      <c r="Z95" s="52">
        <v>0.0</v>
      </c>
      <c r="AA95" s="52">
        <v>6.78893666393666E-4</v>
      </c>
      <c r="AB95" s="52">
        <v>0.00207981321321321</v>
      </c>
      <c r="AC95" s="52">
        <v>0.00207861891891892</v>
      </c>
      <c r="AD95" s="52">
        <v>0.00346819549549549</v>
      </c>
      <c r="AE95" s="52">
        <v>0.00571565285285285</v>
      </c>
      <c r="AF95" s="52">
        <v>0.0106127514605515</v>
      </c>
      <c r="AG95" s="52">
        <v>0.0164058925470925</v>
      </c>
      <c r="AH95" s="52">
        <v>0.0197572727272727</v>
      </c>
      <c r="AI95" s="52">
        <v>0.0237758838383838</v>
      </c>
      <c r="AJ95" s="52">
        <v>0.0313813943488943</v>
      </c>
      <c r="AK95" s="52">
        <v>0.0327514953589954</v>
      </c>
      <c r="AL95" s="52">
        <v>0.0413821388645139</v>
      </c>
      <c r="AM95" s="52">
        <v>0.0726209068485777</v>
      </c>
      <c r="AN95" s="52">
        <v>0.0809805838034749</v>
      </c>
      <c r="AO95" s="52">
        <v>0.114641061649524</v>
      </c>
      <c r="AP95" s="52">
        <v>0.127309974069614</v>
      </c>
      <c r="AQ95" s="52">
        <v>0.175596129309386</v>
      </c>
      <c r="AR95" s="52">
        <v>0.218765154088826</v>
      </c>
      <c r="AS95" s="52">
        <v>0.262940977516441</v>
      </c>
      <c r="AT95" s="52">
        <v>0.296151001272931</v>
      </c>
      <c r="AU95" s="52">
        <v>0.357409735246898</v>
      </c>
      <c r="AV95" s="52">
        <v>0.436058410323122</v>
      </c>
      <c r="AW95" s="52">
        <v>0.502189035824214</v>
      </c>
      <c r="AX95" s="52">
        <v>0.558767868003667</v>
      </c>
      <c r="AY95" s="52">
        <v>0.626455835331148</v>
      </c>
      <c r="AZ95" s="52">
        <v>0.645035377249029</v>
      </c>
      <c r="BA95" s="52">
        <v>0.785008894468539</v>
      </c>
      <c r="BB95" s="52">
        <v>0.946550866546752</v>
      </c>
      <c r="BC95" s="52">
        <v>1.18176991836574</v>
      </c>
      <c r="BD95" s="52">
        <v>1.32600319338145</v>
      </c>
      <c r="BE95" s="53">
        <v>1.43058126901272</v>
      </c>
      <c r="BF95" s="457">
        <v>0.0759194126695253</v>
      </c>
      <c r="BG95" s="457">
        <v>0.161724467979455</v>
      </c>
      <c r="BH95" s="457">
        <v>0.045112260483313</v>
      </c>
    </row>
    <row r="96" spans="8:8">
      <c r="A96" s="218" t="s">
        <v>180</v>
      </c>
      <c r="B96" s="52">
        <v>0.0</v>
      </c>
      <c r="C96" s="52">
        <v>0.0</v>
      </c>
      <c r="D96" s="52">
        <v>0.0</v>
      </c>
      <c r="E96" s="52">
        <v>0.0</v>
      </c>
      <c r="F96" s="52">
        <v>0.0</v>
      </c>
      <c r="G96" s="52">
        <v>0.0</v>
      </c>
      <c r="H96" s="52">
        <v>0.0</v>
      </c>
      <c r="I96" s="52">
        <v>0.0</v>
      </c>
      <c r="J96" s="52">
        <v>0.0</v>
      </c>
      <c r="K96" s="52">
        <v>0.0</v>
      </c>
      <c r="L96" s="52">
        <v>0.0</v>
      </c>
      <c r="M96" s="52">
        <v>0.0</v>
      </c>
      <c r="N96" s="52">
        <v>0.0</v>
      </c>
      <c r="O96" s="52">
        <v>0.0</v>
      </c>
      <c r="P96" s="52">
        <v>0.0</v>
      </c>
      <c r="Q96" s="52">
        <v>0.0</v>
      </c>
      <c r="R96" s="52">
        <v>0.0</v>
      </c>
      <c r="S96" s="52">
        <v>0.0</v>
      </c>
      <c r="T96" s="52">
        <v>0.0</v>
      </c>
      <c r="U96" s="52">
        <v>0.0</v>
      </c>
      <c r="V96" s="52">
        <v>0.0</v>
      </c>
      <c r="W96" s="52">
        <v>0.0</v>
      </c>
      <c r="X96" s="52">
        <v>0.0</v>
      </c>
      <c r="Y96" s="52">
        <v>0.0</v>
      </c>
      <c r="Z96" s="52">
        <v>0.0</v>
      </c>
      <c r="AA96" s="52">
        <v>0.0112742</v>
      </c>
      <c r="AB96" s="52">
        <v>0.0105146</v>
      </c>
      <c r="AC96" s="52">
        <v>0.0108574</v>
      </c>
      <c r="AD96" s="52">
        <v>0.0109197</v>
      </c>
      <c r="AE96" s="52">
        <v>0.0160391</v>
      </c>
      <c r="AF96" s="52">
        <v>0.0221253</v>
      </c>
      <c r="AG96" s="52">
        <v>0.0234287</v>
      </c>
      <c r="AH96" s="52">
        <v>0.0272838</v>
      </c>
      <c r="AI96" s="52">
        <v>0.032865</v>
      </c>
      <c r="AJ96" s="52">
        <v>0.0394073</v>
      </c>
      <c r="AK96" s="52">
        <v>0.048724</v>
      </c>
      <c r="AL96" s="52">
        <v>0.0599541428571429</v>
      </c>
      <c r="AM96" s="52">
        <v>0.0640502432367487</v>
      </c>
      <c r="AN96" s="52">
        <v>0.0646904206859556</v>
      </c>
      <c r="AO96" s="52">
        <v>0.0678494469891806</v>
      </c>
      <c r="AP96" s="52">
        <v>0.0677426078893927</v>
      </c>
      <c r="AQ96" s="52">
        <v>0.0675010919373447</v>
      </c>
      <c r="AR96" s="52">
        <v>0.0715944589141032</v>
      </c>
      <c r="AS96" s="52">
        <v>0.0834746337977089</v>
      </c>
      <c r="AT96" s="52">
        <v>0.0958442030605723</v>
      </c>
      <c r="AU96" s="52">
        <v>0.0990192027515863</v>
      </c>
      <c r="AV96" s="52">
        <v>0.10339840852892</v>
      </c>
      <c r="AW96" s="52">
        <v>0.113976376827094</v>
      </c>
      <c r="AX96" s="52">
        <v>0.12462132074844</v>
      </c>
      <c r="AY96" s="52">
        <v>0.156136406411712</v>
      </c>
      <c r="AZ96" s="52">
        <v>0.127222551596899</v>
      </c>
      <c r="BA96" s="52">
        <v>0.201340448746738</v>
      </c>
      <c r="BB96" s="52">
        <v>0.205400507667853</v>
      </c>
      <c r="BC96" s="52">
        <v>0.256245478071004</v>
      </c>
      <c r="BD96" s="52">
        <v>0.346094143122677</v>
      </c>
      <c r="BE96" s="53">
        <v>0.368855411132462</v>
      </c>
      <c r="BF96" s="457">
        <v>0.0628541880072038</v>
      </c>
      <c r="BG96" s="457">
        <v>0.137006218490104</v>
      </c>
      <c r="BH96" s="457">
        <v>0.0116315666562381</v>
      </c>
    </row>
    <row r="97" spans="8:8">
      <c r="A97" s="218" t="s">
        <v>181</v>
      </c>
      <c r="B97" s="52">
        <v>0.0</v>
      </c>
      <c r="C97" s="52">
        <v>0.0</v>
      </c>
      <c r="D97" s="52">
        <v>0.0</v>
      </c>
      <c r="E97" s="52">
        <v>0.0</v>
      </c>
      <c r="F97" s="52">
        <v>0.0</v>
      </c>
      <c r="G97" s="52">
        <v>0.00242704</v>
      </c>
      <c r="H97" s="52">
        <v>0.00235611</v>
      </c>
      <c r="I97" s="52">
        <v>0.00248591</v>
      </c>
      <c r="J97" s="52">
        <v>0.00253998</v>
      </c>
      <c r="K97" s="52">
        <v>0.00307547</v>
      </c>
      <c r="L97" s="52">
        <v>0.00378507</v>
      </c>
      <c r="M97" s="52">
        <v>0.00367553</v>
      </c>
      <c r="N97" s="52">
        <v>0.00533774</v>
      </c>
      <c r="O97" s="52">
        <v>0.00827644</v>
      </c>
      <c r="P97" s="52">
        <v>0.01099732</v>
      </c>
      <c r="Q97" s="52">
        <v>0.0109144</v>
      </c>
      <c r="R97" s="52">
        <v>0.01136527</v>
      </c>
      <c r="S97" s="52">
        <v>0.09870767</v>
      </c>
      <c r="T97" s="52">
        <v>0.11030233</v>
      </c>
      <c r="U97" s="52">
        <v>0.12119023</v>
      </c>
      <c r="V97" s="52">
        <v>0.12699479</v>
      </c>
      <c r="W97" s="52">
        <v>0.13803359</v>
      </c>
      <c r="X97" s="52">
        <v>0.14792468</v>
      </c>
      <c r="Y97" s="52">
        <v>0.15986553</v>
      </c>
      <c r="Z97" s="52">
        <v>0.17046979</v>
      </c>
      <c r="AA97" s="52">
        <v>0.11341126</v>
      </c>
      <c r="AB97" s="52">
        <v>0.11651857</v>
      </c>
      <c r="AC97" s="52">
        <v>0.11860617</v>
      </c>
      <c r="AD97" s="52">
        <v>0.115828315959596</v>
      </c>
      <c r="AE97" s="52">
        <v>0.135024935959596</v>
      </c>
      <c r="AF97" s="52">
        <v>0.143356055959596</v>
      </c>
      <c r="AG97" s="52">
        <v>0.153041061919192</v>
      </c>
      <c r="AH97" s="52">
        <v>0.1653488944185</v>
      </c>
      <c r="AI97" s="52">
        <v>0.163229459570707</v>
      </c>
      <c r="AJ97" s="52">
        <v>0.167411986363636</v>
      </c>
      <c r="AK97" s="52">
        <v>0.165641437191781</v>
      </c>
      <c r="AL97" s="52">
        <v>0.166715150684042</v>
      </c>
      <c r="AM97" s="52">
        <v>0.178140663870968</v>
      </c>
      <c r="AN97" s="52">
        <v>0.192842965384615</v>
      </c>
      <c r="AO97" s="52">
        <v>0.202360315468982</v>
      </c>
      <c r="AP97" s="52">
        <v>0.244277944374241</v>
      </c>
      <c r="AQ97" s="52">
        <v>0.24707633221251</v>
      </c>
      <c r="AR97" s="52">
        <v>0.260935327634824</v>
      </c>
      <c r="AS97" s="52">
        <v>0.255374240310403</v>
      </c>
      <c r="AT97" s="52">
        <v>0.253614918699111</v>
      </c>
      <c r="AU97" s="52">
        <v>0.285512843003153</v>
      </c>
      <c r="AV97" s="52">
        <v>0.297486300319647</v>
      </c>
      <c r="AW97" s="52">
        <v>0.325686695633047</v>
      </c>
      <c r="AX97" s="52">
        <v>0.389219906734458</v>
      </c>
      <c r="AY97" s="52">
        <v>0.489254312856442</v>
      </c>
      <c r="AZ97" s="52">
        <v>0.635142743256792</v>
      </c>
      <c r="BA97" s="52">
        <v>0.670519035392553</v>
      </c>
      <c r="BB97" s="52">
        <v>0.804254168301295</v>
      </c>
      <c r="BC97" s="52">
        <v>0.900827538535023</v>
      </c>
      <c r="BD97" s="52">
        <v>1.00844427463954</v>
      </c>
      <c r="BE97" s="53">
        <v>1.13194312448637</v>
      </c>
      <c r="BF97" s="457">
        <v>0.11939788057459</v>
      </c>
      <c r="BG97" s="457">
        <v>0.148015391648689</v>
      </c>
      <c r="BH97" s="457">
        <v>0.0356949403646009</v>
      </c>
    </row>
    <row r="98" spans="8:8">
      <c r="A98" s="218" t="s">
        <v>182</v>
      </c>
      <c r="B98" s="52">
        <v>0.0</v>
      </c>
      <c r="C98" s="52">
        <v>0.0</v>
      </c>
      <c r="D98" s="52">
        <v>0.0</v>
      </c>
      <c r="E98" s="52">
        <v>0.0</v>
      </c>
      <c r="F98" s="52">
        <v>0.0</v>
      </c>
      <c r="G98" s="52">
        <v>0.0</v>
      </c>
      <c r="H98" s="52">
        <v>0.0</v>
      </c>
      <c r="I98" s="52">
        <v>0.0</v>
      </c>
      <c r="J98" s="52">
        <v>0.0</v>
      </c>
      <c r="K98" s="52">
        <v>0.0</v>
      </c>
      <c r="L98" s="52">
        <v>0.0</v>
      </c>
      <c r="M98" s="52">
        <v>0.0</v>
      </c>
      <c r="N98" s="52">
        <v>0.0</v>
      </c>
      <c r="O98" s="52">
        <v>0.0</v>
      </c>
      <c r="P98" s="52">
        <v>0.0</v>
      </c>
      <c r="Q98" s="52">
        <v>0.0</v>
      </c>
      <c r="R98" s="52">
        <v>0.0</v>
      </c>
      <c r="S98" s="52">
        <v>0.0</v>
      </c>
      <c r="T98" s="52">
        <v>0.0</v>
      </c>
      <c r="U98" s="52">
        <v>0.0</v>
      </c>
      <c r="V98" s="52">
        <v>0.0</v>
      </c>
      <c r="W98" s="52">
        <v>0.0</v>
      </c>
      <c r="X98" s="52">
        <v>0.0</v>
      </c>
      <c r="Y98" s="52">
        <v>0.0</v>
      </c>
      <c r="Z98" s="52">
        <v>0.0</v>
      </c>
      <c r="AA98" s="52">
        <v>0.0</v>
      </c>
      <c r="AB98" s="52">
        <v>0.0</v>
      </c>
      <c r="AC98" s="52">
        <v>0.0</v>
      </c>
      <c r="AD98" s="52">
        <v>0.0</v>
      </c>
      <c r="AE98" s="52">
        <v>0.0</v>
      </c>
      <c r="AF98" s="52">
        <v>0.0</v>
      </c>
      <c r="AG98" s="52">
        <v>0.0</v>
      </c>
      <c r="AH98" s="52">
        <v>0.0</v>
      </c>
      <c r="AI98" s="52">
        <v>0.0</v>
      </c>
      <c r="AJ98" s="52">
        <v>0.0</v>
      </c>
      <c r="AK98" s="52">
        <v>0.00570903</v>
      </c>
      <c r="AL98" s="52">
        <v>0.00570366116883117</v>
      </c>
      <c r="AM98" s="52">
        <v>0.00399181935483871</v>
      </c>
      <c r="AN98" s="52">
        <v>0.00408490384615385</v>
      </c>
      <c r="AO98" s="52">
        <v>0.00561675668789809</v>
      </c>
      <c r="AP98" s="52">
        <v>0.0057375</v>
      </c>
      <c r="AQ98" s="52">
        <v>0.00626318188679245</v>
      </c>
      <c r="AR98" s="52">
        <v>0.0085603293125</v>
      </c>
      <c r="AS98" s="52">
        <v>0.00934770391304347</v>
      </c>
      <c r="AT98" s="52">
        <v>0.0133445866666667</v>
      </c>
      <c r="AU98" s="52">
        <v>0.0118547262883436</v>
      </c>
      <c r="AV98" s="52">
        <v>0.0153482355914634</v>
      </c>
      <c r="AW98" s="52">
        <v>0.0188010149818182</v>
      </c>
      <c r="AX98" s="52">
        <v>0.0193371410843373</v>
      </c>
      <c r="AY98" s="52">
        <v>0.0209807425149701</v>
      </c>
      <c r="AZ98" s="52">
        <v>0.0256014742857143</v>
      </c>
      <c r="BA98" s="52">
        <v>0.0259627422485207</v>
      </c>
      <c r="BB98" s="52">
        <v>0.02571236</v>
      </c>
      <c r="BC98" s="52">
        <v>0.0359848715789474</v>
      </c>
      <c r="BD98" s="52">
        <v>0.0424256606582769</v>
      </c>
      <c r="BE98" s="53">
        <v>0.0448286345993686</v>
      </c>
      <c r="BF98" s="457">
        <v>0.0537526416209564</v>
      </c>
      <c r="BG98" s="457">
        <v>0.122618897855083</v>
      </c>
      <c r="BH98" s="457">
        <v>0.00141363590098843</v>
      </c>
    </row>
    <row r="99" spans="8:8">
      <c r="A99" s="218" t="s">
        <v>183</v>
      </c>
      <c r="B99" s="52">
        <v>0.01348</v>
      </c>
      <c r="C99" s="52">
        <v>0.01359</v>
      </c>
      <c r="D99" s="52">
        <v>0.01134</v>
      </c>
      <c r="E99" s="52">
        <v>0.01295</v>
      </c>
      <c r="F99" s="52">
        <v>0.01327</v>
      </c>
      <c r="G99" s="52">
        <v>0.01273</v>
      </c>
      <c r="H99" s="52">
        <v>0.01256</v>
      </c>
      <c r="I99" s="52">
        <v>0.01257</v>
      </c>
      <c r="J99" s="52">
        <v>0.01243</v>
      </c>
      <c r="K99" s="52">
        <v>0.0175972210526316</v>
      </c>
      <c r="L99" s="52">
        <v>0.0178682736842105</v>
      </c>
      <c r="M99" s="52">
        <v>0.0173551157894737</v>
      </c>
      <c r="N99" s="52">
        <v>0.0165866947368421</v>
      </c>
      <c r="O99" s="52">
        <v>0.0168182736842105</v>
      </c>
      <c r="P99" s="52">
        <v>0.0155824842105263</v>
      </c>
      <c r="Q99" s="52">
        <v>0.0165214315789474</v>
      </c>
      <c r="R99" s="52">
        <v>0.0161924842105263</v>
      </c>
      <c r="S99" s="52">
        <v>0.0164898526315789</v>
      </c>
      <c r="T99" s="52">
        <v>0.0166704842105263</v>
      </c>
      <c r="U99" s="52">
        <v>0.0181909578947368</v>
      </c>
      <c r="V99" s="52">
        <v>0.0169087263157895</v>
      </c>
      <c r="W99" s="52">
        <v>0.0176369894736842</v>
      </c>
      <c r="X99" s="52">
        <v>0.0175856473684211</v>
      </c>
      <c r="Y99" s="52">
        <v>0.0176794736842105</v>
      </c>
      <c r="Z99" s="52">
        <v>0.0226091578947368</v>
      </c>
      <c r="AA99" s="52">
        <v>0.0260853684210526</v>
      </c>
      <c r="AB99" s="52">
        <v>0.0278516842105263</v>
      </c>
      <c r="AC99" s="52">
        <v>0.027617961722488</v>
      </c>
      <c r="AD99" s="52">
        <v>0.0288419638490165</v>
      </c>
      <c r="AE99" s="52">
        <v>0.0273764167995747</v>
      </c>
      <c r="AF99" s="52">
        <v>0.026826401010101</v>
      </c>
      <c r="AG99" s="52">
        <v>0.0263382331525784</v>
      </c>
      <c r="AH99" s="52">
        <v>0.0273097776608187</v>
      </c>
      <c r="AI99" s="52">
        <v>0.0310752685486443</v>
      </c>
      <c r="AJ99" s="52">
        <v>0.0334805819245082</v>
      </c>
      <c r="AK99" s="52">
        <v>0.0359958281765019</v>
      </c>
      <c r="AL99" s="52">
        <v>0.0342158248928105</v>
      </c>
      <c r="AM99" s="52">
        <v>0.0328836997681864</v>
      </c>
      <c r="AN99" s="52">
        <v>0.0319303755803667</v>
      </c>
      <c r="AO99" s="52">
        <v>0.0348446820316</v>
      </c>
      <c r="AP99" s="52">
        <v>0.0410884352021561</v>
      </c>
      <c r="AQ99" s="52">
        <v>0.043408955960916</v>
      </c>
      <c r="AR99" s="52">
        <v>0.0480105680412261</v>
      </c>
      <c r="AS99" s="52">
        <v>0.055150404444441</v>
      </c>
      <c r="AT99" s="52">
        <v>0.065270391638956</v>
      </c>
      <c r="AU99" s="52">
        <v>0.0760564998803886</v>
      </c>
      <c r="AV99" s="52">
        <v>0.0818625177731286</v>
      </c>
      <c r="AW99" s="52">
        <v>0.0833725828432556</v>
      </c>
      <c r="AX99" s="52">
        <v>0.0853095657130843</v>
      </c>
      <c r="AY99" s="52">
        <v>0.0937266130333679</v>
      </c>
      <c r="AZ99" s="52">
        <v>0.1000813629618</v>
      </c>
      <c r="BA99" s="52">
        <v>0.0992690416219629</v>
      </c>
      <c r="BB99" s="52">
        <v>0.0967121995560497</v>
      </c>
      <c r="BC99" s="52">
        <v>0.0956532960819933</v>
      </c>
      <c r="BD99" s="52">
        <v>0.0979907401819495</v>
      </c>
      <c r="BE99" s="53">
        <v>0.0985401156858545</v>
      </c>
      <c r="BF99" s="457">
        <v>0.00285884375019174</v>
      </c>
      <c r="BG99" s="457">
        <v>0.0414702818629116</v>
      </c>
      <c r="BH99" s="457">
        <v>0.003107385412605</v>
      </c>
    </row>
    <row r="100" spans="8:8">
      <c r="A100" s="218" t="s">
        <v>184</v>
      </c>
      <c r="B100" s="52">
        <v>0.0</v>
      </c>
      <c r="C100" s="52">
        <v>0.0</v>
      </c>
      <c r="D100" s="52">
        <v>0.0</v>
      </c>
      <c r="E100" s="52">
        <v>0.0</v>
      </c>
      <c r="F100" s="52">
        <v>0.0</v>
      </c>
      <c r="G100" s="52">
        <v>0.0</v>
      </c>
      <c r="H100" s="52">
        <v>0.0</v>
      </c>
      <c r="I100" s="52">
        <v>0.0</v>
      </c>
      <c r="J100" s="52">
        <v>0.0</v>
      </c>
      <c r="K100" s="52">
        <v>0.0</v>
      </c>
      <c r="L100" s="52">
        <v>0.0</v>
      </c>
      <c r="M100" s="52">
        <v>0.0</v>
      </c>
      <c r="N100" s="52">
        <v>0.0</v>
      </c>
      <c r="O100" s="52">
        <v>0.0</v>
      </c>
      <c r="P100" s="52">
        <v>0.0</v>
      </c>
      <c r="Q100" s="52">
        <v>0.0</v>
      </c>
      <c r="R100" s="52">
        <v>0.0</v>
      </c>
      <c r="S100" s="52">
        <v>0.0</v>
      </c>
      <c r="T100" s="52">
        <v>0.0</v>
      </c>
      <c r="U100" s="52">
        <v>0.0</v>
      </c>
      <c r="V100" s="52">
        <v>0.0</v>
      </c>
      <c r="W100" s="52">
        <v>0.0</v>
      </c>
      <c r="X100" s="52">
        <v>0.0</v>
      </c>
      <c r="Y100" s="52">
        <v>0.0</v>
      </c>
      <c r="Z100" s="52">
        <v>0.0</v>
      </c>
      <c r="AA100" s="52">
        <v>0.0</v>
      </c>
      <c r="AB100" s="52">
        <v>0.0</v>
      </c>
      <c r="AC100" s="52">
        <v>0.0</v>
      </c>
      <c r="AD100" s="52">
        <v>0.0</v>
      </c>
      <c r="AE100" s="52">
        <v>0.0</v>
      </c>
      <c r="AF100" s="52">
        <v>0.0</v>
      </c>
      <c r="AG100" s="52">
        <v>0.0</v>
      </c>
      <c r="AH100" s="52">
        <v>0.0</v>
      </c>
      <c r="AI100" s="52">
        <v>0.0</v>
      </c>
      <c r="AJ100" s="52">
        <v>0.0</v>
      </c>
      <c r="AK100" s="52">
        <v>0.009267</v>
      </c>
      <c r="AL100" s="52">
        <v>0.00866437012987013</v>
      </c>
      <c r="AM100" s="52">
        <v>0.00948402580645161</v>
      </c>
      <c r="AN100" s="52">
        <v>0.0102107884615385</v>
      </c>
      <c r="AO100" s="52">
        <v>0.0104897579617834</v>
      </c>
      <c r="AP100" s="52">
        <v>0.0</v>
      </c>
      <c r="AQ100" s="52">
        <v>0.0</v>
      </c>
      <c r="AR100" s="52">
        <v>1.931625E-6</v>
      </c>
      <c r="AS100" s="52">
        <v>1.50529192546584E-5</v>
      </c>
      <c r="AT100" s="52">
        <v>5.032E-5</v>
      </c>
      <c r="AU100" s="52">
        <v>1.26041963190184E-4</v>
      </c>
      <c r="AV100" s="52">
        <v>2.50304268292683E-4</v>
      </c>
      <c r="AW100" s="52">
        <v>7.86466363636363E-4</v>
      </c>
      <c r="AX100" s="52">
        <v>0.00272917571453127</v>
      </c>
      <c r="AY100" s="52">
        <v>0.00505101442151629</v>
      </c>
      <c r="AZ100" s="52">
        <v>0.00952550724447275</v>
      </c>
      <c r="BA100" s="52">
        <v>0.0208593933958699</v>
      </c>
      <c r="BB100" s="52">
        <v>0.037372837745427</v>
      </c>
      <c r="BC100" s="52">
        <v>0.0483836045554802</v>
      </c>
      <c r="BD100" s="52">
        <v>0.0480444600016987</v>
      </c>
      <c r="BE100" s="53">
        <v>0.0448003952906267</v>
      </c>
      <c r="BF100" s="457">
        <v>-0.0700698928152534</v>
      </c>
      <c r="BG100" s="457">
        <v>0.986050413779931</v>
      </c>
      <c r="BH100" s="457">
        <v>0.00141274539649252</v>
      </c>
    </row>
    <row r="101" spans="8:8">
      <c r="A101" s="218" t="s">
        <v>185</v>
      </c>
      <c r="B101" s="52">
        <v>0.0</v>
      </c>
      <c r="C101" s="52">
        <v>0.0</v>
      </c>
      <c r="D101" s="52">
        <v>0.0</v>
      </c>
      <c r="E101" s="52">
        <v>0.0</v>
      </c>
      <c r="F101" s="52">
        <v>0.0</v>
      </c>
      <c r="G101" s="52">
        <v>0.0</v>
      </c>
      <c r="H101" s="52">
        <v>0.0</v>
      </c>
      <c r="I101" s="52">
        <v>0.0</v>
      </c>
      <c r="J101" s="52">
        <v>0.0</v>
      </c>
      <c r="K101" s="52">
        <v>0.0</v>
      </c>
      <c r="L101" s="52">
        <v>0.0</v>
      </c>
      <c r="M101" s="52">
        <v>0.0</v>
      </c>
      <c r="N101" s="52">
        <v>1.0E-5</v>
      </c>
      <c r="O101" s="52">
        <v>3.0E-5</v>
      </c>
      <c r="P101" s="52">
        <v>0.0063694</v>
      </c>
      <c r="Q101" s="52">
        <v>0.0204485</v>
      </c>
      <c r="R101" s="52">
        <v>0.0391219</v>
      </c>
      <c r="S101" s="52">
        <v>0.0390786</v>
      </c>
      <c r="T101" s="52">
        <v>0.0493498</v>
      </c>
      <c r="U101" s="52">
        <v>0.0535846</v>
      </c>
      <c r="V101" s="52">
        <v>0.0594218</v>
      </c>
      <c r="W101" s="52">
        <v>0.055733</v>
      </c>
      <c r="X101" s="52">
        <v>0.0489597</v>
      </c>
      <c r="Y101" s="52">
        <v>0.0522291</v>
      </c>
      <c r="Z101" s="52">
        <v>0.0570166</v>
      </c>
      <c r="AA101" s="52">
        <v>0.0589576</v>
      </c>
      <c r="AB101" s="52">
        <v>0.05758</v>
      </c>
      <c r="AC101" s="52">
        <v>0.057</v>
      </c>
      <c r="AD101" s="52">
        <v>0.05667</v>
      </c>
      <c r="AE101" s="52">
        <v>0.0632</v>
      </c>
      <c r="AF101" s="52">
        <v>0.06135</v>
      </c>
      <c r="AG101" s="52">
        <v>0.06534</v>
      </c>
      <c r="AH101" s="52">
        <v>0.07237</v>
      </c>
      <c r="AI101" s="52">
        <v>0.08914</v>
      </c>
      <c r="AJ101" s="52">
        <v>0.10594</v>
      </c>
      <c r="AK101" s="52">
        <v>0.11626</v>
      </c>
      <c r="AL101" s="52">
        <v>0.103741948051948</v>
      </c>
      <c r="AM101" s="52">
        <v>0.101103318</v>
      </c>
      <c r="AN101" s="52">
        <v>0.0963355084615384</v>
      </c>
      <c r="AO101" s="52">
        <v>0.100195996815287</v>
      </c>
      <c r="AP101" s="52">
        <v>0.0961329212207599</v>
      </c>
      <c r="AQ101" s="52">
        <v>0.101325632809599</v>
      </c>
      <c r="AR101" s="52">
        <v>0.0995590601643516</v>
      </c>
      <c r="AS101" s="52">
        <v>0.10487095068516</v>
      </c>
      <c r="AT101" s="52">
        <v>0.106685543224713</v>
      </c>
      <c r="AU101" s="52">
        <v>0.102838538872334</v>
      </c>
      <c r="AV101" s="52">
        <v>0.103775491017393</v>
      </c>
      <c r="AW101" s="52">
        <v>0.109394574004747</v>
      </c>
      <c r="AX101" s="52">
        <v>0.105345367752102</v>
      </c>
      <c r="AY101" s="52">
        <v>0.11330095378919</v>
      </c>
      <c r="AZ101" s="52">
        <v>0.129542722205741</v>
      </c>
      <c r="BA101" s="52">
        <v>0.144983240827718</v>
      </c>
      <c r="BB101" s="52">
        <v>0.142261214173971</v>
      </c>
      <c r="BC101" s="52">
        <v>0.145391812009635</v>
      </c>
      <c r="BD101" s="52">
        <v>0.146959787712193</v>
      </c>
      <c r="BE101" s="53">
        <v>0.146674451021027</v>
      </c>
      <c r="BF101" s="457">
        <v>-0.0046685325831235</v>
      </c>
      <c r="BG101" s="457">
        <v>0.0325457282329085</v>
      </c>
      <c r="BH101" s="457">
        <v>0.00462526399864997</v>
      </c>
    </row>
    <row r="102" spans="8:8">
      <c r="A102" s="218" t="s">
        <v>186</v>
      </c>
      <c r="B102" s="52">
        <v>0.0</v>
      </c>
      <c r="C102" s="52">
        <v>0.0</v>
      </c>
      <c r="D102" s="52">
        <v>0.0</v>
      </c>
      <c r="E102" s="52">
        <v>0.0</v>
      </c>
      <c r="F102" s="52">
        <v>0.0</v>
      </c>
      <c r="G102" s="52">
        <v>0.0</v>
      </c>
      <c r="H102" s="52">
        <v>0.0</v>
      </c>
      <c r="I102" s="52">
        <v>0.0</v>
      </c>
      <c r="J102" s="52">
        <v>0.0</v>
      </c>
      <c r="K102" s="52">
        <v>0.0</v>
      </c>
      <c r="L102" s="52">
        <v>0.0</v>
      </c>
      <c r="M102" s="52">
        <v>0.0</v>
      </c>
      <c r="N102" s="52">
        <v>0.0</v>
      </c>
      <c r="O102" s="52">
        <v>0.0</v>
      </c>
      <c r="P102" s="52">
        <v>0.0</v>
      </c>
      <c r="Q102" s="52">
        <v>0.0</v>
      </c>
      <c r="R102" s="52">
        <v>0.0</v>
      </c>
      <c r="S102" s="52">
        <v>0.0</v>
      </c>
      <c r="T102" s="52">
        <v>0.0</v>
      </c>
      <c r="U102" s="52">
        <v>0.0</v>
      </c>
      <c r="V102" s="52">
        <v>0.0</v>
      </c>
      <c r="W102" s="52">
        <v>8.5E-4</v>
      </c>
      <c r="X102" s="52">
        <v>8.5E-4</v>
      </c>
      <c r="Y102" s="52">
        <v>8.5E-4</v>
      </c>
      <c r="Z102" s="52">
        <v>8.5E-4</v>
      </c>
      <c r="AA102" s="52">
        <v>8.5E-4</v>
      </c>
      <c r="AB102" s="52">
        <v>0.00245</v>
      </c>
      <c r="AC102" s="52">
        <v>0.00245</v>
      </c>
      <c r="AD102" s="52">
        <v>0.00245</v>
      </c>
      <c r="AE102" s="52">
        <v>0.00245</v>
      </c>
      <c r="AF102" s="52">
        <v>0.00245</v>
      </c>
      <c r="AG102" s="52">
        <v>0.00245</v>
      </c>
      <c r="AH102" s="52">
        <v>0.00245</v>
      </c>
      <c r="AI102" s="52">
        <v>0.00245</v>
      </c>
      <c r="AJ102" s="52">
        <v>0.00245</v>
      </c>
      <c r="AK102" s="52">
        <v>0.00245</v>
      </c>
      <c r="AL102" s="52">
        <v>0.00469928571428571</v>
      </c>
      <c r="AM102" s="52">
        <v>0.00466896774193548</v>
      </c>
      <c r="AN102" s="52">
        <v>0.00485480769230769</v>
      </c>
      <c r="AO102" s="52">
        <v>0.00466796178343949</v>
      </c>
      <c r="AP102" s="52">
        <v>0.00462542966772152</v>
      </c>
      <c r="AQ102" s="52">
        <v>0.00455886883018868</v>
      </c>
      <c r="AR102" s="52">
        <v>0.004720137975</v>
      </c>
      <c r="AS102" s="52">
        <v>0.00495282346350932</v>
      </c>
      <c r="AT102" s="52">
        <v>0.00499307103888889</v>
      </c>
      <c r="AU102" s="52">
        <v>0.00554032913466257</v>
      </c>
      <c r="AV102" s="52">
        <v>0.0056915975277439</v>
      </c>
      <c r="AW102" s="52">
        <v>0.00597076908545454</v>
      </c>
      <c r="AX102" s="52">
        <v>0.00662019084285047</v>
      </c>
      <c r="AY102" s="52">
        <v>0.00704151333347505</v>
      </c>
      <c r="AZ102" s="52">
        <v>0.00784142364142921</v>
      </c>
      <c r="BA102" s="52">
        <v>0.00805753425853527</v>
      </c>
      <c r="BB102" s="52">
        <v>0.0080788870458994</v>
      </c>
      <c r="BC102" s="52">
        <v>0.00803166033250191</v>
      </c>
      <c r="BD102" s="52">
        <v>0.00851230448364963</v>
      </c>
      <c r="BE102" s="53">
        <v>0.00865520254090253</v>
      </c>
      <c r="BF102" s="457">
        <v>0.0140091279756156</v>
      </c>
      <c r="BG102" s="457">
        <v>0.0547947037550349</v>
      </c>
      <c r="BH102" s="457">
        <v>2.72935036980102E-4</v>
      </c>
    </row>
    <row r="103" spans="8:8">
      <c r="A103" s="218" t="s">
        <v>187</v>
      </c>
      <c r="B103" s="52">
        <v>0.0</v>
      </c>
      <c r="C103" s="52">
        <v>0.0</v>
      </c>
      <c r="D103" s="52">
        <v>0.0</v>
      </c>
      <c r="E103" s="52">
        <v>0.0</v>
      </c>
      <c r="F103" s="52">
        <v>0.0</v>
      </c>
      <c r="G103" s="52">
        <v>0.0</v>
      </c>
      <c r="H103" s="52">
        <v>0.0</v>
      </c>
      <c r="I103" s="52">
        <v>0.0</v>
      </c>
      <c r="J103" s="52">
        <v>0.0</v>
      </c>
      <c r="K103" s="52">
        <v>0.0</v>
      </c>
      <c r="L103" s="52">
        <v>0.0</v>
      </c>
      <c r="M103" s="52">
        <v>0.0</v>
      </c>
      <c r="N103" s="52">
        <v>0.0</v>
      </c>
      <c r="O103" s="52">
        <v>0.0</v>
      </c>
      <c r="P103" s="52">
        <v>0.0</v>
      </c>
      <c r="Q103" s="52">
        <v>0.0</v>
      </c>
      <c r="R103" s="52">
        <v>0.0</v>
      </c>
      <c r="S103" s="52">
        <v>0.0</v>
      </c>
      <c r="T103" s="52">
        <v>0.0</v>
      </c>
      <c r="U103" s="52">
        <v>0.0</v>
      </c>
      <c r="V103" s="52">
        <v>0.0</v>
      </c>
      <c r="W103" s="52">
        <v>0.0</v>
      </c>
      <c r="X103" s="52">
        <v>0.0</v>
      </c>
      <c r="Y103" s="52">
        <v>0.0</v>
      </c>
      <c r="Z103" s="52">
        <v>0.0</v>
      </c>
      <c r="AA103" s="52">
        <v>1.0E-5</v>
      </c>
      <c r="AB103" s="52">
        <v>1.0E-5</v>
      </c>
      <c r="AC103" s="52">
        <v>2.0E-5</v>
      </c>
      <c r="AD103" s="52">
        <v>3.0E-5</v>
      </c>
      <c r="AE103" s="52">
        <v>3.0E-5</v>
      </c>
      <c r="AF103" s="52">
        <v>0.00252</v>
      </c>
      <c r="AG103" s="52">
        <v>0.00406</v>
      </c>
      <c r="AH103" s="52">
        <v>8.2E-4</v>
      </c>
      <c r="AI103" s="52">
        <v>6.4E-4</v>
      </c>
      <c r="AJ103" s="52">
        <v>9.7411E-4</v>
      </c>
      <c r="AK103" s="52">
        <v>0.00100969</v>
      </c>
      <c r="AL103" s="52">
        <v>0.00106080662337662</v>
      </c>
      <c r="AM103" s="52">
        <v>0.00198332419354839</v>
      </c>
      <c r="AN103" s="52">
        <v>0.00216374365384615</v>
      </c>
      <c r="AO103" s="52">
        <v>0.00364288752895815</v>
      </c>
      <c r="AP103" s="52">
        <v>0.00447415851202291</v>
      </c>
      <c r="AQ103" s="52">
        <v>0.00715088187859472</v>
      </c>
      <c r="AR103" s="52">
        <v>0.0119515244358319</v>
      </c>
      <c r="AS103" s="52">
        <v>0.0204875579361784</v>
      </c>
      <c r="AT103" s="52">
        <v>0.02755414817037</v>
      </c>
      <c r="AU103" s="52">
        <v>0.0569718041690967</v>
      </c>
      <c r="AV103" s="52">
        <v>0.0849032505956479</v>
      </c>
      <c r="AW103" s="52">
        <v>0.0949794408640551</v>
      </c>
      <c r="AX103" s="52">
        <v>0.116596445725301</v>
      </c>
      <c r="AY103" s="52">
        <v>0.153632674793056</v>
      </c>
      <c r="AZ103" s="52">
        <v>0.17636503913189</v>
      </c>
      <c r="BA103" s="52">
        <v>0.189972683965325</v>
      </c>
      <c r="BB103" s="52">
        <v>0.23523194502</v>
      </c>
      <c r="BC103" s="52">
        <v>0.271763932844972</v>
      </c>
      <c r="BD103" s="52">
        <v>0.30141767147661</v>
      </c>
      <c r="BE103" s="53">
        <v>0.358154454019186</v>
      </c>
      <c r="BF103" s="457">
        <v>0.184986560965067</v>
      </c>
      <c r="BG103" s="457">
        <v>0.270276231924635</v>
      </c>
      <c r="BH103" s="457">
        <v>0.0112941203502006</v>
      </c>
    </row>
    <row r="104" spans="8:8">
      <c r="A104" s="218" t="s">
        <v>188</v>
      </c>
      <c r="B104" s="52">
        <v>0.0</v>
      </c>
      <c r="C104" s="52">
        <v>0.0</v>
      </c>
      <c r="D104" s="52">
        <v>0.0</v>
      </c>
      <c r="E104" s="52">
        <v>0.0</v>
      </c>
      <c r="F104" s="52">
        <v>0.0</v>
      </c>
      <c r="G104" s="52">
        <v>0.0</v>
      </c>
      <c r="H104" s="52">
        <v>0.0</v>
      </c>
      <c r="I104" s="52">
        <v>0.0</v>
      </c>
      <c r="J104" s="52">
        <v>0.0</v>
      </c>
      <c r="K104" s="52">
        <v>0.0</v>
      </c>
      <c r="L104" s="52">
        <v>0.0</v>
      </c>
      <c r="M104" s="52">
        <v>0.0</v>
      </c>
      <c r="N104" s="52">
        <v>0.0</v>
      </c>
      <c r="O104" s="52">
        <v>0.0</v>
      </c>
      <c r="P104" s="52">
        <v>0.0</v>
      </c>
      <c r="Q104" s="52">
        <v>0.0</v>
      </c>
      <c r="R104" s="52">
        <v>0.0</v>
      </c>
      <c r="S104" s="52">
        <v>0.0</v>
      </c>
      <c r="T104" s="52">
        <v>0.0</v>
      </c>
      <c r="U104" s="52">
        <v>0.0</v>
      </c>
      <c r="V104" s="52">
        <v>0.0</v>
      </c>
      <c r="W104" s="52">
        <v>0.0</v>
      </c>
      <c r="X104" s="52">
        <v>0.0</v>
      </c>
      <c r="Y104" s="52">
        <v>0.0</v>
      </c>
      <c r="Z104" s="52">
        <v>0.0</v>
      </c>
      <c r="AA104" s="52">
        <v>0.0</v>
      </c>
      <c r="AB104" s="52">
        <v>0.0</v>
      </c>
      <c r="AC104" s="52">
        <v>0.0</v>
      </c>
      <c r="AD104" s="52">
        <v>0.0</v>
      </c>
      <c r="AE104" s="52">
        <v>0.0</v>
      </c>
      <c r="AF104" s="52">
        <v>0.0</v>
      </c>
      <c r="AG104" s="52">
        <v>0.0</v>
      </c>
      <c r="AH104" s="52">
        <v>0.0</v>
      </c>
      <c r="AI104" s="52">
        <v>0.0</v>
      </c>
      <c r="AJ104" s="52">
        <v>3.5E-5</v>
      </c>
      <c r="AK104" s="52">
        <v>3.832E-5</v>
      </c>
      <c r="AL104" s="52">
        <v>4.37450446753247E-5</v>
      </c>
      <c r="AM104" s="52">
        <v>5.04096361083871E-5</v>
      </c>
      <c r="AN104" s="52">
        <v>5.69801281846154E-5</v>
      </c>
      <c r="AO104" s="52">
        <v>6.20265757757962E-5</v>
      </c>
      <c r="AP104" s="52">
        <v>9.00674450430379E-5</v>
      </c>
      <c r="AQ104" s="52">
        <v>9.11507272754717E-5</v>
      </c>
      <c r="AR104" s="52">
        <v>8.971735023E-5</v>
      </c>
      <c r="AS104" s="52">
        <v>1.4574797637764E-4</v>
      </c>
      <c r="AT104" s="52">
        <v>3.14492929511111E-4</v>
      </c>
      <c r="AU104" s="52">
        <v>8.71695660986503E-4</v>
      </c>
      <c r="AV104" s="52">
        <v>0.00123109579817561</v>
      </c>
      <c r="AW104" s="52">
        <v>0.00165971216264727</v>
      </c>
      <c r="AX104" s="52">
        <v>0.00253790009540241</v>
      </c>
      <c r="AY104" s="52">
        <v>0.00313265911878323</v>
      </c>
      <c r="AZ104" s="52">
        <v>0.00409129285714285</v>
      </c>
      <c r="BA104" s="52">
        <v>0.00452481656804733</v>
      </c>
      <c r="BB104" s="52">
        <v>0.00592578</v>
      </c>
      <c r="BC104" s="52">
        <v>0.00657381052631579</v>
      </c>
      <c r="BD104" s="52">
        <v>0.00706380271668799</v>
      </c>
      <c r="BE104" s="53">
        <v>0.0100622405152424</v>
      </c>
      <c r="BF104" s="457">
        <v>0.420587247023686</v>
      </c>
      <c r="BG104" s="457">
        <v>0.365031795769831</v>
      </c>
      <c r="BH104" s="457">
        <v>3.17304878095202E-4</v>
      </c>
    </row>
    <row r="105" spans="8:8">
      <c r="A105" s="218" t="s">
        <v>189</v>
      </c>
      <c r="B105" s="52">
        <v>0.0</v>
      </c>
      <c r="C105" s="52">
        <v>0.0</v>
      </c>
      <c r="D105" s="52">
        <v>0.0</v>
      </c>
      <c r="E105" s="52">
        <v>0.0</v>
      </c>
      <c r="F105" s="52">
        <v>0.0</v>
      </c>
      <c r="G105" s="52">
        <v>0.0</v>
      </c>
      <c r="H105" s="52">
        <v>0.0</v>
      </c>
      <c r="I105" s="52">
        <v>0.0</v>
      </c>
      <c r="J105" s="52">
        <v>0.0</v>
      </c>
      <c r="K105" s="52">
        <v>0.0</v>
      </c>
      <c r="L105" s="52">
        <v>0.0</v>
      </c>
      <c r="M105" s="52">
        <v>0.0</v>
      </c>
      <c r="N105" s="52">
        <v>0.0</v>
      </c>
      <c r="O105" s="52">
        <v>0.0</v>
      </c>
      <c r="P105" s="52">
        <v>0.0</v>
      </c>
      <c r="Q105" s="52">
        <v>0.0</v>
      </c>
      <c r="R105" s="52">
        <v>0.0</v>
      </c>
      <c r="S105" s="52">
        <v>8.28249E-5</v>
      </c>
      <c r="T105" s="52">
        <v>4.545145E-5</v>
      </c>
      <c r="U105" s="52">
        <v>3.50599E-5</v>
      </c>
      <c r="V105" s="52">
        <v>2.95588E-5</v>
      </c>
      <c r="W105" s="52">
        <v>4.5321E-5</v>
      </c>
      <c r="X105" s="52">
        <v>2.8272E-5</v>
      </c>
      <c r="Y105" s="52">
        <v>3.10436E-5</v>
      </c>
      <c r="Z105" s="52">
        <v>0.0031721424</v>
      </c>
      <c r="AA105" s="52">
        <v>0.003461438</v>
      </c>
      <c r="AB105" s="52">
        <v>0.00394528202</v>
      </c>
      <c r="AC105" s="52">
        <v>0.0042111909</v>
      </c>
      <c r="AD105" s="52">
        <v>0.0036348286</v>
      </c>
      <c r="AE105" s="52">
        <v>0.0038535519</v>
      </c>
      <c r="AF105" s="52">
        <v>0.00516788615</v>
      </c>
      <c r="AG105" s="52">
        <v>0.00595200458</v>
      </c>
      <c r="AH105" s="52">
        <v>0.00520269522</v>
      </c>
      <c r="AI105" s="52">
        <v>0.006172268445</v>
      </c>
      <c r="AJ105" s="52">
        <v>0.00753077587</v>
      </c>
      <c r="AK105" s="52">
        <v>0.010596316495</v>
      </c>
      <c r="AL105" s="52">
        <v>0.0136845645218182</v>
      </c>
      <c r="AM105" s="52">
        <v>0.0173465728831974</v>
      </c>
      <c r="AN105" s="52">
        <v>0.018973350759226</v>
      </c>
      <c r="AO105" s="52">
        <v>0.0193304261893329</v>
      </c>
      <c r="AP105" s="52">
        <v>0.0195667638551205</v>
      </c>
      <c r="AQ105" s="52">
        <v>0.0211624396250954</v>
      </c>
      <c r="AR105" s="52">
        <v>0.0264655294544632</v>
      </c>
      <c r="AS105" s="52">
        <v>0.0248892971804338</v>
      </c>
      <c r="AT105" s="52">
        <v>0.0264392855378781</v>
      </c>
      <c r="AU105" s="52">
        <v>0.0299240864253535</v>
      </c>
      <c r="AV105" s="52">
        <v>0.0349460362130352</v>
      </c>
      <c r="AW105" s="52">
        <v>0.0355046015503016</v>
      </c>
      <c r="AX105" s="52">
        <v>0.0393021795701015</v>
      </c>
      <c r="AY105" s="52">
        <v>0.0385812901955974</v>
      </c>
      <c r="AZ105" s="52">
        <v>0.0411254918244209</v>
      </c>
      <c r="BA105" s="52">
        <v>0.0421654104842761</v>
      </c>
      <c r="BB105" s="52">
        <v>0.0489793860009243</v>
      </c>
      <c r="BC105" s="52">
        <v>0.0586516913678313</v>
      </c>
      <c r="BD105" s="52">
        <v>0.0717424660761673</v>
      </c>
      <c r="BE105" s="53">
        <v>0.0930637317850557</v>
      </c>
      <c r="BF105" s="457">
        <v>0.293647463906608</v>
      </c>
      <c r="BG105" s="457">
        <v>0.104975525007809</v>
      </c>
      <c r="BH105" s="457">
        <v>0.00293469193311469</v>
      </c>
    </row>
    <row r="106" spans="8:8">
      <c r="A106" s="218" t="s">
        <v>190</v>
      </c>
      <c r="B106" s="52">
        <v>0.0</v>
      </c>
      <c r="C106" s="52">
        <v>0.0</v>
      </c>
      <c r="D106" s="52">
        <v>0.0</v>
      </c>
      <c r="E106" s="52">
        <v>0.0</v>
      </c>
      <c r="F106" s="52">
        <v>0.0</v>
      </c>
      <c r="G106" s="52">
        <v>0.0</v>
      </c>
      <c r="H106" s="52">
        <v>0.0</v>
      </c>
      <c r="I106" s="52">
        <v>0.0</v>
      </c>
      <c r="J106" s="52">
        <v>0.0</v>
      </c>
      <c r="K106" s="52">
        <v>0.0</v>
      </c>
      <c r="L106" s="52">
        <v>0.0</v>
      </c>
      <c r="M106" s="52">
        <v>0.0</v>
      </c>
      <c r="N106" s="52">
        <v>0.0</v>
      </c>
      <c r="O106" s="52">
        <v>0.0</v>
      </c>
      <c r="P106" s="52">
        <v>0.0</v>
      </c>
      <c r="Q106" s="52">
        <v>0.0</v>
      </c>
      <c r="R106" s="52">
        <v>0.0</v>
      </c>
      <c r="S106" s="52">
        <v>0.0</v>
      </c>
      <c r="T106" s="52">
        <v>0.0</v>
      </c>
      <c r="U106" s="52">
        <v>0.0</v>
      </c>
      <c r="V106" s="52">
        <v>0.0</v>
      </c>
      <c r="W106" s="52">
        <v>0.0</v>
      </c>
      <c r="X106" s="52">
        <v>4.92E-5</v>
      </c>
      <c r="Y106" s="52">
        <v>3.019E-4</v>
      </c>
      <c r="Z106" s="52">
        <v>2.157E-4</v>
      </c>
      <c r="AA106" s="52">
        <v>2.5009E-4</v>
      </c>
      <c r="AB106" s="52">
        <v>2.9667E-4</v>
      </c>
      <c r="AC106" s="52">
        <v>2.0861E-4</v>
      </c>
      <c r="AD106" s="52">
        <v>2.9429E-4</v>
      </c>
      <c r="AE106" s="52">
        <v>5.076354E-4</v>
      </c>
      <c r="AF106" s="52">
        <v>0.0014274906</v>
      </c>
      <c r="AG106" s="52">
        <v>0.0020712081</v>
      </c>
      <c r="AH106" s="52">
        <v>0.00273500265</v>
      </c>
      <c r="AI106" s="52">
        <v>0.00309511095</v>
      </c>
      <c r="AJ106" s="52">
        <v>0.00447433287</v>
      </c>
      <c r="AK106" s="52">
        <v>0.00526897491</v>
      </c>
      <c r="AL106" s="52">
        <v>0.00617054801084415</v>
      </c>
      <c r="AM106" s="52">
        <v>0.00742693751941936</v>
      </c>
      <c r="AN106" s="52">
        <v>0.0120781074830769</v>
      </c>
      <c r="AO106" s="52">
        <v>0.018083900505414</v>
      </c>
      <c r="AP106" s="52">
        <v>0.0218644267535387</v>
      </c>
      <c r="AQ106" s="52">
        <v>0.0266869146372181</v>
      </c>
      <c r="AR106" s="52">
        <v>0.0294473447526058</v>
      </c>
      <c r="AS106" s="52">
        <v>0.04269052924744</v>
      </c>
      <c r="AT106" s="52">
        <v>0.0512877177769173</v>
      </c>
      <c r="AU106" s="52">
        <v>0.0629539592577276</v>
      </c>
      <c r="AV106" s="52">
        <v>0.0685765644437897</v>
      </c>
      <c r="AW106" s="52">
        <v>0.0883192790783346</v>
      </c>
      <c r="AX106" s="52">
        <v>0.120705136762066</v>
      </c>
      <c r="AY106" s="52">
        <v>0.14608834977965</v>
      </c>
      <c r="AZ106" s="52">
        <v>0.159218647139115</v>
      </c>
      <c r="BA106" s="52">
        <v>0.182704233001084</v>
      </c>
      <c r="BB106" s="52">
        <v>0.211014357763922</v>
      </c>
      <c r="BC106" s="52">
        <v>0.244065095477145</v>
      </c>
      <c r="BD106" s="52">
        <v>0.284242502983303</v>
      </c>
      <c r="BE106" s="53">
        <v>0.2755723394022</v>
      </c>
      <c r="BF106" s="457">
        <v>-0.0331515989736867</v>
      </c>
      <c r="BG106" s="457">
        <v>0.186772746548786</v>
      </c>
      <c r="BH106" s="457">
        <v>0.00868995800964696</v>
      </c>
    </row>
    <row r="107" spans="8:8">
      <c r="A107" s="218" t="s">
        <v>191</v>
      </c>
      <c r="B107" s="52">
        <v>0.0</v>
      </c>
      <c r="C107" s="52">
        <v>0.0</v>
      </c>
      <c r="D107" s="52">
        <v>0.0</v>
      </c>
      <c r="E107" s="52">
        <v>0.0</v>
      </c>
      <c r="F107" s="52">
        <v>0.0</v>
      </c>
      <c r="G107" s="52">
        <v>0.0</v>
      </c>
      <c r="H107" s="52">
        <v>0.0</v>
      </c>
      <c r="I107" s="52">
        <v>0.0</v>
      </c>
      <c r="J107" s="52">
        <v>0.0</v>
      </c>
      <c r="K107" s="52">
        <v>0.0</v>
      </c>
      <c r="L107" s="52">
        <v>0.0</v>
      </c>
      <c r="M107" s="52">
        <v>0.0</v>
      </c>
      <c r="N107" s="52">
        <v>0.0</v>
      </c>
      <c r="O107" s="52">
        <v>0.0</v>
      </c>
      <c r="P107" s="52">
        <v>0.0</v>
      </c>
      <c r="Q107" s="52">
        <v>0.0</v>
      </c>
      <c r="R107" s="52">
        <v>0.0</v>
      </c>
      <c r="S107" s="52">
        <v>0.0</v>
      </c>
      <c r="T107" s="52">
        <v>0.0</v>
      </c>
      <c r="U107" s="52">
        <v>0.0</v>
      </c>
      <c r="V107" s="52">
        <v>0.0</v>
      </c>
      <c r="W107" s="52">
        <v>0.0</v>
      </c>
      <c r="X107" s="52">
        <v>0.0</v>
      </c>
      <c r="Y107" s="52">
        <v>0.0</v>
      </c>
      <c r="Z107" s="52">
        <v>0.0</v>
      </c>
      <c r="AA107" s="52">
        <v>0.0</v>
      </c>
      <c r="AB107" s="52">
        <v>0.0</v>
      </c>
      <c r="AC107" s="52">
        <v>0.0</v>
      </c>
      <c r="AD107" s="52">
        <v>0.0</v>
      </c>
      <c r="AE107" s="52">
        <v>0.0</v>
      </c>
      <c r="AF107" s="52">
        <v>0.0</v>
      </c>
      <c r="AG107" s="52">
        <v>0.0</v>
      </c>
      <c r="AH107" s="52">
        <v>0.0</v>
      </c>
      <c r="AI107" s="52">
        <v>0.0</v>
      </c>
      <c r="AJ107" s="52">
        <v>0.0</v>
      </c>
      <c r="AK107" s="52">
        <v>0.0</v>
      </c>
      <c r="AL107" s="52">
        <v>0.0</v>
      </c>
      <c r="AM107" s="52">
        <v>0.0</v>
      </c>
      <c r="AN107" s="52">
        <v>0.0</v>
      </c>
      <c r="AO107" s="52">
        <v>0.0</v>
      </c>
      <c r="AP107" s="52">
        <v>4.84177215189873E-4</v>
      </c>
      <c r="AQ107" s="52">
        <v>6.25471698113207E-4</v>
      </c>
      <c r="AR107" s="52">
        <v>7.554375E-4</v>
      </c>
      <c r="AS107" s="52">
        <v>5.38826086956522E-4</v>
      </c>
      <c r="AT107" s="52">
        <v>6.95111111111111E-4</v>
      </c>
      <c r="AU107" s="52">
        <v>9.53631165644171E-4</v>
      </c>
      <c r="AV107" s="52">
        <v>9.57145609756097E-4</v>
      </c>
      <c r="AW107" s="52">
        <v>9.60617454545454E-4</v>
      </c>
      <c r="AX107" s="52">
        <v>0.00122396313253012</v>
      </c>
      <c r="AY107" s="52">
        <v>0.00123287766467066</v>
      </c>
      <c r="AZ107" s="52">
        <v>0.00230746767857143</v>
      </c>
      <c r="BA107" s="52">
        <v>0.00257537023668639</v>
      </c>
      <c r="BB107" s="52">
        <v>0.003187053</v>
      </c>
      <c r="BC107" s="52">
        <v>0.00447529765616206</v>
      </c>
      <c r="BD107" s="52">
        <v>0.0367104126213381</v>
      </c>
      <c r="BE107" s="53">
        <v>0.0839662460290844</v>
      </c>
      <c r="BF107" s="457">
        <v>1.28101032042486</v>
      </c>
      <c r="BG107" s="457">
        <v>0.486871727512682</v>
      </c>
      <c r="BH107" s="457">
        <v>0.00264780984115927</v>
      </c>
    </row>
    <row r="108" spans="8:8">
      <c r="A108" s="218" t="s">
        <v>192</v>
      </c>
      <c r="B108" s="52">
        <v>0.0</v>
      </c>
      <c r="C108" s="52">
        <v>0.0</v>
      </c>
      <c r="D108" s="52">
        <v>0.0</v>
      </c>
      <c r="E108" s="52">
        <v>0.0</v>
      </c>
      <c r="F108" s="52">
        <v>0.0</v>
      </c>
      <c r="G108" s="52">
        <v>0.0</v>
      </c>
      <c r="H108" s="52">
        <v>0.0</v>
      </c>
      <c r="I108" s="52">
        <v>0.0</v>
      </c>
      <c r="J108" s="52">
        <v>0.0</v>
      </c>
      <c r="K108" s="52">
        <v>0.0</v>
      </c>
      <c r="L108" s="52">
        <v>0.0</v>
      </c>
      <c r="M108" s="52">
        <v>0.0</v>
      </c>
      <c r="N108" s="52">
        <v>0.0</v>
      </c>
      <c r="O108" s="52">
        <v>0.0</v>
      </c>
      <c r="P108" s="52">
        <v>0.0</v>
      </c>
      <c r="Q108" s="52">
        <v>0.0</v>
      </c>
      <c r="R108" s="52">
        <v>0.0</v>
      </c>
      <c r="S108" s="52">
        <v>0.0</v>
      </c>
      <c r="T108" s="52">
        <v>0.0</v>
      </c>
      <c r="U108" s="52">
        <v>1.05263157894737E-5</v>
      </c>
      <c r="V108" s="52">
        <v>0.0</v>
      </c>
      <c r="W108" s="52">
        <v>0.0</v>
      </c>
      <c r="X108" s="52">
        <v>0.0</v>
      </c>
      <c r="Y108" s="52">
        <v>0.0</v>
      </c>
      <c r="Z108" s="52">
        <v>0.0</v>
      </c>
      <c r="AA108" s="52">
        <v>4.5E-4</v>
      </c>
      <c r="AB108" s="52">
        <v>4.5E-4</v>
      </c>
      <c r="AC108" s="52">
        <v>2.0E-4</v>
      </c>
      <c r="AD108" s="52">
        <v>2.0E-4</v>
      </c>
      <c r="AE108" s="52">
        <v>2.0E-4</v>
      </c>
      <c r="AF108" s="52">
        <v>2.0E-4</v>
      </c>
      <c r="AG108" s="52">
        <v>2.1640218E-4</v>
      </c>
      <c r="AH108" s="52">
        <v>4.919092E-5</v>
      </c>
      <c r="AI108" s="52">
        <v>5.866207E-5</v>
      </c>
      <c r="AJ108" s="52">
        <v>5.825067E-5</v>
      </c>
      <c r="AK108" s="52">
        <v>1.01380489801815E-4</v>
      </c>
      <c r="AL108" s="52">
        <v>3.19738886451205E-4</v>
      </c>
      <c r="AM108" s="52">
        <v>3.89394039474732E-4</v>
      </c>
      <c r="AN108" s="52">
        <v>4.4735096313737E-4</v>
      </c>
      <c r="AO108" s="52">
        <v>5.82585290155799E-4</v>
      </c>
      <c r="AP108" s="52">
        <v>7.15280737018497E-4</v>
      </c>
      <c r="AQ108" s="52">
        <v>8.69781720342789E-4</v>
      </c>
      <c r="AR108" s="52">
        <v>9.38974388771775E-4</v>
      </c>
      <c r="AS108" s="52">
        <v>0.00102898683623981</v>
      </c>
      <c r="AT108" s="52">
        <v>0.00127699620904522</v>
      </c>
      <c r="AU108" s="52">
        <v>0.00145471382672461</v>
      </c>
      <c r="AV108" s="52">
        <v>0.00163322115920176</v>
      </c>
      <c r="AW108" s="52">
        <v>0.00221451530280788</v>
      </c>
      <c r="AX108" s="52">
        <v>0.00296660356739009</v>
      </c>
      <c r="AY108" s="52">
        <v>0.00407151675613691</v>
      </c>
      <c r="AZ108" s="52">
        <v>0.00542326444795082</v>
      </c>
      <c r="BA108" s="52">
        <v>0.00640943774914878</v>
      </c>
      <c r="BB108" s="52">
        <v>0.00807441041829812</v>
      </c>
      <c r="BC108" s="52">
        <v>0.0107953845978571</v>
      </c>
      <c r="BD108" s="52">
        <v>0.0137422559486918</v>
      </c>
      <c r="BE108" s="53">
        <v>0.0154923873943651</v>
      </c>
      <c r="BF108" s="457">
        <v>0.124273810991631</v>
      </c>
      <c r="BG108" s="457">
        <v>0.268197353330174</v>
      </c>
      <c r="BH108" s="457">
        <v>4.88540309300514E-4</v>
      </c>
    </row>
    <row r="109" spans="8:8" s="47" ht="10.2" customFormat="1">
      <c r="A109" s="54" t="s">
        <v>193</v>
      </c>
      <c r="B109" s="55">
        <v>0.01644</v>
      </c>
      <c r="C109" s="55">
        <v>0.01643</v>
      </c>
      <c r="D109" s="55">
        <v>0.01424</v>
      </c>
      <c r="E109" s="55">
        <v>0.01577</v>
      </c>
      <c r="F109" s="55">
        <v>0.01608</v>
      </c>
      <c r="G109" s="55">
        <v>0.01776704</v>
      </c>
      <c r="H109" s="55">
        <v>0.01754611</v>
      </c>
      <c r="I109" s="55">
        <v>0.01785591</v>
      </c>
      <c r="J109" s="55">
        <v>0.01834998</v>
      </c>
      <c r="K109" s="55">
        <v>0.0249626910526316</v>
      </c>
      <c r="L109" s="55">
        <v>0.0265433436842105</v>
      </c>
      <c r="M109" s="55">
        <v>0.0258706457894737</v>
      </c>
      <c r="N109" s="55">
        <v>0.0262244347368421</v>
      </c>
      <c r="O109" s="55">
        <v>0.0291747136842105</v>
      </c>
      <c r="P109" s="55">
        <v>0.0371292042105263</v>
      </c>
      <c r="Q109" s="55">
        <v>0.0517343315789474</v>
      </c>
      <c r="R109" s="55">
        <v>0.0707196542105263</v>
      </c>
      <c r="S109" s="55">
        <v>0.159518947531579</v>
      </c>
      <c r="T109" s="55">
        <v>0.180678065660526</v>
      </c>
      <c r="U109" s="55">
        <v>0.197421374110526</v>
      </c>
      <c r="V109" s="55">
        <v>0.207914875115789</v>
      </c>
      <c r="W109" s="55">
        <v>0.216898900473684</v>
      </c>
      <c r="X109" s="55">
        <v>0.220097499368421</v>
      </c>
      <c r="Y109" s="55">
        <v>0.238267047284211</v>
      </c>
      <c r="Z109" s="55">
        <v>0.262433390294737</v>
      </c>
      <c r="AA109" s="55">
        <v>0.223704052107648</v>
      </c>
      <c r="AB109" s="55">
        <v>0.229697028534649</v>
      </c>
      <c r="AC109" s="55">
        <v>0.232544082854538</v>
      </c>
      <c r="AD109" s="55">
        <v>0.23253450602532</v>
      </c>
      <c r="AE109" s="55">
        <v>0.270079676750407</v>
      </c>
      <c r="AF109" s="55">
        <v>0.320944001341865</v>
      </c>
      <c r="AG109" s="55">
        <v>0.325453896418257</v>
      </c>
      <c r="AH109" s="55">
        <v>0.36298793157639</v>
      </c>
      <c r="AI109" s="55">
        <v>0.392343208978291</v>
      </c>
      <c r="AJ109" s="55">
        <v>0.435422105784413</v>
      </c>
      <c r="AK109" s="55">
        <v>0.478244284767136</v>
      </c>
      <c r="AL109" s="55">
        <v>0.493211670203335</v>
      </c>
      <c r="AM109" s="55">
        <v>0.555221896868245</v>
      </c>
      <c r="AN109" s="55">
        <v>0.59849875414406</v>
      </c>
      <c r="AO109" s="55">
        <v>0.679325293067168</v>
      </c>
      <c r="AP109" s="55">
        <v>0.788263364562066</v>
      </c>
      <c r="AQ109" s="55">
        <v>0.913793055483626</v>
      </c>
      <c r="AR109" s="55">
        <v>1.05038006282652</v>
      </c>
      <c r="AS109" s="55">
        <v>1.26850861605486</v>
      </c>
      <c r="AT109" s="55">
        <v>1.55203258010575</v>
      </c>
      <c r="AU109" s="55">
        <v>1.95415845245442</v>
      </c>
      <c r="AV109" s="55">
        <v>2.40271517481398</v>
      </c>
      <c r="AW109" s="55">
        <v>2.87734774661837</v>
      </c>
      <c r="AX109" s="55">
        <v>3.54607813328011</v>
      </c>
      <c r="AY109" s="55">
        <v>4.27630580609078</v>
      </c>
      <c r="AZ109" s="55">
        <v>4.91825847485468</v>
      </c>
      <c r="BA109" s="55">
        <v>6.05850825717213</v>
      </c>
      <c r="BB109" s="55">
        <v>7.63126170131804</v>
      </c>
      <c r="BC109" s="55">
        <v>9.38079470310634</v>
      </c>
      <c r="BD109" s="55">
        <v>10.8674949641372</v>
      </c>
      <c r="BE109" s="55">
        <v>12.3561887926733</v>
      </c>
      <c r="BF109" s="458">
        <v>0.133879404100843</v>
      </c>
      <c r="BG109" s="458">
        <v>0.214850568890905</v>
      </c>
      <c r="BH109" s="458">
        <v>0.389642741359781</v>
      </c>
    </row>
    <row r="110" spans="8:8">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c r="AA110" s="52"/>
      <c r="AB110" s="52"/>
      <c r="AC110" s="52"/>
      <c r="AD110" s="52"/>
      <c r="AE110" s="52"/>
      <c r="AF110" s="52"/>
      <c r="AG110" s="52"/>
      <c r="AH110" s="52"/>
      <c r="AI110" s="52"/>
      <c r="AJ110" s="52"/>
      <c r="AK110" s="52"/>
      <c r="AL110" s="52"/>
      <c r="AM110" s="52"/>
      <c r="AN110" s="52"/>
      <c r="AO110" s="52"/>
      <c r="AP110" s="52"/>
      <c r="AQ110" s="52"/>
      <c r="AR110" s="52"/>
      <c r="AS110" s="52"/>
      <c r="AT110" s="52"/>
      <c r="AU110" s="52"/>
      <c r="AV110" s="52"/>
      <c r="AW110" s="52"/>
      <c r="AX110" s="52"/>
      <c r="AY110" s="52"/>
      <c r="AZ110" s="52"/>
      <c r="BA110" s="52"/>
      <c r="BB110" s="52"/>
      <c r="BC110" s="52"/>
      <c r="BD110" s="52"/>
      <c r="BE110" s="53"/>
      <c r="BF110" s="457"/>
      <c r="BG110" s="457"/>
      <c r="BH110" s="457"/>
    </row>
    <row r="111" spans="8:8" s="221" ht="10.2" customFormat="1">
      <c r="A111" s="761" t="s">
        <v>194</v>
      </c>
      <c r="B111" s="762">
        <v>0.212359822551314</v>
      </c>
      <c r="C111" s="762">
        <v>0.231215506273366</v>
      </c>
      <c r="D111" s="762">
        <v>0.233647082945313</v>
      </c>
      <c r="E111" s="762">
        <v>0.255594131199001</v>
      </c>
      <c r="F111" s="762">
        <v>0.267585976201016</v>
      </c>
      <c r="G111" s="762">
        <v>0.296672586560601</v>
      </c>
      <c r="H111" s="762">
        <v>0.32073009509544</v>
      </c>
      <c r="I111" s="762">
        <v>0.345379967610098</v>
      </c>
      <c r="J111" s="762">
        <v>0.366161139119666</v>
      </c>
      <c r="K111" s="762">
        <v>0.383392266486131</v>
      </c>
      <c r="L111" s="762">
        <v>0.386165794524118</v>
      </c>
      <c r="M111" s="762">
        <v>0.427341310660262</v>
      </c>
      <c r="N111" s="762">
        <v>0.462709615918702</v>
      </c>
      <c r="O111" s="762">
        <v>0.505203231472906</v>
      </c>
      <c r="P111" s="762">
        <v>0.555356261250509</v>
      </c>
      <c r="Q111" s="762">
        <v>0.601449410854141</v>
      </c>
      <c r="R111" s="762">
        <v>0.629920878707932</v>
      </c>
      <c r="S111" s="762">
        <v>0.740691650670436</v>
      </c>
      <c r="T111" s="762">
        <v>0.840770745685629</v>
      </c>
      <c r="U111" s="762">
        <v>0.953967968716224</v>
      </c>
      <c r="V111" s="762">
        <v>1.00755300528431</v>
      </c>
      <c r="W111" s="762">
        <v>1.14417059665543</v>
      </c>
      <c r="X111" s="762">
        <v>1.21057598953652</v>
      </c>
      <c r="Y111" s="762">
        <v>1.25425024397193</v>
      </c>
      <c r="Z111" s="762">
        <v>1.40129750750005</v>
      </c>
      <c r="AA111" s="762">
        <v>1.57360253428931</v>
      </c>
      <c r="AB111" s="762">
        <v>1.65005109726896</v>
      </c>
      <c r="AC111" s="762">
        <v>1.738508673983</v>
      </c>
      <c r="AD111" s="762">
        <v>1.80848632307063</v>
      </c>
      <c r="AE111" s="762">
        <v>1.90598446915647</v>
      </c>
      <c r="AF111" s="762">
        <v>1.99937042891676</v>
      </c>
      <c r="AG111" s="762">
        <v>2.03386105862264</v>
      </c>
      <c r="AH111" s="762">
        <v>2.18723970326741</v>
      </c>
      <c r="AI111" s="762">
        <v>2.31049800698024</v>
      </c>
      <c r="AJ111" s="762">
        <v>2.45720506342537</v>
      </c>
      <c r="AK111" s="762">
        <v>2.63922577220818</v>
      </c>
      <c r="AL111" s="762">
        <v>2.74155444782821</v>
      </c>
      <c r="AM111" s="762">
        <v>3.11777643051116</v>
      </c>
      <c r="AN111" s="762">
        <v>3.3942647468514</v>
      </c>
      <c r="AO111" s="762">
        <v>3.8804358081031</v>
      </c>
      <c r="AP111" s="762">
        <v>4.37907831252607</v>
      </c>
      <c r="AQ111" s="762">
        <v>5.02036668630399</v>
      </c>
      <c r="AR111" s="762">
        <v>5.93292749912392</v>
      </c>
      <c r="AS111" s="762">
        <v>7.11226482602286</v>
      </c>
      <c r="AT111" s="762">
        <v>8.16472790770878</v>
      </c>
      <c r="AU111" s="762">
        <v>9.62915559677601</v>
      </c>
      <c r="AV111" s="762">
        <v>11.0826357325782</v>
      </c>
      <c r="AW111" s="762">
        <v>12.6040764812597</v>
      </c>
      <c r="AX111" s="762">
        <v>14.3756783707688</v>
      </c>
      <c r="AY111" s="762">
        <v>16.0416907725664</v>
      </c>
      <c r="AZ111" s="762">
        <v>18.097112410452</v>
      </c>
      <c r="BA111" s="762">
        <v>20.1091885170925</v>
      </c>
      <c r="BB111" s="762">
        <v>23.05594322602</v>
      </c>
      <c r="BC111" s="762">
        <v>25.8794784955057</v>
      </c>
      <c r="BD111" s="762">
        <v>28.8212678828998</v>
      </c>
      <c r="BE111" s="762">
        <v>31.7115846930767</v>
      </c>
      <c r="BF111" s="763">
        <v>0.0972779250220168</v>
      </c>
      <c r="BG111" s="763">
        <v>0.134428520667909</v>
      </c>
      <c r="BH111" s="763">
        <v>1.0</v>
      </c>
    </row>
    <row r="112" spans="8:8">
      <c r="A112" s="45" t="s">
        <v>195</v>
      </c>
      <c r="B112" s="52">
        <v>0.179852320956526</v>
      </c>
      <c r="C112" s="52">
        <v>0.198060068952729</v>
      </c>
      <c r="D112" s="52">
        <v>0.19986570742648</v>
      </c>
      <c r="E112" s="52">
        <v>0.221200450961759</v>
      </c>
      <c r="F112" s="52">
        <v>0.232579643765372</v>
      </c>
      <c r="G112" s="52">
        <v>0.251309634952549</v>
      </c>
      <c r="H112" s="52">
        <v>0.256369085995813</v>
      </c>
      <c r="I112" s="52">
        <v>0.276381774802924</v>
      </c>
      <c r="J112" s="52">
        <v>0.297000810108543</v>
      </c>
      <c r="K112" s="52">
        <v>0.314515941110845</v>
      </c>
      <c r="L112" s="52">
        <v>0.316875784111224</v>
      </c>
      <c r="M112" s="52">
        <v>0.35198415352801</v>
      </c>
      <c r="N112" s="52">
        <v>0.369708566571434</v>
      </c>
      <c r="O112" s="52">
        <v>0.389953971037307</v>
      </c>
      <c r="P112" s="52">
        <v>0.41274975655352</v>
      </c>
      <c r="Q112" s="52">
        <v>0.43083148756018</v>
      </c>
      <c r="R112" s="52">
        <v>0.444854018453433</v>
      </c>
      <c r="S112" s="52">
        <v>0.520984222125139</v>
      </c>
      <c r="T112" s="52">
        <v>0.569853276897219</v>
      </c>
      <c r="U112" s="52">
        <v>0.647530893992937</v>
      </c>
      <c r="V112" s="52">
        <v>0.66056626470235</v>
      </c>
      <c r="W112" s="52">
        <v>0.737065548555559</v>
      </c>
      <c r="X112" s="52">
        <v>0.800367470046148</v>
      </c>
      <c r="Y112" s="52">
        <v>0.826184371896475</v>
      </c>
      <c r="Z112" s="52">
        <v>0.941684385772105</v>
      </c>
      <c r="AA112" s="52">
        <v>1.11469056802218</v>
      </c>
      <c r="AB112" s="52">
        <v>1.1785156570649</v>
      </c>
      <c r="AC112" s="52">
        <v>1.26710255172897</v>
      </c>
      <c r="AD112" s="52">
        <v>1.33765463042481</v>
      </c>
      <c r="AE112" s="52">
        <v>1.39519634732405</v>
      </c>
      <c r="AF112" s="52">
        <v>1.43493605325686</v>
      </c>
      <c r="AG112" s="52">
        <v>1.44790941984276</v>
      </c>
      <c r="AH112" s="52">
        <v>1.57284001871991</v>
      </c>
      <c r="AI112" s="52">
        <v>1.67334367036365</v>
      </c>
      <c r="AJ112" s="52">
        <v>1.764323987663</v>
      </c>
      <c r="AK112" s="52">
        <v>1.93729812695849</v>
      </c>
      <c r="AL112" s="52">
        <v>2.03623751297995</v>
      </c>
      <c r="AM112" s="52">
        <v>2.3222039889636</v>
      </c>
      <c r="AN112" s="52">
        <v>2.56361597451219</v>
      </c>
      <c r="AO112" s="52">
        <v>2.95482945864732</v>
      </c>
      <c r="AP112" s="52">
        <v>3.37542861976202</v>
      </c>
      <c r="AQ112" s="52">
        <v>3.90503399388684</v>
      </c>
      <c r="AR112" s="52">
        <v>4.57881575012408</v>
      </c>
      <c r="AS112" s="52">
        <v>5.38847018449213</v>
      </c>
      <c r="AT112" s="52">
        <v>6.07974418055915</v>
      </c>
      <c r="AU112" s="52">
        <v>7.0374910569874</v>
      </c>
      <c r="AV112" s="52">
        <v>8.10963216558115</v>
      </c>
      <c r="AW112" s="52">
        <v>9.11969973197078</v>
      </c>
      <c r="AX112" s="52">
        <v>10.1189497321315</v>
      </c>
      <c r="AY112" s="52">
        <v>10.9599057428079</v>
      </c>
      <c r="AZ112" s="52">
        <v>12.1989904394283</v>
      </c>
      <c r="BA112" s="52">
        <v>13.0112522058334</v>
      </c>
      <c r="BB112" s="52">
        <v>14.354835422747</v>
      </c>
      <c r="BC112" s="52">
        <v>15.3136919151959</v>
      </c>
      <c r="BD112" s="52">
        <v>16.5634223317069</v>
      </c>
      <c r="BE112" s="53">
        <v>18.0381861399842</v>
      </c>
      <c r="BF112" s="457">
        <v>0.0860618728512355</v>
      </c>
      <c r="BG112" s="457">
        <v>0.105417859699752</v>
      </c>
      <c r="BH112" s="457">
        <v>0.568820079935087</v>
      </c>
    </row>
    <row r="113" spans="8:8">
      <c r="A113" s="45" t="s">
        <v>196</v>
      </c>
      <c r="B113" s="52">
        <v>0.0325075015947872</v>
      </c>
      <c r="C113" s="52">
        <v>0.0331554373206376</v>
      </c>
      <c r="D113" s="52">
        <v>0.0337813755188326</v>
      </c>
      <c r="E113" s="52">
        <v>0.0343936802372412</v>
      </c>
      <c r="F113" s="52">
        <v>0.0350063324356443</v>
      </c>
      <c r="G113" s="52">
        <v>0.0453629516080517</v>
      </c>
      <c r="H113" s="52">
        <v>0.0643610090996262</v>
      </c>
      <c r="I113" s="52">
        <v>0.0689981928071744</v>
      </c>
      <c r="J113" s="52">
        <v>0.0691603290111233</v>
      </c>
      <c r="K113" s="52">
        <v>0.0688763253752857</v>
      </c>
      <c r="L113" s="52">
        <v>0.0692900104128943</v>
      </c>
      <c r="M113" s="52">
        <v>0.0753571571322519</v>
      </c>
      <c r="N113" s="52">
        <v>0.0930010493472671</v>
      </c>
      <c r="O113" s="52">
        <v>0.115249260435599</v>
      </c>
      <c r="P113" s="52">
        <v>0.142606504696989</v>
      </c>
      <c r="Q113" s="52">
        <v>0.170617923293961</v>
      </c>
      <c r="R113" s="52">
        <v>0.185066860254499</v>
      </c>
      <c r="S113" s="52">
        <v>0.219707428545297</v>
      </c>
      <c r="T113" s="52">
        <v>0.27091746878841</v>
      </c>
      <c r="U113" s="52">
        <v>0.306437074723287</v>
      </c>
      <c r="V113" s="52">
        <v>0.34698674058196</v>
      </c>
      <c r="W113" s="52">
        <v>0.407105048099868</v>
      </c>
      <c r="X113" s="52">
        <v>0.410208519490372</v>
      </c>
      <c r="Y113" s="52">
        <v>0.428065872075454</v>
      </c>
      <c r="Z113" s="52">
        <v>0.459613121727941</v>
      </c>
      <c r="AA113" s="52">
        <v>0.458911966267129</v>
      </c>
      <c r="AB113" s="52">
        <v>0.471535440204056</v>
      </c>
      <c r="AC113" s="52">
        <v>0.471406122254037</v>
      </c>
      <c r="AD113" s="52">
        <v>0.470831692645823</v>
      </c>
      <c r="AE113" s="52">
        <v>0.510788121832415</v>
      </c>
      <c r="AF113" s="52">
        <v>0.564434375659899</v>
      </c>
      <c r="AG113" s="52">
        <v>0.585951638779873</v>
      </c>
      <c r="AH113" s="52">
        <v>0.61439968454749</v>
      </c>
      <c r="AI113" s="52">
        <v>0.637154336616589</v>
      </c>
      <c r="AJ113" s="52">
        <v>0.692881075762367</v>
      </c>
      <c r="AK113" s="52">
        <v>0.701927645249687</v>
      </c>
      <c r="AL113" s="52">
        <v>0.705316934848256</v>
      </c>
      <c r="AM113" s="52">
        <v>0.795572441547566</v>
      </c>
      <c r="AN113" s="52">
        <v>0.830648772339213</v>
      </c>
      <c r="AO113" s="52">
        <v>0.92560634945578</v>
      </c>
      <c r="AP113" s="52">
        <v>1.00364969276405</v>
      </c>
      <c r="AQ113" s="52">
        <v>1.11533269241715</v>
      </c>
      <c r="AR113" s="52">
        <v>1.35411174899984</v>
      </c>
      <c r="AS113" s="52">
        <v>1.72379464153073</v>
      </c>
      <c r="AT113" s="52">
        <v>2.08498372714963</v>
      </c>
      <c r="AU113" s="52">
        <v>2.59166453978861</v>
      </c>
      <c r="AV113" s="52">
        <v>2.97300356699705</v>
      </c>
      <c r="AW113" s="52">
        <v>3.48437674928895</v>
      </c>
      <c r="AX113" s="52">
        <v>4.25672863863732</v>
      </c>
      <c r="AY113" s="52">
        <v>5.08178502975847</v>
      </c>
      <c r="AZ113" s="52">
        <v>5.89812197102371</v>
      </c>
      <c r="BA113" s="52">
        <v>7.09793631125911</v>
      </c>
      <c r="BB113" s="52">
        <v>8.70110780327302</v>
      </c>
      <c r="BC113" s="52">
        <v>10.5657865803097</v>
      </c>
      <c r="BD113" s="52">
        <v>12.2578455511929</v>
      </c>
      <c r="BE113" s="53">
        <v>13.6733985530926</v>
      </c>
      <c r="BF113" s="457">
        <v>0.112433623323424</v>
      </c>
      <c r="BG113" s="457">
        <v>0.193798826152163</v>
      </c>
      <c r="BH113" s="457">
        <v>0.431179920064913</v>
      </c>
    </row>
    <row r="114" spans="8:8">
      <c r="A114" s="60" t="s">
        <v>197</v>
      </c>
      <c r="B114" s="61">
        <v>0.02909</v>
      </c>
      <c r="C114" s="61">
        <v>0.03979</v>
      </c>
      <c r="D114" s="61">
        <v>0.04316</v>
      </c>
      <c r="E114" s="61">
        <v>0.04818</v>
      </c>
      <c r="F114" s="61">
        <v>0.05243</v>
      </c>
      <c r="G114" s="61">
        <v>0.069402659613</v>
      </c>
      <c r="H114" s="61">
        <v>0.07057850626</v>
      </c>
      <c r="I114" s="61">
        <v>0.0692594404</v>
      </c>
      <c r="J114" s="61">
        <v>0.07442191239</v>
      </c>
      <c r="K114" s="61">
        <v>0.078293092</v>
      </c>
      <c r="L114" s="61">
        <v>0.08282595081</v>
      </c>
      <c r="M114" s="61">
        <v>0.08305585232</v>
      </c>
      <c r="N114" s="61">
        <v>0.08646165321</v>
      </c>
      <c r="O114" s="61">
        <v>0.09121854078</v>
      </c>
      <c r="P114" s="61">
        <v>0.09291327992</v>
      </c>
      <c r="Q114" s="61">
        <v>0.1039777728</v>
      </c>
      <c r="R114" s="61">
        <v>0.10094890151</v>
      </c>
      <c r="S114" s="61">
        <v>0.09305653004</v>
      </c>
      <c r="T114" s="61">
        <v>0.09599038155</v>
      </c>
      <c r="U114" s="61">
        <v>0.09984444808</v>
      </c>
      <c r="V114" s="61">
        <v>0.10471579738</v>
      </c>
      <c r="W114" s="61">
        <v>0.12412470556</v>
      </c>
      <c r="X114" s="61">
        <v>0.12242065294</v>
      </c>
      <c r="Y114" s="61">
        <v>0.13153791804</v>
      </c>
      <c r="Z114" s="61">
        <v>0.131746588020909</v>
      </c>
      <c r="AA114" s="61">
        <v>0.181515633537867</v>
      </c>
      <c r="AB114" s="61">
        <v>0.188438164206121</v>
      </c>
      <c r="AC114" s="61">
        <v>0.203274516635236</v>
      </c>
      <c r="AD114" s="61">
        <v>0.228562662038503</v>
      </c>
      <c r="AE114" s="61">
        <v>0.2451133636371</v>
      </c>
      <c r="AF114" s="61">
        <v>0.277774574660029</v>
      </c>
      <c r="AG114" s="61">
        <v>0.290071567245308</v>
      </c>
      <c r="AH114" s="61">
        <v>0.363235338708128</v>
      </c>
      <c r="AI114" s="61">
        <v>0.435007858022354</v>
      </c>
      <c r="AJ114" s="61">
        <v>0.475501481128175</v>
      </c>
      <c r="AK114" s="61">
        <v>0.601955450694819</v>
      </c>
      <c r="AL114" s="61">
        <v>0.664725447192861</v>
      </c>
      <c r="AM114" s="61">
        <v>0.814106309898725</v>
      </c>
      <c r="AN114" s="61">
        <v>0.96029055674393</v>
      </c>
      <c r="AO114" s="61">
        <v>1.20498939795619</v>
      </c>
      <c r="AP114" s="61">
        <v>1.43681533594284</v>
      </c>
      <c r="AQ114" s="61">
        <v>1.69541468542949</v>
      </c>
      <c r="AR114" s="61">
        <v>2.05360936628264</v>
      </c>
      <c r="AS114" s="61">
        <v>2.37862234176562</v>
      </c>
      <c r="AT114" s="61">
        <v>2.68138320968</v>
      </c>
      <c r="AU114" s="61">
        <v>3.10946831521223</v>
      </c>
      <c r="AV114" s="61">
        <v>3.65435143290517</v>
      </c>
      <c r="AW114" s="61">
        <v>4.25028815800535</v>
      </c>
      <c r="AX114" s="61">
        <v>4.55238626841887</v>
      </c>
      <c r="AY114" s="61">
        <v>4.81497890071355</v>
      </c>
      <c r="AZ114" s="61">
        <v>5.30055444768204</v>
      </c>
      <c r="BA114" s="61">
        <v>5.32553025971367</v>
      </c>
      <c r="BB114" s="61">
        <v>5.84048078010595</v>
      </c>
      <c r="BC114" s="61">
        <v>6.00335185921309</v>
      </c>
      <c r="BD114" s="61">
        <v>6.51243850899778</v>
      </c>
      <c r="BE114" s="55">
        <v>6.96746419422271</v>
      </c>
      <c r="BF114" s="464">
        <v>0.0669471039467995</v>
      </c>
      <c r="BG114" s="464">
        <v>0.0927944357281836</v>
      </c>
      <c r="BH114" s="464">
        <v>0.2197135293508</v>
      </c>
    </row>
    <row r="116" spans="8:8">
      <c r="A116" s="45" t="s">
        <v>198</v>
      </c>
    </row>
    <row r="117" spans="8:8">
      <c r="A117" s="45" t="s">
        <v>737</v>
      </c>
    </row>
    <row r="118" spans="8:8">
      <c r="A118" s="45" t="s">
        <v>738</v>
      </c>
    </row>
    <row r="119" spans="8:8">
      <c r="A119" s="45" t="s">
        <v>739</v>
      </c>
    </row>
    <row r="120" spans="8:8">
      <c r="A120" s="45" t="s">
        <v>201</v>
      </c>
    </row>
    <row r="121" spans="8:8">
      <c r="A121" s="45" t="s">
        <v>332</v>
      </c>
    </row>
    <row r="122" spans="8:8">
      <c r="A122" s="45" t="s">
        <v>203</v>
      </c>
    </row>
    <row r="123" spans="8:8">
      <c r="A123" s="45" t="s">
        <v>740</v>
      </c>
    </row>
    <row r="124" spans="8:8">
      <c r="A124" s="45" t="s">
        <v>701</v>
      </c>
    </row>
    <row r="125" spans="8:8">
      <c r="A125" s="47" t="s">
        <v>741</v>
      </c>
    </row>
    <row r="126" spans="8:8">
      <c r="A126" s="47" t="s">
        <v>230</v>
      </c>
    </row>
  </sheetData>
  <mergeCells count="1">
    <mergeCell ref="BF2:BG2"/>
  </mergeCells>
  <conditionalFormatting sqref="BF54:BH54">
    <cfRule type="cellIs" operator="greaterThan" priority="4" dxfId="432">
      <formula>0</formula>
    </cfRule>
    <cfRule type="cellIs" operator="greaterThan" priority="2" dxfId="433">
      <formula>0</formula>
    </cfRule>
    <cfRule type="cellIs" operator="lessThanOrEqual" priority="1" dxfId="434">
      <formula>0</formula>
    </cfRule>
    <cfRule type="cellIs" operator="lessThanOrEqual" priority="3" dxfId="435">
      <formula>0</formula>
    </cfRule>
  </conditionalFormatting>
  <conditionalFormatting sqref="BF4:BH53 BF55:BH114">
    <cfRule type="cellIs" operator="greaterThan" priority="8" dxfId="436">
      <formula>0</formula>
    </cfRule>
    <cfRule type="cellIs" operator="lessThanOrEqual" priority="7" dxfId="437">
      <formula>0</formula>
    </cfRule>
  </conditionalFormatting>
  <conditionalFormatting sqref="BF4:BH53 BF55:BH56">
    <cfRule type="cellIs" operator="lessThanOrEqual" priority="5" dxfId="438">
      <formula>0</formula>
    </cfRule>
    <cfRule type="cellIs" operator="greaterThan" priority="6" dxfId="439">
      <formula>0</formula>
    </cfRule>
  </conditionalFormatting>
  <hyperlinks>
    <hyperlink ref="L1" location="Contents!A1" display="Contents"/>
    <hyperlink ref="BJ1" location="Contents!A1" display="Contents"/>
  </hyperlinks>
  <pageMargins left="0.75" right="0.75" top="1.0" bottom="1.0" header="0.5" footer="0.5"/>
</worksheet>
</file>

<file path=xl/worksheets/sheet54.xml><?xml version="1.0" encoding="utf-8"?>
<worksheet xmlns:r="http://schemas.openxmlformats.org/officeDocument/2006/relationships" xmlns="http://schemas.openxmlformats.org/spreadsheetml/2006/main">
  <dimension ref="A1:BK125"/>
  <sheetViews>
    <sheetView workbookViewId="0" showGridLines="0">
      <pane xSplit="1" ySplit="3" topLeftCell="AQ109" state="frozen" activePane="bottomRight"/>
      <selection pane="bottomRight" activeCell="A1" sqref="A1"/>
    </sheetView>
  </sheetViews>
  <sheetFormatPr defaultRowHeight="10.2" defaultColWidth="9"/>
  <cols>
    <col min="1" max="1" customWidth="1" width="30.664062" style="45"/>
    <col min="2" max="56" customWidth="1" width="8.5" style="45"/>
    <col min="57" max="57" customWidth="1" width="8.5" style="47"/>
    <col min="58" max="58" customWidth="1" width="8.832031" style="45"/>
    <col min="59" max="59" customWidth="1" width="11.832031" style="45"/>
    <col min="60" max="16384" customWidth="0" width="9.1640625" style="45"/>
  </cols>
  <sheetData>
    <row r="1" spans="8:8" ht="13.2">
      <c r="A1" s="760" t="s">
        <v>742</v>
      </c>
      <c r="L1" s="21" t="s">
        <v>89</v>
      </c>
      <c r="BH1" s="455"/>
      <c r="BJ1" s="21" t="s">
        <v>89</v>
      </c>
    </row>
    <row r="2" spans="8:8">
      <c r="BF2" s="455" t="s">
        <v>90</v>
      </c>
      <c r="BG2" s="455"/>
      <c r="BH2" s="455" t="s">
        <v>91</v>
      </c>
    </row>
    <row r="3" spans="8:8">
      <c r="A3" s="764" t="s">
        <v>743</v>
      </c>
      <c r="B3" s="45">
        <v>1965.0</v>
      </c>
      <c r="C3" s="45">
        <v>1966.0</v>
      </c>
      <c r="D3" s="45">
        <v>1967.0</v>
      </c>
      <c r="E3" s="45">
        <v>1968.0</v>
      </c>
      <c r="F3" s="45">
        <v>1969.0</v>
      </c>
      <c r="G3" s="45">
        <v>1970.0</v>
      </c>
      <c r="H3" s="45">
        <v>1971.0</v>
      </c>
      <c r="I3" s="45">
        <v>1972.0</v>
      </c>
      <c r="J3" s="45">
        <v>1973.0</v>
      </c>
      <c r="K3" s="45">
        <v>1974.0</v>
      </c>
      <c r="L3" s="45">
        <v>1975.0</v>
      </c>
      <c r="M3" s="45">
        <v>1976.0</v>
      </c>
      <c r="N3" s="45">
        <v>1977.0</v>
      </c>
      <c r="O3" s="45">
        <v>1978.0</v>
      </c>
      <c r="P3" s="45">
        <v>1979.0</v>
      </c>
      <c r="Q3" s="45">
        <v>1980.0</v>
      </c>
      <c r="R3" s="45">
        <v>1981.0</v>
      </c>
      <c r="S3" s="45">
        <v>1982.0</v>
      </c>
      <c r="T3" s="45">
        <v>1983.0</v>
      </c>
      <c r="U3" s="45">
        <v>1984.0</v>
      </c>
      <c r="V3" s="45">
        <v>1985.0</v>
      </c>
      <c r="W3" s="45">
        <v>1986.0</v>
      </c>
      <c r="X3" s="45">
        <v>1987.0</v>
      </c>
      <c r="Y3" s="45">
        <v>1988.0</v>
      </c>
      <c r="Z3" s="45">
        <v>1989.0</v>
      </c>
      <c r="AA3" s="45">
        <v>1990.0</v>
      </c>
      <c r="AB3" s="45">
        <v>1991.0</v>
      </c>
      <c r="AC3" s="45">
        <v>1992.0</v>
      </c>
      <c r="AD3" s="45">
        <v>1993.0</v>
      </c>
      <c r="AE3" s="45">
        <v>1994.0</v>
      </c>
      <c r="AF3" s="45">
        <v>1995.0</v>
      </c>
      <c r="AG3" s="45">
        <v>1996.0</v>
      </c>
      <c r="AH3" s="45">
        <v>1997.0</v>
      </c>
      <c r="AI3" s="45">
        <v>1998.0</v>
      </c>
      <c r="AJ3" s="45">
        <v>1999.0</v>
      </c>
      <c r="AK3" s="45">
        <v>2000.0</v>
      </c>
      <c r="AL3" s="45">
        <v>2001.0</v>
      </c>
      <c r="AM3" s="45">
        <v>2002.0</v>
      </c>
      <c r="AN3" s="45">
        <v>2003.0</v>
      </c>
      <c r="AO3" s="45">
        <v>2004.0</v>
      </c>
      <c r="AP3" s="45">
        <v>2005.0</v>
      </c>
      <c r="AQ3" s="45">
        <v>2006.0</v>
      </c>
      <c r="AR3" s="45">
        <v>2007.0</v>
      </c>
      <c r="AS3" s="45">
        <v>2008.0</v>
      </c>
      <c r="AT3" s="45">
        <v>2009.0</v>
      </c>
      <c r="AU3" s="45">
        <v>2010.0</v>
      </c>
      <c r="AV3" s="45">
        <v>2011.0</v>
      </c>
      <c r="AW3" s="45">
        <v>2012.0</v>
      </c>
      <c r="AX3" s="45">
        <v>2013.0</v>
      </c>
      <c r="AY3" s="45">
        <v>2014.0</v>
      </c>
      <c r="AZ3" s="45">
        <v>2015.0</v>
      </c>
      <c r="BA3" s="45">
        <v>2016.0</v>
      </c>
      <c r="BB3" s="45">
        <v>2017.0</v>
      </c>
      <c r="BC3" s="45">
        <v>2018.0</v>
      </c>
      <c r="BD3" s="45">
        <v>2019.0</v>
      </c>
      <c r="BE3" s="47">
        <v>2020.0</v>
      </c>
      <c r="BF3" s="455">
        <v>2020.0</v>
      </c>
      <c r="BG3" s="455" t="s">
        <v>93</v>
      </c>
      <c r="BH3" s="455">
        <v>2020.0</v>
      </c>
    </row>
    <row r="4" spans="8:8">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0"/>
      <c r="AL4" s="50"/>
      <c r="AM4" s="50"/>
      <c r="AN4" s="50"/>
      <c r="AO4" s="50"/>
      <c r="AP4" s="50"/>
      <c r="AQ4" s="50"/>
      <c r="AR4" s="50"/>
      <c r="AS4" s="50"/>
      <c r="AT4" s="50"/>
      <c r="AU4" s="50"/>
      <c r="AV4" s="50"/>
      <c r="AW4" s="50"/>
      <c r="AX4" s="50"/>
      <c r="AY4" s="50"/>
      <c r="AZ4" s="50"/>
      <c r="BA4" s="50"/>
      <c r="BB4" s="50"/>
      <c r="BC4" s="50"/>
      <c r="BD4" s="50"/>
      <c r="BE4" s="51"/>
      <c r="BF4" s="50"/>
      <c r="BG4" s="50"/>
      <c r="BH4" s="50"/>
    </row>
    <row r="5" spans="8:8">
      <c r="A5" s="45" t="s">
        <v>94</v>
      </c>
      <c r="B5" s="476">
        <v>0.0</v>
      </c>
      <c r="C5" s="476">
        <v>0.0</v>
      </c>
      <c r="D5" s="476">
        <v>0.0</v>
      </c>
      <c r="E5" s="476">
        <v>0.0</v>
      </c>
      <c r="F5" s="476">
        <v>0.0</v>
      </c>
      <c r="G5" s="476">
        <v>0.0</v>
      </c>
      <c r="H5" s="476">
        <v>0.0</v>
      </c>
      <c r="I5" s="476">
        <v>0.0</v>
      </c>
      <c r="J5" s="476">
        <v>0.0</v>
      </c>
      <c r="K5" s="476">
        <v>0.0</v>
      </c>
      <c r="L5" s="476">
        <v>0.0</v>
      </c>
      <c r="M5" s="476">
        <v>0.00707</v>
      </c>
      <c r="N5" s="476">
        <v>0.01069</v>
      </c>
      <c r="O5" s="476">
        <v>0.01132</v>
      </c>
      <c r="P5" s="476">
        <v>0.01345</v>
      </c>
      <c r="Q5" s="476">
        <v>0.013</v>
      </c>
      <c r="R5" s="476">
        <v>0.01898</v>
      </c>
      <c r="S5" s="476">
        <v>0.02139</v>
      </c>
      <c r="T5" s="476">
        <v>0.02085</v>
      </c>
      <c r="U5" s="476">
        <v>0.02337</v>
      </c>
      <c r="V5" s="476">
        <v>0.01678</v>
      </c>
      <c r="W5" s="476">
        <v>0.01866</v>
      </c>
      <c r="X5" s="476">
        <v>0.02313</v>
      </c>
      <c r="Y5" s="476">
        <v>0.02486</v>
      </c>
      <c r="Z5" s="476">
        <v>0.03478</v>
      </c>
      <c r="AA5" s="476">
        <v>0.0395591919191919</v>
      </c>
      <c r="AB5" s="476">
        <v>0.0398591919191919</v>
      </c>
      <c r="AC5" s="476">
        <v>0.04526052632</v>
      </c>
      <c r="AD5" s="476">
        <v>0.04878052632</v>
      </c>
      <c r="AE5" s="476">
        <v>0.05794052632</v>
      </c>
      <c r="AF5" s="476">
        <v>0.0720070790761281</v>
      </c>
      <c r="AG5" s="476">
        <v>0.0759640953728531</v>
      </c>
      <c r="AH5" s="476">
        <v>0.0823716688835939</v>
      </c>
      <c r="AI5" s="476">
        <v>0.0905935898575196</v>
      </c>
      <c r="AJ5" s="476">
        <v>0.091184113296794</v>
      </c>
      <c r="AK5" s="476">
        <v>0.0919746335435594</v>
      </c>
      <c r="AL5" s="476">
        <v>0.0995565848508332</v>
      </c>
      <c r="AM5" s="476">
        <v>0.10338694566639</v>
      </c>
      <c r="AN5" s="476">
        <v>0.0993527422255367</v>
      </c>
      <c r="AO5" s="476">
        <v>0.104895527991954</v>
      </c>
      <c r="AP5" s="476">
        <v>0.103853393004664</v>
      </c>
      <c r="AQ5" s="476">
        <v>0.109778072293942</v>
      </c>
      <c r="AR5" s="476">
        <v>0.114719497638158</v>
      </c>
      <c r="AS5" s="476">
        <v>0.11216021800945</v>
      </c>
      <c r="AT5" s="476">
        <v>0.148208912262981</v>
      </c>
      <c r="AU5" s="476">
        <v>0.180941271259577</v>
      </c>
      <c r="AV5" s="476">
        <v>0.195675412562726</v>
      </c>
      <c r="AW5" s="476">
        <v>0.214258481478904</v>
      </c>
      <c r="AX5" s="476">
        <v>0.218255919034991</v>
      </c>
      <c r="AY5" s="476">
        <v>0.226589472389193</v>
      </c>
      <c r="AZ5" s="476">
        <v>0.362906618335611</v>
      </c>
      <c r="BA5" s="476">
        <v>0.419391672806545</v>
      </c>
      <c r="BB5" s="476">
        <v>0.374844721818182</v>
      </c>
      <c r="BC5" s="476">
        <v>0.424848258149361</v>
      </c>
      <c r="BD5" s="476">
        <v>0.420211928413264</v>
      </c>
      <c r="BE5" s="477">
        <v>0.454932229020006</v>
      </c>
      <c r="BF5" s="456">
        <v>0.0796676964903349</v>
      </c>
      <c r="BG5" s="456">
        <v>0.109837527255891</v>
      </c>
      <c r="BH5" s="456">
        <v>0.0162763196219318</v>
      </c>
    </row>
    <row r="6" spans="8:8">
      <c r="A6" s="45" t="s">
        <v>95</v>
      </c>
      <c r="B6" s="476">
        <v>0.0</v>
      </c>
      <c r="C6" s="476">
        <v>0.0</v>
      </c>
      <c r="D6" s="476">
        <v>0.0</v>
      </c>
      <c r="E6" s="476">
        <v>0.0</v>
      </c>
      <c r="F6" s="476">
        <v>0.0</v>
      </c>
      <c r="G6" s="476">
        <v>0.0</v>
      </c>
      <c r="H6" s="476">
        <v>0.0</v>
      </c>
      <c r="I6" s="476">
        <v>0.0</v>
      </c>
      <c r="J6" s="476">
        <v>0.00161</v>
      </c>
      <c r="K6" s="476">
        <v>0.00463</v>
      </c>
      <c r="L6" s="476">
        <v>0.00518</v>
      </c>
      <c r="M6" s="476">
        <v>0.00579</v>
      </c>
      <c r="N6" s="476">
        <v>0.00592</v>
      </c>
      <c r="O6" s="476">
        <v>0.00598</v>
      </c>
      <c r="P6" s="476">
        <v>0.01019</v>
      </c>
      <c r="Q6" s="476">
        <v>0.00915</v>
      </c>
      <c r="R6" s="476">
        <v>0.00964</v>
      </c>
      <c r="S6" s="476">
        <v>0.01296</v>
      </c>
      <c r="T6" s="476">
        <v>0.01353</v>
      </c>
      <c r="U6" s="476">
        <v>0.01424</v>
      </c>
      <c r="V6" s="476">
        <v>0.01641</v>
      </c>
      <c r="W6" s="476">
        <v>0.03394</v>
      </c>
      <c r="X6" s="476">
        <v>0.04418</v>
      </c>
      <c r="Y6" s="476">
        <v>0.04633</v>
      </c>
      <c r="Z6" s="476">
        <v>0.04675</v>
      </c>
      <c r="AA6" s="476">
        <v>0.05126</v>
      </c>
      <c r="AB6" s="476">
        <v>0.0583551247537754</v>
      </c>
      <c r="AC6" s="476">
        <v>0.0636952298095863</v>
      </c>
      <c r="AD6" s="476">
        <v>0.065047606697308</v>
      </c>
      <c r="AE6" s="476">
        <v>0.0622852540000691</v>
      </c>
      <c r="AF6" s="476">
        <v>0.0642644348066489</v>
      </c>
      <c r="AG6" s="476">
        <v>0.0619655515430072</v>
      </c>
      <c r="AH6" s="476">
        <v>0.059012462245568</v>
      </c>
      <c r="AI6" s="476">
        <v>0.0616058603172409</v>
      </c>
      <c r="AJ6" s="476">
        <v>0.0608400131319764</v>
      </c>
      <c r="AK6" s="476">
        <v>0.063846451083388</v>
      </c>
      <c r="AL6" s="476">
        <v>0.0623276005150463</v>
      </c>
      <c r="AM6" s="476">
        <v>0.0602134991203342</v>
      </c>
      <c r="AN6" s="476">
        <v>0.0684254498988071</v>
      </c>
      <c r="AO6" s="476">
        <v>0.0710508059490358</v>
      </c>
      <c r="AP6" s="476">
        <v>0.0790711663556962</v>
      </c>
      <c r="AQ6" s="476">
        <v>0.0725776847830188</v>
      </c>
      <c r="AR6" s="476">
        <v>0.0813473540420624</v>
      </c>
      <c r="AS6" s="476">
        <v>0.0776418750737888</v>
      </c>
      <c r="AT6" s="476">
        <v>0.0771650970517901</v>
      </c>
      <c r="AU6" s="476">
        <v>0.0818142697490183</v>
      </c>
      <c r="AV6" s="476">
        <v>0.0844881472674389</v>
      </c>
      <c r="AW6" s="476">
        <v>0.0975328218328483</v>
      </c>
      <c r="AX6" s="476">
        <v>0.107033681568313</v>
      </c>
      <c r="AY6" s="476">
        <v>0.126283002168682</v>
      </c>
      <c r="AZ6" s="476">
        <v>0.150991385148497</v>
      </c>
      <c r="BA6" s="476">
        <v>0.164146143248556</v>
      </c>
      <c r="BB6" s="476">
        <v>0.179360885825535</v>
      </c>
      <c r="BC6" s="476">
        <v>0.231760524458601</v>
      </c>
      <c r="BD6" s="476">
        <v>0.288103832723752</v>
      </c>
      <c r="BE6" s="477">
        <v>0.347950818269542</v>
      </c>
      <c r="BF6" s="457">
        <v>0.204427340286184</v>
      </c>
      <c r="BG6" s="457">
        <v>0.140808669497209</v>
      </c>
      <c r="BH6" s="457">
        <v>0.0124487964791317</v>
      </c>
    </row>
    <row r="7" spans="8:8">
      <c r="A7" s="45" t="s">
        <v>96</v>
      </c>
      <c r="B7" s="476">
        <v>0.133322320956526</v>
      </c>
      <c r="C7" s="476">
        <v>0.140620068952729</v>
      </c>
      <c r="D7" s="476">
        <v>0.14073570742648</v>
      </c>
      <c r="E7" s="476">
        <v>0.155460450961759</v>
      </c>
      <c r="F7" s="476">
        <v>0.162270603765372</v>
      </c>
      <c r="G7" s="476">
        <v>0.162359025339549</v>
      </c>
      <c r="H7" s="476">
        <v>0.165844139735813</v>
      </c>
      <c r="I7" s="476">
        <v>0.186729784402924</v>
      </c>
      <c r="J7" s="476">
        <v>0.199896917718543</v>
      </c>
      <c r="K7" s="476">
        <v>0.204042648058213</v>
      </c>
      <c r="L7" s="476">
        <v>0.197543019617013</v>
      </c>
      <c r="M7" s="476">
        <v>0.225647535418537</v>
      </c>
      <c r="N7" s="476">
        <v>0.235361218624592</v>
      </c>
      <c r="O7" s="476">
        <v>0.246787866573097</v>
      </c>
      <c r="P7" s="476">
        <v>0.257560372422994</v>
      </c>
      <c r="Q7" s="476">
        <v>0.266561163181232</v>
      </c>
      <c r="R7" s="476">
        <v>0.273776032732907</v>
      </c>
      <c r="S7" s="476">
        <v>0.26405048945356</v>
      </c>
      <c r="T7" s="476">
        <v>0.298102941136693</v>
      </c>
      <c r="U7" s="476">
        <v>0.356071827008099</v>
      </c>
      <c r="V7" s="476">
        <v>0.36409451999646</v>
      </c>
      <c r="W7" s="476">
        <v>0.387200772511774</v>
      </c>
      <c r="X7" s="476">
        <v>0.426796129737727</v>
      </c>
      <c r="Y7" s="476">
        <v>0.424041269162163</v>
      </c>
      <c r="Z7" s="476">
        <v>0.512407769856459</v>
      </c>
      <c r="AA7" s="476">
        <v>0.606468778894205</v>
      </c>
      <c r="AB7" s="476">
        <v>0.640107746167208</v>
      </c>
      <c r="AC7" s="476">
        <v>0.681409464817413</v>
      </c>
      <c r="AD7" s="476">
        <v>0.704360744651294</v>
      </c>
      <c r="AE7" s="476">
        <v>0.703386584446096</v>
      </c>
      <c r="AF7" s="476">
        <v>0.669757661986779</v>
      </c>
      <c r="AG7" s="476">
        <v>0.686340375810635</v>
      </c>
      <c r="AH7" s="476">
        <v>0.696740268864923</v>
      </c>
      <c r="AI7" s="476">
        <v>0.691980437215564</v>
      </c>
      <c r="AJ7" s="476">
        <v>0.715293939090637</v>
      </c>
      <c r="AK7" s="476">
        <v>0.72751093345245</v>
      </c>
      <c r="AL7" s="476">
        <v>0.737282874616758</v>
      </c>
      <c r="AM7" s="476">
        <v>0.81780793150805</v>
      </c>
      <c r="AN7" s="476">
        <v>0.816424330057044</v>
      </c>
      <c r="AO7" s="476">
        <v>0.847153322129294</v>
      </c>
      <c r="AP7" s="476">
        <v>0.884469896699499</v>
      </c>
      <c r="AQ7" s="476">
        <v>0.969619859742876</v>
      </c>
      <c r="AR7" s="476">
        <v>1.04960741650553</v>
      </c>
      <c r="AS7" s="476">
        <v>1.24592232922209</v>
      </c>
      <c r="AT7" s="476">
        <v>1.41542262567392</v>
      </c>
      <c r="AU7" s="476">
        <v>1.63027800248728</v>
      </c>
      <c r="AV7" s="476">
        <v>1.88362187614077</v>
      </c>
      <c r="AW7" s="476">
        <v>2.11712368646685</v>
      </c>
      <c r="AX7" s="476">
        <v>2.45390177240534</v>
      </c>
      <c r="AY7" s="476">
        <v>2.71897101580953</v>
      </c>
      <c r="AZ7" s="476">
        <v>2.87610425345181</v>
      </c>
      <c r="BA7" s="476">
        <v>3.32642084190141</v>
      </c>
      <c r="BB7" s="476">
        <v>3.75956375311005</v>
      </c>
      <c r="BC7" s="476">
        <v>4.04083699111894</v>
      </c>
      <c r="BD7" s="476">
        <v>4.31157753725896</v>
      </c>
      <c r="BE7" s="477">
        <v>4.90013146920288</v>
      </c>
      <c r="BF7" s="457">
        <v>0.133400266984883</v>
      </c>
      <c r="BG7" s="457">
        <v>0.117828058769714</v>
      </c>
      <c r="BH7" s="457">
        <v>0.175314257585222</v>
      </c>
    </row>
    <row r="8" spans="8:8" s="47" ht="10.2" customFormat="1">
      <c r="A8" s="54" t="s">
        <v>97</v>
      </c>
      <c r="B8" s="478">
        <v>0.133322320956526</v>
      </c>
      <c r="C8" s="478">
        <v>0.140620068952729</v>
      </c>
      <c r="D8" s="478">
        <v>0.14073570742648</v>
      </c>
      <c r="E8" s="478">
        <v>0.155460450961759</v>
      </c>
      <c r="F8" s="478">
        <v>0.162270603765372</v>
      </c>
      <c r="G8" s="478">
        <v>0.162359025339549</v>
      </c>
      <c r="H8" s="478">
        <v>0.165844139735813</v>
      </c>
      <c r="I8" s="478">
        <v>0.186729784402924</v>
      </c>
      <c r="J8" s="478">
        <v>0.201506917718543</v>
      </c>
      <c r="K8" s="478">
        <v>0.208672648058213</v>
      </c>
      <c r="L8" s="478">
        <v>0.202723019617013</v>
      </c>
      <c r="M8" s="478">
        <v>0.238507535418537</v>
      </c>
      <c r="N8" s="478">
        <v>0.251971218624592</v>
      </c>
      <c r="O8" s="478">
        <v>0.264087866573097</v>
      </c>
      <c r="P8" s="478">
        <v>0.281200372422994</v>
      </c>
      <c r="Q8" s="478">
        <v>0.288711163181232</v>
      </c>
      <c r="R8" s="478">
        <v>0.302396032732906</v>
      </c>
      <c r="S8" s="478">
        <v>0.29840048945356</v>
      </c>
      <c r="T8" s="478">
        <v>0.332482941136693</v>
      </c>
      <c r="U8" s="478">
        <v>0.393681827008099</v>
      </c>
      <c r="V8" s="478">
        <v>0.39728451999646</v>
      </c>
      <c r="W8" s="478">
        <v>0.439800772511774</v>
      </c>
      <c r="X8" s="478">
        <v>0.494106129737727</v>
      </c>
      <c r="Y8" s="478">
        <v>0.495231269162163</v>
      </c>
      <c r="Z8" s="478">
        <v>0.593937769856459</v>
      </c>
      <c r="AA8" s="478">
        <v>0.697287970813397</v>
      </c>
      <c r="AB8" s="478">
        <v>0.738322062840175</v>
      </c>
      <c r="AC8" s="478">
        <v>0.790365220946999</v>
      </c>
      <c r="AD8" s="478">
        <v>0.818188877668601</v>
      </c>
      <c r="AE8" s="478">
        <v>0.823612364766165</v>
      </c>
      <c r="AF8" s="478">
        <v>0.806029175869556</v>
      </c>
      <c r="AG8" s="478">
        <v>0.824270022726495</v>
      </c>
      <c r="AH8" s="478">
        <v>0.838124399994085</v>
      </c>
      <c r="AI8" s="478">
        <v>0.844179887390325</v>
      </c>
      <c r="AJ8" s="478">
        <v>0.867318065519408</v>
      </c>
      <c r="AK8" s="478">
        <v>0.883332018079398</v>
      </c>
      <c r="AL8" s="478">
        <v>0.899167059982638</v>
      </c>
      <c r="AM8" s="478">
        <v>0.981408376294773</v>
      </c>
      <c r="AN8" s="478">
        <v>0.984202522181387</v>
      </c>
      <c r="AO8" s="478">
        <v>1.02309965607028</v>
      </c>
      <c r="AP8" s="478">
        <v>1.06739445605986</v>
      </c>
      <c r="AQ8" s="478">
        <v>1.15197561681984</v>
      </c>
      <c r="AR8" s="478">
        <v>1.24567426818575</v>
      </c>
      <c r="AS8" s="478">
        <v>1.43572442230533</v>
      </c>
      <c r="AT8" s="478">
        <v>1.64079663498869</v>
      </c>
      <c r="AU8" s="478">
        <v>1.89303354349588</v>
      </c>
      <c r="AV8" s="478">
        <v>2.16378543597093</v>
      </c>
      <c r="AW8" s="478">
        <v>2.4289149897786</v>
      </c>
      <c r="AX8" s="478">
        <v>2.77919137300864</v>
      </c>
      <c r="AY8" s="478">
        <v>3.0718434903674</v>
      </c>
      <c r="AZ8" s="478">
        <v>3.39000225693592</v>
      </c>
      <c r="BA8" s="478">
        <v>3.90995865795652</v>
      </c>
      <c r="BB8" s="478">
        <v>4.31376936075376</v>
      </c>
      <c r="BC8" s="478">
        <v>4.69744577372691</v>
      </c>
      <c r="BD8" s="478">
        <v>5.01989329839598</v>
      </c>
      <c r="BE8" s="478">
        <v>5.70301451649243</v>
      </c>
      <c r="BF8" s="458">
        <v>0.132978764993688</v>
      </c>
      <c r="BG8" s="458">
        <v>0.118314543666578</v>
      </c>
      <c r="BH8" s="458">
        <v>0.204039373686285</v>
      </c>
    </row>
    <row r="9" spans="8:8">
      <c r="B9" s="476"/>
      <c r="C9" s="476"/>
      <c r="D9" s="476"/>
      <c r="E9" s="476"/>
      <c r="F9" s="476"/>
      <c r="G9" s="476"/>
      <c r="H9" s="476"/>
      <c r="I9" s="476"/>
      <c r="J9" s="476"/>
      <c r="K9" s="476"/>
      <c r="L9" s="476"/>
      <c r="M9" s="476"/>
      <c r="N9" s="476"/>
      <c r="O9" s="476"/>
      <c r="P9" s="476"/>
      <c r="Q9" s="476"/>
      <c r="R9" s="476"/>
      <c r="S9" s="476"/>
      <c r="T9" s="476"/>
      <c r="U9" s="476"/>
      <c r="V9" s="476"/>
      <c r="W9" s="476"/>
      <c r="X9" s="476"/>
      <c r="Y9" s="476"/>
      <c r="Z9" s="476"/>
      <c r="AA9" s="476"/>
      <c r="AB9" s="476"/>
      <c r="AC9" s="476"/>
      <c r="AD9" s="476"/>
      <c r="AE9" s="476"/>
      <c r="AF9" s="476"/>
      <c r="AG9" s="476"/>
      <c r="AH9" s="476"/>
      <c r="AI9" s="476"/>
      <c r="AJ9" s="476"/>
      <c r="AK9" s="476"/>
      <c r="AL9" s="476"/>
      <c r="AM9" s="476"/>
      <c r="AN9" s="476"/>
      <c r="AO9" s="476"/>
      <c r="AP9" s="476"/>
      <c r="AQ9" s="476"/>
      <c r="AR9" s="476"/>
      <c r="AS9" s="476"/>
      <c r="AT9" s="476"/>
      <c r="AU9" s="476"/>
      <c r="AV9" s="476"/>
      <c r="AW9" s="476"/>
      <c r="AX9" s="476"/>
      <c r="AY9" s="476"/>
      <c r="AZ9" s="476"/>
      <c r="BA9" s="476"/>
      <c r="BB9" s="476"/>
      <c r="BC9" s="476"/>
      <c r="BD9" s="476"/>
      <c r="BE9" s="477"/>
      <c r="BF9" s="457"/>
      <c r="BG9" s="457"/>
      <c r="BH9" s="457"/>
    </row>
    <row r="10" spans="8:8">
      <c r="A10" s="45" t="s">
        <v>98</v>
      </c>
      <c r="B10" s="476">
        <v>0.0</v>
      </c>
      <c r="C10" s="476">
        <v>0.0</v>
      </c>
      <c r="D10" s="476">
        <v>0.0</v>
      </c>
      <c r="E10" s="476">
        <v>0.0</v>
      </c>
      <c r="F10" s="476">
        <v>0.0</v>
      </c>
      <c r="G10" s="476">
        <v>4.75409912536443E-4</v>
      </c>
      <c r="H10" s="476">
        <v>4.98646137026239E-4</v>
      </c>
      <c r="I10" s="476">
        <v>6.43531519274376E-4</v>
      </c>
      <c r="J10" s="476">
        <v>4.90424344023324E-4</v>
      </c>
      <c r="K10" s="476">
        <v>5.00676714285714E-4</v>
      </c>
      <c r="L10" s="476">
        <v>5.4922641509434E-4</v>
      </c>
      <c r="M10" s="476">
        <v>5.02027915451895E-4</v>
      </c>
      <c r="N10" s="476">
        <v>5.38551078167116E-4</v>
      </c>
      <c r="O10" s="476">
        <v>5.41366620879121E-4</v>
      </c>
      <c r="P10" s="476">
        <v>8.43937633928572E-4</v>
      </c>
      <c r="Q10" s="476">
        <v>8.62515679442509E-4</v>
      </c>
      <c r="R10" s="476">
        <v>7.47225E-4</v>
      </c>
      <c r="S10" s="476">
        <v>9.5912465437788E-4</v>
      </c>
      <c r="T10" s="476">
        <v>0.00137314784053156</v>
      </c>
      <c r="U10" s="476">
        <v>9.73927918118467E-4</v>
      </c>
      <c r="V10" s="476">
        <v>0.00103321614285714</v>
      </c>
      <c r="W10" s="476">
        <v>0.00107078920807453</v>
      </c>
      <c r="X10" s="476">
        <v>0.00108156823308271</v>
      </c>
      <c r="Y10" s="476">
        <v>0.00121116047351525</v>
      </c>
      <c r="Z10" s="476">
        <v>0.00119376907894737</v>
      </c>
      <c r="AA10" s="476">
        <v>0.00106763283730159</v>
      </c>
      <c r="AB10" s="476">
        <v>9.96004043126685E-4</v>
      </c>
      <c r="AC10" s="476">
        <v>0.00101865494505495</v>
      </c>
      <c r="AD10" s="476">
        <v>0.00107438402777778</v>
      </c>
      <c r="AE10" s="476">
        <v>0.00119290037593985</v>
      </c>
      <c r="AF10" s="476">
        <v>0.00115592457298137</v>
      </c>
      <c r="AG10" s="476">
        <v>0.00361015492063492</v>
      </c>
      <c r="AH10" s="476">
        <v>0.0046022405</v>
      </c>
      <c r="AI10" s="476">
        <v>0.00496439203007519</v>
      </c>
      <c r="AJ10" s="476">
        <v>0.00685262142857143</v>
      </c>
      <c r="AK10" s="476">
        <v>0.0070980831010453</v>
      </c>
      <c r="AL10" s="476">
        <v>0.00654452383693718</v>
      </c>
      <c r="AM10" s="476">
        <v>0.00911781919965706</v>
      </c>
      <c r="AN10" s="476">
        <v>0.0107109695723469</v>
      </c>
      <c r="AO10" s="476">
        <v>0.0094802609435642</v>
      </c>
      <c r="AP10" s="476">
        <v>0.0110961174415387</v>
      </c>
      <c r="AQ10" s="476">
        <v>0.0157536143476614</v>
      </c>
      <c r="AR10" s="476">
        <v>0.0156577388221442</v>
      </c>
      <c r="AS10" s="476">
        <v>0.0164938861947736</v>
      </c>
      <c r="AT10" s="476">
        <v>0.0166757134253185</v>
      </c>
      <c r="AU10" s="476">
        <v>0.0191361915890504</v>
      </c>
      <c r="AV10" s="476">
        <v>0.0206961455999909</v>
      </c>
      <c r="AW10" s="476">
        <v>0.0262590337104096</v>
      </c>
      <c r="AX10" s="476">
        <v>0.0269665173362464</v>
      </c>
      <c r="AY10" s="476">
        <v>0.0269120609919111</v>
      </c>
      <c r="AZ10" s="476">
        <v>0.0271964472505464</v>
      </c>
      <c r="BA10" s="476">
        <v>0.0228598354030649</v>
      </c>
      <c r="BB10" s="476">
        <v>0.0271047465693705</v>
      </c>
      <c r="BC10" s="476">
        <v>0.01784000955877</v>
      </c>
      <c r="BD10" s="476">
        <v>0.057217914641289</v>
      </c>
      <c r="BE10" s="477">
        <v>0.0997281204910112</v>
      </c>
      <c r="BF10" s="457">
        <v>0.738190563409937</v>
      </c>
      <c r="BG10" s="457">
        <v>0.131213971058451</v>
      </c>
      <c r="BH10" s="457">
        <v>0.0035680188407466</v>
      </c>
    </row>
    <row r="11" spans="8:8">
      <c r="A11" s="45" t="s">
        <v>99</v>
      </c>
      <c r="B11" s="476">
        <v>0.0</v>
      </c>
      <c r="C11" s="476">
        <v>0.0</v>
      </c>
      <c r="D11" s="476">
        <v>0.0</v>
      </c>
      <c r="E11" s="476">
        <v>0.0</v>
      </c>
      <c r="F11" s="476">
        <v>0.0</v>
      </c>
      <c r="G11" s="476">
        <v>0.005146915</v>
      </c>
      <c r="H11" s="476">
        <v>0.0063339525</v>
      </c>
      <c r="I11" s="476">
        <v>0.007165701875</v>
      </c>
      <c r="J11" s="476">
        <v>0.00750800375</v>
      </c>
      <c r="K11" s="476">
        <v>0.007851518</v>
      </c>
      <c r="L11" s="476">
        <v>0.00867177575</v>
      </c>
      <c r="M11" s="476">
        <v>0.00864337725</v>
      </c>
      <c r="N11" s="476">
        <v>0.011168454625</v>
      </c>
      <c r="O11" s="476">
        <v>0.01331944075</v>
      </c>
      <c r="P11" s="476">
        <v>0.017760194</v>
      </c>
      <c r="Q11" s="476">
        <v>0.018055082625</v>
      </c>
      <c r="R11" s="476">
        <v>0.01873622875</v>
      </c>
      <c r="S11" s="476">
        <v>0.02178474475</v>
      </c>
      <c r="T11" s="476">
        <v>0.0298445495</v>
      </c>
      <c r="U11" s="476">
        <v>0.028516788875</v>
      </c>
      <c r="V11" s="476">
        <v>0.0306712558859223</v>
      </c>
      <c r="W11" s="476">
        <v>0.0319393242386731</v>
      </c>
      <c r="X11" s="476">
        <v>0.0356569731472492</v>
      </c>
      <c r="Y11" s="476">
        <v>0.0333978379409385</v>
      </c>
      <c r="Z11" s="476">
        <v>0.0340316233851133</v>
      </c>
      <c r="AA11" s="476">
        <v>0.038590625</v>
      </c>
      <c r="AB11" s="476">
        <v>0.039996125625</v>
      </c>
      <c r="AC11" s="476">
        <v>0.0492936073794521</v>
      </c>
      <c r="AD11" s="476">
        <v>0.0498393703322444</v>
      </c>
      <c r="AE11" s="476">
        <v>0.0538822364877749</v>
      </c>
      <c r="AF11" s="476">
        <v>0.0559374048895831</v>
      </c>
      <c r="AG11" s="476">
        <v>0.0675470962822204</v>
      </c>
      <c r="AH11" s="476">
        <v>0.073829509982127</v>
      </c>
      <c r="AI11" s="476">
        <v>0.0751023301216012</v>
      </c>
      <c r="AJ11" s="476">
        <v>0.0837800228095872</v>
      </c>
      <c r="AK11" s="476">
        <v>0.07856363</v>
      </c>
      <c r="AL11" s="476">
        <v>0.0896670111038961</v>
      </c>
      <c r="AM11" s="476">
        <v>0.101544095845673</v>
      </c>
      <c r="AN11" s="476">
        <v>0.1172555025</v>
      </c>
      <c r="AO11" s="476">
        <v>0.122166657505479</v>
      </c>
      <c r="AP11" s="476">
        <v>0.132508063899004</v>
      </c>
      <c r="AQ11" s="476">
        <v>0.145135020414852</v>
      </c>
      <c r="AR11" s="476">
        <v>0.179069535359956</v>
      </c>
      <c r="AS11" s="476">
        <v>0.199273066284509</v>
      </c>
      <c r="AT11" s="476">
        <v>0.227742125636725</v>
      </c>
      <c r="AU11" s="476">
        <v>0.320257473505901</v>
      </c>
      <c r="AV11" s="476">
        <v>0.329638590679173</v>
      </c>
      <c r="AW11" s="476">
        <v>0.378481671612419</v>
      </c>
      <c r="AX11" s="476">
        <v>0.438285112688403</v>
      </c>
      <c r="AY11" s="476">
        <v>0.54333796334278</v>
      </c>
      <c r="AZ11" s="476">
        <v>0.651752135813531</v>
      </c>
      <c r="BA11" s="476">
        <v>0.768701261456168</v>
      </c>
      <c r="BB11" s="476">
        <v>0.865054592868645</v>
      </c>
      <c r="BC11" s="476">
        <v>0.951273566908801</v>
      </c>
      <c r="BD11" s="476">
        <v>1.04798404082316</v>
      </c>
      <c r="BE11" s="477">
        <v>1.06881901956619</v>
      </c>
      <c r="BF11" s="457">
        <v>0.0170944475296508</v>
      </c>
      <c r="BG11" s="457">
        <v>0.164906664569964</v>
      </c>
      <c r="BH11" s="457">
        <v>0.038239629709097</v>
      </c>
    </row>
    <row r="12" spans="8:8">
      <c r="A12" s="45" t="s">
        <v>100</v>
      </c>
      <c r="B12" s="476">
        <v>0.0</v>
      </c>
      <c r="C12" s="476">
        <v>0.0</v>
      </c>
      <c r="D12" s="476">
        <v>0.0</v>
      </c>
      <c r="E12" s="476">
        <v>0.0</v>
      </c>
      <c r="F12" s="476">
        <v>0.0</v>
      </c>
      <c r="G12" s="476">
        <v>0.0</v>
      </c>
      <c r="H12" s="476">
        <v>6.6E-4</v>
      </c>
      <c r="I12" s="476">
        <v>5.7E-4</v>
      </c>
      <c r="J12" s="476">
        <v>5.1E-4</v>
      </c>
      <c r="K12" s="476">
        <v>4.6E-4</v>
      </c>
      <c r="L12" s="476">
        <v>5.1E-4</v>
      </c>
      <c r="M12" s="476">
        <v>7.3E-4</v>
      </c>
      <c r="N12" s="476">
        <v>8.0E-4</v>
      </c>
      <c r="O12" s="476">
        <v>9.1E-4</v>
      </c>
      <c r="P12" s="476">
        <v>9.4E-4</v>
      </c>
      <c r="Q12" s="476">
        <v>0.00105</v>
      </c>
      <c r="R12" s="476">
        <v>0.0011</v>
      </c>
      <c r="S12" s="476">
        <v>0.00137</v>
      </c>
      <c r="T12" s="476">
        <v>0.00208</v>
      </c>
      <c r="U12" s="476">
        <v>0.00201</v>
      </c>
      <c r="V12" s="476">
        <v>0.00195</v>
      </c>
      <c r="W12" s="476">
        <v>0.0028</v>
      </c>
      <c r="X12" s="476">
        <v>0.00271</v>
      </c>
      <c r="Y12" s="476">
        <v>0.00327</v>
      </c>
      <c r="Z12" s="476">
        <v>0.00321</v>
      </c>
      <c r="AA12" s="476">
        <v>0.00963</v>
      </c>
      <c r="AB12" s="476">
        <v>0.01033</v>
      </c>
      <c r="AC12" s="476">
        <v>0.01743</v>
      </c>
      <c r="AD12" s="476">
        <v>0.0175</v>
      </c>
      <c r="AE12" s="476">
        <v>0.01786</v>
      </c>
      <c r="AF12" s="476">
        <v>0.01879</v>
      </c>
      <c r="AG12" s="476">
        <v>0.01738</v>
      </c>
      <c r="AH12" s="476">
        <v>0.01743</v>
      </c>
      <c r="AI12" s="476">
        <v>0.01161</v>
      </c>
      <c r="AJ12" s="476">
        <v>0.0145</v>
      </c>
      <c r="AK12" s="476">
        <v>0.01375</v>
      </c>
      <c r="AL12" s="476">
        <v>0.0167902597402597</v>
      </c>
      <c r="AM12" s="476">
        <v>0.0176492903225806</v>
      </c>
      <c r="AN12" s="476">
        <v>0.0166926923076923</v>
      </c>
      <c r="AO12" s="476">
        <v>0.0198412738853503</v>
      </c>
      <c r="AP12" s="476">
        <v>0.017401329113924</v>
      </c>
      <c r="AQ12" s="476">
        <v>0.013837358490566</v>
      </c>
      <c r="AR12" s="476">
        <v>0.0258876</v>
      </c>
      <c r="AS12" s="476">
        <v>0.0344615342713044</v>
      </c>
      <c r="AT12" s="476">
        <v>0.0327787958917778</v>
      </c>
      <c r="AU12" s="476">
        <v>0.0350849015591411</v>
      </c>
      <c r="AV12" s="476">
        <v>0.0433999589345122</v>
      </c>
      <c r="AW12" s="476">
        <v>0.0592703580163294</v>
      </c>
      <c r="AX12" s="476">
        <v>0.068645738806265</v>
      </c>
      <c r="AY12" s="476">
        <v>0.0631395834644911</v>
      </c>
      <c r="AZ12" s="476">
        <v>0.0823365666348213</v>
      </c>
      <c r="BA12" s="476">
        <v>0.106143244656716</v>
      </c>
      <c r="BB12" s="476">
        <v>0.134737360056723</v>
      </c>
      <c r="BC12" s="476">
        <v>0.15983460408137</v>
      </c>
      <c r="BD12" s="476">
        <v>0.184902031884205</v>
      </c>
      <c r="BE12" s="477">
        <v>0.209417956919715</v>
      </c>
      <c r="BF12" s="457">
        <v>0.129494222326024</v>
      </c>
      <c r="BG12" s="457">
        <v>0.188871370322634</v>
      </c>
      <c r="BH12" s="457">
        <v>0.00749244257488589</v>
      </c>
    </row>
    <row r="13" spans="8:8">
      <c r="A13" s="45" t="s">
        <v>101</v>
      </c>
      <c r="B13" s="476">
        <v>0.0</v>
      </c>
      <c r="C13" s="476">
        <v>0.0</v>
      </c>
      <c r="D13" s="476">
        <v>0.0</v>
      </c>
      <c r="E13" s="476">
        <v>0.0</v>
      </c>
      <c r="F13" s="476">
        <v>0.0</v>
      </c>
      <c r="G13" s="476">
        <v>0.0</v>
      </c>
      <c r="H13" s="476">
        <v>0.0</v>
      </c>
      <c r="I13" s="476">
        <v>0.0</v>
      </c>
      <c r="J13" s="476">
        <v>0.0</v>
      </c>
      <c r="K13" s="476">
        <v>0.0</v>
      </c>
      <c r="L13" s="476">
        <v>0.00189</v>
      </c>
      <c r="M13" s="476">
        <v>0.00202</v>
      </c>
      <c r="N13" s="476">
        <v>0.00192</v>
      </c>
      <c r="O13" s="476">
        <v>0.00206</v>
      </c>
      <c r="P13" s="476">
        <v>0.00216</v>
      </c>
      <c r="Q13" s="476">
        <v>0.00227</v>
      </c>
      <c r="R13" s="476">
        <v>0.00212</v>
      </c>
      <c r="S13" s="476">
        <v>0.00231</v>
      </c>
      <c r="T13" s="476">
        <v>0.00234</v>
      </c>
      <c r="U13" s="476">
        <v>0.00255</v>
      </c>
      <c r="V13" s="476">
        <v>0.00267</v>
      </c>
      <c r="W13" s="476">
        <v>0.00266</v>
      </c>
      <c r="X13" s="476">
        <v>0.00268</v>
      </c>
      <c r="Y13" s="476">
        <v>0.00274</v>
      </c>
      <c r="Z13" s="476">
        <v>0.00274</v>
      </c>
      <c r="AA13" s="476">
        <v>0.00274</v>
      </c>
      <c r="AB13" s="476">
        <v>0.00269</v>
      </c>
      <c r="AC13" s="476">
        <v>0.0034</v>
      </c>
      <c r="AD13" s="476">
        <v>0.00389</v>
      </c>
      <c r="AE13" s="476">
        <v>0.00444</v>
      </c>
      <c r="AF13" s="476">
        <v>0.00477</v>
      </c>
      <c r="AG13" s="476">
        <v>0.00496</v>
      </c>
      <c r="AH13" s="476">
        <v>0.00483</v>
      </c>
      <c r="AI13" s="476">
        <v>0.00532</v>
      </c>
      <c r="AJ13" s="476">
        <v>0.00457</v>
      </c>
      <c r="AK13" s="476">
        <v>0.0049783501369863</v>
      </c>
      <c r="AL13" s="476">
        <v>0.00495430641233766</v>
      </c>
      <c r="AM13" s="476">
        <v>0.0048925575</v>
      </c>
      <c r="AN13" s="476">
        <v>0.00491762596153846</v>
      </c>
      <c r="AO13" s="476">
        <v>0.00513516459122241</v>
      </c>
      <c r="AP13" s="476">
        <v>0.00544226083860759</v>
      </c>
      <c r="AQ13" s="476">
        <v>0.00560718517047594</v>
      </c>
      <c r="AR13" s="476">
        <v>0.00532657428172969</v>
      </c>
      <c r="AS13" s="476">
        <v>0.0053527904457727</v>
      </c>
      <c r="AT13" s="476">
        <v>0.010020509444699</v>
      </c>
      <c r="AU13" s="476">
        <v>0.0107808891178198</v>
      </c>
      <c r="AV13" s="476">
        <v>0.0132443860061458</v>
      </c>
      <c r="AW13" s="476">
        <v>0.0141957414043667</v>
      </c>
      <c r="AX13" s="476">
        <v>0.0129410213283516</v>
      </c>
      <c r="AY13" s="476">
        <v>0.0164832608989077</v>
      </c>
      <c r="AZ13" s="476">
        <v>0.0172241350844717</v>
      </c>
      <c r="BA13" s="476">
        <v>0.018511113995697</v>
      </c>
      <c r="BB13" s="476">
        <v>0.0179489763277136</v>
      </c>
      <c r="BC13" s="476">
        <v>0.0195631194004001</v>
      </c>
      <c r="BD13" s="476">
        <v>0.0234836700806893</v>
      </c>
      <c r="BE13" s="477">
        <v>0.0234749381899883</v>
      </c>
      <c r="BF13" s="457">
        <v>-0.00310305270995093</v>
      </c>
      <c r="BG13" s="457">
        <v>0.0888990448795373</v>
      </c>
      <c r="BH13" s="457">
        <v>8.39873661860393E-4</v>
      </c>
    </row>
    <row r="14" spans="8:8">
      <c r="A14" s="45" t="s">
        <v>102</v>
      </c>
      <c r="B14" s="476">
        <v>0.0</v>
      </c>
      <c r="C14" s="476">
        <v>0.0</v>
      </c>
      <c r="D14" s="476">
        <v>0.0</v>
      </c>
      <c r="E14" s="476">
        <v>0.0</v>
      </c>
      <c r="F14" s="476">
        <v>0.0</v>
      </c>
      <c r="G14" s="476">
        <v>0.0</v>
      </c>
      <c r="H14" s="476">
        <v>0.0</v>
      </c>
      <c r="I14" s="476">
        <v>0.0</v>
      </c>
      <c r="J14" s="476">
        <v>0.0</v>
      </c>
      <c r="K14" s="476">
        <v>0.0</v>
      </c>
      <c r="L14" s="476">
        <v>0.0</v>
      </c>
      <c r="M14" s="476">
        <v>0.0</v>
      </c>
      <c r="N14" s="476">
        <v>0.0</v>
      </c>
      <c r="O14" s="476">
        <v>0.0</v>
      </c>
      <c r="P14" s="476">
        <v>0.0</v>
      </c>
      <c r="Q14" s="476">
        <v>0.0</v>
      </c>
      <c r="R14" s="476">
        <v>0.0</v>
      </c>
      <c r="S14" s="476">
        <v>0.0</v>
      </c>
      <c r="T14" s="476">
        <v>0.0</v>
      </c>
      <c r="U14" s="476">
        <v>0.0</v>
      </c>
      <c r="V14" s="476">
        <v>0.0</v>
      </c>
      <c r="W14" s="476">
        <v>0.0</v>
      </c>
      <c r="X14" s="476">
        <v>0.0</v>
      </c>
      <c r="Y14" s="476">
        <v>0.0</v>
      </c>
      <c r="Z14" s="476">
        <v>0.0</v>
      </c>
      <c r="AA14" s="476">
        <v>0.0</v>
      </c>
      <c r="AB14" s="476">
        <v>0.0</v>
      </c>
      <c r="AC14" s="476">
        <v>0.0</v>
      </c>
      <c r="AD14" s="476">
        <v>0.0</v>
      </c>
      <c r="AE14" s="476">
        <v>0.0</v>
      </c>
      <c r="AF14" s="476">
        <v>0.0</v>
      </c>
      <c r="AG14" s="476">
        <v>0.0</v>
      </c>
      <c r="AH14" s="476">
        <v>0.0</v>
      </c>
      <c r="AI14" s="476">
        <v>0.0</v>
      </c>
      <c r="AJ14" s="476">
        <v>0.0</v>
      </c>
      <c r="AK14" s="476">
        <v>0.0</v>
      </c>
      <c r="AL14" s="476">
        <v>0.0</v>
      </c>
      <c r="AM14" s="476">
        <v>0.0</v>
      </c>
      <c r="AN14" s="476">
        <v>0.0</v>
      </c>
      <c r="AO14" s="476">
        <v>3.15800770700637E-5</v>
      </c>
      <c r="AP14" s="476">
        <v>9.96133351790506E-4</v>
      </c>
      <c r="AQ14" s="476">
        <v>0.00140077373412113</v>
      </c>
      <c r="AR14" s="476">
        <v>0.0021011972715</v>
      </c>
      <c r="AS14" s="476">
        <v>0.00200547467888199</v>
      </c>
      <c r="AT14" s="476">
        <v>0.00207524753806778</v>
      </c>
      <c r="AU14" s="476">
        <v>0.00224334348846405</v>
      </c>
      <c r="AV14" s="476">
        <v>0.00262715143169799</v>
      </c>
      <c r="AW14" s="476">
        <v>0.002773261958154</v>
      </c>
      <c r="AX14" s="476">
        <v>0.00328262892968223</v>
      </c>
      <c r="AY14" s="476">
        <v>0.00454140962899868</v>
      </c>
      <c r="AZ14" s="476">
        <v>0.00494167498169785</v>
      </c>
      <c r="BA14" s="476">
        <v>0.0055452094093294</v>
      </c>
      <c r="BB14" s="476">
        <v>0.00487557</v>
      </c>
      <c r="BC14" s="476">
        <v>0.00488798984006684</v>
      </c>
      <c r="BD14" s="476">
        <v>0.00629981564630941</v>
      </c>
      <c r="BE14" s="477">
        <v>0.00654369250631777</v>
      </c>
      <c r="BF14" s="457">
        <v>0.035873735268215</v>
      </c>
      <c r="BG14" s="457">
        <v>0.117444065317471</v>
      </c>
      <c r="BH14" s="457">
        <v>2.34116696831748E-4</v>
      </c>
    </row>
    <row r="15" spans="8:8">
      <c r="A15" s="45" t="s">
        <v>103</v>
      </c>
      <c r="B15" s="476">
        <v>0.0</v>
      </c>
      <c r="C15" s="476">
        <v>0.0</v>
      </c>
      <c r="D15" s="476">
        <v>0.0</v>
      </c>
      <c r="E15" s="476">
        <v>0.0</v>
      </c>
      <c r="F15" s="476">
        <v>0.0</v>
      </c>
      <c r="G15" s="476">
        <v>0.0</v>
      </c>
      <c r="H15" s="476">
        <v>0.00227</v>
      </c>
      <c r="I15" s="476">
        <v>0.00227</v>
      </c>
      <c r="J15" s="476">
        <v>0.0023</v>
      </c>
      <c r="K15" s="476">
        <v>0.00266</v>
      </c>
      <c r="L15" s="476">
        <v>0.00266</v>
      </c>
      <c r="M15" s="476">
        <v>0.00245</v>
      </c>
      <c r="N15" s="476">
        <v>0.00242</v>
      </c>
      <c r="O15" s="476">
        <v>0.00215</v>
      </c>
      <c r="P15" s="476">
        <v>0.00163</v>
      </c>
      <c r="Q15" s="476">
        <v>8.5E-4</v>
      </c>
      <c r="R15" s="476">
        <v>7.6E-4</v>
      </c>
      <c r="S15" s="476">
        <v>0.00151</v>
      </c>
      <c r="T15" s="476">
        <v>0.00145</v>
      </c>
      <c r="U15" s="476">
        <v>0.00142</v>
      </c>
      <c r="V15" s="476">
        <v>0.00169</v>
      </c>
      <c r="W15" s="476">
        <v>0.00154</v>
      </c>
      <c r="X15" s="476">
        <v>0.00136</v>
      </c>
      <c r="Y15" s="476">
        <v>0.00136</v>
      </c>
      <c r="Z15" s="476">
        <v>0.00145</v>
      </c>
      <c r="AA15" s="476">
        <v>0.00136</v>
      </c>
      <c r="AB15" s="476">
        <v>0.00133</v>
      </c>
      <c r="AC15" s="476">
        <v>0.00133</v>
      </c>
      <c r="AD15" s="476">
        <v>0.00109</v>
      </c>
      <c r="AE15" s="476">
        <v>0.00119</v>
      </c>
      <c r="AF15" s="476">
        <v>0.00142</v>
      </c>
      <c r="AG15" s="476">
        <v>0.001374</v>
      </c>
      <c r="AH15" s="476">
        <v>0.001546</v>
      </c>
      <c r="AI15" s="476">
        <v>0.001265</v>
      </c>
      <c r="AJ15" s="476">
        <v>0.001396</v>
      </c>
      <c r="AK15" s="476">
        <v>0.001588</v>
      </c>
      <c r="AL15" s="476">
        <v>0.00163133766233766</v>
      </c>
      <c r="AM15" s="476">
        <v>0.00184784516129032</v>
      </c>
      <c r="AN15" s="476">
        <v>0.00193407692307692</v>
      </c>
      <c r="AO15" s="476">
        <v>0.00150271337579618</v>
      </c>
      <c r="AP15" s="476">
        <v>0.00338149367088608</v>
      </c>
      <c r="AQ15" s="476">
        <v>0.00336022641509434</v>
      </c>
      <c r="AR15" s="476">
        <v>0.0039990375</v>
      </c>
      <c r="AS15" s="476">
        <v>0.00438283229813664</v>
      </c>
      <c r="AT15" s="476">
        <v>0.00435577777777778</v>
      </c>
      <c r="AU15" s="476">
        <v>0.00632838036809816</v>
      </c>
      <c r="AV15" s="476">
        <v>0.00630845121951219</v>
      </c>
      <c r="AW15" s="476">
        <v>0.0067588909090909</v>
      </c>
      <c r="AX15" s="476">
        <v>0.0106740542168675</v>
      </c>
      <c r="AY15" s="476">
        <v>0.0160127784431138</v>
      </c>
      <c r="AZ15" s="476">
        <v>0.0157701969998075</v>
      </c>
      <c r="BA15" s="476">
        <v>0.0167660243369944</v>
      </c>
      <c r="BB15" s="476">
        <v>0.016488599499</v>
      </c>
      <c r="BC15" s="476">
        <v>0.0238602579120439</v>
      </c>
      <c r="BD15" s="476">
        <v>0.0262794120442442</v>
      </c>
      <c r="BE15" s="477">
        <v>0.0290982677481883</v>
      </c>
      <c r="BF15" s="457">
        <v>0.104239479769915</v>
      </c>
      <c r="BG15" s="457">
        <v>0.196892079310862</v>
      </c>
      <c r="BH15" s="457">
        <v>0.00104106211013957</v>
      </c>
    </row>
    <row r="16" spans="8:8">
      <c r="A16" s="45" t="s">
        <v>104</v>
      </c>
      <c r="B16" s="476">
        <v>0.0</v>
      </c>
      <c r="C16" s="476">
        <v>0.0</v>
      </c>
      <c r="D16" s="476">
        <v>0.0</v>
      </c>
      <c r="E16" s="476">
        <v>0.0</v>
      </c>
      <c r="F16" s="476">
        <v>0.0</v>
      </c>
      <c r="G16" s="476">
        <v>0.0</v>
      </c>
      <c r="H16" s="476">
        <v>3.5E-4</v>
      </c>
      <c r="I16" s="476">
        <v>3.5E-4</v>
      </c>
      <c r="J16" s="476">
        <v>2.9E-4</v>
      </c>
      <c r="K16" s="476">
        <v>2.5E-4</v>
      </c>
      <c r="L16" s="476">
        <v>2.3E-4</v>
      </c>
      <c r="M16" s="476">
        <v>1.9E-4</v>
      </c>
      <c r="N16" s="476">
        <v>2.3E-4</v>
      </c>
      <c r="O16" s="476">
        <v>2.9E-4</v>
      </c>
      <c r="P16" s="476">
        <v>2.9E-4</v>
      </c>
      <c r="Q16" s="476">
        <v>2.6E-4</v>
      </c>
      <c r="R16" s="476">
        <v>1.9E-4</v>
      </c>
      <c r="S16" s="476">
        <v>1.8E-4</v>
      </c>
      <c r="T16" s="476">
        <v>1.6E-4</v>
      </c>
      <c r="U16" s="476">
        <v>1.3E-4</v>
      </c>
      <c r="V16" s="476">
        <v>1.7E-4</v>
      </c>
      <c r="W16" s="476">
        <v>2.6E-4</v>
      </c>
      <c r="X16" s="476">
        <v>3.1E-4</v>
      </c>
      <c r="Y16" s="476">
        <v>2.7E-4</v>
      </c>
      <c r="Z16" s="476">
        <v>2.6E-4</v>
      </c>
      <c r="AA16" s="476">
        <v>3.1E-4</v>
      </c>
      <c r="AB16" s="476">
        <v>2.5E-4</v>
      </c>
      <c r="AC16" s="476">
        <v>3.0E-4</v>
      </c>
      <c r="AD16" s="476">
        <v>2.8E-4</v>
      </c>
      <c r="AE16" s="476">
        <v>3.2E-4</v>
      </c>
      <c r="AF16" s="476">
        <v>3.3E-4</v>
      </c>
      <c r="AG16" s="476">
        <v>1.7E-4</v>
      </c>
      <c r="AH16" s="476">
        <v>1.8E-4</v>
      </c>
      <c r="AI16" s="476">
        <v>1.8E-4</v>
      </c>
      <c r="AJ16" s="476">
        <v>1.8E-4</v>
      </c>
      <c r="AK16" s="476">
        <v>2.0127E-4</v>
      </c>
      <c r="AL16" s="476">
        <v>2.94425649350649E-4</v>
      </c>
      <c r="AM16" s="476">
        <v>2.6617064516129E-4</v>
      </c>
      <c r="AN16" s="476">
        <v>1.32384230769231E-4</v>
      </c>
      <c r="AO16" s="476">
        <v>2.45335987261146E-4</v>
      </c>
      <c r="AP16" s="476">
        <v>2.35687784810126E-4</v>
      </c>
      <c r="AQ16" s="476">
        <v>2.76035094339623E-4</v>
      </c>
      <c r="AR16" s="476">
        <v>2.092370625E-4</v>
      </c>
      <c r="AS16" s="476">
        <v>2.19806832298137E-4</v>
      </c>
      <c r="AT16" s="476">
        <v>2.12830555555555E-4</v>
      </c>
      <c r="AU16" s="476">
        <v>3.75835582822086E-5</v>
      </c>
      <c r="AV16" s="476">
        <v>3.73543902439024E-5</v>
      </c>
      <c r="AW16" s="476">
        <v>3.7128E-5</v>
      </c>
      <c r="AX16" s="476">
        <v>3.69043373493976E-5</v>
      </c>
      <c r="AY16" s="476">
        <v>4.11176047904191E-5</v>
      </c>
      <c r="AZ16" s="476">
        <v>4.69108928571428E-5</v>
      </c>
      <c r="BA16" s="476">
        <v>4.66333136094674E-5</v>
      </c>
      <c r="BB16" s="476">
        <v>4.6359E-5</v>
      </c>
      <c r="BC16" s="476">
        <v>4.17841293300061E-5</v>
      </c>
      <c r="BD16" s="476">
        <v>4.16300706802846E-5</v>
      </c>
      <c r="BE16" s="477">
        <v>4.1486106122449E-5</v>
      </c>
      <c r="BF16" s="457">
        <v>-0.00618097856570554</v>
      </c>
      <c r="BG16" s="457">
        <v>-0.150550985253397</v>
      </c>
      <c r="BH16" s="457">
        <v>1.48426750193746E-6</v>
      </c>
    </row>
    <row r="17" spans="8:8">
      <c r="A17" s="45" t="s">
        <v>105</v>
      </c>
      <c r="B17" s="476">
        <v>0.0</v>
      </c>
      <c r="C17" s="476">
        <v>0.0</v>
      </c>
      <c r="D17" s="476">
        <v>0.0</v>
      </c>
      <c r="E17" s="476">
        <v>0.0</v>
      </c>
      <c r="F17" s="476">
        <v>0.0</v>
      </c>
      <c r="G17" s="476">
        <v>0.0</v>
      </c>
      <c r="H17" s="476">
        <v>0.0</v>
      </c>
      <c r="I17" s="476">
        <v>0.0</v>
      </c>
      <c r="J17" s="476">
        <v>0.0</v>
      </c>
      <c r="K17" s="476">
        <v>0.0</v>
      </c>
      <c r="L17" s="476">
        <v>0.0</v>
      </c>
      <c r="M17" s="476">
        <v>0.0</v>
      </c>
      <c r="N17" s="476">
        <v>0.0</v>
      </c>
      <c r="O17" s="476">
        <v>0.0</v>
      </c>
      <c r="P17" s="476">
        <v>0.0</v>
      </c>
      <c r="Q17" s="476">
        <v>0.0</v>
      </c>
      <c r="R17" s="476">
        <v>0.0</v>
      </c>
      <c r="S17" s="476">
        <v>0.0</v>
      </c>
      <c r="T17" s="476">
        <v>0.0</v>
      </c>
      <c r="U17" s="476">
        <v>0.0</v>
      </c>
      <c r="V17" s="476">
        <v>0.0</v>
      </c>
      <c r="W17" s="476">
        <v>0.0</v>
      </c>
      <c r="X17" s="476">
        <v>0.0</v>
      </c>
      <c r="Y17" s="476">
        <v>0.0</v>
      </c>
      <c r="Z17" s="476">
        <v>0.0</v>
      </c>
      <c r="AA17" s="476">
        <v>0.0</v>
      </c>
      <c r="AB17" s="476">
        <v>0.0</v>
      </c>
      <c r="AC17" s="476">
        <v>0.0</v>
      </c>
      <c r="AD17" s="476">
        <v>0.0</v>
      </c>
      <c r="AE17" s="476">
        <v>0.0</v>
      </c>
      <c r="AF17" s="476">
        <v>0.0</v>
      </c>
      <c r="AG17" s="476">
        <v>0.0</v>
      </c>
      <c r="AH17" s="476">
        <v>0.0</v>
      </c>
      <c r="AI17" s="476">
        <v>0.0</v>
      </c>
      <c r="AJ17" s="476">
        <v>0.0</v>
      </c>
      <c r="AK17" s="476">
        <v>0.0</v>
      </c>
      <c r="AL17" s="476">
        <v>0.0</v>
      </c>
      <c r="AM17" s="476">
        <v>0.0</v>
      </c>
      <c r="AN17" s="476">
        <v>0.0</v>
      </c>
      <c r="AO17" s="476">
        <v>0.0</v>
      </c>
      <c r="AP17" s="476">
        <v>0.0</v>
      </c>
      <c r="AQ17" s="476">
        <v>0.0</v>
      </c>
      <c r="AR17" s="476">
        <v>0.0</v>
      </c>
      <c r="AS17" s="476">
        <v>0.0</v>
      </c>
      <c r="AT17" s="476">
        <v>0.0</v>
      </c>
      <c r="AU17" s="476">
        <v>2.30907975460123E-5</v>
      </c>
      <c r="AV17" s="476">
        <v>2.78012195121951E-5</v>
      </c>
      <c r="AW17" s="476">
        <v>4.84036363636363E-5</v>
      </c>
      <c r="AX17" s="476">
        <v>4.92855127828386E-5</v>
      </c>
      <c r="AY17" s="476">
        <v>6.18212063677522E-5</v>
      </c>
      <c r="AZ17" s="476">
        <v>9.14801393728222E-5</v>
      </c>
      <c r="BA17" s="476">
        <v>9.08540103974662E-5</v>
      </c>
      <c r="BB17" s="476">
        <v>9.00728002469898E-5</v>
      </c>
      <c r="BC17" s="476">
        <v>8.45727752106956E-5</v>
      </c>
      <c r="BD17" s="476">
        <v>1.12067070250966E-4</v>
      </c>
      <c r="BE17" s="477">
        <v>1.11655395299023E-4</v>
      </c>
      <c r="BF17" s="457">
        <v>-0.00639567302330768</v>
      </c>
      <c r="BG17" s="457">
        <v>0.0</v>
      </c>
      <c r="BH17" s="457">
        <v>3.99474643798017E-6</v>
      </c>
    </row>
    <row r="18" spans="8:8">
      <c r="A18" s="45" t="s">
        <v>106</v>
      </c>
      <c r="B18" s="476">
        <v>0.0</v>
      </c>
      <c r="C18" s="476">
        <v>0.0</v>
      </c>
      <c r="D18" s="476">
        <v>0.0</v>
      </c>
      <c r="E18" s="476">
        <v>0.0</v>
      </c>
      <c r="F18" s="476">
        <v>0.0</v>
      </c>
      <c r="G18" s="476">
        <v>0.0</v>
      </c>
      <c r="H18" s="476">
        <v>0.00107</v>
      </c>
      <c r="I18" s="476">
        <v>0.00141</v>
      </c>
      <c r="J18" s="476">
        <v>0.00117</v>
      </c>
      <c r="K18" s="476">
        <v>0.00156</v>
      </c>
      <c r="L18" s="476">
        <v>0.00338</v>
      </c>
      <c r="M18" s="476">
        <v>0.00724</v>
      </c>
      <c r="N18" s="476">
        <v>0.00699</v>
      </c>
      <c r="O18" s="476">
        <v>0.00752</v>
      </c>
      <c r="P18" s="476">
        <v>0.00642</v>
      </c>
      <c r="Q18" s="476">
        <v>0.00682105263157895</v>
      </c>
      <c r="R18" s="476">
        <v>0.0110910526315789</v>
      </c>
      <c r="S18" s="476">
        <v>0.0119810526315789</v>
      </c>
      <c r="T18" s="476">
        <v>0.010261052631579</v>
      </c>
      <c r="U18" s="476">
        <v>0.0123710526315789</v>
      </c>
      <c r="V18" s="476">
        <v>0.0093699</v>
      </c>
      <c r="W18" s="476">
        <v>0.0086075</v>
      </c>
      <c r="X18" s="476">
        <v>0.00910516</v>
      </c>
      <c r="Y18" s="476">
        <v>0.00883962</v>
      </c>
      <c r="Z18" s="476">
        <v>0.01171867</v>
      </c>
      <c r="AA18" s="476">
        <v>0.0122075563157895</v>
      </c>
      <c r="AB18" s="476">
        <v>0.0133506391578947</v>
      </c>
      <c r="AC18" s="476">
        <v>0.0182165317368421</v>
      </c>
      <c r="AD18" s="476">
        <v>0.0172201002105263</v>
      </c>
      <c r="AE18" s="476">
        <v>0.0169305722105263</v>
      </c>
      <c r="AF18" s="476">
        <v>0.0175083889473684</v>
      </c>
      <c r="AG18" s="476">
        <v>0.0176201565848791</v>
      </c>
      <c r="AH18" s="476">
        <v>0.0192654483415789</v>
      </c>
      <c r="AI18" s="476">
        <v>0.0167852936099421</v>
      </c>
      <c r="AJ18" s="476">
        <v>0.0251335751703842</v>
      </c>
      <c r="AK18" s="476">
        <v>0.0298059694349474</v>
      </c>
      <c r="AL18" s="476">
        <v>0.0321170784376558</v>
      </c>
      <c r="AM18" s="476">
        <v>0.0353444553156346</v>
      </c>
      <c r="AN18" s="476">
        <v>0.0370383637681731</v>
      </c>
      <c r="AO18" s="476">
        <v>0.0387431918289745</v>
      </c>
      <c r="AP18" s="476">
        <v>0.0406570768787911</v>
      </c>
      <c r="AQ18" s="476">
        <v>0.0439523277443648</v>
      </c>
      <c r="AR18" s="476">
        <v>0.0477777206019562</v>
      </c>
      <c r="AS18" s="476">
        <v>0.0486292209614472</v>
      </c>
      <c r="AT18" s="476">
        <v>0.0539857877873831</v>
      </c>
      <c r="AU18" s="476">
        <v>0.0614861898955239</v>
      </c>
      <c r="AV18" s="476">
        <v>0.062989406129774</v>
      </c>
      <c r="AW18" s="476">
        <v>0.0742689452205149</v>
      </c>
      <c r="AX18" s="476">
        <v>0.0802416636458791</v>
      </c>
      <c r="AY18" s="476">
        <v>0.0912136178267185</v>
      </c>
      <c r="AZ18" s="476">
        <v>0.107266413189199</v>
      </c>
      <c r="BA18" s="476">
        <v>0.119840149930956</v>
      </c>
      <c r="BB18" s="476">
        <v>0.121153348413125</v>
      </c>
      <c r="BC18" s="476">
        <v>0.141683357207698</v>
      </c>
      <c r="BD18" s="476">
        <v>0.15383952673807</v>
      </c>
      <c r="BE18" s="477">
        <v>0.144875139934169</v>
      </c>
      <c r="BF18" s="457">
        <v>-0.0608440543079947</v>
      </c>
      <c r="BG18" s="457">
        <v>0.110398455928219</v>
      </c>
      <c r="BH18" s="457">
        <v>0.00518326452254265</v>
      </c>
    </row>
    <row r="19" spans="8:8">
      <c r="A19" s="45" t="s">
        <v>107</v>
      </c>
      <c r="B19" s="476">
        <v>0.0</v>
      </c>
      <c r="C19" s="476">
        <v>0.0</v>
      </c>
      <c r="D19" s="476">
        <v>0.0</v>
      </c>
      <c r="E19" s="476">
        <v>0.0</v>
      </c>
      <c r="F19" s="476">
        <v>0.0</v>
      </c>
      <c r="G19" s="476">
        <v>0.0</v>
      </c>
      <c r="H19" s="476">
        <v>0.0097</v>
      </c>
      <c r="I19" s="476">
        <v>0.00831</v>
      </c>
      <c r="J19" s="476">
        <v>0.00978</v>
      </c>
      <c r="K19" s="476">
        <v>0.00984</v>
      </c>
      <c r="L19" s="476">
        <v>0.01012</v>
      </c>
      <c r="M19" s="476">
        <v>0.01103</v>
      </c>
      <c r="N19" s="476">
        <v>0.01193</v>
      </c>
      <c r="O19" s="476">
        <v>0.01339</v>
      </c>
      <c r="P19" s="476">
        <v>0.01289</v>
      </c>
      <c r="Q19" s="476">
        <v>0.01292</v>
      </c>
      <c r="R19" s="476">
        <v>0.01308</v>
      </c>
      <c r="S19" s="476">
        <v>0.01406</v>
      </c>
      <c r="T19" s="476">
        <v>0.01515</v>
      </c>
      <c r="U19" s="476">
        <v>0.01289</v>
      </c>
      <c r="V19" s="476">
        <v>0.01209</v>
      </c>
      <c r="W19" s="476">
        <v>0.01266</v>
      </c>
      <c r="X19" s="476">
        <v>0.01304</v>
      </c>
      <c r="Y19" s="476">
        <v>0.01422</v>
      </c>
      <c r="Z19" s="476">
        <v>0.01389</v>
      </c>
      <c r="AA19" s="476">
        <v>0.0160384210526316</v>
      </c>
      <c r="AB19" s="476">
        <v>0.0136784210526316</v>
      </c>
      <c r="AC19" s="476">
        <v>0.0147</v>
      </c>
      <c r="AD19" s="476">
        <v>0.0106571717171717</v>
      </c>
      <c r="AE19" s="476">
        <v>0.0113877777777778</v>
      </c>
      <c r="AF19" s="476">
        <v>0.00958777777777778</v>
      </c>
      <c r="AG19" s="476">
        <v>0.0122953671695906</v>
      </c>
      <c r="AH19" s="476">
        <v>0.011870215279798</v>
      </c>
      <c r="AI19" s="476">
        <v>0.0104959863288889</v>
      </c>
      <c r="AJ19" s="476">
        <v>0.0122865590980011</v>
      </c>
      <c r="AK19" s="476">
        <v>0.0137518013593479</v>
      </c>
      <c r="AL19" s="476">
        <v>0.0130877658818975</v>
      </c>
      <c r="AM19" s="476">
        <v>0.0122821647876255</v>
      </c>
      <c r="AN19" s="476">
        <v>0.0101034545521428</v>
      </c>
      <c r="AO19" s="476">
        <v>0.0111937393861561</v>
      </c>
      <c r="AP19" s="476">
        <v>0.00842725894120139</v>
      </c>
      <c r="AQ19" s="476">
        <v>0.00850476398276926</v>
      </c>
      <c r="AR19" s="476">
        <v>0.00895984499282878</v>
      </c>
      <c r="AS19" s="476">
        <v>0.00984373194426443</v>
      </c>
      <c r="AT19" s="476">
        <v>0.0105271160377322</v>
      </c>
      <c r="AU19" s="476">
        <v>0.0103167020381565</v>
      </c>
      <c r="AV19" s="476">
        <v>0.0117849850622787</v>
      </c>
      <c r="AW19" s="476">
        <v>0.0171500497329321</v>
      </c>
      <c r="AX19" s="476">
        <v>0.0219012023286432</v>
      </c>
      <c r="AY19" s="476">
        <v>0.0213591430618109</v>
      </c>
      <c r="AZ19" s="476">
        <v>0.0235605809241108</v>
      </c>
      <c r="BA19" s="476">
        <v>0.0243865883553717</v>
      </c>
      <c r="BB19" s="476">
        <v>0.0276603733928206</v>
      </c>
      <c r="BC19" s="476">
        <v>0.0287598609593548</v>
      </c>
      <c r="BD19" s="476">
        <v>0.0395902657748511</v>
      </c>
      <c r="BE19" s="477">
        <v>0.0473385034251203</v>
      </c>
      <c r="BF19" s="457">
        <v>0.192443706245999</v>
      </c>
      <c r="BG19" s="457">
        <v>0.141636645308333</v>
      </c>
      <c r="BH19" s="457">
        <v>0.00169365141227945</v>
      </c>
    </row>
    <row r="20" spans="8:8">
      <c r="A20" s="45" t="s">
        <v>108</v>
      </c>
      <c r="B20" s="476">
        <v>0.0</v>
      </c>
      <c r="C20" s="476">
        <v>0.0</v>
      </c>
      <c r="D20" s="476">
        <v>0.0</v>
      </c>
      <c r="E20" s="476">
        <v>0.0</v>
      </c>
      <c r="F20" s="476">
        <v>0.0</v>
      </c>
      <c r="G20" s="476">
        <v>0.0</v>
      </c>
      <c r="H20" s="476">
        <v>5.6E-4</v>
      </c>
      <c r="I20" s="476">
        <v>5.9E-4</v>
      </c>
      <c r="J20" s="476">
        <v>6.1E-4</v>
      </c>
      <c r="K20" s="476">
        <v>6.6E-4</v>
      </c>
      <c r="L20" s="476">
        <v>6.3E-4</v>
      </c>
      <c r="M20" s="476">
        <v>7.2E-4</v>
      </c>
      <c r="N20" s="476">
        <v>7.4E-4</v>
      </c>
      <c r="O20" s="476">
        <v>5.6E-4</v>
      </c>
      <c r="P20" s="476">
        <v>7.9E-4</v>
      </c>
      <c r="Q20" s="476">
        <v>8.4E-4</v>
      </c>
      <c r="R20" s="476">
        <v>8.9E-4</v>
      </c>
      <c r="S20" s="476">
        <v>9.1E-4</v>
      </c>
      <c r="T20" s="476">
        <v>7.5E-4</v>
      </c>
      <c r="U20" s="476">
        <v>8.0E-4</v>
      </c>
      <c r="V20" s="476">
        <v>9.5E-4</v>
      </c>
      <c r="W20" s="476">
        <v>9.7E-4</v>
      </c>
      <c r="X20" s="476">
        <v>0.0011</v>
      </c>
      <c r="Y20" s="476">
        <v>0.00107</v>
      </c>
      <c r="Z20" s="476">
        <v>9.5E-4</v>
      </c>
      <c r="AA20" s="476">
        <v>0.00111</v>
      </c>
      <c r="AB20" s="476">
        <v>0.00111894736842105</v>
      </c>
      <c r="AC20" s="476">
        <v>0.00123842105263158</v>
      </c>
      <c r="AD20" s="476">
        <v>0.00133578947368421</v>
      </c>
      <c r="AE20" s="476">
        <v>0.00119842105263158</v>
      </c>
      <c r="AF20" s="476">
        <v>0.00121631578947368</v>
      </c>
      <c r="AG20" s="476">
        <v>0.00119578947368421</v>
      </c>
      <c r="AH20" s="476">
        <v>0.00115789473684211</v>
      </c>
      <c r="AI20" s="476">
        <v>0.00128789473684211</v>
      </c>
      <c r="AJ20" s="476">
        <v>0.00134789473684211</v>
      </c>
      <c r="AK20" s="476">
        <v>0.00105280082772355</v>
      </c>
      <c r="AL20" s="476">
        <v>0.00106901532373854</v>
      </c>
      <c r="AM20" s="476">
        <v>0.00119843108895115</v>
      </c>
      <c r="AN20" s="476">
        <v>0.00116879313070573</v>
      </c>
      <c r="AO20" s="476">
        <v>0.00109840160176039</v>
      </c>
      <c r="AP20" s="476">
        <v>0.00102208791763133</v>
      </c>
      <c r="AQ20" s="476">
        <v>0.00119178026820078</v>
      </c>
      <c r="AR20" s="476">
        <v>0.00226324900694413</v>
      </c>
      <c r="AS20" s="476">
        <v>0.00953398472233322</v>
      </c>
      <c r="AT20" s="476">
        <v>0.0105426536959132</v>
      </c>
      <c r="AU20" s="476">
        <v>0.0123405392767147</v>
      </c>
      <c r="AV20" s="476">
        <v>0.0133504326147605</v>
      </c>
      <c r="AW20" s="476">
        <v>0.0153068172377242</v>
      </c>
      <c r="AX20" s="476">
        <v>0.0173354207039871</v>
      </c>
      <c r="AY20" s="476">
        <v>0.0282415674776924</v>
      </c>
      <c r="AZ20" s="476">
        <v>0.0455840519264365</v>
      </c>
      <c r="BA20" s="476">
        <v>0.0617028216351238</v>
      </c>
      <c r="BB20" s="476">
        <v>0.0682441350991302</v>
      </c>
      <c r="BC20" s="476">
        <v>0.0787298817026689</v>
      </c>
      <c r="BD20" s="476">
        <v>0.0770326147034741</v>
      </c>
      <c r="BE20" s="477">
        <v>0.0837733460001259</v>
      </c>
      <c r="BF20" s="457">
        <v>0.0845335757876138</v>
      </c>
      <c r="BG20" s="457">
        <v>0.220035505819303</v>
      </c>
      <c r="BH20" s="457">
        <v>0.00299719753474923</v>
      </c>
    </row>
    <row r="21" spans="8:8" s="47" ht="10.2" customFormat="1">
      <c r="A21" s="54" t="s">
        <v>109</v>
      </c>
      <c r="B21" s="478">
        <v>0.0</v>
      </c>
      <c r="C21" s="478">
        <v>0.0</v>
      </c>
      <c r="D21" s="478">
        <v>0.0</v>
      </c>
      <c r="E21" s="478">
        <v>0.0</v>
      </c>
      <c r="F21" s="478">
        <v>0.0</v>
      </c>
      <c r="G21" s="478">
        <v>0.00562232491253645</v>
      </c>
      <c r="H21" s="478">
        <v>0.0214425986370262</v>
      </c>
      <c r="I21" s="478">
        <v>0.0213092333942744</v>
      </c>
      <c r="J21" s="478">
        <v>0.0226584280940233</v>
      </c>
      <c r="K21" s="478">
        <v>0.0237821947142857</v>
      </c>
      <c r="L21" s="478">
        <v>0.0286410021650943</v>
      </c>
      <c r="M21" s="478">
        <v>0.0335254051654519</v>
      </c>
      <c r="N21" s="478">
        <v>0.0367370057031671</v>
      </c>
      <c r="O21" s="478">
        <v>0.0407408073708791</v>
      </c>
      <c r="P21" s="478">
        <v>0.0437241316339286</v>
      </c>
      <c r="Q21" s="478">
        <v>0.0439286509360215</v>
      </c>
      <c r="R21" s="478">
        <v>0.048714506381579</v>
      </c>
      <c r="S21" s="478">
        <v>0.0550649220359568</v>
      </c>
      <c r="T21" s="478">
        <v>0.0634087499721105</v>
      </c>
      <c r="U21" s="478">
        <v>0.0616617694246974</v>
      </c>
      <c r="V21" s="478">
        <v>0.0605943720287795</v>
      </c>
      <c r="W21" s="478">
        <v>0.0625076134467477</v>
      </c>
      <c r="X21" s="478">
        <v>0.0670437013803319</v>
      </c>
      <c r="Y21" s="478">
        <v>0.0663786184144538</v>
      </c>
      <c r="Z21" s="478">
        <v>0.0694440624640606</v>
      </c>
      <c r="AA21" s="478">
        <v>0.0830542352057227</v>
      </c>
      <c r="AB21" s="478">
        <v>0.083740137247074</v>
      </c>
      <c r="AC21" s="478">
        <v>0.106927215113981</v>
      </c>
      <c r="AD21" s="478">
        <v>0.102886815761404</v>
      </c>
      <c r="AE21" s="478">
        <v>0.10840190790465</v>
      </c>
      <c r="AF21" s="478">
        <v>0.110715811977184</v>
      </c>
      <c r="AG21" s="478">
        <v>0.126152564431009</v>
      </c>
      <c r="AH21" s="478">
        <v>0.134711308840346</v>
      </c>
      <c r="AI21" s="478">
        <v>0.127010896827349</v>
      </c>
      <c r="AJ21" s="478">
        <v>0.150046673243386</v>
      </c>
      <c r="AK21" s="478">
        <v>0.150789904860051</v>
      </c>
      <c r="AL21" s="478">
        <v>0.166155724048411</v>
      </c>
      <c r="AM21" s="478">
        <v>0.184142829866573</v>
      </c>
      <c r="AN21" s="478">
        <v>0.199953862946445</v>
      </c>
      <c r="AO21" s="478">
        <v>0.209438319182634</v>
      </c>
      <c r="AP21" s="478">
        <v>0.221167509838185</v>
      </c>
      <c r="AQ21" s="478">
        <v>0.239019085662445</v>
      </c>
      <c r="AR21" s="478">
        <v>0.291251734899559</v>
      </c>
      <c r="AS21" s="478">
        <v>0.330196328633721</v>
      </c>
      <c r="AT21" s="478">
        <v>0.36891655779095</v>
      </c>
      <c r="AU21" s="478">
        <v>0.478035285194697</v>
      </c>
      <c r="AV21" s="478">
        <v>0.504104663287602</v>
      </c>
      <c r="AW21" s="478">
        <v>0.594550301438305</v>
      </c>
      <c r="AX21" s="478">
        <v>0.680359549834457</v>
      </c>
      <c r="AY21" s="478">
        <v>0.811344323947583</v>
      </c>
      <c r="AZ21" s="478">
        <v>0.975770593836852</v>
      </c>
      <c r="BA21" s="478">
        <v>1.14459373650343</v>
      </c>
      <c r="BB21" s="478">
        <v>1.28340413402678</v>
      </c>
      <c r="BC21" s="478">
        <v>1.42655900447572</v>
      </c>
      <c r="BD21" s="478">
        <v>1.61678298947723</v>
      </c>
      <c r="BE21" s="478">
        <v>1.71322212628225</v>
      </c>
      <c r="BF21" s="458">
        <v>0.0567535671954504</v>
      </c>
      <c r="BG21" s="458">
        <v>0.159237331114403</v>
      </c>
      <c r="BH21" s="458">
        <v>0.0612947360770724</v>
      </c>
    </row>
    <row r="22" spans="8:8">
      <c r="B22" s="476"/>
      <c r="C22" s="476"/>
      <c r="D22" s="476"/>
      <c r="E22" s="476"/>
      <c r="F22" s="476"/>
      <c r="G22" s="476"/>
      <c r="H22" s="476"/>
      <c r="I22" s="476"/>
      <c r="J22" s="476"/>
      <c r="K22" s="476"/>
      <c r="L22" s="476"/>
      <c r="M22" s="476"/>
      <c r="N22" s="476"/>
      <c r="O22" s="476"/>
      <c r="P22" s="476"/>
      <c r="Q22" s="476"/>
      <c r="R22" s="476"/>
      <c r="S22" s="476"/>
      <c r="T22" s="476"/>
      <c r="U22" s="476"/>
      <c r="V22" s="476"/>
      <c r="W22" s="476"/>
      <c r="X22" s="476"/>
      <c r="Y22" s="476"/>
      <c r="Z22" s="476"/>
      <c r="AA22" s="476"/>
      <c r="AB22" s="476"/>
      <c r="AC22" s="476"/>
      <c r="AD22" s="476"/>
      <c r="AE22" s="476"/>
      <c r="AF22" s="476"/>
      <c r="AG22" s="476"/>
      <c r="AH22" s="476"/>
      <c r="AI22" s="476"/>
      <c r="AJ22" s="476"/>
      <c r="AK22" s="476"/>
      <c r="AL22" s="476"/>
      <c r="AM22" s="476"/>
      <c r="AN22" s="476"/>
      <c r="AO22" s="476"/>
      <c r="AP22" s="476"/>
      <c r="AQ22" s="476"/>
      <c r="AR22" s="476"/>
      <c r="AS22" s="476"/>
      <c r="AT22" s="476"/>
      <c r="AU22" s="476"/>
      <c r="AV22" s="476"/>
      <c r="AW22" s="476"/>
      <c r="AX22" s="476"/>
      <c r="AY22" s="476"/>
      <c r="AZ22" s="476"/>
      <c r="BA22" s="476"/>
      <c r="BB22" s="476"/>
      <c r="BC22" s="476"/>
      <c r="BD22" s="476"/>
      <c r="BE22" s="477"/>
      <c r="BF22" s="457"/>
      <c r="BG22" s="457"/>
      <c r="BH22" s="457"/>
    </row>
    <row r="23" spans="8:8">
      <c r="A23" s="218" t="s">
        <v>110</v>
      </c>
      <c r="B23" s="476">
        <v>0.0</v>
      </c>
      <c r="C23" s="476">
        <v>0.0</v>
      </c>
      <c r="D23" s="476">
        <v>0.0</v>
      </c>
      <c r="E23" s="476">
        <v>0.0</v>
      </c>
      <c r="F23" s="476">
        <v>0.0</v>
      </c>
      <c r="G23" s="476">
        <v>0.0</v>
      </c>
      <c r="H23" s="476">
        <v>0.0</v>
      </c>
      <c r="I23" s="476">
        <v>0.0</v>
      </c>
      <c r="J23" s="476">
        <v>0.0</v>
      </c>
      <c r="K23" s="476">
        <v>0.0</v>
      </c>
      <c r="L23" s="476">
        <v>0.0</v>
      </c>
      <c r="M23" s="476">
        <v>0.0</v>
      </c>
      <c r="N23" s="476">
        <v>0.0</v>
      </c>
      <c r="O23" s="476">
        <v>0.0</v>
      </c>
      <c r="P23" s="476">
        <v>0.0</v>
      </c>
      <c r="Q23" s="476">
        <v>0.0</v>
      </c>
      <c r="R23" s="476">
        <v>0.0</v>
      </c>
      <c r="S23" s="476">
        <v>0.0</v>
      </c>
      <c r="T23" s="476">
        <v>0.0</v>
      </c>
      <c r="U23" s="476">
        <v>0.0</v>
      </c>
      <c r="V23" s="476">
        <v>0.0</v>
      </c>
      <c r="W23" s="476">
        <v>0.01287501</v>
      </c>
      <c r="X23" s="476">
        <v>0.00905816</v>
      </c>
      <c r="Y23" s="476">
        <v>0.0104696</v>
      </c>
      <c r="Z23" s="476">
        <v>0.0110445</v>
      </c>
      <c r="AA23" s="476">
        <v>0.01142485</v>
      </c>
      <c r="AB23" s="476">
        <v>0.01225832</v>
      </c>
      <c r="AC23" s="476">
        <v>0.0132916399999989</v>
      </c>
      <c r="AD23" s="476">
        <v>0.01362111</v>
      </c>
      <c r="AE23" s="476">
        <v>0.01211555</v>
      </c>
      <c r="AF23" s="476">
        <v>0.01859221</v>
      </c>
      <c r="AG23" s="476">
        <v>0.01595444</v>
      </c>
      <c r="AH23" s="476">
        <v>0.01733389</v>
      </c>
      <c r="AI23" s="476">
        <v>0.01889777</v>
      </c>
      <c r="AJ23" s="476">
        <v>0.0164991181888152</v>
      </c>
      <c r="AK23" s="476">
        <v>0.0159827932</v>
      </c>
      <c r="AL23" s="476">
        <v>0.018328327012987</v>
      </c>
      <c r="AM23" s="476">
        <v>0.0171008988387097</v>
      </c>
      <c r="AN23" s="476">
        <v>0.0205267251923077</v>
      </c>
      <c r="AO23" s="476">
        <v>0.0292525280254777</v>
      </c>
      <c r="AP23" s="476">
        <v>0.0366953018338431</v>
      </c>
      <c r="AQ23" s="476">
        <v>0.0482352458804803</v>
      </c>
      <c r="AR23" s="476">
        <v>0.0585514764212869</v>
      </c>
      <c r="AS23" s="476">
        <v>0.0602846747413223</v>
      </c>
      <c r="AT23" s="476">
        <v>0.0593199569244657</v>
      </c>
      <c r="AU23" s="476">
        <v>0.0621025775720693</v>
      </c>
      <c r="AV23" s="476">
        <v>0.061825605145346</v>
      </c>
      <c r="AW23" s="476">
        <v>0.0686881776467936</v>
      </c>
      <c r="AX23" s="476">
        <v>0.0770851537652303</v>
      </c>
      <c r="AY23" s="476">
        <v>0.0821555967201001</v>
      </c>
      <c r="AZ23" s="476">
        <v>0.0936304230481299</v>
      </c>
      <c r="BA23" s="476">
        <v>0.0997857065511653</v>
      </c>
      <c r="BB23" s="476">
        <v>0.114852740148</v>
      </c>
      <c r="BC23" s="476">
        <v>0.111088354160162</v>
      </c>
      <c r="BD23" s="476">
        <v>0.124130651303032</v>
      </c>
      <c r="BE23" s="477">
        <v>0.121133837846106</v>
      </c>
      <c r="BF23" s="457">
        <v>-0.0268086906180274</v>
      </c>
      <c r="BG23" s="457">
        <v>0.0766333307487919</v>
      </c>
      <c r="BH23" s="457">
        <v>0.00433386103697608</v>
      </c>
    </row>
    <row r="24" spans="8:8">
      <c r="A24" s="218" t="s">
        <v>111</v>
      </c>
      <c r="B24" s="476">
        <v>0.0</v>
      </c>
      <c r="C24" s="476">
        <v>0.0</v>
      </c>
      <c r="D24" s="476">
        <v>0.0</v>
      </c>
      <c r="E24" s="476">
        <v>0.0</v>
      </c>
      <c r="F24" s="476">
        <v>0.0</v>
      </c>
      <c r="G24" s="476">
        <v>0.0</v>
      </c>
      <c r="H24" s="476">
        <v>0.0</v>
      </c>
      <c r="I24" s="476">
        <v>0.0</v>
      </c>
      <c r="J24" s="476">
        <v>0.00116</v>
      </c>
      <c r="K24" s="476">
        <v>0.00108</v>
      </c>
      <c r="L24" s="476">
        <v>8.3E-4</v>
      </c>
      <c r="M24" s="476">
        <v>5.7E-4</v>
      </c>
      <c r="N24" s="476">
        <v>0.00247</v>
      </c>
      <c r="O24" s="476">
        <v>0.0026</v>
      </c>
      <c r="P24" s="476">
        <v>0.00315</v>
      </c>
      <c r="Q24" s="476">
        <v>0.003</v>
      </c>
      <c r="R24" s="476">
        <v>0.00291</v>
      </c>
      <c r="S24" s="476">
        <v>4.6E-4</v>
      </c>
      <c r="T24" s="476">
        <v>2.2E-4</v>
      </c>
      <c r="U24" s="476">
        <v>2.4E-4</v>
      </c>
      <c r="V24" s="476">
        <v>5.3E-4</v>
      </c>
      <c r="W24" s="476">
        <v>0.00119</v>
      </c>
      <c r="X24" s="476">
        <v>0.00148</v>
      </c>
      <c r="Y24" s="476">
        <v>0.00188</v>
      </c>
      <c r="Z24" s="476">
        <v>0.00198</v>
      </c>
      <c r="AA24" s="476">
        <v>0.00289</v>
      </c>
      <c r="AB24" s="476">
        <v>0.00307</v>
      </c>
      <c r="AC24" s="476">
        <v>0.00276</v>
      </c>
      <c r="AD24" s="476">
        <v>0.00253</v>
      </c>
      <c r="AE24" s="476">
        <v>0.00254</v>
      </c>
      <c r="AF24" s="476">
        <v>0.0033</v>
      </c>
      <c r="AG24" s="476">
        <v>0.00322</v>
      </c>
      <c r="AH24" s="476">
        <v>0.00283</v>
      </c>
      <c r="AI24" s="476">
        <v>0.0037</v>
      </c>
      <c r="AJ24" s="476">
        <v>0.00509</v>
      </c>
      <c r="AK24" s="476">
        <v>0.00584</v>
      </c>
      <c r="AL24" s="476">
        <v>0.00629883116883117</v>
      </c>
      <c r="AM24" s="476">
        <v>0.00767961290322581</v>
      </c>
      <c r="AN24" s="476">
        <v>0.00926826923076923</v>
      </c>
      <c r="AO24" s="476">
        <v>0.0114993630573248</v>
      </c>
      <c r="AP24" s="476">
        <v>0.0176046835443038</v>
      </c>
      <c r="AQ24" s="476">
        <v>0.0249515094339623</v>
      </c>
      <c r="AR24" s="476">
        <v>0.0296150625</v>
      </c>
      <c r="AS24" s="476">
        <v>0.0380884472049689</v>
      </c>
      <c r="AT24" s="476">
        <v>0.0482705555555555</v>
      </c>
      <c r="AU24" s="476">
        <v>0.058031379386503</v>
      </c>
      <c r="AV24" s="476">
        <v>0.0763221281707317</v>
      </c>
      <c r="AW24" s="476">
        <v>0.0936646805454545</v>
      </c>
      <c r="AX24" s="476">
        <v>0.104082581927711</v>
      </c>
      <c r="AY24" s="476">
        <v>0.109708329341317</v>
      </c>
      <c r="AZ24" s="476">
        <v>0.129266785714286</v>
      </c>
      <c r="BA24" s="476">
        <v>0.126589846153846</v>
      </c>
      <c r="BB24" s="476">
        <v>0.1403847</v>
      </c>
      <c r="BC24" s="476">
        <v>0.150659368421053</v>
      </c>
      <c r="BD24" s="476">
        <v>0.171276427693569</v>
      </c>
      <c r="BE24" s="477">
        <v>0.208717522080914</v>
      </c>
      <c r="BF24" s="457">
        <v>0.215270883624093</v>
      </c>
      <c r="BG24" s="457">
        <v>0.135014814032707</v>
      </c>
      <c r="BH24" s="457">
        <v>0.00746738279546509</v>
      </c>
    </row>
    <row r="25" spans="8:8">
      <c r="A25" s="218" t="s">
        <v>112</v>
      </c>
      <c r="B25" s="476">
        <v>0.0</v>
      </c>
      <c r="C25" s="476">
        <v>0.0</v>
      </c>
      <c r="D25" s="476">
        <v>0.0</v>
      </c>
      <c r="E25" s="476">
        <v>0.0</v>
      </c>
      <c r="F25" s="476">
        <v>0.0</v>
      </c>
      <c r="G25" s="476">
        <v>0.0</v>
      </c>
      <c r="H25" s="476">
        <v>0.0</v>
      </c>
      <c r="I25" s="476">
        <v>0.0</v>
      </c>
      <c r="J25" s="476">
        <v>0.0</v>
      </c>
      <c r="K25" s="476">
        <v>0.0</v>
      </c>
      <c r="L25" s="476">
        <v>0.0</v>
      </c>
      <c r="M25" s="476">
        <v>0.0</v>
      </c>
      <c r="N25" s="476">
        <v>0.0</v>
      </c>
      <c r="O25" s="476">
        <v>0.0</v>
      </c>
      <c r="P25" s="476">
        <v>0.0</v>
      </c>
      <c r="Q25" s="476">
        <v>0.0</v>
      </c>
      <c r="R25" s="476">
        <v>0.0</v>
      </c>
      <c r="S25" s="476">
        <v>0.0</v>
      </c>
      <c r="T25" s="476">
        <v>0.0</v>
      </c>
      <c r="U25" s="476">
        <v>0.0</v>
      </c>
      <c r="V25" s="476">
        <v>0.0</v>
      </c>
      <c r="W25" s="476">
        <v>0.0</v>
      </c>
      <c r="X25" s="476">
        <v>0.0</v>
      </c>
      <c r="Y25" s="476">
        <v>0.0</v>
      </c>
      <c r="Z25" s="476">
        <v>0.0</v>
      </c>
      <c r="AA25" s="476">
        <v>0.0</v>
      </c>
      <c r="AB25" s="476">
        <v>0.0</v>
      </c>
      <c r="AC25" s="476">
        <v>0.0</v>
      </c>
      <c r="AD25" s="476">
        <v>0.0</v>
      </c>
      <c r="AE25" s="476">
        <v>0.0</v>
      </c>
      <c r="AF25" s="476">
        <v>0.0</v>
      </c>
      <c r="AG25" s="476">
        <v>0.0</v>
      </c>
      <c r="AH25" s="476">
        <v>0.0</v>
      </c>
      <c r="AI25" s="476">
        <v>0.0</v>
      </c>
      <c r="AJ25" s="476">
        <v>0.0</v>
      </c>
      <c r="AK25" s="476">
        <v>0.0</v>
      </c>
      <c r="AL25" s="476">
        <v>0.0</v>
      </c>
      <c r="AM25" s="476">
        <v>0.0</v>
      </c>
      <c r="AN25" s="476">
        <v>0.0</v>
      </c>
      <c r="AO25" s="476">
        <v>9.74522292993631E-6</v>
      </c>
      <c r="AP25" s="476">
        <v>4.84177215189873E-5</v>
      </c>
      <c r="AQ25" s="476">
        <v>1.92452830188679E-4</v>
      </c>
      <c r="AR25" s="476">
        <v>4.494375E-4</v>
      </c>
      <c r="AS25" s="476">
        <v>0.00131142857142857</v>
      </c>
      <c r="AT25" s="476">
        <v>0.00234222222222222</v>
      </c>
      <c r="AU25" s="476">
        <v>0.00686153374233129</v>
      </c>
      <c r="AV25" s="476">
        <v>0.00949719512195121</v>
      </c>
      <c r="AW25" s="476">
        <v>0.019482</v>
      </c>
      <c r="AX25" s="476">
        <v>0.0262377764457831</v>
      </c>
      <c r="AY25" s="476">
        <v>0.0255042021556886</v>
      </c>
      <c r="AZ25" s="476">
        <v>0.0282793633928571</v>
      </c>
      <c r="BA25" s="476">
        <v>0.0286500557396449</v>
      </c>
      <c r="BB25" s="476">
        <v>0.02972709</v>
      </c>
      <c r="BC25" s="476">
        <v>0.03805314</v>
      </c>
      <c r="BD25" s="476">
        <v>0.0409223498566161</v>
      </c>
      <c r="BE25" s="477">
        <v>0.0438636741398247</v>
      </c>
      <c r="BF25" s="457">
        <v>0.0689471203116949</v>
      </c>
      <c r="BG25" s="457">
        <v>0.331169157501704</v>
      </c>
      <c r="BH25" s="457">
        <v>0.00156933084655266</v>
      </c>
    </row>
    <row r="26" spans="8:8">
      <c r="A26" s="218" t="s">
        <v>113</v>
      </c>
      <c r="B26" s="476" t="s">
        <v>114</v>
      </c>
      <c r="C26" s="476" t="s">
        <v>114</v>
      </c>
      <c r="D26" s="476" t="s">
        <v>114</v>
      </c>
      <c r="E26" s="476" t="s">
        <v>114</v>
      </c>
      <c r="F26" s="476" t="s">
        <v>114</v>
      </c>
      <c r="G26" s="476" t="s">
        <v>114</v>
      </c>
      <c r="H26" s="476" t="s">
        <v>114</v>
      </c>
      <c r="I26" s="476" t="s">
        <v>114</v>
      </c>
      <c r="J26" s="476" t="s">
        <v>114</v>
      </c>
      <c r="K26" s="476" t="s">
        <v>114</v>
      </c>
      <c r="L26" s="476" t="s">
        <v>114</v>
      </c>
      <c r="M26" s="476" t="s">
        <v>114</v>
      </c>
      <c r="N26" s="476" t="s">
        <v>114</v>
      </c>
      <c r="O26" s="476" t="s">
        <v>114</v>
      </c>
      <c r="P26" s="476" t="s">
        <v>114</v>
      </c>
      <c r="Q26" s="476" t="s">
        <v>114</v>
      </c>
      <c r="R26" s="476" t="s">
        <v>114</v>
      </c>
      <c r="S26" s="476" t="s">
        <v>114</v>
      </c>
      <c r="T26" s="476" t="s">
        <v>114</v>
      </c>
      <c r="U26" s="476" t="s">
        <v>114</v>
      </c>
      <c r="V26" s="476" t="s">
        <v>114</v>
      </c>
      <c r="W26" s="476" t="s">
        <v>114</v>
      </c>
      <c r="X26" s="476" t="s">
        <v>114</v>
      </c>
      <c r="Y26" s="476" t="s">
        <v>114</v>
      </c>
      <c r="Z26" s="476" t="s">
        <v>114</v>
      </c>
      <c r="AA26" s="476">
        <v>0.0</v>
      </c>
      <c r="AB26" s="476">
        <v>0.0</v>
      </c>
      <c r="AC26" s="476">
        <v>6.0E-5</v>
      </c>
      <c r="AD26" s="476">
        <v>1.9E-4</v>
      </c>
      <c r="AE26" s="476">
        <v>6.0E-5</v>
      </c>
      <c r="AF26" s="476">
        <v>5.0E-5</v>
      </c>
      <c r="AG26" s="476">
        <v>1.0E-4</v>
      </c>
      <c r="AH26" s="476">
        <v>2.0E-5</v>
      </c>
      <c r="AI26" s="476">
        <v>5.0E-5</v>
      </c>
      <c r="AJ26" s="476">
        <v>2.0E-5</v>
      </c>
      <c r="AK26" s="476">
        <v>1.0E-5</v>
      </c>
      <c r="AL26" s="476">
        <v>0.0</v>
      </c>
      <c r="AM26" s="476">
        <v>0.0</v>
      </c>
      <c r="AN26" s="476">
        <v>0.0</v>
      </c>
      <c r="AO26" s="476">
        <v>5.84713375796178E-5</v>
      </c>
      <c r="AP26" s="476">
        <v>2.32405063291139E-4</v>
      </c>
      <c r="AQ26" s="476">
        <v>2.88679245283019E-4</v>
      </c>
      <c r="AR26" s="476">
        <v>4.01625E-4</v>
      </c>
      <c r="AS26" s="476">
        <v>5.79689440993789E-4</v>
      </c>
      <c r="AT26" s="476">
        <v>7.46266604444444E-4</v>
      </c>
      <c r="AU26" s="476">
        <v>0.00161463306699386</v>
      </c>
      <c r="AV26" s="476">
        <v>0.00238844628</v>
      </c>
      <c r="AW26" s="476">
        <v>0.00394090909090909</v>
      </c>
      <c r="AX26" s="476">
        <v>0.0060213238389759</v>
      </c>
      <c r="AY26" s="476">
        <v>0.00852035928143712</v>
      </c>
      <c r="AZ26" s="476">
        <v>0.0101908928571428</v>
      </c>
      <c r="BA26" s="476">
        <v>0.0136794674556213</v>
      </c>
      <c r="BB26" s="476">
        <v>0.0162747</v>
      </c>
      <c r="BC26" s="476">
        <v>0.0186141052631579</v>
      </c>
      <c r="BD26" s="476">
        <v>0.0224704760344121</v>
      </c>
      <c r="BE26" s="477">
        <v>0.025622910582132</v>
      </c>
      <c r="BF26" s="457">
        <v>0.137176737626259</v>
      </c>
      <c r="BG26" s="457">
        <v>0.405632618227236</v>
      </c>
      <c r="BH26" s="457">
        <v>9.16722658179973E-4</v>
      </c>
    </row>
    <row r="27" spans="8:8">
      <c r="A27" s="218" t="s">
        <v>115</v>
      </c>
      <c r="B27" s="476">
        <v>0.0</v>
      </c>
      <c r="C27" s="476">
        <v>0.0</v>
      </c>
      <c r="D27" s="476">
        <v>0.0</v>
      </c>
      <c r="E27" s="476">
        <v>0.0</v>
      </c>
      <c r="F27" s="476">
        <v>0.0</v>
      </c>
      <c r="G27" s="476">
        <v>0.0</v>
      </c>
      <c r="H27" s="476">
        <v>0.0</v>
      </c>
      <c r="I27" s="476">
        <v>0.0</v>
      </c>
      <c r="J27" s="476">
        <v>0.0</v>
      </c>
      <c r="K27" s="476">
        <v>0.0</v>
      </c>
      <c r="L27" s="476">
        <v>0.0</v>
      </c>
      <c r="M27" s="476">
        <v>0.0</v>
      </c>
      <c r="N27" s="476">
        <v>0.0</v>
      </c>
      <c r="O27" s="476">
        <v>0.0</v>
      </c>
      <c r="P27" s="476">
        <v>0.0</v>
      </c>
      <c r="Q27" s="476">
        <v>0.0</v>
      </c>
      <c r="R27" s="476">
        <v>0.0</v>
      </c>
      <c r="S27" s="476">
        <v>0.0</v>
      </c>
      <c r="T27" s="476">
        <v>0.0</v>
      </c>
      <c r="U27" s="476">
        <v>0.0</v>
      </c>
      <c r="V27" s="476">
        <v>0.0</v>
      </c>
      <c r="W27" s="476">
        <v>0.0</v>
      </c>
      <c r="X27" s="476">
        <v>0.0</v>
      </c>
      <c r="Y27" s="476">
        <v>0.0</v>
      </c>
      <c r="Z27" s="476">
        <v>0.0</v>
      </c>
      <c r="AA27" s="476">
        <v>0.0</v>
      </c>
      <c r="AB27" s="476">
        <v>0.0</v>
      </c>
      <c r="AC27" s="476">
        <v>0.0</v>
      </c>
      <c r="AD27" s="476">
        <v>0.0</v>
      </c>
      <c r="AE27" s="476">
        <v>0.0</v>
      </c>
      <c r="AF27" s="476">
        <v>0.0</v>
      </c>
      <c r="AG27" s="476">
        <v>0.0</v>
      </c>
      <c r="AH27" s="476">
        <v>0.0</v>
      </c>
      <c r="AI27" s="476">
        <v>0.0</v>
      </c>
      <c r="AJ27" s="476">
        <v>0.0</v>
      </c>
      <c r="AK27" s="476">
        <v>0.0</v>
      </c>
      <c r="AL27" s="476">
        <v>0.0</v>
      </c>
      <c r="AM27" s="476">
        <v>0.0</v>
      </c>
      <c r="AN27" s="476">
        <v>0.0</v>
      </c>
      <c r="AO27" s="476">
        <v>7.35764331210191E-6</v>
      </c>
      <c r="AP27" s="476">
        <v>8.91854430379747E-6</v>
      </c>
      <c r="AQ27" s="476">
        <v>1.45494339622641E-5</v>
      </c>
      <c r="AR27" s="476">
        <v>3.33635625E-5</v>
      </c>
      <c r="AS27" s="476">
        <v>1.45929689440994E-4</v>
      </c>
      <c r="AT27" s="476">
        <v>2.9614E-4</v>
      </c>
      <c r="AU27" s="476">
        <v>6.8521472392638E-4</v>
      </c>
      <c r="AV27" s="476">
        <v>0.00166060975609756</v>
      </c>
      <c r="AW27" s="476">
        <v>0.00238309090909091</v>
      </c>
      <c r="AX27" s="476">
        <v>0.0030139156626506</v>
      </c>
      <c r="AY27" s="476">
        <v>0.00291341317365269</v>
      </c>
      <c r="AZ27" s="476">
        <v>0.00364059857142857</v>
      </c>
      <c r="BA27" s="476">
        <v>0.00384454597633136</v>
      </c>
      <c r="BB27" s="476">
        <v>0.00391698</v>
      </c>
      <c r="BC27" s="476">
        <v>0.00414978947368421</v>
      </c>
      <c r="BD27" s="476">
        <v>0.00458869460057353</v>
      </c>
      <c r="BE27" s="477">
        <v>0.00554807170612245</v>
      </c>
      <c r="BF27" s="457">
        <v>0.205770599674944</v>
      </c>
      <c r="BG27" s="457">
        <v>0.315283003994191</v>
      </c>
      <c r="BH27" s="457">
        <v>1.98495913487533E-4</v>
      </c>
    </row>
    <row r="28" spans="8:8">
      <c r="A28" s="218" t="s">
        <v>116</v>
      </c>
      <c r="B28" s="476">
        <v>0.0</v>
      </c>
      <c r="C28" s="476">
        <v>0.0</v>
      </c>
      <c r="D28" s="476">
        <v>0.0</v>
      </c>
      <c r="E28" s="476">
        <v>0.0</v>
      </c>
      <c r="F28" s="476">
        <v>0.0</v>
      </c>
      <c r="G28" s="476">
        <v>0.0</v>
      </c>
      <c r="H28" s="476">
        <v>0.0</v>
      </c>
      <c r="I28" s="476">
        <v>0.0</v>
      </c>
      <c r="J28" s="476">
        <v>0.0</v>
      </c>
      <c r="K28" s="476">
        <v>0.0</v>
      </c>
      <c r="L28" s="476">
        <v>0.0</v>
      </c>
      <c r="M28" s="476">
        <v>0.0</v>
      </c>
      <c r="N28" s="476">
        <v>0.0</v>
      </c>
      <c r="O28" s="476">
        <v>0.0</v>
      </c>
      <c r="P28" s="476">
        <v>0.0</v>
      </c>
      <c r="Q28" s="476">
        <v>0.0</v>
      </c>
      <c r="R28" s="476">
        <v>0.0</v>
      </c>
      <c r="S28" s="476">
        <v>0.0</v>
      </c>
      <c r="T28" s="476">
        <v>0.0</v>
      </c>
      <c r="U28" s="476">
        <v>0.0</v>
      </c>
      <c r="V28" s="476">
        <v>0.0</v>
      </c>
      <c r="W28" s="476">
        <v>0.0</v>
      </c>
      <c r="X28" s="476">
        <v>0.0</v>
      </c>
      <c r="Y28" s="476">
        <v>0.0</v>
      </c>
      <c r="Z28" s="476">
        <v>0.0</v>
      </c>
      <c r="AA28" s="476">
        <v>0.0</v>
      </c>
      <c r="AB28" s="476">
        <v>0.0</v>
      </c>
      <c r="AC28" s="476">
        <v>0.0</v>
      </c>
      <c r="AD28" s="476">
        <v>0.00221</v>
      </c>
      <c r="AE28" s="476">
        <v>0.00309</v>
      </c>
      <c r="AF28" s="476">
        <v>0.00405</v>
      </c>
      <c r="AG28" s="476">
        <v>0.00292</v>
      </c>
      <c r="AH28" s="476">
        <v>0.00494</v>
      </c>
      <c r="AI28" s="476">
        <v>0.00587</v>
      </c>
      <c r="AJ28" s="476">
        <v>0.00683</v>
      </c>
      <c r="AK28" s="476">
        <v>0.00517</v>
      </c>
      <c r="AL28" s="476">
        <v>0.00510861038961039</v>
      </c>
      <c r="AM28" s="476">
        <v>0.00489205161290323</v>
      </c>
      <c r="AN28" s="476">
        <v>0.00484401923076923</v>
      </c>
      <c r="AO28" s="476">
        <v>0.0057577798089172</v>
      </c>
      <c r="AP28" s="476">
        <v>0.00648468227848101</v>
      </c>
      <c r="AQ28" s="476">
        <v>0.00925621132075471</v>
      </c>
      <c r="AR28" s="476">
        <v>0.0125667601875</v>
      </c>
      <c r="AS28" s="476">
        <v>0.0162895013664596</v>
      </c>
      <c r="AT28" s="476">
        <v>0.02114511</v>
      </c>
      <c r="AU28" s="476">
        <v>0.0290741394478527</v>
      </c>
      <c r="AV28" s="476">
        <v>0.0486999839634146</v>
      </c>
      <c r="AW28" s="476">
        <v>0.0551895943636363</v>
      </c>
      <c r="AX28" s="476">
        <v>0.060314895</v>
      </c>
      <c r="AY28" s="476">
        <v>0.0665181059281437</v>
      </c>
      <c r="AZ28" s="476">
        <v>0.0694700598214285</v>
      </c>
      <c r="BA28" s="476">
        <v>0.0669447426035502</v>
      </c>
      <c r="BB28" s="476">
        <v>0.069740757</v>
      </c>
      <c r="BC28" s="476">
        <v>0.0695674536842105</v>
      </c>
      <c r="BD28" s="476">
        <v>0.0714621220811143</v>
      </c>
      <c r="BE28" s="477">
        <v>0.071265332244898</v>
      </c>
      <c r="BF28" s="457">
        <v>-0.00547848072995905</v>
      </c>
      <c r="BG28" s="457">
        <v>0.12950093814932</v>
      </c>
      <c r="BH28" s="457">
        <v>0.002549692573067</v>
      </c>
    </row>
    <row r="29" spans="8:8">
      <c r="A29" s="218" t="s">
        <v>117</v>
      </c>
      <c r="B29" s="476">
        <v>0.0</v>
      </c>
      <c r="C29" s="476">
        <v>0.0</v>
      </c>
      <c r="D29" s="476">
        <v>0.0</v>
      </c>
      <c r="E29" s="476">
        <v>0.0</v>
      </c>
      <c r="F29" s="476">
        <v>0.0</v>
      </c>
      <c r="G29" s="476">
        <v>0.0</v>
      </c>
      <c r="H29" s="476">
        <v>0.0</v>
      </c>
      <c r="I29" s="476">
        <v>0.0</v>
      </c>
      <c r="J29" s="476">
        <v>0.0</v>
      </c>
      <c r="K29" s="476">
        <v>0.0</v>
      </c>
      <c r="L29" s="476">
        <v>0.0</v>
      </c>
      <c r="M29" s="476">
        <v>0.0</v>
      </c>
      <c r="N29" s="476">
        <v>0.0</v>
      </c>
      <c r="O29" s="476">
        <v>3.0E-5</v>
      </c>
      <c r="P29" s="476">
        <v>6.0E-5</v>
      </c>
      <c r="Q29" s="476">
        <v>1.05E-4</v>
      </c>
      <c r="R29" s="476">
        <v>1.05E-4</v>
      </c>
      <c r="S29" s="476">
        <v>1.85E-4</v>
      </c>
      <c r="T29" s="476">
        <v>6.01E-4</v>
      </c>
      <c r="U29" s="476">
        <v>6.62E-4</v>
      </c>
      <c r="V29" s="476">
        <v>8.74E-4</v>
      </c>
      <c r="W29" s="476">
        <v>0.001766</v>
      </c>
      <c r="X29" s="476">
        <v>0.002348</v>
      </c>
      <c r="Y29" s="476">
        <v>0.003717</v>
      </c>
      <c r="Z29" s="476">
        <v>0.005544</v>
      </c>
      <c r="AA29" s="476">
        <v>0.008203</v>
      </c>
      <c r="AB29" s="476">
        <v>0.010951</v>
      </c>
      <c r="AC29" s="476">
        <v>0.014364</v>
      </c>
      <c r="AD29" s="476">
        <v>0.017622</v>
      </c>
      <c r="AE29" s="476">
        <v>0.017103997093737</v>
      </c>
      <c r="AF29" s="476">
        <v>0.0182414045548524</v>
      </c>
      <c r="AG29" s="476">
        <v>0.0205924430106839</v>
      </c>
      <c r="AH29" s="476">
        <v>0.0291018684860719</v>
      </c>
      <c r="AI29" s="476">
        <v>0.0389845697601542</v>
      </c>
      <c r="AJ29" s="476">
        <v>0.0434878953016346</v>
      </c>
      <c r="AK29" s="476">
        <v>0.0554200555966815</v>
      </c>
      <c r="AL29" s="476">
        <v>0.0578099437687246</v>
      </c>
      <c r="AM29" s="476">
        <v>0.066701494787031</v>
      </c>
      <c r="AN29" s="476">
        <v>0.0790073788799604</v>
      </c>
      <c r="AO29" s="476">
        <v>0.0925377595887941</v>
      </c>
      <c r="AP29" s="476">
        <v>0.0948058745708877</v>
      </c>
      <c r="AQ29" s="476">
        <v>0.0883370188335132</v>
      </c>
      <c r="AR29" s="476">
        <v>0.0982906257510817</v>
      </c>
      <c r="AS29" s="476">
        <v>0.0957057145465943</v>
      </c>
      <c r="AT29" s="476">
        <v>0.094864793924382</v>
      </c>
      <c r="AU29" s="476">
        <v>0.116481940184049</v>
      </c>
      <c r="AV29" s="476">
        <v>0.132142917682927</v>
      </c>
      <c r="AW29" s="476">
        <v>0.137420015151515</v>
      </c>
      <c r="AX29" s="476">
        <v>0.147048847891566</v>
      </c>
      <c r="AY29" s="476">
        <v>0.164689128742515</v>
      </c>
      <c r="AZ29" s="476">
        <v>0.172470894345238</v>
      </c>
      <c r="BA29" s="476">
        <v>0.166935523668639</v>
      </c>
      <c r="BB29" s="476">
        <v>0.196976375</v>
      </c>
      <c r="BC29" s="476">
        <v>0.186959818362573</v>
      </c>
      <c r="BD29" s="476">
        <v>0.207497631025536</v>
      </c>
      <c r="BE29" s="477">
        <v>0.202611809220086</v>
      </c>
      <c r="BF29" s="457">
        <v>-0.0262143040224779</v>
      </c>
      <c r="BG29" s="457">
        <v>0.0814110613937045</v>
      </c>
      <c r="BH29" s="457">
        <v>0.00724893589787627</v>
      </c>
    </row>
    <row r="30" spans="8:8">
      <c r="A30" s="218" t="s">
        <v>118</v>
      </c>
      <c r="B30" s="476" t="s">
        <v>114</v>
      </c>
      <c r="C30" s="476" t="s">
        <v>114</v>
      </c>
      <c r="D30" s="476" t="s">
        <v>114</v>
      </c>
      <c r="E30" s="476" t="s">
        <v>114</v>
      </c>
      <c r="F30" s="476" t="s">
        <v>114</v>
      </c>
      <c r="G30" s="476" t="s">
        <v>114</v>
      </c>
      <c r="H30" s="476" t="s">
        <v>114</v>
      </c>
      <c r="I30" s="476" t="s">
        <v>114</v>
      </c>
      <c r="J30" s="476" t="s">
        <v>114</v>
      </c>
      <c r="K30" s="476" t="s">
        <v>114</v>
      </c>
      <c r="L30" s="476" t="s">
        <v>114</v>
      </c>
      <c r="M30" s="476" t="s">
        <v>114</v>
      </c>
      <c r="N30" s="476" t="s">
        <v>114</v>
      </c>
      <c r="O30" s="476" t="s">
        <v>114</v>
      </c>
      <c r="P30" s="476" t="s">
        <v>114</v>
      </c>
      <c r="Q30" s="476" t="s">
        <v>114</v>
      </c>
      <c r="R30" s="476" t="s">
        <v>114</v>
      </c>
      <c r="S30" s="476" t="s">
        <v>114</v>
      </c>
      <c r="T30" s="476" t="s">
        <v>114</v>
      </c>
      <c r="U30" s="476" t="s">
        <v>114</v>
      </c>
      <c r="V30" s="476">
        <v>0.0</v>
      </c>
      <c r="W30" s="476">
        <v>0.0</v>
      </c>
      <c r="X30" s="476">
        <v>0.0</v>
      </c>
      <c r="Y30" s="476">
        <v>0.0</v>
      </c>
      <c r="Z30" s="476">
        <v>0.0</v>
      </c>
      <c r="AA30" s="476">
        <v>0.0</v>
      </c>
      <c r="AB30" s="476">
        <v>0.0</v>
      </c>
      <c r="AC30" s="476">
        <v>0.0</v>
      </c>
      <c r="AD30" s="476">
        <v>0.0</v>
      </c>
      <c r="AE30" s="476">
        <v>0.0</v>
      </c>
      <c r="AF30" s="476">
        <v>6.0E-5</v>
      </c>
      <c r="AG30" s="476">
        <v>5.0E-5</v>
      </c>
      <c r="AH30" s="476">
        <v>8.0E-5</v>
      </c>
      <c r="AI30" s="476">
        <v>1.2E-4</v>
      </c>
      <c r="AJ30" s="476">
        <v>1.2E-4</v>
      </c>
      <c r="AK30" s="476">
        <v>1.3E-4</v>
      </c>
      <c r="AL30" s="476">
        <v>1.09285714285714E-4</v>
      </c>
      <c r="AM30" s="476">
        <v>2.80335483870968E-4</v>
      </c>
      <c r="AN30" s="476">
        <v>3.14826923076923E-4</v>
      </c>
      <c r="AO30" s="476">
        <v>3.76165605095541E-4</v>
      </c>
      <c r="AP30" s="476">
        <v>8.415E-4</v>
      </c>
      <c r="AQ30" s="476">
        <v>0.0010998679245283</v>
      </c>
      <c r="AR30" s="476">
        <v>0.0012144375</v>
      </c>
      <c r="AS30" s="476">
        <v>0.00162503105590062</v>
      </c>
      <c r="AT30" s="476">
        <v>0.00480816666666666</v>
      </c>
      <c r="AU30" s="476">
        <v>0.00956578527607361</v>
      </c>
      <c r="AV30" s="476">
        <v>0.0107398536585366</v>
      </c>
      <c r="AW30" s="476">
        <v>0.0133091454545454</v>
      </c>
      <c r="AX30" s="476">
        <v>0.0110362771084337</v>
      </c>
      <c r="AY30" s="476">
        <v>0.0123416946107784</v>
      </c>
      <c r="AZ30" s="476">
        <v>0.0136607142857143</v>
      </c>
      <c r="BA30" s="476">
        <v>0.0134773716568047</v>
      </c>
      <c r="BB30" s="476">
        <v>0.02179251</v>
      </c>
      <c r="BC30" s="476">
        <v>0.0170787547368421</v>
      </c>
      <c r="BD30" s="476">
        <v>0.0187152842990604</v>
      </c>
      <c r="BE30" s="477">
        <v>0.0203671155747906</v>
      </c>
      <c r="BF30" s="457">
        <v>0.0852876928537292</v>
      </c>
      <c r="BG30" s="457">
        <v>0.145570157381697</v>
      </c>
      <c r="BH30" s="457">
        <v>7.28683662589092E-4</v>
      </c>
    </row>
    <row r="31" spans="8:8">
      <c r="A31" s="218" t="s">
        <v>119</v>
      </c>
      <c r="B31" s="476">
        <v>0.0</v>
      </c>
      <c r="C31" s="476">
        <v>0.0</v>
      </c>
      <c r="D31" s="476">
        <v>0.0</v>
      </c>
      <c r="E31" s="476">
        <v>0.0</v>
      </c>
      <c r="F31" s="476">
        <v>0.0</v>
      </c>
      <c r="G31" s="476">
        <v>0.0</v>
      </c>
      <c r="H31" s="476">
        <v>0.0</v>
      </c>
      <c r="I31" s="476">
        <v>0.0</v>
      </c>
      <c r="J31" s="476">
        <v>0.0</v>
      </c>
      <c r="K31" s="476">
        <v>0.0</v>
      </c>
      <c r="L31" s="476">
        <v>0.0</v>
      </c>
      <c r="M31" s="476">
        <v>0.0</v>
      </c>
      <c r="N31" s="476">
        <v>0.0</v>
      </c>
      <c r="O31" s="476">
        <v>0.0</v>
      </c>
      <c r="P31" s="476">
        <v>0.0</v>
      </c>
      <c r="Q31" s="476">
        <v>0.0</v>
      </c>
      <c r="R31" s="476">
        <v>0.0</v>
      </c>
      <c r="S31" s="476">
        <v>0.0</v>
      </c>
      <c r="T31" s="476">
        <v>0.0</v>
      </c>
      <c r="U31" s="476">
        <v>0.0</v>
      </c>
      <c r="V31" s="476">
        <v>0.0</v>
      </c>
      <c r="W31" s="476">
        <v>0.0</v>
      </c>
      <c r="X31" s="476">
        <v>0.0</v>
      </c>
      <c r="Y31" s="476">
        <v>0.0</v>
      </c>
      <c r="Z31" s="476">
        <v>0.0</v>
      </c>
      <c r="AA31" s="476">
        <v>0.051565</v>
      </c>
      <c r="AB31" s="476">
        <v>0.050001</v>
      </c>
      <c r="AC31" s="476">
        <v>0.04953</v>
      </c>
      <c r="AD31" s="476">
        <v>0.059631</v>
      </c>
      <c r="AE31" s="476">
        <v>0.06473</v>
      </c>
      <c r="AF31" s="476">
        <v>0.066196</v>
      </c>
      <c r="AG31" s="476">
        <v>0.05901</v>
      </c>
      <c r="AH31" s="476">
        <v>0.079088</v>
      </c>
      <c r="AI31" s="476">
        <v>0.093573</v>
      </c>
      <c r="AJ31" s="476">
        <v>0.084134</v>
      </c>
      <c r="AK31" s="476">
        <v>0.0866672631578947</v>
      </c>
      <c r="AL31" s="476">
        <v>0.0822930317840055</v>
      </c>
      <c r="AM31" s="476">
        <v>0.0888122658743633</v>
      </c>
      <c r="AN31" s="476">
        <v>0.092055</v>
      </c>
      <c r="AO31" s="476">
        <v>0.102262932953403</v>
      </c>
      <c r="AP31" s="476">
        <v>0.0934498211192538</v>
      </c>
      <c r="AQ31" s="476">
        <v>0.10500930387289</v>
      </c>
      <c r="AR31" s="476">
        <v>0.0967744125</v>
      </c>
      <c r="AS31" s="476">
        <v>0.101261892121608</v>
      </c>
      <c r="AT31" s="476">
        <v>0.0852311900584795</v>
      </c>
      <c r="AU31" s="476">
        <v>0.105872344204068</v>
      </c>
      <c r="AV31" s="476">
        <v>0.10886828915276</v>
      </c>
      <c r="AW31" s="476">
        <v>0.107575349282297</v>
      </c>
      <c r="AX31" s="476">
        <v>0.117264652504756</v>
      </c>
      <c r="AY31" s="476">
        <v>0.11747526126694</v>
      </c>
      <c r="AZ31" s="476">
        <v>0.124581259968102</v>
      </c>
      <c r="BA31" s="476">
        <v>0.131664352651397</v>
      </c>
      <c r="BB31" s="476">
        <v>0.1505395215311</v>
      </c>
      <c r="BC31" s="476">
        <v>0.168337149892275</v>
      </c>
      <c r="BD31" s="476">
        <v>0.173263876959291</v>
      </c>
      <c r="BE31" s="477">
        <v>0.173571749633825</v>
      </c>
      <c r="BF31" s="457">
        <v>-9.60194828163563E-4</v>
      </c>
      <c r="BG31" s="457">
        <v>0.0735219964595368</v>
      </c>
      <c r="BH31" s="457">
        <v>0.00620995632792116</v>
      </c>
    </row>
    <row r="32" spans="8:8">
      <c r="A32" s="218" t="s">
        <v>120</v>
      </c>
      <c r="B32" s="476">
        <v>0.0</v>
      </c>
      <c r="C32" s="476">
        <v>0.0039</v>
      </c>
      <c r="D32" s="476">
        <v>0.00605</v>
      </c>
      <c r="E32" s="476">
        <v>0.00926</v>
      </c>
      <c r="F32" s="476">
        <v>0.01067</v>
      </c>
      <c r="G32" s="476">
        <v>0.013702458</v>
      </c>
      <c r="H32" s="476">
        <v>0.013918224</v>
      </c>
      <c r="I32" s="476">
        <v>0.015151953</v>
      </c>
      <c r="J32" s="476">
        <v>0.015500864</v>
      </c>
      <c r="K32" s="476">
        <v>0.015770592</v>
      </c>
      <c r="L32" s="476">
        <v>0.014158849</v>
      </c>
      <c r="M32" s="476">
        <v>0.013329</v>
      </c>
      <c r="N32" s="476">
        <v>0.013745814</v>
      </c>
      <c r="O32" s="476">
        <v>0.014183881</v>
      </c>
      <c r="P32" s="476">
        <v>0.014840102</v>
      </c>
      <c r="Q32" s="476">
        <v>0.014710235</v>
      </c>
      <c r="R32" s="476">
        <v>0.014921525</v>
      </c>
      <c r="S32" s="476">
        <v>0.0152734</v>
      </c>
      <c r="T32" s="476">
        <v>0.015587</v>
      </c>
      <c r="U32" s="476">
        <v>0.016223</v>
      </c>
      <c r="V32" s="476">
        <v>0.0165215</v>
      </c>
      <c r="W32" s="476">
        <v>0.016628</v>
      </c>
      <c r="X32" s="476">
        <v>0.017506</v>
      </c>
      <c r="Y32" s="476">
        <v>0.0177325</v>
      </c>
      <c r="Z32" s="476">
        <v>0.0184145</v>
      </c>
      <c r="AA32" s="476">
        <v>0.01913271526</v>
      </c>
      <c r="AB32" s="476">
        <v>0.02102489604</v>
      </c>
      <c r="AC32" s="476">
        <v>0.02135977604</v>
      </c>
      <c r="AD32" s="476">
        <v>0.0197808518</v>
      </c>
      <c r="AE32" s="476">
        <v>0.021635825</v>
      </c>
      <c r="AF32" s="476">
        <v>0.023357542</v>
      </c>
      <c r="AG32" s="476">
        <v>0.024330805</v>
      </c>
      <c r="AH32" s="476">
        <v>0.026895352</v>
      </c>
      <c r="AI32" s="476">
        <v>0.026765857</v>
      </c>
      <c r="AJ32" s="476">
        <v>0.0289449193</v>
      </c>
      <c r="AK32" s="476">
        <v>0.0303922325</v>
      </c>
      <c r="AL32" s="476">
        <v>0.0344862049675325</v>
      </c>
      <c r="AM32" s="476">
        <v>0.0375995372806452</v>
      </c>
      <c r="AN32" s="476">
        <v>0.0403367562115385</v>
      </c>
      <c r="AO32" s="476">
        <v>0.0427371682517197</v>
      </c>
      <c r="AP32" s="476">
        <v>0.0469119377392405</v>
      </c>
      <c r="AQ32" s="476">
        <v>0.0580717374622641</v>
      </c>
      <c r="AR32" s="476">
        <v>0.079407</v>
      </c>
      <c r="AS32" s="476">
        <v>0.0966655900621118</v>
      </c>
      <c r="AT32" s="476">
        <v>0.119604444444444</v>
      </c>
      <c r="AU32" s="476">
        <v>0.145321840490797</v>
      </c>
      <c r="AV32" s="476">
        <v>0.182946951219512</v>
      </c>
      <c r="AW32" s="476">
        <v>0.2361864274062</v>
      </c>
      <c r="AX32" s="476">
        <v>0.263595161297201</v>
      </c>
      <c r="AY32" s="476">
        <v>0.288442221057357</v>
      </c>
      <c r="AZ32" s="476">
        <v>0.341131565621336</v>
      </c>
      <c r="BA32" s="476">
        <v>0.354062005671363</v>
      </c>
      <c r="BB32" s="476">
        <v>0.395821229700686</v>
      </c>
      <c r="BC32" s="476">
        <v>0.442827632442425</v>
      </c>
      <c r="BD32" s="476">
        <v>0.509070405712871</v>
      </c>
      <c r="BE32" s="477">
        <v>0.570856824166344</v>
      </c>
      <c r="BF32" s="457">
        <v>0.118307211888148</v>
      </c>
      <c r="BG32" s="457">
        <v>0.155854194175079</v>
      </c>
      <c r="BH32" s="457">
        <v>0.0204238071866387</v>
      </c>
    </row>
    <row r="33" spans="8:8">
      <c r="A33" s="218" t="s">
        <v>121</v>
      </c>
      <c r="B33" s="476">
        <v>0.0</v>
      </c>
      <c r="C33" s="476">
        <v>0.0</v>
      </c>
      <c r="D33" s="476">
        <v>0.0</v>
      </c>
      <c r="E33" s="476">
        <v>0.0</v>
      </c>
      <c r="F33" s="476">
        <v>0.0</v>
      </c>
      <c r="G33" s="476">
        <v>0.009200201613</v>
      </c>
      <c r="H33" s="476">
        <v>0.01001028226</v>
      </c>
      <c r="I33" s="476">
        <v>0.0101874874</v>
      </c>
      <c r="J33" s="476">
        <v>0.01053104839</v>
      </c>
      <c r="K33" s="476">
        <v>0.0107625</v>
      </c>
      <c r="L33" s="476">
        <v>0.01124710181</v>
      </c>
      <c r="M33" s="476">
        <v>0.01277685232</v>
      </c>
      <c r="N33" s="476">
        <v>0.01246583921</v>
      </c>
      <c r="O33" s="476">
        <v>0.01317465978</v>
      </c>
      <c r="P33" s="476">
        <v>0.01443317792</v>
      </c>
      <c r="Q33" s="476">
        <v>0.0196625378</v>
      </c>
      <c r="R33" s="476">
        <v>0.01804237651</v>
      </c>
      <c r="S33" s="476">
        <v>0.01798813004</v>
      </c>
      <c r="T33" s="476">
        <v>0.01540238155</v>
      </c>
      <c r="U33" s="476">
        <v>0.01642944808</v>
      </c>
      <c r="V33" s="476">
        <v>0.01644029738</v>
      </c>
      <c r="W33" s="476">
        <v>0.01596569556</v>
      </c>
      <c r="X33" s="476">
        <v>0.01447849294</v>
      </c>
      <c r="Y33" s="476">
        <v>0.01645881804</v>
      </c>
      <c r="Z33" s="476">
        <v>0.01775267893</v>
      </c>
      <c r="AA33" s="476">
        <v>0.01507</v>
      </c>
      <c r="AB33" s="476">
        <v>0.01572</v>
      </c>
      <c r="AC33" s="476">
        <v>0.01837</v>
      </c>
      <c r="AD33" s="476">
        <v>0.02238</v>
      </c>
      <c r="AE33" s="476">
        <v>0.02791</v>
      </c>
      <c r="AF33" s="476">
        <v>0.03517</v>
      </c>
      <c r="AG33" s="476">
        <v>0.04142</v>
      </c>
      <c r="AH33" s="476">
        <v>0.05257</v>
      </c>
      <c r="AI33" s="476">
        <v>0.0778</v>
      </c>
      <c r="AJ33" s="476">
        <v>0.09143</v>
      </c>
      <c r="AK33" s="476">
        <v>0.14304</v>
      </c>
      <c r="AL33" s="476">
        <v>0.156964090909091</v>
      </c>
      <c r="AM33" s="476">
        <v>0.217121806451613</v>
      </c>
      <c r="AN33" s="476">
        <v>0.273310961538462</v>
      </c>
      <c r="AO33" s="476">
        <v>0.356063159235669</v>
      </c>
      <c r="AP33" s="476">
        <v>0.415087063291139</v>
      </c>
      <c r="AQ33" s="476">
        <v>0.496820830188679</v>
      </c>
      <c r="AR33" s="476">
        <v>0.6421352625</v>
      </c>
      <c r="AS33" s="476">
        <v>0.691860298136646</v>
      </c>
      <c r="AT33" s="476">
        <v>0.719060333333333</v>
      </c>
      <c r="AU33" s="476">
        <v>0.790603564417177</v>
      </c>
      <c r="AV33" s="476">
        <v>0.992315085365853</v>
      </c>
      <c r="AW33" s="476">
        <v>1.12467425454545</v>
      </c>
      <c r="AX33" s="476">
        <v>1.19210963855422</v>
      </c>
      <c r="AY33" s="476">
        <v>1.30955173652694</v>
      </c>
      <c r="AZ33" s="476">
        <v>1.54647482142857</v>
      </c>
      <c r="BA33" s="476">
        <v>1.53113628076349</v>
      </c>
      <c r="BB33" s="476">
        <v>1.765570096251</v>
      </c>
      <c r="BC33" s="476">
        <v>1.85043677766768</v>
      </c>
      <c r="BD33" s="476">
        <v>1.98525571500287</v>
      </c>
      <c r="BE33" s="477">
        <v>2.06391903502716</v>
      </c>
      <c r="BF33" s="457">
        <v>0.0367832699968618</v>
      </c>
      <c r="BG33" s="457">
        <v>0.10689165260706</v>
      </c>
      <c r="BH33" s="457">
        <v>0.0738417806983156</v>
      </c>
    </row>
    <row r="34" spans="8:8">
      <c r="A34" s="218" t="s">
        <v>122</v>
      </c>
      <c r="B34" s="476">
        <v>0.0</v>
      </c>
      <c r="C34" s="476">
        <v>0.0</v>
      </c>
      <c r="D34" s="476">
        <v>0.0</v>
      </c>
      <c r="E34" s="476">
        <v>0.0</v>
      </c>
      <c r="F34" s="476">
        <v>0.0</v>
      </c>
      <c r="G34" s="476">
        <v>0.0</v>
      </c>
      <c r="H34" s="476">
        <v>0.0</v>
      </c>
      <c r="I34" s="476">
        <v>0.0</v>
      </c>
      <c r="J34" s="476">
        <v>0.0</v>
      </c>
      <c r="K34" s="476">
        <v>0.0</v>
      </c>
      <c r="L34" s="476">
        <v>0.0</v>
      </c>
      <c r="M34" s="476">
        <v>0.0</v>
      </c>
      <c r="N34" s="476">
        <v>0.0</v>
      </c>
      <c r="O34" s="476">
        <v>0.0</v>
      </c>
      <c r="P34" s="476">
        <v>0.0</v>
      </c>
      <c r="Q34" s="476">
        <v>0.0</v>
      </c>
      <c r="R34" s="476">
        <v>0.0</v>
      </c>
      <c r="S34" s="476">
        <v>0.0</v>
      </c>
      <c r="T34" s="476">
        <v>0.0</v>
      </c>
      <c r="U34" s="476">
        <v>0.0</v>
      </c>
      <c r="V34" s="476">
        <v>0.0</v>
      </c>
      <c r="W34" s="476">
        <v>0.0</v>
      </c>
      <c r="X34" s="476">
        <v>1.0E-5</v>
      </c>
      <c r="Y34" s="476">
        <v>1.0E-5</v>
      </c>
      <c r="Z34" s="476">
        <v>1.0E-5</v>
      </c>
      <c r="AA34" s="476">
        <v>2.0E-5</v>
      </c>
      <c r="AB34" s="476">
        <v>2.0E-5</v>
      </c>
      <c r="AC34" s="476">
        <v>9.0E-5</v>
      </c>
      <c r="AD34" s="476">
        <v>4.8E-4</v>
      </c>
      <c r="AE34" s="476">
        <v>3.8E-4</v>
      </c>
      <c r="AF34" s="476">
        <v>3.5E-4</v>
      </c>
      <c r="AG34" s="476">
        <v>3.6E-4</v>
      </c>
      <c r="AH34" s="476">
        <v>3.7E-4</v>
      </c>
      <c r="AI34" s="476">
        <v>7.3E-4</v>
      </c>
      <c r="AJ34" s="476">
        <v>0.00163</v>
      </c>
      <c r="AK34" s="476">
        <v>0.00451</v>
      </c>
      <c r="AL34" s="476">
        <v>0.00829577922077922</v>
      </c>
      <c r="AM34" s="476">
        <v>0.00766974193548387</v>
      </c>
      <c r="AN34" s="476">
        <v>0.0110434615384615</v>
      </c>
      <c r="AO34" s="476">
        <v>0.0121328025477707</v>
      </c>
      <c r="AP34" s="476">
        <v>0.0134504430379747</v>
      </c>
      <c r="AQ34" s="476">
        <v>0.0174554716981132</v>
      </c>
      <c r="AR34" s="476">
        <v>0.0191536875</v>
      </c>
      <c r="AS34" s="476">
        <v>0.0231685714285714</v>
      </c>
      <c r="AT34" s="476">
        <v>0.0265483333333333</v>
      </c>
      <c r="AU34" s="476">
        <v>0.028741472392638</v>
      </c>
      <c r="AV34" s="476">
        <v>0.0385485365853658</v>
      </c>
      <c r="AW34" s="476">
        <v>0.0532996363636363</v>
      </c>
      <c r="AX34" s="476">
        <v>0.0737625903614457</v>
      </c>
      <c r="AY34" s="476">
        <v>0.0705540718562874</v>
      </c>
      <c r="AZ34" s="476">
        <v>0.0797057142857142</v>
      </c>
      <c r="BA34" s="476">
        <v>0.0846479289940827</v>
      </c>
      <c r="BB34" s="476">
        <v>0.088546428</v>
      </c>
      <c r="BC34" s="476">
        <v>0.0930971984210526</v>
      </c>
      <c r="BD34" s="476">
        <v>0.107836212961901</v>
      </c>
      <c r="BE34" s="477">
        <v>0.129233273211467</v>
      </c>
      <c r="BF34" s="457">
        <v>0.195147467596124</v>
      </c>
      <c r="BG34" s="457">
        <v>0.150463213735229</v>
      </c>
      <c r="BH34" s="457">
        <v>0.004623638261702</v>
      </c>
    </row>
    <row r="35" spans="8:8">
      <c r="A35" s="218" t="s">
        <v>123</v>
      </c>
      <c r="B35" s="476">
        <v>0.0</v>
      </c>
      <c r="C35" s="476">
        <v>0.0</v>
      </c>
      <c r="D35" s="476">
        <v>0.0</v>
      </c>
      <c r="E35" s="476">
        <v>0.0</v>
      </c>
      <c r="F35" s="476">
        <v>0.0</v>
      </c>
      <c r="G35" s="476">
        <v>0.0</v>
      </c>
      <c r="H35" s="476">
        <v>0.0</v>
      </c>
      <c r="I35" s="476">
        <v>0.0</v>
      </c>
      <c r="J35" s="476">
        <v>0.0</v>
      </c>
      <c r="K35" s="476">
        <v>0.0</v>
      </c>
      <c r="L35" s="476">
        <v>0.0</v>
      </c>
      <c r="M35" s="476">
        <v>0.0</v>
      </c>
      <c r="N35" s="476">
        <v>0.0</v>
      </c>
      <c r="O35" s="476">
        <v>0.0</v>
      </c>
      <c r="P35" s="476">
        <v>0.0</v>
      </c>
      <c r="Q35" s="476">
        <v>0.0</v>
      </c>
      <c r="R35" s="476">
        <v>0.0</v>
      </c>
      <c r="S35" s="476">
        <v>0.0</v>
      </c>
      <c r="T35" s="476">
        <v>0.0</v>
      </c>
      <c r="U35" s="476">
        <v>0.0</v>
      </c>
      <c r="V35" s="476">
        <v>0.0</v>
      </c>
      <c r="W35" s="476">
        <v>0.0</v>
      </c>
      <c r="X35" s="476">
        <v>0.0</v>
      </c>
      <c r="Y35" s="476">
        <v>0.0</v>
      </c>
      <c r="Z35" s="476">
        <v>0.0</v>
      </c>
      <c r="AA35" s="476">
        <v>1.7E-4</v>
      </c>
      <c r="AB35" s="476">
        <v>2.4E-4</v>
      </c>
      <c r="AC35" s="476">
        <v>4.6E-4</v>
      </c>
      <c r="AD35" s="476">
        <v>3.9E-4</v>
      </c>
      <c r="AE35" s="476">
        <v>4.5E-4</v>
      </c>
      <c r="AF35" s="476">
        <v>5.6E-4</v>
      </c>
      <c r="AG35" s="476">
        <v>5.0E-4</v>
      </c>
      <c r="AH35" s="476">
        <v>5.3E-4</v>
      </c>
      <c r="AI35" s="476">
        <v>6.0E-4</v>
      </c>
      <c r="AJ35" s="476">
        <v>6.5E-4</v>
      </c>
      <c r="AK35" s="476">
        <v>6.5E-4</v>
      </c>
      <c r="AL35" s="476">
        <v>7.0538961038961E-4</v>
      </c>
      <c r="AM35" s="476">
        <v>4.24451612903226E-4</v>
      </c>
      <c r="AN35" s="476">
        <v>0.00161826923076923</v>
      </c>
      <c r="AO35" s="476">
        <v>0.00712375796178344</v>
      </c>
      <c r="AP35" s="476">
        <v>0.0161521518987342</v>
      </c>
      <c r="AQ35" s="476">
        <v>0.0125767924528302</v>
      </c>
      <c r="AR35" s="476">
        <v>0.0159980625</v>
      </c>
      <c r="AS35" s="476">
        <v>0.0203746583850932</v>
      </c>
      <c r="AT35" s="476">
        <v>0.0251883333333333</v>
      </c>
      <c r="AU35" s="476">
        <v>0.0265168711656442</v>
      </c>
      <c r="AV35" s="476">
        <v>0.0231925609756097</v>
      </c>
      <c r="AW35" s="476">
        <v>0.0225714965454545</v>
      </c>
      <c r="AX35" s="476">
        <v>0.0237325581325301</v>
      </c>
      <c r="AY35" s="476">
        <v>0.0261065640718563</v>
      </c>
      <c r="AZ35" s="476">
        <v>0.0272758928571428</v>
      </c>
      <c r="BA35" s="476">
        <v>0.0271507100591716</v>
      </c>
      <c r="BB35" s="476">
        <v>0.029358</v>
      </c>
      <c r="BC35" s="476">
        <v>0.0317184210526316</v>
      </c>
      <c r="BD35" s="476">
        <v>0.0398294469479721</v>
      </c>
      <c r="BE35" s="477">
        <v>0.0455716571428571</v>
      </c>
      <c r="BF35" s="457">
        <v>0.14104382312386</v>
      </c>
      <c r="BG35" s="457">
        <v>0.0468886332400771</v>
      </c>
      <c r="BH35" s="457">
        <v>0.00163043814010728</v>
      </c>
    </row>
    <row r="36" spans="8:8">
      <c r="A36" s="218" t="s">
        <v>124</v>
      </c>
      <c r="B36" s="476">
        <v>0.0</v>
      </c>
      <c r="C36" s="476">
        <v>0.0</v>
      </c>
      <c r="D36" s="476">
        <v>0.0</v>
      </c>
      <c r="E36" s="476">
        <v>0.0</v>
      </c>
      <c r="F36" s="476">
        <v>1.904E-5</v>
      </c>
      <c r="G36" s="476">
        <v>1.2091E-4</v>
      </c>
      <c r="H36" s="476">
        <v>1.2033E-4</v>
      </c>
      <c r="I36" s="476">
        <v>2.1664E-4</v>
      </c>
      <c r="J36" s="476">
        <v>2.42E-4</v>
      </c>
      <c r="K36" s="476">
        <v>5.751E-5</v>
      </c>
      <c r="L36" s="476">
        <v>1.8347E-4</v>
      </c>
      <c r="M36" s="476">
        <v>1.9012E-4</v>
      </c>
      <c r="N36" s="476">
        <v>1.6126E-4</v>
      </c>
      <c r="O36" s="476">
        <v>1.8285E-4</v>
      </c>
      <c r="P36" s="476">
        <v>4.563E-4</v>
      </c>
      <c r="Q36" s="476">
        <v>4.4672E-4</v>
      </c>
      <c r="R36" s="476">
        <v>0.00123133</v>
      </c>
      <c r="S36" s="476">
        <v>0.00158968</v>
      </c>
      <c r="T36" s="476">
        <v>0.00171714</v>
      </c>
      <c r="U36" s="476">
        <v>0.00173233</v>
      </c>
      <c r="V36" s="476">
        <v>0.00171233</v>
      </c>
      <c r="W36" s="476">
        <v>0.00212339</v>
      </c>
      <c r="X36" s="476">
        <v>0.00234136</v>
      </c>
      <c r="Y36" s="476">
        <v>0.00245608</v>
      </c>
      <c r="Z36" s="476">
        <v>0.00257508</v>
      </c>
      <c r="AA36" s="476">
        <v>0.0028291</v>
      </c>
      <c r="AB36" s="476">
        <v>0.00267025</v>
      </c>
      <c r="AC36" s="476">
        <v>0.00229769</v>
      </c>
      <c r="AD36" s="476">
        <v>0.00254272</v>
      </c>
      <c r="AE36" s="476">
        <v>0.00258365</v>
      </c>
      <c r="AF36" s="476">
        <v>0.00288177</v>
      </c>
      <c r="AG36" s="476">
        <v>0.00343134288</v>
      </c>
      <c r="AH36" s="476">
        <v>0.0037307241</v>
      </c>
      <c r="AI36" s="476">
        <v>0.00652658067</v>
      </c>
      <c r="AJ36" s="476">
        <v>0.01135673</v>
      </c>
      <c r="AK36" s="476">
        <v>0.01322663</v>
      </c>
      <c r="AL36" s="476">
        <v>0.0144144181168831</v>
      </c>
      <c r="AM36" s="476">
        <v>0.0141196298284649</v>
      </c>
      <c r="AN36" s="476">
        <v>0.013776652318772</v>
      </c>
      <c r="AO36" s="476">
        <v>0.0144461506101095</v>
      </c>
      <c r="AP36" s="476">
        <v>0.0160652887923418</v>
      </c>
      <c r="AQ36" s="476">
        <v>0.0253325470095396</v>
      </c>
      <c r="AR36" s="476">
        <v>0.0342399912635724</v>
      </c>
      <c r="AS36" s="476">
        <v>0.0383729418345701</v>
      </c>
      <c r="AT36" s="476">
        <v>0.0430013754277778</v>
      </c>
      <c r="AU36" s="476">
        <v>0.041913763991227</v>
      </c>
      <c r="AV36" s="476">
        <v>0.0438612838254878</v>
      </c>
      <c r="AW36" s="476">
        <v>0.0483063183490909</v>
      </c>
      <c r="AX36" s="476">
        <v>0.0483929476487349</v>
      </c>
      <c r="AY36" s="476">
        <v>0.0480690300977245</v>
      </c>
      <c r="AZ36" s="476">
        <v>0.0456620887703571</v>
      </c>
      <c r="BA36" s="476">
        <v>0.0459587498362722</v>
      </c>
      <c r="BB36" s="476">
        <v>0.046599529959</v>
      </c>
      <c r="BC36" s="476">
        <v>0.0538112363157895</v>
      </c>
      <c r="BD36" s="476">
        <v>0.0537065280283163</v>
      </c>
      <c r="BE36" s="477">
        <v>0.0529990160977251</v>
      </c>
      <c r="BF36" s="457">
        <v>-0.0158699140829511</v>
      </c>
      <c r="BG36" s="457">
        <v>0.0224791788069503</v>
      </c>
      <c r="BH36" s="457">
        <v>0.00189617017794655</v>
      </c>
    </row>
    <row r="37" spans="8:8">
      <c r="A37" s="218" t="s">
        <v>125</v>
      </c>
      <c r="B37" s="476">
        <v>0.0</v>
      </c>
      <c r="C37" s="476">
        <v>0.0</v>
      </c>
      <c r="D37" s="476">
        <v>0.0</v>
      </c>
      <c r="E37" s="476">
        <v>0.0</v>
      </c>
      <c r="F37" s="476">
        <v>0.0</v>
      </c>
      <c r="G37" s="476">
        <v>0.0</v>
      </c>
      <c r="H37" s="476">
        <v>0.0</v>
      </c>
      <c r="I37" s="476">
        <v>0.0</v>
      </c>
      <c r="J37" s="476">
        <v>0.0</v>
      </c>
      <c r="K37" s="476">
        <v>0.0</v>
      </c>
      <c r="L37" s="476">
        <v>0.0</v>
      </c>
      <c r="M37" s="476">
        <v>0.0</v>
      </c>
      <c r="N37" s="476">
        <v>0.0</v>
      </c>
      <c r="O37" s="476">
        <v>0.0</v>
      </c>
      <c r="P37" s="476">
        <v>0.0</v>
      </c>
      <c r="Q37" s="476">
        <v>0.0</v>
      </c>
      <c r="R37" s="476">
        <v>0.0</v>
      </c>
      <c r="S37" s="476">
        <v>0.0</v>
      </c>
      <c r="T37" s="476">
        <v>0.0</v>
      </c>
      <c r="U37" s="476">
        <v>0.0</v>
      </c>
      <c r="V37" s="476">
        <v>0.0</v>
      </c>
      <c r="W37" s="476">
        <v>0.0</v>
      </c>
      <c r="X37" s="476">
        <v>0.0</v>
      </c>
      <c r="Y37" s="476">
        <v>0.0</v>
      </c>
      <c r="Z37" s="476">
        <v>0.0</v>
      </c>
      <c r="AA37" s="476">
        <v>0.0</v>
      </c>
      <c r="AB37" s="476">
        <v>0.0</v>
      </c>
      <c r="AC37" s="476">
        <v>5.0009E-5</v>
      </c>
      <c r="AD37" s="476">
        <v>1.50027E-4</v>
      </c>
      <c r="AE37" s="476">
        <v>1.900342E-4</v>
      </c>
      <c r="AF37" s="476">
        <v>1.600288E-4</v>
      </c>
      <c r="AG37" s="476">
        <v>4.100738E-4</v>
      </c>
      <c r="AH37" s="476">
        <v>0.0013102358</v>
      </c>
      <c r="AI37" s="476">
        <v>0.0025404572</v>
      </c>
      <c r="AJ37" s="476">
        <v>0.0027805004</v>
      </c>
      <c r="AK37" s="476">
        <v>0.0033906102</v>
      </c>
      <c r="AL37" s="476">
        <v>0.00428278374935065</v>
      </c>
      <c r="AM37" s="476">
        <v>0.00463031717806451</v>
      </c>
      <c r="AN37" s="476">
        <v>0.00529710715384615</v>
      </c>
      <c r="AO37" s="476">
        <v>0.00744669048152866</v>
      </c>
      <c r="AP37" s="476">
        <v>0.0120307927479038</v>
      </c>
      <c r="AQ37" s="476">
        <v>0.0168472147642268</v>
      </c>
      <c r="AR37" s="476">
        <v>0.0203562760390295</v>
      </c>
      <c r="AS37" s="476">
        <v>0.024892133762889</v>
      </c>
      <c r="AT37" s="476">
        <v>0.0302933193076412</v>
      </c>
      <c r="AU37" s="476">
        <v>0.0293863064060813</v>
      </c>
      <c r="AV37" s="476">
        <v>0.0440130810590174</v>
      </c>
      <c r="AW37" s="476">
        <v>0.0412745095876591</v>
      </c>
      <c r="AX37" s="476">
        <v>0.0463053855319299</v>
      </c>
      <c r="AY37" s="476">
        <v>0.0520216660444939</v>
      </c>
      <c r="AZ37" s="476">
        <v>0.0642239269128067</v>
      </c>
      <c r="BA37" s="476">
        <v>0.0618820961104965</v>
      </c>
      <c r="BB37" s="476">
        <v>0.073668384</v>
      </c>
      <c r="BC37" s="476">
        <v>0.0850426252631579</v>
      </c>
      <c r="BD37" s="476">
        <v>0.0971036567963949</v>
      </c>
      <c r="BE37" s="477">
        <v>0.111097344487444</v>
      </c>
      <c r="BF37" s="457">
        <v>0.140984835027219</v>
      </c>
      <c r="BG37" s="457">
        <v>0.123540862994694</v>
      </c>
      <c r="BH37" s="457">
        <v>0.0039747807973965</v>
      </c>
    </row>
    <row r="38" spans="8:8">
      <c r="A38" s="218" t="s">
        <v>126</v>
      </c>
      <c r="B38" s="476">
        <v>0.02676</v>
      </c>
      <c r="C38" s="476">
        <v>0.03351</v>
      </c>
      <c r="D38" s="476">
        <v>0.03475</v>
      </c>
      <c r="E38" s="476">
        <v>0.03617</v>
      </c>
      <c r="F38" s="476">
        <v>0.03812</v>
      </c>
      <c r="G38" s="476">
        <v>0.04228</v>
      </c>
      <c r="H38" s="476">
        <v>0.04209</v>
      </c>
      <c r="I38" s="476">
        <v>0.03807</v>
      </c>
      <c r="J38" s="476">
        <v>0.03845</v>
      </c>
      <c r="K38" s="476">
        <v>0.04245</v>
      </c>
      <c r="L38" s="476">
        <v>0.03986</v>
      </c>
      <c r="M38" s="476">
        <v>0.03812</v>
      </c>
      <c r="N38" s="476">
        <v>0.0373</v>
      </c>
      <c r="O38" s="476">
        <v>0.03811</v>
      </c>
      <c r="P38" s="476">
        <v>0.03825</v>
      </c>
      <c r="Q38" s="476">
        <v>0.0396</v>
      </c>
      <c r="R38" s="476">
        <v>0.03469</v>
      </c>
      <c r="S38" s="476">
        <v>0.03521</v>
      </c>
      <c r="T38" s="476">
        <v>0.03393</v>
      </c>
      <c r="U38" s="476">
        <v>0.03472</v>
      </c>
      <c r="V38" s="476">
        <v>0.03212</v>
      </c>
      <c r="W38" s="476">
        <v>0.03501</v>
      </c>
      <c r="X38" s="476">
        <v>0.03693</v>
      </c>
      <c r="Y38" s="476">
        <v>0.03787</v>
      </c>
      <c r="Z38" s="476">
        <v>0.032010202020202</v>
      </c>
      <c r="AA38" s="476">
        <v>0.0327691919191919</v>
      </c>
      <c r="AB38" s="476">
        <v>0.0329987878787879</v>
      </c>
      <c r="AC38" s="476">
        <v>0.0356691919191919</v>
      </c>
      <c r="AD38" s="476">
        <v>0.0379783838383838</v>
      </c>
      <c r="AE38" s="476">
        <v>0.0358171717171717</v>
      </c>
      <c r="AF38" s="476">
        <v>0.0367563636363636</v>
      </c>
      <c r="AG38" s="476">
        <v>0.0418466666666667</v>
      </c>
      <c r="AH38" s="476">
        <v>0.04603</v>
      </c>
      <c r="AI38" s="476">
        <v>0.05257</v>
      </c>
      <c r="AJ38" s="476">
        <v>0.0595</v>
      </c>
      <c r="AK38" s="476">
        <v>0.0668</v>
      </c>
      <c r="AL38" s="476">
        <v>0.0748706493506493</v>
      </c>
      <c r="AM38" s="476">
        <v>0.0868349032258064</v>
      </c>
      <c r="AN38" s="476">
        <v>0.0999992307692308</v>
      </c>
      <c r="AO38" s="476">
        <v>0.112391656050955</v>
      </c>
      <c r="AP38" s="476">
        <v>0.119804810126582</v>
      </c>
      <c r="AQ38" s="476">
        <v>0.131262452830189</v>
      </c>
      <c r="AR38" s="476">
        <v>0.14248125</v>
      </c>
      <c r="AS38" s="476">
        <v>0.157181366459627</v>
      </c>
      <c r="AT38" s="476">
        <v>0.190009944444444</v>
      </c>
      <c r="AU38" s="476">
        <v>0.242618576687116</v>
      </c>
      <c r="AV38" s="476">
        <v>0.346477829268292</v>
      </c>
      <c r="AW38" s="476">
        <v>0.466857709090909</v>
      </c>
      <c r="AX38" s="476">
        <v>0.545960222891566</v>
      </c>
      <c r="AY38" s="476">
        <v>0.569246119760479</v>
      </c>
      <c r="AZ38" s="476">
        <v>0.5770905</v>
      </c>
      <c r="BA38" s="476">
        <v>0.593804769230769</v>
      </c>
      <c r="BB38" s="476">
        <v>0.609291</v>
      </c>
      <c r="BC38" s="476">
        <v>0.587199684210526</v>
      </c>
      <c r="BD38" s="476">
        <v>0.619802533387956</v>
      </c>
      <c r="BE38" s="477">
        <v>0.624471367008885</v>
      </c>
      <c r="BF38" s="457">
        <v>0.00477995416370036</v>
      </c>
      <c r="BG38" s="457">
        <v>0.125505707329844</v>
      </c>
      <c r="BH38" s="457">
        <v>0.0223419993480707</v>
      </c>
    </row>
    <row r="39" spans="8:8">
      <c r="A39" s="218" t="s">
        <v>127</v>
      </c>
      <c r="B39" s="476" t="s">
        <v>114</v>
      </c>
      <c r="C39" s="476" t="s">
        <v>114</v>
      </c>
      <c r="D39" s="476" t="s">
        <v>114</v>
      </c>
      <c r="E39" s="476" t="s">
        <v>114</v>
      </c>
      <c r="F39" s="476" t="s">
        <v>114</v>
      </c>
      <c r="G39" s="476" t="s">
        <v>114</v>
      </c>
      <c r="H39" s="476" t="s">
        <v>114</v>
      </c>
      <c r="I39" s="476" t="s">
        <v>114</v>
      </c>
      <c r="J39" s="476" t="s">
        <v>114</v>
      </c>
      <c r="K39" s="476" t="s">
        <v>114</v>
      </c>
      <c r="L39" s="476" t="s">
        <v>114</v>
      </c>
      <c r="M39" s="476" t="s">
        <v>114</v>
      </c>
      <c r="N39" s="476" t="s">
        <v>114</v>
      </c>
      <c r="O39" s="476" t="s">
        <v>114</v>
      </c>
      <c r="P39" s="476" t="s">
        <v>114</v>
      </c>
      <c r="Q39" s="476" t="s">
        <v>114</v>
      </c>
      <c r="R39" s="476" t="s">
        <v>114</v>
      </c>
      <c r="S39" s="476" t="s">
        <v>114</v>
      </c>
      <c r="T39" s="476" t="s">
        <v>114</v>
      </c>
      <c r="U39" s="476" t="s">
        <v>114</v>
      </c>
      <c r="V39" s="476">
        <v>0.0</v>
      </c>
      <c r="W39" s="476">
        <v>0.0</v>
      </c>
      <c r="X39" s="476">
        <v>0.0</v>
      </c>
      <c r="Y39" s="476">
        <v>0.0</v>
      </c>
      <c r="Z39" s="476">
        <v>0.0</v>
      </c>
      <c r="AA39" s="476">
        <v>0.0</v>
      </c>
      <c r="AB39" s="476">
        <v>0.0</v>
      </c>
      <c r="AC39" s="476">
        <v>0.0</v>
      </c>
      <c r="AD39" s="476">
        <v>0.0</v>
      </c>
      <c r="AE39" s="476">
        <v>0.0</v>
      </c>
      <c r="AF39" s="476">
        <v>0.0</v>
      </c>
      <c r="AG39" s="476">
        <v>1.0E-5</v>
      </c>
      <c r="AH39" s="476">
        <v>2.0E-5</v>
      </c>
      <c r="AI39" s="476">
        <v>2.0E-5</v>
      </c>
      <c r="AJ39" s="476">
        <v>2.0E-5</v>
      </c>
      <c r="AK39" s="476">
        <v>5.0E-5</v>
      </c>
      <c r="AL39" s="476">
        <v>5.96103896103896E-5</v>
      </c>
      <c r="AM39" s="476">
        <v>2.07290322580645E-4</v>
      </c>
      <c r="AN39" s="476">
        <v>7.06153846153846E-4</v>
      </c>
      <c r="AO39" s="476">
        <v>8.47834394904458E-4</v>
      </c>
      <c r="AP39" s="476">
        <v>8.61835443037974E-4</v>
      </c>
      <c r="AQ39" s="476">
        <v>8.56415094339622E-4</v>
      </c>
      <c r="AR39" s="476">
        <v>9.084375E-4</v>
      </c>
      <c r="AS39" s="476">
        <v>9.78819875776397E-4</v>
      </c>
      <c r="AT39" s="476">
        <v>9.06666666666666E-4</v>
      </c>
      <c r="AU39" s="476">
        <v>0.00107944785276074</v>
      </c>
      <c r="AV39" s="476">
        <v>0.00178375609756097</v>
      </c>
      <c r="AW39" s="476">
        <v>0.00367385454545454</v>
      </c>
      <c r="AX39" s="476">
        <v>0.00572551807228915</v>
      </c>
      <c r="AY39" s="476">
        <v>0.00705632335329341</v>
      </c>
      <c r="AZ39" s="476">
        <v>0.00834396428571428</v>
      </c>
      <c r="BA39" s="476">
        <v>0.0086312098224852</v>
      </c>
      <c r="BB39" s="476">
        <v>0.00972972</v>
      </c>
      <c r="BC39" s="476">
        <v>0.0095470747368421</v>
      </c>
      <c r="BD39" s="476">
        <v>0.00966814361327325</v>
      </c>
      <c r="BE39" s="477">
        <v>0.00950509272183217</v>
      </c>
      <c r="BF39" s="457">
        <v>-0.0195509187384338</v>
      </c>
      <c r="BG39" s="457">
        <v>0.267037720696942</v>
      </c>
      <c r="BH39" s="457">
        <v>3.40068074556738E-4</v>
      </c>
    </row>
    <row r="40" spans="8:8">
      <c r="A40" s="218" t="s">
        <v>128</v>
      </c>
      <c r="B40" s="476" t="s">
        <v>114</v>
      </c>
      <c r="C40" s="476" t="s">
        <v>114</v>
      </c>
      <c r="D40" s="476" t="s">
        <v>114</v>
      </c>
      <c r="E40" s="476" t="s">
        <v>114</v>
      </c>
      <c r="F40" s="476" t="s">
        <v>114</v>
      </c>
      <c r="G40" s="476" t="s">
        <v>114</v>
      </c>
      <c r="H40" s="476" t="s">
        <v>114</v>
      </c>
      <c r="I40" s="476" t="s">
        <v>114</v>
      </c>
      <c r="J40" s="476" t="s">
        <v>114</v>
      </c>
      <c r="K40" s="476" t="s">
        <v>114</v>
      </c>
      <c r="L40" s="476" t="s">
        <v>114</v>
      </c>
      <c r="M40" s="476" t="s">
        <v>114</v>
      </c>
      <c r="N40" s="476" t="s">
        <v>114</v>
      </c>
      <c r="O40" s="476" t="s">
        <v>114</v>
      </c>
      <c r="P40" s="476" t="s">
        <v>114</v>
      </c>
      <c r="Q40" s="476" t="s">
        <v>114</v>
      </c>
      <c r="R40" s="476" t="s">
        <v>114</v>
      </c>
      <c r="S40" s="476" t="s">
        <v>114</v>
      </c>
      <c r="T40" s="476" t="s">
        <v>114</v>
      </c>
      <c r="U40" s="476" t="s">
        <v>114</v>
      </c>
      <c r="V40" s="476">
        <v>0.0</v>
      </c>
      <c r="W40" s="476">
        <v>0.0</v>
      </c>
      <c r="X40" s="476">
        <v>0.0</v>
      </c>
      <c r="Y40" s="476">
        <v>0.0</v>
      </c>
      <c r="Z40" s="476">
        <v>0.0</v>
      </c>
      <c r="AA40" s="476">
        <v>0.0</v>
      </c>
      <c r="AB40" s="476">
        <v>0.0</v>
      </c>
      <c r="AC40" s="476">
        <v>0.0</v>
      </c>
      <c r="AD40" s="476">
        <v>0.0</v>
      </c>
      <c r="AE40" s="476">
        <v>0.0</v>
      </c>
      <c r="AF40" s="476">
        <v>0.0</v>
      </c>
      <c r="AG40" s="476">
        <v>0.0</v>
      </c>
      <c r="AH40" s="476">
        <v>0.0</v>
      </c>
      <c r="AI40" s="476">
        <v>0.0</v>
      </c>
      <c r="AJ40" s="476">
        <v>0.0</v>
      </c>
      <c r="AK40" s="476">
        <v>0.0</v>
      </c>
      <c r="AL40" s="476">
        <v>1.98701298701299E-5</v>
      </c>
      <c r="AM40" s="476">
        <v>3.94838709677419E-5</v>
      </c>
      <c r="AN40" s="476">
        <v>6.86538461538461E-5</v>
      </c>
      <c r="AO40" s="476">
        <v>7.01656050955414E-5</v>
      </c>
      <c r="AP40" s="476">
        <v>8.52151898734177E-5</v>
      </c>
      <c r="AQ40" s="476">
        <v>3.72396226415094E-4</v>
      </c>
      <c r="AR40" s="476">
        <v>0.00153095625</v>
      </c>
      <c r="AS40" s="476">
        <v>0.00190157142857143</v>
      </c>
      <c r="AT40" s="476">
        <v>0.00245272222222222</v>
      </c>
      <c r="AU40" s="476">
        <v>0.00348239263803681</v>
      </c>
      <c r="AV40" s="476">
        <v>0.00589703048780487</v>
      </c>
      <c r="AW40" s="476">
        <v>0.00705098181818181</v>
      </c>
      <c r="AX40" s="476">
        <v>0.00925834337349397</v>
      </c>
      <c r="AY40" s="476">
        <v>0.010186868263473</v>
      </c>
      <c r="AZ40" s="476">
        <v>0.0121134107142857</v>
      </c>
      <c r="BA40" s="476">
        <v>0.0147993550295858</v>
      </c>
      <c r="BB40" s="476">
        <v>0.0174051</v>
      </c>
      <c r="BC40" s="476">
        <v>0.0151657894736842</v>
      </c>
      <c r="BD40" s="476">
        <v>0.0189314674313806</v>
      </c>
      <c r="BE40" s="477">
        <v>0.0201023639238831</v>
      </c>
      <c r="BF40" s="457">
        <v>0.0589479925395238</v>
      </c>
      <c r="BG40" s="457">
        <v>0.226743007829976</v>
      </c>
      <c r="BH40" s="457">
        <v>7.19211520991461E-4</v>
      </c>
    </row>
    <row r="41" spans="8:8">
      <c r="A41" s="218" t="s">
        <v>129</v>
      </c>
      <c r="B41" s="476">
        <v>0.0</v>
      </c>
      <c r="C41" s="476">
        <v>0.0</v>
      </c>
      <c r="D41" s="476">
        <v>0.0</v>
      </c>
      <c r="E41" s="476">
        <v>0.0</v>
      </c>
      <c r="F41" s="476">
        <v>0.0</v>
      </c>
      <c r="G41" s="476">
        <v>0.0</v>
      </c>
      <c r="H41" s="476">
        <v>0.0</v>
      </c>
      <c r="I41" s="476">
        <v>0.0</v>
      </c>
      <c r="J41" s="476">
        <v>0.0</v>
      </c>
      <c r="K41" s="476">
        <v>0.0</v>
      </c>
      <c r="L41" s="476">
        <v>0.0</v>
      </c>
      <c r="M41" s="476">
        <v>0.0</v>
      </c>
      <c r="N41" s="476">
        <v>1.3E-4</v>
      </c>
      <c r="O41" s="476">
        <v>1.5E-4</v>
      </c>
      <c r="P41" s="476">
        <v>1.6E-4</v>
      </c>
      <c r="Q41" s="476">
        <v>1.5E-4</v>
      </c>
      <c r="R41" s="476">
        <v>1.8E-4</v>
      </c>
      <c r="S41" s="476">
        <v>1.8E-4</v>
      </c>
      <c r="T41" s="476">
        <v>1.7E-4</v>
      </c>
      <c r="U41" s="476">
        <v>1.9E-4</v>
      </c>
      <c r="V41" s="476">
        <v>1.8E-4</v>
      </c>
      <c r="W41" s="476">
        <v>1.7E-4</v>
      </c>
      <c r="X41" s="476">
        <v>2.2E-4</v>
      </c>
      <c r="Y41" s="476">
        <v>2.3E-4</v>
      </c>
      <c r="Z41" s="476">
        <v>1.9E-4</v>
      </c>
      <c r="AA41" s="476">
        <v>1.2505E-4</v>
      </c>
      <c r="AB41" s="476">
        <v>1.3976E-4</v>
      </c>
      <c r="AC41" s="476">
        <v>1.177E-4</v>
      </c>
      <c r="AD41" s="476">
        <v>1.4712E-4</v>
      </c>
      <c r="AE41" s="476">
        <v>1.508E-4</v>
      </c>
      <c r="AF41" s="476">
        <v>1.9493E-4</v>
      </c>
      <c r="AG41" s="476">
        <v>1.5448E-4</v>
      </c>
      <c r="AH41" s="476">
        <v>1.9919E-4</v>
      </c>
      <c r="AI41" s="476">
        <v>2.8068E-4</v>
      </c>
      <c r="AJ41" s="476">
        <v>3.685E-4</v>
      </c>
      <c r="AK41" s="476">
        <v>4.7135E-4</v>
      </c>
      <c r="AL41" s="476">
        <v>4.93365389610389E-4</v>
      </c>
      <c r="AM41" s="476">
        <v>5.08878E-4</v>
      </c>
      <c r="AN41" s="476">
        <v>6.05311153846154E-4</v>
      </c>
      <c r="AO41" s="476">
        <v>8.88501210191083E-4</v>
      </c>
      <c r="AP41" s="476">
        <v>0.00112437569620253</v>
      </c>
      <c r="AQ41" s="476">
        <v>0.00129247471698113</v>
      </c>
      <c r="AR41" s="476">
        <v>0.001413853875</v>
      </c>
      <c r="AS41" s="476">
        <v>0.00142801267080745</v>
      </c>
      <c r="AT41" s="476">
        <v>0.001529745</v>
      </c>
      <c r="AU41" s="476">
        <v>0.00150532288343558</v>
      </c>
      <c r="AV41" s="476">
        <v>0.00170513835365854</v>
      </c>
      <c r="AW41" s="476">
        <v>0.00194499163636363</v>
      </c>
      <c r="AX41" s="476">
        <v>0.00231321253012048</v>
      </c>
      <c r="AY41" s="476">
        <v>0.00265543868263473</v>
      </c>
      <c r="AZ41" s="476">
        <v>0.00301931839285714</v>
      </c>
      <c r="BA41" s="476">
        <v>0.0030943299408284</v>
      </c>
      <c r="BB41" s="476">
        <v>0.004631994</v>
      </c>
      <c r="BC41" s="476">
        <v>0.00529417578947368</v>
      </c>
      <c r="BD41" s="476">
        <v>0.00614510066366243</v>
      </c>
      <c r="BE41" s="477">
        <v>0.00835344611550541</v>
      </c>
      <c r="BF41" s="457">
        <v>0.355652730231114</v>
      </c>
      <c r="BG41" s="457">
        <v>0.149187771221009</v>
      </c>
      <c r="BH41" s="457">
        <v>2.98865084176246E-4</v>
      </c>
    </row>
    <row r="42" spans="8:8">
      <c r="A42" s="218" t="s">
        <v>130</v>
      </c>
      <c r="B42" s="476">
        <v>0.0</v>
      </c>
      <c r="C42" s="476">
        <v>0.0</v>
      </c>
      <c r="D42" s="476">
        <v>0.0</v>
      </c>
      <c r="E42" s="476">
        <v>0.0</v>
      </c>
      <c r="F42" s="476">
        <v>0.0</v>
      </c>
      <c r="G42" s="476">
        <v>0.0</v>
      </c>
      <c r="H42" s="476">
        <v>0.0</v>
      </c>
      <c r="I42" s="476">
        <v>0.0</v>
      </c>
      <c r="J42" s="476">
        <v>0.0</v>
      </c>
      <c r="K42" s="476">
        <v>0.0</v>
      </c>
      <c r="L42" s="476">
        <v>0.00803</v>
      </c>
      <c r="M42" s="476">
        <v>0.00872</v>
      </c>
      <c r="N42" s="476">
        <v>0.00867</v>
      </c>
      <c r="O42" s="476">
        <v>0.01211</v>
      </c>
      <c r="P42" s="476">
        <v>0.01106</v>
      </c>
      <c r="Q42" s="476">
        <v>0.01024</v>
      </c>
      <c r="R42" s="476">
        <v>0.01085</v>
      </c>
      <c r="S42" s="476">
        <v>0.00265</v>
      </c>
      <c r="T42" s="476">
        <v>0.00231</v>
      </c>
      <c r="U42" s="476">
        <v>1.7E-4</v>
      </c>
      <c r="V42" s="476">
        <v>0.00441</v>
      </c>
      <c r="W42" s="476">
        <v>0.00554</v>
      </c>
      <c r="X42" s="476">
        <v>0.00704</v>
      </c>
      <c r="Y42" s="476">
        <v>0.00851</v>
      </c>
      <c r="Z42" s="476">
        <v>0.00923</v>
      </c>
      <c r="AA42" s="476">
        <v>0.00726</v>
      </c>
      <c r="AB42" s="476">
        <v>0.00838</v>
      </c>
      <c r="AC42" s="476">
        <v>0.009</v>
      </c>
      <c r="AD42" s="476">
        <v>0.01038</v>
      </c>
      <c r="AE42" s="476">
        <v>0.0117701</v>
      </c>
      <c r="AF42" s="476">
        <v>0.01335</v>
      </c>
      <c r="AG42" s="476">
        <v>0.01755</v>
      </c>
      <c r="AH42" s="476">
        <v>0.0194</v>
      </c>
      <c r="AI42" s="476">
        <v>0.02233781</v>
      </c>
      <c r="AJ42" s="476">
        <v>0.02438608</v>
      </c>
      <c r="AK42" s="476">
        <v>0.02849904</v>
      </c>
      <c r="AL42" s="476">
        <v>0.0317534014285714</v>
      </c>
      <c r="AM42" s="476">
        <v>0.038198592</v>
      </c>
      <c r="AN42" s="476">
        <v>0.0382134565384615</v>
      </c>
      <c r="AO42" s="476">
        <v>0.050919238089172</v>
      </c>
      <c r="AP42" s="476">
        <v>0.0714443958227848</v>
      </c>
      <c r="AQ42" s="476">
        <v>0.0766272401886792</v>
      </c>
      <c r="AR42" s="476">
        <v>0.071709130125</v>
      </c>
      <c r="AS42" s="476">
        <v>0.0891402232919254</v>
      </c>
      <c r="AT42" s="476">
        <v>0.101421782777778</v>
      </c>
      <c r="AU42" s="476">
        <v>0.10428926797546</v>
      </c>
      <c r="AV42" s="476">
        <v>0.114601422073171</v>
      </c>
      <c r="AW42" s="476">
        <v>0.115345188545454</v>
      </c>
      <c r="AX42" s="476">
        <v>0.111496888192771</v>
      </c>
      <c r="AY42" s="476">
        <v>0.106232187664671</v>
      </c>
      <c r="AZ42" s="476">
        <v>0.123869728928571</v>
      </c>
      <c r="BA42" s="476">
        <v>0.132489508047337</v>
      </c>
      <c r="BB42" s="476">
        <v>0.156352473</v>
      </c>
      <c r="BC42" s="476">
        <v>0.168471368947368</v>
      </c>
      <c r="BD42" s="476">
        <v>0.201983522818517</v>
      </c>
      <c r="BE42" s="477">
        <v>0.284270377009915</v>
      </c>
      <c r="BF42" s="457">
        <v>0.40354855700523</v>
      </c>
      <c r="BG42" s="457">
        <v>0.0713181686119668</v>
      </c>
      <c r="BH42" s="457">
        <v>0.0101704720398189</v>
      </c>
    </row>
    <row r="43" spans="8:8">
      <c r="A43" s="218" t="s">
        <v>131</v>
      </c>
      <c r="B43" s="476" t="s">
        <v>114</v>
      </c>
      <c r="C43" s="476" t="s">
        <v>114</v>
      </c>
      <c r="D43" s="476" t="s">
        <v>114</v>
      </c>
      <c r="E43" s="476" t="s">
        <v>114</v>
      </c>
      <c r="F43" s="476" t="s">
        <v>114</v>
      </c>
      <c r="G43" s="476" t="s">
        <v>114</v>
      </c>
      <c r="H43" s="476" t="s">
        <v>114</v>
      </c>
      <c r="I43" s="476" t="s">
        <v>114</v>
      </c>
      <c r="J43" s="476" t="s">
        <v>114</v>
      </c>
      <c r="K43" s="476" t="s">
        <v>114</v>
      </c>
      <c r="L43" s="476" t="s">
        <v>114</v>
      </c>
      <c r="M43" s="476" t="s">
        <v>114</v>
      </c>
      <c r="N43" s="476" t="s">
        <v>114</v>
      </c>
      <c r="O43" s="476" t="s">
        <v>114</v>
      </c>
      <c r="P43" s="476" t="s">
        <v>114</v>
      </c>
      <c r="Q43" s="476" t="s">
        <v>114</v>
      </c>
      <c r="R43" s="476" t="s">
        <v>114</v>
      </c>
      <c r="S43" s="476" t="s">
        <v>114</v>
      </c>
      <c r="T43" s="476" t="s">
        <v>114</v>
      </c>
      <c r="U43" s="476" t="s">
        <v>114</v>
      </c>
      <c r="V43" s="476" t="s">
        <v>114</v>
      </c>
      <c r="W43" s="476" t="s">
        <v>114</v>
      </c>
      <c r="X43" s="476" t="s">
        <v>114</v>
      </c>
      <c r="Y43" s="476" t="s">
        <v>114</v>
      </c>
      <c r="Z43" s="476" t="s">
        <v>114</v>
      </c>
      <c r="AA43" s="476">
        <v>0.0</v>
      </c>
      <c r="AB43" s="476">
        <v>0.0</v>
      </c>
      <c r="AC43" s="476">
        <v>0.0</v>
      </c>
      <c r="AD43" s="476">
        <v>0.0</v>
      </c>
      <c r="AE43" s="476">
        <v>0.0</v>
      </c>
      <c r="AF43" s="476">
        <v>0.0</v>
      </c>
      <c r="AG43" s="476">
        <v>0.0</v>
      </c>
      <c r="AH43" s="476">
        <v>0.0</v>
      </c>
      <c r="AI43" s="476">
        <v>0.0</v>
      </c>
      <c r="AJ43" s="476">
        <v>0.0</v>
      </c>
      <c r="AK43" s="476">
        <v>0.0</v>
      </c>
      <c r="AL43" s="476">
        <v>0.0</v>
      </c>
      <c r="AM43" s="476">
        <v>0.0</v>
      </c>
      <c r="AN43" s="476">
        <v>0.0</v>
      </c>
      <c r="AO43" s="476">
        <v>0.0</v>
      </c>
      <c r="AP43" s="476">
        <v>0.0</v>
      </c>
      <c r="AQ43" s="476">
        <v>0.0</v>
      </c>
      <c r="AR43" s="476">
        <v>0.0</v>
      </c>
      <c r="AS43" s="476">
        <v>0.0</v>
      </c>
      <c r="AT43" s="476">
        <v>0.0</v>
      </c>
      <c r="AU43" s="476">
        <v>2.44049079754601E-7</v>
      </c>
      <c r="AV43" s="476">
        <v>1.09432317073171E-5</v>
      </c>
      <c r="AW43" s="476">
        <v>2.62974545454545E-5</v>
      </c>
      <c r="AX43" s="476">
        <v>8.34218674698794E-5</v>
      </c>
      <c r="AY43" s="476">
        <v>7.7887994011976E-4</v>
      </c>
      <c r="AZ43" s="476">
        <v>0.00148980107142857</v>
      </c>
      <c r="BA43" s="476">
        <v>0.00153195550295858</v>
      </c>
      <c r="BB43" s="476">
        <v>0.001672038</v>
      </c>
      <c r="BC43" s="476">
        <v>0.00155841684210526</v>
      </c>
      <c r="BD43" s="476">
        <v>0.00160580063908234</v>
      </c>
      <c r="BE43" s="477">
        <v>0.00175607640816326</v>
      </c>
      <c r="BF43" s="457">
        <v>0.0905951477207863</v>
      </c>
      <c r="BG43" s="457">
        <v>0.0</v>
      </c>
      <c r="BH43" s="457">
        <v>6.28279534324714E-5</v>
      </c>
    </row>
    <row r="44" spans="8:8">
      <c r="A44" s="218" t="s">
        <v>132</v>
      </c>
      <c r="B44" s="476">
        <v>0.0</v>
      </c>
      <c r="C44" s="476">
        <v>0.0</v>
      </c>
      <c r="D44" s="476">
        <v>0.0</v>
      </c>
      <c r="E44" s="476">
        <v>0.0</v>
      </c>
      <c r="F44" s="476">
        <v>0.0</v>
      </c>
      <c r="G44" s="476">
        <v>0.0</v>
      </c>
      <c r="H44" s="476">
        <v>0.0</v>
      </c>
      <c r="I44" s="476">
        <v>0.0</v>
      </c>
      <c r="J44" s="476">
        <v>0.0</v>
      </c>
      <c r="K44" s="476">
        <v>0.0</v>
      </c>
      <c r="L44" s="476">
        <v>0.0</v>
      </c>
      <c r="M44" s="476">
        <v>0.0</v>
      </c>
      <c r="N44" s="476">
        <v>0.0</v>
      </c>
      <c r="O44" s="476">
        <v>0.0</v>
      </c>
      <c r="P44" s="476">
        <v>0.0</v>
      </c>
      <c r="Q44" s="476">
        <v>0.0</v>
      </c>
      <c r="R44" s="476">
        <v>0.0</v>
      </c>
      <c r="S44" s="476">
        <v>0.0</v>
      </c>
      <c r="T44" s="476">
        <v>0.0</v>
      </c>
      <c r="U44" s="476">
        <v>0.0</v>
      </c>
      <c r="V44" s="476">
        <v>5.0E-5</v>
      </c>
      <c r="W44" s="476">
        <v>2.6E-4</v>
      </c>
      <c r="X44" s="476">
        <v>2.1E-4</v>
      </c>
      <c r="Y44" s="476">
        <v>2.7E-4</v>
      </c>
      <c r="Z44" s="476">
        <v>2.9E-4</v>
      </c>
      <c r="AA44" s="476">
        <v>0.00213</v>
      </c>
      <c r="AB44" s="476">
        <v>0.00209</v>
      </c>
      <c r="AC44" s="476">
        <v>0.00227</v>
      </c>
      <c r="AD44" s="476">
        <v>0.00243</v>
      </c>
      <c r="AE44" s="476">
        <v>0.0027</v>
      </c>
      <c r="AF44" s="476">
        <v>0.00289</v>
      </c>
      <c r="AG44" s="476">
        <v>0.00303</v>
      </c>
      <c r="AH44" s="476">
        <v>0.00241</v>
      </c>
      <c r="AI44" s="476">
        <v>0.0027</v>
      </c>
      <c r="AJ44" s="476">
        <v>0.00287276</v>
      </c>
      <c r="AK44" s="476">
        <v>0.00291499</v>
      </c>
      <c r="AL44" s="476">
        <v>0.00287181</v>
      </c>
      <c r="AM44" s="476">
        <v>0.00290406832258064</v>
      </c>
      <c r="AN44" s="476">
        <v>0.00545303769230769</v>
      </c>
      <c r="AO44" s="476">
        <v>0.00608802592356688</v>
      </c>
      <c r="AP44" s="476">
        <v>0.00819450569620253</v>
      </c>
      <c r="AQ44" s="476">
        <v>0.00992190566037736</v>
      </c>
      <c r="AR44" s="476">
        <v>0.01228876875</v>
      </c>
      <c r="AS44" s="476">
        <v>0.0125193913043478</v>
      </c>
      <c r="AT44" s="476">
        <v>0.0114438333333333</v>
      </c>
      <c r="AU44" s="476">
        <v>0.0115557239263804</v>
      </c>
      <c r="AV44" s="476">
        <v>0.0152113719512195</v>
      </c>
      <c r="AW44" s="476">
        <v>0.0174596181818182</v>
      </c>
      <c r="AX44" s="476">
        <v>0.0210771325301205</v>
      </c>
      <c r="AY44" s="476">
        <v>0.0227814251497006</v>
      </c>
      <c r="AZ44" s="476">
        <v>0.0253579285714285</v>
      </c>
      <c r="BA44" s="476">
        <v>0.0214792263905325</v>
      </c>
      <c r="BB44" s="476">
        <v>0.027935649</v>
      </c>
      <c r="BC44" s="476">
        <v>0.0370603936842105</v>
      </c>
      <c r="BD44" s="476">
        <v>0.0524593841777292</v>
      </c>
      <c r="BE44" s="477">
        <v>0.0913494203906323</v>
      </c>
      <c r="BF44" s="457">
        <v>0.736578368928033</v>
      </c>
      <c r="BG44" s="457">
        <v>0.164461586182811</v>
      </c>
      <c r="BH44" s="457">
        <v>0.00326825023313695</v>
      </c>
    </row>
    <row r="45" spans="8:8">
      <c r="A45" s="218" t="s">
        <v>133</v>
      </c>
      <c r="B45" s="476">
        <v>2.6E-4</v>
      </c>
      <c r="C45" s="476">
        <v>3.8E-4</v>
      </c>
      <c r="D45" s="476">
        <v>4.4E-4</v>
      </c>
      <c r="E45" s="476">
        <v>4.7E-4</v>
      </c>
      <c r="F45" s="476">
        <v>8.4E-4</v>
      </c>
      <c r="G45" s="476">
        <v>5.9E-4</v>
      </c>
      <c r="H45" s="476">
        <v>0.00101</v>
      </c>
      <c r="I45" s="476">
        <v>0.00185</v>
      </c>
      <c r="J45" s="476">
        <v>0.00223</v>
      </c>
      <c r="K45" s="476">
        <v>0.00235</v>
      </c>
      <c r="L45" s="476">
        <v>0.00211</v>
      </c>
      <c r="M45" s="476">
        <v>0.00183</v>
      </c>
      <c r="N45" s="476">
        <v>0.00265</v>
      </c>
      <c r="O45" s="476">
        <v>0.00262</v>
      </c>
      <c r="P45" s="476">
        <v>0.0024</v>
      </c>
      <c r="Q45" s="476">
        <v>0.00248</v>
      </c>
      <c r="R45" s="476">
        <v>0.00269</v>
      </c>
      <c r="S45" s="476">
        <v>0.00269</v>
      </c>
      <c r="T45" s="476">
        <v>0.00362</v>
      </c>
      <c r="U45" s="476">
        <v>0.00345</v>
      </c>
      <c r="V45" s="476">
        <v>0.00397</v>
      </c>
      <c r="W45" s="476">
        <v>0.00368</v>
      </c>
      <c r="X45" s="476">
        <v>0.00193</v>
      </c>
      <c r="Y45" s="476">
        <v>9.4E-4</v>
      </c>
      <c r="Z45" s="476">
        <v>0.00103</v>
      </c>
      <c r="AA45" s="476">
        <v>5.5E-4</v>
      </c>
      <c r="AB45" s="476">
        <v>8.3E-4</v>
      </c>
      <c r="AC45" s="476">
        <v>0.00111</v>
      </c>
      <c r="AD45" s="476">
        <v>6.1E-4</v>
      </c>
      <c r="AE45" s="476">
        <v>5.1E-4</v>
      </c>
      <c r="AF45" s="476">
        <v>6.8E-4</v>
      </c>
      <c r="AG45" s="476">
        <v>0.00133</v>
      </c>
      <c r="AH45" s="476">
        <v>0.00171</v>
      </c>
      <c r="AI45" s="476">
        <v>0.00224</v>
      </c>
      <c r="AJ45" s="476">
        <v>0.00197</v>
      </c>
      <c r="AK45" s="476">
        <v>0.00226</v>
      </c>
      <c r="AL45" s="476">
        <v>0.00455025974025974</v>
      </c>
      <c r="AM45" s="476">
        <v>0.00481703225806452</v>
      </c>
      <c r="AN45" s="476">
        <v>0.00567865384615385</v>
      </c>
      <c r="AO45" s="476">
        <v>0.00967115923566879</v>
      </c>
      <c r="AP45" s="476">
        <v>0.0159371772151899</v>
      </c>
      <c r="AQ45" s="476">
        <v>0.0216393962264151</v>
      </c>
      <c r="AR45" s="476">
        <v>0.02942859375</v>
      </c>
      <c r="AS45" s="476">
        <v>0.0423268322981366</v>
      </c>
      <c r="AT45" s="476">
        <v>0.0595311666666666</v>
      </c>
      <c r="AU45" s="476">
        <v>0.0747963496932515</v>
      </c>
      <c r="AV45" s="476">
        <v>0.100812073170732</v>
      </c>
      <c r="AW45" s="476">
        <v>0.137629527272727</v>
      </c>
      <c r="AX45" s="476">
        <v>0.13482065060241</v>
      </c>
      <c r="AY45" s="476">
        <v>0.161813532934132</v>
      </c>
      <c r="AZ45" s="476">
        <v>0.188098928571428</v>
      </c>
      <c r="BA45" s="476">
        <v>0.187121715976331</v>
      </c>
      <c r="BB45" s="476">
        <v>0.194058</v>
      </c>
      <c r="BC45" s="476">
        <v>0.175788947368421</v>
      </c>
      <c r="BD45" s="476">
        <v>0.209491623170832</v>
      </c>
      <c r="BE45" s="477">
        <v>0.22749413877551</v>
      </c>
      <c r="BF45" s="457">
        <v>0.0829672645446362</v>
      </c>
      <c r="BG45" s="457">
        <v>0.134076175119584</v>
      </c>
      <c r="BH45" s="457">
        <v>0.00813916244800386</v>
      </c>
    </row>
    <row r="46" spans="8:8">
      <c r="A46" s="218" t="s">
        <v>134</v>
      </c>
      <c r="B46" s="476">
        <v>0.00207</v>
      </c>
      <c r="C46" s="476">
        <v>0.002</v>
      </c>
      <c r="D46" s="476">
        <v>0.00192</v>
      </c>
      <c r="E46" s="476">
        <v>0.00228</v>
      </c>
      <c r="F46" s="476">
        <v>0.0028</v>
      </c>
      <c r="G46" s="476">
        <v>0.00186</v>
      </c>
      <c r="H46" s="476">
        <v>0.00143</v>
      </c>
      <c r="I46" s="476">
        <v>0.00113</v>
      </c>
      <c r="J46" s="476">
        <v>0.002</v>
      </c>
      <c r="K46" s="476">
        <v>0.0018</v>
      </c>
      <c r="L46" s="476">
        <v>0.00236</v>
      </c>
      <c r="M46" s="476">
        <v>0.0023</v>
      </c>
      <c r="N46" s="476">
        <v>0.00234</v>
      </c>
      <c r="O46" s="476">
        <v>0.00232</v>
      </c>
      <c r="P46" s="476">
        <v>0.00258</v>
      </c>
      <c r="Q46" s="476">
        <v>0.0032</v>
      </c>
      <c r="R46" s="476">
        <v>0.00311</v>
      </c>
      <c r="S46" s="476">
        <v>0.00353</v>
      </c>
      <c r="T46" s="476">
        <v>0.00405</v>
      </c>
      <c r="U46" s="476">
        <v>0.00373</v>
      </c>
      <c r="V46" s="476">
        <v>0.00548</v>
      </c>
      <c r="W46" s="476">
        <v>0.00606</v>
      </c>
      <c r="X46" s="476">
        <v>0.00614</v>
      </c>
      <c r="Y46" s="476">
        <v>0.00653</v>
      </c>
      <c r="Z46" s="476">
        <v>0.00663010101010101</v>
      </c>
      <c r="AA46" s="476">
        <v>0.00693959595959596</v>
      </c>
      <c r="AB46" s="476">
        <v>0.00813959595959596</v>
      </c>
      <c r="AC46" s="476">
        <v>0.00890838383838384</v>
      </c>
      <c r="AD46" s="476">
        <v>0.00915555555555556</v>
      </c>
      <c r="AE46" s="476">
        <v>0.00984</v>
      </c>
      <c r="AF46" s="476">
        <v>0.01046</v>
      </c>
      <c r="AG46" s="476">
        <v>0.0103</v>
      </c>
      <c r="AH46" s="476">
        <v>0.01126</v>
      </c>
      <c r="AI46" s="476">
        <v>0.011694</v>
      </c>
      <c r="AJ46" s="476">
        <v>0.013622</v>
      </c>
      <c r="AK46" s="476">
        <v>0.015454</v>
      </c>
      <c r="AL46" s="476">
        <v>0.0169651168831169</v>
      </c>
      <c r="AM46" s="476">
        <v>0.0190786064516129</v>
      </c>
      <c r="AN46" s="476">
        <v>0.0194447307692308</v>
      </c>
      <c r="AO46" s="476">
        <v>0.023874821656051</v>
      </c>
      <c r="AP46" s="476">
        <v>0.0338807848101266</v>
      </c>
      <c r="AQ46" s="476">
        <v>0.0454092452830189</v>
      </c>
      <c r="AR46" s="476">
        <v>0.058752</v>
      </c>
      <c r="AS46" s="476">
        <v>0.0745233540372671</v>
      </c>
      <c r="AT46" s="476">
        <v>0.09452</v>
      </c>
      <c r="AU46" s="476">
        <v>0.114590429447853</v>
      </c>
      <c r="AV46" s="476">
        <v>0.117334207317073</v>
      </c>
      <c r="AW46" s="476">
        <v>0.1275</v>
      </c>
      <c r="AX46" s="476">
        <v>0.145085701080904</v>
      </c>
      <c r="AY46" s="476">
        <v>0.146523436688263</v>
      </c>
      <c r="AZ46" s="476">
        <v>0.143085601548214</v>
      </c>
      <c r="BA46" s="476">
        <v>0.149722721893491</v>
      </c>
      <c r="BB46" s="476">
        <v>0.150093</v>
      </c>
      <c r="BC46" s="476">
        <v>0.152176842105263</v>
      </c>
      <c r="BD46" s="476">
        <v>0.165691569029086</v>
      </c>
      <c r="BE46" s="477">
        <v>0.160695379591837</v>
      </c>
      <c r="BF46" s="457">
        <v>-0.0328034062522572</v>
      </c>
      <c r="BG46" s="457">
        <v>0.0577369351444801</v>
      </c>
      <c r="BH46" s="457">
        <v>0.0057492725139273</v>
      </c>
    </row>
    <row r="47" spans="8:8">
      <c r="A47" s="218" t="s">
        <v>135</v>
      </c>
      <c r="B47" s="476">
        <v>0.0</v>
      </c>
      <c r="C47" s="476">
        <v>0.0</v>
      </c>
      <c r="D47" s="476">
        <v>0.0</v>
      </c>
      <c r="E47" s="476">
        <v>0.0</v>
      </c>
      <c r="F47" s="476">
        <v>0.0</v>
      </c>
      <c r="G47" s="476">
        <v>0.0</v>
      </c>
      <c r="H47" s="476">
        <v>0.0</v>
      </c>
      <c r="I47" s="476">
        <v>0.0</v>
      </c>
      <c r="J47" s="476">
        <v>0.0</v>
      </c>
      <c r="K47" s="476">
        <v>0.0</v>
      </c>
      <c r="L47" s="476">
        <v>0.0</v>
      </c>
      <c r="M47" s="476">
        <v>0.0</v>
      </c>
      <c r="N47" s="476">
        <v>0.0</v>
      </c>
      <c r="O47" s="476">
        <v>0.0</v>
      </c>
      <c r="P47" s="476">
        <v>0.0</v>
      </c>
      <c r="Q47" s="476">
        <v>0.0</v>
      </c>
      <c r="R47" s="476">
        <v>0.0</v>
      </c>
      <c r="S47" s="476">
        <v>0.0</v>
      </c>
      <c r="T47" s="476">
        <v>0.0</v>
      </c>
      <c r="U47" s="476">
        <v>0.0</v>
      </c>
      <c r="V47" s="476">
        <v>0.0</v>
      </c>
      <c r="W47" s="476">
        <v>0.0</v>
      </c>
      <c r="X47" s="476">
        <v>0.0</v>
      </c>
      <c r="Y47" s="476">
        <v>0.0</v>
      </c>
      <c r="Z47" s="476">
        <v>0.0</v>
      </c>
      <c r="AA47" s="476">
        <v>2.06273258904838E-5</v>
      </c>
      <c r="AB47" s="476">
        <v>0.0</v>
      </c>
      <c r="AC47" s="476">
        <v>2.0E-5</v>
      </c>
      <c r="AD47" s="476">
        <v>1.0E-5</v>
      </c>
      <c r="AE47" s="476">
        <v>0.0</v>
      </c>
      <c r="AF47" s="476">
        <v>0.0</v>
      </c>
      <c r="AG47" s="476">
        <v>0.0</v>
      </c>
      <c r="AH47" s="476">
        <v>1.1E-4</v>
      </c>
      <c r="AI47" s="476">
        <v>1.1E-4</v>
      </c>
      <c r="AJ47" s="476">
        <v>0.0</v>
      </c>
      <c r="AK47" s="476">
        <v>0.0</v>
      </c>
      <c r="AL47" s="476">
        <v>0.0</v>
      </c>
      <c r="AM47" s="476">
        <v>2.96129032258065E-5</v>
      </c>
      <c r="AN47" s="476">
        <v>2.94230769230769E-5</v>
      </c>
      <c r="AO47" s="476">
        <v>3.89808917197452E-5</v>
      </c>
      <c r="AP47" s="476">
        <v>5.81012658227848E-5</v>
      </c>
      <c r="AQ47" s="476">
        <v>4.81132075471698E-5</v>
      </c>
      <c r="AR47" s="476">
        <v>3.63375E-4</v>
      </c>
      <c r="AS47" s="476">
        <v>2.75590062111801E-4</v>
      </c>
      <c r="AT47" s="476">
        <v>1.88984287317621E-4</v>
      </c>
      <c r="AU47" s="476">
        <v>0.00393313441160067</v>
      </c>
      <c r="AV47" s="476">
        <v>0.0147962195121951</v>
      </c>
      <c r="AW47" s="476">
        <v>0.02652</v>
      </c>
      <c r="AX47" s="476">
        <v>0.0478539759036144</v>
      </c>
      <c r="AY47" s="476">
        <v>0.059769862275449</v>
      </c>
      <c r="AZ47" s="476">
        <v>0.0871462499999999</v>
      </c>
      <c r="BA47" s="476">
        <v>0.080945147928994</v>
      </c>
      <c r="BB47" s="476">
        <v>0.088093512</v>
      </c>
      <c r="BC47" s="476">
        <v>0.0763222157894737</v>
      </c>
      <c r="BD47" s="476">
        <v>0.0807209887095453</v>
      </c>
      <c r="BE47" s="477">
        <v>0.0820047289094705</v>
      </c>
      <c r="BF47" s="457">
        <v>0.0131277327062183</v>
      </c>
      <c r="BG47" s="457">
        <v>0.832551032185111</v>
      </c>
      <c r="BH47" s="457">
        <v>0.00293392090755065</v>
      </c>
    </row>
    <row r="48" spans="8:8">
      <c r="A48" s="218" t="s">
        <v>136</v>
      </c>
      <c r="B48" s="476">
        <v>0.0</v>
      </c>
      <c r="C48" s="476">
        <v>0.0</v>
      </c>
      <c r="D48" s="476">
        <v>0.0</v>
      </c>
      <c r="E48" s="476">
        <v>0.0</v>
      </c>
      <c r="F48" s="476">
        <v>0.0</v>
      </c>
      <c r="G48" s="476">
        <v>0.0</v>
      </c>
      <c r="H48" s="476">
        <v>0.0</v>
      </c>
      <c r="I48" s="476">
        <v>0.0</v>
      </c>
      <c r="J48" s="476">
        <v>0.0</v>
      </c>
      <c r="K48" s="476">
        <v>0.0</v>
      </c>
      <c r="L48" s="476">
        <v>0.0</v>
      </c>
      <c r="M48" s="476">
        <v>0.0</v>
      </c>
      <c r="N48" s="476">
        <v>0.0</v>
      </c>
      <c r="O48" s="476">
        <v>0.0</v>
      </c>
      <c r="P48" s="476">
        <v>0.0</v>
      </c>
      <c r="Q48" s="476">
        <v>0.0</v>
      </c>
      <c r="R48" s="476">
        <v>0.0</v>
      </c>
      <c r="S48" s="476">
        <v>0.0</v>
      </c>
      <c r="T48" s="476">
        <v>0.0</v>
      </c>
      <c r="U48" s="476">
        <v>0.0</v>
      </c>
      <c r="V48" s="476">
        <v>0.0</v>
      </c>
      <c r="W48" s="476">
        <v>0.0</v>
      </c>
      <c r="X48" s="476">
        <v>0.0</v>
      </c>
      <c r="Y48" s="476">
        <v>0.0</v>
      </c>
      <c r="Z48" s="476">
        <v>0.0</v>
      </c>
      <c r="AA48" s="476">
        <v>0.0</v>
      </c>
      <c r="AB48" s="476">
        <v>0.0</v>
      </c>
      <c r="AC48" s="476">
        <v>0.0</v>
      </c>
      <c r="AD48" s="476">
        <v>0.0</v>
      </c>
      <c r="AE48" s="476">
        <v>0.0</v>
      </c>
      <c r="AF48" s="476">
        <v>0.0</v>
      </c>
      <c r="AG48" s="476">
        <v>0.0</v>
      </c>
      <c r="AH48" s="476">
        <v>0.0</v>
      </c>
      <c r="AI48" s="476">
        <v>0.0</v>
      </c>
      <c r="AJ48" s="476">
        <v>0.0</v>
      </c>
      <c r="AK48" s="476">
        <v>0.0</v>
      </c>
      <c r="AL48" s="476">
        <v>0.00153</v>
      </c>
      <c r="AM48" s="476">
        <v>0.00150038709677419</v>
      </c>
      <c r="AN48" s="476">
        <v>9.90576923076923E-4</v>
      </c>
      <c r="AO48" s="476">
        <v>2.53375796178344E-4</v>
      </c>
      <c r="AP48" s="476">
        <v>3.77658227848101E-4</v>
      </c>
      <c r="AQ48" s="476">
        <v>0.00388754716981132</v>
      </c>
      <c r="AR48" s="476">
        <v>0.0046186875</v>
      </c>
      <c r="AS48" s="476">
        <v>0.00497962732919254</v>
      </c>
      <c r="AT48" s="476">
        <v>0.00512833333333333</v>
      </c>
      <c r="AU48" s="476">
        <v>0.00642975460122699</v>
      </c>
      <c r="AV48" s="476">
        <v>0.0113910365853658</v>
      </c>
      <c r="AW48" s="476">
        <v>0.0127129090909091</v>
      </c>
      <c r="AX48" s="476">
        <v>0.0138713855421687</v>
      </c>
      <c r="AY48" s="476">
        <v>0.0185065868263473</v>
      </c>
      <c r="AZ48" s="476">
        <v>0.0197989285714286</v>
      </c>
      <c r="BA48" s="476">
        <v>0.0205510363945854</v>
      </c>
      <c r="BB48" s="476">
        <v>0.019872</v>
      </c>
      <c r="BC48" s="476">
        <v>0.0198273684210526</v>
      </c>
      <c r="BD48" s="476">
        <v>0.0203960999590332</v>
      </c>
      <c r="BE48" s="477">
        <v>0.0204331411546785</v>
      </c>
      <c r="BF48" s="457">
        <v>-9.2111035508724E-4</v>
      </c>
      <c r="BG48" s="457">
        <v>0.148040181278881</v>
      </c>
      <c r="BH48" s="457">
        <v>7.3104589013185E-4</v>
      </c>
    </row>
    <row r="49" spans="8:8">
      <c r="A49" s="218" t="s">
        <v>137</v>
      </c>
      <c r="B49" s="476" t="s">
        <v>114</v>
      </c>
      <c r="C49" s="476" t="s">
        <v>114</v>
      </c>
      <c r="D49" s="476" t="s">
        <v>114</v>
      </c>
      <c r="E49" s="476" t="s">
        <v>114</v>
      </c>
      <c r="F49" s="476" t="s">
        <v>114</v>
      </c>
      <c r="G49" s="476" t="s">
        <v>114</v>
      </c>
      <c r="H49" s="476" t="s">
        <v>114</v>
      </c>
      <c r="I49" s="476" t="s">
        <v>114</v>
      </c>
      <c r="J49" s="476" t="s">
        <v>114</v>
      </c>
      <c r="K49" s="476" t="s">
        <v>114</v>
      </c>
      <c r="L49" s="476" t="s">
        <v>114</v>
      </c>
      <c r="M49" s="476" t="s">
        <v>114</v>
      </c>
      <c r="N49" s="476" t="s">
        <v>114</v>
      </c>
      <c r="O49" s="476" t="s">
        <v>114</v>
      </c>
      <c r="P49" s="476" t="s">
        <v>114</v>
      </c>
      <c r="Q49" s="476" t="s">
        <v>114</v>
      </c>
      <c r="R49" s="476" t="s">
        <v>114</v>
      </c>
      <c r="S49" s="476" t="s">
        <v>114</v>
      </c>
      <c r="T49" s="476" t="s">
        <v>114</v>
      </c>
      <c r="U49" s="476" t="s">
        <v>114</v>
      </c>
      <c r="V49" s="476" t="s">
        <v>114</v>
      </c>
      <c r="W49" s="476" t="s">
        <v>114</v>
      </c>
      <c r="X49" s="476" t="s">
        <v>114</v>
      </c>
      <c r="Y49" s="476" t="s">
        <v>114</v>
      </c>
      <c r="Z49" s="476" t="s">
        <v>114</v>
      </c>
      <c r="AA49" s="476">
        <v>0.0</v>
      </c>
      <c r="AB49" s="476">
        <v>0.0</v>
      </c>
      <c r="AC49" s="476">
        <v>0.0</v>
      </c>
      <c r="AD49" s="476">
        <v>0.0</v>
      </c>
      <c r="AE49" s="476">
        <v>0.0</v>
      </c>
      <c r="AF49" s="476">
        <v>0.0</v>
      </c>
      <c r="AG49" s="476">
        <v>0.0</v>
      </c>
      <c r="AH49" s="476">
        <v>0.0</v>
      </c>
      <c r="AI49" s="476">
        <v>0.0</v>
      </c>
      <c r="AJ49" s="476">
        <v>3.1E-4</v>
      </c>
      <c r="AK49" s="476">
        <v>7.0E-4</v>
      </c>
      <c r="AL49" s="476">
        <v>7.15324675324675E-4</v>
      </c>
      <c r="AM49" s="476">
        <v>0.00100683870967742</v>
      </c>
      <c r="AN49" s="476">
        <v>0.00119653846153846</v>
      </c>
      <c r="AO49" s="476">
        <v>0.00117917197452229</v>
      </c>
      <c r="AP49" s="476">
        <v>0.00106518987341772</v>
      </c>
      <c r="AQ49" s="476">
        <v>9.52641509433962E-4</v>
      </c>
      <c r="AR49" s="476">
        <v>9.945E-4</v>
      </c>
      <c r="AS49" s="476">
        <v>0.00277490683229813</v>
      </c>
      <c r="AT49" s="476">
        <v>0.00186055555555555</v>
      </c>
      <c r="AU49" s="476">
        <v>0.00219644171779141</v>
      </c>
      <c r="AV49" s="476">
        <v>0.00296670731707317</v>
      </c>
      <c r="AW49" s="476">
        <v>0.00398727272727272</v>
      </c>
      <c r="AX49" s="476">
        <v>0.00442409638554217</v>
      </c>
      <c r="AY49" s="476">
        <v>0.00476407185628742</v>
      </c>
      <c r="AZ49" s="476">
        <v>0.00498160714285714</v>
      </c>
      <c r="BA49" s="476">
        <v>0.00503375828807651</v>
      </c>
      <c r="BB49" s="476">
        <v>0.005251248</v>
      </c>
      <c r="BC49" s="476">
        <v>0.00477520157894737</v>
      </c>
      <c r="BD49" s="476">
        <v>0.00504019900040967</v>
      </c>
      <c r="BE49" s="477">
        <v>0.0047521158053202</v>
      </c>
      <c r="BF49" s="457">
        <v>-0.0597331807792423</v>
      </c>
      <c r="BG49" s="457">
        <v>0.104791957689892</v>
      </c>
      <c r="BH49" s="457">
        <v>1.70018633092764E-4</v>
      </c>
    </row>
    <row r="50" spans="8:8">
      <c r="A50" s="218" t="s">
        <v>138</v>
      </c>
      <c r="B50" s="476">
        <v>0.0</v>
      </c>
      <c r="C50" s="476">
        <v>0.0</v>
      </c>
      <c r="D50" s="476">
        <v>0.0</v>
      </c>
      <c r="E50" s="476">
        <v>0.0</v>
      </c>
      <c r="F50" s="476">
        <v>0.0</v>
      </c>
      <c r="G50" s="476">
        <v>4.7E-4</v>
      </c>
      <c r="H50" s="476">
        <v>5.2E-4</v>
      </c>
      <c r="I50" s="476">
        <v>6.1E-4</v>
      </c>
      <c r="J50" s="476">
        <v>5.6E-4</v>
      </c>
      <c r="K50" s="476">
        <v>5.1E-4</v>
      </c>
      <c r="L50" s="476">
        <v>0.00113</v>
      </c>
      <c r="M50" s="476">
        <v>0.00187</v>
      </c>
      <c r="N50" s="476">
        <v>0.00309</v>
      </c>
      <c r="O50" s="476">
        <v>0.00316</v>
      </c>
      <c r="P50" s="476">
        <v>0.00251</v>
      </c>
      <c r="Q50" s="476">
        <v>0.00362</v>
      </c>
      <c r="R50" s="476">
        <v>0.00424</v>
      </c>
      <c r="S50" s="476">
        <v>0.00487</v>
      </c>
      <c r="T50" s="476">
        <v>0.0056</v>
      </c>
      <c r="U50" s="476">
        <v>0.0055</v>
      </c>
      <c r="V50" s="476">
        <v>0.00611</v>
      </c>
      <c r="W50" s="476">
        <v>0.00538</v>
      </c>
      <c r="X50" s="476">
        <v>0.00563</v>
      </c>
      <c r="Y50" s="476">
        <v>0.00673</v>
      </c>
      <c r="Z50" s="476">
        <v>0.00597060606060606</v>
      </c>
      <c r="AA50" s="476">
        <v>0.00562</v>
      </c>
      <c r="AB50" s="476">
        <v>0.00564</v>
      </c>
      <c r="AC50" s="476">
        <v>0.00686</v>
      </c>
      <c r="AD50" s="476">
        <v>0.00704</v>
      </c>
      <c r="AE50" s="476">
        <v>0.00824</v>
      </c>
      <c r="AF50" s="476">
        <v>0.01296</v>
      </c>
      <c r="AG50" s="476">
        <v>0.01459</v>
      </c>
      <c r="AH50" s="476">
        <v>0.02218</v>
      </c>
      <c r="AI50" s="476">
        <v>0.02898</v>
      </c>
      <c r="AJ50" s="476">
        <v>0.04485</v>
      </c>
      <c r="AK50" s="476">
        <v>0.06238</v>
      </c>
      <c r="AL50" s="476">
        <v>0.0835936363636364</v>
      </c>
      <c r="AM50" s="476">
        <v>0.118037032258065</v>
      </c>
      <c r="AN50" s="476">
        <v>0.150057692307692</v>
      </c>
      <c r="AO50" s="476">
        <v>0.185997324840764</v>
      </c>
      <c r="AP50" s="476">
        <v>0.231146202531646</v>
      </c>
      <c r="AQ50" s="476">
        <v>0.252016981132075</v>
      </c>
      <c r="AR50" s="476">
        <v>0.296188875</v>
      </c>
      <c r="AS50" s="476">
        <v>0.368520931677018</v>
      </c>
      <c r="AT50" s="476">
        <v>0.447313887757231</v>
      </c>
      <c r="AU50" s="476">
        <v>0.512159802165234</v>
      </c>
      <c r="AV50" s="476">
        <v>0.51896421045068</v>
      </c>
      <c r="AW50" s="476">
        <v>0.615847429926234</v>
      </c>
      <c r="AX50" s="476">
        <v>0.683600680731628</v>
      </c>
      <c r="AY50" s="476">
        <v>0.651395975334231</v>
      </c>
      <c r="AZ50" s="476">
        <v>0.627915615778137</v>
      </c>
      <c r="BA50" s="476">
        <v>0.617616467422264</v>
      </c>
      <c r="BB50" s="476">
        <v>0.62573104053</v>
      </c>
      <c r="BC50" s="476">
        <v>0.624665419855263</v>
      </c>
      <c r="BD50" s="476">
        <v>0.658188045392544</v>
      </c>
      <c r="BE50" s="477">
        <v>0.715155365650616</v>
      </c>
      <c r="BF50" s="457">
        <v>0.0835830189173077</v>
      </c>
      <c r="BG50" s="457">
        <v>0.0393785760995735</v>
      </c>
      <c r="BH50" s="457">
        <v>0.0255864424812098</v>
      </c>
    </row>
    <row r="51" spans="8:8">
      <c r="A51" s="218" t="s">
        <v>139</v>
      </c>
      <c r="B51" s="476">
        <v>0.0</v>
      </c>
      <c r="C51" s="476">
        <v>0.0</v>
      </c>
      <c r="D51" s="476">
        <v>0.0</v>
      </c>
      <c r="E51" s="476">
        <v>0.0</v>
      </c>
      <c r="F51" s="476">
        <v>0.0</v>
      </c>
      <c r="G51" s="476">
        <v>0.0013</v>
      </c>
      <c r="H51" s="476">
        <v>0.0016</v>
      </c>
      <c r="I51" s="476">
        <v>0.00226</v>
      </c>
      <c r="J51" s="476">
        <v>0.00399</v>
      </c>
      <c r="K51" s="476">
        <v>0.00357</v>
      </c>
      <c r="L51" s="476">
        <v>0.0031</v>
      </c>
      <c r="M51" s="476">
        <v>0.00354</v>
      </c>
      <c r="N51" s="476">
        <v>0.0036</v>
      </c>
      <c r="O51" s="476">
        <v>0.00276</v>
      </c>
      <c r="P51" s="476">
        <v>0.00347</v>
      </c>
      <c r="Q51" s="476">
        <v>0.00721</v>
      </c>
      <c r="R51" s="476">
        <v>0.00921</v>
      </c>
      <c r="S51" s="476">
        <v>0.01002</v>
      </c>
      <c r="T51" s="476">
        <v>0.0145</v>
      </c>
      <c r="U51" s="476">
        <v>0.01853</v>
      </c>
      <c r="V51" s="476">
        <v>0.01808</v>
      </c>
      <c r="W51" s="476">
        <v>0.01986</v>
      </c>
      <c r="X51" s="476">
        <v>0.01965</v>
      </c>
      <c r="Y51" s="476">
        <v>0.02046</v>
      </c>
      <c r="Z51" s="476">
        <v>0.02194</v>
      </c>
      <c r="AA51" s="476">
        <v>0.01949</v>
      </c>
      <c r="AB51" s="476">
        <v>0.01873</v>
      </c>
      <c r="AC51" s="476">
        <v>0.02041</v>
      </c>
      <c r="AD51" s="476">
        <v>0.02224</v>
      </c>
      <c r="AE51" s="476">
        <v>0.02305</v>
      </c>
      <c r="AF51" s="476">
        <v>0.0246</v>
      </c>
      <c r="AG51" s="476">
        <v>0.02263</v>
      </c>
      <c r="AH51" s="476">
        <v>0.02977</v>
      </c>
      <c r="AI51" s="476">
        <v>0.03089</v>
      </c>
      <c r="AJ51" s="476">
        <v>0.03056</v>
      </c>
      <c r="AK51" s="476">
        <v>0.04556</v>
      </c>
      <c r="AL51" s="476">
        <v>0.0423333116883117</v>
      </c>
      <c r="AM51" s="476">
        <v>0.0472325806451613</v>
      </c>
      <c r="AN51" s="476">
        <v>0.0509117307692308</v>
      </c>
      <c r="AO51" s="476">
        <v>0.0784782802547771</v>
      </c>
      <c r="AP51" s="476">
        <v>0.0817484810126582</v>
      </c>
      <c r="AQ51" s="476">
        <v>0.0899524528301886</v>
      </c>
      <c r="AR51" s="476">
        <v>0.1077598125</v>
      </c>
      <c r="AS51" s="476">
        <v>0.117239813664596</v>
      </c>
      <c r="AT51" s="476">
        <v>0.131768888888889</v>
      </c>
      <c r="AU51" s="476">
        <v>0.147396257668712</v>
      </c>
      <c r="AV51" s="476">
        <v>0.164447012195122</v>
      </c>
      <c r="AW51" s="476">
        <v>0.179686909090909</v>
      </c>
      <c r="AX51" s="476">
        <v>0.19656813253012</v>
      </c>
      <c r="AY51" s="476">
        <v>0.20134616766467</v>
      </c>
      <c r="AZ51" s="476">
        <v>0.247076785714286</v>
      </c>
      <c r="BA51" s="476">
        <v>0.245434433964497</v>
      </c>
      <c r="BB51" s="476">
        <v>0.269235</v>
      </c>
      <c r="BC51" s="476">
        <v>0.25882052631579</v>
      </c>
      <c r="BD51" s="476">
        <v>0.299041769766489</v>
      </c>
      <c r="BE51" s="477">
        <v>0.356323515420883</v>
      </c>
      <c r="BF51" s="457">
        <v>0.188295381547598</v>
      </c>
      <c r="BG51" s="457">
        <v>0.0854051978907024</v>
      </c>
      <c r="BH51" s="457">
        <v>0.0127483503164723</v>
      </c>
    </row>
    <row r="52" spans="8:8">
      <c r="A52" s="218" t="s">
        <v>140</v>
      </c>
      <c r="B52" s="476">
        <v>0.0</v>
      </c>
      <c r="C52" s="476">
        <v>0.0</v>
      </c>
      <c r="D52" s="476">
        <v>0.0</v>
      </c>
      <c r="E52" s="476">
        <v>0.0</v>
      </c>
      <c r="F52" s="476">
        <v>0.0</v>
      </c>
      <c r="G52" s="476">
        <v>0.0</v>
      </c>
      <c r="H52" s="476">
        <v>0.0</v>
      </c>
      <c r="I52" s="476">
        <v>0.0</v>
      </c>
      <c r="J52" s="476">
        <v>0.0</v>
      </c>
      <c r="K52" s="476">
        <v>0.0</v>
      </c>
      <c r="L52" s="476">
        <v>0.0</v>
      </c>
      <c r="M52" s="476">
        <v>0.0</v>
      </c>
      <c r="N52" s="476">
        <v>0.0</v>
      </c>
      <c r="O52" s="476">
        <v>9.8E-4</v>
      </c>
      <c r="P52" s="476">
        <v>0.00287</v>
      </c>
      <c r="Q52" s="476">
        <v>0.00173</v>
      </c>
      <c r="R52" s="476">
        <v>0.00436</v>
      </c>
      <c r="S52" s="476">
        <v>0.0039</v>
      </c>
      <c r="T52" s="476">
        <v>0.00396</v>
      </c>
      <c r="U52" s="476">
        <v>0.00369</v>
      </c>
      <c r="V52" s="476">
        <v>0.00365</v>
      </c>
      <c r="W52" s="476">
        <v>0.00458</v>
      </c>
      <c r="X52" s="476">
        <v>0.00511</v>
      </c>
      <c r="Y52" s="476">
        <v>0.00513</v>
      </c>
      <c r="Z52" s="476">
        <v>0.00529</v>
      </c>
      <c r="AA52" s="476">
        <v>0.00439</v>
      </c>
      <c r="AB52" s="476">
        <v>0.00438</v>
      </c>
      <c r="AC52" s="476">
        <v>0.00488</v>
      </c>
      <c r="AD52" s="476">
        <v>0.00495</v>
      </c>
      <c r="AE52" s="476">
        <v>0.00555</v>
      </c>
      <c r="AF52" s="476">
        <v>0.0058</v>
      </c>
      <c r="AG52" s="476">
        <v>0.00622</v>
      </c>
      <c r="AH52" s="476">
        <v>0.00667</v>
      </c>
      <c r="AI52" s="476">
        <v>0.007</v>
      </c>
      <c r="AJ52" s="476">
        <v>0.00762</v>
      </c>
      <c r="AK52" s="476">
        <v>0.00847</v>
      </c>
      <c r="AL52" s="476">
        <v>0.00887201298701299</v>
      </c>
      <c r="AM52" s="476">
        <v>0.00917012903225806</v>
      </c>
      <c r="AN52" s="476">
        <v>0.00934673076923077</v>
      </c>
      <c r="AO52" s="476">
        <v>0.00968675159235669</v>
      </c>
      <c r="AP52" s="476">
        <v>0.0101193037974684</v>
      </c>
      <c r="AQ52" s="476">
        <v>0.0112969811320755</v>
      </c>
      <c r="AR52" s="476">
        <v>0.0117045</v>
      </c>
      <c r="AS52" s="476">
        <v>0.0122114906832298</v>
      </c>
      <c r="AT52" s="476">
        <v>0.0123344444444444</v>
      </c>
      <c r="AU52" s="476">
        <v>0.013169263803681</v>
      </c>
      <c r="AV52" s="476">
        <v>0.0151414024390244</v>
      </c>
      <c r="AW52" s="476">
        <v>0.017748</v>
      </c>
      <c r="AX52" s="476">
        <v>0.0202494578313253</v>
      </c>
      <c r="AY52" s="476">
        <v>0.023948622754491</v>
      </c>
      <c r="AZ52" s="476">
        <v>0.0257732142857143</v>
      </c>
      <c r="BA52" s="476">
        <v>0.0286716568047337</v>
      </c>
      <c r="BB52" s="476">
        <v>0.032886</v>
      </c>
      <c r="BC52" s="476">
        <v>0.0346978947368421</v>
      </c>
      <c r="BD52" s="476">
        <v>0.0373155919705039</v>
      </c>
      <c r="BE52" s="477">
        <v>0.0420481463957189</v>
      </c>
      <c r="BF52" s="457">
        <v>0.123746362726207</v>
      </c>
      <c r="BG52" s="457">
        <v>0.117061475085326</v>
      </c>
      <c r="BH52" s="457">
        <v>0.00150437587532715</v>
      </c>
    </row>
    <row r="53" spans="8:8">
      <c r="A53" s="218" t="s">
        <v>141</v>
      </c>
      <c r="B53" s="476">
        <v>0.001</v>
      </c>
      <c r="C53" s="476">
        <v>0.00122</v>
      </c>
      <c r="D53" s="476">
        <v>0.00173</v>
      </c>
      <c r="E53" s="476">
        <v>0.00179</v>
      </c>
      <c r="F53" s="476">
        <v>0.00178</v>
      </c>
      <c r="G53" s="476">
        <v>0.00166</v>
      </c>
      <c r="H53" s="476">
        <v>0.00162</v>
      </c>
      <c r="I53" s="476">
        <v>0.00175</v>
      </c>
      <c r="J53" s="476">
        <v>0.00197</v>
      </c>
      <c r="K53" s="476">
        <v>0.00207</v>
      </c>
      <c r="L53" s="476">
        <v>0.0022</v>
      </c>
      <c r="M53" s="476">
        <v>0.00161</v>
      </c>
      <c r="N53" s="476">
        <v>0.00218</v>
      </c>
      <c r="O53" s="476">
        <v>0.00137</v>
      </c>
      <c r="P53" s="476">
        <v>0.00145</v>
      </c>
      <c r="Q53" s="476">
        <v>0.00136</v>
      </c>
      <c r="R53" s="476">
        <v>0.0011</v>
      </c>
      <c r="S53" s="476">
        <v>0.0</v>
      </c>
      <c r="T53" s="476">
        <v>0.0</v>
      </c>
      <c r="U53" s="476">
        <v>2.21E-4</v>
      </c>
      <c r="V53" s="476">
        <v>6.0E-5</v>
      </c>
      <c r="W53" s="476">
        <v>4.36E-4</v>
      </c>
      <c r="X53" s="476">
        <v>5.79E-4</v>
      </c>
      <c r="Y53" s="476">
        <v>6.84E-4</v>
      </c>
      <c r="Z53" s="476">
        <v>6.26E-4</v>
      </c>
      <c r="AA53" s="476">
        <v>8.01E-4</v>
      </c>
      <c r="AB53" s="476">
        <v>0.001197</v>
      </c>
      <c r="AC53" s="476">
        <v>0.001167</v>
      </c>
      <c r="AD53" s="476">
        <v>0.00134</v>
      </c>
      <c r="AE53" s="476">
        <v>0.0013</v>
      </c>
      <c r="AF53" s="476">
        <v>0.003083</v>
      </c>
      <c r="AG53" s="476">
        <v>0.002591</v>
      </c>
      <c r="AH53" s="476">
        <v>0.003768</v>
      </c>
      <c r="AI53" s="476">
        <v>0.003315</v>
      </c>
      <c r="AJ53" s="476">
        <v>0.002344</v>
      </c>
      <c r="AK53" s="476">
        <v>0.002749</v>
      </c>
      <c r="AL53" s="476">
        <v>0.00333818181818182</v>
      </c>
      <c r="AM53" s="476">
        <v>0.00278953548387097</v>
      </c>
      <c r="AN53" s="476">
        <v>0.00224596153846154</v>
      </c>
      <c r="AO53" s="476">
        <v>0.00221119108280255</v>
      </c>
      <c r="AP53" s="476">
        <v>0.00181469620253165</v>
      </c>
      <c r="AQ53" s="476">
        <v>0.00267846226415094</v>
      </c>
      <c r="AR53" s="476">
        <v>0.005795276625</v>
      </c>
      <c r="AS53" s="476">
        <v>0.0109399276397515</v>
      </c>
      <c r="AT53" s="476">
        <v>0.0206149461111111</v>
      </c>
      <c r="AU53" s="476">
        <v>0.0367948479754601</v>
      </c>
      <c r="AV53" s="476">
        <v>0.0537729931941838</v>
      </c>
      <c r="AW53" s="476">
        <v>0.0682127762080658</v>
      </c>
      <c r="AX53" s="476">
        <v>0.0903842210936051</v>
      </c>
      <c r="AY53" s="476">
        <v>0.109793661197605</v>
      </c>
      <c r="AZ53" s="476">
        <v>0.150378354107143</v>
      </c>
      <c r="BA53" s="476">
        <v>0.208346437278106</v>
      </c>
      <c r="BB53" s="476">
        <v>0.2614014</v>
      </c>
      <c r="BC53" s="476">
        <v>0.338474607894737</v>
      </c>
      <c r="BD53" s="476">
        <v>0.386265178998038</v>
      </c>
      <c r="BE53" s="477">
        <v>0.442484826211093</v>
      </c>
      <c r="BF53" s="457">
        <v>0.142416855748551</v>
      </c>
      <c r="BG53" s="457">
        <v>0.340510856322412</v>
      </c>
      <c r="BH53" s="457">
        <v>0.0158309831659563</v>
      </c>
    </row>
    <row r="54" spans="8:8">
      <c r="A54" s="218" t="s">
        <v>142</v>
      </c>
      <c r="B54" s="476" t="s">
        <v>114</v>
      </c>
      <c r="C54" s="476" t="s">
        <v>114</v>
      </c>
      <c r="D54" s="476" t="s">
        <v>114</v>
      </c>
      <c r="E54" s="476" t="s">
        <v>114</v>
      </c>
      <c r="F54" s="476" t="s">
        <v>114</v>
      </c>
      <c r="G54" s="476" t="s">
        <v>114</v>
      </c>
      <c r="H54" s="476" t="s">
        <v>114</v>
      </c>
      <c r="I54" s="476" t="s">
        <v>114</v>
      </c>
      <c r="J54" s="476" t="s">
        <v>114</v>
      </c>
      <c r="K54" s="476" t="s">
        <v>114</v>
      </c>
      <c r="L54" s="476" t="s">
        <v>114</v>
      </c>
      <c r="M54" s="476" t="s">
        <v>114</v>
      </c>
      <c r="N54" s="476" t="s">
        <v>114</v>
      </c>
      <c r="O54" s="476" t="s">
        <v>114</v>
      </c>
      <c r="P54" s="476" t="s">
        <v>114</v>
      </c>
      <c r="Q54" s="476" t="s">
        <v>114</v>
      </c>
      <c r="R54" s="476" t="s">
        <v>114</v>
      </c>
      <c r="S54" s="476" t="s">
        <v>114</v>
      </c>
      <c r="T54" s="476" t="s">
        <v>114</v>
      </c>
      <c r="U54" s="476" t="s">
        <v>114</v>
      </c>
      <c r="V54" s="476">
        <v>0.0</v>
      </c>
      <c r="W54" s="476">
        <v>0.0</v>
      </c>
      <c r="X54" s="476">
        <v>0.0</v>
      </c>
      <c r="Y54" s="476">
        <v>0.0</v>
      </c>
      <c r="Z54" s="476">
        <v>0.0</v>
      </c>
      <c r="AA54" s="476">
        <v>0.0</v>
      </c>
      <c r="AB54" s="476">
        <v>0.0</v>
      </c>
      <c r="AC54" s="476">
        <v>0.0</v>
      </c>
      <c r="AD54" s="476">
        <v>0.0</v>
      </c>
      <c r="AE54" s="476">
        <v>0.0</v>
      </c>
      <c r="AF54" s="476">
        <v>0.0</v>
      </c>
      <c r="AG54" s="476">
        <v>0.0</v>
      </c>
      <c r="AH54" s="476">
        <v>0.0</v>
      </c>
      <c r="AI54" s="476">
        <v>3.0E-5</v>
      </c>
      <c r="AJ54" s="476">
        <v>3.0E-5</v>
      </c>
      <c r="AK54" s="476">
        <v>6.0E-5</v>
      </c>
      <c r="AL54" s="476">
        <v>1.58961038961039E-4</v>
      </c>
      <c r="AM54" s="476">
        <v>2.17161290322581E-4</v>
      </c>
      <c r="AN54" s="476">
        <v>3.04038461538461E-4</v>
      </c>
      <c r="AO54" s="476">
        <v>3.21592356687898E-4</v>
      </c>
      <c r="AP54" s="476">
        <v>3.67974683544304E-4</v>
      </c>
      <c r="AQ54" s="476">
        <v>3.36792452830189E-4</v>
      </c>
      <c r="AR54" s="476">
        <v>0.003117375</v>
      </c>
      <c r="AS54" s="476">
        <v>0.00293645962732919</v>
      </c>
      <c r="AT54" s="476">
        <v>0.00171888888888889</v>
      </c>
      <c r="AU54" s="476">
        <v>0.00223398773006135</v>
      </c>
      <c r="AV54" s="476">
        <v>0.00236590243902439</v>
      </c>
      <c r="AW54" s="476">
        <v>0.00700554545454545</v>
      </c>
      <c r="AX54" s="476">
        <v>0.0120704096385542</v>
      </c>
      <c r="AY54" s="476">
        <v>0.0154759041916168</v>
      </c>
      <c r="AZ54" s="476">
        <v>0.015535875</v>
      </c>
      <c r="BA54" s="476">
        <v>0.014309573964497</v>
      </c>
      <c r="BB54" s="476">
        <v>0.017235</v>
      </c>
      <c r="BC54" s="476">
        <v>0.0232309473684211</v>
      </c>
      <c r="BD54" s="476">
        <v>0.0470873675352883</v>
      </c>
      <c r="BE54" s="477">
        <v>0.0862900272571281</v>
      </c>
      <c r="BF54" s="457">
        <v>0.827544555147233</v>
      </c>
      <c r="BG54" s="457">
        <v>0.392405277631119</v>
      </c>
      <c r="BH54" s="457">
        <v>0.00308723799772925</v>
      </c>
    </row>
    <row r="55" spans="8:8">
      <c r="A55" s="218" t="s">
        <v>143</v>
      </c>
      <c r="B55" s="476">
        <v>0.0</v>
      </c>
      <c r="C55" s="476">
        <v>0.0</v>
      </c>
      <c r="D55" s="476">
        <v>0.0</v>
      </c>
      <c r="E55" s="476">
        <v>0.0</v>
      </c>
      <c r="F55" s="476">
        <v>0.0</v>
      </c>
      <c r="G55" s="476">
        <v>0.0</v>
      </c>
      <c r="H55" s="476">
        <v>0.0</v>
      </c>
      <c r="I55" s="476">
        <v>0.0</v>
      </c>
      <c r="J55" s="476">
        <v>0.0</v>
      </c>
      <c r="K55" s="476">
        <v>0.0</v>
      </c>
      <c r="L55" s="476">
        <v>0.0</v>
      </c>
      <c r="M55" s="476">
        <v>0.0</v>
      </c>
      <c r="N55" s="476">
        <v>0.0</v>
      </c>
      <c r="O55" s="476">
        <v>0.0</v>
      </c>
      <c r="P55" s="476">
        <v>0.0</v>
      </c>
      <c r="Q55" s="476">
        <v>0.0</v>
      </c>
      <c r="R55" s="476">
        <v>0.0</v>
      </c>
      <c r="S55" s="476">
        <v>0.0</v>
      </c>
      <c r="T55" s="476">
        <v>0.0</v>
      </c>
      <c r="U55" s="476">
        <v>1.01010101010101E-5</v>
      </c>
      <c r="V55" s="476">
        <v>1.01010101010101E-5</v>
      </c>
      <c r="W55" s="476">
        <v>1.01010101010101E-5</v>
      </c>
      <c r="X55" s="476">
        <v>0.0</v>
      </c>
      <c r="Y55" s="476">
        <v>1.01010101010101E-5</v>
      </c>
      <c r="Z55" s="476">
        <v>9.0E-5</v>
      </c>
      <c r="AA55" s="476">
        <v>0.006048</v>
      </c>
      <c r="AB55" s="476">
        <v>0.006969</v>
      </c>
      <c r="AC55" s="476">
        <v>0.009672</v>
      </c>
      <c r="AD55" s="476">
        <v>0.01415</v>
      </c>
      <c r="AE55" s="476">
        <v>0.018625</v>
      </c>
      <c r="AF55" s="476">
        <v>0.020336</v>
      </c>
      <c r="AG55" s="476">
        <v>0.022926</v>
      </c>
      <c r="AH55" s="476">
        <v>0.027768</v>
      </c>
      <c r="AI55" s="476">
        <v>0.035312</v>
      </c>
      <c r="AJ55" s="476">
        <v>0.042801</v>
      </c>
      <c r="AK55" s="476">
        <v>0.048288</v>
      </c>
      <c r="AL55" s="476">
        <v>0.0545733116883117</v>
      </c>
      <c r="AM55" s="476">
        <v>0.062602664516129</v>
      </c>
      <c r="AN55" s="476">
        <v>0.0732114807692308</v>
      </c>
      <c r="AO55" s="476">
        <v>0.0906978152866242</v>
      </c>
      <c r="AP55" s="476">
        <v>0.116418474683544</v>
      </c>
      <c r="AQ55" s="476">
        <v>0.130135641509434</v>
      </c>
      <c r="AR55" s="476">
        <v>0.139730297238031</v>
      </c>
      <c r="AS55" s="476">
        <v>0.159305554653153</v>
      </c>
      <c r="AT55" s="476">
        <v>0.1890392386741</v>
      </c>
      <c r="AU55" s="476">
        <v>0.21203068586868</v>
      </c>
      <c r="AV55" s="476">
        <v>0.275403971842251</v>
      </c>
      <c r="AW55" s="476">
        <v>0.3332514363557</v>
      </c>
      <c r="AX55" s="476">
        <v>0.447131479185792</v>
      </c>
      <c r="AY55" s="476">
        <v>0.537190816690839</v>
      </c>
      <c r="AZ55" s="476">
        <v>0.701856174438772</v>
      </c>
      <c r="BA55" s="476">
        <v>0.702830264859268</v>
      </c>
      <c r="BB55" s="476">
        <v>0.837134532110939</v>
      </c>
      <c r="BC55" s="476">
        <v>0.935940676680703</v>
      </c>
      <c r="BD55" s="476">
        <v>1.02141529838866</v>
      </c>
      <c r="BE55" s="477">
        <v>1.1352410381497</v>
      </c>
      <c r="BF55" s="457">
        <v>0.108402516063113</v>
      </c>
      <c r="BG55" s="457">
        <v>0.183763758952848</v>
      </c>
      <c r="BH55" s="457">
        <v>0.0406160408214247</v>
      </c>
    </row>
    <row r="56" spans="8:8">
      <c r="A56" s="218" t="s">
        <v>144</v>
      </c>
      <c r="B56" s="476">
        <v>0.0</v>
      </c>
      <c r="C56" s="476">
        <v>0.0</v>
      </c>
      <c r="D56" s="476">
        <v>0.0</v>
      </c>
      <c r="E56" s="476">
        <v>0.0</v>
      </c>
      <c r="F56" s="476">
        <v>0.0</v>
      </c>
      <c r="G56" s="476">
        <v>0.0</v>
      </c>
      <c r="H56" s="476">
        <v>0.0</v>
      </c>
      <c r="I56" s="476">
        <v>0.0</v>
      </c>
      <c r="J56" s="476">
        <v>0.0</v>
      </c>
      <c r="K56" s="476">
        <v>0.0</v>
      </c>
      <c r="L56" s="476">
        <v>0.0</v>
      </c>
      <c r="M56" s="476">
        <v>0.0</v>
      </c>
      <c r="N56" s="476">
        <v>0.0</v>
      </c>
      <c r="O56" s="476">
        <v>0.0</v>
      </c>
      <c r="P56" s="476">
        <v>0.0</v>
      </c>
      <c r="Q56" s="476">
        <v>0.0</v>
      </c>
      <c r="R56" s="476">
        <v>0.0</v>
      </c>
      <c r="S56" s="476">
        <v>0.0</v>
      </c>
      <c r="T56" s="476">
        <v>0.0</v>
      </c>
      <c r="U56" s="476">
        <v>0.0</v>
      </c>
      <c r="V56" s="476">
        <v>0.0</v>
      </c>
      <c r="W56" s="476">
        <v>0.0</v>
      </c>
      <c r="X56" s="476">
        <v>0.0</v>
      </c>
      <c r="Y56" s="476">
        <v>0.0</v>
      </c>
      <c r="Z56" s="476">
        <v>0.0</v>
      </c>
      <c r="AA56" s="476">
        <v>0.0</v>
      </c>
      <c r="AB56" s="476">
        <v>0.0</v>
      </c>
      <c r="AC56" s="476">
        <v>0.0</v>
      </c>
      <c r="AD56" s="476">
        <v>4.27272727272727E-6</v>
      </c>
      <c r="AE56" s="476">
        <v>6.11111111111111E-6</v>
      </c>
      <c r="AF56" s="476">
        <v>5.75757575757576E-6</v>
      </c>
      <c r="AG56" s="476">
        <v>1.48713585858586E-4</v>
      </c>
      <c r="AH56" s="476">
        <v>1.34125555555556E-4</v>
      </c>
      <c r="AI56" s="476">
        <v>1.48370151515152E-4</v>
      </c>
      <c r="AJ56" s="476">
        <v>1.23696767676768E-4</v>
      </c>
      <c r="AK56" s="476">
        <v>1.18392828282828E-4</v>
      </c>
      <c r="AL56" s="476">
        <v>1.16891909681228E-4</v>
      </c>
      <c r="AM56" s="476">
        <v>1.11330557184751E-4</v>
      </c>
      <c r="AN56" s="476">
        <v>1.41375259324009E-4</v>
      </c>
      <c r="AO56" s="476">
        <v>3.34766421540243E-4</v>
      </c>
      <c r="AP56" s="476">
        <v>3.78727917146145E-4</v>
      </c>
      <c r="AQ56" s="476">
        <v>4.53571178090274E-4</v>
      </c>
      <c r="AR56" s="476">
        <v>5.77172588888602E-4</v>
      </c>
      <c r="AS56" s="476">
        <v>4.7882918972332E-4</v>
      </c>
      <c r="AT56" s="476">
        <v>5.42362079246512E-4</v>
      </c>
      <c r="AU56" s="476">
        <v>5.52082561371394E-4</v>
      </c>
      <c r="AV56" s="476">
        <v>6.88237178492239E-4</v>
      </c>
      <c r="AW56" s="476">
        <v>9.21575518954828E-4</v>
      </c>
      <c r="AX56" s="476">
        <v>0.00134537411265608</v>
      </c>
      <c r="AY56" s="476">
        <v>0.00191670146529948</v>
      </c>
      <c r="AZ56" s="476">
        <v>0.00246983754208445</v>
      </c>
      <c r="BA56" s="476">
        <v>0.00326709178665734</v>
      </c>
      <c r="BB56" s="476">
        <v>0.00585344959840237</v>
      </c>
      <c r="BC56" s="476">
        <v>0.00884963544604304</v>
      </c>
      <c r="BD56" s="476">
        <v>0.0192889402324977</v>
      </c>
      <c r="BE56" s="477">
        <v>0.0209480068384364</v>
      </c>
      <c r="BF56" s="457">
        <v>0.0830440446841185</v>
      </c>
      <c r="BG56" s="457">
        <v>0.429229280710786</v>
      </c>
      <c r="BH56" s="457">
        <v>7.4946647653273E-4</v>
      </c>
    </row>
    <row r="57" spans="8:8" s="47" ht="10.2" customFormat="1">
      <c r="A57" s="54" t="s">
        <v>145</v>
      </c>
      <c r="B57" s="478">
        <v>0.03009</v>
      </c>
      <c r="C57" s="478">
        <v>0.04101</v>
      </c>
      <c r="D57" s="478">
        <v>0.04489</v>
      </c>
      <c r="E57" s="478">
        <v>0.04997</v>
      </c>
      <c r="F57" s="478">
        <v>0.05422904</v>
      </c>
      <c r="G57" s="478">
        <v>0.071183569613</v>
      </c>
      <c r="H57" s="478">
        <v>0.07231883626</v>
      </c>
      <c r="I57" s="478">
        <v>0.0712260804</v>
      </c>
      <c r="J57" s="478">
        <v>0.07663391239</v>
      </c>
      <c r="K57" s="478">
        <v>0.080420602</v>
      </c>
      <c r="L57" s="478">
        <v>0.08520942081</v>
      </c>
      <c r="M57" s="478">
        <v>0.08485597232</v>
      </c>
      <c r="N57" s="478">
        <v>0.08880291321</v>
      </c>
      <c r="O57" s="478">
        <v>0.09375139078</v>
      </c>
      <c r="P57" s="478">
        <v>0.09768957992</v>
      </c>
      <c r="Q57" s="478">
        <v>0.1075144928</v>
      </c>
      <c r="R57" s="478">
        <v>0.10764023151</v>
      </c>
      <c r="S57" s="478">
        <v>0.09854621004</v>
      </c>
      <c r="T57" s="478">
        <v>0.10166752155</v>
      </c>
      <c r="U57" s="478">
        <v>0.105497879090101</v>
      </c>
      <c r="V57" s="478">
        <v>0.110198228390101</v>
      </c>
      <c r="W57" s="478">
        <v>0.131534196570101</v>
      </c>
      <c r="X57" s="478">
        <v>0.13066101294</v>
      </c>
      <c r="Y57" s="478">
        <v>0.140088099050101</v>
      </c>
      <c r="Z57" s="478">
        <v>0.140617668020909</v>
      </c>
      <c r="AA57" s="478">
        <v>0.197448130464678</v>
      </c>
      <c r="AB57" s="478">
        <v>0.205449609878384</v>
      </c>
      <c r="AC57" s="478">
        <v>0.222717390797575</v>
      </c>
      <c r="AD57" s="478">
        <v>0.251963040921212</v>
      </c>
      <c r="AE57" s="478">
        <v>0.27034823912202</v>
      </c>
      <c r="AF57" s="478">
        <v>0.304085006566974</v>
      </c>
      <c r="AG57" s="478">
        <v>0.315625964943209</v>
      </c>
      <c r="AH57" s="478">
        <v>0.390229385941627</v>
      </c>
      <c r="AI57" s="478">
        <v>0.473786094781669</v>
      </c>
      <c r="AJ57" s="478">
        <v>0.524351199958126</v>
      </c>
      <c r="AK57" s="478">
        <v>0.649204357482859</v>
      </c>
      <c r="AL57" s="478">
        <v>0.71591241189358</v>
      </c>
      <c r="AM57" s="478">
        <v>0.86231827073156</v>
      </c>
      <c r="AN57" s="478">
        <v>1.01000420424652</v>
      </c>
      <c r="AO57" s="478">
        <v>1.25566248499499</v>
      </c>
      <c r="AP57" s="478">
        <v>1.46469719237884</v>
      </c>
      <c r="AQ57" s="478">
        <v>1.68363014296327</v>
      </c>
      <c r="AR57" s="478">
        <v>1.99855034242689</v>
      </c>
      <c r="AS57" s="478">
        <v>2.27028920507346</v>
      </c>
      <c r="AT57" s="478">
        <v>2.55304693226731</v>
      </c>
      <c r="AU57" s="478">
        <v>2.94358738012462</v>
      </c>
      <c r="AV57" s="478">
        <v>3.54079399306724</v>
      </c>
      <c r="AW57" s="478">
        <v>4.17134762815978</v>
      </c>
      <c r="AX57" s="478">
        <v>4.69332400976731</v>
      </c>
      <c r="AY57" s="478">
        <v>5.03595396356883</v>
      </c>
      <c r="AZ57" s="478">
        <v>5.7150668265446</v>
      </c>
      <c r="BA57" s="478">
        <v>5.79609004441787</v>
      </c>
      <c r="BB57" s="478">
        <v>6.47763119782913</v>
      </c>
      <c r="BC57" s="478">
        <v>6.79930901240186</v>
      </c>
      <c r="BD57" s="478">
        <v>7.48766810418806</v>
      </c>
      <c r="BE57" s="478">
        <v>8.1800577469009</v>
      </c>
      <c r="BF57" s="458">
        <v>0.0894857716494801</v>
      </c>
      <c r="BG57" s="458">
        <v>0.113598862708311</v>
      </c>
      <c r="BH57" s="458">
        <v>0.292661688755764</v>
      </c>
    </row>
    <row r="58" spans="8:8">
      <c r="A58" s="218"/>
      <c r="B58" s="485"/>
      <c r="C58" s="485"/>
      <c r="D58" s="485"/>
      <c r="E58" s="485"/>
      <c r="F58" s="485"/>
      <c r="G58" s="485"/>
      <c r="H58" s="485"/>
      <c r="I58" s="485"/>
      <c r="J58" s="485"/>
      <c r="K58" s="485"/>
      <c r="L58" s="485"/>
      <c r="M58" s="485"/>
      <c r="N58" s="485"/>
      <c r="O58" s="485"/>
      <c r="P58" s="485"/>
      <c r="Q58" s="485"/>
      <c r="R58" s="485"/>
      <c r="S58" s="485"/>
      <c r="T58" s="485"/>
      <c r="U58" s="485"/>
      <c r="V58" s="485"/>
      <c r="W58" s="485"/>
      <c r="X58" s="485"/>
      <c r="Y58" s="485"/>
      <c r="Z58" s="485"/>
      <c r="AA58" s="485"/>
      <c r="AB58" s="485"/>
      <c r="AC58" s="485"/>
      <c r="AD58" s="485"/>
      <c r="AE58" s="485"/>
      <c r="AF58" s="485"/>
      <c r="AG58" s="485"/>
      <c r="AH58" s="485"/>
      <c r="AI58" s="485"/>
      <c r="AJ58" s="485"/>
      <c r="AK58" s="485"/>
      <c r="AL58" s="485"/>
      <c r="AM58" s="485"/>
      <c r="AN58" s="485"/>
      <c r="AO58" s="485"/>
      <c r="AP58" s="485"/>
      <c r="AQ58" s="485"/>
      <c r="AR58" s="485"/>
      <c r="AS58" s="485"/>
      <c r="AT58" s="485"/>
      <c r="AU58" s="485"/>
      <c r="AV58" s="485"/>
      <c r="AW58" s="485"/>
      <c r="AX58" s="485"/>
      <c r="AY58" s="485"/>
      <c r="AZ58" s="485"/>
      <c r="BA58" s="485"/>
      <c r="BB58" s="485"/>
      <c r="BC58" s="485"/>
      <c r="BD58" s="485"/>
      <c r="BE58" s="485"/>
      <c r="BF58" s="461"/>
      <c r="BG58" s="461"/>
      <c r="BH58" s="461"/>
    </row>
    <row r="59" spans="8:8">
      <c r="A59" s="218" t="s">
        <v>146</v>
      </c>
      <c r="B59" s="485" t="s">
        <v>114</v>
      </c>
      <c r="C59" s="485" t="s">
        <v>114</v>
      </c>
      <c r="D59" s="485" t="s">
        <v>114</v>
      </c>
      <c r="E59" s="485" t="s">
        <v>114</v>
      </c>
      <c r="F59" s="485" t="s">
        <v>114</v>
      </c>
      <c r="G59" s="485" t="s">
        <v>114</v>
      </c>
      <c r="H59" s="485" t="s">
        <v>114</v>
      </c>
      <c r="I59" s="485" t="s">
        <v>114</v>
      </c>
      <c r="J59" s="485" t="s">
        <v>114</v>
      </c>
      <c r="K59" s="485" t="s">
        <v>114</v>
      </c>
      <c r="L59" s="485" t="s">
        <v>114</v>
      </c>
      <c r="M59" s="485" t="s">
        <v>114</v>
      </c>
      <c r="N59" s="485" t="s">
        <v>114</v>
      </c>
      <c r="O59" s="485" t="s">
        <v>114</v>
      </c>
      <c r="P59" s="485" t="s">
        <v>114</v>
      </c>
      <c r="Q59" s="485" t="s">
        <v>114</v>
      </c>
      <c r="R59" s="485" t="s">
        <v>114</v>
      </c>
      <c r="S59" s="485" t="s">
        <v>114</v>
      </c>
      <c r="T59" s="485" t="s">
        <v>114</v>
      </c>
      <c r="U59" s="485" t="s">
        <v>114</v>
      </c>
      <c r="V59" s="485">
        <v>0.0</v>
      </c>
      <c r="W59" s="485">
        <v>0.0</v>
      </c>
      <c r="X59" s="485">
        <v>0.0</v>
      </c>
      <c r="Y59" s="485">
        <v>0.0</v>
      </c>
      <c r="Z59" s="485">
        <v>0.0</v>
      </c>
      <c r="AA59" s="485">
        <v>0.0</v>
      </c>
      <c r="AB59" s="485">
        <v>0.0</v>
      </c>
      <c r="AC59" s="485">
        <v>0.0</v>
      </c>
      <c r="AD59" s="485">
        <v>0.0</v>
      </c>
      <c r="AE59" s="485">
        <v>0.0</v>
      </c>
      <c r="AF59" s="485">
        <v>0.0</v>
      </c>
      <c r="AG59" s="485">
        <v>0.0</v>
      </c>
      <c r="AH59" s="485">
        <v>0.0</v>
      </c>
      <c r="AI59" s="485">
        <v>0.0</v>
      </c>
      <c r="AJ59" s="485">
        <v>0.0</v>
      </c>
      <c r="AK59" s="485">
        <v>0.0</v>
      </c>
      <c r="AL59" s="485">
        <v>0.0</v>
      </c>
      <c r="AM59" s="485">
        <v>0.0</v>
      </c>
      <c r="AN59" s="485">
        <v>0.0</v>
      </c>
      <c r="AO59" s="485">
        <v>0.0</v>
      </c>
      <c r="AP59" s="485">
        <v>0.0</v>
      </c>
      <c r="AQ59" s="485">
        <v>0.0</v>
      </c>
      <c r="AR59" s="485">
        <v>0.0</v>
      </c>
      <c r="AS59" s="485">
        <v>0.0</v>
      </c>
      <c r="AT59" s="485">
        <v>1.98333333333333E-5</v>
      </c>
      <c r="AU59" s="485">
        <v>4.69325153374233E-6</v>
      </c>
      <c r="AV59" s="485">
        <v>0.0</v>
      </c>
      <c r="AW59" s="485">
        <v>0.0</v>
      </c>
      <c r="AX59" s="485">
        <v>6.32277108433734E-4</v>
      </c>
      <c r="AY59" s="485">
        <v>8.44706586826347E-4</v>
      </c>
      <c r="AZ59" s="485">
        <v>9.11624999999999E-4</v>
      </c>
      <c r="BA59" s="485">
        <v>0.00131589053254438</v>
      </c>
      <c r="BB59" s="485">
        <v>0.00130005</v>
      </c>
      <c r="BC59" s="485">
        <v>0.00181685263157895</v>
      </c>
      <c r="BD59" s="485">
        <v>0.0022067546087669</v>
      </c>
      <c r="BE59" s="486">
        <v>0.00213619568573127</v>
      </c>
      <c r="BF59" s="461">
        <v>-0.0346189480997894</v>
      </c>
      <c r="BG59" s="461">
        <v>0.601901592489288</v>
      </c>
      <c r="BH59" s="461">
        <v>7.64276556770941E-5</v>
      </c>
    </row>
    <row r="60" spans="8:8">
      <c r="A60" s="218" t="s">
        <v>147</v>
      </c>
      <c r="B60" s="485" t="s">
        <v>114</v>
      </c>
      <c r="C60" s="485" t="s">
        <v>114</v>
      </c>
      <c r="D60" s="485" t="s">
        <v>114</v>
      </c>
      <c r="E60" s="485" t="s">
        <v>114</v>
      </c>
      <c r="F60" s="485" t="s">
        <v>114</v>
      </c>
      <c r="G60" s="485" t="s">
        <v>114</v>
      </c>
      <c r="H60" s="485" t="s">
        <v>114</v>
      </c>
      <c r="I60" s="485" t="s">
        <v>114</v>
      </c>
      <c r="J60" s="485" t="s">
        <v>114</v>
      </c>
      <c r="K60" s="485" t="s">
        <v>114</v>
      </c>
      <c r="L60" s="485" t="s">
        <v>114</v>
      </c>
      <c r="M60" s="485" t="s">
        <v>114</v>
      </c>
      <c r="N60" s="485" t="s">
        <v>114</v>
      </c>
      <c r="O60" s="485" t="s">
        <v>114</v>
      </c>
      <c r="P60" s="485" t="s">
        <v>114</v>
      </c>
      <c r="Q60" s="485" t="s">
        <v>114</v>
      </c>
      <c r="R60" s="485" t="s">
        <v>114</v>
      </c>
      <c r="S60" s="485" t="s">
        <v>114</v>
      </c>
      <c r="T60" s="485" t="s">
        <v>114</v>
      </c>
      <c r="U60" s="485" t="s">
        <v>114</v>
      </c>
      <c r="V60" s="485">
        <v>0.0</v>
      </c>
      <c r="W60" s="485">
        <v>0.0</v>
      </c>
      <c r="X60" s="485">
        <v>0.0</v>
      </c>
      <c r="Y60" s="485">
        <v>0.0</v>
      </c>
      <c r="Z60" s="485">
        <v>0.0</v>
      </c>
      <c r="AA60" s="485">
        <v>0.0</v>
      </c>
      <c r="AB60" s="485">
        <v>0.0</v>
      </c>
      <c r="AC60" s="485">
        <v>0.0</v>
      </c>
      <c r="AD60" s="485">
        <v>0.0</v>
      </c>
      <c r="AE60" s="485">
        <v>0.0</v>
      </c>
      <c r="AF60" s="485">
        <v>0.0</v>
      </c>
      <c r="AG60" s="485">
        <v>0.0</v>
      </c>
      <c r="AH60" s="485">
        <v>0.0</v>
      </c>
      <c r="AI60" s="485">
        <v>0.0</v>
      </c>
      <c r="AJ60" s="485">
        <v>0.0</v>
      </c>
      <c r="AK60" s="485">
        <v>0.0</v>
      </c>
      <c r="AL60" s="485">
        <v>0.0</v>
      </c>
      <c r="AM60" s="485">
        <v>0.0</v>
      </c>
      <c r="AN60" s="485">
        <v>0.0</v>
      </c>
      <c r="AO60" s="485">
        <v>9.84365952518819E-6</v>
      </c>
      <c r="AP60" s="485">
        <v>9.68354430379747E-6</v>
      </c>
      <c r="AQ60" s="485">
        <v>2.88679245283019E-5</v>
      </c>
      <c r="AR60" s="485">
        <v>1.434375E-4</v>
      </c>
      <c r="AS60" s="485">
        <v>3.23105590062112E-4</v>
      </c>
      <c r="AT60" s="485">
        <v>5.76111111111111E-4</v>
      </c>
      <c r="AU60" s="485">
        <v>7.97852760736196E-4</v>
      </c>
      <c r="AV60" s="485">
        <v>9.23597560975609E-4</v>
      </c>
      <c r="AW60" s="485">
        <v>9.36545454545454E-4</v>
      </c>
      <c r="AX60" s="485">
        <v>8.33204819277108E-4</v>
      </c>
      <c r="AY60" s="485">
        <v>8.24550898203592E-4</v>
      </c>
      <c r="AZ60" s="485">
        <v>0.00129321428571428</v>
      </c>
      <c r="BA60" s="485">
        <v>0.00174727810650887</v>
      </c>
      <c r="BB60" s="485">
        <v>0.002628</v>
      </c>
      <c r="BC60" s="485">
        <v>0.00291684210526316</v>
      </c>
      <c r="BD60" s="485">
        <v>0.00405604260548955</v>
      </c>
      <c r="BE60" s="486">
        <v>0.00424267654107298</v>
      </c>
      <c r="BF60" s="461">
        <v>0.0431558393738809</v>
      </c>
      <c r="BG60" s="461">
        <v>0.215513049490868</v>
      </c>
      <c r="BH60" s="461">
        <v>1.51792190198816E-4</v>
      </c>
    </row>
    <row r="61" spans="8:8">
      <c r="A61" s="218" t="s">
        <v>148</v>
      </c>
      <c r="B61" s="476" t="s">
        <v>114</v>
      </c>
      <c r="C61" s="476" t="s">
        <v>114</v>
      </c>
      <c r="D61" s="476" t="s">
        <v>114</v>
      </c>
      <c r="E61" s="476" t="s">
        <v>114</v>
      </c>
      <c r="F61" s="476" t="s">
        <v>114</v>
      </c>
      <c r="G61" s="476" t="s">
        <v>114</v>
      </c>
      <c r="H61" s="476" t="s">
        <v>114</v>
      </c>
      <c r="I61" s="476" t="s">
        <v>114</v>
      </c>
      <c r="J61" s="476" t="s">
        <v>114</v>
      </c>
      <c r="K61" s="476" t="s">
        <v>114</v>
      </c>
      <c r="L61" s="476" t="s">
        <v>114</v>
      </c>
      <c r="M61" s="476" t="s">
        <v>114</v>
      </c>
      <c r="N61" s="476" t="s">
        <v>114</v>
      </c>
      <c r="O61" s="476" t="s">
        <v>114</v>
      </c>
      <c r="P61" s="476" t="s">
        <v>114</v>
      </c>
      <c r="Q61" s="476" t="s">
        <v>114</v>
      </c>
      <c r="R61" s="476" t="s">
        <v>114</v>
      </c>
      <c r="S61" s="476" t="s">
        <v>114</v>
      </c>
      <c r="T61" s="476" t="s">
        <v>114</v>
      </c>
      <c r="U61" s="476" t="s">
        <v>114</v>
      </c>
      <c r="V61" s="476">
        <v>0.0</v>
      </c>
      <c r="W61" s="476">
        <v>0.0</v>
      </c>
      <c r="X61" s="476">
        <v>0.0</v>
      </c>
      <c r="Y61" s="476">
        <v>0.0</v>
      </c>
      <c r="Z61" s="476">
        <v>0.0</v>
      </c>
      <c r="AA61" s="476">
        <v>0.0</v>
      </c>
      <c r="AB61" s="476">
        <v>0.0</v>
      </c>
      <c r="AC61" s="476">
        <v>0.0</v>
      </c>
      <c r="AD61" s="476">
        <v>0.0</v>
      </c>
      <c r="AE61" s="476">
        <v>0.0</v>
      </c>
      <c r="AF61" s="476">
        <v>0.0</v>
      </c>
      <c r="AG61" s="476">
        <v>0.0</v>
      </c>
      <c r="AH61" s="476">
        <v>0.0</v>
      </c>
      <c r="AI61" s="476">
        <v>0.0</v>
      </c>
      <c r="AJ61" s="476">
        <v>0.0</v>
      </c>
      <c r="AK61" s="476">
        <v>0.0</v>
      </c>
      <c r="AL61" s="476">
        <v>0.0</v>
      </c>
      <c r="AM61" s="476">
        <v>0.0</v>
      </c>
      <c r="AN61" s="476">
        <v>0.0</v>
      </c>
      <c r="AO61" s="476">
        <v>0.0</v>
      </c>
      <c r="AP61" s="476">
        <v>0.0</v>
      </c>
      <c r="AQ61" s="476">
        <v>0.0</v>
      </c>
      <c r="AR61" s="476">
        <v>0.0</v>
      </c>
      <c r="AS61" s="476">
        <v>0.0</v>
      </c>
      <c r="AT61" s="476">
        <v>0.0</v>
      </c>
      <c r="AU61" s="476">
        <v>0.0</v>
      </c>
      <c r="AV61" s="476">
        <v>1.37140243902439E-6</v>
      </c>
      <c r="AW61" s="476">
        <v>2.49065454545454E-5</v>
      </c>
      <c r="AX61" s="476">
        <v>4.91821265060241E-5</v>
      </c>
      <c r="AY61" s="476">
        <v>1.32882790419162E-4</v>
      </c>
      <c r="AZ61" s="476">
        <v>0.00162443469642857</v>
      </c>
      <c r="BA61" s="476">
        <v>0.00330666406508875</v>
      </c>
      <c r="BB61" s="476">
        <v>0.0039109806</v>
      </c>
      <c r="BC61" s="476">
        <v>0.00473322142105263</v>
      </c>
      <c r="BD61" s="476">
        <v>0.00983674037853339</v>
      </c>
      <c r="BE61" s="477">
        <v>0.0329765627299928</v>
      </c>
      <c r="BF61" s="457">
        <v>2.34322769192843</v>
      </c>
      <c r="BG61" s="457">
        <v>0.0</v>
      </c>
      <c r="BH61" s="457">
        <v>0.00117981765368055</v>
      </c>
    </row>
    <row r="62" spans="8:8">
      <c r="A62" s="218" t="s">
        <v>149</v>
      </c>
      <c r="B62" s="476" t="s">
        <v>114</v>
      </c>
      <c r="C62" s="476" t="s">
        <v>114</v>
      </c>
      <c r="D62" s="476" t="s">
        <v>114</v>
      </c>
      <c r="E62" s="476" t="s">
        <v>114</v>
      </c>
      <c r="F62" s="476" t="s">
        <v>114</v>
      </c>
      <c r="G62" s="476" t="s">
        <v>114</v>
      </c>
      <c r="H62" s="476" t="s">
        <v>114</v>
      </c>
      <c r="I62" s="476" t="s">
        <v>114</v>
      </c>
      <c r="J62" s="476" t="s">
        <v>114</v>
      </c>
      <c r="K62" s="476" t="s">
        <v>114</v>
      </c>
      <c r="L62" s="476" t="s">
        <v>114</v>
      </c>
      <c r="M62" s="476" t="s">
        <v>114</v>
      </c>
      <c r="N62" s="476" t="s">
        <v>114</v>
      </c>
      <c r="O62" s="476" t="s">
        <v>114</v>
      </c>
      <c r="P62" s="476" t="s">
        <v>114</v>
      </c>
      <c r="Q62" s="476" t="s">
        <v>114</v>
      </c>
      <c r="R62" s="476" t="s">
        <v>114</v>
      </c>
      <c r="S62" s="476" t="s">
        <v>114</v>
      </c>
      <c r="T62" s="476" t="s">
        <v>114</v>
      </c>
      <c r="U62" s="476" t="s">
        <v>114</v>
      </c>
      <c r="V62" s="476">
        <v>0.0</v>
      </c>
      <c r="W62" s="476">
        <v>0.0</v>
      </c>
      <c r="X62" s="476">
        <v>0.0</v>
      </c>
      <c r="Y62" s="476">
        <v>0.0</v>
      </c>
      <c r="Z62" s="476">
        <v>0.0</v>
      </c>
      <c r="AA62" s="476">
        <v>6.5E-4</v>
      </c>
      <c r="AB62" s="476">
        <v>6.5E-4</v>
      </c>
      <c r="AC62" s="476">
        <v>6.3E-4</v>
      </c>
      <c r="AD62" s="476">
        <v>6.0E-4</v>
      </c>
      <c r="AE62" s="476">
        <v>6.1E-4</v>
      </c>
      <c r="AF62" s="476">
        <v>5.9E-4</v>
      </c>
      <c r="AG62" s="476">
        <v>5.7E-4</v>
      </c>
      <c r="AH62" s="476">
        <v>5.7E-4</v>
      </c>
      <c r="AI62" s="476">
        <v>5.8E-4</v>
      </c>
      <c r="AJ62" s="476">
        <v>5.8E-4</v>
      </c>
      <c r="AK62" s="476">
        <v>8.1E-4</v>
      </c>
      <c r="AL62" s="476">
        <v>0.00116438961038961</v>
      </c>
      <c r="AM62" s="476">
        <v>0.00177183870967742</v>
      </c>
      <c r="AN62" s="476">
        <v>0.003672</v>
      </c>
      <c r="AO62" s="476">
        <v>0.0044516178343949</v>
      </c>
      <c r="AP62" s="476">
        <v>0.00443603164556962</v>
      </c>
      <c r="AQ62" s="476">
        <v>0.00491620754716981</v>
      </c>
      <c r="AR62" s="476">
        <v>0.00469614375</v>
      </c>
      <c r="AS62" s="476">
        <v>0.00469548447204969</v>
      </c>
      <c r="AT62" s="476">
        <v>0.00473355555555555</v>
      </c>
      <c r="AU62" s="476">
        <v>0.00507903680981595</v>
      </c>
      <c r="AV62" s="476">
        <v>0.00525984146341463</v>
      </c>
      <c r="AW62" s="476">
        <v>0.00475052488169365</v>
      </c>
      <c r="AX62" s="476">
        <v>0.00457893975903614</v>
      </c>
      <c r="AY62" s="476">
        <v>0.00742559389221556</v>
      </c>
      <c r="AZ62" s="476">
        <v>0.00878690839285714</v>
      </c>
      <c r="BA62" s="476">
        <v>0.00961745778106508</v>
      </c>
      <c r="BB62" s="476">
        <v>0.010819611</v>
      </c>
      <c r="BC62" s="476">
        <v>0.0122214521052632</v>
      </c>
      <c r="BD62" s="476">
        <v>0.0162331917738632</v>
      </c>
      <c r="BE62" s="477">
        <v>0.031205989355102</v>
      </c>
      <c r="BF62" s="457">
        <v>0.917104628752771</v>
      </c>
      <c r="BG62" s="457">
        <v>0.131153761594265</v>
      </c>
      <c r="BH62" s="457">
        <v>0.00111647103560101</v>
      </c>
    </row>
    <row r="63" spans="8:8">
      <c r="A63" s="218" t="s">
        <v>150</v>
      </c>
      <c r="B63" s="476" t="s">
        <v>114</v>
      </c>
      <c r="C63" s="476" t="s">
        <v>114</v>
      </c>
      <c r="D63" s="476" t="s">
        <v>114</v>
      </c>
      <c r="E63" s="476" t="s">
        <v>114</v>
      </c>
      <c r="F63" s="476" t="s">
        <v>114</v>
      </c>
      <c r="G63" s="476" t="s">
        <v>114</v>
      </c>
      <c r="H63" s="476" t="s">
        <v>114</v>
      </c>
      <c r="I63" s="476" t="s">
        <v>114</v>
      </c>
      <c r="J63" s="476" t="s">
        <v>114</v>
      </c>
      <c r="K63" s="476" t="s">
        <v>114</v>
      </c>
      <c r="L63" s="476" t="s">
        <v>114</v>
      </c>
      <c r="M63" s="476" t="s">
        <v>114</v>
      </c>
      <c r="N63" s="476" t="s">
        <v>114</v>
      </c>
      <c r="O63" s="476" t="s">
        <v>114</v>
      </c>
      <c r="P63" s="476" t="s">
        <v>114</v>
      </c>
      <c r="Q63" s="476" t="s">
        <v>114</v>
      </c>
      <c r="R63" s="476" t="s">
        <v>114</v>
      </c>
      <c r="S63" s="476" t="s">
        <v>114</v>
      </c>
      <c r="T63" s="476" t="s">
        <v>114</v>
      </c>
      <c r="U63" s="476" t="s">
        <v>114</v>
      </c>
      <c r="V63" s="476">
        <v>0.0</v>
      </c>
      <c r="W63" s="476">
        <v>0.0</v>
      </c>
      <c r="X63" s="476">
        <v>0.0</v>
      </c>
      <c r="Y63" s="476">
        <v>0.0</v>
      </c>
      <c r="Z63" s="476">
        <v>0.0</v>
      </c>
      <c r="AA63" s="476">
        <v>0.0</v>
      </c>
      <c r="AB63" s="476">
        <v>0.0</v>
      </c>
      <c r="AC63" s="476">
        <v>0.0</v>
      </c>
      <c r="AD63" s="476">
        <v>0.0</v>
      </c>
      <c r="AE63" s="476">
        <v>0.0</v>
      </c>
      <c r="AF63" s="476">
        <v>0.0</v>
      </c>
      <c r="AG63" s="476">
        <v>0.0</v>
      </c>
      <c r="AH63" s="476">
        <v>0.0</v>
      </c>
      <c r="AI63" s="476">
        <v>0.0</v>
      </c>
      <c r="AJ63" s="476">
        <v>0.0</v>
      </c>
      <c r="AK63" s="476">
        <v>0.0</v>
      </c>
      <c r="AL63" s="476">
        <v>0.0</v>
      </c>
      <c r="AM63" s="476">
        <v>0.0</v>
      </c>
      <c r="AN63" s="476">
        <v>0.0</v>
      </c>
      <c r="AO63" s="476">
        <v>0.0</v>
      </c>
      <c r="AP63" s="476">
        <v>0.0</v>
      </c>
      <c r="AQ63" s="476">
        <v>0.0</v>
      </c>
      <c r="AR63" s="476">
        <v>0.0</v>
      </c>
      <c r="AS63" s="476">
        <v>0.0</v>
      </c>
      <c r="AT63" s="476">
        <v>0.0</v>
      </c>
      <c r="AU63" s="476">
        <v>1.4971472392638E-6</v>
      </c>
      <c r="AV63" s="476">
        <v>4.26114329268292E-6</v>
      </c>
      <c r="AW63" s="476">
        <v>9.10054669987546E-6</v>
      </c>
      <c r="AX63" s="476">
        <v>1.70396837349397E-5</v>
      </c>
      <c r="AY63" s="476">
        <v>2.85615269461078E-5</v>
      </c>
      <c r="AZ63" s="476">
        <v>4.75392857142857E-5</v>
      </c>
      <c r="BA63" s="476">
        <v>6.31832828078138E-5</v>
      </c>
      <c r="BB63" s="476">
        <v>6.264E-5</v>
      </c>
      <c r="BC63" s="476">
        <v>6.22736842105263E-5</v>
      </c>
      <c r="BD63" s="476">
        <v>6.20440802949611E-5</v>
      </c>
      <c r="BE63" s="477">
        <v>6.18161632653061E-5</v>
      </c>
      <c r="BF63" s="457">
        <v>-0.00639567302330757</v>
      </c>
      <c r="BG63" s="457">
        <v>0.0</v>
      </c>
      <c r="BH63" s="457">
        <v>2.21162530796076E-6</v>
      </c>
    </row>
    <row r="64" spans="8:8">
      <c r="A64" s="218" t="s">
        <v>151</v>
      </c>
      <c r="B64" s="476">
        <v>0.0</v>
      </c>
      <c r="C64" s="476">
        <v>0.0</v>
      </c>
      <c r="D64" s="476">
        <v>0.0</v>
      </c>
      <c r="E64" s="476">
        <v>0.0</v>
      </c>
      <c r="F64" s="476">
        <v>0.0</v>
      </c>
      <c r="G64" s="476">
        <v>0.0</v>
      </c>
      <c r="H64" s="476">
        <v>0.0</v>
      </c>
      <c r="I64" s="476">
        <v>0.0</v>
      </c>
      <c r="J64" s="476">
        <v>0.0</v>
      </c>
      <c r="K64" s="476">
        <v>0.0</v>
      </c>
      <c r="L64" s="476">
        <v>0.0</v>
      </c>
      <c r="M64" s="476">
        <v>0.0</v>
      </c>
      <c r="N64" s="476">
        <v>0.0</v>
      </c>
      <c r="O64" s="476">
        <v>0.0</v>
      </c>
      <c r="P64" s="476">
        <v>0.0</v>
      </c>
      <c r="Q64" s="476">
        <v>0.0</v>
      </c>
      <c r="R64" s="476">
        <v>0.0</v>
      </c>
      <c r="S64" s="476">
        <v>0.0</v>
      </c>
      <c r="T64" s="476">
        <v>0.0</v>
      </c>
      <c r="U64" s="476">
        <v>0.0</v>
      </c>
      <c r="V64" s="476" t="s">
        <v>114</v>
      </c>
      <c r="W64" s="476" t="s">
        <v>114</v>
      </c>
      <c r="X64" s="476" t="s">
        <v>114</v>
      </c>
      <c r="Y64" s="476" t="s">
        <v>114</v>
      </c>
      <c r="Z64" s="476" t="s">
        <v>114</v>
      </c>
      <c r="AA64" s="476" t="s">
        <v>114</v>
      </c>
      <c r="AB64" s="476" t="s">
        <v>114</v>
      </c>
      <c r="AC64" s="476" t="s">
        <v>114</v>
      </c>
      <c r="AD64" s="476" t="s">
        <v>114</v>
      </c>
      <c r="AE64" s="476" t="s">
        <v>114</v>
      </c>
      <c r="AF64" s="476" t="s">
        <v>114</v>
      </c>
      <c r="AG64" s="476" t="s">
        <v>114</v>
      </c>
      <c r="AH64" s="476" t="s">
        <v>114</v>
      </c>
      <c r="AI64" s="476" t="s">
        <v>114</v>
      </c>
      <c r="AJ64" s="476" t="s">
        <v>114</v>
      </c>
      <c r="AK64" s="476" t="s">
        <v>114</v>
      </c>
      <c r="AL64" s="476" t="s">
        <v>114</v>
      </c>
      <c r="AM64" s="476" t="s">
        <v>114</v>
      </c>
      <c r="AN64" s="476" t="s">
        <v>114</v>
      </c>
      <c r="AO64" s="476" t="s">
        <v>114</v>
      </c>
      <c r="AP64" s="476" t="s">
        <v>114</v>
      </c>
      <c r="AQ64" s="476" t="s">
        <v>114</v>
      </c>
      <c r="AR64" s="476" t="s">
        <v>114</v>
      </c>
      <c r="AS64" s="476" t="s">
        <v>114</v>
      </c>
      <c r="AT64" s="476" t="s">
        <v>114</v>
      </c>
      <c r="AU64" s="476" t="s">
        <v>114</v>
      </c>
      <c r="AV64" s="476" t="s">
        <v>114</v>
      </c>
      <c r="AW64" s="476" t="s">
        <v>114</v>
      </c>
      <c r="AX64" s="476" t="s">
        <v>114</v>
      </c>
      <c r="AY64" s="476" t="s">
        <v>114</v>
      </c>
      <c r="AZ64" s="476" t="s">
        <v>114</v>
      </c>
      <c r="BA64" s="476" t="s">
        <v>114</v>
      </c>
      <c r="BB64" s="476" t="s">
        <v>114</v>
      </c>
      <c r="BC64" s="476" t="s">
        <v>114</v>
      </c>
      <c r="BD64" s="476" t="s">
        <v>114</v>
      </c>
      <c r="BE64" s="477" t="s">
        <v>114</v>
      </c>
      <c r="BF64" s="457" t="s">
        <v>114</v>
      </c>
      <c r="BG64" s="457" t="s">
        <v>114</v>
      </c>
      <c r="BH64" s="457" t="s">
        <v>114</v>
      </c>
    </row>
    <row r="65" spans="8:8">
      <c r="A65" s="218" t="s">
        <v>152</v>
      </c>
      <c r="B65" s="485" t="s">
        <v>114</v>
      </c>
      <c r="C65" s="485" t="s">
        <v>114</v>
      </c>
      <c r="D65" s="485" t="s">
        <v>114</v>
      </c>
      <c r="E65" s="485" t="s">
        <v>114</v>
      </c>
      <c r="F65" s="485" t="s">
        <v>114</v>
      </c>
      <c r="G65" s="485" t="s">
        <v>114</v>
      </c>
      <c r="H65" s="485" t="s">
        <v>114</v>
      </c>
      <c r="I65" s="485" t="s">
        <v>114</v>
      </c>
      <c r="J65" s="485" t="s">
        <v>114</v>
      </c>
      <c r="K65" s="485" t="s">
        <v>114</v>
      </c>
      <c r="L65" s="485" t="s">
        <v>114</v>
      </c>
      <c r="M65" s="485" t="s">
        <v>114</v>
      </c>
      <c r="N65" s="485" t="s">
        <v>114</v>
      </c>
      <c r="O65" s="485" t="s">
        <v>114</v>
      </c>
      <c r="P65" s="485" t="s">
        <v>114</v>
      </c>
      <c r="Q65" s="485" t="s">
        <v>114</v>
      </c>
      <c r="R65" s="485" t="s">
        <v>114</v>
      </c>
      <c r="S65" s="485" t="s">
        <v>114</v>
      </c>
      <c r="T65" s="485" t="s">
        <v>114</v>
      </c>
      <c r="U65" s="485" t="s">
        <v>114</v>
      </c>
      <c r="V65" s="485">
        <v>0.0</v>
      </c>
      <c r="W65" s="485">
        <v>0.0</v>
      </c>
      <c r="X65" s="485">
        <v>0.0</v>
      </c>
      <c r="Y65" s="485">
        <v>0.0</v>
      </c>
      <c r="Z65" s="485">
        <v>0.0</v>
      </c>
      <c r="AA65" s="485">
        <v>0.0</v>
      </c>
      <c r="AB65" s="485">
        <v>0.0</v>
      </c>
      <c r="AC65" s="485">
        <v>0.0</v>
      </c>
      <c r="AD65" s="485">
        <v>0.0</v>
      </c>
      <c r="AE65" s="485">
        <v>0.0</v>
      </c>
      <c r="AF65" s="485">
        <v>0.0</v>
      </c>
      <c r="AG65" s="485">
        <v>0.0</v>
      </c>
      <c r="AH65" s="485">
        <v>0.0</v>
      </c>
      <c r="AI65" s="485">
        <v>0.0</v>
      </c>
      <c r="AJ65" s="485">
        <v>0.0</v>
      </c>
      <c r="AK65" s="485">
        <v>0.0</v>
      </c>
      <c r="AL65" s="485">
        <v>0.0</v>
      </c>
      <c r="AM65" s="485">
        <v>0.0</v>
      </c>
      <c r="AN65" s="485">
        <v>0.0</v>
      </c>
      <c r="AO65" s="485">
        <v>0.0</v>
      </c>
      <c r="AP65" s="485">
        <v>0.0</v>
      </c>
      <c r="AQ65" s="485">
        <v>0.0</v>
      </c>
      <c r="AR65" s="485">
        <v>0.0</v>
      </c>
      <c r="AS65" s="485">
        <v>0.0</v>
      </c>
      <c r="AT65" s="485">
        <v>0.0</v>
      </c>
      <c r="AU65" s="485">
        <v>0.0</v>
      </c>
      <c r="AV65" s="485">
        <v>0.0</v>
      </c>
      <c r="AW65" s="485">
        <v>0.0</v>
      </c>
      <c r="AX65" s="485">
        <v>0.0</v>
      </c>
      <c r="AY65" s="485">
        <v>0.0</v>
      </c>
      <c r="AZ65" s="485">
        <v>0.0</v>
      </c>
      <c r="BA65" s="485">
        <v>2.71597633136094E-6</v>
      </c>
      <c r="BB65" s="485">
        <v>6.3E-6</v>
      </c>
      <c r="BC65" s="485">
        <v>6.10836842105263E-5</v>
      </c>
      <c r="BD65" s="485">
        <v>1.38172879967227E-4</v>
      </c>
      <c r="BE65" s="486">
        <v>1.37665306122449E-4</v>
      </c>
      <c r="BF65" s="456">
        <v>-0.00639567302330746</v>
      </c>
      <c r="BG65" s="456">
        <v>0.0</v>
      </c>
      <c r="BH65" s="456">
        <v>4.92531498180916E-6</v>
      </c>
    </row>
    <row r="66" spans="8:8">
      <c r="A66" s="218" t="s">
        <v>153</v>
      </c>
      <c r="B66" s="485" t="s">
        <v>114</v>
      </c>
      <c r="C66" s="485" t="s">
        <v>114</v>
      </c>
      <c r="D66" s="485" t="s">
        <v>114</v>
      </c>
      <c r="E66" s="485" t="s">
        <v>114</v>
      </c>
      <c r="F66" s="485" t="s">
        <v>114</v>
      </c>
      <c r="G66" s="485" t="s">
        <v>114</v>
      </c>
      <c r="H66" s="485" t="s">
        <v>114</v>
      </c>
      <c r="I66" s="485" t="s">
        <v>114</v>
      </c>
      <c r="J66" s="485" t="s">
        <v>114</v>
      </c>
      <c r="K66" s="485" t="s">
        <v>114</v>
      </c>
      <c r="L66" s="485" t="s">
        <v>114</v>
      </c>
      <c r="M66" s="485" t="s">
        <v>114</v>
      </c>
      <c r="N66" s="485" t="s">
        <v>114</v>
      </c>
      <c r="O66" s="485" t="s">
        <v>114</v>
      </c>
      <c r="P66" s="485" t="s">
        <v>114</v>
      </c>
      <c r="Q66" s="485" t="s">
        <v>114</v>
      </c>
      <c r="R66" s="485" t="s">
        <v>114</v>
      </c>
      <c r="S66" s="485" t="s">
        <v>114</v>
      </c>
      <c r="T66" s="485" t="s">
        <v>114</v>
      </c>
      <c r="U66" s="485" t="s">
        <v>114</v>
      </c>
      <c r="V66" s="485">
        <v>0.0</v>
      </c>
      <c r="W66" s="485">
        <v>0.0</v>
      </c>
      <c r="X66" s="485">
        <v>0.0</v>
      </c>
      <c r="Y66" s="485">
        <v>0.0</v>
      </c>
      <c r="Z66" s="485">
        <v>0.0</v>
      </c>
      <c r="AA66" s="485">
        <v>0.0</v>
      </c>
      <c r="AB66" s="485">
        <v>0.0</v>
      </c>
      <c r="AC66" s="485">
        <v>0.0</v>
      </c>
      <c r="AD66" s="485">
        <v>0.0</v>
      </c>
      <c r="AE66" s="485">
        <v>0.0</v>
      </c>
      <c r="AF66" s="485">
        <v>0.0</v>
      </c>
      <c r="AG66" s="485">
        <v>0.0</v>
      </c>
      <c r="AH66" s="485">
        <v>0.0</v>
      </c>
      <c r="AI66" s="485">
        <v>0.0</v>
      </c>
      <c r="AJ66" s="485">
        <v>0.0</v>
      </c>
      <c r="AK66" s="485">
        <v>0.0</v>
      </c>
      <c r="AL66" s="485">
        <v>0.0</v>
      </c>
      <c r="AM66" s="485">
        <v>0.0</v>
      </c>
      <c r="AN66" s="485">
        <v>0.0</v>
      </c>
      <c r="AO66" s="485">
        <v>0.0</v>
      </c>
      <c r="AP66" s="485">
        <v>0.0</v>
      </c>
      <c r="AQ66" s="485">
        <v>2.50188679245283E-5</v>
      </c>
      <c r="AR66" s="485">
        <v>2.773125E-5</v>
      </c>
      <c r="AS66" s="485">
        <v>1.8055900621118E-5</v>
      </c>
      <c r="AT66" s="485">
        <v>4.06807638888889E-5</v>
      </c>
      <c r="AU66" s="485">
        <v>3.9241449386503E-5</v>
      </c>
      <c r="AV66" s="485">
        <v>2.95364634146341E-5</v>
      </c>
      <c r="AW66" s="485">
        <v>4.93663359900373E-5</v>
      </c>
      <c r="AX66" s="485">
        <v>1.01456972891566E-4</v>
      </c>
      <c r="AY66" s="485">
        <v>2.39309865269461E-4</v>
      </c>
      <c r="AZ66" s="485">
        <v>2.83676116071428E-4</v>
      </c>
      <c r="BA66" s="485">
        <v>2.69494611737051E-4</v>
      </c>
      <c r="BB66" s="485">
        <v>3.8019375E-4</v>
      </c>
      <c r="BC66" s="485">
        <v>6.32970394736842E-4</v>
      </c>
      <c r="BD66" s="485">
        <v>0.00132595821384678</v>
      </c>
      <c r="BE66" s="486">
        <v>0.00129586515178059</v>
      </c>
      <c r="BF66" s="461">
        <v>-0.025365563472331</v>
      </c>
      <c r="BG66" s="461">
        <v>0.416818026549591</v>
      </c>
      <c r="BH66" s="461">
        <v>4.63627636202856E-5</v>
      </c>
    </row>
    <row r="67" spans="8:8" s="47" ht="10.2" customFormat="1">
      <c r="A67" s="54" t="s">
        <v>154</v>
      </c>
      <c r="B67" s="478">
        <v>0.0</v>
      </c>
      <c r="C67" s="478">
        <v>0.0</v>
      </c>
      <c r="D67" s="478">
        <v>0.0</v>
      </c>
      <c r="E67" s="478">
        <v>0.0</v>
      </c>
      <c r="F67" s="478">
        <v>0.0</v>
      </c>
      <c r="G67" s="478">
        <v>0.0</v>
      </c>
      <c r="H67" s="478">
        <v>0.0</v>
      </c>
      <c r="I67" s="478">
        <v>0.0</v>
      </c>
      <c r="J67" s="478">
        <v>0.0</v>
      </c>
      <c r="K67" s="478">
        <v>0.0</v>
      </c>
      <c r="L67" s="478">
        <v>0.0</v>
      </c>
      <c r="M67" s="478">
        <v>0.0</v>
      </c>
      <c r="N67" s="478">
        <v>0.0</v>
      </c>
      <c r="O67" s="478">
        <v>0.0</v>
      </c>
      <c r="P67" s="478">
        <v>0.0</v>
      </c>
      <c r="Q67" s="478">
        <v>0.0</v>
      </c>
      <c r="R67" s="478">
        <v>0.0</v>
      </c>
      <c r="S67" s="478">
        <v>0.0</v>
      </c>
      <c r="T67" s="478">
        <v>0.0</v>
      </c>
      <c r="U67" s="478">
        <v>0.0</v>
      </c>
      <c r="V67" s="478">
        <v>0.0</v>
      </c>
      <c r="W67" s="478">
        <v>0.0</v>
      </c>
      <c r="X67" s="478">
        <v>0.0</v>
      </c>
      <c r="Y67" s="478">
        <v>0.0</v>
      </c>
      <c r="Z67" s="478">
        <v>0.0</v>
      </c>
      <c r="AA67" s="478">
        <v>6.5E-4</v>
      </c>
      <c r="AB67" s="478">
        <v>6.5E-4</v>
      </c>
      <c r="AC67" s="478">
        <v>6.3E-4</v>
      </c>
      <c r="AD67" s="478">
        <v>6.0E-4</v>
      </c>
      <c r="AE67" s="478">
        <v>6.1E-4</v>
      </c>
      <c r="AF67" s="478">
        <v>5.9E-4</v>
      </c>
      <c r="AG67" s="478">
        <v>5.7E-4</v>
      </c>
      <c r="AH67" s="478">
        <v>5.7E-4</v>
      </c>
      <c r="AI67" s="478">
        <v>5.8E-4</v>
      </c>
      <c r="AJ67" s="478">
        <v>5.8E-4</v>
      </c>
      <c r="AK67" s="478">
        <v>8.1E-4</v>
      </c>
      <c r="AL67" s="478">
        <v>0.00116438961038961</v>
      </c>
      <c r="AM67" s="478">
        <v>0.00177183870967742</v>
      </c>
      <c r="AN67" s="478">
        <v>0.003672</v>
      </c>
      <c r="AO67" s="478">
        <v>0.00446146149392009</v>
      </c>
      <c r="AP67" s="478">
        <v>0.00444571518987342</v>
      </c>
      <c r="AQ67" s="478">
        <v>0.00497009433962264</v>
      </c>
      <c r="AR67" s="478">
        <v>0.0048673125</v>
      </c>
      <c r="AS67" s="478">
        <v>0.00503664596273292</v>
      </c>
      <c r="AT67" s="478">
        <v>0.00537018076388889</v>
      </c>
      <c r="AU67" s="478">
        <v>0.00592232141871165</v>
      </c>
      <c r="AV67" s="478">
        <v>0.00621860803353658</v>
      </c>
      <c r="AW67" s="478">
        <v>0.00577044376438356</v>
      </c>
      <c r="AX67" s="478">
        <v>0.00621210046987951</v>
      </c>
      <c r="AY67" s="478">
        <v>0.00949560555988023</v>
      </c>
      <c r="AZ67" s="478">
        <v>0.0129473977767857</v>
      </c>
      <c r="BA67" s="478">
        <v>0.0163226843560833</v>
      </c>
      <c r="BB67" s="478">
        <v>0.01910777535</v>
      </c>
      <c r="BC67" s="478">
        <v>0.0224446960263158</v>
      </c>
      <c r="BD67" s="478">
        <v>0.033858904540762</v>
      </c>
      <c r="BE67" s="478">
        <v>0.0720567709330674</v>
      </c>
      <c r="BF67" s="458">
        <v>1.1223337105677</v>
      </c>
      <c r="BG67" s="458">
        <v>0.202176958565631</v>
      </c>
      <c r="BH67" s="458">
        <v>0.00257800823906753</v>
      </c>
    </row>
    <row r="68" spans="8:8">
      <c r="B68" s="476"/>
      <c r="C68" s="476"/>
      <c r="D68" s="476"/>
      <c r="E68" s="476"/>
      <c r="F68" s="476"/>
      <c r="G68" s="476"/>
      <c r="H68" s="476"/>
      <c r="I68" s="476"/>
      <c r="J68" s="476"/>
      <c r="K68" s="476"/>
      <c r="L68" s="476"/>
      <c r="M68" s="476"/>
      <c r="N68" s="476"/>
      <c r="O68" s="476"/>
      <c r="P68" s="476"/>
      <c r="Q68" s="476"/>
      <c r="R68" s="476"/>
      <c r="S68" s="476"/>
      <c r="T68" s="476"/>
      <c r="U68" s="476"/>
      <c r="V68" s="476"/>
      <c r="W68" s="476"/>
      <c r="X68" s="476"/>
      <c r="Y68" s="476"/>
      <c r="Z68" s="476"/>
      <c r="AA68" s="476"/>
      <c r="AB68" s="476"/>
      <c r="AC68" s="476"/>
      <c r="AD68" s="476"/>
      <c r="AE68" s="476"/>
      <c r="AF68" s="476"/>
      <c r="AG68" s="476"/>
      <c r="AH68" s="476"/>
      <c r="AI68" s="476"/>
      <c r="AJ68" s="476"/>
      <c r="AK68" s="476"/>
      <c r="AL68" s="476"/>
      <c r="AM68" s="476"/>
      <c r="AN68" s="476"/>
      <c r="AO68" s="476"/>
      <c r="AP68" s="476"/>
      <c r="AQ68" s="476"/>
      <c r="AR68" s="476"/>
      <c r="AS68" s="476"/>
      <c r="AT68" s="476"/>
      <c r="AU68" s="476"/>
      <c r="AV68" s="476"/>
      <c r="AW68" s="476"/>
      <c r="AX68" s="476"/>
      <c r="AY68" s="476"/>
      <c r="AZ68" s="476"/>
      <c r="BA68" s="476"/>
      <c r="BB68" s="476"/>
      <c r="BC68" s="476"/>
      <c r="BD68" s="476"/>
      <c r="BE68" s="477"/>
      <c r="BF68" s="457"/>
      <c r="BG68" s="457"/>
      <c r="BH68" s="457"/>
    </row>
    <row r="69" spans="8:8">
      <c r="A69" s="45" t="s">
        <v>155</v>
      </c>
      <c r="B69" s="476">
        <v>0.0</v>
      </c>
      <c r="C69" s="476">
        <v>0.0</v>
      </c>
      <c r="D69" s="476">
        <v>0.0</v>
      </c>
      <c r="E69" s="476">
        <v>0.0</v>
      </c>
      <c r="F69" s="476">
        <v>0.0</v>
      </c>
      <c r="G69" s="476">
        <v>0.0</v>
      </c>
      <c r="H69" s="476">
        <v>0.0</v>
      </c>
      <c r="I69" s="476">
        <v>0.0</v>
      </c>
      <c r="J69" s="476">
        <v>0.0</v>
      </c>
      <c r="K69" s="476">
        <v>0.0</v>
      </c>
      <c r="L69" s="476">
        <v>0.0</v>
      </c>
      <c r="M69" s="476">
        <v>0.0</v>
      </c>
      <c r="N69" s="476">
        <v>0.0</v>
      </c>
      <c r="O69" s="476">
        <v>0.0</v>
      </c>
      <c r="P69" s="476">
        <v>0.0</v>
      </c>
      <c r="Q69" s="476">
        <v>0.0</v>
      </c>
      <c r="R69" s="476">
        <v>0.0</v>
      </c>
      <c r="S69" s="476">
        <v>0.0</v>
      </c>
      <c r="T69" s="476">
        <v>0.0</v>
      </c>
      <c r="U69" s="476">
        <v>0.0</v>
      </c>
      <c r="V69" s="476">
        <v>0.0</v>
      </c>
      <c r="W69" s="476">
        <v>0.0</v>
      </c>
      <c r="X69" s="476">
        <v>0.0</v>
      </c>
      <c r="Y69" s="476">
        <v>0.0</v>
      </c>
      <c r="Z69" s="476">
        <v>0.0</v>
      </c>
      <c r="AA69" s="476">
        <v>0.0</v>
      </c>
      <c r="AB69" s="476">
        <v>0.0</v>
      </c>
      <c r="AC69" s="476">
        <v>0.0</v>
      </c>
      <c r="AD69" s="476">
        <v>0.0</v>
      </c>
      <c r="AE69" s="476">
        <v>0.0</v>
      </c>
      <c r="AF69" s="476">
        <v>0.0</v>
      </c>
      <c r="AG69" s="476">
        <v>0.0</v>
      </c>
      <c r="AH69" s="476">
        <v>0.0</v>
      </c>
      <c r="AI69" s="476">
        <v>0.0</v>
      </c>
      <c r="AJ69" s="476">
        <v>3.5E-4</v>
      </c>
      <c r="AK69" s="476">
        <v>3.65E-4</v>
      </c>
      <c r="AL69" s="476">
        <v>3.34811688311688E-4</v>
      </c>
      <c r="AM69" s="476">
        <v>2.99090322580645E-4</v>
      </c>
      <c r="AN69" s="476">
        <v>2.70692307692308E-4</v>
      </c>
      <c r="AO69" s="476">
        <v>4.51203821656051E-4</v>
      </c>
      <c r="AP69" s="476">
        <v>6.8656329113924E-4</v>
      </c>
      <c r="AQ69" s="476">
        <v>0.00120667924528302</v>
      </c>
      <c r="AR69" s="476">
        <v>0.0013483125</v>
      </c>
      <c r="AS69" s="476">
        <v>0.00186260869565217</v>
      </c>
      <c r="AT69" s="476">
        <v>0.00215522222222222</v>
      </c>
      <c r="AU69" s="476">
        <v>0.00206315337423313</v>
      </c>
      <c r="AV69" s="476">
        <v>0.00220357317073171</v>
      </c>
      <c r="AW69" s="476">
        <v>0.00211047272727273</v>
      </c>
      <c r="AX69" s="476">
        <v>0.00213186144578313</v>
      </c>
      <c r="AY69" s="476">
        <v>0.00224461077844311</v>
      </c>
      <c r="AZ69" s="476">
        <v>0.00236785714285714</v>
      </c>
      <c r="BA69" s="476">
        <v>0.0026354023668639</v>
      </c>
      <c r="BB69" s="476">
        <v>0.003748527</v>
      </c>
      <c r="BC69" s="476">
        <v>0.0074409447368421</v>
      </c>
      <c r="BD69" s="476">
        <v>0.00834451097833307</v>
      </c>
      <c r="BE69" s="477">
        <v>0.00865456602492574</v>
      </c>
      <c r="BF69" s="457">
        <v>0.0343230049162833</v>
      </c>
      <c r="BG69" s="457">
        <v>0.144961499698891</v>
      </c>
      <c r="BH69" s="457">
        <v>3.09638389687728E-4</v>
      </c>
    </row>
    <row r="70" spans="8:8">
      <c r="A70" s="45" t="s">
        <v>156</v>
      </c>
      <c r="B70" s="476">
        <v>0.0</v>
      </c>
      <c r="C70" s="476">
        <v>0.0</v>
      </c>
      <c r="D70" s="476">
        <v>0.0</v>
      </c>
      <c r="E70" s="476">
        <v>0.0</v>
      </c>
      <c r="F70" s="476">
        <v>0.0</v>
      </c>
      <c r="G70" s="476">
        <v>0.0</v>
      </c>
      <c r="H70" s="476">
        <v>0.0</v>
      </c>
      <c r="I70" s="476">
        <v>0.0</v>
      </c>
      <c r="J70" s="476">
        <v>0.0</v>
      </c>
      <c r="K70" s="476">
        <v>0.0</v>
      </c>
      <c r="L70" s="476">
        <v>0.0</v>
      </c>
      <c r="M70" s="476">
        <v>0.0</v>
      </c>
      <c r="N70" s="476">
        <v>0.0</v>
      </c>
      <c r="O70" s="476">
        <v>0.0</v>
      </c>
      <c r="P70" s="476">
        <v>0.0</v>
      </c>
      <c r="Q70" s="476">
        <v>0.0</v>
      </c>
      <c r="R70" s="476">
        <v>0.0</v>
      </c>
      <c r="S70" s="476">
        <v>0.0</v>
      </c>
      <c r="T70" s="476">
        <v>0.0</v>
      </c>
      <c r="U70" s="476">
        <v>0.0</v>
      </c>
      <c r="V70" s="476">
        <v>0.0</v>
      </c>
      <c r="W70" s="476">
        <v>0.0</v>
      </c>
      <c r="X70" s="476">
        <v>0.0</v>
      </c>
      <c r="Y70" s="476">
        <v>0.0</v>
      </c>
      <c r="Z70" s="476">
        <v>0.0</v>
      </c>
      <c r="AA70" s="476">
        <v>0.0</v>
      </c>
      <c r="AB70" s="476">
        <v>0.0</v>
      </c>
      <c r="AC70" s="476">
        <v>0.0</v>
      </c>
      <c r="AD70" s="476">
        <v>0.0</v>
      </c>
      <c r="AE70" s="476">
        <v>0.0</v>
      </c>
      <c r="AF70" s="476">
        <v>0.0</v>
      </c>
      <c r="AG70" s="476">
        <v>0.0</v>
      </c>
      <c r="AH70" s="476">
        <v>0.0</v>
      </c>
      <c r="AI70" s="476">
        <v>0.0</v>
      </c>
      <c r="AJ70" s="476">
        <v>0.0</v>
      </c>
      <c r="AK70" s="476">
        <v>0.0</v>
      </c>
      <c r="AL70" s="476">
        <v>0.0</v>
      </c>
      <c r="AM70" s="476">
        <v>0.0</v>
      </c>
      <c r="AN70" s="476">
        <v>0.0</v>
      </c>
      <c r="AO70" s="476">
        <v>0.0</v>
      </c>
      <c r="AP70" s="476">
        <v>0.0</v>
      </c>
      <c r="AQ70" s="476">
        <v>0.0</v>
      </c>
      <c r="AR70" s="476">
        <v>0.0</v>
      </c>
      <c r="AS70" s="476">
        <v>0.0</v>
      </c>
      <c r="AT70" s="476">
        <v>0.0</v>
      </c>
      <c r="AU70" s="476">
        <v>0.0</v>
      </c>
      <c r="AV70" s="476">
        <v>0.0</v>
      </c>
      <c r="AW70" s="476">
        <v>0.0</v>
      </c>
      <c r="AX70" s="476">
        <v>4.26740963855421E-4</v>
      </c>
      <c r="AY70" s="476">
        <v>5.24964071856287E-4</v>
      </c>
      <c r="AZ70" s="476">
        <v>5.21884821428571E-4</v>
      </c>
      <c r="BA70" s="476">
        <v>5.1879674556213E-4</v>
      </c>
      <c r="BB70" s="476">
        <v>5.15745E-4</v>
      </c>
      <c r="BC70" s="476">
        <v>0.00336908684210526</v>
      </c>
      <c r="BD70" s="476">
        <v>0.00335666497337157</v>
      </c>
      <c r="BE70" s="477">
        <v>0.00334433436734694</v>
      </c>
      <c r="BF70" s="457">
        <v>-0.00639567302330768</v>
      </c>
      <c r="BG70" s="457">
        <v>0.0</v>
      </c>
      <c r="BH70" s="457">
        <v>1.19651789020989E-4</v>
      </c>
    </row>
    <row r="71" spans="8:8">
      <c r="A71" s="45" t="s">
        <v>157</v>
      </c>
      <c r="B71" s="476">
        <v>0.0</v>
      </c>
      <c r="C71" s="476">
        <v>0.0</v>
      </c>
      <c r="D71" s="476">
        <v>0.0</v>
      </c>
      <c r="E71" s="476">
        <v>0.0</v>
      </c>
      <c r="F71" s="476">
        <v>0.0</v>
      </c>
      <c r="G71" s="476">
        <v>0.0</v>
      </c>
      <c r="H71" s="476">
        <v>0.0</v>
      </c>
      <c r="I71" s="476">
        <v>0.0</v>
      </c>
      <c r="J71" s="476">
        <v>0.0</v>
      </c>
      <c r="K71" s="476">
        <v>0.0</v>
      </c>
      <c r="L71" s="476">
        <v>0.0</v>
      </c>
      <c r="M71" s="476">
        <v>0.0</v>
      </c>
      <c r="N71" s="476">
        <v>0.0</v>
      </c>
      <c r="O71" s="476">
        <v>0.0</v>
      </c>
      <c r="P71" s="476">
        <v>0.0</v>
      </c>
      <c r="Q71" s="476">
        <v>0.0</v>
      </c>
      <c r="R71" s="476">
        <v>0.0</v>
      </c>
      <c r="S71" s="476">
        <v>0.0</v>
      </c>
      <c r="T71" s="476">
        <v>0.0</v>
      </c>
      <c r="U71" s="476">
        <v>0.0</v>
      </c>
      <c r="V71" s="476">
        <v>0.0</v>
      </c>
      <c r="W71" s="476">
        <v>0.0</v>
      </c>
      <c r="X71" s="476">
        <v>0.0</v>
      </c>
      <c r="Y71" s="476">
        <v>0.0</v>
      </c>
      <c r="Z71" s="476">
        <v>0.0</v>
      </c>
      <c r="AA71" s="476">
        <v>0.0</v>
      </c>
      <c r="AB71" s="476">
        <v>0.0</v>
      </c>
      <c r="AC71" s="476">
        <v>0.0</v>
      </c>
      <c r="AD71" s="476">
        <v>0.0</v>
      </c>
      <c r="AE71" s="476">
        <v>0.0</v>
      </c>
      <c r="AF71" s="476">
        <v>0.0</v>
      </c>
      <c r="AG71" s="476">
        <v>0.0</v>
      </c>
      <c r="AH71" s="476">
        <v>0.0</v>
      </c>
      <c r="AI71" s="476">
        <v>0.0</v>
      </c>
      <c r="AJ71" s="476">
        <v>0.0</v>
      </c>
      <c r="AK71" s="476">
        <v>0.0</v>
      </c>
      <c r="AL71" s="476">
        <v>9.93506493506493E-5</v>
      </c>
      <c r="AM71" s="476">
        <v>1.0858064516129E-4</v>
      </c>
      <c r="AN71" s="476">
        <v>1.17692307692308E-4</v>
      </c>
      <c r="AO71" s="476">
        <v>1.07197452229299E-4</v>
      </c>
      <c r="AP71" s="476">
        <v>1.06518987341772E-4</v>
      </c>
      <c r="AQ71" s="476">
        <v>9.62264150943396E-5</v>
      </c>
      <c r="AR71" s="476">
        <v>9.5625E-5</v>
      </c>
      <c r="AS71" s="476">
        <v>1.52049689440994E-4</v>
      </c>
      <c r="AT71" s="476">
        <v>7.08333333333333E-4</v>
      </c>
      <c r="AU71" s="476">
        <v>0.00130472392638037</v>
      </c>
      <c r="AV71" s="476">
        <v>0.00253756097560975</v>
      </c>
      <c r="AW71" s="476">
        <v>0.004182</v>
      </c>
      <c r="AX71" s="476">
        <v>0.00500568072289156</v>
      </c>
      <c r="AY71" s="476">
        <v>0.00864679041916167</v>
      </c>
      <c r="AZ71" s="476">
        <v>0.0117764464285714</v>
      </c>
      <c r="BA71" s="476">
        <v>0.0164126449704142</v>
      </c>
      <c r="BB71" s="476">
        <v>0.016407</v>
      </c>
      <c r="BC71" s="476">
        <v>0.0180405789473684</v>
      </c>
      <c r="BD71" s="476">
        <v>0.0294058631708316</v>
      </c>
      <c r="BE71" s="477">
        <v>0.0503883333285288</v>
      </c>
      <c r="BF71" s="457">
        <v>0.708865337321315</v>
      </c>
      <c r="BG71" s="457">
        <v>0.451508639862778</v>
      </c>
      <c r="BH71" s="457">
        <v>0.00180276657962501</v>
      </c>
    </row>
    <row r="72" spans="8:8">
      <c r="A72" s="45" t="s">
        <v>158</v>
      </c>
      <c r="B72" s="476">
        <v>0.0</v>
      </c>
      <c r="C72" s="476">
        <v>0.0</v>
      </c>
      <c r="D72" s="476">
        <v>0.0</v>
      </c>
      <c r="E72" s="476">
        <v>0.0</v>
      </c>
      <c r="F72" s="476">
        <v>0.0</v>
      </c>
      <c r="G72" s="476">
        <v>0.0</v>
      </c>
      <c r="H72" s="476">
        <v>0.0</v>
      </c>
      <c r="I72" s="476">
        <v>0.0</v>
      </c>
      <c r="J72" s="476">
        <v>0.0</v>
      </c>
      <c r="K72" s="476">
        <v>0.0</v>
      </c>
      <c r="L72" s="476">
        <v>0.0</v>
      </c>
      <c r="M72" s="476">
        <v>0.0</v>
      </c>
      <c r="N72" s="476">
        <v>0.0</v>
      </c>
      <c r="O72" s="476">
        <v>0.0</v>
      </c>
      <c r="P72" s="476">
        <v>0.0</v>
      </c>
      <c r="Q72" s="476">
        <v>0.0</v>
      </c>
      <c r="R72" s="476">
        <v>0.0</v>
      </c>
      <c r="S72" s="476">
        <v>0.0</v>
      </c>
      <c r="T72" s="476">
        <v>0.0</v>
      </c>
      <c r="U72" s="476">
        <v>0.0</v>
      </c>
      <c r="V72" s="476">
        <v>0.0</v>
      </c>
      <c r="W72" s="476">
        <v>0.0</v>
      </c>
      <c r="X72" s="476">
        <v>0.0</v>
      </c>
      <c r="Y72" s="476">
        <v>0.0</v>
      </c>
      <c r="Z72" s="476">
        <v>0.0</v>
      </c>
      <c r="AA72" s="476">
        <v>0.0</v>
      </c>
      <c r="AB72" s="476">
        <v>0.0</v>
      </c>
      <c r="AC72" s="476">
        <v>0.0</v>
      </c>
      <c r="AD72" s="476">
        <v>0.0</v>
      </c>
      <c r="AE72" s="476">
        <v>0.0</v>
      </c>
      <c r="AF72" s="476">
        <v>0.0</v>
      </c>
      <c r="AG72" s="476">
        <v>0.0</v>
      </c>
      <c r="AH72" s="476">
        <v>0.0</v>
      </c>
      <c r="AI72" s="476">
        <v>0.0</v>
      </c>
      <c r="AJ72" s="476">
        <v>0.0</v>
      </c>
      <c r="AK72" s="476">
        <v>0.0</v>
      </c>
      <c r="AL72" s="476">
        <v>0.0</v>
      </c>
      <c r="AM72" s="476">
        <v>0.0</v>
      </c>
      <c r="AN72" s="476">
        <v>0.0</v>
      </c>
      <c r="AO72" s="476">
        <v>0.0</v>
      </c>
      <c r="AP72" s="476">
        <v>0.0</v>
      </c>
      <c r="AQ72" s="476">
        <v>0.0</v>
      </c>
      <c r="AR72" s="476">
        <v>0.0</v>
      </c>
      <c r="AS72" s="476">
        <v>0.0</v>
      </c>
      <c r="AT72" s="476">
        <v>0.0</v>
      </c>
      <c r="AU72" s="476">
        <v>0.0</v>
      </c>
      <c r="AV72" s="476">
        <v>0.0</v>
      </c>
      <c r="AW72" s="476">
        <v>0.0</v>
      </c>
      <c r="AX72" s="476">
        <v>1.67746987951807E-6</v>
      </c>
      <c r="AY72" s="476">
        <v>3.00319760479042E-5</v>
      </c>
      <c r="AZ72" s="476">
        <v>4.63553571428571E-5</v>
      </c>
      <c r="BA72" s="476">
        <v>4.41925562130177E-4</v>
      </c>
      <c r="BB72" s="476">
        <v>6.18966E-4</v>
      </c>
      <c r="BC72" s="476">
        <v>7.89283157894737E-4</v>
      </c>
      <c r="BD72" s="476">
        <v>0.00152200561008627</v>
      </c>
      <c r="BE72" s="477">
        <v>0.00151641456906962</v>
      </c>
      <c r="BF72" s="457">
        <v>-0.00639567302330768</v>
      </c>
      <c r="BG72" s="457">
        <v>0.0</v>
      </c>
      <c r="BH72" s="457">
        <v>5.42534615731651E-5</v>
      </c>
    </row>
    <row r="73" spans="8:8">
      <c r="A73" s="45" t="s">
        <v>159</v>
      </c>
      <c r="B73" s="476">
        <v>0.0</v>
      </c>
      <c r="C73" s="476">
        <v>0.0</v>
      </c>
      <c r="D73" s="476">
        <v>0.0</v>
      </c>
      <c r="E73" s="476">
        <v>0.0</v>
      </c>
      <c r="F73" s="476">
        <v>0.0</v>
      </c>
      <c r="G73" s="476">
        <v>0.0</v>
      </c>
      <c r="H73" s="476">
        <v>0.0</v>
      </c>
      <c r="I73" s="476">
        <v>0.0</v>
      </c>
      <c r="J73" s="476">
        <v>0.0</v>
      </c>
      <c r="K73" s="476">
        <v>0.0</v>
      </c>
      <c r="L73" s="476">
        <v>0.0</v>
      </c>
      <c r="M73" s="476">
        <v>0.0</v>
      </c>
      <c r="N73" s="476">
        <v>0.0</v>
      </c>
      <c r="O73" s="476">
        <v>0.0</v>
      </c>
      <c r="P73" s="476">
        <v>0.0</v>
      </c>
      <c r="Q73" s="476">
        <v>0.0</v>
      </c>
      <c r="R73" s="476">
        <v>0.0</v>
      </c>
      <c r="S73" s="476">
        <v>0.0</v>
      </c>
      <c r="T73" s="476">
        <v>0.0</v>
      </c>
      <c r="U73" s="476">
        <v>0.0</v>
      </c>
      <c r="V73" s="476">
        <v>0.0</v>
      </c>
      <c r="W73" s="476">
        <v>0.0</v>
      </c>
      <c r="X73" s="476">
        <v>0.0</v>
      </c>
      <c r="Y73" s="476">
        <v>0.0</v>
      </c>
      <c r="Z73" s="476">
        <v>0.0</v>
      </c>
      <c r="AA73" s="476">
        <v>0.0</v>
      </c>
      <c r="AB73" s="476">
        <v>0.0</v>
      </c>
      <c r="AC73" s="476">
        <v>0.0</v>
      </c>
      <c r="AD73" s="476">
        <v>0.0</v>
      </c>
      <c r="AE73" s="476">
        <v>0.0</v>
      </c>
      <c r="AF73" s="476">
        <v>0.0</v>
      </c>
      <c r="AG73" s="476">
        <v>0.0</v>
      </c>
      <c r="AH73" s="476">
        <v>0.0</v>
      </c>
      <c r="AI73" s="476">
        <v>0.0</v>
      </c>
      <c r="AJ73" s="476">
        <v>0.0</v>
      </c>
      <c r="AK73" s="476">
        <v>0.0</v>
      </c>
      <c r="AL73" s="476">
        <v>0.0</v>
      </c>
      <c r="AM73" s="476">
        <v>0.0</v>
      </c>
      <c r="AN73" s="476">
        <v>0.0</v>
      </c>
      <c r="AO73" s="476">
        <v>0.0</v>
      </c>
      <c r="AP73" s="476">
        <v>0.0</v>
      </c>
      <c r="AQ73" s="476">
        <v>0.0</v>
      </c>
      <c r="AR73" s="476">
        <v>0.0</v>
      </c>
      <c r="AS73" s="476">
        <v>0.0</v>
      </c>
      <c r="AT73" s="476">
        <v>0.0</v>
      </c>
      <c r="AU73" s="476">
        <v>0.0</v>
      </c>
      <c r="AV73" s="476">
        <v>0.0</v>
      </c>
      <c r="AW73" s="476">
        <v>0.0</v>
      </c>
      <c r="AX73" s="476">
        <v>1.10602409638554E-5</v>
      </c>
      <c r="AY73" s="476">
        <v>1.09940119760479E-5</v>
      </c>
      <c r="AZ73" s="476">
        <v>3.36964285714285E-5</v>
      </c>
      <c r="BA73" s="476">
        <v>3.79874556213017E-5</v>
      </c>
      <c r="BB73" s="476">
        <v>1.4004E-4</v>
      </c>
      <c r="BC73" s="476">
        <v>1.40581052631579E-4</v>
      </c>
      <c r="BD73" s="476">
        <v>1.47580267087693E-4</v>
      </c>
      <c r="BE73" s="477">
        <v>0.00183016691935806</v>
      </c>
      <c r="BF73" s="457">
        <v>11.3672798492072</v>
      </c>
      <c r="BG73" s="457">
        <v>0.0</v>
      </c>
      <c r="BH73" s="457">
        <v>6.54787237323831E-5</v>
      </c>
    </row>
    <row r="74" spans="8:8">
      <c r="A74" s="45" t="s">
        <v>160</v>
      </c>
      <c r="B74" s="476">
        <v>0.0</v>
      </c>
      <c r="C74" s="476">
        <v>0.0</v>
      </c>
      <c r="D74" s="476">
        <v>0.0</v>
      </c>
      <c r="E74" s="476">
        <v>0.0</v>
      </c>
      <c r="F74" s="476">
        <v>0.0</v>
      </c>
      <c r="G74" s="476">
        <v>0.0</v>
      </c>
      <c r="H74" s="476">
        <v>0.0</v>
      </c>
      <c r="I74" s="476">
        <v>0.0</v>
      </c>
      <c r="J74" s="476">
        <v>0.0</v>
      </c>
      <c r="K74" s="476">
        <v>0.0</v>
      </c>
      <c r="L74" s="476">
        <v>0.0</v>
      </c>
      <c r="M74" s="476">
        <v>0.0</v>
      </c>
      <c r="N74" s="476">
        <v>0.0</v>
      </c>
      <c r="O74" s="476">
        <v>0.0</v>
      </c>
      <c r="P74" s="476">
        <v>0.0</v>
      </c>
      <c r="Q74" s="476">
        <v>0.0</v>
      </c>
      <c r="R74" s="476">
        <v>0.0</v>
      </c>
      <c r="S74" s="476">
        <v>0.0</v>
      </c>
      <c r="T74" s="476">
        <v>0.0</v>
      </c>
      <c r="U74" s="476">
        <v>0.0</v>
      </c>
      <c r="V74" s="476">
        <v>0.0</v>
      </c>
      <c r="W74" s="476">
        <v>0.0</v>
      </c>
      <c r="X74" s="476">
        <v>0.0</v>
      </c>
      <c r="Y74" s="476">
        <v>0.0</v>
      </c>
      <c r="Z74" s="476">
        <v>0.0</v>
      </c>
      <c r="AA74" s="476">
        <v>0.0</v>
      </c>
      <c r="AB74" s="476">
        <v>0.0</v>
      </c>
      <c r="AC74" s="476">
        <v>0.0</v>
      </c>
      <c r="AD74" s="476">
        <v>0.0</v>
      </c>
      <c r="AE74" s="476">
        <v>0.0</v>
      </c>
      <c r="AF74" s="476">
        <v>0.0</v>
      </c>
      <c r="AG74" s="476">
        <v>0.0</v>
      </c>
      <c r="AH74" s="476">
        <v>0.0</v>
      </c>
      <c r="AI74" s="476">
        <v>0.0</v>
      </c>
      <c r="AJ74" s="476">
        <v>0.0</v>
      </c>
      <c r="AK74" s="476">
        <v>0.0</v>
      </c>
      <c r="AL74" s="476">
        <v>0.0</v>
      </c>
      <c r="AM74" s="476">
        <v>0.0</v>
      </c>
      <c r="AN74" s="476">
        <v>0.0</v>
      </c>
      <c r="AO74" s="476">
        <v>0.0</v>
      </c>
      <c r="AP74" s="476">
        <v>0.0</v>
      </c>
      <c r="AQ74" s="476">
        <v>0.0</v>
      </c>
      <c r="AR74" s="476">
        <v>0.0</v>
      </c>
      <c r="AS74" s="476">
        <v>0.0</v>
      </c>
      <c r="AT74" s="476">
        <v>0.0</v>
      </c>
      <c r="AU74" s="476">
        <v>0.0</v>
      </c>
      <c r="AV74" s="476">
        <v>0.00108161670731707</v>
      </c>
      <c r="AW74" s="476">
        <v>0.00107506145454545</v>
      </c>
      <c r="AX74" s="476">
        <v>0.00109307439759036</v>
      </c>
      <c r="AY74" s="476">
        <v>0.00111176946107784</v>
      </c>
      <c r="AZ74" s="476">
        <v>0.00110515178571428</v>
      </c>
      <c r="BA74" s="476">
        <v>0.00111543337278106</v>
      </c>
      <c r="BB74" s="476">
        <v>0.001108872</v>
      </c>
      <c r="BC74" s="476">
        <v>0.00110238736842105</v>
      </c>
      <c r="BD74" s="476">
        <v>0.00109832285129045</v>
      </c>
      <c r="BE74" s="477">
        <v>0.00109428819591837</v>
      </c>
      <c r="BF74" s="457">
        <v>-0.00639567302330757</v>
      </c>
      <c r="BG74" s="457">
        <v>0.0</v>
      </c>
      <c r="BH74" s="457">
        <v>3.91508521470157E-5</v>
      </c>
    </row>
    <row r="75" spans="8:8">
      <c r="A75" s="45" t="s">
        <v>161</v>
      </c>
      <c r="B75" s="476">
        <v>0.0</v>
      </c>
      <c r="C75" s="476">
        <v>0.0</v>
      </c>
      <c r="D75" s="476">
        <v>0.0</v>
      </c>
      <c r="E75" s="476">
        <v>0.0</v>
      </c>
      <c r="F75" s="476">
        <v>0.0</v>
      </c>
      <c r="G75" s="476">
        <v>0.0</v>
      </c>
      <c r="H75" s="476">
        <v>0.0</v>
      </c>
      <c r="I75" s="476">
        <v>0.0</v>
      </c>
      <c r="J75" s="476">
        <v>0.0</v>
      </c>
      <c r="K75" s="476">
        <v>0.0</v>
      </c>
      <c r="L75" s="476">
        <v>0.0</v>
      </c>
      <c r="M75" s="476">
        <v>0.0</v>
      </c>
      <c r="N75" s="476">
        <v>0.0</v>
      </c>
      <c r="O75" s="476">
        <v>0.0</v>
      </c>
      <c r="P75" s="476">
        <v>0.0</v>
      </c>
      <c r="Q75" s="476">
        <v>0.0</v>
      </c>
      <c r="R75" s="476">
        <v>0.0</v>
      </c>
      <c r="S75" s="476">
        <v>0.0</v>
      </c>
      <c r="T75" s="476">
        <v>0.0</v>
      </c>
      <c r="U75" s="476">
        <v>0.0</v>
      </c>
      <c r="V75" s="476">
        <v>0.0</v>
      </c>
      <c r="W75" s="476">
        <v>0.0</v>
      </c>
      <c r="X75" s="476">
        <v>0.0</v>
      </c>
      <c r="Y75" s="476">
        <v>0.0</v>
      </c>
      <c r="Z75" s="476">
        <v>0.0</v>
      </c>
      <c r="AA75" s="476">
        <v>0.0</v>
      </c>
      <c r="AB75" s="476">
        <v>0.0</v>
      </c>
      <c r="AC75" s="476">
        <v>0.0</v>
      </c>
      <c r="AD75" s="476">
        <v>0.0</v>
      </c>
      <c r="AE75" s="476">
        <v>0.0</v>
      </c>
      <c r="AF75" s="476">
        <v>0.0</v>
      </c>
      <c r="AG75" s="476">
        <v>0.0</v>
      </c>
      <c r="AH75" s="476">
        <v>0.0</v>
      </c>
      <c r="AI75" s="476">
        <v>0.0</v>
      </c>
      <c r="AJ75" s="476">
        <v>0.0</v>
      </c>
      <c r="AK75" s="476">
        <v>0.0</v>
      </c>
      <c r="AL75" s="476">
        <v>0.0</v>
      </c>
      <c r="AM75" s="476">
        <v>0.0</v>
      </c>
      <c r="AN75" s="476">
        <v>0.0</v>
      </c>
      <c r="AO75" s="476">
        <v>0.0</v>
      </c>
      <c r="AP75" s="476">
        <v>0.0</v>
      </c>
      <c r="AQ75" s="476">
        <v>0.0</v>
      </c>
      <c r="AR75" s="476">
        <v>0.0</v>
      </c>
      <c r="AS75" s="476">
        <v>5.78739130434782E-6</v>
      </c>
      <c r="AT75" s="476">
        <v>5.75166666666666E-6</v>
      </c>
      <c r="AU75" s="476">
        <v>3.83814110429448E-5</v>
      </c>
      <c r="AV75" s="476">
        <v>5.03034146341463E-5</v>
      </c>
      <c r="AW75" s="476">
        <v>2.37724909090909E-4</v>
      </c>
      <c r="AX75" s="476">
        <v>3.91486445783132E-4</v>
      </c>
      <c r="AY75" s="476">
        <v>4.20346886227545E-4</v>
      </c>
      <c r="AZ75" s="476">
        <v>4.17844821428571E-4</v>
      </c>
      <c r="BA75" s="476">
        <v>4.15372366863905E-4</v>
      </c>
      <c r="BB75" s="476">
        <v>5.85324E-4</v>
      </c>
      <c r="BC75" s="476">
        <v>0.00191434315789474</v>
      </c>
      <c r="BD75" s="476">
        <v>0.00925273235085768</v>
      </c>
      <c r="BE75" s="477">
        <v>0.00921874272181371</v>
      </c>
      <c r="BF75" s="457">
        <v>-0.00639567302330757</v>
      </c>
      <c r="BG75" s="457">
        <v>1.09241405744838</v>
      </c>
      <c r="BH75" s="457">
        <v>3.29823198887937E-4</v>
      </c>
    </row>
    <row r="76" spans="8:8">
      <c r="A76" s="45" t="s">
        <v>162</v>
      </c>
      <c r="B76" s="476">
        <v>0.0</v>
      </c>
      <c r="C76" s="476">
        <v>0.0</v>
      </c>
      <c r="D76" s="476">
        <v>0.0</v>
      </c>
      <c r="E76" s="476">
        <v>0.0</v>
      </c>
      <c r="F76" s="476">
        <v>0.0</v>
      </c>
      <c r="G76" s="476">
        <v>0.0</v>
      </c>
      <c r="H76" s="476">
        <v>0.0</v>
      </c>
      <c r="I76" s="476">
        <v>0.0</v>
      </c>
      <c r="J76" s="476">
        <v>0.0</v>
      </c>
      <c r="K76" s="476">
        <v>0.0</v>
      </c>
      <c r="L76" s="476">
        <v>0.0</v>
      </c>
      <c r="M76" s="476">
        <v>0.0</v>
      </c>
      <c r="N76" s="476">
        <v>0.0</v>
      </c>
      <c r="O76" s="476">
        <v>0.0</v>
      </c>
      <c r="P76" s="476">
        <v>0.0</v>
      </c>
      <c r="Q76" s="476">
        <v>0.0</v>
      </c>
      <c r="R76" s="476">
        <v>0.0</v>
      </c>
      <c r="S76" s="476">
        <v>0.0</v>
      </c>
      <c r="T76" s="476">
        <v>0.0</v>
      </c>
      <c r="U76" s="476">
        <v>0.0</v>
      </c>
      <c r="V76" s="476">
        <v>0.0</v>
      </c>
      <c r="W76" s="476">
        <v>0.0</v>
      </c>
      <c r="X76" s="476">
        <v>0.0</v>
      </c>
      <c r="Y76" s="476">
        <v>0.0</v>
      </c>
      <c r="Z76" s="476">
        <v>0.0</v>
      </c>
      <c r="AA76" s="476">
        <v>0.0</v>
      </c>
      <c r="AB76" s="476">
        <v>0.0</v>
      </c>
      <c r="AC76" s="476">
        <v>0.0</v>
      </c>
      <c r="AD76" s="476">
        <v>0.0</v>
      </c>
      <c r="AE76" s="476">
        <v>0.0</v>
      </c>
      <c r="AF76" s="476">
        <v>0.0</v>
      </c>
      <c r="AG76" s="476">
        <v>0.0</v>
      </c>
      <c r="AH76" s="476">
        <v>0.0</v>
      </c>
      <c r="AI76" s="476">
        <v>0.0</v>
      </c>
      <c r="AJ76" s="476">
        <v>0.0</v>
      </c>
      <c r="AK76" s="476">
        <v>0.0</v>
      </c>
      <c r="AL76" s="476">
        <v>0.0</v>
      </c>
      <c r="AM76" s="476">
        <v>0.0</v>
      </c>
      <c r="AN76" s="476">
        <v>0.0</v>
      </c>
      <c r="AO76" s="476">
        <v>0.0</v>
      </c>
      <c r="AP76" s="476">
        <v>0.0</v>
      </c>
      <c r="AQ76" s="476">
        <v>0.0</v>
      </c>
      <c r="AR76" s="476">
        <v>0.0</v>
      </c>
      <c r="AS76" s="476">
        <v>0.0</v>
      </c>
      <c r="AT76" s="476">
        <v>6.001E-5</v>
      </c>
      <c r="AU76" s="476">
        <v>1.72936932515337E-4</v>
      </c>
      <c r="AV76" s="476">
        <v>1.93078536585366E-4</v>
      </c>
      <c r="AW76" s="476">
        <v>2.24789454545454E-4</v>
      </c>
      <c r="AX76" s="476">
        <v>8.01978072289156E-4</v>
      </c>
      <c r="AY76" s="476">
        <v>0.00290799862275449</v>
      </c>
      <c r="AZ76" s="476">
        <v>0.00288426857142857</v>
      </c>
      <c r="BA76" s="476">
        <v>0.00312357195266272</v>
      </c>
      <c r="BB76" s="476">
        <v>0.007121439</v>
      </c>
      <c r="BC76" s="476">
        <v>0.0118112795136948</v>
      </c>
      <c r="BD76" s="476">
        <v>0.0372164521699125</v>
      </c>
      <c r="BE76" s="477">
        <v>0.0493740694891001</v>
      </c>
      <c r="BF76" s="457">
        <v>0.323048404374828</v>
      </c>
      <c r="BG76" s="457">
        <v>0.902177911679336</v>
      </c>
      <c r="BH76" s="457">
        <v>0.00176647879569052</v>
      </c>
    </row>
    <row r="77" spans="8:8">
      <c r="A77" s="45" t="s">
        <v>163</v>
      </c>
      <c r="B77" s="485">
        <v>0.0</v>
      </c>
      <c r="C77" s="485">
        <v>0.0</v>
      </c>
      <c r="D77" s="485">
        <v>0.0</v>
      </c>
      <c r="E77" s="485">
        <v>0.0</v>
      </c>
      <c r="F77" s="485">
        <v>0.0</v>
      </c>
      <c r="G77" s="485">
        <v>0.0</v>
      </c>
      <c r="H77" s="485">
        <v>0.0</v>
      </c>
      <c r="I77" s="485">
        <v>0.0</v>
      </c>
      <c r="J77" s="485">
        <v>0.0</v>
      </c>
      <c r="K77" s="485">
        <v>0.0</v>
      </c>
      <c r="L77" s="485">
        <v>0.0</v>
      </c>
      <c r="M77" s="485">
        <v>0.0</v>
      </c>
      <c r="N77" s="485">
        <v>0.0</v>
      </c>
      <c r="O77" s="485">
        <v>0.0</v>
      </c>
      <c r="P77" s="485">
        <v>0.0</v>
      </c>
      <c r="Q77" s="485">
        <v>0.0</v>
      </c>
      <c r="R77" s="485">
        <v>0.0</v>
      </c>
      <c r="S77" s="485">
        <v>0.0</v>
      </c>
      <c r="T77" s="485">
        <v>0.0</v>
      </c>
      <c r="U77" s="485">
        <v>0.0</v>
      </c>
      <c r="V77" s="485">
        <v>0.0</v>
      </c>
      <c r="W77" s="485">
        <v>0.0</v>
      </c>
      <c r="X77" s="485">
        <v>0.0</v>
      </c>
      <c r="Y77" s="485">
        <v>0.0</v>
      </c>
      <c r="Z77" s="485">
        <v>0.0</v>
      </c>
      <c r="AA77" s="485">
        <v>1.0E-5</v>
      </c>
      <c r="AB77" s="485">
        <v>1.0E-5</v>
      </c>
      <c r="AC77" s="485">
        <v>1.0E-5</v>
      </c>
      <c r="AD77" s="485">
        <v>1.0E-5</v>
      </c>
      <c r="AE77" s="485">
        <v>1.0E-5</v>
      </c>
      <c r="AF77" s="485">
        <v>1.0E-5</v>
      </c>
      <c r="AG77" s="485">
        <v>1.0E-5</v>
      </c>
      <c r="AH77" s="485">
        <v>3.0E-5</v>
      </c>
      <c r="AI77" s="485">
        <v>3.0E-5</v>
      </c>
      <c r="AJ77" s="485">
        <v>3.0E-5</v>
      </c>
      <c r="AK77" s="485">
        <v>6.0E-5</v>
      </c>
      <c r="AL77" s="485">
        <v>7.94805194805195E-5</v>
      </c>
      <c r="AM77" s="485">
        <v>7.89677419354839E-5</v>
      </c>
      <c r="AN77" s="485">
        <v>8.82692307692308E-5</v>
      </c>
      <c r="AO77" s="485">
        <v>9.84267515923567E-5</v>
      </c>
      <c r="AP77" s="485">
        <v>8.81202531645569E-5</v>
      </c>
      <c r="AQ77" s="485">
        <v>9.7188679245283E-5</v>
      </c>
      <c r="AR77" s="485">
        <v>1.3483125E-4</v>
      </c>
      <c r="AS77" s="485">
        <v>1.61552795031056E-4</v>
      </c>
      <c r="AT77" s="485">
        <v>1.445E-4</v>
      </c>
      <c r="AU77" s="485">
        <v>1.7682763803681E-4</v>
      </c>
      <c r="AV77" s="485">
        <v>1.87359695121951E-4</v>
      </c>
      <c r="AW77" s="485">
        <v>2.08947952677459E-4</v>
      </c>
      <c r="AX77" s="485">
        <v>2.99916867469879E-4</v>
      </c>
      <c r="AY77" s="485">
        <v>5.2636122754491E-4</v>
      </c>
      <c r="AZ77" s="485">
        <v>0.00299579464285714</v>
      </c>
      <c r="BA77" s="485">
        <v>0.00963085207100591</v>
      </c>
      <c r="BB77" s="485">
        <v>0.014993325</v>
      </c>
      <c r="BC77" s="485">
        <v>0.0244220657894737</v>
      </c>
      <c r="BD77" s="485">
        <v>0.0323611317523648</v>
      </c>
      <c r="BE77" s="486">
        <v>0.0398102918776957</v>
      </c>
      <c r="BF77" s="461">
        <v>0.226827321498457</v>
      </c>
      <c r="BG77" s="461">
        <v>0.717970038546361</v>
      </c>
      <c r="BH77" s="461">
        <v>0.0014243111248451</v>
      </c>
    </row>
    <row r="78" spans="8:8" s="47" ht="10.2" customFormat="1">
      <c r="A78" s="54" t="s">
        <v>164</v>
      </c>
      <c r="B78" s="478">
        <v>0.0</v>
      </c>
      <c r="C78" s="478">
        <v>0.0</v>
      </c>
      <c r="D78" s="478">
        <v>0.0</v>
      </c>
      <c r="E78" s="478">
        <v>0.0</v>
      </c>
      <c r="F78" s="478">
        <v>0.0</v>
      </c>
      <c r="G78" s="478">
        <v>0.0</v>
      </c>
      <c r="H78" s="478">
        <v>0.0</v>
      </c>
      <c r="I78" s="478">
        <v>0.0</v>
      </c>
      <c r="J78" s="478">
        <v>0.0</v>
      </c>
      <c r="K78" s="478">
        <v>0.0</v>
      </c>
      <c r="L78" s="478">
        <v>0.0</v>
      </c>
      <c r="M78" s="478">
        <v>0.0</v>
      </c>
      <c r="N78" s="478">
        <v>0.0</v>
      </c>
      <c r="O78" s="478">
        <v>0.0</v>
      </c>
      <c r="P78" s="478">
        <v>0.0</v>
      </c>
      <c r="Q78" s="478">
        <v>0.0</v>
      </c>
      <c r="R78" s="478">
        <v>0.0</v>
      </c>
      <c r="S78" s="478">
        <v>0.0</v>
      </c>
      <c r="T78" s="478">
        <v>0.0</v>
      </c>
      <c r="U78" s="478">
        <v>0.0</v>
      </c>
      <c r="V78" s="478">
        <v>0.0</v>
      </c>
      <c r="W78" s="478">
        <v>0.0</v>
      </c>
      <c r="X78" s="478">
        <v>0.0</v>
      </c>
      <c r="Y78" s="478">
        <v>0.0</v>
      </c>
      <c r="Z78" s="478">
        <v>0.0</v>
      </c>
      <c r="AA78" s="478">
        <v>1.0E-5</v>
      </c>
      <c r="AB78" s="478">
        <v>1.0E-5</v>
      </c>
      <c r="AC78" s="478">
        <v>1.0E-5</v>
      </c>
      <c r="AD78" s="478">
        <v>1.0E-5</v>
      </c>
      <c r="AE78" s="478">
        <v>1.0E-5</v>
      </c>
      <c r="AF78" s="478">
        <v>1.0E-5</v>
      </c>
      <c r="AG78" s="478">
        <v>1.0E-5</v>
      </c>
      <c r="AH78" s="478">
        <v>3.0E-5</v>
      </c>
      <c r="AI78" s="478">
        <v>3.0E-5</v>
      </c>
      <c r="AJ78" s="478">
        <v>3.8E-4</v>
      </c>
      <c r="AK78" s="478">
        <v>4.25E-4</v>
      </c>
      <c r="AL78" s="478">
        <v>5.13642857142857E-4</v>
      </c>
      <c r="AM78" s="478">
        <v>4.86638709677419E-4</v>
      </c>
      <c r="AN78" s="478">
        <v>4.76653846153846E-4</v>
      </c>
      <c r="AO78" s="478">
        <v>6.56828025477707E-4</v>
      </c>
      <c r="AP78" s="478">
        <v>8.81202531645569E-4</v>
      </c>
      <c r="AQ78" s="478">
        <v>0.00140009433962264</v>
      </c>
      <c r="AR78" s="478">
        <v>0.00157876875</v>
      </c>
      <c r="AS78" s="478">
        <v>0.00218199857142857</v>
      </c>
      <c r="AT78" s="478">
        <v>0.00307381722222222</v>
      </c>
      <c r="AU78" s="478">
        <v>0.00375602328220859</v>
      </c>
      <c r="AV78" s="478">
        <v>0.0062534925</v>
      </c>
      <c r="AW78" s="478">
        <v>0.008038996498132</v>
      </c>
      <c r="AX78" s="478">
        <v>0.010163476626506</v>
      </c>
      <c r="AY78" s="478">
        <v>0.0164238674550898</v>
      </c>
      <c r="AZ78" s="478">
        <v>0.0221493</v>
      </c>
      <c r="BA78" s="478">
        <v>0.0343319868639053</v>
      </c>
      <c r="BB78" s="478">
        <v>0.045239238</v>
      </c>
      <c r="BC78" s="478">
        <v>0.0690305505663263</v>
      </c>
      <c r="BD78" s="478">
        <v>0.122705264124136</v>
      </c>
      <c r="BE78" s="478">
        <v>0.165231207493757</v>
      </c>
      <c r="BF78" s="458">
        <v>0.342890684302357</v>
      </c>
      <c r="BG78" s="458">
        <v>0.44583427356781</v>
      </c>
      <c r="BH78" s="458">
        <v>0.00591155291520985</v>
      </c>
    </row>
    <row r="79" spans="8:8">
      <c r="B79" s="476"/>
      <c r="C79" s="476"/>
      <c r="D79" s="476"/>
      <c r="E79" s="476"/>
      <c r="F79" s="476"/>
      <c r="G79" s="476"/>
      <c r="H79" s="476"/>
      <c r="I79" s="476"/>
      <c r="J79" s="476"/>
      <c r="K79" s="476"/>
      <c r="L79" s="476"/>
      <c r="M79" s="476"/>
      <c r="N79" s="476"/>
      <c r="O79" s="476"/>
      <c r="P79" s="476"/>
      <c r="Q79" s="476"/>
      <c r="R79" s="476"/>
      <c r="S79" s="476"/>
      <c r="T79" s="476"/>
      <c r="U79" s="476"/>
      <c r="V79" s="476"/>
      <c r="W79" s="476"/>
      <c r="X79" s="476"/>
      <c r="Y79" s="476"/>
      <c r="Z79" s="476"/>
      <c r="AA79" s="476"/>
      <c r="AB79" s="476"/>
      <c r="AC79" s="476"/>
      <c r="AD79" s="476"/>
      <c r="AE79" s="476"/>
      <c r="AF79" s="476"/>
      <c r="AG79" s="476"/>
      <c r="AH79" s="476"/>
      <c r="AI79" s="476"/>
      <c r="AJ79" s="476"/>
      <c r="AK79" s="476"/>
      <c r="AL79" s="476"/>
      <c r="AM79" s="476"/>
      <c r="AN79" s="476"/>
      <c r="AO79" s="476"/>
      <c r="AP79" s="476"/>
      <c r="AQ79" s="476"/>
      <c r="AR79" s="476"/>
      <c r="AS79" s="476"/>
      <c r="AT79" s="476"/>
      <c r="AU79" s="476"/>
      <c r="AV79" s="476"/>
      <c r="AW79" s="476"/>
      <c r="AX79" s="476"/>
      <c r="AY79" s="476"/>
      <c r="AZ79" s="476"/>
      <c r="BA79" s="476"/>
      <c r="BB79" s="476"/>
      <c r="BC79" s="476"/>
      <c r="BD79" s="476"/>
      <c r="BE79" s="477"/>
      <c r="BF79" s="457"/>
      <c r="BG79" s="457"/>
      <c r="BH79" s="457"/>
    </row>
    <row r="80" spans="8:8">
      <c r="A80" s="218" t="s">
        <v>165</v>
      </c>
      <c r="B80" s="476">
        <v>0.0</v>
      </c>
      <c r="C80" s="476">
        <v>0.0</v>
      </c>
      <c r="D80" s="476">
        <v>0.0</v>
      </c>
      <c r="E80" s="476">
        <v>0.0</v>
      </c>
      <c r="F80" s="476">
        <v>0.0</v>
      </c>
      <c r="G80" s="476">
        <v>0.0</v>
      </c>
      <c r="H80" s="476">
        <v>0.0</v>
      </c>
      <c r="I80" s="476">
        <v>0.0</v>
      </c>
      <c r="J80" s="476">
        <v>0.0</v>
      </c>
      <c r="K80" s="476">
        <v>0.0</v>
      </c>
      <c r="L80" s="476">
        <v>0.0</v>
      </c>
      <c r="M80" s="476">
        <v>0.0</v>
      </c>
      <c r="N80" s="476">
        <v>0.0</v>
      </c>
      <c r="O80" s="476">
        <v>0.0</v>
      </c>
      <c r="P80" s="476">
        <v>0.0</v>
      </c>
      <c r="Q80" s="476">
        <v>0.0</v>
      </c>
      <c r="R80" s="476">
        <v>0.0</v>
      </c>
      <c r="S80" s="476">
        <v>0.0</v>
      </c>
      <c r="T80" s="476">
        <v>0.0</v>
      </c>
      <c r="U80" s="476">
        <v>0.0</v>
      </c>
      <c r="V80" s="476">
        <v>0.0</v>
      </c>
      <c r="W80" s="476">
        <v>0.0</v>
      </c>
      <c r="X80" s="476">
        <v>0.0</v>
      </c>
      <c r="Y80" s="476">
        <v>0.0</v>
      </c>
      <c r="Z80" s="476">
        <v>0.0</v>
      </c>
      <c r="AA80" s="476">
        <v>0.0</v>
      </c>
      <c r="AB80" s="476">
        <v>0.0</v>
      </c>
      <c r="AC80" s="476">
        <v>0.0</v>
      </c>
      <c r="AD80" s="476">
        <v>0.0</v>
      </c>
      <c r="AE80" s="476">
        <v>0.0</v>
      </c>
      <c r="AF80" s="476">
        <v>0.0</v>
      </c>
      <c r="AG80" s="476">
        <v>0.0</v>
      </c>
      <c r="AH80" s="476">
        <v>0.0</v>
      </c>
      <c r="AI80" s="476">
        <v>0.0</v>
      </c>
      <c r="AJ80" s="476">
        <v>0.0</v>
      </c>
      <c r="AK80" s="476">
        <v>0.0</v>
      </c>
      <c r="AL80" s="476">
        <v>0.0</v>
      </c>
      <c r="AM80" s="476">
        <v>0.0</v>
      </c>
      <c r="AN80" s="476">
        <v>0.0</v>
      </c>
      <c r="AO80" s="476">
        <v>0.0</v>
      </c>
      <c r="AP80" s="476">
        <v>0.0</v>
      </c>
      <c r="AQ80" s="476">
        <v>0.0</v>
      </c>
      <c r="AR80" s="476">
        <v>0.0</v>
      </c>
      <c r="AS80" s="476">
        <v>0.0</v>
      </c>
      <c r="AT80" s="476">
        <v>0.0</v>
      </c>
      <c r="AU80" s="476">
        <v>8.54171779141104E-5</v>
      </c>
      <c r="AV80" s="476">
        <v>1.69034679878049E-4</v>
      </c>
      <c r="AW80" s="476">
        <v>2.47795217932752E-4</v>
      </c>
      <c r="AX80" s="476">
        <v>2.63602409638554E-4</v>
      </c>
      <c r="AY80" s="476">
        <v>5.58862275449101E-4</v>
      </c>
      <c r="AZ80" s="476">
        <v>7.01249999999999E-4</v>
      </c>
      <c r="BA80" s="476">
        <v>0.00239053043689714</v>
      </c>
      <c r="BB80" s="476">
        <v>0.004707</v>
      </c>
      <c r="BC80" s="476">
        <v>0.00548473684210526</v>
      </c>
      <c r="BD80" s="476">
        <v>0.00557148709545268</v>
      </c>
      <c r="BE80" s="477">
        <v>0.00540003265306122</v>
      </c>
      <c r="BF80" s="457">
        <v>-0.0334217107170736</v>
      </c>
      <c r="BG80" s="457">
        <v>0.0</v>
      </c>
      <c r="BH80" s="457">
        <v>1.93199452189675E-4</v>
      </c>
    </row>
    <row r="81" spans="8:8">
      <c r="A81" s="218" t="s">
        <v>166</v>
      </c>
      <c r="B81" s="476">
        <v>0.0</v>
      </c>
      <c r="C81" s="476">
        <v>0.0</v>
      </c>
      <c r="D81" s="476">
        <v>0.0</v>
      </c>
      <c r="E81" s="476">
        <v>0.0</v>
      </c>
      <c r="F81" s="476">
        <v>0.0</v>
      </c>
      <c r="G81" s="476">
        <v>0.0</v>
      </c>
      <c r="H81" s="476">
        <v>0.0</v>
      </c>
      <c r="I81" s="476">
        <v>0.0</v>
      </c>
      <c r="J81" s="476">
        <v>0.0</v>
      </c>
      <c r="K81" s="476">
        <v>0.0</v>
      </c>
      <c r="L81" s="476">
        <v>0.0</v>
      </c>
      <c r="M81" s="476">
        <v>0.0</v>
      </c>
      <c r="N81" s="476">
        <v>0.0</v>
      </c>
      <c r="O81" s="476">
        <v>0.0</v>
      </c>
      <c r="P81" s="476">
        <v>0.0</v>
      </c>
      <c r="Q81" s="476">
        <v>0.0</v>
      </c>
      <c r="R81" s="476">
        <v>0.0</v>
      </c>
      <c r="S81" s="476">
        <v>0.0</v>
      </c>
      <c r="T81" s="476">
        <v>0.0</v>
      </c>
      <c r="U81" s="476">
        <v>0.0</v>
      </c>
      <c r="V81" s="476">
        <v>0.0</v>
      </c>
      <c r="W81" s="476">
        <v>0.0</v>
      </c>
      <c r="X81" s="476">
        <v>0.0</v>
      </c>
      <c r="Y81" s="476">
        <v>0.0</v>
      </c>
      <c r="Z81" s="476">
        <v>0.0</v>
      </c>
      <c r="AA81" s="476">
        <v>0.0</v>
      </c>
      <c r="AB81" s="476">
        <v>0.0</v>
      </c>
      <c r="AC81" s="476">
        <v>0.0</v>
      </c>
      <c r="AD81" s="476">
        <v>0.0</v>
      </c>
      <c r="AE81" s="476">
        <v>0.0</v>
      </c>
      <c r="AF81" s="476">
        <v>0.0</v>
      </c>
      <c r="AG81" s="476">
        <v>0.0</v>
      </c>
      <c r="AH81" s="476">
        <v>0.0</v>
      </c>
      <c r="AI81" s="476">
        <v>0.0</v>
      </c>
      <c r="AJ81" s="476">
        <v>1.2E-4</v>
      </c>
      <c r="AK81" s="476">
        <v>8.07E-4</v>
      </c>
      <c r="AL81" s="476">
        <v>0.00178731818181818</v>
      </c>
      <c r="AM81" s="476">
        <v>0.00210745161290323</v>
      </c>
      <c r="AN81" s="476">
        <v>0.00281480769230769</v>
      </c>
      <c r="AO81" s="476">
        <v>0.00492182976259409</v>
      </c>
      <c r="AP81" s="476">
        <v>0.00494936708860759</v>
      </c>
      <c r="AQ81" s="476">
        <v>0.00583190394511149</v>
      </c>
      <c r="AR81" s="476">
        <v>0.00634602272727272</v>
      </c>
      <c r="AS81" s="476">
        <v>0.00885036702428006</v>
      </c>
      <c r="AT81" s="476">
        <v>0.00981649831649831</v>
      </c>
      <c r="AU81" s="476">
        <v>0.0134634690462911</v>
      </c>
      <c r="AV81" s="476">
        <v>0.0162272727272727</v>
      </c>
      <c r="AW81" s="476">
        <v>0.017065564738292</v>
      </c>
      <c r="AX81" s="476">
        <v>0.0147656078860898</v>
      </c>
      <c r="AY81" s="476">
        <v>0.0106978769733261</v>
      </c>
      <c r="AZ81" s="476">
        <v>0.0176363961038961</v>
      </c>
      <c r="BA81" s="476">
        <v>0.0238128025820333</v>
      </c>
      <c r="BB81" s="476">
        <v>0.0244090909090909</v>
      </c>
      <c r="BC81" s="476">
        <v>0.0316772993088783</v>
      </c>
      <c r="BD81" s="476">
        <v>0.057664328661461</v>
      </c>
      <c r="BE81" s="477">
        <v>0.0860172665429808</v>
      </c>
      <c r="BF81" s="457">
        <v>0.487613723774598</v>
      </c>
      <c r="BG81" s="457">
        <v>0.193699644100406</v>
      </c>
      <c r="BH81" s="457">
        <v>0.003077479312192</v>
      </c>
    </row>
    <row r="82" spans="8:8">
      <c r="A82" s="218" t="s">
        <v>167</v>
      </c>
      <c r="B82" s="476">
        <v>0.0</v>
      </c>
      <c r="C82" s="476">
        <v>0.0</v>
      </c>
      <c r="D82" s="476">
        <v>0.0</v>
      </c>
      <c r="E82" s="476">
        <v>0.0</v>
      </c>
      <c r="F82" s="476">
        <v>0.0</v>
      </c>
      <c r="G82" s="476">
        <v>0.0</v>
      </c>
      <c r="H82" s="476">
        <v>0.0</v>
      </c>
      <c r="I82" s="476">
        <v>0.0</v>
      </c>
      <c r="J82" s="476">
        <v>0.0</v>
      </c>
      <c r="K82" s="476">
        <v>0.0</v>
      </c>
      <c r="L82" s="476">
        <v>0.0</v>
      </c>
      <c r="M82" s="476">
        <v>0.0</v>
      </c>
      <c r="N82" s="476">
        <v>0.0</v>
      </c>
      <c r="O82" s="476">
        <v>0.0</v>
      </c>
      <c r="P82" s="476">
        <v>0.0</v>
      </c>
      <c r="Q82" s="476">
        <v>0.0</v>
      </c>
      <c r="R82" s="476">
        <v>0.0</v>
      </c>
      <c r="S82" s="476">
        <v>0.0</v>
      </c>
      <c r="T82" s="476">
        <v>0.0</v>
      </c>
      <c r="U82" s="476">
        <v>0.0</v>
      </c>
      <c r="V82" s="476">
        <v>0.0</v>
      </c>
      <c r="W82" s="476">
        <v>0.0</v>
      </c>
      <c r="X82" s="476">
        <v>0.0</v>
      </c>
      <c r="Y82" s="476">
        <v>0.0</v>
      </c>
      <c r="Z82" s="476">
        <v>0.0</v>
      </c>
      <c r="AA82" s="476">
        <v>0.0</v>
      </c>
      <c r="AB82" s="476">
        <v>0.0</v>
      </c>
      <c r="AC82" s="476">
        <v>0.0</v>
      </c>
      <c r="AD82" s="476">
        <v>0.0</v>
      </c>
      <c r="AE82" s="476">
        <v>0.0</v>
      </c>
      <c r="AF82" s="476">
        <v>0.0</v>
      </c>
      <c r="AG82" s="476">
        <v>0.0</v>
      </c>
      <c r="AH82" s="476">
        <v>0.0</v>
      </c>
      <c r="AI82" s="476">
        <v>0.0</v>
      </c>
      <c r="AJ82" s="476">
        <v>0.0</v>
      </c>
      <c r="AK82" s="476">
        <v>6.4E-4</v>
      </c>
      <c r="AL82" s="476">
        <v>0.00204463636363636</v>
      </c>
      <c r="AM82" s="476">
        <v>0.00191497771260997</v>
      </c>
      <c r="AN82" s="476">
        <v>0.00198999067599068</v>
      </c>
      <c r="AO82" s="476">
        <v>0.00193930920671685</v>
      </c>
      <c r="AP82" s="476">
        <v>0.00199869332566168</v>
      </c>
      <c r="AQ82" s="476">
        <v>0.00176383990851915</v>
      </c>
      <c r="AR82" s="476">
        <v>0.00266794715909091</v>
      </c>
      <c r="AS82" s="476">
        <v>0.00283478599661208</v>
      </c>
      <c r="AT82" s="476">
        <v>0.00369467620650954</v>
      </c>
      <c r="AU82" s="476">
        <v>0.00618477635248187</v>
      </c>
      <c r="AV82" s="476">
        <v>0.00645866186252771</v>
      </c>
      <c r="AW82" s="476">
        <v>0.00675148462258953</v>
      </c>
      <c r="AX82" s="476">
        <v>0.0111985032858707</v>
      </c>
      <c r="AY82" s="476">
        <v>0.0176261589548176</v>
      </c>
      <c r="AZ82" s="476">
        <v>0.0229964464285714</v>
      </c>
      <c r="BA82" s="476">
        <v>0.030795550295858</v>
      </c>
      <c r="BB82" s="476">
        <v>0.0310518</v>
      </c>
      <c r="BC82" s="476">
        <v>0.0428659294736842</v>
      </c>
      <c r="BD82" s="476">
        <v>0.0559881145104466</v>
      </c>
      <c r="BE82" s="477">
        <v>0.0619151508672146</v>
      </c>
      <c r="BF82" s="457">
        <v>0.102840921296278</v>
      </c>
      <c r="BG82" s="457">
        <v>0.312356860269082</v>
      </c>
      <c r="BH82" s="457">
        <v>0.00221516683292754</v>
      </c>
    </row>
    <row r="83" spans="8:8">
      <c r="A83" s="218" t="s">
        <v>168</v>
      </c>
      <c r="B83" s="476">
        <v>0.0</v>
      </c>
      <c r="C83" s="476">
        <v>0.0</v>
      </c>
      <c r="D83" s="476">
        <v>0.0</v>
      </c>
      <c r="E83" s="476">
        <v>0.0</v>
      </c>
      <c r="F83" s="476">
        <v>0.0</v>
      </c>
      <c r="G83" s="476">
        <v>0.0</v>
      </c>
      <c r="H83" s="476">
        <v>0.0</v>
      </c>
      <c r="I83" s="476">
        <v>0.0</v>
      </c>
      <c r="J83" s="476">
        <v>0.0</v>
      </c>
      <c r="K83" s="476">
        <v>0.0</v>
      </c>
      <c r="L83" s="476">
        <v>0.0</v>
      </c>
      <c r="M83" s="476">
        <v>0.0</v>
      </c>
      <c r="N83" s="476">
        <v>0.0</v>
      </c>
      <c r="O83" s="476">
        <v>0.0</v>
      </c>
      <c r="P83" s="476">
        <v>0.0</v>
      </c>
      <c r="Q83" s="476">
        <v>0.0</v>
      </c>
      <c r="R83" s="476">
        <v>0.0</v>
      </c>
      <c r="S83" s="476">
        <v>0.0</v>
      </c>
      <c r="T83" s="476">
        <v>0.0</v>
      </c>
      <c r="U83" s="476">
        <v>0.0</v>
      </c>
      <c r="V83" s="476">
        <v>0.0</v>
      </c>
      <c r="W83" s="476">
        <v>0.0</v>
      </c>
      <c r="X83" s="476">
        <v>0.0</v>
      </c>
      <c r="Y83" s="476">
        <v>0.0</v>
      </c>
      <c r="Z83" s="476">
        <v>0.0</v>
      </c>
      <c r="AA83" s="476">
        <v>0.0</v>
      </c>
      <c r="AB83" s="476">
        <v>0.0</v>
      </c>
      <c r="AC83" s="476">
        <v>0.0</v>
      </c>
      <c r="AD83" s="476">
        <v>0.0</v>
      </c>
      <c r="AE83" s="476">
        <v>0.0</v>
      </c>
      <c r="AF83" s="476">
        <v>0.0</v>
      </c>
      <c r="AG83" s="476">
        <v>6.0E-4</v>
      </c>
      <c r="AH83" s="476">
        <v>0.00146</v>
      </c>
      <c r="AI83" s="476">
        <v>0.00231</v>
      </c>
      <c r="AJ83" s="476">
        <v>0.00197</v>
      </c>
      <c r="AK83" s="476">
        <v>0.004868</v>
      </c>
      <c r="AL83" s="476">
        <v>0.00431082467532468</v>
      </c>
      <c r="AM83" s="476">
        <v>0.0046660064516129</v>
      </c>
      <c r="AN83" s="476">
        <v>0.00420063461538461</v>
      </c>
      <c r="AO83" s="476">
        <v>0.00398969426751592</v>
      </c>
      <c r="AP83" s="476">
        <v>0.00439923417721519</v>
      </c>
      <c r="AQ83" s="476">
        <v>0.00419643396226415</v>
      </c>
      <c r="AR83" s="476">
        <v>0.0044236125</v>
      </c>
      <c r="AS83" s="476">
        <v>0.00474014906832298</v>
      </c>
      <c r="AT83" s="476">
        <v>0.00474488888888889</v>
      </c>
      <c r="AU83" s="476">
        <v>0.00429807975460123</v>
      </c>
      <c r="AV83" s="476">
        <v>0.00493798170731707</v>
      </c>
      <c r="AW83" s="476">
        <v>0.0050592</v>
      </c>
      <c r="AX83" s="476">
        <v>0.00698362048192771</v>
      </c>
      <c r="AY83" s="476">
        <v>0.0240136706586826</v>
      </c>
      <c r="AZ83" s="476">
        <v>0.0568094464285714</v>
      </c>
      <c r="BA83" s="476">
        <v>0.0717044911242603</v>
      </c>
      <c r="BB83" s="476">
        <v>0.0953030549271891</v>
      </c>
      <c r="BC83" s="476">
        <v>0.102166350406633</v>
      </c>
      <c r="BD83" s="476">
        <v>0.107084532894302</v>
      </c>
      <c r="BE83" s="477">
        <v>0.111882879137102</v>
      </c>
      <c r="BF83" s="457">
        <v>0.0419542878394075</v>
      </c>
      <c r="BG83" s="457">
        <v>0.365683523919836</v>
      </c>
      <c r="BH83" s="457">
        <v>0.00400288523189541</v>
      </c>
    </row>
    <row r="84" spans="8:8">
      <c r="A84" s="218" t="s">
        <v>169</v>
      </c>
      <c r="B84" s="476">
        <v>0.0</v>
      </c>
      <c r="C84" s="476">
        <v>0.0</v>
      </c>
      <c r="D84" s="476">
        <v>0.0</v>
      </c>
      <c r="E84" s="476">
        <v>0.0</v>
      </c>
      <c r="F84" s="476">
        <v>0.0</v>
      </c>
      <c r="G84" s="476">
        <v>0.0</v>
      </c>
      <c r="H84" s="476">
        <v>0.00126</v>
      </c>
      <c r="I84" s="476">
        <v>0.00127</v>
      </c>
      <c r="J84" s="476">
        <v>0.00132</v>
      </c>
      <c r="K84" s="476">
        <v>0.00136</v>
      </c>
      <c r="L84" s="476">
        <v>0.00133</v>
      </c>
      <c r="M84" s="476">
        <v>0.00146</v>
      </c>
      <c r="N84" s="476">
        <v>0.00149</v>
      </c>
      <c r="O84" s="476">
        <v>0.00155</v>
      </c>
      <c r="P84" s="476">
        <v>0.00161</v>
      </c>
      <c r="Q84" s="476">
        <v>0.00167</v>
      </c>
      <c r="R84" s="476">
        <v>0.00177</v>
      </c>
      <c r="S84" s="476">
        <v>0.00195</v>
      </c>
      <c r="T84" s="476">
        <v>0.00189</v>
      </c>
      <c r="U84" s="476">
        <v>0.00192</v>
      </c>
      <c r="V84" s="476">
        <v>0.00227</v>
      </c>
      <c r="W84" s="476">
        <v>0.00617</v>
      </c>
      <c r="X84" s="476">
        <v>0.00615</v>
      </c>
      <c r="Y84" s="476">
        <v>0.00583</v>
      </c>
      <c r="Z84" s="476">
        <v>0.00574</v>
      </c>
      <c r="AA84" s="476">
        <v>0.00713</v>
      </c>
      <c r="AB84" s="476">
        <v>0.00716</v>
      </c>
      <c r="AC84" s="476">
        <v>0.00709</v>
      </c>
      <c r="AD84" s="476">
        <v>0.00698</v>
      </c>
      <c r="AE84" s="476">
        <v>0.00586</v>
      </c>
      <c r="AF84" s="476">
        <v>0.0073</v>
      </c>
      <c r="AG84" s="476">
        <v>0.00894093087911034</v>
      </c>
      <c r="AH84" s="476">
        <v>0.00912093087911034</v>
      </c>
      <c r="AI84" s="476">
        <v>0.0114650196529575</v>
      </c>
      <c r="AJ84" s="476">
        <v>0.0113218617582207</v>
      </c>
      <c r="AK84" s="476">
        <v>0.0149986315789474</v>
      </c>
      <c r="AL84" s="476">
        <v>0.015854641209793</v>
      </c>
      <c r="AM84" s="476">
        <v>0.0147012961935766</v>
      </c>
      <c r="AN84" s="476">
        <v>0.0186105571154127</v>
      </c>
      <c r="AO84" s="476">
        <v>0.02127987343976</v>
      </c>
      <c r="AP84" s="476">
        <v>0.0208757751271294</v>
      </c>
      <c r="AQ84" s="476">
        <v>0.0221587975469909</v>
      </c>
      <c r="AR84" s="476">
        <v>0.0212857834563856</v>
      </c>
      <c r="AS84" s="476">
        <v>0.0223859259867778</v>
      </c>
      <c r="AT84" s="476">
        <v>0.0258494549002514</v>
      </c>
      <c r="AU84" s="476">
        <v>0.0288120394554395</v>
      </c>
      <c r="AV84" s="476">
        <v>0.02936354917619</v>
      </c>
      <c r="AW84" s="476">
        <v>0.0323450153108094</v>
      </c>
      <c r="AX84" s="476">
        <v>0.0367630649495573</v>
      </c>
      <c r="AY84" s="476">
        <v>0.0491443708199199</v>
      </c>
      <c r="AZ84" s="476">
        <v>0.0675802745479196</v>
      </c>
      <c r="BA84" s="476">
        <v>0.0694422993910826</v>
      </c>
      <c r="BB84" s="476">
        <v>0.0710373664216242</v>
      </c>
      <c r="BC84" s="476">
        <v>0.0777599456829513</v>
      </c>
      <c r="BD84" s="476">
        <v>0.091575602140105</v>
      </c>
      <c r="BE84" s="477">
        <v>0.0879858944067514</v>
      </c>
      <c r="BF84" s="457">
        <v>-0.0418245281760898</v>
      </c>
      <c r="BG84" s="457">
        <v>0.13483530767165</v>
      </c>
      <c r="BH84" s="457">
        <v>0.00314791181682328</v>
      </c>
    </row>
    <row r="85" spans="8:8">
      <c r="A85" s="218" t="s">
        <v>170</v>
      </c>
      <c r="B85" s="476">
        <v>0.0</v>
      </c>
      <c r="C85" s="476">
        <v>0.0</v>
      </c>
      <c r="D85" s="476">
        <v>0.0</v>
      </c>
      <c r="E85" s="476">
        <v>0.0</v>
      </c>
      <c r="F85" s="476">
        <v>0.0</v>
      </c>
      <c r="G85" s="476">
        <v>0.0</v>
      </c>
      <c r="H85" s="476">
        <v>0.0</v>
      </c>
      <c r="I85" s="476">
        <v>0.0</v>
      </c>
      <c r="J85" s="476">
        <v>0.0</v>
      </c>
      <c r="K85" s="476">
        <v>0.0</v>
      </c>
      <c r="L85" s="476">
        <v>0.0</v>
      </c>
      <c r="M85" s="476">
        <v>0.0</v>
      </c>
      <c r="N85" s="476">
        <v>0.0</v>
      </c>
      <c r="O85" s="476">
        <v>0.0</v>
      </c>
      <c r="P85" s="476">
        <v>0.0</v>
      </c>
      <c r="Q85" s="476">
        <v>0.0</v>
      </c>
      <c r="R85" s="476">
        <v>0.0</v>
      </c>
      <c r="S85" s="476">
        <v>0.0</v>
      </c>
      <c r="T85" s="476">
        <v>0.0</v>
      </c>
      <c r="U85" s="476">
        <v>0.0</v>
      </c>
      <c r="V85" s="476">
        <v>0.0</v>
      </c>
      <c r="W85" s="476">
        <v>0.0</v>
      </c>
      <c r="X85" s="476">
        <v>0.0</v>
      </c>
      <c r="Y85" s="476">
        <v>0.0</v>
      </c>
      <c r="Z85" s="476">
        <v>0.0</v>
      </c>
      <c r="AA85" s="476">
        <v>3.0E-5</v>
      </c>
      <c r="AB85" s="476">
        <v>8.0E-5</v>
      </c>
      <c r="AC85" s="476">
        <v>8.0E-5</v>
      </c>
      <c r="AD85" s="476">
        <v>8.0E-5</v>
      </c>
      <c r="AE85" s="476">
        <v>9.0E-5</v>
      </c>
      <c r="AF85" s="476">
        <v>9.0E-5</v>
      </c>
      <c r="AG85" s="476">
        <v>7.0E-5</v>
      </c>
      <c r="AH85" s="476">
        <v>7.0E-5</v>
      </c>
      <c r="AI85" s="476">
        <v>7.0E-5</v>
      </c>
      <c r="AJ85" s="476">
        <v>7.0E-5</v>
      </c>
      <c r="AK85" s="476">
        <v>7.0E-5</v>
      </c>
      <c r="AL85" s="476">
        <v>7.00223376664829E-5</v>
      </c>
      <c r="AM85" s="476">
        <v>7.30945159937105E-5</v>
      </c>
      <c r="AN85" s="476">
        <v>7.44109615723674E-5</v>
      </c>
      <c r="AO85" s="476">
        <v>7.6344076262348E-5</v>
      </c>
      <c r="AP85" s="476">
        <v>8.96308862514133E-5</v>
      </c>
      <c r="AQ85" s="476">
        <v>0.00627046924543099</v>
      </c>
      <c r="AR85" s="476">
        <v>8.46156938559003E-4</v>
      </c>
      <c r="AS85" s="476">
        <v>8.81916706999451E-4</v>
      </c>
      <c r="AT85" s="476">
        <v>8.43275555410318E-4</v>
      </c>
      <c r="AU85" s="476">
        <v>7.55791844573422E-4</v>
      </c>
      <c r="AV85" s="476">
        <v>8.07858658637337E-4</v>
      </c>
      <c r="AW85" s="476">
        <v>8.62947818608569E-4</v>
      </c>
      <c r="AX85" s="476">
        <v>9.3593602417879E-4</v>
      </c>
      <c r="AY85" s="476">
        <v>0.00101134832364271</v>
      </c>
      <c r="AZ85" s="476">
        <v>7.07615891339395E-4</v>
      </c>
      <c r="BA85" s="476">
        <v>8.64730646014841E-4</v>
      </c>
      <c r="BB85" s="476">
        <v>9.2897999249196E-4</v>
      </c>
      <c r="BC85" s="476">
        <v>0.00114302912416064</v>
      </c>
      <c r="BD85" s="476">
        <v>0.00113901729510711</v>
      </c>
      <c r="BE85" s="477">
        <v>0.0011363557914821</v>
      </c>
      <c r="BF85" s="457">
        <v>-0.00506252266253315</v>
      </c>
      <c r="BG85" s="457">
        <v>0.0305191834491552</v>
      </c>
      <c r="BH85" s="457">
        <v>4.06559238641732E-5</v>
      </c>
    </row>
    <row r="86" spans="8:8">
      <c r="A86" s="218" t="s">
        <v>171</v>
      </c>
      <c r="B86" s="476">
        <v>0.0</v>
      </c>
      <c r="C86" s="476">
        <v>0.0</v>
      </c>
      <c r="D86" s="476">
        <v>0.0</v>
      </c>
      <c r="E86" s="476">
        <v>0.0</v>
      </c>
      <c r="F86" s="476">
        <v>0.0</v>
      </c>
      <c r="G86" s="476">
        <v>0.0</v>
      </c>
      <c r="H86" s="476">
        <v>3.8E-4</v>
      </c>
      <c r="I86" s="476">
        <v>3.8E-4</v>
      </c>
      <c r="J86" s="476">
        <v>3.8E-4</v>
      </c>
      <c r="K86" s="476">
        <v>3.9E-4</v>
      </c>
      <c r="L86" s="476">
        <v>3.9E-4</v>
      </c>
      <c r="M86" s="476">
        <v>3.9E-4</v>
      </c>
      <c r="N86" s="476">
        <v>4.0E-4</v>
      </c>
      <c r="O86" s="476">
        <v>4.0E-4</v>
      </c>
      <c r="P86" s="476">
        <v>4.0E-4</v>
      </c>
      <c r="Q86" s="476">
        <v>4.0E-4</v>
      </c>
      <c r="R86" s="476">
        <v>4.1E-4</v>
      </c>
      <c r="S86" s="476">
        <v>4.1E-4</v>
      </c>
      <c r="T86" s="476">
        <v>4.1E-4</v>
      </c>
      <c r="U86" s="476">
        <v>4.2E-4</v>
      </c>
      <c r="V86" s="476">
        <v>4.2E-4</v>
      </c>
      <c r="W86" s="476">
        <v>4.2E-4</v>
      </c>
      <c r="X86" s="476">
        <v>4.3E-4</v>
      </c>
      <c r="Y86" s="476">
        <v>4.3E-4</v>
      </c>
      <c r="Z86" s="476">
        <v>4.3E-4</v>
      </c>
      <c r="AA86" s="476">
        <v>9.2E-4</v>
      </c>
      <c r="AB86" s="476">
        <v>0.001</v>
      </c>
      <c r="AC86" s="476">
        <v>0.00105</v>
      </c>
      <c r="AD86" s="476">
        <v>0.00111</v>
      </c>
      <c r="AE86" s="476">
        <v>0.001184</v>
      </c>
      <c r="AF86" s="476">
        <v>0.001203</v>
      </c>
      <c r="AG86" s="476">
        <v>0.001341</v>
      </c>
      <c r="AH86" s="476">
        <v>0.001352</v>
      </c>
      <c r="AI86" s="476">
        <v>0.001406</v>
      </c>
      <c r="AJ86" s="476">
        <v>0.001458</v>
      </c>
      <c r="AK86" s="476">
        <v>0.00165341000002623</v>
      </c>
      <c r="AL86" s="476">
        <v>0.00173682818180974</v>
      </c>
      <c r="AM86" s="476">
        <v>0.00183108425788036</v>
      </c>
      <c r="AN86" s="476">
        <v>0.00172100480768295</v>
      </c>
      <c r="AO86" s="476">
        <v>0.00259974807505744</v>
      </c>
      <c r="AP86" s="476">
        <v>0.0027167416689978</v>
      </c>
      <c r="AQ86" s="476">
        <v>0.00279584678948574</v>
      </c>
      <c r="AR86" s="476">
        <v>0.00275895612671487</v>
      </c>
      <c r="AS86" s="476">
        <v>0.00269843235916504</v>
      </c>
      <c r="AT86" s="476">
        <v>0.00240487666741143</v>
      </c>
      <c r="AU86" s="476">
        <v>0.00262656408755745</v>
      </c>
      <c r="AV86" s="476">
        <v>0.00291744877954228</v>
      </c>
      <c r="AW86" s="476">
        <v>0.00332133034099251</v>
      </c>
      <c r="AX86" s="476">
        <v>0.00402109046121039</v>
      </c>
      <c r="AY86" s="476">
        <v>0.00421275030111525</v>
      </c>
      <c r="AZ86" s="476">
        <v>0.00578407859762508</v>
      </c>
      <c r="BA86" s="476">
        <v>0.00654556261029086</v>
      </c>
      <c r="BB86" s="476">
        <v>0.00770635266209581</v>
      </c>
      <c r="BC86" s="476">
        <v>0.00908371565034665</v>
      </c>
      <c r="BD86" s="476">
        <v>0.00931417503491654</v>
      </c>
      <c r="BE86" s="477">
        <v>0.0100738343659661</v>
      </c>
      <c r="BF86" s="457">
        <v>0.0786044057249389</v>
      </c>
      <c r="BG86" s="457">
        <v>0.144999135123334</v>
      </c>
      <c r="BH86" s="457">
        <v>3.60416205974397E-4</v>
      </c>
    </row>
    <row r="87" spans="8:8">
      <c r="A87" s="218" t="s">
        <v>172</v>
      </c>
      <c r="B87" s="476">
        <v>0.0</v>
      </c>
      <c r="C87" s="476">
        <v>0.0</v>
      </c>
      <c r="D87" s="476">
        <v>0.0</v>
      </c>
      <c r="E87" s="476">
        <v>0.0</v>
      </c>
      <c r="F87" s="476">
        <v>0.0</v>
      </c>
      <c r="G87" s="476">
        <v>0.0</v>
      </c>
      <c r="H87" s="476">
        <v>0.0</v>
      </c>
      <c r="I87" s="476">
        <v>0.0</v>
      </c>
      <c r="J87" s="476">
        <v>0.0</v>
      </c>
      <c r="K87" s="476">
        <v>0.0</v>
      </c>
      <c r="L87" s="476">
        <v>0.0</v>
      </c>
      <c r="M87" s="476">
        <v>0.0</v>
      </c>
      <c r="N87" s="476">
        <v>0.0</v>
      </c>
      <c r="O87" s="476">
        <v>0.0</v>
      </c>
      <c r="P87" s="476">
        <v>0.0</v>
      </c>
      <c r="Q87" s="476">
        <v>0.0</v>
      </c>
      <c r="R87" s="476">
        <v>0.0</v>
      </c>
      <c r="S87" s="476">
        <v>0.0</v>
      </c>
      <c r="T87" s="476">
        <v>0.0</v>
      </c>
      <c r="U87" s="476">
        <v>0.0</v>
      </c>
      <c r="V87" s="476">
        <v>0.0</v>
      </c>
      <c r="W87" s="476">
        <v>0.0</v>
      </c>
      <c r="X87" s="476">
        <v>0.0</v>
      </c>
      <c r="Y87" s="476">
        <v>0.0</v>
      </c>
      <c r="Z87" s="476">
        <v>0.0</v>
      </c>
      <c r="AA87" s="476">
        <v>0.0</v>
      </c>
      <c r="AB87" s="476">
        <v>0.0</v>
      </c>
      <c r="AC87" s="476">
        <v>0.0</v>
      </c>
      <c r="AD87" s="476">
        <v>0.0</v>
      </c>
      <c r="AE87" s="476">
        <v>0.0</v>
      </c>
      <c r="AF87" s="476">
        <v>0.0</v>
      </c>
      <c r="AG87" s="476">
        <v>0.0</v>
      </c>
      <c r="AH87" s="476">
        <v>0.0</v>
      </c>
      <c r="AI87" s="476">
        <v>0.0</v>
      </c>
      <c r="AJ87" s="476">
        <v>0.0</v>
      </c>
      <c r="AK87" s="476">
        <v>2.3E-4</v>
      </c>
      <c r="AL87" s="476">
        <v>2.38441558441558E-4</v>
      </c>
      <c r="AM87" s="476">
        <v>2.96129032258065E-4</v>
      </c>
      <c r="AN87" s="476">
        <v>3.26772692307692E-4</v>
      </c>
      <c r="AO87" s="476">
        <v>4.39636242038216E-4</v>
      </c>
      <c r="AP87" s="476">
        <v>4.25185063291139E-4</v>
      </c>
      <c r="AQ87" s="476">
        <v>3.9167037735849E-4</v>
      </c>
      <c r="AR87" s="476">
        <v>4.44637125E-4</v>
      </c>
      <c r="AS87" s="476">
        <v>4.11417950310559E-4</v>
      </c>
      <c r="AT87" s="476">
        <v>9.64164444444444E-4</v>
      </c>
      <c r="AU87" s="476">
        <v>0.00137141385736196</v>
      </c>
      <c r="AV87" s="476">
        <v>0.00110198949695122</v>
      </c>
      <c r="AW87" s="476">
        <v>0.00194018804607721</v>
      </c>
      <c r="AX87" s="476">
        <v>0.00350457329819277</v>
      </c>
      <c r="AY87" s="476">
        <v>0.00503191118263473</v>
      </c>
      <c r="AZ87" s="476">
        <v>0.00474695933035714</v>
      </c>
      <c r="BA87" s="476">
        <v>0.00535260963078544</v>
      </c>
      <c r="BB87" s="476">
        <v>0.00531177975</v>
      </c>
      <c r="BC87" s="476">
        <v>0.00568187197368421</v>
      </c>
      <c r="BD87" s="476">
        <v>0.00607455003687014</v>
      </c>
      <c r="BE87" s="477">
        <v>0.00603539067577614</v>
      </c>
      <c r="BF87" s="457">
        <v>-0.00916108999261267</v>
      </c>
      <c r="BG87" s="457">
        <v>0.202088106312445</v>
      </c>
      <c r="BH87" s="457">
        <v>2.15930948426694E-4</v>
      </c>
    </row>
    <row r="88" spans="8:8">
      <c r="A88" s="218" t="s">
        <v>173</v>
      </c>
      <c r="B88" s="476">
        <v>0.0</v>
      </c>
      <c r="C88" s="476">
        <v>0.0</v>
      </c>
      <c r="D88" s="476">
        <v>0.0</v>
      </c>
      <c r="E88" s="476">
        <v>0.0</v>
      </c>
      <c r="F88" s="476">
        <v>0.0</v>
      </c>
      <c r="G88" s="476">
        <v>0.0</v>
      </c>
      <c r="H88" s="476">
        <v>0.0</v>
      </c>
      <c r="I88" s="476">
        <v>0.0</v>
      </c>
      <c r="J88" s="476">
        <v>0.0</v>
      </c>
      <c r="K88" s="476">
        <v>0.0</v>
      </c>
      <c r="L88" s="476">
        <v>0.0</v>
      </c>
      <c r="M88" s="476">
        <v>0.0</v>
      </c>
      <c r="N88" s="476">
        <v>0.0</v>
      </c>
      <c r="O88" s="476">
        <v>0.0</v>
      </c>
      <c r="P88" s="476">
        <v>0.0</v>
      </c>
      <c r="Q88" s="476">
        <v>0.0</v>
      </c>
      <c r="R88" s="476">
        <v>0.0</v>
      </c>
      <c r="S88" s="476">
        <v>0.0</v>
      </c>
      <c r="T88" s="476">
        <v>0.0</v>
      </c>
      <c r="U88" s="476">
        <v>0.0</v>
      </c>
      <c r="V88" s="476">
        <v>0.0</v>
      </c>
      <c r="W88" s="476">
        <v>0.0</v>
      </c>
      <c r="X88" s="476">
        <v>0.0</v>
      </c>
      <c r="Y88" s="476">
        <v>0.0</v>
      </c>
      <c r="Z88" s="476">
        <v>0.0</v>
      </c>
      <c r="AA88" s="476">
        <v>0.0</v>
      </c>
      <c r="AB88" s="476">
        <v>0.0</v>
      </c>
      <c r="AC88" s="476">
        <v>3.2250000088655E-4</v>
      </c>
      <c r="AD88" s="476">
        <v>0.00124700000043806</v>
      </c>
      <c r="AE88" s="476">
        <v>0.0012900000004172</v>
      </c>
      <c r="AF88" s="476">
        <v>0.00167700000022946</v>
      </c>
      <c r="AG88" s="476">
        <v>0.0017200000002086</v>
      </c>
      <c r="AH88" s="476">
        <v>0.00195547320300773</v>
      </c>
      <c r="AI88" s="476">
        <v>0.00197047320300773</v>
      </c>
      <c r="AJ88" s="476">
        <v>0.00221938623145586</v>
      </c>
      <c r="AK88" s="476">
        <v>0.001298</v>
      </c>
      <c r="AL88" s="476">
        <v>0.00143661038961039</v>
      </c>
      <c r="AM88" s="476">
        <v>0.00153394838709677</v>
      </c>
      <c r="AN88" s="476">
        <v>0.00144369230769231</v>
      </c>
      <c r="AO88" s="476">
        <v>0.00152122929936306</v>
      </c>
      <c r="AP88" s="476">
        <v>0.00154355696202532</v>
      </c>
      <c r="AQ88" s="476">
        <v>0.00145109433962264</v>
      </c>
      <c r="AR88" s="476">
        <v>0.00148314375</v>
      </c>
      <c r="AS88" s="476">
        <v>0.00140931055900621</v>
      </c>
      <c r="AT88" s="476">
        <v>0.00124761111111111</v>
      </c>
      <c r="AU88" s="476">
        <v>0.00174870552147239</v>
      </c>
      <c r="AV88" s="476">
        <v>0.00255248780487805</v>
      </c>
      <c r="AW88" s="476">
        <v>0.00283374545454545</v>
      </c>
      <c r="AX88" s="476">
        <v>0.0027945726506947</v>
      </c>
      <c r="AY88" s="476">
        <v>0.00239651298795825</v>
      </c>
      <c r="AZ88" s="476">
        <v>0.00239416681704745</v>
      </c>
      <c r="BA88" s="476">
        <v>0.00254741556454257</v>
      </c>
      <c r="BB88" s="476">
        <v>0.00267045862727103</v>
      </c>
      <c r="BC88" s="476">
        <v>0.00297334473705969</v>
      </c>
      <c r="BD88" s="476">
        <v>0.00426964973022686</v>
      </c>
      <c r="BE88" s="477">
        <v>0.00494215253329738</v>
      </c>
      <c r="BF88" s="457">
        <v>0.154345132671439</v>
      </c>
      <c r="BG88" s="457">
        <v>0.130918481639125</v>
      </c>
      <c r="BH88" s="457">
        <v>1.76817664524601E-4</v>
      </c>
    </row>
    <row r="89" spans="8:8" s="47" ht="10.2" customFormat="1">
      <c r="A89" s="54" t="s">
        <v>174</v>
      </c>
      <c r="B89" s="478">
        <v>0.0</v>
      </c>
      <c r="C89" s="478">
        <v>0.0</v>
      </c>
      <c r="D89" s="478">
        <v>0.0</v>
      </c>
      <c r="E89" s="478">
        <v>0.0</v>
      </c>
      <c r="F89" s="478">
        <v>0.0</v>
      </c>
      <c r="G89" s="478">
        <v>0.0</v>
      </c>
      <c r="H89" s="478">
        <v>0.00164</v>
      </c>
      <c r="I89" s="478">
        <v>0.00165</v>
      </c>
      <c r="J89" s="478">
        <v>0.0017</v>
      </c>
      <c r="K89" s="478">
        <v>0.00175</v>
      </c>
      <c r="L89" s="478">
        <v>0.00172</v>
      </c>
      <c r="M89" s="478">
        <v>0.00185</v>
      </c>
      <c r="N89" s="478">
        <v>0.00189</v>
      </c>
      <c r="O89" s="478">
        <v>0.00195</v>
      </c>
      <c r="P89" s="478">
        <v>0.00201</v>
      </c>
      <c r="Q89" s="478">
        <v>0.00207</v>
      </c>
      <c r="R89" s="478">
        <v>0.00218</v>
      </c>
      <c r="S89" s="478">
        <v>0.00236</v>
      </c>
      <c r="T89" s="478">
        <v>0.0023</v>
      </c>
      <c r="U89" s="478">
        <v>0.00234</v>
      </c>
      <c r="V89" s="478">
        <v>0.00269</v>
      </c>
      <c r="W89" s="478">
        <v>0.00659</v>
      </c>
      <c r="X89" s="478">
        <v>0.00658</v>
      </c>
      <c r="Y89" s="478">
        <v>0.00626</v>
      </c>
      <c r="Z89" s="478">
        <v>0.00617</v>
      </c>
      <c r="AA89" s="478">
        <v>0.00808</v>
      </c>
      <c r="AB89" s="478">
        <v>0.00824</v>
      </c>
      <c r="AC89" s="478">
        <v>0.00854250000088655</v>
      </c>
      <c r="AD89" s="478">
        <v>0.00941700000043806</v>
      </c>
      <c r="AE89" s="478">
        <v>0.0084240000004172</v>
      </c>
      <c r="AF89" s="478">
        <v>0.0102700000002295</v>
      </c>
      <c r="AG89" s="478">
        <v>0.0126719308793189</v>
      </c>
      <c r="AH89" s="478">
        <v>0.0139584040821181</v>
      </c>
      <c r="AI89" s="478">
        <v>0.0172214928559653</v>
      </c>
      <c r="AJ89" s="478">
        <v>0.0171592479896766</v>
      </c>
      <c r="AK89" s="478">
        <v>0.0245650415789736</v>
      </c>
      <c r="AL89" s="478">
        <v>0.0274793228981004</v>
      </c>
      <c r="AM89" s="478">
        <v>0.0271239881639316</v>
      </c>
      <c r="AN89" s="478">
        <v>0.031181870868351</v>
      </c>
      <c r="AO89" s="478">
        <v>0.0367676643693079</v>
      </c>
      <c r="AP89" s="478">
        <v>0.0369981842991796</v>
      </c>
      <c r="AQ89" s="478">
        <v>0.0448600561147835</v>
      </c>
      <c r="AR89" s="478">
        <v>0.0402562597830231</v>
      </c>
      <c r="AS89" s="478">
        <v>0.0442123056514742</v>
      </c>
      <c r="AT89" s="478">
        <v>0.0495654460905255</v>
      </c>
      <c r="AU89" s="478">
        <v>0.059346257097693</v>
      </c>
      <c r="AV89" s="478">
        <v>0.0645362848931944</v>
      </c>
      <c r="AW89" s="478">
        <v>0.0704272715498474</v>
      </c>
      <c r="AX89" s="478">
        <v>0.0812305714473608</v>
      </c>
      <c r="AY89" s="478">
        <v>0.114693462477546</v>
      </c>
      <c r="AZ89" s="478">
        <v>0.179356634145328</v>
      </c>
      <c r="BA89" s="478">
        <v>0.213455992281765</v>
      </c>
      <c r="BB89" s="478">
        <v>0.243125883289763</v>
      </c>
      <c r="BC89" s="478">
        <v>0.278836223199503</v>
      </c>
      <c r="BD89" s="478">
        <v>0.338681457398888</v>
      </c>
      <c r="BE89" s="478">
        <v>0.375388956973632</v>
      </c>
      <c r="BF89" s="458">
        <v>0.1053551823028</v>
      </c>
      <c r="BG89" s="458">
        <v>0.211884525645784</v>
      </c>
      <c r="BH89" s="458">
        <v>0.0134304633888178</v>
      </c>
    </row>
    <row r="90" spans="8:8">
      <c r="B90" s="476"/>
      <c r="C90" s="476"/>
      <c r="D90" s="476"/>
      <c r="E90" s="476"/>
      <c r="F90" s="476"/>
      <c r="G90" s="476"/>
      <c r="H90" s="476"/>
      <c r="I90" s="476"/>
      <c r="J90" s="476"/>
      <c r="K90" s="476"/>
      <c r="L90" s="476"/>
      <c r="M90" s="476"/>
      <c r="N90" s="476"/>
      <c r="O90" s="476"/>
      <c r="P90" s="476"/>
      <c r="Q90" s="476"/>
      <c r="R90" s="476"/>
      <c r="S90" s="476"/>
      <c r="T90" s="476"/>
      <c r="U90" s="476"/>
      <c r="V90" s="476"/>
      <c r="W90" s="476"/>
      <c r="X90" s="476"/>
      <c r="Y90" s="476"/>
      <c r="Z90" s="476"/>
      <c r="AA90" s="476"/>
      <c r="AB90" s="476"/>
      <c r="AC90" s="476"/>
      <c r="AD90" s="476"/>
      <c r="AE90" s="476"/>
      <c r="AF90" s="476"/>
      <c r="AG90" s="476"/>
      <c r="AH90" s="476"/>
      <c r="AI90" s="476"/>
      <c r="AJ90" s="476"/>
      <c r="AK90" s="476"/>
      <c r="AL90" s="476"/>
      <c r="AM90" s="476"/>
      <c r="AN90" s="476"/>
      <c r="AO90" s="476"/>
      <c r="AP90" s="476"/>
      <c r="AQ90" s="476"/>
      <c r="AR90" s="476"/>
      <c r="AS90" s="476"/>
      <c r="AT90" s="476"/>
      <c r="AU90" s="476"/>
      <c r="AV90" s="476"/>
      <c r="AW90" s="476"/>
      <c r="AX90" s="476"/>
      <c r="AY90" s="476"/>
      <c r="AZ90" s="476"/>
      <c r="BA90" s="476"/>
      <c r="BB90" s="476"/>
      <c r="BC90" s="476"/>
      <c r="BD90" s="476"/>
      <c r="BE90" s="477"/>
      <c r="BF90" s="457"/>
      <c r="BG90" s="457"/>
      <c r="BH90" s="457"/>
    </row>
    <row r="91" spans="8:8">
      <c r="A91" s="218" t="s">
        <v>175</v>
      </c>
      <c r="B91" s="476">
        <v>0.00296</v>
      </c>
      <c r="C91" s="476">
        <v>0.00284</v>
      </c>
      <c r="D91" s="476">
        <v>0.0029</v>
      </c>
      <c r="E91" s="476">
        <v>0.00282</v>
      </c>
      <c r="F91" s="476">
        <v>0.00281</v>
      </c>
      <c r="G91" s="476">
        <v>0.00261</v>
      </c>
      <c r="H91" s="476">
        <v>0.00263</v>
      </c>
      <c r="I91" s="476">
        <v>0.0028</v>
      </c>
      <c r="J91" s="476">
        <v>0.00338</v>
      </c>
      <c r="K91" s="476">
        <v>0.00429</v>
      </c>
      <c r="L91" s="476">
        <v>0.00489</v>
      </c>
      <c r="M91" s="476">
        <v>0.00484</v>
      </c>
      <c r="N91" s="476">
        <v>0.00429</v>
      </c>
      <c r="O91" s="476">
        <v>0.00405</v>
      </c>
      <c r="P91" s="476">
        <v>0.00418</v>
      </c>
      <c r="Q91" s="476">
        <v>0.00385</v>
      </c>
      <c r="R91" s="476">
        <v>0.00404</v>
      </c>
      <c r="S91" s="476">
        <v>0.00516</v>
      </c>
      <c r="T91" s="476">
        <v>0.00431</v>
      </c>
      <c r="U91" s="476">
        <v>0.00441</v>
      </c>
      <c r="V91" s="476">
        <v>0.00456</v>
      </c>
      <c r="W91" s="476">
        <v>0.0046</v>
      </c>
      <c r="X91" s="476">
        <v>0.0047</v>
      </c>
      <c r="Y91" s="476">
        <v>0.00731</v>
      </c>
      <c r="Z91" s="476">
        <v>0.0081</v>
      </c>
      <c r="AA91" s="476">
        <v>0.007595</v>
      </c>
      <c r="AB91" s="476">
        <v>0.0072495</v>
      </c>
      <c r="AC91" s="476">
        <v>0.006821</v>
      </c>
      <c r="AD91" s="476">
        <v>0.006866</v>
      </c>
      <c r="AE91" s="476">
        <v>0.007194</v>
      </c>
      <c r="AF91" s="476">
        <v>0.0085365</v>
      </c>
      <c r="AG91" s="476">
        <v>0.009791</v>
      </c>
      <c r="AH91" s="476">
        <v>0.0103515</v>
      </c>
      <c r="AI91" s="476">
        <v>0.011346</v>
      </c>
      <c r="AJ91" s="476">
        <v>0.012171</v>
      </c>
      <c r="AK91" s="476">
        <v>0.0107025</v>
      </c>
      <c r="AL91" s="476">
        <v>0.0113125616883117</v>
      </c>
      <c r="AM91" s="476">
        <v>0.0183466741935484</v>
      </c>
      <c r="AN91" s="476">
        <v>0.0241176057692308</v>
      </c>
      <c r="AO91" s="476">
        <v>0.0358936050955414</v>
      </c>
      <c r="AP91" s="476">
        <v>0.0508783101265823</v>
      </c>
      <c r="AQ91" s="476">
        <v>0.059584358490566</v>
      </c>
      <c r="AR91" s="476">
        <v>0.069240628125</v>
      </c>
      <c r="AS91" s="476">
        <v>0.0693132763975155</v>
      </c>
      <c r="AT91" s="476">
        <v>0.0709730358396649</v>
      </c>
      <c r="AU91" s="476">
        <v>0.0788860329332881</v>
      </c>
      <c r="AV91" s="476">
        <v>0.103093047269824</v>
      </c>
      <c r="AW91" s="476">
        <v>0.122723154545454</v>
      </c>
      <c r="AX91" s="476">
        <v>0.151507328313253</v>
      </c>
      <c r="AY91" s="476">
        <v>0.167432957245509</v>
      </c>
      <c r="AZ91" s="476">
        <v>0.197685002338255</v>
      </c>
      <c r="BA91" s="476">
        <v>0.218246745945774</v>
      </c>
      <c r="BB91" s="476">
        <v>0.231210277753328</v>
      </c>
      <c r="BC91" s="476">
        <v>0.28795000600228</v>
      </c>
      <c r="BD91" s="476">
        <v>0.367596921331711</v>
      </c>
      <c r="BE91" s="477">
        <v>0.442838001597445</v>
      </c>
      <c r="BF91" s="457">
        <v>0.20139216645902</v>
      </c>
      <c r="BG91" s="457">
        <v>0.178766672091474</v>
      </c>
      <c r="BH91" s="457">
        <v>0.015843618884211</v>
      </c>
    </row>
    <row r="92" spans="8:8">
      <c r="A92" s="218" t="s">
        <v>176</v>
      </c>
      <c r="B92" s="476">
        <v>0.0</v>
      </c>
      <c r="C92" s="476">
        <v>0.0</v>
      </c>
      <c r="D92" s="476">
        <v>0.0</v>
      </c>
      <c r="E92" s="476">
        <v>0.0</v>
      </c>
      <c r="F92" s="476">
        <v>0.0</v>
      </c>
      <c r="G92" s="476">
        <v>0.0</v>
      </c>
      <c r="H92" s="476">
        <v>0.0</v>
      </c>
      <c r="I92" s="476">
        <v>0.0</v>
      </c>
      <c r="J92" s="476">
        <v>0.0</v>
      </c>
      <c r="K92" s="476">
        <v>0.0</v>
      </c>
      <c r="L92" s="476">
        <v>0.0</v>
      </c>
      <c r="M92" s="476">
        <v>0.0</v>
      </c>
      <c r="N92" s="476">
        <v>0.0</v>
      </c>
      <c r="O92" s="476">
        <v>0.0</v>
      </c>
      <c r="P92" s="476">
        <v>0.0</v>
      </c>
      <c r="Q92" s="476">
        <v>0.0</v>
      </c>
      <c r="R92" s="476">
        <v>0.0</v>
      </c>
      <c r="S92" s="476">
        <v>0.0</v>
      </c>
      <c r="T92" s="476">
        <v>0.0</v>
      </c>
      <c r="U92" s="476">
        <v>0.0</v>
      </c>
      <c r="V92" s="476">
        <v>0.0</v>
      </c>
      <c r="W92" s="476">
        <v>0.0</v>
      </c>
      <c r="X92" s="476">
        <v>0.0</v>
      </c>
      <c r="Y92" s="476">
        <v>0.0</v>
      </c>
      <c r="Z92" s="476">
        <v>0.0</v>
      </c>
      <c r="AA92" s="476">
        <v>0.0</v>
      </c>
      <c r="AB92" s="476">
        <v>0.0</v>
      </c>
      <c r="AC92" s="476">
        <v>0.0</v>
      </c>
      <c r="AD92" s="476">
        <v>0.0</v>
      </c>
      <c r="AE92" s="476">
        <v>0.0</v>
      </c>
      <c r="AF92" s="476">
        <v>0.0</v>
      </c>
      <c r="AG92" s="476">
        <v>0.0</v>
      </c>
      <c r="AH92" s="476">
        <v>0.0</v>
      </c>
      <c r="AI92" s="476">
        <v>0.0</v>
      </c>
      <c r="AJ92" s="476">
        <v>0.0</v>
      </c>
      <c r="AK92" s="476">
        <v>0.0</v>
      </c>
      <c r="AL92" s="476">
        <v>0.0</v>
      </c>
      <c r="AM92" s="476">
        <v>9.87096774193548E-7</v>
      </c>
      <c r="AN92" s="476">
        <v>8.82692307692308E-6</v>
      </c>
      <c r="AO92" s="476">
        <v>1.8515923566879E-5</v>
      </c>
      <c r="AP92" s="476">
        <v>3.29240506329114E-5</v>
      </c>
      <c r="AQ92" s="476">
        <v>6.73584905660377E-5</v>
      </c>
      <c r="AR92" s="476">
        <v>1.013625E-4</v>
      </c>
      <c r="AS92" s="476">
        <v>1.72006211180124E-4</v>
      </c>
      <c r="AT92" s="476">
        <v>2.94666666666666E-4</v>
      </c>
      <c r="AU92" s="476">
        <v>4.82466257668711E-4</v>
      </c>
      <c r="AV92" s="476">
        <v>6.20396341463414E-4</v>
      </c>
      <c r="AW92" s="476">
        <v>9.27272727272727E-4</v>
      </c>
      <c r="AX92" s="476">
        <v>0.00128701572289157</v>
      </c>
      <c r="AY92" s="476">
        <v>0.00163117239520958</v>
      </c>
      <c r="AZ92" s="476">
        <v>0.00187745571428571</v>
      </c>
      <c r="BA92" s="476">
        <v>0.00206375272189349</v>
      </c>
      <c r="BB92" s="476">
        <v>0.002351871</v>
      </c>
      <c r="BC92" s="476">
        <v>0.00253233789473684</v>
      </c>
      <c r="BD92" s="476">
        <v>0.00318412524740342</v>
      </c>
      <c r="BE92" s="477">
        <v>0.00373829036181734</v>
      </c>
      <c r="BF92" s="457">
        <v>0.170832226767808</v>
      </c>
      <c r="BG92" s="457">
        <v>0.268720371308096</v>
      </c>
      <c r="BH92" s="457">
        <v>1.3374653385098E-4</v>
      </c>
    </row>
    <row r="93" spans="8:8">
      <c r="A93" s="218" t="s">
        <v>177</v>
      </c>
      <c r="B93" s="476">
        <v>0.0</v>
      </c>
      <c r="C93" s="476">
        <v>0.0</v>
      </c>
      <c r="D93" s="476">
        <v>0.0</v>
      </c>
      <c r="E93" s="476">
        <v>0.0</v>
      </c>
      <c r="F93" s="476">
        <v>0.0</v>
      </c>
      <c r="G93" s="476">
        <v>0.0</v>
      </c>
      <c r="H93" s="476">
        <v>0.0</v>
      </c>
      <c r="I93" s="476">
        <v>0.0</v>
      </c>
      <c r="J93" s="476">
        <v>0.0</v>
      </c>
      <c r="K93" s="476">
        <v>0.0</v>
      </c>
      <c r="L93" s="476">
        <v>0.0</v>
      </c>
      <c r="M93" s="476">
        <v>0.0</v>
      </c>
      <c r="N93" s="476">
        <v>0.0</v>
      </c>
      <c r="O93" s="476">
        <v>0.0</v>
      </c>
      <c r="P93" s="476">
        <v>0.0</v>
      </c>
      <c r="Q93" s="476">
        <v>0.0</v>
      </c>
      <c r="R93" s="476">
        <v>0.0</v>
      </c>
      <c r="S93" s="476">
        <v>0.0</v>
      </c>
      <c r="T93" s="476">
        <v>0.0</v>
      </c>
      <c r="U93" s="476">
        <v>0.0</v>
      </c>
      <c r="V93" s="476">
        <v>0.0</v>
      </c>
      <c r="W93" s="476">
        <v>0.0</v>
      </c>
      <c r="X93" s="476">
        <v>0.0</v>
      </c>
      <c r="Y93" s="476">
        <v>0.0</v>
      </c>
      <c r="Z93" s="476">
        <v>0.0</v>
      </c>
      <c r="AA93" s="476">
        <v>6.8020202020202E-4</v>
      </c>
      <c r="AB93" s="476">
        <v>7.50909090909091E-4</v>
      </c>
      <c r="AC93" s="476">
        <v>0.00247313131313131</v>
      </c>
      <c r="AD93" s="476">
        <v>0.00333121212121212</v>
      </c>
      <c r="AE93" s="476">
        <v>0.00848838383838384</v>
      </c>
      <c r="AF93" s="476">
        <v>0.0363716161616162</v>
      </c>
      <c r="AG93" s="476">
        <v>0.0163593939393939</v>
      </c>
      <c r="AH93" s="476">
        <v>0.029309797979798</v>
      </c>
      <c r="AI93" s="476">
        <v>0.0284955555555556</v>
      </c>
      <c r="AJ93" s="476">
        <v>0.0301073737373737</v>
      </c>
      <c r="AK93" s="476">
        <v>0.0314889898989899</v>
      </c>
      <c r="AL93" s="476">
        <v>0.0328273612750885</v>
      </c>
      <c r="AM93" s="476">
        <v>0.0338709794721408</v>
      </c>
      <c r="AN93" s="476">
        <v>0.035277972027972</v>
      </c>
      <c r="AO93" s="476">
        <v>0.0378287898089172</v>
      </c>
      <c r="AP93" s="476">
        <v>0.0711940046029919</v>
      </c>
      <c r="AQ93" s="476">
        <v>0.105269948542024</v>
      </c>
      <c r="AR93" s="476">
        <v>0.147800801136364</v>
      </c>
      <c r="AS93" s="476">
        <v>0.267208322981366</v>
      </c>
      <c r="AT93" s="476">
        <v>0.460448001758</v>
      </c>
      <c r="AU93" s="476">
        <v>0.703995708588957</v>
      </c>
      <c r="AV93" s="476">
        <v>0.973434512195122</v>
      </c>
      <c r="AW93" s="476">
        <v>1.26829967934545</v>
      </c>
      <c r="AX93" s="476">
        <v>1.69379313337952</v>
      </c>
      <c r="AY93" s="476">
        <v>2.1029994754491</v>
      </c>
      <c r="AZ93" s="476">
        <v>2.54218880357143</v>
      </c>
      <c r="BA93" s="476">
        <v>3.34538770420118</v>
      </c>
      <c r="BB93" s="476">
        <v>4.51797735789474</v>
      </c>
      <c r="BC93" s="476">
        <v>5.69431821052632</v>
      </c>
      <c r="BD93" s="476">
        <v>6.61468164195002</v>
      </c>
      <c r="BE93" s="477">
        <v>7.66595207836735</v>
      </c>
      <c r="BF93" s="457">
        <v>0.155763386347306</v>
      </c>
      <c r="BG93" s="457">
        <v>0.305367619186094</v>
      </c>
      <c r="BH93" s="457">
        <v>0.274268293769164</v>
      </c>
    </row>
    <row r="94" spans="8:8">
      <c r="A94" s="218" t="s">
        <v>178</v>
      </c>
      <c r="B94" s="476">
        <v>0.0</v>
      </c>
      <c r="C94" s="476">
        <v>0.0</v>
      </c>
      <c r="D94" s="476">
        <v>0.0</v>
      </c>
      <c r="E94" s="476">
        <v>0.0</v>
      </c>
      <c r="F94" s="476">
        <v>0.0</v>
      </c>
      <c r="G94" s="476">
        <v>0.0</v>
      </c>
      <c r="H94" s="476">
        <v>0.0</v>
      </c>
      <c r="I94" s="476">
        <v>0.0</v>
      </c>
      <c r="J94" s="476">
        <v>0.0</v>
      </c>
      <c r="K94" s="476">
        <v>0.0</v>
      </c>
      <c r="L94" s="476">
        <v>0.0</v>
      </c>
      <c r="M94" s="476">
        <v>0.0</v>
      </c>
      <c r="N94" s="476">
        <v>0.0</v>
      </c>
      <c r="O94" s="476">
        <v>0.0</v>
      </c>
      <c r="P94" s="476">
        <v>0.0</v>
      </c>
      <c r="Q94" s="476">
        <v>0.0</v>
      </c>
      <c r="R94" s="476">
        <v>0.0</v>
      </c>
      <c r="S94" s="476">
        <v>0.0</v>
      </c>
      <c r="T94" s="476">
        <v>0.0</v>
      </c>
      <c r="U94" s="476">
        <v>0.0</v>
      </c>
      <c r="V94" s="476">
        <v>0.0</v>
      </c>
      <c r="W94" s="476">
        <v>0.0</v>
      </c>
      <c r="X94" s="476">
        <v>0.0</v>
      </c>
      <c r="Y94" s="476">
        <v>0.0</v>
      </c>
      <c r="Z94" s="476">
        <v>0.0</v>
      </c>
      <c r="AA94" s="476">
        <v>0.0</v>
      </c>
      <c r="AB94" s="476">
        <v>0.0</v>
      </c>
      <c r="AC94" s="476">
        <v>0.0</v>
      </c>
      <c r="AD94" s="476">
        <v>0.0</v>
      </c>
      <c r="AE94" s="476">
        <v>0.0</v>
      </c>
      <c r="AF94" s="476">
        <v>0.0</v>
      </c>
      <c r="AG94" s="476">
        <v>0.0</v>
      </c>
      <c r="AH94" s="476">
        <v>0.0</v>
      </c>
      <c r="AI94" s="476">
        <v>0.0</v>
      </c>
      <c r="AJ94" s="476">
        <v>0.0</v>
      </c>
      <c r="AK94" s="476">
        <v>0.0</v>
      </c>
      <c r="AL94" s="476">
        <v>0.0</v>
      </c>
      <c r="AM94" s="476">
        <v>0.0</v>
      </c>
      <c r="AN94" s="476">
        <v>0.0</v>
      </c>
      <c r="AO94" s="476">
        <v>0.0</v>
      </c>
      <c r="AP94" s="476">
        <v>0.0</v>
      </c>
      <c r="AQ94" s="476">
        <v>6.67811320754717E-6</v>
      </c>
      <c r="AR94" s="476">
        <v>8.2715625E-6</v>
      </c>
      <c r="AS94" s="476">
        <v>7.66900621118012E-6</v>
      </c>
      <c r="AT94" s="476">
        <v>1.03794444444444E-5</v>
      </c>
      <c r="AU94" s="476">
        <v>3.79130245398773E-4</v>
      </c>
      <c r="AV94" s="476">
        <v>4.15702865853658E-4</v>
      </c>
      <c r="AW94" s="476">
        <v>3.97864909090909E-4</v>
      </c>
      <c r="AX94" s="476">
        <v>3.49761686746988E-4</v>
      </c>
      <c r="AY94" s="476">
        <v>4.12293772455089E-4</v>
      </c>
      <c r="AZ94" s="476">
        <v>5.35873392857142E-4</v>
      </c>
      <c r="BA94" s="476">
        <v>6.01778875739644E-4</v>
      </c>
      <c r="BB94" s="476">
        <v>6.02496E-4</v>
      </c>
      <c r="BC94" s="476">
        <v>6.17234210526316E-4</v>
      </c>
      <c r="BD94" s="476">
        <v>6.76226235394717E-4</v>
      </c>
      <c r="BE94" s="477">
        <v>0.00108438713876673</v>
      </c>
      <c r="BF94" s="457">
        <v>0.599204934344825</v>
      </c>
      <c r="BG94" s="457">
        <v>0.518419563872945</v>
      </c>
      <c r="BH94" s="457">
        <v>3.87966174709141E-5</v>
      </c>
    </row>
    <row r="95" spans="8:8">
      <c r="A95" s="218" t="s">
        <v>179</v>
      </c>
      <c r="B95" s="476">
        <v>0.0</v>
      </c>
      <c r="C95" s="476">
        <v>0.0</v>
      </c>
      <c r="D95" s="476">
        <v>0.0</v>
      </c>
      <c r="E95" s="476">
        <v>0.0</v>
      </c>
      <c r="F95" s="476">
        <v>0.0</v>
      </c>
      <c r="G95" s="476">
        <v>0.0</v>
      </c>
      <c r="H95" s="476">
        <v>0.0</v>
      </c>
      <c r="I95" s="476">
        <v>0.0</v>
      </c>
      <c r="J95" s="476">
        <v>0.0</v>
      </c>
      <c r="K95" s="476">
        <v>0.0</v>
      </c>
      <c r="L95" s="476">
        <v>0.0</v>
      </c>
      <c r="M95" s="476">
        <v>0.0</v>
      </c>
      <c r="N95" s="476">
        <v>0.0</v>
      </c>
      <c r="O95" s="476">
        <v>0.0</v>
      </c>
      <c r="P95" s="476">
        <v>0.0</v>
      </c>
      <c r="Q95" s="476">
        <v>0.0</v>
      </c>
      <c r="R95" s="476">
        <v>0.0</v>
      </c>
      <c r="S95" s="476">
        <v>0.0</v>
      </c>
      <c r="T95" s="476">
        <v>0.0</v>
      </c>
      <c r="U95" s="476">
        <v>0.0</v>
      </c>
      <c r="V95" s="476">
        <v>0.0</v>
      </c>
      <c r="W95" s="476">
        <v>0.0</v>
      </c>
      <c r="X95" s="476">
        <v>0.0</v>
      </c>
      <c r="Y95" s="476">
        <v>0.0</v>
      </c>
      <c r="Z95" s="476">
        <v>0.0</v>
      </c>
      <c r="AA95" s="476">
        <v>6.78893666393666E-4</v>
      </c>
      <c r="AB95" s="476">
        <v>0.00207981321321321</v>
      </c>
      <c r="AC95" s="476">
        <v>0.00207861891891892</v>
      </c>
      <c r="AD95" s="476">
        <v>0.00346819549549549</v>
      </c>
      <c r="AE95" s="476">
        <v>0.00571565285285285</v>
      </c>
      <c r="AF95" s="476">
        <v>0.0106127514605515</v>
      </c>
      <c r="AG95" s="476">
        <v>0.0164058925470925</v>
      </c>
      <c r="AH95" s="476">
        <v>0.0197572727272727</v>
      </c>
      <c r="AI95" s="476">
        <v>0.0237758838383838</v>
      </c>
      <c r="AJ95" s="476">
        <v>0.0313813943488943</v>
      </c>
      <c r="AK95" s="476">
        <v>0.0327514953589954</v>
      </c>
      <c r="AL95" s="476">
        <v>0.0413821388645139</v>
      </c>
      <c r="AM95" s="476">
        <v>0.0418334770508045</v>
      </c>
      <c r="AN95" s="476">
        <v>0.0523062000417375</v>
      </c>
      <c r="AO95" s="476">
        <v>0.0833993737781499</v>
      </c>
      <c r="AP95" s="476">
        <v>0.0972646005777066</v>
      </c>
      <c r="AQ95" s="476">
        <v>0.143680471698113</v>
      </c>
      <c r="AR95" s="476">
        <v>0.18307215</v>
      </c>
      <c r="AS95" s="476">
        <v>0.225634136645963</v>
      </c>
      <c r="AT95" s="476">
        <v>0.264331111111111</v>
      </c>
      <c r="AU95" s="476">
        <v>0.317868294478527</v>
      </c>
      <c r="AV95" s="476">
        <v>0.391048408536585</v>
      </c>
      <c r="AW95" s="476">
        <v>0.458699563636363</v>
      </c>
      <c r="AX95" s="476">
        <v>0.51539248192771</v>
      </c>
      <c r="AY95" s="476">
        <v>0.577551179640718</v>
      </c>
      <c r="AZ95" s="476">
        <v>0.593109599999999</v>
      </c>
      <c r="BA95" s="476">
        <v>0.722681972021727</v>
      </c>
      <c r="BB95" s="476">
        <v>0.891699446132533</v>
      </c>
      <c r="BC95" s="476">
        <v>1.10827974802244</v>
      </c>
      <c r="BD95" s="476">
        <v>1.24131862732453</v>
      </c>
      <c r="BE95" s="477">
        <v>1.34298320821683</v>
      </c>
      <c r="BF95" s="457">
        <v>0.0789444593090503</v>
      </c>
      <c r="BG95" s="457">
        <v>0.167275846467817</v>
      </c>
      <c r="BH95" s="457">
        <v>0.0480485279992403</v>
      </c>
    </row>
    <row r="96" spans="8:8">
      <c r="A96" s="218" t="s">
        <v>180</v>
      </c>
      <c r="B96" s="476">
        <v>0.0</v>
      </c>
      <c r="C96" s="476">
        <v>0.0</v>
      </c>
      <c r="D96" s="476">
        <v>0.0</v>
      </c>
      <c r="E96" s="476">
        <v>0.0</v>
      </c>
      <c r="F96" s="476">
        <v>0.0</v>
      </c>
      <c r="G96" s="476">
        <v>0.0</v>
      </c>
      <c r="H96" s="476">
        <v>0.0</v>
      </c>
      <c r="I96" s="476">
        <v>0.0</v>
      </c>
      <c r="J96" s="476">
        <v>0.0</v>
      </c>
      <c r="K96" s="476">
        <v>0.0</v>
      </c>
      <c r="L96" s="476">
        <v>0.0</v>
      </c>
      <c r="M96" s="476">
        <v>0.0</v>
      </c>
      <c r="N96" s="476">
        <v>0.0</v>
      </c>
      <c r="O96" s="476">
        <v>0.0</v>
      </c>
      <c r="P96" s="476">
        <v>0.0</v>
      </c>
      <c r="Q96" s="476">
        <v>0.0</v>
      </c>
      <c r="R96" s="476">
        <v>0.0</v>
      </c>
      <c r="S96" s="476">
        <v>0.0</v>
      </c>
      <c r="T96" s="476">
        <v>0.0</v>
      </c>
      <c r="U96" s="476">
        <v>0.0</v>
      </c>
      <c r="V96" s="476">
        <v>0.0</v>
      </c>
      <c r="W96" s="476">
        <v>0.0</v>
      </c>
      <c r="X96" s="476">
        <v>0.0</v>
      </c>
      <c r="Y96" s="476">
        <v>0.0</v>
      </c>
      <c r="Z96" s="476">
        <v>0.0</v>
      </c>
      <c r="AA96" s="476">
        <v>0.0112742</v>
      </c>
      <c r="AB96" s="476">
        <v>0.0105146</v>
      </c>
      <c r="AC96" s="476">
        <v>0.0108574</v>
      </c>
      <c r="AD96" s="476">
        <v>0.0109197</v>
      </c>
      <c r="AE96" s="476">
        <v>0.0160391</v>
      </c>
      <c r="AF96" s="476">
        <v>0.0221253</v>
      </c>
      <c r="AG96" s="476">
        <v>0.0234287</v>
      </c>
      <c r="AH96" s="476">
        <v>0.0272838</v>
      </c>
      <c r="AI96" s="476">
        <v>0.032865</v>
      </c>
      <c r="AJ96" s="476">
        <v>0.0394073</v>
      </c>
      <c r="AK96" s="476">
        <v>0.048724</v>
      </c>
      <c r="AL96" s="476">
        <v>0.0599541428571429</v>
      </c>
      <c r="AM96" s="476">
        <v>0.0616274129032258</v>
      </c>
      <c r="AN96" s="476">
        <v>0.0618070961538461</v>
      </c>
      <c r="AO96" s="476">
        <v>0.0649577579617834</v>
      </c>
      <c r="AP96" s="476">
        <v>0.0640566455696202</v>
      </c>
      <c r="AQ96" s="476">
        <v>0.0642215094339623</v>
      </c>
      <c r="AR96" s="476">
        <v>0.06731062875</v>
      </c>
      <c r="AS96" s="476">
        <v>0.0792270586956521</v>
      </c>
      <c r="AT96" s="476">
        <v>0.0881196416666666</v>
      </c>
      <c r="AU96" s="476">
        <v>0.088312444785276</v>
      </c>
      <c r="AV96" s="476">
        <v>0.0884913749999999</v>
      </c>
      <c r="AW96" s="476">
        <v>0.0886318336363636</v>
      </c>
      <c r="AX96" s="476">
        <v>0.0876648524096385</v>
      </c>
      <c r="AY96" s="476">
        <v>0.0931366428143712</v>
      </c>
      <c r="AZ96" s="476">
        <v>0.0937728348214285</v>
      </c>
      <c r="BA96" s="476">
        <v>0.0993843186390532</v>
      </c>
      <c r="BB96" s="476">
        <v>0.1177929</v>
      </c>
      <c r="BC96" s="476">
        <v>0.130076663157895</v>
      </c>
      <c r="BD96" s="476">
        <v>0.132663793527243</v>
      </c>
      <c r="BE96" s="477">
        <v>0.149456917196737</v>
      </c>
      <c r="BF96" s="457">
        <v>0.123505977034734</v>
      </c>
      <c r="BG96" s="457">
        <v>0.0417606978738554</v>
      </c>
      <c r="BH96" s="457">
        <v>0.00534718887523733</v>
      </c>
    </row>
    <row r="97" spans="8:8">
      <c r="A97" s="218" t="s">
        <v>181</v>
      </c>
      <c r="B97" s="476">
        <v>0.0</v>
      </c>
      <c r="C97" s="476">
        <v>0.0</v>
      </c>
      <c r="D97" s="476">
        <v>0.0</v>
      </c>
      <c r="E97" s="476">
        <v>0.0</v>
      </c>
      <c r="F97" s="476">
        <v>0.0</v>
      </c>
      <c r="G97" s="476">
        <v>0.00242704</v>
      </c>
      <c r="H97" s="476">
        <v>0.00235611</v>
      </c>
      <c r="I97" s="476">
        <v>0.00248591</v>
      </c>
      <c r="J97" s="476">
        <v>0.00253998</v>
      </c>
      <c r="K97" s="476">
        <v>0.00307547</v>
      </c>
      <c r="L97" s="476">
        <v>0.00378507</v>
      </c>
      <c r="M97" s="476">
        <v>0.00367553</v>
      </c>
      <c r="N97" s="476">
        <v>0.00533774</v>
      </c>
      <c r="O97" s="476">
        <v>0.00827644</v>
      </c>
      <c r="P97" s="476">
        <v>0.01099732</v>
      </c>
      <c r="Q97" s="476">
        <v>0.0109144</v>
      </c>
      <c r="R97" s="476">
        <v>0.01136527</v>
      </c>
      <c r="S97" s="476">
        <v>0.09870767</v>
      </c>
      <c r="T97" s="476">
        <v>0.11030233</v>
      </c>
      <c r="U97" s="476">
        <v>0.12119023</v>
      </c>
      <c r="V97" s="476">
        <v>0.12699479</v>
      </c>
      <c r="W97" s="476">
        <v>0.13803359</v>
      </c>
      <c r="X97" s="476">
        <v>0.14792468</v>
      </c>
      <c r="Y97" s="476">
        <v>0.15986553</v>
      </c>
      <c r="Z97" s="476">
        <v>0.17046979</v>
      </c>
      <c r="AA97" s="476">
        <v>0.11341126</v>
      </c>
      <c r="AB97" s="476">
        <v>0.11651857</v>
      </c>
      <c r="AC97" s="476">
        <v>0.11860617</v>
      </c>
      <c r="AD97" s="476">
        <v>0.115828315959596</v>
      </c>
      <c r="AE97" s="476">
        <v>0.135024935959596</v>
      </c>
      <c r="AF97" s="476">
        <v>0.143356055959596</v>
      </c>
      <c r="AG97" s="476">
        <v>0.153041061919192</v>
      </c>
      <c r="AH97" s="476">
        <v>0.1653488944185</v>
      </c>
      <c r="AI97" s="476">
        <v>0.163229459570707</v>
      </c>
      <c r="AJ97" s="476">
        <v>0.167411986363636</v>
      </c>
      <c r="AK97" s="476">
        <v>0.165641437191781</v>
      </c>
      <c r="AL97" s="476">
        <v>0.166715150684042</v>
      </c>
      <c r="AM97" s="476">
        <v>0.178140663870968</v>
      </c>
      <c r="AN97" s="476">
        <v>0.192842965384615</v>
      </c>
      <c r="AO97" s="476">
        <v>0.202360315468982</v>
      </c>
      <c r="AP97" s="476">
        <v>0.244277944374241</v>
      </c>
      <c r="AQ97" s="476">
        <v>0.246903798113207</v>
      </c>
      <c r="AR97" s="476">
        <v>0.26058259546875</v>
      </c>
      <c r="AS97" s="476">
        <v>0.254987056043351</v>
      </c>
      <c r="AT97" s="476">
        <v>0.253097565944132</v>
      </c>
      <c r="AU97" s="476">
        <v>0.279100073275399</v>
      </c>
      <c r="AV97" s="476">
        <v>0.289238896646341</v>
      </c>
      <c r="AW97" s="476">
        <v>0.317398975354296</v>
      </c>
      <c r="AX97" s="476">
        <v>0.379906853244818</v>
      </c>
      <c r="AY97" s="476">
        <v>0.478146242394027</v>
      </c>
      <c r="AZ97" s="476">
        <v>0.621545681097099</v>
      </c>
      <c r="BA97" s="476">
        <v>0.654888115113803</v>
      </c>
      <c r="BB97" s="476">
        <v>0.787127306811655</v>
      </c>
      <c r="BC97" s="476">
        <v>0.883026188172607</v>
      </c>
      <c r="BD97" s="476">
        <v>0.990939411303663</v>
      </c>
      <c r="BE97" s="477">
        <v>1.11537815359597</v>
      </c>
      <c r="BF97" s="457">
        <v>0.122501193931349</v>
      </c>
      <c r="BG97" s="457">
        <v>0.14624093286559</v>
      </c>
      <c r="BH97" s="457">
        <v>0.0399053972640171</v>
      </c>
    </row>
    <row r="98" spans="8:8">
      <c r="A98" s="218" t="s">
        <v>182</v>
      </c>
      <c r="B98" s="476">
        <v>0.0</v>
      </c>
      <c r="C98" s="476">
        <v>0.0</v>
      </c>
      <c r="D98" s="476">
        <v>0.0</v>
      </c>
      <c r="E98" s="476">
        <v>0.0</v>
      </c>
      <c r="F98" s="476">
        <v>0.0</v>
      </c>
      <c r="G98" s="476">
        <v>0.0</v>
      </c>
      <c r="H98" s="476">
        <v>0.0</v>
      </c>
      <c r="I98" s="476">
        <v>0.0</v>
      </c>
      <c r="J98" s="476">
        <v>0.0</v>
      </c>
      <c r="K98" s="476">
        <v>0.0</v>
      </c>
      <c r="L98" s="476">
        <v>0.0</v>
      </c>
      <c r="M98" s="476">
        <v>0.0</v>
      </c>
      <c r="N98" s="476">
        <v>0.0</v>
      </c>
      <c r="O98" s="476">
        <v>0.0</v>
      </c>
      <c r="P98" s="476">
        <v>0.0</v>
      </c>
      <c r="Q98" s="476">
        <v>0.0</v>
      </c>
      <c r="R98" s="476">
        <v>0.0</v>
      </c>
      <c r="S98" s="476">
        <v>0.0</v>
      </c>
      <c r="T98" s="476">
        <v>0.0</v>
      </c>
      <c r="U98" s="476">
        <v>0.0</v>
      </c>
      <c r="V98" s="476">
        <v>0.0</v>
      </c>
      <c r="W98" s="476">
        <v>0.0</v>
      </c>
      <c r="X98" s="476">
        <v>0.0</v>
      </c>
      <c r="Y98" s="476">
        <v>0.0</v>
      </c>
      <c r="Z98" s="476">
        <v>0.0</v>
      </c>
      <c r="AA98" s="476">
        <v>0.0</v>
      </c>
      <c r="AB98" s="476">
        <v>0.0</v>
      </c>
      <c r="AC98" s="476">
        <v>0.0</v>
      </c>
      <c r="AD98" s="476">
        <v>0.0</v>
      </c>
      <c r="AE98" s="476">
        <v>0.0</v>
      </c>
      <c r="AF98" s="476">
        <v>0.0</v>
      </c>
      <c r="AG98" s="476">
        <v>0.0</v>
      </c>
      <c r="AH98" s="476">
        <v>0.0</v>
      </c>
      <c r="AI98" s="476">
        <v>0.0</v>
      </c>
      <c r="AJ98" s="476">
        <v>0.0</v>
      </c>
      <c r="AK98" s="476">
        <v>0.00570903</v>
      </c>
      <c r="AL98" s="476">
        <v>0.00570366116883117</v>
      </c>
      <c r="AM98" s="476">
        <v>0.00399181935483871</v>
      </c>
      <c r="AN98" s="476">
        <v>0.00408490384615385</v>
      </c>
      <c r="AO98" s="476">
        <v>0.00561675668789809</v>
      </c>
      <c r="AP98" s="476">
        <v>0.0057375</v>
      </c>
      <c r="AQ98" s="476">
        <v>0.00600418188679245</v>
      </c>
      <c r="AR98" s="476">
        <v>0.0072653293125</v>
      </c>
      <c r="AS98" s="476">
        <v>0.00757170391304347</v>
      </c>
      <c r="AT98" s="476">
        <v>0.0131595866666667</v>
      </c>
      <c r="AU98" s="476">
        <v>0.0118547262883436</v>
      </c>
      <c r="AV98" s="476">
        <v>0.0143440755914634</v>
      </c>
      <c r="AW98" s="476">
        <v>0.0139894149818182</v>
      </c>
      <c r="AX98" s="476">
        <v>0.0114712210843373</v>
      </c>
      <c r="AY98" s="476">
        <v>0.00842874251497005</v>
      </c>
      <c r="AZ98" s="476">
        <v>0.00932571428571428</v>
      </c>
      <c r="BA98" s="476">
        <v>0.0096869822485207</v>
      </c>
      <c r="BB98" s="476">
        <v>0.009855</v>
      </c>
      <c r="BC98" s="476">
        <v>0.0177426315789474</v>
      </c>
      <c r="BD98" s="476">
        <v>0.0234438703880066</v>
      </c>
      <c r="BE98" s="477">
        <v>0.0279668884372064</v>
      </c>
      <c r="BF98" s="457">
        <v>0.189670293860049</v>
      </c>
      <c r="BG98" s="457">
        <v>0.0594457089729683</v>
      </c>
      <c r="BH98" s="457">
        <v>0.00100058423210738</v>
      </c>
    </row>
    <row r="99" spans="8:8">
      <c r="A99" s="218" t="s">
        <v>183</v>
      </c>
      <c r="B99" s="476">
        <v>0.01348</v>
      </c>
      <c r="C99" s="476">
        <v>0.01359</v>
      </c>
      <c r="D99" s="476">
        <v>0.01134</v>
      </c>
      <c r="E99" s="476">
        <v>0.01295</v>
      </c>
      <c r="F99" s="476">
        <v>0.01327</v>
      </c>
      <c r="G99" s="476">
        <v>0.01273</v>
      </c>
      <c r="H99" s="476">
        <v>0.01256</v>
      </c>
      <c r="I99" s="476">
        <v>0.01257</v>
      </c>
      <c r="J99" s="476">
        <v>0.01243</v>
      </c>
      <c r="K99" s="476">
        <v>0.0175972210526316</v>
      </c>
      <c r="L99" s="476">
        <v>0.0178682736842105</v>
      </c>
      <c r="M99" s="476">
        <v>0.0173551157894737</v>
      </c>
      <c r="N99" s="476">
        <v>0.0165866947368421</v>
      </c>
      <c r="O99" s="476">
        <v>0.0168182736842105</v>
      </c>
      <c r="P99" s="476">
        <v>0.0155824842105263</v>
      </c>
      <c r="Q99" s="476">
        <v>0.0165214315789474</v>
      </c>
      <c r="R99" s="476">
        <v>0.0161924842105263</v>
      </c>
      <c r="S99" s="476">
        <v>0.0164898526315789</v>
      </c>
      <c r="T99" s="476">
        <v>0.0166704842105263</v>
      </c>
      <c r="U99" s="476">
        <v>0.0181909578947368</v>
      </c>
      <c r="V99" s="476">
        <v>0.0169087263157895</v>
      </c>
      <c r="W99" s="476">
        <v>0.0176369894736842</v>
      </c>
      <c r="X99" s="476">
        <v>0.0175856473684211</v>
      </c>
      <c r="Y99" s="476">
        <v>0.0176794736842105</v>
      </c>
      <c r="Z99" s="476">
        <v>0.0226091578947368</v>
      </c>
      <c r="AA99" s="476">
        <v>0.0260853684210526</v>
      </c>
      <c r="AB99" s="476">
        <v>0.0278516842105263</v>
      </c>
      <c r="AC99" s="476">
        <v>0.027617961722488</v>
      </c>
      <c r="AD99" s="476">
        <v>0.0288419638490165</v>
      </c>
      <c r="AE99" s="476">
        <v>0.0273764167995747</v>
      </c>
      <c r="AF99" s="476">
        <v>0.026826401010101</v>
      </c>
      <c r="AG99" s="476">
        <v>0.0263382331525784</v>
      </c>
      <c r="AH99" s="476">
        <v>0.0273097776608187</v>
      </c>
      <c r="AI99" s="476">
        <v>0.0310752685486443</v>
      </c>
      <c r="AJ99" s="476">
        <v>0.0334805819245082</v>
      </c>
      <c r="AK99" s="476">
        <v>0.0359958281765019</v>
      </c>
      <c r="AL99" s="476">
        <v>0.0342158248928105</v>
      </c>
      <c r="AM99" s="476">
        <v>0.0328836997681864</v>
      </c>
      <c r="AN99" s="476">
        <v>0.0319303755803667</v>
      </c>
      <c r="AO99" s="476">
        <v>0.0348446820316</v>
      </c>
      <c r="AP99" s="476">
        <v>0.0410884352021561</v>
      </c>
      <c r="AQ99" s="476">
        <v>0.043408955960916</v>
      </c>
      <c r="AR99" s="476">
        <v>0.0479639990412261</v>
      </c>
      <c r="AS99" s="476">
        <v>0.0550383057803162</v>
      </c>
      <c r="AT99" s="476">
        <v>0.0651555752399128</v>
      </c>
      <c r="AU99" s="476">
        <v>0.0758812045310466</v>
      </c>
      <c r="AV99" s="476">
        <v>0.0816486604909586</v>
      </c>
      <c r="AW99" s="476">
        <v>0.0831104537607556</v>
      </c>
      <c r="AX99" s="476">
        <v>0.0852160692611625</v>
      </c>
      <c r="AY99" s="476">
        <v>0.0936154263364638</v>
      </c>
      <c r="AZ99" s="476">
        <v>0.0999705732504873</v>
      </c>
      <c r="BA99" s="476">
        <v>0.0991455977196529</v>
      </c>
      <c r="BB99" s="476">
        <v>0.0966188380437072</v>
      </c>
      <c r="BC99" s="476">
        <v>0.0955318361950113</v>
      </c>
      <c r="BD99" s="476">
        <v>0.0978202128190857</v>
      </c>
      <c r="BE99" s="477">
        <v>0.0983924489968546</v>
      </c>
      <c r="BF99" s="457">
        <v>0.00310165293209641</v>
      </c>
      <c r="BG99" s="457">
        <v>0.0414722483722143</v>
      </c>
      <c r="BH99" s="457">
        <v>0.00352023190730461</v>
      </c>
    </row>
    <row r="100" spans="8:8">
      <c r="A100" s="218" t="s">
        <v>184</v>
      </c>
      <c r="B100" s="476">
        <v>0.0</v>
      </c>
      <c r="C100" s="476">
        <v>0.0</v>
      </c>
      <c r="D100" s="476">
        <v>0.0</v>
      </c>
      <c r="E100" s="476">
        <v>0.0</v>
      </c>
      <c r="F100" s="476">
        <v>0.0</v>
      </c>
      <c r="G100" s="476">
        <v>0.0</v>
      </c>
      <c r="H100" s="476">
        <v>0.0</v>
      </c>
      <c r="I100" s="476">
        <v>0.0</v>
      </c>
      <c r="J100" s="476">
        <v>0.0</v>
      </c>
      <c r="K100" s="476">
        <v>0.0</v>
      </c>
      <c r="L100" s="476">
        <v>0.0</v>
      </c>
      <c r="M100" s="476">
        <v>0.0</v>
      </c>
      <c r="N100" s="476">
        <v>0.0</v>
      </c>
      <c r="O100" s="476">
        <v>0.0</v>
      </c>
      <c r="P100" s="476">
        <v>0.0</v>
      </c>
      <c r="Q100" s="476">
        <v>0.0</v>
      </c>
      <c r="R100" s="476">
        <v>0.0</v>
      </c>
      <c r="S100" s="476">
        <v>0.0</v>
      </c>
      <c r="T100" s="476">
        <v>0.0</v>
      </c>
      <c r="U100" s="476">
        <v>0.0</v>
      </c>
      <c r="V100" s="476">
        <v>0.0</v>
      </c>
      <c r="W100" s="476">
        <v>0.0</v>
      </c>
      <c r="X100" s="476">
        <v>0.0</v>
      </c>
      <c r="Y100" s="476">
        <v>0.0</v>
      </c>
      <c r="Z100" s="476">
        <v>0.0</v>
      </c>
      <c r="AA100" s="476">
        <v>0.0</v>
      </c>
      <c r="AB100" s="476">
        <v>0.0</v>
      </c>
      <c r="AC100" s="476">
        <v>0.0</v>
      </c>
      <c r="AD100" s="476">
        <v>0.0</v>
      </c>
      <c r="AE100" s="476">
        <v>0.0</v>
      </c>
      <c r="AF100" s="476">
        <v>0.0</v>
      </c>
      <c r="AG100" s="476">
        <v>0.0</v>
      </c>
      <c r="AH100" s="476">
        <v>0.0</v>
      </c>
      <c r="AI100" s="476">
        <v>0.0</v>
      </c>
      <c r="AJ100" s="476">
        <v>0.0</v>
      </c>
      <c r="AK100" s="476">
        <v>0.009267</v>
      </c>
      <c r="AL100" s="476">
        <v>0.00866437012987013</v>
      </c>
      <c r="AM100" s="476">
        <v>0.00948402580645161</v>
      </c>
      <c r="AN100" s="476">
        <v>0.0102107884615385</v>
      </c>
      <c r="AO100" s="476">
        <v>0.0104897579617834</v>
      </c>
      <c r="AP100" s="476">
        <v>0.0</v>
      </c>
      <c r="AQ100" s="476">
        <v>0.0</v>
      </c>
      <c r="AR100" s="476">
        <v>1.931625E-6</v>
      </c>
      <c r="AS100" s="476">
        <v>1.50529192546584E-5</v>
      </c>
      <c r="AT100" s="476">
        <v>5.032E-5</v>
      </c>
      <c r="AU100" s="476">
        <v>1.26041963190184E-4</v>
      </c>
      <c r="AV100" s="476">
        <v>2.50304268292683E-4</v>
      </c>
      <c r="AW100" s="476">
        <v>7.86466363636363E-4</v>
      </c>
      <c r="AX100" s="476">
        <v>0.00272917571453127</v>
      </c>
      <c r="AY100" s="476">
        <v>0.00505101442151629</v>
      </c>
      <c r="AZ100" s="476">
        <v>0.00952550724447275</v>
      </c>
      <c r="BA100" s="476">
        <v>0.0208593933958699</v>
      </c>
      <c r="BB100" s="476">
        <v>0.037372837745427</v>
      </c>
      <c r="BC100" s="476">
        <v>0.0483836045554802</v>
      </c>
      <c r="BD100" s="476">
        <v>0.0480444600016987</v>
      </c>
      <c r="BE100" s="477">
        <v>0.0448003952906267</v>
      </c>
      <c r="BF100" s="457">
        <v>-0.0700698928152534</v>
      </c>
      <c r="BG100" s="457">
        <v>0.986050413779931</v>
      </c>
      <c r="BH100" s="457">
        <v>0.00160284435004728</v>
      </c>
    </row>
    <row r="101" spans="8:8">
      <c r="A101" s="218" t="s">
        <v>185</v>
      </c>
      <c r="B101" s="476">
        <v>0.0</v>
      </c>
      <c r="C101" s="476">
        <v>0.0</v>
      </c>
      <c r="D101" s="476">
        <v>0.0</v>
      </c>
      <c r="E101" s="476">
        <v>0.0</v>
      </c>
      <c r="F101" s="476">
        <v>0.0</v>
      </c>
      <c r="G101" s="476">
        <v>0.0</v>
      </c>
      <c r="H101" s="476">
        <v>0.0</v>
      </c>
      <c r="I101" s="476">
        <v>0.0</v>
      </c>
      <c r="J101" s="476">
        <v>0.0</v>
      </c>
      <c r="K101" s="476">
        <v>0.0</v>
      </c>
      <c r="L101" s="476">
        <v>0.0</v>
      </c>
      <c r="M101" s="476">
        <v>0.0</v>
      </c>
      <c r="N101" s="476">
        <v>1.0E-5</v>
      </c>
      <c r="O101" s="476">
        <v>3.0E-5</v>
      </c>
      <c r="P101" s="476">
        <v>0.0063694</v>
      </c>
      <c r="Q101" s="476">
        <v>0.0204485</v>
      </c>
      <c r="R101" s="476">
        <v>0.0391219</v>
      </c>
      <c r="S101" s="476">
        <v>0.0390786</v>
      </c>
      <c r="T101" s="476">
        <v>0.0493498</v>
      </c>
      <c r="U101" s="476">
        <v>0.0535846</v>
      </c>
      <c r="V101" s="476">
        <v>0.0594218</v>
      </c>
      <c r="W101" s="476">
        <v>0.055733</v>
      </c>
      <c r="X101" s="476">
        <v>0.0489597</v>
      </c>
      <c r="Y101" s="476">
        <v>0.0522291</v>
      </c>
      <c r="Z101" s="476">
        <v>0.0570166</v>
      </c>
      <c r="AA101" s="476">
        <v>0.0589576</v>
      </c>
      <c r="AB101" s="476">
        <v>0.05758</v>
      </c>
      <c r="AC101" s="476">
        <v>0.057</v>
      </c>
      <c r="AD101" s="476">
        <v>0.05667</v>
      </c>
      <c r="AE101" s="476">
        <v>0.0632</v>
      </c>
      <c r="AF101" s="476">
        <v>0.06135</v>
      </c>
      <c r="AG101" s="476">
        <v>0.06534</v>
      </c>
      <c r="AH101" s="476">
        <v>0.07237</v>
      </c>
      <c r="AI101" s="476">
        <v>0.08914</v>
      </c>
      <c r="AJ101" s="476">
        <v>0.10594</v>
      </c>
      <c r="AK101" s="476">
        <v>0.11626</v>
      </c>
      <c r="AL101" s="476">
        <v>0.103741948051948</v>
      </c>
      <c r="AM101" s="476">
        <v>0.101103318</v>
      </c>
      <c r="AN101" s="476">
        <v>0.0963355084615384</v>
      </c>
      <c r="AO101" s="476">
        <v>0.100195996815287</v>
      </c>
      <c r="AP101" s="476">
        <v>0.096074597278481</v>
      </c>
      <c r="AQ101" s="476">
        <v>0.101229130188679</v>
      </c>
      <c r="AR101" s="476">
        <v>0.0982435854375</v>
      </c>
      <c r="AS101" s="476">
        <v>0.102495460248447</v>
      </c>
      <c r="AT101" s="476">
        <v>0.0982527938888889</v>
      </c>
      <c r="AU101" s="476">
        <v>0.0940470631288343</v>
      </c>
      <c r="AV101" s="476">
        <v>0.0946642719512195</v>
      </c>
      <c r="AW101" s="476">
        <v>0.0974514305454545</v>
      </c>
      <c r="AX101" s="476">
        <v>0.0910961999999999</v>
      </c>
      <c r="AY101" s="476">
        <v>0.097776903772455</v>
      </c>
      <c r="AZ101" s="476">
        <v>0.112000535357143</v>
      </c>
      <c r="BA101" s="476">
        <v>0.125555457514793</v>
      </c>
      <c r="BB101" s="476">
        <v>0.122201415</v>
      </c>
      <c r="BC101" s="476">
        <v>0.124745703423313</v>
      </c>
      <c r="BD101" s="476">
        <v>0.124969694649734</v>
      </c>
      <c r="BE101" s="477">
        <v>0.128045476571429</v>
      </c>
      <c r="BF101" s="457">
        <v>0.0218127354832021</v>
      </c>
      <c r="BG101" s="457">
        <v>0.0243443586437417</v>
      </c>
      <c r="BH101" s="457">
        <v>0.00458114191493676</v>
      </c>
    </row>
    <row r="102" spans="8:8">
      <c r="A102" s="218" t="s">
        <v>186</v>
      </c>
      <c r="B102" s="476">
        <v>0.0</v>
      </c>
      <c r="C102" s="476">
        <v>0.0</v>
      </c>
      <c r="D102" s="476">
        <v>0.0</v>
      </c>
      <c r="E102" s="476">
        <v>0.0</v>
      </c>
      <c r="F102" s="476">
        <v>0.0</v>
      </c>
      <c r="G102" s="476">
        <v>0.0</v>
      </c>
      <c r="H102" s="476">
        <v>0.0</v>
      </c>
      <c r="I102" s="476">
        <v>0.0</v>
      </c>
      <c r="J102" s="476">
        <v>0.0</v>
      </c>
      <c r="K102" s="476">
        <v>0.0</v>
      </c>
      <c r="L102" s="476">
        <v>0.0</v>
      </c>
      <c r="M102" s="476">
        <v>0.0</v>
      </c>
      <c r="N102" s="476">
        <v>0.0</v>
      </c>
      <c r="O102" s="476">
        <v>0.0</v>
      </c>
      <c r="P102" s="476">
        <v>0.0</v>
      </c>
      <c r="Q102" s="476">
        <v>0.0</v>
      </c>
      <c r="R102" s="476">
        <v>0.0</v>
      </c>
      <c r="S102" s="476">
        <v>0.0</v>
      </c>
      <c r="T102" s="476">
        <v>0.0</v>
      </c>
      <c r="U102" s="476">
        <v>0.0</v>
      </c>
      <c r="V102" s="476">
        <v>0.0</v>
      </c>
      <c r="W102" s="476">
        <v>8.5E-4</v>
      </c>
      <c r="X102" s="476">
        <v>8.5E-4</v>
      </c>
      <c r="Y102" s="476">
        <v>8.5E-4</v>
      </c>
      <c r="Z102" s="476">
        <v>8.5E-4</v>
      </c>
      <c r="AA102" s="476">
        <v>8.5E-4</v>
      </c>
      <c r="AB102" s="476">
        <v>0.00245</v>
      </c>
      <c r="AC102" s="476">
        <v>0.00245</v>
      </c>
      <c r="AD102" s="476">
        <v>0.00245</v>
      </c>
      <c r="AE102" s="476">
        <v>0.00245</v>
      </c>
      <c r="AF102" s="476">
        <v>0.00245</v>
      </c>
      <c r="AG102" s="476">
        <v>0.00245</v>
      </c>
      <c r="AH102" s="476">
        <v>0.00245</v>
      </c>
      <c r="AI102" s="476">
        <v>0.00245</v>
      </c>
      <c r="AJ102" s="476">
        <v>0.00245</v>
      </c>
      <c r="AK102" s="476">
        <v>0.00245</v>
      </c>
      <c r="AL102" s="476">
        <v>0.00469928571428571</v>
      </c>
      <c r="AM102" s="476">
        <v>0.00466896774193548</v>
      </c>
      <c r="AN102" s="476">
        <v>0.00485480769230769</v>
      </c>
      <c r="AO102" s="476">
        <v>0.00466796178343949</v>
      </c>
      <c r="AP102" s="476">
        <v>0.00462542966772152</v>
      </c>
      <c r="AQ102" s="476">
        <v>0.00455886883018868</v>
      </c>
      <c r="AR102" s="476">
        <v>0.004720137975</v>
      </c>
      <c r="AS102" s="476">
        <v>0.00495282346350932</v>
      </c>
      <c r="AT102" s="476">
        <v>0.00499307103888889</v>
      </c>
      <c r="AU102" s="476">
        <v>0.00554032913466257</v>
      </c>
      <c r="AV102" s="476">
        <v>0.0056915975277439</v>
      </c>
      <c r="AW102" s="476">
        <v>0.00597076908545454</v>
      </c>
      <c r="AX102" s="476">
        <v>0.00662019084285047</v>
      </c>
      <c r="AY102" s="476">
        <v>0.00704151333347505</v>
      </c>
      <c r="AZ102" s="476">
        <v>0.00784142364142921</v>
      </c>
      <c r="BA102" s="476">
        <v>0.00805753425853527</v>
      </c>
      <c r="BB102" s="476">
        <v>0.0080788870458994</v>
      </c>
      <c r="BC102" s="476">
        <v>0.00803166033250191</v>
      </c>
      <c r="BD102" s="476">
        <v>0.00851230448364963</v>
      </c>
      <c r="BE102" s="477">
        <v>0.00865520254090253</v>
      </c>
      <c r="BF102" s="457">
        <v>0.0140091279756156</v>
      </c>
      <c r="BG102" s="457">
        <v>0.0547947037550349</v>
      </c>
      <c r="BH102" s="457">
        <v>3.09661162612621E-4</v>
      </c>
    </row>
    <row r="103" spans="8:8">
      <c r="A103" s="218" t="s">
        <v>187</v>
      </c>
      <c r="B103" s="476">
        <v>0.0</v>
      </c>
      <c r="C103" s="476">
        <v>0.0</v>
      </c>
      <c r="D103" s="476">
        <v>0.0</v>
      </c>
      <c r="E103" s="476">
        <v>0.0</v>
      </c>
      <c r="F103" s="476">
        <v>0.0</v>
      </c>
      <c r="G103" s="476">
        <v>0.0</v>
      </c>
      <c r="H103" s="476">
        <v>0.0</v>
      </c>
      <c r="I103" s="476">
        <v>0.0</v>
      </c>
      <c r="J103" s="476">
        <v>0.0</v>
      </c>
      <c r="K103" s="476">
        <v>0.0</v>
      </c>
      <c r="L103" s="476">
        <v>0.0</v>
      </c>
      <c r="M103" s="476">
        <v>0.0</v>
      </c>
      <c r="N103" s="476">
        <v>0.0</v>
      </c>
      <c r="O103" s="476">
        <v>0.0</v>
      </c>
      <c r="P103" s="476">
        <v>0.0</v>
      </c>
      <c r="Q103" s="476">
        <v>0.0</v>
      </c>
      <c r="R103" s="476">
        <v>0.0</v>
      </c>
      <c r="S103" s="476">
        <v>0.0</v>
      </c>
      <c r="T103" s="476">
        <v>0.0</v>
      </c>
      <c r="U103" s="476">
        <v>0.0</v>
      </c>
      <c r="V103" s="476">
        <v>0.0</v>
      </c>
      <c r="W103" s="476">
        <v>0.0</v>
      </c>
      <c r="X103" s="476">
        <v>0.0</v>
      </c>
      <c r="Y103" s="476">
        <v>0.0</v>
      </c>
      <c r="Z103" s="476">
        <v>0.0</v>
      </c>
      <c r="AA103" s="476">
        <v>1.0E-5</v>
      </c>
      <c r="AB103" s="476">
        <v>1.0E-5</v>
      </c>
      <c r="AC103" s="476">
        <v>2.0E-5</v>
      </c>
      <c r="AD103" s="476">
        <v>3.0E-5</v>
      </c>
      <c r="AE103" s="476">
        <v>3.0E-5</v>
      </c>
      <c r="AF103" s="476">
        <v>0.00252</v>
      </c>
      <c r="AG103" s="476">
        <v>0.00406</v>
      </c>
      <c r="AH103" s="476">
        <v>8.2E-4</v>
      </c>
      <c r="AI103" s="476">
        <v>6.4E-4</v>
      </c>
      <c r="AJ103" s="476">
        <v>9.7411E-4</v>
      </c>
      <c r="AK103" s="476">
        <v>0.00100969</v>
      </c>
      <c r="AL103" s="476">
        <v>0.00106080662337662</v>
      </c>
      <c r="AM103" s="476">
        <v>0.00198332419354839</v>
      </c>
      <c r="AN103" s="476">
        <v>0.00216374365384615</v>
      </c>
      <c r="AO103" s="476">
        <v>0.00341261352895815</v>
      </c>
      <c r="AP103" s="476">
        <v>0.00391312731202291</v>
      </c>
      <c r="AQ103" s="476">
        <v>0.00491931747859472</v>
      </c>
      <c r="AR103" s="476">
        <v>0.00794475683583187</v>
      </c>
      <c r="AS103" s="476">
        <v>0.0130518011361784</v>
      </c>
      <c r="AT103" s="476">
        <v>0.01691130257037</v>
      </c>
      <c r="AU103" s="476">
        <v>0.0420333017690967</v>
      </c>
      <c r="AV103" s="476">
        <v>0.0708314157956479</v>
      </c>
      <c r="AW103" s="476">
        <v>0.0799111476640551</v>
      </c>
      <c r="AX103" s="476">
        <v>0.0936402213253011</v>
      </c>
      <c r="AY103" s="476">
        <v>0.134637163193056</v>
      </c>
      <c r="AZ103" s="476">
        <v>0.15771703193189</v>
      </c>
      <c r="BA103" s="476">
        <v>0.171429346765325</v>
      </c>
      <c r="BB103" s="476">
        <v>0.21730825422</v>
      </c>
      <c r="BC103" s="476">
        <v>0.243159715244972</v>
      </c>
      <c r="BD103" s="476">
        <v>0.27212263187661</v>
      </c>
      <c r="BE103" s="477">
        <v>0.329052007219186</v>
      </c>
      <c r="BF103" s="457">
        <v>0.205901015127363</v>
      </c>
      <c r="BG103" s="457">
        <v>0.320257855721714</v>
      </c>
      <c r="BH103" s="457">
        <v>0.0117726450229187</v>
      </c>
    </row>
    <row r="104" spans="8:8">
      <c r="A104" s="218" t="s">
        <v>188</v>
      </c>
      <c r="B104" s="476">
        <v>0.0</v>
      </c>
      <c r="C104" s="476">
        <v>0.0</v>
      </c>
      <c r="D104" s="476">
        <v>0.0</v>
      </c>
      <c r="E104" s="476">
        <v>0.0</v>
      </c>
      <c r="F104" s="476">
        <v>0.0</v>
      </c>
      <c r="G104" s="476">
        <v>0.0</v>
      </c>
      <c r="H104" s="476">
        <v>0.0</v>
      </c>
      <c r="I104" s="476">
        <v>0.0</v>
      </c>
      <c r="J104" s="476">
        <v>0.0</v>
      </c>
      <c r="K104" s="476">
        <v>0.0</v>
      </c>
      <c r="L104" s="476">
        <v>0.0</v>
      </c>
      <c r="M104" s="476">
        <v>0.0</v>
      </c>
      <c r="N104" s="476">
        <v>0.0</v>
      </c>
      <c r="O104" s="476">
        <v>0.0</v>
      </c>
      <c r="P104" s="476">
        <v>0.0</v>
      </c>
      <c r="Q104" s="476">
        <v>0.0</v>
      </c>
      <c r="R104" s="476">
        <v>0.0</v>
      </c>
      <c r="S104" s="476">
        <v>0.0</v>
      </c>
      <c r="T104" s="476">
        <v>0.0</v>
      </c>
      <c r="U104" s="476">
        <v>0.0</v>
      </c>
      <c r="V104" s="476">
        <v>0.0</v>
      </c>
      <c r="W104" s="476">
        <v>0.0</v>
      </c>
      <c r="X104" s="476">
        <v>0.0</v>
      </c>
      <c r="Y104" s="476">
        <v>0.0</v>
      </c>
      <c r="Z104" s="476">
        <v>0.0</v>
      </c>
      <c r="AA104" s="476">
        <v>0.0</v>
      </c>
      <c r="AB104" s="476">
        <v>0.0</v>
      </c>
      <c r="AC104" s="476">
        <v>0.0</v>
      </c>
      <c r="AD104" s="476">
        <v>0.0</v>
      </c>
      <c r="AE104" s="476">
        <v>0.0</v>
      </c>
      <c r="AF104" s="476">
        <v>0.0</v>
      </c>
      <c r="AG104" s="476">
        <v>0.0</v>
      </c>
      <c r="AH104" s="476">
        <v>0.0</v>
      </c>
      <c r="AI104" s="476">
        <v>0.0</v>
      </c>
      <c r="AJ104" s="476">
        <v>3.5E-5</v>
      </c>
      <c r="AK104" s="476">
        <v>3.832E-5</v>
      </c>
      <c r="AL104" s="476">
        <v>4.37450446753247E-5</v>
      </c>
      <c r="AM104" s="476">
        <v>5.04096361083871E-5</v>
      </c>
      <c r="AN104" s="476">
        <v>5.69801281846154E-5</v>
      </c>
      <c r="AO104" s="476">
        <v>6.20265757757962E-5</v>
      </c>
      <c r="AP104" s="476">
        <v>9.00674450430379E-5</v>
      </c>
      <c r="AQ104" s="476">
        <v>9.11507272754717E-5</v>
      </c>
      <c r="AR104" s="476">
        <v>8.971735023E-5</v>
      </c>
      <c r="AS104" s="476">
        <v>1.4574797637764E-4</v>
      </c>
      <c r="AT104" s="476">
        <v>3.14492929511111E-4</v>
      </c>
      <c r="AU104" s="476">
        <v>8.71695660986503E-4</v>
      </c>
      <c r="AV104" s="476">
        <v>0.00123109579817561</v>
      </c>
      <c r="AW104" s="476">
        <v>0.00165971216264727</v>
      </c>
      <c r="AX104" s="476">
        <v>0.00253790009540241</v>
      </c>
      <c r="AY104" s="476">
        <v>0.00313265911878323</v>
      </c>
      <c r="AZ104" s="476">
        <v>0.00409129285714285</v>
      </c>
      <c r="BA104" s="476">
        <v>0.00452481656804733</v>
      </c>
      <c r="BB104" s="476">
        <v>0.00592578</v>
      </c>
      <c r="BC104" s="476">
        <v>0.00657381052631579</v>
      </c>
      <c r="BD104" s="476">
        <v>0.00706380271668799</v>
      </c>
      <c r="BE104" s="477">
        <v>0.0100622405152424</v>
      </c>
      <c r="BF104" s="457">
        <v>0.420587247023686</v>
      </c>
      <c r="BG104" s="457">
        <v>0.365031795769831</v>
      </c>
      <c r="BH104" s="457">
        <v>3.60001407443998E-4</v>
      </c>
    </row>
    <row r="105" spans="8:8">
      <c r="A105" s="218" t="s">
        <v>189</v>
      </c>
      <c r="B105" s="476">
        <v>0.0</v>
      </c>
      <c r="C105" s="476">
        <v>0.0</v>
      </c>
      <c r="D105" s="476">
        <v>0.0</v>
      </c>
      <c r="E105" s="476">
        <v>0.0</v>
      </c>
      <c r="F105" s="476">
        <v>0.0</v>
      </c>
      <c r="G105" s="476">
        <v>0.0</v>
      </c>
      <c r="H105" s="476">
        <v>0.0</v>
      </c>
      <c r="I105" s="476">
        <v>0.0</v>
      </c>
      <c r="J105" s="476">
        <v>0.0</v>
      </c>
      <c r="K105" s="476">
        <v>0.0</v>
      </c>
      <c r="L105" s="476">
        <v>0.0</v>
      </c>
      <c r="M105" s="476">
        <v>0.0</v>
      </c>
      <c r="N105" s="476">
        <v>0.0</v>
      </c>
      <c r="O105" s="476">
        <v>0.0</v>
      </c>
      <c r="P105" s="476">
        <v>0.0</v>
      </c>
      <c r="Q105" s="476">
        <v>0.0</v>
      </c>
      <c r="R105" s="476">
        <v>0.0</v>
      </c>
      <c r="S105" s="476">
        <v>8.28249E-5</v>
      </c>
      <c r="T105" s="476">
        <v>4.545145E-5</v>
      </c>
      <c r="U105" s="476">
        <v>3.50599E-5</v>
      </c>
      <c r="V105" s="476">
        <v>2.95588E-5</v>
      </c>
      <c r="W105" s="476">
        <v>4.5321E-5</v>
      </c>
      <c r="X105" s="476">
        <v>2.8272E-5</v>
      </c>
      <c r="Y105" s="476">
        <v>3.10436E-5</v>
      </c>
      <c r="Z105" s="476">
        <v>0.0031721424</v>
      </c>
      <c r="AA105" s="476">
        <v>0.003461438</v>
      </c>
      <c r="AB105" s="476">
        <v>0.00394528202</v>
      </c>
      <c r="AC105" s="476">
        <v>0.0042111909</v>
      </c>
      <c r="AD105" s="476">
        <v>0.0036348286</v>
      </c>
      <c r="AE105" s="476">
        <v>0.0038535519</v>
      </c>
      <c r="AF105" s="476">
        <v>0.00516788615</v>
      </c>
      <c r="AG105" s="476">
        <v>0.00595200458</v>
      </c>
      <c r="AH105" s="476">
        <v>0.00520269522</v>
      </c>
      <c r="AI105" s="476">
        <v>0.006172268445</v>
      </c>
      <c r="AJ105" s="476">
        <v>0.00753077587</v>
      </c>
      <c r="AK105" s="476">
        <v>0.010596316495</v>
      </c>
      <c r="AL105" s="476">
        <v>0.0136845645218182</v>
      </c>
      <c r="AM105" s="476">
        <v>0.0171946610538387</v>
      </c>
      <c r="AN105" s="476">
        <v>0.01778478470625</v>
      </c>
      <c r="AO105" s="476">
        <v>0.0182562466167516</v>
      </c>
      <c r="AP105" s="476">
        <v>0.0187927541572785</v>
      </c>
      <c r="AQ105" s="476">
        <v>0.020464566885283</v>
      </c>
      <c r="AR105" s="476">
        <v>0.0222231593044687</v>
      </c>
      <c r="AS105" s="476">
        <v>0.0228887622631677</v>
      </c>
      <c r="AT105" s="476">
        <v>0.0240118805058333</v>
      </c>
      <c r="AU105" s="476">
        <v>0.0270425340916564</v>
      </c>
      <c r="AV105" s="476">
        <v>0.0316122592744207</v>
      </c>
      <c r="AW105" s="476">
        <v>0.0315987411043636</v>
      </c>
      <c r="AX105" s="476">
        <v>0.0350453689387048</v>
      </c>
      <c r="AY105" s="476">
        <v>0.0361080528170658</v>
      </c>
      <c r="AZ105" s="476">
        <v>0.0392864169806892</v>
      </c>
      <c r="BA105" s="476">
        <v>0.0404662659555621</v>
      </c>
      <c r="BB105" s="476">
        <v>0.047232987507</v>
      </c>
      <c r="BC105" s="476">
        <v>0.0571161939013158</v>
      </c>
      <c r="BD105" s="476">
        <v>0.0703095824470627</v>
      </c>
      <c r="BE105" s="477">
        <v>0.091630848155951</v>
      </c>
      <c r="BF105" s="457">
        <v>0.29968757411026</v>
      </c>
      <c r="BG105" s="457">
        <v>0.113419529300474</v>
      </c>
      <c r="BH105" s="457">
        <v>0.00327831900375073</v>
      </c>
    </row>
    <row r="106" spans="8:8">
      <c r="A106" s="218" t="s">
        <v>190</v>
      </c>
      <c r="B106" s="476">
        <v>0.0</v>
      </c>
      <c r="C106" s="476">
        <v>0.0</v>
      </c>
      <c r="D106" s="476">
        <v>0.0</v>
      </c>
      <c r="E106" s="476">
        <v>0.0</v>
      </c>
      <c r="F106" s="476">
        <v>0.0</v>
      </c>
      <c r="G106" s="476">
        <v>0.0</v>
      </c>
      <c r="H106" s="476">
        <v>0.0</v>
      </c>
      <c r="I106" s="476">
        <v>0.0</v>
      </c>
      <c r="J106" s="476">
        <v>0.0</v>
      </c>
      <c r="K106" s="476">
        <v>0.0</v>
      </c>
      <c r="L106" s="476">
        <v>0.0</v>
      </c>
      <c r="M106" s="476">
        <v>0.0</v>
      </c>
      <c r="N106" s="476">
        <v>0.0</v>
      </c>
      <c r="O106" s="476">
        <v>0.0</v>
      </c>
      <c r="P106" s="476">
        <v>0.0</v>
      </c>
      <c r="Q106" s="476">
        <v>0.0</v>
      </c>
      <c r="R106" s="476">
        <v>0.0</v>
      </c>
      <c r="S106" s="476">
        <v>0.0</v>
      </c>
      <c r="T106" s="476">
        <v>0.0</v>
      </c>
      <c r="U106" s="476">
        <v>0.0</v>
      </c>
      <c r="V106" s="476">
        <v>0.0</v>
      </c>
      <c r="W106" s="476">
        <v>0.0</v>
      </c>
      <c r="X106" s="476">
        <v>4.92E-5</v>
      </c>
      <c r="Y106" s="476">
        <v>3.019E-4</v>
      </c>
      <c r="Z106" s="476">
        <v>2.157E-4</v>
      </c>
      <c r="AA106" s="476">
        <v>2.5009E-4</v>
      </c>
      <c r="AB106" s="476">
        <v>2.9667E-4</v>
      </c>
      <c r="AC106" s="476">
        <v>2.0861E-4</v>
      </c>
      <c r="AD106" s="476">
        <v>2.9429E-4</v>
      </c>
      <c r="AE106" s="476">
        <v>5.076354E-4</v>
      </c>
      <c r="AF106" s="476">
        <v>0.0014274906</v>
      </c>
      <c r="AG106" s="476">
        <v>0.0020712081</v>
      </c>
      <c r="AH106" s="476">
        <v>0.00273500265</v>
      </c>
      <c r="AI106" s="476">
        <v>0.00309511095</v>
      </c>
      <c r="AJ106" s="476">
        <v>0.00447433287</v>
      </c>
      <c r="AK106" s="476">
        <v>0.00526897491</v>
      </c>
      <c r="AL106" s="476">
        <v>0.00617054801084415</v>
      </c>
      <c r="AM106" s="476">
        <v>0.00742693751941936</v>
      </c>
      <c r="AN106" s="476">
        <v>0.0120781074830769</v>
      </c>
      <c r="AO106" s="476">
        <v>0.017949900505414</v>
      </c>
      <c r="AP106" s="476">
        <v>0.0179752537953797</v>
      </c>
      <c r="AQ106" s="476">
        <v>0.0194972893669811</v>
      </c>
      <c r="AR106" s="476">
        <v>0.023510590603875</v>
      </c>
      <c r="AS106" s="476">
        <v>0.0207077254440372</v>
      </c>
      <c r="AT106" s="476">
        <v>0.0217004813566667</v>
      </c>
      <c r="AU106" s="476">
        <v>0.0321755948447853</v>
      </c>
      <c r="AV106" s="476">
        <v>0.0380493018675</v>
      </c>
      <c r="AW106" s="476">
        <v>0.0483299733081818</v>
      </c>
      <c r="AX106" s="476">
        <v>0.0666855153478409</v>
      </c>
      <c r="AY106" s="476">
        <v>0.0828851219046161</v>
      </c>
      <c r="AZ106" s="476">
        <v>0.0914615086498821</v>
      </c>
      <c r="BA106" s="476">
        <v>0.113515084867015</v>
      </c>
      <c r="BB106" s="476">
        <v>0.134510129307</v>
      </c>
      <c r="BC106" s="476">
        <v>0.160374724726316</v>
      </c>
      <c r="BD106" s="476">
        <v>0.190800442540729</v>
      </c>
      <c r="BE106" s="477">
        <v>0.182092320620821</v>
      </c>
      <c r="BF106" s="457">
        <v>-0.0482474872648135</v>
      </c>
      <c r="BG106" s="457">
        <v>0.242827919865886</v>
      </c>
      <c r="BH106" s="457">
        <v>0.0065148007155005</v>
      </c>
    </row>
    <row r="107" spans="8:8">
      <c r="A107" s="218" t="s">
        <v>191</v>
      </c>
      <c r="B107" s="476">
        <v>0.0</v>
      </c>
      <c r="C107" s="476">
        <v>0.0</v>
      </c>
      <c r="D107" s="476">
        <v>0.0</v>
      </c>
      <c r="E107" s="476">
        <v>0.0</v>
      </c>
      <c r="F107" s="476">
        <v>0.0</v>
      </c>
      <c r="G107" s="476">
        <v>0.0</v>
      </c>
      <c r="H107" s="476">
        <v>0.0</v>
      </c>
      <c r="I107" s="476">
        <v>0.0</v>
      </c>
      <c r="J107" s="476">
        <v>0.0</v>
      </c>
      <c r="K107" s="476">
        <v>0.0</v>
      </c>
      <c r="L107" s="476">
        <v>0.0</v>
      </c>
      <c r="M107" s="476">
        <v>0.0</v>
      </c>
      <c r="N107" s="476">
        <v>0.0</v>
      </c>
      <c r="O107" s="476">
        <v>0.0</v>
      </c>
      <c r="P107" s="476">
        <v>0.0</v>
      </c>
      <c r="Q107" s="476">
        <v>0.0</v>
      </c>
      <c r="R107" s="476">
        <v>0.0</v>
      </c>
      <c r="S107" s="476">
        <v>0.0</v>
      </c>
      <c r="T107" s="476">
        <v>0.0</v>
      </c>
      <c r="U107" s="476">
        <v>0.0</v>
      </c>
      <c r="V107" s="476">
        <v>0.0</v>
      </c>
      <c r="W107" s="476">
        <v>0.0</v>
      </c>
      <c r="X107" s="476">
        <v>0.0</v>
      </c>
      <c r="Y107" s="476">
        <v>0.0</v>
      </c>
      <c r="Z107" s="476">
        <v>0.0</v>
      </c>
      <c r="AA107" s="476">
        <v>0.0</v>
      </c>
      <c r="AB107" s="476">
        <v>0.0</v>
      </c>
      <c r="AC107" s="476">
        <v>0.0</v>
      </c>
      <c r="AD107" s="476">
        <v>0.0</v>
      </c>
      <c r="AE107" s="476">
        <v>0.0</v>
      </c>
      <c r="AF107" s="476">
        <v>0.0</v>
      </c>
      <c r="AG107" s="476">
        <v>0.0</v>
      </c>
      <c r="AH107" s="476">
        <v>0.0</v>
      </c>
      <c r="AI107" s="476">
        <v>0.0</v>
      </c>
      <c r="AJ107" s="476">
        <v>0.0</v>
      </c>
      <c r="AK107" s="476">
        <v>0.0</v>
      </c>
      <c r="AL107" s="476">
        <v>0.0</v>
      </c>
      <c r="AM107" s="476">
        <v>0.0</v>
      </c>
      <c r="AN107" s="476">
        <v>0.0</v>
      </c>
      <c r="AO107" s="476">
        <v>0.0</v>
      </c>
      <c r="AP107" s="476">
        <v>4.84177215189873E-4</v>
      </c>
      <c r="AQ107" s="476">
        <v>6.25471698113207E-4</v>
      </c>
      <c r="AR107" s="476">
        <v>7.554375E-4</v>
      </c>
      <c r="AS107" s="476">
        <v>5.38826086956522E-4</v>
      </c>
      <c r="AT107" s="476">
        <v>6.95111111111111E-4</v>
      </c>
      <c r="AU107" s="476">
        <v>9.53631165644171E-4</v>
      </c>
      <c r="AV107" s="476">
        <v>9.57145609756097E-4</v>
      </c>
      <c r="AW107" s="476">
        <v>9.60617454545454E-4</v>
      </c>
      <c r="AX107" s="476">
        <v>0.00122396313253012</v>
      </c>
      <c r="AY107" s="476">
        <v>0.00123287766467066</v>
      </c>
      <c r="AZ107" s="476">
        <v>0.00230746767857143</v>
      </c>
      <c r="BA107" s="476">
        <v>0.00257537023668639</v>
      </c>
      <c r="BB107" s="476">
        <v>0.003187053</v>
      </c>
      <c r="BC107" s="476">
        <v>0.00447529765616206</v>
      </c>
      <c r="BD107" s="476">
        <v>0.0367104126213381</v>
      </c>
      <c r="BE107" s="477">
        <v>0.0839662460290844</v>
      </c>
      <c r="BF107" s="457">
        <v>1.28101032042486</v>
      </c>
      <c r="BG107" s="457">
        <v>0.486871727512682</v>
      </c>
      <c r="BH107" s="457">
        <v>0.00300409900781737</v>
      </c>
    </row>
    <row r="108" spans="8:8">
      <c r="A108" s="218" t="s">
        <v>192</v>
      </c>
      <c r="B108" s="476">
        <v>0.0</v>
      </c>
      <c r="C108" s="476">
        <v>0.0</v>
      </c>
      <c r="D108" s="476">
        <v>0.0</v>
      </c>
      <c r="E108" s="476">
        <v>0.0</v>
      </c>
      <c r="F108" s="476">
        <v>0.0</v>
      </c>
      <c r="G108" s="476">
        <v>0.0</v>
      </c>
      <c r="H108" s="476">
        <v>0.0</v>
      </c>
      <c r="I108" s="476">
        <v>0.0</v>
      </c>
      <c r="J108" s="476">
        <v>0.0</v>
      </c>
      <c r="K108" s="476">
        <v>0.0</v>
      </c>
      <c r="L108" s="476">
        <v>0.0</v>
      </c>
      <c r="M108" s="476">
        <v>0.0</v>
      </c>
      <c r="N108" s="476">
        <v>0.0</v>
      </c>
      <c r="O108" s="476">
        <v>0.0</v>
      </c>
      <c r="P108" s="476">
        <v>0.0</v>
      </c>
      <c r="Q108" s="476">
        <v>0.0</v>
      </c>
      <c r="R108" s="476">
        <v>0.0</v>
      </c>
      <c r="S108" s="476">
        <v>0.0</v>
      </c>
      <c r="T108" s="476">
        <v>0.0</v>
      </c>
      <c r="U108" s="476">
        <v>1.05263157894737E-5</v>
      </c>
      <c r="V108" s="476">
        <v>0.0</v>
      </c>
      <c r="W108" s="476">
        <v>0.0</v>
      </c>
      <c r="X108" s="476">
        <v>0.0</v>
      </c>
      <c r="Y108" s="476">
        <v>0.0</v>
      </c>
      <c r="Z108" s="476">
        <v>0.0</v>
      </c>
      <c r="AA108" s="476">
        <v>4.5E-4</v>
      </c>
      <c r="AB108" s="476">
        <v>4.5E-4</v>
      </c>
      <c r="AC108" s="476">
        <v>2.0E-4</v>
      </c>
      <c r="AD108" s="476">
        <v>2.0E-4</v>
      </c>
      <c r="AE108" s="476">
        <v>2.0E-4</v>
      </c>
      <c r="AF108" s="476">
        <v>2.0E-4</v>
      </c>
      <c r="AG108" s="476">
        <v>2.1640218E-4</v>
      </c>
      <c r="AH108" s="476">
        <v>4.919092E-5</v>
      </c>
      <c r="AI108" s="476">
        <v>5.866207E-5</v>
      </c>
      <c r="AJ108" s="476">
        <v>5.825067E-5</v>
      </c>
      <c r="AK108" s="476">
        <v>1.01380489801815E-4</v>
      </c>
      <c r="AL108" s="476">
        <v>3.19738886451205E-4</v>
      </c>
      <c r="AM108" s="476">
        <v>3.89394039474732E-4</v>
      </c>
      <c r="AN108" s="476">
        <v>4.4735096313737E-4</v>
      </c>
      <c r="AO108" s="476">
        <v>5.82585290155799E-4</v>
      </c>
      <c r="AP108" s="476">
        <v>7.15280737018496E-4</v>
      </c>
      <c r="AQ108" s="476">
        <v>8.69781720342788E-4</v>
      </c>
      <c r="AR108" s="476">
        <v>9.38974388771775E-4</v>
      </c>
      <c r="AS108" s="476">
        <v>0.00102898683623981</v>
      </c>
      <c r="AT108" s="476">
        <v>0.00127699620904522</v>
      </c>
      <c r="AU108" s="476">
        <v>0.00145471382672461</v>
      </c>
      <c r="AV108" s="476">
        <v>0.00163322115920176</v>
      </c>
      <c r="AW108" s="476">
        <v>0.00221451530280788</v>
      </c>
      <c r="AX108" s="476">
        <v>0.00296660356739009</v>
      </c>
      <c r="AY108" s="476">
        <v>0.00407151675613691</v>
      </c>
      <c r="AZ108" s="476">
        <v>0.00542326444795081</v>
      </c>
      <c r="BA108" s="476">
        <v>0.00640943774914878</v>
      </c>
      <c r="BB108" s="476">
        <v>0.00807441041829812</v>
      </c>
      <c r="BC108" s="476">
        <v>0.0107953845978571</v>
      </c>
      <c r="BD108" s="476">
        <v>0.0137422559486918</v>
      </c>
      <c r="BE108" s="477">
        <v>0.0154923873943651</v>
      </c>
      <c r="BF108" s="457">
        <v>0.12427381099163</v>
      </c>
      <c r="BG108" s="457">
        <v>0.268197353330174</v>
      </c>
      <c r="BH108" s="457">
        <v>5.5427827015172E-4</v>
      </c>
    </row>
    <row r="109" spans="8:8" s="47" ht="10.2" customFormat="1">
      <c r="A109" s="54" t="s">
        <v>193</v>
      </c>
      <c r="B109" s="478">
        <v>0.01644</v>
      </c>
      <c r="C109" s="478">
        <v>0.01643</v>
      </c>
      <c r="D109" s="478">
        <v>0.01424</v>
      </c>
      <c r="E109" s="478">
        <v>0.01577</v>
      </c>
      <c r="F109" s="478">
        <v>0.01608</v>
      </c>
      <c r="G109" s="478">
        <v>0.01776704</v>
      </c>
      <c r="H109" s="478">
        <v>0.01754611</v>
      </c>
      <c r="I109" s="478">
        <v>0.01785591</v>
      </c>
      <c r="J109" s="478">
        <v>0.01834998</v>
      </c>
      <c r="K109" s="478">
        <v>0.0249626910526316</v>
      </c>
      <c r="L109" s="478">
        <v>0.0265433436842105</v>
      </c>
      <c r="M109" s="478">
        <v>0.0258706457894737</v>
      </c>
      <c r="N109" s="478">
        <v>0.0262244347368421</v>
      </c>
      <c r="O109" s="478">
        <v>0.0291747136842105</v>
      </c>
      <c r="P109" s="478">
        <v>0.0371292042105263</v>
      </c>
      <c r="Q109" s="478">
        <v>0.0517343315789474</v>
      </c>
      <c r="R109" s="478">
        <v>0.0707196542105263</v>
      </c>
      <c r="S109" s="478">
        <v>0.159518947531579</v>
      </c>
      <c r="T109" s="478">
        <v>0.180678065660526</v>
      </c>
      <c r="U109" s="478">
        <v>0.197421374110526</v>
      </c>
      <c r="V109" s="478">
        <v>0.207914875115789</v>
      </c>
      <c r="W109" s="478">
        <v>0.216898900473684</v>
      </c>
      <c r="X109" s="478">
        <v>0.220097499368421</v>
      </c>
      <c r="Y109" s="478">
        <v>0.238267047284211</v>
      </c>
      <c r="Z109" s="478">
        <v>0.262433390294737</v>
      </c>
      <c r="AA109" s="478">
        <v>0.223704052107648</v>
      </c>
      <c r="AB109" s="478">
        <v>0.229697028534649</v>
      </c>
      <c r="AC109" s="478">
        <v>0.232544082854538</v>
      </c>
      <c r="AD109" s="478">
        <v>0.23253450602532</v>
      </c>
      <c r="AE109" s="478">
        <v>0.270079676750407</v>
      </c>
      <c r="AF109" s="478">
        <v>0.320944001341865</v>
      </c>
      <c r="AG109" s="478">
        <v>0.325453896418257</v>
      </c>
      <c r="AH109" s="478">
        <v>0.36298793157639</v>
      </c>
      <c r="AI109" s="478">
        <v>0.392343208978291</v>
      </c>
      <c r="AJ109" s="478">
        <v>0.435422105784413</v>
      </c>
      <c r="AK109" s="478">
        <v>0.47600496252107</v>
      </c>
      <c r="AL109" s="478">
        <v>0.49049584841401</v>
      </c>
      <c r="AM109" s="478">
        <v>0.512996751701263</v>
      </c>
      <c r="AN109" s="478">
        <v>0.546308017276879</v>
      </c>
      <c r="AO109" s="478">
        <v>0.620536885834003</v>
      </c>
      <c r="AP109" s="478">
        <v>0.717201052112066</v>
      </c>
      <c r="AQ109" s="478">
        <v>0.821402837624813</v>
      </c>
      <c r="AR109" s="478">
        <v>0.941774056917016</v>
      </c>
      <c r="AS109" s="478">
        <v>1.12498472204877</v>
      </c>
      <c r="AT109" s="478">
        <v>1.38379601394758</v>
      </c>
      <c r="AU109" s="478">
        <v>1.76100498696949</v>
      </c>
      <c r="AV109" s="478">
        <v>2.18725568818957</v>
      </c>
      <c r="AW109" s="478">
        <v>2.62306158588802</v>
      </c>
      <c r="AX109" s="478">
        <v>3.22913385599463</v>
      </c>
      <c r="AY109" s="478">
        <v>3.8952909555446</v>
      </c>
      <c r="AZ109" s="478">
        <v>4.58966598726072</v>
      </c>
      <c r="BA109" s="478">
        <v>5.64547967479833</v>
      </c>
      <c r="BB109" s="478">
        <v>7.23912724787959</v>
      </c>
      <c r="BC109" s="478">
        <v>8.883730950725</v>
      </c>
      <c r="BD109" s="478">
        <v>10.2446004174133</v>
      </c>
      <c r="BE109" s="478">
        <v>11.7415874982466</v>
      </c>
      <c r="BF109" s="458">
        <v>0.142993009096207</v>
      </c>
      <c r="BG109" s="458">
        <v>0.221637329178445</v>
      </c>
      <c r="BH109" s="458">
        <v>0.420084176937783</v>
      </c>
    </row>
    <row r="110" spans="8:8">
      <c r="B110" s="476"/>
      <c r="C110" s="476"/>
      <c r="D110" s="476"/>
      <c r="E110" s="476"/>
      <c r="F110" s="476"/>
      <c r="G110" s="476"/>
      <c r="H110" s="476"/>
      <c r="I110" s="476"/>
      <c r="J110" s="476"/>
      <c r="K110" s="476"/>
      <c r="L110" s="476"/>
      <c r="M110" s="476"/>
      <c r="N110" s="476"/>
      <c r="O110" s="476"/>
      <c r="P110" s="476"/>
      <c r="Q110" s="476"/>
      <c r="R110" s="476"/>
      <c r="S110" s="476"/>
      <c r="T110" s="476"/>
      <c r="U110" s="476"/>
      <c r="V110" s="476"/>
      <c r="W110" s="476"/>
      <c r="X110" s="476"/>
      <c r="Y110" s="476"/>
      <c r="Z110" s="476"/>
      <c r="AA110" s="476"/>
      <c r="AB110" s="476"/>
      <c r="AC110" s="476"/>
      <c r="AD110" s="476"/>
      <c r="AE110" s="476"/>
      <c r="AF110" s="476"/>
      <c r="AG110" s="476"/>
      <c r="AH110" s="476"/>
      <c r="AI110" s="476"/>
      <c r="AJ110" s="476"/>
      <c r="AK110" s="476"/>
      <c r="AL110" s="476"/>
      <c r="AM110" s="476"/>
      <c r="AN110" s="476"/>
      <c r="AO110" s="476"/>
      <c r="AP110" s="476"/>
      <c r="AQ110" s="476"/>
      <c r="AR110" s="476"/>
      <c r="AS110" s="476"/>
      <c r="AT110" s="476"/>
      <c r="AU110" s="476"/>
      <c r="AV110" s="476"/>
      <c r="AW110" s="476"/>
      <c r="AX110" s="476"/>
      <c r="AY110" s="476"/>
      <c r="AZ110" s="476"/>
      <c r="BA110" s="476"/>
      <c r="BB110" s="476"/>
      <c r="BC110" s="476"/>
      <c r="BD110" s="476"/>
      <c r="BE110" s="477"/>
      <c r="BF110" s="457"/>
      <c r="BG110" s="457"/>
      <c r="BH110" s="457"/>
    </row>
    <row r="111" spans="8:8" s="482" ht="10.2" customFormat="1">
      <c r="A111" s="765" t="s">
        <v>194</v>
      </c>
      <c r="B111" s="766">
        <v>0.179852320956526</v>
      </c>
      <c r="C111" s="766">
        <v>0.198060068952729</v>
      </c>
      <c r="D111" s="766">
        <v>0.19986570742648</v>
      </c>
      <c r="E111" s="766">
        <v>0.221200450961759</v>
      </c>
      <c r="F111" s="766">
        <v>0.232579643765372</v>
      </c>
      <c r="G111" s="766">
        <v>0.256931959865086</v>
      </c>
      <c r="H111" s="766">
        <v>0.27879168463284</v>
      </c>
      <c r="I111" s="766">
        <v>0.298771008197198</v>
      </c>
      <c r="J111" s="766">
        <v>0.320849238202566</v>
      </c>
      <c r="K111" s="766">
        <v>0.339588135825131</v>
      </c>
      <c r="L111" s="766">
        <v>0.344836786276318</v>
      </c>
      <c r="M111" s="766">
        <v>0.384609558693462</v>
      </c>
      <c r="N111" s="766">
        <v>0.405625572274602</v>
      </c>
      <c r="O111" s="766">
        <v>0.429704778408186</v>
      </c>
      <c r="P111" s="766">
        <v>0.461753288187449</v>
      </c>
      <c r="Q111" s="766">
        <v>0.493958638496201</v>
      </c>
      <c r="R111" s="766">
        <v>0.531650424835012</v>
      </c>
      <c r="S111" s="766">
        <v>0.613890569061096</v>
      </c>
      <c r="T111" s="766">
        <v>0.680537278319329</v>
      </c>
      <c r="U111" s="766">
        <v>0.760602849633424</v>
      </c>
      <c r="V111" s="766">
        <v>0.77868199553113</v>
      </c>
      <c r="W111" s="766">
        <v>0.857331483002306</v>
      </c>
      <c r="X111" s="766">
        <v>0.91848834342648</v>
      </c>
      <c r="Y111" s="766">
        <v>0.946225033910928</v>
      </c>
      <c r="Z111" s="766">
        <v>1.07260289063617</v>
      </c>
      <c r="AA111" s="766">
        <v>1.21023438859145</v>
      </c>
      <c r="AB111" s="766">
        <v>1.26610883850028</v>
      </c>
      <c r="AC111" s="766">
        <v>1.36173640971398</v>
      </c>
      <c r="AD111" s="766">
        <v>1.41560024037698</v>
      </c>
      <c r="AE111" s="766">
        <v>1.48148618854366</v>
      </c>
      <c r="AF111" s="766">
        <v>1.55264399575581</v>
      </c>
      <c r="AG111" s="766">
        <v>1.60475437939829</v>
      </c>
      <c r="AH111" s="766">
        <v>1.74061143043457</v>
      </c>
      <c r="AI111" s="766">
        <v>1.8551515808336</v>
      </c>
      <c r="AJ111" s="766">
        <v>1.99525729249501</v>
      </c>
      <c r="AK111" s="766">
        <v>2.18513128452235</v>
      </c>
      <c r="AL111" s="766">
        <v>2.30088839970427</v>
      </c>
      <c r="AM111" s="766">
        <v>2.57024869417746</v>
      </c>
      <c r="AN111" s="766">
        <v>2.77579913136573</v>
      </c>
      <c r="AO111" s="766">
        <v>3.15062329997062</v>
      </c>
      <c r="AP111" s="766">
        <v>3.51278531240965</v>
      </c>
      <c r="AQ111" s="766">
        <v>3.94725792786439</v>
      </c>
      <c r="AR111" s="766">
        <v>4.52395274346224</v>
      </c>
      <c r="AS111" s="766">
        <v>5.21262562824692</v>
      </c>
      <c r="AT111" s="766">
        <v>6.00456558307116</v>
      </c>
      <c r="AU111" s="766">
        <v>7.1446857975833</v>
      </c>
      <c r="AV111" s="766">
        <v>8.47294816594208</v>
      </c>
      <c r="AW111" s="766">
        <v>9.90211121707706</v>
      </c>
      <c r="AX111" s="766">
        <v>11.4796149371488</v>
      </c>
      <c r="AY111" s="766">
        <v>12.9550456689209</v>
      </c>
      <c r="AZ111" s="766">
        <v>14.8849589965002</v>
      </c>
      <c r="BA111" s="766">
        <v>16.7602327771779</v>
      </c>
      <c r="BB111" s="766">
        <v>19.621404837129</v>
      </c>
      <c r="BC111" s="766">
        <v>22.1773562111216</v>
      </c>
      <c r="BD111" s="766">
        <v>24.8641904355383</v>
      </c>
      <c r="BE111" s="766">
        <v>27.9505588233226</v>
      </c>
      <c r="BF111" s="767">
        <v>0.121057661158509</v>
      </c>
      <c r="BG111" s="767">
        <v>0.15268136751766</v>
      </c>
      <c r="BH111" s="767">
        <v>1.0</v>
      </c>
    </row>
    <row r="112" spans="8:8">
      <c r="A112" s="45" t="s">
        <v>195</v>
      </c>
      <c r="B112" s="476">
        <v>0.179852320956526</v>
      </c>
      <c r="C112" s="476">
        <v>0.198060068952729</v>
      </c>
      <c r="D112" s="476">
        <v>0.19986570742648</v>
      </c>
      <c r="E112" s="476">
        <v>0.221200450961759</v>
      </c>
      <c r="F112" s="476">
        <v>0.232579643765372</v>
      </c>
      <c r="G112" s="476">
        <v>0.251309634952549</v>
      </c>
      <c r="H112" s="476">
        <v>0.256369085995813</v>
      </c>
      <c r="I112" s="476">
        <v>0.276381774802924</v>
      </c>
      <c r="J112" s="476">
        <v>0.297000810108543</v>
      </c>
      <c r="K112" s="476">
        <v>0.314515941110845</v>
      </c>
      <c r="L112" s="476">
        <v>0.316875784111224</v>
      </c>
      <c r="M112" s="476">
        <v>0.35198415352801</v>
      </c>
      <c r="N112" s="476">
        <v>0.369708566571434</v>
      </c>
      <c r="O112" s="476">
        <v>0.389953971037307</v>
      </c>
      <c r="P112" s="476">
        <v>0.41274975655352</v>
      </c>
      <c r="Q112" s="476">
        <v>0.43083148756018</v>
      </c>
      <c r="R112" s="476">
        <v>0.444854018453433</v>
      </c>
      <c r="S112" s="476">
        <v>0.520984222125139</v>
      </c>
      <c r="T112" s="476">
        <v>0.569853276897219</v>
      </c>
      <c r="U112" s="476">
        <v>0.647530893992937</v>
      </c>
      <c r="V112" s="476">
        <v>0.66056626470235</v>
      </c>
      <c r="W112" s="476">
        <v>0.737065548555559</v>
      </c>
      <c r="X112" s="476">
        <v>0.800367470046148</v>
      </c>
      <c r="Y112" s="476">
        <v>0.826184371896475</v>
      </c>
      <c r="Z112" s="476">
        <v>0.941684385772105</v>
      </c>
      <c r="AA112" s="476">
        <v>1.05418710237324</v>
      </c>
      <c r="AB112" s="476">
        <v>1.10842142692909</v>
      </c>
      <c r="AC112" s="476">
        <v>1.18689774346706</v>
      </c>
      <c r="AD112" s="476">
        <v>1.24290392567115</v>
      </c>
      <c r="AE112" s="476">
        <v>1.28581984553624</v>
      </c>
      <c r="AF112" s="476">
        <v>1.31485738183047</v>
      </c>
      <c r="AG112" s="476">
        <v>1.35521756915562</v>
      </c>
      <c r="AH112" s="476">
        <v>1.45417983245948</v>
      </c>
      <c r="AI112" s="476">
        <v>1.54084834013983</v>
      </c>
      <c r="AJ112" s="476">
        <v>1.624603246998</v>
      </c>
      <c r="AK112" s="476">
        <v>1.76442578823924</v>
      </c>
      <c r="AL112" s="476">
        <v>1.84995187961806</v>
      </c>
      <c r="AM112" s="476">
        <v>2.09737333276959</v>
      </c>
      <c r="AN112" s="476">
        <v>2.2665145905951</v>
      </c>
      <c r="AO112" s="476">
        <v>2.57958607924539</v>
      </c>
      <c r="AP112" s="476">
        <v>2.89410502919795</v>
      </c>
      <c r="AQ112" s="476">
        <v>3.20862880155462</v>
      </c>
      <c r="AR112" s="476">
        <v>3.65632404071379</v>
      </c>
      <c r="AS112" s="476">
        <v>4.13264251456165</v>
      </c>
      <c r="AT112" s="476">
        <v>4.63765382143777</v>
      </c>
      <c r="AU112" s="476">
        <v>5.34381122044731</v>
      </c>
      <c r="AV112" s="476">
        <v>6.27716580163775</v>
      </c>
      <c r="AW112" s="476">
        <v>7.22077503025559</v>
      </c>
      <c r="AX112" s="476">
        <v>8.17275209830829</v>
      </c>
      <c r="AY112" s="476">
        <v>8.95501955540459</v>
      </c>
      <c r="AZ112" s="476">
        <v>10.1445719018112</v>
      </c>
      <c r="BA112" s="476">
        <v>10.8445976731871</v>
      </c>
      <c r="BB112" s="476">
        <v>12.1299858021976</v>
      </c>
      <c r="BC112" s="476">
        <v>13.0330825839899</v>
      </c>
      <c r="BD112" s="476">
        <v>14.2571475274428</v>
      </c>
      <c r="BE112" s="477">
        <v>15.8859806073997</v>
      </c>
      <c r="BF112" s="457">
        <v>0.111202381704037</v>
      </c>
      <c r="BG112" s="457">
        <v>0.118854032850637</v>
      </c>
      <c r="BH112" s="457">
        <v>0.568360035583407</v>
      </c>
    </row>
    <row r="113" spans="8:8">
      <c r="A113" s="45" t="s">
        <v>196</v>
      </c>
      <c r="B113" s="476">
        <v>0.0</v>
      </c>
      <c r="C113" s="476">
        <v>0.0</v>
      </c>
      <c r="D113" s="476">
        <v>0.0</v>
      </c>
      <c r="E113" s="476">
        <v>0.0</v>
      </c>
      <c r="F113" s="476">
        <v>0.0</v>
      </c>
      <c r="G113" s="476">
        <v>0.00562232491253645</v>
      </c>
      <c r="H113" s="476">
        <v>0.0224225986370262</v>
      </c>
      <c r="I113" s="476">
        <v>0.0223892333942744</v>
      </c>
      <c r="J113" s="476">
        <v>0.0238484280940233</v>
      </c>
      <c r="K113" s="476">
        <v>0.0250721947142857</v>
      </c>
      <c r="L113" s="476">
        <v>0.0279610021650943</v>
      </c>
      <c r="M113" s="476">
        <v>0.0326254051654519</v>
      </c>
      <c r="N113" s="476">
        <v>0.0359170057031671</v>
      </c>
      <c r="O113" s="476">
        <v>0.0397508073708791</v>
      </c>
      <c r="P113" s="476">
        <v>0.0490035316339286</v>
      </c>
      <c r="Q113" s="476">
        <v>0.0631271509360214</v>
      </c>
      <c r="R113" s="476">
        <v>0.086796406381579</v>
      </c>
      <c r="S113" s="476">
        <v>0.0929063469359568</v>
      </c>
      <c r="T113" s="476">
        <v>0.110684001422111</v>
      </c>
      <c r="U113" s="476">
        <v>0.113071955640487</v>
      </c>
      <c r="V113" s="476">
        <v>0.118115730828779</v>
      </c>
      <c r="W113" s="476">
        <v>0.120265934446748</v>
      </c>
      <c r="X113" s="476">
        <v>0.118120873380332</v>
      </c>
      <c r="Y113" s="476">
        <v>0.120040662014454</v>
      </c>
      <c r="Z113" s="476">
        <v>0.130918504864061</v>
      </c>
      <c r="AA113" s="476">
        <v>0.156047286218209</v>
      </c>
      <c r="AB113" s="476">
        <v>0.157687411571196</v>
      </c>
      <c r="AC113" s="476">
        <v>0.174838666246917</v>
      </c>
      <c r="AD113" s="476">
        <v>0.172696314705823</v>
      </c>
      <c r="AE113" s="476">
        <v>0.195666343007415</v>
      </c>
      <c r="AF113" s="476">
        <v>0.237786613925339</v>
      </c>
      <c r="AG113" s="476">
        <v>0.249536810242673</v>
      </c>
      <c r="AH113" s="476">
        <v>0.28643159797509</v>
      </c>
      <c r="AI113" s="476">
        <v>0.314303240693769</v>
      </c>
      <c r="AJ113" s="476">
        <v>0.370654045497007</v>
      </c>
      <c r="AK113" s="476">
        <v>0.420705496283107</v>
      </c>
      <c r="AL113" s="476">
        <v>0.450936520086207</v>
      </c>
      <c r="AM113" s="476">
        <v>0.472875361407863</v>
      </c>
      <c r="AN113" s="476">
        <v>0.509284540770633</v>
      </c>
      <c r="AO113" s="476">
        <v>0.571037220725229</v>
      </c>
      <c r="AP113" s="476">
        <v>0.618680283211701</v>
      </c>
      <c r="AQ113" s="476">
        <v>0.738629126309768</v>
      </c>
      <c r="AR113" s="476">
        <v>0.86762870274845</v>
      </c>
      <c r="AS113" s="476">
        <v>1.07998311368527</v>
      </c>
      <c r="AT113" s="476">
        <v>1.3669117616334</v>
      </c>
      <c r="AU113" s="476">
        <v>1.80087457713599</v>
      </c>
      <c r="AV113" s="476">
        <v>2.19578236430433</v>
      </c>
      <c r="AW113" s="476">
        <v>2.68133618682147</v>
      </c>
      <c r="AX113" s="476">
        <v>3.30686283884049</v>
      </c>
      <c r="AY113" s="476">
        <v>4.00002611351634</v>
      </c>
      <c r="AZ113" s="476">
        <v>4.74038709468903</v>
      </c>
      <c r="BA113" s="476">
        <v>5.91563510399083</v>
      </c>
      <c r="BB113" s="476">
        <v>7.4914190349314</v>
      </c>
      <c r="BC113" s="476">
        <v>9.14427362713173</v>
      </c>
      <c r="BD113" s="476">
        <v>10.6070429080955</v>
      </c>
      <c r="BE113" s="477">
        <v>12.0645782159229</v>
      </c>
      <c r="BF113" s="457">
        <v>0.134304347753823</v>
      </c>
      <c r="BG113" s="457">
        <v>0.227397924383063</v>
      </c>
      <c r="BH113" s="457">
        <v>0.431639964416593</v>
      </c>
    </row>
    <row r="114" spans="8:8">
      <c r="A114" s="60" t="s">
        <v>197</v>
      </c>
      <c r="B114" s="480">
        <v>0.02909</v>
      </c>
      <c r="C114" s="480">
        <v>0.03979</v>
      </c>
      <c r="D114" s="480">
        <v>0.04316</v>
      </c>
      <c r="E114" s="480">
        <v>0.04818</v>
      </c>
      <c r="F114" s="480">
        <v>0.05243</v>
      </c>
      <c r="G114" s="480">
        <v>0.069402659613</v>
      </c>
      <c r="H114" s="480">
        <v>0.07057850626</v>
      </c>
      <c r="I114" s="480">
        <v>0.0692594404</v>
      </c>
      <c r="J114" s="480">
        <v>0.07442191239</v>
      </c>
      <c r="K114" s="480">
        <v>0.078293092</v>
      </c>
      <c r="L114" s="480">
        <v>0.08282595081</v>
      </c>
      <c r="M114" s="480">
        <v>0.08305585232</v>
      </c>
      <c r="N114" s="480">
        <v>0.08646165321</v>
      </c>
      <c r="O114" s="480">
        <v>0.09121854078</v>
      </c>
      <c r="P114" s="480">
        <v>0.09291327992</v>
      </c>
      <c r="Q114" s="480">
        <v>0.1039777728</v>
      </c>
      <c r="R114" s="480">
        <v>0.10094890151</v>
      </c>
      <c r="S114" s="480">
        <v>0.09305653004</v>
      </c>
      <c r="T114" s="480">
        <v>0.09599038155</v>
      </c>
      <c r="U114" s="480">
        <v>0.09984444808</v>
      </c>
      <c r="V114" s="480">
        <v>0.10471579738</v>
      </c>
      <c r="W114" s="480">
        <v>0.12412470556</v>
      </c>
      <c r="X114" s="480">
        <v>0.12242065294</v>
      </c>
      <c r="Y114" s="480">
        <v>0.13153791804</v>
      </c>
      <c r="Z114" s="480">
        <v>0.131746588020909</v>
      </c>
      <c r="AA114" s="480">
        <v>0.181250030464678</v>
      </c>
      <c r="AB114" s="480">
        <v>0.188143359878384</v>
      </c>
      <c r="AC114" s="480">
        <v>0.202430700797575</v>
      </c>
      <c r="AD114" s="480">
        <v>0.226546048193939</v>
      </c>
      <c r="AE114" s="480">
        <v>0.239583478010909</v>
      </c>
      <c r="AF114" s="480">
        <v>0.269088478991216</v>
      </c>
      <c r="AG114" s="480">
        <v>0.277278908477351</v>
      </c>
      <c r="AH114" s="480">
        <v>0.345748536286072</v>
      </c>
      <c r="AI114" s="480">
        <v>0.418754143960154</v>
      </c>
      <c r="AJ114" s="480">
        <v>0.45720301319045</v>
      </c>
      <c r="AK114" s="480">
        <v>0.573377344654576</v>
      </c>
      <c r="AL114" s="480">
        <v>0.631566824334548</v>
      </c>
      <c r="AM114" s="480">
        <v>0.770403751700749</v>
      </c>
      <c r="AN114" s="480">
        <v>0.905524927437653</v>
      </c>
      <c r="AO114" s="480">
        <v>1.1318761917213</v>
      </c>
      <c r="AP114" s="480">
        <v>1.31133822060607</v>
      </c>
      <c r="AQ114" s="480">
        <v>1.50347424175677</v>
      </c>
      <c r="AR114" s="480">
        <v>1.7910969609614</v>
      </c>
      <c r="AS114" s="480">
        <v>2.03352461014136</v>
      </c>
      <c r="AT114" s="480">
        <v>2.27436138315128</v>
      </c>
      <c r="AU114" s="480">
        <v>2.62534616672175</v>
      </c>
      <c r="AV114" s="480">
        <v>3.13443117964878</v>
      </c>
      <c r="AW114" s="480">
        <v>3.67865715154615</v>
      </c>
      <c r="AX114" s="480">
        <v>4.0529121562205</v>
      </c>
      <c r="AY114" s="480">
        <v>4.27668604782994</v>
      </c>
      <c r="AZ114" s="480">
        <v>4.74746968543625</v>
      </c>
      <c r="BA114" s="480">
        <v>4.77092859391201</v>
      </c>
      <c r="BB114" s="480">
        <v>5.24846211216079</v>
      </c>
      <c r="BC114" s="480">
        <v>5.36745524343301</v>
      </c>
      <c r="BD114" s="480">
        <v>5.87049061544695</v>
      </c>
      <c r="BE114" s="478">
        <v>6.30938149491965</v>
      </c>
      <c r="BF114" s="464">
        <v>0.0718257058633802</v>
      </c>
      <c r="BG114" s="464">
        <v>0.0994652121582915</v>
      </c>
      <c r="BH114" s="464">
        <v>0.225733643996232</v>
      </c>
    </row>
    <row r="115" spans="8:8">
      <c r="A115" s="62"/>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c r="Z115" s="62"/>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472"/>
      <c r="BF115" s="62"/>
      <c r="BG115" s="62"/>
      <c r="BH115" s="62"/>
    </row>
    <row r="116" spans="8:8">
      <c r="A116" s="473" t="s">
        <v>198</v>
      </c>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c r="Z116" s="62"/>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472"/>
      <c r="BF116" s="62"/>
      <c r="BG116" s="62"/>
      <c r="BH116" s="62"/>
    </row>
    <row r="117" spans="8:8" s="218" ht="10.2" customFormat="1">
      <c r="A117" s="454" t="s">
        <v>729</v>
      </c>
      <c r="BD117" s="221"/>
    </row>
    <row r="118" spans="8:8" s="768" ht="10.2" customFormat="1">
      <c r="A118" s="45" t="s">
        <v>730</v>
      </c>
      <c r="BB118" s="769"/>
      <c r="BC118" s="769"/>
      <c r="BD118" s="482"/>
    </row>
    <row r="119" spans="8:8">
      <c r="A119" s="45" t="s">
        <v>201</v>
      </c>
    </row>
    <row r="120" spans="8:8">
      <c r="A120" s="45" t="s">
        <v>332</v>
      </c>
    </row>
    <row r="121" spans="8:8">
      <c r="A121" s="45" t="s">
        <v>203</v>
      </c>
    </row>
    <row r="122" spans="8:8">
      <c r="A122" s="45" t="s">
        <v>740</v>
      </c>
    </row>
    <row r="123" spans="8:8">
      <c r="A123" s="45" t="s">
        <v>701</v>
      </c>
    </row>
    <row r="124" spans="8:8">
      <c r="A124" s="47" t="s">
        <v>741</v>
      </c>
    </row>
    <row r="125" spans="8:8">
      <c r="A125" s="47" t="s">
        <v>230</v>
      </c>
    </row>
  </sheetData>
  <mergeCells count="1">
    <mergeCell ref="BF2:BG2"/>
  </mergeCells>
  <conditionalFormatting sqref="BF54:BH54">
    <cfRule type="cellIs" operator="greaterThan" priority="2" dxfId="440">
      <formula>0</formula>
    </cfRule>
    <cfRule type="cellIs" operator="lessThanOrEqual" priority="3" dxfId="441">
      <formula>0</formula>
    </cfRule>
    <cfRule type="cellIs" operator="lessThanOrEqual" priority="1" dxfId="442">
      <formula>0</formula>
    </cfRule>
    <cfRule type="cellIs" operator="greaterThan" priority="4" dxfId="443">
      <formula>0</formula>
    </cfRule>
  </conditionalFormatting>
  <conditionalFormatting sqref="BF4:BH53 BF55:BH114">
    <cfRule type="cellIs" operator="greaterThan" priority="8" dxfId="444">
      <formula>0</formula>
    </cfRule>
    <cfRule type="cellIs" operator="lessThanOrEqual" priority="7" dxfId="445">
      <formula>0</formula>
    </cfRule>
  </conditionalFormatting>
  <conditionalFormatting sqref="BF4:BH53 BF55:BH56">
    <cfRule type="cellIs" operator="lessThanOrEqual" priority="5" dxfId="446">
      <formula>0</formula>
    </cfRule>
    <cfRule type="cellIs" operator="greaterThan" priority="6" dxfId="447">
      <formula>0</formula>
    </cfRule>
  </conditionalFormatting>
  <hyperlinks>
    <hyperlink ref="L1" location="Contents!A1" display="Contents"/>
    <hyperlink ref="BJ1" location="Contents!A1" display="Contents"/>
  </hyperlinks>
  <pageMargins left="0.75" right="0.75" top="1.0" bottom="1.0" header="0.5" footer="0.5"/>
</worksheet>
</file>

<file path=xl/worksheets/sheet55.xml><?xml version="1.0" encoding="utf-8"?>
<worksheet xmlns:r="http://schemas.openxmlformats.org/officeDocument/2006/relationships" xmlns="http://schemas.openxmlformats.org/spreadsheetml/2006/main">
  <dimension ref="A1:BK124"/>
  <sheetViews>
    <sheetView workbookViewId="0" showGridLines="0">
      <pane xSplit="1" ySplit="3" topLeftCell="B4" state="frozen" activePane="bottomRight"/>
      <selection pane="bottomRight" activeCell="A1" sqref="A1"/>
    </sheetView>
  </sheetViews>
  <sheetFormatPr defaultRowHeight="10.2" defaultColWidth="9"/>
  <cols>
    <col min="1" max="1" customWidth="1" width="30.664062" style="45"/>
    <col min="2" max="56" customWidth="1" width="8.5" style="45"/>
    <col min="57" max="57" customWidth="1" width="8.5" style="47"/>
    <col min="58" max="58" customWidth="1" width="10.1640625" style="45"/>
    <col min="59" max="59" customWidth="1" width="11.832031" style="45"/>
    <col min="60" max="16384" customWidth="0" width="9.1640625" style="45"/>
  </cols>
  <sheetData>
    <row r="1" spans="8:8" ht="13.2">
      <c r="A1" s="760" t="s">
        <v>742</v>
      </c>
      <c r="L1" s="21" t="s">
        <v>89</v>
      </c>
      <c r="BH1" s="455"/>
      <c r="BJ1" s="21" t="s">
        <v>89</v>
      </c>
    </row>
    <row r="2" spans="8:8">
      <c r="BF2" s="455" t="s">
        <v>90</v>
      </c>
      <c r="BG2" s="455"/>
      <c r="BH2" s="455" t="s">
        <v>91</v>
      </c>
    </row>
    <row r="3" spans="8:8">
      <c r="A3" s="764" t="s">
        <v>723</v>
      </c>
      <c r="B3" s="45">
        <v>1965.0</v>
      </c>
      <c r="C3" s="45">
        <v>1966.0</v>
      </c>
      <c r="D3" s="45">
        <v>1967.0</v>
      </c>
      <c r="E3" s="45">
        <v>1968.0</v>
      </c>
      <c r="F3" s="45">
        <v>1969.0</v>
      </c>
      <c r="G3" s="45">
        <v>1970.0</v>
      </c>
      <c r="H3" s="45">
        <v>1971.0</v>
      </c>
      <c r="I3" s="45">
        <v>1972.0</v>
      </c>
      <c r="J3" s="45">
        <v>1973.0</v>
      </c>
      <c r="K3" s="45">
        <v>1974.0</v>
      </c>
      <c r="L3" s="45">
        <v>1975.0</v>
      </c>
      <c r="M3" s="45">
        <v>1976.0</v>
      </c>
      <c r="N3" s="45">
        <v>1977.0</v>
      </c>
      <c r="O3" s="45">
        <v>1978.0</v>
      </c>
      <c r="P3" s="45">
        <v>1979.0</v>
      </c>
      <c r="Q3" s="45">
        <v>1980.0</v>
      </c>
      <c r="R3" s="45">
        <v>1981.0</v>
      </c>
      <c r="S3" s="45">
        <v>1982.0</v>
      </c>
      <c r="T3" s="45">
        <v>1983.0</v>
      </c>
      <c r="U3" s="45">
        <v>1984.0</v>
      </c>
      <c r="V3" s="45">
        <v>1985.0</v>
      </c>
      <c r="W3" s="45">
        <v>1986.0</v>
      </c>
      <c r="X3" s="45">
        <v>1987.0</v>
      </c>
      <c r="Y3" s="45">
        <v>1988.0</v>
      </c>
      <c r="Z3" s="45">
        <v>1989.0</v>
      </c>
      <c r="AA3" s="45">
        <v>1990.0</v>
      </c>
      <c r="AB3" s="45">
        <v>1991.0</v>
      </c>
      <c r="AC3" s="45">
        <v>1992.0</v>
      </c>
      <c r="AD3" s="45">
        <v>1993.0</v>
      </c>
      <c r="AE3" s="45">
        <v>1994.0</v>
      </c>
      <c r="AF3" s="45">
        <v>1995.0</v>
      </c>
      <c r="AG3" s="45">
        <v>1996.0</v>
      </c>
      <c r="AH3" s="45">
        <v>1997.0</v>
      </c>
      <c r="AI3" s="45">
        <v>1998.0</v>
      </c>
      <c r="AJ3" s="45">
        <v>1999.0</v>
      </c>
      <c r="AK3" s="45">
        <v>2000.0</v>
      </c>
      <c r="AL3" s="45">
        <v>2001.0</v>
      </c>
      <c r="AM3" s="45">
        <v>2002.0</v>
      </c>
      <c r="AN3" s="45">
        <v>2003.0</v>
      </c>
      <c r="AO3" s="45">
        <v>2004.0</v>
      </c>
      <c r="AP3" s="45">
        <v>2005.0</v>
      </c>
      <c r="AQ3" s="45">
        <v>2006.0</v>
      </c>
      <c r="AR3" s="45">
        <v>2007.0</v>
      </c>
      <c r="AS3" s="45">
        <v>2008.0</v>
      </c>
      <c r="AT3" s="45">
        <v>2009.0</v>
      </c>
      <c r="AU3" s="45">
        <v>2010.0</v>
      </c>
      <c r="AV3" s="45">
        <v>2011.0</v>
      </c>
      <c r="AW3" s="45">
        <v>2012.0</v>
      </c>
      <c r="AX3" s="45">
        <v>2013.0</v>
      </c>
      <c r="AY3" s="45">
        <v>2014.0</v>
      </c>
      <c r="AZ3" s="45">
        <v>2015.0</v>
      </c>
      <c r="BA3" s="45">
        <v>2016.0</v>
      </c>
      <c r="BB3" s="45">
        <v>2017.0</v>
      </c>
      <c r="BC3" s="45">
        <v>2018.0</v>
      </c>
      <c r="BD3" s="45">
        <v>2019.0</v>
      </c>
      <c r="BE3" s="47">
        <v>2020.0</v>
      </c>
      <c r="BF3" s="455">
        <v>2020.0</v>
      </c>
      <c r="BG3" s="455" t="s">
        <v>93</v>
      </c>
      <c r="BH3" s="455">
        <v>2020.0</v>
      </c>
    </row>
    <row r="4" spans="8:8">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0"/>
      <c r="AL4" s="50"/>
      <c r="AM4" s="50"/>
      <c r="AN4" s="50"/>
      <c r="AO4" s="50"/>
      <c r="AP4" s="50"/>
      <c r="AQ4" s="50"/>
      <c r="AR4" s="50"/>
      <c r="AS4" s="50"/>
      <c r="AT4" s="50"/>
      <c r="AU4" s="50"/>
      <c r="AV4" s="50"/>
      <c r="AW4" s="50"/>
      <c r="AX4" s="50"/>
      <c r="AY4" s="50"/>
      <c r="AZ4" s="50"/>
      <c r="BA4" s="50"/>
      <c r="BB4" s="50"/>
      <c r="BC4" s="50"/>
      <c r="BD4" s="50"/>
      <c r="BE4" s="51"/>
      <c r="BF4" s="50"/>
      <c r="BG4" s="50"/>
      <c r="BH4" s="50"/>
    </row>
    <row r="5" spans="8:8">
      <c r="A5" s="45" t="s">
        <v>94</v>
      </c>
      <c r="B5" s="433">
        <v>0.0</v>
      </c>
      <c r="C5" s="433">
        <v>0.0</v>
      </c>
      <c r="D5" s="433">
        <v>0.0</v>
      </c>
      <c r="E5" s="433">
        <v>0.0</v>
      </c>
      <c r="F5" s="433">
        <v>0.0</v>
      </c>
      <c r="G5" s="433">
        <v>0.0</v>
      </c>
      <c r="H5" s="433">
        <v>0.0</v>
      </c>
      <c r="I5" s="433">
        <v>0.0</v>
      </c>
      <c r="J5" s="433">
        <v>0.0</v>
      </c>
      <c r="K5" s="433">
        <v>0.0</v>
      </c>
      <c r="L5" s="433">
        <v>0.0</v>
      </c>
      <c r="M5" s="433">
        <v>0.707</v>
      </c>
      <c r="N5" s="433">
        <v>1.069</v>
      </c>
      <c r="O5" s="433">
        <v>1.132</v>
      </c>
      <c r="P5" s="433">
        <v>1.345</v>
      </c>
      <c r="Q5" s="433">
        <v>1.3</v>
      </c>
      <c r="R5" s="433">
        <v>1.898</v>
      </c>
      <c r="S5" s="433">
        <v>2.139</v>
      </c>
      <c r="T5" s="433">
        <v>2.085</v>
      </c>
      <c r="U5" s="433">
        <v>2.337</v>
      </c>
      <c r="V5" s="433">
        <v>1.678</v>
      </c>
      <c r="W5" s="433">
        <v>1.866</v>
      </c>
      <c r="X5" s="433">
        <v>2.313</v>
      </c>
      <c r="Y5" s="433">
        <v>2.486</v>
      </c>
      <c r="Z5" s="433">
        <v>3.478</v>
      </c>
      <c r="AA5" s="433">
        <v>3.95591919191919</v>
      </c>
      <c r="AB5" s="433">
        <v>3.98591919191919</v>
      </c>
      <c r="AC5" s="433">
        <v>4.526052632</v>
      </c>
      <c r="AD5" s="433">
        <v>4.878052632</v>
      </c>
      <c r="AE5" s="433">
        <v>5.794052632</v>
      </c>
      <c r="AF5" s="433">
        <v>7.20070790761281</v>
      </c>
      <c r="AG5" s="433">
        <v>7.59640953728531</v>
      </c>
      <c r="AH5" s="433">
        <v>8.23716688835939</v>
      </c>
      <c r="AI5" s="433">
        <v>9.05935898575196</v>
      </c>
      <c r="AJ5" s="433">
        <v>9.1184113296794</v>
      </c>
      <c r="AK5" s="433">
        <v>9.19746335435593</v>
      </c>
      <c r="AL5" s="433">
        <v>10.0207281483845</v>
      </c>
      <c r="AM5" s="433">
        <v>10.4738409008434</v>
      </c>
      <c r="AN5" s="433">
        <v>10.1300835210351</v>
      </c>
      <c r="AO5" s="433">
        <v>10.7637894736842</v>
      </c>
      <c r="AP5" s="433">
        <v>10.7247294736842</v>
      </c>
      <c r="AQ5" s="433">
        <v>11.4083094736842</v>
      </c>
      <c r="AR5" s="433">
        <v>11.9968102105263</v>
      </c>
      <c r="AS5" s="433">
        <v>11.8024804572036</v>
      </c>
      <c r="AT5" s="433">
        <v>15.6927083572568</v>
      </c>
      <c r="AU5" s="433">
        <v>19.2767498139288</v>
      </c>
      <c r="AV5" s="433">
        <v>20.9743579479001</v>
      </c>
      <c r="AW5" s="433">
        <v>23.1063068261563</v>
      </c>
      <c r="AX5" s="433">
        <v>23.6800539606592</v>
      </c>
      <c r="AY5" s="433">
        <v>24.7323149601276</v>
      </c>
      <c r="AZ5" s="433">
        <v>39.8485698564593</v>
      </c>
      <c r="BA5" s="433">
        <v>46.3249625518341</v>
      </c>
      <c r="BB5" s="433">
        <v>41.6494135353535</v>
      </c>
      <c r="BC5" s="433">
        <v>47.4830406166932</v>
      </c>
      <c r="BD5" s="433">
        <v>47.138663476874</v>
      </c>
      <c r="BE5" s="435">
        <v>51.2216893887415</v>
      </c>
      <c r="BF5" s="456">
        <v>0.0796676964903349</v>
      </c>
      <c r="BG5" s="456">
        <v>0.109837527255891</v>
      </c>
      <c r="BH5" s="456">
        <v>0.0162763196219318</v>
      </c>
    </row>
    <row r="6" spans="8:8">
      <c r="A6" s="45" t="s">
        <v>95</v>
      </c>
      <c r="B6" s="433">
        <v>0.0</v>
      </c>
      <c r="C6" s="433">
        <v>0.0</v>
      </c>
      <c r="D6" s="433">
        <v>0.0</v>
      </c>
      <c r="E6" s="433">
        <v>0.0</v>
      </c>
      <c r="F6" s="433">
        <v>0.0</v>
      </c>
      <c r="G6" s="433">
        <v>0.0</v>
      </c>
      <c r="H6" s="433">
        <v>0.0</v>
      </c>
      <c r="I6" s="433">
        <v>0.0</v>
      </c>
      <c r="J6" s="433">
        <v>0.161</v>
      </c>
      <c r="K6" s="433">
        <v>0.463</v>
      </c>
      <c r="L6" s="433">
        <v>0.518</v>
      </c>
      <c r="M6" s="433">
        <v>0.579</v>
      </c>
      <c r="N6" s="433">
        <v>0.592</v>
      </c>
      <c r="O6" s="433">
        <v>0.598</v>
      </c>
      <c r="P6" s="433">
        <v>1.019</v>
      </c>
      <c r="Q6" s="433">
        <v>0.915</v>
      </c>
      <c r="R6" s="433">
        <v>0.964</v>
      </c>
      <c r="S6" s="433">
        <v>1.296</v>
      </c>
      <c r="T6" s="433">
        <v>1.353</v>
      </c>
      <c r="U6" s="433">
        <v>1.424</v>
      </c>
      <c r="V6" s="433">
        <v>1.641</v>
      </c>
      <c r="W6" s="433">
        <v>3.394</v>
      </c>
      <c r="X6" s="433">
        <v>4.418</v>
      </c>
      <c r="Y6" s="433">
        <v>4.633</v>
      </c>
      <c r="Z6" s="433">
        <v>4.675</v>
      </c>
      <c r="AA6" s="433">
        <v>5.126</v>
      </c>
      <c r="AB6" s="433">
        <v>5.83551247537754</v>
      </c>
      <c r="AC6" s="433">
        <v>6.36952298095863</v>
      </c>
      <c r="AD6" s="433">
        <v>6.50476066973079</v>
      </c>
      <c r="AE6" s="433">
        <v>6.22852540000691</v>
      </c>
      <c r="AF6" s="433">
        <v>6.42644348066489</v>
      </c>
      <c r="AG6" s="433">
        <v>6.19655515430072</v>
      </c>
      <c r="AH6" s="433">
        <v>5.9012462245568</v>
      </c>
      <c r="AI6" s="433">
        <v>6.16058603172409</v>
      </c>
      <c r="AJ6" s="433">
        <v>6.08400131319764</v>
      </c>
      <c r="AK6" s="433">
        <v>6.3846451083388</v>
      </c>
      <c r="AL6" s="433">
        <v>6.27349704530532</v>
      </c>
      <c r="AM6" s="433">
        <v>6.10006036839987</v>
      </c>
      <c r="AN6" s="433">
        <v>6.97671253870191</v>
      </c>
      <c r="AO6" s="433">
        <v>7.29083433594681</v>
      </c>
      <c r="AP6" s="433">
        <v>8.16551914</v>
      </c>
      <c r="AQ6" s="433">
        <v>7.54238685</v>
      </c>
      <c r="AR6" s="433">
        <v>8.506912841</v>
      </c>
      <c r="AS6" s="433">
        <v>8.170158096</v>
      </c>
      <c r="AT6" s="433">
        <v>8.17042204077778</v>
      </c>
      <c r="AU6" s="433">
        <v>8.71616076411111</v>
      </c>
      <c r="AV6" s="433">
        <v>9.05624585088889</v>
      </c>
      <c r="AW6" s="433">
        <v>10.5182454917778</v>
      </c>
      <c r="AX6" s="433">
        <v>11.6128046668889</v>
      </c>
      <c r="AY6" s="433">
        <v>13.7838309556666</v>
      </c>
      <c r="AZ6" s="433">
        <v>16.579446212384</v>
      </c>
      <c r="BA6" s="433">
        <v>18.1311753000039</v>
      </c>
      <c r="BB6" s="433">
        <v>19.9289873139483</v>
      </c>
      <c r="BC6" s="433">
        <v>25.9026468512554</v>
      </c>
      <c r="BD6" s="433">
        <v>32.3190007205275</v>
      </c>
      <c r="BE6" s="435">
        <v>39.1764478290615</v>
      </c>
      <c r="BF6" s="457">
        <v>0.204427340286184</v>
      </c>
      <c r="BG6" s="457">
        <v>0.140808669497209</v>
      </c>
      <c r="BH6" s="457">
        <v>0.0124487964791317</v>
      </c>
    </row>
    <row r="7" spans="8:8">
      <c r="A7" s="45" t="s">
        <v>96</v>
      </c>
      <c r="B7" s="433">
        <v>13.3322320956526</v>
      </c>
      <c r="C7" s="433">
        <v>14.0620068952729</v>
      </c>
      <c r="D7" s="433">
        <v>14.073570742648</v>
      </c>
      <c r="E7" s="433">
        <v>15.5460450961759</v>
      </c>
      <c r="F7" s="433">
        <v>16.2270603765372</v>
      </c>
      <c r="G7" s="433">
        <v>16.2359025339549</v>
      </c>
      <c r="H7" s="433">
        <v>16.5844139735813</v>
      </c>
      <c r="I7" s="433">
        <v>18.6729784402924</v>
      </c>
      <c r="J7" s="433">
        <v>19.9896917718543</v>
      </c>
      <c r="K7" s="433">
        <v>20.4042648058213</v>
      </c>
      <c r="L7" s="433">
        <v>19.7543019617013</v>
      </c>
      <c r="M7" s="433">
        <v>22.5647535418537</v>
      </c>
      <c r="N7" s="433">
        <v>23.5361218624592</v>
      </c>
      <c r="O7" s="433">
        <v>24.6787866573097</v>
      </c>
      <c r="P7" s="433">
        <v>25.7560372422994</v>
      </c>
      <c r="Q7" s="433">
        <v>26.6561163181232</v>
      </c>
      <c r="R7" s="433">
        <v>27.3776032732906</v>
      </c>
      <c r="S7" s="433">
        <v>26.405048945356</v>
      </c>
      <c r="T7" s="433">
        <v>29.8102941136693</v>
      </c>
      <c r="U7" s="433">
        <v>35.6071827008099</v>
      </c>
      <c r="V7" s="433">
        <v>36.409451999646</v>
      </c>
      <c r="W7" s="433">
        <v>38.7200772511774</v>
      </c>
      <c r="X7" s="433">
        <v>42.6796129737727</v>
      </c>
      <c r="Y7" s="433">
        <v>42.4041269162163</v>
      </c>
      <c r="Z7" s="433">
        <v>51.2407769856459</v>
      </c>
      <c r="AA7" s="433">
        <v>60.6468778894205</v>
      </c>
      <c r="AB7" s="433">
        <v>64.0107746167208</v>
      </c>
      <c r="AC7" s="433">
        <v>68.1409464817413</v>
      </c>
      <c r="AD7" s="433">
        <v>70.4360744651294</v>
      </c>
      <c r="AE7" s="433">
        <v>70.3386584446096</v>
      </c>
      <c r="AF7" s="433">
        <v>66.9757661986779</v>
      </c>
      <c r="AG7" s="433">
        <v>68.6340375810635</v>
      </c>
      <c r="AH7" s="433">
        <v>69.6740268864923</v>
      </c>
      <c r="AI7" s="433">
        <v>69.1980437215564</v>
      </c>
      <c r="AJ7" s="433">
        <v>71.5293939090637</v>
      </c>
      <c r="AK7" s="433">
        <v>72.751093345245</v>
      </c>
      <c r="AL7" s="433">
        <v>74.2101716934515</v>
      </c>
      <c r="AM7" s="433">
        <v>82.8498231266325</v>
      </c>
      <c r="AN7" s="433">
        <v>83.2432650254241</v>
      </c>
      <c r="AO7" s="433">
        <v>86.9301121400648</v>
      </c>
      <c r="AP7" s="433">
        <v>91.3374141689679</v>
      </c>
      <c r="AQ7" s="433">
        <v>100.764416796809</v>
      </c>
      <c r="AR7" s="433">
        <v>109.762867085546</v>
      </c>
      <c r="AS7" s="433">
        <v>131.106859480233</v>
      </c>
      <c r="AT7" s="433">
        <v>149.868278012533</v>
      </c>
      <c r="AU7" s="433">
        <v>173.683212029691</v>
      </c>
      <c r="AV7" s="433">
        <v>201.904567115743</v>
      </c>
      <c r="AW7" s="433">
        <v>228.317260305248</v>
      </c>
      <c r="AX7" s="433">
        <v>266.240323019141</v>
      </c>
      <c r="AY7" s="433">
        <v>296.77657492823</v>
      </c>
      <c r="AZ7" s="433">
        <v>315.807525869218</v>
      </c>
      <c r="BA7" s="433">
        <v>367.428184497608</v>
      </c>
      <c r="BB7" s="433">
        <v>417.729305901116</v>
      </c>
      <c r="BC7" s="433">
        <v>451.622957830941</v>
      </c>
      <c r="BD7" s="433">
        <v>483.665476491228</v>
      </c>
      <c r="BE7" s="435">
        <v>551.715170015949</v>
      </c>
      <c r="BF7" s="457">
        <v>0.133400266984883</v>
      </c>
      <c r="BG7" s="457">
        <v>0.117828058769714</v>
      </c>
      <c r="BH7" s="457">
        <v>0.175314257585222</v>
      </c>
    </row>
    <row r="8" spans="8:8" s="47" ht="10.2" customFormat="1">
      <c r="A8" s="54" t="s">
        <v>97</v>
      </c>
      <c r="B8" s="436">
        <v>13.3322320956526</v>
      </c>
      <c r="C8" s="436">
        <v>14.0620068952729</v>
      </c>
      <c r="D8" s="436">
        <v>14.073570742648</v>
      </c>
      <c r="E8" s="436">
        <v>15.5460450961759</v>
      </c>
      <c r="F8" s="436">
        <v>16.2270603765372</v>
      </c>
      <c r="G8" s="436">
        <v>16.2359025339549</v>
      </c>
      <c r="H8" s="436">
        <v>16.5844139735813</v>
      </c>
      <c r="I8" s="436">
        <v>18.6729784402924</v>
      </c>
      <c r="J8" s="436">
        <v>20.1506917718543</v>
      </c>
      <c r="K8" s="436">
        <v>20.8672648058213</v>
      </c>
      <c r="L8" s="436">
        <v>20.2723019617013</v>
      </c>
      <c r="M8" s="436">
        <v>23.8507535418537</v>
      </c>
      <c r="N8" s="436">
        <v>25.1971218624592</v>
      </c>
      <c r="O8" s="436">
        <v>26.4087866573097</v>
      </c>
      <c r="P8" s="436">
        <v>28.1200372422994</v>
      </c>
      <c r="Q8" s="436">
        <v>28.8711163181232</v>
      </c>
      <c r="R8" s="436">
        <v>30.2396032732906</v>
      </c>
      <c r="S8" s="436">
        <v>29.840048945356</v>
      </c>
      <c r="T8" s="436">
        <v>33.2482941136693</v>
      </c>
      <c r="U8" s="436">
        <v>39.3681827008099</v>
      </c>
      <c r="V8" s="436">
        <v>39.728451999646</v>
      </c>
      <c r="W8" s="436">
        <v>43.9800772511774</v>
      </c>
      <c r="X8" s="436">
        <v>49.4106129737727</v>
      </c>
      <c r="Y8" s="436">
        <v>49.5231269162163</v>
      </c>
      <c r="Z8" s="436">
        <v>59.3937769856459</v>
      </c>
      <c r="AA8" s="436">
        <v>69.7287970813397</v>
      </c>
      <c r="AB8" s="436">
        <v>73.8322062840175</v>
      </c>
      <c r="AC8" s="436">
        <v>79.0365220946999</v>
      </c>
      <c r="AD8" s="436">
        <v>81.8188877668602</v>
      </c>
      <c r="AE8" s="436">
        <v>82.3612364766165</v>
      </c>
      <c r="AF8" s="436">
        <v>80.6029175869556</v>
      </c>
      <c r="AG8" s="436">
        <v>82.4270022726495</v>
      </c>
      <c r="AH8" s="436">
        <v>83.8124399994084</v>
      </c>
      <c r="AI8" s="436">
        <v>84.4179887390325</v>
      </c>
      <c r="AJ8" s="436">
        <v>86.7318065519408</v>
      </c>
      <c r="AK8" s="436">
        <v>88.3332018079397</v>
      </c>
      <c r="AL8" s="436">
        <v>90.5043968871413</v>
      </c>
      <c r="AM8" s="436">
        <v>99.4237243958758</v>
      </c>
      <c r="AN8" s="436">
        <v>100.350061085161</v>
      </c>
      <c r="AO8" s="436">
        <v>104.984735949696</v>
      </c>
      <c r="AP8" s="436">
        <v>110.227662782652</v>
      </c>
      <c r="AQ8" s="436">
        <v>119.715113120493</v>
      </c>
      <c r="AR8" s="436">
        <v>130.266590137072</v>
      </c>
      <c r="AS8" s="436">
        <v>151.079498033437</v>
      </c>
      <c r="AT8" s="436">
        <v>173.731408410567</v>
      </c>
      <c r="AU8" s="436">
        <v>201.676122607731</v>
      </c>
      <c r="AV8" s="436">
        <v>231.935170914532</v>
      </c>
      <c r="AW8" s="436">
        <v>261.941812623182</v>
      </c>
      <c r="AX8" s="436">
        <v>301.533181646689</v>
      </c>
      <c r="AY8" s="436">
        <v>335.292720844024</v>
      </c>
      <c r="AZ8" s="436">
        <v>372.235541938062</v>
      </c>
      <c r="BA8" s="436">
        <v>431.884322349446</v>
      </c>
      <c r="BB8" s="436">
        <v>479.307706750418</v>
      </c>
      <c r="BC8" s="436">
        <v>525.00864529889</v>
      </c>
      <c r="BD8" s="436">
        <v>563.12314068863</v>
      </c>
      <c r="BE8" s="436">
        <v>642.113307233752</v>
      </c>
      <c r="BF8" s="458">
        <v>0.132978764993688</v>
      </c>
      <c r="BG8" s="458">
        <v>0.118314543666578</v>
      </c>
      <c r="BH8" s="458">
        <v>0.204039373686285</v>
      </c>
    </row>
    <row r="9" spans="8:8">
      <c r="B9" s="433"/>
      <c r="C9" s="433"/>
      <c r="D9" s="433"/>
      <c r="E9" s="433"/>
      <c r="F9" s="433"/>
      <c r="G9" s="433"/>
      <c r="H9" s="433"/>
      <c r="I9" s="433"/>
      <c r="J9" s="433"/>
      <c r="K9" s="433"/>
      <c r="L9" s="433"/>
      <c r="M9" s="433"/>
      <c r="N9" s="433"/>
      <c r="O9" s="433"/>
      <c r="P9" s="433"/>
      <c r="Q9" s="433"/>
      <c r="R9" s="433"/>
      <c r="S9" s="433"/>
      <c r="T9" s="433"/>
      <c r="U9" s="433"/>
      <c r="V9" s="433"/>
      <c r="W9" s="433"/>
      <c r="X9" s="433"/>
      <c r="Y9" s="433"/>
      <c r="Z9" s="433"/>
      <c r="AA9" s="433"/>
      <c r="AB9" s="433"/>
      <c r="AC9" s="433"/>
      <c r="AD9" s="433"/>
      <c r="AE9" s="433"/>
      <c r="AF9" s="433"/>
      <c r="AG9" s="433"/>
      <c r="AH9" s="433"/>
      <c r="AI9" s="433"/>
      <c r="AJ9" s="433"/>
      <c r="AK9" s="433"/>
      <c r="AL9" s="433"/>
      <c r="AM9" s="433"/>
      <c r="AN9" s="433"/>
      <c r="AO9" s="433"/>
      <c r="AP9" s="433"/>
      <c r="AQ9" s="433"/>
      <c r="AR9" s="433"/>
      <c r="AS9" s="433"/>
      <c r="AT9" s="433"/>
      <c r="AU9" s="433"/>
      <c r="AV9" s="433"/>
      <c r="AW9" s="433"/>
      <c r="AX9" s="433"/>
      <c r="AY9" s="433"/>
      <c r="AZ9" s="433"/>
      <c r="BA9" s="433"/>
      <c r="BB9" s="433"/>
      <c r="BC9" s="433"/>
      <c r="BD9" s="433"/>
      <c r="BE9" s="435"/>
      <c r="BF9" s="457"/>
      <c r="BG9" s="457"/>
      <c r="BH9" s="457"/>
    </row>
    <row r="10" spans="8:8">
      <c r="A10" s="45" t="s">
        <v>98</v>
      </c>
      <c r="B10" s="433">
        <v>0.0</v>
      </c>
      <c r="C10" s="433">
        <v>0.0</v>
      </c>
      <c r="D10" s="433">
        <v>0.0</v>
      </c>
      <c r="E10" s="433">
        <v>0.0</v>
      </c>
      <c r="F10" s="433">
        <v>0.0</v>
      </c>
      <c r="G10" s="433">
        <v>0.0475409912536443</v>
      </c>
      <c r="H10" s="433">
        <v>0.0498646137026239</v>
      </c>
      <c r="I10" s="433">
        <v>0.0643531519274376</v>
      </c>
      <c r="J10" s="433">
        <v>0.0490424344023324</v>
      </c>
      <c r="K10" s="433">
        <v>0.0500676714285714</v>
      </c>
      <c r="L10" s="433">
        <v>0.054922641509434</v>
      </c>
      <c r="M10" s="433">
        <v>0.0502027915451895</v>
      </c>
      <c r="N10" s="433">
        <v>0.0538551078167116</v>
      </c>
      <c r="O10" s="433">
        <v>0.0541366620879121</v>
      </c>
      <c r="P10" s="433">
        <v>0.0843937633928572</v>
      </c>
      <c r="Q10" s="433">
        <v>0.0862515679442509</v>
      </c>
      <c r="R10" s="433">
        <v>0.0747225</v>
      </c>
      <c r="S10" s="433">
        <v>0.095912465437788</v>
      </c>
      <c r="T10" s="433">
        <v>0.137314784053156</v>
      </c>
      <c r="U10" s="433">
        <v>0.0973927918118467</v>
      </c>
      <c r="V10" s="433">
        <v>0.103321614285714</v>
      </c>
      <c r="W10" s="433">
        <v>0.107078920807453</v>
      </c>
      <c r="X10" s="433">
        <v>0.108156823308271</v>
      </c>
      <c r="Y10" s="433">
        <v>0.121116047351525</v>
      </c>
      <c r="Z10" s="433">
        <v>0.119376907894737</v>
      </c>
      <c r="AA10" s="433">
        <v>0.106763283730159</v>
      </c>
      <c r="AB10" s="433">
        <v>0.0996004043126685</v>
      </c>
      <c r="AC10" s="433">
        <v>0.101865494505494</v>
      </c>
      <c r="AD10" s="433">
        <v>0.107438402777778</v>
      </c>
      <c r="AE10" s="433">
        <v>0.119290037593985</v>
      </c>
      <c r="AF10" s="433">
        <v>0.115592457298137</v>
      </c>
      <c r="AG10" s="433">
        <v>0.361015492063492</v>
      </c>
      <c r="AH10" s="433">
        <v>0.46022405</v>
      </c>
      <c r="AI10" s="433">
        <v>0.496439203007519</v>
      </c>
      <c r="AJ10" s="433">
        <v>0.685262142857143</v>
      </c>
      <c r="AK10" s="433">
        <v>0.709808310104529</v>
      </c>
      <c r="AL10" s="433">
        <v>0.658729850253807</v>
      </c>
      <c r="AM10" s="433">
        <v>0.923700637873754</v>
      </c>
      <c r="AN10" s="433">
        <v>1.09209885835694</v>
      </c>
      <c r="AO10" s="433">
        <v>0.972811090287307</v>
      </c>
      <c r="AP10" s="433">
        <v>1.14587356585825</v>
      </c>
      <c r="AQ10" s="433">
        <v>1.63714031456089</v>
      </c>
      <c r="AR10" s="433">
        <v>1.63741059577978</v>
      </c>
      <c r="AS10" s="433">
        <v>1.73563116167225</v>
      </c>
      <c r="AT10" s="433">
        <v>1.76566377444549</v>
      </c>
      <c r="AU10" s="433">
        <v>2.03869230654589</v>
      </c>
      <c r="AV10" s="433">
        <v>2.21841037803824</v>
      </c>
      <c r="AW10" s="433">
        <v>2.8318565766128</v>
      </c>
      <c r="AX10" s="433">
        <v>2.92577900510909</v>
      </c>
      <c r="AY10" s="433">
        <v>2.93746025205828</v>
      </c>
      <c r="AZ10" s="433">
        <v>2.98627656084431</v>
      </c>
      <c r="BA10" s="433">
        <v>2.52504064256076</v>
      </c>
      <c r="BB10" s="433">
        <v>3.01163850770783</v>
      </c>
      <c r="BC10" s="433">
        <v>1.99388342127429</v>
      </c>
      <c r="BD10" s="433">
        <v>6.41860889886886</v>
      </c>
      <c r="BE10" s="435">
        <v>11.2285797427839</v>
      </c>
      <c r="BF10" s="457">
        <v>0.738190563409937</v>
      </c>
      <c r="BG10" s="457">
        <v>0.131213971058451</v>
      </c>
      <c r="BH10" s="457">
        <v>0.0035680188407466</v>
      </c>
    </row>
    <row r="11" spans="8:8">
      <c r="A11" s="45" t="s">
        <v>99</v>
      </c>
      <c r="B11" s="433">
        <v>0.0</v>
      </c>
      <c r="C11" s="433">
        <v>0.0</v>
      </c>
      <c r="D11" s="433">
        <v>0.0</v>
      </c>
      <c r="E11" s="433">
        <v>0.0</v>
      </c>
      <c r="F11" s="433">
        <v>0.0</v>
      </c>
      <c r="G11" s="433">
        <v>0.5146915</v>
      </c>
      <c r="H11" s="433">
        <v>0.63339525</v>
      </c>
      <c r="I11" s="433">
        <v>0.7165701875</v>
      </c>
      <c r="J11" s="433">
        <v>0.750800375</v>
      </c>
      <c r="K11" s="433">
        <v>0.7851518</v>
      </c>
      <c r="L11" s="433">
        <v>0.867177575</v>
      </c>
      <c r="M11" s="433">
        <v>0.864337725</v>
      </c>
      <c r="N11" s="433">
        <v>1.1168454625</v>
      </c>
      <c r="O11" s="433">
        <v>1.331944075</v>
      </c>
      <c r="P11" s="433">
        <v>1.7760194</v>
      </c>
      <c r="Q11" s="433">
        <v>1.8055082625</v>
      </c>
      <c r="R11" s="433">
        <v>1.873622875</v>
      </c>
      <c r="S11" s="433">
        <v>2.178474475</v>
      </c>
      <c r="T11" s="433">
        <v>2.98445495</v>
      </c>
      <c r="U11" s="433">
        <v>2.8516788875</v>
      </c>
      <c r="V11" s="433">
        <v>3.06712558859223</v>
      </c>
      <c r="W11" s="433">
        <v>3.19393242386731</v>
      </c>
      <c r="X11" s="433">
        <v>3.56569731472492</v>
      </c>
      <c r="Y11" s="433">
        <v>3.33978379409385</v>
      </c>
      <c r="Z11" s="433">
        <v>3.40316233851133</v>
      </c>
      <c r="AA11" s="433">
        <v>3.8590625</v>
      </c>
      <c r="AB11" s="433">
        <v>3.9996125625</v>
      </c>
      <c r="AC11" s="433">
        <v>4.92936073794521</v>
      </c>
      <c r="AD11" s="433">
        <v>4.98393703322444</v>
      </c>
      <c r="AE11" s="433">
        <v>5.38822364877749</v>
      </c>
      <c r="AF11" s="433">
        <v>5.59374048895831</v>
      </c>
      <c r="AG11" s="433">
        <v>6.75470962822204</v>
      </c>
      <c r="AH11" s="433">
        <v>7.3829509982127</v>
      </c>
      <c r="AI11" s="433">
        <v>7.51023301216012</v>
      </c>
      <c r="AJ11" s="433">
        <v>8.37800228095872</v>
      </c>
      <c r="AK11" s="433">
        <v>7.856363</v>
      </c>
      <c r="AL11" s="433">
        <v>9.025307</v>
      </c>
      <c r="AM11" s="433">
        <v>10.2871469647577</v>
      </c>
      <c r="AN11" s="433">
        <v>11.955463</v>
      </c>
      <c r="AO11" s="433">
        <v>12.5360557048106</v>
      </c>
      <c r="AP11" s="433">
        <v>13.6838392784592</v>
      </c>
      <c r="AQ11" s="433">
        <v>15.0826589842885</v>
      </c>
      <c r="AR11" s="433">
        <v>18.7262259199954</v>
      </c>
      <c r="AS11" s="433">
        <v>20.969257301834</v>
      </c>
      <c r="AT11" s="433">
        <v>24.1138721262415</v>
      </c>
      <c r="AU11" s="433">
        <v>34.1189334519358</v>
      </c>
      <c r="AV11" s="433">
        <v>35.3338097198591</v>
      </c>
      <c r="AW11" s="433">
        <v>40.8166508601629</v>
      </c>
      <c r="AX11" s="433">
        <v>47.5525024224019</v>
      </c>
      <c r="AY11" s="433">
        <v>59.3055162602904</v>
      </c>
      <c r="AZ11" s="433">
        <v>71.5649404030545</v>
      </c>
      <c r="BA11" s="433">
        <v>84.9088321477729</v>
      </c>
      <c r="BB11" s="433">
        <v>96.117176985405</v>
      </c>
      <c r="BC11" s="433">
        <v>106.318810419219</v>
      </c>
      <c r="BD11" s="433">
        <v>117.561077373591</v>
      </c>
      <c r="BE11" s="435">
        <v>120.340376743436</v>
      </c>
      <c r="BF11" s="457">
        <v>0.0170944475296508</v>
      </c>
      <c r="BG11" s="457">
        <v>0.164906664569964</v>
      </c>
      <c r="BH11" s="457">
        <v>0.038239629709097</v>
      </c>
    </row>
    <row r="12" spans="8:8">
      <c r="A12" s="45" t="s">
        <v>100</v>
      </c>
      <c r="B12" s="433">
        <v>0.0</v>
      </c>
      <c r="C12" s="433">
        <v>0.0</v>
      </c>
      <c r="D12" s="433">
        <v>0.0</v>
      </c>
      <c r="E12" s="433">
        <v>0.0</v>
      </c>
      <c r="F12" s="433">
        <v>0.0</v>
      </c>
      <c r="G12" s="433">
        <v>0.0</v>
      </c>
      <c r="H12" s="433">
        <v>0.066</v>
      </c>
      <c r="I12" s="433">
        <v>0.057</v>
      </c>
      <c r="J12" s="433">
        <v>0.051</v>
      </c>
      <c r="K12" s="433">
        <v>0.046</v>
      </c>
      <c r="L12" s="433">
        <v>0.051</v>
      </c>
      <c r="M12" s="433">
        <v>0.073</v>
      </c>
      <c r="N12" s="433">
        <v>0.08</v>
      </c>
      <c r="O12" s="433">
        <v>0.091</v>
      </c>
      <c r="P12" s="433">
        <v>0.094</v>
      </c>
      <c r="Q12" s="433">
        <v>0.105</v>
      </c>
      <c r="R12" s="433">
        <v>0.11</v>
      </c>
      <c r="S12" s="433">
        <v>0.137</v>
      </c>
      <c r="T12" s="433">
        <v>0.208</v>
      </c>
      <c r="U12" s="433">
        <v>0.201</v>
      </c>
      <c r="V12" s="433">
        <v>0.195</v>
      </c>
      <c r="W12" s="433">
        <v>0.28</v>
      </c>
      <c r="X12" s="433">
        <v>0.271</v>
      </c>
      <c r="Y12" s="433">
        <v>0.327</v>
      </c>
      <c r="Z12" s="433">
        <v>0.321</v>
      </c>
      <c r="AA12" s="433">
        <v>0.963</v>
      </c>
      <c r="AB12" s="433">
        <v>1.033</v>
      </c>
      <c r="AC12" s="433">
        <v>1.743</v>
      </c>
      <c r="AD12" s="433">
        <v>1.75</v>
      </c>
      <c r="AE12" s="433">
        <v>1.786</v>
      </c>
      <c r="AF12" s="433">
        <v>1.879</v>
      </c>
      <c r="AG12" s="433">
        <v>1.738</v>
      </c>
      <c r="AH12" s="433">
        <v>1.743</v>
      </c>
      <c r="AI12" s="433">
        <v>1.161</v>
      </c>
      <c r="AJ12" s="433">
        <v>1.45</v>
      </c>
      <c r="AK12" s="433">
        <v>1.375</v>
      </c>
      <c r="AL12" s="433">
        <v>1.69</v>
      </c>
      <c r="AM12" s="433">
        <v>1.788</v>
      </c>
      <c r="AN12" s="433">
        <v>1.702</v>
      </c>
      <c r="AO12" s="433">
        <v>2.036</v>
      </c>
      <c r="AP12" s="433">
        <v>1.797</v>
      </c>
      <c r="AQ12" s="433">
        <v>1.438</v>
      </c>
      <c r="AR12" s="433">
        <v>2.7072</v>
      </c>
      <c r="AS12" s="433">
        <v>3.626344456</v>
      </c>
      <c r="AT12" s="433">
        <v>3.4706960356</v>
      </c>
      <c r="AU12" s="433">
        <v>3.737803238</v>
      </c>
      <c r="AV12" s="433">
        <v>4.652021742</v>
      </c>
      <c r="AW12" s="433">
        <v>6.39190135470219</v>
      </c>
      <c r="AX12" s="433">
        <v>7.447838328</v>
      </c>
      <c r="AY12" s="433">
        <v>6.89170616900002</v>
      </c>
      <c r="AZ12" s="433">
        <v>9.04087790499999</v>
      </c>
      <c r="BA12" s="433">
        <v>11.7243191810359</v>
      </c>
      <c r="BB12" s="433">
        <v>14.9708177840803</v>
      </c>
      <c r="BC12" s="433">
        <v>17.8638675149767</v>
      </c>
      <c r="BD12" s="433">
        <v>20.7419972348044</v>
      </c>
      <c r="BE12" s="435">
        <v>23.5787681274495</v>
      </c>
      <c r="BF12" s="457">
        <v>0.129494222326024</v>
      </c>
      <c r="BG12" s="457">
        <v>0.188871370322634</v>
      </c>
      <c r="BH12" s="457">
        <v>0.00749244257488589</v>
      </c>
    </row>
    <row r="13" spans="8:8">
      <c r="A13" s="45" t="s">
        <v>101</v>
      </c>
      <c r="B13" s="433">
        <v>0.0</v>
      </c>
      <c r="C13" s="433">
        <v>0.0</v>
      </c>
      <c r="D13" s="433">
        <v>0.0</v>
      </c>
      <c r="E13" s="433">
        <v>0.0</v>
      </c>
      <c r="F13" s="433">
        <v>0.0</v>
      </c>
      <c r="G13" s="433">
        <v>0.0</v>
      </c>
      <c r="H13" s="433">
        <v>0.0</v>
      </c>
      <c r="I13" s="433">
        <v>0.0</v>
      </c>
      <c r="J13" s="433">
        <v>0.0</v>
      </c>
      <c r="K13" s="433">
        <v>0.0</v>
      </c>
      <c r="L13" s="433">
        <v>0.189</v>
      </c>
      <c r="M13" s="433">
        <v>0.202</v>
      </c>
      <c r="N13" s="433">
        <v>0.192</v>
      </c>
      <c r="O13" s="433">
        <v>0.206</v>
      </c>
      <c r="P13" s="433">
        <v>0.216</v>
      </c>
      <c r="Q13" s="433">
        <v>0.227</v>
      </c>
      <c r="R13" s="433">
        <v>0.212</v>
      </c>
      <c r="S13" s="433">
        <v>0.231</v>
      </c>
      <c r="T13" s="433">
        <v>0.234</v>
      </c>
      <c r="U13" s="433">
        <v>0.255</v>
      </c>
      <c r="V13" s="433">
        <v>0.267</v>
      </c>
      <c r="W13" s="433">
        <v>0.266</v>
      </c>
      <c r="X13" s="433">
        <v>0.268</v>
      </c>
      <c r="Y13" s="433">
        <v>0.274</v>
      </c>
      <c r="Z13" s="433">
        <v>0.274</v>
      </c>
      <c r="AA13" s="433">
        <v>0.274</v>
      </c>
      <c r="AB13" s="433">
        <v>0.269</v>
      </c>
      <c r="AC13" s="433">
        <v>0.34</v>
      </c>
      <c r="AD13" s="433">
        <v>0.389</v>
      </c>
      <c r="AE13" s="433">
        <v>0.444</v>
      </c>
      <c r="AF13" s="433">
        <v>0.477</v>
      </c>
      <c r="AG13" s="433">
        <v>0.496</v>
      </c>
      <c r="AH13" s="433">
        <v>0.483</v>
      </c>
      <c r="AI13" s="433">
        <v>0.532</v>
      </c>
      <c r="AJ13" s="433">
        <v>0.457</v>
      </c>
      <c r="AK13" s="433">
        <v>0.49783501369863</v>
      </c>
      <c r="AL13" s="433">
        <v>0.49866875</v>
      </c>
      <c r="AM13" s="433">
        <v>0.49565125</v>
      </c>
      <c r="AN13" s="433">
        <v>0.501405</v>
      </c>
      <c r="AO13" s="433">
        <v>0.526941726027397</v>
      </c>
      <c r="AP13" s="433">
        <v>0.56201125</v>
      </c>
      <c r="AQ13" s="433">
        <v>0.582707478500441</v>
      </c>
      <c r="AR13" s="433">
        <v>0.557027375867158</v>
      </c>
      <c r="AS13" s="433">
        <v>0.563267491352553</v>
      </c>
      <c r="AT13" s="433">
        <v>1.06099511767401</v>
      </c>
      <c r="AU13" s="433">
        <v>1.14855223934943</v>
      </c>
      <c r="AV13" s="433">
        <v>1.41965967647576</v>
      </c>
      <c r="AW13" s="433">
        <v>1.53091328870621</v>
      </c>
      <c r="AX13" s="433">
        <v>1.40405852320678</v>
      </c>
      <c r="AY13" s="433">
        <v>1.79915331380235</v>
      </c>
      <c r="AZ13" s="433">
        <v>1.89127757790278</v>
      </c>
      <c r="BA13" s="433">
        <v>2.04469167664889</v>
      </c>
      <c r="BB13" s="433">
        <v>1.99433070307928</v>
      </c>
      <c r="BC13" s="433">
        <v>2.18646628592707</v>
      </c>
      <c r="BD13" s="433">
        <v>2.63435839462144</v>
      </c>
      <c r="BE13" s="435">
        <v>2.64308816936908</v>
      </c>
      <c r="BF13" s="457">
        <v>-0.00310305270995093</v>
      </c>
      <c r="BG13" s="457">
        <v>0.0888990448795373</v>
      </c>
      <c r="BH13" s="457">
        <v>8.39873661860393E-4</v>
      </c>
    </row>
    <row r="14" spans="8:8">
      <c r="A14" s="45" t="s">
        <v>102</v>
      </c>
      <c r="B14" s="433">
        <v>0.0</v>
      </c>
      <c r="C14" s="433">
        <v>0.0</v>
      </c>
      <c r="D14" s="433">
        <v>0.0</v>
      </c>
      <c r="E14" s="433">
        <v>0.0</v>
      </c>
      <c r="F14" s="433">
        <v>0.0</v>
      </c>
      <c r="G14" s="433">
        <v>0.0</v>
      </c>
      <c r="H14" s="433">
        <v>0.0</v>
      </c>
      <c r="I14" s="433">
        <v>0.0</v>
      </c>
      <c r="J14" s="433">
        <v>0.0</v>
      </c>
      <c r="K14" s="433">
        <v>0.0</v>
      </c>
      <c r="L14" s="433">
        <v>0.0</v>
      </c>
      <c r="M14" s="433">
        <v>0.0</v>
      </c>
      <c r="N14" s="433">
        <v>0.0</v>
      </c>
      <c r="O14" s="433">
        <v>0.0</v>
      </c>
      <c r="P14" s="433">
        <v>0.0</v>
      </c>
      <c r="Q14" s="433">
        <v>0.0</v>
      </c>
      <c r="R14" s="433">
        <v>0.0</v>
      </c>
      <c r="S14" s="433">
        <v>0.0</v>
      </c>
      <c r="T14" s="433">
        <v>0.0</v>
      </c>
      <c r="U14" s="433">
        <v>0.0</v>
      </c>
      <c r="V14" s="433">
        <v>0.0</v>
      </c>
      <c r="W14" s="433">
        <v>0.0</v>
      </c>
      <c r="X14" s="433">
        <v>0.0</v>
      </c>
      <c r="Y14" s="433">
        <v>0.0</v>
      </c>
      <c r="Z14" s="433">
        <v>0.0</v>
      </c>
      <c r="AA14" s="433">
        <v>0.0</v>
      </c>
      <c r="AB14" s="433">
        <v>0.0</v>
      </c>
      <c r="AC14" s="433">
        <v>0.0</v>
      </c>
      <c r="AD14" s="433">
        <v>0.0</v>
      </c>
      <c r="AE14" s="433">
        <v>0.0</v>
      </c>
      <c r="AF14" s="433">
        <v>0.0</v>
      </c>
      <c r="AG14" s="433">
        <v>0.0</v>
      </c>
      <c r="AH14" s="433">
        <v>0.0</v>
      </c>
      <c r="AI14" s="433">
        <v>0.0</v>
      </c>
      <c r="AJ14" s="433">
        <v>0.0</v>
      </c>
      <c r="AK14" s="433">
        <v>0.0</v>
      </c>
      <c r="AL14" s="433">
        <v>0.0</v>
      </c>
      <c r="AM14" s="433">
        <v>0.0</v>
      </c>
      <c r="AN14" s="433">
        <v>0.0</v>
      </c>
      <c r="AO14" s="433">
        <v>0.00324057</v>
      </c>
      <c r="AP14" s="433">
        <v>0.10286867293</v>
      </c>
      <c r="AQ14" s="433">
        <v>0.145570603742</v>
      </c>
      <c r="AR14" s="433">
        <v>0.219733048</v>
      </c>
      <c r="AS14" s="433">
        <v>0.21103361</v>
      </c>
      <c r="AT14" s="433">
        <v>0.219732092266</v>
      </c>
      <c r="AU14" s="433">
        <v>0.238996724588</v>
      </c>
      <c r="AV14" s="433">
        <v>0.281603159999</v>
      </c>
      <c r="AW14" s="433">
        <v>0.299077269997</v>
      </c>
      <c r="AX14" s="433">
        <v>0.356154511325</v>
      </c>
      <c r="AY14" s="433">
        <v>0.495696345126</v>
      </c>
      <c r="AZ14" s="433">
        <v>0.542615292108</v>
      </c>
      <c r="BA14" s="433">
        <v>0.612510058939</v>
      </c>
      <c r="BB14" s="433">
        <v>0.54173</v>
      </c>
      <c r="BC14" s="433">
        <v>0.546304746831</v>
      </c>
      <c r="BD14" s="433">
        <v>0.706702665103</v>
      </c>
      <c r="BE14" s="435">
        <v>0.736766849286697</v>
      </c>
      <c r="BF14" s="457">
        <v>0.035873735268215</v>
      </c>
      <c r="BG14" s="457">
        <v>0.117444065317471</v>
      </c>
      <c r="BH14" s="457">
        <v>2.34116696831748E-4</v>
      </c>
    </row>
    <row r="15" spans="8:8">
      <c r="A15" s="45" t="s">
        <v>103</v>
      </c>
      <c r="B15" s="433">
        <v>0.0</v>
      </c>
      <c r="C15" s="433">
        <v>0.0</v>
      </c>
      <c r="D15" s="433">
        <v>0.0</v>
      </c>
      <c r="E15" s="433">
        <v>0.0</v>
      </c>
      <c r="F15" s="433">
        <v>0.0</v>
      </c>
      <c r="G15" s="433">
        <v>0.0</v>
      </c>
      <c r="H15" s="433">
        <v>0.227</v>
      </c>
      <c r="I15" s="433">
        <v>0.227</v>
      </c>
      <c r="J15" s="433">
        <v>0.23</v>
      </c>
      <c r="K15" s="433">
        <v>0.266</v>
      </c>
      <c r="L15" s="433">
        <v>0.266</v>
      </c>
      <c r="M15" s="433">
        <v>0.245</v>
      </c>
      <c r="N15" s="433">
        <v>0.242</v>
      </c>
      <c r="O15" s="433">
        <v>0.215</v>
      </c>
      <c r="P15" s="433">
        <v>0.163</v>
      </c>
      <c r="Q15" s="433">
        <v>0.085</v>
      </c>
      <c r="R15" s="433">
        <v>0.076</v>
      </c>
      <c r="S15" s="433">
        <v>0.151</v>
      </c>
      <c r="T15" s="433">
        <v>0.145</v>
      </c>
      <c r="U15" s="433">
        <v>0.142</v>
      </c>
      <c r="V15" s="433">
        <v>0.169</v>
      </c>
      <c r="W15" s="433">
        <v>0.154</v>
      </c>
      <c r="X15" s="433">
        <v>0.136</v>
      </c>
      <c r="Y15" s="433">
        <v>0.136</v>
      </c>
      <c r="Z15" s="433">
        <v>0.145</v>
      </c>
      <c r="AA15" s="433">
        <v>0.136</v>
      </c>
      <c r="AB15" s="433">
        <v>0.133</v>
      </c>
      <c r="AC15" s="433">
        <v>0.133</v>
      </c>
      <c r="AD15" s="433">
        <v>0.109</v>
      </c>
      <c r="AE15" s="433">
        <v>0.119</v>
      </c>
      <c r="AF15" s="433">
        <v>0.142</v>
      </c>
      <c r="AG15" s="433">
        <v>0.1374</v>
      </c>
      <c r="AH15" s="433">
        <v>0.1546</v>
      </c>
      <c r="AI15" s="433">
        <v>0.1265</v>
      </c>
      <c r="AJ15" s="433">
        <v>0.1396</v>
      </c>
      <c r="AK15" s="433">
        <v>0.1588</v>
      </c>
      <c r="AL15" s="433">
        <v>0.1642</v>
      </c>
      <c r="AM15" s="433">
        <v>0.1872</v>
      </c>
      <c r="AN15" s="433">
        <v>0.1972</v>
      </c>
      <c r="AO15" s="433">
        <v>0.1542</v>
      </c>
      <c r="AP15" s="433">
        <v>0.3492</v>
      </c>
      <c r="AQ15" s="433">
        <v>0.3492</v>
      </c>
      <c r="AR15" s="433">
        <v>0.4182</v>
      </c>
      <c r="AS15" s="433">
        <v>0.4612</v>
      </c>
      <c r="AT15" s="433">
        <v>0.4612</v>
      </c>
      <c r="AU15" s="433">
        <v>0.6742</v>
      </c>
      <c r="AV15" s="433">
        <v>0.6762</v>
      </c>
      <c r="AW15" s="433">
        <v>0.7289</v>
      </c>
      <c r="AX15" s="433">
        <v>1.1581</v>
      </c>
      <c r="AY15" s="433">
        <v>1.7478</v>
      </c>
      <c r="AZ15" s="433">
        <v>1.73162947448867</v>
      </c>
      <c r="BA15" s="433">
        <v>1.85193340715821</v>
      </c>
      <c r="BB15" s="433">
        <v>1.832066611</v>
      </c>
      <c r="BC15" s="433">
        <v>2.66673470781667</v>
      </c>
      <c r="BD15" s="433">
        <v>2.94798</v>
      </c>
      <c r="BE15" s="435">
        <v>3.2762295948098</v>
      </c>
      <c r="BF15" s="457">
        <v>0.104239479769915</v>
      </c>
      <c r="BG15" s="457">
        <v>0.196892079310862</v>
      </c>
      <c r="BH15" s="457">
        <v>0.00104106211013957</v>
      </c>
    </row>
    <row r="16" spans="8:8">
      <c r="A16" s="45" t="s">
        <v>104</v>
      </c>
      <c r="B16" s="433">
        <v>0.0</v>
      </c>
      <c r="C16" s="433">
        <v>0.0</v>
      </c>
      <c r="D16" s="433">
        <v>0.0</v>
      </c>
      <c r="E16" s="433">
        <v>0.0</v>
      </c>
      <c r="F16" s="433">
        <v>0.0</v>
      </c>
      <c r="G16" s="433">
        <v>0.0</v>
      </c>
      <c r="H16" s="433">
        <v>0.035</v>
      </c>
      <c r="I16" s="433">
        <v>0.035</v>
      </c>
      <c r="J16" s="433">
        <v>0.029</v>
      </c>
      <c r="K16" s="433">
        <v>0.025</v>
      </c>
      <c r="L16" s="433">
        <v>0.023</v>
      </c>
      <c r="M16" s="433">
        <v>0.019</v>
      </c>
      <c r="N16" s="433">
        <v>0.023</v>
      </c>
      <c r="O16" s="433">
        <v>0.029</v>
      </c>
      <c r="P16" s="433">
        <v>0.029</v>
      </c>
      <c r="Q16" s="433">
        <v>0.026</v>
      </c>
      <c r="R16" s="433">
        <v>0.019</v>
      </c>
      <c r="S16" s="433">
        <v>0.018</v>
      </c>
      <c r="T16" s="433">
        <v>0.016</v>
      </c>
      <c r="U16" s="433">
        <v>0.013</v>
      </c>
      <c r="V16" s="433">
        <v>0.017</v>
      </c>
      <c r="W16" s="433">
        <v>0.026</v>
      </c>
      <c r="X16" s="433">
        <v>0.031</v>
      </c>
      <c r="Y16" s="433">
        <v>0.027</v>
      </c>
      <c r="Z16" s="433">
        <v>0.026</v>
      </c>
      <c r="AA16" s="433">
        <v>0.031</v>
      </c>
      <c r="AB16" s="433">
        <v>0.025</v>
      </c>
      <c r="AC16" s="433">
        <v>0.03</v>
      </c>
      <c r="AD16" s="433">
        <v>0.028</v>
      </c>
      <c r="AE16" s="433">
        <v>0.032</v>
      </c>
      <c r="AF16" s="433">
        <v>0.033</v>
      </c>
      <c r="AG16" s="433">
        <v>0.017</v>
      </c>
      <c r="AH16" s="433">
        <v>0.018</v>
      </c>
      <c r="AI16" s="433">
        <v>0.018</v>
      </c>
      <c r="AJ16" s="433">
        <v>0.018</v>
      </c>
      <c r="AK16" s="433">
        <v>0.020127</v>
      </c>
      <c r="AL16" s="433">
        <v>0.029635</v>
      </c>
      <c r="AM16" s="433">
        <v>0.026965</v>
      </c>
      <c r="AN16" s="433">
        <v>0.013498</v>
      </c>
      <c r="AO16" s="433">
        <v>0.025175</v>
      </c>
      <c r="AP16" s="433">
        <v>0.024339</v>
      </c>
      <c r="AQ16" s="433">
        <v>0.028686</v>
      </c>
      <c r="AR16" s="433">
        <v>0.021881</v>
      </c>
      <c r="AS16" s="433">
        <v>0.02313</v>
      </c>
      <c r="AT16" s="433">
        <v>0.022535</v>
      </c>
      <c r="AU16" s="433">
        <v>0.004004</v>
      </c>
      <c r="AV16" s="433">
        <v>0.004004</v>
      </c>
      <c r="AW16" s="433">
        <v>0.004004</v>
      </c>
      <c r="AX16" s="433">
        <v>0.004004</v>
      </c>
      <c r="AY16" s="433">
        <v>0.004488</v>
      </c>
      <c r="AZ16" s="433">
        <v>0.005151</v>
      </c>
      <c r="BA16" s="433">
        <v>0.005151</v>
      </c>
      <c r="BB16" s="433">
        <v>0.005151</v>
      </c>
      <c r="BC16" s="433">
        <v>0.00466999092511833</v>
      </c>
      <c r="BD16" s="433">
        <v>0.00466999092511833</v>
      </c>
      <c r="BE16" s="435">
        <v>0.004671</v>
      </c>
      <c r="BF16" s="457">
        <v>-0.00618097856570554</v>
      </c>
      <c r="BG16" s="457">
        <v>-0.150550985253397</v>
      </c>
      <c r="BH16" s="457">
        <v>1.48426750193746E-6</v>
      </c>
    </row>
    <row r="17" spans="8:8">
      <c r="A17" s="45" t="s">
        <v>105</v>
      </c>
      <c r="B17" s="433">
        <v>0.0</v>
      </c>
      <c r="C17" s="433">
        <v>0.0</v>
      </c>
      <c r="D17" s="433">
        <v>0.0</v>
      </c>
      <c r="E17" s="433">
        <v>0.0</v>
      </c>
      <c r="F17" s="433">
        <v>0.0</v>
      </c>
      <c r="G17" s="433">
        <v>0.0</v>
      </c>
      <c r="H17" s="433">
        <v>0.0</v>
      </c>
      <c r="I17" s="433">
        <v>0.0</v>
      </c>
      <c r="J17" s="433">
        <v>0.0</v>
      </c>
      <c r="K17" s="433">
        <v>0.0</v>
      </c>
      <c r="L17" s="433">
        <v>0.0</v>
      </c>
      <c r="M17" s="433">
        <v>0.0</v>
      </c>
      <c r="N17" s="433">
        <v>0.0</v>
      </c>
      <c r="O17" s="433">
        <v>0.0</v>
      </c>
      <c r="P17" s="433">
        <v>0.0</v>
      </c>
      <c r="Q17" s="433">
        <v>0.0</v>
      </c>
      <c r="R17" s="433">
        <v>0.0</v>
      </c>
      <c r="S17" s="433">
        <v>0.0</v>
      </c>
      <c r="T17" s="433">
        <v>0.0</v>
      </c>
      <c r="U17" s="433">
        <v>0.0</v>
      </c>
      <c r="V17" s="433">
        <v>0.0</v>
      </c>
      <c r="W17" s="433">
        <v>0.0</v>
      </c>
      <c r="X17" s="433">
        <v>0.0</v>
      </c>
      <c r="Y17" s="433">
        <v>0.0</v>
      </c>
      <c r="Z17" s="433">
        <v>0.0</v>
      </c>
      <c r="AA17" s="433">
        <v>0.0</v>
      </c>
      <c r="AB17" s="433">
        <v>0.0</v>
      </c>
      <c r="AC17" s="433">
        <v>0.0</v>
      </c>
      <c r="AD17" s="433">
        <v>0.0</v>
      </c>
      <c r="AE17" s="433">
        <v>0.0</v>
      </c>
      <c r="AF17" s="433">
        <v>0.0</v>
      </c>
      <c r="AG17" s="433">
        <v>0.0</v>
      </c>
      <c r="AH17" s="433">
        <v>0.0</v>
      </c>
      <c r="AI17" s="433">
        <v>0.0</v>
      </c>
      <c r="AJ17" s="433">
        <v>0.0</v>
      </c>
      <c r="AK17" s="433">
        <v>0.0</v>
      </c>
      <c r="AL17" s="433">
        <v>0.0</v>
      </c>
      <c r="AM17" s="433">
        <v>0.0</v>
      </c>
      <c r="AN17" s="433">
        <v>0.0</v>
      </c>
      <c r="AO17" s="433">
        <v>0.0</v>
      </c>
      <c r="AP17" s="433">
        <v>0.0</v>
      </c>
      <c r="AQ17" s="433">
        <v>0.0</v>
      </c>
      <c r="AR17" s="433">
        <v>0.0</v>
      </c>
      <c r="AS17" s="433">
        <v>0.0</v>
      </c>
      <c r="AT17" s="433">
        <v>0.0</v>
      </c>
      <c r="AU17" s="433">
        <v>0.00246</v>
      </c>
      <c r="AV17" s="433">
        <v>0.00298</v>
      </c>
      <c r="AW17" s="433">
        <v>0.00522</v>
      </c>
      <c r="AX17" s="433">
        <v>0.00534731707317073</v>
      </c>
      <c r="AY17" s="433">
        <v>0.00674780487804878</v>
      </c>
      <c r="AZ17" s="433">
        <v>0.0100448780487805</v>
      </c>
      <c r="BA17" s="433">
        <v>0.0100355083380208</v>
      </c>
      <c r="BB17" s="433">
        <v>0.0100080889163322</v>
      </c>
      <c r="BC17" s="433">
        <v>0.00945225134707775</v>
      </c>
      <c r="BD17" s="433">
        <v>0.012571494415561</v>
      </c>
      <c r="BE17" s="435">
        <v>0.012571494415561</v>
      </c>
      <c r="BF17" s="457">
        <v>-0.00639567302330768</v>
      </c>
      <c r="BG17" s="457">
        <v>0.0</v>
      </c>
      <c r="BH17" s="457">
        <v>3.99474643798017E-6</v>
      </c>
    </row>
    <row r="18" spans="8:8">
      <c r="A18" s="45" t="s">
        <v>106</v>
      </c>
      <c r="B18" s="433">
        <v>0.0</v>
      </c>
      <c r="C18" s="433">
        <v>0.0</v>
      </c>
      <c r="D18" s="433">
        <v>0.0</v>
      </c>
      <c r="E18" s="433">
        <v>0.0</v>
      </c>
      <c r="F18" s="433">
        <v>0.0</v>
      </c>
      <c r="G18" s="433">
        <v>0.0</v>
      </c>
      <c r="H18" s="433">
        <v>0.107</v>
      </c>
      <c r="I18" s="433">
        <v>0.141</v>
      </c>
      <c r="J18" s="433">
        <v>0.117</v>
      </c>
      <c r="K18" s="433">
        <v>0.156</v>
      </c>
      <c r="L18" s="433">
        <v>0.338</v>
      </c>
      <c r="M18" s="433">
        <v>0.724</v>
      </c>
      <c r="N18" s="433">
        <v>0.699</v>
      </c>
      <c r="O18" s="433">
        <v>0.752</v>
      </c>
      <c r="P18" s="433">
        <v>0.642</v>
      </c>
      <c r="Q18" s="433">
        <v>0.682105263157895</v>
      </c>
      <c r="R18" s="433">
        <v>1.10910526315789</v>
      </c>
      <c r="S18" s="433">
        <v>1.19810526315789</v>
      </c>
      <c r="T18" s="433">
        <v>1.02610526315789</v>
      </c>
      <c r="U18" s="433">
        <v>1.23710526315789</v>
      </c>
      <c r="V18" s="433">
        <v>0.93699</v>
      </c>
      <c r="W18" s="433">
        <v>0.86075</v>
      </c>
      <c r="X18" s="433">
        <v>0.910516</v>
      </c>
      <c r="Y18" s="433">
        <v>0.883962</v>
      </c>
      <c r="Z18" s="433">
        <v>1.171867</v>
      </c>
      <c r="AA18" s="433">
        <v>1.22075563157895</v>
      </c>
      <c r="AB18" s="433">
        <v>1.33506391578947</v>
      </c>
      <c r="AC18" s="433">
        <v>1.82165317368421</v>
      </c>
      <c r="AD18" s="433">
        <v>1.72201002105263</v>
      </c>
      <c r="AE18" s="433">
        <v>1.69305722105263</v>
      </c>
      <c r="AF18" s="433">
        <v>1.75083889473684</v>
      </c>
      <c r="AG18" s="433">
        <v>1.76201565848791</v>
      </c>
      <c r="AH18" s="433">
        <v>1.92654483415789</v>
      </c>
      <c r="AI18" s="433">
        <v>1.67852936099421</v>
      </c>
      <c r="AJ18" s="433">
        <v>2.51335751703842</v>
      </c>
      <c r="AK18" s="433">
        <v>2.98059694349474</v>
      </c>
      <c r="AL18" s="433">
        <v>3.2326993983</v>
      </c>
      <c r="AM18" s="433">
        <v>3.58064743393684</v>
      </c>
      <c r="AN18" s="433">
        <v>3.7764606195</v>
      </c>
      <c r="AO18" s="433">
        <v>3.9756085733</v>
      </c>
      <c r="AP18" s="433">
        <v>4.19857395218889</v>
      </c>
      <c r="AQ18" s="433">
        <v>4.56759484402222</v>
      </c>
      <c r="AR18" s="433">
        <v>4.99636293876667</v>
      </c>
      <c r="AS18" s="433">
        <v>5.11719253254444</v>
      </c>
      <c r="AT18" s="433">
        <v>5.71614223631116</v>
      </c>
      <c r="AU18" s="433">
        <v>6.55048951174536</v>
      </c>
      <c r="AV18" s="433">
        <v>6.75180562436794</v>
      </c>
      <c r="AW18" s="433">
        <v>8.00939605319279</v>
      </c>
      <c r="AX18" s="433">
        <v>8.70595827791892</v>
      </c>
      <c r="AY18" s="433">
        <v>9.95599619415817</v>
      </c>
      <c r="AZ18" s="433">
        <v>11.7782728207748</v>
      </c>
      <c r="BA18" s="433">
        <v>13.237245319171</v>
      </c>
      <c r="BB18" s="433">
        <v>13.4614831570139</v>
      </c>
      <c r="BC18" s="433">
        <v>15.8351987467428</v>
      </c>
      <c r="BD18" s="433">
        <v>17.2574579396888</v>
      </c>
      <c r="BE18" s="435">
        <v>16.3117689723674</v>
      </c>
      <c r="BF18" s="457">
        <v>-0.0608440543079947</v>
      </c>
      <c r="BG18" s="457">
        <v>0.110398455928219</v>
      </c>
      <c r="BH18" s="457">
        <v>0.00518326452254265</v>
      </c>
    </row>
    <row r="19" spans="8:8">
      <c r="A19" s="45" t="s">
        <v>107</v>
      </c>
      <c r="B19" s="433">
        <v>0.0</v>
      </c>
      <c r="C19" s="433">
        <v>0.0</v>
      </c>
      <c r="D19" s="433">
        <v>0.0</v>
      </c>
      <c r="E19" s="433">
        <v>0.0</v>
      </c>
      <c r="F19" s="433">
        <v>0.0</v>
      </c>
      <c r="G19" s="433">
        <v>0.0</v>
      </c>
      <c r="H19" s="433">
        <v>0.97</v>
      </c>
      <c r="I19" s="433">
        <v>0.831</v>
      </c>
      <c r="J19" s="433">
        <v>0.978</v>
      </c>
      <c r="K19" s="433">
        <v>0.984</v>
      </c>
      <c r="L19" s="433">
        <v>1.012</v>
      </c>
      <c r="M19" s="433">
        <v>1.103</v>
      </c>
      <c r="N19" s="433">
        <v>1.193</v>
      </c>
      <c r="O19" s="433">
        <v>1.339</v>
      </c>
      <c r="P19" s="433">
        <v>1.289</v>
      </c>
      <c r="Q19" s="433">
        <v>1.292</v>
      </c>
      <c r="R19" s="433">
        <v>1.308</v>
      </c>
      <c r="S19" s="433">
        <v>1.406</v>
      </c>
      <c r="T19" s="433">
        <v>1.515</v>
      </c>
      <c r="U19" s="433">
        <v>1.289</v>
      </c>
      <c r="V19" s="433">
        <v>1.209</v>
      </c>
      <c r="W19" s="433">
        <v>1.266</v>
      </c>
      <c r="X19" s="433">
        <v>1.304</v>
      </c>
      <c r="Y19" s="433">
        <v>1.422</v>
      </c>
      <c r="Z19" s="433">
        <v>1.389</v>
      </c>
      <c r="AA19" s="433">
        <v>1.60384210526316</v>
      </c>
      <c r="AB19" s="433">
        <v>1.36784210526316</v>
      </c>
      <c r="AC19" s="433">
        <v>1.47</v>
      </c>
      <c r="AD19" s="433">
        <v>1.06571717171717</v>
      </c>
      <c r="AE19" s="433">
        <v>1.13877777777778</v>
      </c>
      <c r="AF19" s="433">
        <v>0.958777777777778</v>
      </c>
      <c r="AG19" s="433">
        <v>1.22953671695906</v>
      </c>
      <c r="AH19" s="433">
        <v>1.1870215279798</v>
      </c>
      <c r="AI19" s="433">
        <v>1.04959863288889</v>
      </c>
      <c r="AJ19" s="433">
        <v>1.22865590980011</v>
      </c>
      <c r="AK19" s="433">
        <v>1.37518013593479</v>
      </c>
      <c r="AL19" s="433">
        <v>1.31733068353739</v>
      </c>
      <c r="AM19" s="433">
        <v>1.244271596132</v>
      </c>
      <c r="AN19" s="433">
        <v>1.03015615041456</v>
      </c>
      <c r="AO19" s="433">
        <v>1.14863861674935</v>
      </c>
      <c r="AP19" s="433">
        <v>0.87026595601949</v>
      </c>
      <c r="AQ19" s="433">
        <v>0.88382841389563</v>
      </c>
      <c r="AR19" s="433">
        <v>0.93697725415203</v>
      </c>
      <c r="AS19" s="433">
        <v>1.03584368825266</v>
      </c>
      <c r="AT19" s="433">
        <v>1.11463581575988</v>
      </c>
      <c r="AU19" s="433">
        <v>1.09909962890164</v>
      </c>
      <c r="AV19" s="433">
        <v>1.26322715700242</v>
      </c>
      <c r="AW19" s="433">
        <v>1.849515167277</v>
      </c>
      <c r="AX19" s="433">
        <v>2.37620888010116</v>
      </c>
      <c r="AY19" s="433">
        <v>2.33135744530877</v>
      </c>
      <c r="AZ19" s="433">
        <v>2.58704417990236</v>
      </c>
      <c r="BA19" s="433">
        <v>2.69368198173714</v>
      </c>
      <c r="BB19" s="433">
        <v>3.07337482142451</v>
      </c>
      <c r="BC19" s="433">
        <v>3.21433740133965</v>
      </c>
      <c r="BD19" s="433">
        <v>4.44116906049685</v>
      </c>
      <c r="BE19" s="435">
        <v>5.32993260071437</v>
      </c>
      <c r="BF19" s="457">
        <v>0.192443706245999</v>
      </c>
      <c r="BG19" s="457">
        <v>0.141636645308333</v>
      </c>
      <c r="BH19" s="457">
        <v>0.00169365141227945</v>
      </c>
    </row>
    <row r="20" spans="8:8">
      <c r="A20" s="45" t="s">
        <v>108</v>
      </c>
      <c r="B20" s="433">
        <v>0.0</v>
      </c>
      <c r="C20" s="433">
        <v>0.0</v>
      </c>
      <c r="D20" s="433">
        <v>0.0</v>
      </c>
      <c r="E20" s="433">
        <v>0.0</v>
      </c>
      <c r="F20" s="433">
        <v>0.0</v>
      </c>
      <c r="G20" s="433">
        <v>0.0</v>
      </c>
      <c r="H20" s="433">
        <v>0.056</v>
      </c>
      <c r="I20" s="433">
        <v>0.059</v>
      </c>
      <c r="J20" s="433">
        <v>0.061</v>
      </c>
      <c r="K20" s="433">
        <v>0.066</v>
      </c>
      <c r="L20" s="433">
        <v>0.063</v>
      </c>
      <c r="M20" s="433">
        <v>0.072</v>
      </c>
      <c r="N20" s="433">
        <v>0.074</v>
      </c>
      <c r="O20" s="433">
        <v>0.056</v>
      </c>
      <c r="P20" s="433">
        <v>0.079</v>
      </c>
      <c r="Q20" s="433">
        <v>0.084</v>
      </c>
      <c r="R20" s="433">
        <v>0.089</v>
      </c>
      <c r="S20" s="433">
        <v>0.091</v>
      </c>
      <c r="T20" s="433">
        <v>0.075</v>
      </c>
      <c r="U20" s="433">
        <v>0.08</v>
      </c>
      <c r="V20" s="433">
        <v>0.095</v>
      </c>
      <c r="W20" s="433">
        <v>0.097</v>
      </c>
      <c r="X20" s="433">
        <v>0.11</v>
      </c>
      <c r="Y20" s="433">
        <v>0.107</v>
      </c>
      <c r="Z20" s="433">
        <v>0.095</v>
      </c>
      <c r="AA20" s="433">
        <v>0.111</v>
      </c>
      <c r="AB20" s="433">
        <v>0.111894736842105</v>
      </c>
      <c r="AC20" s="433">
        <v>0.123842105263158</v>
      </c>
      <c r="AD20" s="433">
        <v>0.133578947368421</v>
      </c>
      <c r="AE20" s="433">
        <v>0.119842105263158</v>
      </c>
      <c r="AF20" s="433">
        <v>0.121631578947368</v>
      </c>
      <c r="AG20" s="433">
        <v>0.119578947368421</v>
      </c>
      <c r="AH20" s="433">
        <v>0.115789473684211</v>
      </c>
      <c r="AI20" s="433">
        <v>0.128789473684211</v>
      </c>
      <c r="AJ20" s="433">
        <v>0.134789473684211</v>
      </c>
      <c r="AK20" s="433">
        <v>0.105280082772355</v>
      </c>
      <c r="AL20" s="433">
        <v>0.107600235199827</v>
      </c>
      <c r="AM20" s="433">
        <v>0.121409685481979</v>
      </c>
      <c r="AN20" s="433">
        <v>0.119171064307251</v>
      </c>
      <c r="AO20" s="433">
        <v>0.112711798350576</v>
      </c>
      <c r="AP20" s="433">
        <v>0.1055489483567</v>
      </c>
      <c r="AQ20" s="433">
        <v>0.123851674930669</v>
      </c>
      <c r="AR20" s="433">
        <v>0.236679634713112</v>
      </c>
      <c r="AS20" s="433">
        <v>1.00324937274225</v>
      </c>
      <c r="AT20" s="433">
        <v>1.11628097956728</v>
      </c>
      <c r="AU20" s="433">
        <v>1.31471104712712</v>
      </c>
      <c r="AV20" s="433">
        <v>1.43102676393511</v>
      </c>
      <c r="AW20" s="433">
        <v>1.65073519230359</v>
      </c>
      <c r="AX20" s="433">
        <v>1.88083649468096</v>
      </c>
      <c r="AY20" s="433">
        <v>3.08257631946054</v>
      </c>
      <c r="AZ20" s="433">
        <v>5.00530766251068</v>
      </c>
      <c r="BA20" s="433">
        <v>6.81554042897773</v>
      </c>
      <c r="BB20" s="433">
        <v>7.58268167768114</v>
      </c>
      <c r="BC20" s="433">
        <v>8.79922207265123</v>
      </c>
      <c r="BD20" s="433">
        <v>8.64138844169027</v>
      </c>
      <c r="BE20" s="435">
        <v>9.43220118108035</v>
      </c>
      <c r="BF20" s="457">
        <v>0.0845335757876138</v>
      </c>
      <c r="BG20" s="457">
        <v>0.220035505819303</v>
      </c>
      <c r="BH20" s="457">
        <v>0.00299719753474923</v>
      </c>
    </row>
    <row r="21" spans="8:8" s="47" ht="10.2" customFormat="1">
      <c r="A21" s="54" t="s">
        <v>109</v>
      </c>
      <c r="B21" s="436">
        <v>0.0</v>
      </c>
      <c r="C21" s="436">
        <v>0.0</v>
      </c>
      <c r="D21" s="436">
        <v>0.0</v>
      </c>
      <c r="E21" s="436">
        <v>0.0</v>
      </c>
      <c r="F21" s="436">
        <v>0.0</v>
      </c>
      <c r="G21" s="436">
        <v>0.562232491253644</v>
      </c>
      <c r="H21" s="436">
        <v>2.14425986370262</v>
      </c>
      <c r="I21" s="436">
        <v>2.13092333942744</v>
      </c>
      <c r="J21" s="436">
        <v>2.26584280940233</v>
      </c>
      <c r="K21" s="436">
        <v>2.37821947142857</v>
      </c>
      <c r="L21" s="436">
        <v>2.86410021650943</v>
      </c>
      <c r="M21" s="436">
        <v>3.35254051654519</v>
      </c>
      <c r="N21" s="436">
        <v>3.67370057031671</v>
      </c>
      <c r="O21" s="436">
        <v>4.07408073708791</v>
      </c>
      <c r="P21" s="436">
        <v>4.37241316339286</v>
      </c>
      <c r="Q21" s="436">
        <v>4.39286509360215</v>
      </c>
      <c r="R21" s="436">
        <v>4.87145063815789</v>
      </c>
      <c r="S21" s="436">
        <v>5.50649220359568</v>
      </c>
      <c r="T21" s="436">
        <v>6.34087499721105</v>
      </c>
      <c r="U21" s="436">
        <v>6.16617694246974</v>
      </c>
      <c r="V21" s="436">
        <v>6.05943720287795</v>
      </c>
      <c r="W21" s="436">
        <v>6.25076134467477</v>
      </c>
      <c r="X21" s="436">
        <v>6.70437013803319</v>
      </c>
      <c r="Y21" s="436">
        <v>6.63786184144537</v>
      </c>
      <c r="Z21" s="436">
        <v>6.94440624640606</v>
      </c>
      <c r="AA21" s="436">
        <v>8.30542352057226</v>
      </c>
      <c r="AB21" s="436">
        <v>8.37401372470741</v>
      </c>
      <c r="AC21" s="436">
        <v>10.6927215113981</v>
      </c>
      <c r="AD21" s="436">
        <v>10.2886815761404</v>
      </c>
      <c r="AE21" s="436">
        <v>10.840190790465</v>
      </c>
      <c r="AF21" s="436">
        <v>11.0715811977184</v>
      </c>
      <c r="AG21" s="436">
        <v>12.6152564431009</v>
      </c>
      <c r="AH21" s="436">
        <v>13.4711308840346</v>
      </c>
      <c r="AI21" s="436">
        <v>12.7010896827349</v>
      </c>
      <c r="AJ21" s="436">
        <v>15.0046673243386</v>
      </c>
      <c r="AK21" s="436">
        <v>15.078990486005</v>
      </c>
      <c r="AL21" s="436">
        <v>16.724170917291</v>
      </c>
      <c r="AM21" s="436">
        <v>18.6549925681823</v>
      </c>
      <c r="AN21" s="436">
        <v>20.3874526925787</v>
      </c>
      <c r="AO21" s="436">
        <v>21.4913830795252</v>
      </c>
      <c r="AP21" s="436">
        <v>22.8395206238126</v>
      </c>
      <c r="AQ21" s="436">
        <v>24.8392383139404</v>
      </c>
      <c r="AR21" s="436">
        <v>30.4576977672741</v>
      </c>
      <c r="AS21" s="436">
        <v>34.7461496143981</v>
      </c>
      <c r="AT21" s="436">
        <v>39.0617531778654</v>
      </c>
      <c r="AU21" s="436">
        <v>50.9279421481933</v>
      </c>
      <c r="AV21" s="436">
        <v>54.0347482216776</v>
      </c>
      <c r="AW21" s="436">
        <v>64.1181697629545</v>
      </c>
      <c r="AX21" s="436">
        <v>73.816787759817</v>
      </c>
      <c r="AY21" s="436">
        <v>88.5584981040826</v>
      </c>
      <c r="AZ21" s="436">
        <v>107.143437754635</v>
      </c>
      <c r="BA21" s="436">
        <v>126.428981352339</v>
      </c>
      <c r="BB21" s="436">
        <v>142.600459336308</v>
      </c>
      <c r="BC21" s="436">
        <v>159.43894755905</v>
      </c>
      <c r="BD21" s="436">
        <v>181.367981494206</v>
      </c>
      <c r="BE21" s="436">
        <v>192.894954475713</v>
      </c>
      <c r="BF21" s="458">
        <v>0.0567535671954504</v>
      </c>
      <c r="BG21" s="458">
        <v>0.159237331114403</v>
      </c>
      <c r="BH21" s="458">
        <v>0.0612947360770724</v>
      </c>
    </row>
    <row r="22" spans="8:8">
      <c r="B22" s="433"/>
      <c r="C22" s="433"/>
      <c r="D22" s="433"/>
      <c r="E22" s="433"/>
      <c r="F22" s="433"/>
      <c r="G22" s="433"/>
      <c r="H22" s="433"/>
      <c r="I22" s="433"/>
      <c r="J22" s="433"/>
      <c r="K22" s="433"/>
      <c r="L22" s="433"/>
      <c r="M22" s="433"/>
      <c r="N22" s="433"/>
      <c r="O22" s="433"/>
      <c r="P22" s="433"/>
      <c r="Q22" s="433"/>
      <c r="R22" s="433"/>
      <c r="S22" s="433"/>
      <c r="T22" s="433"/>
      <c r="U22" s="433"/>
      <c r="V22" s="433"/>
      <c r="W22" s="433"/>
      <c r="X22" s="433"/>
      <c r="Y22" s="433"/>
      <c r="Z22" s="433"/>
      <c r="AA22" s="433"/>
      <c r="AB22" s="433"/>
      <c r="AC22" s="433"/>
      <c r="AD22" s="433"/>
      <c r="AE22" s="433"/>
      <c r="AF22" s="433"/>
      <c r="AG22" s="433"/>
      <c r="AH22" s="433"/>
      <c r="AI22" s="433"/>
      <c r="AJ22" s="433"/>
      <c r="AK22" s="433"/>
      <c r="AL22" s="433"/>
      <c r="AM22" s="433"/>
      <c r="AN22" s="433"/>
      <c r="AO22" s="433"/>
      <c r="AP22" s="433"/>
      <c r="AQ22" s="433"/>
      <c r="AR22" s="433"/>
      <c r="AS22" s="433"/>
      <c r="AT22" s="433"/>
      <c r="AU22" s="433"/>
      <c r="AV22" s="433"/>
      <c r="AW22" s="433"/>
      <c r="AX22" s="433"/>
      <c r="AY22" s="433"/>
      <c r="AZ22" s="433"/>
      <c r="BA22" s="433"/>
      <c r="BB22" s="433"/>
      <c r="BC22" s="433"/>
      <c r="BD22" s="433"/>
      <c r="BE22" s="435"/>
      <c r="BF22" s="457"/>
      <c r="BG22" s="457"/>
      <c r="BH22" s="457"/>
    </row>
    <row r="23" spans="8:8">
      <c r="A23" s="218" t="s">
        <v>110</v>
      </c>
      <c r="B23" s="433">
        <v>0.0</v>
      </c>
      <c r="C23" s="433">
        <v>0.0</v>
      </c>
      <c r="D23" s="433">
        <v>0.0</v>
      </c>
      <c r="E23" s="433">
        <v>0.0</v>
      </c>
      <c r="F23" s="433">
        <v>0.0</v>
      </c>
      <c r="G23" s="433">
        <v>0.0</v>
      </c>
      <c r="H23" s="433">
        <v>0.0</v>
      </c>
      <c r="I23" s="433">
        <v>0.0</v>
      </c>
      <c r="J23" s="433">
        <v>0.0</v>
      </c>
      <c r="K23" s="433">
        <v>0.0</v>
      </c>
      <c r="L23" s="433">
        <v>0.0</v>
      </c>
      <c r="M23" s="433">
        <v>0.0</v>
      </c>
      <c r="N23" s="433">
        <v>0.0</v>
      </c>
      <c r="O23" s="433">
        <v>0.0</v>
      </c>
      <c r="P23" s="433">
        <v>0.0</v>
      </c>
      <c r="Q23" s="433">
        <v>0.0</v>
      </c>
      <c r="R23" s="433">
        <v>0.0</v>
      </c>
      <c r="S23" s="433">
        <v>0.0</v>
      </c>
      <c r="T23" s="433">
        <v>0.0</v>
      </c>
      <c r="U23" s="433">
        <v>0.0</v>
      </c>
      <c r="V23" s="433">
        <v>0.0</v>
      </c>
      <c r="W23" s="433">
        <v>1.287501</v>
      </c>
      <c r="X23" s="433">
        <v>0.905816</v>
      </c>
      <c r="Y23" s="433">
        <v>1.04696</v>
      </c>
      <c r="Z23" s="433">
        <v>1.10445</v>
      </c>
      <c r="AA23" s="433">
        <v>1.142485</v>
      </c>
      <c r="AB23" s="433">
        <v>1.225832</v>
      </c>
      <c r="AC23" s="433">
        <v>1.32916399999989</v>
      </c>
      <c r="AD23" s="433">
        <v>1.362111</v>
      </c>
      <c r="AE23" s="433">
        <v>1.211555</v>
      </c>
      <c r="AF23" s="433">
        <v>1.859221</v>
      </c>
      <c r="AG23" s="433">
        <v>1.595444</v>
      </c>
      <c r="AH23" s="433">
        <v>1.733389</v>
      </c>
      <c r="AI23" s="433">
        <v>1.889777</v>
      </c>
      <c r="AJ23" s="433">
        <v>1.64991181888152</v>
      </c>
      <c r="AK23" s="433">
        <v>1.59827932</v>
      </c>
      <c r="AL23" s="433">
        <v>1.844812</v>
      </c>
      <c r="AM23" s="433">
        <v>1.732444</v>
      </c>
      <c r="AN23" s="433">
        <v>2.092921</v>
      </c>
      <c r="AO23" s="433">
        <v>3.00173</v>
      </c>
      <c r="AP23" s="433">
        <v>3.78944947042302</v>
      </c>
      <c r="AQ23" s="433">
        <v>5.01268241503031</v>
      </c>
      <c r="AR23" s="433">
        <v>6.12303021399079</v>
      </c>
      <c r="AS23" s="433">
        <v>6.34368145970777</v>
      </c>
      <c r="AT23" s="433">
        <v>6.28093661553167</v>
      </c>
      <c r="AU23" s="433">
        <v>6.61615695702438</v>
      </c>
      <c r="AV23" s="433">
        <v>6.62705832930507</v>
      </c>
      <c r="AW23" s="433">
        <v>7.40754856975225</v>
      </c>
      <c r="AX23" s="433">
        <v>8.36348727126029</v>
      </c>
      <c r="AY23" s="433">
        <v>8.96731023023315</v>
      </c>
      <c r="AZ23" s="433">
        <v>10.2809876288143</v>
      </c>
      <c r="BA23" s="433">
        <v>11.0220813118607</v>
      </c>
      <c r="BB23" s="433">
        <v>12.761415572</v>
      </c>
      <c r="BC23" s="433">
        <v>12.4157572296651</v>
      </c>
      <c r="BD23" s="433">
        <v>13.9247665363373</v>
      </c>
      <c r="BE23" s="435">
        <v>13.6386903824889</v>
      </c>
      <c r="BF23" s="457">
        <v>-0.0268086906180274</v>
      </c>
      <c r="BG23" s="457">
        <v>0.0766333307487919</v>
      </c>
      <c r="BH23" s="457">
        <v>0.00433386103697608</v>
      </c>
    </row>
    <row r="24" spans="8:8">
      <c r="A24" s="218" t="s">
        <v>111</v>
      </c>
      <c r="B24" s="433">
        <v>0.0</v>
      </c>
      <c r="C24" s="433">
        <v>0.0</v>
      </c>
      <c r="D24" s="433">
        <v>0.0</v>
      </c>
      <c r="E24" s="433">
        <v>0.0</v>
      </c>
      <c r="F24" s="433">
        <v>0.0</v>
      </c>
      <c r="G24" s="433">
        <v>0.0</v>
      </c>
      <c r="H24" s="433">
        <v>0.0</v>
      </c>
      <c r="I24" s="433">
        <v>0.0</v>
      </c>
      <c r="J24" s="433">
        <v>0.116</v>
      </c>
      <c r="K24" s="433">
        <v>0.108</v>
      </c>
      <c r="L24" s="433">
        <v>0.083</v>
      </c>
      <c r="M24" s="433">
        <v>0.057</v>
      </c>
      <c r="N24" s="433">
        <v>0.247</v>
      </c>
      <c r="O24" s="433">
        <v>0.26</v>
      </c>
      <c r="P24" s="433">
        <v>0.315</v>
      </c>
      <c r="Q24" s="433">
        <v>0.3</v>
      </c>
      <c r="R24" s="433">
        <v>0.291</v>
      </c>
      <c r="S24" s="433">
        <v>0.046</v>
      </c>
      <c r="T24" s="433">
        <v>0.022</v>
      </c>
      <c r="U24" s="433">
        <v>0.024</v>
      </c>
      <c r="V24" s="433">
        <v>0.053</v>
      </c>
      <c r="W24" s="433">
        <v>0.119</v>
      </c>
      <c r="X24" s="433">
        <v>0.148</v>
      </c>
      <c r="Y24" s="433">
        <v>0.188</v>
      </c>
      <c r="Z24" s="433">
        <v>0.198</v>
      </c>
      <c r="AA24" s="433">
        <v>0.289</v>
      </c>
      <c r="AB24" s="433">
        <v>0.307</v>
      </c>
      <c r="AC24" s="433">
        <v>0.276</v>
      </c>
      <c r="AD24" s="433">
        <v>0.253</v>
      </c>
      <c r="AE24" s="433">
        <v>0.254</v>
      </c>
      <c r="AF24" s="433">
        <v>0.33</v>
      </c>
      <c r="AG24" s="433">
        <v>0.322</v>
      </c>
      <c r="AH24" s="433">
        <v>0.283</v>
      </c>
      <c r="AI24" s="433">
        <v>0.37</v>
      </c>
      <c r="AJ24" s="433">
        <v>0.509</v>
      </c>
      <c r="AK24" s="433">
        <v>0.584</v>
      </c>
      <c r="AL24" s="433">
        <v>0.634</v>
      </c>
      <c r="AM24" s="433">
        <v>0.778</v>
      </c>
      <c r="AN24" s="433">
        <v>0.945</v>
      </c>
      <c r="AO24" s="433">
        <v>1.18</v>
      </c>
      <c r="AP24" s="433">
        <v>1.818</v>
      </c>
      <c r="AQ24" s="433">
        <v>2.593</v>
      </c>
      <c r="AR24" s="433">
        <v>3.097</v>
      </c>
      <c r="AS24" s="433">
        <v>4.008</v>
      </c>
      <c r="AT24" s="433">
        <v>5.111</v>
      </c>
      <c r="AU24" s="433">
        <v>6.182428</v>
      </c>
      <c r="AV24" s="433">
        <v>8.180934</v>
      </c>
      <c r="AW24" s="433">
        <v>10.101093</v>
      </c>
      <c r="AX24" s="433">
        <v>11.29262</v>
      </c>
      <c r="AY24" s="433">
        <v>11.9747</v>
      </c>
      <c r="AZ24" s="433">
        <v>14.194</v>
      </c>
      <c r="BA24" s="433">
        <v>13.9828</v>
      </c>
      <c r="BB24" s="433">
        <v>15.5983000000001</v>
      </c>
      <c r="BC24" s="433">
        <v>16.8384000000001</v>
      </c>
      <c r="BD24" s="433">
        <v>19.2135000000001</v>
      </c>
      <c r="BE24" s="435">
        <v>23.4999048298824</v>
      </c>
      <c r="BF24" s="457">
        <v>0.215270883624093</v>
      </c>
      <c r="BG24" s="457">
        <v>0.135014814032707</v>
      </c>
      <c r="BH24" s="457">
        <v>0.00746738279546509</v>
      </c>
    </row>
    <row r="25" spans="8:8">
      <c r="A25" s="218" t="s">
        <v>112</v>
      </c>
      <c r="B25" s="433">
        <v>0.0</v>
      </c>
      <c r="C25" s="433">
        <v>0.0</v>
      </c>
      <c r="D25" s="433">
        <v>0.0</v>
      </c>
      <c r="E25" s="433">
        <v>0.0</v>
      </c>
      <c r="F25" s="433">
        <v>0.0</v>
      </c>
      <c r="G25" s="433">
        <v>0.0</v>
      </c>
      <c r="H25" s="433">
        <v>0.0</v>
      </c>
      <c r="I25" s="433">
        <v>0.0</v>
      </c>
      <c r="J25" s="433">
        <v>0.0</v>
      </c>
      <c r="K25" s="433">
        <v>0.0</v>
      </c>
      <c r="L25" s="433">
        <v>0.0</v>
      </c>
      <c r="M25" s="433">
        <v>0.0</v>
      </c>
      <c r="N25" s="433">
        <v>0.0</v>
      </c>
      <c r="O25" s="433">
        <v>0.0</v>
      </c>
      <c r="P25" s="433">
        <v>0.0</v>
      </c>
      <c r="Q25" s="433">
        <v>0.0</v>
      </c>
      <c r="R25" s="433">
        <v>0.0</v>
      </c>
      <c r="S25" s="433">
        <v>0.0</v>
      </c>
      <c r="T25" s="433">
        <v>0.0</v>
      </c>
      <c r="U25" s="433">
        <v>0.0</v>
      </c>
      <c r="V25" s="433">
        <v>0.0</v>
      </c>
      <c r="W25" s="433">
        <v>0.0</v>
      </c>
      <c r="X25" s="433">
        <v>0.0</v>
      </c>
      <c r="Y25" s="433">
        <v>0.0</v>
      </c>
      <c r="Z25" s="433">
        <v>0.0</v>
      </c>
      <c r="AA25" s="433">
        <v>0.0</v>
      </c>
      <c r="AB25" s="433">
        <v>0.0</v>
      </c>
      <c r="AC25" s="433">
        <v>0.0</v>
      </c>
      <c r="AD25" s="433">
        <v>0.0</v>
      </c>
      <c r="AE25" s="433">
        <v>0.0</v>
      </c>
      <c r="AF25" s="433">
        <v>0.0</v>
      </c>
      <c r="AG25" s="433">
        <v>0.0</v>
      </c>
      <c r="AH25" s="433">
        <v>0.0</v>
      </c>
      <c r="AI25" s="433">
        <v>0.0</v>
      </c>
      <c r="AJ25" s="433">
        <v>0.0</v>
      </c>
      <c r="AK25" s="433">
        <v>0.0</v>
      </c>
      <c r="AL25" s="433">
        <v>0.0</v>
      </c>
      <c r="AM25" s="433">
        <v>0.0</v>
      </c>
      <c r="AN25" s="433">
        <v>0.0</v>
      </c>
      <c r="AO25" s="433">
        <v>0.001</v>
      </c>
      <c r="AP25" s="433">
        <v>0.005</v>
      </c>
      <c r="AQ25" s="433">
        <v>0.02</v>
      </c>
      <c r="AR25" s="433">
        <v>0.047</v>
      </c>
      <c r="AS25" s="433">
        <v>0.138</v>
      </c>
      <c r="AT25" s="433">
        <v>0.248</v>
      </c>
      <c r="AU25" s="433">
        <v>0.731</v>
      </c>
      <c r="AV25" s="433">
        <v>1.018</v>
      </c>
      <c r="AW25" s="433">
        <v>2.101</v>
      </c>
      <c r="AX25" s="433">
        <v>2.846713</v>
      </c>
      <c r="AY25" s="433">
        <v>2.783792</v>
      </c>
      <c r="AZ25" s="433">
        <v>3.105185</v>
      </c>
      <c r="BA25" s="433">
        <v>3.164614</v>
      </c>
      <c r="BB25" s="433">
        <v>3.30301</v>
      </c>
      <c r="BC25" s="433">
        <v>4.252998</v>
      </c>
      <c r="BD25" s="433">
        <v>4.5906</v>
      </c>
      <c r="BE25" s="435">
        <v>4.93869492842695</v>
      </c>
      <c r="BF25" s="457">
        <v>0.0689471203116949</v>
      </c>
      <c r="BG25" s="457">
        <v>0.331169157501704</v>
      </c>
      <c r="BH25" s="457">
        <v>0.00156933084655266</v>
      </c>
    </row>
    <row r="26" spans="8:8">
      <c r="A26" s="218" t="s">
        <v>113</v>
      </c>
      <c r="B26" s="433" t="s">
        <v>114</v>
      </c>
      <c r="C26" s="433" t="s">
        <v>114</v>
      </c>
      <c r="D26" s="433" t="s">
        <v>114</v>
      </c>
      <c r="E26" s="433" t="s">
        <v>114</v>
      </c>
      <c r="F26" s="433" t="s">
        <v>114</v>
      </c>
      <c r="G26" s="433" t="s">
        <v>114</v>
      </c>
      <c r="H26" s="433" t="s">
        <v>114</v>
      </c>
      <c r="I26" s="433" t="s">
        <v>114</v>
      </c>
      <c r="J26" s="433" t="s">
        <v>114</v>
      </c>
      <c r="K26" s="433" t="s">
        <v>114</v>
      </c>
      <c r="L26" s="433" t="s">
        <v>114</v>
      </c>
      <c r="M26" s="433" t="s">
        <v>114</v>
      </c>
      <c r="N26" s="433" t="s">
        <v>114</v>
      </c>
      <c r="O26" s="433" t="s">
        <v>114</v>
      </c>
      <c r="P26" s="433" t="s">
        <v>114</v>
      </c>
      <c r="Q26" s="433" t="s">
        <v>114</v>
      </c>
      <c r="R26" s="433" t="s">
        <v>114</v>
      </c>
      <c r="S26" s="433" t="s">
        <v>114</v>
      </c>
      <c r="T26" s="433" t="s">
        <v>114</v>
      </c>
      <c r="U26" s="433" t="s">
        <v>114</v>
      </c>
      <c r="V26" s="433" t="s">
        <v>114</v>
      </c>
      <c r="W26" s="433" t="s">
        <v>114</v>
      </c>
      <c r="X26" s="433" t="s">
        <v>114</v>
      </c>
      <c r="Y26" s="433" t="s">
        <v>114</v>
      </c>
      <c r="Z26" s="433" t="s">
        <v>114</v>
      </c>
      <c r="AA26" s="433">
        <v>0.0</v>
      </c>
      <c r="AB26" s="433">
        <v>0.0</v>
      </c>
      <c r="AC26" s="433">
        <v>0.006</v>
      </c>
      <c r="AD26" s="433">
        <v>0.019</v>
      </c>
      <c r="AE26" s="433">
        <v>0.006</v>
      </c>
      <c r="AF26" s="433">
        <v>0.005</v>
      </c>
      <c r="AG26" s="433">
        <v>0.01</v>
      </c>
      <c r="AH26" s="433">
        <v>0.002</v>
      </c>
      <c r="AI26" s="433">
        <v>0.005</v>
      </c>
      <c r="AJ26" s="433">
        <v>0.002</v>
      </c>
      <c r="AK26" s="433">
        <v>0.001</v>
      </c>
      <c r="AL26" s="433">
        <v>0.0</v>
      </c>
      <c r="AM26" s="433">
        <v>0.0</v>
      </c>
      <c r="AN26" s="433">
        <v>0.0</v>
      </c>
      <c r="AO26" s="433">
        <v>0.006</v>
      </c>
      <c r="AP26" s="433">
        <v>0.024</v>
      </c>
      <c r="AQ26" s="433">
        <v>0.03</v>
      </c>
      <c r="AR26" s="433">
        <v>0.042</v>
      </c>
      <c r="AS26" s="433">
        <v>0.061</v>
      </c>
      <c r="AT26" s="433">
        <v>0.079016464</v>
      </c>
      <c r="AU26" s="433">
        <v>0.172016464</v>
      </c>
      <c r="AV26" s="433">
        <v>0.256016464</v>
      </c>
      <c r="AW26" s="433">
        <v>0.425</v>
      </c>
      <c r="AX26" s="433">
        <v>0.653293959</v>
      </c>
      <c r="AY26" s="433">
        <v>0.93</v>
      </c>
      <c r="AZ26" s="433">
        <v>1.119</v>
      </c>
      <c r="BA26" s="433">
        <v>1.511</v>
      </c>
      <c r="BB26" s="433">
        <v>1.8083</v>
      </c>
      <c r="BC26" s="433">
        <v>2.0804</v>
      </c>
      <c r="BD26" s="433">
        <v>2.5207</v>
      </c>
      <c r="BE26" s="435">
        <v>2.88493248741836</v>
      </c>
      <c r="BF26" s="457">
        <v>0.137176737626259</v>
      </c>
      <c r="BG26" s="457">
        <v>0.405632618227236</v>
      </c>
      <c r="BH26" s="457">
        <v>9.16722658179973E-4</v>
      </c>
    </row>
    <row r="27" spans="8:8">
      <c r="A27" s="218" t="s">
        <v>115</v>
      </c>
      <c r="B27" s="433">
        <v>0.0</v>
      </c>
      <c r="C27" s="433">
        <v>0.0</v>
      </c>
      <c r="D27" s="433">
        <v>0.0</v>
      </c>
      <c r="E27" s="433">
        <v>0.0</v>
      </c>
      <c r="F27" s="433">
        <v>0.0</v>
      </c>
      <c r="G27" s="433">
        <v>0.0</v>
      </c>
      <c r="H27" s="433">
        <v>0.0</v>
      </c>
      <c r="I27" s="433">
        <v>0.0</v>
      </c>
      <c r="J27" s="433">
        <v>0.0</v>
      </c>
      <c r="K27" s="433">
        <v>0.0</v>
      </c>
      <c r="L27" s="433">
        <v>0.0</v>
      </c>
      <c r="M27" s="433">
        <v>0.0</v>
      </c>
      <c r="N27" s="433">
        <v>0.0</v>
      </c>
      <c r="O27" s="433">
        <v>0.0</v>
      </c>
      <c r="P27" s="433">
        <v>0.0</v>
      </c>
      <c r="Q27" s="433">
        <v>0.0</v>
      </c>
      <c r="R27" s="433">
        <v>0.0</v>
      </c>
      <c r="S27" s="433">
        <v>0.0</v>
      </c>
      <c r="T27" s="433">
        <v>0.0</v>
      </c>
      <c r="U27" s="433">
        <v>0.0</v>
      </c>
      <c r="V27" s="433">
        <v>0.0</v>
      </c>
      <c r="W27" s="433">
        <v>0.0</v>
      </c>
      <c r="X27" s="433">
        <v>0.0</v>
      </c>
      <c r="Y27" s="433">
        <v>0.0</v>
      </c>
      <c r="Z27" s="433">
        <v>0.0</v>
      </c>
      <c r="AA27" s="433">
        <v>0.0</v>
      </c>
      <c r="AB27" s="433">
        <v>0.0</v>
      </c>
      <c r="AC27" s="433">
        <v>0.0</v>
      </c>
      <c r="AD27" s="433">
        <v>0.0</v>
      </c>
      <c r="AE27" s="433">
        <v>0.0</v>
      </c>
      <c r="AF27" s="433">
        <v>0.0</v>
      </c>
      <c r="AG27" s="433">
        <v>0.0</v>
      </c>
      <c r="AH27" s="433">
        <v>0.0</v>
      </c>
      <c r="AI27" s="433">
        <v>0.0</v>
      </c>
      <c r="AJ27" s="433">
        <v>0.0</v>
      </c>
      <c r="AK27" s="433">
        <v>0.0</v>
      </c>
      <c r="AL27" s="433">
        <v>0.0</v>
      </c>
      <c r="AM27" s="433">
        <v>0.0</v>
      </c>
      <c r="AN27" s="433">
        <v>0.0</v>
      </c>
      <c r="AO27" s="433">
        <v>7.55E-4</v>
      </c>
      <c r="AP27" s="433">
        <v>9.21E-4</v>
      </c>
      <c r="AQ27" s="433">
        <v>0.001512</v>
      </c>
      <c r="AR27" s="433">
        <v>0.003489</v>
      </c>
      <c r="AS27" s="433">
        <v>0.015356</v>
      </c>
      <c r="AT27" s="433">
        <v>0.031356</v>
      </c>
      <c r="AU27" s="433">
        <v>0.073</v>
      </c>
      <c r="AV27" s="433">
        <v>0.178</v>
      </c>
      <c r="AW27" s="433">
        <v>0.257</v>
      </c>
      <c r="AX27" s="433">
        <v>0.327</v>
      </c>
      <c r="AY27" s="433">
        <v>0.318</v>
      </c>
      <c r="AZ27" s="433">
        <v>0.399752</v>
      </c>
      <c r="BA27" s="433">
        <v>0.424659</v>
      </c>
      <c r="BB27" s="433">
        <v>0.43522</v>
      </c>
      <c r="BC27" s="433">
        <v>0.4638</v>
      </c>
      <c r="BD27" s="433">
        <v>0.514752</v>
      </c>
      <c r="BE27" s="435">
        <v>0.624668</v>
      </c>
      <c r="BF27" s="457">
        <v>0.205770599674944</v>
      </c>
      <c r="BG27" s="457">
        <v>0.315283003994191</v>
      </c>
      <c r="BH27" s="457">
        <v>1.98495913487533E-4</v>
      </c>
    </row>
    <row r="28" spans="8:8">
      <c r="A28" s="218" t="s">
        <v>116</v>
      </c>
      <c r="B28" s="433">
        <v>0.0</v>
      </c>
      <c r="C28" s="433">
        <v>0.0</v>
      </c>
      <c r="D28" s="433">
        <v>0.0</v>
      </c>
      <c r="E28" s="433">
        <v>0.0</v>
      </c>
      <c r="F28" s="433">
        <v>0.0</v>
      </c>
      <c r="G28" s="433">
        <v>0.0</v>
      </c>
      <c r="H28" s="433">
        <v>0.0</v>
      </c>
      <c r="I28" s="433">
        <v>0.0</v>
      </c>
      <c r="J28" s="433">
        <v>0.0</v>
      </c>
      <c r="K28" s="433">
        <v>0.0</v>
      </c>
      <c r="L28" s="433">
        <v>0.0</v>
      </c>
      <c r="M28" s="433">
        <v>0.0</v>
      </c>
      <c r="N28" s="433">
        <v>0.0</v>
      </c>
      <c r="O28" s="433">
        <v>0.0</v>
      </c>
      <c r="P28" s="433">
        <v>0.0</v>
      </c>
      <c r="Q28" s="433">
        <v>0.0</v>
      </c>
      <c r="R28" s="433">
        <v>0.0</v>
      </c>
      <c r="S28" s="433">
        <v>0.0</v>
      </c>
      <c r="T28" s="433">
        <v>0.0</v>
      </c>
      <c r="U28" s="433">
        <v>0.0</v>
      </c>
      <c r="V28" s="433">
        <v>0.0</v>
      </c>
      <c r="W28" s="433">
        <v>0.0</v>
      </c>
      <c r="X28" s="433">
        <v>0.0</v>
      </c>
      <c r="Y28" s="433">
        <v>0.0</v>
      </c>
      <c r="Z28" s="433">
        <v>0.0</v>
      </c>
      <c r="AA28" s="433">
        <v>0.0</v>
      </c>
      <c r="AB28" s="433">
        <v>0.0</v>
      </c>
      <c r="AC28" s="433">
        <v>0.0</v>
      </c>
      <c r="AD28" s="433">
        <v>0.221</v>
      </c>
      <c r="AE28" s="433">
        <v>0.309</v>
      </c>
      <c r="AF28" s="433">
        <v>0.405</v>
      </c>
      <c r="AG28" s="433">
        <v>0.292</v>
      </c>
      <c r="AH28" s="433">
        <v>0.494</v>
      </c>
      <c r="AI28" s="433">
        <v>0.587</v>
      </c>
      <c r="AJ28" s="433">
        <v>0.683</v>
      </c>
      <c r="AK28" s="433">
        <v>0.517</v>
      </c>
      <c r="AL28" s="433">
        <v>0.5142</v>
      </c>
      <c r="AM28" s="433">
        <v>0.4956</v>
      </c>
      <c r="AN28" s="433">
        <v>0.4939</v>
      </c>
      <c r="AO28" s="433">
        <v>0.590831</v>
      </c>
      <c r="AP28" s="433">
        <v>0.66966</v>
      </c>
      <c r="AQ28" s="433">
        <v>0.96192</v>
      </c>
      <c r="AR28" s="433">
        <v>1.314171</v>
      </c>
      <c r="AS28" s="433">
        <v>1.714124</v>
      </c>
      <c r="AT28" s="433">
        <v>2.238894</v>
      </c>
      <c r="AU28" s="433">
        <v>3.097441</v>
      </c>
      <c r="AV28" s="433">
        <v>5.220129</v>
      </c>
      <c r="AW28" s="433">
        <v>5.951819</v>
      </c>
      <c r="AX28" s="433">
        <v>6.543969</v>
      </c>
      <c r="AY28" s="433">
        <v>7.260473</v>
      </c>
      <c r="AZ28" s="433">
        <v>7.628085</v>
      </c>
      <c r="BA28" s="433">
        <v>7.39455</v>
      </c>
      <c r="BB28" s="433">
        <v>7.748973</v>
      </c>
      <c r="BC28" s="433">
        <v>7.775186</v>
      </c>
      <c r="BD28" s="433">
        <v>8.0165</v>
      </c>
      <c r="BE28" s="435">
        <v>8.0239</v>
      </c>
      <c r="BF28" s="457">
        <v>-0.00547848072995905</v>
      </c>
      <c r="BG28" s="457">
        <v>0.12950093814932</v>
      </c>
      <c r="BH28" s="457">
        <v>0.002549692573067</v>
      </c>
    </row>
    <row r="29" spans="8:8">
      <c r="A29" s="218" t="s">
        <v>117</v>
      </c>
      <c r="B29" s="433">
        <v>0.0</v>
      </c>
      <c r="C29" s="433">
        <v>0.0</v>
      </c>
      <c r="D29" s="433">
        <v>0.0</v>
      </c>
      <c r="E29" s="433">
        <v>0.0</v>
      </c>
      <c r="F29" s="433">
        <v>0.0</v>
      </c>
      <c r="G29" s="433">
        <v>0.0</v>
      </c>
      <c r="H29" s="433">
        <v>0.0</v>
      </c>
      <c r="I29" s="433">
        <v>0.0</v>
      </c>
      <c r="J29" s="433">
        <v>0.0</v>
      </c>
      <c r="K29" s="433">
        <v>0.0</v>
      </c>
      <c r="L29" s="433">
        <v>0.0</v>
      </c>
      <c r="M29" s="433">
        <v>0.0</v>
      </c>
      <c r="N29" s="433">
        <v>0.0</v>
      </c>
      <c r="O29" s="433">
        <v>0.003</v>
      </c>
      <c r="P29" s="433">
        <v>0.006</v>
      </c>
      <c r="Q29" s="433">
        <v>0.0105</v>
      </c>
      <c r="R29" s="433">
        <v>0.0105</v>
      </c>
      <c r="S29" s="433">
        <v>0.0185</v>
      </c>
      <c r="T29" s="433">
        <v>0.0601</v>
      </c>
      <c r="U29" s="433">
        <v>0.0662</v>
      </c>
      <c r="V29" s="433">
        <v>0.0874</v>
      </c>
      <c r="W29" s="433">
        <v>0.1766</v>
      </c>
      <c r="X29" s="433">
        <v>0.2348</v>
      </c>
      <c r="Y29" s="433">
        <v>0.3717</v>
      </c>
      <c r="Z29" s="433">
        <v>0.5544</v>
      </c>
      <c r="AA29" s="433">
        <v>0.8203</v>
      </c>
      <c r="AB29" s="433">
        <v>1.0951</v>
      </c>
      <c r="AC29" s="433">
        <v>1.4364</v>
      </c>
      <c r="AD29" s="433">
        <v>1.7622</v>
      </c>
      <c r="AE29" s="433">
        <v>1.7103997093737</v>
      </c>
      <c r="AF29" s="433">
        <v>1.82414045548524</v>
      </c>
      <c r="AG29" s="433">
        <v>2.05924430106839</v>
      </c>
      <c r="AH29" s="433">
        <v>2.91018684860719</v>
      </c>
      <c r="AI29" s="433">
        <v>3.89845697601542</v>
      </c>
      <c r="AJ29" s="433">
        <v>4.34878953016346</v>
      </c>
      <c r="AK29" s="433">
        <v>5.54200555966815</v>
      </c>
      <c r="AL29" s="433">
        <v>5.81877865384549</v>
      </c>
      <c r="AM29" s="433">
        <v>6.75734097515673</v>
      </c>
      <c r="AN29" s="433">
        <v>8.05565431717244</v>
      </c>
      <c r="AO29" s="433">
        <v>9.49570474211808</v>
      </c>
      <c r="AP29" s="433">
        <v>9.79041057660148</v>
      </c>
      <c r="AQ29" s="433">
        <v>9.18012156505138</v>
      </c>
      <c r="AR29" s="433">
        <v>10.2787582484791</v>
      </c>
      <c r="AS29" s="433">
        <v>10.0709934915044</v>
      </c>
      <c r="AT29" s="433">
        <v>10.0445075919934</v>
      </c>
      <c r="AU29" s="433">
        <v>12.4095138888889</v>
      </c>
      <c r="AV29" s="433">
        <v>14.1643388888889</v>
      </c>
      <c r="AW29" s="433">
        <v>14.8198055555556</v>
      </c>
      <c r="AX29" s="433">
        <v>15.9543194444444</v>
      </c>
      <c r="AY29" s="433">
        <v>17.9758722222222</v>
      </c>
      <c r="AZ29" s="433">
        <v>18.9379805555556</v>
      </c>
      <c r="BA29" s="433">
        <v>18.4392833333333</v>
      </c>
      <c r="BB29" s="433">
        <v>21.8862638888889</v>
      </c>
      <c r="BC29" s="433">
        <v>20.8955091111111</v>
      </c>
      <c r="BD29" s="433">
        <v>23.2767333333333</v>
      </c>
      <c r="BE29" s="435">
        <v>22.8124509461953</v>
      </c>
      <c r="BF29" s="457">
        <v>-0.0262143040224779</v>
      </c>
      <c r="BG29" s="457">
        <v>0.0814110613937045</v>
      </c>
      <c r="BH29" s="457">
        <v>0.00724893589787627</v>
      </c>
    </row>
    <row r="30" spans="8:8">
      <c r="A30" s="218" t="s">
        <v>118</v>
      </c>
      <c r="B30" s="433" t="s">
        <v>114</v>
      </c>
      <c r="C30" s="433" t="s">
        <v>114</v>
      </c>
      <c r="D30" s="433" t="s">
        <v>114</v>
      </c>
      <c r="E30" s="433" t="s">
        <v>114</v>
      </c>
      <c r="F30" s="433" t="s">
        <v>114</v>
      </c>
      <c r="G30" s="433" t="s">
        <v>114</v>
      </c>
      <c r="H30" s="433" t="s">
        <v>114</v>
      </c>
      <c r="I30" s="433" t="s">
        <v>114</v>
      </c>
      <c r="J30" s="433" t="s">
        <v>114</v>
      </c>
      <c r="K30" s="433" t="s">
        <v>114</v>
      </c>
      <c r="L30" s="433" t="s">
        <v>114</v>
      </c>
      <c r="M30" s="433" t="s">
        <v>114</v>
      </c>
      <c r="N30" s="433" t="s">
        <v>114</v>
      </c>
      <c r="O30" s="433" t="s">
        <v>114</v>
      </c>
      <c r="P30" s="433" t="s">
        <v>114</v>
      </c>
      <c r="Q30" s="433" t="s">
        <v>114</v>
      </c>
      <c r="R30" s="433" t="s">
        <v>114</v>
      </c>
      <c r="S30" s="433" t="s">
        <v>114</v>
      </c>
      <c r="T30" s="433" t="s">
        <v>114</v>
      </c>
      <c r="U30" s="433" t="s">
        <v>114</v>
      </c>
      <c r="V30" s="433">
        <v>0.0</v>
      </c>
      <c r="W30" s="433">
        <v>0.0</v>
      </c>
      <c r="X30" s="433">
        <v>0.0</v>
      </c>
      <c r="Y30" s="433">
        <v>0.0</v>
      </c>
      <c r="Z30" s="433">
        <v>0.0</v>
      </c>
      <c r="AA30" s="433">
        <v>0.0</v>
      </c>
      <c r="AB30" s="433">
        <v>0.0</v>
      </c>
      <c r="AC30" s="433">
        <v>0.0</v>
      </c>
      <c r="AD30" s="433">
        <v>0.0</v>
      </c>
      <c r="AE30" s="433">
        <v>0.0</v>
      </c>
      <c r="AF30" s="433">
        <v>0.006</v>
      </c>
      <c r="AG30" s="433">
        <v>0.005</v>
      </c>
      <c r="AH30" s="433">
        <v>0.008</v>
      </c>
      <c r="AI30" s="433">
        <v>0.012</v>
      </c>
      <c r="AJ30" s="433">
        <v>0.012</v>
      </c>
      <c r="AK30" s="433">
        <v>0.013</v>
      </c>
      <c r="AL30" s="433">
        <v>0.011</v>
      </c>
      <c r="AM30" s="433">
        <v>0.0284</v>
      </c>
      <c r="AN30" s="433">
        <v>0.0321</v>
      </c>
      <c r="AO30" s="433">
        <v>0.0386</v>
      </c>
      <c r="AP30" s="433">
        <v>0.0869</v>
      </c>
      <c r="AQ30" s="433">
        <v>0.1143</v>
      </c>
      <c r="AR30" s="433">
        <v>0.127</v>
      </c>
      <c r="AS30" s="433">
        <v>0.171</v>
      </c>
      <c r="AT30" s="433">
        <v>0.5091</v>
      </c>
      <c r="AU30" s="433">
        <v>1.0191</v>
      </c>
      <c r="AV30" s="433">
        <v>1.1512</v>
      </c>
      <c r="AW30" s="433">
        <v>1.4353</v>
      </c>
      <c r="AX30" s="433">
        <v>1.1974</v>
      </c>
      <c r="AY30" s="433">
        <v>1.3471</v>
      </c>
      <c r="AZ30" s="433">
        <v>1.5</v>
      </c>
      <c r="BA30" s="433">
        <v>1.488677</v>
      </c>
      <c r="BB30" s="433">
        <v>2.42139</v>
      </c>
      <c r="BC30" s="433">
        <v>1.908802</v>
      </c>
      <c r="BD30" s="433">
        <v>2.09944894182014</v>
      </c>
      <c r="BE30" s="435">
        <v>2.29317247969839</v>
      </c>
      <c r="BF30" s="457">
        <v>0.0852876928537292</v>
      </c>
      <c r="BG30" s="457">
        <v>0.145570157381697</v>
      </c>
      <c r="BH30" s="457">
        <v>7.28683662589092E-4</v>
      </c>
    </row>
    <row r="31" spans="8:8">
      <c r="A31" s="218" t="s">
        <v>119</v>
      </c>
      <c r="B31" s="433">
        <v>0.0</v>
      </c>
      <c r="C31" s="433">
        <v>0.0</v>
      </c>
      <c r="D31" s="433">
        <v>0.0</v>
      </c>
      <c r="E31" s="433">
        <v>0.0</v>
      </c>
      <c r="F31" s="433">
        <v>0.0</v>
      </c>
      <c r="G31" s="433">
        <v>0.0</v>
      </c>
      <c r="H31" s="433">
        <v>0.0</v>
      </c>
      <c r="I31" s="433">
        <v>0.0</v>
      </c>
      <c r="J31" s="433">
        <v>0.0</v>
      </c>
      <c r="K31" s="433">
        <v>0.0</v>
      </c>
      <c r="L31" s="433">
        <v>0.0</v>
      </c>
      <c r="M31" s="433">
        <v>0.0</v>
      </c>
      <c r="N31" s="433">
        <v>0.0</v>
      </c>
      <c r="O31" s="433">
        <v>0.0</v>
      </c>
      <c r="P31" s="433">
        <v>0.0</v>
      </c>
      <c r="Q31" s="433">
        <v>0.0</v>
      </c>
      <c r="R31" s="433">
        <v>0.0</v>
      </c>
      <c r="S31" s="433">
        <v>0.0</v>
      </c>
      <c r="T31" s="433">
        <v>0.0</v>
      </c>
      <c r="U31" s="433">
        <v>0.0</v>
      </c>
      <c r="V31" s="433">
        <v>0.0</v>
      </c>
      <c r="W31" s="433">
        <v>0.0</v>
      </c>
      <c r="X31" s="433">
        <v>0.0</v>
      </c>
      <c r="Y31" s="433">
        <v>0.0</v>
      </c>
      <c r="Z31" s="433">
        <v>0.0</v>
      </c>
      <c r="AA31" s="433">
        <v>5.1565</v>
      </c>
      <c r="AB31" s="433">
        <v>5.0001</v>
      </c>
      <c r="AC31" s="433">
        <v>4.953</v>
      </c>
      <c r="AD31" s="433">
        <v>5.9631</v>
      </c>
      <c r="AE31" s="433">
        <v>6.473</v>
      </c>
      <c r="AF31" s="433">
        <v>6.6196</v>
      </c>
      <c r="AG31" s="433">
        <v>5.901</v>
      </c>
      <c r="AH31" s="433">
        <v>7.9088</v>
      </c>
      <c r="AI31" s="433">
        <v>9.3573</v>
      </c>
      <c r="AJ31" s="433">
        <v>8.4134</v>
      </c>
      <c r="AK31" s="433">
        <v>8.66672631578948</v>
      </c>
      <c r="AL31" s="433">
        <v>8.28308947368421</v>
      </c>
      <c r="AM31" s="433">
        <v>8.99732105263158</v>
      </c>
      <c r="AN31" s="433">
        <v>9.386</v>
      </c>
      <c r="AO31" s="433">
        <v>10.4936473684211</v>
      </c>
      <c r="AP31" s="433">
        <v>9.65037368421052</v>
      </c>
      <c r="AQ31" s="433">
        <v>10.9127315789474</v>
      </c>
      <c r="AR31" s="433">
        <v>10.1202</v>
      </c>
      <c r="AS31" s="433">
        <v>10.6556631578947</v>
      </c>
      <c r="AT31" s="433">
        <v>9.02447894736842</v>
      </c>
      <c r="AU31" s="433">
        <v>11.2792105263158</v>
      </c>
      <c r="AV31" s="433">
        <v>11.6695421052632</v>
      </c>
      <c r="AW31" s="433">
        <v>11.6012631578947</v>
      </c>
      <c r="AX31" s="433">
        <v>12.7228315789474</v>
      </c>
      <c r="AY31" s="433">
        <v>12.8224631578947</v>
      </c>
      <c r="AZ31" s="433">
        <v>13.6795108984583</v>
      </c>
      <c r="BA31" s="433">
        <v>14.54331738437</v>
      </c>
      <c r="BB31" s="433">
        <v>16.7266135034556</v>
      </c>
      <c r="BC31" s="433">
        <v>18.8141520467836</v>
      </c>
      <c r="BD31" s="433">
        <v>19.4364486975013</v>
      </c>
      <c r="BE31" s="435">
        <v>19.5427751196172</v>
      </c>
      <c r="BF31" s="457">
        <v>-9.60194828163563E-4</v>
      </c>
      <c r="BG31" s="457">
        <v>0.0735219964595368</v>
      </c>
      <c r="BH31" s="457">
        <v>0.00620995632792116</v>
      </c>
    </row>
    <row r="32" spans="8:8">
      <c r="A32" s="218" t="s">
        <v>120</v>
      </c>
      <c r="B32" s="433">
        <v>0.0</v>
      </c>
      <c r="C32" s="433">
        <v>0.39</v>
      </c>
      <c r="D32" s="433">
        <v>0.605</v>
      </c>
      <c r="E32" s="433">
        <v>0.926</v>
      </c>
      <c r="F32" s="433">
        <v>1.067</v>
      </c>
      <c r="G32" s="433">
        <v>1.3702458</v>
      </c>
      <c r="H32" s="433">
        <v>1.3918224</v>
      </c>
      <c r="I32" s="433">
        <v>1.5151953</v>
      </c>
      <c r="J32" s="433">
        <v>1.5500864</v>
      </c>
      <c r="K32" s="433">
        <v>1.5770592</v>
      </c>
      <c r="L32" s="433">
        <v>1.4158849</v>
      </c>
      <c r="M32" s="433">
        <v>1.3329</v>
      </c>
      <c r="N32" s="433">
        <v>1.3745814</v>
      </c>
      <c r="O32" s="433">
        <v>1.4183881</v>
      </c>
      <c r="P32" s="433">
        <v>1.4840102</v>
      </c>
      <c r="Q32" s="433">
        <v>1.4710235</v>
      </c>
      <c r="R32" s="433">
        <v>1.4921525</v>
      </c>
      <c r="S32" s="433">
        <v>1.52734</v>
      </c>
      <c r="T32" s="433">
        <v>1.5587</v>
      </c>
      <c r="U32" s="433">
        <v>1.6223</v>
      </c>
      <c r="V32" s="433">
        <v>1.65215</v>
      </c>
      <c r="W32" s="433">
        <v>1.6628</v>
      </c>
      <c r="X32" s="433">
        <v>1.7506</v>
      </c>
      <c r="Y32" s="433">
        <v>1.77325</v>
      </c>
      <c r="Z32" s="433">
        <v>1.84145</v>
      </c>
      <c r="AA32" s="433">
        <v>1.913271526</v>
      </c>
      <c r="AB32" s="433">
        <v>2.102489604</v>
      </c>
      <c r="AC32" s="433">
        <v>2.135977604</v>
      </c>
      <c r="AD32" s="433">
        <v>1.97808518</v>
      </c>
      <c r="AE32" s="433">
        <v>2.1635825</v>
      </c>
      <c r="AF32" s="433">
        <v>2.3357542</v>
      </c>
      <c r="AG32" s="433">
        <v>2.4330805</v>
      </c>
      <c r="AH32" s="433">
        <v>2.6895352</v>
      </c>
      <c r="AI32" s="433">
        <v>2.6765857</v>
      </c>
      <c r="AJ32" s="433">
        <v>2.89449193</v>
      </c>
      <c r="AK32" s="433">
        <v>3.03922325</v>
      </c>
      <c r="AL32" s="433">
        <v>3.4711605</v>
      </c>
      <c r="AM32" s="433">
        <v>3.80910345</v>
      </c>
      <c r="AN32" s="433">
        <v>4.1127673</v>
      </c>
      <c r="AO32" s="433">
        <v>4.385447984</v>
      </c>
      <c r="AP32" s="433">
        <v>4.84450076</v>
      </c>
      <c r="AQ32" s="433">
        <v>6.03490605</v>
      </c>
      <c r="AR32" s="433">
        <v>8.304</v>
      </c>
      <c r="AS32" s="433">
        <v>10.172</v>
      </c>
      <c r="AT32" s="433">
        <v>12.664</v>
      </c>
      <c r="AU32" s="433">
        <v>15.482</v>
      </c>
      <c r="AV32" s="433">
        <v>19.61</v>
      </c>
      <c r="AW32" s="433">
        <v>25.4710853085118</v>
      </c>
      <c r="AX32" s="433">
        <v>28.5992135786506</v>
      </c>
      <c r="AY32" s="433">
        <v>31.4835626905742</v>
      </c>
      <c r="AZ32" s="433">
        <v>37.4575836760683</v>
      </c>
      <c r="BA32" s="433">
        <v>39.1088097767715</v>
      </c>
      <c r="BB32" s="433">
        <v>43.9801366334095</v>
      </c>
      <c r="BC32" s="433">
        <v>49.4925000965063</v>
      </c>
      <c r="BD32" s="433">
        <v>57.1066571849778</v>
      </c>
      <c r="BE32" s="435">
        <v>64.2738611768172</v>
      </c>
      <c r="BF32" s="457">
        <v>0.118307211888148</v>
      </c>
      <c r="BG32" s="457">
        <v>0.155854194175079</v>
      </c>
      <c r="BH32" s="457">
        <v>0.0204238071866387</v>
      </c>
    </row>
    <row r="33" spans="8:8">
      <c r="A33" s="218" t="s">
        <v>121</v>
      </c>
      <c r="B33" s="433">
        <v>0.0</v>
      </c>
      <c r="C33" s="433">
        <v>0.0</v>
      </c>
      <c r="D33" s="433">
        <v>0.0</v>
      </c>
      <c r="E33" s="433">
        <v>0.0</v>
      </c>
      <c r="F33" s="433">
        <v>0.0</v>
      </c>
      <c r="G33" s="433">
        <v>0.9200201613</v>
      </c>
      <c r="H33" s="433">
        <v>1.001028226</v>
      </c>
      <c r="I33" s="433">
        <v>1.01874874</v>
      </c>
      <c r="J33" s="433">
        <v>1.053104839</v>
      </c>
      <c r="K33" s="433">
        <v>1.07625</v>
      </c>
      <c r="L33" s="433">
        <v>1.124710181</v>
      </c>
      <c r="M33" s="433">
        <v>1.277685232</v>
      </c>
      <c r="N33" s="433">
        <v>1.246583921</v>
      </c>
      <c r="O33" s="433">
        <v>1.317465978</v>
      </c>
      <c r="P33" s="433">
        <v>1.443317792</v>
      </c>
      <c r="Q33" s="433">
        <v>1.96625378</v>
      </c>
      <c r="R33" s="433">
        <v>1.804237651</v>
      </c>
      <c r="S33" s="433">
        <v>1.798813004</v>
      </c>
      <c r="T33" s="433">
        <v>1.540238155</v>
      </c>
      <c r="U33" s="433">
        <v>1.642944808</v>
      </c>
      <c r="V33" s="433">
        <v>1.644029738</v>
      </c>
      <c r="W33" s="433">
        <v>1.596569556</v>
      </c>
      <c r="X33" s="433">
        <v>1.447849294</v>
      </c>
      <c r="Y33" s="433">
        <v>1.645881804</v>
      </c>
      <c r="Z33" s="433">
        <v>1.775267893</v>
      </c>
      <c r="AA33" s="433">
        <v>1.507</v>
      </c>
      <c r="AB33" s="433">
        <v>1.572</v>
      </c>
      <c r="AC33" s="433">
        <v>1.837</v>
      </c>
      <c r="AD33" s="433">
        <v>2.238</v>
      </c>
      <c r="AE33" s="433">
        <v>2.791</v>
      </c>
      <c r="AF33" s="433">
        <v>3.517</v>
      </c>
      <c r="AG33" s="433">
        <v>4.142</v>
      </c>
      <c r="AH33" s="433">
        <v>5.257</v>
      </c>
      <c r="AI33" s="433">
        <v>7.78</v>
      </c>
      <c r="AJ33" s="433">
        <v>9.143</v>
      </c>
      <c r="AK33" s="433">
        <v>14.304</v>
      </c>
      <c r="AL33" s="433">
        <v>15.799</v>
      </c>
      <c r="AM33" s="433">
        <v>21.996</v>
      </c>
      <c r="AN33" s="433">
        <v>27.867</v>
      </c>
      <c r="AO33" s="433">
        <v>36.5372</v>
      </c>
      <c r="AP33" s="433">
        <v>42.8652</v>
      </c>
      <c r="AQ33" s="433">
        <v>51.6304</v>
      </c>
      <c r="AR33" s="433">
        <v>67.1514</v>
      </c>
      <c r="AS33" s="433">
        <v>72.8036</v>
      </c>
      <c r="AT33" s="433">
        <v>76.1358</v>
      </c>
      <c r="AU33" s="433">
        <v>84.2277</v>
      </c>
      <c r="AV33" s="433">
        <v>106.3658</v>
      </c>
      <c r="AW33" s="433">
        <v>121.2884</v>
      </c>
      <c r="AX33" s="433">
        <v>129.34</v>
      </c>
      <c r="AY33" s="433">
        <v>142.938</v>
      </c>
      <c r="AZ33" s="433">
        <v>169.809</v>
      </c>
      <c r="BA33" s="433">
        <v>169.125510751</v>
      </c>
      <c r="BB33" s="433">
        <v>196.174455139</v>
      </c>
      <c r="BC33" s="433">
        <v>206.813522209917</v>
      </c>
      <c r="BD33" s="433">
        <v>222.702628691269</v>
      </c>
      <c r="BE33" s="435">
        <v>232.380589881275</v>
      </c>
      <c r="BF33" s="457">
        <v>0.0367832699968618</v>
      </c>
      <c r="BG33" s="457">
        <v>0.10689165260706</v>
      </c>
      <c r="BH33" s="457">
        <v>0.0738417806983156</v>
      </c>
    </row>
    <row r="34" spans="8:8">
      <c r="A34" s="218" t="s">
        <v>122</v>
      </c>
      <c r="B34" s="433">
        <v>0.0</v>
      </c>
      <c r="C34" s="433">
        <v>0.0</v>
      </c>
      <c r="D34" s="433">
        <v>0.0</v>
      </c>
      <c r="E34" s="433">
        <v>0.0</v>
      </c>
      <c r="F34" s="433">
        <v>0.0</v>
      </c>
      <c r="G34" s="433">
        <v>0.0</v>
      </c>
      <c r="H34" s="433">
        <v>0.0</v>
      </c>
      <c r="I34" s="433">
        <v>0.0</v>
      </c>
      <c r="J34" s="433">
        <v>0.0</v>
      </c>
      <c r="K34" s="433">
        <v>0.0</v>
      </c>
      <c r="L34" s="433">
        <v>0.0</v>
      </c>
      <c r="M34" s="433">
        <v>0.0</v>
      </c>
      <c r="N34" s="433">
        <v>0.0</v>
      </c>
      <c r="O34" s="433">
        <v>0.0</v>
      </c>
      <c r="P34" s="433">
        <v>0.0</v>
      </c>
      <c r="Q34" s="433">
        <v>0.0</v>
      </c>
      <c r="R34" s="433">
        <v>0.0</v>
      </c>
      <c r="S34" s="433">
        <v>0.0</v>
      </c>
      <c r="T34" s="433">
        <v>0.0</v>
      </c>
      <c r="U34" s="433">
        <v>0.0</v>
      </c>
      <c r="V34" s="433">
        <v>0.0</v>
      </c>
      <c r="W34" s="433">
        <v>0.0</v>
      </c>
      <c r="X34" s="433">
        <v>0.001</v>
      </c>
      <c r="Y34" s="433">
        <v>0.001</v>
      </c>
      <c r="Z34" s="433">
        <v>0.001</v>
      </c>
      <c r="AA34" s="433">
        <v>0.002</v>
      </c>
      <c r="AB34" s="433">
        <v>0.002</v>
      </c>
      <c r="AC34" s="433">
        <v>0.009</v>
      </c>
      <c r="AD34" s="433">
        <v>0.048</v>
      </c>
      <c r="AE34" s="433">
        <v>0.038</v>
      </c>
      <c r="AF34" s="433">
        <v>0.035</v>
      </c>
      <c r="AG34" s="433">
        <v>0.036</v>
      </c>
      <c r="AH34" s="433">
        <v>0.037</v>
      </c>
      <c r="AI34" s="433">
        <v>0.073</v>
      </c>
      <c r="AJ34" s="433">
        <v>0.163</v>
      </c>
      <c r="AK34" s="433">
        <v>0.451</v>
      </c>
      <c r="AL34" s="433">
        <v>0.835</v>
      </c>
      <c r="AM34" s="433">
        <v>0.777</v>
      </c>
      <c r="AN34" s="433">
        <v>1.126</v>
      </c>
      <c r="AO34" s="433">
        <v>1.245</v>
      </c>
      <c r="AP34" s="433">
        <v>1.389</v>
      </c>
      <c r="AQ34" s="433">
        <v>1.814</v>
      </c>
      <c r="AR34" s="433">
        <v>2.003</v>
      </c>
      <c r="AS34" s="433">
        <v>2.438</v>
      </c>
      <c r="AT34" s="433">
        <v>2.811</v>
      </c>
      <c r="AU34" s="433">
        <v>3.062</v>
      </c>
      <c r="AV34" s="433">
        <v>4.132</v>
      </c>
      <c r="AW34" s="433">
        <v>5.748</v>
      </c>
      <c r="AX34" s="433">
        <v>8.003</v>
      </c>
      <c r="AY34" s="433">
        <v>7.701</v>
      </c>
      <c r="AZ34" s="433">
        <v>8.752</v>
      </c>
      <c r="BA34" s="433">
        <v>9.35</v>
      </c>
      <c r="BB34" s="433">
        <v>9.838492</v>
      </c>
      <c r="BC34" s="433">
        <v>10.404981</v>
      </c>
      <c r="BD34" s="433">
        <v>12.096884</v>
      </c>
      <c r="BE34" s="435">
        <v>14.5506212944896</v>
      </c>
      <c r="BF34" s="457">
        <v>0.195147467596124</v>
      </c>
      <c r="BG34" s="457">
        <v>0.150463213735229</v>
      </c>
      <c r="BH34" s="457">
        <v>0.004623638261702</v>
      </c>
    </row>
    <row r="35" spans="8:8">
      <c r="A35" s="218" t="s">
        <v>123</v>
      </c>
      <c r="B35" s="433">
        <v>0.0</v>
      </c>
      <c r="C35" s="433">
        <v>0.0</v>
      </c>
      <c r="D35" s="433">
        <v>0.0</v>
      </c>
      <c r="E35" s="433">
        <v>0.0</v>
      </c>
      <c r="F35" s="433">
        <v>0.0</v>
      </c>
      <c r="G35" s="433">
        <v>0.0</v>
      </c>
      <c r="H35" s="433">
        <v>0.0</v>
      </c>
      <c r="I35" s="433">
        <v>0.0</v>
      </c>
      <c r="J35" s="433">
        <v>0.0</v>
      </c>
      <c r="K35" s="433">
        <v>0.0</v>
      </c>
      <c r="L35" s="433">
        <v>0.0</v>
      </c>
      <c r="M35" s="433">
        <v>0.0</v>
      </c>
      <c r="N35" s="433">
        <v>0.0</v>
      </c>
      <c r="O35" s="433">
        <v>0.0</v>
      </c>
      <c r="P35" s="433">
        <v>0.0</v>
      </c>
      <c r="Q35" s="433">
        <v>0.0</v>
      </c>
      <c r="R35" s="433">
        <v>0.0</v>
      </c>
      <c r="S35" s="433">
        <v>0.0</v>
      </c>
      <c r="T35" s="433">
        <v>0.0</v>
      </c>
      <c r="U35" s="433">
        <v>0.0</v>
      </c>
      <c r="V35" s="433">
        <v>0.0</v>
      </c>
      <c r="W35" s="433">
        <v>0.0</v>
      </c>
      <c r="X35" s="433">
        <v>0.0</v>
      </c>
      <c r="Y35" s="433">
        <v>0.0</v>
      </c>
      <c r="Z35" s="433">
        <v>0.0</v>
      </c>
      <c r="AA35" s="433">
        <v>0.017</v>
      </c>
      <c r="AB35" s="433">
        <v>0.024</v>
      </c>
      <c r="AC35" s="433">
        <v>0.046</v>
      </c>
      <c r="AD35" s="433">
        <v>0.039</v>
      </c>
      <c r="AE35" s="433">
        <v>0.045</v>
      </c>
      <c r="AF35" s="433">
        <v>0.056</v>
      </c>
      <c r="AG35" s="433">
        <v>0.05</v>
      </c>
      <c r="AH35" s="433">
        <v>0.053</v>
      </c>
      <c r="AI35" s="433">
        <v>0.06</v>
      </c>
      <c r="AJ35" s="433">
        <v>0.065</v>
      </c>
      <c r="AK35" s="433">
        <v>0.065</v>
      </c>
      <c r="AL35" s="433">
        <v>0.071</v>
      </c>
      <c r="AM35" s="433">
        <v>0.043</v>
      </c>
      <c r="AN35" s="433">
        <v>0.165</v>
      </c>
      <c r="AO35" s="433">
        <v>0.731</v>
      </c>
      <c r="AP35" s="433">
        <v>1.668</v>
      </c>
      <c r="AQ35" s="433">
        <v>1.307</v>
      </c>
      <c r="AR35" s="433">
        <v>1.673</v>
      </c>
      <c r="AS35" s="433">
        <v>2.144</v>
      </c>
      <c r="AT35" s="433">
        <v>2.667</v>
      </c>
      <c r="AU35" s="433">
        <v>2.825</v>
      </c>
      <c r="AV35" s="433">
        <v>2.486</v>
      </c>
      <c r="AW35" s="433">
        <v>2.434181</v>
      </c>
      <c r="AX35" s="433">
        <v>2.574905</v>
      </c>
      <c r="AY35" s="433">
        <v>2.84954</v>
      </c>
      <c r="AZ35" s="433">
        <v>2.995</v>
      </c>
      <c r="BA35" s="433">
        <v>2.999</v>
      </c>
      <c r="BB35" s="433">
        <v>3.262</v>
      </c>
      <c r="BC35" s="433">
        <v>3.545</v>
      </c>
      <c r="BD35" s="433">
        <v>4.468</v>
      </c>
      <c r="BE35" s="435">
        <v>5.131</v>
      </c>
      <c r="BF35" s="457">
        <v>0.14104382312386</v>
      </c>
      <c r="BG35" s="457">
        <v>0.0468886332400771</v>
      </c>
      <c r="BH35" s="457">
        <v>0.00163043814010728</v>
      </c>
    </row>
    <row r="36" spans="8:8">
      <c r="A36" s="218" t="s">
        <v>124</v>
      </c>
      <c r="B36" s="433">
        <v>0.0</v>
      </c>
      <c r="C36" s="433">
        <v>0.0</v>
      </c>
      <c r="D36" s="433">
        <v>0.0</v>
      </c>
      <c r="E36" s="433">
        <v>0.0</v>
      </c>
      <c r="F36" s="433">
        <v>0.001904</v>
      </c>
      <c r="G36" s="433">
        <v>0.012091</v>
      </c>
      <c r="H36" s="433">
        <v>0.012033</v>
      </c>
      <c r="I36" s="433">
        <v>0.021664</v>
      </c>
      <c r="J36" s="433">
        <v>0.0242</v>
      </c>
      <c r="K36" s="433">
        <v>0.005751</v>
      </c>
      <c r="L36" s="433">
        <v>0.018347</v>
      </c>
      <c r="M36" s="433">
        <v>0.019012</v>
      </c>
      <c r="N36" s="433">
        <v>0.016126</v>
      </c>
      <c r="O36" s="433">
        <v>0.018285</v>
      </c>
      <c r="P36" s="433">
        <v>0.04563</v>
      </c>
      <c r="Q36" s="433">
        <v>0.044672</v>
      </c>
      <c r="R36" s="433">
        <v>0.123133</v>
      </c>
      <c r="S36" s="433">
        <v>0.158968</v>
      </c>
      <c r="T36" s="433">
        <v>0.171714</v>
      </c>
      <c r="U36" s="433">
        <v>0.173233</v>
      </c>
      <c r="V36" s="433">
        <v>0.171233</v>
      </c>
      <c r="W36" s="433">
        <v>0.212339</v>
      </c>
      <c r="X36" s="433">
        <v>0.234136</v>
      </c>
      <c r="Y36" s="433">
        <v>0.245608</v>
      </c>
      <c r="Z36" s="433">
        <v>0.257508</v>
      </c>
      <c r="AA36" s="433">
        <v>0.28291</v>
      </c>
      <c r="AB36" s="433">
        <v>0.267025</v>
      </c>
      <c r="AC36" s="433">
        <v>0.229769</v>
      </c>
      <c r="AD36" s="433">
        <v>0.254272</v>
      </c>
      <c r="AE36" s="433">
        <v>0.258365</v>
      </c>
      <c r="AF36" s="433">
        <v>0.288177</v>
      </c>
      <c r="AG36" s="433">
        <v>0.343134288</v>
      </c>
      <c r="AH36" s="433">
        <v>0.37307241</v>
      </c>
      <c r="AI36" s="433">
        <v>0.652658067</v>
      </c>
      <c r="AJ36" s="433">
        <v>1.135673</v>
      </c>
      <c r="AK36" s="433">
        <v>1.322663</v>
      </c>
      <c r="AL36" s="433">
        <v>1.450863</v>
      </c>
      <c r="AM36" s="433">
        <v>1.430420015302</v>
      </c>
      <c r="AN36" s="433">
        <v>1.4046782756395</v>
      </c>
      <c r="AO36" s="433">
        <v>1.48238277502431</v>
      </c>
      <c r="AP36" s="433">
        <v>1.659029823</v>
      </c>
      <c r="AQ36" s="433">
        <v>2.63259802256</v>
      </c>
      <c r="AR36" s="433">
        <v>3.58065268115789</v>
      </c>
      <c r="AS36" s="433">
        <v>4.03793701657895</v>
      </c>
      <c r="AT36" s="433">
        <v>4.55308681</v>
      </c>
      <c r="AU36" s="433">
        <v>4.465322569</v>
      </c>
      <c r="AV36" s="433">
        <v>4.701470946</v>
      </c>
      <c r="AW36" s="433">
        <v>5.20950492</v>
      </c>
      <c r="AX36" s="433">
        <v>5.250476673</v>
      </c>
      <c r="AY36" s="433">
        <v>5.246750344</v>
      </c>
      <c r="AZ36" s="433">
        <v>5.013876414</v>
      </c>
      <c r="BA36" s="433">
        <v>5.076489361</v>
      </c>
      <c r="BB36" s="433">
        <v>5.177725551</v>
      </c>
      <c r="BC36" s="433">
        <v>6.014197</v>
      </c>
      <c r="BD36" s="433">
        <v>6.024707487</v>
      </c>
      <c r="BE36" s="435">
        <v>5.96726054409129</v>
      </c>
      <c r="BF36" s="457">
        <v>-0.0158699140829511</v>
      </c>
      <c r="BG36" s="457">
        <v>0.0224791788069503</v>
      </c>
      <c r="BH36" s="457">
        <v>0.00189617017794655</v>
      </c>
    </row>
    <row r="37" spans="8:8">
      <c r="A37" s="218" t="s">
        <v>125</v>
      </c>
      <c r="B37" s="433">
        <v>0.0</v>
      </c>
      <c r="C37" s="433">
        <v>0.0</v>
      </c>
      <c r="D37" s="433">
        <v>0.0</v>
      </c>
      <c r="E37" s="433">
        <v>0.0</v>
      </c>
      <c r="F37" s="433">
        <v>0.0</v>
      </c>
      <c r="G37" s="433">
        <v>0.0</v>
      </c>
      <c r="H37" s="433">
        <v>0.0</v>
      </c>
      <c r="I37" s="433">
        <v>0.0</v>
      </c>
      <c r="J37" s="433">
        <v>0.0</v>
      </c>
      <c r="K37" s="433">
        <v>0.0</v>
      </c>
      <c r="L37" s="433">
        <v>0.0</v>
      </c>
      <c r="M37" s="433">
        <v>0.0</v>
      </c>
      <c r="N37" s="433">
        <v>0.0</v>
      </c>
      <c r="O37" s="433">
        <v>0.0</v>
      </c>
      <c r="P37" s="433">
        <v>0.0</v>
      </c>
      <c r="Q37" s="433">
        <v>0.0</v>
      </c>
      <c r="R37" s="433">
        <v>0.0</v>
      </c>
      <c r="S37" s="433">
        <v>0.0</v>
      </c>
      <c r="T37" s="433">
        <v>0.0</v>
      </c>
      <c r="U37" s="433">
        <v>0.0</v>
      </c>
      <c r="V37" s="433">
        <v>0.0</v>
      </c>
      <c r="W37" s="433">
        <v>0.0</v>
      </c>
      <c r="X37" s="433">
        <v>0.0</v>
      </c>
      <c r="Y37" s="433">
        <v>0.0</v>
      </c>
      <c r="Z37" s="433">
        <v>0.0</v>
      </c>
      <c r="AA37" s="433">
        <v>0.0</v>
      </c>
      <c r="AB37" s="433">
        <v>0.0</v>
      </c>
      <c r="AC37" s="433">
        <v>0.0050009</v>
      </c>
      <c r="AD37" s="433">
        <v>0.0150027</v>
      </c>
      <c r="AE37" s="433">
        <v>0.01900342</v>
      </c>
      <c r="AF37" s="433">
        <v>0.01600288</v>
      </c>
      <c r="AG37" s="433">
        <v>0.04100738</v>
      </c>
      <c r="AH37" s="433">
        <v>0.13102358</v>
      </c>
      <c r="AI37" s="433">
        <v>0.25404572</v>
      </c>
      <c r="AJ37" s="433">
        <v>0.27805004</v>
      </c>
      <c r="AK37" s="433">
        <v>0.33906102</v>
      </c>
      <c r="AL37" s="433">
        <v>0.43107758</v>
      </c>
      <c r="AM37" s="433">
        <v>0.46908442</v>
      </c>
      <c r="AN37" s="433">
        <v>0.5400972</v>
      </c>
      <c r="AO37" s="433">
        <v>0.76413752</v>
      </c>
      <c r="AP37" s="433">
        <v>1.24239559096</v>
      </c>
      <c r="AQ37" s="433">
        <v>1.750788985302</v>
      </c>
      <c r="AR37" s="433">
        <v>2.12876089297041</v>
      </c>
      <c r="AS37" s="433">
        <v>2.61936832406871</v>
      </c>
      <c r="AT37" s="433">
        <v>3.20752792669142</v>
      </c>
      <c r="AU37" s="433">
        <v>3.13069800273939</v>
      </c>
      <c r="AV37" s="433">
        <v>4.71774202201233</v>
      </c>
      <c r="AW37" s="433">
        <v>4.45117260259069</v>
      </c>
      <c r="AX37" s="433">
        <v>5.02398300542508</v>
      </c>
      <c r="AY37" s="433">
        <v>5.67818184930097</v>
      </c>
      <c r="AZ37" s="433">
        <v>7.05203903356309</v>
      </c>
      <c r="BA37" s="433">
        <v>6.83534264227054</v>
      </c>
      <c r="BB37" s="433">
        <v>8.185376</v>
      </c>
      <c r="BC37" s="433">
        <v>9.504764</v>
      </c>
      <c r="BD37" s="433">
        <v>10.892924</v>
      </c>
      <c r="BE37" s="435">
        <v>12.5086624078234</v>
      </c>
      <c r="BF37" s="457">
        <v>0.140984835027219</v>
      </c>
      <c r="BG37" s="457">
        <v>0.123540862994694</v>
      </c>
      <c r="BH37" s="457">
        <v>0.0039747807973965</v>
      </c>
    </row>
    <row r="38" spans="8:8">
      <c r="A38" s="218" t="s">
        <v>126</v>
      </c>
      <c r="B38" s="433">
        <v>2.676</v>
      </c>
      <c r="C38" s="433">
        <v>3.351</v>
      </c>
      <c r="D38" s="433">
        <v>3.475</v>
      </c>
      <c r="E38" s="433">
        <v>3.617</v>
      </c>
      <c r="F38" s="433">
        <v>3.812</v>
      </c>
      <c r="G38" s="433">
        <v>4.228</v>
      </c>
      <c r="H38" s="433">
        <v>4.209</v>
      </c>
      <c r="I38" s="433">
        <v>3.807</v>
      </c>
      <c r="J38" s="433">
        <v>3.845</v>
      </c>
      <c r="K38" s="433">
        <v>4.245</v>
      </c>
      <c r="L38" s="433">
        <v>3.986</v>
      </c>
      <c r="M38" s="433">
        <v>3.812</v>
      </c>
      <c r="N38" s="433">
        <v>3.73</v>
      </c>
      <c r="O38" s="433">
        <v>3.811</v>
      </c>
      <c r="P38" s="433">
        <v>3.825</v>
      </c>
      <c r="Q38" s="433">
        <v>3.96</v>
      </c>
      <c r="R38" s="433">
        <v>3.469</v>
      </c>
      <c r="S38" s="433">
        <v>3.521</v>
      </c>
      <c r="T38" s="433">
        <v>3.393</v>
      </c>
      <c r="U38" s="433">
        <v>3.472</v>
      </c>
      <c r="V38" s="433">
        <v>3.212</v>
      </c>
      <c r="W38" s="433">
        <v>3.501</v>
      </c>
      <c r="X38" s="433">
        <v>3.693</v>
      </c>
      <c r="Y38" s="433">
        <v>3.787</v>
      </c>
      <c r="Z38" s="433">
        <v>3.2010202020202</v>
      </c>
      <c r="AA38" s="433">
        <v>3.27691919191919</v>
      </c>
      <c r="AB38" s="433">
        <v>3.29987878787879</v>
      </c>
      <c r="AC38" s="433">
        <v>3.56691919191919</v>
      </c>
      <c r="AD38" s="433">
        <v>3.79783838383838</v>
      </c>
      <c r="AE38" s="433">
        <v>3.58171717171717</v>
      </c>
      <c r="AF38" s="433">
        <v>3.67563636363636</v>
      </c>
      <c r="AG38" s="433">
        <v>4.18466666666667</v>
      </c>
      <c r="AH38" s="433">
        <v>4.603</v>
      </c>
      <c r="AI38" s="433">
        <v>5.257</v>
      </c>
      <c r="AJ38" s="433">
        <v>5.95</v>
      </c>
      <c r="AK38" s="433">
        <v>6.68</v>
      </c>
      <c r="AL38" s="433">
        <v>7.536</v>
      </c>
      <c r="AM38" s="433">
        <v>8.797</v>
      </c>
      <c r="AN38" s="433">
        <v>10.196</v>
      </c>
      <c r="AO38" s="433">
        <v>11.533</v>
      </c>
      <c r="AP38" s="433">
        <v>12.372</v>
      </c>
      <c r="AQ38" s="433">
        <v>13.641</v>
      </c>
      <c r="AR38" s="433">
        <v>14.9</v>
      </c>
      <c r="AS38" s="433">
        <v>16.54</v>
      </c>
      <c r="AT38" s="433">
        <v>20.1187</v>
      </c>
      <c r="AU38" s="433">
        <v>25.8476</v>
      </c>
      <c r="AV38" s="433">
        <v>37.1388</v>
      </c>
      <c r="AW38" s="433">
        <v>50.3474</v>
      </c>
      <c r="AX38" s="433">
        <v>59.2349</v>
      </c>
      <c r="AY38" s="433">
        <v>62.1334</v>
      </c>
      <c r="AZ38" s="433">
        <v>63.3668</v>
      </c>
      <c r="BA38" s="433">
        <v>65.5902</v>
      </c>
      <c r="BB38" s="433">
        <v>67.699</v>
      </c>
      <c r="BC38" s="433">
        <v>65.6282</v>
      </c>
      <c r="BD38" s="433">
        <v>69.5284</v>
      </c>
      <c r="BE38" s="435">
        <v>70.3104250538496</v>
      </c>
      <c r="BF38" s="457">
        <v>0.00477995416370036</v>
      </c>
      <c r="BG38" s="457">
        <v>0.125505707329844</v>
      </c>
      <c r="BH38" s="457">
        <v>0.0223419993480707</v>
      </c>
    </row>
    <row r="39" spans="8:8">
      <c r="A39" s="218" t="s">
        <v>127</v>
      </c>
      <c r="B39" s="433" t="s">
        <v>114</v>
      </c>
      <c r="C39" s="433" t="s">
        <v>114</v>
      </c>
      <c r="D39" s="433" t="s">
        <v>114</v>
      </c>
      <c r="E39" s="433" t="s">
        <v>114</v>
      </c>
      <c r="F39" s="433" t="s">
        <v>114</v>
      </c>
      <c r="G39" s="433" t="s">
        <v>114</v>
      </c>
      <c r="H39" s="433" t="s">
        <v>114</v>
      </c>
      <c r="I39" s="433" t="s">
        <v>114</v>
      </c>
      <c r="J39" s="433" t="s">
        <v>114</v>
      </c>
      <c r="K39" s="433" t="s">
        <v>114</v>
      </c>
      <c r="L39" s="433" t="s">
        <v>114</v>
      </c>
      <c r="M39" s="433" t="s">
        <v>114</v>
      </c>
      <c r="N39" s="433" t="s">
        <v>114</v>
      </c>
      <c r="O39" s="433" t="s">
        <v>114</v>
      </c>
      <c r="P39" s="433" t="s">
        <v>114</v>
      </c>
      <c r="Q39" s="433" t="s">
        <v>114</v>
      </c>
      <c r="R39" s="433" t="s">
        <v>114</v>
      </c>
      <c r="S39" s="433" t="s">
        <v>114</v>
      </c>
      <c r="T39" s="433" t="s">
        <v>114</v>
      </c>
      <c r="U39" s="433" t="s">
        <v>114</v>
      </c>
      <c r="V39" s="433">
        <v>0.0</v>
      </c>
      <c r="W39" s="433">
        <v>0.0</v>
      </c>
      <c r="X39" s="433">
        <v>0.0</v>
      </c>
      <c r="Y39" s="433">
        <v>0.0</v>
      </c>
      <c r="Z39" s="433">
        <v>0.0</v>
      </c>
      <c r="AA39" s="433">
        <v>0.0</v>
      </c>
      <c r="AB39" s="433">
        <v>0.0</v>
      </c>
      <c r="AC39" s="433">
        <v>0.0</v>
      </c>
      <c r="AD39" s="433">
        <v>0.0</v>
      </c>
      <c r="AE39" s="433">
        <v>0.0</v>
      </c>
      <c r="AF39" s="433">
        <v>0.0</v>
      </c>
      <c r="AG39" s="433">
        <v>0.001</v>
      </c>
      <c r="AH39" s="433">
        <v>0.002</v>
      </c>
      <c r="AI39" s="433">
        <v>0.002</v>
      </c>
      <c r="AJ39" s="433">
        <v>0.002</v>
      </c>
      <c r="AK39" s="433">
        <v>0.005</v>
      </c>
      <c r="AL39" s="433">
        <v>0.006</v>
      </c>
      <c r="AM39" s="433">
        <v>0.021</v>
      </c>
      <c r="AN39" s="433">
        <v>0.072</v>
      </c>
      <c r="AO39" s="433">
        <v>0.087</v>
      </c>
      <c r="AP39" s="433">
        <v>0.089</v>
      </c>
      <c r="AQ39" s="433">
        <v>0.089</v>
      </c>
      <c r="AR39" s="433">
        <v>0.095</v>
      </c>
      <c r="AS39" s="433">
        <v>0.103</v>
      </c>
      <c r="AT39" s="433">
        <v>0.096</v>
      </c>
      <c r="AU39" s="433">
        <v>0.115</v>
      </c>
      <c r="AV39" s="433">
        <v>0.1912</v>
      </c>
      <c r="AW39" s="433">
        <v>0.3962</v>
      </c>
      <c r="AX39" s="433">
        <v>0.6212</v>
      </c>
      <c r="AY39" s="433">
        <v>0.7702</v>
      </c>
      <c r="AZ39" s="433">
        <v>0.9162</v>
      </c>
      <c r="BA39" s="433">
        <v>0.953382</v>
      </c>
      <c r="BB39" s="433">
        <v>1.08108</v>
      </c>
      <c r="BC39" s="433">
        <v>1.067026</v>
      </c>
      <c r="BD39" s="433">
        <v>1.084556</v>
      </c>
      <c r="BE39" s="435">
        <v>1.07019656105188</v>
      </c>
      <c r="BF39" s="457">
        <v>-0.0195509187384338</v>
      </c>
      <c r="BG39" s="457">
        <v>0.267037720696942</v>
      </c>
      <c r="BH39" s="457">
        <v>3.40068074556738E-4</v>
      </c>
    </row>
    <row r="40" spans="8:8">
      <c r="A40" s="218" t="s">
        <v>128</v>
      </c>
      <c r="B40" s="433" t="s">
        <v>114</v>
      </c>
      <c r="C40" s="433" t="s">
        <v>114</v>
      </c>
      <c r="D40" s="433" t="s">
        <v>114</v>
      </c>
      <c r="E40" s="433" t="s">
        <v>114</v>
      </c>
      <c r="F40" s="433" t="s">
        <v>114</v>
      </c>
      <c r="G40" s="433" t="s">
        <v>114</v>
      </c>
      <c r="H40" s="433" t="s">
        <v>114</v>
      </c>
      <c r="I40" s="433" t="s">
        <v>114</v>
      </c>
      <c r="J40" s="433" t="s">
        <v>114</v>
      </c>
      <c r="K40" s="433" t="s">
        <v>114</v>
      </c>
      <c r="L40" s="433" t="s">
        <v>114</v>
      </c>
      <c r="M40" s="433" t="s">
        <v>114</v>
      </c>
      <c r="N40" s="433" t="s">
        <v>114</v>
      </c>
      <c r="O40" s="433" t="s">
        <v>114</v>
      </c>
      <c r="P40" s="433" t="s">
        <v>114</v>
      </c>
      <c r="Q40" s="433" t="s">
        <v>114</v>
      </c>
      <c r="R40" s="433" t="s">
        <v>114</v>
      </c>
      <c r="S40" s="433" t="s">
        <v>114</v>
      </c>
      <c r="T40" s="433" t="s">
        <v>114</v>
      </c>
      <c r="U40" s="433" t="s">
        <v>114</v>
      </c>
      <c r="V40" s="433">
        <v>0.0</v>
      </c>
      <c r="W40" s="433">
        <v>0.0</v>
      </c>
      <c r="X40" s="433">
        <v>0.0</v>
      </c>
      <c r="Y40" s="433">
        <v>0.0</v>
      </c>
      <c r="Z40" s="433">
        <v>0.0</v>
      </c>
      <c r="AA40" s="433">
        <v>0.0</v>
      </c>
      <c r="AB40" s="433">
        <v>0.0</v>
      </c>
      <c r="AC40" s="433">
        <v>0.0</v>
      </c>
      <c r="AD40" s="433">
        <v>0.0</v>
      </c>
      <c r="AE40" s="433">
        <v>0.0</v>
      </c>
      <c r="AF40" s="433">
        <v>0.0</v>
      </c>
      <c r="AG40" s="433">
        <v>0.0</v>
      </c>
      <c r="AH40" s="433">
        <v>0.0</v>
      </c>
      <c r="AI40" s="433">
        <v>0.0</v>
      </c>
      <c r="AJ40" s="433">
        <v>0.0</v>
      </c>
      <c r="AK40" s="433">
        <v>0.0</v>
      </c>
      <c r="AL40" s="433">
        <v>0.002</v>
      </c>
      <c r="AM40" s="433">
        <v>0.004</v>
      </c>
      <c r="AN40" s="433">
        <v>0.007</v>
      </c>
      <c r="AO40" s="433">
        <v>0.0072</v>
      </c>
      <c r="AP40" s="433">
        <v>0.0088</v>
      </c>
      <c r="AQ40" s="433">
        <v>0.0387</v>
      </c>
      <c r="AR40" s="433">
        <v>0.1601</v>
      </c>
      <c r="AS40" s="433">
        <v>0.2001</v>
      </c>
      <c r="AT40" s="433">
        <v>0.2597</v>
      </c>
      <c r="AU40" s="433">
        <v>0.371</v>
      </c>
      <c r="AV40" s="433">
        <v>0.6321</v>
      </c>
      <c r="AW40" s="433">
        <v>0.7604</v>
      </c>
      <c r="AX40" s="433">
        <v>1.0045</v>
      </c>
      <c r="AY40" s="433">
        <v>1.1119</v>
      </c>
      <c r="AZ40" s="433">
        <v>1.3301</v>
      </c>
      <c r="BA40" s="433">
        <v>1.6347</v>
      </c>
      <c r="BB40" s="433">
        <v>1.9339</v>
      </c>
      <c r="BC40" s="433">
        <v>1.695</v>
      </c>
      <c r="BD40" s="433">
        <v>2.1237</v>
      </c>
      <c r="BE40" s="435">
        <v>2.26336358517986</v>
      </c>
      <c r="BF40" s="457">
        <v>0.0589479925395238</v>
      </c>
      <c r="BG40" s="457">
        <v>0.226743007829976</v>
      </c>
      <c r="BH40" s="457">
        <v>7.19211520991461E-4</v>
      </c>
    </row>
    <row r="41" spans="8:8">
      <c r="A41" s="218" t="s">
        <v>129</v>
      </c>
      <c r="B41" s="433">
        <v>0.0</v>
      </c>
      <c r="C41" s="433">
        <v>0.0</v>
      </c>
      <c r="D41" s="433">
        <v>0.0</v>
      </c>
      <c r="E41" s="433">
        <v>0.0</v>
      </c>
      <c r="F41" s="433">
        <v>0.0</v>
      </c>
      <c r="G41" s="433">
        <v>0.0</v>
      </c>
      <c r="H41" s="433">
        <v>0.0</v>
      </c>
      <c r="I41" s="433">
        <v>0.0</v>
      </c>
      <c r="J41" s="433">
        <v>0.0</v>
      </c>
      <c r="K41" s="433">
        <v>0.0</v>
      </c>
      <c r="L41" s="433">
        <v>0.0</v>
      </c>
      <c r="M41" s="433">
        <v>0.0</v>
      </c>
      <c r="N41" s="433">
        <v>0.013</v>
      </c>
      <c r="O41" s="433">
        <v>0.015</v>
      </c>
      <c r="P41" s="433">
        <v>0.016</v>
      </c>
      <c r="Q41" s="433">
        <v>0.015</v>
      </c>
      <c r="R41" s="433">
        <v>0.018</v>
      </c>
      <c r="S41" s="433">
        <v>0.018</v>
      </c>
      <c r="T41" s="433">
        <v>0.017</v>
      </c>
      <c r="U41" s="433">
        <v>0.019</v>
      </c>
      <c r="V41" s="433">
        <v>0.018</v>
      </c>
      <c r="W41" s="433">
        <v>0.017</v>
      </c>
      <c r="X41" s="433">
        <v>0.022</v>
      </c>
      <c r="Y41" s="433">
        <v>0.023</v>
      </c>
      <c r="Z41" s="433">
        <v>0.019</v>
      </c>
      <c r="AA41" s="433">
        <v>0.012505</v>
      </c>
      <c r="AB41" s="433">
        <v>0.013976</v>
      </c>
      <c r="AC41" s="433">
        <v>0.01177</v>
      </c>
      <c r="AD41" s="433">
        <v>0.014712</v>
      </c>
      <c r="AE41" s="433">
        <v>0.01508</v>
      </c>
      <c r="AF41" s="433">
        <v>0.019493</v>
      </c>
      <c r="AG41" s="433">
        <v>0.015448</v>
      </c>
      <c r="AH41" s="433">
        <v>0.019919</v>
      </c>
      <c r="AI41" s="433">
        <v>0.028068</v>
      </c>
      <c r="AJ41" s="433">
        <v>0.03685</v>
      </c>
      <c r="AK41" s="433">
        <v>0.047135</v>
      </c>
      <c r="AL41" s="433">
        <v>0.049659</v>
      </c>
      <c r="AM41" s="433">
        <v>0.051553</v>
      </c>
      <c r="AN41" s="433">
        <v>0.061718</v>
      </c>
      <c r="AO41" s="433">
        <v>0.091173</v>
      </c>
      <c r="AP41" s="433">
        <v>0.116112</v>
      </c>
      <c r="AQ41" s="433">
        <v>0.134316</v>
      </c>
      <c r="AR41" s="433">
        <v>0.147854</v>
      </c>
      <c r="AS41" s="433">
        <v>0.150268</v>
      </c>
      <c r="AT41" s="433">
        <v>0.161973</v>
      </c>
      <c r="AU41" s="433">
        <v>0.160371</v>
      </c>
      <c r="AV41" s="433">
        <v>0.182773</v>
      </c>
      <c r="AW41" s="433">
        <v>0.209754</v>
      </c>
      <c r="AX41" s="433">
        <v>0.250976</v>
      </c>
      <c r="AY41" s="433">
        <v>0.289842</v>
      </c>
      <c r="AZ41" s="433">
        <v>0.331533</v>
      </c>
      <c r="BA41" s="433">
        <v>0.341792</v>
      </c>
      <c r="BB41" s="433">
        <v>0.514666</v>
      </c>
      <c r="BC41" s="433">
        <v>0.591702</v>
      </c>
      <c r="BD41" s="433">
        <v>0.689347</v>
      </c>
      <c r="BE41" s="435">
        <v>0.940530467968211</v>
      </c>
      <c r="BF41" s="457">
        <v>0.355652730231114</v>
      </c>
      <c r="BG41" s="457">
        <v>0.149187771221009</v>
      </c>
      <c r="BH41" s="457">
        <v>2.98865084176246E-4</v>
      </c>
    </row>
    <row r="42" spans="8:8">
      <c r="A42" s="218" t="s">
        <v>130</v>
      </c>
      <c r="B42" s="433">
        <v>0.0</v>
      </c>
      <c r="C42" s="433">
        <v>0.0</v>
      </c>
      <c r="D42" s="433">
        <v>0.0</v>
      </c>
      <c r="E42" s="433">
        <v>0.0</v>
      </c>
      <c r="F42" s="433">
        <v>0.0</v>
      </c>
      <c r="G42" s="433">
        <v>0.0</v>
      </c>
      <c r="H42" s="433">
        <v>0.0</v>
      </c>
      <c r="I42" s="433">
        <v>0.0</v>
      </c>
      <c r="J42" s="433">
        <v>0.0</v>
      </c>
      <c r="K42" s="433">
        <v>0.0</v>
      </c>
      <c r="L42" s="433">
        <v>0.803</v>
      </c>
      <c r="M42" s="433">
        <v>0.872</v>
      </c>
      <c r="N42" s="433">
        <v>0.867</v>
      </c>
      <c r="O42" s="433">
        <v>1.211</v>
      </c>
      <c r="P42" s="433">
        <v>1.106</v>
      </c>
      <c r="Q42" s="433">
        <v>1.024</v>
      </c>
      <c r="R42" s="433">
        <v>1.085</v>
      </c>
      <c r="S42" s="433">
        <v>0.265</v>
      </c>
      <c r="T42" s="433">
        <v>0.231</v>
      </c>
      <c r="U42" s="433">
        <v>0.017</v>
      </c>
      <c r="V42" s="433">
        <v>0.441</v>
      </c>
      <c r="W42" s="433">
        <v>0.554</v>
      </c>
      <c r="X42" s="433">
        <v>0.704</v>
      </c>
      <c r="Y42" s="433">
        <v>0.851</v>
      </c>
      <c r="Z42" s="433">
        <v>0.923</v>
      </c>
      <c r="AA42" s="433">
        <v>0.726</v>
      </c>
      <c r="AB42" s="433">
        <v>0.838</v>
      </c>
      <c r="AC42" s="433">
        <v>0.9</v>
      </c>
      <c r="AD42" s="433">
        <v>1.038</v>
      </c>
      <c r="AE42" s="433">
        <v>1.17701</v>
      </c>
      <c r="AF42" s="433">
        <v>1.335</v>
      </c>
      <c r="AG42" s="433">
        <v>1.755</v>
      </c>
      <c r="AH42" s="433">
        <v>1.94</v>
      </c>
      <c r="AI42" s="433">
        <v>2.233781</v>
      </c>
      <c r="AJ42" s="433">
        <v>2.438608</v>
      </c>
      <c r="AK42" s="433">
        <v>2.849904</v>
      </c>
      <c r="AL42" s="433">
        <v>3.196094</v>
      </c>
      <c r="AM42" s="433">
        <v>3.869792</v>
      </c>
      <c r="AN42" s="433">
        <v>3.896274</v>
      </c>
      <c r="AO42" s="433">
        <v>5.225046</v>
      </c>
      <c r="AP42" s="433">
        <v>7.377918</v>
      </c>
      <c r="AQ42" s="433">
        <v>7.963223</v>
      </c>
      <c r="AR42" s="433">
        <v>7.498994</v>
      </c>
      <c r="AS42" s="433">
        <v>9.380115</v>
      </c>
      <c r="AT42" s="433">
        <v>10.738777</v>
      </c>
      <c r="AU42" s="433">
        <v>11.110556</v>
      </c>
      <c r="AV42" s="433">
        <v>12.284074</v>
      </c>
      <c r="AW42" s="433">
        <v>12.439187</v>
      </c>
      <c r="AX42" s="433">
        <v>12.097048</v>
      </c>
      <c r="AY42" s="433">
        <v>11.595278</v>
      </c>
      <c r="AZ42" s="433">
        <v>13.601382</v>
      </c>
      <c r="BA42" s="433">
        <v>14.634462</v>
      </c>
      <c r="BB42" s="433">
        <v>17.372497</v>
      </c>
      <c r="BC42" s="433">
        <v>18.829153</v>
      </c>
      <c r="BD42" s="433">
        <v>22.65817</v>
      </c>
      <c r="BE42" s="435">
        <v>32.00654520562</v>
      </c>
      <c r="BF42" s="457">
        <v>0.40354855700523</v>
      </c>
      <c r="BG42" s="457">
        <v>0.0713181686119668</v>
      </c>
      <c r="BH42" s="457">
        <v>0.0101704720398189</v>
      </c>
    </row>
    <row r="43" spans="8:8">
      <c r="A43" s="218" t="s">
        <v>131</v>
      </c>
      <c r="B43" s="433" t="s">
        <v>114</v>
      </c>
      <c r="C43" s="433" t="s">
        <v>114</v>
      </c>
      <c r="D43" s="433" t="s">
        <v>114</v>
      </c>
      <c r="E43" s="433" t="s">
        <v>114</v>
      </c>
      <c r="F43" s="433" t="s">
        <v>114</v>
      </c>
      <c r="G43" s="433" t="s">
        <v>114</v>
      </c>
      <c r="H43" s="433" t="s">
        <v>114</v>
      </c>
      <c r="I43" s="433" t="s">
        <v>114</v>
      </c>
      <c r="J43" s="433" t="s">
        <v>114</v>
      </c>
      <c r="K43" s="433" t="s">
        <v>114</v>
      </c>
      <c r="L43" s="433" t="s">
        <v>114</v>
      </c>
      <c r="M43" s="433" t="s">
        <v>114</v>
      </c>
      <c r="N43" s="433" t="s">
        <v>114</v>
      </c>
      <c r="O43" s="433" t="s">
        <v>114</v>
      </c>
      <c r="P43" s="433" t="s">
        <v>114</v>
      </c>
      <c r="Q43" s="433" t="s">
        <v>114</v>
      </c>
      <c r="R43" s="433" t="s">
        <v>114</v>
      </c>
      <c r="S43" s="433" t="s">
        <v>114</v>
      </c>
      <c r="T43" s="433" t="s">
        <v>114</v>
      </c>
      <c r="U43" s="433" t="s">
        <v>114</v>
      </c>
      <c r="V43" s="433" t="s">
        <v>114</v>
      </c>
      <c r="W43" s="433" t="s">
        <v>114</v>
      </c>
      <c r="X43" s="433" t="s">
        <v>114</v>
      </c>
      <c r="Y43" s="433" t="s">
        <v>114</v>
      </c>
      <c r="Z43" s="433" t="s">
        <v>114</v>
      </c>
      <c r="AA43" s="433">
        <v>0.0</v>
      </c>
      <c r="AB43" s="433">
        <v>0.0</v>
      </c>
      <c r="AC43" s="433">
        <v>0.0</v>
      </c>
      <c r="AD43" s="433">
        <v>0.0</v>
      </c>
      <c r="AE43" s="433">
        <v>0.0</v>
      </c>
      <c r="AF43" s="433">
        <v>0.0</v>
      </c>
      <c r="AG43" s="433">
        <v>0.0</v>
      </c>
      <c r="AH43" s="433">
        <v>0.0</v>
      </c>
      <c r="AI43" s="433">
        <v>0.0</v>
      </c>
      <c r="AJ43" s="433">
        <v>0.0</v>
      </c>
      <c r="AK43" s="433">
        <v>0.0</v>
      </c>
      <c r="AL43" s="433">
        <v>0.0</v>
      </c>
      <c r="AM43" s="433">
        <v>0.0</v>
      </c>
      <c r="AN43" s="433">
        <v>0.0</v>
      </c>
      <c r="AO43" s="433">
        <v>0.0</v>
      </c>
      <c r="AP43" s="433">
        <v>0.0</v>
      </c>
      <c r="AQ43" s="433">
        <v>0.0</v>
      </c>
      <c r="AR43" s="433">
        <v>0.0</v>
      </c>
      <c r="AS43" s="433">
        <v>0.0</v>
      </c>
      <c r="AT43" s="433">
        <v>0.0</v>
      </c>
      <c r="AU43" s="433">
        <v>2.6E-5</v>
      </c>
      <c r="AV43" s="433">
        <v>0.001173</v>
      </c>
      <c r="AW43" s="433">
        <v>0.002836</v>
      </c>
      <c r="AX43" s="433">
        <v>0.009051</v>
      </c>
      <c r="AY43" s="433">
        <v>0.085015</v>
      </c>
      <c r="AZ43" s="433">
        <v>0.163586</v>
      </c>
      <c r="BA43" s="433">
        <v>0.169216</v>
      </c>
      <c r="BB43" s="433">
        <v>0.185782</v>
      </c>
      <c r="BC43" s="433">
        <v>0.174176</v>
      </c>
      <c r="BD43" s="433">
        <v>0.180136</v>
      </c>
      <c r="BE43" s="435">
        <v>0.19772</v>
      </c>
      <c r="BF43" s="457">
        <v>0.0905951477207863</v>
      </c>
      <c r="BG43" s="457">
        <v>0.0</v>
      </c>
      <c r="BH43" s="457">
        <v>6.28279534324714E-5</v>
      </c>
    </row>
    <row r="44" spans="8:8">
      <c r="A44" s="218" t="s">
        <v>132</v>
      </c>
      <c r="B44" s="433">
        <v>0.0</v>
      </c>
      <c r="C44" s="433">
        <v>0.0</v>
      </c>
      <c r="D44" s="433">
        <v>0.0</v>
      </c>
      <c r="E44" s="433">
        <v>0.0</v>
      </c>
      <c r="F44" s="433">
        <v>0.0</v>
      </c>
      <c r="G44" s="433">
        <v>0.0</v>
      </c>
      <c r="H44" s="433">
        <v>0.0</v>
      </c>
      <c r="I44" s="433">
        <v>0.0</v>
      </c>
      <c r="J44" s="433">
        <v>0.0</v>
      </c>
      <c r="K44" s="433">
        <v>0.0</v>
      </c>
      <c r="L44" s="433">
        <v>0.0</v>
      </c>
      <c r="M44" s="433">
        <v>0.0</v>
      </c>
      <c r="N44" s="433">
        <v>0.0</v>
      </c>
      <c r="O44" s="433">
        <v>0.0</v>
      </c>
      <c r="P44" s="433">
        <v>0.0</v>
      </c>
      <c r="Q44" s="433">
        <v>0.0</v>
      </c>
      <c r="R44" s="433">
        <v>0.0</v>
      </c>
      <c r="S44" s="433">
        <v>0.0</v>
      </c>
      <c r="T44" s="433">
        <v>0.0</v>
      </c>
      <c r="U44" s="433">
        <v>0.0</v>
      </c>
      <c r="V44" s="433">
        <v>0.005</v>
      </c>
      <c r="W44" s="433">
        <v>0.026</v>
      </c>
      <c r="X44" s="433">
        <v>0.021</v>
      </c>
      <c r="Y44" s="433">
        <v>0.027</v>
      </c>
      <c r="Z44" s="433">
        <v>0.029</v>
      </c>
      <c r="AA44" s="433">
        <v>0.213</v>
      </c>
      <c r="AB44" s="433">
        <v>0.209</v>
      </c>
      <c r="AC44" s="433">
        <v>0.227</v>
      </c>
      <c r="AD44" s="433">
        <v>0.243</v>
      </c>
      <c r="AE44" s="433">
        <v>0.27</v>
      </c>
      <c r="AF44" s="433">
        <v>0.289</v>
      </c>
      <c r="AG44" s="433">
        <v>0.303</v>
      </c>
      <c r="AH44" s="433">
        <v>0.241</v>
      </c>
      <c r="AI44" s="433">
        <v>0.27</v>
      </c>
      <c r="AJ44" s="433">
        <v>0.287276</v>
      </c>
      <c r="AK44" s="433">
        <v>0.291499</v>
      </c>
      <c r="AL44" s="433">
        <v>0.289058</v>
      </c>
      <c r="AM44" s="433">
        <v>0.294203</v>
      </c>
      <c r="AN44" s="433">
        <v>0.555996</v>
      </c>
      <c r="AO44" s="433">
        <v>0.624719</v>
      </c>
      <c r="AP44" s="433">
        <v>0.84623</v>
      </c>
      <c r="AQ44" s="433">
        <v>1.0311</v>
      </c>
      <c r="AR44" s="433">
        <v>1.2851</v>
      </c>
      <c r="AS44" s="433">
        <v>1.3174</v>
      </c>
      <c r="AT44" s="433">
        <v>1.2117</v>
      </c>
      <c r="AU44" s="433">
        <v>1.2311</v>
      </c>
      <c r="AV44" s="433">
        <v>1.6305</v>
      </c>
      <c r="AW44" s="433">
        <v>1.8829</v>
      </c>
      <c r="AX44" s="433">
        <v>2.2868</v>
      </c>
      <c r="AY44" s="433">
        <v>2.4866</v>
      </c>
      <c r="AZ44" s="433">
        <v>2.7844</v>
      </c>
      <c r="BA44" s="433">
        <v>2.372542</v>
      </c>
      <c r="BB44" s="433">
        <v>3.103961</v>
      </c>
      <c r="BC44" s="433">
        <v>4.142044</v>
      </c>
      <c r="BD44" s="433">
        <v>5.88480499898148</v>
      </c>
      <c r="BE44" s="435">
        <v>10.2852058803791</v>
      </c>
      <c r="BF44" s="457">
        <v>0.736578368928033</v>
      </c>
      <c r="BG44" s="457">
        <v>0.164461586182811</v>
      </c>
      <c r="BH44" s="457">
        <v>0.00326825023313695</v>
      </c>
    </row>
    <row r="45" spans="8:8">
      <c r="A45" s="218" t="s">
        <v>133</v>
      </c>
      <c r="B45" s="433">
        <v>0.026</v>
      </c>
      <c r="C45" s="433">
        <v>0.038</v>
      </c>
      <c r="D45" s="433">
        <v>0.044</v>
      </c>
      <c r="E45" s="433">
        <v>0.047</v>
      </c>
      <c r="F45" s="433">
        <v>0.084</v>
      </c>
      <c r="G45" s="433">
        <v>0.059</v>
      </c>
      <c r="H45" s="433">
        <v>0.101</v>
      </c>
      <c r="I45" s="433">
        <v>0.185</v>
      </c>
      <c r="J45" s="433">
        <v>0.223</v>
      </c>
      <c r="K45" s="433">
        <v>0.235</v>
      </c>
      <c r="L45" s="433">
        <v>0.211</v>
      </c>
      <c r="M45" s="433">
        <v>0.183</v>
      </c>
      <c r="N45" s="433">
        <v>0.265</v>
      </c>
      <c r="O45" s="433">
        <v>0.262</v>
      </c>
      <c r="P45" s="433">
        <v>0.24</v>
      </c>
      <c r="Q45" s="433">
        <v>0.248</v>
      </c>
      <c r="R45" s="433">
        <v>0.269</v>
      </c>
      <c r="S45" s="433">
        <v>0.269</v>
      </c>
      <c r="T45" s="433">
        <v>0.362</v>
      </c>
      <c r="U45" s="433">
        <v>0.345</v>
      </c>
      <c r="V45" s="433">
        <v>0.397</v>
      </c>
      <c r="W45" s="433">
        <v>0.368</v>
      </c>
      <c r="X45" s="433">
        <v>0.193</v>
      </c>
      <c r="Y45" s="433">
        <v>0.094</v>
      </c>
      <c r="Z45" s="433">
        <v>0.103</v>
      </c>
      <c r="AA45" s="433">
        <v>0.055</v>
      </c>
      <c r="AB45" s="433">
        <v>0.083</v>
      </c>
      <c r="AC45" s="433">
        <v>0.111</v>
      </c>
      <c r="AD45" s="433">
        <v>0.061</v>
      </c>
      <c r="AE45" s="433">
        <v>0.051</v>
      </c>
      <c r="AF45" s="433">
        <v>0.068</v>
      </c>
      <c r="AG45" s="433">
        <v>0.133</v>
      </c>
      <c r="AH45" s="433">
        <v>0.171</v>
      </c>
      <c r="AI45" s="433">
        <v>0.224</v>
      </c>
      <c r="AJ45" s="433">
        <v>0.197</v>
      </c>
      <c r="AK45" s="433">
        <v>0.226</v>
      </c>
      <c r="AL45" s="433">
        <v>0.458</v>
      </c>
      <c r="AM45" s="433">
        <v>0.488</v>
      </c>
      <c r="AN45" s="433">
        <v>0.579</v>
      </c>
      <c r="AO45" s="433">
        <v>0.9924</v>
      </c>
      <c r="AP45" s="433">
        <v>1.6458</v>
      </c>
      <c r="AQ45" s="433">
        <v>2.2488</v>
      </c>
      <c r="AR45" s="433">
        <v>3.0775</v>
      </c>
      <c r="AS45" s="433">
        <v>4.454</v>
      </c>
      <c r="AT45" s="433">
        <v>6.3033</v>
      </c>
      <c r="AU45" s="433">
        <v>7.9685</v>
      </c>
      <c r="AV45" s="433">
        <v>10.806</v>
      </c>
      <c r="AW45" s="433">
        <v>14.8424</v>
      </c>
      <c r="AX45" s="433">
        <v>14.6276</v>
      </c>
      <c r="AY45" s="433">
        <v>17.662</v>
      </c>
      <c r="AZ45" s="433">
        <v>20.654</v>
      </c>
      <c r="BA45" s="433">
        <v>20.669</v>
      </c>
      <c r="BB45" s="433">
        <v>21.562</v>
      </c>
      <c r="BC45" s="433">
        <v>19.647</v>
      </c>
      <c r="BD45" s="433">
        <v>23.500416</v>
      </c>
      <c r="BE45" s="435">
        <v>25.614</v>
      </c>
      <c r="BF45" s="457">
        <v>0.0829672645446362</v>
      </c>
      <c r="BG45" s="457">
        <v>0.134076175119584</v>
      </c>
      <c r="BH45" s="457">
        <v>0.00813916244800386</v>
      </c>
    </row>
    <row r="46" spans="8:8">
      <c r="A46" s="218" t="s">
        <v>134</v>
      </c>
      <c r="B46" s="433">
        <v>0.207</v>
      </c>
      <c r="C46" s="433">
        <v>0.2</v>
      </c>
      <c r="D46" s="433">
        <v>0.192</v>
      </c>
      <c r="E46" s="433">
        <v>0.228</v>
      </c>
      <c r="F46" s="433">
        <v>0.28</v>
      </c>
      <c r="G46" s="433">
        <v>0.186</v>
      </c>
      <c r="H46" s="433">
        <v>0.143</v>
      </c>
      <c r="I46" s="433">
        <v>0.113</v>
      </c>
      <c r="J46" s="433">
        <v>0.2</v>
      </c>
      <c r="K46" s="433">
        <v>0.18</v>
      </c>
      <c r="L46" s="433">
        <v>0.236</v>
      </c>
      <c r="M46" s="433">
        <v>0.23</v>
      </c>
      <c r="N46" s="433">
        <v>0.234</v>
      </c>
      <c r="O46" s="433">
        <v>0.232</v>
      </c>
      <c r="P46" s="433">
        <v>0.258</v>
      </c>
      <c r="Q46" s="433">
        <v>0.32</v>
      </c>
      <c r="R46" s="433">
        <v>0.311</v>
      </c>
      <c r="S46" s="433">
        <v>0.353</v>
      </c>
      <c r="T46" s="433">
        <v>0.405</v>
      </c>
      <c r="U46" s="433">
        <v>0.373</v>
      </c>
      <c r="V46" s="433">
        <v>0.548</v>
      </c>
      <c r="W46" s="433">
        <v>0.606</v>
      </c>
      <c r="X46" s="433">
        <v>0.614</v>
      </c>
      <c r="Y46" s="433">
        <v>0.653</v>
      </c>
      <c r="Z46" s="433">
        <v>0.663010101010101</v>
      </c>
      <c r="AA46" s="433">
        <v>0.693959595959596</v>
      </c>
      <c r="AB46" s="433">
        <v>0.813959595959596</v>
      </c>
      <c r="AC46" s="433">
        <v>0.890838383838384</v>
      </c>
      <c r="AD46" s="433">
        <v>0.915555555555556</v>
      </c>
      <c r="AE46" s="433">
        <v>0.984</v>
      </c>
      <c r="AF46" s="433">
        <v>1.046</v>
      </c>
      <c r="AG46" s="433">
        <v>1.03</v>
      </c>
      <c r="AH46" s="433">
        <v>1.126</v>
      </c>
      <c r="AI46" s="433">
        <v>1.1694</v>
      </c>
      <c r="AJ46" s="433">
        <v>1.3622</v>
      </c>
      <c r="AK46" s="433">
        <v>1.5454</v>
      </c>
      <c r="AL46" s="433">
        <v>1.7076</v>
      </c>
      <c r="AM46" s="433">
        <v>1.9328</v>
      </c>
      <c r="AN46" s="433">
        <v>1.9826</v>
      </c>
      <c r="AO46" s="433">
        <v>2.4499</v>
      </c>
      <c r="AP46" s="433">
        <v>3.4988</v>
      </c>
      <c r="AQ46" s="433">
        <v>4.719</v>
      </c>
      <c r="AR46" s="433">
        <v>6.144</v>
      </c>
      <c r="AS46" s="433">
        <v>7.842</v>
      </c>
      <c r="AT46" s="433">
        <v>10.008</v>
      </c>
      <c r="AU46" s="433">
        <v>12.208</v>
      </c>
      <c r="AV46" s="433">
        <v>12.577</v>
      </c>
      <c r="AW46" s="433">
        <v>13.75</v>
      </c>
      <c r="AX46" s="433">
        <v>15.741324431</v>
      </c>
      <c r="AY46" s="433">
        <v>15.993080998</v>
      </c>
      <c r="AZ46" s="433">
        <v>15.71136017</v>
      </c>
      <c r="BA46" s="433">
        <v>16.538</v>
      </c>
      <c r="BB46" s="433">
        <v>16.677</v>
      </c>
      <c r="BC46" s="433">
        <v>17.008</v>
      </c>
      <c r="BD46" s="433">
        <v>18.587</v>
      </c>
      <c r="BE46" s="435">
        <v>18.093</v>
      </c>
      <c r="BF46" s="457">
        <v>-0.0328034062522572</v>
      </c>
      <c r="BG46" s="457">
        <v>0.0577369351444801</v>
      </c>
      <c r="BH46" s="457">
        <v>0.0057492725139273</v>
      </c>
    </row>
    <row r="47" spans="8:8">
      <c r="A47" s="218" t="s">
        <v>135</v>
      </c>
      <c r="B47" s="433">
        <v>0.0</v>
      </c>
      <c r="C47" s="433">
        <v>0.0</v>
      </c>
      <c r="D47" s="433">
        <v>0.0</v>
      </c>
      <c r="E47" s="433">
        <v>0.0</v>
      </c>
      <c r="F47" s="433">
        <v>0.0</v>
      </c>
      <c r="G47" s="433">
        <v>0.0</v>
      </c>
      <c r="H47" s="433">
        <v>0.0</v>
      </c>
      <c r="I47" s="433">
        <v>0.0</v>
      </c>
      <c r="J47" s="433">
        <v>0.0</v>
      </c>
      <c r="K47" s="433">
        <v>0.0</v>
      </c>
      <c r="L47" s="433">
        <v>0.0</v>
      </c>
      <c r="M47" s="433">
        <v>0.0</v>
      </c>
      <c r="N47" s="433">
        <v>0.0</v>
      </c>
      <c r="O47" s="433">
        <v>0.0</v>
      </c>
      <c r="P47" s="433">
        <v>0.0</v>
      </c>
      <c r="Q47" s="433">
        <v>0.0</v>
      </c>
      <c r="R47" s="433">
        <v>0.0</v>
      </c>
      <c r="S47" s="433">
        <v>0.0</v>
      </c>
      <c r="T47" s="433">
        <v>0.0</v>
      </c>
      <c r="U47" s="433">
        <v>0.0</v>
      </c>
      <c r="V47" s="433">
        <v>0.0</v>
      </c>
      <c r="W47" s="433">
        <v>0.0</v>
      </c>
      <c r="X47" s="433">
        <v>0.0</v>
      </c>
      <c r="Y47" s="433">
        <v>0.0</v>
      </c>
      <c r="Z47" s="433">
        <v>0.0</v>
      </c>
      <c r="AA47" s="433">
        <v>0.00206273258904838</v>
      </c>
      <c r="AB47" s="433">
        <v>0.0</v>
      </c>
      <c r="AC47" s="433">
        <v>0.002</v>
      </c>
      <c r="AD47" s="433">
        <v>0.001</v>
      </c>
      <c r="AE47" s="433">
        <v>0.0</v>
      </c>
      <c r="AF47" s="433">
        <v>0.0</v>
      </c>
      <c r="AG47" s="433">
        <v>0.0</v>
      </c>
      <c r="AH47" s="433">
        <v>0.011</v>
      </c>
      <c r="AI47" s="433">
        <v>0.011</v>
      </c>
      <c r="AJ47" s="433">
        <v>0.0</v>
      </c>
      <c r="AK47" s="433">
        <v>0.0</v>
      </c>
      <c r="AL47" s="433">
        <v>0.0</v>
      </c>
      <c r="AM47" s="433">
        <v>0.003</v>
      </c>
      <c r="AN47" s="433">
        <v>0.003</v>
      </c>
      <c r="AO47" s="433">
        <v>0.004</v>
      </c>
      <c r="AP47" s="433">
        <v>0.006</v>
      </c>
      <c r="AQ47" s="433">
        <v>0.005</v>
      </c>
      <c r="AR47" s="433">
        <v>0.038</v>
      </c>
      <c r="AS47" s="433">
        <v>0.029</v>
      </c>
      <c r="AT47" s="433">
        <v>0.020010101010101</v>
      </c>
      <c r="AU47" s="433">
        <v>0.419020202020202</v>
      </c>
      <c r="AV47" s="433">
        <v>1.586</v>
      </c>
      <c r="AW47" s="433">
        <v>2.86</v>
      </c>
      <c r="AX47" s="433">
        <v>5.192</v>
      </c>
      <c r="AY47" s="433">
        <v>6.5239</v>
      </c>
      <c r="AZ47" s="433">
        <v>9.569</v>
      </c>
      <c r="BA47" s="433">
        <v>8.941</v>
      </c>
      <c r="BB47" s="433">
        <v>9.788168</v>
      </c>
      <c r="BC47" s="433">
        <v>8.53013</v>
      </c>
      <c r="BD47" s="433">
        <v>9.055144</v>
      </c>
      <c r="BE47" s="435">
        <v>9.23306920166373</v>
      </c>
      <c r="BF47" s="457">
        <v>0.0131277327062183</v>
      </c>
      <c r="BG47" s="457">
        <v>0.832551032185111</v>
      </c>
      <c r="BH47" s="457">
        <v>0.00293392090755065</v>
      </c>
    </row>
    <row r="48" spans="8:8">
      <c r="A48" s="218" t="s">
        <v>136</v>
      </c>
      <c r="B48" s="433">
        <v>0.0</v>
      </c>
      <c r="C48" s="433">
        <v>0.0</v>
      </c>
      <c r="D48" s="433">
        <v>0.0</v>
      </c>
      <c r="E48" s="433">
        <v>0.0</v>
      </c>
      <c r="F48" s="433">
        <v>0.0</v>
      </c>
      <c r="G48" s="433">
        <v>0.0</v>
      </c>
      <c r="H48" s="433">
        <v>0.0</v>
      </c>
      <c r="I48" s="433">
        <v>0.0</v>
      </c>
      <c r="J48" s="433">
        <v>0.0</v>
      </c>
      <c r="K48" s="433">
        <v>0.0</v>
      </c>
      <c r="L48" s="433">
        <v>0.0</v>
      </c>
      <c r="M48" s="433">
        <v>0.0</v>
      </c>
      <c r="N48" s="433">
        <v>0.0</v>
      </c>
      <c r="O48" s="433">
        <v>0.0</v>
      </c>
      <c r="P48" s="433">
        <v>0.0</v>
      </c>
      <c r="Q48" s="433">
        <v>0.0</v>
      </c>
      <c r="R48" s="433">
        <v>0.0</v>
      </c>
      <c r="S48" s="433">
        <v>0.0</v>
      </c>
      <c r="T48" s="433">
        <v>0.0</v>
      </c>
      <c r="U48" s="433">
        <v>0.0</v>
      </c>
      <c r="V48" s="433">
        <v>0.0</v>
      </c>
      <c r="W48" s="433">
        <v>0.0</v>
      </c>
      <c r="X48" s="433">
        <v>0.0</v>
      </c>
      <c r="Y48" s="433">
        <v>0.0</v>
      </c>
      <c r="Z48" s="433">
        <v>0.0</v>
      </c>
      <c r="AA48" s="433">
        <v>0.0</v>
      </c>
      <c r="AB48" s="433">
        <v>0.0</v>
      </c>
      <c r="AC48" s="433">
        <v>0.0</v>
      </c>
      <c r="AD48" s="433">
        <v>0.0</v>
      </c>
      <c r="AE48" s="433">
        <v>0.0</v>
      </c>
      <c r="AF48" s="433">
        <v>0.0</v>
      </c>
      <c r="AG48" s="433">
        <v>0.0</v>
      </c>
      <c r="AH48" s="433">
        <v>0.0</v>
      </c>
      <c r="AI48" s="433">
        <v>0.0</v>
      </c>
      <c r="AJ48" s="433">
        <v>0.0</v>
      </c>
      <c r="AK48" s="433">
        <v>0.0</v>
      </c>
      <c r="AL48" s="433">
        <v>0.154</v>
      </c>
      <c r="AM48" s="433">
        <v>0.152</v>
      </c>
      <c r="AN48" s="433">
        <v>0.101</v>
      </c>
      <c r="AO48" s="433">
        <v>0.026</v>
      </c>
      <c r="AP48" s="433">
        <v>0.039</v>
      </c>
      <c r="AQ48" s="433">
        <v>0.404</v>
      </c>
      <c r="AR48" s="433">
        <v>0.483</v>
      </c>
      <c r="AS48" s="433">
        <v>0.524</v>
      </c>
      <c r="AT48" s="433">
        <v>0.543</v>
      </c>
      <c r="AU48" s="433">
        <v>0.685</v>
      </c>
      <c r="AV48" s="433">
        <v>1.221</v>
      </c>
      <c r="AW48" s="433">
        <v>1.371</v>
      </c>
      <c r="AX48" s="433">
        <v>1.505</v>
      </c>
      <c r="AY48" s="433">
        <v>2.02</v>
      </c>
      <c r="AZ48" s="433">
        <v>2.174</v>
      </c>
      <c r="BA48" s="433">
        <v>2.27001643835616</v>
      </c>
      <c r="BB48" s="433">
        <v>2.208</v>
      </c>
      <c r="BC48" s="433">
        <v>2.216</v>
      </c>
      <c r="BD48" s="433">
        <v>2.288</v>
      </c>
      <c r="BE48" s="435">
        <v>2.30060642596334</v>
      </c>
      <c r="BF48" s="457">
        <v>-9.2111035508724E-4</v>
      </c>
      <c r="BG48" s="457">
        <v>0.148040181278881</v>
      </c>
      <c r="BH48" s="457">
        <v>7.3104589013185E-4</v>
      </c>
    </row>
    <row r="49" spans="8:8">
      <c r="A49" s="218" t="s">
        <v>137</v>
      </c>
      <c r="B49" s="433" t="s">
        <v>114</v>
      </c>
      <c r="C49" s="433" t="s">
        <v>114</v>
      </c>
      <c r="D49" s="433" t="s">
        <v>114</v>
      </c>
      <c r="E49" s="433" t="s">
        <v>114</v>
      </c>
      <c r="F49" s="433" t="s">
        <v>114</v>
      </c>
      <c r="G49" s="433" t="s">
        <v>114</v>
      </c>
      <c r="H49" s="433" t="s">
        <v>114</v>
      </c>
      <c r="I49" s="433" t="s">
        <v>114</v>
      </c>
      <c r="J49" s="433" t="s">
        <v>114</v>
      </c>
      <c r="K49" s="433" t="s">
        <v>114</v>
      </c>
      <c r="L49" s="433" t="s">
        <v>114</v>
      </c>
      <c r="M49" s="433" t="s">
        <v>114</v>
      </c>
      <c r="N49" s="433" t="s">
        <v>114</v>
      </c>
      <c r="O49" s="433" t="s">
        <v>114</v>
      </c>
      <c r="P49" s="433" t="s">
        <v>114</v>
      </c>
      <c r="Q49" s="433" t="s">
        <v>114</v>
      </c>
      <c r="R49" s="433" t="s">
        <v>114</v>
      </c>
      <c r="S49" s="433" t="s">
        <v>114</v>
      </c>
      <c r="T49" s="433" t="s">
        <v>114</v>
      </c>
      <c r="U49" s="433" t="s">
        <v>114</v>
      </c>
      <c r="V49" s="433" t="s">
        <v>114</v>
      </c>
      <c r="W49" s="433" t="s">
        <v>114</v>
      </c>
      <c r="X49" s="433" t="s">
        <v>114</v>
      </c>
      <c r="Y49" s="433" t="s">
        <v>114</v>
      </c>
      <c r="Z49" s="433" t="s">
        <v>114</v>
      </c>
      <c r="AA49" s="433">
        <v>0.0</v>
      </c>
      <c r="AB49" s="433">
        <v>0.0</v>
      </c>
      <c r="AC49" s="433">
        <v>0.0</v>
      </c>
      <c r="AD49" s="433">
        <v>0.0</v>
      </c>
      <c r="AE49" s="433">
        <v>0.0</v>
      </c>
      <c r="AF49" s="433">
        <v>0.0</v>
      </c>
      <c r="AG49" s="433">
        <v>0.0</v>
      </c>
      <c r="AH49" s="433">
        <v>0.0</v>
      </c>
      <c r="AI49" s="433">
        <v>0.0</v>
      </c>
      <c r="AJ49" s="433">
        <v>0.031</v>
      </c>
      <c r="AK49" s="433">
        <v>0.07</v>
      </c>
      <c r="AL49" s="433">
        <v>0.072</v>
      </c>
      <c r="AM49" s="433">
        <v>0.102</v>
      </c>
      <c r="AN49" s="433">
        <v>0.122</v>
      </c>
      <c r="AO49" s="433">
        <v>0.121</v>
      </c>
      <c r="AP49" s="433">
        <v>0.11</v>
      </c>
      <c r="AQ49" s="433">
        <v>0.099</v>
      </c>
      <c r="AR49" s="433">
        <v>0.104</v>
      </c>
      <c r="AS49" s="433">
        <v>0.292</v>
      </c>
      <c r="AT49" s="433">
        <v>0.197</v>
      </c>
      <c r="AU49" s="433">
        <v>0.234</v>
      </c>
      <c r="AV49" s="433">
        <v>0.318</v>
      </c>
      <c r="AW49" s="433">
        <v>0.43</v>
      </c>
      <c r="AX49" s="433">
        <v>0.48</v>
      </c>
      <c r="AY49" s="433">
        <v>0.52</v>
      </c>
      <c r="AZ49" s="433">
        <v>0.547</v>
      </c>
      <c r="BA49" s="433">
        <v>0.556016438356164</v>
      </c>
      <c r="BB49" s="433">
        <v>0.583472</v>
      </c>
      <c r="BC49" s="433">
        <v>0.533699</v>
      </c>
      <c r="BD49" s="433">
        <v>0.565401</v>
      </c>
      <c r="BE49" s="435">
        <v>0.535049803448276</v>
      </c>
      <c r="BF49" s="457">
        <v>-0.0597331807792423</v>
      </c>
      <c r="BG49" s="457">
        <v>0.104791957689892</v>
      </c>
      <c r="BH49" s="457">
        <v>1.70018633092764E-4</v>
      </c>
    </row>
    <row r="50" spans="8:8">
      <c r="A50" s="218" t="s">
        <v>138</v>
      </c>
      <c r="B50" s="433">
        <v>0.0</v>
      </c>
      <c r="C50" s="433">
        <v>0.0</v>
      </c>
      <c r="D50" s="433">
        <v>0.0</v>
      </c>
      <c r="E50" s="433">
        <v>0.0</v>
      </c>
      <c r="F50" s="433">
        <v>0.0</v>
      </c>
      <c r="G50" s="433">
        <v>0.047</v>
      </c>
      <c r="H50" s="433">
        <v>0.052</v>
      </c>
      <c r="I50" s="433">
        <v>0.061</v>
      </c>
      <c r="J50" s="433">
        <v>0.056</v>
      </c>
      <c r="K50" s="433">
        <v>0.051</v>
      </c>
      <c r="L50" s="433">
        <v>0.113</v>
      </c>
      <c r="M50" s="433">
        <v>0.187</v>
      </c>
      <c r="N50" s="433">
        <v>0.309</v>
      </c>
      <c r="O50" s="433">
        <v>0.316</v>
      </c>
      <c r="P50" s="433">
        <v>0.251</v>
      </c>
      <c r="Q50" s="433">
        <v>0.362</v>
      </c>
      <c r="R50" s="433">
        <v>0.424</v>
      </c>
      <c r="S50" s="433">
        <v>0.487</v>
      </c>
      <c r="T50" s="433">
        <v>0.56</v>
      </c>
      <c r="U50" s="433">
        <v>0.55</v>
      </c>
      <c r="V50" s="433">
        <v>0.611</v>
      </c>
      <c r="W50" s="433">
        <v>0.538</v>
      </c>
      <c r="X50" s="433">
        <v>0.563</v>
      </c>
      <c r="Y50" s="433">
        <v>0.673</v>
      </c>
      <c r="Z50" s="433">
        <v>0.597060606060606</v>
      </c>
      <c r="AA50" s="433">
        <v>0.562</v>
      </c>
      <c r="AB50" s="433">
        <v>0.564</v>
      </c>
      <c r="AC50" s="433">
        <v>0.686</v>
      </c>
      <c r="AD50" s="433">
        <v>0.704</v>
      </c>
      <c r="AE50" s="433">
        <v>0.824</v>
      </c>
      <c r="AF50" s="433">
        <v>1.296</v>
      </c>
      <c r="AG50" s="433">
        <v>1.459</v>
      </c>
      <c r="AH50" s="433">
        <v>2.218</v>
      </c>
      <c r="AI50" s="433">
        <v>2.898</v>
      </c>
      <c r="AJ50" s="433">
        <v>4.485</v>
      </c>
      <c r="AK50" s="433">
        <v>6.238</v>
      </c>
      <c r="AL50" s="433">
        <v>8.414</v>
      </c>
      <c r="AM50" s="433">
        <v>11.958</v>
      </c>
      <c r="AN50" s="433">
        <v>15.3</v>
      </c>
      <c r="AO50" s="433">
        <v>19.086</v>
      </c>
      <c r="AP50" s="433">
        <v>23.87</v>
      </c>
      <c r="AQ50" s="433">
        <v>26.19</v>
      </c>
      <c r="AR50" s="433">
        <v>30.974</v>
      </c>
      <c r="AS50" s="433">
        <v>38.779</v>
      </c>
      <c r="AT50" s="433">
        <v>47.362646939001</v>
      </c>
      <c r="AU50" s="433">
        <v>54.5634299038779</v>
      </c>
      <c r="AV50" s="433">
        <v>55.6275362836024</v>
      </c>
      <c r="AW50" s="433">
        <v>66.4149189136135</v>
      </c>
      <c r="AX50" s="433">
        <v>74.168439870229</v>
      </c>
      <c r="AY50" s="433">
        <v>71.1000835822331</v>
      </c>
      <c r="AZ50" s="433">
        <v>68.947597026619</v>
      </c>
      <c r="BA50" s="433">
        <v>68.2203810420671</v>
      </c>
      <c r="BB50" s="433">
        <v>69.52567117</v>
      </c>
      <c r="BC50" s="433">
        <v>69.815546925</v>
      </c>
      <c r="BD50" s="433">
        <v>73.83442182</v>
      </c>
      <c r="BE50" s="435">
        <v>80.5207098273902</v>
      </c>
      <c r="BF50" s="457">
        <v>0.0835830189173077</v>
      </c>
      <c r="BG50" s="457">
        <v>0.0393785760995735</v>
      </c>
      <c r="BH50" s="457">
        <v>0.0255864424812098</v>
      </c>
    </row>
    <row r="51" spans="8:8">
      <c r="A51" s="218" t="s">
        <v>139</v>
      </c>
      <c r="B51" s="433">
        <v>0.0</v>
      </c>
      <c r="C51" s="433">
        <v>0.0</v>
      </c>
      <c r="D51" s="433">
        <v>0.0</v>
      </c>
      <c r="E51" s="433">
        <v>0.0</v>
      </c>
      <c r="F51" s="433">
        <v>0.0</v>
      </c>
      <c r="G51" s="433">
        <v>0.13</v>
      </c>
      <c r="H51" s="433">
        <v>0.16</v>
      </c>
      <c r="I51" s="433">
        <v>0.226</v>
      </c>
      <c r="J51" s="433">
        <v>0.399</v>
      </c>
      <c r="K51" s="433">
        <v>0.357</v>
      </c>
      <c r="L51" s="433">
        <v>0.31</v>
      </c>
      <c r="M51" s="433">
        <v>0.354</v>
      </c>
      <c r="N51" s="433">
        <v>0.36</v>
      </c>
      <c r="O51" s="433">
        <v>0.276</v>
      </c>
      <c r="P51" s="433">
        <v>0.347</v>
      </c>
      <c r="Q51" s="433">
        <v>0.721</v>
      </c>
      <c r="R51" s="433">
        <v>0.921</v>
      </c>
      <c r="S51" s="433">
        <v>1.002</v>
      </c>
      <c r="T51" s="433">
        <v>1.45</v>
      </c>
      <c r="U51" s="433">
        <v>1.853</v>
      </c>
      <c r="V51" s="433">
        <v>1.808</v>
      </c>
      <c r="W51" s="433">
        <v>1.986</v>
      </c>
      <c r="X51" s="433">
        <v>1.965</v>
      </c>
      <c r="Y51" s="433">
        <v>2.046</v>
      </c>
      <c r="Z51" s="433">
        <v>2.194</v>
      </c>
      <c r="AA51" s="433">
        <v>1.949</v>
      </c>
      <c r="AB51" s="433">
        <v>1.873</v>
      </c>
      <c r="AC51" s="433">
        <v>2.041</v>
      </c>
      <c r="AD51" s="433">
        <v>2.224</v>
      </c>
      <c r="AE51" s="433">
        <v>2.305</v>
      </c>
      <c r="AF51" s="433">
        <v>2.46</v>
      </c>
      <c r="AG51" s="433">
        <v>2.263</v>
      </c>
      <c r="AH51" s="433">
        <v>2.977</v>
      </c>
      <c r="AI51" s="433">
        <v>3.089</v>
      </c>
      <c r="AJ51" s="433">
        <v>3.056</v>
      </c>
      <c r="AK51" s="433">
        <v>4.556</v>
      </c>
      <c r="AL51" s="433">
        <v>4.261</v>
      </c>
      <c r="AM51" s="433">
        <v>4.785</v>
      </c>
      <c r="AN51" s="433">
        <v>5.191</v>
      </c>
      <c r="AO51" s="433">
        <v>8.053</v>
      </c>
      <c r="AP51" s="433">
        <v>8.442</v>
      </c>
      <c r="AQ51" s="433">
        <v>9.348</v>
      </c>
      <c r="AR51" s="433">
        <v>11.269</v>
      </c>
      <c r="AS51" s="433">
        <v>12.337</v>
      </c>
      <c r="AT51" s="433">
        <v>13.952</v>
      </c>
      <c r="AU51" s="433">
        <v>15.703</v>
      </c>
      <c r="AV51" s="433">
        <v>17.627</v>
      </c>
      <c r="AW51" s="433">
        <v>19.378</v>
      </c>
      <c r="AX51" s="433">
        <v>21.327</v>
      </c>
      <c r="AY51" s="433">
        <v>21.977</v>
      </c>
      <c r="AZ51" s="433">
        <v>27.13</v>
      </c>
      <c r="BA51" s="433">
        <v>27.110078</v>
      </c>
      <c r="BB51" s="433">
        <v>29.915</v>
      </c>
      <c r="BC51" s="433">
        <v>28.927</v>
      </c>
      <c r="BD51" s="433">
        <v>33.546</v>
      </c>
      <c r="BE51" s="435">
        <v>40.1191458079578</v>
      </c>
      <c r="BF51" s="457">
        <v>0.188295381547598</v>
      </c>
      <c r="BG51" s="457">
        <v>0.0854051978907024</v>
      </c>
      <c r="BH51" s="457">
        <v>0.0127483503164723</v>
      </c>
    </row>
    <row r="52" spans="8:8">
      <c r="A52" s="218" t="s">
        <v>140</v>
      </c>
      <c r="B52" s="433">
        <v>0.0</v>
      </c>
      <c r="C52" s="433">
        <v>0.0</v>
      </c>
      <c r="D52" s="433">
        <v>0.0</v>
      </c>
      <c r="E52" s="433">
        <v>0.0</v>
      </c>
      <c r="F52" s="433">
        <v>0.0</v>
      </c>
      <c r="G52" s="433">
        <v>0.0</v>
      </c>
      <c r="H52" s="433">
        <v>0.0</v>
      </c>
      <c r="I52" s="433">
        <v>0.0</v>
      </c>
      <c r="J52" s="433">
        <v>0.0</v>
      </c>
      <c r="K52" s="433">
        <v>0.0</v>
      </c>
      <c r="L52" s="433">
        <v>0.0</v>
      </c>
      <c r="M52" s="433">
        <v>0.0</v>
      </c>
      <c r="N52" s="433">
        <v>0.0</v>
      </c>
      <c r="O52" s="433">
        <v>0.098</v>
      </c>
      <c r="P52" s="433">
        <v>0.287</v>
      </c>
      <c r="Q52" s="433">
        <v>0.173</v>
      </c>
      <c r="R52" s="433">
        <v>0.436</v>
      </c>
      <c r="S52" s="433">
        <v>0.39</v>
      </c>
      <c r="T52" s="433">
        <v>0.396</v>
      </c>
      <c r="U52" s="433">
        <v>0.369</v>
      </c>
      <c r="V52" s="433">
        <v>0.365</v>
      </c>
      <c r="W52" s="433">
        <v>0.458</v>
      </c>
      <c r="X52" s="433">
        <v>0.511</v>
      </c>
      <c r="Y52" s="433">
        <v>0.513</v>
      </c>
      <c r="Z52" s="433">
        <v>0.529</v>
      </c>
      <c r="AA52" s="433">
        <v>0.439</v>
      </c>
      <c r="AB52" s="433">
        <v>0.438</v>
      </c>
      <c r="AC52" s="433">
        <v>0.488</v>
      </c>
      <c r="AD52" s="433">
        <v>0.495</v>
      </c>
      <c r="AE52" s="433">
        <v>0.555</v>
      </c>
      <c r="AF52" s="433">
        <v>0.58</v>
      </c>
      <c r="AG52" s="433">
        <v>0.622</v>
      </c>
      <c r="AH52" s="433">
        <v>0.667</v>
      </c>
      <c r="AI52" s="433">
        <v>0.7</v>
      </c>
      <c r="AJ52" s="433">
        <v>0.762</v>
      </c>
      <c r="AK52" s="433">
        <v>0.847</v>
      </c>
      <c r="AL52" s="433">
        <v>0.893</v>
      </c>
      <c r="AM52" s="433">
        <v>0.929</v>
      </c>
      <c r="AN52" s="433">
        <v>0.953</v>
      </c>
      <c r="AO52" s="433">
        <v>0.994</v>
      </c>
      <c r="AP52" s="433">
        <v>1.045</v>
      </c>
      <c r="AQ52" s="433">
        <v>1.174</v>
      </c>
      <c r="AR52" s="433">
        <v>1.224</v>
      </c>
      <c r="AS52" s="433">
        <v>1.285</v>
      </c>
      <c r="AT52" s="433">
        <v>1.306</v>
      </c>
      <c r="AU52" s="433">
        <v>1.403</v>
      </c>
      <c r="AV52" s="433">
        <v>1.623</v>
      </c>
      <c r="AW52" s="433">
        <v>1.914</v>
      </c>
      <c r="AX52" s="433">
        <v>2.197</v>
      </c>
      <c r="AY52" s="433">
        <v>2.614</v>
      </c>
      <c r="AZ52" s="433">
        <v>2.83</v>
      </c>
      <c r="BA52" s="433">
        <v>3.167</v>
      </c>
      <c r="BB52" s="433">
        <v>3.654</v>
      </c>
      <c r="BC52" s="433">
        <v>3.878</v>
      </c>
      <c r="BD52" s="433">
        <v>4.186</v>
      </c>
      <c r="BE52" s="435">
        <v>4.73428118885622</v>
      </c>
      <c r="BF52" s="457">
        <v>0.123746362726207</v>
      </c>
      <c r="BG52" s="457">
        <v>0.117061475085326</v>
      </c>
      <c r="BH52" s="457">
        <v>0.00150437587532715</v>
      </c>
    </row>
    <row r="53" spans="8:8">
      <c r="A53" s="218" t="s">
        <v>141</v>
      </c>
      <c r="B53" s="433">
        <v>0.1</v>
      </c>
      <c r="C53" s="433">
        <v>0.122</v>
      </c>
      <c r="D53" s="433">
        <v>0.173</v>
      </c>
      <c r="E53" s="433">
        <v>0.179</v>
      </c>
      <c r="F53" s="433">
        <v>0.178</v>
      </c>
      <c r="G53" s="433">
        <v>0.166</v>
      </c>
      <c r="H53" s="433">
        <v>0.162</v>
      </c>
      <c r="I53" s="433">
        <v>0.175</v>
      </c>
      <c r="J53" s="433">
        <v>0.197</v>
      </c>
      <c r="K53" s="433">
        <v>0.207</v>
      </c>
      <c r="L53" s="433">
        <v>0.22</v>
      </c>
      <c r="M53" s="433">
        <v>0.161</v>
      </c>
      <c r="N53" s="433">
        <v>0.218</v>
      </c>
      <c r="O53" s="433">
        <v>0.137</v>
      </c>
      <c r="P53" s="433">
        <v>0.145</v>
      </c>
      <c r="Q53" s="433">
        <v>0.136</v>
      </c>
      <c r="R53" s="433">
        <v>0.11</v>
      </c>
      <c r="S53" s="433">
        <v>0.0</v>
      </c>
      <c r="T53" s="433">
        <v>0.0</v>
      </c>
      <c r="U53" s="433">
        <v>0.0221</v>
      </c>
      <c r="V53" s="433">
        <v>0.006</v>
      </c>
      <c r="W53" s="433">
        <v>0.0436</v>
      </c>
      <c r="X53" s="433">
        <v>0.0579</v>
      </c>
      <c r="Y53" s="433">
        <v>0.0684</v>
      </c>
      <c r="Z53" s="433">
        <v>0.0626</v>
      </c>
      <c r="AA53" s="433">
        <v>0.0801</v>
      </c>
      <c r="AB53" s="433">
        <v>0.1197</v>
      </c>
      <c r="AC53" s="433">
        <v>0.1167</v>
      </c>
      <c r="AD53" s="433">
        <v>0.134</v>
      </c>
      <c r="AE53" s="433">
        <v>0.13</v>
      </c>
      <c r="AF53" s="433">
        <v>0.3083</v>
      </c>
      <c r="AG53" s="433">
        <v>0.2591</v>
      </c>
      <c r="AH53" s="433">
        <v>0.3768</v>
      </c>
      <c r="AI53" s="433">
        <v>0.3315</v>
      </c>
      <c r="AJ53" s="433">
        <v>0.2344</v>
      </c>
      <c r="AK53" s="433">
        <v>0.2749</v>
      </c>
      <c r="AL53" s="433">
        <v>0.336</v>
      </c>
      <c r="AM53" s="433">
        <v>0.2826</v>
      </c>
      <c r="AN53" s="433">
        <v>0.229</v>
      </c>
      <c r="AO53" s="433">
        <v>0.2269</v>
      </c>
      <c r="AP53" s="433">
        <v>0.1874</v>
      </c>
      <c r="AQ53" s="433">
        <v>0.27835</v>
      </c>
      <c r="AR53" s="433">
        <v>0.606042</v>
      </c>
      <c r="AS53" s="433">
        <v>1.151195</v>
      </c>
      <c r="AT53" s="433">
        <v>2.182759</v>
      </c>
      <c r="AU53" s="433">
        <v>3.919974</v>
      </c>
      <c r="AV53" s="433">
        <v>5.76390253846154</v>
      </c>
      <c r="AW53" s="433">
        <v>7.35627978714436</v>
      </c>
      <c r="AX53" s="433">
        <v>9.80639261538462</v>
      </c>
      <c r="AY53" s="433">
        <v>11.984014</v>
      </c>
      <c r="AZ53" s="433">
        <v>16.512133</v>
      </c>
      <c r="BA53" s="433">
        <v>23.01343</v>
      </c>
      <c r="BB53" s="433">
        <v>29.0446</v>
      </c>
      <c r="BC53" s="433">
        <v>37.829515</v>
      </c>
      <c r="BD53" s="433">
        <v>43.3305745374178</v>
      </c>
      <c r="BE53" s="435">
        <v>49.8202125099806</v>
      </c>
      <c r="BF53" s="457">
        <v>0.142416855748551</v>
      </c>
      <c r="BG53" s="457">
        <v>0.340510856322412</v>
      </c>
      <c r="BH53" s="457">
        <v>0.0158309831659563</v>
      </c>
    </row>
    <row r="54" spans="8:8">
      <c r="A54" s="218" t="s">
        <v>142</v>
      </c>
      <c r="B54" s="433" t="s">
        <v>114</v>
      </c>
      <c r="C54" s="433" t="s">
        <v>114</v>
      </c>
      <c r="D54" s="433" t="s">
        <v>114</v>
      </c>
      <c r="E54" s="433" t="s">
        <v>114</v>
      </c>
      <c r="F54" s="433" t="s">
        <v>114</v>
      </c>
      <c r="G54" s="433" t="s">
        <v>114</v>
      </c>
      <c r="H54" s="433" t="s">
        <v>114</v>
      </c>
      <c r="I54" s="433" t="s">
        <v>114</v>
      </c>
      <c r="J54" s="433" t="s">
        <v>114</v>
      </c>
      <c r="K54" s="433" t="s">
        <v>114</v>
      </c>
      <c r="L54" s="433" t="s">
        <v>114</v>
      </c>
      <c r="M54" s="433" t="s">
        <v>114</v>
      </c>
      <c r="N54" s="433" t="s">
        <v>114</v>
      </c>
      <c r="O54" s="433" t="s">
        <v>114</v>
      </c>
      <c r="P54" s="433" t="s">
        <v>114</v>
      </c>
      <c r="Q54" s="433" t="s">
        <v>114</v>
      </c>
      <c r="R54" s="433" t="s">
        <v>114</v>
      </c>
      <c r="S54" s="433" t="s">
        <v>114</v>
      </c>
      <c r="T54" s="433" t="s">
        <v>114</v>
      </c>
      <c r="U54" s="433" t="s">
        <v>114</v>
      </c>
      <c r="V54" s="433">
        <v>0.0</v>
      </c>
      <c r="W54" s="433">
        <v>0.0</v>
      </c>
      <c r="X54" s="433">
        <v>0.0</v>
      </c>
      <c r="Y54" s="433">
        <v>0.0</v>
      </c>
      <c r="Z54" s="433">
        <v>0.0</v>
      </c>
      <c r="AA54" s="433">
        <v>0.0</v>
      </c>
      <c r="AB54" s="433">
        <v>0.0</v>
      </c>
      <c r="AC54" s="433">
        <v>0.0</v>
      </c>
      <c r="AD54" s="433">
        <v>0.0</v>
      </c>
      <c r="AE54" s="433">
        <v>0.0</v>
      </c>
      <c r="AF54" s="433">
        <v>0.0</v>
      </c>
      <c r="AG54" s="433">
        <v>0.0</v>
      </c>
      <c r="AH54" s="433">
        <v>0.0</v>
      </c>
      <c r="AI54" s="433">
        <v>0.003</v>
      </c>
      <c r="AJ54" s="433">
        <v>0.003</v>
      </c>
      <c r="AK54" s="433">
        <v>0.006</v>
      </c>
      <c r="AL54" s="433">
        <v>0.016</v>
      </c>
      <c r="AM54" s="433">
        <v>0.022</v>
      </c>
      <c r="AN54" s="433">
        <v>0.031</v>
      </c>
      <c r="AO54" s="433">
        <v>0.033</v>
      </c>
      <c r="AP54" s="433">
        <v>0.038</v>
      </c>
      <c r="AQ54" s="433">
        <v>0.035</v>
      </c>
      <c r="AR54" s="433">
        <v>0.326</v>
      </c>
      <c r="AS54" s="433">
        <v>0.309</v>
      </c>
      <c r="AT54" s="433">
        <v>0.182</v>
      </c>
      <c r="AU54" s="433">
        <v>0.238</v>
      </c>
      <c r="AV54" s="433">
        <v>0.2536</v>
      </c>
      <c r="AW54" s="433">
        <v>0.7555</v>
      </c>
      <c r="AX54" s="433">
        <v>1.3096</v>
      </c>
      <c r="AY54" s="433">
        <v>1.6892</v>
      </c>
      <c r="AZ54" s="433">
        <v>1.7059</v>
      </c>
      <c r="BA54" s="433">
        <v>1.5806</v>
      </c>
      <c r="BB54" s="433">
        <v>1.915</v>
      </c>
      <c r="BC54" s="433">
        <v>2.5964</v>
      </c>
      <c r="BD54" s="433">
        <v>5.28218125706061</v>
      </c>
      <c r="BE54" s="435">
        <v>9.71555913510864</v>
      </c>
      <c r="BF54" s="457">
        <v>0.827544555147233</v>
      </c>
      <c r="BG54" s="457">
        <v>0.392405277631119</v>
      </c>
      <c r="BH54" s="457">
        <v>0.00308723799772925</v>
      </c>
    </row>
    <row r="55" spans="8:8">
      <c r="A55" s="218" t="s">
        <v>143</v>
      </c>
      <c r="B55" s="433">
        <v>0.0</v>
      </c>
      <c r="C55" s="433">
        <v>0.0</v>
      </c>
      <c r="D55" s="433">
        <v>0.0</v>
      </c>
      <c r="E55" s="433">
        <v>0.0</v>
      </c>
      <c r="F55" s="433">
        <v>0.0</v>
      </c>
      <c r="G55" s="433">
        <v>0.0</v>
      </c>
      <c r="H55" s="433">
        <v>0.0</v>
      </c>
      <c r="I55" s="433">
        <v>0.0</v>
      </c>
      <c r="J55" s="433">
        <v>0.0</v>
      </c>
      <c r="K55" s="433">
        <v>0.0</v>
      </c>
      <c r="L55" s="433">
        <v>0.0</v>
      </c>
      <c r="M55" s="433">
        <v>0.0</v>
      </c>
      <c r="N55" s="433">
        <v>0.0</v>
      </c>
      <c r="O55" s="433">
        <v>0.0</v>
      </c>
      <c r="P55" s="433">
        <v>0.0</v>
      </c>
      <c r="Q55" s="433">
        <v>0.0</v>
      </c>
      <c r="R55" s="433">
        <v>0.0</v>
      </c>
      <c r="S55" s="433">
        <v>0.0</v>
      </c>
      <c r="T55" s="433">
        <v>0.0</v>
      </c>
      <c r="U55" s="433">
        <v>0.00101010101010101</v>
      </c>
      <c r="V55" s="433">
        <v>0.00101010101010101</v>
      </c>
      <c r="W55" s="433">
        <v>0.00101010101010101</v>
      </c>
      <c r="X55" s="433">
        <v>0.0</v>
      </c>
      <c r="Y55" s="433">
        <v>0.00101010101010101</v>
      </c>
      <c r="Z55" s="433">
        <v>0.009</v>
      </c>
      <c r="AA55" s="433">
        <v>0.6048</v>
      </c>
      <c r="AB55" s="433">
        <v>0.6969</v>
      </c>
      <c r="AC55" s="433">
        <v>0.9672</v>
      </c>
      <c r="AD55" s="433">
        <v>1.415</v>
      </c>
      <c r="AE55" s="433">
        <v>1.8625</v>
      </c>
      <c r="AF55" s="433">
        <v>2.0336</v>
      </c>
      <c r="AG55" s="433">
        <v>2.2926</v>
      </c>
      <c r="AH55" s="433">
        <v>2.7768</v>
      </c>
      <c r="AI55" s="433">
        <v>3.5312</v>
      </c>
      <c r="AJ55" s="433">
        <v>4.2801</v>
      </c>
      <c r="AK55" s="433">
        <v>4.8288</v>
      </c>
      <c r="AL55" s="433">
        <v>5.493</v>
      </c>
      <c r="AM55" s="433">
        <v>6.3421</v>
      </c>
      <c r="AN55" s="433">
        <v>7.4647</v>
      </c>
      <c r="AO55" s="433">
        <v>9.3069</v>
      </c>
      <c r="AP55" s="433">
        <v>12.0223</v>
      </c>
      <c r="AQ55" s="433">
        <v>13.5239</v>
      </c>
      <c r="AR55" s="433">
        <v>14.612318665415</v>
      </c>
      <c r="AS55" s="433">
        <v>16.763525685724</v>
      </c>
      <c r="AT55" s="433">
        <v>20.0159193890223</v>
      </c>
      <c r="AU55" s="433">
        <v>22.5888900631339</v>
      </c>
      <c r="AV55" s="433">
        <v>29.5204257399537</v>
      </c>
      <c r="AW55" s="433">
        <v>35.938880391301</v>
      </c>
      <c r="AX55" s="433">
        <v>48.5123042776742</v>
      </c>
      <c r="AY55" s="433">
        <v>58.6345531943596</v>
      </c>
      <c r="AZ55" s="433">
        <v>77.0665603305319</v>
      </c>
      <c r="BA55" s="433">
        <v>77.6328854648474</v>
      </c>
      <c r="BB55" s="433">
        <v>93.0149480123266</v>
      </c>
      <c r="BC55" s="433">
        <v>104.605134452549</v>
      </c>
      <c r="BD55" s="433">
        <v>114.580640779721</v>
      </c>
      <c r="BE55" s="435">
        <v>127.818958799024</v>
      </c>
      <c r="BF55" s="457">
        <v>0.108402516063113</v>
      </c>
      <c r="BG55" s="457">
        <v>0.183763758952848</v>
      </c>
      <c r="BH55" s="457">
        <v>0.0406160408214247</v>
      </c>
    </row>
    <row r="56" spans="8:8">
      <c r="A56" s="218" t="s">
        <v>144</v>
      </c>
      <c r="B56" s="433">
        <v>0.0</v>
      </c>
      <c r="C56" s="433">
        <v>0.0</v>
      </c>
      <c r="D56" s="433">
        <v>0.0</v>
      </c>
      <c r="E56" s="433">
        <v>0.0</v>
      </c>
      <c r="F56" s="433">
        <v>0.0</v>
      </c>
      <c r="G56" s="433">
        <v>0.0</v>
      </c>
      <c r="H56" s="433">
        <v>0.0</v>
      </c>
      <c r="I56" s="433">
        <v>0.0</v>
      </c>
      <c r="J56" s="433">
        <v>0.0</v>
      </c>
      <c r="K56" s="433">
        <v>0.0</v>
      </c>
      <c r="L56" s="433">
        <v>0.0</v>
      </c>
      <c r="M56" s="433">
        <v>0.0</v>
      </c>
      <c r="N56" s="433">
        <v>0.0</v>
      </c>
      <c r="O56" s="433">
        <v>0.0</v>
      </c>
      <c r="P56" s="433">
        <v>0.0</v>
      </c>
      <c r="Q56" s="433">
        <v>0.0</v>
      </c>
      <c r="R56" s="433">
        <v>0.0</v>
      </c>
      <c r="S56" s="433">
        <v>0.0</v>
      </c>
      <c r="T56" s="433">
        <v>0.0</v>
      </c>
      <c r="U56" s="433">
        <v>0.0</v>
      </c>
      <c r="V56" s="433">
        <v>0.0</v>
      </c>
      <c r="W56" s="433">
        <v>0.0</v>
      </c>
      <c r="X56" s="433">
        <v>0.0</v>
      </c>
      <c r="Y56" s="433">
        <v>0.0</v>
      </c>
      <c r="Z56" s="433">
        <v>0.0</v>
      </c>
      <c r="AA56" s="433">
        <v>0.0</v>
      </c>
      <c r="AB56" s="433">
        <v>0.0</v>
      </c>
      <c r="AC56" s="433">
        <v>0.0</v>
      </c>
      <c r="AD56" s="433">
        <v>4.27272727272727E-4</v>
      </c>
      <c r="AE56" s="433">
        <v>6.11111111111111E-4</v>
      </c>
      <c r="AF56" s="433">
        <v>5.75757575757576E-4</v>
      </c>
      <c r="AG56" s="433">
        <v>0.0148713585858586</v>
      </c>
      <c r="AH56" s="433">
        <v>0.0134125555555556</v>
      </c>
      <c r="AI56" s="433">
        <v>0.0148370151515152</v>
      </c>
      <c r="AJ56" s="433">
        <v>0.0123696767676768</v>
      </c>
      <c r="AK56" s="433">
        <v>0.0118392828282828</v>
      </c>
      <c r="AL56" s="433">
        <v>0.0117655909090909</v>
      </c>
      <c r="AM56" s="433">
        <v>0.0112785858585859</v>
      </c>
      <c r="AN56" s="433">
        <v>0.0144147323232323</v>
      </c>
      <c r="AO56" s="433">
        <v>0.0343518484848485</v>
      </c>
      <c r="AP56" s="433">
        <v>0.0391104646464646</v>
      </c>
      <c r="AQ56" s="433">
        <v>0.0471358283113422</v>
      </c>
      <c r="AR56" s="433">
        <v>0.0603579177922721</v>
      </c>
      <c r="AS56" s="433">
        <v>0.050386601010101</v>
      </c>
      <c r="AT56" s="433">
        <v>0.0574265730966895</v>
      </c>
      <c r="AU56" s="433">
        <v>0.0588166388912008</v>
      </c>
      <c r="AV56" s="433">
        <v>0.0737718282828283</v>
      </c>
      <c r="AW56" s="433">
        <v>0.0993855951814031</v>
      </c>
      <c r="AX56" s="433">
        <v>0.145968694575758</v>
      </c>
      <c r="AY56" s="433">
        <v>0.209208591310466</v>
      </c>
      <c r="AZ56" s="433">
        <v>0.271197847758293</v>
      </c>
      <c r="BA56" s="433">
        <v>0.360874844408556</v>
      </c>
      <c r="BB56" s="433">
        <v>0.650383288711375</v>
      </c>
      <c r="BC56" s="433">
        <v>0.989076902793046</v>
      </c>
      <c r="BD56" s="433">
        <v>2.16380069427973</v>
      </c>
      <c r="BE56" s="435">
        <v>2.35857613759969</v>
      </c>
      <c r="BF56" s="457">
        <v>0.0830440446841185</v>
      </c>
      <c r="BG56" s="457">
        <v>0.429229280710786</v>
      </c>
      <c r="BH56" s="457">
        <v>7.4946647653273E-4</v>
      </c>
    </row>
    <row r="57" spans="8:8" s="47" ht="10.2" customFormat="1">
      <c r="A57" s="54" t="s">
        <v>145</v>
      </c>
      <c r="B57" s="436">
        <v>3.009</v>
      </c>
      <c r="C57" s="436">
        <v>4.101</v>
      </c>
      <c r="D57" s="436">
        <v>4.489</v>
      </c>
      <c r="E57" s="436">
        <v>4.997</v>
      </c>
      <c r="F57" s="436">
        <v>5.422904</v>
      </c>
      <c r="G57" s="436">
        <v>7.1183569613</v>
      </c>
      <c r="H57" s="436">
        <v>7.231883626</v>
      </c>
      <c r="I57" s="436">
        <v>7.12260804</v>
      </c>
      <c r="J57" s="436">
        <v>7.663391239</v>
      </c>
      <c r="K57" s="436">
        <v>8.0420602</v>
      </c>
      <c r="L57" s="436">
        <v>8.520942081</v>
      </c>
      <c r="M57" s="436">
        <v>8.485597232</v>
      </c>
      <c r="N57" s="436">
        <v>8.880291321</v>
      </c>
      <c r="O57" s="436">
        <v>9.375139078</v>
      </c>
      <c r="P57" s="436">
        <v>9.768957992</v>
      </c>
      <c r="Q57" s="436">
        <v>10.75144928</v>
      </c>
      <c r="R57" s="436">
        <v>10.764023151</v>
      </c>
      <c r="S57" s="436">
        <v>9.854621004</v>
      </c>
      <c r="T57" s="436">
        <v>10.166752155</v>
      </c>
      <c r="U57" s="436">
        <v>10.5497879090101</v>
      </c>
      <c r="V57" s="436">
        <v>11.0198228390101</v>
      </c>
      <c r="W57" s="436">
        <v>13.1534196570101</v>
      </c>
      <c r="X57" s="436">
        <v>13.066101294</v>
      </c>
      <c r="Y57" s="436">
        <v>14.0088099050101</v>
      </c>
      <c r="Z57" s="436">
        <v>14.0617668020909</v>
      </c>
      <c r="AA57" s="436">
        <v>19.7448130464678</v>
      </c>
      <c r="AB57" s="436">
        <v>20.5449609878384</v>
      </c>
      <c r="AC57" s="436">
        <v>22.2717390797575</v>
      </c>
      <c r="AD57" s="436">
        <v>25.1963040921212</v>
      </c>
      <c r="AE57" s="436">
        <v>27.034823912202</v>
      </c>
      <c r="AF57" s="436">
        <v>30.4085006566974</v>
      </c>
      <c r="AG57" s="436">
        <v>31.5625964943209</v>
      </c>
      <c r="AH57" s="436">
        <v>39.0229385941627</v>
      </c>
      <c r="AI57" s="436">
        <v>47.3786094781669</v>
      </c>
      <c r="AJ57" s="436">
        <v>52.4351199958126</v>
      </c>
      <c r="AK57" s="436">
        <v>64.9204357482859</v>
      </c>
      <c r="AL57" s="436">
        <v>72.0591577984388</v>
      </c>
      <c r="AM57" s="436">
        <v>87.3590404989489</v>
      </c>
      <c r="AN57" s="436">
        <v>102.980820825135</v>
      </c>
      <c r="AO57" s="436">
        <v>128.849026238048</v>
      </c>
      <c r="AP57" s="436">
        <v>151.256311369841</v>
      </c>
      <c r="AQ57" s="436">
        <v>174.965485445202</v>
      </c>
      <c r="AR57" s="436">
        <v>208.998728619805</v>
      </c>
      <c r="AS57" s="436">
        <v>238.899713736489</v>
      </c>
      <c r="AT57" s="436">
        <v>270.322616357715</v>
      </c>
      <c r="AU57" s="436">
        <v>313.597871215892</v>
      </c>
      <c r="AV57" s="436">
        <v>379.53608814577</v>
      </c>
      <c r="AW57" s="436">
        <v>449.851214801545</v>
      </c>
      <c r="AX57" s="436">
        <v>509.210317399591</v>
      </c>
      <c r="AY57" s="436">
        <v>549.676020860129</v>
      </c>
      <c r="AZ57" s="436">
        <v>627.536749581369</v>
      </c>
      <c r="BA57" s="436">
        <v>640.221710788642</v>
      </c>
      <c r="BB57" s="436">
        <v>719.736799758792</v>
      </c>
      <c r="BC57" s="436">
        <v>759.922771974326</v>
      </c>
      <c r="BD57" s="436">
        <v>839.953944959699</v>
      </c>
      <c r="BE57" s="436">
        <v>921.008340069266</v>
      </c>
      <c r="BF57" s="458">
        <v>0.0894857716494801</v>
      </c>
      <c r="BG57" s="458">
        <v>0.113598862708311</v>
      </c>
      <c r="BH57" s="458">
        <v>0.292661688755764</v>
      </c>
    </row>
    <row r="58" spans="8:8">
      <c r="A58" s="218"/>
      <c r="B58" s="459"/>
      <c r="C58" s="459"/>
      <c r="D58" s="459"/>
      <c r="E58" s="459"/>
      <c r="F58" s="459"/>
      <c r="G58" s="459"/>
      <c r="H58" s="459"/>
      <c r="I58" s="459"/>
      <c r="J58" s="459"/>
      <c r="K58" s="459"/>
      <c r="L58" s="459"/>
      <c r="M58" s="459"/>
      <c r="N58" s="459"/>
      <c r="O58" s="459"/>
      <c r="P58" s="459"/>
      <c r="Q58" s="459"/>
      <c r="R58" s="459"/>
      <c r="S58" s="459"/>
      <c r="T58" s="459"/>
      <c r="U58" s="459"/>
      <c r="V58" s="459"/>
      <c r="W58" s="459"/>
      <c r="X58" s="459"/>
      <c r="Y58" s="459"/>
      <c r="Z58" s="459"/>
      <c r="AA58" s="459"/>
      <c r="AB58" s="459"/>
      <c r="AC58" s="459"/>
      <c r="AD58" s="459"/>
      <c r="AE58" s="459"/>
      <c r="AF58" s="459"/>
      <c r="AG58" s="459"/>
      <c r="AH58" s="459"/>
      <c r="AI58" s="459"/>
      <c r="AJ58" s="459"/>
      <c r="AK58" s="459"/>
      <c r="AL58" s="459"/>
      <c r="AM58" s="459"/>
      <c r="AN58" s="459"/>
      <c r="AO58" s="459"/>
      <c r="AP58" s="459"/>
      <c r="AQ58" s="459"/>
      <c r="AR58" s="459"/>
      <c r="AS58" s="459"/>
      <c r="AT58" s="459"/>
      <c r="AU58" s="459"/>
      <c r="AV58" s="459"/>
      <c r="AW58" s="459"/>
      <c r="AX58" s="459"/>
      <c r="AY58" s="459"/>
      <c r="AZ58" s="459"/>
      <c r="BA58" s="459"/>
      <c r="BB58" s="459"/>
      <c r="BC58" s="459"/>
      <c r="BD58" s="459"/>
      <c r="BE58" s="459"/>
      <c r="BF58" s="461"/>
      <c r="BG58" s="461"/>
      <c r="BH58" s="461"/>
    </row>
    <row r="59" spans="8:8">
      <c r="A59" s="218" t="s">
        <v>146</v>
      </c>
      <c r="B59" s="459" t="s">
        <v>114</v>
      </c>
      <c r="C59" s="459" t="s">
        <v>114</v>
      </c>
      <c r="D59" s="459" t="s">
        <v>114</v>
      </c>
      <c r="E59" s="459" t="s">
        <v>114</v>
      </c>
      <c r="F59" s="459" t="s">
        <v>114</v>
      </c>
      <c r="G59" s="459" t="s">
        <v>114</v>
      </c>
      <c r="H59" s="459" t="s">
        <v>114</v>
      </c>
      <c r="I59" s="459" t="s">
        <v>114</v>
      </c>
      <c r="J59" s="459" t="s">
        <v>114</v>
      </c>
      <c r="K59" s="459" t="s">
        <v>114</v>
      </c>
      <c r="L59" s="459" t="s">
        <v>114</v>
      </c>
      <c r="M59" s="459" t="s">
        <v>114</v>
      </c>
      <c r="N59" s="459" t="s">
        <v>114</v>
      </c>
      <c r="O59" s="459" t="s">
        <v>114</v>
      </c>
      <c r="P59" s="459" t="s">
        <v>114</v>
      </c>
      <c r="Q59" s="459" t="s">
        <v>114</v>
      </c>
      <c r="R59" s="459" t="s">
        <v>114</v>
      </c>
      <c r="S59" s="459" t="s">
        <v>114</v>
      </c>
      <c r="T59" s="459" t="s">
        <v>114</v>
      </c>
      <c r="U59" s="459" t="s">
        <v>114</v>
      </c>
      <c r="V59" s="459">
        <v>0.0</v>
      </c>
      <c r="W59" s="459">
        <v>0.0</v>
      </c>
      <c r="X59" s="459">
        <v>0.0</v>
      </c>
      <c r="Y59" s="459">
        <v>0.0</v>
      </c>
      <c r="Z59" s="459">
        <v>0.0</v>
      </c>
      <c r="AA59" s="459">
        <v>0.0</v>
      </c>
      <c r="AB59" s="459">
        <v>0.0</v>
      </c>
      <c r="AC59" s="459">
        <v>0.0</v>
      </c>
      <c r="AD59" s="459">
        <v>0.0</v>
      </c>
      <c r="AE59" s="459">
        <v>0.0</v>
      </c>
      <c r="AF59" s="459">
        <v>0.0</v>
      </c>
      <c r="AG59" s="459">
        <v>0.0</v>
      </c>
      <c r="AH59" s="459">
        <v>0.0</v>
      </c>
      <c r="AI59" s="459">
        <v>0.0</v>
      </c>
      <c r="AJ59" s="459">
        <v>0.0</v>
      </c>
      <c r="AK59" s="459">
        <v>0.0</v>
      </c>
      <c r="AL59" s="459">
        <v>0.0</v>
      </c>
      <c r="AM59" s="459">
        <v>0.0</v>
      </c>
      <c r="AN59" s="459">
        <v>0.0</v>
      </c>
      <c r="AO59" s="459">
        <v>0.0</v>
      </c>
      <c r="AP59" s="459">
        <v>0.0</v>
      </c>
      <c r="AQ59" s="459">
        <v>0.0</v>
      </c>
      <c r="AR59" s="459">
        <v>0.0</v>
      </c>
      <c r="AS59" s="459">
        <v>0.0</v>
      </c>
      <c r="AT59" s="459">
        <v>0.0021</v>
      </c>
      <c r="AU59" s="459">
        <v>5.0E-4</v>
      </c>
      <c r="AV59" s="459">
        <v>0.0</v>
      </c>
      <c r="AW59" s="459">
        <v>0.0</v>
      </c>
      <c r="AX59" s="459">
        <v>0.0686</v>
      </c>
      <c r="AY59" s="459">
        <v>0.0922</v>
      </c>
      <c r="AZ59" s="459">
        <v>0.1001</v>
      </c>
      <c r="BA59" s="459">
        <v>0.14535</v>
      </c>
      <c r="BB59" s="459">
        <v>0.14445</v>
      </c>
      <c r="BC59" s="459">
        <v>0.20306</v>
      </c>
      <c r="BD59" s="459">
        <v>0.24755</v>
      </c>
      <c r="BE59" s="460">
        <v>0.24051835616</v>
      </c>
      <c r="BF59" s="461">
        <v>-0.0346189480997894</v>
      </c>
      <c r="BG59" s="461">
        <v>0.601901592489288</v>
      </c>
      <c r="BH59" s="461">
        <v>7.64276556770941E-5</v>
      </c>
    </row>
    <row r="60" spans="8:8">
      <c r="A60" s="218" t="s">
        <v>147</v>
      </c>
      <c r="B60" s="459" t="s">
        <v>114</v>
      </c>
      <c r="C60" s="459" t="s">
        <v>114</v>
      </c>
      <c r="D60" s="459" t="s">
        <v>114</v>
      </c>
      <c r="E60" s="459" t="s">
        <v>114</v>
      </c>
      <c r="F60" s="459" t="s">
        <v>114</v>
      </c>
      <c r="G60" s="459" t="s">
        <v>114</v>
      </c>
      <c r="H60" s="459" t="s">
        <v>114</v>
      </c>
      <c r="I60" s="459" t="s">
        <v>114</v>
      </c>
      <c r="J60" s="459" t="s">
        <v>114</v>
      </c>
      <c r="K60" s="459" t="s">
        <v>114</v>
      </c>
      <c r="L60" s="459" t="s">
        <v>114</v>
      </c>
      <c r="M60" s="459" t="s">
        <v>114</v>
      </c>
      <c r="N60" s="459" t="s">
        <v>114</v>
      </c>
      <c r="O60" s="459" t="s">
        <v>114</v>
      </c>
      <c r="P60" s="459" t="s">
        <v>114</v>
      </c>
      <c r="Q60" s="459" t="s">
        <v>114</v>
      </c>
      <c r="R60" s="459" t="s">
        <v>114</v>
      </c>
      <c r="S60" s="459" t="s">
        <v>114</v>
      </c>
      <c r="T60" s="459" t="s">
        <v>114</v>
      </c>
      <c r="U60" s="459" t="s">
        <v>114</v>
      </c>
      <c r="V60" s="459">
        <v>0.0</v>
      </c>
      <c r="W60" s="459">
        <v>0.0</v>
      </c>
      <c r="X60" s="459">
        <v>0.0</v>
      </c>
      <c r="Y60" s="459">
        <v>0.0</v>
      </c>
      <c r="Z60" s="459">
        <v>0.0</v>
      </c>
      <c r="AA60" s="459">
        <v>0.0</v>
      </c>
      <c r="AB60" s="459">
        <v>0.0</v>
      </c>
      <c r="AC60" s="459">
        <v>0.0</v>
      </c>
      <c r="AD60" s="459">
        <v>0.0</v>
      </c>
      <c r="AE60" s="459">
        <v>0.0</v>
      </c>
      <c r="AF60" s="459">
        <v>0.0</v>
      </c>
      <c r="AG60" s="459">
        <v>0.0</v>
      </c>
      <c r="AH60" s="459">
        <v>0.0</v>
      </c>
      <c r="AI60" s="459">
        <v>0.0</v>
      </c>
      <c r="AJ60" s="459">
        <v>0.0</v>
      </c>
      <c r="AK60" s="459">
        <v>0.0</v>
      </c>
      <c r="AL60" s="459">
        <v>0.0</v>
      </c>
      <c r="AM60" s="459">
        <v>0.0</v>
      </c>
      <c r="AN60" s="459">
        <v>0.0</v>
      </c>
      <c r="AO60" s="459">
        <v>0.00101010101010101</v>
      </c>
      <c r="AP60" s="459">
        <v>0.001</v>
      </c>
      <c r="AQ60" s="459">
        <v>0.003</v>
      </c>
      <c r="AR60" s="459">
        <v>0.015</v>
      </c>
      <c r="AS60" s="459">
        <v>0.034</v>
      </c>
      <c r="AT60" s="459">
        <v>0.061</v>
      </c>
      <c r="AU60" s="459">
        <v>0.085</v>
      </c>
      <c r="AV60" s="459">
        <v>0.099</v>
      </c>
      <c r="AW60" s="459">
        <v>0.101</v>
      </c>
      <c r="AX60" s="459">
        <v>0.0904</v>
      </c>
      <c r="AY60" s="459">
        <v>0.09</v>
      </c>
      <c r="AZ60" s="459">
        <v>0.142</v>
      </c>
      <c r="BA60" s="459">
        <v>0.193</v>
      </c>
      <c r="BB60" s="459">
        <v>0.292</v>
      </c>
      <c r="BC60" s="459">
        <v>0.326</v>
      </c>
      <c r="BD60" s="459">
        <v>0.455</v>
      </c>
      <c r="BE60" s="460">
        <v>0.477691062758677</v>
      </c>
      <c r="BF60" s="461">
        <v>0.0431558393738809</v>
      </c>
      <c r="BG60" s="461">
        <v>0.215513049490868</v>
      </c>
      <c r="BH60" s="461">
        <v>1.51792190198816E-4</v>
      </c>
    </row>
    <row r="61" spans="8:8">
      <c r="A61" s="218" t="s">
        <v>148</v>
      </c>
      <c r="B61" s="433" t="s">
        <v>114</v>
      </c>
      <c r="C61" s="433" t="s">
        <v>114</v>
      </c>
      <c r="D61" s="433" t="s">
        <v>114</v>
      </c>
      <c r="E61" s="433" t="s">
        <v>114</v>
      </c>
      <c r="F61" s="433" t="s">
        <v>114</v>
      </c>
      <c r="G61" s="433" t="s">
        <v>114</v>
      </c>
      <c r="H61" s="433" t="s">
        <v>114</v>
      </c>
      <c r="I61" s="433" t="s">
        <v>114</v>
      </c>
      <c r="J61" s="433" t="s">
        <v>114</v>
      </c>
      <c r="K61" s="433" t="s">
        <v>114</v>
      </c>
      <c r="L61" s="433" t="s">
        <v>114</v>
      </c>
      <c r="M61" s="433" t="s">
        <v>114</v>
      </c>
      <c r="N61" s="433" t="s">
        <v>114</v>
      </c>
      <c r="O61" s="433" t="s">
        <v>114</v>
      </c>
      <c r="P61" s="433" t="s">
        <v>114</v>
      </c>
      <c r="Q61" s="433" t="s">
        <v>114</v>
      </c>
      <c r="R61" s="433" t="s">
        <v>114</v>
      </c>
      <c r="S61" s="433" t="s">
        <v>114</v>
      </c>
      <c r="T61" s="433" t="s">
        <v>114</v>
      </c>
      <c r="U61" s="433" t="s">
        <v>114</v>
      </c>
      <c r="V61" s="433">
        <v>0.0</v>
      </c>
      <c r="W61" s="433">
        <v>0.0</v>
      </c>
      <c r="X61" s="433">
        <v>0.0</v>
      </c>
      <c r="Y61" s="433">
        <v>0.0</v>
      </c>
      <c r="Z61" s="433">
        <v>0.0</v>
      </c>
      <c r="AA61" s="433">
        <v>0.0</v>
      </c>
      <c r="AB61" s="433">
        <v>0.0</v>
      </c>
      <c r="AC61" s="433">
        <v>0.0</v>
      </c>
      <c r="AD61" s="433">
        <v>0.0</v>
      </c>
      <c r="AE61" s="433">
        <v>0.0</v>
      </c>
      <c r="AF61" s="433">
        <v>0.0</v>
      </c>
      <c r="AG61" s="433">
        <v>0.0</v>
      </c>
      <c r="AH61" s="433">
        <v>0.0</v>
      </c>
      <c r="AI61" s="433">
        <v>0.0</v>
      </c>
      <c r="AJ61" s="433">
        <v>0.0</v>
      </c>
      <c r="AK61" s="433">
        <v>0.0</v>
      </c>
      <c r="AL61" s="433">
        <v>0.0</v>
      </c>
      <c r="AM61" s="433">
        <v>0.0</v>
      </c>
      <c r="AN61" s="433">
        <v>0.0</v>
      </c>
      <c r="AO61" s="433">
        <v>0.0</v>
      </c>
      <c r="AP61" s="433">
        <v>0.0</v>
      </c>
      <c r="AQ61" s="433">
        <v>0.0</v>
      </c>
      <c r="AR61" s="433">
        <v>0.0</v>
      </c>
      <c r="AS61" s="433">
        <v>0.0</v>
      </c>
      <c r="AT61" s="433">
        <v>0.0</v>
      </c>
      <c r="AU61" s="433">
        <v>0.0</v>
      </c>
      <c r="AV61" s="433">
        <v>1.47E-4</v>
      </c>
      <c r="AW61" s="433">
        <v>0.002686</v>
      </c>
      <c r="AX61" s="433">
        <v>0.0053361</v>
      </c>
      <c r="AY61" s="433">
        <v>0.0145042</v>
      </c>
      <c r="AZ61" s="433">
        <v>0.1783693</v>
      </c>
      <c r="BA61" s="433">
        <v>0.3652459</v>
      </c>
      <c r="BB61" s="433">
        <v>0.4345534</v>
      </c>
      <c r="BC61" s="433">
        <v>0.5290071</v>
      </c>
      <c r="BD61" s="433">
        <v>1.1034689</v>
      </c>
      <c r="BE61" s="435">
        <v>3.71289424119863</v>
      </c>
      <c r="BF61" s="457">
        <v>2.34322769192843</v>
      </c>
      <c r="BG61" s="457">
        <v>0.0</v>
      </c>
      <c r="BH61" s="457">
        <v>0.00117981765368055</v>
      </c>
    </row>
    <row r="62" spans="8:8">
      <c r="A62" s="218" t="s">
        <v>149</v>
      </c>
      <c r="B62" s="433" t="s">
        <v>114</v>
      </c>
      <c r="C62" s="433" t="s">
        <v>114</v>
      </c>
      <c r="D62" s="433" t="s">
        <v>114</v>
      </c>
      <c r="E62" s="433" t="s">
        <v>114</v>
      </c>
      <c r="F62" s="433" t="s">
        <v>114</v>
      </c>
      <c r="G62" s="433" t="s">
        <v>114</v>
      </c>
      <c r="H62" s="433" t="s">
        <v>114</v>
      </c>
      <c r="I62" s="433" t="s">
        <v>114</v>
      </c>
      <c r="J62" s="433" t="s">
        <v>114</v>
      </c>
      <c r="K62" s="433" t="s">
        <v>114</v>
      </c>
      <c r="L62" s="433" t="s">
        <v>114</v>
      </c>
      <c r="M62" s="433" t="s">
        <v>114</v>
      </c>
      <c r="N62" s="433" t="s">
        <v>114</v>
      </c>
      <c r="O62" s="433" t="s">
        <v>114</v>
      </c>
      <c r="P62" s="433" t="s">
        <v>114</v>
      </c>
      <c r="Q62" s="433" t="s">
        <v>114</v>
      </c>
      <c r="R62" s="433" t="s">
        <v>114</v>
      </c>
      <c r="S62" s="433" t="s">
        <v>114</v>
      </c>
      <c r="T62" s="433" t="s">
        <v>114</v>
      </c>
      <c r="U62" s="433" t="s">
        <v>114</v>
      </c>
      <c r="V62" s="433">
        <v>0.0</v>
      </c>
      <c r="W62" s="433">
        <v>0.0</v>
      </c>
      <c r="X62" s="433">
        <v>0.0</v>
      </c>
      <c r="Y62" s="433">
        <v>0.0</v>
      </c>
      <c r="Z62" s="433">
        <v>0.0</v>
      </c>
      <c r="AA62" s="433">
        <v>0.065</v>
      </c>
      <c r="AB62" s="433">
        <v>0.065</v>
      </c>
      <c r="AC62" s="433">
        <v>0.063</v>
      </c>
      <c r="AD62" s="433">
        <v>0.06</v>
      </c>
      <c r="AE62" s="433">
        <v>0.061</v>
      </c>
      <c r="AF62" s="433">
        <v>0.059</v>
      </c>
      <c r="AG62" s="433">
        <v>0.057</v>
      </c>
      <c r="AH62" s="433">
        <v>0.057</v>
      </c>
      <c r="AI62" s="433">
        <v>0.058</v>
      </c>
      <c r="AJ62" s="433">
        <v>0.058</v>
      </c>
      <c r="AK62" s="433">
        <v>0.081</v>
      </c>
      <c r="AL62" s="433">
        <v>0.1172</v>
      </c>
      <c r="AM62" s="433">
        <v>0.1795</v>
      </c>
      <c r="AN62" s="433">
        <v>0.3744</v>
      </c>
      <c r="AO62" s="433">
        <v>0.4568</v>
      </c>
      <c r="AP62" s="433">
        <v>0.4581</v>
      </c>
      <c r="AQ62" s="433">
        <v>0.5109</v>
      </c>
      <c r="AR62" s="433">
        <v>0.4911</v>
      </c>
      <c r="AS62" s="433">
        <v>0.4941</v>
      </c>
      <c r="AT62" s="433">
        <v>0.5012</v>
      </c>
      <c r="AU62" s="433">
        <v>0.5411</v>
      </c>
      <c r="AV62" s="433">
        <v>0.5638</v>
      </c>
      <c r="AW62" s="433">
        <v>0.512311506849315</v>
      </c>
      <c r="AX62" s="433">
        <v>0.4968</v>
      </c>
      <c r="AY62" s="433">
        <v>0.810506</v>
      </c>
      <c r="AZ62" s="433">
        <v>0.964837</v>
      </c>
      <c r="BA62" s="433">
        <v>1.0623205</v>
      </c>
      <c r="BB62" s="433">
        <v>1.202179</v>
      </c>
      <c r="BC62" s="433">
        <v>1.365927</v>
      </c>
      <c r="BD62" s="433">
        <v>1.821012</v>
      </c>
      <c r="BE62" s="435">
        <v>3.513542</v>
      </c>
      <c r="BF62" s="457">
        <v>0.917104628752771</v>
      </c>
      <c r="BG62" s="457">
        <v>0.131153761594265</v>
      </c>
      <c r="BH62" s="457">
        <v>0.00111647103560101</v>
      </c>
    </row>
    <row r="63" spans="8:8">
      <c r="A63" s="218" t="s">
        <v>150</v>
      </c>
      <c r="B63" s="433" t="s">
        <v>114</v>
      </c>
      <c r="C63" s="433" t="s">
        <v>114</v>
      </c>
      <c r="D63" s="433" t="s">
        <v>114</v>
      </c>
      <c r="E63" s="433" t="s">
        <v>114</v>
      </c>
      <c r="F63" s="433" t="s">
        <v>114</v>
      </c>
      <c r="G63" s="433" t="s">
        <v>114</v>
      </c>
      <c r="H63" s="433" t="s">
        <v>114</v>
      </c>
      <c r="I63" s="433" t="s">
        <v>114</v>
      </c>
      <c r="J63" s="433" t="s">
        <v>114</v>
      </c>
      <c r="K63" s="433" t="s">
        <v>114</v>
      </c>
      <c r="L63" s="433" t="s">
        <v>114</v>
      </c>
      <c r="M63" s="433" t="s">
        <v>114</v>
      </c>
      <c r="N63" s="433" t="s">
        <v>114</v>
      </c>
      <c r="O63" s="433" t="s">
        <v>114</v>
      </c>
      <c r="P63" s="433" t="s">
        <v>114</v>
      </c>
      <c r="Q63" s="433" t="s">
        <v>114</v>
      </c>
      <c r="R63" s="433" t="s">
        <v>114</v>
      </c>
      <c r="S63" s="433" t="s">
        <v>114</v>
      </c>
      <c r="T63" s="433" t="s">
        <v>114</v>
      </c>
      <c r="U63" s="433" t="s">
        <v>114</v>
      </c>
      <c r="V63" s="433">
        <v>0.0</v>
      </c>
      <c r="W63" s="433">
        <v>0.0</v>
      </c>
      <c r="X63" s="433">
        <v>0.0</v>
      </c>
      <c r="Y63" s="433">
        <v>0.0</v>
      </c>
      <c r="Z63" s="433">
        <v>0.0</v>
      </c>
      <c r="AA63" s="433">
        <v>0.0</v>
      </c>
      <c r="AB63" s="433">
        <v>0.0</v>
      </c>
      <c r="AC63" s="433">
        <v>0.0</v>
      </c>
      <c r="AD63" s="433">
        <v>0.0</v>
      </c>
      <c r="AE63" s="433">
        <v>0.0</v>
      </c>
      <c r="AF63" s="433">
        <v>0.0</v>
      </c>
      <c r="AG63" s="433">
        <v>0.0</v>
      </c>
      <c r="AH63" s="433">
        <v>0.0</v>
      </c>
      <c r="AI63" s="433">
        <v>0.0</v>
      </c>
      <c r="AJ63" s="433">
        <v>0.0</v>
      </c>
      <c r="AK63" s="433">
        <v>0.0</v>
      </c>
      <c r="AL63" s="433">
        <v>0.0</v>
      </c>
      <c r="AM63" s="433">
        <v>0.0</v>
      </c>
      <c r="AN63" s="433">
        <v>0.0</v>
      </c>
      <c r="AO63" s="433">
        <v>0.0</v>
      </c>
      <c r="AP63" s="433">
        <v>0.0</v>
      </c>
      <c r="AQ63" s="433">
        <v>0.0</v>
      </c>
      <c r="AR63" s="433">
        <v>0.0</v>
      </c>
      <c r="AS63" s="433">
        <v>0.0</v>
      </c>
      <c r="AT63" s="433">
        <v>0.0</v>
      </c>
      <c r="AU63" s="433">
        <v>1.595E-4</v>
      </c>
      <c r="AV63" s="433">
        <v>4.5675E-4</v>
      </c>
      <c r="AW63" s="433">
        <v>9.81431506849315E-4</v>
      </c>
      <c r="AX63" s="433">
        <v>0.00184875</v>
      </c>
      <c r="AY63" s="433">
        <v>0.0031175</v>
      </c>
      <c r="AZ63" s="433">
        <v>0.00522</v>
      </c>
      <c r="BA63" s="433">
        <v>0.00697906849315068</v>
      </c>
      <c r="BB63" s="433">
        <v>0.00696</v>
      </c>
      <c r="BC63" s="433">
        <v>0.00696</v>
      </c>
      <c r="BD63" s="433">
        <v>0.00696</v>
      </c>
      <c r="BE63" s="435">
        <v>0.00696</v>
      </c>
      <c r="BF63" s="457">
        <v>-0.00639567302330757</v>
      </c>
      <c r="BG63" s="457">
        <v>0.0</v>
      </c>
      <c r="BH63" s="457">
        <v>2.21162530796076E-6</v>
      </c>
    </row>
    <row r="64" spans="8:8">
      <c r="A64" s="218" t="s">
        <v>151</v>
      </c>
      <c r="B64" s="433">
        <v>0.0</v>
      </c>
      <c r="C64" s="433">
        <v>0.0</v>
      </c>
      <c r="D64" s="433">
        <v>0.0</v>
      </c>
      <c r="E64" s="433">
        <v>0.0</v>
      </c>
      <c r="F64" s="433">
        <v>0.0</v>
      </c>
      <c r="G64" s="433">
        <v>0.0</v>
      </c>
      <c r="H64" s="433">
        <v>0.0</v>
      </c>
      <c r="I64" s="433">
        <v>0.0</v>
      </c>
      <c r="J64" s="433">
        <v>0.0</v>
      </c>
      <c r="K64" s="433">
        <v>0.0</v>
      </c>
      <c r="L64" s="433">
        <v>0.0</v>
      </c>
      <c r="M64" s="433">
        <v>0.0</v>
      </c>
      <c r="N64" s="433">
        <v>0.0</v>
      </c>
      <c r="O64" s="433">
        <v>0.0</v>
      </c>
      <c r="P64" s="433">
        <v>0.0</v>
      </c>
      <c r="Q64" s="433">
        <v>0.0</v>
      </c>
      <c r="R64" s="433">
        <v>0.0</v>
      </c>
      <c r="S64" s="433">
        <v>0.0</v>
      </c>
      <c r="T64" s="433">
        <v>0.0</v>
      </c>
      <c r="U64" s="433">
        <v>0.0</v>
      </c>
      <c r="V64" s="433" t="s">
        <v>114</v>
      </c>
      <c r="W64" s="433" t="s">
        <v>114</v>
      </c>
      <c r="X64" s="433" t="s">
        <v>114</v>
      </c>
      <c r="Y64" s="433" t="s">
        <v>114</v>
      </c>
      <c r="Z64" s="433" t="s">
        <v>114</v>
      </c>
      <c r="AA64" s="433" t="s">
        <v>114</v>
      </c>
      <c r="AB64" s="433" t="s">
        <v>114</v>
      </c>
      <c r="AC64" s="433" t="s">
        <v>114</v>
      </c>
      <c r="AD64" s="433" t="s">
        <v>114</v>
      </c>
      <c r="AE64" s="433" t="s">
        <v>114</v>
      </c>
      <c r="AF64" s="433" t="s">
        <v>114</v>
      </c>
      <c r="AG64" s="433" t="s">
        <v>114</v>
      </c>
      <c r="AH64" s="433" t="s">
        <v>114</v>
      </c>
      <c r="AI64" s="433" t="s">
        <v>114</v>
      </c>
      <c r="AJ64" s="433" t="s">
        <v>114</v>
      </c>
      <c r="AK64" s="433" t="s">
        <v>114</v>
      </c>
      <c r="AL64" s="433" t="s">
        <v>114</v>
      </c>
      <c r="AM64" s="433" t="s">
        <v>114</v>
      </c>
      <c r="AN64" s="433" t="s">
        <v>114</v>
      </c>
      <c r="AO64" s="433" t="s">
        <v>114</v>
      </c>
      <c r="AP64" s="433" t="s">
        <v>114</v>
      </c>
      <c r="AQ64" s="433" t="s">
        <v>114</v>
      </c>
      <c r="AR64" s="433" t="s">
        <v>114</v>
      </c>
      <c r="AS64" s="433" t="s">
        <v>114</v>
      </c>
      <c r="AT64" s="433" t="s">
        <v>114</v>
      </c>
      <c r="AU64" s="433" t="s">
        <v>114</v>
      </c>
      <c r="AV64" s="433" t="s">
        <v>114</v>
      </c>
      <c r="AW64" s="433" t="s">
        <v>114</v>
      </c>
      <c r="AX64" s="433" t="s">
        <v>114</v>
      </c>
      <c r="AY64" s="433" t="s">
        <v>114</v>
      </c>
      <c r="AZ64" s="433" t="s">
        <v>114</v>
      </c>
      <c r="BA64" s="433" t="s">
        <v>114</v>
      </c>
      <c r="BB64" s="433" t="s">
        <v>114</v>
      </c>
      <c r="BC64" s="433" t="s">
        <v>114</v>
      </c>
      <c r="BD64" s="433" t="s">
        <v>114</v>
      </c>
      <c r="BE64" s="435" t="s">
        <v>114</v>
      </c>
      <c r="BF64" s="457" t="s">
        <v>114</v>
      </c>
      <c r="BG64" s="457" t="s">
        <v>114</v>
      </c>
      <c r="BH64" s="457" t="s">
        <v>114</v>
      </c>
    </row>
    <row r="65" spans="8:8">
      <c r="A65" s="218" t="s">
        <v>152</v>
      </c>
      <c r="B65" s="459" t="s">
        <v>114</v>
      </c>
      <c r="C65" s="459" t="s">
        <v>114</v>
      </c>
      <c r="D65" s="459" t="s">
        <v>114</v>
      </c>
      <c r="E65" s="459" t="s">
        <v>114</v>
      </c>
      <c r="F65" s="459" t="s">
        <v>114</v>
      </c>
      <c r="G65" s="459" t="s">
        <v>114</v>
      </c>
      <c r="H65" s="459" t="s">
        <v>114</v>
      </c>
      <c r="I65" s="459" t="s">
        <v>114</v>
      </c>
      <c r="J65" s="459" t="s">
        <v>114</v>
      </c>
      <c r="K65" s="459" t="s">
        <v>114</v>
      </c>
      <c r="L65" s="459" t="s">
        <v>114</v>
      </c>
      <c r="M65" s="459" t="s">
        <v>114</v>
      </c>
      <c r="N65" s="459" t="s">
        <v>114</v>
      </c>
      <c r="O65" s="459" t="s">
        <v>114</v>
      </c>
      <c r="P65" s="459" t="s">
        <v>114</v>
      </c>
      <c r="Q65" s="459" t="s">
        <v>114</v>
      </c>
      <c r="R65" s="459" t="s">
        <v>114</v>
      </c>
      <c r="S65" s="459" t="s">
        <v>114</v>
      </c>
      <c r="T65" s="459" t="s">
        <v>114</v>
      </c>
      <c r="U65" s="459" t="s">
        <v>114</v>
      </c>
      <c r="V65" s="459">
        <v>0.0</v>
      </c>
      <c r="W65" s="459">
        <v>0.0</v>
      </c>
      <c r="X65" s="459">
        <v>0.0</v>
      </c>
      <c r="Y65" s="459">
        <v>0.0</v>
      </c>
      <c r="Z65" s="459">
        <v>0.0</v>
      </c>
      <c r="AA65" s="459">
        <v>0.0</v>
      </c>
      <c r="AB65" s="459">
        <v>0.0</v>
      </c>
      <c r="AC65" s="459">
        <v>0.0</v>
      </c>
      <c r="AD65" s="459">
        <v>0.0</v>
      </c>
      <c r="AE65" s="459">
        <v>0.0</v>
      </c>
      <c r="AF65" s="459">
        <v>0.0</v>
      </c>
      <c r="AG65" s="459">
        <v>0.0</v>
      </c>
      <c r="AH65" s="459">
        <v>0.0</v>
      </c>
      <c r="AI65" s="459">
        <v>0.0</v>
      </c>
      <c r="AJ65" s="459">
        <v>0.0</v>
      </c>
      <c r="AK65" s="459">
        <v>0.0</v>
      </c>
      <c r="AL65" s="459">
        <v>0.0</v>
      </c>
      <c r="AM65" s="459">
        <v>0.0</v>
      </c>
      <c r="AN65" s="459">
        <v>0.0</v>
      </c>
      <c r="AO65" s="459">
        <v>0.0</v>
      </c>
      <c r="AP65" s="459">
        <v>0.0</v>
      </c>
      <c r="AQ65" s="459">
        <v>0.0</v>
      </c>
      <c r="AR65" s="459">
        <v>0.0</v>
      </c>
      <c r="AS65" s="459">
        <v>0.0</v>
      </c>
      <c r="AT65" s="459">
        <v>0.0</v>
      </c>
      <c r="AU65" s="459">
        <v>0.0</v>
      </c>
      <c r="AV65" s="459">
        <v>0.0</v>
      </c>
      <c r="AW65" s="459">
        <v>0.0</v>
      </c>
      <c r="AX65" s="459">
        <v>0.0</v>
      </c>
      <c r="AY65" s="459">
        <v>0.0</v>
      </c>
      <c r="AZ65" s="459">
        <v>0.0</v>
      </c>
      <c r="BA65" s="459">
        <v>3.0E-4</v>
      </c>
      <c r="BB65" s="459">
        <v>7.0E-4</v>
      </c>
      <c r="BC65" s="459">
        <v>0.006827</v>
      </c>
      <c r="BD65" s="459">
        <v>0.0155</v>
      </c>
      <c r="BE65" s="460">
        <v>0.0155</v>
      </c>
      <c r="BF65" s="456">
        <v>-0.00639567302330746</v>
      </c>
      <c r="BG65" s="456">
        <v>0.0</v>
      </c>
      <c r="BH65" s="456">
        <v>4.92531498180916E-6</v>
      </c>
    </row>
    <row r="66" spans="8:8">
      <c r="A66" s="218" t="s">
        <v>153</v>
      </c>
      <c r="B66" s="459" t="s">
        <v>114</v>
      </c>
      <c r="C66" s="459" t="s">
        <v>114</v>
      </c>
      <c r="D66" s="459" t="s">
        <v>114</v>
      </c>
      <c r="E66" s="459" t="s">
        <v>114</v>
      </c>
      <c r="F66" s="459" t="s">
        <v>114</v>
      </c>
      <c r="G66" s="459" t="s">
        <v>114</v>
      </c>
      <c r="H66" s="459" t="s">
        <v>114</v>
      </c>
      <c r="I66" s="459" t="s">
        <v>114</v>
      </c>
      <c r="J66" s="459" t="s">
        <v>114</v>
      </c>
      <c r="K66" s="459" t="s">
        <v>114</v>
      </c>
      <c r="L66" s="459" t="s">
        <v>114</v>
      </c>
      <c r="M66" s="459" t="s">
        <v>114</v>
      </c>
      <c r="N66" s="459" t="s">
        <v>114</v>
      </c>
      <c r="O66" s="459" t="s">
        <v>114</v>
      </c>
      <c r="P66" s="459" t="s">
        <v>114</v>
      </c>
      <c r="Q66" s="459" t="s">
        <v>114</v>
      </c>
      <c r="R66" s="459" t="s">
        <v>114</v>
      </c>
      <c r="S66" s="459" t="s">
        <v>114</v>
      </c>
      <c r="T66" s="459" t="s">
        <v>114</v>
      </c>
      <c r="U66" s="459" t="s">
        <v>114</v>
      </c>
      <c r="V66" s="459">
        <v>0.0</v>
      </c>
      <c r="W66" s="459">
        <v>0.0</v>
      </c>
      <c r="X66" s="459">
        <v>0.0</v>
      </c>
      <c r="Y66" s="459">
        <v>0.0</v>
      </c>
      <c r="Z66" s="459">
        <v>0.0</v>
      </c>
      <c r="AA66" s="459">
        <v>0.0</v>
      </c>
      <c r="AB66" s="459">
        <v>0.0</v>
      </c>
      <c r="AC66" s="459">
        <v>0.0</v>
      </c>
      <c r="AD66" s="459">
        <v>0.0</v>
      </c>
      <c r="AE66" s="459">
        <v>0.0</v>
      </c>
      <c r="AF66" s="459">
        <v>0.0</v>
      </c>
      <c r="AG66" s="459">
        <v>0.0</v>
      </c>
      <c r="AH66" s="459">
        <v>0.0</v>
      </c>
      <c r="AI66" s="459">
        <v>0.0</v>
      </c>
      <c r="AJ66" s="459">
        <v>0.0</v>
      </c>
      <c r="AK66" s="459">
        <v>0.0</v>
      </c>
      <c r="AL66" s="459">
        <v>0.0</v>
      </c>
      <c r="AM66" s="459">
        <v>0.0</v>
      </c>
      <c r="AN66" s="459">
        <v>0.0</v>
      </c>
      <c r="AO66" s="459">
        <v>0.0</v>
      </c>
      <c r="AP66" s="459">
        <v>0.0</v>
      </c>
      <c r="AQ66" s="459">
        <v>0.0026</v>
      </c>
      <c r="AR66" s="459">
        <v>0.0029</v>
      </c>
      <c r="AS66" s="459">
        <v>0.0019</v>
      </c>
      <c r="AT66" s="459">
        <v>0.004307375</v>
      </c>
      <c r="AU66" s="459">
        <v>0.004180625</v>
      </c>
      <c r="AV66" s="459">
        <v>0.003166</v>
      </c>
      <c r="AW66" s="459">
        <v>0.00532382054794521</v>
      </c>
      <c r="AX66" s="459">
        <v>0.01100775</v>
      </c>
      <c r="AY66" s="459">
        <v>0.02612075</v>
      </c>
      <c r="AZ66" s="459">
        <v>0.03114875</v>
      </c>
      <c r="BA66" s="459">
        <v>0.0297677054794521</v>
      </c>
      <c r="BB66" s="459">
        <v>0.04224375</v>
      </c>
      <c r="BC66" s="459">
        <v>0.07074375</v>
      </c>
      <c r="BD66" s="459">
        <v>0.14874375</v>
      </c>
      <c r="BE66" s="460">
        <v>0.145903934828238</v>
      </c>
      <c r="BF66" s="461">
        <v>-0.025365563472331</v>
      </c>
      <c r="BG66" s="461">
        <v>0.416818026549591</v>
      </c>
      <c r="BH66" s="461">
        <v>4.63627636202856E-5</v>
      </c>
    </row>
    <row r="67" spans="8:8" s="47" ht="10.2" customFormat="1">
      <c r="A67" s="54" t="s">
        <v>154</v>
      </c>
      <c r="B67" s="436">
        <v>0.0</v>
      </c>
      <c r="C67" s="436">
        <v>0.0</v>
      </c>
      <c r="D67" s="436">
        <v>0.0</v>
      </c>
      <c r="E67" s="436">
        <v>0.0</v>
      </c>
      <c r="F67" s="436">
        <v>0.0</v>
      </c>
      <c r="G67" s="436">
        <v>0.0</v>
      </c>
      <c r="H67" s="436">
        <v>0.0</v>
      </c>
      <c r="I67" s="436">
        <v>0.0</v>
      </c>
      <c r="J67" s="436">
        <v>0.0</v>
      </c>
      <c r="K67" s="436">
        <v>0.0</v>
      </c>
      <c r="L67" s="436">
        <v>0.0</v>
      </c>
      <c r="M67" s="436">
        <v>0.0</v>
      </c>
      <c r="N67" s="436">
        <v>0.0</v>
      </c>
      <c r="O67" s="436">
        <v>0.0</v>
      </c>
      <c r="P67" s="436">
        <v>0.0</v>
      </c>
      <c r="Q67" s="436">
        <v>0.0</v>
      </c>
      <c r="R67" s="436">
        <v>0.0</v>
      </c>
      <c r="S67" s="436">
        <v>0.0</v>
      </c>
      <c r="T67" s="436">
        <v>0.0</v>
      </c>
      <c r="U67" s="436">
        <v>0.0</v>
      </c>
      <c r="V67" s="436">
        <v>0.0</v>
      </c>
      <c r="W67" s="436">
        <v>0.0</v>
      </c>
      <c r="X67" s="436">
        <v>0.0</v>
      </c>
      <c r="Y67" s="436">
        <v>0.0</v>
      </c>
      <c r="Z67" s="436">
        <v>0.0</v>
      </c>
      <c r="AA67" s="436">
        <v>0.065</v>
      </c>
      <c r="AB67" s="436">
        <v>0.065</v>
      </c>
      <c r="AC67" s="436">
        <v>0.063</v>
      </c>
      <c r="AD67" s="436">
        <v>0.06</v>
      </c>
      <c r="AE67" s="436">
        <v>0.061</v>
      </c>
      <c r="AF67" s="436">
        <v>0.059</v>
      </c>
      <c r="AG67" s="436">
        <v>0.057</v>
      </c>
      <c r="AH67" s="436">
        <v>0.057</v>
      </c>
      <c r="AI67" s="436">
        <v>0.058</v>
      </c>
      <c r="AJ67" s="436">
        <v>0.058</v>
      </c>
      <c r="AK67" s="436">
        <v>0.081</v>
      </c>
      <c r="AL67" s="436">
        <v>0.1172</v>
      </c>
      <c r="AM67" s="436">
        <v>0.1795</v>
      </c>
      <c r="AN67" s="436">
        <v>0.3744</v>
      </c>
      <c r="AO67" s="436">
        <v>0.457810101010101</v>
      </c>
      <c r="AP67" s="436">
        <v>0.4591</v>
      </c>
      <c r="AQ67" s="436">
        <v>0.5165</v>
      </c>
      <c r="AR67" s="436">
        <v>0.509</v>
      </c>
      <c r="AS67" s="436">
        <v>0.53</v>
      </c>
      <c r="AT67" s="436">
        <v>0.568607375</v>
      </c>
      <c r="AU67" s="436">
        <v>0.630940125</v>
      </c>
      <c r="AV67" s="436">
        <v>0.66656975</v>
      </c>
      <c r="AW67" s="436">
        <v>0.62230275890411</v>
      </c>
      <c r="AX67" s="436">
        <v>0.6739926</v>
      </c>
      <c r="AY67" s="436">
        <v>1.03644845</v>
      </c>
      <c r="AZ67" s="436">
        <v>1.42167505</v>
      </c>
      <c r="BA67" s="436">
        <v>1.8029631739726</v>
      </c>
      <c r="BB67" s="436">
        <v>2.12308615</v>
      </c>
      <c r="BC67" s="436">
        <v>2.50852485</v>
      </c>
      <c r="BD67" s="436">
        <v>3.79823465</v>
      </c>
      <c r="BE67" s="436">
        <v>8.11300959494555</v>
      </c>
      <c r="BF67" s="458">
        <v>1.1223337105677</v>
      </c>
      <c r="BG67" s="458">
        <v>0.202176958565631</v>
      </c>
      <c r="BH67" s="458">
        <v>0.00257800823906753</v>
      </c>
    </row>
    <row r="68" spans="8:8">
      <c r="B68" s="433"/>
      <c r="C68" s="433"/>
      <c r="D68" s="433"/>
      <c r="E68" s="433"/>
      <c r="F68" s="433"/>
      <c r="G68" s="433"/>
      <c r="H68" s="433"/>
      <c r="I68" s="433"/>
      <c r="J68" s="433"/>
      <c r="K68" s="433"/>
      <c r="L68" s="433"/>
      <c r="M68" s="433"/>
      <c r="N68" s="433"/>
      <c r="O68" s="433"/>
      <c r="P68" s="433"/>
      <c r="Q68" s="433"/>
      <c r="R68" s="433"/>
      <c r="S68" s="433"/>
      <c r="T68" s="433"/>
      <c r="U68" s="433"/>
      <c r="V68" s="433"/>
      <c r="W68" s="433"/>
      <c r="X68" s="433"/>
      <c r="Y68" s="433"/>
      <c r="Z68" s="433"/>
      <c r="AA68" s="433"/>
      <c r="AB68" s="433"/>
      <c r="AC68" s="433"/>
      <c r="AD68" s="433"/>
      <c r="AE68" s="433"/>
      <c r="AF68" s="433"/>
      <c r="AG68" s="433"/>
      <c r="AH68" s="433"/>
      <c r="AI68" s="433"/>
      <c r="AJ68" s="433"/>
      <c r="AK68" s="433"/>
      <c r="AL68" s="433"/>
      <c r="AM68" s="433"/>
      <c r="AN68" s="433"/>
      <c r="AO68" s="433"/>
      <c r="AP68" s="433"/>
      <c r="AQ68" s="433"/>
      <c r="AR68" s="433"/>
      <c r="AS68" s="433"/>
      <c r="AT68" s="433"/>
      <c r="AU68" s="433"/>
      <c r="AV68" s="433"/>
      <c r="AW68" s="433"/>
      <c r="AX68" s="433"/>
      <c r="AY68" s="433"/>
      <c r="AZ68" s="433"/>
      <c r="BA68" s="433"/>
      <c r="BB68" s="433"/>
      <c r="BC68" s="433"/>
      <c r="BD68" s="433"/>
      <c r="BE68" s="435"/>
      <c r="BF68" s="457"/>
      <c r="BG68" s="457"/>
      <c r="BH68" s="457"/>
    </row>
    <row r="69" spans="8:8">
      <c r="A69" s="45" t="s">
        <v>155</v>
      </c>
      <c r="B69" s="433">
        <v>0.0</v>
      </c>
      <c r="C69" s="433">
        <v>0.0</v>
      </c>
      <c r="D69" s="433">
        <v>0.0</v>
      </c>
      <c r="E69" s="433">
        <v>0.0</v>
      </c>
      <c r="F69" s="433">
        <v>0.0</v>
      </c>
      <c r="G69" s="433">
        <v>0.0</v>
      </c>
      <c r="H69" s="433">
        <v>0.0</v>
      </c>
      <c r="I69" s="433">
        <v>0.0</v>
      </c>
      <c r="J69" s="433">
        <v>0.0</v>
      </c>
      <c r="K69" s="433">
        <v>0.0</v>
      </c>
      <c r="L69" s="433">
        <v>0.0</v>
      </c>
      <c r="M69" s="433">
        <v>0.0</v>
      </c>
      <c r="N69" s="433">
        <v>0.0</v>
      </c>
      <c r="O69" s="433">
        <v>0.0</v>
      </c>
      <c r="P69" s="433">
        <v>0.0</v>
      </c>
      <c r="Q69" s="433">
        <v>0.0</v>
      </c>
      <c r="R69" s="433">
        <v>0.0</v>
      </c>
      <c r="S69" s="433">
        <v>0.0</v>
      </c>
      <c r="T69" s="433">
        <v>0.0</v>
      </c>
      <c r="U69" s="433">
        <v>0.0</v>
      </c>
      <c r="V69" s="433">
        <v>0.0</v>
      </c>
      <c r="W69" s="433">
        <v>0.0</v>
      </c>
      <c r="X69" s="433">
        <v>0.0</v>
      </c>
      <c r="Y69" s="433">
        <v>0.0</v>
      </c>
      <c r="Z69" s="433">
        <v>0.0</v>
      </c>
      <c r="AA69" s="433">
        <v>0.0</v>
      </c>
      <c r="AB69" s="433">
        <v>0.0</v>
      </c>
      <c r="AC69" s="433">
        <v>0.0</v>
      </c>
      <c r="AD69" s="433">
        <v>0.0</v>
      </c>
      <c r="AE69" s="433">
        <v>0.0</v>
      </c>
      <c r="AF69" s="433">
        <v>0.0</v>
      </c>
      <c r="AG69" s="433">
        <v>0.0</v>
      </c>
      <c r="AH69" s="433">
        <v>0.0</v>
      </c>
      <c r="AI69" s="433">
        <v>0.0</v>
      </c>
      <c r="AJ69" s="433">
        <v>0.035</v>
      </c>
      <c r="AK69" s="433">
        <v>0.0365</v>
      </c>
      <c r="AL69" s="433">
        <v>0.0337</v>
      </c>
      <c r="AM69" s="433">
        <v>0.0303</v>
      </c>
      <c r="AN69" s="433">
        <v>0.0276</v>
      </c>
      <c r="AO69" s="433">
        <v>0.0463</v>
      </c>
      <c r="AP69" s="433">
        <v>0.0709</v>
      </c>
      <c r="AQ69" s="433">
        <v>0.1254</v>
      </c>
      <c r="AR69" s="433">
        <v>0.141</v>
      </c>
      <c r="AS69" s="433">
        <v>0.196</v>
      </c>
      <c r="AT69" s="433">
        <v>0.2282</v>
      </c>
      <c r="AU69" s="433">
        <v>0.2198</v>
      </c>
      <c r="AV69" s="433">
        <v>0.2362</v>
      </c>
      <c r="AW69" s="433">
        <v>0.2276</v>
      </c>
      <c r="AX69" s="433">
        <v>0.2313</v>
      </c>
      <c r="AY69" s="433">
        <v>0.245</v>
      </c>
      <c r="AZ69" s="433">
        <v>0.26</v>
      </c>
      <c r="BA69" s="433">
        <v>0.2911</v>
      </c>
      <c r="BB69" s="433">
        <v>0.416503</v>
      </c>
      <c r="BC69" s="433">
        <v>0.831635</v>
      </c>
      <c r="BD69" s="433">
        <v>0.936073129508779</v>
      </c>
      <c r="BE69" s="435">
        <v>0.97443413424026</v>
      </c>
      <c r="BF69" s="457">
        <v>0.0343230049162833</v>
      </c>
      <c r="BG69" s="457">
        <v>0.144961499698891</v>
      </c>
      <c r="BH69" s="457">
        <v>3.09638389687728E-4</v>
      </c>
    </row>
    <row r="70" spans="8:8">
      <c r="A70" s="45" t="s">
        <v>156</v>
      </c>
      <c r="B70" s="433">
        <v>0.0</v>
      </c>
      <c r="C70" s="433">
        <v>0.0</v>
      </c>
      <c r="D70" s="433">
        <v>0.0</v>
      </c>
      <c r="E70" s="433">
        <v>0.0</v>
      </c>
      <c r="F70" s="433">
        <v>0.0</v>
      </c>
      <c r="G70" s="433">
        <v>0.0</v>
      </c>
      <c r="H70" s="433">
        <v>0.0</v>
      </c>
      <c r="I70" s="433">
        <v>0.0</v>
      </c>
      <c r="J70" s="433">
        <v>0.0</v>
      </c>
      <c r="K70" s="433">
        <v>0.0</v>
      </c>
      <c r="L70" s="433">
        <v>0.0</v>
      </c>
      <c r="M70" s="433">
        <v>0.0</v>
      </c>
      <c r="N70" s="433">
        <v>0.0</v>
      </c>
      <c r="O70" s="433">
        <v>0.0</v>
      </c>
      <c r="P70" s="433">
        <v>0.0</v>
      </c>
      <c r="Q70" s="433">
        <v>0.0</v>
      </c>
      <c r="R70" s="433">
        <v>0.0</v>
      </c>
      <c r="S70" s="433">
        <v>0.0</v>
      </c>
      <c r="T70" s="433">
        <v>0.0</v>
      </c>
      <c r="U70" s="433">
        <v>0.0</v>
      </c>
      <c r="V70" s="433">
        <v>0.0</v>
      </c>
      <c r="W70" s="433">
        <v>0.0</v>
      </c>
      <c r="X70" s="433">
        <v>0.0</v>
      </c>
      <c r="Y70" s="433">
        <v>0.0</v>
      </c>
      <c r="Z70" s="433">
        <v>0.0</v>
      </c>
      <c r="AA70" s="433">
        <v>0.0</v>
      </c>
      <c r="AB70" s="433">
        <v>0.0</v>
      </c>
      <c r="AC70" s="433">
        <v>0.0</v>
      </c>
      <c r="AD70" s="433">
        <v>0.0</v>
      </c>
      <c r="AE70" s="433">
        <v>0.0</v>
      </c>
      <c r="AF70" s="433">
        <v>0.0</v>
      </c>
      <c r="AG70" s="433">
        <v>0.0</v>
      </c>
      <c r="AH70" s="433">
        <v>0.0</v>
      </c>
      <c r="AI70" s="433">
        <v>0.0</v>
      </c>
      <c r="AJ70" s="433">
        <v>0.0</v>
      </c>
      <c r="AK70" s="433">
        <v>0.0</v>
      </c>
      <c r="AL70" s="433">
        <v>0.0</v>
      </c>
      <c r="AM70" s="433">
        <v>0.0</v>
      </c>
      <c r="AN70" s="433">
        <v>0.0</v>
      </c>
      <c r="AO70" s="433">
        <v>0.0</v>
      </c>
      <c r="AP70" s="433">
        <v>0.0</v>
      </c>
      <c r="AQ70" s="433">
        <v>0.0</v>
      </c>
      <c r="AR70" s="433">
        <v>0.0</v>
      </c>
      <c r="AS70" s="433">
        <v>0.0</v>
      </c>
      <c r="AT70" s="433">
        <v>0.0</v>
      </c>
      <c r="AU70" s="433">
        <v>0.0</v>
      </c>
      <c r="AV70" s="433">
        <v>0.0</v>
      </c>
      <c r="AW70" s="433">
        <v>0.0</v>
      </c>
      <c r="AX70" s="433">
        <v>0.0463</v>
      </c>
      <c r="AY70" s="433">
        <v>0.0573</v>
      </c>
      <c r="AZ70" s="433">
        <v>0.057305</v>
      </c>
      <c r="BA70" s="433">
        <v>0.057305</v>
      </c>
      <c r="BB70" s="433">
        <v>0.057305</v>
      </c>
      <c r="BC70" s="433">
        <v>0.376545</v>
      </c>
      <c r="BD70" s="433">
        <v>0.376545</v>
      </c>
      <c r="BE70" s="435">
        <v>0.376545</v>
      </c>
      <c r="BF70" s="457">
        <v>-0.00639567302330768</v>
      </c>
      <c r="BG70" s="457">
        <v>0.0</v>
      </c>
      <c r="BH70" s="457">
        <v>1.19651789020989E-4</v>
      </c>
    </row>
    <row r="71" spans="8:8">
      <c r="A71" s="45" t="s">
        <v>157</v>
      </c>
      <c r="B71" s="433">
        <v>0.0</v>
      </c>
      <c r="C71" s="433">
        <v>0.0</v>
      </c>
      <c r="D71" s="433">
        <v>0.0</v>
      </c>
      <c r="E71" s="433">
        <v>0.0</v>
      </c>
      <c r="F71" s="433">
        <v>0.0</v>
      </c>
      <c r="G71" s="433">
        <v>0.0</v>
      </c>
      <c r="H71" s="433">
        <v>0.0</v>
      </c>
      <c r="I71" s="433">
        <v>0.0</v>
      </c>
      <c r="J71" s="433">
        <v>0.0</v>
      </c>
      <c r="K71" s="433">
        <v>0.0</v>
      </c>
      <c r="L71" s="433">
        <v>0.0</v>
      </c>
      <c r="M71" s="433">
        <v>0.0</v>
      </c>
      <c r="N71" s="433">
        <v>0.0</v>
      </c>
      <c r="O71" s="433">
        <v>0.0</v>
      </c>
      <c r="P71" s="433">
        <v>0.0</v>
      </c>
      <c r="Q71" s="433">
        <v>0.0</v>
      </c>
      <c r="R71" s="433">
        <v>0.0</v>
      </c>
      <c r="S71" s="433">
        <v>0.0</v>
      </c>
      <c r="T71" s="433">
        <v>0.0</v>
      </c>
      <c r="U71" s="433">
        <v>0.0</v>
      </c>
      <c r="V71" s="433">
        <v>0.0</v>
      </c>
      <c r="W71" s="433">
        <v>0.0</v>
      </c>
      <c r="X71" s="433">
        <v>0.0</v>
      </c>
      <c r="Y71" s="433">
        <v>0.0</v>
      </c>
      <c r="Z71" s="433">
        <v>0.0</v>
      </c>
      <c r="AA71" s="433">
        <v>0.0</v>
      </c>
      <c r="AB71" s="433">
        <v>0.0</v>
      </c>
      <c r="AC71" s="433">
        <v>0.0</v>
      </c>
      <c r="AD71" s="433">
        <v>0.0</v>
      </c>
      <c r="AE71" s="433">
        <v>0.0</v>
      </c>
      <c r="AF71" s="433">
        <v>0.0</v>
      </c>
      <c r="AG71" s="433">
        <v>0.0</v>
      </c>
      <c r="AH71" s="433">
        <v>0.0</v>
      </c>
      <c r="AI71" s="433">
        <v>0.0</v>
      </c>
      <c r="AJ71" s="433">
        <v>0.0</v>
      </c>
      <c r="AK71" s="433">
        <v>0.0</v>
      </c>
      <c r="AL71" s="433">
        <v>0.01</v>
      </c>
      <c r="AM71" s="433">
        <v>0.011</v>
      </c>
      <c r="AN71" s="433">
        <v>0.012</v>
      </c>
      <c r="AO71" s="433">
        <v>0.011</v>
      </c>
      <c r="AP71" s="433">
        <v>0.011</v>
      </c>
      <c r="AQ71" s="433">
        <v>0.01</v>
      </c>
      <c r="AR71" s="433">
        <v>0.01</v>
      </c>
      <c r="AS71" s="433">
        <v>0.016</v>
      </c>
      <c r="AT71" s="433">
        <v>0.075</v>
      </c>
      <c r="AU71" s="433">
        <v>0.139</v>
      </c>
      <c r="AV71" s="433">
        <v>0.272</v>
      </c>
      <c r="AW71" s="433">
        <v>0.451</v>
      </c>
      <c r="AX71" s="433">
        <v>0.5431</v>
      </c>
      <c r="AY71" s="433">
        <v>0.9438</v>
      </c>
      <c r="AZ71" s="433">
        <v>1.2931</v>
      </c>
      <c r="BA71" s="433">
        <v>1.8129</v>
      </c>
      <c r="BB71" s="433">
        <v>1.823</v>
      </c>
      <c r="BC71" s="433">
        <v>2.0163</v>
      </c>
      <c r="BD71" s="433">
        <v>3.2987</v>
      </c>
      <c r="BE71" s="435">
        <v>5.67331878009631</v>
      </c>
      <c r="BF71" s="457">
        <v>0.708865337321315</v>
      </c>
      <c r="BG71" s="457">
        <v>0.451508639862778</v>
      </c>
      <c r="BH71" s="457">
        <v>0.00180276657962501</v>
      </c>
    </row>
    <row r="72" spans="8:8">
      <c r="A72" s="45" t="s">
        <v>158</v>
      </c>
      <c r="B72" s="433">
        <v>0.0</v>
      </c>
      <c r="C72" s="433">
        <v>0.0</v>
      </c>
      <c r="D72" s="433">
        <v>0.0</v>
      </c>
      <c r="E72" s="433">
        <v>0.0</v>
      </c>
      <c r="F72" s="433">
        <v>0.0</v>
      </c>
      <c r="G72" s="433">
        <v>0.0</v>
      </c>
      <c r="H72" s="433">
        <v>0.0</v>
      </c>
      <c r="I72" s="433">
        <v>0.0</v>
      </c>
      <c r="J72" s="433">
        <v>0.0</v>
      </c>
      <c r="K72" s="433">
        <v>0.0</v>
      </c>
      <c r="L72" s="433">
        <v>0.0</v>
      </c>
      <c r="M72" s="433">
        <v>0.0</v>
      </c>
      <c r="N72" s="433">
        <v>0.0</v>
      </c>
      <c r="O72" s="433">
        <v>0.0</v>
      </c>
      <c r="P72" s="433">
        <v>0.0</v>
      </c>
      <c r="Q72" s="433">
        <v>0.0</v>
      </c>
      <c r="R72" s="433">
        <v>0.0</v>
      </c>
      <c r="S72" s="433">
        <v>0.0</v>
      </c>
      <c r="T72" s="433">
        <v>0.0</v>
      </c>
      <c r="U72" s="433">
        <v>0.0</v>
      </c>
      <c r="V72" s="433">
        <v>0.0</v>
      </c>
      <c r="W72" s="433">
        <v>0.0</v>
      </c>
      <c r="X72" s="433">
        <v>0.0</v>
      </c>
      <c r="Y72" s="433">
        <v>0.0</v>
      </c>
      <c r="Z72" s="433">
        <v>0.0</v>
      </c>
      <c r="AA72" s="433">
        <v>0.0</v>
      </c>
      <c r="AB72" s="433">
        <v>0.0</v>
      </c>
      <c r="AC72" s="433">
        <v>0.0</v>
      </c>
      <c r="AD72" s="433">
        <v>0.0</v>
      </c>
      <c r="AE72" s="433">
        <v>0.0</v>
      </c>
      <c r="AF72" s="433">
        <v>0.0</v>
      </c>
      <c r="AG72" s="433">
        <v>0.0</v>
      </c>
      <c r="AH72" s="433">
        <v>0.0</v>
      </c>
      <c r="AI72" s="433">
        <v>0.0</v>
      </c>
      <c r="AJ72" s="433">
        <v>0.0</v>
      </c>
      <c r="AK72" s="433">
        <v>0.0</v>
      </c>
      <c r="AL72" s="433">
        <v>0.0</v>
      </c>
      <c r="AM72" s="433">
        <v>0.0</v>
      </c>
      <c r="AN72" s="433">
        <v>0.0</v>
      </c>
      <c r="AO72" s="433">
        <v>0.0</v>
      </c>
      <c r="AP72" s="433">
        <v>0.0</v>
      </c>
      <c r="AQ72" s="433">
        <v>0.0</v>
      </c>
      <c r="AR72" s="433">
        <v>0.0</v>
      </c>
      <c r="AS72" s="433">
        <v>0.0</v>
      </c>
      <c r="AT72" s="433">
        <v>0.0</v>
      </c>
      <c r="AU72" s="433">
        <v>0.0</v>
      </c>
      <c r="AV72" s="433">
        <v>0.0</v>
      </c>
      <c r="AW72" s="433">
        <v>0.0</v>
      </c>
      <c r="AX72" s="433">
        <v>1.82E-4</v>
      </c>
      <c r="AY72" s="433">
        <v>0.003278</v>
      </c>
      <c r="AZ72" s="433">
        <v>0.00509</v>
      </c>
      <c r="BA72" s="433">
        <v>0.048814</v>
      </c>
      <c r="BB72" s="433">
        <v>0.068774</v>
      </c>
      <c r="BC72" s="433">
        <v>0.088214</v>
      </c>
      <c r="BD72" s="433">
        <v>0.170736015359402</v>
      </c>
      <c r="BE72" s="435">
        <v>0.170736015359402</v>
      </c>
      <c r="BF72" s="457">
        <v>-0.00639567302330768</v>
      </c>
      <c r="BG72" s="457">
        <v>0.0</v>
      </c>
      <c r="BH72" s="457">
        <v>5.42534615731651E-5</v>
      </c>
    </row>
    <row r="73" spans="8:8">
      <c r="A73" s="45" t="s">
        <v>159</v>
      </c>
      <c r="B73" s="433">
        <v>0.0</v>
      </c>
      <c r="C73" s="433">
        <v>0.0</v>
      </c>
      <c r="D73" s="433">
        <v>0.0</v>
      </c>
      <c r="E73" s="433">
        <v>0.0</v>
      </c>
      <c r="F73" s="433">
        <v>0.0</v>
      </c>
      <c r="G73" s="433">
        <v>0.0</v>
      </c>
      <c r="H73" s="433">
        <v>0.0</v>
      </c>
      <c r="I73" s="433">
        <v>0.0</v>
      </c>
      <c r="J73" s="433">
        <v>0.0</v>
      </c>
      <c r="K73" s="433">
        <v>0.0</v>
      </c>
      <c r="L73" s="433">
        <v>0.0</v>
      </c>
      <c r="M73" s="433">
        <v>0.0</v>
      </c>
      <c r="N73" s="433">
        <v>0.0</v>
      </c>
      <c r="O73" s="433">
        <v>0.0</v>
      </c>
      <c r="P73" s="433">
        <v>0.0</v>
      </c>
      <c r="Q73" s="433">
        <v>0.0</v>
      </c>
      <c r="R73" s="433">
        <v>0.0</v>
      </c>
      <c r="S73" s="433">
        <v>0.0</v>
      </c>
      <c r="T73" s="433">
        <v>0.0</v>
      </c>
      <c r="U73" s="433">
        <v>0.0</v>
      </c>
      <c r="V73" s="433">
        <v>0.0</v>
      </c>
      <c r="W73" s="433">
        <v>0.0</v>
      </c>
      <c r="X73" s="433">
        <v>0.0</v>
      </c>
      <c r="Y73" s="433">
        <v>0.0</v>
      </c>
      <c r="Z73" s="433">
        <v>0.0</v>
      </c>
      <c r="AA73" s="433">
        <v>0.0</v>
      </c>
      <c r="AB73" s="433">
        <v>0.0</v>
      </c>
      <c r="AC73" s="433">
        <v>0.0</v>
      </c>
      <c r="AD73" s="433">
        <v>0.0</v>
      </c>
      <c r="AE73" s="433">
        <v>0.0</v>
      </c>
      <c r="AF73" s="433">
        <v>0.0</v>
      </c>
      <c r="AG73" s="433">
        <v>0.0</v>
      </c>
      <c r="AH73" s="433">
        <v>0.0</v>
      </c>
      <c r="AI73" s="433">
        <v>0.0</v>
      </c>
      <c r="AJ73" s="433">
        <v>0.0</v>
      </c>
      <c r="AK73" s="433">
        <v>0.0</v>
      </c>
      <c r="AL73" s="433">
        <v>0.0</v>
      </c>
      <c r="AM73" s="433">
        <v>0.0</v>
      </c>
      <c r="AN73" s="433">
        <v>0.0</v>
      </c>
      <c r="AO73" s="433">
        <v>0.0</v>
      </c>
      <c r="AP73" s="433">
        <v>0.0</v>
      </c>
      <c r="AQ73" s="433">
        <v>0.0</v>
      </c>
      <c r="AR73" s="433">
        <v>0.0</v>
      </c>
      <c r="AS73" s="433">
        <v>0.0</v>
      </c>
      <c r="AT73" s="433">
        <v>0.0</v>
      </c>
      <c r="AU73" s="433">
        <v>0.0</v>
      </c>
      <c r="AV73" s="433">
        <v>0.0</v>
      </c>
      <c r="AW73" s="433">
        <v>0.0</v>
      </c>
      <c r="AX73" s="433">
        <v>0.0012</v>
      </c>
      <c r="AY73" s="433">
        <v>0.0012</v>
      </c>
      <c r="AZ73" s="433">
        <v>0.0037</v>
      </c>
      <c r="BA73" s="433">
        <v>0.004196</v>
      </c>
      <c r="BB73" s="433">
        <v>0.01556</v>
      </c>
      <c r="BC73" s="433">
        <v>0.015712</v>
      </c>
      <c r="BD73" s="433">
        <v>0.0165553047776222</v>
      </c>
      <c r="BE73" s="435">
        <v>0.206061992299047</v>
      </c>
      <c r="BF73" s="457">
        <v>11.3672798492072</v>
      </c>
      <c r="BG73" s="457">
        <v>0.0</v>
      </c>
      <c r="BH73" s="457">
        <v>6.54787237323831E-5</v>
      </c>
    </row>
    <row r="74" spans="8:8">
      <c r="A74" s="45" t="s">
        <v>160</v>
      </c>
      <c r="B74" s="433">
        <v>0.0</v>
      </c>
      <c r="C74" s="433">
        <v>0.0</v>
      </c>
      <c r="D74" s="433">
        <v>0.0</v>
      </c>
      <c r="E74" s="433">
        <v>0.0</v>
      </c>
      <c r="F74" s="433">
        <v>0.0</v>
      </c>
      <c r="G74" s="433">
        <v>0.0</v>
      </c>
      <c r="H74" s="433">
        <v>0.0</v>
      </c>
      <c r="I74" s="433">
        <v>0.0</v>
      </c>
      <c r="J74" s="433">
        <v>0.0</v>
      </c>
      <c r="K74" s="433">
        <v>0.0</v>
      </c>
      <c r="L74" s="433">
        <v>0.0</v>
      </c>
      <c r="M74" s="433">
        <v>0.0</v>
      </c>
      <c r="N74" s="433">
        <v>0.0</v>
      </c>
      <c r="O74" s="433">
        <v>0.0</v>
      </c>
      <c r="P74" s="433">
        <v>0.0</v>
      </c>
      <c r="Q74" s="433">
        <v>0.0</v>
      </c>
      <c r="R74" s="433">
        <v>0.0</v>
      </c>
      <c r="S74" s="433">
        <v>0.0</v>
      </c>
      <c r="T74" s="433">
        <v>0.0</v>
      </c>
      <c r="U74" s="433">
        <v>0.0</v>
      </c>
      <c r="V74" s="433">
        <v>0.0</v>
      </c>
      <c r="W74" s="433">
        <v>0.0</v>
      </c>
      <c r="X74" s="433">
        <v>0.0</v>
      </c>
      <c r="Y74" s="433">
        <v>0.0</v>
      </c>
      <c r="Z74" s="433">
        <v>0.0</v>
      </c>
      <c r="AA74" s="433">
        <v>0.0</v>
      </c>
      <c r="AB74" s="433">
        <v>0.0</v>
      </c>
      <c r="AC74" s="433">
        <v>0.0</v>
      </c>
      <c r="AD74" s="433">
        <v>0.0</v>
      </c>
      <c r="AE74" s="433">
        <v>0.0</v>
      </c>
      <c r="AF74" s="433">
        <v>0.0</v>
      </c>
      <c r="AG74" s="433">
        <v>0.0</v>
      </c>
      <c r="AH74" s="433">
        <v>0.0</v>
      </c>
      <c r="AI74" s="433">
        <v>0.0</v>
      </c>
      <c r="AJ74" s="433">
        <v>0.0</v>
      </c>
      <c r="AK74" s="433">
        <v>0.0</v>
      </c>
      <c r="AL74" s="433">
        <v>0.0</v>
      </c>
      <c r="AM74" s="433">
        <v>0.0</v>
      </c>
      <c r="AN74" s="433">
        <v>0.0</v>
      </c>
      <c r="AO74" s="433">
        <v>0.0</v>
      </c>
      <c r="AP74" s="433">
        <v>0.0</v>
      </c>
      <c r="AQ74" s="433">
        <v>0.0</v>
      </c>
      <c r="AR74" s="433">
        <v>0.0</v>
      </c>
      <c r="AS74" s="433">
        <v>0.0</v>
      </c>
      <c r="AT74" s="433">
        <v>0.0</v>
      </c>
      <c r="AU74" s="433">
        <v>0.0</v>
      </c>
      <c r="AV74" s="433">
        <v>0.115938</v>
      </c>
      <c r="AW74" s="433">
        <v>0.115938</v>
      </c>
      <c r="AX74" s="433">
        <v>0.118595</v>
      </c>
      <c r="AY74" s="433">
        <v>0.12135</v>
      </c>
      <c r="AZ74" s="433">
        <v>0.12135</v>
      </c>
      <c r="BA74" s="433">
        <v>0.123208</v>
      </c>
      <c r="BB74" s="433">
        <v>0.123208</v>
      </c>
      <c r="BC74" s="433">
        <v>0.123208</v>
      </c>
      <c r="BD74" s="433">
        <v>0.123208</v>
      </c>
      <c r="BE74" s="435">
        <v>0.123208</v>
      </c>
      <c r="BF74" s="457">
        <v>-0.00639567302330757</v>
      </c>
      <c r="BG74" s="457">
        <v>0.0</v>
      </c>
      <c r="BH74" s="457">
        <v>3.91508521470157E-5</v>
      </c>
    </row>
    <row r="75" spans="8:8">
      <c r="A75" s="45" t="s">
        <v>161</v>
      </c>
      <c r="B75" s="433">
        <v>0.0</v>
      </c>
      <c r="C75" s="433">
        <v>0.0</v>
      </c>
      <c r="D75" s="433">
        <v>0.0</v>
      </c>
      <c r="E75" s="433">
        <v>0.0</v>
      </c>
      <c r="F75" s="433">
        <v>0.0</v>
      </c>
      <c r="G75" s="433">
        <v>0.0</v>
      </c>
      <c r="H75" s="433">
        <v>0.0</v>
      </c>
      <c r="I75" s="433">
        <v>0.0</v>
      </c>
      <c r="J75" s="433">
        <v>0.0</v>
      </c>
      <c r="K75" s="433">
        <v>0.0</v>
      </c>
      <c r="L75" s="433">
        <v>0.0</v>
      </c>
      <c r="M75" s="433">
        <v>0.0</v>
      </c>
      <c r="N75" s="433">
        <v>0.0</v>
      </c>
      <c r="O75" s="433">
        <v>0.0</v>
      </c>
      <c r="P75" s="433">
        <v>0.0</v>
      </c>
      <c r="Q75" s="433">
        <v>0.0</v>
      </c>
      <c r="R75" s="433">
        <v>0.0</v>
      </c>
      <c r="S75" s="433">
        <v>0.0</v>
      </c>
      <c r="T75" s="433">
        <v>0.0</v>
      </c>
      <c r="U75" s="433">
        <v>0.0</v>
      </c>
      <c r="V75" s="433">
        <v>0.0</v>
      </c>
      <c r="W75" s="433">
        <v>0.0</v>
      </c>
      <c r="X75" s="433">
        <v>0.0</v>
      </c>
      <c r="Y75" s="433">
        <v>0.0</v>
      </c>
      <c r="Z75" s="433">
        <v>0.0</v>
      </c>
      <c r="AA75" s="433">
        <v>0.0</v>
      </c>
      <c r="AB75" s="433">
        <v>0.0</v>
      </c>
      <c r="AC75" s="433">
        <v>0.0</v>
      </c>
      <c r="AD75" s="433">
        <v>0.0</v>
      </c>
      <c r="AE75" s="433">
        <v>0.0</v>
      </c>
      <c r="AF75" s="433">
        <v>0.0</v>
      </c>
      <c r="AG75" s="433">
        <v>0.0</v>
      </c>
      <c r="AH75" s="433">
        <v>0.0</v>
      </c>
      <c r="AI75" s="433">
        <v>0.0</v>
      </c>
      <c r="AJ75" s="433">
        <v>0.0</v>
      </c>
      <c r="AK75" s="433">
        <v>0.0</v>
      </c>
      <c r="AL75" s="433">
        <v>0.0</v>
      </c>
      <c r="AM75" s="433">
        <v>0.0</v>
      </c>
      <c r="AN75" s="433">
        <v>0.0</v>
      </c>
      <c r="AO75" s="433">
        <v>0.0</v>
      </c>
      <c r="AP75" s="433">
        <v>0.0</v>
      </c>
      <c r="AQ75" s="433">
        <v>0.0</v>
      </c>
      <c r="AR75" s="433">
        <v>0.0</v>
      </c>
      <c r="AS75" s="433">
        <v>6.09E-4</v>
      </c>
      <c r="AT75" s="433">
        <v>6.09E-4</v>
      </c>
      <c r="AU75" s="433">
        <v>0.004089</v>
      </c>
      <c r="AV75" s="433">
        <v>0.005392</v>
      </c>
      <c r="AW75" s="433">
        <v>0.025637</v>
      </c>
      <c r="AX75" s="433">
        <v>0.042475</v>
      </c>
      <c r="AY75" s="433">
        <v>0.045881</v>
      </c>
      <c r="AZ75" s="433">
        <v>0.045881</v>
      </c>
      <c r="BA75" s="433">
        <v>0.045881</v>
      </c>
      <c r="BB75" s="433">
        <v>0.065036</v>
      </c>
      <c r="BC75" s="433">
        <v>0.213956</v>
      </c>
      <c r="BD75" s="433">
        <v>1.03795586711597</v>
      </c>
      <c r="BE75" s="435">
        <v>1.03795586711597</v>
      </c>
      <c r="BF75" s="457">
        <v>-0.00639567302330757</v>
      </c>
      <c r="BG75" s="457">
        <v>1.09241405744838</v>
      </c>
      <c r="BH75" s="457">
        <v>3.29823198887937E-4</v>
      </c>
    </row>
    <row r="76" spans="8:8">
      <c r="A76" s="45" t="s">
        <v>162</v>
      </c>
      <c r="B76" s="433">
        <v>0.0</v>
      </c>
      <c r="C76" s="433">
        <v>0.0</v>
      </c>
      <c r="D76" s="433">
        <v>0.0</v>
      </c>
      <c r="E76" s="433">
        <v>0.0</v>
      </c>
      <c r="F76" s="433">
        <v>0.0</v>
      </c>
      <c r="G76" s="433">
        <v>0.0</v>
      </c>
      <c r="H76" s="433">
        <v>0.0</v>
      </c>
      <c r="I76" s="433">
        <v>0.0</v>
      </c>
      <c r="J76" s="433">
        <v>0.0</v>
      </c>
      <c r="K76" s="433">
        <v>0.0</v>
      </c>
      <c r="L76" s="433">
        <v>0.0</v>
      </c>
      <c r="M76" s="433">
        <v>0.0</v>
      </c>
      <c r="N76" s="433">
        <v>0.0</v>
      </c>
      <c r="O76" s="433">
        <v>0.0</v>
      </c>
      <c r="P76" s="433">
        <v>0.0</v>
      </c>
      <c r="Q76" s="433">
        <v>0.0</v>
      </c>
      <c r="R76" s="433">
        <v>0.0</v>
      </c>
      <c r="S76" s="433">
        <v>0.0</v>
      </c>
      <c r="T76" s="433">
        <v>0.0</v>
      </c>
      <c r="U76" s="433">
        <v>0.0</v>
      </c>
      <c r="V76" s="433">
        <v>0.0</v>
      </c>
      <c r="W76" s="433">
        <v>0.0</v>
      </c>
      <c r="X76" s="433">
        <v>0.0</v>
      </c>
      <c r="Y76" s="433">
        <v>0.0</v>
      </c>
      <c r="Z76" s="433">
        <v>0.0</v>
      </c>
      <c r="AA76" s="433">
        <v>0.0</v>
      </c>
      <c r="AB76" s="433">
        <v>0.0</v>
      </c>
      <c r="AC76" s="433">
        <v>0.0</v>
      </c>
      <c r="AD76" s="433">
        <v>0.0</v>
      </c>
      <c r="AE76" s="433">
        <v>0.0</v>
      </c>
      <c r="AF76" s="433">
        <v>0.0</v>
      </c>
      <c r="AG76" s="433">
        <v>0.0</v>
      </c>
      <c r="AH76" s="433">
        <v>0.0</v>
      </c>
      <c r="AI76" s="433">
        <v>0.0</v>
      </c>
      <c r="AJ76" s="433">
        <v>0.0</v>
      </c>
      <c r="AK76" s="433">
        <v>0.0</v>
      </c>
      <c r="AL76" s="433">
        <v>0.0</v>
      </c>
      <c r="AM76" s="433">
        <v>0.0</v>
      </c>
      <c r="AN76" s="433">
        <v>0.0</v>
      </c>
      <c r="AO76" s="433">
        <v>0.0</v>
      </c>
      <c r="AP76" s="433">
        <v>0.0</v>
      </c>
      <c r="AQ76" s="433">
        <v>0.0</v>
      </c>
      <c r="AR76" s="433">
        <v>0.0</v>
      </c>
      <c r="AS76" s="433">
        <v>0.0</v>
      </c>
      <c r="AT76" s="433">
        <v>0.006354</v>
      </c>
      <c r="AU76" s="433">
        <v>0.018424</v>
      </c>
      <c r="AV76" s="433">
        <v>0.020696</v>
      </c>
      <c r="AW76" s="433">
        <v>0.024242</v>
      </c>
      <c r="AX76" s="433">
        <v>0.087012</v>
      </c>
      <c r="AY76" s="433">
        <v>0.317409</v>
      </c>
      <c r="AZ76" s="433">
        <v>0.316704</v>
      </c>
      <c r="BA76" s="433">
        <v>0.345022</v>
      </c>
      <c r="BB76" s="433">
        <v>0.791271</v>
      </c>
      <c r="BC76" s="433">
        <v>1.32008418094236</v>
      </c>
      <c r="BD76" s="433">
        <v>4.17487866483256</v>
      </c>
      <c r="BE76" s="435">
        <v>5.55912087538121</v>
      </c>
      <c r="BF76" s="457">
        <v>0.323048404374828</v>
      </c>
      <c r="BG76" s="457">
        <v>0.902177911679336</v>
      </c>
      <c r="BH76" s="457">
        <v>0.00176647879569052</v>
      </c>
    </row>
    <row r="77" spans="8:8">
      <c r="A77" s="45" t="s">
        <v>163</v>
      </c>
      <c r="B77" s="459">
        <v>0.0</v>
      </c>
      <c r="C77" s="459">
        <v>0.0</v>
      </c>
      <c r="D77" s="459">
        <v>0.0</v>
      </c>
      <c r="E77" s="459">
        <v>0.0</v>
      </c>
      <c r="F77" s="459">
        <v>0.0</v>
      </c>
      <c r="G77" s="459">
        <v>0.0</v>
      </c>
      <c r="H77" s="459">
        <v>0.0</v>
      </c>
      <c r="I77" s="459">
        <v>0.0</v>
      </c>
      <c r="J77" s="459">
        <v>0.0</v>
      </c>
      <c r="K77" s="459">
        <v>0.0</v>
      </c>
      <c r="L77" s="459">
        <v>0.0</v>
      </c>
      <c r="M77" s="459">
        <v>0.0</v>
      </c>
      <c r="N77" s="459">
        <v>0.0</v>
      </c>
      <c r="O77" s="459">
        <v>0.0</v>
      </c>
      <c r="P77" s="459">
        <v>0.0</v>
      </c>
      <c r="Q77" s="459">
        <v>0.0</v>
      </c>
      <c r="R77" s="459">
        <v>0.0</v>
      </c>
      <c r="S77" s="459">
        <v>0.0</v>
      </c>
      <c r="T77" s="459">
        <v>0.0</v>
      </c>
      <c r="U77" s="459">
        <v>0.0</v>
      </c>
      <c r="V77" s="459">
        <v>0.0</v>
      </c>
      <c r="W77" s="459">
        <v>0.0</v>
      </c>
      <c r="X77" s="459">
        <v>0.0</v>
      </c>
      <c r="Y77" s="459">
        <v>0.0</v>
      </c>
      <c r="Z77" s="459">
        <v>0.0</v>
      </c>
      <c r="AA77" s="459">
        <v>0.001</v>
      </c>
      <c r="AB77" s="459">
        <v>0.001</v>
      </c>
      <c r="AC77" s="459">
        <v>0.001</v>
      </c>
      <c r="AD77" s="459">
        <v>0.001</v>
      </c>
      <c r="AE77" s="459">
        <v>0.001</v>
      </c>
      <c r="AF77" s="459">
        <v>0.001</v>
      </c>
      <c r="AG77" s="459">
        <v>0.001</v>
      </c>
      <c r="AH77" s="459">
        <v>0.003</v>
      </c>
      <c r="AI77" s="459">
        <v>0.003</v>
      </c>
      <c r="AJ77" s="459">
        <v>0.003</v>
      </c>
      <c r="AK77" s="459">
        <v>0.006</v>
      </c>
      <c r="AL77" s="459">
        <v>0.008</v>
      </c>
      <c r="AM77" s="459">
        <v>0.008</v>
      </c>
      <c r="AN77" s="459">
        <v>0.009</v>
      </c>
      <c r="AO77" s="459">
        <v>0.0101</v>
      </c>
      <c r="AP77" s="459">
        <v>0.0091</v>
      </c>
      <c r="AQ77" s="459">
        <v>0.0101</v>
      </c>
      <c r="AR77" s="459">
        <v>0.0141</v>
      </c>
      <c r="AS77" s="459">
        <v>0.017</v>
      </c>
      <c r="AT77" s="459">
        <v>0.0153</v>
      </c>
      <c r="AU77" s="459">
        <v>0.0188385</v>
      </c>
      <c r="AV77" s="459">
        <v>0.020083</v>
      </c>
      <c r="AW77" s="459">
        <v>0.022533602739726</v>
      </c>
      <c r="AX77" s="459">
        <v>0.03254</v>
      </c>
      <c r="AY77" s="459">
        <v>0.0574525</v>
      </c>
      <c r="AZ77" s="459">
        <v>0.32895</v>
      </c>
      <c r="BA77" s="459">
        <v>1.0638</v>
      </c>
      <c r="BB77" s="459">
        <v>1.665925</v>
      </c>
      <c r="BC77" s="459">
        <v>2.729525</v>
      </c>
      <c r="BD77" s="459">
        <v>3.63021703159571</v>
      </c>
      <c r="BE77" s="460">
        <v>4.48231687042071</v>
      </c>
      <c r="BF77" s="461">
        <v>0.226827321498457</v>
      </c>
      <c r="BG77" s="461">
        <v>0.717970038546361</v>
      </c>
      <c r="BH77" s="461">
        <v>0.0014243111248451</v>
      </c>
    </row>
    <row r="78" spans="8:8" s="47" ht="10.2" customFormat="1">
      <c r="A78" s="54" t="s">
        <v>164</v>
      </c>
      <c r="B78" s="436">
        <v>0.0</v>
      </c>
      <c r="C78" s="436">
        <v>0.0</v>
      </c>
      <c r="D78" s="436">
        <v>0.0</v>
      </c>
      <c r="E78" s="436">
        <v>0.0</v>
      </c>
      <c r="F78" s="436">
        <v>0.0</v>
      </c>
      <c r="G78" s="436">
        <v>0.0</v>
      </c>
      <c r="H78" s="436">
        <v>0.0</v>
      </c>
      <c r="I78" s="436">
        <v>0.0</v>
      </c>
      <c r="J78" s="436">
        <v>0.0</v>
      </c>
      <c r="K78" s="436">
        <v>0.0</v>
      </c>
      <c r="L78" s="436">
        <v>0.0</v>
      </c>
      <c r="M78" s="436">
        <v>0.0</v>
      </c>
      <c r="N78" s="436">
        <v>0.0</v>
      </c>
      <c r="O78" s="436">
        <v>0.0</v>
      </c>
      <c r="P78" s="436">
        <v>0.0</v>
      </c>
      <c r="Q78" s="436">
        <v>0.0</v>
      </c>
      <c r="R78" s="436">
        <v>0.0</v>
      </c>
      <c r="S78" s="436">
        <v>0.0</v>
      </c>
      <c r="T78" s="436">
        <v>0.0</v>
      </c>
      <c r="U78" s="436">
        <v>0.0</v>
      </c>
      <c r="V78" s="436">
        <v>0.0</v>
      </c>
      <c r="W78" s="436">
        <v>0.0</v>
      </c>
      <c r="X78" s="436">
        <v>0.0</v>
      </c>
      <c r="Y78" s="436">
        <v>0.0</v>
      </c>
      <c r="Z78" s="436">
        <v>0.0</v>
      </c>
      <c r="AA78" s="436">
        <v>0.001</v>
      </c>
      <c r="AB78" s="436">
        <v>0.001</v>
      </c>
      <c r="AC78" s="436">
        <v>0.001</v>
      </c>
      <c r="AD78" s="436">
        <v>0.001</v>
      </c>
      <c r="AE78" s="436">
        <v>0.001</v>
      </c>
      <c r="AF78" s="436">
        <v>0.001</v>
      </c>
      <c r="AG78" s="436">
        <v>0.001</v>
      </c>
      <c r="AH78" s="436">
        <v>0.003</v>
      </c>
      <c r="AI78" s="436">
        <v>0.003</v>
      </c>
      <c r="AJ78" s="436">
        <v>0.038</v>
      </c>
      <c r="AK78" s="436">
        <v>0.0425</v>
      </c>
      <c r="AL78" s="436">
        <v>0.0517</v>
      </c>
      <c r="AM78" s="436">
        <v>0.0493</v>
      </c>
      <c r="AN78" s="436">
        <v>0.0486</v>
      </c>
      <c r="AO78" s="436">
        <v>0.0674</v>
      </c>
      <c r="AP78" s="436">
        <v>0.091</v>
      </c>
      <c r="AQ78" s="436">
        <v>0.1455</v>
      </c>
      <c r="AR78" s="436">
        <v>0.1651</v>
      </c>
      <c r="AS78" s="436">
        <v>0.229609</v>
      </c>
      <c r="AT78" s="436">
        <v>0.325463</v>
      </c>
      <c r="AU78" s="436">
        <v>0.4001515</v>
      </c>
      <c r="AV78" s="436">
        <v>0.670309</v>
      </c>
      <c r="AW78" s="436">
        <v>0.866950602739726</v>
      </c>
      <c r="AX78" s="436">
        <v>1.102704</v>
      </c>
      <c r="AY78" s="436">
        <v>1.7926705</v>
      </c>
      <c r="AZ78" s="436">
        <v>2.43208</v>
      </c>
      <c r="BA78" s="436">
        <v>3.792226</v>
      </c>
      <c r="BB78" s="436">
        <v>5.026582</v>
      </c>
      <c r="BC78" s="436">
        <v>7.71517918094236</v>
      </c>
      <c r="BD78" s="436">
        <v>13.76486901319</v>
      </c>
      <c r="BE78" s="436">
        <v>18.6036975349129</v>
      </c>
      <c r="BF78" s="458">
        <v>0.342890684302357</v>
      </c>
      <c r="BG78" s="458">
        <v>0.44583427356781</v>
      </c>
      <c r="BH78" s="458">
        <v>0.00591155291520985</v>
      </c>
    </row>
    <row r="79" spans="8:8">
      <c r="B79" s="433"/>
      <c r="C79" s="433"/>
      <c r="D79" s="433"/>
      <c r="E79" s="433"/>
      <c r="F79" s="433"/>
      <c r="G79" s="433"/>
      <c r="H79" s="433"/>
      <c r="I79" s="433"/>
      <c r="J79" s="433"/>
      <c r="K79" s="433"/>
      <c r="L79" s="433"/>
      <c r="M79" s="433"/>
      <c r="N79" s="433"/>
      <c r="O79" s="433"/>
      <c r="P79" s="433"/>
      <c r="Q79" s="433"/>
      <c r="R79" s="433"/>
      <c r="S79" s="433"/>
      <c r="T79" s="433"/>
      <c r="U79" s="433"/>
      <c r="V79" s="433"/>
      <c r="W79" s="433"/>
      <c r="X79" s="433"/>
      <c r="Y79" s="433"/>
      <c r="Z79" s="433"/>
      <c r="AA79" s="433"/>
      <c r="AB79" s="433"/>
      <c r="AC79" s="433"/>
      <c r="AD79" s="433"/>
      <c r="AE79" s="433"/>
      <c r="AF79" s="433"/>
      <c r="AG79" s="433"/>
      <c r="AH79" s="433"/>
      <c r="AI79" s="433"/>
      <c r="AJ79" s="433"/>
      <c r="AK79" s="433"/>
      <c r="AL79" s="433"/>
      <c r="AM79" s="433"/>
      <c r="AN79" s="433"/>
      <c r="AO79" s="433"/>
      <c r="AP79" s="433"/>
      <c r="AQ79" s="433"/>
      <c r="AR79" s="433"/>
      <c r="AS79" s="433"/>
      <c r="AT79" s="433"/>
      <c r="AU79" s="433"/>
      <c r="AV79" s="433"/>
      <c r="AW79" s="433"/>
      <c r="AX79" s="433"/>
      <c r="AY79" s="433"/>
      <c r="AZ79" s="433"/>
      <c r="BA79" s="433"/>
      <c r="BB79" s="433"/>
      <c r="BC79" s="433"/>
      <c r="BD79" s="433"/>
      <c r="BE79" s="435"/>
      <c r="BF79" s="457"/>
      <c r="BG79" s="457"/>
      <c r="BH79" s="457"/>
    </row>
    <row r="80" spans="8:8">
      <c r="A80" s="218" t="s">
        <v>165</v>
      </c>
      <c r="B80" s="433">
        <v>0.0</v>
      </c>
      <c r="C80" s="433">
        <v>0.0</v>
      </c>
      <c r="D80" s="433">
        <v>0.0</v>
      </c>
      <c r="E80" s="433">
        <v>0.0</v>
      </c>
      <c r="F80" s="433">
        <v>0.0</v>
      </c>
      <c r="G80" s="433">
        <v>0.0</v>
      </c>
      <c r="H80" s="433">
        <v>0.0</v>
      </c>
      <c r="I80" s="433">
        <v>0.0</v>
      </c>
      <c r="J80" s="433">
        <v>0.0</v>
      </c>
      <c r="K80" s="433">
        <v>0.0</v>
      </c>
      <c r="L80" s="433">
        <v>0.0</v>
      </c>
      <c r="M80" s="433">
        <v>0.0</v>
      </c>
      <c r="N80" s="433">
        <v>0.0</v>
      </c>
      <c r="O80" s="433">
        <v>0.0</v>
      </c>
      <c r="P80" s="433">
        <v>0.0</v>
      </c>
      <c r="Q80" s="433">
        <v>0.0</v>
      </c>
      <c r="R80" s="433">
        <v>0.0</v>
      </c>
      <c r="S80" s="433">
        <v>0.0</v>
      </c>
      <c r="T80" s="433">
        <v>0.0</v>
      </c>
      <c r="U80" s="433">
        <v>0.0</v>
      </c>
      <c r="V80" s="433">
        <v>0.0</v>
      </c>
      <c r="W80" s="433">
        <v>0.0</v>
      </c>
      <c r="X80" s="433">
        <v>0.0</v>
      </c>
      <c r="Y80" s="433">
        <v>0.0</v>
      </c>
      <c r="Z80" s="433">
        <v>0.0</v>
      </c>
      <c r="AA80" s="433">
        <v>0.0</v>
      </c>
      <c r="AB80" s="433">
        <v>0.0</v>
      </c>
      <c r="AC80" s="433">
        <v>0.0</v>
      </c>
      <c r="AD80" s="433">
        <v>0.0</v>
      </c>
      <c r="AE80" s="433">
        <v>0.0</v>
      </c>
      <c r="AF80" s="433">
        <v>0.0</v>
      </c>
      <c r="AG80" s="433">
        <v>0.0</v>
      </c>
      <c r="AH80" s="433">
        <v>0.0</v>
      </c>
      <c r="AI80" s="433">
        <v>0.0</v>
      </c>
      <c r="AJ80" s="433">
        <v>0.0</v>
      </c>
      <c r="AK80" s="433">
        <v>0.0</v>
      </c>
      <c r="AL80" s="433">
        <v>0.0</v>
      </c>
      <c r="AM80" s="433">
        <v>0.0</v>
      </c>
      <c r="AN80" s="433">
        <v>0.0</v>
      </c>
      <c r="AO80" s="433">
        <v>0.0</v>
      </c>
      <c r="AP80" s="433">
        <v>0.0</v>
      </c>
      <c r="AQ80" s="433">
        <v>0.0</v>
      </c>
      <c r="AR80" s="433">
        <v>0.0</v>
      </c>
      <c r="AS80" s="433">
        <v>0.0</v>
      </c>
      <c r="AT80" s="433">
        <v>0.0</v>
      </c>
      <c r="AU80" s="433">
        <v>0.0091</v>
      </c>
      <c r="AV80" s="433">
        <v>0.01811875</v>
      </c>
      <c r="AW80" s="433">
        <v>0.0267230136986301</v>
      </c>
      <c r="AX80" s="433">
        <v>0.0286</v>
      </c>
      <c r="AY80" s="433">
        <v>0.061</v>
      </c>
      <c r="AZ80" s="433">
        <v>0.077</v>
      </c>
      <c r="BA80" s="433">
        <v>0.264052054794521</v>
      </c>
      <c r="BB80" s="433">
        <v>0.523</v>
      </c>
      <c r="BC80" s="433">
        <v>0.613</v>
      </c>
      <c r="BD80" s="433">
        <v>0.625</v>
      </c>
      <c r="BE80" s="435">
        <v>0.608</v>
      </c>
      <c r="BF80" s="457">
        <v>-0.0334217107170736</v>
      </c>
      <c r="BG80" s="457">
        <v>0.0</v>
      </c>
      <c r="BH80" s="457">
        <v>1.93199452189675E-4</v>
      </c>
    </row>
    <row r="81" spans="8:8">
      <c r="A81" s="218" t="s">
        <v>166</v>
      </c>
      <c r="B81" s="433">
        <v>0.0</v>
      </c>
      <c r="C81" s="433">
        <v>0.0</v>
      </c>
      <c r="D81" s="433">
        <v>0.0</v>
      </c>
      <c r="E81" s="433">
        <v>0.0</v>
      </c>
      <c r="F81" s="433">
        <v>0.0</v>
      </c>
      <c r="G81" s="433">
        <v>0.0</v>
      </c>
      <c r="H81" s="433">
        <v>0.0</v>
      </c>
      <c r="I81" s="433">
        <v>0.0</v>
      </c>
      <c r="J81" s="433">
        <v>0.0</v>
      </c>
      <c r="K81" s="433">
        <v>0.0</v>
      </c>
      <c r="L81" s="433">
        <v>0.0</v>
      </c>
      <c r="M81" s="433">
        <v>0.0</v>
      </c>
      <c r="N81" s="433">
        <v>0.0</v>
      </c>
      <c r="O81" s="433">
        <v>0.0</v>
      </c>
      <c r="P81" s="433">
        <v>0.0</v>
      </c>
      <c r="Q81" s="433">
        <v>0.0</v>
      </c>
      <c r="R81" s="433">
        <v>0.0</v>
      </c>
      <c r="S81" s="433">
        <v>0.0</v>
      </c>
      <c r="T81" s="433">
        <v>0.0</v>
      </c>
      <c r="U81" s="433">
        <v>0.0</v>
      </c>
      <c r="V81" s="433">
        <v>0.0</v>
      </c>
      <c r="W81" s="433">
        <v>0.0</v>
      </c>
      <c r="X81" s="433">
        <v>0.0</v>
      </c>
      <c r="Y81" s="433">
        <v>0.0</v>
      </c>
      <c r="Z81" s="433">
        <v>0.0</v>
      </c>
      <c r="AA81" s="433">
        <v>0.0</v>
      </c>
      <c r="AB81" s="433">
        <v>0.0</v>
      </c>
      <c r="AC81" s="433">
        <v>0.0</v>
      </c>
      <c r="AD81" s="433">
        <v>0.0</v>
      </c>
      <c r="AE81" s="433">
        <v>0.0</v>
      </c>
      <c r="AF81" s="433">
        <v>0.0</v>
      </c>
      <c r="AG81" s="433">
        <v>0.0</v>
      </c>
      <c r="AH81" s="433">
        <v>0.0</v>
      </c>
      <c r="AI81" s="433">
        <v>0.0</v>
      </c>
      <c r="AJ81" s="433">
        <v>0.012</v>
      </c>
      <c r="AK81" s="433">
        <v>0.0807</v>
      </c>
      <c r="AL81" s="433">
        <v>0.1799</v>
      </c>
      <c r="AM81" s="433">
        <v>0.2135</v>
      </c>
      <c r="AN81" s="433">
        <v>0.287</v>
      </c>
      <c r="AO81" s="433">
        <v>0.505050505050505</v>
      </c>
      <c r="AP81" s="433">
        <v>0.511111111111111</v>
      </c>
      <c r="AQ81" s="433">
        <v>0.606060606060606</v>
      </c>
      <c r="AR81" s="433">
        <v>0.663636363636364</v>
      </c>
      <c r="AS81" s="433">
        <v>0.931313131313131</v>
      </c>
      <c r="AT81" s="433">
        <v>1.03939393939394</v>
      </c>
      <c r="AU81" s="433">
        <v>1.43434343434343</v>
      </c>
      <c r="AV81" s="433">
        <v>1.73939393939394</v>
      </c>
      <c r="AW81" s="433">
        <v>1.84040404040404</v>
      </c>
      <c r="AX81" s="433">
        <v>1.6020202020202</v>
      </c>
      <c r="AY81" s="433">
        <v>1.16767676767677</v>
      </c>
      <c r="AZ81" s="433">
        <v>1.93654545454545</v>
      </c>
      <c r="BA81" s="433">
        <v>2.63030303030303</v>
      </c>
      <c r="BB81" s="433">
        <v>2.71212121212121</v>
      </c>
      <c r="BC81" s="433">
        <v>3.54040404040404</v>
      </c>
      <c r="BD81" s="433">
        <v>6.46868686868687</v>
      </c>
      <c r="BE81" s="435">
        <v>9.68484848484848</v>
      </c>
      <c r="BF81" s="457">
        <v>0.487613723774598</v>
      </c>
      <c r="BG81" s="457">
        <v>0.193699644100406</v>
      </c>
      <c r="BH81" s="457">
        <v>0.003077479312192</v>
      </c>
    </row>
    <row r="82" spans="8:8">
      <c r="A82" s="218" t="s">
        <v>167</v>
      </c>
      <c r="B82" s="433">
        <v>0.0</v>
      </c>
      <c r="C82" s="433">
        <v>0.0</v>
      </c>
      <c r="D82" s="433">
        <v>0.0</v>
      </c>
      <c r="E82" s="433">
        <v>0.0</v>
      </c>
      <c r="F82" s="433">
        <v>0.0</v>
      </c>
      <c r="G82" s="433">
        <v>0.0</v>
      </c>
      <c r="H82" s="433">
        <v>0.0</v>
      </c>
      <c r="I82" s="433">
        <v>0.0</v>
      </c>
      <c r="J82" s="433">
        <v>0.0</v>
      </c>
      <c r="K82" s="433">
        <v>0.0</v>
      </c>
      <c r="L82" s="433">
        <v>0.0</v>
      </c>
      <c r="M82" s="433">
        <v>0.0</v>
      </c>
      <c r="N82" s="433">
        <v>0.0</v>
      </c>
      <c r="O82" s="433">
        <v>0.0</v>
      </c>
      <c r="P82" s="433">
        <v>0.0</v>
      </c>
      <c r="Q82" s="433">
        <v>0.0</v>
      </c>
      <c r="R82" s="433">
        <v>0.0</v>
      </c>
      <c r="S82" s="433">
        <v>0.0</v>
      </c>
      <c r="T82" s="433">
        <v>0.0</v>
      </c>
      <c r="U82" s="433">
        <v>0.0</v>
      </c>
      <c r="V82" s="433">
        <v>0.0</v>
      </c>
      <c r="W82" s="433">
        <v>0.0</v>
      </c>
      <c r="X82" s="433">
        <v>0.0</v>
      </c>
      <c r="Y82" s="433">
        <v>0.0</v>
      </c>
      <c r="Z82" s="433">
        <v>0.0</v>
      </c>
      <c r="AA82" s="433">
        <v>0.0</v>
      </c>
      <c r="AB82" s="433">
        <v>0.0</v>
      </c>
      <c r="AC82" s="433">
        <v>0.0</v>
      </c>
      <c r="AD82" s="433">
        <v>0.0</v>
      </c>
      <c r="AE82" s="433">
        <v>0.0</v>
      </c>
      <c r="AF82" s="433">
        <v>0.0</v>
      </c>
      <c r="AG82" s="433">
        <v>0.0</v>
      </c>
      <c r="AH82" s="433">
        <v>0.0</v>
      </c>
      <c r="AI82" s="433">
        <v>0.0</v>
      </c>
      <c r="AJ82" s="433">
        <v>0.0</v>
      </c>
      <c r="AK82" s="433">
        <v>0.064</v>
      </c>
      <c r="AL82" s="433">
        <v>0.2058</v>
      </c>
      <c r="AM82" s="433">
        <v>0.19400101010101</v>
      </c>
      <c r="AN82" s="433">
        <v>0.20290101010101</v>
      </c>
      <c r="AO82" s="433">
        <v>0.19900101010101</v>
      </c>
      <c r="AP82" s="433">
        <v>0.20640101010101</v>
      </c>
      <c r="AQ82" s="433">
        <v>0.18330101010101</v>
      </c>
      <c r="AR82" s="433">
        <v>0.27900101010101</v>
      </c>
      <c r="AS82" s="433">
        <v>0.29830101010101</v>
      </c>
      <c r="AT82" s="433">
        <v>0.39120101010101</v>
      </c>
      <c r="AU82" s="433">
        <v>0.65890101010101</v>
      </c>
      <c r="AV82" s="433">
        <v>0.69230101010101</v>
      </c>
      <c r="AW82" s="433">
        <v>0.728101282828283</v>
      </c>
      <c r="AX82" s="433">
        <v>1.21500101010101</v>
      </c>
      <c r="AY82" s="433">
        <v>1.92390101010101</v>
      </c>
      <c r="AZ82" s="433">
        <v>2.5251</v>
      </c>
      <c r="BA82" s="433">
        <v>3.4016</v>
      </c>
      <c r="BB82" s="433">
        <v>3.4502</v>
      </c>
      <c r="BC82" s="433">
        <v>4.790898</v>
      </c>
      <c r="BD82" s="433">
        <v>6.280652</v>
      </c>
      <c r="BE82" s="435">
        <v>6.97114520333988</v>
      </c>
      <c r="BF82" s="457">
        <v>0.102840921296278</v>
      </c>
      <c r="BG82" s="457">
        <v>0.312356860269082</v>
      </c>
      <c r="BH82" s="457">
        <v>0.00221516683292754</v>
      </c>
    </row>
    <row r="83" spans="8:8">
      <c r="A83" s="218" t="s">
        <v>168</v>
      </c>
      <c r="B83" s="433">
        <v>0.0</v>
      </c>
      <c r="C83" s="433">
        <v>0.0</v>
      </c>
      <c r="D83" s="433">
        <v>0.0</v>
      </c>
      <c r="E83" s="433">
        <v>0.0</v>
      </c>
      <c r="F83" s="433">
        <v>0.0</v>
      </c>
      <c r="G83" s="433">
        <v>0.0</v>
      </c>
      <c r="H83" s="433">
        <v>0.0</v>
      </c>
      <c r="I83" s="433">
        <v>0.0</v>
      </c>
      <c r="J83" s="433">
        <v>0.0</v>
      </c>
      <c r="K83" s="433">
        <v>0.0</v>
      </c>
      <c r="L83" s="433">
        <v>0.0</v>
      </c>
      <c r="M83" s="433">
        <v>0.0</v>
      </c>
      <c r="N83" s="433">
        <v>0.0</v>
      </c>
      <c r="O83" s="433">
        <v>0.0</v>
      </c>
      <c r="P83" s="433">
        <v>0.0</v>
      </c>
      <c r="Q83" s="433">
        <v>0.0</v>
      </c>
      <c r="R83" s="433">
        <v>0.0</v>
      </c>
      <c r="S83" s="433">
        <v>0.0</v>
      </c>
      <c r="T83" s="433">
        <v>0.0</v>
      </c>
      <c r="U83" s="433">
        <v>0.0</v>
      </c>
      <c r="V83" s="433">
        <v>0.0</v>
      </c>
      <c r="W83" s="433">
        <v>0.0</v>
      </c>
      <c r="X83" s="433">
        <v>0.0</v>
      </c>
      <c r="Y83" s="433">
        <v>0.0</v>
      </c>
      <c r="Z83" s="433">
        <v>0.0</v>
      </c>
      <c r="AA83" s="433">
        <v>0.0</v>
      </c>
      <c r="AB83" s="433">
        <v>0.0</v>
      </c>
      <c r="AC83" s="433">
        <v>0.0</v>
      </c>
      <c r="AD83" s="433">
        <v>0.0</v>
      </c>
      <c r="AE83" s="433">
        <v>0.0</v>
      </c>
      <c r="AF83" s="433">
        <v>0.0</v>
      </c>
      <c r="AG83" s="433">
        <v>0.06</v>
      </c>
      <c r="AH83" s="433">
        <v>0.146</v>
      </c>
      <c r="AI83" s="433">
        <v>0.231</v>
      </c>
      <c r="AJ83" s="433">
        <v>0.197</v>
      </c>
      <c r="AK83" s="433">
        <v>0.4868</v>
      </c>
      <c r="AL83" s="433">
        <v>0.4339</v>
      </c>
      <c r="AM83" s="433">
        <v>0.4727</v>
      </c>
      <c r="AN83" s="433">
        <v>0.4283</v>
      </c>
      <c r="AO83" s="433">
        <v>0.4094</v>
      </c>
      <c r="AP83" s="433">
        <v>0.4543</v>
      </c>
      <c r="AQ83" s="433">
        <v>0.4361</v>
      </c>
      <c r="AR83" s="433">
        <v>0.4626</v>
      </c>
      <c r="AS83" s="433">
        <v>0.4988</v>
      </c>
      <c r="AT83" s="433">
        <v>0.5024</v>
      </c>
      <c r="AU83" s="433">
        <v>0.4579</v>
      </c>
      <c r="AV83" s="433">
        <v>0.5293</v>
      </c>
      <c r="AW83" s="433">
        <v>0.5456</v>
      </c>
      <c r="AX83" s="433">
        <v>0.7577</v>
      </c>
      <c r="AY83" s="433">
        <v>2.6211</v>
      </c>
      <c r="AZ83" s="433">
        <v>6.2379</v>
      </c>
      <c r="BA83" s="433">
        <v>7.9203</v>
      </c>
      <c r="BB83" s="433">
        <v>10.5892283252432</v>
      </c>
      <c r="BC83" s="433">
        <v>11.4185921042707</v>
      </c>
      <c r="BD83" s="433">
        <v>12.0125618012404</v>
      </c>
      <c r="BE83" s="435">
        <v>12.5971072557859</v>
      </c>
      <c r="BF83" s="457">
        <v>0.0419542878394075</v>
      </c>
      <c r="BG83" s="457">
        <v>0.365683523919836</v>
      </c>
      <c r="BH83" s="457">
        <v>0.00400288523189541</v>
      </c>
    </row>
    <row r="84" spans="8:8">
      <c r="A84" s="218" t="s">
        <v>169</v>
      </c>
      <c r="B84" s="433">
        <v>0.0</v>
      </c>
      <c r="C84" s="433">
        <v>0.0</v>
      </c>
      <c r="D84" s="433">
        <v>0.0</v>
      </c>
      <c r="E84" s="433">
        <v>0.0</v>
      </c>
      <c r="F84" s="433">
        <v>0.0</v>
      </c>
      <c r="G84" s="433">
        <v>0.0</v>
      </c>
      <c r="H84" s="433">
        <v>0.126</v>
      </c>
      <c r="I84" s="433">
        <v>0.127</v>
      </c>
      <c r="J84" s="433">
        <v>0.132</v>
      </c>
      <c r="K84" s="433">
        <v>0.136</v>
      </c>
      <c r="L84" s="433">
        <v>0.133</v>
      </c>
      <c r="M84" s="433">
        <v>0.146</v>
      </c>
      <c r="N84" s="433">
        <v>0.149</v>
      </c>
      <c r="O84" s="433">
        <v>0.155</v>
      </c>
      <c r="P84" s="433">
        <v>0.161</v>
      </c>
      <c r="Q84" s="433">
        <v>0.167</v>
      </c>
      <c r="R84" s="433">
        <v>0.177</v>
      </c>
      <c r="S84" s="433">
        <v>0.195</v>
      </c>
      <c r="T84" s="433">
        <v>0.189</v>
      </c>
      <c r="U84" s="433">
        <v>0.192</v>
      </c>
      <c r="V84" s="433">
        <v>0.227</v>
      </c>
      <c r="W84" s="433">
        <v>0.617</v>
      </c>
      <c r="X84" s="433">
        <v>0.615</v>
      </c>
      <c r="Y84" s="433">
        <v>0.583</v>
      </c>
      <c r="Z84" s="433">
        <v>0.574</v>
      </c>
      <c r="AA84" s="433">
        <v>0.713</v>
      </c>
      <c r="AB84" s="433">
        <v>0.716</v>
      </c>
      <c r="AC84" s="433">
        <v>0.709</v>
      </c>
      <c r="AD84" s="433">
        <v>0.698</v>
      </c>
      <c r="AE84" s="433">
        <v>0.586</v>
      </c>
      <c r="AF84" s="433">
        <v>0.73</v>
      </c>
      <c r="AG84" s="433">
        <v>0.894093087911034</v>
      </c>
      <c r="AH84" s="433">
        <v>0.912093087911034</v>
      </c>
      <c r="AI84" s="433">
        <v>1.14650196529575</v>
      </c>
      <c r="AJ84" s="433">
        <v>1.13218617582207</v>
      </c>
      <c r="AK84" s="433">
        <v>1.49986315789474</v>
      </c>
      <c r="AL84" s="433">
        <v>1.59582663157394</v>
      </c>
      <c r="AM84" s="433">
        <v>1.48934700000286</v>
      </c>
      <c r="AN84" s="433">
        <v>1.89754700000286</v>
      </c>
      <c r="AO84" s="433">
        <v>2.18362100002766</v>
      </c>
      <c r="AP84" s="433">
        <v>2.15579900005651</v>
      </c>
      <c r="AQ84" s="433">
        <v>2.3027769999814</v>
      </c>
      <c r="AR84" s="433">
        <v>2.22596428302072</v>
      </c>
      <c r="AS84" s="433">
        <v>2.35564319207269</v>
      </c>
      <c r="AT84" s="433">
        <v>2.73700110708545</v>
      </c>
      <c r="AU84" s="433">
        <v>3.06951792891283</v>
      </c>
      <c r="AV84" s="433">
        <v>3.14746540189226</v>
      </c>
      <c r="AW84" s="433">
        <v>3.48818792567553</v>
      </c>
      <c r="AX84" s="433">
        <v>3.98867240629184</v>
      </c>
      <c r="AY84" s="433">
        <v>5.36412413524617</v>
      </c>
      <c r="AZ84" s="433">
        <v>7.42057916604609</v>
      </c>
      <c r="BA84" s="433">
        <v>7.67042391966861</v>
      </c>
      <c r="BB84" s="433">
        <v>7.8930407135138</v>
      </c>
      <c r="BC84" s="433">
        <v>8.6908174586828</v>
      </c>
      <c r="BD84" s="433">
        <v>10.2727961775734</v>
      </c>
      <c r="BE84" s="435">
        <v>9.90650005958369</v>
      </c>
      <c r="BF84" s="457">
        <v>-0.0418245281760898</v>
      </c>
      <c r="BG84" s="457">
        <v>0.13483530767165</v>
      </c>
      <c r="BH84" s="457">
        <v>0.00314791181682328</v>
      </c>
    </row>
    <row r="85" spans="8:8">
      <c r="A85" s="218" t="s">
        <v>170</v>
      </c>
      <c r="B85" s="433">
        <v>0.0</v>
      </c>
      <c r="C85" s="433">
        <v>0.0</v>
      </c>
      <c r="D85" s="433">
        <v>0.0</v>
      </c>
      <c r="E85" s="433">
        <v>0.0</v>
      </c>
      <c r="F85" s="433">
        <v>0.0</v>
      </c>
      <c r="G85" s="433">
        <v>0.0</v>
      </c>
      <c r="H85" s="433">
        <v>0.0</v>
      </c>
      <c r="I85" s="433">
        <v>0.0</v>
      </c>
      <c r="J85" s="433">
        <v>0.0</v>
      </c>
      <c r="K85" s="433">
        <v>0.0</v>
      </c>
      <c r="L85" s="433">
        <v>0.0</v>
      </c>
      <c r="M85" s="433">
        <v>0.0</v>
      </c>
      <c r="N85" s="433">
        <v>0.0</v>
      </c>
      <c r="O85" s="433">
        <v>0.0</v>
      </c>
      <c r="P85" s="433">
        <v>0.0</v>
      </c>
      <c r="Q85" s="433">
        <v>0.0</v>
      </c>
      <c r="R85" s="433">
        <v>0.0</v>
      </c>
      <c r="S85" s="433">
        <v>0.0</v>
      </c>
      <c r="T85" s="433">
        <v>0.0</v>
      </c>
      <c r="U85" s="433">
        <v>0.0</v>
      </c>
      <c r="V85" s="433">
        <v>0.0</v>
      </c>
      <c r="W85" s="433">
        <v>0.0</v>
      </c>
      <c r="X85" s="433">
        <v>0.0</v>
      </c>
      <c r="Y85" s="433">
        <v>0.0</v>
      </c>
      <c r="Z85" s="433">
        <v>0.0</v>
      </c>
      <c r="AA85" s="433">
        <v>0.003</v>
      </c>
      <c r="AB85" s="433">
        <v>0.008</v>
      </c>
      <c r="AC85" s="433">
        <v>0.008</v>
      </c>
      <c r="AD85" s="433">
        <v>0.008</v>
      </c>
      <c r="AE85" s="433">
        <v>0.009</v>
      </c>
      <c r="AF85" s="433">
        <v>0.009</v>
      </c>
      <c r="AG85" s="433">
        <v>0.007</v>
      </c>
      <c r="AH85" s="433">
        <v>0.007</v>
      </c>
      <c r="AI85" s="433">
        <v>0.007</v>
      </c>
      <c r="AJ85" s="433">
        <v>0.007</v>
      </c>
      <c r="AK85" s="433">
        <v>0.007</v>
      </c>
      <c r="AL85" s="433">
        <v>0.00704800000041723</v>
      </c>
      <c r="AM85" s="433">
        <v>0.00740499998629093</v>
      </c>
      <c r="AN85" s="433">
        <v>0.00758700000345707</v>
      </c>
      <c r="AO85" s="433">
        <v>0.00783399998247623</v>
      </c>
      <c r="AP85" s="433">
        <v>0.00925600001811981</v>
      </c>
      <c r="AQ85" s="433">
        <v>0.651637000015378</v>
      </c>
      <c r="AR85" s="433">
        <v>0.0884870001107454</v>
      </c>
      <c r="AS85" s="433">
        <v>0.0928029998868704</v>
      </c>
      <c r="AT85" s="433">
        <v>0.089287999984622</v>
      </c>
      <c r="AU85" s="433">
        <v>0.0805190004349463</v>
      </c>
      <c r="AV85" s="433">
        <v>0.0865940000107996</v>
      </c>
      <c r="AW85" s="433">
        <v>0.0930630000460222</v>
      </c>
      <c r="AX85" s="433">
        <v>0.101546000008941</v>
      </c>
      <c r="AY85" s="433">
        <v>0.11038900003159</v>
      </c>
      <c r="AZ85" s="433">
        <v>0.0776989998333454</v>
      </c>
      <c r="BA85" s="433">
        <v>0.0955159994617701</v>
      </c>
      <c r="BB85" s="433">
        <v>0.103219999165773</v>
      </c>
      <c r="BC85" s="433">
        <v>0.127750313876778</v>
      </c>
      <c r="BD85" s="433">
        <v>0.127773033885866</v>
      </c>
      <c r="BE85" s="435">
        <v>0.127944471007865</v>
      </c>
      <c r="BF85" s="457">
        <v>-0.00506252266253315</v>
      </c>
      <c r="BG85" s="457">
        <v>0.0305191834491552</v>
      </c>
      <c r="BH85" s="457">
        <v>4.06559238641732E-5</v>
      </c>
    </row>
    <row r="86" spans="8:8">
      <c r="A86" s="218" t="s">
        <v>171</v>
      </c>
      <c r="B86" s="433">
        <v>0.0</v>
      </c>
      <c r="C86" s="433">
        <v>0.0</v>
      </c>
      <c r="D86" s="433">
        <v>0.0</v>
      </c>
      <c r="E86" s="433">
        <v>0.0</v>
      </c>
      <c r="F86" s="433">
        <v>0.0</v>
      </c>
      <c r="G86" s="433">
        <v>0.0</v>
      </c>
      <c r="H86" s="433">
        <v>0.038</v>
      </c>
      <c r="I86" s="433">
        <v>0.038</v>
      </c>
      <c r="J86" s="433">
        <v>0.038</v>
      </c>
      <c r="K86" s="433">
        <v>0.039</v>
      </c>
      <c r="L86" s="433">
        <v>0.039</v>
      </c>
      <c r="M86" s="433">
        <v>0.039</v>
      </c>
      <c r="N86" s="433">
        <v>0.04</v>
      </c>
      <c r="O86" s="433">
        <v>0.04</v>
      </c>
      <c r="P86" s="433">
        <v>0.04</v>
      </c>
      <c r="Q86" s="433">
        <v>0.04</v>
      </c>
      <c r="R86" s="433">
        <v>0.041</v>
      </c>
      <c r="S86" s="433">
        <v>0.041</v>
      </c>
      <c r="T86" s="433">
        <v>0.041</v>
      </c>
      <c r="U86" s="433">
        <v>0.042</v>
      </c>
      <c r="V86" s="433">
        <v>0.042</v>
      </c>
      <c r="W86" s="433">
        <v>0.042</v>
      </c>
      <c r="X86" s="433">
        <v>0.043</v>
      </c>
      <c r="Y86" s="433">
        <v>0.043</v>
      </c>
      <c r="Z86" s="433">
        <v>0.043</v>
      </c>
      <c r="AA86" s="433">
        <v>0.092</v>
      </c>
      <c r="AB86" s="433">
        <v>0.1</v>
      </c>
      <c r="AC86" s="433">
        <v>0.105</v>
      </c>
      <c r="AD86" s="433">
        <v>0.111</v>
      </c>
      <c r="AE86" s="433">
        <v>0.1184</v>
      </c>
      <c r="AF86" s="433">
        <v>0.1203</v>
      </c>
      <c r="AG86" s="433">
        <v>0.1341</v>
      </c>
      <c r="AH86" s="433">
        <v>0.1352</v>
      </c>
      <c r="AI86" s="433">
        <v>0.1406</v>
      </c>
      <c r="AJ86" s="433">
        <v>0.1458</v>
      </c>
      <c r="AK86" s="433">
        <v>0.165341000002623</v>
      </c>
      <c r="AL86" s="433">
        <v>0.174817999999151</v>
      </c>
      <c r="AM86" s="433">
        <v>0.185501999981344</v>
      </c>
      <c r="AN86" s="433">
        <v>0.175474999999046</v>
      </c>
      <c r="AO86" s="433">
        <v>0.266771534499358</v>
      </c>
      <c r="AP86" s="433">
        <v>0.280552407648139</v>
      </c>
      <c r="AQ86" s="433">
        <v>0.290548784005381</v>
      </c>
      <c r="AR86" s="433">
        <v>0.288518287761033</v>
      </c>
      <c r="AS86" s="433">
        <v>0.283952686160505</v>
      </c>
      <c r="AT86" s="433">
        <v>0.254634000078857</v>
      </c>
      <c r="AU86" s="433">
        <v>0.279823494295336</v>
      </c>
      <c r="AV86" s="433">
        <v>0.31271999989865</v>
      </c>
      <c r="AW86" s="433">
        <v>0.358182683832526</v>
      </c>
      <c r="AX86" s="433">
        <v>0.436275174222827</v>
      </c>
      <c r="AY86" s="433">
        <v>0.459823072082515</v>
      </c>
      <c r="AZ86" s="433">
        <v>0.635114512680401</v>
      </c>
      <c r="BA86" s="433">
        <v>0.723006588979841</v>
      </c>
      <c r="BB86" s="433">
        <v>0.856261406899535</v>
      </c>
      <c r="BC86" s="433">
        <v>1.01523880797992</v>
      </c>
      <c r="BD86" s="433">
        <v>1.04484840350328</v>
      </c>
      <c r="BE86" s="435">
        <v>1.13423227006512</v>
      </c>
      <c r="BF86" s="457">
        <v>0.0786044057249389</v>
      </c>
      <c r="BG86" s="457">
        <v>0.144999135123334</v>
      </c>
      <c r="BH86" s="457">
        <v>3.60416205974397E-4</v>
      </c>
    </row>
    <row r="87" spans="8:8">
      <c r="A87" s="218" t="s">
        <v>172</v>
      </c>
      <c r="B87" s="433">
        <v>0.0</v>
      </c>
      <c r="C87" s="433">
        <v>0.0</v>
      </c>
      <c r="D87" s="433">
        <v>0.0</v>
      </c>
      <c r="E87" s="433">
        <v>0.0</v>
      </c>
      <c r="F87" s="433">
        <v>0.0</v>
      </c>
      <c r="G87" s="433">
        <v>0.0</v>
      </c>
      <c r="H87" s="433">
        <v>0.0</v>
      </c>
      <c r="I87" s="433">
        <v>0.0</v>
      </c>
      <c r="J87" s="433">
        <v>0.0</v>
      </c>
      <c r="K87" s="433">
        <v>0.0</v>
      </c>
      <c r="L87" s="433">
        <v>0.0</v>
      </c>
      <c r="M87" s="433">
        <v>0.0</v>
      </c>
      <c r="N87" s="433">
        <v>0.0</v>
      </c>
      <c r="O87" s="433">
        <v>0.0</v>
      </c>
      <c r="P87" s="433">
        <v>0.0</v>
      </c>
      <c r="Q87" s="433">
        <v>0.0</v>
      </c>
      <c r="R87" s="433">
        <v>0.0</v>
      </c>
      <c r="S87" s="433">
        <v>0.0</v>
      </c>
      <c r="T87" s="433">
        <v>0.0</v>
      </c>
      <c r="U87" s="433">
        <v>0.0</v>
      </c>
      <c r="V87" s="433">
        <v>0.0</v>
      </c>
      <c r="W87" s="433">
        <v>0.0</v>
      </c>
      <c r="X87" s="433">
        <v>0.0</v>
      </c>
      <c r="Y87" s="433">
        <v>0.0</v>
      </c>
      <c r="Z87" s="433">
        <v>0.0</v>
      </c>
      <c r="AA87" s="433">
        <v>0.0</v>
      </c>
      <c r="AB87" s="433">
        <v>0.0</v>
      </c>
      <c r="AC87" s="433">
        <v>0.0</v>
      </c>
      <c r="AD87" s="433">
        <v>0.0</v>
      </c>
      <c r="AE87" s="433">
        <v>0.0</v>
      </c>
      <c r="AF87" s="433">
        <v>0.0</v>
      </c>
      <c r="AG87" s="433">
        <v>0.0</v>
      </c>
      <c r="AH87" s="433">
        <v>0.0</v>
      </c>
      <c r="AI87" s="433">
        <v>0.0</v>
      </c>
      <c r="AJ87" s="433">
        <v>0.0</v>
      </c>
      <c r="AK87" s="433">
        <v>0.023</v>
      </c>
      <c r="AL87" s="433">
        <v>0.024</v>
      </c>
      <c r="AM87" s="433">
        <v>0.03</v>
      </c>
      <c r="AN87" s="433">
        <v>0.033318</v>
      </c>
      <c r="AO87" s="433">
        <v>0.045113</v>
      </c>
      <c r="AP87" s="433">
        <v>0.043908</v>
      </c>
      <c r="AQ87" s="433">
        <v>0.040703</v>
      </c>
      <c r="AR87" s="433">
        <v>0.046498</v>
      </c>
      <c r="AS87" s="433">
        <v>0.043293</v>
      </c>
      <c r="AT87" s="433">
        <v>0.102088</v>
      </c>
      <c r="AU87" s="433">
        <v>0.146104875</v>
      </c>
      <c r="AV87" s="433">
        <v>0.11812175</v>
      </c>
      <c r="AW87" s="433">
        <v>0.209235965753425</v>
      </c>
      <c r="AX87" s="433">
        <v>0.38023475</v>
      </c>
      <c r="AY87" s="433">
        <v>0.54923475</v>
      </c>
      <c r="AZ87" s="433">
        <v>0.52123475</v>
      </c>
      <c r="BA87" s="433">
        <v>0.591235965753425</v>
      </c>
      <c r="BB87" s="433">
        <v>0.59019775</v>
      </c>
      <c r="BC87" s="433">
        <v>0.63503275</v>
      </c>
      <c r="BD87" s="433">
        <v>0.68143275</v>
      </c>
      <c r="BE87" s="435">
        <v>0.679536174432516</v>
      </c>
      <c r="BF87" s="457">
        <v>-0.00916108999261267</v>
      </c>
      <c r="BG87" s="457">
        <v>0.202088106312445</v>
      </c>
      <c r="BH87" s="457">
        <v>2.15930948426694E-4</v>
      </c>
    </row>
    <row r="88" spans="8:8">
      <c r="A88" s="218" t="s">
        <v>173</v>
      </c>
      <c r="B88" s="433">
        <v>0.0</v>
      </c>
      <c r="C88" s="433">
        <v>0.0</v>
      </c>
      <c r="D88" s="433">
        <v>0.0</v>
      </c>
      <c r="E88" s="433">
        <v>0.0</v>
      </c>
      <c r="F88" s="433">
        <v>0.0</v>
      </c>
      <c r="G88" s="433">
        <v>0.0</v>
      </c>
      <c r="H88" s="433">
        <v>0.0</v>
      </c>
      <c r="I88" s="433">
        <v>0.0</v>
      </c>
      <c r="J88" s="433">
        <v>0.0</v>
      </c>
      <c r="K88" s="433">
        <v>0.0</v>
      </c>
      <c r="L88" s="433">
        <v>0.0</v>
      </c>
      <c r="M88" s="433">
        <v>0.0</v>
      </c>
      <c r="N88" s="433">
        <v>0.0</v>
      </c>
      <c r="O88" s="433">
        <v>0.0</v>
      </c>
      <c r="P88" s="433">
        <v>0.0</v>
      </c>
      <c r="Q88" s="433">
        <v>0.0</v>
      </c>
      <c r="R88" s="433">
        <v>0.0</v>
      </c>
      <c r="S88" s="433">
        <v>0.0</v>
      </c>
      <c r="T88" s="433">
        <v>0.0</v>
      </c>
      <c r="U88" s="433">
        <v>0.0</v>
      </c>
      <c r="V88" s="433">
        <v>0.0</v>
      </c>
      <c r="W88" s="433">
        <v>0.0</v>
      </c>
      <c r="X88" s="433">
        <v>0.0</v>
      </c>
      <c r="Y88" s="433">
        <v>0.0</v>
      </c>
      <c r="Z88" s="433">
        <v>0.0</v>
      </c>
      <c r="AA88" s="433">
        <v>0.0</v>
      </c>
      <c r="AB88" s="433">
        <v>0.0</v>
      </c>
      <c r="AC88" s="433">
        <v>0.032250000088655</v>
      </c>
      <c r="AD88" s="433">
        <v>0.124700000043806</v>
      </c>
      <c r="AE88" s="433">
        <v>0.12900000004172</v>
      </c>
      <c r="AF88" s="433">
        <v>0.167700000022946</v>
      </c>
      <c r="AG88" s="433">
        <v>0.17200000002086</v>
      </c>
      <c r="AH88" s="433">
        <v>0.195547320300773</v>
      </c>
      <c r="AI88" s="433">
        <v>0.197047320300773</v>
      </c>
      <c r="AJ88" s="433">
        <v>0.221938623145586</v>
      </c>
      <c r="AK88" s="433">
        <v>0.1298</v>
      </c>
      <c r="AL88" s="433">
        <v>0.1446</v>
      </c>
      <c r="AM88" s="433">
        <v>0.1554</v>
      </c>
      <c r="AN88" s="433">
        <v>0.1472</v>
      </c>
      <c r="AO88" s="433">
        <v>0.1561</v>
      </c>
      <c r="AP88" s="433">
        <v>0.1594</v>
      </c>
      <c r="AQ88" s="433">
        <v>0.1508</v>
      </c>
      <c r="AR88" s="433">
        <v>0.1551</v>
      </c>
      <c r="AS88" s="433">
        <v>0.1483</v>
      </c>
      <c r="AT88" s="433">
        <v>0.1321</v>
      </c>
      <c r="AU88" s="433">
        <v>0.1863</v>
      </c>
      <c r="AV88" s="433">
        <v>0.2736</v>
      </c>
      <c r="AW88" s="433">
        <v>0.3056</v>
      </c>
      <c r="AX88" s="433">
        <v>0.303202000010014</v>
      </c>
      <c r="AY88" s="433">
        <v>0.261580175809823</v>
      </c>
      <c r="AZ88" s="433">
        <v>0.262888905401289</v>
      </c>
      <c r="BA88" s="433">
        <v>0.281381196344899</v>
      </c>
      <c r="BB88" s="433">
        <v>0.296717625252337</v>
      </c>
      <c r="BC88" s="433">
        <v>0.332315000024319</v>
      </c>
      <c r="BD88" s="433">
        <v>0.478962086005688</v>
      </c>
      <c r="BE88" s="435">
        <v>0.556446401956736</v>
      </c>
      <c r="BF88" s="457">
        <v>0.154345132671439</v>
      </c>
      <c r="BG88" s="457">
        <v>0.130918481639125</v>
      </c>
      <c r="BH88" s="457">
        <v>1.76817664524601E-4</v>
      </c>
    </row>
    <row r="89" spans="8:8" s="47" ht="10.2" customFormat="1">
      <c r="A89" s="54" t="s">
        <v>174</v>
      </c>
      <c r="B89" s="436">
        <v>0.0</v>
      </c>
      <c r="C89" s="436">
        <v>0.0</v>
      </c>
      <c r="D89" s="436">
        <v>0.0</v>
      </c>
      <c r="E89" s="436">
        <v>0.0</v>
      </c>
      <c r="F89" s="436">
        <v>0.0</v>
      </c>
      <c r="G89" s="436">
        <v>0.0</v>
      </c>
      <c r="H89" s="436">
        <v>0.164</v>
      </c>
      <c r="I89" s="436">
        <v>0.165</v>
      </c>
      <c r="J89" s="436">
        <v>0.17</v>
      </c>
      <c r="K89" s="436">
        <v>0.175</v>
      </c>
      <c r="L89" s="436">
        <v>0.172</v>
      </c>
      <c r="M89" s="436">
        <v>0.185</v>
      </c>
      <c r="N89" s="436">
        <v>0.189</v>
      </c>
      <c r="O89" s="436">
        <v>0.195</v>
      </c>
      <c r="P89" s="436">
        <v>0.201</v>
      </c>
      <c r="Q89" s="436">
        <v>0.207</v>
      </c>
      <c r="R89" s="436">
        <v>0.218</v>
      </c>
      <c r="S89" s="436">
        <v>0.236</v>
      </c>
      <c r="T89" s="436">
        <v>0.23</v>
      </c>
      <c r="U89" s="436">
        <v>0.234</v>
      </c>
      <c r="V89" s="436">
        <v>0.269</v>
      </c>
      <c r="W89" s="436">
        <v>0.659</v>
      </c>
      <c r="X89" s="436">
        <v>0.658</v>
      </c>
      <c r="Y89" s="436">
        <v>0.626</v>
      </c>
      <c r="Z89" s="436">
        <v>0.617</v>
      </c>
      <c r="AA89" s="436">
        <v>0.808</v>
      </c>
      <c r="AB89" s="436">
        <v>0.824</v>
      </c>
      <c r="AC89" s="436">
        <v>0.854250000088655</v>
      </c>
      <c r="AD89" s="436">
        <v>0.941700000043806</v>
      </c>
      <c r="AE89" s="436">
        <v>0.84240000004172</v>
      </c>
      <c r="AF89" s="436">
        <v>1.02700000002295</v>
      </c>
      <c r="AG89" s="436">
        <v>1.26719308793189</v>
      </c>
      <c r="AH89" s="436">
        <v>1.39584040821181</v>
      </c>
      <c r="AI89" s="436">
        <v>1.72214928559653</v>
      </c>
      <c r="AJ89" s="436">
        <v>1.71592479896766</v>
      </c>
      <c r="AK89" s="436">
        <v>2.45650415789736</v>
      </c>
      <c r="AL89" s="436">
        <v>2.76589263157351</v>
      </c>
      <c r="AM89" s="436">
        <v>2.74785501007151</v>
      </c>
      <c r="AN89" s="436">
        <v>3.17932801010637</v>
      </c>
      <c r="AO89" s="436">
        <v>3.77289104966101</v>
      </c>
      <c r="AP89" s="436">
        <v>3.82072752893489</v>
      </c>
      <c r="AQ89" s="436">
        <v>4.66192740016378</v>
      </c>
      <c r="AR89" s="436">
        <v>4.20980494462987</v>
      </c>
      <c r="AS89" s="436">
        <v>4.65240601953421</v>
      </c>
      <c r="AT89" s="436">
        <v>5.24810605664388</v>
      </c>
      <c r="AU89" s="436">
        <v>6.32250974308756</v>
      </c>
      <c r="AV89" s="436">
        <v>6.91761485129666</v>
      </c>
      <c r="AW89" s="436">
        <v>7.59509791223845</v>
      </c>
      <c r="AX89" s="436">
        <v>8.81325154265483</v>
      </c>
      <c r="AY89" s="436">
        <v>12.5188289109479</v>
      </c>
      <c r="AZ89" s="436">
        <v>19.6940617885066</v>
      </c>
      <c r="BA89" s="436">
        <v>23.5778187553061</v>
      </c>
      <c r="BB89" s="436">
        <v>27.0139870321959</v>
      </c>
      <c r="BC89" s="436">
        <v>31.1640484752386</v>
      </c>
      <c r="BD89" s="436">
        <v>37.9927131208955</v>
      </c>
      <c r="BE89" s="436">
        <v>42.2657603210201</v>
      </c>
      <c r="BF89" s="458">
        <v>0.1053551823028</v>
      </c>
      <c r="BG89" s="458">
        <v>0.211884525645784</v>
      </c>
      <c r="BH89" s="458">
        <v>0.0134304633888178</v>
      </c>
    </row>
    <row r="90" spans="8:8">
      <c r="B90" s="433"/>
      <c r="C90" s="433"/>
      <c r="D90" s="433"/>
      <c r="E90" s="433"/>
      <c r="F90" s="433"/>
      <c r="G90" s="433"/>
      <c r="H90" s="433"/>
      <c r="I90" s="433"/>
      <c r="J90" s="433"/>
      <c r="K90" s="433"/>
      <c r="L90" s="433"/>
      <c r="M90" s="433"/>
      <c r="N90" s="433"/>
      <c r="O90" s="433"/>
      <c r="P90" s="433"/>
      <c r="Q90" s="433"/>
      <c r="R90" s="433"/>
      <c r="S90" s="433"/>
      <c r="T90" s="433"/>
      <c r="U90" s="433"/>
      <c r="V90" s="433"/>
      <c r="W90" s="433"/>
      <c r="X90" s="433"/>
      <c r="Y90" s="433"/>
      <c r="Z90" s="433"/>
      <c r="AA90" s="433"/>
      <c r="AB90" s="433"/>
      <c r="AC90" s="433"/>
      <c r="AD90" s="433"/>
      <c r="AE90" s="433"/>
      <c r="AF90" s="433"/>
      <c r="AG90" s="433"/>
      <c r="AH90" s="433"/>
      <c r="AI90" s="433"/>
      <c r="AJ90" s="433"/>
      <c r="AK90" s="433"/>
      <c r="AL90" s="433"/>
      <c r="AM90" s="433"/>
      <c r="AN90" s="433"/>
      <c r="AO90" s="433"/>
      <c r="AP90" s="433"/>
      <c r="AQ90" s="433"/>
      <c r="AR90" s="433"/>
      <c r="AS90" s="433"/>
      <c r="AT90" s="433"/>
      <c r="AU90" s="433"/>
      <c r="AV90" s="433"/>
      <c r="AW90" s="433"/>
      <c r="AX90" s="433"/>
      <c r="AY90" s="433"/>
      <c r="AZ90" s="433"/>
      <c r="BA90" s="433"/>
      <c r="BB90" s="433"/>
      <c r="BC90" s="433"/>
      <c r="BD90" s="433"/>
      <c r="BE90" s="435"/>
      <c r="BF90" s="457"/>
      <c r="BG90" s="457"/>
      <c r="BH90" s="457"/>
    </row>
    <row r="91" spans="8:8">
      <c r="A91" s="218" t="s">
        <v>175</v>
      </c>
      <c r="B91" s="433">
        <v>0.296</v>
      </c>
      <c r="C91" s="433">
        <v>0.284</v>
      </c>
      <c r="D91" s="433">
        <v>0.29</v>
      </c>
      <c r="E91" s="433">
        <v>0.282</v>
      </c>
      <c r="F91" s="433">
        <v>0.281</v>
      </c>
      <c r="G91" s="433">
        <v>0.261</v>
      </c>
      <c r="H91" s="433">
        <v>0.263</v>
      </c>
      <c r="I91" s="433">
        <v>0.28</v>
      </c>
      <c r="J91" s="433">
        <v>0.338</v>
      </c>
      <c r="K91" s="433">
        <v>0.429</v>
      </c>
      <c r="L91" s="433">
        <v>0.489</v>
      </c>
      <c r="M91" s="433">
        <v>0.484</v>
      </c>
      <c r="N91" s="433">
        <v>0.429</v>
      </c>
      <c r="O91" s="433">
        <v>0.405</v>
      </c>
      <c r="P91" s="433">
        <v>0.418</v>
      </c>
      <c r="Q91" s="433">
        <v>0.385</v>
      </c>
      <c r="R91" s="433">
        <v>0.404</v>
      </c>
      <c r="S91" s="433">
        <v>0.516</v>
      </c>
      <c r="T91" s="433">
        <v>0.431</v>
      </c>
      <c r="U91" s="433">
        <v>0.441</v>
      </c>
      <c r="V91" s="433">
        <v>0.456</v>
      </c>
      <c r="W91" s="433">
        <v>0.46</v>
      </c>
      <c r="X91" s="433">
        <v>0.47</v>
      </c>
      <c r="Y91" s="433">
        <v>0.731</v>
      </c>
      <c r="Z91" s="433">
        <v>0.81</v>
      </c>
      <c r="AA91" s="433">
        <v>0.7595</v>
      </c>
      <c r="AB91" s="433">
        <v>0.72495</v>
      </c>
      <c r="AC91" s="433">
        <v>0.6821</v>
      </c>
      <c r="AD91" s="433">
        <v>0.6866</v>
      </c>
      <c r="AE91" s="433">
        <v>0.7194</v>
      </c>
      <c r="AF91" s="433">
        <v>0.85365</v>
      </c>
      <c r="AG91" s="433">
        <v>0.9791</v>
      </c>
      <c r="AH91" s="433">
        <v>1.03515</v>
      </c>
      <c r="AI91" s="433">
        <v>1.1346</v>
      </c>
      <c r="AJ91" s="433">
        <v>1.2171</v>
      </c>
      <c r="AK91" s="433">
        <v>1.07025</v>
      </c>
      <c r="AL91" s="433">
        <v>1.13865</v>
      </c>
      <c r="AM91" s="433">
        <v>1.85865</v>
      </c>
      <c r="AN91" s="433">
        <v>2.45905</v>
      </c>
      <c r="AO91" s="433">
        <v>3.6832</v>
      </c>
      <c r="AP91" s="433">
        <v>5.2541</v>
      </c>
      <c r="AQ91" s="433">
        <v>6.1921</v>
      </c>
      <c r="AR91" s="433">
        <v>7.24085</v>
      </c>
      <c r="AS91" s="433">
        <v>7.29375</v>
      </c>
      <c r="AT91" s="433">
        <v>7.51479203008217</v>
      </c>
      <c r="AU91" s="433">
        <v>8.4041982798209</v>
      </c>
      <c r="AV91" s="433">
        <v>11.0504965700988</v>
      </c>
      <c r="AW91" s="433">
        <v>13.23485</v>
      </c>
      <c r="AX91" s="433">
        <v>16.43805</v>
      </c>
      <c r="AY91" s="433">
        <v>18.275362</v>
      </c>
      <c r="AZ91" s="433">
        <v>21.7065884920437</v>
      </c>
      <c r="BA91" s="433">
        <v>24.1069935064286</v>
      </c>
      <c r="BB91" s="433">
        <v>25.6900308614809</v>
      </c>
      <c r="BC91" s="433">
        <v>32.1826477296665</v>
      </c>
      <c r="BD91" s="433">
        <v>41.2364009637273</v>
      </c>
      <c r="BE91" s="435">
        <v>49.8599772019182</v>
      </c>
      <c r="BF91" s="457">
        <v>0.20139216645902</v>
      </c>
      <c r="BG91" s="457">
        <v>0.178766672091474</v>
      </c>
      <c r="BH91" s="457">
        <v>0.015843618884211</v>
      </c>
    </row>
    <row r="92" spans="8:8">
      <c r="A92" s="218" t="s">
        <v>176</v>
      </c>
      <c r="B92" s="433">
        <v>0.0</v>
      </c>
      <c r="C92" s="433">
        <v>0.0</v>
      </c>
      <c r="D92" s="433">
        <v>0.0</v>
      </c>
      <c r="E92" s="433">
        <v>0.0</v>
      </c>
      <c r="F92" s="433">
        <v>0.0</v>
      </c>
      <c r="G92" s="433">
        <v>0.0</v>
      </c>
      <c r="H92" s="433">
        <v>0.0</v>
      </c>
      <c r="I92" s="433">
        <v>0.0</v>
      </c>
      <c r="J92" s="433">
        <v>0.0</v>
      </c>
      <c r="K92" s="433">
        <v>0.0</v>
      </c>
      <c r="L92" s="433">
        <v>0.0</v>
      </c>
      <c r="M92" s="433">
        <v>0.0</v>
      </c>
      <c r="N92" s="433">
        <v>0.0</v>
      </c>
      <c r="O92" s="433">
        <v>0.0</v>
      </c>
      <c r="P92" s="433">
        <v>0.0</v>
      </c>
      <c r="Q92" s="433">
        <v>0.0</v>
      </c>
      <c r="R92" s="433">
        <v>0.0</v>
      </c>
      <c r="S92" s="433">
        <v>0.0</v>
      </c>
      <c r="T92" s="433">
        <v>0.0</v>
      </c>
      <c r="U92" s="433">
        <v>0.0</v>
      </c>
      <c r="V92" s="433">
        <v>0.0</v>
      </c>
      <c r="W92" s="433">
        <v>0.0</v>
      </c>
      <c r="X92" s="433">
        <v>0.0</v>
      </c>
      <c r="Y92" s="433">
        <v>0.0</v>
      </c>
      <c r="Z92" s="433">
        <v>0.0</v>
      </c>
      <c r="AA92" s="433">
        <v>0.0</v>
      </c>
      <c r="AB92" s="433">
        <v>0.0</v>
      </c>
      <c r="AC92" s="433">
        <v>0.0</v>
      </c>
      <c r="AD92" s="433">
        <v>0.0</v>
      </c>
      <c r="AE92" s="433">
        <v>0.0</v>
      </c>
      <c r="AF92" s="433">
        <v>0.0</v>
      </c>
      <c r="AG92" s="433">
        <v>0.0</v>
      </c>
      <c r="AH92" s="433">
        <v>0.0</v>
      </c>
      <c r="AI92" s="433">
        <v>0.0</v>
      </c>
      <c r="AJ92" s="433">
        <v>0.0</v>
      </c>
      <c r="AK92" s="433">
        <v>0.0</v>
      </c>
      <c r="AL92" s="433">
        <v>0.0</v>
      </c>
      <c r="AM92" s="433">
        <v>1.0E-4</v>
      </c>
      <c r="AN92" s="433">
        <v>9.0E-4</v>
      </c>
      <c r="AO92" s="433">
        <v>0.0019</v>
      </c>
      <c r="AP92" s="433">
        <v>0.0034</v>
      </c>
      <c r="AQ92" s="433">
        <v>0.007</v>
      </c>
      <c r="AR92" s="433">
        <v>0.0106</v>
      </c>
      <c r="AS92" s="433">
        <v>0.0181</v>
      </c>
      <c r="AT92" s="433">
        <v>0.0312</v>
      </c>
      <c r="AU92" s="433">
        <v>0.0514</v>
      </c>
      <c r="AV92" s="433">
        <v>0.0665</v>
      </c>
      <c r="AW92" s="433">
        <v>0.1</v>
      </c>
      <c r="AX92" s="433">
        <v>0.139637</v>
      </c>
      <c r="AY92" s="433">
        <v>0.178043</v>
      </c>
      <c r="AZ92" s="433">
        <v>0.206152</v>
      </c>
      <c r="BA92" s="433">
        <v>0.227957</v>
      </c>
      <c r="BB92" s="433">
        <v>0.261319</v>
      </c>
      <c r="BC92" s="433">
        <v>0.283026</v>
      </c>
      <c r="BD92" s="433">
        <v>0.357189785336018</v>
      </c>
      <c r="BE92" s="435">
        <v>0.420901258568588</v>
      </c>
      <c r="BF92" s="457">
        <v>0.170832226767808</v>
      </c>
      <c r="BG92" s="457">
        <v>0.268720371308096</v>
      </c>
      <c r="BH92" s="457">
        <v>1.3374653385098E-4</v>
      </c>
    </row>
    <row r="93" spans="8:8">
      <c r="A93" s="218" t="s">
        <v>177</v>
      </c>
      <c r="B93" s="433">
        <v>0.0</v>
      </c>
      <c r="C93" s="433">
        <v>0.0</v>
      </c>
      <c r="D93" s="433">
        <v>0.0</v>
      </c>
      <c r="E93" s="433">
        <v>0.0</v>
      </c>
      <c r="F93" s="433">
        <v>0.0</v>
      </c>
      <c r="G93" s="433">
        <v>0.0</v>
      </c>
      <c r="H93" s="433">
        <v>0.0</v>
      </c>
      <c r="I93" s="433">
        <v>0.0</v>
      </c>
      <c r="J93" s="433">
        <v>0.0</v>
      </c>
      <c r="K93" s="433">
        <v>0.0</v>
      </c>
      <c r="L93" s="433">
        <v>0.0</v>
      </c>
      <c r="M93" s="433">
        <v>0.0</v>
      </c>
      <c r="N93" s="433">
        <v>0.0</v>
      </c>
      <c r="O93" s="433">
        <v>0.0</v>
      </c>
      <c r="P93" s="433">
        <v>0.0</v>
      </c>
      <c r="Q93" s="433">
        <v>0.0</v>
      </c>
      <c r="R93" s="433">
        <v>0.0</v>
      </c>
      <c r="S93" s="433">
        <v>0.0</v>
      </c>
      <c r="T93" s="433">
        <v>0.0</v>
      </c>
      <c r="U93" s="433">
        <v>0.0</v>
      </c>
      <c r="V93" s="433">
        <v>0.0</v>
      </c>
      <c r="W93" s="433">
        <v>0.0</v>
      </c>
      <c r="X93" s="433">
        <v>0.0</v>
      </c>
      <c r="Y93" s="433">
        <v>0.0</v>
      </c>
      <c r="Z93" s="433">
        <v>0.0</v>
      </c>
      <c r="AA93" s="433">
        <v>0.068020202020202</v>
      </c>
      <c r="AB93" s="433">
        <v>0.0750909090909091</v>
      </c>
      <c r="AC93" s="433">
        <v>0.247313131313131</v>
      </c>
      <c r="AD93" s="433">
        <v>0.333121212121212</v>
      </c>
      <c r="AE93" s="433">
        <v>0.848838383838384</v>
      </c>
      <c r="AF93" s="433">
        <v>3.63716161616162</v>
      </c>
      <c r="AG93" s="433">
        <v>1.63593939393939</v>
      </c>
      <c r="AH93" s="433">
        <v>2.9309797979798</v>
      </c>
      <c r="AI93" s="433">
        <v>2.84955555555556</v>
      </c>
      <c r="AJ93" s="433">
        <v>3.01073737373737</v>
      </c>
      <c r="AK93" s="433">
        <v>3.14889898989899</v>
      </c>
      <c r="AL93" s="433">
        <v>3.30419191919192</v>
      </c>
      <c r="AM93" s="433">
        <v>3.43137373737374</v>
      </c>
      <c r="AN93" s="433">
        <v>3.5969696969697</v>
      </c>
      <c r="AO93" s="433">
        <v>3.88177777777778</v>
      </c>
      <c r="AP93" s="433">
        <v>7.35206060606061</v>
      </c>
      <c r="AQ93" s="433">
        <v>10.9398181818182</v>
      </c>
      <c r="AR93" s="433">
        <v>15.4562929292929</v>
      </c>
      <c r="AS93" s="433">
        <v>28.118</v>
      </c>
      <c r="AT93" s="433">
        <v>48.7533178332</v>
      </c>
      <c r="AU93" s="433">
        <v>75.00085</v>
      </c>
      <c r="AV93" s="433">
        <v>104.342</v>
      </c>
      <c r="AW93" s="433">
        <v>136.7774164</v>
      </c>
      <c r="AX93" s="433">
        <v>183.7710197</v>
      </c>
      <c r="AY93" s="433">
        <v>229.54308</v>
      </c>
      <c r="AZ93" s="433">
        <v>279.1423</v>
      </c>
      <c r="BA93" s="433">
        <v>369.523217</v>
      </c>
      <c r="BB93" s="433">
        <v>501.997484210526</v>
      </c>
      <c r="BC93" s="433">
        <v>636.4238</v>
      </c>
      <c r="BD93" s="433">
        <v>742.0238</v>
      </c>
      <c r="BE93" s="435">
        <v>863.1242</v>
      </c>
      <c r="BF93" s="457">
        <v>0.155763386347306</v>
      </c>
      <c r="BG93" s="457">
        <v>0.305367619186094</v>
      </c>
      <c r="BH93" s="457">
        <v>0.274268293769164</v>
      </c>
    </row>
    <row r="94" spans="8:8">
      <c r="A94" s="218" t="s">
        <v>178</v>
      </c>
      <c r="B94" s="433">
        <v>0.0</v>
      </c>
      <c r="C94" s="433">
        <v>0.0</v>
      </c>
      <c r="D94" s="433">
        <v>0.0</v>
      </c>
      <c r="E94" s="433">
        <v>0.0</v>
      </c>
      <c r="F94" s="433">
        <v>0.0</v>
      </c>
      <c r="G94" s="433">
        <v>0.0</v>
      </c>
      <c r="H94" s="433">
        <v>0.0</v>
      </c>
      <c r="I94" s="433">
        <v>0.0</v>
      </c>
      <c r="J94" s="433">
        <v>0.0</v>
      </c>
      <c r="K94" s="433">
        <v>0.0</v>
      </c>
      <c r="L94" s="433">
        <v>0.0</v>
      </c>
      <c r="M94" s="433">
        <v>0.0</v>
      </c>
      <c r="N94" s="433">
        <v>0.0</v>
      </c>
      <c r="O94" s="433">
        <v>0.0</v>
      </c>
      <c r="P94" s="433">
        <v>0.0</v>
      </c>
      <c r="Q94" s="433">
        <v>0.0</v>
      </c>
      <c r="R94" s="433">
        <v>0.0</v>
      </c>
      <c r="S94" s="433">
        <v>0.0</v>
      </c>
      <c r="T94" s="433">
        <v>0.0</v>
      </c>
      <c r="U94" s="433">
        <v>0.0</v>
      </c>
      <c r="V94" s="433">
        <v>0.0</v>
      </c>
      <c r="W94" s="433">
        <v>0.0</v>
      </c>
      <c r="X94" s="433">
        <v>0.0</v>
      </c>
      <c r="Y94" s="433">
        <v>0.0</v>
      </c>
      <c r="Z94" s="433">
        <v>0.0</v>
      </c>
      <c r="AA94" s="433">
        <v>0.0</v>
      </c>
      <c r="AB94" s="433">
        <v>0.0</v>
      </c>
      <c r="AC94" s="433">
        <v>0.0</v>
      </c>
      <c r="AD94" s="433">
        <v>0.0</v>
      </c>
      <c r="AE94" s="433">
        <v>0.0</v>
      </c>
      <c r="AF94" s="433">
        <v>0.0</v>
      </c>
      <c r="AG94" s="433">
        <v>0.0</v>
      </c>
      <c r="AH94" s="433">
        <v>0.0</v>
      </c>
      <c r="AI94" s="433">
        <v>0.0</v>
      </c>
      <c r="AJ94" s="433">
        <v>0.0</v>
      </c>
      <c r="AK94" s="433">
        <v>0.0</v>
      </c>
      <c r="AL94" s="433">
        <v>0.0</v>
      </c>
      <c r="AM94" s="433">
        <v>0.0</v>
      </c>
      <c r="AN94" s="433">
        <v>0.0</v>
      </c>
      <c r="AO94" s="433">
        <v>0.0</v>
      </c>
      <c r="AP94" s="433">
        <v>0.0</v>
      </c>
      <c r="AQ94" s="433">
        <v>6.94E-4</v>
      </c>
      <c r="AR94" s="433">
        <v>8.65E-4</v>
      </c>
      <c r="AS94" s="433">
        <v>8.07E-4</v>
      </c>
      <c r="AT94" s="433">
        <v>0.001099</v>
      </c>
      <c r="AU94" s="433">
        <v>0.040391</v>
      </c>
      <c r="AV94" s="433">
        <v>0.044559</v>
      </c>
      <c r="AW94" s="433">
        <v>0.042907</v>
      </c>
      <c r="AX94" s="433">
        <v>0.037948</v>
      </c>
      <c r="AY94" s="433">
        <v>0.045002</v>
      </c>
      <c r="AZ94" s="433">
        <v>0.058841</v>
      </c>
      <c r="BA94" s="433">
        <v>0.066471</v>
      </c>
      <c r="BB94" s="433">
        <v>0.066944</v>
      </c>
      <c r="BC94" s="433">
        <v>0.068985</v>
      </c>
      <c r="BD94" s="433">
        <v>0.0758579154686813</v>
      </c>
      <c r="BE94" s="435">
        <v>0.122093221046806</v>
      </c>
      <c r="BF94" s="457">
        <v>0.599204934344825</v>
      </c>
      <c r="BG94" s="457">
        <v>0.518419563872945</v>
      </c>
      <c r="BH94" s="457">
        <v>3.87966174709141E-5</v>
      </c>
    </row>
    <row r="95" spans="8:8">
      <c r="A95" s="218" t="s">
        <v>179</v>
      </c>
      <c r="B95" s="433">
        <v>0.0</v>
      </c>
      <c r="C95" s="433">
        <v>0.0</v>
      </c>
      <c r="D95" s="433">
        <v>0.0</v>
      </c>
      <c r="E95" s="433">
        <v>0.0</v>
      </c>
      <c r="F95" s="433">
        <v>0.0</v>
      </c>
      <c r="G95" s="433">
        <v>0.0</v>
      </c>
      <c r="H95" s="433">
        <v>0.0</v>
      </c>
      <c r="I95" s="433">
        <v>0.0</v>
      </c>
      <c r="J95" s="433">
        <v>0.0</v>
      </c>
      <c r="K95" s="433">
        <v>0.0</v>
      </c>
      <c r="L95" s="433">
        <v>0.0</v>
      </c>
      <c r="M95" s="433">
        <v>0.0</v>
      </c>
      <c r="N95" s="433">
        <v>0.0</v>
      </c>
      <c r="O95" s="433">
        <v>0.0</v>
      </c>
      <c r="P95" s="433">
        <v>0.0</v>
      </c>
      <c r="Q95" s="433">
        <v>0.0</v>
      </c>
      <c r="R95" s="433">
        <v>0.0</v>
      </c>
      <c r="S95" s="433">
        <v>0.0</v>
      </c>
      <c r="T95" s="433">
        <v>0.0</v>
      </c>
      <c r="U95" s="433">
        <v>0.0</v>
      </c>
      <c r="V95" s="433">
        <v>0.0</v>
      </c>
      <c r="W95" s="433">
        <v>0.0</v>
      </c>
      <c r="X95" s="433">
        <v>0.0</v>
      </c>
      <c r="Y95" s="433">
        <v>0.0</v>
      </c>
      <c r="Z95" s="433">
        <v>0.0</v>
      </c>
      <c r="AA95" s="433">
        <v>0.0678893666393666</v>
      </c>
      <c r="AB95" s="433">
        <v>0.207981321321321</v>
      </c>
      <c r="AC95" s="433">
        <v>0.207861891891892</v>
      </c>
      <c r="AD95" s="433">
        <v>0.346819549549549</v>
      </c>
      <c r="AE95" s="433">
        <v>0.571565285285285</v>
      </c>
      <c r="AF95" s="433">
        <v>1.06127514605515</v>
      </c>
      <c r="AG95" s="433">
        <v>1.64058925470925</v>
      </c>
      <c r="AH95" s="433">
        <v>1.97572727272727</v>
      </c>
      <c r="AI95" s="433">
        <v>2.37758838383838</v>
      </c>
      <c r="AJ95" s="433">
        <v>3.13813943488943</v>
      </c>
      <c r="AK95" s="433">
        <v>3.27514953589954</v>
      </c>
      <c r="AL95" s="433">
        <v>4.16526103603604</v>
      </c>
      <c r="AM95" s="433">
        <v>4.23803198880699</v>
      </c>
      <c r="AN95" s="433">
        <v>5.33318118072618</v>
      </c>
      <c r="AO95" s="433">
        <v>8.55797495631996</v>
      </c>
      <c r="AP95" s="433">
        <v>10.0443182295932</v>
      </c>
      <c r="AQ95" s="433">
        <v>14.9315</v>
      </c>
      <c r="AR95" s="433">
        <v>19.1448</v>
      </c>
      <c r="AS95" s="433">
        <v>23.7432</v>
      </c>
      <c r="AT95" s="433">
        <v>27.988</v>
      </c>
      <c r="AU95" s="433">
        <v>33.8644</v>
      </c>
      <c r="AV95" s="433">
        <v>41.9163</v>
      </c>
      <c r="AW95" s="433">
        <v>49.4676</v>
      </c>
      <c r="AX95" s="433">
        <v>55.9184</v>
      </c>
      <c r="AY95" s="433">
        <v>63.0399</v>
      </c>
      <c r="AZ95" s="433">
        <v>65.12576</v>
      </c>
      <c r="BA95" s="433">
        <v>79.8256557331189</v>
      </c>
      <c r="BB95" s="433">
        <v>99.0777162369481</v>
      </c>
      <c r="BC95" s="433">
        <v>123.866560073097</v>
      </c>
      <c r="BD95" s="433">
        <v>139.24902432441</v>
      </c>
      <c r="BE95" s="435">
        <v>151.209046881031</v>
      </c>
      <c r="BF95" s="457">
        <v>0.0789444593090503</v>
      </c>
      <c r="BG95" s="457">
        <v>0.167275846467817</v>
      </c>
      <c r="BH95" s="457">
        <v>0.0480485279992403</v>
      </c>
    </row>
    <row r="96" spans="8:8">
      <c r="A96" s="218" t="s">
        <v>180</v>
      </c>
      <c r="B96" s="433">
        <v>0.0</v>
      </c>
      <c r="C96" s="433">
        <v>0.0</v>
      </c>
      <c r="D96" s="433">
        <v>0.0</v>
      </c>
      <c r="E96" s="433">
        <v>0.0</v>
      </c>
      <c r="F96" s="433">
        <v>0.0</v>
      </c>
      <c r="G96" s="433">
        <v>0.0</v>
      </c>
      <c r="H96" s="433">
        <v>0.0</v>
      </c>
      <c r="I96" s="433">
        <v>0.0</v>
      </c>
      <c r="J96" s="433">
        <v>0.0</v>
      </c>
      <c r="K96" s="433">
        <v>0.0</v>
      </c>
      <c r="L96" s="433">
        <v>0.0</v>
      </c>
      <c r="M96" s="433">
        <v>0.0</v>
      </c>
      <c r="N96" s="433">
        <v>0.0</v>
      </c>
      <c r="O96" s="433">
        <v>0.0</v>
      </c>
      <c r="P96" s="433">
        <v>0.0</v>
      </c>
      <c r="Q96" s="433">
        <v>0.0</v>
      </c>
      <c r="R96" s="433">
        <v>0.0</v>
      </c>
      <c r="S96" s="433">
        <v>0.0</v>
      </c>
      <c r="T96" s="433">
        <v>0.0</v>
      </c>
      <c r="U96" s="433">
        <v>0.0</v>
      </c>
      <c r="V96" s="433">
        <v>0.0</v>
      </c>
      <c r="W96" s="433">
        <v>0.0</v>
      </c>
      <c r="X96" s="433">
        <v>0.0</v>
      </c>
      <c r="Y96" s="433">
        <v>0.0</v>
      </c>
      <c r="Z96" s="433">
        <v>0.0</v>
      </c>
      <c r="AA96" s="433">
        <v>1.12742</v>
      </c>
      <c r="AB96" s="433">
        <v>1.05146</v>
      </c>
      <c r="AC96" s="433">
        <v>1.08574</v>
      </c>
      <c r="AD96" s="433">
        <v>1.09197</v>
      </c>
      <c r="AE96" s="433">
        <v>1.60391</v>
      </c>
      <c r="AF96" s="433">
        <v>2.21253</v>
      </c>
      <c r="AG96" s="433">
        <v>2.34287</v>
      </c>
      <c r="AH96" s="433">
        <v>2.72838</v>
      </c>
      <c r="AI96" s="433">
        <v>3.2865</v>
      </c>
      <c r="AJ96" s="433">
        <v>3.94073</v>
      </c>
      <c r="AK96" s="433">
        <v>4.8724</v>
      </c>
      <c r="AL96" s="433">
        <v>6.0346</v>
      </c>
      <c r="AM96" s="433">
        <v>6.2433</v>
      </c>
      <c r="AN96" s="433">
        <v>6.3019</v>
      </c>
      <c r="AO96" s="433">
        <v>6.6656</v>
      </c>
      <c r="AP96" s="433">
        <v>6.615</v>
      </c>
      <c r="AQ96" s="433">
        <v>6.674</v>
      </c>
      <c r="AR96" s="433">
        <v>7.03902</v>
      </c>
      <c r="AS96" s="433">
        <v>8.336965</v>
      </c>
      <c r="AT96" s="433">
        <v>9.330315</v>
      </c>
      <c r="AU96" s="433">
        <v>9.40845</v>
      </c>
      <c r="AV96" s="433">
        <v>9.48535</v>
      </c>
      <c r="AW96" s="433">
        <v>9.558335</v>
      </c>
      <c r="AX96" s="433">
        <v>9.51135</v>
      </c>
      <c r="AY96" s="433">
        <v>10.165895</v>
      </c>
      <c r="AZ96" s="433">
        <v>10.296625</v>
      </c>
      <c r="BA96" s="433">
        <v>10.977745</v>
      </c>
      <c r="BB96" s="433">
        <v>13.0881</v>
      </c>
      <c r="BC96" s="433">
        <v>14.53798</v>
      </c>
      <c r="BD96" s="433">
        <v>14.882</v>
      </c>
      <c r="BE96" s="435">
        <v>16.82764003364</v>
      </c>
      <c r="BF96" s="457">
        <v>0.123505977034734</v>
      </c>
      <c r="BG96" s="457">
        <v>0.0417606978738554</v>
      </c>
      <c r="BH96" s="457">
        <v>0.00534718887523733</v>
      </c>
    </row>
    <row r="97" spans="8:8">
      <c r="A97" s="218" t="s">
        <v>181</v>
      </c>
      <c r="B97" s="433">
        <v>0.0</v>
      </c>
      <c r="C97" s="433">
        <v>0.0</v>
      </c>
      <c r="D97" s="433">
        <v>0.0</v>
      </c>
      <c r="E97" s="433">
        <v>0.0</v>
      </c>
      <c r="F97" s="433">
        <v>0.0</v>
      </c>
      <c r="G97" s="433">
        <v>0.242704</v>
      </c>
      <c r="H97" s="433">
        <v>0.235611</v>
      </c>
      <c r="I97" s="433">
        <v>0.248591</v>
      </c>
      <c r="J97" s="433">
        <v>0.253998</v>
      </c>
      <c r="K97" s="433">
        <v>0.307547</v>
      </c>
      <c r="L97" s="433">
        <v>0.378507</v>
      </c>
      <c r="M97" s="433">
        <v>0.367553</v>
      </c>
      <c r="N97" s="433">
        <v>0.533774</v>
      </c>
      <c r="O97" s="433">
        <v>0.827644</v>
      </c>
      <c r="P97" s="433">
        <v>1.099732</v>
      </c>
      <c r="Q97" s="433">
        <v>1.09144</v>
      </c>
      <c r="R97" s="433">
        <v>1.136527</v>
      </c>
      <c r="S97" s="433">
        <v>9.870767</v>
      </c>
      <c r="T97" s="433">
        <v>11.030233</v>
      </c>
      <c r="U97" s="433">
        <v>12.119023</v>
      </c>
      <c r="V97" s="433">
        <v>12.699479</v>
      </c>
      <c r="W97" s="433">
        <v>13.803359</v>
      </c>
      <c r="X97" s="433">
        <v>14.792468</v>
      </c>
      <c r="Y97" s="433">
        <v>15.986553</v>
      </c>
      <c r="Z97" s="433">
        <v>17.046979</v>
      </c>
      <c r="AA97" s="433">
        <v>11.341126</v>
      </c>
      <c r="AB97" s="433">
        <v>11.651857</v>
      </c>
      <c r="AC97" s="433">
        <v>11.860617</v>
      </c>
      <c r="AD97" s="433">
        <v>11.5828315959596</v>
      </c>
      <c r="AE97" s="433">
        <v>13.5024935959596</v>
      </c>
      <c r="AF97" s="433">
        <v>14.3356055959596</v>
      </c>
      <c r="AG97" s="433">
        <v>15.3041061919192</v>
      </c>
      <c r="AH97" s="433">
        <v>16.53488944185</v>
      </c>
      <c r="AI97" s="433">
        <v>16.3229459570707</v>
      </c>
      <c r="AJ97" s="433">
        <v>16.7411986363636</v>
      </c>
      <c r="AK97" s="433">
        <v>16.5641437191781</v>
      </c>
      <c r="AL97" s="433">
        <v>16.7804792191781</v>
      </c>
      <c r="AM97" s="433">
        <v>18.04693</v>
      </c>
      <c r="AN97" s="433">
        <v>19.66242</v>
      </c>
      <c r="AO97" s="433">
        <v>20.7650781232877</v>
      </c>
      <c r="AP97" s="433">
        <v>25.2260883732877</v>
      </c>
      <c r="AQ97" s="433">
        <v>25.65863</v>
      </c>
      <c r="AR97" s="433">
        <v>27.2504675</v>
      </c>
      <c r="AS97" s="433">
        <v>26.8319712568493</v>
      </c>
      <c r="AT97" s="433">
        <v>26.7985658058493</v>
      </c>
      <c r="AU97" s="433">
        <v>29.734190813</v>
      </c>
      <c r="AV97" s="433">
        <v>31.003385</v>
      </c>
      <c r="AW97" s="433">
        <v>34.2293012636986</v>
      </c>
      <c r="AX97" s="433">
        <v>41.2186520513986</v>
      </c>
      <c r="AY97" s="433">
        <v>52.18981861425</v>
      </c>
      <c r="AZ97" s="433">
        <v>68.248153218505</v>
      </c>
      <c r="BA97" s="433">
        <v>72.3373146759691</v>
      </c>
      <c r="BB97" s="433">
        <v>87.4585896457394</v>
      </c>
      <c r="BC97" s="433">
        <v>98.6911622075267</v>
      </c>
      <c r="BD97" s="433">
        <v>111.161907306629</v>
      </c>
      <c r="BE97" s="435">
        <v>125.582558653958</v>
      </c>
      <c r="BF97" s="457">
        <v>0.122501193931349</v>
      </c>
      <c r="BG97" s="457">
        <v>0.14624093286559</v>
      </c>
      <c r="BH97" s="457">
        <v>0.0399053972640171</v>
      </c>
    </row>
    <row r="98" spans="8:8">
      <c r="A98" s="218" t="s">
        <v>182</v>
      </c>
      <c r="B98" s="433">
        <v>0.0</v>
      </c>
      <c r="C98" s="433">
        <v>0.0</v>
      </c>
      <c r="D98" s="433">
        <v>0.0</v>
      </c>
      <c r="E98" s="433">
        <v>0.0</v>
      </c>
      <c r="F98" s="433">
        <v>0.0</v>
      </c>
      <c r="G98" s="433">
        <v>0.0</v>
      </c>
      <c r="H98" s="433">
        <v>0.0</v>
      </c>
      <c r="I98" s="433">
        <v>0.0</v>
      </c>
      <c r="J98" s="433">
        <v>0.0</v>
      </c>
      <c r="K98" s="433">
        <v>0.0</v>
      </c>
      <c r="L98" s="433">
        <v>0.0</v>
      </c>
      <c r="M98" s="433">
        <v>0.0</v>
      </c>
      <c r="N98" s="433">
        <v>0.0</v>
      </c>
      <c r="O98" s="433">
        <v>0.0</v>
      </c>
      <c r="P98" s="433">
        <v>0.0</v>
      </c>
      <c r="Q98" s="433">
        <v>0.0</v>
      </c>
      <c r="R98" s="433">
        <v>0.0</v>
      </c>
      <c r="S98" s="433">
        <v>0.0</v>
      </c>
      <c r="T98" s="433">
        <v>0.0</v>
      </c>
      <c r="U98" s="433">
        <v>0.0</v>
      </c>
      <c r="V98" s="433">
        <v>0.0</v>
      </c>
      <c r="W98" s="433">
        <v>0.0</v>
      </c>
      <c r="X98" s="433">
        <v>0.0</v>
      </c>
      <c r="Y98" s="433">
        <v>0.0</v>
      </c>
      <c r="Z98" s="433">
        <v>0.0</v>
      </c>
      <c r="AA98" s="433">
        <v>0.0</v>
      </c>
      <c r="AB98" s="433">
        <v>0.0</v>
      </c>
      <c r="AC98" s="433">
        <v>0.0</v>
      </c>
      <c r="AD98" s="433">
        <v>0.0</v>
      </c>
      <c r="AE98" s="433">
        <v>0.0</v>
      </c>
      <c r="AF98" s="433">
        <v>0.0</v>
      </c>
      <c r="AG98" s="433">
        <v>0.0</v>
      </c>
      <c r="AH98" s="433">
        <v>0.0</v>
      </c>
      <c r="AI98" s="433">
        <v>0.0</v>
      </c>
      <c r="AJ98" s="433">
        <v>0.0</v>
      </c>
      <c r="AK98" s="433">
        <v>0.570903</v>
      </c>
      <c r="AL98" s="433">
        <v>0.574094</v>
      </c>
      <c r="AM98" s="433">
        <v>0.4044</v>
      </c>
      <c r="AN98" s="433">
        <v>0.4165</v>
      </c>
      <c r="AO98" s="433">
        <v>0.57636</v>
      </c>
      <c r="AP98" s="433">
        <v>0.5925</v>
      </c>
      <c r="AQ98" s="433">
        <v>0.623964</v>
      </c>
      <c r="AR98" s="433">
        <v>0.759773</v>
      </c>
      <c r="AS98" s="433">
        <v>0.796761</v>
      </c>
      <c r="AT98" s="433">
        <v>1.393368</v>
      </c>
      <c r="AU98" s="433">
        <v>1.2629545</v>
      </c>
      <c r="AV98" s="433">
        <v>1.5375349</v>
      </c>
      <c r="AW98" s="433">
        <v>1.5086624</v>
      </c>
      <c r="AX98" s="433">
        <v>1.24459</v>
      </c>
      <c r="AY98" s="433">
        <v>0.92</v>
      </c>
      <c r="AZ98" s="433">
        <v>1.024</v>
      </c>
      <c r="BA98" s="433">
        <v>1.07</v>
      </c>
      <c r="BB98" s="433">
        <v>1.095</v>
      </c>
      <c r="BC98" s="433">
        <v>1.983</v>
      </c>
      <c r="BD98" s="433">
        <v>2.6298937324046</v>
      </c>
      <c r="BE98" s="435">
        <v>3.14884543525532</v>
      </c>
      <c r="BF98" s="457">
        <v>0.189670293860049</v>
      </c>
      <c r="BG98" s="457">
        <v>0.0594457089729683</v>
      </c>
      <c r="BH98" s="457">
        <v>0.00100058423210738</v>
      </c>
    </row>
    <row r="99" spans="8:8">
      <c r="A99" s="218" t="s">
        <v>183</v>
      </c>
      <c r="B99" s="433">
        <v>1.348</v>
      </c>
      <c r="C99" s="433">
        <v>1.359</v>
      </c>
      <c r="D99" s="433">
        <v>1.134</v>
      </c>
      <c r="E99" s="433">
        <v>1.295</v>
      </c>
      <c r="F99" s="433">
        <v>1.327</v>
      </c>
      <c r="G99" s="433">
        <v>1.273</v>
      </c>
      <c r="H99" s="433">
        <v>1.256</v>
      </c>
      <c r="I99" s="433">
        <v>1.257</v>
      </c>
      <c r="J99" s="433">
        <v>1.243</v>
      </c>
      <c r="K99" s="433">
        <v>1.75972210526316</v>
      </c>
      <c r="L99" s="433">
        <v>1.78682736842105</v>
      </c>
      <c r="M99" s="433">
        <v>1.73551157894737</v>
      </c>
      <c r="N99" s="433">
        <v>1.65866947368421</v>
      </c>
      <c r="O99" s="433">
        <v>1.68182736842105</v>
      </c>
      <c r="P99" s="433">
        <v>1.55824842105263</v>
      </c>
      <c r="Q99" s="433">
        <v>1.65214315789474</v>
      </c>
      <c r="R99" s="433">
        <v>1.61924842105263</v>
      </c>
      <c r="S99" s="433">
        <v>1.64898526315789</v>
      </c>
      <c r="T99" s="433">
        <v>1.66704842105263</v>
      </c>
      <c r="U99" s="433">
        <v>1.81909578947368</v>
      </c>
      <c r="V99" s="433">
        <v>1.69087263157895</v>
      </c>
      <c r="W99" s="433">
        <v>1.76369894736842</v>
      </c>
      <c r="X99" s="433">
        <v>1.75856473684211</v>
      </c>
      <c r="Y99" s="433">
        <v>1.76794736842105</v>
      </c>
      <c r="Z99" s="433">
        <v>2.26091578947368</v>
      </c>
      <c r="AA99" s="433">
        <v>2.60853684210526</v>
      </c>
      <c r="AB99" s="433">
        <v>2.78516842105263</v>
      </c>
      <c r="AC99" s="433">
        <v>2.7617961722488</v>
      </c>
      <c r="AD99" s="433">
        <v>2.88419638490165</v>
      </c>
      <c r="AE99" s="433">
        <v>2.73764167995747</v>
      </c>
      <c r="AF99" s="433">
        <v>2.6826401010101</v>
      </c>
      <c r="AG99" s="433">
        <v>2.63382331525784</v>
      </c>
      <c r="AH99" s="433">
        <v>2.73097776608187</v>
      </c>
      <c r="AI99" s="433">
        <v>3.10752685486443</v>
      </c>
      <c r="AJ99" s="433">
        <v>3.34805819245082</v>
      </c>
      <c r="AK99" s="433">
        <v>3.59958281765019</v>
      </c>
      <c r="AL99" s="433">
        <v>3.44394577352472</v>
      </c>
      <c r="AM99" s="433">
        <v>3.33135520527379</v>
      </c>
      <c r="AN99" s="433">
        <v>3.25564613760602</v>
      </c>
      <c r="AO99" s="433">
        <v>3.57556541108575</v>
      </c>
      <c r="AP99" s="433">
        <v>4.2431194522488</v>
      </c>
      <c r="AQ99" s="433">
        <v>4.51112679593833</v>
      </c>
      <c r="AR99" s="433">
        <v>5.01584303699096</v>
      </c>
      <c r="AS99" s="433">
        <v>5.79161256903982</v>
      </c>
      <c r="AT99" s="433">
        <v>6.89882561363783</v>
      </c>
      <c r="AU99" s="433">
        <v>8.08407603827491</v>
      </c>
      <c r="AV99" s="433">
        <v>8.75188256242956</v>
      </c>
      <c r="AW99" s="433">
        <v>8.96289207223836</v>
      </c>
      <c r="AX99" s="433">
        <v>9.24566503094966</v>
      </c>
      <c r="AY99" s="433">
        <v>10.2181543779016</v>
      </c>
      <c r="AZ99" s="433">
        <v>10.9771609843672</v>
      </c>
      <c r="BA99" s="433">
        <v>10.9513764801447</v>
      </c>
      <c r="BB99" s="433">
        <v>10.7354264493008</v>
      </c>
      <c r="BC99" s="433">
        <v>10.6770875747366</v>
      </c>
      <c r="BD99" s="433">
        <v>10.9733060428028</v>
      </c>
      <c r="BE99" s="435">
        <v>11.0781939357672</v>
      </c>
      <c r="BF99" s="457">
        <v>0.00310165293209641</v>
      </c>
      <c r="BG99" s="457">
        <v>0.0414722483722143</v>
      </c>
      <c r="BH99" s="457">
        <v>0.00352023190730461</v>
      </c>
    </row>
    <row r="100" spans="8:8">
      <c r="A100" s="218" t="s">
        <v>184</v>
      </c>
      <c r="B100" s="433">
        <v>0.0</v>
      </c>
      <c r="C100" s="433">
        <v>0.0</v>
      </c>
      <c r="D100" s="433">
        <v>0.0</v>
      </c>
      <c r="E100" s="433">
        <v>0.0</v>
      </c>
      <c r="F100" s="433">
        <v>0.0</v>
      </c>
      <c r="G100" s="433">
        <v>0.0</v>
      </c>
      <c r="H100" s="433">
        <v>0.0</v>
      </c>
      <c r="I100" s="433">
        <v>0.0</v>
      </c>
      <c r="J100" s="433">
        <v>0.0</v>
      </c>
      <c r="K100" s="433">
        <v>0.0</v>
      </c>
      <c r="L100" s="433">
        <v>0.0</v>
      </c>
      <c r="M100" s="433">
        <v>0.0</v>
      </c>
      <c r="N100" s="433">
        <v>0.0</v>
      </c>
      <c r="O100" s="433">
        <v>0.0</v>
      </c>
      <c r="P100" s="433">
        <v>0.0</v>
      </c>
      <c r="Q100" s="433">
        <v>0.0</v>
      </c>
      <c r="R100" s="433">
        <v>0.0</v>
      </c>
      <c r="S100" s="433">
        <v>0.0</v>
      </c>
      <c r="T100" s="433">
        <v>0.0</v>
      </c>
      <c r="U100" s="433">
        <v>0.0</v>
      </c>
      <c r="V100" s="433">
        <v>0.0</v>
      </c>
      <c r="W100" s="433">
        <v>0.0</v>
      </c>
      <c r="X100" s="433">
        <v>0.0</v>
      </c>
      <c r="Y100" s="433">
        <v>0.0</v>
      </c>
      <c r="Z100" s="433">
        <v>0.0</v>
      </c>
      <c r="AA100" s="433">
        <v>0.0</v>
      </c>
      <c r="AB100" s="433">
        <v>0.0</v>
      </c>
      <c r="AC100" s="433">
        <v>0.0</v>
      </c>
      <c r="AD100" s="433">
        <v>0.0</v>
      </c>
      <c r="AE100" s="433">
        <v>0.0</v>
      </c>
      <c r="AF100" s="433">
        <v>0.0</v>
      </c>
      <c r="AG100" s="433">
        <v>0.0</v>
      </c>
      <c r="AH100" s="433">
        <v>0.0</v>
      </c>
      <c r="AI100" s="433">
        <v>0.0</v>
      </c>
      <c r="AJ100" s="433">
        <v>0.0</v>
      </c>
      <c r="AK100" s="433">
        <v>0.9267</v>
      </c>
      <c r="AL100" s="433">
        <v>0.8721</v>
      </c>
      <c r="AM100" s="433">
        <v>0.9608</v>
      </c>
      <c r="AN100" s="433">
        <v>1.0411</v>
      </c>
      <c r="AO100" s="433">
        <v>1.0764</v>
      </c>
      <c r="AP100" s="433">
        <v>0.0</v>
      </c>
      <c r="AQ100" s="433">
        <v>0.0</v>
      </c>
      <c r="AR100" s="433">
        <v>2.02E-4</v>
      </c>
      <c r="AS100" s="433">
        <v>0.001584</v>
      </c>
      <c r="AT100" s="433">
        <v>0.005328</v>
      </c>
      <c r="AU100" s="433">
        <v>0.013428</v>
      </c>
      <c r="AV100" s="433">
        <v>0.02683</v>
      </c>
      <c r="AW100" s="433">
        <v>0.084815</v>
      </c>
      <c r="AX100" s="433">
        <v>0.296106646151759</v>
      </c>
      <c r="AY100" s="433">
        <v>0.551319874766812</v>
      </c>
      <c r="AZ100" s="433">
        <v>1.04593805037348</v>
      </c>
      <c r="BA100" s="433">
        <v>2.30407678686407</v>
      </c>
      <c r="BB100" s="433">
        <v>4.15253752726966</v>
      </c>
      <c r="BC100" s="433">
        <v>5.40757933267132</v>
      </c>
      <c r="BD100" s="433">
        <v>5.38954627133026</v>
      </c>
      <c r="BE100" s="435">
        <v>5.04416215358618</v>
      </c>
      <c r="BF100" s="457">
        <v>-0.0700698928152534</v>
      </c>
      <c r="BG100" s="457">
        <v>0.986050413779931</v>
      </c>
      <c r="BH100" s="457">
        <v>0.00160284435004728</v>
      </c>
    </row>
    <row r="101" spans="8:8">
      <c r="A101" s="218" t="s">
        <v>185</v>
      </c>
      <c r="B101" s="433">
        <v>0.0</v>
      </c>
      <c r="C101" s="433">
        <v>0.0</v>
      </c>
      <c r="D101" s="433">
        <v>0.0</v>
      </c>
      <c r="E101" s="433">
        <v>0.0</v>
      </c>
      <c r="F101" s="433">
        <v>0.0</v>
      </c>
      <c r="G101" s="433">
        <v>0.0</v>
      </c>
      <c r="H101" s="433">
        <v>0.0</v>
      </c>
      <c r="I101" s="433">
        <v>0.0</v>
      </c>
      <c r="J101" s="433">
        <v>0.0</v>
      </c>
      <c r="K101" s="433">
        <v>0.0</v>
      </c>
      <c r="L101" s="433">
        <v>0.0</v>
      </c>
      <c r="M101" s="433">
        <v>0.0</v>
      </c>
      <c r="N101" s="433">
        <v>0.001</v>
      </c>
      <c r="O101" s="433">
        <v>0.003</v>
      </c>
      <c r="P101" s="433">
        <v>0.63694</v>
      </c>
      <c r="Q101" s="433">
        <v>2.04485</v>
      </c>
      <c r="R101" s="433">
        <v>3.91219</v>
      </c>
      <c r="S101" s="433">
        <v>3.90786</v>
      </c>
      <c r="T101" s="433">
        <v>4.93498</v>
      </c>
      <c r="U101" s="433">
        <v>5.35846</v>
      </c>
      <c r="V101" s="433">
        <v>5.94218</v>
      </c>
      <c r="W101" s="433">
        <v>5.5733</v>
      </c>
      <c r="X101" s="433">
        <v>4.89597</v>
      </c>
      <c r="Y101" s="433">
        <v>5.22291</v>
      </c>
      <c r="Z101" s="433">
        <v>5.70166</v>
      </c>
      <c r="AA101" s="433">
        <v>5.89576</v>
      </c>
      <c r="AB101" s="433">
        <v>5.758</v>
      </c>
      <c r="AC101" s="433">
        <v>5.7</v>
      </c>
      <c r="AD101" s="433">
        <v>5.667</v>
      </c>
      <c r="AE101" s="433">
        <v>6.32</v>
      </c>
      <c r="AF101" s="433">
        <v>6.135</v>
      </c>
      <c r="AG101" s="433">
        <v>6.534</v>
      </c>
      <c r="AH101" s="433">
        <v>7.237</v>
      </c>
      <c r="AI101" s="433">
        <v>8.914</v>
      </c>
      <c r="AJ101" s="433">
        <v>10.594</v>
      </c>
      <c r="AK101" s="433">
        <v>11.626</v>
      </c>
      <c r="AL101" s="433">
        <v>10.442</v>
      </c>
      <c r="AM101" s="433">
        <v>10.242493</v>
      </c>
      <c r="AN101" s="433">
        <v>9.822444</v>
      </c>
      <c r="AO101" s="433">
        <v>10.28155</v>
      </c>
      <c r="AP101" s="433">
        <v>9.921429</v>
      </c>
      <c r="AQ101" s="433">
        <v>10.51989</v>
      </c>
      <c r="AR101" s="433">
        <v>10.273839</v>
      </c>
      <c r="AS101" s="433">
        <v>10.78547</v>
      </c>
      <c r="AT101" s="433">
        <v>10.403237</v>
      </c>
      <c r="AU101" s="433">
        <v>10.019393</v>
      </c>
      <c r="AV101" s="433">
        <v>10.14702</v>
      </c>
      <c r="AW101" s="433">
        <v>10.509468</v>
      </c>
      <c r="AX101" s="433">
        <v>9.88364</v>
      </c>
      <c r="AY101" s="433">
        <v>10.672381</v>
      </c>
      <c r="AZ101" s="433">
        <v>12.298098</v>
      </c>
      <c r="BA101" s="433">
        <v>13.868544</v>
      </c>
      <c r="BB101" s="433">
        <v>13.577935</v>
      </c>
      <c r="BC101" s="433">
        <v>13.9421668531938</v>
      </c>
      <c r="BD101" s="433">
        <v>14.018889</v>
      </c>
      <c r="BE101" s="435">
        <v>14.416885</v>
      </c>
      <c r="BF101" s="457">
        <v>0.0218127354832021</v>
      </c>
      <c r="BG101" s="457">
        <v>0.0243443586437417</v>
      </c>
      <c r="BH101" s="457">
        <v>0.00458114191493676</v>
      </c>
    </row>
    <row r="102" spans="8:8">
      <c r="A102" s="218" t="s">
        <v>186</v>
      </c>
      <c r="B102" s="433">
        <v>0.0</v>
      </c>
      <c r="C102" s="433">
        <v>0.0</v>
      </c>
      <c r="D102" s="433">
        <v>0.0</v>
      </c>
      <c r="E102" s="433">
        <v>0.0</v>
      </c>
      <c r="F102" s="433">
        <v>0.0</v>
      </c>
      <c r="G102" s="433">
        <v>0.0</v>
      </c>
      <c r="H102" s="433">
        <v>0.0</v>
      </c>
      <c r="I102" s="433">
        <v>0.0</v>
      </c>
      <c r="J102" s="433">
        <v>0.0</v>
      </c>
      <c r="K102" s="433">
        <v>0.0</v>
      </c>
      <c r="L102" s="433">
        <v>0.0</v>
      </c>
      <c r="M102" s="433">
        <v>0.0</v>
      </c>
      <c r="N102" s="433">
        <v>0.0</v>
      </c>
      <c r="O102" s="433">
        <v>0.0</v>
      </c>
      <c r="P102" s="433">
        <v>0.0</v>
      </c>
      <c r="Q102" s="433">
        <v>0.0</v>
      </c>
      <c r="R102" s="433">
        <v>0.0</v>
      </c>
      <c r="S102" s="433">
        <v>0.0</v>
      </c>
      <c r="T102" s="433">
        <v>0.0</v>
      </c>
      <c r="U102" s="433">
        <v>0.0</v>
      </c>
      <c r="V102" s="433">
        <v>0.0</v>
      </c>
      <c r="W102" s="433">
        <v>0.085</v>
      </c>
      <c r="X102" s="433">
        <v>0.085</v>
      </c>
      <c r="Y102" s="433">
        <v>0.085</v>
      </c>
      <c r="Z102" s="433">
        <v>0.085</v>
      </c>
      <c r="AA102" s="433">
        <v>0.085</v>
      </c>
      <c r="AB102" s="433">
        <v>0.245</v>
      </c>
      <c r="AC102" s="433">
        <v>0.245</v>
      </c>
      <c r="AD102" s="433">
        <v>0.245</v>
      </c>
      <c r="AE102" s="433">
        <v>0.245</v>
      </c>
      <c r="AF102" s="433">
        <v>0.245</v>
      </c>
      <c r="AG102" s="433">
        <v>0.245</v>
      </c>
      <c r="AH102" s="433">
        <v>0.245</v>
      </c>
      <c r="AI102" s="433">
        <v>0.245</v>
      </c>
      <c r="AJ102" s="433">
        <v>0.245</v>
      </c>
      <c r="AK102" s="433">
        <v>0.245</v>
      </c>
      <c r="AL102" s="433">
        <v>0.473</v>
      </c>
      <c r="AM102" s="433">
        <v>0.473</v>
      </c>
      <c r="AN102" s="433">
        <v>0.495</v>
      </c>
      <c r="AO102" s="433">
        <v>0.479</v>
      </c>
      <c r="AP102" s="433">
        <v>0.47765875</v>
      </c>
      <c r="AQ102" s="433">
        <v>0.4737648</v>
      </c>
      <c r="AR102" s="433">
        <v>0.4936092</v>
      </c>
      <c r="AS102" s="433">
        <v>0.5211794625</v>
      </c>
      <c r="AT102" s="433">
        <v>0.52867811</v>
      </c>
      <c r="AU102" s="433">
        <v>0.590244215</v>
      </c>
      <c r="AV102" s="433">
        <v>0.610079735</v>
      </c>
      <c r="AW102" s="433">
        <v>0.64390647</v>
      </c>
      <c r="AX102" s="433">
        <v>0.718269071838679</v>
      </c>
      <c r="AY102" s="433">
        <v>0.768583481496951</v>
      </c>
      <c r="AZ102" s="433">
        <v>0.861019066509875</v>
      </c>
      <c r="BA102" s="433">
        <v>0.890015222021217</v>
      </c>
      <c r="BB102" s="433">
        <v>0.897654116211044</v>
      </c>
      <c r="BC102" s="433">
        <v>0.897656154809037</v>
      </c>
      <c r="BD102" s="433">
        <v>0.954895921166762</v>
      </c>
      <c r="BE102" s="435">
        <v>0.974505800790956</v>
      </c>
      <c r="BF102" s="457">
        <v>0.0140091279756156</v>
      </c>
      <c r="BG102" s="457">
        <v>0.0547947037550349</v>
      </c>
      <c r="BH102" s="457">
        <v>3.09661162612621E-4</v>
      </c>
    </row>
    <row r="103" spans="8:8">
      <c r="A103" s="218" t="s">
        <v>187</v>
      </c>
      <c r="B103" s="433">
        <v>0.0</v>
      </c>
      <c r="C103" s="433">
        <v>0.0</v>
      </c>
      <c r="D103" s="433">
        <v>0.0</v>
      </c>
      <c r="E103" s="433">
        <v>0.0</v>
      </c>
      <c r="F103" s="433">
        <v>0.0</v>
      </c>
      <c r="G103" s="433">
        <v>0.0</v>
      </c>
      <c r="H103" s="433">
        <v>0.0</v>
      </c>
      <c r="I103" s="433">
        <v>0.0</v>
      </c>
      <c r="J103" s="433">
        <v>0.0</v>
      </c>
      <c r="K103" s="433">
        <v>0.0</v>
      </c>
      <c r="L103" s="433">
        <v>0.0</v>
      </c>
      <c r="M103" s="433">
        <v>0.0</v>
      </c>
      <c r="N103" s="433">
        <v>0.0</v>
      </c>
      <c r="O103" s="433">
        <v>0.0</v>
      </c>
      <c r="P103" s="433">
        <v>0.0</v>
      </c>
      <c r="Q103" s="433">
        <v>0.0</v>
      </c>
      <c r="R103" s="433">
        <v>0.0</v>
      </c>
      <c r="S103" s="433">
        <v>0.0</v>
      </c>
      <c r="T103" s="433">
        <v>0.0</v>
      </c>
      <c r="U103" s="433">
        <v>0.0</v>
      </c>
      <c r="V103" s="433">
        <v>0.0</v>
      </c>
      <c r="W103" s="433">
        <v>0.0</v>
      </c>
      <c r="X103" s="433">
        <v>0.0</v>
      </c>
      <c r="Y103" s="433">
        <v>0.0</v>
      </c>
      <c r="Z103" s="433">
        <v>0.0</v>
      </c>
      <c r="AA103" s="433">
        <v>0.001</v>
      </c>
      <c r="AB103" s="433">
        <v>0.001</v>
      </c>
      <c r="AC103" s="433">
        <v>0.002</v>
      </c>
      <c r="AD103" s="433">
        <v>0.003</v>
      </c>
      <c r="AE103" s="433">
        <v>0.003</v>
      </c>
      <c r="AF103" s="433">
        <v>0.252</v>
      </c>
      <c r="AG103" s="433">
        <v>0.406</v>
      </c>
      <c r="AH103" s="433">
        <v>0.082</v>
      </c>
      <c r="AI103" s="433">
        <v>0.064</v>
      </c>
      <c r="AJ103" s="433">
        <v>0.097411</v>
      </c>
      <c r="AK103" s="433">
        <v>0.100969</v>
      </c>
      <c r="AL103" s="433">
        <v>0.106774</v>
      </c>
      <c r="AM103" s="433">
        <v>0.200925</v>
      </c>
      <c r="AN103" s="433">
        <v>0.220617</v>
      </c>
      <c r="AO103" s="433">
        <v>0.350183218331</v>
      </c>
      <c r="AP103" s="433">
        <v>0.404100728954</v>
      </c>
      <c r="AQ103" s="433">
        <v>0.511223188952</v>
      </c>
      <c r="AR103" s="433">
        <v>0.83082424427</v>
      </c>
      <c r="AS103" s="433">
        <v>1.373424825441</v>
      </c>
      <c r="AT103" s="433">
        <v>1.79060850745094</v>
      </c>
      <c r="AU103" s="433">
        <v>4.47805763945279</v>
      </c>
      <c r="AV103" s="433">
        <v>7.5923870526054</v>
      </c>
      <c r="AW103" s="433">
        <v>8.61786886573144</v>
      </c>
      <c r="AX103" s="433">
        <v>10.159658</v>
      </c>
      <c r="AY103" s="433">
        <v>14.695690361595</v>
      </c>
      <c r="AZ103" s="433">
        <v>17.317948604286</v>
      </c>
      <c r="BA103" s="433">
        <v>18.935659871464</v>
      </c>
      <c r="BB103" s="433">
        <v>24.14536158</v>
      </c>
      <c r="BC103" s="433">
        <v>27.176674056791</v>
      </c>
      <c r="BD103" s="433">
        <v>30.526256636526</v>
      </c>
      <c r="BE103" s="435">
        <v>37.048594562822</v>
      </c>
      <c r="BF103" s="457">
        <v>0.205901015127363</v>
      </c>
      <c r="BG103" s="457">
        <v>0.320257855721714</v>
      </c>
      <c r="BH103" s="457">
        <v>0.0117726450229187</v>
      </c>
    </row>
    <row r="104" spans="8:8">
      <c r="A104" s="218" t="s">
        <v>188</v>
      </c>
      <c r="B104" s="433">
        <v>0.0</v>
      </c>
      <c r="C104" s="433">
        <v>0.0</v>
      </c>
      <c r="D104" s="433">
        <v>0.0</v>
      </c>
      <c r="E104" s="433">
        <v>0.0</v>
      </c>
      <c r="F104" s="433">
        <v>0.0</v>
      </c>
      <c r="G104" s="433">
        <v>0.0</v>
      </c>
      <c r="H104" s="433">
        <v>0.0</v>
      </c>
      <c r="I104" s="433">
        <v>0.0</v>
      </c>
      <c r="J104" s="433">
        <v>0.0</v>
      </c>
      <c r="K104" s="433">
        <v>0.0</v>
      </c>
      <c r="L104" s="433">
        <v>0.0</v>
      </c>
      <c r="M104" s="433">
        <v>0.0</v>
      </c>
      <c r="N104" s="433">
        <v>0.0</v>
      </c>
      <c r="O104" s="433">
        <v>0.0</v>
      </c>
      <c r="P104" s="433">
        <v>0.0</v>
      </c>
      <c r="Q104" s="433">
        <v>0.0</v>
      </c>
      <c r="R104" s="433">
        <v>0.0</v>
      </c>
      <c r="S104" s="433">
        <v>0.0</v>
      </c>
      <c r="T104" s="433">
        <v>0.0</v>
      </c>
      <c r="U104" s="433">
        <v>0.0</v>
      </c>
      <c r="V104" s="433">
        <v>0.0</v>
      </c>
      <c r="W104" s="433">
        <v>0.0</v>
      </c>
      <c r="X104" s="433">
        <v>0.0</v>
      </c>
      <c r="Y104" s="433">
        <v>0.0</v>
      </c>
      <c r="Z104" s="433">
        <v>0.0</v>
      </c>
      <c r="AA104" s="433">
        <v>0.0</v>
      </c>
      <c r="AB104" s="433">
        <v>0.0</v>
      </c>
      <c r="AC104" s="433">
        <v>0.0</v>
      </c>
      <c r="AD104" s="433">
        <v>0.0</v>
      </c>
      <c r="AE104" s="433">
        <v>0.0</v>
      </c>
      <c r="AF104" s="433">
        <v>0.0</v>
      </c>
      <c r="AG104" s="433">
        <v>0.0</v>
      </c>
      <c r="AH104" s="433">
        <v>0.0</v>
      </c>
      <c r="AI104" s="433">
        <v>0.0</v>
      </c>
      <c r="AJ104" s="433">
        <v>0.0035</v>
      </c>
      <c r="AK104" s="433">
        <v>0.003832</v>
      </c>
      <c r="AL104" s="433">
        <v>0.004403096</v>
      </c>
      <c r="AM104" s="433">
        <v>0.00510685856</v>
      </c>
      <c r="AN104" s="433">
        <v>0.00580973856</v>
      </c>
      <c r="AO104" s="433">
        <v>0.00636481856</v>
      </c>
      <c r="AP104" s="433">
        <v>0.00930108256</v>
      </c>
      <c r="AQ104" s="433">
        <v>0.00947252656</v>
      </c>
      <c r="AR104" s="433">
        <v>0.00938220656</v>
      </c>
      <c r="AS104" s="433">
        <v>0.01533687856</v>
      </c>
      <c r="AT104" s="433">
        <v>0.03329925136</v>
      </c>
      <c r="AU104" s="433">
        <v>0.09286692336</v>
      </c>
      <c r="AV104" s="433">
        <v>0.13196059536</v>
      </c>
      <c r="AW104" s="433">
        <v>0.17898856656</v>
      </c>
      <c r="AX104" s="433">
        <v>0.27535386656</v>
      </c>
      <c r="AY104" s="433">
        <v>0.34193076656</v>
      </c>
      <c r="AZ104" s="433">
        <v>0.44924</v>
      </c>
      <c r="BA104" s="433">
        <v>0.4998</v>
      </c>
      <c r="BB104" s="433">
        <v>0.65842</v>
      </c>
      <c r="BC104" s="433">
        <v>0.73472</v>
      </c>
      <c r="BD104" s="433">
        <v>0.792405442621112</v>
      </c>
      <c r="BE104" s="435">
        <v>1.13292689624742</v>
      </c>
      <c r="BF104" s="457">
        <v>0.420587247023686</v>
      </c>
      <c r="BG104" s="457">
        <v>0.365031795769831</v>
      </c>
      <c r="BH104" s="457">
        <v>3.60001407443998E-4</v>
      </c>
    </row>
    <row r="105" spans="8:8">
      <c r="A105" s="218" t="s">
        <v>189</v>
      </c>
      <c r="B105" s="433">
        <v>0.0</v>
      </c>
      <c r="C105" s="433">
        <v>0.0</v>
      </c>
      <c r="D105" s="433">
        <v>0.0</v>
      </c>
      <c r="E105" s="433">
        <v>0.0</v>
      </c>
      <c r="F105" s="433">
        <v>0.0</v>
      </c>
      <c r="G105" s="433">
        <v>0.0</v>
      </c>
      <c r="H105" s="433">
        <v>0.0</v>
      </c>
      <c r="I105" s="433">
        <v>0.0</v>
      </c>
      <c r="J105" s="433">
        <v>0.0</v>
      </c>
      <c r="K105" s="433">
        <v>0.0</v>
      </c>
      <c r="L105" s="433">
        <v>0.0</v>
      </c>
      <c r="M105" s="433">
        <v>0.0</v>
      </c>
      <c r="N105" s="433">
        <v>0.0</v>
      </c>
      <c r="O105" s="433">
        <v>0.0</v>
      </c>
      <c r="P105" s="433">
        <v>0.0</v>
      </c>
      <c r="Q105" s="433">
        <v>0.0</v>
      </c>
      <c r="R105" s="433">
        <v>0.0</v>
      </c>
      <c r="S105" s="433">
        <v>0.00828249</v>
      </c>
      <c r="T105" s="433">
        <v>0.004545145</v>
      </c>
      <c r="U105" s="433">
        <v>0.00350599</v>
      </c>
      <c r="V105" s="433">
        <v>0.00295588</v>
      </c>
      <c r="W105" s="433">
        <v>0.0045321</v>
      </c>
      <c r="X105" s="433">
        <v>0.0028272</v>
      </c>
      <c r="Y105" s="433">
        <v>0.00310436</v>
      </c>
      <c r="Z105" s="433">
        <v>0.31721424</v>
      </c>
      <c r="AA105" s="433">
        <v>0.3461438</v>
      </c>
      <c r="AB105" s="433">
        <v>0.394528202</v>
      </c>
      <c r="AC105" s="433">
        <v>0.42111909</v>
      </c>
      <c r="AD105" s="433">
        <v>0.36348286</v>
      </c>
      <c r="AE105" s="433">
        <v>0.38535519</v>
      </c>
      <c r="AF105" s="433">
        <v>0.516788615</v>
      </c>
      <c r="AG105" s="433">
        <v>0.595200458</v>
      </c>
      <c r="AH105" s="433">
        <v>0.520269522</v>
      </c>
      <c r="AI105" s="433">
        <v>0.6172268445</v>
      </c>
      <c r="AJ105" s="433">
        <v>0.753077587</v>
      </c>
      <c r="AK105" s="433">
        <v>1.0596316495</v>
      </c>
      <c r="AL105" s="433">
        <v>1.377400612</v>
      </c>
      <c r="AM105" s="433">
        <v>1.7419427865</v>
      </c>
      <c r="AN105" s="433">
        <v>1.8133505975</v>
      </c>
      <c r="AO105" s="433">
        <v>1.873353411</v>
      </c>
      <c r="AP105" s="433">
        <v>1.940689645</v>
      </c>
      <c r="AQ105" s="433">
        <v>2.126709892</v>
      </c>
      <c r="AR105" s="433">
        <v>2.3239905155</v>
      </c>
      <c r="AS105" s="433">
        <v>2.408556029</v>
      </c>
      <c r="AT105" s="433">
        <v>2.5424344065</v>
      </c>
      <c r="AU105" s="433">
        <v>2.881001998</v>
      </c>
      <c r="AV105" s="433">
        <v>3.3885036085</v>
      </c>
      <c r="AW105" s="433">
        <v>3.407707374</v>
      </c>
      <c r="AX105" s="433">
        <v>3.8023080025</v>
      </c>
      <c r="AY105" s="433">
        <v>3.941205765</v>
      </c>
      <c r="AZ105" s="433">
        <v>4.31380264886</v>
      </c>
      <c r="BA105" s="433">
        <v>4.469803233</v>
      </c>
      <c r="BB105" s="433">
        <v>5.248109723</v>
      </c>
      <c r="BC105" s="433">
        <v>6.3835746125</v>
      </c>
      <c r="BD105" s="433">
        <v>7.887210053</v>
      </c>
      <c r="BE105" s="435">
        <v>10.3168923705</v>
      </c>
      <c r="BF105" s="457">
        <v>0.29968757411026</v>
      </c>
      <c r="BG105" s="457">
        <v>0.113419529300474</v>
      </c>
      <c r="BH105" s="457">
        <v>0.00327831900375073</v>
      </c>
    </row>
    <row r="106" spans="8:8">
      <c r="A106" s="218" t="s">
        <v>190</v>
      </c>
      <c r="B106" s="433">
        <v>0.0</v>
      </c>
      <c r="C106" s="433">
        <v>0.0</v>
      </c>
      <c r="D106" s="433">
        <v>0.0</v>
      </c>
      <c r="E106" s="433">
        <v>0.0</v>
      </c>
      <c r="F106" s="433">
        <v>0.0</v>
      </c>
      <c r="G106" s="433">
        <v>0.0</v>
      </c>
      <c r="H106" s="433">
        <v>0.0</v>
      </c>
      <c r="I106" s="433">
        <v>0.0</v>
      </c>
      <c r="J106" s="433">
        <v>0.0</v>
      </c>
      <c r="K106" s="433">
        <v>0.0</v>
      </c>
      <c r="L106" s="433">
        <v>0.0</v>
      </c>
      <c r="M106" s="433">
        <v>0.0</v>
      </c>
      <c r="N106" s="433">
        <v>0.0</v>
      </c>
      <c r="O106" s="433">
        <v>0.0</v>
      </c>
      <c r="P106" s="433">
        <v>0.0</v>
      </c>
      <c r="Q106" s="433">
        <v>0.0</v>
      </c>
      <c r="R106" s="433">
        <v>0.0</v>
      </c>
      <c r="S106" s="433">
        <v>0.0</v>
      </c>
      <c r="T106" s="433">
        <v>0.0</v>
      </c>
      <c r="U106" s="433">
        <v>0.0</v>
      </c>
      <c r="V106" s="433">
        <v>0.0</v>
      </c>
      <c r="W106" s="433">
        <v>0.0</v>
      </c>
      <c r="X106" s="433">
        <v>0.00492</v>
      </c>
      <c r="Y106" s="433">
        <v>0.03019</v>
      </c>
      <c r="Z106" s="433">
        <v>0.02157</v>
      </c>
      <c r="AA106" s="433">
        <v>0.025009</v>
      </c>
      <c r="AB106" s="433">
        <v>0.029667</v>
      </c>
      <c r="AC106" s="433">
        <v>0.020861</v>
      </c>
      <c r="AD106" s="433">
        <v>0.029429</v>
      </c>
      <c r="AE106" s="433">
        <v>0.05076354</v>
      </c>
      <c r="AF106" s="433">
        <v>0.14274906</v>
      </c>
      <c r="AG106" s="433">
        <v>0.20712081</v>
      </c>
      <c r="AH106" s="433">
        <v>0.273500265</v>
      </c>
      <c r="AI106" s="433">
        <v>0.309511095</v>
      </c>
      <c r="AJ106" s="433">
        <v>0.447433287</v>
      </c>
      <c r="AK106" s="433">
        <v>0.526897491</v>
      </c>
      <c r="AL106" s="433">
        <v>0.621087838999999</v>
      </c>
      <c r="AM106" s="433">
        <v>0.752402167</v>
      </c>
      <c r="AN106" s="433">
        <v>1.231493312</v>
      </c>
      <c r="AO106" s="433">
        <v>1.841917895</v>
      </c>
      <c r="AP106" s="433">
        <v>1.856268039</v>
      </c>
      <c r="AQ106" s="433">
        <v>2.026188895</v>
      </c>
      <c r="AR106" s="433">
        <v>2.458623854</v>
      </c>
      <c r="AS106" s="433">
        <v>2.179048233</v>
      </c>
      <c r="AT106" s="433">
        <v>2.297698026</v>
      </c>
      <c r="AU106" s="433">
        <v>3.42785749</v>
      </c>
      <c r="AV106" s="433">
        <v>4.078487259</v>
      </c>
      <c r="AW106" s="433">
        <v>5.212055945</v>
      </c>
      <c r="AX106" s="433">
        <v>7.23516048872</v>
      </c>
      <c r="AY106" s="433">
        <v>9.04693814253</v>
      </c>
      <c r="AZ106" s="433">
        <v>10.04283232234</v>
      </c>
      <c r="BA106" s="433">
        <v>12.53859434152</v>
      </c>
      <c r="BB106" s="433">
        <v>14.945569923</v>
      </c>
      <c r="BC106" s="433">
        <v>17.92423394</v>
      </c>
      <c r="BD106" s="433">
        <v>21.403670967</v>
      </c>
      <c r="BE106" s="435">
        <v>20.50212249637</v>
      </c>
      <c r="BF106" s="457">
        <v>-0.0482474872648135</v>
      </c>
      <c r="BG106" s="457">
        <v>0.242827919865886</v>
      </c>
      <c r="BH106" s="457">
        <v>0.0065148007155005</v>
      </c>
    </row>
    <row r="107" spans="8:8">
      <c r="A107" s="218" t="s">
        <v>191</v>
      </c>
      <c r="B107" s="433">
        <v>0.0</v>
      </c>
      <c r="C107" s="433">
        <v>0.0</v>
      </c>
      <c r="D107" s="433">
        <v>0.0</v>
      </c>
      <c r="E107" s="433">
        <v>0.0</v>
      </c>
      <c r="F107" s="433">
        <v>0.0</v>
      </c>
      <c r="G107" s="433">
        <v>0.0</v>
      </c>
      <c r="H107" s="433">
        <v>0.0</v>
      </c>
      <c r="I107" s="433">
        <v>0.0</v>
      </c>
      <c r="J107" s="433">
        <v>0.0</v>
      </c>
      <c r="K107" s="433">
        <v>0.0</v>
      </c>
      <c r="L107" s="433">
        <v>0.0</v>
      </c>
      <c r="M107" s="433">
        <v>0.0</v>
      </c>
      <c r="N107" s="433">
        <v>0.0</v>
      </c>
      <c r="O107" s="433">
        <v>0.0</v>
      </c>
      <c r="P107" s="433">
        <v>0.0</v>
      </c>
      <c r="Q107" s="433">
        <v>0.0</v>
      </c>
      <c r="R107" s="433">
        <v>0.0</v>
      </c>
      <c r="S107" s="433">
        <v>0.0</v>
      </c>
      <c r="T107" s="433">
        <v>0.0</v>
      </c>
      <c r="U107" s="433">
        <v>0.0</v>
      </c>
      <c r="V107" s="433">
        <v>0.0</v>
      </c>
      <c r="W107" s="433">
        <v>0.0</v>
      </c>
      <c r="X107" s="433">
        <v>0.0</v>
      </c>
      <c r="Y107" s="433">
        <v>0.0</v>
      </c>
      <c r="Z107" s="433">
        <v>0.0</v>
      </c>
      <c r="AA107" s="433">
        <v>0.0</v>
      </c>
      <c r="AB107" s="433">
        <v>0.0</v>
      </c>
      <c r="AC107" s="433">
        <v>0.0</v>
      </c>
      <c r="AD107" s="433">
        <v>0.0</v>
      </c>
      <c r="AE107" s="433">
        <v>0.0</v>
      </c>
      <c r="AF107" s="433">
        <v>0.0</v>
      </c>
      <c r="AG107" s="433">
        <v>0.0</v>
      </c>
      <c r="AH107" s="433">
        <v>0.0</v>
      </c>
      <c r="AI107" s="433">
        <v>0.0</v>
      </c>
      <c r="AJ107" s="433">
        <v>0.0</v>
      </c>
      <c r="AK107" s="433">
        <v>0.0</v>
      </c>
      <c r="AL107" s="433">
        <v>0.0</v>
      </c>
      <c r="AM107" s="433">
        <v>0.0</v>
      </c>
      <c r="AN107" s="433">
        <v>0.0</v>
      </c>
      <c r="AO107" s="433">
        <v>0.0</v>
      </c>
      <c r="AP107" s="433">
        <v>0.05</v>
      </c>
      <c r="AQ107" s="433">
        <v>0.065</v>
      </c>
      <c r="AR107" s="433">
        <v>0.079</v>
      </c>
      <c r="AS107" s="433">
        <v>0.0567</v>
      </c>
      <c r="AT107" s="433">
        <v>0.0736</v>
      </c>
      <c r="AU107" s="433">
        <v>0.101596</v>
      </c>
      <c r="AV107" s="433">
        <v>0.102596</v>
      </c>
      <c r="AW107" s="433">
        <v>0.103596</v>
      </c>
      <c r="AX107" s="433">
        <v>0.132796</v>
      </c>
      <c r="AY107" s="433">
        <v>0.134569</v>
      </c>
      <c r="AZ107" s="433">
        <v>0.253369</v>
      </c>
      <c r="BA107" s="433">
        <v>0.284469</v>
      </c>
      <c r="BB107" s="433">
        <v>0.354117</v>
      </c>
      <c r="BC107" s="433">
        <v>0.500180326276936</v>
      </c>
      <c r="BD107" s="433">
        <v>4.11811200407566</v>
      </c>
      <c r="BE107" s="435">
        <v>9.45392016412025</v>
      </c>
      <c r="BF107" s="457">
        <v>1.28101032042486</v>
      </c>
      <c r="BG107" s="457">
        <v>0.486871727512682</v>
      </c>
      <c r="BH107" s="457">
        <v>0.00300409900781737</v>
      </c>
    </row>
    <row r="108" spans="8:8">
      <c r="A108" s="218" t="s">
        <v>192</v>
      </c>
      <c r="B108" s="433">
        <v>0.0</v>
      </c>
      <c r="C108" s="433">
        <v>0.0</v>
      </c>
      <c r="D108" s="433">
        <v>0.0</v>
      </c>
      <c r="E108" s="433">
        <v>0.0</v>
      </c>
      <c r="F108" s="433">
        <v>0.0</v>
      </c>
      <c r="G108" s="433">
        <v>0.0</v>
      </c>
      <c r="H108" s="433">
        <v>0.0</v>
      </c>
      <c r="I108" s="433">
        <v>0.0</v>
      </c>
      <c r="J108" s="433">
        <v>0.0</v>
      </c>
      <c r="K108" s="433">
        <v>0.0</v>
      </c>
      <c r="L108" s="433">
        <v>0.0</v>
      </c>
      <c r="M108" s="433">
        <v>0.0</v>
      </c>
      <c r="N108" s="433">
        <v>0.0</v>
      </c>
      <c r="O108" s="433">
        <v>0.0</v>
      </c>
      <c r="P108" s="433">
        <v>0.0</v>
      </c>
      <c r="Q108" s="433">
        <v>0.0</v>
      </c>
      <c r="R108" s="433">
        <v>0.0</v>
      </c>
      <c r="S108" s="433">
        <v>0.0</v>
      </c>
      <c r="T108" s="433">
        <v>0.0</v>
      </c>
      <c r="U108" s="433">
        <v>0.00105263157894737</v>
      </c>
      <c r="V108" s="433">
        <v>0.0</v>
      </c>
      <c r="W108" s="433">
        <v>0.0</v>
      </c>
      <c r="X108" s="433">
        <v>0.0</v>
      </c>
      <c r="Y108" s="433">
        <v>0.0</v>
      </c>
      <c r="Z108" s="433">
        <v>0.0</v>
      </c>
      <c r="AA108" s="433">
        <v>0.045</v>
      </c>
      <c r="AB108" s="433">
        <v>0.045</v>
      </c>
      <c r="AC108" s="433">
        <v>0.02</v>
      </c>
      <c r="AD108" s="433">
        <v>0.02</v>
      </c>
      <c r="AE108" s="433">
        <v>0.02</v>
      </c>
      <c r="AF108" s="433">
        <v>0.02</v>
      </c>
      <c r="AG108" s="433">
        <v>0.021640218</v>
      </c>
      <c r="AH108" s="433">
        <v>0.004919092</v>
      </c>
      <c r="AI108" s="433">
        <v>0.005866207</v>
      </c>
      <c r="AJ108" s="433">
        <v>0.005825067</v>
      </c>
      <c r="AK108" s="433">
        <v>0.0101380489801815</v>
      </c>
      <c r="AL108" s="433">
        <v>0.0321828683094677</v>
      </c>
      <c r="AM108" s="433">
        <v>0.03944841576378</v>
      </c>
      <c r="AN108" s="433">
        <v>0.0456122550649868</v>
      </c>
      <c r="AO108" s="433">
        <v>0.0597816278133728</v>
      </c>
      <c r="AP108" s="433">
        <v>0.0738655924502761</v>
      </c>
      <c r="AQ108" s="433">
        <v>0.0903890807415055</v>
      </c>
      <c r="AR108" s="433">
        <v>0.0981934001329961</v>
      </c>
      <c r="AS108" s="433">
        <v>0.108279006950725</v>
      </c>
      <c r="AT108" s="433">
        <v>0.135211363310671</v>
      </c>
      <c r="AU108" s="433">
        <v>0.154979316180465</v>
      </c>
      <c r="AV108" s="433">
        <v>0.17506422882947</v>
      </c>
      <c r="AW108" s="433">
        <v>0.238820277753791</v>
      </c>
      <c r="AX108" s="433">
        <v>0.321866792278925</v>
      </c>
      <c r="AY108" s="433">
        <v>0.444407384493376</v>
      </c>
      <c r="AZ108" s="433">
        <v>0.595495704088717</v>
      </c>
      <c r="BA108" s="433">
        <v>0.707970574905977</v>
      </c>
      <c r="BB108" s="433">
        <v>0.897156713144235</v>
      </c>
      <c r="BC108" s="433">
        <v>1.20654298446638</v>
      </c>
      <c r="BD108" s="433">
        <v>1.54158303174433</v>
      </c>
      <c r="BE108" s="435">
        <v>1.744317514531</v>
      </c>
      <c r="BF108" s="457">
        <v>0.12427381099163</v>
      </c>
      <c r="BG108" s="457">
        <v>0.268197353330174</v>
      </c>
      <c r="BH108" s="457">
        <v>5.5427827015172E-4</v>
      </c>
    </row>
    <row r="109" spans="8:8" s="47" ht="10.2" customFormat="1">
      <c r="A109" s="54" t="s">
        <v>193</v>
      </c>
      <c r="B109" s="436">
        <v>1.644</v>
      </c>
      <c r="C109" s="436">
        <v>1.643</v>
      </c>
      <c r="D109" s="436">
        <v>1.424</v>
      </c>
      <c r="E109" s="436">
        <v>1.577</v>
      </c>
      <c r="F109" s="436">
        <v>1.608</v>
      </c>
      <c r="G109" s="436">
        <v>1.776704</v>
      </c>
      <c r="H109" s="436">
        <v>1.754611</v>
      </c>
      <c r="I109" s="436">
        <v>1.785591</v>
      </c>
      <c r="J109" s="436">
        <v>1.834998</v>
      </c>
      <c r="K109" s="436">
        <v>2.49626910526316</v>
      </c>
      <c r="L109" s="436">
        <v>2.65433436842105</v>
      </c>
      <c r="M109" s="436">
        <v>2.58706457894737</v>
      </c>
      <c r="N109" s="436">
        <v>2.62244347368421</v>
      </c>
      <c r="O109" s="436">
        <v>2.91747136842105</v>
      </c>
      <c r="P109" s="436">
        <v>3.71292042105263</v>
      </c>
      <c r="Q109" s="436">
        <v>5.17343315789474</v>
      </c>
      <c r="R109" s="436">
        <v>7.07196542105263</v>
      </c>
      <c r="S109" s="436">
        <v>15.9518947531579</v>
      </c>
      <c r="T109" s="436">
        <v>18.0678065660526</v>
      </c>
      <c r="U109" s="436">
        <v>19.7421374110526</v>
      </c>
      <c r="V109" s="436">
        <v>20.7914875115789</v>
      </c>
      <c r="W109" s="436">
        <v>21.6898900473684</v>
      </c>
      <c r="X109" s="436">
        <v>22.0097499368421</v>
      </c>
      <c r="Y109" s="436">
        <v>23.8267047284211</v>
      </c>
      <c r="Z109" s="436">
        <v>26.2433390294737</v>
      </c>
      <c r="AA109" s="436">
        <v>22.3704052107648</v>
      </c>
      <c r="AB109" s="436">
        <v>22.9697028534649</v>
      </c>
      <c r="AC109" s="436">
        <v>23.2544082854538</v>
      </c>
      <c r="AD109" s="436">
        <v>23.253450602532</v>
      </c>
      <c r="AE109" s="436">
        <v>27.0079676750407</v>
      </c>
      <c r="AF109" s="436">
        <v>32.0944001341865</v>
      </c>
      <c r="AG109" s="436">
        <v>32.5453896418257</v>
      </c>
      <c r="AH109" s="436">
        <v>36.2987931576389</v>
      </c>
      <c r="AI109" s="436">
        <v>39.2343208978291</v>
      </c>
      <c r="AJ109" s="436">
        <v>43.5422105784413</v>
      </c>
      <c r="AK109" s="436">
        <v>47.600496252107</v>
      </c>
      <c r="AL109" s="436">
        <v>49.3701703632402</v>
      </c>
      <c r="AM109" s="436">
        <v>51.9702591592783</v>
      </c>
      <c r="AN109" s="436">
        <v>55.7019939184269</v>
      </c>
      <c r="AO109" s="436">
        <v>63.6760072391755</v>
      </c>
      <c r="AP109" s="436">
        <v>74.0638994991546</v>
      </c>
      <c r="AQ109" s="436">
        <v>85.36147136101</v>
      </c>
      <c r="AR109" s="436">
        <v>98.4861758867469</v>
      </c>
      <c r="AS109" s="436">
        <v>118.380745261341</v>
      </c>
      <c r="AT109" s="436">
        <v>146.519577947391</v>
      </c>
      <c r="AU109" s="436">
        <v>187.610335213089</v>
      </c>
      <c r="AV109" s="436">
        <v>234.450936511823</v>
      </c>
      <c r="AW109" s="436">
        <v>282.879190634982</v>
      </c>
      <c r="AX109" s="436">
        <v>350.350470650398</v>
      </c>
      <c r="AY109" s="436">
        <v>425.172280768594</v>
      </c>
      <c r="AZ109" s="436">
        <v>503.963324091374</v>
      </c>
      <c r="BA109" s="436">
        <v>623.585663425437</v>
      </c>
      <c r="BB109" s="436">
        <v>804.347471986621</v>
      </c>
      <c r="BC109" s="436">
        <v>992.887576845735</v>
      </c>
      <c r="BD109" s="436">
        <v>1149.22194939824</v>
      </c>
      <c r="BE109" s="436">
        <v>1322.00778358015</v>
      </c>
      <c r="BF109" s="458">
        <v>0.142993009096207</v>
      </c>
      <c r="BG109" s="458">
        <v>0.221637329178445</v>
      </c>
      <c r="BH109" s="458">
        <v>0.420084176937783</v>
      </c>
    </row>
    <row r="110" spans="8:8">
      <c r="B110" s="433"/>
      <c r="C110" s="433"/>
      <c r="D110" s="433"/>
      <c r="E110" s="433"/>
      <c r="F110" s="433"/>
      <c r="G110" s="433"/>
      <c r="H110" s="433"/>
      <c r="I110" s="433"/>
      <c r="J110" s="433"/>
      <c r="K110" s="433"/>
      <c r="L110" s="433"/>
      <c r="M110" s="433"/>
      <c r="N110" s="433"/>
      <c r="O110" s="433"/>
      <c r="P110" s="433"/>
      <c r="Q110" s="433"/>
      <c r="R110" s="433"/>
      <c r="S110" s="433"/>
      <c r="T110" s="433"/>
      <c r="U110" s="433"/>
      <c r="V110" s="433"/>
      <c r="W110" s="433"/>
      <c r="X110" s="433"/>
      <c r="Y110" s="433"/>
      <c r="Z110" s="433"/>
      <c r="AA110" s="433"/>
      <c r="AB110" s="433"/>
      <c r="AC110" s="433"/>
      <c r="AD110" s="433"/>
      <c r="AE110" s="433"/>
      <c r="AF110" s="433"/>
      <c r="AG110" s="433"/>
      <c r="AH110" s="433"/>
      <c r="AI110" s="433"/>
      <c r="AJ110" s="433"/>
      <c r="AK110" s="433"/>
      <c r="AL110" s="433"/>
      <c r="AM110" s="433"/>
      <c r="AN110" s="433"/>
      <c r="AO110" s="433"/>
      <c r="AP110" s="433"/>
      <c r="AQ110" s="433"/>
      <c r="AR110" s="433"/>
      <c r="AS110" s="433"/>
      <c r="AT110" s="433"/>
      <c r="AU110" s="433"/>
      <c r="AV110" s="433"/>
      <c r="AW110" s="433"/>
      <c r="AX110" s="433"/>
      <c r="AY110" s="433"/>
      <c r="AZ110" s="433"/>
      <c r="BA110" s="433"/>
      <c r="BB110" s="433"/>
      <c r="BC110" s="433"/>
      <c r="BD110" s="433"/>
      <c r="BE110" s="435"/>
      <c r="BF110" s="457"/>
      <c r="BG110" s="457"/>
      <c r="BH110" s="457"/>
    </row>
    <row r="111" spans="8:8" s="482" ht="10.2" customFormat="1">
      <c r="A111" s="765" t="s">
        <v>194</v>
      </c>
      <c r="B111" s="770">
        <v>17.9852320956526</v>
      </c>
      <c r="C111" s="770">
        <v>19.8060068952729</v>
      </c>
      <c r="D111" s="770">
        <v>19.986570742648</v>
      </c>
      <c r="E111" s="770">
        <v>22.1200450961759</v>
      </c>
      <c r="F111" s="770">
        <v>23.2579643765372</v>
      </c>
      <c r="G111" s="770">
        <v>25.6931959865086</v>
      </c>
      <c r="H111" s="770">
        <v>27.879168463284</v>
      </c>
      <c r="I111" s="770">
        <v>29.8771008197198</v>
      </c>
      <c r="J111" s="770">
        <v>32.0849238202566</v>
      </c>
      <c r="K111" s="770">
        <v>33.9588135825131</v>
      </c>
      <c r="L111" s="770">
        <v>34.4836786276318</v>
      </c>
      <c r="M111" s="770">
        <v>38.4609558693462</v>
      </c>
      <c r="N111" s="770">
        <v>40.5625572274602</v>
      </c>
      <c r="O111" s="770">
        <v>42.9704778408186</v>
      </c>
      <c r="P111" s="770">
        <v>46.1753288187449</v>
      </c>
      <c r="Q111" s="770">
        <v>49.3958638496201</v>
      </c>
      <c r="R111" s="770">
        <v>53.1650424835012</v>
      </c>
      <c r="S111" s="770">
        <v>61.3890569061096</v>
      </c>
      <c r="T111" s="770">
        <v>68.053727831933</v>
      </c>
      <c r="U111" s="770">
        <v>76.0602849633424</v>
      </c>
      <c r="V111" s="770">
        <v>77.868199553113</v>
      </c>
      <c r="W111" s="770">
        <v>85.7331483002307</v>
      </c>
      <c r="X111" s="770">
        <v>91.848834342648</v>
      </c>
      <c r="Y111" s="770">
        <v>94.6225033910929</v>
      </c>
      <c r="Z111" s="770">
        <v>107.260289063617</v>
      </c>
      <c r="AA111" s="770">
        <v>121.023438859145</v>
      </c>
      <c r="AB111" s="770">
        <v>126.610883850028</v>
      </c>
      <c r="AC111" s="770">
        <v>136.173640971398</v>
      </c>
      <c r="AD111" s="770">
        <v>141.560024037698</v>
      </c>
      <c r="AE111" s="770">
        <v>148.148618854366</v>
      </c>
      <c r="AF111" s="770">
        <v>155.264399575581</v>
      </c>
      <c r="AG111" s="770">
        <v>160.475437939829</v>
      </c>
      <c r="AH111" s="770">
        <v>174.061143043457</v>
      </c>
      <c r="AI111" s="770">
        <v>185.51515808336</v>
      </c>
      <c r="AJ111" s="770">
        <v>199.525729249501</v>
      </c>
      <c r="AK111" s="770">
        <v>218.513128452235</v>
      </c>
      <c r="AL111" s="770">
        <v>231.592688597685</v>
      </c>
      <c r="AM111" s="770">
        <v>260.384671632357</v>
      </c>
      <c r="AN111" s="770">
        <v>283.022656531408</v>
      </c>
      <c r="AO111" s="770">
        <v>323.299253657116</v>
      </c>
      <c r="AP111" s="770">
        <v>362.758221804396</v>
      </c>
      <c r="AQ111" s="770">
        <v>410.205235640809</v>
      </c>
      <c r="AR111" s="770">
        <v>473.093097355529</v>
      </c>
      <c r="AS111" s="770">
        <v>548.518121665199</v>
      </c>
      <c r="AT111" s="770">
        <v>635.777532325182</v>
      </c>
      <c r="AU111" s="770">
        <v>761.165872552992</v>
      </c>
      <c r="AV111" s="770">
        <v>908.211437395099</v>
      </c>
      <c r="AW111" s="770">
        <v>1067.87473909655</v>
      </c>
      <c r="AX111" s="770">
        <v>1245.50070559915</v>
      </c>
      <c r="AY111" s="770">
        <v>1414.04746843778</v>
      </c>
      <c r="AZ111" s="770">
        <v>1634.42687020395</v>
      </c>
      <c r="BA111" s="770">
        <v>1851.29368584514</v>
      </c>
      <c r="BB111" s="770">
        <v>2180.15609301433</v>
      </c>
      <c r="BC111" s="770">
        <v>2478.64569418418</v>
      </c>
      <c r="BD111" s="770">
        <v>2789.22283332486</v>
      </c>
      <c r="BE111" s="770">
        <v>3147.00685280976</v>
      </c>
      <c r="BF111" s="767">
        <v>0.121057661158509</v>
      </c>
      <c r="BG111" s="767">
        <v>0.15268136751766</v>
      </c>
      <c r="BH111" s="767">
        <v>1.0</v>
      </c>
    </row>
    <row r="112" spans="8:8">
      <c r="A112" s="45" t="s">
        <v>195</v>
      </c>
      <c r="B112" s="433">
        <v>17.9852320956526</v>
      </c>
      <c r="C112" s="433">
        <v>19.8060068952729</v>
      </c>
      <c r="D112" s="433">
        <v>19.986570742648</v>
      </c>
      <c r="E112" s="433">
        <v>22.1200450961759</v>
      </c>
      <c r="F112" s="433">
        <v>23.2579643765372</v>
      </c>
      <c r="G112" s="433">
        <v>25.1309634952549</v>
      </c>
      <c r="H112" s="433">
        <v>25.6369085995813</v>
      </c>
      <c r="I112" s="433">
        <v>27.6381774802924</v>
      </c>
      <c r="J112" s="433">
        <v>29.7000810108543</v>
      </c>
      <c r="K112" s="433">
        <v>31.4515941110845</v>
      </c>
      <c r="L112" s="433">
        <v>31.6875784111224</v>
      </c>
      <c r="M112" s="433">
        <v>35.198415352801</v>
      </c>
      <c r="N112" s="433">
        <v>36.9708566571435</v>
      </c>
      <c r="O112" s="433">
        <v>38.9953971037307</v>
      </c>
      <c r="P112" s="433">
        <v>41.274975655352</v>
      </c>
      <c r="Q112" s="433">
        <v>43.083148756018</v>
      </c>
      <c r="R112" s="433">
        <v>44.4854018453433</v>
      </c>
      <c r="S112" s="433">
        <v>52.0984222125139</v>
      </c>
      <c r="T112" s="433">
        <v>56.9853276897219</v>
      </c>
      <c r="U112" s="433">
        <v>64.7530893992937</v>
      </c>
      <c r="V112" s="433">
        <v>66.056626470235</v>
      </c>
      <c r="W112" s="433">
        <v>73.7065548555559</v>
      </c>
      <c r="X112" s="433">
        <v>80.0367470046148</v>
      </c>
      <c r="Y112" s="433">
        <v>82.6184371896475</v>
      </c>
      <c r="Z112" s="433">
        <v>94.1684385772105</v>
      </c>
      <c r="AA112" s="433">
        <v>105.418710237324</v>
      </c>
      <c r="AB112" s="433">
        <v>110.842142692909</v>
      </c>
      <c r="AC112" s="433">
        <v>118.689774346706</v>
      </c>
      <c r="AD112" s="433">
        <v>124.290392567115</v>
      </c>
      <c r="AE112" s="433">
        <v>128.581984553624</v>
      </c>
      <c r="AF112" s="433">
        <v>131.485738183047</v>
      </c>
      <c r="AG112" s="433">
        <v>135.521756915562</v>
      </c>
      <c r="AH112" s="433">
        <v>145.417983245948</v>
      </c>
      <c r="AI112" s="433">
        <v>154.084834013983</v>
      </c>
      <c r="AJ112" s="433">
        <v>162.4603246998</v>
      </c>
      <c r="AK112" s="433">
        <v>176.442578823924</v>
      </c>
      <c r="AL112" s="433">
        <v>186.204306837374</v>
      </c>
      <c r="AM112" s="433">
        <v>212.47899776424</v>
      </c>
      <c r="AN112" s="433">
        <v>231.095605315579</v>
      </c>
      <c r="AO112" s="433">
        <v>264.702623817991</v>
      </c>
      <c r="AP112" s="433">
        <v>298.868362492338</v>
      </c>
      <c r="AQ112" s="433">
        <v>333.445738200775</v>
      </c>
      <c r="AR112" s="433">
        <v>382.360683996214</v>
      </c>
      <c r="AS112" s="433">
        <v>434.872839767598</v>
      </c>
      <c r="AT112" s="433">
        <v>491.04569874047</v>
      </c>
      <c r="AU112" s="433">
        <v>569.307992766609</v>
      </c>
      <c r="AV112" s="433">
        <v>672.846530371628</v>
      </c>
      <c r="AW112" s="433">
        <v>778.711032674623</v>
      </c>
      <c r="AX112" s="433">
        <v>886.71689432626</v>
      </c>
      <c r="AY112" s="433">
        <v>977.443310949391</v>
      </c>
      <c r="AZ112" s="433">
        <v>1113.91377745378</v>
      </c>
      <c r="BA112" s="433">
        <v>1197.86732468537</v>
      </c>
      <c r="BB112" s="433">
        <v>1347.77620024418</v>
      </c>
      <c r="BC112" s="433">
        <v>1456.63864174005</v>
      </c>
      <c r="BD112" s="433">
        <v>1599.3426982761</v>
      </c>
      <c r="BE112" s="435">
        <v>1788.63292684418</v>
      </c>
      <c r="BF112" s="457">
        <v>0.111202381704037</v>
      </c>
      <c r="BG112" s="457">
        <v>0.118854032850637</v>
      </c>
      <c r="BH112" s="457">
        <v>0.568360035583407</v>
      </c>
    </row>
    <row r="113" spans="8:8">
      <c r="A113" s="45" t="s">
        <v>196</v>
      </c>
      <c r="B113" s="433">
        <v>0.0</v>
      </c>
      <c r="C113" s="433">
        <v>0.0</v>
      </c>
      <c r="D113" s="433">
        <v>0.0</v>
      </c>
      <c r="E113" s="433">
        <v>0.0</v>
      </c>
      <c r="F113" s="433">
        <v>0.0</v>
      </c>
      <c r="G113" s="433">
        <v>0.562232491253644</v>
      </c>
      <c r="H113" s="433">
        <v>2.24225986370262</v>
      </c>
      <c r="I113" s="433">
        <v>2.23892333942744</v>
      </c>
      <c r="J113" s="433">
        <v>2.38484280940233</v>
      </c>
      <c r="K113" s="433">
        <v>2.50721947142857</v>
      </c>
      <c r="L113" s="433">
        <v>2.79610021650943</v>
      </c>
      <c r="M113" s="433">
        <v>3.26254051654519</v>
      </c>
      <c r="N113" s="433">
        <v>3.59170057031671</v>
      </c>
      <c r="O113" s="433">
        <v>3.97508073708791</v>
      </c>
      <c r="P113" s="433">
        <v>4.90035316339286</v>
      </c>
      <c r="Q113" s="433">
        <v>6.31271509360214</v>
      </c>
      <c r="R113" s="433">
        <v>8.6796406381579</v>
      </c>
      <c r="S113" s="433">
        <v>9.29063469359568</v>
      </c>
      <c r="T113" s="433">
        <v>11.0684001422111</v>
      </c>
      <c r="U113" s="433">
        <v>11.3071955640487</v>
      </c>
      <c r="V113" s="433">
        <v>11.8115730828779</v>
      </c>
      <c r="W113" s="433">
        <v>12.0265934446748</v>
      </c>
      <c r="X113" s="433">
        <v>11.8120873380332</v>
      </c>
      <c r="Y113" s="433">
        <v>12.0040662014454</v>
      </c>
      <c r="Z113" s="433">
        <v>13.0918504864061</v>
      </c>
      <c r="AA113" s="433">
        <v>15.6047286218209</v>
      </c>
      <c r="AB113" s="433">
        <v>15.7687411571196</v>
      </c>
      <c r="AC113" s="433">
        <v>17.4838666246917</v>
      </c>
      <c r="AD113" s="433">
        <v>17.2696314705823</v>
      </c>
      <c r="AE113" s="433">
        <v>19.5666343007415</v>
      </c>
      <c r="AF113" s="433">
        <v>23.7786613925339</v>
      </c>
      <c r="AG113" s="433">
        <v>24.9536810242673</v>
      </c>
      <c r="AH113" s="433">
        <v>28.643159797509</v>
      </c>
      <c r="AI113" s="433">
        <v>31.4303240693769</v>
      </c>
      <c r="AJ113" s="433">
        <v>37.0654045497007</v>
      </c>
      <c r="AK113" s="433">
        <v>42.0705496283108</v>
      </c>
      <c r="AL113" s="433">
        <v>45.388381760311</v>
      </c>
      <c r="AM113" s="433">
        <v>47.9056738681169</v>
      </c>
      <c r="AN113" s="433">
        <v>51.9270512158292</v>
      </c>
      <c r="AO113" s="433">
        <v>58.5966298391249</v>
      </c>
      <c r="AP113" s="433">
        <v>63.8898593120581</v>
      </c>
      <c r="AQ113" s="433">
        <v>76.7594974400348</v>
      </c>
      <c r="AR113" s="433">
        <v>90.732413359315</v>
      </c>
      <c r="AS113" s="433">
        <v>113.645281897601</v>
      </c>
      <c r="AT113" s="433">
        <v>144.731833584713</v>
      </c>
      <c r="AU113" s="433">
        <v>191.857879786383</v>
      </c>
      <c r="AV113" s="433">
        <v>235.364907023471</v>
      </c>
      <c r="AW113" s="433">
        <v>289.163706421924</v>
      </c>
      <c r="AX113" s="433">
        <v>358.78381127289</v>
      </c>
      <c r="AY113" s="433">
        <v>436.604157488386</v>
      </c>
      <c r="AZ113" s="433">
        <v>520.513092750169</v>
      </c>
      <c r="BA113" s="433">
        <v>653.426361159772</v>
      </c>
      <c r="BB113" s="433">
        <v>832.379892770156</v>
      </c>
      <c r="BC113" s="433">
        <v>1022.00705244413</v>
      </c>
      <c r="BD113" s="433">
        <v>1189.88013504876</v>
      </c>
      <c r="BE113" s="435">
        <v>1358.37392596558</v>
      </c>
      <c r="BF113" s="457">
        <v>0.134304347753823</v>
      </c>
      <c r="BG113" s="457">
        <v>0.227397924383063</v>
      </c>
      <c r="BH113" s="457">
        <v>0.431639964416593</v>
      </c>
    </row>
    <row r="114" spans="8:8">
      <c r="A114" s="60" t="s">
        <v>197</v>
      </c>
      <c r="B114" s="447">
        <v>2.909</v>
      </c>
      <c r="C114" s="447">
        <v>3.979</v>
      </c>
      <c r="D114" s="447">
        <v>4.316</v>
      </c>
      <c r="E114" s="447">
        <v>4.818</v>
      </c>
      <c r="F114" s="447">
        <v>5.243</v>
      </c>
      <c r="G114" s="447">
        <v>6.9402659613</v>
      </c>
      <c r="H114" s="447">
        <v>7.057850626</v>
      </c>
      <c r="I114" s="447">
        <v>6.92594404</v>
      </c>
      <c r="J114" s="447">
        <v>7.442191239</v>
      </c>
      <c r="K114" s="447">
        <v>7.8293092</v>
      </c>
      <c r="L114" s="447">
        <v>8.282595081</v>
      </c>
      <c r="M114" s="447">
        <v>8.305585232</v>
      </c>
      <c r="N114" s="447">
        <v>8.646165321</v>
      </c>
      <c r="O114" s="447">
        <v>9.121854078</v>
      </c>
      <c r="P114" s="447">
        <v>9.291327992</v>
      </c>
      <c r="Q114" s="447">
        <v>10.39777728</v>
      </c>
      <c r="R114" s="447">
        <v>10.094890151</v>
      </c>
      <c r="S114" s="447">
        <v>9.305653004</v>
      </c>
      <c r="T114" s="447">
        <v>9.599038155</v>
      </c>
      <c r="U114" s="447">
        <v>9.984444808</v>
      </c>
      <c r="V114" s="447">
        <v>10.471579738</v>
      </c>
      <c r="W114" s="447">
        <v>12.412470556</v>
      </c>
      <c r="X114" s="447">
        <v>12.242065294</v>
      </c>
      <c r="Y114" s="447">
        <v>13.153791804</v>
      </c>
      <c r="Z114" s="447">
        <v>13.1746588020909</v>
      </c>
      <c r="AA114" s="447">
        <v>18.1250030464678</v>
      </c>
      <c r="AB114" s="447">
        <v>18.8143359878384</v>
      </c>
      <c r="AC114" s="447">
        <v>20.2430700797575</v>
      </c>
      <c r="AD114" s="447">
        <v>22.6546048193939</v>
      </c>
      <c r="AE114" s="447">
        <v>23.9583478010909</v>
      </c>
      <c r="AF114" s="447">
        <v>26.9088478991216</v>
      </c>
      <c r="AG114" s="447">
        <v>27.7278908477351</v>
      </c>
      <c r="AH114" s="447">
        <v>34.5748536286072</v>
      </c>
      <c r="AI114" s="447">
        <v>41.8754143960154</v>
      </c>
      <c r="AJ114" s="447">
        <v>45.720301319045</v>
      </c>
      <c r="AK114" s="447">
        <v>57.3377344654576</v>
      </c>
      <c r="AL114" s="447">
        <v>63.5694712075297</v>
      </c>
      <c r="AM114" s="447">
        <v>78.0474388977883</v>
      </c>
      <c r="AN114" s="447">
        <v>92.3280318171724</v>
      </c>
      <c r="AO114" s="447">
        <v>116.146772614539</v>
      </c>
      <c r="AP114" s="447">
        <v>135.419241082195</v>
      </c>
      <c r="AQ114" s="447">
        <v>156.243401594331</v>
      </c>
      <c r="AR114" s="447">
        <v>187.30425735544</v>
      </c>
      <c r="AS114" s="447">
        <v>213.985269433176</v>
      </c>
      <c r="AT114" s="447">
        <v>240.814734686606</v>
      </c>
      <c r="AU114" s="447">
        <v>279.693741944867</v>
      </c>
      <c r="AV114" s="447">
        <v>335.978244093072</v>
      </c>
      <c r="AW114" s="447">
        <v>396.717928107919</v>
      </c>
      <c r="AX114" s="447">
        <v>439.727724138957</v>
      </c>
      <c r="AY114" s="447">
        <v>466.801679730458</v>
      </c>
      <c r="AZ114" s="447">
        <v>521.290788989079</v>
      </c>
      <c r="BA114" s="447">
        <v>526.984923118386</v>
      </c>
      <c r="BB114" s="447">
        <v>583.162456906754</v>
      </c>
      <c r="BC114" s="447">
        <v>599.892056618983</v>
      </c>
      <c r="BD114" s="447">
        <v>658.541709205239</v>
      </c>
      <c r="BE114" s="436">
        <v>710.385324565862</v>
      </c>
      <c r="BF114" s="464">
        <v>0.0718257058633802</v>
      </c>
      <c r="BG114" s="464">
        <v>0.0994652121582915</v>
      </c>
      <c r="BH114" s="464">
        <v>0.225733643996232</v>
      </c>
    </row>
    <row r="115" spans="8:8">
      <c r="A115" s="62"/>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c r="Z115" s="62"/>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472"/>
      <c r="BF115" s="62"/>
      <c r="BG115" s="62"/>
      <c r="BH115" s="62"/>
    </row>
    <row r="116" spans="8:8">
      <c r="A116" s="473" t="s">
        <v>198</v>
      </c>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c r="Z116" s="62"/>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472"/>
      <c r="BF116" s="62"/>
      <c r="BG116" s="62"/>
      <c r="BH116" s="62"/>
    </row>
    <row r="117" spans="8:8" s="218" ht="10.2" customFormat="1">
      <c r="A117" s="218" t="s">
        <v>744</v>
      </c>
      <c r="BD117" s="221"/>
    </row>
    <row r="118" spans="8:8">
      <c r="A118" s="45" t="s">
        <v>221</v>
      </c>
    </row>
    <row r="119" spans="8:8">
      <c r="A119" s="45" t="s">
        <v>332</v>
      </c>
    </row>
    <row r="120" spans="8:8">
      <c r="A120" s="45" t="s">
        <v>203</v>
      </c>
    </row>
    <row r="121" spans="8:8">
      <c r="A121" s="45" t="s">
        <v>745</v>
      </c>
    </row>
    <row r="122" spans="8:8">
      <c r="A122" s="45" t="s">
        <v>701</v>
      </c>
    </row>
    <row r="123" spans="8:8">
      <c r="A123" s="47" t="s">
        <v>746</v>
      </c>
    </row>
    <row r="124" spans="8:8">
      <c r="A124" s="47" t="s">
        <v>230</v>
      </c>
    </row>
  </sheetData>
  <mergeCells count="1">
    <mergeCell ref="BF2:BG2"/>
  </mergeCells>
  <conditionalFormatting sqref="BF54:BH54">
    <cfRule type="cellIs" operator="lessThanOrEqual" priority="1" dxfId="448">
      <formula>0</formula>
    </cfRule>
    <cfRule type="cellIs" operator="greaterThan" priority="2" dxfId="449">
      <formula>0</formula>
    </cfRule>
    <cfRule type="cellIs" operator="greaterThan" priority="4" dxfId="450">
      <formula>0</formula>
    </cfRule>
    <cfRule type="cellIs" operator="lessThanOrEqual" priority="3" dxfId="451">
      <formula>0</formula>
    </cfRule>
  </conditionalFormatting>
  <conditionalFormatting sqref="BF4:BH53 BF55:BH56">
    <cfRule type="cellIs" operator="greaterThan" priority="6" dxfId="452">
      <formula>0</formula>
    </cfRule>
    <cfRule type="cellIs" operator="lessThanOrEqual" priority="5" dxfId="453">
      <formula>0</formula>
    </cfRule>
  </conditionalFormatting>
  <conditionalFormatting sqref="BF4:BH53 BF55:BH114">
    <cfRule type="cellIs" operator="greaterThan" priority="8" dxfId="454">
      <formula>0</formula>
    </cfRule>
    <cfRule type="cellIs" operator="lessThanOrEqual" priority="7" dxfId="455">
      <formula>0</formula>
    </cfRule>
  </conditionalFormatting>
  <hyperlinks>
    <hyperlink ref="L1" location="Contents!A1" display="Contents"/>
    <hyperlink ref="BJ1" location="Contents!A1" display="Contents"/>
  </hyperlinks>
  <pageMargins left="0.75" right="0.75" top="1.0" bottom="1.0" header="0.5" footer="0.5"/>
</worksheet>
</file>

<file path=xl/worksheets/sheet56.xml><?xml version="1.0" encoding="utf-8"?>
<worksheet xmlns:r="http://schemas.openxmlformats.org/officeDocument/2006/relationships" xmlns="http://schemas.openxmlformats.org/spreadsheetml/2006/main">
  <sheetPr>
    <pageSetUpPr fitToPage="1"/>
  </sheetPr>
  <dimension ref="A1:P102"/>
  <sheetViews>
    <sheetView workbookViewId="0" showGridLines="0">
      <pane xSplit="1" ySplit="3" topLeftCell="B85" state="frozen" activePane="bottomRight"/>
      <selection pane="bottomRight" activeCell="O1" sqref="O1"/>
    </sheetView>
  </sheetViews>
  <sheetFormatPr defaultRowHeight="10.2" defaultColWidth="9"/>
  <cols>
    <col min="1" max="1" customWidth="1" width="30.664062" style="45"/>
    <col min="2" max="3" customWidth="1" width="8.5" style="45"/>
    <col min="4" max="4" customWidth="1" width="11.5" style="45"/>
    <col min="5" max="7" customWidth="1" width="8.5" style="45"/>
    <col min="8" max="8" customWidth="1" width="11.5" style="45"/>
    <col min="9" max="9" customWidth="1" width="8.5" style="47"/>
    <col min="10" max="11" customWidth="1" width="9.6640625" style="45"/>
    <col min="12" max="12" customWidth="1" width="11.832031" style="45"/>
    <col min="13" max="13" customWidth="1" width="8.1640625" style="45"/>
    <col min="14" max="16384" customWidth="0" width="9.332031" style="45"/>
  </cols>
  <sheetData>
    <row r="1" spans="8:8" ht="13.2">
      <c r="A1" s="771" t="s">
        <v>747</v>
      </c>
      <c r="M1" s="455"/>
      <c r="O1" s="21" t="s">
        <v>89</v>
      </c>
    </row>
    <row r="2" spans="8:8" ht="15.0" customHeight="1">
      <c r="B2" s="772"/>
      <c r="C2" s="772"/>
      <c r="D2" s="62"/>
      <c r="E2" s="773">
        <v>2019.0</v>
      </c>
      <c r="F2" s="774"/>
      <c r="G2" s="772"/>
      <c r="H2" s="62"/>
      <c r="I2" s="773">
        <v>2020.0</v>
      </c>
      <c r="J2" s="775" t="s">
        <v>748</v>
      </c>
      <c r="K2" s="775"/>
      <c r="L2" s="775"/>
    </row>
    <row r="3" spans="8:8" ht="25.35" customHeight="1">
      <c r="A3" s="45" t="s">
        <v>723</v>
      </c>
      <c r="B3" s="48" t="s">
        <v>749</v>
      </c>
      <c r="C3" s="48" t="s">
        <v>750</v>
      </c>
      <c r="D3" s="776" t="s">
        <v>751</v>
      </c>
      <c r="E3" s="777" t="s">
        <v>214</v>
      </c>
      <c r="F3" s="776" t="s">
        <v>749</v>
      </c>
      <c r="G3" s="48" t="s">
        <v>750</v>
      </c>
      <c r="H3" s="776" t="s">
        <v>751</v>
      </c>
      <c r="I3" s="777" t="s">
        <v>214</v>
      </c>
      <c r="J3" s="778" t="s">
        <v>749</v>
      </c>
      <c r="K3" s="776" t="s">
        <v>750</v>
      </c>
      <c r="L3" s="776" t="s">
        <v>751</v>
      </c>
      <c r="M3" s="775" t="s">
        <v>214</v>
      </c>
    </row>
    <row r="4" spans="8:8">
      <c r="B4" s="50"/>
      <c r="C4" s="50"/>
      <c r="D4" s="779"/>
      <c r="E4" s="430"/>
      <c r="F4" s="50"/>
      <c r="G4" s="50"/>
      <c r="H4" s="779"/>
      <c r="I4" s="780"/>
      <c r="J4" s="779"/>
      <c r="K4" s="779"/>
      <c r="L4" s="50"/>
      <c r="M4" s="50"/>
    </row>
    <row r="5" spans="8:8">
      <c r="A5" s="218" t="s">
        <v>94</v>
      </c>
      <c r="B5" s="433">
        <v>32.6596696969697</v>
      </c>
      <c r="C5" s="433">
        <v>4.21697272727273</v>
      </c>
      <c r="D5" s="459">
        <v>10.2620210526316</v>
      </c>
      <c r="E5" s="434">
        <v>47.138663476874</v>
      </c>
      <c r="F5" s="433">
        <v>36.1024746734718</v>
      </c>
      <c r="G5" s="433">
        <v>4.42432525252525</v>
      </c>
      <c r="H5" s="459">
        <v>10.6948894627444</v>
      </c>
      <c r="I5" s="781">
        <v>51.2216893887415</v>
      </c>
      <c r="J5" s="782">
        <v>0.102394309751028</v>
      </c>
      <c r="K5" s="782">
        <v>0.0463043556406206</v>
      </c>
      <c r="L5" s="783">
        <v>0.0393341037385844</v>
      </c>
      <c r="M5" s="783">
        <v>0.0836484458833762</v>
      </c>
    </row>
    <row r="6" spans="8:8">
      <c r="A6" s="218" t="s">
        <v>95</v>
      </c>
      <c r="B6" s="433">
        <v>16.726666680048</v>
      </c>
      <c r="C6" s="433">
        <v>7.366388894782</v>
      </c>
      <c r="D6" s="459">
        <v>8.22594514569747</v>
      </c>
      <c r="E6" s="434">
        <v>32.3190007205275</v>
      </c>
      <c r="F6" s="433">
        <v>19.7068184076825</v>
      </c>
      <c r="G6" s="433">
        <v>11.8735296311897</v>
      </c>
      <c r="H6" s="459">
        <v>7.59609979018926</v>
      </c>
      <c r="I6" s="781">
        <v>39.1764478290615</v>
      </c>
      <c r="J6" s="782">
        <v>0.174948662364625</v>
      </c>
      <c r="K6" s="782">
        <v>0.607448162530115</v>
      </c>
      <c r="L6" s="783">
        <v>-0.079091182228458</v>
      </c>
      <c r="M6" s="783">
        <v>0.208868080172532</v>
      </c>
    </row>
    <row r="7" spans="8:8">
      <c r="A7" s="218" t="s">
        <v>96</v>
      </c>
      <c r="B7" s="433">
        <v>298.871195959596</v>
      </c>
      <c r="C7" s="433">
        <v>107.973737373737</v>
      </c>
      <c r="D7" s="459">
        <v>76.8205431578947</v>
      </c>
      <c r="E7" s="434">
        <v>483.665476491228</v>
      </c>
      <c r="F7" s="433">
        <v>340.919005050505</v>
      </c>
      <c r="G7" s="433">
        <v>133.970707070707</v>
      </c>
      <c r="H7" s="459">
        <v>76.8254578947369</v>
      </c>
      <c r="I7" s="781">
        <v>551.715170015949</v>
      </c>
      <c r="J7" s="782">
        <v>0.137572094451928</v>
      </c>
      <c r="K7" s="782">
        <v>0.237381145981806</v>
      </c>
      <c r="L7" s="783">
        <v>-0.00266843838112085</v>
      </c>
      <c r="M7" s="783">
        <v>0.137579129091751</v>
      </c>
    </row>
    <row r="8" spans="8:8" s="47" ht="10.2" customFormat="1">
      <c r="A8" s="220" t="s">
        <v>97</v>
      </c>
      <c r="B8" s="436">
        <v>348.257532336614</v>
      </c>
      <c r="C8" s="436">
        <v>119.557098995792</v>
      </c>
      <c r="D8" s="436">
        <v>95.3085093562238</v>
      </c>
      <c r="E8" s="437">
        <v>563.12314068863</v>
      </c>
      <c r="F8" s="436">
        <v>396.728298131659</v>
      </c>
      <c r="G8" s="436">
        <v>150.268561954422</v>
      </c>
      <c r="H8" s="436">
        <v>95.1164471476705</v>
      </c>
      <c r="I8" s="437">
        <v>642.113307233752</v>
      </c>
      <c r="J8" s="784">
        <v>0.136068295144649</v>
      </c>
      <c r="K8" s="784">
        <v>0.253442860120676</v>
      </c>
      <c r="L8" s="784">
        <v>-0.00474189780893353</v>
      </c>
      <c r="M8" s="784">
        <v>0.137156073017016</v>
      </c>
    </row>
    <row r="9" spans="8:8">
      <c r="A9" s="218"/>
      <c r="B9" s="433"/>
      <c r="C9" s="433"/>
      <c r="D9" s="459"/>
      <c r="E9" s="434"/>
      <c r="F9" s="433"/>
      <c r="G9" s="433"/>
      <c r="H9" s="459"/>
      <c r="I9" s="781"/>
      <c r="J9" s="782"/>
      <c r="K9" s="782"/>
      <c r="L9" s="783"/>
      <c r="M9" s="783"/>
    </row>
    <row r="10" spans="8:8">
      <c r="A10" s="218" t="s">
        <v>98</v>
      </c>
      <c r="B10" s="433">
        <v>4.995966424</v>
      </c>
      <c r="C10" s="433">
        <v>0.799697913</v>
      </c>
      <c r="D10" s="459">
        <v>0.622944561868864</v>
      </c>
      <c r="E10" s="434">
        <v>6.41860889886886</v>
      </c>
      <c r="F10" s="433">
        <v>9.47029761685438</v>
      </c>
      <c r="G10" s="433">
        <v>1.34434093479237</v>
      </c>
      <c r="H10" s="459">
        <v>0.413941191137137</v>
      </c>
      <c r="I10" s="781">
        <v>11.2285797427839</v>
      </c>
      <c r="J10" s="782">
        <v>0.890409519444298</v>
      </c>
      <c r="K10" s="782">
        <v>0.676467889105279</v>
      </c>
      <c r="L10" s="783">
        <v>-0.337324331016462</v>
      </c>
      <c r="M10" s="783">
        <v>0.744599295515914</v>
      </c>
    </row>
    <row r="11" spans="8:8">
      <c r="A11" s="218" t="s">
        <v>99</v>
      </c>
      <c r="B11" s="433">
        <v>55.985621679834</v>
      </c>
      <c r="C11" s="433">
        <v>6.65457908280807</v>
      </c>
      <c r="D11" s="459">
        <v>54.920876610949</v>
      </c>
      <c r="E11" s="434">
        <v>117.561077373591</v>
      </c>
      <c r="F11" s="433">
        <v>57.0136150736034</v>
      </c>
      <c r="G11" s="433">
        <v>7.95868866286396</v>
      </c>
      <c r="H11" s="459">
        <v>55.3680730069685</v>
      </c>
      <c r="I11" s="781">
        <v>120.340376743436</v>
      </c>
      <c r="J11" s="782">
        <v>0.0155793302463387</v>
      </c>
      <c r="K11" s="782">
        <v>0.19270407836574</v>
      </c>
      <c r="L11" s="783">
        <v>0.00538806964277927</v>
      </c>
      <c r="M11" s="783">
        <v>0.0208444885078429</v>
      </c>
    </row>
    <row r="12" spans="8:8">
      <c r="A12" s="218" t="s">
        <v>100</v>
      </c>
      <c r="B12" s="433">
        <v>4.89522129363715</v>
      </c>
      <c r="C12" s="433">
        <v>6.30022639862375</v>
      </c>
      <c r="D12" s="459">
        <v>9.54654954254351</v>
      </c>
      <c r="E12" s="434">
        <v>20.7419972348044</v>
      </c>
      <c r="F12" s="433">
        <v>5.62554066316346</v>
      </c>
      <c r="G12" s="433">
        <v>7.61484351488932</v>
      </c>
      <c r="H12" s="459">
        <v>10.3383839493967</v>
      </c>
      <c r="I12" s="781">
        <v>23.5787681274495</v>
      </c>
      <c r="J12" s="782">
        <v>0.146050402414867</v>
      </c>
      <c r="K12" s="782">
        <v>0.205359530123264</v>
      </c>
      <c r="L12" s="783">
        <v>0.0799857008827036</v>
      </c>
      <c r="M12" s="783">
        <v>0.133658682793428</v>
      </c>
    </row>
    <row r="13" spans="8:8">
      <c r="A13" s="218" t="s">
        <v>101</v>
      </c>
      <c r="B13" s="433">
        <v>0.063324063</v>
      </c>
      <c r="C13" s="433">
        <v>0.13122602388</v>
      </c>
      <c r="D13" s="459">
        <v>2.43980830774144</v>
      </c>
      <c r="E13" s="434">
        <v>2.63435839462144</v>
      </c>
      <c r="F13" s="433">
        <v>0.02902352888</v>
      </c>
      <c r="G13" s="433">
        <v>0.179402549402561</v>
      </c>
      <c r="H13" s="459">
        <v>2.43466209108652</v>
      </c>
      <c r="I13" s="781">
        <v>2.64308816936908</v>
      </c>
      <c r="J13" s="782">
        <v>-0.542918943454954</v>
      </c>
      <c r="K13" s="782">
        <v>0.363390989169657</v>
      </c>
      <c r="L13" s="783">
        <v>-0.00483574829775091</v>
      </c>
      <c r="M13" s="783">
        <v>5.72519811806727E-4</v>
      </c>
    </row>
    <row r="14" spans="8:8">
      <c r="A14" s="218" t="s">
        <v>102</v>
      </c>
      <c r="B14" s="433">
        <v>0.0855269372500001</v>
      </c>
      <c r="C14" s="433">
        <v>0.166452279583</v>
      </c>
      <c r="D14" s="459">
        <v>0.45472344827</v>
      </c>
      <c r="E14" s="434">
        <v>0.706702665103</v>
      </c>
      <c r="F14" s="433">
        <v>0.0855269372500001</v>
      </c>
      <c r="G14" s="433">
        <v>0.166446255251391</v>
      </c>
      <c r="H14" s="459">
        <v>0.484793656785307</v>
      </c>
      <c r="I14" s="781">
        <v>0.736766849286697</v>
      </c>
      <c r="J14" s="782">
        <v>-0.00273224043715847</v>
      </c>
      <c r="K14" s="782">
        <v>-0.00276833409536337</v>
      </c>
      <c r="L14" s="783">
        <v>0.063215644128146</v>
      </c>
      <c r="M14" s="783">
        <v>0.0396930157341773</v>
      </c>
    </row>
    <row r="15" spans="8:8">
      <c r="A15" s="218" t="s">
        <v>103</v>
      </c>
      <c r="B15" s="433">
        <v>1.655</v>
      </c>
      <c r="C15" s="433">
        <v>0.763</v>
      </c>
      <c r="D15" s="459">
        <v>0.52998</v>
      </c>
      <c r="E15" s="434">
        <v>2.94798</v>
      </c>
      <c r="F15" s="433">
        <v>1.804</v>
      </c>
      <c r="G15" s="433">
        <v>0.778</v>
      </c>
      <c r="H15" s="459">
        <v>0.694229594809801</v>
      </c>
      <c r="I15" s="781">
        <v>3.2762295948098</v>
      </c>
      <c r="J15" s="782">
        <v>0.0870519868588315</v>
      </c>
      <c r="K15" s="782">
        <v>0.0168732856355054</v>
      </c>
      <c r="L15" s="783">
        <v>0.306337583754461</v>
      </c>
      <c r="M15" s="783">
        <v>0.108310825660095</v>
      </c>
    </row>
    <row r="16" spans="8:8">
      <c r="A16" s="218" t="s">
        <v>104</v>
      </c>
      <c r="B16" s="433">
        <v>0.0</v>
      </c>
      <c r="C16" s="433">
        <v>0.00466999092511833</v>
      </c>
      <c r="D16" s="459">
        <v>0.0</v>
      </c>
      <c r="E16" s="434">
        <v>0.00466999092511833</v>
      </c>
      <c r="F16" s="433">
        <v>0.0</v>
      </c>
      <c r="G16" s="433">
        <v>0.004671</v>
      </c>
      <c r="H16" s="459">
        <v>0.0</v>
      </c>
      <c r="I16" s="781">
        <v>0.004671</v>
      </c>
      <c r="J16" s="782">
        <v>0.0</v>
      </c>
      <c r="K16" s="782">
        <v>-0.00251675439818877</v>
      </c>
      <c r="L16" s="783">
        <v>0.0</v>
      </c>
      <c r="M16" s="783">
        <v>-0.00251675439818877</v>
      </c>
    </row>
    <row r="17" spans="8:8">
      <c r="A17" s="218" t="s">
        <v>105</v>
      </c>
      <c r="B17" s="433">
        <v>0.0</v>
      </c>
      <c r="C17" s="433">
        <v>0.012571494415561</v>
      </c>
      <c r="D17" s="459">
        <v>0.0</v>
      </c>
      <c r="E17" s="434">
        <v>0.012571494415561</v>
      </c>
      <c r="F17" s="433">
        <v>0.0</v>
      </c>
      <c r="G17" s="433">
        <v>0.012571494415561</v>
      </c>
      <c r="H17" s="459">
        <v>0.0</v>
      </c>
      <c r="I17" s="781">
        <v>0.012571494415561</v>
      </c>
      <c r="J17" s="782">
        <v>0.0</v>
      </c>
      <c r="K17" s="782">
        <v>-0.00273224043715847</v>
      </c>
      <c r="L17" s="783">
        <v>0.0</v>
      </c>
      <c r="M17" s="783">
        <v>-0.00273224043715847</v>
      </c>
    </row>
    <row r="18" spans="8:8">
      <c r="A18" s="218" t="s">
        <v>215</v>
      </c>
      <c r="B18" s="459">
        <v>11.0842796904634</v>
      </c>
      <c r="C18" s="459">
        <v>4.25648447532931</v>
      </c>
      <c r="D18" s="459">
        <v>14.9992512760832</v>
      </c>
      <c r="E18" s="434">
        <v>30.3400154418759</v>
      </c>
      <c r="F18" s="459">
        <v>11.3904222295562</v>
      </c>
      <c r="G18" s="459">
        <v>4.7166094576468</v>
      </c>
      <c r="H18" s="459">
        <v>14.9668710669592</v>
      </c>
      <c r="I18" s="781">
        <v>31.0739027541621</v>
      </c>
      <c r="J18" s="782">
        <v>0.0248118212965598</v>
      </c>
      <c r="K18" s="782">
        <v>0.105072172545965</v>
      </c>
      <c r="L18" s="783">
        <v>-0.00488513047232841</v>
      </c>
      <c r="M18" s="783">
        <v>0.0213904287518996</v>
      </c>
    </row>
    <row r="19" spans="8:8" s="47" ht="10.2" customFormat="1">
      <c r="A19" s="220" t="s">
        <v>109</v>
      </c>
      <c r="B19" s="436">
        <v>78.7649400881846</v>
      </c>
      <c r="C19" s="436">
        <v>19.0889076585648</v>
      </c>
      <c r="D19" s="436">
        <v>83.5141337474561</v>
      </c>
      <c r="E19" s="437">
        <v>181.367981494205</v>
      </c>
      <c r="F19" s="436">
        <v>85.4184260493074</v>
      </c>
      <c r="G19" s="436">
        <v>22.775573869262</v>
      </c>
      <c r="H19" s="436">
        <v>84.7009545571431</v>
      </c>
      <c r="I19" s="437">
        <v>192.894954475713</v>
      </c>
      <c r="J19" s="784">
        <v>0.081509644725237</v>
      </c>
      <c r="K19" s="784">
        <v>0.189871412844614</v>
      </c>
      <c r="L19" s="784">
        <v>0.0114399490686119</v>
      </c>
      <c r="M19" s="784">
        <v>0.0606498318840041</v>
      </c>
    </row>
    <row r="20" spans="8:8">
      <c r="A20" s="218"/>
      <c r="B20" s="433"/>
      <c r="C20" s="433"/>
      <c r="D20" s="459"/>
      <c r="E20" s="434"/>
      <c r="F20" s="433"/>
      <c r="G20" s="433"/>
      <c r="H20" s="459"/>
      <c r="I20" s="781"/>
      <c r="J20" s="782"/>
      <c r="K20" s="782"/>
      <c r="L20" s="783"/>
      <c r="M20" s="783"/>
    </row>
    <row r="21" spans="8:8">
      <c r="A21" s="218" t="s">
        <v>110</v>
      </c>
      <c r="B21" s="433">
        <v>7.47736329867655</v>
      </c>
      <c r="C21" s="433">
        <v>1.702093</v>
      </c>
      <c r="D21" s="459">
        <v>4.74531023766078</v>
      </c>
      <c r="E21" s="434">
        <v>13.9247665363373</v>
      </c>
      <c r="F21" s="433">
        <v>6.79414017490412</v>
      </c>
      <c r="G21" s="433">
        <v>1.59057472891474</v>
      </c>
      <c r="H21" s="459">
        <v>5.25397547867007</v>
      </c>
      <c r="I21" s="781">
        <v>13.6386903824889</v>
      </c>
      <c r="J21" s="782">
        <v>-0.0938547881468108</v>
      </c>
      <c r="K21" s="782">
        <v>-0.0680715470176586</v>
      </c>
      <c r="L21" s="783">
        <v>0.104168134851875</v>
      </c>
      <c r="M21" s="783">
        <v>-0.0232205211037148</v>
      </c>
    </row>
    <row r="22" spans="8:8">
      <c r="A22" s="218" t="s">
        <v>111</v>
      </c>
      <c r="B22" s="433">
        <v>9.72560000000004</v>
      </c>
      <c r="C22" s="433">
        <v>4.247</v>
      </c>
      <c r="D22" s="459">
        <v>5.24090000000002</v>
      </c>
      <c r="E22" s="434">
        <v>19.2135000000001</v>
      </c>
      <c r="F22" s="433">
        <v>13.0308665672554</v>
      </c>
      <c r="G22" s="433">
        <v>5.13737899693858</v>
      </c>
      <c r="H22" s="459">
        <v>5.33165926568838</v>
      </c>
      <c r="I22" s="781">
        <v>23.4999048298824</v>
      </c>
      <c r="J22" s="782">
        <v>0.336191402760661</v>
      </c>
      <c r="K22" s="782">
        <v>0.206343876219009</v>
      </c>
      <c r="L22" s="783">
        <v>0.0145379401716292</v>
      </c>
      <c r="M22" s="783">
        <v>0.219751603801323</v>
      </c>
    </row>
    <row r="23" spans="8:8">
      <c r="A23" s="218" t="s">
        <v>116</v>
      </c>
      <c r="B23" s="433">
        <v>0.7</v>
      </c>
      <c r="C23" s="433">
        <v>2.2859</v>
      </c>
      <c r="D23" s="459">
        <v>5.0306</v>
      </c>
      <c r="E23" s="434">
        <v>8.0165</v>
      </c>
      <c r="F23" s="433">
        <v>0.6991</v>
      </c>
      <c r="G23" s="433">
        <v>2.2331</v>
      </c>
      <c r="H23" s="459">
        <v>5.0917</v>
      </c>
      <c r="I23" s="781">
        <v>8.0239</v>
      </c>
      <c r="J23" s="782">
        <v>-0.0040144418423107</v>
      </c>
      <c r="K23" s="782">
        <v>-0.0257672540882011</v>
      </c>
      <c r="L23" s="783">
        <v>0.00938024318493214</v>
      </c>
      <c r="M23" s="783">
        <v>-0.0018116664434249</v>
      </c>
    </row>
    <row r="24" spans="8:8">
      <c r="A24" s="218" t="s">
        <v>119</v>
      </c>
      <c r="B24" s="433">
        <v>6.08585858585859</v>
      </c>
      <c r="C24" s="433">
        <v>0.148484848484848</v>
      </c>
      <c r="D24" s="459">
        <v>13.2021052631579</v>
      </c>
      <c r="E24" s="434">
        <v>19.4364486975013</v>
      </c>
      <c r="F24" s="433">
        <v>8.05050505050505</v>
      </c>
      <c r="G24" s="433">
        <v>0.258585858585859</v>
      </c>
      <c r="H24" s="459">
        <v>11.2336842105263</v>
      </c>
      <c r="I24" s="781">
        <v>19.5427751196172</v>
      </c>
      <c r="J24" s="782">
        <v>0.319207310160306</v>
      </c>
      <c r="K24" s="782">
        <v>0.736738411211479</v>
      </c>
      <c r="L24" s="783">
        <v>-0.151423893314093</v>
      </c>
      <c r="M24" s="783">
        <v>0.00272327843957387</v>
      </c>
    </row>
    <row r="25" spans="8:8">
      <c r="A25" s="218" t="s">
        <v>120</v>
      </c>
      <c r="B25" s="433">
        <v>34.615359</v>
      </c>
      <c r="C25" s="433">
        <v>11.7473364937677</v>
      </c>
      <c r="D25" s="459">
        <v>10.7439616912101</v>
      </c>
      <c r="E25" s="434">
        <v>57.1066571849778</v>
      </c>
      <c r="F25" s="433">
        <v>40.6038152664081</v>
      </c>
      <c r="G25" s="433">
        <v>13.074785996401</v>
      </c>
      <c r="H25" s="459">
        <v>10.5952599140082</v>
      </c>
      <c r="I25" s="781">
        <v>64.2738611768172</v>
      </c>
      <c r="J25" s="782">
        <v>0.169795057749777</v>
      </c>
      <c r="K25" s="782">
        <v>0.109959057043441</v>
      </c>
      <c r="L25" s="783">
        <v>-0.0165349225813551</v>
      </c>
      <c r="M25" s="783">
        <v>0.12243042569683</v>
      </c>
    </row>
    <row r="26" spans="8:8">
      <c r="A26" s="218" t="s">
        <v>121</v>
      </c>
      <c r="B26" s="433">
        <v>125.894</v>
      </c>
      <c r="C26" s="433">
        <v>46.392</v>
      </c>
      <c r="D26" s="459">
        <v>50.416628691269</v>
      </c>
      <c r="E26" s="434">
        <v>222.702628691269</v>
      </c>
      <c r="F26" s="433">
        <v>130.965</v>
      </c>
      <c r="G26" s="433">
        <v>50.6</v>
      </c>
      <c r="H26" s="459">
        <v>50.8155898812748</v>
      </c>
      <c r="I26" s="781">
        <v>232.380589881275</v>
      </c>
      <c r="J26" s="782">
        <v>0.0374376231682807</v>
      </c>
      <c r="K26" s="782">
        <v>0.0877252249068756</v>
      </c>
      <c r="L26" s="783">
        <v>0.00515942432579175</v>
      </c>
      <c r="M26" s="783">
        <v>0.0406059039296649</v>
      </c>
    </row>
    <row r="27" spans="8:8">
      <c r="A27" s="218" t="s">
        <v>122</v>
      </c>
      <c r="B27" s="433">
        <v>7.266347</v>
      </c>
      <c r="C27" s="433">
        <v>4.42851</v>
      </c>
      <c r="D27" s="459">
        <v>0.402027</v>
      </c>
      <c r="E27" s="434">
        <v>12.096884</v>
      </c>
      <c r="F27" s="433">
        <v>9.30546379049695</v>
      </c>
      <c r="G27" s="433">
        <v>4.87222461696155</v>
      </c>
      <c r="H27" s="459">
        <v>0.372932887031101</v>
      </c>
      <c r="I27" s="781">
        <v>14.5506212944896</v>
      </c>
      <c r="J27" s="782">
        <v>0.277125772556972</v>
      </c>
      <c r="K27" s="782">
        <v>0.0971890156834179</v>
      </c>
      <c r="L27" s="783">
        <v>-0.074903066916381</v>
      </c>
      <c r="M27" s="783">
        <v>0.199553992466409</v>
      </c>
    </row>
    <row r="28" spans="8:8">
      <c r="A28" s="218" t="s">
        <v>123</v>
      </c>
      <c r="B28" s="433">
        <v>0.729</v>
      </c>
      <c r="C28" s="433">
        <v>1.497</v>
      </c>
      <c r="D28" s="459">
        <v>2.242</v>
      </c>
      <c r="E28" s="434">
        <v>4.468</v>
      </c>
      <c r="F28" s="433">
        <v>0.643</v>
      </c>
      <c r="G28" s="433">
        <v>2.371</v>
      </c>
      <c r="H28" s="459">
        <v>2.117</v>
      </c>
      <c r="I28" s="781">
        <v>5.131</v>
      </c>
      <c r="J28" s="782">
        <v>-0.120379740193543</v>
      </c>
      <c r="K28" s="782">
        <v>0.579506919120572</v>
      </c>
      <c r="L28" s="783">
        <v>-0.0583336989319646</v>
      </c>
      <c r="M28" s="783">
        <v>0.145250867125546</v>
      </c>
    </row>
    <row r="29" spans="8:8">
      <c r="A29" s="218" t="s">
        <v>126</v>
      </c>
      <c r="B29" s="433">
        <v>20.202</v>
      </c>
      <c r="C29" s="433">
        <v>23.6889</v>
      </c>
      <c r="D29" s="459">
        <v>25.6375</v>
      </c>
      <c r="E29" s="434">
        <v>69.5284</v>
      </c>
      <c r="F29" s="433">
        <v>18.7025303983229</v>
      </c>
      <c r="G29" s="433">
        <v>25.9531606389365</v>
      </c>
      <c r="H29" s="459">
        <v>25.6547340165902</v>
      </c>
      <c r="I29" s="781">
        <v>70.3104250538496</v>
      </c>
      <c r="J29" s="782">
        <v>-0.0767532626229399</v>
      </c>
      <c r="K29" s="782">
        <v>0.0925897936994444</v>
      </c>
      <c r="L29" s="783">
        <v>-0.0020618580241617</v>
      </c>
      <c r="M29" s="783">
        <v>0.00848459143837199</v>
      </c>
    </row>
    <row r="30" spans="8:8">
      <c r="A30" s="218" t="s">
        <v>130</v>
      </c>
      <c r="B30" s="433">
        <v>11.507927</v>
      </c>
      <c r="C30" s="433">
        <v>5.336055</v>
      </c>
      <c r="D30" s="459">
        <v>5.814188</v>
      </c>
      <c r="E30" s="434">
        <v>22.65817</v>
      </c>
      <c r="F30" s="433">
        <v>15.268444</v>
      </c>
      <c r="G30" s="433">
        <v>8.05608303598201</v>
      </c>
      <c r="H30" s="459">
        <v>8.68201816963803</v>
      </c>
      <c r="I30" s="781">
        <v>32.00654520562</v>
      </c>
      <c r="J30" s="782">
        <v>0.32315115831815</v>
      </c>
      <c r="K30" s="782">
        <v>0.505620140749298</v>
      </c>
      <c r="L30" s="783">
        <v>0.489166984025766</v>
      </c>
      <c r="M30" s="783">
        <v>0.40872345950955</v>
      </c>
    </row>
    <row r="31" spans="8:8">
      <c r="A31" s="218" t="s">
        <v>132</v>
      </c>
      <c r="B31" s="433">
        <v>5.525</v>
      </c>
      <c r="C31" s="433">
        <v>0.106799998981476</v>
      </c>
      <c r="D31" s="459">
        <v>0.253005</v>
      </c>
      <c r="E31" s="434">
        <v>5.88480499898148</v>
      </c>
      <c r="F31" s="433">
        <v>9.89045128192345</v>
      </c>
      <c r="G31" s="433">
        <v>0.135012997269506</v>
      </c>
      <c r="H31" s="459">
        <v>0.259741601186134</v>
      </c>
      <c r="I31" s="781">
        <v>10.2852058803791</v>
      </c>
      <c r="J31" s="782">
        <v>0.78523587167226</v>
      </c>
      <c r="K31" s="782">
        <v>0.26071264590722</v>
      </c>
      <c r="L31" s="783">
        <v>0.0238213659024955</v>
      </c>
      <c r="M31" s="783">
        <v>0.74298115685116</v>
      </c>
    </row>
    <row r="32" spans="8:8">
      <c r="A32" s="218" t="s">
        <v>133</v>
      </c>
      <c r="B32" s="433">
        <v>15.106759</v>
      </c>
      <c r="C32" s="433">
        <v>0.710673</v>
      </c>
      <c r="D32" s="459">
        <v>7.682984</v>
      </c>
      <c r="E32" s="434">
        <v>23.500416</v>
      </c>
      <c r="F32" s="433">
        <v>15.726</v>
      </c>
      <c r="G32" s="433">
        <v>1.99</v>
      </c>
      <c r="H32" s="459">
        <v>7.898</v>
      </c>
      <c r="I32" s="781">
        <v>25.614</v>
      </c>
      <c r="J32" s="782">
        <v>0.0381467518536072</v>
      </c>
      <c r="K32" s="782">
        <v>1.79251194505779</v>
      </c>
      <c r="L32" s="783">
        <v>0.0251772963509129</v>
      </c>
      <c r="M32" s="783">
        <v>0.0869601794897001</v>
      </c>
    </row>
    <row r="33" spans="8:8">
      <c r="A33" s="218" t="s">
        <v>134</v>
      </c>
      <c r="B33" s="433">
        <v>13.667</v>
      </c>
      <c r="C33" s="433">
        <v>1.343</v>
      </c>
      <c r="D33" s="459">
        <v>3.577</v>
      </c>
      <c r="E33" s="434">
        <v>18.587</v>
      </c>
      <c r="F33" s="433">
        <v>12.364</v>
      </c>
      <c r="G33" s="433">
        <v>1.695</v>
      </c>
      <c r="H33" s="459">
        <v>4.034</v>
      </c>
      <c r="I33" s="781">
        <v>18.093</v>
      </c>
      <c r="J33" s="782">
        <v>-0.0978108890586834</v>
      </c>
      <c r="K33" s="782">
        <v>0.2586514165741</v>
      </c>
      <c r="L33" s="783">
        <v>0.124679379948701</v>
      </c>
      <c r="M33" s="783">
        <v>-0.0292373393355306</v>
      </c>
    </row>
    <row r="34" spans="8:8">
      <c r="A34" s="218" t="s">
        <v>135</v>
      </c>
      <c r="B34" s="433">
        <v>6.773</v>
      </c>
      <c r="C34" s="433">
        <v>1.778</v>
      </c>
      <c r="D34" s="459">
        <v>0.504144</v>
      </c>
      <c r="E34" s="434">
        <v>9.055144</v>
      </c>
      <c r="F34" s="433">
        <v>6.955</v>
      </c>
      <c r="G34" s="433">
        <v>1.703</v>
      </c>
      <c r="H34" s="459">
        <v>0.575069201663733</v>
      </c>
      <c r="I34" s="781">
        <v>9.23306920166373</v>
      </c>
      <c r="J34" s="782">
        <v>0.0240657415856433</v>
      </c>
      <c r="K34" s="782">
        <v>-0.0447992156718114</v>
      </c>
      <c r="L34" s="783">
        <v>0.137567786856102</v>
      </c>
      <c r="M34" s="783">
        <v>0.0168631483532304</v>
      </c>
    </row>
    <row r="35" spans="8:8">
      <c r="A35" s="218" t="s">
        <v>138</v>
      </c>
      <c r="B35" s="433">
        <v>53.08907023</v>
      </c>
      <c r="C35" s="433">
        <v>15.10828678</v>
      </c>
      <c r="D35" s="459">
        <v>5.63706481</v>
      </c>
      <c r="E35" s="434">
        <v>73.83442182</v>
      </c>
      <c r="F35" s="433">
        <v>53.2209665526773</v>
      </c>
      <c r="G35" s="433">
        <v>20.8053609973278</v>
      </c>
      <c r="H35" s="459">
        <v>6.494382277385</v>
      </c>
      <c r="I35" s="781">
        <v>80.5207098273902</v>
      </c>
      <c r="J35" s="782">
        <v>-2.54593915169465E-4</v>
      </c>
      <c r="K35" s="782">
        <v>0.37332022159969</v>
      </c>
      <c r="L35" s="783">
        <v>0.148938016824462</v>
      </c>
      <c r="M35" s="783">
        <v>0.0875782041570685</v>
      </c>
    </row>
    <row r="36" spans="8:8">
      <c r="A36" s="218" t="s">
        <v>139</v>
      </c>
      <c r="B36" s="433">
        <v>19.847</v>
      </c>
      <c r="C36" s="433">
        <v>0.663</v>
      </c>
      <c r="D36" s="459">
        <v>13.036</v>
      </c>
      <c r="E36" s="434">
        <v>33.546</v>
      </c>
      <c r="F36" s="433">
        <v>28.071377061139</v>
      </c>
      <c r="G36" s="433">
        <v>1.05642857142857</v>
      </c>
      <c r="H36" s="459">
        <v>10.9913401753902</v>
      </c>
      <c r="I36" s="781">
        <v>40.1191458079578</v>
      </c>
      <c r="J36" s="782">
        <v>0.410524477734965</v>
      </c>
      <c r="K36" s="782">
        <v>0.589053023479253</v>
      </c>
      <c r="L36" s="783">
        <v>-0.15915087516842</v>
      </c>
      <c r="M36" s="783">
        <v>0.192676642683988</v>
      </c>
    </row>
    <row r="37" spans="8:8">
      <c r="A37" s="218" t="s">
        <v>140</v>
      </c>
      <c r="B37" s="433">
        <v>0.146</v>
      </c>
      <c r="C37" s="433">
        <v>2.178</v>
      </c>
      <c r="D37" s="459">
        <v>1.862</v>
      </c>
      <c r="E37" s="434">
        <v>4.186</v>
      </c>
      <c r="F37" s="433">
        <v>0.169359999477863</v>
      </c>
      <c r="G37" s="433">
        <v>2.62331438845396</v>
      </c>
      <c r="H37" s="459">
        <v>1.9416068009244</v>
      </c>
      <c r="I37" s="781">
        <v>4.73428118885622</v>
      </c>
      <c r="J37" s="782">
        <v>0.156830597526389</v>
      </c>
      <c r="K37" s="782">
        <v>0.201169358495155</v>
      </c>
      <c r="L37" s="783">
        <v>0.0399043309934748</v>
      </c>
      <c r="M37" s="783">
        <v>0.127889630757561</v>
      </c>
    </row>
    <row r="38" spans="8:8">
      <c r="A38" s="218" t="s">
        <v>141</v>
      </c>
      <c r="B38" s="433">
        <v>21.7307</v>
      </c>
      <c r="C38" s="433">
        <v>9.2498</v>
      </c>
      <c r="D38" s="459">
        <v>12.3500745374178</v>
      </c>
      <c r="E38" s="434">
        <v>43.3305745374178</v>
      </c>
      <c r="F38" s="433">
        <v>24.761626697544</v>
      </c>
      <c r="G38" s="433">
        <v>10.8346446073185</v>
      </c>
      <c r="H38" s="459">
        <v>14.2239412051181</v>
      </c>
      <c r="I38" s="781">
        <v>49.8202125099806</v>
      </c>
      <c r="J38" s="782">
        <v>0.136363392794118</v>
      </c>
      <c r="K38" s="782">
        <v>0.168137879002801</v>
      </c>
      <c r="L38" s="783">
        <v>0.148582377766574</v>
      </c>
      <c r="M38" s="783">
        <v>0.146628962140086</v>
      </c>
    </row>
    <row r="39" spans="8:8">
      <c r="A39" s="218" t="s">
        <v>142</v>
      </c>
      <c r="B39" s="433">
        <v>2.0202</v>
      </c>
      <c r="C39" s="433">
        <v>2.9328</v>
      </c>
      <c r="D39" s="459">
        <v>0.329181257060605</v>
      </c>
      <c r="E39" s="434">
        <v>5.28218125706061</v>
      </c>
      <c r="F39" s="433">
        <v>3.17196542564124</v>
      </c>
      <c r="G39" s="433">
        <v>6.18573595458807</v>
      </c>
      <c r="H39" s="459">
        <v>0.357857754879327</v>
      </c>
      <c r="I39" s="781">
        <v>9.71555913510864</v>
      </c>
      <c r="J39" s="782">
        <v>0.565834498287315</v>
      </c>
      <c r="K39" s="782">
        <v>1.10339437966427</v>
      </c>
      <c r="L39" s="783">
        <v>0.0841443545037281</v>
      </c>
      <c r="M39" s="783">
        <v>0.834282736628726</v>
      </c>
    </row>
    <row r="40" spans="8:8">
      <c r="A40" s="218" t="s">
        <v>143</v>
      </c>
      <c r="B40" s="433">
        <v>64.334843736117</v>
      </c>
      <c r="C40" s="433">
        <v>12.9180701712843</v>
      </c>
      <c r="D40" s="459">
        <v>37.3277268723195</v>
      </c>
      <c r="E40" s="434">
        <v>114.580640779721</v>
      </c>
      <c r="F40" s="433">
        <v>75.609824256975</v>
      </c>
      <c r="G40" s="433">
        <v>12.8009647615214</v>
      </c>
      <c r="H40" s="459">
        <v>39.408169780528</v>
      </c>
      <c r="I40" s="781">
        <v>127.818958799024</v>
      </c>
      <c r="J40" s="782">
        <v>0.172043571707052</v>
      </c>
      <c r="K40" s="782">
        <v>-0.0117727122784144</v>
      </c>
      <c r="L40" s="783">
        <v>0.0528499986063364</v>
      </c>
      <c r="M40" s="783">
        <v>0.112489211124387</v>
      </c>
    </row>
    <row r="41" spans="8:8">
      <c r="A41" s="218" t="s">
        <v>144</v>
      </c>
      <c r="B41" s="433">
        <v>1.65239443434343</v>
      </c>
      <c r="C41" s="433">
        <v>0.307180043936295</v>
      </c>
      <c r="D41" s="459">
        <v>0.204226216</v>
      </c>
      <c r="E41" s="434">
        <v>2.16380069427973</v>
      </c>
      <c r="F41" s="433">
        <v>1.72936249016988</v>
      </c>
      <c r="G41" s="433">
        <v>0.376008455535471</v>
      </c>
      <c r="H41" s="459">
        <v>0.253205191894337</v>
      </c>
      <c r="I41" s="781">
        <v>2.35857613759969</v>
      </c>
      <c r="J41" s="782">
        <v>0.0437202039651032</v>
      </c>
      <c r="K41" s="782">
        <v>0.220720933636916</v>
      </c>
      <c r="L41" s="783">
        <v>0.236439568709165</v>
      </c>
      <c r="M41" s="783">
        <v>0.087037242718595</v>
      </c>
    </row>
    <row r="42" spans="8:8">
      <c r="A42" s="220" t="s">
        <v>145</v>
      </c>
      <c r="B42" s="436">
        <v>460.029812809329</v>
      </c>
      <c r="C42" s="436">
        <v>152.753712722719</v>
      </c>
      <c r="D42" s="436">
        <v>227.170419427651</v>
      </c>
      <c r="E42" s="437">
        <v>839.953944959699</v>
      </c>
      <c r="F42" s="436">
        <v>510.138071007773</v>
      </c>
      <c r="G42" s="436">
        <v>178.853885700972</v>
      </c>
      <c r="H42" s="436">
        <v>232.01638336052</v>
      </c>
      <c r="I42" s="437">
        <v>921.008340069265</v>
      </c>
      <c r="J42" s="784">
        <v>0.105894089852157</v>
      </c>
      <c r="K42" s="784">
        <v>0.1676653267727</v>
      </c>
      <c r="L42" s="784">
        <v>0.0185413197668096</v>
      </c>
      <c r="M42" s="784">
        <v>0.0935027204183638</v>
      </c>
    </row>
    <row r="43" spans="8:8">
      <c r="A43" s="785"/>
      <c r="B43" s="433"/>
      <c r="C43" s="433"/>
      <c r="D43" s="459"/>
      <c r="E43" s="434"/>
      <c r="F43" s="433"/>
      <c r="G43" s="433"/>
      <c r="H43" s="459"/>
      <c r="I43" s="781"/>
      <c r="J43" s="782"/>
      <c r="K43" s="782"/>
      <c r="L43" s="783"/>
      <c r="M43" s="783"/>
    </row>
    <row r="44" spans="8:8">
      <c r="A44" s="218" t="s">
        <v>146</v>
      </c>
      <c r="B44" s="433">
        <v>0.1054</v>
      </c>
      <c r="C44" s="433">
        <v>0.0442</v>
      </c>
      <c r="D44" s="459">
        <v>0.09795</v>
      </c>
      <c r="E44" s="434">
        <v>0.24755</v>
      </c>
      <c r="F44" s="433">
        <v>0.0951</v>
      </c>
      <c r="G44" s="433">
        <v>0.0472</v>
      </c>
      <c r="H44" s="459">
        <v>0.09821835616</v>
      </c>
      <c r="I44" s="781">
        <v>0.24051835616</v>
      </c>
      <c r="J44" s="782">
        <v>-0.100188197965596</v>
      </c>
      <c r="K44" s="782">
        <v>0.0649556165467449</v>
      </c>
      <c r="L44" s="783">
        <v>-4.46307435453264E-11</v>
      </c>
      <c r="M44" s="783">
        <v>-0.0310595751103988</v>
      </c>
    </row>
    <row r="45" spans="8:8">
      <c r="A45" s="218" t="s">
        <v>147</v>
      </c>
      <c r="B45" s="433">
        <v>0.166</v>
      </c>
      <c r="C45" s="433">
        <v>0.179</v>
      </c>
      <c r="D45" s="459">
        <v>0.11</v>
      </c>
      <c r="E45" s="434">
        <v>0.455</v>
      </c>
      <c r="F45" s="433">
        <v>0.183883977934718</v>
      </c>
      <c r="G45" s="433">
        <v>0.181743294953369</v>
      </c>
      <c r="H45" s="459">
        <v>0.11206378987059</v>
      </c>
      <c r="I45" s="781">
        <v>0.477691062758677</v>
      </c>
      <c r="J45" s="782">
        <v>0.104708209002767</v>
      </c>
      <c r="K45" s="782">
        <v>0.0125515562777352</v>
      </c>
      <c r="L45" s="783">
        <v>0.0159782241124027</v>
      </c>
      <c r="M45" s="783">
        <v>0.0470019690561281</v>
      </c>
    </row>
    <row r="46" spans="8:8">
      <c r="A46" s="218" t="s">
        <v>148</v>
      </c>
      <c r="B46" s="433">
        <v>0.7071334</v>
      </c>
      <c r="C46" s="433">
        <v>0.3912209</v>
      </c>
      <c r="D46" s="459">
        <v>0.0051146</v>
      </c>
      <c r="E46" s="434">
        <v>1.1034689</v>
      </c>
      <c r="F46" s="433">
        <v>1.13543216498323</v>
      </c>
      <c r="G46" s="433">
        <v>2.5720424762154</v>
      </c>
      <c r="H46" s="459">
        <v>0.0054196</v>
      </c>
      <c r="I46" s="781">
        <v>3.71289424119863</v>
      </c>
      <c r="J46" s="782">
        <v>0.601296009081762</v>
      </c>
      <c r="K46" s="782">
        <v>5.55643662635558</v>
      </c>
      <c r="L46" s="783">
        <v>0.0567380342014576</v>
      </c>
      <c r="M46" s="783">
        <v>2.35555421762583</v>
      </c>
    </row>
    <row r="47" spans="8:8">
      <c r="A47" s="218" t="s">
        <v>149</v>
      </c>
      <c r="B47" s="433">
        <v>0.31481</v>
      </c>
      <c r="C47" s="433">
        <v>0.98505</v>
      </c>
      <c r="D47" s="459">
        <v>0.521152</v>
      </c>
      <c r="E47" s="434">
        <v>1.821012</v>
      </c>
      <c r="F47" s="433">
        <v>1.13802</v>
      </c>
      <c r="G47" s="433">
        <v>1.86214</v>
      </c>
      <c r="H47" s="459">
        <v>0.513382</v>
      </c>
      <c r="I47" s="781">
        <v>3.513542</v>
      </c>
      <c r="J47" s="782">
        <v>2.60506545452084</v>
      </c>
      <c r="K47" s="782">
        <v>0.885236471034313</v>
      </c>
      <c r="L47" s="783">
        <v>-0.017600782612576</v>
      </c>
      <c r="M47" s="783">
        <v>0.924173019436415</v>
      </c>
    </row>
    <row r="48" spans="8:8">
      <c r="A48" s="218" t="s">
        <v>150</v>
      </c>
      <c r="B48" s="433">
        <v>0.0</v>
      </c>
      <c r="C48" s="433">
        <v>0.00696</v>
      </c>
      <c r="D48" s="459">
        <v>0.0</v>
      </c>
      <c r="E48" s="434">
        <v>0.00696</v>
      </c>
      <c r="F48" s="433">
        <v>0.0</v>
      </c>
      <c r="G48" s="433">
        <v>0.00696</v>
      </c>
      <c r="H48" s="459">
        <v>0.0</v>
      </c>
      <c r="I48" s="781">
        <v>0.00696</v>
      </c>
      <c r="J48" s="782">
        <v>0.0</v>
      </c>
      <c r="K48" s="782">
        <v>-0.00273224043715847</v>
      </c>
      <c r="L48" s="783">
        <v>0.0</v>
      </c>
      <c r="M48" s="783">
        <v>-0.00273224043715847</v>
      </c>
    </row>
    <row r="49" spans="8:8">
      <c r="A49" s="218" t="s">
        <v>152</v>
      </c>
      <c r="B49" s="433">
        <v>0.0</v>
      </c>
      <c r="C49" s="433">
        <v>0.0155</v>
      </c>
      <c r="D49" s="459">
        <v>0.0</v>
      </c>
      <c r="E49" s="434">
        <v>0.0155</v>
      </c>
      <c r="F49" s="433">
        <v>0.0</v>
      </c>
      <c r="G49" s="433">
        <v>0.0155</v>
      </c>
      <c r="H49" s="459">
        <v>0.0</v>
      </c>
      <c r="I49" s="781">
        <v>0.0155</v>
      </c>
      <c r="J49" s="782">
        <v>0.0</v>
      </c>
      <c r="K49" s="782">
        <v>-0.00273224043715847</v>
      </c>
      <c r="L49" s="783">
        <v>0.0</v>
      </c>
      <c r="M49" s="783">
        <v>-0.00273224043715847</v>
      </c>
    </row>
    <row r="50" spans="8:8">
      <c r="A50" s="218" t="s">
        <v>153</v>
      </c>
      <c r="B50" s="433">
        <v>0.0463</v>
      </c>
      <c r="C50" s="433">
        <v>0.07144375</v>
      </c>
      <c r="D50" s="459">
        <v>0.031</v>
      </c>
      <c r="E50" s="434">
        <v>0.14874375</v>
      </c>
      <c r="F50" s="433">
        <v>0.0461524780929201</v>
      </c>
      <c r="G50" s="433">
        <v>0.0687514567353178</v>
      </c>
      <c r="H50" s="459">
        <v>0.031</v>
      </c>
      <c r="I50" s="781">
        <v>0.145903934828238</v>
      </c>
      <c r="J50" s="782">
        <v>-0.00590975321815312</v>
      </c>
      <c r="K50" s="782">
        <v>-0.0403133762559773</v>
      </c>
      <c r="L50" s="783">
        <v>-0.00273224043715847</v>
      </c>
      <c r="M50" s="783">
        <v>-0.0217720731287222</v>
      </c>
    </row>
    <row r="51" spans="8:8">
      <c r="A51" s="220" t="s">
        <v>154</v>
      </c>
      <c r="B51" s="436">
        <v>1.3396434</v>
      </c>
      <c r="C51" s="436">
        <v>1.69337465</v>
      </c>
      <c r="D51" s="436">
        <v>0.7652166</v>
      </c>
      <c r="E51" s="437">
        <v>3.79823465</v>
      </c>
      <c r="F51" s="436">
        <v>2.59858862101087</v>
      </c>
      <c r="G51" s="436">
        <v>4.75433722790409</v>
      </c>
      <c r="H51" s="436">
        <v>0.76008374603059</v>
      </c>
      <c r="I51" s="437">
        <v>8.11300959494555</v>
      </c>
      <c r="J51" s="784">
        <v>0.934461553052855</v>
      </c>
      <c r="K51" s="784">
        <v>1.79993989249698</v>
      </c>
      <c r="L51" s="784">
        <v>-0.00942162717842465</v>
      </c>
      <c r="M51" s="784">
        <v>1.1301587836505</v>
      </c>
    </row>
    <row r="52" spans="8:8">
      <c r="A52" s="785"/>
      <c r="B52" s="433"/>
      <c r="C52" s="433"/>
      <c r="D52" s="459"/>
      <c r="E52" s="434"/>
      <c r="F52" s="433"/>
      <c r="G52" s="433"/>
      <c r="H52" s="459"/>
      <c r="I52" s="781"/>
      <c r="J52" s="782"/>
      <c r="K52" s="782"/>
      <c r="L52" s="783"/>
      <c r="M52" s="783"/>
    </row>
    <row r="53" spans="8:8">
      <c r="A53" s="218" t="s">
        <v>155</v>
      </c>
      <c r="B53" s="433">
        <v>0.627310404944226</v>
      </c>
      <c r="C53" s="433">
        <v>0.284322724564552</v>
      </c>
      <c r="D53" s="459">
        <v>0.02444</v>
      </c>
      <c r="E53" s="434">
        <v>0.936073129508779</v>
      </c>
      <c r="F53" s="433">
        <v>0.629344700736002</v>
      </c>
      <c r="G53" s="433">
        <v>0.320649433504257</v>
      </c>
      <c r="H53" s="459">
        <v>0.02444</v>
      </c>
      <c r="I53" s="781">
        <v>0.97443413424026</v>
      </c>
      <c r="J53" s="782">
        <v>5.01784681128825E-4</v>
      </c>
      <c r="K53" s="782">
        <v>0.124684432613068</v>
      </c>
      <c r="L53" s="783">
        <v>-0.00273224043715847</v>
      </c>
      <c r="M53" s="783">
        <v>0.0381365678184735</v>
      </c>
    </row>
    <row r="54" spans="8:8">
      <c r="A54" s="218" t="s">
        <v>156</v>
      </c>
      <c r="B54" s="459">
        <v>0.0</v>
      </c>
      <c r="C54" s="459">
        <v>0.376545</v>
      </c>
      <c r="D54" s="459">
        <v>0.0</v>
      </c>
      <c r="E54" s="434">
        <v>0.376545</v>
      </c>
      <c r="F54" s="459">
        <v>0.0</v>
      </c>
      <c r="G54" s="459">
        <v>0.376545</v>
      </c>
      <c r="H54" s="459">
        <v>0.0</v>
      </c>
      <c r="I54" s="781">
        <v>0.376545</v>
      </c>
      <c r="J54" s="782">
        <v>0.0</v>
      </c>
      <c r="K54" s="782">
        <v>-0.00273224043715847</v>
      </c>
      <c r="L54" s="783">
        <v>0.0</v>
      </c>
      <c r="M54" s="783">
        <v>-0.00273224043715847</v>
      </c>
    </row>
    <row r="55" spans="8:8" s="47" ht="10.2" customFormat="1">
      <c r="A55" s="218" t="s">
        <v>157</v>
      </c>
      <c r="B55" s="459">
        <v>0.0067</v>
      </c>
      <c r="C55" s="459">
        <v>3.1145</v>
      </c>
      <c r="D55" s="459">
        <v>0.1775</v>
      </c>
      <c r="E55" s="434">
        <v>3.2987</v>
      </c>
      <c r="F55" s="459">
        <v>0.0067</v>
      </c>
      <c r="G55" s="459">
        <v>5.48911878009631</v>
      </c>
      <c r="H55" s="459">
        <v>0.1775</v>
      </c>
      <c r="I55" s="781">
        <v>5.67331878009631</v>
      </c>
      <c r="J55" s="782">
        <v>-0.00273224043715847</v>
      </c>
      <c r="K55" s="782">
        <v>0.757624398073836</v>
      </c>
      <c r="L55" s="783">
        <v>-0.00273224043715847</v>
      </c>
      <c r="M55" s="783">
        <v>0.715165946922254</v>
      </c>
    </row>
    <row r="56" spans="8:8">
      <c r="A56" s="218" t="s">
        <v>158</v>
      </c>
      <c r="B56" s="433">
        <v>0.01752</v>
      </c>
      <c r="C56" s="433">
        <v>0.153216015359402</v>
      </c>
      <c r="D56" s="459">
        <v>0.0</v>
      </c>
      <c r="E56" s="434">
        <v>0.170736015359402</v>
      </c>
      <c r="F56" s="433">
        <v>0.01752</v>
      </c>
      <c r="G56" s="433">
        <v>0.153216015359402</v>
      </c>
      <c r="H56" s="459">
        <v>0.0</v>
      </c>
      <c r="I56" s="781">
        <v>0.170736015359402</v>
      </c>
      <c r="J56" s="782">
        <v>-0.00273224043715847</v>
      </c>
      <c r="K56" s="782">
        <v>-0.00273224043715847</v>
      </c>
      <c r="L56" s="783">
        <v>0.0</v>
      </c>
      <c r="M56" s="783">
        <v>-0.00273224043715847</v>
      </c>
    </row>
    <row r="57" spans="8:8">
      <c r="A57" s="218" t="s">
        <v>159</v>
      </c>
      <c r="B57" s="433">
        <v>0.0</v>
      </c>
      <c r="C57" s="433">
        <v>0.0165553047776222</v>
      </c>
      <c r="D57" s="459">
        <v>0.0</v>
      </c>
      <c r="E57" s="434">
        <v>0.0165553047776222</v>
      </c>
      <c r="F57" s="433">
        <v>0.0</v>
      </c>
      <c r="G57" s="433">
        <v>0.206061992299047</v>
      </c>
      <c r="H57" s="459">
        <v>0.0</v>
      </c>
      <c r="I57" s="781">
        <v>0.206061992299047</v>
      </c>
      <c r="J57" s="782">
        <v>0.0</v>
      </c>
      <c r="K57" s="782">
        <v>11.4128781772051</v>
      </c>
      <c r="L57" s="783">
        <v>0.0</v>
      </c>
      <c r="M57" s="783">
        <v>11.4128781772051</v>
      </c>
    </row>
    <row r="58" spans="8:8">
      <c r="A58" s="218" t="s">
        <v>160</v>
      </c>
      <c r="B58" s="433">
        <v>0.0</v>
      </c>
      <c r="C58" s="433">
        <v>0.008364</v>
      </c>
      <c r="D58" s="459">
        <v>0.114844</v>
      </c>
      <c r="E58" s="434">
        <v>0.123208</v>
      </c>
      <c r="F58" s="433">
        <v>0.0</v>
      </c>
      <c r="G58" s="433">
        <v>0.008364</v>
      </c>
      <c r="H58" s="459">
        <v>0.114844</v>
      </c>
      <c r="I58" s="781">
        <v>0.123208</v>
      </c>
      <c r="J58" s="782">
        <v>0.0</v>
      </c>
      <c r="K58" s="782">
        <v>-0.00273224043715847</v>
      </c>
      <c r="L58" s="783">
        <v>-0.00273224043715847</v>
      </c>
      <c r="M58" s="783">
        <v>-0.00273224043715847</v>
      </c>
    </row>
    <row r="59" spans="8:8">
      <c r="A59" s="218" t="s">
        <v>161</v>
      </c>
      <c r="B59" s="433">
        <v>0.0</v>
      </c>
      <c r="C59" s="433">
        <v>1.03795586711597</v>
      </c>
      <c r="D59" s="459">
        <v>0.0</v>
      </c>
      <c r="E59" s="434">
        <v>1.03795586711597</v>
      </c>
      <c r="F59" s="433">
        <v>0.0</v>
      </c>
      <c r="G59" s="433">
        <v>1.03795586711597</v>
      </c>
      <c r="H59" s="459">
        <v>0.0</v>
      </c>
      <c r="I59" s="781">
        <v>1.03795586711597</v>
      </c>
      <c r="J59" s="782">
        <v>0.0</v>
      </c>
      <c r="K59" s="782">
        <v>-0.00273224043715847</v>
      </c>
      <c r="L59" s="783">
        <v>0.0</v>
      </c>
      <c r="M59" s="783">
        <v>-0.00273224043715847</v>
      </c>
    </row>
    <row r="60" spans="8:8">
      <c r="A60" s="218" t="s">
        <v>162</v>
      </c>
      <c r="B60" s="433">
        <v>0.0</v>
      </c>
      <c r="C60" s="433">
        <v>4.16887866483256</v>
      </c>
      <c r="D60" s="459">
        <v>0.006</v>
      </c>
      <c r="E60" s="434">
        <v>4.17487866483256</v>
      </c>
      <c r="F60" s="433">
        <v>0.0</v>
      </c>
      <c r="G60" s="433">
        <v>5.55312087538121</v>
      </c>
      <c r="H60" s="459">
        <v>0.006</v>
      </c>
      <c r="I60" s="781">
        <v>5.55912087538121</v>
      </c>
      <c r="J60" s="782">
        <v>0.0</v>
      </c>
      <c r="K60" s="782">
        <v>0.328402397673403</v>
      </c>
      <c r="L60" s="783">
        <v>-0.00273224043715847</v>
      </c>
      <c r="M60" s="783">
        <v>0.327926501728115</v>
      </c>
    </row>
    <row r="61" spans="8:8">
      <c r="A61" s="218" t="s">
        <v>163</v>
      </c>
      <c r="B61" s="433">
        <v>0.900551</v>
      </c>
      <c r="C61" s="433">
        <v>2.71916603159571</v>
      </c>
      <c r="D61" s="459">
        <v>0.0105</v>
      </c>
      <c r="E61" s="434">
        <v>3.63021703159571</v>
      </c>
      <c r="F61" s="433">
        <v>1.25061457891262</v>
      </c>
      <c r="G61" s="433">
        <v>3.22120229150809</v>
      </c>
      <c r="H61" s="459">
        <v>0.0105</v>
      </c>
      <c r="I61" s="781">
        <v>4.48231687042071</v>
      </c>
      <c r="J61" s="782">
        <v>0.384927226985269</v>
      </c>
      <c r="K61" s="782">
        <v>0.181392072063289</v>
      </c>
      <c r="L61" s="783">
        <v>-0.00273224043715847</v>
      </c>
      <c r="M61" s="783">
        <v>0.231350650418361</v>
      </c>
    </row>
    <row r="62" spans="8:8" s="47" ht="10.2" customFormat="1">
      <c r="A62" s="220" t="s">
        <v>164</v>
      </c>
      <c r="B62" s="436">
        <v>1.55208140494423</v>
      </c>
      <c r="C62" s="436">
        <v>11.8795036082458</v>
      </c>
      <c r="D62" s="436">
        <v>0.333284</v>
      </c>
      <c r="E62" s="437">
        <v>13.76486901319</v>
      </c>
      <c r="F62" s="436">
        <v>1.90417927964862</v>
      </c>
      <c r="G62" s="436">
        <v>16.3662342552643</v>
      </c>
      <c r="H62" s="436">
        <v>0.333284</v>
      </c>
      <c r="I62" s="437">
        <v>18.6036975349129</v>
      </c>
      <c r="J62" s="784">
        <v>0.223503224748319</v>
      </c>
      <c r="K62" s="784">
        <v>0.373922539734652</v>
      </c>
      <c r="L62" s="784">
        <v>-0.00273224043715847</v>
      </c>
      <c r="M62" s="784">
        <v>0.347841940409986</v>
      </c>
    </row>
    <row r="63" spans="8:8">
      <c r="A63" s="218"/>
      <c r="B63" s="433"/>
      <c r="C63" s="433"/>
      <c r="D63" s="459"/>
      <c r="E63" s="434"/>
      <c r="F63" s="433"/>
      <c r="G63" s="433"/>
      <c r="H63" s="459"/>
      <c r="I63" s="781"/>
      <c r="J63" s="782"/>
      <c r="K63" s="782"/>
      <c r="L63" s="783"/>
      <c r="M63" s="783"/>
    </row>
    <row r="64" spans="8:8">
      <c r="A64" s="218" t="s">
        <v>165</v>
      </c>
      <c r="B64" s="433">
        <v>0.01</v>
      </c>
      <c r="C64" s="433">
        <v>0.615</v>
      </c>
      <c r="D64" s="459">
        <v>0.0</v>
      </c>
      <c r="E64" s="434">
        <v>0.625</v>
      </c>
      <c r="F64" s="433">
        <v>0.008</v>
      </c>
      <c r="G64" s="433">
        <v>0.6</v>
      </c>
      <c r="H64" s="459">
        <v>0.0</v>
      </c>
      <c r="I64" s="781">
        <v>0.608</v>
      </c>
      <c r="J64" s="782">
        <v>-0.202185792349727</v>
      </c>
      <c r="K64" s="782">
        <v>-0.0270558443289352</v>
      </c>
      <c r="L64" s="783">
        <v>0.0</v>
      </c>
      <c r="M64" s="783">
        <v>-0.0298579234972678</v>
      </c>
    </row>
    <row r="65" spans="8:8">
      <c r="A65" s="218" t="s">
        <v>166</v>
      </c>
      <c r="B65" s="433">
        <v>4.55186425098623</v>
      </c>
      <c r="C65" s="433">
        <v>1.91682261770064</v>
      </c>
      <c r="D65" s="459">
        <v>0.0</v>
      </c>
      <c r="E65" s="434">
        <v>6.46868686868687</v>
      </c>
      <c r="F65" s="433">
        <v>6.77634526558682</v>
      </c>
      <c r="G65" s="433">
        <v>2.90850321926167</v>
      </c>
      <c r="H65" s="459">
        <v>0.0</v>
      </c>
      <c r="I65" s="781">
        <v>9.68484848484848</v>
      </c>
      <c r="J65" s="782">
        <v>0.48462921748421</v>
      </c>
      <c r="K65" s="782">
        <v>0.513210696894745</v>
      </c>
      <c r="L65" s="783">
        <v>0.0</v>
      </c>
      <c r="M65" s="783">
        <v>0.493098575685279</v>
      </c>
    </row>
    <row r="66" spans="8:8">
      <c r="A66" s="218" t="s">
        <v>167</v>
      </c>
      <c r="B66" s="433">
        <v>4.69919</v>
      </c>
      <c r="C66" s="433">
        <v>1.581462</v>
      </c>
      <c r="D66" s="459">
        <v>0.0</v>
      </c>
      <c r="E66" s="434">
        <v>6.280652</v>
      </c>
      <c r="F66" s="433">
        <v>5.38968320333988</v>
      </c>
      <c r="G66" s="433">
        <v>1.581462</v>
      </c>
      <c r="H66" s="459">
        <v>0.0</v>
      </c>
      <c r="I66" s="781">
        <v>6.97114520333988</v>
      </c>
      <c r="J66" s="782">
        <v>0.143805058520349</v>
      </c>
      <c r="K66" s="782">
        <v>-0.00273224043715847</v>
      </c>
      <c r="L66" s="783">
        <v>0.0</v>
      </c>
      <c r="M66" s="783">
        <v>0.106907110682459</v>
      </c>
    </row>
    <row r="67" spans="8:8">
      <c r="A67" s="218" t="s">
        <v>168</v>
      </c>
      <c r="B67" s="459">
        <v>6.68031313131313</v>
      </c>
      <c r="C67" s="459">
        <v>4.903</v>
      </c>
      <c r="D67" s="459">
        <v>0.429248669927269</v>
      </c>
      <c r="E67" s="434">
        <v>12.0125618012404</v>
      </c>
      <c r="F67" s="459">
        <v>6.99033938927131</v>
      </c>
      <c r="G67" s="459">
        <v>5.17751919658727</v>
      </c>
      <c r="H67" s="459">
        <v>0.429248669927269</v>
      </c>
      <c r="I67" s="781">
        <v>12.5971072557859</v>
      </c>
      <c r="J67" s="782">
        <v>0.0435499001754376</v>
      </c>
      <c r="K67" s="782">
        <v>0.0531048275085035</v>
      </c>
      <c r="L67" s="783">
        <v>-0.00273224043715847</v>
      </c>
      <c r="M67" s="783">
        <v>0.045795987384903</v>
      </c>
    </row>
    <row r="68" spans="8:8">
      <c r="A68" s="218" t="s">
        <v>216</v>
      </c>
      <c r="B68" s="433">
        <v>2.91636175068252</v>
      </c>
      <c r="C68" s="433">
        <v>1.8906169400773</v>
      </c>
      <c r="D68" s="459">
        <v>7.79883376020837</v>
      </c>
      <c r="E68" s="434">
        <v>12.6058124509682</v>
      </c>
      <c r="F68" s="433">
        <v>2.62547521030409</v>
      </c>
      <c r="G68" s="433">
        <v>2.14029771773785</v>
      </c>
      <c r="H68" s="459">
        <v>7.63888644900398</v>
      </c>
      <c r="I68" s="781">
        <v>12.4046593770459</v>
      </c>
      <c r="J68" s="782">
        <v>-0.102202674220719</v>
      </c>
      <c r="K68" s="782">
        <v>0.128970054440865</v>
      </c>
      <c r="L68" s="783">
        <v>-0.0231853365791435</v>
      </c>
      <c r="M68" s="783">
        <v>-0.0186458101606416</v>
      </c>
    </row>
    <row r="69" spans="8:8">
      <c r="A69" s="220" t="s">
        <v>174</v>
      </c>
      <c r="B69" s="436">
        <v>18.8577291329819</v>
      </c>
      <c r="C69" s="436">
        <v>10.9069015577779</v>
      </c>
      <c r="D69" s="436">
        <v>8.22808243013564</v>
      </c>
      <c r="E69" s="437">
        <v>37.9927131208955</v>
      </c>
      <c r="F69" s="436">
        <v>21.7898430685021</v>
      </c>
      <c r="G69" s="436">
        <v>12.4077821335868</v>
      </c>
      <c r="H69" s="436">
        <v>8.06813511893125</v>
      </c>
      <c r="I69" s="437">
        <v>42.2657603210202</v>
      </c>
      <c r="J69" s="784">
        <v>0.152328990670729</v>
      </c>
      <c r="K69" s="784">
        <v>0.134500116642373</v>
      </c>
      <c r="L69" s="784">
        <v>-0.0221183243816615</v>
      </c>
      <c r="M69" s="784">
        <v>0.109430641803302</v>
      </c>
    </row>
    <row r="70" spans="8:8">
      <c r="A70" s="785"/>
      <c r="B70" s="433"/>
      <c r="C70" s="433"/>
      <c r="D70" s="459"/>
      <c r="E70" s="434"/>
      <c r="F70" s="433"/>
      <c r="G70" s="433"/>
      <c r="H70" s="459"/>
      <c r="I70" s="781"/>
      <c r="J70" s="782"/>
      <c r="K70" s="782"/>
      <c r="L70" s="783"/>
      <c r="M70" s="783"/>
    </row>
    <row r="71" spans="8:8">
      <c r="A71" s="218" t="s">
        <v>175</v>
      </c>
      <c r="B71" s="433">
        <v>19.4716880792392</v>
      </c>
      <c r="C71" s="433">
        <v>18.2969866965258</v>
      </c>
      <c r="D71" s="459">
        <v>3.4677261879623</v>
      </c>
      <c r="E71" s="434">
        <v>41.2364009637273</v>
      </c>
      <c r="F71" s="433">
        <v>22.6068917963346</v>
      </c>
      <c r="G71" s="433">
        <v>23.8426612697707</v>
      </c>
      <c r="H71" s="459">
        <v>3.4104241358129</v>
      </c>
      <c r="I71" s="781">
        <v>49.8599772019182</v>
      </c>
      <c r="J71" s="782">
        <v>0.15784128426173</v>
      </c>
      <c r="K71" s="782">
        <v>0.299531872700921</v>
      </c>
      <c r="L71" s="783">
        <v>-0.0192114795892463</v>
      </c>
      <c r="M71" s="783">
        <v>0.205821715618434</v>
      </c>
    </row>
    <row r="72" spans="8:8">
      <c r="A72" s="218" t="s">
        <v>176</v>
      </c>
      <c r="B72" s="433">
        <v>0.005081</v>
      </c>
      <c r="C72" s="433">
        <v>0.349231785336018</v>
      </c>
      <c r="D72" s="459">
        <v>0.002877</v>
      </c>
      <c r="E72" s="434">
        <v>0.357189785336018</v>
      </c>
      <c r="F72" s="433">
        <v>0.005081</v>
      </c>
      <c r="G72" s="433">
        <v>0.412784891592178</v>
      </c>
      <c r="H72" s="459">
        <v>0.00303536697641015</v>
      </c>
      <c r="I72" s="781">
        <v>0.420901258568588</v>
      </c>
      <c r="J72" s="782">
        <v>-0.00273224043715847</v>
      </c>
      <c r="K72" s="782">
        <v>0.178750277909099</v>
      </c>
      <c r="L72" s="783">
        <v>0.0521632339296445</v>
      </c>
      <c r="M72" s="783">
        <v>0.175149101016439</v>
      </c>
    </row>
    <row r="73" spans="8:8">
      <c r="A73" s="218" t="s">
        <v>177</v>
      </c>
      <c r="B73" s="433">
        <v>405.3</v>
      </c>
      <c r="C73" s="433">
        <v>224.0</v>
      </c>
      <c r="D73" s="459">
        <v>112.7238</v>
      </c>
      <c r="E73" s="434">
        <v>742.0238</v>
      </c>
      <c r="F73" s="433">
        <v>466.5</v>
      </c>
      <c r="G73" s="433">
        <v>261.1</v>
      </c>
      <c r="H73" s="459">
        <v>135.5242</v>
      </c>
      <c r="I73" s="781">
        <v>863.1242</v>
      </c>
      <c r="J73" s="782">
        <v>0.147854453086764</v>
      </c>
      <c r="K73" s="782">
        <v>0.162440232240437</v>
      </c>
      <c r="L73" s="783">
        <v>0.198982959237947</v>
      </c>
      <c r="M73" s="783">
        <v>0.160024701577591</v>
      </c>
    </row>
    <row r="74" spans="8:8">
      <c r="A74" s="218" t="s">
        <v>178</v>
      </c>
      <c r="B74" s="433">
        <v>6.76091825307951E-4</v>
      </c>
      <c r="C74" s="433">
        <v>0.00106243001119821</v>
      </c>
      <c r="D74" s="459">
        <v>0.0741193936321752</v>
      </c>
      <c r="E74" s="434">
        <v>0.0758579154686813</v>
      </c>
      <c r="F74" s="433">
        <v>8.25E-4</v>
      </c>
      <c r="G74" s="433">
        <v>0.001125</v>
      </c>
      <c r="H74" s="459">
        <v>0.120143221046806</v>
      </c>
      <c r="I74" s="781">
        <v>0.122093221046806</v>
      </c>
      <c r="J74" s="782">
        <v>0.216914435054136</v>
      </c>
      <c r="K74" s="782">
        <v>0.0560001295924317</v>
      </c>
      <c r="L74" s="783">
        <v>0.616512966560474</v>
      </c>
      <c r="M74" s="783">
        <v>0.605101224557485</v>
      </c>
    </row>
    <row r="75" spans="8:8">
      <c r="A75" s="218" t="s">
        <v>179</v>
      </c>
      <c r="B75" s="433">
        <v>63.31423</v>
      </c>
      <c r="C75" s="433">
        <v>46.2677</v>
      </c>
      <c r="D75" s="459">
        <v>29.6670943244103</v>
      </c>
      <c r="E75" s="434">
        <v>139.24902432441</v>
      </c>
      <c r="F75" s="433">
        <v>60.427402622916</v>
      </c>
      <c r="G75" s="433">
        <v>58.683467440782</v>
      </c>
      <c r="H75" s="459">
        <v>32.0981768173327</v>
      </c>
      <c r="I75" s="781">
        <v>151.209046881031</v>
      </c>
      <c r="J75" s="782">
        <v>-0.0482029011494383</v>
      </c>
      <c r="K75" s="782">
        <v>0.264880901753224</v>
      </c>
      <c r="L75" s="783">
        <v>0.0789892845803537</v>
      </c>
      <c r="M75" s="783">
        <v>0.0829225421168263</v>
      </c>
    </row>
    <row r="76" spans="8:8">
      <c r="A76" s="218" t="s">
        <v>180</v>
      </c>
      <c r="B76" s="433">
        <v>0.482</v>
      </c>
      <c r="C76" s="433">
        <v>0.054</v>
      </c>
      <c r="D76" s="459">
        <v>14.346</v>
      </c>
      <c r="E76" s="434">
        <v>14.882</v>
      </c>
      <c r="F76" s="433">
        <v>0.4726891946</v>
      </c>
      <c r="G76" s="433">
        <v>0.4726891946</v>
      </c>
      <c r="H76" s="459">
        <v>15.88226164444</v>
      </c>
      <c r="I76" s="781">
        <v>16.82764003364</v>
      </c>
      <c r="J76" s="782">
        <v>-0.0219964853354646</v>
      </c>
      <c r="K76" s="782">
        <v>7.72958692719085</v>
      </c>
      <c r="L76" s="783">
        <v>0.104061584200581</v>
      </c>
      <c r="M76" s="783">
        <v>0.127648358760794</v>
      </c>
    </row>
    <row r="77" spans="8:8">
      <c r="A77" s="218" t="s">
        <v>181</v>
      </c>
      <c r="B77" s="433">
        <v>6.748665019</v>
      </c>
      <c r="C77" s="433">
        <v>72.2570303030303</v>
      </c>
      <c r="D77" s="459">
        <v>32.1562119845985</v>
      </c>
      <c r="E77" s="434">
        <v>111.161907306629</v>
      </c>
      <c r="F77" s="433">
        <v>7.78950777466667</v>
      </c>
      <c r="G77" s="433">
        <v>82.9224828282828</v>
      </c>
      <c r="H77" s="459">
        <v>34.8705680510083</v>
      </c>
      <c r="I77" s="781">
        <v>125.582558653958</v>
      </c>
      <c r="J77" s="782">
        <v>0.151075797164139</v>
      </c>
      <c r="K77" s="782">
        <v>0.144468826365283</v>
      </c>
      <c r="L77" s="783">
        <v>0.081448688407969</v>
      </c>
      <c r="M77" s="783">
        <v>0.126639871008523</v>
      </c>
    </row>
    <row r="78" spans="8:8">
      <c r="A78" s="218" t="s">
        <v>182</v>
      </c>
      <c r="B78" s="433">
        <v>0.0</v>
      </c>
      <c r="C78" s="433">
        <v>0.723473937232912</v>
      </c>
      <c r="D78" s="459">
        <v>1.90641979517169</v>
      </c>
      <c r="E78" s="434">
        <v>2.6298937324046</v>
      </c>
      <c r="F78" s="433">
        <v>0.0</v>
      </c>
      <c r="G78" s="433">
        <v>1.22444405933111</v>
      </c>
      <c r="H78" s="459">
        <v>1.92440137592421</v>
      </c>
      <c r="I78" s="781">
        <v>3.14884543525532</v>
      </c>
      <c r="J78" s="782">
        <v>0.0</v>
      </c>
      <c r="K78" s="782">
        <v>0.687826638827559</v>
      </c>
      <c r="L78" s="783">
        <v>0.00667410899116527</v>
      </c>
      <c r="M78" s="783">
        <v>0.194056624316723</v>
      </c>
    </row>
    <row r="79" spans="8:8">
      <c r="A79" s="218" t="s">
        <v>183</v>
      </c>
      <c r="B79" s="433">
        <v>2.25467107735186</v>
      </c>
      <c r="C79" s="433">
        <v>0.128614805496192</v>
      </c>
      <c r="D79" s="459">
        <v>8.59002015995471</v>
      </c>
      <c r="E79" s="434">
        <v>10.9733060428028</v>
      </c>
      <c r="F79" s="433">
        <v>2.30222822462275</v>
      </c>
      <c r="G79" s="433">
        <v>0.160141922275514</v>
      </c>
      <c r="H79" s="459">
        <v>8.61582378886891</v>
      </c>
      <c r="I79" s="781">
        <v>11.0781939357672</v>
      </c>
      <c r="J79" s="782">
        <v>0.0183028498633493</v>
      </c>
      <c r="K79" s="782">
        <v>0.241726218250334</v>
      </c>
      <c r="L79" s="783">
        <v>2.63460005526461E-4</v>
      </c>
      <c r="M79" s="783">
        <v>0.00680010228743777</v>
      </c>
    </row>
    <row r="80" spans="8:8">
      <c r="A80" s="218" t="s">
        <v>184</v>
      </c>
      <c r="B80" s="433">
        <v>3.14824473108319</v>
      </c>
      <c r="C80" s="433">
        <v>1.6232483093143</v>
      </c>
      <c r="D80" s="459">
        <v>0.618053230932766</v>
      </c>
      <c r="E80" s="434">
        <v>5.38954627133026</v>
      </c>
      <c r="F80" s="433">
        <v>2.7321342815846</v>
      </c>
      <c r="G80" s="433">
        <v>1.67774853607893</v>
      </c>
      <c r="H80" s="459">
        <v>0.63427933592265</v>
      </c>
      <c r="I80" s="781">
        <v>5.04416215358618</v>
      </c>
      <c r="J80" s="782">
        <v>-0.134543319672847</v>
      </c>
      <c r="K80" s="782">
        <v>0.0307508186421921</v>
      </c>
      <c r="L80" s="783">
        <v>0.0234496004785043</v>
      </c>
      <c r="M80" s="783">
        <v>-0.0666412279382922</v>
      </c>
    </row>
    <row r="81" spans="8:8">
      <c r="A81" s="218" t="s">
        <v>185</v>
      </c>
      <c r="B81" s="433">
        <v>1.04166</v>
      </c>
      <c r="C81" s="433">
        <v>1.246082</v>
      </c>
      <c r="D81" s="459">
        <v>11.731147</v>
      </c>
      <c r="E81" s="434">
        <v>14.018889</v>
      </c>
      <c r="F81" s="433">
        <v>1.02645</v>
      </c>
      <c r="G81" s="433">
        <v>1.372604</v>
      </c>
      <c r="H81" s="459">
        <v>12.017831</v>
      </c>
      <c r="I81" s="781">
        <v>14.416885</v>
      </c>
      <c r="J81" s="782">
        <v>-0.0172940385506991</v>
      </c>
      <c r="K81" s="782">
        <v>0.0985261931774912</v>
      </c>
      <c r="L81" s="783">
        <v>0.0216388385700788</v>
      </c>
      <c r="M81" s="783">
        <v>0.0255801728528657</v>
      </c>
    </row>
    <row r="82" spans="8:8">
      <c r="A82" s="218" t="s">
        <v>186</v>
      </c>
      <c r="B82" s="433">
        <v>0.0</v>
      </c>
      <c r="C82" s="433">
        <v>0.19461899</v>
      </c>
      <c r="D82" s="459">
        <v>0.760276931166762</v>
      </c>
      <c r="E82" s="434">
        <v>0.954895921166762</v>
      </c>
      <c r="F82" s="433">
        <v>0.0</v>
      </c>
      <c r="G82" s="433">
        <v>0.295108120326477</v>
      </c>
      <c r="H82" s="459">
        <v>0.679397680464478</v>
      </c>
      <c r="I82" s="781">
        <v>0.974505800790956</v>
      </c>
      <c r="J82" s="782">
        <v>0.0</v>
      </c>
      <c r="K82" s="782">
        <v>0.512194745162265</v>
      </c>
      <c r="L82" s="783">
        <v>-0.108822884301895</v>
      </c>
      <c r="M82" s="783">
        <v>0.0177477933389014</v>
      </c>
    </row>
    <row r="83" spans="8:8">
      <c r="A83" s="218" t="s">
        <v>187</v>
      </c>
      <c r="B83" s="433">
        <v>2.67915788373876</v>
      </c>
      <c r="C83" s="433">
        <v>12.9960179866406</v>
      </c>
      <c r="D83" s="459">
        <v>14.8510807661466</v>
      </c>
      <c r="E83" s="434">
        <v>30.526256636526</v>
      </c>
      <c r="F83" s="433">
        <v>3.139589</v>
      </c>
      <c r="G83" s="433">
        <v>16.568756</v>
      </c>
      <c r="H83" s="459">
        <v>17.340249562822</v>
      </c>
      <c r="I83" s="781">
        <v>37.048594562822</v>
      </c>
      <c r="J83" s="782">
        <v>0.168654862403563</v>
      </c>
      <c r="K83" s="782">
        <v>0.271426847196492</v>
      </c>
      <c r="L83" s="783">
        <v>0.164418408604682</v>
      </c>
      <c r="M83" s="783">
        <v>0.210347188472773</v>
      </c>
    </row>
    <row r="84" spans="8:8">
      <c r="A84" s="218" t="s">
        <v>188</v>
      </c>
      <c r="B84" s="433">
        <v>0.32631</v>
      </c>
      <c r="C84" s="433">
        <v>0.373369488173425</v>
      </c>
      <c r="D84" s="459">
        <v>0.0927259544476867</v>
      </c>
      <c r="E84" s="434">
        <v>0.792405442621112</v>
      </c>
      <c r="F84" s="433">
        <v>0.640045197170377</v>
      </c>
      <c r="G84" s="433">
        <v>0.400155744629356</v>
      </c>
      <c r="H84" s="459">
        <v>0.0927259544476867</v>
      </c>
      <c r="I84" s="781">
        <v>1.13292689624742</v>
      </c>
      <c r="J84" s="782">
        <v>0.956104439952986</v>
      </c>
      <c r="K84" s="782">
        <v>0.0688136967886341</v>
      </c>
      <c r="L84" s="783">
        <v>-0.00273224043715847</v>
      </c>
      <c r="M84" s="783">
        <v>0.425824971408452</v>
      </c>
    </row>
    <row r="85" spans="8:8">
      <c r="A85" s="218" t="s">
        <v>189</v>
      </c>
      <c r="B85" s="433">
        <v>1.892231712</v>
      </c>
      <c r="C85" s="433">
        <v>4.014341974</v>
      </c>
      <c r="D85" s="459">
        <v>1.980636367</v>
      </c>
      <c r="E85" s="434">
        <v>7.887210053</v>
      </c>
      <c r="F85" s="433">
        <v>2.289288107</v>
      </c>
      <c r="G85" s="433">
        <v>6.085793133</v>
      </c>
      <c r="H85" s="459">
        <v>1.9418111305</v>
      </c>
      <c r="I85" s="781">
        <v>10.3168923705</v>
      </c>
      <c r="J85" s="782">
        <v>0.20652941549568</v>
      </c>
      <c r="K85" s="782">
        <v>0.511870518809426</v>
      </c>
      <c r="L85" s="783">
        <v>-0.0222810870926903</v>
      </c>
      <c r="M85" s="783">
        <v>0.304479539766545</v>
      </c>
    </row>
    <row r="86" spans="8:8">
      <c r="A86" s="218" t="s">
        <v>190</v>
      </c>
      <c r="B86" s="433">
        <v>2.24215339502692</v>
      </c>
      <c r="C86" s="433">
        <v>4.56785375325568</v>
      </c>
      <c r="D86" s="459">
        <v>14.5936638187174</v>
      </c>
      <c r="E86" s="434">
        <v>21.403670967</v>
      </c>
      <c r="F86" s="433">
        <v>2.24215339502692</v>
      </c>
      <c r="G86" s="433">
        <v>4.56785375325568</v>
      </c>
      <c r="H86" s="459">
        <v>13.6921153480874</v>
      </c>
      <c r="I86" s="781">
        <v>20.50212249637</v>
      </c>
      <c r="J86" s="782">
        <v>-0.00273224043715847</v>
      </c>
      <c r="K86" s="782">
        <v>-0.00273224043715847</v>
      </c>
      <c r="L86" s="783">
        <v>-0.0643401570378787</v>
      </c>
      <c r="M86" s="783">
        <v>-0.0447383628835692</v>
      </c>
    </row>
    <row r="87" spans="8:8">
      <c r="A87" s="218" t="s">
        <v>191</v>
      </c>
      <c r="B87" s="459">
        <v>4.83604920160158E-4</v>
      </c>
      <c r="C87" s="459">
        <v>4.1171890635881</v>
      </c>
      <c r="D87" s="459">
        <v>4.39335567400779E-4</v>
      </c>
      <c r="E87" s="434">
        <v>4.11811200407566</v>
      </c>
      <c r="F87" s="459">
        <v>7.79470493298491E-4</v>
      </c>
      <c r="G87" s="459">
        <v>9.45273114133518</v>
      </c>
      <c r="H87" s="459">
        <v>4.09552291775114E-4</v>
      </c>
      <c r="I87" s="781">
        <v>9.45392016412025</v>
      </c>
      <c r="J87" s="782">
        <v>0.607388097374387</v>
      </c>
      <c r="K87" s="782">
        <v>1.28964564451013</v>
      </c>
      <c r="L87" s="783">
        <v>-0.0703386505700175</v>
      </c>
      <c r="M87" s="783">
        <v>1.28942043631336</v>
      </c>
    </row>
    <row r="88" spans="8:8" s="47" ht="10.2" customFormat="1">
      <c r="A88" s="218" t="s">
        <v>192</v>
      </c>
      <c r="B88" s="459">
        <v>0.461054500309417</v>
      </c>
      <c r="C88" s="459">
        <v>0.828174583394907</v>
      </c>
      <c r="D88" s="459">
        <v>0.252353948040009</v>
      </c>
      <c r="E88" s="434">
        <v>1.54158303174433</v>
      </c>
      <c r="F88" s="459">
        <v>0.461040996982024</v>
      </c>
      <c r="G88" s="459">
        <v>1.05776756950897</v>
      </c>
      <c r="H88" s="459">
        <v>0.225508948040009</v>
      </c>
      <c r="I88" s="781">
        <v>1.744317514531</v>
      </c>
      <c r="J88" s="782">
        <v>-0.00276144833567482</v>
      </c>
      <c r="K88" s="782">
        <v>0.273738068437477</v>
      </c>
      <c r="L88" s="783">
        <v>-0.108819952610459</v>
      </c>
      <c r="M88" s="783">
        <v>0.12841902373187</v>
      </c>
    </row>
    <row r="89" spans="8:8">
      <c r="A89" s="220" t="s">
        <v>193</v>
      </c>
      <c r="B89" s="436">
        <v>509.368307094495</v>
      </c>
      <c r="C89" s="436">
        <v>392.038996105999</v>
      </c>
      <c r="D89" s="436">
        <v>247.814646197748</v>
      </c>
      <c r="E89" s="437">
        <v>1149.22194939824</v>
      </c>
      <c r="F89" s="436">
        <v>572.636106061397</v>
      </c>
      <c r="G89" s="436">
        <v>470.298314604769</v>
      </c>
      <c r="H89" s="436">
        <v>279.073362913986</v>
      </c>
      <c r="I89" s="437">
        <v>1322.00778358015</v>
      </c>
      <c r="J89" s="784">
        <v>0.121136746402829</v>
      </c>
      <c r="K89" s="784">
        <v>0.1963436066071</v>
      </c>
      <c r="L89" s="784">
        <v>0.123060608632533</v>
      </c>
      <c r="M89" s="784">
        <v>0.147207239772923</v>
      </c>
    </row>
    <row r="90" spans="8:8">
      <c r="A90" s="785"/>
      <c r="B90" s="433"/>
      <c r="C90" s="433"/>
      <c r="D90" s="459"/>
      <c r="E90" s="434"/>
      <c r="F90" s="433"/>
      <c r="G90" s="433"/>
      <c r="H90" s="459"/>
      <c r="I90" s="781"/>
      <c r="J90" s="782"/>
      <c r="K90" s="782"/>
      <c r="L90" s="783"/>
      <c r="M90" s="783"/>
    </row>
    <row r="91" spans="8:8" s="57" ht="10.2" customFormat="1">
      <c r="A91" s="786" t="s">
        <v>194</v>
      </c>
      <c r="B91" s="787">
        <v>1418.17004626655</v>
      </c>
      <c r="C91" s="787">
        <v>707.918495299099</v>
      </c>
      <c r="D91" s="788">
        <v>663.134291759215</v>
      </c>
      <c r="E91" s="789">
        <v>2789.22283332486</v>
      </c>
      <c r="F91" s="787">
        <v>1591.2135122193</v>
      </c>
      <c r="G91" s="787">
        <v>855.72468974618</v>
      </c>
      <c r="H91" s="788">
        <v>700.068650844283</v>
      </c>
      <c r="I91" s="789">
        <v>3147.00685280976</v>
      </c>
      <c r="J91" s="790">
        <v>0.118953216149656</v>
      </c>
      <c r="K91" s="790">
        <v>0.205487142676249</v>
      </c>
      <c r="L91" s="790">
        <v>0.0528122337264985</v>
      </c>
      <c r="M91" s="790">
        <v>0.125191015910835</v>
      </c>
    </row>
    <row r="92" spans="8:8">
      <c r="A92" s="218" t="s">
        <v>195</v>
      </c>
      <c r="B92" s="433">
        <v>830.836507127566</v>
      </c>
      <c r="C92" s="433">
        <v>378.750339888772</v>
      </c>
      <c r="D92" s="459">
        <v>389.755851259761</v>
      </c>
      <c r="E92" s="434">
        <v>1599.3426982761</v>
      </c>
      <c r="F92" s="433">
        <v>932.943122757328</v>
      </c>
      <c r="G92" s="433">
        <v>455.705319925293</v>
      </c>
      <c r="H92" s="459">
        <v>399.984484161559</v>
      </c>
      <c r="I92" s="781">
        <v>1788.63292684418</v>
      </c>
      <c r="J92" s="782">
        <v>0.119828136883866</v>
      </c>
      <c r="K92" s="782">
        <v>0.199893902553929</v>
      </c>
      <c r="L92" s="783">
        <v>0.0234397484743507</v>
      </c>
      <c r="M92" s="783">
        <v>0.11529939990778</v>
      </c>
    </row>
    <row r="93" spans="8:8">
      <c r="A93" s="218" t="s">
        <v>196</v>
      </c>
      <c r="B93" s="459">
        <v>587.333539138982</v>
      </c>
      <c r="C93" s="459">
        <v>329.168155410327</v>
      </c>
      <c r="D93" s="459">
        <v>273.378440499454</v>
      </c>
      <c r="E93" s="434">
        <v>1189.88013504876</v>
      </c>
      <c r="F93" s="459">
        <v>658.270389461971</v>
      </c>
      <c r="G93" s="459">
        <v>400.019369820887</v>
      </c>
      <c r="H93" s="459">
        <v>300.084166682723</v>
      </c>
      <c r="I93" s="781">
        <v>1358.37392596558</v>
      </c>
      <c r="J93" s="782">
        <v>0.117715561497938</v>
      </c>
      <c r="K93" s="782">
        <v>0.211922885510387</v>
      </c>
      <c r="L93" s="783">
        <v>0.0946886083672724</v>
      </c>
      <c r="M93" s="783">
        <v>0.138486543218708</v>
      </c>
    </row>
    <row r="94" spans="8:8">
      <c r="A94" s="791" t="s">
        <v>217</v>
      </c>
      <c r="B94" s="447">
        <v>364.512357447869</v>
      </c>
      <c r="C94" s="447">
        <v>125.249435508517</v>
      </c>
      <c r="D94" s="447">
        <v>168.779916248853</v>
      </c>
      <c r="E94" s="448">
        <v>658.541709205239</v>
      </c>
      <c r="F94" s="447">
        <v>394.681933648177</v>
      </c>
      <c r="G94" s="447">
        <v>146.140474227922</v>
      </c>
      <c r="H94" s="447">
        <v>169.562916689763</v>
      </c>
      <c r="I94" s="437">
        <v>710.385324565862</v>
      </c>
      <c r="J94" s="784">
        <v>0.0798085707301155</v>
      </c>
      <c r="K94" s="784">
        <v>0.163607506277503</v>
      </c>
      <c r="L94" s="784">
        <v>0.00189426437927431</v>
      </c>
      <c r="M94" s="784">
        <v>0.0757775417309632</v>
      </c>
    </row>
    <row r="95" spans="8:8">
      <c r="A95" s="62"/>
      <c r="B95" s="62"/>
      <c r="C95" s="62"/>
      <c r="D95" s="62"/>
      <c r="E95" s="62"/>
      <c r="F95" s="62"/>
      <c r="G95" s="62"/>
      <c r="H95" s="62"/>
      <c r="I95" s="472"/>
      <c r="J95" s="783"/>
      <c r="K95" s="783"/>
      <c r="L95" s="783"/>
      <c r="M95" s="783"/>
    </row>
    <row r="96" spans="8:8">
      <c r="A96" s="62" t="s">
        <v>198</v>
      </c>
      <c r="B96" s="62"/>
      <c r="C96" s="62"/>
      <c r="D96" s="62"/>
      <c r="E96" s="62"/>
      <c r="F96" s="62"/>
      <c r="G96" s="62"/>
      <c r="H96" s="62"/>
      <c r="I96" s="472"/>
      <c r="J96" s="783"/>
      <c r="K96" s="783"/>
      <c r="L96" s="783"/>
      <c r="M96" s="783"/>
    </row>
    <row r="97" spans="8:8">
      <c r="A97" s="45" t="s">
        <v>752</v>
      </c>
      <c r="J97" s="783"/>
      <c r="K97" s="783"/>
      <c r="L97" s="783"/>
      <c r="M97" s="783"/>
    </row>
    <row r="98" spans="8:8">
      <c r="A98" s="473" t="s">
        <v>753</v>
      </c>
      <c r="J98" s="783"/>
      <c r="K98" s="783"/>
      <c r="L98" s="783"/>
      <c r="M98" s="783"/>
    </row>
    <row r="99" spans="8:8">
      <c r="A99" s="45" t="s">
        <v>221</v>
      </c>
      <c r="J99" s="783"/>
      <c r="K99" s="783"/>
      <c r="L99" s="783"/>
      <c r="M99" s="783"/>
    </row>
    <row r="100" spans="8:8">
      <c r="A100" s="45" t="s">
        <v>332</v>
      </c>
    </row>
    <row r="101" spans="8:8">
      <c r="A101" s="45" t="s">
        <v>754</v>
      </c>
    </row>
    <row r="102" spans="8:8">
      <c r="A102" s="47" t="s">
        <v>206</v>
      </c>
    </row>
  </sheetData>
  <mergeCells count="1">
    <mergeCell ref="J2:L2"/>
  </mergeCells>
  <conditionalFormatting sqref="J39:M39">
    <cfRule type="cellIs" operator="lessThanOrEqual" priority="1" dxfId="456">
      <formula>0</formula>
    </cfRule>
    <cfRule type="cellIs" operator="greaterThan" priority="2" dxfId="457">
      <formula>0</formula>
    </cfRule>
  </conditionalFormatting>
  <conditionalFormatting sqref="J88:M88">
    <cfRule type="cellIs" operator="lessThanOrEqual" priority="3" dxfId="458">
      <formula>0</formula>
    </cfRule>
    <cfRule type="cellIs" operator="greaterThan" priority="4" dxfId="459">
      <formula>0</formula>
    </cfRule>
  </conditionalFormatting>
  <conditionalFormatting sqref="J4:M38 J89:M94 J40:M87">
    <cfRule type="cellIs" operator="greaterThan" priority="6" dxfId="460">
      <formula>0</formula>
    </cfRule>
    <cfRule type="cellIs" operator="lessThanOrEqual" priority="5" dxfId="461">
      <formula>0</formula>
    </cfRule>
  </conditionalFormatting>
  <hyperlinks>
    <hyperlink ref="O1" location="Contents!A1" display="Contents"/>
  </hyperlinks>
  <printOptions gridLines="1"/>
  <pageMargins left="0.74803149606299" right="0.74803149606299" top="0.98425196850394" bottom="0.98425196850394" header="0.51181102362205" footer="0.51181102362205"/>
  <pageSetup paperSize="9" scale="66"/>
</worksheet>
</file>

<file path=xl/worksheets/sheet57.xml><?xml version="1.0" encoding="utf-8"?>
<worksheet xmlns:r="http://schemas.openxmlformats.org/officeDocument/2006/relationships" xmlns="http://schemas.openxmlformats.org/spreadsheetml/2006/main">
  <dimension ref="A1:BK124"/>
  <sheetViews>
    <sheetView workbookViewId="0" showGridLines="0">
      <pane xSplit="1" ySplit="3" topLeftCell="AR106" state="frozen" activePane="bottomRight"/>
      <selection pane="bottomRight" activeCell="BJ1" sqref="BJ1"/>
    </sheetView>
  </sheetViews>
  <sheetFormatPr defaultRowHeight="10.2" defaultColWidth="9"/>
  <cols>
    <col min="1" max="1" customWidth="1" width="30.664062" style="45"/>
    <col min="2" max="56" customWidth="1" width="8.5" style="45"/>
    <col min="57" max="57" customWidth="1" width="8.5" style="47"/>
    <col min="58" max="58" customWidth="1" width="10.0" style="45"/>
    <col min="59" max="59" customWidth="1" width="11.832031" style="45"/>
    <col min="60" max="16384" customWidth="0" width="9.1640625" style="45"/>
  </cols>
  <sheetData>
    <row r="1" spans="8:8" ht="13.2">
      <c r="A1" s="760" t="s">
        <v>755</v>
      </c>
      <c r="L1" s="21" t="s">
        <v>89</v>
      </c>
      <c r="BH1" s="455"/>
      <c r="BJ1" s="21" t="s">
        <v>89</v>
      </c>
    </row>
    <row r="2" spans="8:8">
      <c r="BF2" s="455" t="s">
        <v>90</v>
      </c>
      <c r="BG2" s="455"/>
      <c r="BH2" s="455" t="s">
        <v>91</v>
      </c>
    </row>
    <row r="3" spans="8:8">
      <c r="A3" s="45" t="s">
        <v>723</v>
      </c>
      <c r="B3" s="45">
        <v>1965.0</v>
      </c>
      <c r="C3" s="45">
        <v>1966.0</v>
      </c>
      <c r="D3" s="45">
        <v>1967.0</v>
      </c>
      <c r="E3" s="45">
        <v>1968.0</v>
      </c>
      <c r="F3" s="45">
        <v>1969.0</v>
      </c>
      <c r="G3" s="45">
        <v>1970.0</v>
      </c>
      <c r="H3" s="45">
        <v>1971.0</v>
      </c>
      <c r="I3" s="45">
        <v>1972.0</v>
      </c>
      <c r="J3" s="45">
        <v>1973.0</v>
      </c>
      <c r="K3" s="45">
        <v>1974.0</v>
      </c>
      <c r="L3" s="45">
        <v>1975.0</v>
      </c>
      <c r="M3" s="45">
        <v>1976.0</v>
      </c>
      <c r="N3" s="45">
        <v>1977.0</v>
      </c>
      <c r="O3" s="45">
        <v>1978.0</v>
      </c>
      <c r="P3" s="45">
        <v>1979.0</v>
      </c>
      <c r="Q3" s="45">
        <v>1980.0</v>
      </c>
      <c r="R3" s="45">
        <v>1981.0</v>
      </c>
      <c r="S3" s="45">
        <v>1982.0</v>
      </c>
      <c r="T3" s="45">
        <v>1983.0</v>
      </c>
      <c r="U3" s="45">
        <v>1984.0</v>
      </c>
      <c r="V3" s="45">
        <v>1985.0</v>
      </c>
      <c r="W3" s="45">
        <v>1986.0</v>
      </c>
      <c r="X3" s="45">
        <v>1987.0</v>
      </c>
      <c r="Y3" s="45">
        <v>1988.0</v>
      </c>
      <c r="Z3" s="45">
        <v>1989.0</v>
      </c>
      <c r="AA3" s="45">
        <v>1990.0</v>
      </c>
      <c r="AB3" s="45">
        <v>1991.0</v>
      </c>
      <c r="AC3" s="45">
        <v>1992.0</v>
      </c>
      <c r="AD3" s="45">
        <v>1993.0</v>
      </c>
      <c r="AE3" s="45">
        <v>1994.0</v>
      </c>
      <c r="AF3" s="45">
        <v>1995.0</v>
      </c>
      <c r="AG3" s="45">
        <v>1996.0</v>
      </c>
      <c r="AH3" s="45">
        <v>1997.0</v>
      </c>
      <c r="AI3" s="45">
        <v>1998.0</v>
      </c>
      <c r="AJ3" s="45">
        <v>1999.0</v>
      </c>
      <c r="AK3" s="45">
        <v>2000.0</v>
      </c>
      <c r="AL3" s="45">
        <v>2001.0</v>
      </c>
      <c r="AM3" s="45">
        <v>2002.0</v>
      </c>
      <c r="AN3" s="45">
        <v>2003.0</v>
      </c>
      <c r="AO3" s="45">
        <v>2004.0</v>
      </c>
      <c r="AP3" s="45">
        <v>2005.0</v>
      </c>
      <c r="AQ3" s="45">
        <v>2006.0</v>
      </c>
      <c r="AR3" s="45">
        <v>2007.0</v>
      </c>
      <c r="AS3" s="45">
        <v>2008.0</v>
      </c>
      <c r="AT3" s="45">
        <v>2009.0</v>
      </c>
      <c r="AU3" s="45">
        <v>2010.0</v>
      </c>
      <c r="AV3" s="45">
        <v>2011.0</v>
      </c>
      <c r="AW3" s="45">
        <v>2012.0</v>
      </c>
      <c r="AX3" s="45">
        <v>2013.0</v>
      </c>
      <c r="AY3" s="45">
        <v>2014.0</v>
      </c>
      <c r="AZ3" s="45">
        <v>2015.0</v>
      </c>
      <c r="BA3" s="45">
        <v>2016.0</v>
      </c>
      <c r="BB3" s="45">
        <v>2017.0</v>
      </c>
      <c r="BC3" s="45">
        <v>2018.0</v>
      </c>
      <c r="BD3" s="45">
        <v>2019.0</v>
      </c>
      <c r="BE3" s="47">
        <v>2020.0</v>
      </c>
      <c r="BF3" s="455">
        <v>2020.0</v>
      </c>
      <c r="BG3" s="455" t="s">
        <v>93</v>
      </c>
      <c r="BH3" s="455">
        <v>2020.0</v>
      </c>
    </row>
    <row r="4" spans="8:8">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0"/>
      <c r="AL4" s="50"/>
      <c r="AM4" s="50"/>
      <c r="AN4" s="50"/>
      <c r="AO4" s="50"/>
      <c r="AP4" s="50"/>
      <c r="AQ4" s="50"/>
      <c r="AR4" s="50"/>
      <c r="AS4" s="50"/>
      <c r="AT4" s="50"/>
      <c r="AU4" s="50"/>
      <c r="AV4" s="50"/>
      <c r="AW4" s="50"/>
      <c r="AX4" s="50"/>
      <c r="AY4" s="50"/>
      <c r="AZ4" s="50"/>
      <c r="BA4" s="50"/>
      <c r="BB4" s="50"/>
      <c r="BC4" s="50"/>
      <c r="BD4" s="50"/>
      <c r="BE4" s="51"/>
      <c r="BF4" s="50"/>
      <c r="BG4" s="50"/>
      <c r="BH4" s="50"/>
    </row>
    <row r="5" spans="8:8">
      <c r="A5" s="45" t="s">
        <v>94</v>
      </c>
      <c r="B5" s="433">
        <v>0.0</v>
      </c>
      <c r="C5" s="433">
        <v>0.0</v>
      </c>
      <c r="D5" s="433">
        <v>0.0</v>
      </c>
      <c r="E5" s="433">
        <v>0.0</v>
      </c>
      <c r="F5" s="433">
        <v>0.0</v>
      </c>
      <c r="G5" s="433">
        <v>0.0</v>
      </c>
      <c r="H5" s="433">
        <v>0.0</v>
      </c>
      <c r="I5" s="433">
        <v>0.0</v>
      </c>
      <c r="J5" s="433">
        <v>0.0</v>
      </c>
      <c r="K5" s="433">
        <v>0.0</v>
      </c>
      <c r="L5" s="433">
        <v>0.0</v>
      </c>
      <c r="M5" s="433">
        <v>0.0</v>
      </c>
      <c r="N5" s="433">
        <v>0.0</v>
      </c>
      <c r="O5" s="433">
        <v>0.0</v>
      </c>
      <c r="P5" s="433">
        <v>0.0</v>
      </c>
      <c r="Q5" s="433">
        <v>0.0</v>
      </c>
      <c r="R5" s="433">
        <v>0.0</v>
      </c>
      <c r="S5" s="433">
        <v>0.0</v>
      </c>
      <c r="T5" s="433">
        <v>0.0</v>
      </c>
      <c r="U5" s="433">
        <v>0.0</v>
      </c>
      <c r="V5" s="433">
        <v>0.0</v>
      </c>
      <c r="W5" s="433">
        <v>0.0</v>
      </c>
      <c r="X5" s="433">
        <v>0.0</v>
      </c>
      <c r="Y5" s="433">
        <v>0.0</v>
      </c>
      <c r="Z5" s="433">
        <v>0.0</v>
      </c>
      <c r="AA5" s="433">
        <v>0.0</v>
      </c>
      <c r="AB5" s="433">
        <v>0.0</v>
      </c>
      <c r="AC5" s="433">
        <v>0.002052632</v>
      </c>
      <c r="AD5" s="433">
        <v>0.002052632</v>
      </c>
      <c r="AE5" s="433">
        <v>0.002052632</v>
      </c>
      <c r="AF5" s="433">
        <v>0.003842105</v>
      </c>
      <c r="AG5" s="433">
        <v>0.005894737</v>
      </c>
      <c r="AH5" s="433">
        <v>0.006947368</v>
      </c>
      <c r="AI5" s="433">
        <v>0.010105263</v>
      </c>
      <c r="AJ5" s="433">
        <v>0.0132631578947368</v>
      </c>
      <c r="AK5" s="433">
        <v>0.0164210526315789</v>
      </c>
      <c r="AL5" s="433">
        <v>0.0195789473684211</v>
      </c>
      <c r="AM5" s="433">
        <v>0.0227368421052632</v>
      </c>
      <c r="AN5" s="433">
        <v>0.0227894736842105</v>
      </c>
      <c r="AO5" s="433">
        <v>0.0142631578947368</v>
      </c>
      <c r="AP5" s="433">
        <v>0.0184736842105263</v>
      </c>
      <c r="AQ5" s="433">
        <v>0.0226842105263158</v>
      </c>
      <c r="AR5" s="433">
        <v>0.0289473684210526</v>
      </c>
      <c r="AS5" s="433">
        <v>0.035</v>
      </c>
      <c r="AT5" s="433">
        <v>0.109</v>
      </c>
      <c r="AU5" s="433">
        <v>0.255</v>
      </c>
      <c r="AV5" s="433">
        <v>0.572</v>
      </c>
      <c r="AW5" s="433">
        <v>0.881</v>
      </c>
      <c r="AX5" s="433">
        <v>1.499</v>
      </c>
      <c r="AY5" s="433">
        <v>2.12</v>
      </c>
      <c r="AZ5" s="433">
        <v>2.895</v>
      </c>
      <c r="BA5" s="433">
        <v>4.03232222222222</v>
      </c>
      <c r="BB5" s="433">
        <v>3.57373838383838</v>
      </c>
      <c r="BC5" s="433">
        <v>3.7969696969697</v>
      </c>
      <c r="BD5" s="433">
        <v>4.21697272727273</v>
      </c>
      <c r="BE5" s="435">
        <v>4.42432525252525</v>
      </c>
      <c r="BF5" s="456">
        <v>0.0463043556406206</v>
      </c>
      <c r="BG5" s="456">
        <v>0.441310098229704</v>
      </c>
      <c r="BH5" s="456">
        <v>0.0051702671496338</v>
      </c>
    </row>
    <row r="6" spans="8:8">
      <c r="A6" s="45" t="s">
        <v>95</v>
      </c>
      <c r="B6" s="433">
        <v>0.0</v>
      </c>
      <c r="C6" s="433">
        <v>0.0</v>
      </c>
      <c r="D6" s="433">
        <v>0.0</v>
      </c>
      <c r="E6" s="433">
        <v>0.0</v>
      </c>
      <c r="F6" s="433">
        <v>0.0</v>
      </c>
      <c r="G6" s="433">
        <v>0.0</v>
      </c>
      <c r="H6" s="433">
        <v>0.0</v>
      </c>
      <c r="I6" s="433">
        <v>0.0</v>
      </c>
      <c r="J6" s="433">
        <v>0.0</v>
      </c>
      <c r="K6" s="433">
        <v>0.0</v>
      </c>
      <c r="L6" s="433">
        <v>0.0</v>
      </c>
      <c r="M6" s="433">
        <v>0.0</v>
      </c>
      <c r="N6" s="433">
        <v>0.0</v>
      </c>
      <c r="O6" s="433">
        <v>0.0</v>
      </c>
      <c r="P6" s="433">
        <v>0.0</v>
      </c>
      <c r="Q6" s="433">
        <v>0.0</v>
      </c>
      <c r="R6" s="433">
        <v>0.0</v>
      </c>
      <c r="S6" s="433">
        <v>0.0</v>
      </c>
      <c r="T6" s="433">
        <v>0.0</v>
      </c>
      <c r="U6" s="433">
        <v>0.0</v>
      </c>
      <c r="V6" s="433">
        <v>0.0</v>
      </c>
      <c r="W6" s="433">
        <v>0.0</v>
      </c>
      <c r="X6" s="433">
        <v>0.0</v>
      </c>
      <c r="Y6" s="433">
        <v>0.0</v>
      </c>
      <c r="Z6" s="433">
        <v>0.0</v>
      </c>
      <c r="AA6" s="433">
        <v>0.001</v>
      </c>
      <c r="AB6" s="433">
        <v>0.002</v>
      </c>
      <c r="AC6" s="433">
        <v>0.003</v>
      </c>
      <c r="AD6" s="433">
        <v>0.004</v>
      </c>
      <c r="AE6" s="433">
        <v>0.005</v>
      </c>
      <c r="AF6" s="433">
        <v>0.005</v>
      </c>
      <c r="AG6" s="433">
        <v>0.006</v>
      </c>
      <c r="AH6" s="433">
        <v>0.006</v>
      </c>
      <c r="AI6" s="433">
        <v>0.007</v>
      </c>
      <c r="AJ6" s="433">
        <v>0.007</v>
      </c>
      <c r="AK6" s="433">
        <v>0.007</v>
      </c>
      <c r="AL6" s="433">
        <v>0.008</v>
      </c>
      <c r="AM6" s="433">
        <v>0.008</v>
      </c>
      <c r="AN6" s="433">
        <v>0.008</v>
      </c>
      <c r="AO6" s="433">
        <v>0.009</v>
      </c>
      <c r="AP6" s="433">
        <v>0.009</v>
      </c>
      <c r="AQ6" s="433">
        <v>0.01</v>
      </c>
      <c r="AR6" s="433">
        <v>0.009</v>
      </c>
      <c r="AS6" s="433">
        <v>0.019</v>
      </c>
      <c r="AT6" s="433">
        <v>0.027</v>
      </c>
      <c r="AU6" s="433">
        <v>0.031</v>
      </c>
      <c r="AV6" s="433">
        <v>0.041</v>
      </c>
      <c r="AW6" s="433">
        <v>0.069</v>
      </c>
      <c r="AX6" s="433">
        <v>0.106</v>
      </c>
      <c r="AY6" s="433">
        <v>0.221</v>
      </c>
      <c r="AZ6" s="433">
        <v>0.202197500161758</v>
      </c>
      <c r="BA6" s="433">
        <v>0.143789166781698</v>
      </c>
      <c r="BB6" s="433">
        <v>1.18538833428164</v>
      </c>
      <c r="BC6" s="433">
        <v>3.17999999999999</v>
      </c>
      <c r="BD6" s="433">
        <v>7.366388894782</v>
      </c>
      <c r="BE6" s="435">
        <v>11.8735296311897</v>
      </c>
      <c r="BF6" s="457">
        <v>0.607448162530115</v>
      </c>
      <c r="BG6" s="457">
        <v>0.752221834831258</v>
      </c>
      <c r="BH6" s="457">
        <v>0.0138754084969917</v>
      </c>
    </row>
    <row r="7" spans="8:8">
      <c r="A7" s="45" t="s">
        <v>96</v>
      </c>
      <c r="B7" s="433">
        <v>0.0</v>
      </c>
      <c r="C7" s="433">
        <v>0.0</v>
      </c>
      <c r="D7" s="433">
        <v>0.0</v>
      </c>
      <c r="E7" s="433">
        <v>0.0</v>
      </c>
      <c r="F7" s="433">
        <v>0.0</v>
      </c>
      <c r="G7" s="433">
        <v>0.0</v>
      </c>
      <c r="H7" s="433">
        <v>0.0</v>
      </c>
      <c r="I7" s="433">
        <v>0.0</v>
      </c>
      <c r="J7" s="433">
        <v>0.0</v>
      </c>
      <c r="K7" s="433">
        <v>0.0</v>
      </c>
      <c r="L7" s="433">
        <v>0.0</v>
      </c>
      <c r="M7" s="433">
        <v>0.0</v>
      </c>
      <c r="N7" s="433">
        <v>0.0</v>
      </c>
      <c r="O7" s="433">
        <v>0.0</v>
      </c>
      <c r="P7" s="433">
        <v>0.0</v>
      </c>
      <c r="Q7" s="433">
        <v>0.0</v>
      </c>
      <c r="R7" s="433">
        <v>0.0</v>
      </c>
      <c r="S7" s="433">
        <v>0.0</v>
      </c>
      <c r="T7" s="433">
        <v>0.003</v>
      </c>
      <c r="U7" s="433">
        <v>0.0053010101010101</v>
      </c>
      <c r="V7" s="433">
        <v>0.0107373737373737</v>
      </c>
      <c r="W7" s="433">
        <v>0.0141737373737374</v>
      </c>
      <c r="X7" s="433">
        <v>0.0106030303030303</v>
      </c>
      <c r="Y7" s="433">
        <v>0.00918585858585859</v>
      </c>
      <c r="Z7" s="433">
        <v>0.253132323232323</v>
      </c>
      <c r="AA7" s="433">
        <v>0.37079494949495</v>
      </c>
      <c r="AB7" s="433">
        <v>0.478252872967454</v>
      </c>
      <c r="AC7" s="433">
        <v>0.408844477488221</v>
      </c>
      <c r="AD7" s="433">
        <v>0.475161892029938</v>
      </c>
      <c r="AE7" s="433">
        <v>0.501872793360281</v>
      </c>
      <c r="AF7" s="433">
        <v>0.514471573478503</v>
      </c>
      <c r="AG7" s="433">
        <v>0.541341217427102</v>
      </c>
      <c r="AH7" s="433">
        <v>0.53269572753425</v>
      </c>
      <c r="AI7" s="433">
        <v>0.524659346224187</v>
      </c>
      <c r="AJ7" s="433">
        <v>0.518342069616631</v>
      </c>
      <c r="AK7" s="433">
        <v>0.518512654123255</v>
      </c>
      <c r="AL7" s="433">
        <v>0.574351055492937</v>
      </c>
      <c r="AM7" s="433">
        <v>0.601597597658529</v>
      </c>
      <c r="AN7" s="433">
        <v>0.61065431835335</v>
      </c>
      <c r="AO7" s="433">
        <v>0.698132437778763</v>
      </c>
      <c r="AP7" s="433">
        <v>0.748900633614374</v>
      </c>
      <c r="AQ7" s="433">
        <v>0.824432129078803</v>
      </c>
      <c r="AR7" s="433">
        <v>1.09541049862401</v>
      </c>
      <c r="AS7" s="433">
        <v>1.63306256369973</v>
      </c>
      <c r="AT7" s="433">
        <v>2.07596039424441</v>
      </c>
      <c r="AU7" s="433">
        <v>3.01303642097211</v>
      </c>
      <c r="AV7" s="433">
        <v>4.73890412797013</v>
      </c>
      <c r="AW7" s="433">
        <v>9.0370137555406</v>
      </c>
      <c r="AX7" s="433">
        <v>16.0396954805979</v>
      </c>
      <c r="AY7" s="433">
        <v>29.2161616161616</v>
      </c>
      <c r="AZ7" s="433">
        <v>39.4262626262626</v>
      </c>
      <c r="BA7" s="433">
        <v>55.420202020202</v>
      </c>
      <c r="BB7" s="433">
        <v>78.0575757575758</v>
      </c>
      <c r="BC7" s="433">
        <v>94.3080808080808</v>
      </c>
      <c r="BD7" s="433">
        <v>107.973737373737</v>
      </c>
      <c r="BE7" s="435">
        <v>133.970707070707</v>
      </c>
      <c r="BF7" s="457">
        <v>0.237381145981806</v>
      </c>
      <c r="BG7" s="457">
        <v>0.484601541144731</v>
      </c>
      <c r="BH7" s="457">
        <v>0.1565581882538</v>
      </c>
    </row>
    <row r="8" spans="8:8" s="47" ht="10.2" customFormat="1">
      <c r="A8" s="54" t="s">
        <v>97</v>
      </c>
      <c r="B8" s="436">
        <v>0.0</v>
      </c>
      <c r="C8" s="436">
        <v>0.0</v>
      </c>
      <c r="D8" s="436">
        <v>0.0</v>
      </c>
      <c r="E8" s="436">
        <v>0.0</v>
      </c>
      <c r="F8" s="436">
        <v>0.0</v>
      </c>
      <c r="G8" s="436">
        <v>0.0</v>
      </c>
      <c r="H8" s="436">
        <v>0.0</v>
      </c>
      <c r="I8" s="436">
        <v>0.0</v>
      </c>
      <c r="J8" s="436">
        <v>0.0</v>
      </c>
      <c r="K8" s="436">
        <v>0.0</v>
      </c>
      <c r="L8" s="436">
        <v>0.0</v>
      </c>
      <c r="M8" s="436">
        <v>0.0</v>
      </c>
      <c r="N8" s="436">
        <v>0.0</v>
      </c>
      <c r="O8" s="436">
        <v>0.0</v>
      </c>
      <c r="P8" s="436">
        <v>0.0</v>
      </c>
      <c r="Q8" s="436">
        <v>0.0</v>
      </c>
      <c r="R8" s="436">
        <v>0.0</v>
      </c>
      <c r="S8" s="436">
        <v>0.0</v>
      </c>
      <c r="T8" s="436">
        <v>0.003</v>
      </c>
      <c r="U8" s="436">
        <v>0.0053010101010101</v>
      </c>
      <c r="V8" s="436">
        <v>0.0107373737373737</v>
      </c>
      <c r="W8" s="436">
        <v>0.0141737373737374</v>
      </c>
      <c r="X8" s="436">
        <v>0.0106030303030303</v>
      </c>
      <c r="Y8" s="436">
        <v>0.00918585858585859</v>
      </c>
      <c r="Z8" s="436">
        <v>0.253132323232323</v>
      </c>
      <c r="AA8" s="436">
        <v>0.37179494949495</v>
      </c>
      <c r="AB8" s="436">
        <v>0.480252872967454</v>
      </c>
      <c r="AC8" s="436">
        <v>0.413897109488221</v>
      </c>
      <c r="AD8" s="436">
        <v>0.481214524029938</v>
      </c>
      <c r="AE8" s="436">
        <v>0.508925425360281</v>
      </c>
      <c r="AF8" s="436">
        <v>0.523313678478503</v>
      </c>
      <c r="AG8" s="436">
        <v>0.553235954427102</v>
      </c>
      <c r="AH8" s="436">
        <v>0.54564309553425</v>
      </c>
      <c r="AI8" s="436">
        <v>0.541764609224187</v>
      </c>
      <c r="AJ8" s="436">
        <v>0.538605227511368</v>
      </c>
      <c r="AK8" s="436">
        <v>0.541933706754834</v>
      </c>
      <c r="AL8" s="436">
        <v>0.601930002861358</v>
      </c>
      <c r="AM8" s="436">
        <v>0.632334439763792</v>
      </c>
      <c r="AN8" s="436">
        <v>0.64144379203756</v>
      </c>
      <c r="AO8" s="436">
        <v>0.7213955956735</v>
      </c>
      <c r="AP8" s="436">
        <v>0.7763743178249</v>
      </c>
      <c r="AQ8" s="436">
        <v>0.857116339605119</v>
      </c>
      <c r="AR8" s="436">
        <v>1.13335786704506</v>
      </c>
      <c r="AS8" s="436">
        <v>1.68706256369973</v>
      </c>
      <c r="AT8" s="436">
        <v>2.21196039424441</v>
      </c>
      <c r="AU8" s="436">
        <v>3.29903642097211</v>
      </c>
      <c r="AV8" s="436">
        <v>5.35190412797013</v>
      </c>
      <c r="AW8" s="436">
        <v>9.98701375554061</v>
      </c>
      <c r="AX8" s="436">
        <v>17.6446954805979</v>
      </c>
      <c r="AY8" s="436">
        <v>31.5571616161616</v>
      </c>
      <c r="AZ8" s="436">
        <v>42.5234601264244</v>
      </c>
      <c r="BA8" s="436">
        <v>59.5963134092059</v>
      </c>
      <c r="BB8" s="436">
        <v>82.8167024756958</v>
      </c>
      <c r="BC8" s="436">
        <v>101.28505050505</v>
      </c>
      <c r="BD8" s="436">
        <v>119.557098995792</v>
      </c>
      <c r="BE8" s="436">
        <v>150.268561954422</v>
      </c>
      <c r="BF8" s="458">
        <v>0.253442860120676</v>
      </c>
      <c r="BG8" s="458">
        <v>0.490320935113221</v>
      </c>
      <c r="BH8" s="458">
        <v>0.175603863900425</v>
      </c>
    </row>
    <row r="9" spans="8:8">
      <c r="B9" s="433"/>
      <c r="C9" s="433"/>
      <c r="D9" s="433"/>
      <c r="E9" s="433"/>
      <c r="F9" s="433"/>
      <c r="G9" s="433"/>
      <c r="H9" s="433"/>
      <c r="I9" s="433"/>
      <c r="J9" s="433"/>
      <c r="K9" s="433"/>
      <c r="L9" s="433"/>
      <c r="M9" s="433"/>
      <c r="N9" s="433"/>
      <c r="O9" s="433"/>
      <c r="P9" s="433"/>
      <c r="Q9" s="433"/>
      <c r="R9" s="433"/>
      <c r="S9" s="433"/>
      <c r="T9" s="433"/>
      <c r="U9" s="433"/>
      <c r="V9" s="433"/>
      <c r="W9" s="433"/>
      <c r="X9" s="433"/>
      <c r="Y9" s="433"/>
      <c r="Z9" s="433"/>
      <c r="AA9" s="433"/>
      <c r="AB9" s="433"/>
      <c r="AC9" s="433"/>
      <c r="AD9" s="433"/>
      <c r="AE9" s="433"/>
      <c r="AF9" s="433"/>
      <c r="AG9" s="433"/>
      <c r="AH9" s="433"/>
      <c r="AI9" s="433"/>
      <c r="AJ9" s="433"/>
      <c r="AK9" s="433"/>
      <c r="AL9" s="433"/>
      <c r="AM9" s="433"/>
      <c r="AN9" s="433"/>
      <c r="AO9" s="433"/>
      <c r="AP9" s="433"/>
      <c r="AQ9" s="433"/>
      <c r="AR9" s="433"/>
      <c r="AS9" s="433"/>
      <c r="AT9" s="433"/>
      <c r="AU9" s="433"/>
      <c r="AV9" s="433"/>
      <c r="AW9" s="433"/>
      <c r="AX9" s="433"/>
      <c r="AY9" s="433"/>
      <c r="AZ9" s="433"/>
      <c r="BA9" s="433"/>
      <c r="BB9" s="433"/>
      <c r="BC9" s="433"/>
      <c r="BD9" s="433"/>
      <c r="BE9" s="435"/>
      <c r="BF9" s="457"/>
      <c r="BG9" s="457"/>
      <c r="BH9" s="457"/>
    </row>
    <row r="10" spans="8:8">
      <c r="A10" s="45" t="s">
        <v>98</v>
      </c>
      <c r="B10" s="433">
        <v>0.0</v>
      </c>
      <c r="C10" s="433">
        <v>0.0</v>
      </c>
      <c r="D10" s="433">
        <v>0.0</v>
      </c>
      <c r="E10" s="433">
        <v>0.0</v>
      </c>
      <c r="F10" s="433">
        <v>0.0</v>
      </c>
      <c r="G10" s="433">
        <v>0.0</v>
      </c>
      <c r="H10" s="433">
        <v>0.0</v>
      </c>
      <c r="I10" s="433">
        <v>0.0</v>
      </c>
      <c r="J10" s="433">
        <v>0.0</v>
      </c>
      <c r="K10" s="433">
        <v>0.0</v>
      </c>
      <c r="L10" s="433">
        <v>0.0</v>
      </c>
      <c r="M10" s="433">
        <v>0.0</v>
      </c>
      <c r="N10" s="433">
        <v>0.0</v>
      </c>
      <c r="O10" s="433">
        <v>0.0</v>
      </c>
      <c r="P10" s="433">
        <v>0.0</v>
      </c>
      <c r="Q10" s="433">
        <v>0.0</v>
      </c>
      <c r="R10" s="433">
        <v>0.0</v>
      </c>
      <c r="S10" s="433">
        <v>0.0</v>
      </c>
      <c r="T10" s="433">
        <v>0.0</v>
      </c>
      <c r="U10" s="433">
        <v>0.0</v>
      </c>
      <c r="V10" s="433">
        <v>0.0</v>
      </c>
      <c r="W10" s="433">
        <v>0.0</v>
      </c>
      <c r="X10" s="433">
        <v>0.0</v>
      </c>
      <c r="Y10" s="433">
        <v>0.0</v>
      </c>
      <c r="Z10" s="433">
        <v>0.0</v>
      </c>
      <c r="AA10" s="433">
        <v>0.0</v>
      </c>
      <c r="AB10" s="433">
        <v>0.0</v>
      </c>
      <c r="AC10" s="433">
        <v>0.0</v>
      </c>
      <c r="AD10" s="433">
        <v>0.0</v>
      </c>
      <c r="AE10" s="433">
        <v>0.0</v>
      </c>
      <c r="AF10" s="433">
        <v>0.0</v>
      </c>
      <c r="AG10" s="433">
        <v>0.0</v>
      </c>
      <c r="AH10" s="433">
        <v>0.0</v>
      </c>
      <c r="AI10" s="433">
        <v>1.7E-5</v>
      </c>
      <c r="AJ10" s="433">
        <v>2.6E-5</v>
      </c>
      <c r="AK10" s="433">
        <v>3.6E-5</v>
      </c>
      <c r="AL10" s="433">
        <v>4.3E-5</v>
      </c>
      <c r="AM10" s="433">
        <v>4.7E-5</v>
      </c>
      <c r="AN10" s="433">
        <v>6.5E-5</v>
      </c>
      <c r="AO10" s="433">
        <v>7.0E-5</v>
      </c>
      <c r="AP10" s="433">
        <v>8.1E-5</v>
      </c>
      <c r="AQ10" s="433">
        <v>9.0E-5</v>
      </c>
      <c r="AR10" s="433">
        <v>1.089E-4</v>
      </c>
      <c r="AS10" s="433">
        <v>1.437E-4</v>
      </c>
      <c r="AT10" s="433">
        <v>7.6084E-5</v>
      </c>
      <c r="AU10" s="433">
        <v>8.589E-5</v>
      </c>
      <c r="AV10" s="433">
        <v>0.001614</v>
      </c>
      <c r="AW10" s="433">
        <v>0.0081729668</v>
      </c>
      <c r="AX10" s="433">
        <v>0.015074079</v>
      </c>
      <c r="AY10" s="433">
        <v>0.015944</v>
      </c>
      <c r="AZ10" s="433">
        <v>0.014683</v>
      </c>
      <c r="BA10" s="433">
        <v>0.014273</v>
      </c>
      <c r="BB10" s="433">
        <v>0.016417</v>
      </c>
      <c r="BC10" s="433">
        <v>0.10813</v>
      </c>
      <c r="BD10" s="433">
        <v>0.799697913</v>
      </c>
      <c r="BE10" s="435">
        <v>1.34434093479237</v>
      </c>
      <c r="BF10" s="457">
        <v>0.676467889105279</v>
      </c>
      <c r="BG10" s="457">
        <v>1.52442959275989</v>
      </c>
      <c r="BH10" s="457">
        <v>0.00157099701679885</v>
      </c>
    </row>
    <row r="11" spans="8:8">
      <c r="A11" s="45" t="s">
        <v>99</v>
      </c>
      <c r="B11" s="433">
        <v>0.0</v>
      </c>
      <c r="C11" s="433">
        <v>0.0</v>
      </c>
      <c r="D11" s="433">
        <v>0.0</v>
      </c>
      <c r="E11" s="433">
        <v>0.0</v>
      </c>
      <c r="F11" s="433">
        <v>0.0</v>
      </c>
      <c r="G11" s="433">
        <v>0.0</v>
      </c>
      <c r="H11" s="433">
        <v>0.0</v>
      </c>
      <c r="I11" s="433">
        <v>0.0</v>
      </c>
      <c r="J11" s="433">
        <v>0.0</v>
      </c>
      <c r="K11" s="433">
        <v>0.0</v>
      </c>
      <c r="L11" s="433">
        <v>0.0</v>
      </c>
      <c r="M11" s="433">
        <v>0.0</v>
      </c>
      <c r="N11" s="433">
        <v>0.0</v>
      </c>
      <c r="O11" s="433">
        <v>0.0</v>
      </c>
      <c r="P11" s="433">
        <v>0.0</v>
      </c>
      <c r="Q11" s="433">
        <v>0.0</v>
      </c>
      <c r="R11" s="433">
        <v>0.0</v>
      </c>
      <c r="S11" s="433">
        <v>0.0</v>
      </c>
      <c r="T11" s="433">
        <v>0.0</v>
      </c>
      <c r="U11" s="433">
        <v>0.0</v>
      </c>
      <c r="V11" s="433">
        <v>0.0</v>
      </c>
      <c r="W11" s="433">
        <v>0.0</v>
      </c>
      <c r="X11" s="433">
        <v>0.0</v>
      </c>
      <c r="Y11" s="433">
        <v>0.0</v>
      </c>
      <c r="Z11" s="433">
        <v>0.0</v>
      </c>
      <c r="AA11" s="433">
        <v>0.0</v>
      </c>
      <c r="AB11" s="433">
        <v>0.0</v>
      </c>
      <c r="AC11" s="433">
        <v>0.0</v>
      </c>
      <c r="AD11" s="433">
        <v>0.0</v>
      </c>
      <c r="AE11" s="433">
        <v>0.0</v>
      </c>
      <c r="AF11" s="433">
        <v>0.0</v>
      </c>
      <c r="AG11" s="433">
        <v>0.0</v>
      </c>
      <c r="AH11" s="433">
        <v>0.0</v>
      </c>
      <c r="AI11" s="433">
        <v>0.0</v>
      </c>
      <c r="AJ11" s="433">
        <v>0.0</v>
      </c>
      <c r="AK11" s="433">
        <v>0.0</v>
      </c>
      <c r="AL11" s="433">
        <v>0.0</v>
      </c>
      <c r="AM11" s="433">
        <v>0.0</v>
      </c>
      <c r="AN11" s="433">
        <v>0.0</v>
      </c>
      <c r="AO11" s="433">
        <v>0.0</v>
      </c>
      <c r="AP11" s="433">
        <v>0.0</v>
      </c>
      <c r="AQ11" s="433">
        <v>0.0</v>
      </c>
      <c r="AR11" s="433">
        <v>0.0</v>
      </c>
      <c r="AS11" s="433">
        <v>0.0</v>
      </c>
      <c r="AT11" s="433">
        <v>0.0</v>
      </c>
      <c r="AU11" s="433">
        <v>0.0</v>
      </c>
      <c r="AV11" s="433">
        <v>0.0</v>
      </c>
      <c r="AW11" s="433">
        <v>9.8E-4</v>
      </c>
      <c r="AX11" s="433">
        <v>0.0047935926312</v>
      </c>
      <c r="AY11" s="433">
        <v>0.0160818016968</v>
      </c>
      <c r="AZ11" s="433">
        <v>0.0589174116761564</v>
      </c>
      <c r="BA11" s="433">
        <v>0.0852605915909738</v>
      </c>
      <c r="BB11" s="433">
        <v>0.831813401317189</v>
      </c>
      <c r="BC11" s="433">
        <v>3.46143483422597</v>
      </c>
      <c r="BD11" s="433">
        <v>6.65457908280807</v>
      </c>
      <c r="BE11" s="435">
        <v>7.95868866286396</v>
      </c>
      <c r="BF11" s="457">
        <v>0.19270407836574</v>
      </c>
      <c r="BG11" s="457">
        <v>0.0</v>
      </c>
      <c r="BH11" s="457">
        <v>0.00930052475782207</v>
      </c>
    </row>
    <row r="12" spans="8:8">
      <c r="A12" s="45" t="s">
        <v>100</v>
      </c>
      <c r="B12" s="433">
        <v>0.0</v>
      </c>
      <c r="C12" s="433">
        <v>0.0</v>
      </c>
      <c r="D12" s="433">
        <v>0.0</v>
      </c>
      <c r="E12" s="433">
        <v>0.0</v>
      </c>
      <c r="F12" s="433">
        <v>0.0</v>
      </c>
      <c r="G12" s="433">
        <v>0.0</v>
      </c>
      <c r="H12" s="433">
        <v>0.0</v>
      </c>
      <c r="I12" s="433">
        <v>0.0</v>
      </c>
      <c r="J12" s="433">
        <v>0.0</v>
      </c>
      <c r="K12" s="433">
        <v>0.0</v>
      </c>
      <c r="L12" s="433">
        <v>0.0</v>
      </c>
      <c r="M12" s="433">
        <v>0.0</v>
      </c>
      <c r="N12" s="433">
        <v>0.0</v>
      </c>
      <c r="O12" s="433">
        <v>0.0</v>
      </c>
      <c r="P12" s="433">
        <v>0.0</v>
      </c>
      <c r="Q12" s="433">
        <v>0.0</v>
      </c>
      <c r="R12" s="433">
        <v>0.0</v>
      </c>
      <c r="S12" s="433">
        <v>0.0</v>
      </c>
      <c r="T12" s="433">
        <v>0.0</v>
      </c>
      <c r="U12" s="433">
        <v>0.0</v>
      </c>
      <c r="V12" s="433">
        <v>0.0</v>
      </c>
      <c r="W12" s="433">
        <v>0.0</v>
      </c>
      <c r="X12" s="433">
        <v>0.0</v>
      </c>
      <c r="Y12" s="433">
        <v>0.0</v>
      </c>
      <c r="Z12" s="433">
        <v>0.0</v>
      </c>
      <c r="AA12" s="433">
        <v>0.0</v>
      </c>
      <c r="AB12" s="433">
        <v>0.0</v>
      </c>
      <c r="AC12" s="433">
        <v>0.0</v>
      </c>
      <c r="AD12" s="433">
        <v>0.0</v>
      </c>
      <c r="AE12" s="433">
        <v>0.0</v>
      </c>
      <c r="AF12" s="433">
        <v>0.0</v>
      </c>
      <c r="AG12" s="433">
        <v>0.0</v>
      </c>
      <c r="AH12" s="433">
        <v>0.0</v>
      </c>
      <c r="AI12" s="433">
        <v>0.0</v>
      </c>
      <c r="AJ12" s="433">
        <v>0.0</v>
      </c>
      <c r="AK12" s="433">
        <v>0.0</v>
      </c>
      <c r="AL12" s="433">
        <v>0.0</v>
      </c>
      <c r="AM12" s="433">
        <v>0.0</v>
      </c>
      <c r="AN12" s="433">
        <v>0.0</v>
      </c>
      <c r="AO12" s="433">
        <v>0.0</v>
      </c>
      <c r="AP12" s="433">
        <v>0.0</v>
      </c>
      <c r="AQ12" s="433">
        <v>0.0</v>
      </c>
      <c r="AR12" s="433">
        <v>0.0</v>
      </c>
      <c r="AS12" s="433">
        <v>0.0</v>
      </c>
      <c r="AT12" s="433">
        <v>0.0</v>
      </c>
      <c r="AU12" s="433">
        <v>0.0</v>
      </c>
      <c r="AV12" s="433">
        <v>0.0</v>
      </c>
      <c r="AW12" s="433">
        <v>3.4039E-4</v>
      </c>
      <c r="AX12" s="433">
        <v>0.00675656</v>
      </c>
      <c r="AY12" s="433">
        <v>0.458712984</v>
      </c>
      <c r="AZ12" s="433">
        <v>1.36010027941</v>
      </c>
      <c r="BA12" s="433">
        <v>2.5502637</v>
      </c>
      <c r="BB12" s="433">
        <v>3.89594831461</v>
      </c>
      <c r="BC12" s="433">
        <v>5.11872082944</v>
      </c>
      <c r="BD12" s="433">
        <v>6.30022639862375</v>
      </c>
      <c r="BE12" s="435">
        <v>7.61484351488932</v>
      </c>
      <c r="BF12" s="457">
        <v>0.205359530123264</v>
      </c>
      <c r="BG12" s="457">
        <v>0.0</v>
      </c>
      <c r="BH12" s="457">
        <v>0.00889870726664202</v>
      </c>
    </row>
    <row r="13" spans="8:8">
      <c r="A13" s="45" t="s">
        <v>101</v>
      </c>
      <c r="B13" s="433">
        <v>0.0</v>
      </c>
      <c r="C13" s="433">
        <v>0.0</v>
      </c>
      <c r="D13" s="433">
        <v>0.0</v>
      </c>
      <c r="E13" s="433">
        <v>0.0</v>
      </c>
      <c r="F13" s="433">
        <v>0.0</v>
      </c>
      <c r="G13" s="433">
        <v>0.0</v>
      </c>
      <c r="H13" s="433">
        <v>0.0</v>
      </c>
      <c r="I13" s="433">
        <v>0.0</v>
      </c>
      <c r="J13" s="433">
        <v>0.0</v>
      </c>
      <c r="K13" s="433">
        <v>0.0</v>
      </c>
      <c r="L13" s="433">
        <v>0.0</v>
      </c>
      <c r="M13" s="433">
        <v>0.0</v>
      </c>
      <c r="N13" s="433">
        <v>0.0</v>
      </c>
      <c r="O13" s="433">
        <v>0.0</v>
      </c>
      <c r="P13" s="433">
        <v>0.0</v>
      </c>
      <c r="Q13" s="433">
        <v>0.0</v>
      </c>
      <c r="R13" s="433">
        <v>0.0</v>
      </c>
      <c r="S13" s="433">
        <v>0.0</v>
      </c>
      <c r="T13" s="433">
        <v>0.0</v>
      </c>
      <c r="U13" s="433">
        <v>0.0</v>
      </c>
      <c r="V13" s="433">
        <v>0.0</v>
      </c>
      <c r="W13" s="433">
        <v>0.0</v>
      </c>
      <c r="X13" s="433">
        <v>0.0</v>
      </c>
      <c r="Y13" s="433">
        <v>0.0</v>
      </c>
      <c r="Z13" s="433">
        <v>0.0</v>
      </c>
      <c r="AA13" s="433">
        <v>0.0</v>
      </c>
      <c r="AB13" s="433">
        <v>0.0</v>
      </c>
      <c r="AC13" s="433">
        <v>0.0</v>
      </c>
      <c r="AD13" s="433">
        <v>0.0</v>
      </c>
      <c r="AE13" s="433">
        <v>0.0</v>
      </c>
      <c r="AF13" s="433">
        <v>0.0</v>
      </c>
      <c r="AG13" s="433">
        <v>0.0</v>
      </c>
      <c r="AH13" s="433">
        <v>0.0</v>
      </c>
      <c r="AI13" s="433">
        <v>0.0</v>
      </c>
      <c r="AJ13" s="433">
        <v>0.0</v>
      </c>
      <c r="AK13" s="433">
        <v>0.00183501369863014</v>
      </c>
      <c r="AL13" s="433">
        <v>0.00266875</v>
      </c>
      <c r="AM13" s="433">
        <v>0.00465125</v>
      </c>
      <c r="AN13" s="433">
        <v>0.006405</v>
      </c>
      <c r="AO13" s="433">
        <v>0.00795172602739726</v>
      </c>
      <c r="AP13" s="433">
        <v>0.00953125</v>
      </c>
      <c r="AQ13" s="433">
        <v>0.0</v>
      </c>
      <c r="AR13" s="433">
        <v>0.0</v>
      </c>
      <c r="AS13" s="433">
        <v>0.0</v>
      </c>
      <c r="AT13" s="433">
        <v>0.0</v>
      </c>
      <c r="AU13" s="433">
        <v>0.0</v>
      </c>
      <c r="AV13" s="433">
        <v>0.0</v>
      </c>
      <c r="AW13" s="433">
        <v>0.0</v>
      </c>
      <c r="AX13" s="433">
        <v>0.0</v>
      </c>
      <c r="AY13" s="433">
        <v>0.0</v>
      </c>
      <c r="AZ13" s="433">
        <v>0.0</v>
      </c>
      <c r="BA13" s="433">
        <v>0.0</v>
      </c>
      <c r="BB13" s="433">
        <v>0.0</v>
      </c>
      <c r="BC13" s="433">
        <v>0.01199982099</v>
      </c>
      <c r="BD13" s="433">
        <v>0.13122602388</v>
      </c>
      <c r="BE13" s="435">
        <v>0.179402549402561</v>
      </c>
      <c r="BF13" s="457">
        <v>0.363390989169657</v>
      </c>
      <c r="BG13" s="457">
        <v>0.0</v>
      </c>
      <c r="BH13" s="457">
        <v>2.09649845975315E-4</v>
      </c>
    </row>
    <row r="14" spans="8:8">
      <c r="A14" s="45" t="s">
        <v>102</v>
      </c>
      <c r="B14" s="433">
        <v>0.0</v>
      </c>
      <c r="C14" s="433">
        <v>0.0</v>
      </c>
      <c r="D14" s="433">
        <v>0.0</v>
      </c>
      <c r="E14" s="433">
        <v>0.0</v>
      </c>
      <c r="F14" s="433">
        <v>0.0</v>
      </c>
      <c r="G14" s="433">
        <v>0.0</v>
      </c>
      <c r="H14" s="433">
        <v>0.0</v>
      </c>
      <c r="I14" s="433">
        <v>0.0</v>
      </c>
      <c r="J14" s="433">
        <v>0.0</v>
      </c>
      <c r="K14" s="433">
        <v>0.0</v>
      </c>
      <c r="L14" s="433">
        <v>0.0</v>
      </c>
      <c r="M14" s="433">
        <v>0.0</v>
      </c>
      <c r="N14" s="433">
        <v>0.0</v>
      </c>
      <c r="O14" s="433">
        <v>0.0</v>
      </c>
      <c r="P14" s="433">
        <v>0.0</v>
      </c>
      <c r="Q14" s="433">
        <v>0.0</v>
      </c>
      <c r="R14" s="433">
        <v>0.0</v>
      </c>
      <c r="S14" s="433">
        <v>0.0</v>
      </c>
      <c r="T14" s="433">
        <v>0.0</v>
      </c>
      <c r="U14" s="433">
        <v>0.0</v>
      </c>
      <c r="V14" s="433">
        <v>0.0</v>
      </c>
      <c r="W14" s="433">
        <v>0.0</v>
      </c>
      <c r="X14" s="433">
        <v>0.0</v>
      </c>
      <c r="Y14" s="433">
        <v>0.0</v>
      </c>
      <c r="Z14" s="433">
        <v>0.0</v>
      </c>
      <c r="AA14" s="433">
        <v>0.0</v>
      </c>
      <c r="AB14" s="433">
        <v>0.0</v>
      </c>
      <c r="AC14" s="433">
        <v>0.0</v>
      </c>
      <c r="AD14" s="433">
        <v>0.0</v>
      </c>
      <c r="AE14" s="433">
        <v>0.0</v>
      </c>
      <c r="AF14" s="433">
        <v>0.0</v>
      </c>
      <c r="AG14" s="433">
        <v>0.0</v>
      </c>
      <c r="AH14" s="433">
        <v>0.0</v>
      </c>
      <c r="AI14" s="433">
        <v>0.0</v>
      </c>
      <c r="AJ14" s="433">
        <v>0.0</v>
      </c>
      <c r="AK14" s="433">
        <v>0.0</v>
      </c>
      <c r="AL14" s="433">
        <v>0.0</v>
      </c>
      <c r="AM14" s="433">
        <v>0.0</v>
      </c>
      <c r="AN14" s="433">
        <v>0.0</v>
      </c>
      <c r="AO14" s="433">
        <v>0.0</v>
      </c>
      <c r="AP14" s="433">
        <v>1.238993E-5</v>
      </c>
      <c r="AQ14" s="433">
        <v>1.4875E-5</v>
      </c>
      <c r="AR14" s="433">
        <v>1.8162E-5</v>
      </c>
      <c r="AS14" s="433">
        <v>2.6687E-5</v>
      </c>
      <c r="AT14" s="433">
        <v>7.8786E-6</v>
      </c>
      <c r="AU14" s="433">
        <v>0.0</v>
      </c>
      <c r="AV14" s="433">
        <v>5.812E-5</v>
      </c>
      <c r="AW14" s="433">
        <v>3.2566E-4</v>
      </c>
      <c r="AX14" s="433">
        <v>0.00366360668</v>
      </c>
      <c r="AY14" s="433">
        <v>0.01648269559</v>
      </c>
      <c r="AZ14" s="433">
        <v>0.036057927187</v>
      </c>
      <c r="BA14" s="433">
        <v>0.038754817694</v>
      </c>
      <c r="BB14" s="433">
        <v>0.03748</v>
      </c>
      <c r="BC14" s="433">
        <v>0.038079324065</v>
      </c>
      <c r="BD14" s="433">
        <v>0.166452279583</v>
      </c>
      <c r="BE14" s="435">
        <v>0.166446255251391</v>
      </c>
      <c r="BF14" s="457">
        <v>-0.00276833409536337</v>
      </c>
      <c r="BG14" s="457">
        <v>1.70697390702217</v>
      </c>
      <c r="BH14" s="457">
        <v>1.94509118698867E-4</v>
      </c>
    </row>
    <row r="15" spans="8:8">
      <c r="A15" s="45" t="s">
        <v>103</v>
      </c>
      <c r="B15" s="433">
        <v>0.0</v>
      </c>
      <c r="C15" s="433">
        <v>0.0</v>
      </c>
      <c r="D15" s="433">
        <v>0.0</v>
      </c>
      <c r="E15" s="433">
        <v>0.0</v>
      </c>
      <c r="F15" s="433">
        <v>0.0</v>
      </c>
      <c r="G15" s="433">
        <v>0.0</v>
      </c>
      <c r="H15" s="433">
        <v>0.0</v>
      </c>
      <c r="I15" s="433">
        <v>0.0</v>
      </c>
      <c r="J15" s="433">
        <v>0.0</v>
      </c>
      <c r="K15" s="433">
        <v>0.0</v>
      </c>
      <c r="L15" s="433">
        <v>0.0</v>
      </c>
      <c r="M15" s="433">
        <v>0.0</v>
      </c>
      <c r="N15" s="433">
        <v>0.0</v>
      </c>
      <c r="O15" s="433">
        <v>0.0</v>
      </c>
      <c r="P15" s="433">
        <v>0.0</v>
      </c>
      <c r="Q15" s="433">
        <v>0.0</v>
      </c>
      <c r="R15" s="433">
        <v>0.0</v>
      </c>
      <c r="S15" s="433">
        <v>0.0</v>
      </c>
      <c r="T15" s="433">
        <v>0.0</v>
      </c>
      <c r="U15" s="433">
        <v>0.0</v>
      </c>
      <c r="V15" s="433">
        <v>0.0</v>
      </c>
      <c r="W15" s="433">
        <v>0.0</v>
      </c>
      <c r="X15" s="433">
        <v>0.0</v>
      </c>
      <c r="Y15" s="433">
        <v>0.0</v>
      </c>
      <c r="Z15" s="433">
        <v>0.0</v>
      </c>
      <c r="AA15" s="433">
        <v>0.0</v>
      </c>
      <c r="AB15" s="433">
        <v>0.0</v>
      </c>
      <c r="AC15" s="433">
        <v>0.0</v>
      </c>
      <c r="AD15" s="433">
        <v>0.0</v>
      </c>
      <c r="AE15" s="433">
        <v>0.0</v>
      </c>
      <c r="AF15" s="433">
        <v>0.0</v>
      </c>
      <c r="AG15" s="433">
        <v>0.0</v>
      </c>
      <c r="AH15" s="433">
        <v>0.0</v>
      </c>
      <c r="AI15" s="433">
        <v>0.0</v>
      </c>
      <c r="AJ15" s="433">
        <v>0.0</v>
      </c>
      <c r="AK15" s="433">
        <v>0.0</v>
      </c>
      <c r="AL15" s="433">
        <v>0.0</v>
      </c>
      <c r="AM15" s="433">
        <v>0.0</v>
      </c>
      <c r="AN15" s="433">
        <v>0.0</v>
      </c>
      <c r="AO15" s="433">
        <v>0.0</v>
      </c>
      <c r="AP15" s="433">
        <v>0.0</v>
      </c>
      <c r="AQ15" s="433">
        <v>0.0</v>
      </c>
      <c r="AR15" s="433">
        <v>0.0</v>
      </c>
      <c r="AS15" s="433">
        <v>0.0</v>
      </c>
      <c r="AT15" s="433">
        <v>0.0</v>
      </c>
      <c r="AU15" s="433">
        <v>0.0</v>
      </c>
      <c r="AV15" s="433">
        <v>0.0</v>
      </c>
      <c r="AW15" s="433">
        <v>0.0597</v>
      </c>
      <c r="AX15" s="433">
        <v>0.1969</v>
      </c>
      <c r="AY15" s="433">
        <v>0.1993</v>
      </c>
      <c r="AZ15" s="433">
        <v>0.230255343</v>
      </c>
      <c r="BA15" s="433">
        <v>0.241818780861103</v>
      </c>
      <c r="BB15" s="433">
        <v>0.287200343</v>
      </c>
      <c r="BC15" s="433">
        <v>0.74540054</v>
      </c>
      <c r="BD15" s="433">
        <v>0.763</v>
      </c>
      <c r="BE15" s="435">
        <v>0.778</v>
      </c>
      <c r="BF15" s="457">
        <v>0.0168732856355054</v>
      </c>
      <c r="BG15" s="457">
        <v>0.0</v>
      </c>
      <c r="BH15" s="457">
        <v>9.09170915976218E-4</v>
      </c>
    </row>
    <row r="16" spans="8:8">
      <c r="A16" s="45" t="s">
        <v>104</v>
      </c>
      <c r="B16" s="433">
        <v>0.0</v>
      </c>
      <c r="C16" s="433">
        <v>0.0</v>
      </c>
      <c r="D16" s="433">
        <v>0.0</v>
      </c>
      <c r="E16" s="433">
        <v>0.0</v>
      </c>
      <c r="F16" s="433">
        <v>0.0</v>
      </c>
      <c r="G16" s="433">
        <v>0.0</v>
      </c>
      <c r="H16" s="433">
        <v>0.0</v>
      </c>
      <c r="I16" s="433">
        <v>0.0</v>
      </c>
      <c r="J16" s="433">
        <v>0.0</v>
      </c>
      <c r="K16" s="433">
        <v>0.0</v>
      </c>
      <c r="L16" s="433">
        <v>0.0</v>
      </c>
      <c r="M16" s="433">
        <v>0.0</v>
      </c>
      <c r="N16" s="433">
        <v>0.0</v>
      </c>
      <c r="O16" s="433">
        <v>0.0</v>
      </c>
      <c r="P16" s="433">
        <v>0.0</v>
      </c>
      <c r="Q16" s="433">
        <v>0.0</v>
      </c>
      <c r="R16" s="433">
        <v>0.0</v>
      </c>
      <c r="S16" s="433">
        <v>0.0</v>
      </c>
      <c r="T16" s="433">
        <v>0.0</v>
      </c>
      <c r="U16" s="433">
        <v>0.0</v>
      </c>
      <c r="V16" s="433">
        <v>0.0</v>
      </c>
      <c r="W16" s="433">
        <v>0.0</v>
      </c>
      <c r="X16" s="433">
        <v>0.0</v>
      </c>
      <c r="Y16" s="433">
        <v>0.0</v>
      </c>
      <c r="Z16" s="433">
        <v>0.0</v>
      </c>
      <c r="AA16" s="433">
        <v>0.0</v>
      </c>
      <c r="AB16" s="433">
        <v>0.0</v>
      </c>
      <c r="AC16" s="433">
        <v>0.0</v>
      </c>
      <c r="AD16" s="433">
        <v>0.0</v>
      </c>
      <c r="AE16" s="433">
        <v>0.0</v>
      </c>
      <c r="AF16" s="433">
        <v>0.0</v>
      </c>
      <c r="AG16" s="433">
        <v>0.0</v>
      </c>
      <c r="AH16" s="433">
        <v>0.0</v>
      </c>
      <c r="AI16" s="433">
        <v>0.0</v>
      </c>
      <c r="AJ16" s="433">
        <v>0.0</v>
      </c>
      <c r="AK16" s="433">
        <v>1.27E-4</v>
      </c>
      <c r="AL16" s="433">
        <v>6.35E-4</v>
      </c>
      <c r="AM16" s="433">
        <v>9.65E-4</v>
      </c>
      <c r="AN16" s="433">
        <v>0.001498</v>
      </c>
      <c r="AO16" s="433">
        <v>0.002175</v>
      </c>
      <c r="AP16" s="433">
        <v>0.002339</v>
      </c>
      <c r="AQ16" s="433">
        <v>0.002686</v>
      </c>
      <c r="AR16" s="433">
        <v>0.002881</v>
      </c>
      <c r="AS16" s="433">
        <v>0.00313</v>
      </c>
      <c r="AT16" s="433">
        <v>0.003535</v>
      </c>
      <c r="AU16" s="433">
        <v>0.004004</v>
      </c>
      <c r="AV16" s="433">
        <v>0.004004</v>
      </c>
      <c r="AW16" s="433">
        <v>0.004004</v>
      </c>
      <c r="AX16" s="433">
        <v>0.004004</v>
      </c>
      <c r="AY16" s="433">
        <v>0.004488</v>
      </c>
      <c r="AZ16" s="433">
        <v>0.005151</v>
      </c>
      <c r="BA16" s="433">
        <v>0.005151</v>
      </c>
      <c r="BB16" s="433">
        <v>0.005151</v>
      </c>
      <c r="BC16" s="433">
        <v>0.00466999092511833</v>
      </c>
      <c r="BD16" s="433">
        <v>0.00466999092511833</v>
      </c>
      <c r="BE16" s="435">
        <v>0.004671</v>
      </c>
      <c r="BF16" s="457">
        <v>-0.00251675439818877</v>
      </c>
      <c r="BG16" s="457">
        <v>0.0282356609292576</v>
      </c>
      <c r="BH16" s="457">
        <v>5.45853129630452E-6</v>
      </c>
    </row>
    <row r="17" spans="8:8">
      <c r="A17" s="45" t="s">
        <v>105</v>
      </c>
      <c r="B17" s="433">
        <v>0.0</v>
      </c>
      <c r="C17" s="433">
        <v>0.0</v>
      </c>
      <c r="D17" s="433">
        <v>0.0</v>
      </c>
      <c r="E17" s="433">
        <v>0.0</v>
      </c>
      <c r="F17" s="433">
        <v>0.0</v>
      </c>
      <c r="G17" s="433">
        <v>0.0</v>
      </c>
      <c r="H17" s="433">
        <v>0.0</v>
      </c>
      <c r="I17" s="433">
        <v>0.0</v>
      </c>
      <c r="J17" s="433">
        <v>0.0</v>
      </c>
      <c r="K17" s="433">
        <v>0.0</v>
      </c>
      <c r="L17" s="433">
        <v>0.0</v>
      </c>
      <c r="M17" s="433">
        <v>0.0</v>
      </c>
      <c r="N17" s="433">
        <v>0.0</v>
      </c>
      <c r="O17" s="433">
        <v>0.0</v>
      </c>
      <c r="P17" s="433">
        <v>0.0</v>
      </c>
      <c r="Q17" s="433">
        <v>0.0</v>
      </c>
      <c r="R17" s="433">
        <v>0.0</v>
      </c>
      <c r="S17" s="433">
        <v>0.0</v>
      </c>
      <c r="T17" s="433">
        <v>0.0</v>
      </c>
      <c r="U17" s="433">
        <v>0.0</v>
      </c>
      <c r="V17" s="433">
        <v>0.0</v>
      </c>
      <c r="W17" s="433">
        <v>0.0</v>
      </c>
      <c r="X17" s="433">
        <v>0.0</v>
      </c>
      <c r="Y17" s="433">
        <v>0.0</v>
      </c>
      <c r="Z17" s="433">
        <v>0.0</v>
      </c>
      <c r="AA17" s="433">
        <v>0.0</v>
      </c>
      <c r="AB17" s="433">
        <v>0.0</v>
      </c>
      <c r="AC17" s="433">
        <v>0.0</v>
      </c>
      <c r="AD17" s="433">
        <v>0.0</v>
      </c>
      <c r="AE17" s="433">
        <v>0.0</v>
      </c>
      <c r="AF17" s="433">
        <v>0.0</v>
      </c>
      <c r="AG17" s="433">
        <v>0.0</v>
      </c>
      <c r="AH17" s="433">
        <v>0.0</v>
      </c>
      <c r="AI17" s="433">
        <v>0.0</v>
      </c>
      <c r="AJ17" s="433">
        <v>0.0</v>
      </c>
      <c r="AK17" s="433">
        <v>0.0</v>
      </c>
      <c r="AL17" s="433">
        <v>0.0</v>
      </c>
      <c r="AM17" s="433">
        <v>0.0</v>
      </c>
      <c r="AN17" s="433">
        <v>0.0</v>
      </c>
      <c r="AO17" s="433">
        <v>0.0</v>
      </c>
      <c r="AP17" s="433">
        <v>0.0</v>
      </c>
      <c r="AQ17" s="433">
        <v>0.0</v>
      </c>
      <c r="AR17" s="433">
        <v>0.0</v>
      </c>
      <c r="AS17" s="433">
        <v>0.0</v>
      </c>
      <c r="AT17" s="433">
        <v>0.0</v>
      </c>
      <c r="AU17" s="433">
        <v>0.00246</v>
      </c>
      <c r="AV17" s="433">
        <v>0.00298</v>
      </c>
      <c r="AW17" s="433">
        <v>0.00522</v>
      </c>
      <c r="AX17" s="433">
        <v>0.00534731707317073</v>
      </c>
      <c r="AY17" s="433">
        <v>0.00674780487804878</v>
      </c>
      <c r="AZ17" s="433">
        <v>0.00878487804878049</v>
      </c>
      <c r="BA17" s="433">
        <v>0.0100355083380208</v>
      </c>
      <c r="BB17" s="433">
        <v>0.0100080889163322</v>
      </c>
      <c r="BC17" s="433">
        <v>0.00945225134707775</v>
      </c>
      <c r="BD17" s="433">
        <v>0.012571494415561</v>
      </c>
      <c r="BE17" s="435">
        <v>0.012571494415561</v>
      </c>
      <c r="BF17" s="457">
        <v>-0.00273224043715847</v>
      </c>
      <c r="BG17" s="457">
        <v>0.0</v>
      </c>
      <c r="BH17" s="457">
        <v>1.46910502480533E-5</v>
      </c>
    </row>
    <row r="18" spans="8:8">
      <c r="A18" s="45" t="s">
        <v>106</v>
      </c>
      <c r="B18" s="433">
        <v>0.0</v>
      </c>
      <c r="C18" s="433">
        <v>0.0</v>
      </c>
      <c r="D18" s="433">
        <v>0.0</v>
      </c>
      <c r="E18" s="433">
        <v>0.0</v>
      </c>
      <c r="F18" s="433">
        <v>0.0</v>
      </c>
      <c r="G18" s="433">
        <v>0.0</v>
      </c>
      <c r="H18" s="433">
        <v>0.0</v>
      </c>
      <c r="I18" s="433">
        <v>0.0</v>
      </c>
      <c r="J18" s="433">
        <v>0.0</v>
      </c>
      <c r="K18" s="433">
        <v>0.0</v>
      </c>
      <c r="L18" s="433">
        <v>0.0</v>
      </c>
      <c r="M18" s="433">
        <v>0.0</v>
      </c>
      <c r="N18" s="433">
        <v>0.0</v>
      </c>
      <c r="O18" s="433">
        <v>0.0</v>
      </c>
      <c r="P18" s="433">
        <v>0.0</v>
      </c>
      <c r="Q18" s="433">
        <v>0.0</v>
      </c>
      <c r="R18" s="433">
        <v>0.0</v>
      </c>
      <c r="S18" s="433">
        <v>0.0</v>
      </c>
      <c r="T18" s="433">
        <v>0.0</v>
      </c>
      <c r="U18" s="433">
        <v>0.0</v>
      </c>
      <c r="V18" s="433">
        <v>0.0</v>
      </c>
      <c r="W18" s="433">
        <v>0.0</v>
      </c>
      <c r="X18" s="433">
        <v>0.0</v>
      </c>
      <c r="Y18" s="433">
        <v>0.0</v>
      </c>
      <c r="Z18" s="433">
        <v>0.0</v>
      </c>
      <c r="AA18" s="433">
        <v>0.0</v>
      </c>
      <c r="AB18" s="433">
        <v>0.0</v>
      </c>
      <c r="AC18" s="433">
        <v>0.0</v>
      </c>
      <c r="AD18" s="433">
        <v>0.0</v>
      </c>
      <c r="AE18" s="433">
        <v>0.0</v>
      </c>
      <c r="AF18" s="433">
        <v>0.0</v>
      </c>
      <c r="AG18" s="433">
        <v>0.0</v>
      </c>
      <c r="AH18" s="433">
        <v>0.0</v>
      </c>
      <c r="AI18" s="433">
        <v>0.0</v>
      </c>
      <c r="AJ18" s="433">
        <v>0.0</v>
      </c>
      <c r="AK18" s="433">
        <v>0.0</v>
      </c>
      <c r="AL18" s="433">
        <v>0.0</v>
      </c>
      <c r="AM18" s="433">
        <v>0.0</v>
      </c>
      <c r="AN18" s="433">
        <v>0.0</v>
      </c>
      <c r="AO18" s="433">
        <v>0.0</v>
      </c>
      <c r="AP18" s="433">
        <v>2.77777777777778E-4</v>
      </c>
      <c r="AQ18" s="433">
        <v>2.77777777777778E-4</v>
      </c>
      <c r="AR18" s="433">
        <v>2.77777777777778E-4</v>
      </c>
      <c r="AS18" s="433">
        <v>2.77777777777778E-4</v>
      </c>
      <c r="AT18" s="433">
        <v>2.78777777825275E-4</v>
      </c>
      <c r="AU18" s="433">
        <v>2.78777777825275E-4</v>
      </c>
      <c r="AV18" s="433">
        <v>5.5755555565055E-4</v>
      </c>
      <c r="AW18" s="433">
        <v>0.0013078893759404</v>
      </c>
      <c r="AX18" s="433">
        <v>0.00245545875610431</v>
      </c>
      <c r="AY18" s="433">
        <v>0.0129158720088938</v>
      </c>
      <c r="AZ18" s="433">
        <v>0.595138979853805</v>
      </c>
      <c r="BA18" s="433">
        <v>1.17736795859597</v>
      </c>
      <c r="BB18" s="433">
        <v>1.46100149079102</v>
      </c>
      <c r="BC18" s="433">
        <v>1.79982572299624</v>
      </c>
      <c r="BD18" s="433">
        <v>2.22080299464368</v>
      </c>
      <c r="BE18" s="435">
        <v>2.11055885290069</v>
      </c>
      <c r="BF18" s="457">
        <v>-0.0522381752301705</v>
      </c>
      <c r="BG18" s="457">
        <v>1.45541660369187</v>
      </c>
      <c r="BH18" s="457">
        <v>0.0024663993901201</v>
      </c>
    </row>
    <row r="19" spans="8:8">
      <c r="A19" s="45" t="s">
        <v>107</v>
      </c>
      <c r="B19" s="433">
        <v>0.0</v>
      </c>
      <c r="C19" s="433">
        <v>0.0</v>
      </c>
      <c r="D19" s="433">
        <v>0.0</v>
      </c>
      <c r="E19" s="433">
        <v>0.0</v>
      </c>
      <c r="F19" s="433">
        <v>0.0</v>
      </c>
      <c r="G19" s="433">
        <v>0.0</v>
      </c>
      <c r="H19" s="433">
        <v>0.0</v>
      </c>
      <c r="I19" s="433">
        <v>0.0</v>
      </c>
      <c r="J19" s="433">
        <v>0.0</v>
      </c>
      <c r="K19" s="433">
        <v>0.0</v>
      </c>
      <c r="L19" s="433">
        <v>0.0</v>
      </c>
      <c r="M19" s="433">
        <v>0.0</v>
      </c>
      <c r="N19" s="433">
        <v>0.0</v>
      </c>
      <c r="O19" s="433">
        <v>0.0</v>
      </c>
      <c r="P19" s="433">
        <v>0.0</v>
      </c>
      <c r="Q19" s="433">
        <v>0.0</v>
      </c>
      <c r="R19" s="433">
        <v>0.0</v>
      </c>
      <c r="S19" s="433">
        <v>0.0</v>
      </c>
      <c r="T19" s="433">
        <v>0.0</v>
      </c>
      <c r="U19" s="433">
        <v>0.0</v>
      </c>
      <c r="V19" s="433">
        <v>0.0</v>
      </c>
      <c r="W19" s="433">
        <v>0.0</v>
      </c>
      <c r="X19" s="433">
        <v>0.0</v>
      </c>
      <c r="Y19" s="433">
        <v>0.0</v>
      </c>
      <c r="Z19" s="433">
        <v>0.0</v>
      </c>
      <c r="AA19" s="433">
        <v>0.0</v>
      </c>
      <c r="AB19" s="433">
        <v>0.0</v>
      </c>
      <c r="AC19" s="433">
        <v>0.0</v>
      </c>
      <c r="AD19" s="433">
        <v>0.0</v>
      </c>
      <c r="AE19" s="433">
        <v>0.0</v>
      </c>
      <c r="AF19" s="433">
        <v>0.0</v>
      </c>
      <c r="AG19" s="433">
        <v>0.0</v>
      </c>
      <c r="AH19" s="433">
        <v>0.0</v>
      </c>
      <c r="AI19" s="433">
        <v>0.0</v>
      </c>
      <c r="AJ19" s="433">
        <v>1.01010101010101E-4</v>
      </c>
      <c r="AK19" s="433">
        <v>1.23999997973442E-4</v>
      </c>
      <c r="AL19" s="433">
        <v>3.23999997973442E-4</v>
      </c>
      <c r="AM19" s="433">
        <v>3.40000000596046E-4</v>
      </c>
      <c r="AN19" s="433">
        <v>3.40000000596046E-4</v>
      </c>
      <c r="AO19" s="433">
        <v>4.55000001192093E-4</v>
      </c>
      <c r="AP19" s="433">
        <v>0.00505813818301027</v>
      </c>
      <c r="AQ19" s="433">
        <v>0.00441426909531983</v>
      </c>
      <c r="AR19" s="433">
        <v>0.00619211110985941</v>
      </c>
      <c r="AS19" s="433">
        <v>0.00986688887559705</v>
      </c>
      <c r="AT19" s="433">
        <v>0.0197329899034453</v>
      </c>
      <c r="AU19" s="433">
        <v>0.0460859394008237</v>
      </c>
      <c r="AV19" s="433">
        <v>0.086433984019774</v>
      </c>
      <c r="AW19" s="433">
        <v>0.205137163768874</v>
      </c>
      <c r="AX19" s="433">
        <v>0.250734199043147</v>
      </c>
      <c r="AY19" s="433">
        <v>0.328608809330858</v>
      </c>
      <c r="AZ19" s="433">
        <v>0.422862563397173</v>
      </c>
      <c r="BA19" s="433">
        <v>0.526326504382967</v>
      </c>
      <c r="BB19" s="433">
        <v>0.686531204426995</v>
      </c>
      <c r="BC19" s="433">
        <v>0.803902006258571</v>
      </c>
      <c r="BD19" s="433">
        <v>1.3440399335801</v>
      </c>
      <c r="BE19" s="435">
        <v>1.81146049230753</v>
      </c>
      <c r="BF19" s="457">
        <v>0.344090381219667</v>
      </c>
      <c r="BG19" s="457">
        <v>0.525182901625484</v>
      </c>
      <c r="BH19" s="457">
        <v>0.00211687300134443</v>
      </c>
    </row>
    <row r="20" spans="8:8">
      <c r="A20" s="45" t="s">
        <v>108</v>
      </c>
      <c r="B20" s="433">
        <v>0.0</v>
      </c>
      <c r="C20" s="433">
        <v>0.0</v>
      </c>
      <c r="D20" s="433">
        <v>0.0</v>
      </c>
      <c r="E20" s="433">
        <v>0.0</v>
      </c>
      <c r="F20" s="433">
        <v>0.0</v>
      </c>
      <c r="G20" s="433">
        <v>0.0</v>
      </c>
      <c r="H20" s="433">
        <v>0.0</v>
      </c>
      <c r="I20" s="433">
        <v>0.0</v>
      </c>
      <c r="J20" s="433">
        <v>0.0</v>
      </c>
      <c r="K20" s="433">
        <v>0.0</v>
      </c>
      <c r="L20" s="433">
        <v>0.0</v>
      </c>
      <c r="M20" s="433">
        <v>0.0</v>
      </c>
      <c r="N20" s="433">
        <v>0.0</v>
      </c>
      <c r="O20" s="433">
        <v>0.0</v>
      </c>
      <c r="P20" s="433">
        <v>0.0</v>
      </c>
      <c r="Q20" s="433">
        <v>0.0</v>
      </c>
      <c r="R20" s="433">
        <v>0.0</v>
      </c>
      <c r="S20" s="433">
        <v>0.0</v>
      </c>
      <c r="T20" s="433">
        <v>0.0</v>
      </c>
      <c r="U20" s="433">
        <v>0.0</v>
      </c>
      <c r="V20" s="433">
        <v>0.0</v>
      </c>
      <c r="W20" s="433">
        <v>0.0</v>
      </c>
      <c r="X20" s="433">
        <v>0.0</v>
      </c>
      <c r="Y20" s="433">
        <v>0.0</v>
      </c>
      <c r="Z20" s="433">
        <v>0.0</v>
      </c>
      <c r="AA20" s="433">
        <v>0.0</v>
      </c>
      <c r="AB20" s="433">
        <v>0.0</v>
      </c>
      <c r="AC20" s="433">
        <v>0.0</v>
      </c>
      <c r="AD20" s="433">
        <v>0.0</v>
      </c>
      <c r="AE20" s="433">
        <v>0.0</v>
      </c>
      <c r="AF20" s="433">
        <v>0.0</v>
      </c>
      <c r="AG20" s="433">
        <v>0.0</v>
      </c>
      <c r="AH20" s="433">
        <v>0.0</v>
      </c>
      <c r="AI20" s="433">
        <v>0.0</v>
      </c>
      <c r="AJ20" s="433">
        <v>0.0</v>
      </c>
      <c r="AK20" s="433">
        <v>1.6E-5</v>
      </c>
      <c r="AL20" s="433">
        <v>1.6E-5</v>
      </c>
      <c r="AM20" s="433">
        <v>1.6E-5</v>
      </c>
      <c r="AN20" s="433">
        <v>2.4E-5</v>
      </c>
      <c r="AO20" s="433">
        <v>2.4E-5</v>
      </c>
      <c r="AP20" s="433">
        <v>2.6E-5</v>
      </c>
      <c r="AQ20" s="433">
        <v>3.7E-5</v>
      </c>
      <c r="AR20" s="433">
        <v>3.7E-5</v>
      </c>
      <c r="AS20" s="433">
        <v>9.8E-5</v>
      </c>
      <c r="AT20" s="433">
        <v>1.28E-4</v>
      </c>
      <c r="AU20" s="433">
        <v>0.00890933837656662</v>
      </c>
      <c r="AV20" s="433">
        <v>0.0356367777715789</v>
      </c>
      <c r="AW20" s="433">
        <v>0.0543342984373901</v>
      </c>
      <c r="AX20" s="433">
        <v>0.047101843334287</v>
      </c>
      <c r="AY20" s="433">
        <v>0.0638028106820969</v>
      </c>
      <c r="AZ20" s="433">
        <v>0.122836619719345</v>
      </c>
      <c r="BA20" s="433">
        <v>0.225207226741074</v>
      </c>
      <c r="BB20" s="433">
        <v>0.346335884408313</v>
      </c>
      <c r="BC20" s="433">
        <v>0.617976302600391</v>
      </c>
      <c r="BD20" s="433">
        <v>0.691641547105534</v>
      </c>
      <c r="BE20" s="435">
        <v>0.794590112438579</v>
      </c>
      <c r="BF20" s="457">
        <v>0.145707779584122</v>
      </c>
      <c r="BG20" s="457">
        <v>1.3619304786734</v>
      </c>
      <c r="BH20" s="457">
        <v>9.28558123845025E-4</v>
      </c>
    </row>
    <row r="21" spans="8:8" s="47" ht="10.2" customFormat="1">
      <c r="A21" s="54" t="s">
        <v>109</v>
      </c>
      <c r="B21" s="436">
        <v>0.0</v>
      </c>
      <c r="C21" s="436">
        <v>0.0</v>
      </c>
      <c r="D21" s="436">
        <v>0.0</v>
      </c>
      <c r="E21" s="436">
        <v>0.0</v>
      </c>
      <c r="F21" s="436">
        <v>0.0</v>
      </c>
      <c r="G21" s="436">
        <v>0.0</v>
      </c>
      <c r="H21" s="436">
        <v>0.0</v>
      </c>
      <c r="I21" s="436">
        <v>0.0</v>
      </c>
      <c r="J21" s="436">
        <v>0.0</v>
      </c>
      <c r="K21" s="436">
        <v>0.0</v>
      </c>
      <c r="L21" s="436">
        <v>0.0</v>
      </c>
      <c r="M21" s="436">
        <v>0.0</v>
      </c>
      <c r="N21" s="436">
        <v>0.0</v>
      </c>
      <c r="O21" s="436">
        <v>0.0</v>
      </c>
      <c r="P21" s="436">
        <v>0.0</v>
      </c>
      <c r="Q21" s="436">
        <v>0.0</v>
      </c>
      <c r="R21" s="436">
        <v>0.0</v>
      </c>
      <c r="S21" s="436">
        <v>0.0</v>
      </c>
      <c r="T21" s="436">
        <v>0.0</v>
      </c>
      <c r="U21" s="436">
        <v>0.0</v>
      </c>
      <c r="V21" s="436">
        <v>0.0</v>
      </c>
      <c r="W21" s="436">
        <v>0.0</v>
      </c>
      <c r="X21" s="436">
        <v>0.0</v>
      </c>
      <c r="Y21" s="436">
        <v>0.0</v>
      </c>
      <c r="Z21" s="436">
        <v>0.0</v>
      </c>
      <c r="AA21" s="436">
        <v>0.0</v>
      </c>
      <c r="AB21" s="436">
        <v>0.0</v>
      </c>
      <c r="AC21" s="436">
        <v>0.0</v>
      </c>
      <c r="AD21" s="436">
        <v>0.0</v>
      </c>
      <c r="AE21" s="436">
        <v>0.0</v>
      </c>
      <c r="AF21" s="436">
        <v>0.0</v>
      </c>
      <c r="AG21" s="436">
        <v>0.0</v>
      </c>
      <c r="AH21" s="436">
        <v>0.0</v>
      </c>
      <c r="AI21" s="436">
        <v>1.7E-5</v>
      </c>
      <c r="AJ21" s="436">
        <v>1.27010101010101E-4</v>
      </c>
      <c r="AK21" s="436">
        <v>0.00213801369660358</v>
      </c>
      <c r="AL21" s="436">
        <v>0.00368674999797344</v>
      </c>
      <c r="AM21" s="436">
        <v>0.00601925000059605</v>
      </c>
      <c r="AN21" s="436">
        <v>0.00833200000059605</v>
      </c>
      <c r="AO21" s="436">
        <v>0.0106757260285894</v>
      </c>
      <c r="AP21" s="436">
        <v>0.0173255558907881</v>
      </c>
      <c r="AQ21" s="436">
        <v>0.00751992187309761</v>
      </c>
      <c r="AR21" s="436">
        <v>0.00951495088763719</v>
      </c>
      <c r="AS21" s="436">
        <v>0.0135430536533748</v>
      </c>
      <c r="AT21" s="436">
        <v>0.0237587302812706</v>
      </c>
      <c r="AU21" s="436">
        <v>0.0618239455552156</v>
      </c>
      <c r="AV21" s="436">
        <v>0.131284437347004</v>
      </c>
      <c r="AW21" s="436">
        <v>0.339522368382205</v>
      </c>
      <c r="AX21" s="436">
        <v>0.536830656517909</v>
      </c>
      <c r="AY21" s="436">
        <v>1.1230847781867</v>
      </c>
      <c r="AZ21" s="436">
        <v>2.85478800229226</v>
      </c>
      <c r="BA21" s="436">
        <v>4.87445908820411</v>
      </c>
      <c r="BB21" s="436">
        <v>7.57788672746985</v>
      </c>
      <c r="BC21" s="436">
        <v>12.7195916228484</v>
      </c>
      <c r="BD21" s="436">
        <v>19.0889076585648</v>
      </c>
      <c r="BE21" s="436">
        <v>22.775573869262</v>
      </c>
      <c r="BF21" s="458">
        <v>0.189871412844614</v>
      </c>
      <c r="BG21" s="458">
        <v>0.952071788235631</v>
      </c>
      <c r="BH21" s="458">
        <v>0.0266155390187673</v>
      </c>
    </row>
    <row r="22" spans="8:8">
      <c r="B22" s="433"/>
      <c r="C22" s="433"/>
      <c r="D22" s="433"/>
      <c r="E22" s="433"/>
      <c r="F22" s="433"/>
      <c r="G22" s="433"/>
      <c r="H22" s="433"/>
      <c r="I22" s="433"/>
      <c r="J22" s="433"/>
      <c r="K22" s="433"/>
      <c r="L22" s="433"/>
      <c r="M22" s="433"/>
      <c r="N22" s="433"/>
      <c r="O22" s="433"/>
      <c r="P22" s="433"/>
      <c r="Q22" s="433"/>
      <c r="R22" s="433"/>
      <c r="S22" s="433"/>
      <c r="T22" s="433"/>
      <c r="U22" s="433"/>
      <c r="V22" s="433"/>
      <c r="W22" s="433"/>
      <c r="X22" s="433"/>
      <c r="Y22" s="433"/>
      <c r="Z22" s="433"/>
      <c r="AA22" s="433"/>
      <c r="AB22" s="433"/>
      <c r="AC22" s="433"/>
      <c r="AD22" s="433"/>
      <c r="AE22" s="433"/>
      <c r="AF22" s="433"/>
      <c r="AG22" s="433"/>
      <c r="AH22" s="433"/>
      <c r="AI22" s="433"/>
      <c r="AJ22" s="433"/>
      <c r="AK22" s="433"/>
      <c r="AL22" s="433"/>
      <c r="AM22" s="433"/>
      <c r="AN22" s="433"/>
      <c r="AO22" s="433"/>
      <c r="AP22" s="433"/>
      <c r="AQ22" s="433"/>
      <c r="AR22" s="433"/>
      <c r="AS22" s="433"/>
      <c r="AT22" s="433"/>
      <c r="AU22" s="433"/>
      <c r="AV22" s="433"/>
      <c r="AW22" s="433"/>
      <c r="AX22" s="433"/>
      <c r="AY22" s="433"/>
      <c r="AZ22" s="433"/>
      <c r="BA22" s="433"/>
      <c r="BB22" s="433"/>
      <c r="BC22" s="433"/>
      <c r="BD22" s="433"/>
      <c r="BE22" s="435"/>
      <c r="BF22" s="457"/>
      <c r="BG22" s="457"/>
      <c r="BH22" s="457"/>
    </row>
    <row r="23" spans="8:8">
      <c r="A23" s="218" t="s">
        <v>110</v>
      </c>
      <c r="B23" s="433">
        <v>0.0</v>
      </c>
      <c r="C23" s="433">
        <v>0.0</v>
      </c>
      <c r="D23" s="433">
        <v>0.0</v>
      </c>
      <c r="E23" s="433">
        <v>0.0</v>
      </c>
      <c r="F23" s="433">
        <v>0.0</v>
      </c>
      <c r="G23" s="433">
        <v>0.0</v>
      </c>
      <c r="H23" s="433">
        <v>0.0</v>
      </c>
      <c r="I23" s="433">
        <v>0.0</v>
      </c>
      <c r="J23" s="433">
        <v>0.0</v>
      </c>
      <c r="K23" s="433">
        <v>0.0</v>
      </c>
      <c r="L23" s="433">
        <v>0.0</v>
      </c>
      <c r="M23" s="433">
        <v>0.0</v>
      </c>
      <c r="N23" s="433">
        <v>0.0</v>
      </c>
      <c r="O23" s="433">
        <v>0.0</v>
      </c>
      <c r="P23" s="433">
        <v>0.0</v>
      </c>
      <c r="Q23" s="433">
        <v>0.0</v>
      </c>
      <c r="R23" s="433">
        <v>0.0</v>
      </c>
      <c r="S23" s="433">
        <v>0.0</v>
      </c>
      <c r="T23" s="433">
        <v>0.0</v>
      </c>
      <c r="U23" s="433">
        <v>0.0</v>
      </c>
      <c r="V23" s="433">
        <v>0.0</v>
      </c>
      <c r="W23" s="433">
        <v>0.0</v>
      </c>
      <c r="X23" s="433">
        <v>0.0</v>
      </c>
      <c r="Y23" s="433">
        <v>0.0</v>
      </c>
      <c r="Z23" s="433">
        <v>0.0</v>
      </c>
      <c r="AA23" s="433">
        <v>0.0</v>
      </c>
      <c r="AB23" s="433">
        <v>0.0</v>
      </c>
      <c r="AC23" s="433">
        <v>0.0</v>
      </c>
      <c r="AD23" s="433">
        <v>0.001</v>
      </c>
      <c r="AE23" s="433">
        <v>0.001</v>
      </c>
      <c r="AF23" s="433">
        <v>0.001</v>
      </c>
      <c r="AG23" s="433">
        <v>0.001</v>
      </c>
      <c r="AH23" s="433">
        <v>0.002</v>
      </c>
      <c r="AI23" s="433">
        <v>0.002</v>
      </c>
      <c r="AJ23" s="433">
        <v>0.002</v>
      </c>
      <c r="AK23" s="433">
        <v>0.003</v>
      </c>
      <c r="AL23" s="433">
        <v>0.005</v>
      </c>
      <c r="AM23" s="433">
        <v>0.009</v>
      </c>
      <c r="AN23" s="433">
        <v>0.015</v>
      </c>
      <c r="AO23" s="433">
        <v>0.018</v>
      </c>
      <c r="AP23" s="433">
        <v>0.021018375</v>
      </c>
      <c r="AQ23" s="433">
        <v>0.022386875</v>
      </c>
      <c r="AR23" s="433">
        <v>0.024238375</v>
      </c>
      <c r="AS23" s="433">
        <v>0.03011991</v>
      </c>
      <c r="AT23" s="433">
        <v>0.04891428</v>
      </c>
      <c r="AU23" s="433">
        <v>0.08881314</v>
      </c>
      <c r="AV23" s="433">
        <v>0.17406996</v>
      </c>
      <c r="AW23" s="433">
        <v>0.33748305</v>
      </c>
      <c r="AX23" s="433">
        <v>0.625974</v>
      </c>
      <c r="AY23" s="433">
        <v>0.785246</v>
      </c>
      <c r="AZ23" s="433">
        <v>0.937098</v>
      </c>
      <c r="BA23" s="433">
        <v>1.096016</v>
      </c>
      <c r="BB23" s="433">
        <v>1.268971</v>
      </c>
      <c r="BC23" s="433">
        <v>1.455132</v>
      </c>
      <c r="BD23" s="433">
        <v>1.702093</v>
      </c>
      <c r="BE23" s="435">
        <v>1.59057472891474</v>
      </c>
      <c r="BF23" s="457">
        <v>-0.0680715470176586</v>
      </c>
      <c r="BG23" s="457">
        <v>0.426115703336036</v>
      </c>
      <c r="BH23" s="457">
        <v>0.00185874586531624</v>
      </c>
    </row>
    <row r="24" spans="8:8">
      <c r="A24" s="218" t="s">
        <v>111</v>
      </c>
      <c r="B24" s="433">
        <v>0.0</v>
      </c>
      <c r="C24" s="433">
        <v>0.0</v>
      </c>
      <c r="D24" s="433">
        <v>0.0</v>
      </c>
      <c r="E24" s="433">
        <v>0.0</v>
      </c>
      <c r="F24" s="433">
        <v>0.0</v>
      </c>
      <c r="G24" s="433">
        <v>0.0</v>
      </c>
      <c r="H24" s="433">
        <v>0.0</v>
      </c>
      <c r="I24" s="433">
        <v>0.0</v>
      </c>
      <c r="J24" s="433">
        <v>0.0</v>
      </c>
      <c r="K24" s="433">
        <v>0.0</v>
      </c>
      <c r="L24" s="433">
        <v>0.0</v>
      </c>
      <c r="M24" s="433">
        <v>0.0</v>
      </c>
      <c r="N24" s="433">
        <v>0.0</v>
      </c>
      <c r="O24" s="433">
        <v>0.0</v>
      </c>
      <c r="P24" s="433">
        <v>0.0</v>
      </c>
      <c r="Q24" s="433">
        <v>0.0</v>
      </c>
      <c r="R24" s="433">
        <v>0.0</v>
      </c>
      <c r="S24" s="433">
        <v>0.0</v>
      </c>
      <c r="T24" s="433">
        <v>0.0</v>
      </c>
      <c r="U24" s="433">
        <v>0.0</v>
      </c>
      <c r="V24" s="433">
        <v>0.0</v>
      </c>
      <c r="W24" s="433">
        <v>0.0</v>
      </c>
      <c r="X24" s="433">
        <v>0.0</v>
      </c>
      <c r="Y24" s="433">
        <v>0.0</v>
      </c>
      <c r="Z24" s="433">
        <v>0.0</v>
      </c>
      <c r="AA24" s="433">
        <v>0.0</v>
      </c>
      <c r="AB24" s="433">
        <v>0.0</v>
      </c>
      <c r="AC24" s="433">
        <v>0.0</v>
      </c>
      <c r="AD24" s="433">
        <v>0.0</v>
      </c>
      <c r="AE24" s="433">
        <v>0.0</v>
      </c>
      <c r="AF24" s="433">
        <v>0.0</v>
      </c>
      <c r="AG24" s="433">
        <v>0.0</v>
      </c>
      <c r="AH24" s="433">
        <v>0.0</v>
      </c>
      <c r="AI24" s="433">
        <v>0.0</v>
      </c>
      <c r="AJ24" s="433">
        <v>0.0</v>
      </c>
      <c r="AK24" s="433">
        <v>0.0</v>
      </c>
      <c r="AL24" s="433">
        <v>0.0</v>
      </c>
      <c r="AM24" s="433">
        <v>0.0</v>
      </c>
      <c r="AN24" s="433">
        <v>0.0</v>
      </c>
      <c r="AO24" s="433">
        <v>0.001</v>
      </c>
      <c r="AP24" s="433">
        <v>0.001</v>
      </c>
      <c r="AQ24" s="433">
        <v>0.002</v>
      </c>
      <c r="AR24" s="433">
        <v>0.006</v>
      </c>
      <c r="AS24" s="433">
        <v>0.042</v>
      </c>
      <c r="AT24" s="433">
        <v>0.166</v>
      </c>
      <c r="AU24" s="433">
        <v>0.56</v>
      </c>
      <c r="AV24" s="433">
        <v>1.169</v>
      </c>
      <c r="AW24" s="433">
        <v>2.148</v>
      </c>
      <c r="AX24" s="433">
        <v>2.644</v>
      </c>
      <c r="AY24" s="433">
        <v>2.8862</v>
      </c>
      <c r="AZ24" s="433">
        <v>3.05630000000001</v>
      </c>
      <c r="BA24" s="433">
        <v>3.09520000000001</v>
      </c>
      <c r="BB24" s="433">
        <v>3.30760000000001</v>
      </c>
      <c r="BC24" s="433">
        <v>3.90290000000001</v>
      </c>
      <c r="BD24" s="433">
        <v>4.247</v>
      </c>
      <c r="BE24" s="435">
        <v>5.13737899693858</v>
      </c>
      <c r="BF24" s="457">
        <v>0.206343876219009</v>
      </c>
      <c r="BG24" s="457">
        <v>0.382921145680649</v>
      </c>
      <c r="BH24" s="457">
        <v>0.00600354186164991</v>
      </c>
    </row>
    <row r="25" spans="8:8">
      <c r="A25" s="218" t="s">
        <v>112</v>
      </c>
      <c r="B25" s="433">
        <v>0.0</v>
      </c>
      <c r="C25" s="433">
        <v>0.0</v>
      </c>
      <c r="D25" s="433">
        <v>0.0</v>
      </c>
      <c r="E25" s="433">
        <v>0.0</v>
      </c>
      <c r="F25" s="433">
        <v>0.0</v>
      </c>
      <c r="G25" s="433">
        <v>0.0</v>
      </c>
      <c r="H25" s="433">
        <v>0.0</v>
      </c>
      <c r="I25" s="433">
        <v>0.0</v>
      </c>
      <c r="J25" s="433">
        <v>0.0</v>
      </c>
      <c r="K25" s="433">
        <v>0.0</v>
      </c>
      <c r="L25" s="433">
        <v>0.0</v>
      </c>
      <c r="M25" s="433">
        <v>0.0</v>
      </c>
      <c r="N25" s="433">
        <v>0.0</v>
      </c>
      <c r="O25" s="433">
        <v>0.0</v>
      </c>
      <c r="P25" s="433">
        <v>0.0</v>
      </c>
      <c r="Q25" s="433">
        <v>0.0</v>
      </c>
      <c r="R25" s="433">
        <v>0.0</v>
      </c>
      <c r="S25" s="433">
        <v>0.0</v>
      </c>
      <c r="T25" s="433">
        <v>0.0</v>
      </c>
      <c r="U25" s="433">
        <v>0.0</v>
      </c>
      <c r="V25" s="433">
        <v>0.0</v>
      </c>
      <c r="W25" s="433">
        <v>0.0</v>
      </c>
      <c r="X25" s="433">
        <v>0.0</v>
      </c>
      <c r="Y25" s="433">
        <v>0.0</v>
      </c>
      <c r="Z25" s="433">
        <v>0.0</v>
      </c>
      <c r="AA25" s="433">
        <v>0.0</v>
      </c>
      <c r="AB25" s="433">
        <v>0.0</v>
      </c>
      <c r="AC25" s="433">
        <v>0.0</v>
      </c>
      <c r="AD25" s="433">
        <v>0.0</v>
      </c>
      <c r="AE25" s="433">
        <v>0.0</v>
      </c>
      <c r="AF25" s="433">
        <v>0.0</v>
      </c>
      <c r="AG25" s="433">
        <v>0.0</v>
      </c>
      <c r="AH25" s="433">
        <v>0.0</v>
      </c>
      <c r="AI25" s="433">
        <v>0.0</v>
      </c>
      <c r="AJ25" s="433">
        <v>0.0</v>
      </c>
      <c r="AK25" s="433">
        <v>0.0</v>
      </c>
      <c r="AL25" s="433">
        <v>0.0</v>
      </c>
      <c r="AM25" s="433">
        <v>0.0</v>
      </c>
      <c r="AN25" s="433">
        <v>0.0</v>
      </c>
      <c r="AO25" s="433">
        <v>0.0</v>
      </c>
      <c r="AP25" s="433">
        <v>0.0</v>
      </c>
      <c r="AQ25" s="433">
        <v>0.0</v>
      </c>
      <c r="AR25" s="433">
        <v>0.0</v>
      </c>
      <c r="AS25" s="433">
        <v>0.0</v>
      </c>
      <c r="AT25" s="433">
        <v>0.003</v>
      </c>
      <c r="AU25" s="433">
        <v>0.015</v>
      </c>
      <c r="AV25" s="433">
        <v>0.101</v>
      </c>
      <c r="AW25" s="433">
        <v>0.814</v>
      </c>
      <c r="AX25" s="433">
        <v>1.361</v>
      </c>
      <c r="AY25" s="433">
        <v>1.252</v>
      </c>
      <c r="AZ25" s="433">
        <v>1.383</v>
      </c>
      <c r="BA25" s="433">
        <v>1.386</v>
      </c>
      <c r="BB25" s="433">
        <v>1.402965</v>
      </c>
      <c r="BC25" s="433">
        <v>1.342775</v>
      </c>
      <c r="BD25" s="433">
        <v>1.4425</v>
      </c>
      <c r="BE25" s="435">
        <v>1.49731906937426</v>
      </c>
      <c r="BF25" s="457">
        <v>0.0351667477751061</v>
      </c>
      <c r="BG25" s="457">
        <v>0.854383083068502</v>
      </c>
      <c r="BH25" s="457">
        <v>0.00174976728767565</v>
      </c>
    </row>
    <row r="26" spans="8:8">
      <c r="A26" s="218" t="s">
        <v>113</v>
      </c>
      <c r="B26" s="433" t="s">
        <v>114</v>
      </c>
      <c r="C26" s="433" t="s">
        <v>114</v>
      </c>
      <c r="D26" s="433" t="s">
        <v>114</v>
      </c>
      <c r="E26" s="433" t="s">
        <v>114</v>
      </c>
      <c r="F26" s="433" t="s">
        <v>114</v>
      </c>
      <c r="G26" s="433" t="s">
        <v>114</v>
      </c>
      <c r="H26" s="433" t="s">
        <v>114</v>
      </c>
      <c r="I26" s="433" t="s">
        <v>114</v>
      </c>
      <c r="J26" s="433" t="s">
        <v>114</v>
      </c>
      <c r="K26" s="433" t="s">
        <v>114</v>
      </c>
      <c r="L26" s="433" t="s">
        <v>114</v>
      </c>
      <c r="M26" s="433" t="s">
        <v>114</v>
      </c>
      <c r="N26" s="433" t="s">
        <v>114</v>
      </c>
      <c r="O26" s="433" t="s">
        <v>114</v>
      </c>
      <c r="P26" s="433" t="s">
        <v>114</v>
      </c>
      <c r="Q26" s="433" t="s">
        <v>114</v>
      </c>
      <c r="R26" s="433" t="s">
        <v>114</v>
      </c>
      <c r="S26" s="433" t="s">
        <v>114</v>
      </c>
      <c r="T26" s="433" t="s">
        <v>114</v>
      </c>
      <c r="U26" s="433" t="s">
        <v>114</v>
      </c>
      <c r="V26" s="433" t="s">
        <v>114</v>
      </c>
      <c r="W26" s="433" t="s">
        <v>114</v>
      </c>
      <c r="X26" s="433" t="s">
        <v>114</v>
      </c>
      <c r="Y26" s="433" t="s">
        <v>114</v>
      </c>
      <c r="Z26" s="433" t="s">
        <v>114</v>
      </c>
      <c r="AA26" s="433">
        <v>0.0</v>
      </c>
      <c r="AB26" s="433">
        <v>0.0</v>
      </c>
      <c r="AC26" s="433">
        <v>0.0</v>
      </c>
      <c r="AD26" s="433">
        <v>0.0</v>
      </c>
      <c r="AE26" s="433">
        <v>0.0</v>
      </c>
      <c r="AF26" s="433">
        <v>0.0</v>
      </c>
      <c r="AG26" s="433">
        <v>0.0</v>
      </c>
      <c r="AH26" s="433">
        <v>0.0</v>
      </c>
      <c r="AI26" s="433">
        <v>0.0</v>
      </c>
      <c r="AJ26" s="433">
        <v>0.0</v>
      </c>
      <c r="AK26" s="433">
        <v>0.0</v>
      </c>
      <c r="AL26" s="433">
        <v>0.0</v>
      </c>
      <c r="AM26" s="433">
        <v>0.0</v>
      </c>
      <c r="AN26" s="433">
        <v>0.0</v>
      </c>
      <c r="AO26" s="433">
        <v>0.0</v>
      </c>
      <c r="AP26" s="433">
        <v>0.0</v>
      </c>
      <c r="AQ26" s="433">
        <v>0.0</v>
      </c>
      <c r="AR26" s="433">
        <v>0.0</v>
      </c>
      <c r="AS26" s="433">
        <v>0.0</v>
      </c>
      <c r="AT26" s="433">
        <v>1.6464E-5</v>
      </c>
      <c r="AU26" s="433">
        <v>1.6464E-5</v>
      </c>
      <c r="AV26" s="433">
        <v>1.6464E-5</v>
      </c>
      <c r="AW26" s="433">
        <v>0.002</v>
      </c>
      <c r="AX26" s="433">
        <v>0.011293959</v>
      </c>
      <c r="AY26" s="433">
        <v>0.035</v>
      </c>
      <c r="AZ26" s="433">
        <v>0.057</v>
      </c>
      <c r="BA26" s="433">
        <v>0.066</v>
      </c>
      <c r="BB26" s="433">
        <v>0.0787</v>
      </c>
      <c r="BC26" s="433">
        <v>0.0749</v>
      </c>
      <c r="BD26" s="433">
        <v>0.0831</v>
      </c>
      <c r="BE26" s="435">
        <v>0.084059115320365</v>
      </c>
      <c r="BF26" s="457">
        <v>0.00877792546780953</v>
      </c>
      <c r="BG26" s="457">
        <v>1.34588418070742</v>
      </c>
      <c r="BH26" s="457">
        <v>9.82314946940448E-5</v>
      </c>
    </row>
    <row r="27" spans="8:8">
      <c r="A27" s="218" t="s">
        <v>115</v>
      </c>
      <c r="B27" s="433">
        <v>0.0</v>
      </c>
      <c r="C27" s="433">
        <v>0.0</v>
      </c>
      <c r="D27" s="433">
        <v>0.0</v>
      </c>
      <c r="E27" s="433">
        <v>0.0</v>
      </c>
      <c r="F27" s="433">
        <v>0.0</v>
      </c>
      <c r="G27" s="433">
        <v>0.0</v>
      </c>
      <c r="H27" s="433">
        <v>0.0</v>
      </c>
      <c r="I27" s="433">
        <v>0.0</v>
      </c>
      <c r="J27" s="433">
        <v>0.0</v>
      </c>
      <c r="K27" s="433">
        <v>0.0</v>
      </c>
      <c r="L27" s="433">
        <v>0.0</v>
      </c>
      <c r="M27" s="433">
        <v>0.0</v>
      </c>
      <c r="N27" s="433">
        <v>0.0</v>
      </c>
      <c r="O27" s="433">
        <v>0.0</v>
      </c>
      <c r="P27" s="433">
        <v>0.0</v>
      </c>
      <c r="Q27" s="433">
        <v>0.0</v>
      </c>
      <c r="R27" s="433">
        <v>0.0</v>
      </c>
      <c r="S27" s="433">
        <v>0.0</v>
      </c>
      <c r="T27" s="433">
        <v>0.0</v>
      </c>
      <c r="U27" s="433">
        <v>0.0</v>
      </c>
      <c r="V27" s="433">
        <v>0.0</v>
      </c>
      <c r="W27" s="433">
        <v>0.0</v>
      </c>
      <c r="X27" s="433">
        <v>0.0</v>
      </c>
      <c r="Y27" s="433">
        <v>0.0</v>
      </c>
      <c r="Z27" s="433">
        <v>0.0</v>
      </c>
      <c r="AA27" s="433">
        <v>0.0</v>
      </c>
      <c r="AB27" s="433">
        <v>0.0</v>
      </c>
      <c r="AC27" s="433">
        <v>0.0</v>
      </c>
      <c r="AD27" s="433">
        <v>0.0</v>
      </c>
      <c r="AE27" s="433">
        <v>0.0</v>
      </c>
      <c r="AF27" s="433">
        <v>0.0</v>
      </c>
      <c r="AG27" s="433">
        <v>0.0</v>
      </c>
      <c r="AH27" s="433">
        <v>0.0</v>
      </c>
      <c r="AI27" s="433">
        <v>0.0</v>
      </c>
      <c r="AJ27" s="433">
        <v>0.0</v>
      </c>
      <c r="AK27" s="433">
        <v>0.0</v>
      </c>
      <c r="AL27" s="433">
        <v>0.0</v>
      </c>
      <c r="AM27" s="433">
        <v>0.0</v>
      </c>
      <c r="AN27" s="433">
        <v>0.0</v>
      </c>
      <c r="AO27" s="433">
        <v>4.0E-4</v>
      </c>
      <c r="AP27" s="433">
        <v>5.66E-4</v>
      </c>
      <c r="AQ27" s="433">
        <v>0.001002</v>
      </c>
      <c r="AR27" s="433">
        <v>0.001733</v>
      </c>
      <c r="AS27" s="433">
        <v>0.003</v>
      </c>
      <c r="AT27" s="433">
        <v>0.004</v>
      </c>
      <c r="AU27" s="433">
        <v>0.007</v>
      </c>
      <c r="AV27" s="433">
        <v>0.012</v>
      </c>
      <c r="AW27" s="433">
        <v>0.022</v>
      </c>
      <c r="AX27" s="433">
        <v>0.047</v>
      </c>
      <c r="AY27" s="433">
        <v>0.0836</v>
      </c>
      <c r="AZ27" s="433">
        <v>0.126659</v>
      </c>
      <c r="BA27" s="433">
        <v>0.145937</v>
      </c>
      <c r="BB27" s="433">
        <v>0.17202</v>
      </c>
      <c r="BC27" s="433">
        <v>0.19183</v>
      </c>
      <c r="BD27" s="433">
        <v>0.218267</v>
      </c>
      <c r="BE27" s="435">
        <v>0.324875</v>
      </c>
      <c r="BF27" s="457">
        <v>0.484362562311198</v>
      </c>
      <c r="BG27" s="457">
        <v>0.491738878849956</v>
      </c>
      <c r="BH27" s="457">
        <v>3.79648973429015E-4</v>
      </c>
    </row>
    <row r="28" spans="8:8">
      <c r="A28" s="218" t="s">
        <v>116</v>
      </c>
      <c r="B28" s="433">
        <v>0.0</v>
      </c>
      <c r="C28" s="433">
        <v>0.0</v>
      </c>
      <c r="D28" s="433">
        <v>0.0</v>
      </c>
      <c r="E28" s="433">
        <v>0.0</v>
      </c>
      <c r="F28" s="433">
        <v>0.0</v>
      </c>
      <c r="G28" s="433">
        <v>0.0</v>
      </c>
      <c r="H28" s="433">
        <v>0.0</v>
      </c>
      <c r="I28" s="433">
        <v>0.0</v>
      </c>
      <c r="J28" s="433">
        <v>0.0</v>
      </c>
      <c r="K28" s="433">
        <v>0.0</v>
      </c>
      <c r="L28" s="433">
        <v>0.0</v>
      </c>
      <c r="M28" s="433">
        <v>0.0</v>
      </c>
      <c r="N28" s="433">
        <v>0.0</v>
      </c>
      <c r="O28" s="433">
        <v>0.0</v>
      </c>
      <c r="P28" s="433">
        <v>0.0</v>
      </c>
      <c r="Q28" s="433">
        <v>0.0</v>
      </c>
      <c r="R28" s="433">
        <v>0.0</v>
      </c>
      <c r="S28" s="433">
        <v>0.0</v>
      </c>
      <c r="T28" s="433">
        <v>0.0</v>
      </c>
      <c r="U28" s="433">
        <v>0.0</v>
      </c>
      <c r="V28" s="433">
        <v>0.0</v>
      </c>
      <c r="W28" s="433">
        <v>0.0</v>
      </c>
      <c r="X28" s="433">
        <v>0.0</v>
      </c>
      <c r="Y28" s="433">
        <v>0.0</v>
      </c>
      <c r="Z28" s="433">
        <v>0.0</v>
      </c>
      <c r="AA28" s="433">
        <v>0.0</v>
      </c>
      <c r="AB28" s="433">
        <v>0.0</v>
      </c>
      <c r="AC28" s="433">
        <v>0.0</v>
      </c>
      <c r="AD28" s="433">
        <v>0.0</v>
      </c>
      <c r="AE28" s="433">
        <v>0.0</v>
      </c>
      <c r="AF28" s="433">
        <v>0.0</v>
      </c>
      <c r="AG28" s="433">
        <v>0.0</v>
      </c>
      <c r="AH28" s="433">
        <v>0.0</v>
      </c>
      <c r="AI28" s="433">
        <v>0.0</v>
      </c>
      <c r="AJ28" s="433">
        <v>0.0</v>
      </c>
      <c r="AK28" s="433">
        <v>0.0</v>
      </c>
      <c r="AL28" s="433">
        <v>0.0</v>
      </c>
      <c r="AM28" s="433">
        <v>0.0</v>
      </c>
      <c r="AN28" s="433">
        <v>0.0</v>
      </c>
      <c r="AO28" s="433">
        <v>1.0E-4</v>
      </c>
      <c r="AP28" s="433">
        <v>6.8E-5</v>
      </c>
      <c r="AQ28" s="433">
        <v>1.7E-4</v>
      </c>
      <c r="AR28" s="433">
        <v>0.001754</v>
      </c>
      <c r="AS28" s="433">
        <v>0.012937</v>
      </c>
      <c r="AT28" s="433">
        <v>0.088807</v>
      </c>
      <c r="AU28" s="433">
        <v>0.615702</v>
      </c>
      <c r="AV28" s="433">
        <v>2.118</v>
      </c>
      <c r="AW28" s="433">
        <v>2.1731</v>
      </c>
      <c r="AX28" s="433">
        <v>2.0702</v>
      </c>
      <c r="AY28" s="433">
        <v>2.1229</v>
      </c>
      <c r="AZ28" s="433">
        <v>2.2638</v>
      </c>
      <c r="BA28" s="433">
        <v>2.131</v>
      </c>
      <c r="BB28" s="433">
        <v>2.193368</v>
      </c>
      <c r="BC28" s="433">
        <v>2.339677</v>
      </c>
      <c r="BD28" s="433">
        <v>2.2859</v>
      </c>
      <c r="BE28" s="435">
        <v>2.2331</v>
      </c>
      <c r="BF28" s="457">
        <v>-0.0257672540882011</v>
      </c>
      <c r="BG28" s="457">
        <v>0.383760734169363</v>
      </c>
      <c r="BH28" s="457">
        <v>0.00260960099288752</v>
      </c>
    </row>
    <row r="29" spans="8:8">
      <c r="A29" s="218" t="s">
        <v>117</v>
      </c>
      <c r="B29" s="433">
        <v>0.0</v>
      </c>
      <c r="C29" s="433">
        <v>0.0</v>
      </c>
      <c r="D29" s="433">
        <v>0.0</v>
      </c>
      <c r="E29" s="433">
        <v>0.0</v>
      </c>
      <c r="F29" s="433">
        <v>0.0</v>
      </c>
      <c r="G29" s="433">
        <v>0.0</v>
      </c>
      <c r="H29" s="433">
        <v>0.0</v>
      </c>
      <c r="I29" s="433">
        <v>0.0</v>
      </c>
      <c r="J29" s="433">
        <v>0.0</v>
      </c>
      <c r="K29" s="433">
        <v>0.0</v>
      </c>
      <c r="L29" s="433">
        <v>0.0</v>
      </c>
      <c r="M29" s="433">
        <v>0.0</v>
      </c>
      <c r="N29" s="433">
        <v>0.0</v>
      </c>
      <c r="O29" s="433">
        <v>0.0</v>
      </c>
      <c r="P29" s="433">
        <v>0.0</v>
      </c>
      <c r="Q29" s="433">
        <v>0.0</v>
      </c>
      <c r="R29" s="433">
        <v>0.0</v>
      </c>
      <c r="S29" s="433">
        <v>0.0</v>
      </c>
      <c r="T29" s="433">
        <v>0.0</v>
      </c>
      <c r="U29" s="433">
        <v>0.0</v>
      </c>
      <c r="V29" s="433">
        <v>0.0</v>
      </c>
      <c r="W29" s="433">
        <v>0.0</v>
      </c>
      <c r="X29" s="433">
        <v>0.0</v>
      </c>
      <c r="Y29" s="433">
        <v>0.0</v>
      </c>
      <c r="Z29" s="433">
        <v>0.0</v>
      </c>
      <c r="AA29" s="433">
        <v>0.0</v>
      </c>
      <c r="AB29" s="433">
        <v>0.0</v>
      </c>
      <c r="AC29" s="433">
        <v>0.0</v>
      </c>
      <c r="AD29" s="433">
        <v>0.0</v>
      </c>
      <c r="AE29" s="433">
        <v>0.0</v>
      </c>
      <c r="AF29" s="433">
        <v>0.0</v>
      </c>
      <c r="AG29" s="433">
        <v>1.61111111111111E-4</v>
      </c>
      <c r="AH29" s="433">
        <v>3.19444444444444E-4</v>
      </c>
      <c r="AI29" s="433">
        <v>4.0E-4</v>
      </c>
      <c r="AJ29" s="433">
        <v>8.80555555555556E-4</v>
      </c>
      <c r="AK29" s="433">
        <v>0.0012</v>
      </c>
      <c r="AL29" s="433">
        <v>0.0012</v>
      </c>
      <c r="AM29" s="433">
        <v>0.00128055555555556</v>
      </c>
      <c r="AN29" s="433">
        <v>0.00151944444444444</v>
      </c>
      <c r="AO29" s="433">
        <v>0.00183888888888889</v>
      </c>
      <c r="AP29" s="433">
        <v>0.00216111111111111</v>
      </c>
      <c r="AQ29" s="433">
        <v>0.00221388888888889</v>
      </c>
      <c r="AR29" s="433">
        <v>0.00249444444444444</v>
      </c>
      <c r="AS29" s="433">
        <v>0.00262222222222222</v>
      </c>
      <c r="AT29" s="433">
        <v>0.00375</v>
      </c>
      <c r="AU29" s="433">
        <v>0.00616111111111111</v>
      </c>
      <c r="AV29" s="433">
        <v>0.0151305555555556</v>
      </c>
      <c r="AW29" s="433">
        <v>0.103861111111111</v>
      </c>
      <c r="AX29" s="433">
        <v>0.517541666666667</v>
      </c>
      <c r="AY29" s="433">
        <v>0.595516666666667</v>
      </c>
      <c r="AZ29" s="433">
        <v>0.604261111111111</v>
      </c>
      <c r="BA29" s="433">
        <v>0.743780555555556</v>
      </c>
      <c r="BB29" s="433">
        <v>0.751486111111111</v>
      </c>
      <c r="BC29" s="433">
        <v>0.952973</v>
      </c>
      <c r="BD29" s="433">
        <v>0.963269444444444</v>
      </c>
      <c r="BE29" s="435">
        <v>1.18131391838624</v>
      </c>
      <c r="BF29" s="457">
        <v>0.223008049849325</v>
      </c>
      <c r="BG29" s="457">
        <v>0.741693181615733</v>
      </c>
      <c r="BH29" s="457">
        <v>0.00138048362112425</v>
      </c>
    </row>
    <row r="30" spans="8:8">
      <c r="A30" s="218" t="s">
        <v>118</v>
      </c>
      <c r="B30" s="433" t="s">
        <v>114</v>
      </c>
      <c r="C30" s="433" t="s">
        <v>114</v>
      </c>
      <c r="D30" s="433" t="s">
        <v>114</v>
      </c>
      <c r="E30" s="433" t="s">
        <v>114</v>
      </c>
      <c r="F30" s="433" t="s">
        <v>114</v>
      </c>
      <c r="G30" s="433" t="s">
        <v>114</v>
      </c>
      <c r="H30" s="433" t="s">
        <v>114</v>
      </c>
      <c r="I30" s="433" t="s">
        <v>114</v>
      </c>
      <c r="J30" s="433" t="s">
        <v>114</v>
      </c>
      <c r="K30" s="433" t="s">
        <v>114</v>
      </c>
      <c r="L30" s="433" t="s">
        <v>114</v>
      </c>
      <c r="M30" s="433" t="s">
        <v>114</v>
      </c>
      <c r="N30" s="433" t="s">
        <v>114</v>
      </c>
      <c r="O30" s="433" t="s">
        <v>114</v>
      </c>
      <c r="P30" s="433" t="s">
        <v>114</v>
      </c>
      <c r="Q30" s="433" t="s">
        <v>114</v>
      </c>
      <c r="R30" s="433" t="s">
        <v>114</v>
      </c>
      <c r="S30" s="433" t="s">
        <v>114</v>
      </c>
      <c r="T30" s="433" t="s">
        <v>114</v>
      </c>
      <c r="U30" s="433" t="s">
        <v>114</v>
      </c>
      <c r="V30" s="433">
        <v>0.0</v>
      </c>
      <c r="W30" s="433">
        <v>0.0</v>
      </c>
      <c r="X30" s="433">
        <v>0.0</v>
      </c>
      <c r="Y30" s="433">
        <v>0.0</v>
      </c>
      <c r="Z30" s="433">
        <v>0.0</v>
      </c>
      <c r="AA30" s="433">
        <v>0.0</v>
      </c>
      <c r="AB30" s="433">
        <v>0.0</v>
      </c>
      <c r="AC30" s="433">
        <v>0.0</v>
      </c>
      <c r="AD30" s="433">
        <v>0.0</v>
      </c>
      <c r="AE30" s="433">
        <v>0.0</v>
      </c>
      <c r="AF30" s="433">
        <v>0.0</v>
      </c>
      <c r="AG30" s="433">
        <v>0.0</v>
      </c>
      <c r="AH30" s="433">
        <v>0.0</v>
      </c>
      <c r="AI30" s="433">
        <v>0.0</v>
      </c>
      <c r="AJ30" s="433">
        <v>0.0</v>
      </c>
      <c r="AK30" s="433">
        <v>0.0</v>
      </c>
      <c r="AL30" s="433">
        <v>0.0</v>
      </c>
      <c r="AM30" s="433">
        <v>0.0</v>
      </c>
      <c r="AN30" s="433">
        <v>0.0</v>
      </c>
      <c r="AO30" s="433">
        <v>0.0</v>
      </c>
      <c r="AP30" s="433">
        <v>0.0</v>
      </c>
      <c r="AQ30" s="433">
        <v>0.0</v>
      </c>
      <c r="AR30" s="433">
        <v>0.0</v>
      </c>
      <c r="AS30" s="433">
        <v>0.0</v>
      </c>
      <c r="AT30" s="433">
        <v>1.0E-4</v>
      </c>
      <c r="AU30" s="433">
        <v>1.0E-4</v>
      </c>
      <c r="AV30" s="433">
        <v>2.0E-4</v>
      </c>
      <c r="AW30" s="433">
        <v>3.0E-4</v>
      </c>
      <c r="AX30" s="433">
        <v>0.0014</v>
      </c>
      <c r="AY30" s="433">
        <v>0.0031</v>
      </c>
      <c r="AZ30" s="433">
        <v>0.0059</v>
      </c>
      <c r="BA30" s="433">
        <v>0.009677</v>
      </c>
      <c r="BB30" s="433">
        <v>0.014492</v>
      </c>
      <c r="BC30" s="433">
        <v>0.030802</v>
      </c>
      <c r="BD30" s="433">
        <v>0.116448941820145</v>
      </c>
      <c r="BE30" s="435">
        <v>0.125815067412299</v>
      </c>
      <c r="BF30" s="457">
        <v>0.0774791804574877</v>
      </c>
      <c r="BG30" s="457">
        <v>1.02587924265928</v>
      </c>
      <c r="BH30" s="457">
        <v>1.47027506533225E-4</v>
      </c>
    </row>
    <row r="31" spans="8:8">
      <c r="A31" s="218" t="s">
        <v>119</v>
      </c>
      <c r="B31" s="433">
        <v>0.0</v>
      </c>
      <c r="C31" s="433">
        <v>0.0</v>
      </c>
      <c r="D31" s="433">
        <v>0.0</v>
      </c>
      <c r="E31" s="433">
        <v>0.0</v>
      </c>
      <c r="F31" s="433">
        <v>0.0</v>
      </c>
      <c r="G31" s="433">
        <v>0.0</v>
      </c>
      <c r="H31" s="433">
        <v>0.0</v>
      </c>
      <c r="I31" s="433">
        <v>0.0</v>
      </c>
      <c r="J31" s="433">
        <v>0.0</v>
      </c>
      <c r="K31" s="433">
        <v>0.0</v>
      </c>
      <c r="L31" s="433">
        <v>0.0</v>
      </c>
      <c r="M31" s="433">
        <v>0.0</v>
      </c>
      <c r="N31" s="433">
        <v>0.0</v>
      </c>
      <c r="O31" s="433">
        <v>0.0</v>
      </c>
      <c r="P31" s="433">
        <v>0.0</v>
      </c>
      <c r="Q31" s="433">
        <v>0.0</v>
      </c>
      <c r="R31" s="433">
        <v>0.0</v>
      </c>
      <c r="S31" s="433">
        <v>0.0</v>
      </c>
      <c r="T31" s="433">
        <v>0.0</v>
      </c>
      <c r="U31" s="433">
        <v>0.0</v>
      </c>
      <c r="V31" s="433">
        <v>0.0</v>
      </c>
      <c r="W31" s="433">
        <v>0.0</v>
      </c>
      <c r="X31" s="433">
        <v>0.0</v>
      </c>
      <c r="Y31" s="433">
        <v>0.0</v>
      </c>
      <c r="Z31" s="433">
        <v>0.0</v>
      </c>
      <c r="AA31" s="433">
        <v>5.0E-4</v>
      </c>
      <c r="AB31" s="433">
        <v>5.0E-4</v>
      </c>
      <c r="AC31" s="433">
        <v>6.0E-4</v>
      </c>
      <c r="AD31" s="433">
        <v>7.0E-4</v>
      </c>
      <c r="AE31" s="433">
        <v>8.0E-4</v>
      </c>
      <c r="AF31" s="433">
        <v>8.0E-4</v>
      </c>
      <c r="AG31" s="433">
        <v>0.001</v>
      </c>
      <c r="AH31" s="433">
        <v>0.0012</v>
      </c>
      <c r="AI31" s="433">
        <v>0.0013</v>
      </c>
      <c r="AJ31" s="433">
        <v>0.0014</v>
      </c>
      <c r="AK31" s="433">
        <v>0.0016</v>
      </c>
      <c r="AL31" s="433">
        <v>0.0017</v>
      </c>
      <c r="AM31" s="433">
        <v>0.0019</v>
      </c>
      <c r="AN31" s="433">
        <v>0.0021</v>
      </c>
      <c r="AO31" s="433">
        <v>0.0024</v>
      </c>
      <c r="AP31" s="433">
        <v>0.0026</v>
      </c>
      <c r="AQ31" s="433">
        <v>0.0034</v>
      </c>
      <c r="AR31" s="433">
        <v>0.0038</v>
      </c>
      <c r="AS31" s="433">
        <v>0.0039</v>
      </c>
      <c r="AT31" s="433">
        <v>0.0043</v>
      </c>
      <c r="AU31" s="433">
        <v>0.0047</v>
      </c>
      <c r="AV31" s="433">
        <v>0.0053</v>
      </c>
      <c r="AW31" s="433">
        <v>0.0057</v>
      </c>
      <c r="AX31" s="433">
        <v>0.0065</v>
      </c>
      <c r="AY31" s="433">
        <v>0.008</v>
      </c>
      <c r="AZ31" s="433">
        <v>0.0111111111111111</v>
      </c>
      <c r="BA31" s="433">
        <v>0.0222222222222222</v>
      </c>
      <c r="BB31" s="433">
        <v>0.0494949494949495</v>
      </c>
      <c r="BC31" s="433">
        <v>0.0909090909090909</v>
      </c>
      <c r="BD31" s="433">
        <v>0.148484848484848</v>
      </c>
      <c r="BE31" s="435">
        <v>0.258585858585859</v>
      </c>
      <c r="BF31" s="457">
        <v>0.736738411211479</v>
      </c>
      <c r="BG31" s="457">
        <v>0.425021341348345</v>
      </c>
      <c r="BH31" s="457">
        <v>3.02183472890748E-4</v>
      </c>
    </row>
    <row r="32" spans="8:8">
      <c r="A32" s="218" t="s">
        <v>120</v>
      </c>
      <c r="B32" s="433">
        <v>0.0</v>
      </c>
      <c r="C32" s="433">
        <v>0.0</v>
      </c>
      <c r="D32" s="433">
        <v>0.0</v>
      </c>
      <c r="E32" s="433">
        <v>0.0</v>
      </c>
      <c r="F32" s="433">
        <v>0.0</v>
      </c>
      <c r="G32" s="433">
        <v>0.0</v>
      </c>
      <c r="H32" s="433">
        <v>0.0</v>
      </c>
      <c r="I32" s="433">
        <v>0.0</v>
      </c>
      <c r="J32" s="433">
        <v>0.0</v>
      </c>
      <c r="K32" s="433">
        <v>0.0</v>
      </c>
      <c r="L32" s="433">
        <v>0.0</v>
      </c>
      <c r="M32" s="433">
        <v>0.0</v>
      </c>
      <c r="N32" s="433">
        <v>0.0</v>
      </c>
      <c r="O32" s="433">
        <v>0.0</v>
      </c>
      <c r="P32" s="433">
        <v>0.0</v>
      </c>
      <c r="Q32" s="433">
        <v>0.0</v>
      </c>
      <c r="R32" s="433">
        <v>0.0</v>
      </c>
      <c r="S32" s="433">
        <v>0.0</v>
      </c>
      <c r="T32" s="433">
        <v>0.0</v>
      </c>
      <c r="U32" s="433">
        <v>0.0</v>
      </c>
      <c r="V32" s="433">
        <v>0.0</v>
      </c>
      <c r="W32" s="433">
        <v>0.0</v>
      </c>
      <c r="X32" s="433">
        <v>0.0</v>
      </c>
      <c r="Y32" s="433">
        <v>0.0</v>
      </c>
      <c r="Z32" s="433">
        <v>0.0</v>
      </c>
      <c r="AA32" s="433">
        <v>0.0</v>
      </c>
      <c r="AB32" s="433">
        <v>0.0</v>
      </c>
      <c r="AC32" s="433">
        <v>0.001488</v>
      </c>
      <c r="AD32" s="433">
        <v>0.001683</v>
      </c>
      <c r="AE32" s="433">
        <v>0.0018785</v>
      </c>
      <c r="AF32" s="433">
        <v>0.00204</v>
      </c>
      <c r="AG32" s="433">
        <v>0.0026503</v>
      </c>
      <c r="AH32" s="433">
        <v>0.0034068</v>
      </c>
      <c r="AI32" s="433">
        <v>0.0040885</v>
      </c>
      <c r="AJ32" s="433">
        <v>0.0045475</v>
      </c>
      <c r="AK32" s="433">
        <v>0.00522325</v>
      </c>
      <c r="AL32" s="433">
        <v>0.0061605</v>
      </c>
      <c r="AM32" s="433">
        <v>0.00710345</v>
      </c>
      <c r="AN32" s="433">
        <v>0.0077673</v>
      </c>
      <c r="AO32" s="433">
        <v>0.008447984</v>
      </c>
      <c r="AP32" s="433">
        <v>0.01050076</v>
      </c>
      <c r="AQ32" s="433">
        <v>0.01190605</v>
      </c>
      <c r="AR32" s="433">
        <v>0.018</v>
      </c>
      <c r="AS32" s="433">
        <v>0.042</v>
      </c>
      <c r="AT32" s="433">
        <v>0.174</v>
      </c>
      <c r="AU32" s="433">
        <v>0.62</v>
      </c>
      <c r="AV32" s="433">
        <v>2.078</v>
      </c>
      <c r="AW32" s="433">
        <v>4.016</v>
      </c>
      <c r="AX32" s="433">
        <v>4.735</v>
      </c>
      <c r="AY32" s="433">
        <v>5.913</v>
      </c>
      <c r="AZ32" s="433">
        <v>7.26316259784</v>
      </c>
      <c r="BA32" s="433">
        <v>8.164943217</v>
      </c>
      <c r="BB32" s="433">
        <v>9.102625159</v>
      </c>
      <c r="BC32" s="433">
        <v>10.41155150811</v>
      </c>
      <c r="BD32" s="433">
        <v>11.7473364937677</v>
      </c>
      <c r="BE32" s="435">
        <v>13.074785996401</v>
      </c>
      <c r="BF32" s="457">
        <v>0.109959057043441</v>
      </c>
      <c r="BG32" s="457">
        <v>0.523838760283083</v>
      </c>
      <c r="BH32" s="457">
        <v>0.0152791968644485</v>
      </c>
    </row>
    <row r="33" spans="8:8">
      <c r="A33" s="218" t="s">
        <v>121</v>
      </c>
      <c r="B33" s="433">
        <v>0.0</v>
      </c>
      <c r="C33" s="433">
        <v>0.0</v>
      </c>
      <c r="D33" s="433">
        <v>0.0</v>
      </c>
      <c r="E33" s="433">
        <v>0.0</v>
      </c>
      <c r="F33" s="433">
        <v>0.0</v>
      </c>
      <c r="G33" s="433">
        <v>0.0</v>
      </c>
      <c r="H33" s="433">
        <v>0.0</v>
      </c>
      <c r="I33" s="433">
        <v>0.0</v>
      </c>
      <c r="J33" s="433">
        <v>0.0</v>
      </c>
      <c r="K33" s="433">
        <v>0.0</v>
      </c>
      <c r="L33" s="433">
        <v>0.0</v>
      </c>
      <c r="M33" s="433">
        <v>0.0</v>
      </c>
      <c r="N33" s="433">
        <v>0.0</v>
      </c>
      <c r="O33" s="433">
        <v>0.0</v>
      </c>
      <c r="P33" s="433">
        <v>0.0</v>
      </c>
      <c r="Q33" s="433">
        <v>0.0</v>
      </c>
      <c r="R33" s="433">
        <v>0.0</v>
      </c>
      <c r="S33" s="433">
        <v>0.0</v>
      </c>
      <c r="T33" s="433">
        <v>0.0</v>
      </c>
      <c r="U33" s="433">
        <v>0.0</v>
      </c>
      <c r="V33" s="433">
        <v>0.0</v>
      </c>
      <c r="W33" s="433">
        <v>0.0</v>
      </c>
      <c r="X33" s="433">
        <v>0.0</v>
      </c>
      <c r="Y33" s="433">
        <v>0.0</v>
      </c>
      <c r="Z33" s="433">
        <v>0.0</v>
      </c>
      <c r="AA33" s="433">
        <v>0.001</v>
      </c>
      <c r="AB33" s="433">
        <v>0.001</v>
      </c>
      <c r="AC33" s="433">
        <v>0.004</v>
      </c>
      <c r="AD33" s="433">
        <v>0.003</v>
      </c>
      <c r="AE33" s="433">
        <v>0.007</v>
      </c>
      <c r="AF33" s="433">
        <v>0.007</v>
      </c>
      <c r="AG33" s="433">
        <v>0.012</v>
      </c>
      <c r="AH33" s="433">
        <v>0.018</v>
      </c>
      <c r="AI33" s="433">
        <v>0.035</v>
      </c>
      <c r="AJ33" s="433">
        <v>0.03</v>
      </c>
      <c r="AK33" s="433">
        <v>0.06</v>
      </c>
      <c r="AL33" s="433">
        <v>0.076</v>
      </c>
      <c r="AM33" s="433">
        <v>0.162</v>
      </c>
      <c r="AN33" s="433">
        <v>0.313</v>
      </c>
      <c r="AO33" s="433">
        <v>0.557</v>
      </c>
      <c r="AP33" s="433">
        <v>1.282</v>
      </c>
      <c r="AQ33" s="433">
        <v>2.22</v>
      </c>
      <c r="AR33" s="433">
        <v>3.075</v>
      </c>
      <c r="AS33" s="433">
        <v>4.42</v>
      </c>
      <c r="AT33" s="433">
        <v>6.583</v>
      </c>
      <c r="AU33" s="433">
        <v>11.729</v>
      </c>
      <c r="AV33" s="433">
        <v>19.599</v>
      </c>
      <c r="AW33" s="433">
        <v>26.38</v>
      </c>
      <c r="AX33" s="433">
        <v>31.01</v>
      </c>
      <c r="AY33" s="433">
        <v>36.056</v>
      </c>
      <c r="AZ33" s="433">
        <v>38.726</v>
      </c>
      <c r="BA33" s="433">
        <v>38.098</v>
      </c>
      <c r="BB33" s="433">
        <v>39.401</v>
      </c>
      <c r="BC33" s="433">
        <v>45.784</v>
      </c>
      <c r="BD33" s="433">
        <v>46.392</v>
      </c>
      <c r="BE33" s="435">
        <v>50.6</v>
      </c>
      <c r="BF33" s="457">
        <v>0.0877252249068756</v>
      </c>
      <c r="BG33" s="457">
        <v>0.215631440865315</v>
      </c>
      <c r="BH33" s="457">
        <v>0.0591311675429263</v>
      </c>
    </row>
    <row r="34" spans="8:8">
      <c r="A34" s="218" t="s">
        <v>122</v>
      </c>
      <c r="B34" s="433">
        <v>0.0</v>
      </c>
      <c r="C34" s="433">
        <v>0.0</v>
      </c>
      <c r="D34" s="433">
        <v>0.0</v>
      </c>
      <c r="E34" s="433">
        <v>0.0</v>
      </c>
      <c r="F34" s="433">
        <v>0.0</v>
      </c>
      <c r="G34" s="433">
        <v>0.0</v>
      </c>
      <c r="H34" s="433">
        <v>0.0</v>
      </c>
      <c r="I34" s="433">
        <v>0.0</v>
      </c>
      <c r="J34" s="433">
        <v>0.0</v>
      </c>
      <c r="K34" s="433">
        <v>0.0</v>
      </c>
      <c r="L34" s="433">
        <v>0.0</v>
      </c>
      <c r="M34" s="433">
        <v>0.0</v>
      </c>
      <c r="N34" s="433">
        <v>0.0</v>
      </c>
      <c r="O34" s="433">
        <v>0.0</v>
      </c>
      <c r="P34" s="433">
        <v>0.0</v>
      </c>
      <c r="Q34" s="433">
        <v>0.0</v>
      </c>
      <c r="R34" s="433">
        <v>0.0</v>
      </c>
      <c r="S34" s="433">
        <v>0.0</v>
      </c>
      <c r="T34" s="433">
        <v>0.0</v>
      </c>
      <c r="U34" s="433">
        <v>0.0</v>
      </c>
      <c r="V34" s="433">
        <v>0.0</v>
      </c>
      <c r="W34" s="433">
        <v>0.0</v>
      </c>
      <c r="X34" s="433">
        <v>0.0</v>
      </c>
      <c r="Y34" s="433">
        <v>0.0</v>
      </c>
      <c r="Z34" s="433">
        <v>0.0</v>
      </c>
      <c r="AA34" s="433">
        <v>0.0</v>
      </c>
      <c r="AB34" s="433">
        <v>0.0</v>
      </c>
      <c r="AC34" s="433">
        <v>0.0</v>
      </c>
      <c r="AD34" s="433">
        <v>0.0</v>
      </c>
      <c r="AE34" s="433">
        <v>0.0</v>
      </c>
      <c r="AF34" s="433">
        <v>0.0</v>
      </c>
      <c r="AG34" s="433">
        <v>0.0</v>
      </c>
      <c r="AH34" s="433">
        <v>0.0</v>
      </c>
      <c r="AI34" s="433">
        <v>0.0</v>
      </c>
      <c r="AJ34" s="433">
        <v>0.0</v>
      </c>
      <c r="AK34" s="433">
        <v>0.0</v>
      </c>
      <c r="AL34" s="433">
        <v>0.0</v>
      </c>
      <c r="AM34" s="433">
        <v>0.0</v>
      </c>
      <c r="AN34" s="433">
        <v>0.0</v>
      </c>
      <c r="AO34" s="433">
        <v>0.001</v>
      </c>
      <c r="AP34" s="433">
        <v>0.001</v>
      </c>
      <c r="AQ34" s="433">
        <v>0.001</v>
      </c>
      <c r="AR34" s="433">
        <v>0.001</v>
      </c>
      <c r="AS34" s="433">
        <v>0.005</v>
      </c>
      <c r="AT34" s="433">
        <v>0.05</v>
      </c>
      <c r="AU34" s="433">
        <v>0.158</v>
      </c>
      <c r="AV34" s="433">
        <v>0.61</v>
      </c>
      <c r="AW34" s="433">
        <v>1.694</v>
      </c>
      <c r="AX34" s="433">
        <v>3.648</v>
      </c>
      <c r="AY34" s="433">
        <v>3.792</v>
      </c>
      <c r="AZ34" s="433">
        <v>3.9</v>
      </c>
      <c r="BA34" s="433">
        <v>3.93</v>
      </c>
      <c r="BB34" s="433">
        <v>3.991477</v>
      </c>
      <c r="BC34" s="433">
        <v>3.790652</v>
      </c>
      <c r="BD34" s="433">
        <v>4.42851</v>
      </c>
      <c r="BE34" s="435">
        <v>4.87222461696155</v>
      </c>
      <c r="BF34" s="457">
        <v>0.0971890156834179</v>
      </c>
      <c r="BG34" s="457">
        <v>0.565772865391345</v>
      </c>
      <c r="BH34" s="457">
        <v>0.00569368241368228</v>
      </c>
    </row>
    <row r="35" spans="8:8">
      <c r="A35" s="218" t="s">
        <v>123</v>
      </c>
      <c r="B35" s="433">
        <v>0.0</v>
      </c>
      <c r="C35" s="433">
        <v>0.0</v>
      </c>
      <c r="D35" s="433">
        <v>0.0</v>
      </c>
      <c r="E35" s="433">
        <v>0.0</v>
      </c>
      <c r="F35" s="433">
        <v>0.0</v>
      </c>
      <c r="G35" s="433">
        <v>0.0</v>
      </c>
      <c r="H35" s="433">
        <v>0.0</v>
      </c>
      <c r="I35" s="433">
        <v>0.0</v>
      </c>
      <c r="J35" s="433">
        <v>0.0</v>
      </c>
      <c r="K35" s="433">
        <v>0.0</v>
      </c>
      <c r="L35" s="433">
        <v>0.0</v>
      </c>
      <c r="M35" s="433">
        <v>0.0</v>
      </c>
      <c r="N35" s="433">
        <v>0.0</v>
      </c>
      <c r="O35" s="433">
        <v>0.0</v>
      </c>
      <c r="P35" s="433">
        <v>0.0</v>
      </c>
      <c r="Q35" s="433">
        <v>0.0</v>
      </c>
      <c r="R35" s="433">
        <v>0.0</v>
      </c>
      <c r="S35" s="433">
        <v>0.0</v>
      </c>
      <c r="T35" s="433">
        <v>0.0</v>
      </c>
      <c r="U35" s="433">
        <v>0.0</v>
      </c>
      <c r="V35" s="433">
        <v>0.0</v>
      </c>
      <c r="W35" s="433">
        <v>0.0</v>
      </c>
      <c r="X35" s="433">
        <v>0.0</v>
      </c>
      <c r="Y35" s="433">
        <v>0.0</v>
      </c>
      <c r="Z35" s="433">
        <v>0.0</v>
      </c>
      <c r="AA35" s="433">
        <v>0.0</v>
      </c>
      <c r="AB35" s="433">
        <v>0.0</v>
      </c>
      <c r="AC35" s="433">
        <v>0.0</v>
      </c>
      <c r="AD35" s="433">
        <v>0.0</v>
      </c>
      <c r="AE35" s="433">
        <v>0.0</v>
      </c>
      <c r="AF35" s="433">
        <v>0.0</v>
      </c>
      <c r="AG35" s="433">
        <v>0.0</v>
      </c>
      <c r="AH35" s="433">
        <v>0.0</v>
      </c>
      <c r="AI35" s="433">
        <v>0.0</v>
      </c>
      <c r="AJ35" s="433">
        <v>0.0</v>
      </c>
      <c r="AK35" s="433">
        <v>0.0</v>
      </c>
      <c r="AL35" s="433">
        <v>0.0</v>
      </c>
      <c r="AM35" s="433">
        <v>0.0</v>
      </c>
      <c r="AN35" s="433">
        <v>0.0</v>
      </c>
      <c r="AO35" s="433">
        <v>0.0</v>
      </c>
      <c r="AP35" s="433">
        <v>0.0</v>
      </c>
      <c r="AQ35" s="433">
        <v>0.0</v>
      </c>
      <c r="AR35" s="433">
        <v>0.0</v>
      </c>
      <c r="AS35" s="433">
        <v>0.001</v>
      </c>
      <c r="AT35" s="433">
        <v>0.001</v>
      </c>
      <c r="AU35" s="433">
        <v>0.001</v>
      </c>
      <c r="AV35" s="433">
        <v>0.001</v>
      </c>
      <c r="AW35" s="433">
        <v>0.008</v>
      </c>
      <c r="AX35" s="433">
        <v>0.025</v>
      </c>
      <c r="AY35" s="433">
        <v>0.067</v>
      </c>
      <c r="AZ35" s="433">
        <v>0.141</v>
      </c>
      <c r="BA35" s="433">
        <v>0.244</v>
      </c>
      <c r="BB35" s="433">
        <v>0.349</v>
      </c>
      <c r="BC35" s="433">
        <v>0.629</v>
      </c>
      <c r="BD35" s="433">
        <v>1.497</v>
      </c>
      <c r="BE35" s="435">
        <v>2.371</v>
      </c>
      <c r="BF35" s="457">
        <v>0.579506919120572</v>
      </c>
      <c r="BG35" s="457">
        <v>1.07740981912518</v>
      </c>
      <c r="BH35" s="457">
        <v>0.00277075095344423</v>
      </c>
    </row>
    <row r="36" spans="8:8">
      <c r="A36" s="218" t="s">
        <v>124</v>
      </c>
      <c r="B36" s="433">
        <v>0.0</v>
      </c>
      <c r="C36" s="433">
        <v>0.0</v>
      </c>
      <c r="D36" s="433">
        <v>0.0</v>
      </c>
      <c r="E36" s="433">
        <v>0.0</v>
      </c>
      <c r="F36" s="433">
        <v>0.0</v>
      </c>
      <c r="G36" s="433">
        <v>0.0</v>
      </c>
      <c r="H36" s="433">
        <v>0.0</v>
      </c>
      <c r="I36" s="433">
        <v>0.0</v>
      </c>
      <c r="J36" s="433">
        <v>0.0</v>
      </c>
      <c r="K36" s="433">
        <v>0.0</v>
      </c>
      <c r="L36" s="433">
        <v>0.0</v>
      </c>
      <c r="M36" s="433">
        <v>0.0</v>
      </c>
      <c r="N36" s="433">
        <v>0.0</v>
      </c>
      <c r="O36" s="433">
        <v>0.0</v>
      </c>
      <c r="P36" s="433">
        <v>0.0</v>
      </c>
      <c r="Q36" s="433">
        <v>0.0</v>
      </c>
      <c r="R36" s="433">
        <v>0.0</v>
      </c>
      <c r="S36" s="433">
        <v>0.0</v>
      </c>
      <c r="T36" s="433">
        <v>0.0</v>
      </c>
      <c r="U36" s="433">
        <v>0.0</v>
      </c>
      <c r="V36" s="433">
        <v>0.0</v>
      </c>
      <c r="W36" s="433">
        <v>0.0</v>
      </c>
      <c r="X36" s="433">
        <v>0.0</v>
      </c>
      <c r="Y36" s="433">
        <v>0.0</v>
      </c>
      <c r="Z36" s="433">
        <v>0.0</v>
      </c>
      <c r="AA36" s="433">
        <v>0.0</v>
      </c>
      <c r="AB36" s="433">
        <v>0.0</v>
      </c>
      <c r="AC36" s="433">
        <v>0.0</v>
      </c>
      <c r="AD36" s="433">
        <v>0.0</v>
      </c>
      <c r="AE36" s="433">
        <v>0.0</v>
      </c>
      <c r="AF36" s="433">
        <v>0.0</v>
      </c>
      <c r="AG36" s="433">
        <v>0.0</v>
      </c>
      <c r="AH36" s="433">
        <v>0.0</v>
      </c>
      <c r="AI36" s="433">
        <v>0.0</v>
      </c>
      <c r="AJ36" s="433">
        <v>0.0</v>
      </c>
      <c r="AK36" s="433">
        <v>0.0</v>
      </c>
      <c r="AL36" s="433">
        <v>0.0</v>
      </c>
      <c r="AM36" s="433">
        <v>0.0</v>
      </c>
      <c r="AN36" s="433">
        <v>0.0</v>
      </c>
      <c r="AO36" s="433">
        <v>0.0</v>
      </c>
      <c r="AP36" s="433">
        <v>0.0</v>
      </c>
      <c r="AQ36" s="433">
        <v>0.0</v>
      </c>
      <c r="AR36" s="433">
        <v>0.0</v>
      </c>
      <c r="AS36" s="433">
        <v>0.0</v>
      </c>
      <c r="AT36" s="433">
        <v>0.0</v>
      </c>
      <c r="AU36" s="433">
        <v>0.0</v>
      </c>
      <c r="AV36" s="433">
        <v>0.0</v>
      </c>
      <c r="AW36" s="433">
        <v>0.0</v>
      </c>
      <c r="AX36" s="433">
        <v>0.0</v>
      </c>
      <c r="AY36" s="433">
        <v>0.0</v>
      </c>
      <c r="AZ36" s="433">
        <v>0.0</v>
      </c>
      <c r="BA36" s="433">
        <v>0.0</v>
      </c>
      <c r="BB36" s="433">
        <v>0.0</v>
      </c>
      <c r="BC36" s="433">
        <v>0.0</v>
      </c>
      <c r="BD36" s="433">
        <v>0.0</v>
      </c>
      <c r="BE36" s="435">
        <v>0.0</v>
      </c>
      <c r="BF36" s="457">
        <v>0.0</v>
      </c>
      <c r="BG36" s="457">
        <v>0.0</v>
      </c>
      <c r="BH36" s="457">
        <v>0.0</v>
      </c>
    </row>
    <row r="37" spans="8:8">
      <c r="A37" s="218" t="s">
        <v>125</v>
      </c>
      <c r="B37" s="433">
        <v>0.0</v>
      </c>
      <c r="C37" s="433">
        <v>0.0</v>
      </c>
      <c r="D37" s="433">
        <v>0.0</v>
      </c>
      <c r="E37" s="433">
        <v>0.0</v>
      </c>
      <c r="F37" s="433">
        <v>0.0</v>
      </c>
      <c r="G37" s="433">
        <v>0.0</v>
      </c>
      <c r="H37" s="433">
        <v>0.0</v>
      </c>
      <c r="I37" s="433">
        <v>0.0</v>
      </c>
      <c r="J37" s="433">
        <v>0.0</v>
      </c>
      <c r="K37" s="433">
        <v>0.0</v>
      </c>
      <c r="L37" s="433">
        <v>0.0</v>
      </c>
      <c r="M37" s="433">
        <v>0.0</v>
      </c>
      <c r="N37" s="433">
        <v>0.0</v>
      </c>
      <c r="O37" s="433">
        <v>0.0</v>
      </c>
      <c r="P37" s="433">
        <v>0.0</v>
      </c>
      <c r="Q37" s="433">
        <v>0.0</v>
      </c>
      <c r="R37" s="433">
        <v>0.0</v>
      </c>
      <c r="S37" s="433">
        <v>0.0</v>
      </c>
      <c r="T37" s="433">
        <v>0.0</v>
      </c>
      <c r="U37" s="433">
        <v>0.0</v>
      </c>
      <c r="V37" s="433">
        <v>0.0</v>
      </c>
      <c r="W37" s="433">
        <v>0.0</v>
      </c>
      <c r="X37" s="433">
        <v>0.0</v>
      </c>
      <c r="Y37" s="433">
        <v>0.0</v>
      </c>
      <c r="Z37" s="433">
        <v>0.0</v>
      </c>
      <c r="AA37" s="433">
        <v>0.0</v>
      </c>
      <c r="AB37" s="433">
        <v>0.0</v>
      </c>
      <c r="AC37" s="433">
        <v>0.0</v>
      </c>
      <c r="AD37" s="433">
        <v>0.0</v>
      </c>
      <c r="AE37" s="433">
        <v>0.0</v>
      </c>
      <c r="AF37" s="433">
        <v>0.0</v>
      </c>
      <c r="AG37" s="433">
        <v>0.0</v>
      </c>
      <c r="AH37" s="433">
        <v>0.0</v>
      </c>
      <c r="AI37" s="433">
        <v>0.0</v>
      </c>
      <c r="AJ37" s="433">
        <v>0.0</v>
      </c>
      <c r="AK37" s="433">
        <v>0.0</v>
      </c>
      <c r="AL37" s="433">
        <v>0.0</v>
      </c>
      <c r="AM37" s="433">
        <v>0.0</v>
      </c>
      <c r="AN37" s="433">
        <v>0.0</v>
      </c>
      <c r="AO37" s="433">
        <v>0.0</v>
      </c>
      <c r="AP37" s="433">
        <v>0.0</v>
      </c>
      <c r="AQ37" s="433">
        <v>0.0</v>
      </c>
      <c r="AR37" s="433">
        <v>0.0</v>
      </c>
      <c r="AS37" s="433">
        <v>0.0</v>
      </c>
      <c r="AT37" s="433">
        <v>4.24235894318208E-4</v>
      </c>
      <c r="AU37" s="433">
        <v>4.76106541354368E-4</v>
      </c>
      <c r="AV37" s="433">
        <v>5.420809170048E-4</v>
      </c>
      <c r="AW37" s="433">
        <v>6.45928771054464E-4</v>
      </c>
      <c r="AX37" s="433">
        <v>6.9946312870464E-4</v>
      </c>
      <c r="AY37" s="433">
        <v>9.46214787209856E-4</v>
      </c>
      <c r="AZ37" s="433">
        <v>0.00161662141628582</v>
      </c>
      <c r="BA37" s="433">
        <v>0.00534264227053824</v>
      </c>
      <c r="BB37" s="433">
        <v>0.010801</v>
      </c>
      <c r="BC37" s="433">
        <v>0.016656</v>
      </c>
      <c r="BD37" s="433">
        <v>0.02135</v>
      </c>
      <c r="BE37" s="435">
        <v>0.02135</v>
      </c>
      <c r="BF37" s="457">
        <v>-0.00273224043715847</v>
      </c>
      <c r="BG37" s="457">
        <v>0.479718306716757</v>
      </c>
      <c r="BH37" s="457">
        <v>2.49496131826379E-5</v>
      </c>
    </row>
    <row r="38" spans="8:8">
      <c r="A38" s="218" t="s">
        <v>126</v>
      </c>
      <c r="B38" s="433">
        <v>0.0</v>
      </c>
      <c r="C38" s="433">
        <v>0.0</v>
      </c>
      <c r="D38" s="433">
        <v>0.0</v>
      </c>
      <c r="E38" s="433">
        <v>0.0</v>
      </c>
      <c r="F38" s="433">
        <v>0.0</v>
      </c>
      <c r="G38" s="433">
        <v>0.0</v>
      </c>
      <c r="H38" s="433">
        <v>0.0</v>
      </c>
      <c r="I38" s="433">
        <v>0.0</v>
      </c>
      <c r="J38" s="433">
        <v>0.0</v>
      </c>
      <c r="K38" s="433">
        <v>0.0</v>
      </c>
      <c r="L38" s="433">
        <v>0.0</v>
      </c>
      <c r="M38" s="433">
        <v>0.0</v>
      </c>
      <c r="N38" s="433">
        <v>0.0</v>
      </c>
      <c r="O38" s="433">
        <v>0.0</v>
      </c>
      <c r="P38" s="433">
        <v>0.0</v>
      </c>
      <c r="Q38" s="433">
        <v>0.0</v>
      </c>
      <c r="R38" s="433">
        <v>0.0</v>
      </c>
      <c r="S38" s="433">
        <v>0.0</v>
      </c>
      <c r="T38" s="433">
        <v>0.0</v>
      </c>
      <c r="U38" s="433">
        <v>0.0</v>
      </c>
      <c r="V38" s="433">
        <v>0.0</v>
      </c>
      <c r="W38" s="433">
        <v>0.0</v>
      </c>
      <c r="X38" s="433">
        <v>0.0</v>
      </c>
      <c r="Y38" s="433">
        <v>0.0</v>
      </c>
      <c r="Z38" s="433">
        <v>0.00202020202020202</v>
      </c>
      <c r="AA38" s="433">
        <v>0.004</v>
      </c>
      <c r="AB38" s="433">
        <v>0.005</v>
      </c>
      <c r="AC38" s="433">
        <v>0.009</v>
      </c>
      <c r="AD38" s="433">
        <v>0.011</v>
      </c>
      <c r="AE38" s="433">
        <v>0.011</v>
      </c>
      <c r="AF38" s="433">
        <v>0.013</v>
      </c>
      <c r="AG38" s="433">
        <v>0.014</v>
      </c>
      <c r="AH38" s="433">
        <v>0.015</v>
      </c>
      <c r="AI38" s="433">
        <v>0.016</v>
      </c>
      <c r="AJ38" s="433">
        <v>0.017</v>
      </c>
      <c r="AK38" s="433">
        <v>0.018</v>
      </c>
      <c r="AL38" s="433">
        <v>0.019</v>
      </c>
      <c r="AM38" s="433">
        <v>0.021</v>
      </c>
      <c r="AN38" s="433">
        <v>0.024</v>
      </c>
      <c r="AO38" s="433">
        <v>0.029</v>
      </c>
      <c r="AP38" s="433">
        <v>0.031</v>
      </c>
      <c r="AQ38" s="433">
        <v>0.035</v>
      </c>
      <c r="AR38" s="433">
        <v>0.039</v>
      </c>
      <c r="AS38" s="433">
        <v>0.193</v>
      </c>
      <c r="AT38" s="433">
        <v>0.677</v>
      </c>
      <c r="AU38" s="433">
        <v>1.9057</v>
      </c>
      <c r="AV38" s="433">
        <v>10.7957</v>
      </c>
      <c r="AW38" s="433">
        <v>18.8617</v>
      </c>
      <c r="AX38" s="433">
        <v>21.5886</v>
      </c>
      <c r="AY38" s="433">
        <v>22.3064</v>
      </c>
      <c r="AZ38" s="433">
        <v>22.9422</v>
      </c>
      <c r="BA38" s="433">
        <v>22.1043</v>
      </c>
      <c r="BB38" s="433">
        <v>24.3777</v>
      </c>
      <c r="BC38" s="433">
        <v>22.6538</v>
      </c>
      <c r="BD38" s="433">
        <v>23.6889</v>
      </c>
      <c r="BE38" s="435">
        <v>25.9531606389365</v>
      </c>
      <c r="BF38" s="457">
        <v>0.0925897936994444</v>
      </c>
      <c r="BG38" s="457">
        <v>0.426906849211272</v>
      </c>
      <c r="BH38" s="457">
        <v>0.0303288673914908</v>
      </c>
    </row>
    <row r="39" spans="8:8">
      <c r="A39" s="218" t="s">
        <v>127</v>
      </c>
      <c r="B39" s="433" t="s">
        <v>114</v>
      </c>
      <c r="C39" s="433" t="s">
        <v>114</v>
      </c>
      <c r="D39" s="433" t="s">
        <v>114</v>
      </c>
      <c r="E39" s="433" t="s">
        <v>114</v>
      </c>
      <c r="F39" s="433" t="s">
        <v>114</v>
      </c>
      <c r="G39" s="433" t="s">
        <v>114</v>
      </c>
      <c r="H39" s="433" t="s">
        <v>114</v>
      </c>
      <c r="I39" s="433" t="s">
        <v>114</v>
      </c>
      <c r="J39" s="433" t="s">
        <v>114</v>
      </c>
      <c r="K39" s="433" t="s">
        <v>114</v>
      </c>
      <c r="L39" s="433" t="s">
        <v>114</v>
      </c>
      <c r="M39" s="433" t="s">
        <v>114</v>
      </c>
      <c r="N39" s="433" t="s">
        <v>114</v>
      </c>
      <c r="O39" s="433" t="s">
        <v>114</v>
      </c>
      <c r="P39" s="433" t="s">
        <v>114</v>
      </c>
      <c r="Q39" s="433" t="s">
        <v>114</v>
      </c>
      <c r="R39" s="433" t="s">
        <v>114</v>
      </c>
      <c r="S39" s="433" t="s">
        <v>114</v>
      </c>
      <c r="T39" s="433" t="s">
        <v>114</v>
      </c>
      <c r="U39" s="433" t="s">
        <v>114</v>
      </c>
      <c r="V39" s="433">
        <v>0.0</v>
      </c>
      <c r="W39" s="433">
        <v>0.0</v>
      </c>
      <c r="X39" s="433">
        <v>0.0</v>
      </c>
      <c r="Y39" s="433">
        <v>0.0</v>
      </c>
      <c r="Z39" s="433">
        <v>0.0</v>
      </c>
      <c r="AA39" s="433">
        <v>0.0</v>
      </c>
      <c r="AB39" s="433">
        <v>0.0</v>
      </c>
      <c r="AC39" s="433">
        <v>0.0</v>
      </c>
      <c r="AD39" s="433">
        <v>0.0</v>
      </c>
      <c r="AE39" s="433">
        <v>0.0</v>
      </c>
      <c r="AF39" s="433">
        <v>0.0</v>
      </c>
      <c r="AG39" s="433">
        <v>0.0</v>
      </c>
      <c r="AH39" s="433">
        <v>0.0</v>
      </c>
      <c r="AI39" s="433">
        <v>0.0</v>
      </c>
      <c r="AJ39" s="433">
        <v>0.0</v>
      </c>
      <c r="AK39" s="433">
        <v>0.0</v>
      </c>
      <c r="AL39" s="433">
        <v>0.0</v>
      </c>
      <c r="AM39" s="433">
        <v>0.0</v>
      </c>
      <c r="AN39" s="433">
        <v>0.0</v>
      </c>
      <c r="AO39" s="433">
        <v>0.0</v>
      </c>
      <c r="AP39" s="433">
        <v>0.0</v>
      </c>
      <c r="AQ39" s="433">
        <v>0.0</v>
      </c>
      <c r="AR39" s="433">
        <v>0.0</v>
      </c>
      <c r="AS39" s="433">
        <v>0.0</v>
      </c>
      <c r="AT39" s="433">
        <v>0.0</v>
      </c>
      <c r="AU39" s="433">
        <v>0.0</v>
      </c>
      <c r="AV39" s="433">
        <v>2.0E-4</v>
      </c>
      <c r="AW39" s="433">
        <v>2.0E-4</v>
      </c>
      <c r="AX39" s="433">
        <v>2.0E-4</v>
      </c>
      <c r="AY39" s="433">
        <v>2.0E-4</v>
      </c>
      <c r="AZ39" s="433">
        <v>2.0E-4</v>
      </c>
      <c r="BA39" s="433">
        <v>3.82E-4</v>
      </c>
      <c r="BB39" s="433">
        <v>4.4E-4</v>
      </c>
      <c r="BC39" s="433">
        <v>0.001273</v>
      </c>
      <c r="BD39" s="433">
        <v>0.003137</v>
      </c>
      <c r="BE39" s="435">
        <v>0.003137</v>
      </c>
      <c r="BF39" s="457">
        <v>-0.00273224043715847</v>
      </c>
      <c r="BG39" s="457">
        <v>0.0</v>
      </c>
      <c r="BH39" s="457">
        <v>3.66589866763162E-6</v>
      </c>
    </row>
    <row r="40" spans="8:8">
      <c r="A40" s="218" t="s">
        <v>128</v>
      </c>
      <c r="B40" s="433" t="s">
        <v>114</v>
      </c>
      <c r="C40" s="433" t="s">
        <v>114</v>
      </c>
      <c r="D40" s="433" t="s">
        <v>114</v>
      </c>
      <c r="E40" s="433" t="s">
        <v>114</v>
      </c>
      <c r="F40" s="433" t="s">
        <v>114</v>
      </c>
      <c r="G40" s="433" t="s">
        <v>114</v>
      </c>
      <c r="H40" s="433" t="s">
        <v>114</v>
      </c>
      <c r="I40" s="433" t="s">
        <v>114</v>
      </c>
      <c r="J40" s="433" t="s">
        <v>114</v>
      </c>
      <c r="K40" s="433" t="s">
        <v>114</v>
      </c>
      <c r="L40" s="433" t="s">
        <v>114</v>
      </c>
      <c r="M40" s="433" t="s">
        <v>114</v>
      </c>
      <c r="N40" s="433" t="s">
        <v>114</v>
      </c>
      <c r="O40" s="433" t="s">
        <v>114</v>
      </c>
      <c r="P40" s="433" t="s">
        <v>114</v>
      </c>
      <c r="Q40" s="433" t="s">
        <v>114</v>
      </c>
      <c r="R40" s="433" t="s">
        <v>114</v>
      </c>
      <c r="S40" s="433" t="s">
        <v>114</v>
      </c>
      <c r="T40" s="433" t="s">
        <v>114</v>
      </c>
      <c r="U40" s="433" t="s">
        <v>114</v>
      </c>
      <c r="V40" s="433">
        <v>0.0</v>
      </c>
      <c r="W40" s="433">
        <v>0.0</v>
      </c>
      <c r="X40" s="433">
        <v>0.0</v>
      </c>
      <c r="Y40" s="433">
        <v>0.0</v>
      </c>
      <c r="Z40" s="433">
        <v>0.0</v>
      </c>
      <c r="AA40" s="433">
        <v>0.0</v>
      </c>
      <c r="AB40" s="433">
        <v>0.0</v>
      </c>
      <c r="AC40" s="433">
        <v>0.0</v>
      </c>
      <c r="AD40" s="433">
        <v>0.0</v>
      </c>
      <c r="AE40" s="433">
        <v>0.0</v>
      </c>
      <c r="AF40" s="433">
        <v>0.0</v>
      </c>
      <c r="AG40" s="433">
        <v>0.0</v>
      </c>
      <c r="AH40" s="433">
        <v>0.0</v>
      </c>
      <c r="AI40" s="433">
        <v>0.0</v>
      </c>
      <c r="AJ40" s="433">
        <v>0.0</v>
      </c>
      <c r="AK40" s="433">
        <v>0.0</v>
      </c>
      <c r="AL40" s="433">
        <v>0.0</v>
      </c>
      <c r="AM40" s="433">
        <v>0.0</v>
      </c>
      <c r="AN40" s="433">
        <v>0.0</v>
      </c>
      <c r="AO40" s="433">
        <v>0.0</v>
      </c>
      <c r="AP40" s="433">
        <v>0.0</v>
      </c>
      <c r="AQ40" s="433">
        <v>0.0</v>
      </c>
      <c r="AR40" s="433">
        <v>0.0</v>
      </c>
      <c r="AS40" s="433">
        <v>0.0</v>
      </c>
      <c r="AT40" s="433">
        <v>0.0</v>
      </c>
      <c r="AU40" s="433">
        <v>0.0</v>
      </c>
      <c r="AV40" s="433">
        <v>1.0E-4</v>
      </c>
      <c r="AW40" s="433">
        <v>0.0023</v>
      </c>
      <c r="AX40" s="433">
        <v>0.0448</v>
      </c>
      <c r="AY40" s="433">
        <v>0.073</v>
      </c>
      <c r="AZ40" s="433">
        <v>0.0733</v>
      </c>
      <c r="BA40" s="433">
        <v>0.0665</v>
      </c>
      <c r="BB40" s="433">
        <v>0.0665</v>
      </c>
      <c r="BC40" s="433">
        <v>0.08</v>
      </c>
      <c r="BD40" s="433">
        <v>0.0911</v>
      </c>
      <c r="BE40" s="435">
        <v>0.0897745731865987</v>
      </c>
      <c r="BF40" s="457">
        <v>-0.0172416304334835</v>
      </c>
      <c r="BG40" s="457">
        <v>0.0</v>
      </c>
      <c r="BH40" s="457">
        <v>1.04910579608527E-4</v>
      </c>
    </row>
    <row r="41" spans="8:8">
      <c r="A41" s="218" t="s">
        <v>129</v>
      </c>
      <c r="B41" s="433">
        <v>0.0</v>
      </c>
      <c r="C41" s="433">
        <v>0.0</v>
      </c>
      <c r="D41" s="433">
        <v>0.0</v>
      </c>
      <c r="E41" s="433">
        <v>0.0</v>
      </c>
      <c r="F41" s="433">
        <v>0.0</v>
      </c>
      <c r="G41" s="433">
        <v>0.0</v>
      </c>
      <c r="H41" s="433">
        <v>0.0</v>
      </c>
      <c r="I41" s="433">
        <v>0.0</v>
      </c>
      <c r="J41" s="433">
        <v>0.0</v>
      </c>
      <c r="K41" s="433">
        <v>0.0</v>
      </c>
      <c r="L41" s="433">
        <v>0.0</v>
      </c>
      <c r="M41" s="433">
        <v>0.0</v>
      </c>
      <c r="N41" s="433">
        <v>0.0</v>
      </c>
      <c r="O41" s="433">
        <v>0.0</v>
      </c>
      <c r="P41" s="433">
        <v>0.0</v>
      </c>
      <c r="Q41" s="433">
        <v>0.0</v>
      </c>
      <c r="R41" s="433">
        <v>0.0</v>
      </c>
      <c r="S41" s="433">
        <v>0.0</v>
      </c>
      <c r="T41" s="433">
        <v>0.0</v>
      </c>
      <c r="U41" s="433">
        <v>0.0</v>
      </c>
      <c r="V41" s="433">
        <v>0.0</v>
      </c>
      <c r="W41" s="433">
        <v>0.0</v>
      </c>
      <c r="X41" s="433">
        <v>0.0</v>
      </c>
      <c r="Y41" s="433">
        <v>0.0</v>
      </c>
      <c r="Z41" s="433">
        <v>0.0</v>
      </c>
      <c r="AA41" s="433">
        <v>0.0</v>
      </c>
      <c r="AB41" s="433">
        <v>0.0</v>
      </c>
      <c r="AC41" s="433">
        <v>0.0</v>
      </c>
      <c r="AD41" s="433">
        <v>0.0</v>
      </c>
      <c r="AE41" s="433">
        <v>0.0</v>
      </c>
      <c r="AF41" s="433">
        <v>0.0</v>
      </c>
      <c r="AG41" s="433">
        <v>0.0</v>
      </c>
      <c r="AH41" s="433">
        <v>0.0</v>
      </c>
      <c r="AI41" s="433">
        <v>0.0</v>
      </c>
      <c r="AJ41" s="433">
        <v>0.0</v>
      </c>
      <c r="AK41" s="433">
        <v>4.0E-5</v>
      </c>
      <c r="AL41" s="433">
        <v>4.6E-5</v>
      </c>
      <c r="AM41" s="433">
        <v>5.9E-5</v>
      </c>
      <c r="AN41" s="433">
        <v>0.001399</v>
      </c>
      <c r="AO41" s="433">
        <v>0.009199</v>
      </c>
      <c r="AP41" s="433">
        <v>0.017698</v>
      </c>
      <c r="AQ41" s="433">
        <v>0.021114</v>
      </c>
      <c r="AR41" s="433">
        <v>0.020901</v>
      </c>
      <c r="AS41" s="433">
        <v>0.020031</v>
      </c>
      <c r="AT41" s="433">
        <v>0.020316</v>
      </c>
      <c r="AU41" s="433">
        <v>0.021148</v>
      </c>
      <c r="AV41" s="433">
        <v>0.025744</v>
      </c>
      <c r="AW41" s="433">
        <v>0.038277</v>
      </c>
      <c r="AX41" s="433">
        <v>0.073738</v>
      </c>
      <c r="AY41" s="433">
        <v>0.094741</v>
      </c>
      <c r="AZ41" s="433">
        <v>0.103721</v>
      </c>
      <c r="BA41" s="433">
        <v>0.100288</v>
      </c>
      <c r="BB41" s="433">
        <v>0.108463</v>
      </c>
      <c r="BC41" s="433">
        <v>0.119725</v>
      </c>
      <c r="BD41" s="433">
        <v>0.130385</v>
      </c>
      <c r="BE41" s="435">
        <v>0.206469352894723</v>
      </c>
      <c r="BF41" s="457">
        <v>0.579209487132036</v>
      </c>
      <c r="BG41" s="457">
        <v>0.204311802970903</v>
      </c>
      <c r="BH41" s="457">
        <v>2.41280116571096E-4</v>
      </c>
    </row>
    <row r="42" spans="8:8">
      <c r="A42" s="218" t="s">
        <v>130</v>
      </c>
      <c r="B42" s="433">
        <v>0.0</v>
      </c>
      <c r="C42" s="433">
        <v>0.0</v>
      </c>
      <c r="D42" s="433">
        <v>0.0</v>
      </c>
      <c r="E42" s="433">
        <v>0.0</v>
      </c>
      <c r="F42" s="433">
        <v>0.0</v>
      </c>
      <c r="G42" s="433">
        <v>0.0</v>
      </c>
      <c r="H42" s="433">
        <v>0.0</v>
      </c>
      <c r="I42" s="433">
        <v>0.0</v>
      </c>
      <c r="J42" s="433">
        <v>0.0</v>
      </c>
      <c r="K42" s="433">
        <v>0.0</v>
      </c>
      <c r="L42" s="433">
        <v>0.0</v>
      </c>
      <c r="M42" s="433">
        <v>0.0</v>
      </c>
      <c r="N42" s="433">
        <v>0.0</v>
      </c>
      <c r="O42" s="433">
        <v>0.0</v>
      </c>
      <c r="P42" s="433">
        <v>0.0</v>
      </c>
      <c r="Q42" s="433">
        <v>0.0</v>
      </c>
      <c r="R42" s="433">
        <v>0.0</v>
      </c>
      <c r="S42" s="433">
        <v>0.0</v>
      </c>
      <c r="T42" s="433">
        <v>0.0</v>
      </c>
      <c r="U42" s="433">
        <v>0.0</v>
      </c>
      <c r="V42" s="433">
        <v>0.0</v>
      </c>
      <c r="W42" s="433">
        <v>0.0</v>
      </c>
      <c r="X42" s="433">
        <v>0.0</v>
      </c>
      <c r="Y42" s="433">
        <v>0.0</v>
      </c>
      <c r="Z42" s="433">
        <v>0.0</v>
      </c>
      <c r="AA42" s="433">
        <v>0.0</v>
      </c>
      <c r="AB42" s="433">
        <v>0.0</v>
      </c>
      <c r="AC42" s="433">
        <v>0.001</v>
      </c>
      <c r="AD42" s="433">
        <v>0.001</v>
      </c>
      <c r="AE42" s="433">
        <v>1.0E-5</v>
      </c>
      <c r="AF42" s="433">
        <v>0.001</v>
      </c>
      <c r="AG42" s="433">
        <v>0.002</v>
      </c>
      <c r="AH42" s="433">
        <v>0.002</v>
      </c>
      <c r="AI42" s="433">
        <v>0.0035</v>
      </c>
      <c r="AJ42" s="433">
        <v>0.00527</v>
      </c>
      <c r="AK42" s="433">
        <v>0.00771</v>
      </c>
      <c r="AL42" s="433">
        <v>0.01306</v>
      </c>
      <c r="AM42" s="433">
        <v>0.01704</v>
      </c>
      <c r="AN42" s="433">
        <v>0.03074</v>
      </c>
      <c r="AO42" s="433">
        <v>0.03314</v>
      </c>
      <c r="AP42" s="433">
        <v>0.034199</v>
      </c>
      <c r="AQ42" s="433">
        <v>0.035223</v>
      </c>
      <c r="AR42" s="433">
        <v>0.035712</v>
      </c>
      <c r="AS42" s="433">
        <v>0.038889</v>
      </c>
      <c r="AT42" s="433">
        <v>0.044444</v>
      </c>
      <c r="AU42" s="433">
        <v>0.059444</v>
      </c>
      <c r="AV42" s="433">
        <v>0.100344</v>
      </c>
      <c r="AW42" s="433">
        <v>0.253753</v>
      </c>
      <c r="AX42" s="433">
        <v>0.5159</v>
      </c>
      <c r="AY42" s="433">
        <v>0.784762</v>
      </c>
      <c r="AZ42" s="433">
        <v>1.121509</v>
      </c>
      <c r="BA42" s="433">
        <v>1.559424</v>
      </c>
      <c r="BB42" s="433">
        <v>2.204346</v>
      </c>
      <c r="BC42" s="433">
        <v>3.709364</v>
      </c>
      <c r="BD42" s="433">
        <v>5.336055</v>
      </c>
      <c r="BE42" s="435">
        <v>8.05608303598201</v>
      </c>
      <c r="BF42" s="457">
        <v>0.505620140749298</v>
      </c>
      <c r="BG42" s="457">
        <v>0.614138200904139</v>
      </c>
      <c r="BH42" s="457">
        <v>0.00941433983676637</v>
      </c>
    </row>
    <row r="43" spans="8:8">
      <c r="A43" s="218" t="s">
        <v>131</v>
      </c>
      <c r="B43" s="433" t="s">
        <v>114</v>
      </c>
      <c r="C43" s="433" t="s">
        <v>114</v>
      </c>
      <c r="D43" s="433" t="s">
        <v>114</v>
      </c>
      <c r="E43" s="433" t="s">
        <v>114</v>
      </c>
      <c r="F43" s="433" t="s">
        <v>114</v>
      </c>
      <c r="G43" s="433" t="s">
        <v>114</v>
      </c>
      <c r="H43" s="433" t="s">
        <v>114</v>
      </c>
      <c r="I43" s="433" t="s">
        <v>114</v>
      </c>
      <c r="J43" s="433" t="s">
        <v>114</v>
      </c>
      <c r="K43" s="433" t="s">
        <v>114</v>
      </c>
      <c r="L43" s="433" t="s">
        <v>114</v>
      </c>
      <c r="M43" s="433" t="s">
        <v>114</v>
      </c>
      <c r="N43" s="433" t="s">
        <v>114</v>
      </c>
      <c r="O43" s="433" t="s">
        <v>114</v>
      </c>
      <c r="P43" s="433" t="s">
        <v>114</v>
      </c>
      <c r="Q43" s="433" t="s">
        <v>114</v>
      </c>
      <c r="R43" s="433" t="s">
        <v>114</v>
      </c>
      <c r="S43" s="433" t="s">
        <v>114</v>
      </c>
      <c r="T43" s="433" t="s">
        <v>114</v>
      </c>
      <c r="U43" s="433" t="s">
        <v>114</v>
      </c>
      <c r="V43" s="433" t="s">
        <v>114</v>
      </c>
      <c r="W43" s="433" t="s">
        <v>114</v>
      </c>
      <c r="X43" s="433" t="s">
        <v>114</v>
      </c>
      <c r="Y43" s="433" t="s">
        <v>114</v>
      </c>
      <c r="Z43" s="433" t="s">
        <v>114</v>
      </c>
      <c r="AA43" s="433">
        <v>0.0</v>
      </c>
      <c r="AB43" s="433">
        <v>0.0</v>
      </c>
      <c r="AC43" s="433">
        <v>0.0</v>
      </c>
      <c r="AD43" s="433">
        <v>0.0</v>
      </c>
      <c r="AE43" s="433">
        <v>0.0</v>
      </c>
      <c r="AF43" s="433">
        <v>0.0</v>
      </c>
      <c r="AG43" s="433">
        <v>0.0</v>
      </c>
      <c r="AH43" s="433">
        <v>0.0</v>
      </c>
      <c r="AI43" s="433">
        <v>0.0</v>
      </c>
      <c r="AJ43" s="433">
        <v>0.0</v>
      </c>
      <c r="AK43" s="433">
        <v>0.0</v>
      </c>
      <c r="AL43" s="433">
        <v>0.0</v>
      </c>
      <c r="AM43" s="433">
        <v>0.0</v>
      </c>
      <c r="AN43" s="433">
        <v>0.0</v>
      </c>
      <c r="AO43" s="433">
        <v>0.0</v>
      </c>
      <c r="AP43" s="433">
        <v>0.0</v>
      </c>
      <c r="AQ43" s="433">
        <v>0.0</v>
      </c>
      <c r="AR43" s="433">
        <v>0.0</v>
      </c>
      <c r="AS43" s="433">
        <v>0.0</v>
      </c>
      <c r="AT43" s="433">
        <v>0.0</v>
      </c>
      <c r="AU43" s="433">
        <v>2.6E-5</v>
      </c>
      <c r="AV43" s="433">
        <v>0.001173</v>
      </c>
      <c r="AW43" s="433">
        <v>0.002836</v>
      </c>
      <c r="AX43" s="433">
        <v>0.009051</v>
      </c>
      <c r="AY43" s="433">
        <v>0.014382</v>
      </c>
      <c r="AZ43" s="433">
        <v>0.0226</v>
      </c>
      <c r="BA43" s="433">
        <v>0.0237</v>
      </c>
      <c r="BB43" s="433">
        <v>0.023751</v>
      </c>
      <c r="BC43" s="433">
        <v>0.022788</v>
      </c>
      <c r="BD43" s="433">
        <v>0.023227</v>
      </c>
      <c r="BE43" s="435">
        <v>0.023537</v>
      </c>
      <c r="BF43" s="457">
        <v>0.0105778299750547</v>
      </c>
      <c r="BG43" s="457">
        <v>0.0</v>
      </c>
      <c r="BH43" s="457">
        <v>2.75053417086533E-5</v>
      </c>
    </row>
    <row r="44" spans="8:8">
      <c r="A44" s="218" t="s">
        <v>132</v>
      </c>
      <c r="B44" s="433">
        <v>0.0</v>
      </c>
      <c r="C44" s="433">
        <v>0.0</v>
      </c>
      <c r="D44" s="433">
        <v>0.0</v>
      </c>
      <c r="E44" s="433">
        <v>0.0</v>
      </c>
      <c r="F44" s="433">
        <v>0.0</v>
      </c>
      <c r="G44" s="433">
        <v>0.0</v>
      </c>
      <c r="H44" s="433">
        <v>0.0</v>
      </c>
      <c r="I44" s="433">
        <v>0.0</v>
      </c>
      <c r="J44" s="433">
        <v>0.0</v>
      </c>
      <c r="K44" s="433">
        <v>0.0</v>
      </c>
      <c r="L44" s="433">
        <v>0.0</v>
      </c>
      <c r="M44" s="433">
        <v>0.0</v>
      </c>
      <c r="N44" s="433">
        <v>0.0</v>
      </c>
      <c r="O44" s="433">
        <v>0.0</v>
      </c>
      <c r="P44" s="433">
        <v>0.0</v>
      </c>
      <c r="Q44" s="433">
        <v>0.0</v>
      </c>
      <c r="R44" s="433">
        <v>0.0</v>
      </c>
      <c r="S44" s="433">
        <v>0.0</v>
      </c>
      <c r="T44" s="433">
        <v>0.0</v>
      </c>
      <c r="U44" s="433">
        <v>0.0</v>
      </c>
      <c r="V44" s="433">
        <v>0.0</v>
      </c>
      <c r="W44" s="433">
        <v>0.0</v>
      </c>
      <c r="X44" s="433">
        <v>0.0</v>
      </c>
      <c r="Y44" s="433">
        <v>0.0</v>
      </c>
      <c r="Z44" s="433">
        <v>0.0</v>
      </c>
      <c r="AA44" s="433">
        <v>0.0</v>
      </c>
      <c r="AB44" s="433">
        <v>0.0</v>
      </c>
      <c r="AC44" s="433">
        <v>0.0</v>
      </c>
      <c r="AD44" s="433">
        <v>0.0</v>
      </c>
      <c r="AE44" s="433">
        <v>0.0</v>
      </c>
      <c r="AF44" s="433">
        <v>0.0</v>
      </c>
      <c r="AG44" s="433">
        <v>0.0</v>
      </c>
      <c r="AH44" s="433">
        <v>0.0</v>
      </c>
      <c r="AI44" s="433">
        <v>0.0</v>
      </c>
      <c r="AJ44" s="433">
        <v>0.0</v>
      </c>
      <c r="AK44" s="433">
        <v>0.0053</v>
      </c>
      <c r="AL44" s="433">
        <v>0.0053</v>
      </c>
      <c r="AM44" s="433">
        <v>0.0053</v>
      </c>
      <c r="AN44" s="433">
        <v>0.0062</v>
      </c>
      <c r="AO44" s="433">
        <v>0.0062</v>
      </c>
      <c r="AP44" s="433">
        <v>0.0062</v>
      </c>
      <c r="AQ44" s="433">
        <v>0.0071</v>
      </c>
      <c r="AR44" s="433">
        <v>0.0071</v>
      </c>
      <c r="AS44" s="433">
        <v>0.0074</v>
      </c>
      <c r="AT44" s="433">
        <v>0.0077</v>
      </c>
      <c r="AU44" s="433">
        <v>0.0081</v>
      </c>
      <c r="AV44" s="433">
        <v>0.0085</v>
      </c>
      <c r="AW44" s="433">
        <v>0.0089</v>
      </c>
      <c r="AX44" s="433">
        <v>0.0098</v>
      </c>
      <c r="AY44" s="433">
        <v>0.0116</v>
      </c>
      <c r="AZ44" s="433">
        <v>0.0134</v>
      </c>
      <c r="BA44" s="433">
        <v>0.0238</v>
      </c>
      <c r="BB44" s="433">
        <v>0.039961</v>
      </c>
      <c r="BC44" s="433">
        <v>0.060876</v>
      </c>
      <c r="BD44" s="433">
        <v>0.106799998981476</v>
      </c>
      <c r="BE44" s="435">
        <v>0.135012997269506</v>
      </c>
      <c r="BF44" s="457">
        <v>0.26071264590722</v>
      </c>
      <c r="BG44" s="457">
        <v>0.300792584162371</v>
      </c>
      <c r="BH44" s="457">
        <v>1.57776208735491E-4</v>
      </c>
    </row>
    <row r="45" spans="8:8">
      <c r="A45" s="218" t="s">
        <v>133</v>
      </c>
      <c r="B45" s="433">
        <v>0.0</v>
      </c>
      <c r="C45" s="433">
        <v>0.0</v>
      </c>
      <c r="D45" s="433">
        <v>0.0</v>
      </c>
      <c r="E45" s="433">
        <v>0.0</v>
      </c>
      <c r="F45" s="433">
        <v>0.0</v>
      </c>
      <c r="G45" s="433">
        <v>0.0</v>
      </c>
      <c r="H45" s="433">
        <v>0.0</v>
      </c>
      <c r="I45" s="433">
        <v>0.0</v>
      </c>
      <c r="J45" s="433">
        <v>0.0</v>
      </c>
      <c r="K45" s="433">
        <v>0.0</v>
      </c>
      <c r="L45" s="433">
        <v>0.0</v>
      </c>
      <c r="M45" s="433">
        <v>0.0</v>
      </c>
      <c r="N45" s="433">
        <v>0.0</v>
      </c>
      <c r="O45" s="433">
        <v>0.0</v>
      </c>
      <c r="P45" s="433">
        <v>0.0</v>
      </c>
      <c r="Q45" s="433">
        <v>0.0</v>
      </c>
      <c r="R45" s="433">
        <v>0.0</v>
      </c>
      <c r="S45" s="433">
        <v>0.0</v>
      </c>
      <c r="T45" s="433">
        <v>0.0</v>
      </c>
      <c r="U45" s="433">
        <v>0.0</v>
      </c>
      <c r="V45" s="433">
        <v>0.0</v>
      </c>
      <c r="W45" s="433">
        <v>0.0</v>
      </c>
      <c r="X45" s="433">
        <v>0.0</v>
      </c>
      <c r="Y45" s="433">
        <v>0.0</v>
      </c>
      <c r="Z45" s="433">
        <v>0.0</v>
      </c>
      <c r="AA45" s="433">
        <v>0.0</v>
      </c>
      <c r="AB45" s="433">
        <v>0.0</v>
      </c>
      <c r="AC45" s="433">
        <v>0.0</v>
      </c>
      <c r="AD45" s="433">
        <v>0.0</v>
      </c>
      <c r="AE45" s="433">
        <v>0.0</v>
      </c>
      <c r="AF45" s="433">
        <v>0.0</v>
      </c>
      <c r="AG45" s="433">
        <v>0.0</v>
      </c>
      <c r="AH45" s="433">
        <v>0.0</v>
      </c>
      <c r="AI45" s="433">
        <v>0.0</v>
      </c>
      <c r="AJ45" s="433">
        <v>0.0</v>
      </c>
      <c r="AK45" s="433">
        <v>0.0</v>
      </c>
      <c r="AL45" s="433">
        <v>0.0</v>
      </c>
      <c r="AM45" s="433">
        <v>0.0</v>
      </c>
      <c r="AN45" s="433">
        <v>0.0</v>
      </c>
      <c r="AO45" s="433">
        <v>0.0</v>
      </c>
      <c r="AP45" s="433">
        <v>0.0</v>
      </c>
      <c r="AQ45" s="433">
        <v>0.0</v>
      </c>
      <c r="AR45" s="433">
        <v>0.0</v>
      </c>
      <c r="AS45" s="433">
        <v>0.0</v>
      </c>
      <c r="AT45" s="433">
        <v>0.0</v>
      </c>
      <c r="AU45" s="433">
        <v>0.0</v>
      </c>
      <c r="AV45" s="433">
        <v>2.0E-4</v>
      </c>
      <c r="AW45" s="433">
        <v>0.0011</v>
      </c>
      <c r="AX45" s="433">
        <v>0.0015</v>
      </c>
      <c r="AY45" s="433">
        <v>0.007</v>
      </c>
      <c r="AZ45" s="433">
        <v>0.057</v>
      </c>
      <c r="BA45" s="433">
        <v>0.124</v>
      </c>
      <c r="BB45" s="433">
        <v>0.165</v>
      </c>
      <c r="BC45" s="433">
        <v>0.3</v>
      </c>
      <c r="BD45" s="433">
        <v>0.710673</v>
      </c>
      <c r="BE45" s="435">
        <v>1.99</v>
      </c>
      <c r="BF45" s="457">
        <v>1.79251194505779</v>
      </c>
      <c r="BG45" s="457">
        <v>0.0</v>
      </c>
      <c r="BH45" s="457">
        <v>0.00232551429664868</v>
      </c>
    </row>
    <row r="46" spans="8:8">
      <c r="A46" s="218" t="s">
        <v>134</v>
      </c>
      <c r="B46" s="433">
        <v>0.0</v>
      </c>
      <c r="C46" s="433">
        <v>0.0</v>
      </c>
      <c r="D46" s="433">
        <v>0.0</v>
      </c>
      <c r="E46" s="433">
        <v>0.0</v>
      </c>
      <c r="F46" s="433">
        <v>0.0</v>
      </c>
      <c r="G46" s="433">
        <v>0.0</v>
      </c>
      <c r="H46" s="433">
        <v>0.0</v>
      </c>
      <c r="I46" s="433">
        <v>0.0</v>
      </c>
      <c r="J46" s="433">
        <v>0.0</v>
      </c>
      <c r="K46" s="433">
        <v>0.0</v>
      </c>
      <c r="L46" s="433">
        <v>0.0</v>
      </c>
      <c r="M46" s="433">
        <v>0.0</v>
      </c>
      <c r="N46" s="433">
        <v>0.0</v>
      </c>
      <c r="O46" s="433">
        <v>0.0</v>
      </c>
      <c r="P46" s="433">
        <v>0.0</v>
      </c>
      <c r="Q46" s="433">
        <v>0.0</v>
      </c>
      <c r="R46" s="433">
        <v>0.0</v>
      </c>
      <c r="S46" s="433">
        <v>0.0</v>
      </c>
      <c r="T46" s="433">
        <v>0.0</v>
      </c>
      <c r="U46" s="433">
        <v>0.0</v>
      </c>
      <c r="V46" s="433">
        <v>0.0</v>
      </c>
      <c r="W46" s="433">
        <v>0.0</v>
      </c>
      <c r="X46" s="433">
        <v>0.0</v>
      </c>
      <c r="Y46" s="433">
        <v>0.0</v>
      </c>
      <c r="Z46" s="433">
        <v>0.00101010101010101</v>
      </c>
      <c r="AA46" s="433">
        <v>0.0</v>
      </c>
      <c r="AB46" s="433">
        <v>0.0</v>
      </c>
      <c r="AC46" s="433">
        <v>0.0</v>
      </c>
      <c r="AD46" s="433">
        <v>0.0</v>
      </c>
      <c r="AE46" s="433">
        <v>0.0</v>
      </c>
      <c r="AF46" s="433">
        <v>0.0</v>
      </c>
      <c r="AG46" s="433">
        <v>0.001</v>
      </c>
      <c r="AH46" s="433">
        <v>0.001</v>
      </c>
      <c r="AI46" s="433">
        <v>8.0E-4</v>
      </c>
      <c r="AJ46" s="433">
        <v>0.0011</v>
      </c>
      <c r="AK46" s="433">
        <v>0.0014</v>
      </c>
      <c r="AL46" s="433">
        <v>0.0016</v>
      </c>
      <c r="AM46" s="433">
        <v>0.0018</v>
      </c>
      <c r="AN46" s="433">
        <v>0.0026</v>
      </c>
      <c r="AO46" s="433">
        <v>0.0029</v>
      </c>
      <c r="AP46" s="433">
        <v>0.0038</v>
      </c>
      <c r="AQ46" s="433">
        <v>0.005</v>
      </c>
      <c r="AR46" s="433">
        <v>0.024</v>
      </c>
      <c r="AS46" s="433">
        <v>0.041</v>
      </c>
      <c r="AT46" s="433">
        <v>0.16</v>
      </c>
      <c r="AU46" s="433">
        <v>0.215</v>
      </c>
      <c r="AV46" s="433">
        <v>0.282</v>
      </c>
      <c r="AW46" s="433">
        <v>0.393</v>
      </c>
      <c r="AX46" s="433">
        <v>0.479139885</v>
      </c>
      <c r="AY46" s="433">
        <v>0.627316615</v>
      </c>
      <c r="AZ46" s="433">
        <v>0.796154916</v>
      </c>
      <c r="BA46" s="433">
        <v>0.822</v>
      </c>
      <c r="BB46" s="433">
        <v>0.992</v>
      </c>
      <c r="BC46" s="433">
        <v>1.005</v>
      </c>
      <c r="BD46" s="433">
        <v>1.343</v>
      </c>
      <c r="BE46" s="435">
        <v>1.695</v>
      </c>
      <c r="BF46" s="457">
        <v>0.2586514165741</v>
      </c>
      <c r="BG46" s="457">
        <v>0.237073782717249</v>
      </c>
      <c r="BH46" s="457">
        <v>0.00198077725267312</v>
      </c>
    </row>
    <row r="47" spans="8:8">
      <c r="A47" s="218" t="s">
        <v>135</v>
      </c>
      <c r="B47" s="433">
        <v>0.0</v>
      </c>
      <c r="C47" s="433">
        <v>0.0</v>
      </c>
      <c r="D47" s="433">
        <v>0.0</v>
      </c>
      <c r="E47" s="433">
        <v>0.0</v>
      </c>
      <c r="F47" s="433">
        <v>0.0</v>
      </c>
      <c r="G47" s="433">
        <v>0.0</v>
      </c>
      <c r="H47" s="433">
        <v>0.0</v>
      </c>
      <c r="I47" s="433">
        <v>0.0</v>
      </c>
      <c r="J47" s="433">
        <v>0.0</v>
      </c>
      <c r="K47" s="433">
        <v>0.0</v>
      </c>
      <c r="L47" s="433">
        <v>0.0</v>
      </c>
      <c r="M47" s="433">
        <v>0.0</v>
      </c>
      <c r="N47" s="433">
        <v>0.0</v>
      </c>
      <c r="O47" s="433">
        <v>0.0</v>
      </c>
      <c r="P47" s="433">
        <v>0.0</v>
      </c>
      <c r="Q47" s="433">
        <v>0.0</v>
      </c>
      <c r="R47" s="433">
        <v>0.0</v>
      </c>
      <c r="S47" s="433">
        <v>0.0</v>
      </c>
      <c r="T47" s="433">
        <v>0.0</v>
      </c>
      <c r="U47" s="433">
        <v>0.0</v>
      </c>
      <c r="V47" s="433">
        <v>0.0</v>
      </c>
      <c r="W47" s="433">
        <v>0.0</v>
      </c>
      <c r="X47" s="433">
        <v>0.0</v>
      </c>
      <c r="Y47" s="433">
        <v>0.0</v>
      </c>
      <c r="Z47" s="433">
        <v>0.0</v>
      </c>
      <c r="AA47" s="433">
        <v>0.0</v>
      </c>
      <c r="AB47" s="433">
        <v>0.0</v>
      </c>
      <c r="AC47" s="433">
        <v>0.0</v>
      </c>
      <c r="AD47" s="433">
        <v>0.0</v>
      </c>
      <c r="AE47" s="433">
        <v>0.0</v>
      </c>
      <c r="AF47" s="433">
        <v>0.0</v>
      </c>
      <c r="AG47" s="433">
        <v>0.0</v>
      </c>
      <c r="AH47" s="433">
        <v>0.0</v>
      </c>
      <c r="AI47" s="433">
        <v>0.0</v>
      </c>
      <c r="AJ47" s="433">
        <v>0.0</v>
      </c>
      <c r="AK47" s="433">
        <v>0.0</v>
      </c>
      <c r="AL47" s="433">
        <v>0.0</v>
      </c>
      <c r="AM47" s="433">
        <v>0.0</v>
      </c>
      <c r="AN47" s="433">
        <v>0.0</v>
      </c>
      <c r="AO47" s="433">
        <v>0.0</v>
      </c>
      <c r="AP47" s="433">
        <v>0.0</v>
      </c>
      <c r="AQ47" s="433">
        <v>0.0</v>
      </c>
      <c r="AR47" s="433">
        <v>0.0</v>
      </c>
      <c r="AS47" s="433">
        <v>0.0</v>
      </c>
      <c r="AT47" s="433">
        <v>0.00101010101010101</v>
      </c>
      <c r="AU47" s="433">
        <v>0.00202020202020202</v>
      </c>
      <c r="AV47" s="433">
        <v>0.001</v>
      </c>
      <c r="AW47" s="433">
        <v>0.008</v>
      </c>
      <c r="AX47" s="433">
        <v>0.42</v>
      </c>
      <c r="AY47" s="433">
        <v>1.2953</v>
      </c>
      <c r="AZ47" s="433">
        <v>1.982</v>
      </c>
      <c r="BA47" s="433">
        <v>1.82</v>
      </c>
      <c r="BB47" s="433">
        <v>1.856</v>
      </c>
      <c r="BC47" s="433">
        <v>1.771</v>
      </c>
      <c r="BD47" s="433">
        <v>1.778</v>
      </c>
      <c r="BE47" s="435">
        <v>1.703</v>
      </c>
      <c r="BF47" s="457">
        <v>-0.0447992156718114</v>
      </c>
      <c r="BG47" s="457">
        <v>1.11133280248866</v>
      </c>
      <c r="BH47" s="457">
        <v>0.00199012605386568</v>
      </c>
    </row>
    <row r="48" spans="8:8">
      <c r="A48" s="218" t="s">
        <v>136</v>
      </c>
      <c r="B48" s="433">
        <v>0.0</v>
      </c>
      <c r="C48" s="433">
        <v>0.0</v>
      </c>
      <c r="D48" s="433">
        <v>0.0</v>
      </c>
      <c r="E48" s="433">
        <v>0.0</v>
      </c>
      <c r="F48" s="433">
        <v>0.0</v>
      </c>
      <c r="G48" s="433">
        <v>0.0</v>
      </c>
      <c r="H48" s="433">
        <v>0.0</v>
      </c>
      <c r="I48" s="433">
        <v>0.0</v>
      </c>
      <c r="J48" s="433">
        <v>0.0</v>
      </c>
      <c r="K48" s="433">
        <v>0.0</v>
      </c>
      <c r="L48" s="433">
        <v>0.0</v>
      </c>
      <c r="M48" s="433">
        <v>0.0</v>
      </c>
      <c r="N48" s="433">
        <v>0.0</v>
      </c>
      <c r="O48" s="433">
        <v>0.0</v>
      </c>
      <c r="P48" s="433">
        <v>0.0</v>
      </c>
      <c r="Q48" s="433">
        <v>0.0</v>
      </c>
      <c r="R48" s="433">
        <v>0.0</v>
      </c>
      <c r="S48" s="433">
        <v>0.0</v>
      </c>
      <c r="T48" s="433">
        <v>0.0</v>
      </c>
      <c r="U48" s="433">
        <v>0.0</v>
      </c>
      <c r="V48" s="433">
        <v>0.0</v>
      </c>
      <c r="W48" s="433">
        <v>0.0</v>
      </c>
      <c r="X48" s="433">
        <v>0.0</v>
      </c>
      <c r="Y48" s="433">
        <v>0.0</v>
      </c>
      <c r="Z48" s="433">
        <v>0.0</v>
      </c>
      <c r="AA48" s="433">
        <v>0.0</v>
      </c>
      <c r="AB48" s="433">
        <v>0.0</v>
      </c>
      <c r="AC48" s="433">
        <v>0.0</v>
      </c>
      <c r="AD48" s="433">
        <v>0.0</v>
      </c>
      <c r="AE48" s="433">
        <v>0.0</v>
      </c>
      <c r="AF48" s="433">
        <v>0.0</v>
      </c>
      <c r="AG48" s="433">
        <v>0.0</v>
      </c>
      <c r="AH48" s="433">
        <v>0.0</v>
      </c>
      <c r="AI48" s="433">
        <v>0.0</v>
      </c>
      <c r="AJ48" s="433">
        <v>0.0</v>
      </c>
      <c r="AK48" s="433">
        <v>0.0</v>
      </c>
      <c r="AL48" s="433">
        <v>0.0</v>
      </c>
      <c r="AM48" s="433">
        <v>0.0</v>
      </c>
      <c r="AN48" s="433">
        <v>0.0</v>
      </c>
      <c r="AO48" s="433">
        <v>0.0</v>
      </c>
      <c r="AP48" s="433">
        <v>0.0</v>
      </c>
      <c r="AQ48" s="433">
        <v>0.0</v>
      </c>
      <c r="AR48" s="433">
        <v>0.0</v>
      </c>
      <c r="AS48" s="433">
        <v>0.0</v>
      </c>
      <c r="AT48" s="433">
        <v>0.0</v>
      </c>
      <c r="AU48" s="433">
        <v>0.017</v>
      </c>
      <c r="AV48" s="433">
        <v>0.397</v>
      </c>
      <c r="AW48" s="433">
        <v>0.424</v>
      </c>
      <c r="AX48" s="433">
        <v>0.588</v>
      </c>
      <c r="AY48" s="433">
        <v>0.597</v>
      </c>
      <c r="AZ48" s="433">
        <v>0.506</v>
      </c>
      <c r="BA48" s="433">
        <v>0.533</v>
      </c>
      <c r="BB48" s="433">
        <v>0.506</v>
      </c>
      <c r="BC48" s="433">
        <v>0.585</v>
      </c>
      <c r="BD48" s="433">
        <v>0.589</v>
      </c>
      <c r="BE48" s="435">
        <v>0.655999998234212</v>
      </c>
      <c r="BF48" s="457">
        <v>0.110709080665978</v>
      </c>
      <c r="BG48" s="457">
        <v>0.0</v>
      </c>
      <c r="BH48" s="457">
        <v>7.66601695726217E-4</v>
      </c>
    </row>
    <row r="49" spans="8:8">
      <c r="A49" s="218" t="s">
        <v>137</v>
      </c>
      <c r="B49" s="433" t="s">
        <v>114</v>
      </c>
      <c r="C49" s="433" t="s">
        <v>114</v>
      </c>
      <c r="D49" s="433" t="s">
        <v>114</v>
      </c>
      <c r="E49" s="433" t="s">
        <v>114</v>
      </c>
      <c r="F49" s="433" t="s">
        <v>114</v>
      </c>
      <c r="G49" s="433" t="s">
        <v>114</v>
      </c>
      <c r="H49" s="433" t="s">
        <v>114</v>
      </c>
      <c r="I49" s="433" t="s">
        <v>114</v>
      </c>
      <c r="J49" s="433" t="s">
        <v>114</v>
      </c>
      <c r="K49" s="433" t="s">
        <v>114</v>
      </c>
      <c r="L49" s="433" t="s">
        <v>114</v>
      </c>
      <c r="M49" s="433" t="s">
        <v>114</v>
      </c>
      <c r="N49" s="433" t="s">
        <v>114</v>
      </c>
      <c r="O49" s="433" t="s">
        <v>114</v>
      </c>
      <c r="P49" s="433" t="s">
        <v>114</v>
      </c>
      <c r="Q49" s="433" t="s">
        <v>114</v>
      </c>
      <c r="R49" s="433" t="s">
        <v>114</v>
      </c>
      <c r="S49" s="433" t="s">
        <v>114</v>
      </c>
      <c r="T49" s="433" t="s">
        <v>114</v>
      </c>
      <c r="U49" s="433" t="s">
        <v>114</v>
      </c>
      <c r="V49" s="433" t="s">
        <v>114</v>
      </c>
      <c r="W49" s="433" t="s">
        <v>114</v>
      </c>
      <c r="X49" s="433" t="s">
        <v>114</v>
      </c>
      <c r="Y49" s="433" t="s">
        <v>114</v>
      </c>
      <c r="Z49" s="433" t="s">
        <v>114</v>
      </c>
      <c r="AA49" s="433">
        <v>0.0</v>
      </c>
      <c r="AB49" s="433">
        <v>0.0</v>
      </c>
      <c r="AC49" s="433">
        <v>0.0</v>
      </c>
      <c r="AD49" s="433">
        <v>0.0</v>
      </c>
      <c r="AE49" s="433">
        <v>0.0</v>
      </c>
      <c r="AF49" s="433">
        <v>0.0</v>
      </c>
      <c r="AG49" s="433">
        <v>0.0</v>
      </c>
      <c r="AH49" s="433">
        <v>0.0</v>
      </c>
      <c r="AI49" s="433">
        <v>0.0</v>
      </c>
      <c r="AJ49" s="433">
        <v>0.0</v>
      </c>
      <c r="AK49" s="433">
        <v>0.0</v>
      </c>
      <c r="AL49" s="433">
        <v>0.0</v>
      </c>
      <c r="AM49" s="433">
        <v>0.0</v>
      </c>
      <c r="AN49" s="433">
        <v>0.0</v>
      </c>
      <c r="AO49" s="433">
        <v>0.0</v>
      </c>
      <c r="AP49" s="433">
        <v>0.0</v>
      </c>
      <c r="AQ49" s="433">
        <v>0.0</v>
      </c>
      <c r="AR49" s="433">
        <v>0.0</v>
      </c>
      <c r="AS49" s="433">
        <v>0.001</v>
      </c>
      <c r="AT49" s="433">
        <v>0.004</v>
      </c>
      <c r="AU49" s="433">
        <v>0.013</v>
      </c>
      <c r="AV49" s="433">
        <v>0.066</v>
      </c>
      <c r="AW49" s="433">
        <v>0.163</v>
      </c>
      <c r="AX49" s="433">
        <v>0.215</v>
      </c>
      <c r="AY49" s="433">
        <v>0.257</v>
      </c>
      <c r="AZ49" s="433">
        <v>0.274</v>
      </c>
      <c r="BA49" s="433">
        <v>0.267</v>
      </c>
      <c r="BB49" s="433">
        <v>0.283867</v>
      </c>
      <c r="BC49" s="433">
        <v>0.254961</v>
      </c>
      <c r="BD49" s="433">
        <v>0.303039</v>
      </c>
      <c r="BE49" s="435">
        <v>0.287871</v>
      </c>
      <c r="BF49" s="457">
        <v>-0.0526484471862871</v>
      </c>
      <c r="BG49" s="457">
        <v>0.541501150813004</v>
      </c>
      <c r="BH49" s="457">
        <v>3.36406093512841E-4</v>
      </c>
    </row>
    <row r="50" spans="8:8">
      <c r="A50" s="218" t="s">
        <v>138</v>
      </c>
      <c r="B50" s="433">
        <v>0.0</v>
      </c>
      <c r="C50" s="433">
        <v>0.0</v>
      </c>
      <c r="D50" s="433">
        <v>0.0</v>
      </c>
      <c r="E50" s="433">
        <v>0.0</v>
      </c>
      <c r="F50" s="433">
        <v>0.0</v>
      </c>
      <c r="G50" s="433">
        <v>0.0</v>
      </c>
      <c r="H50" s="433">
        <v>0.0</v>
      </c>
      <c r="I50" s="433">
        <v>0.0</v>
      </c>
      <c r="J50" s="433">
        <v>0.0</v>
      </c>
      <c r="K50" s="433">
        <v>0.0</v>
      </c>
      <c r="L50" s="433">
        <v>0.0</v>
      </c>
      <c r="M50" s="433">
        <v>0.0</v>
      </c>
      <c r="N50" s="433">
        <v>0.0</v>
      </c>
      <c r="O50" s="433">
        <v>0.0</v>
      </c>
      <c r="P50" s="433">
        <v>0.0</v>
      </c>
      <c r="Q50" s="433">
        <v>0.0</v>
      </c>
      <c r="R50" s="433">
        <v>0.0</v>
      </c>
      <c r="S50" s="433">
        <v>0.0</v>
      </c>
      <c r="T50" s="433">
        <v>0.0</v>
      </c>
      <c r="U50" s="433">
        <v>0.0</v>
      </c>
      <c r="V50" s="433">
        <v>0.0</v>
      </c>
      <c r="W50" s="433">
        <v>0.0</v>
      </c>
      <c r="X50" s="433">
        <v>0.0</v>
      </c>
      <c r="Y50" s="433">
        <v>0.0</v>
      </c>
      <c r="Z50" s="433">
        <v>0.00606060606060606</v>
      </c>
      <c r="AA50" s="433">
        <v>0.006</v>
      </c>
      <c r="AB50" s="433">
        <v>0.007</v>
      </c>
      <c r="AC50" s="433">
        <v>0.008</v>
      </c>
      <c r="AD50" s="433">
        <v>0.009</v>
      </c>
      <c r="AE50" s="433">
        <v>0.01</v>
      </c>
      <c r="AF50" s="433">
        <v>0.015</v>
      </c>
      <c r="AG50" s="433">
        <v>0.012</v>
      </c>
      <c r="AH50" s="433">
        <v>0.013</v>
      </c>
      <c r="AI50" s="433">
        <v>0.015</v>
      </c>
      <c r="AJ50" s="433">
        <v>0.017</v>
      </c>
      <c r="AK50" s="433">
        <v>0.018</v>
      </c>
      <c r="AL50" s="433">
        <v>0.024</v>
      </c>
      <c r="AM50" s="433">
        <v>0.03</v>
      </c>
      <c r="AN50" s="433">
        <v>0.041</v>
      </c>
      <c r="AO50" s="433">
        <v>0.056</v>
      </c>
      <c r="AP50" s="433">
        <v>0.041</v>
      </c>
      <c r="AQ50" s="433">
        <v>0.119</v>
      </c>
      <c r="AR50" s="433">
        <v>0.508</v>
      </c>
      <c r="AS50" s="433">
        <v>2.578</v>
      </c>
      <c r="AT50" s="433">
        <v>6.06693467336684</v>
      </c>
      <c r="AU50" s="433">
        <v>7.06442864321608</v>
      </c>
      <c r="AV50" s="433">
        <v>8.67953628360236</v>
      </c>
      <c r="AW50" s="433">
        <v>11.9659094536435</v>
      </c>
      <c r="AX50" s="433">
        <v>13.1108891313</v>
      </c>
      <c r="AY50" s="433">
        <v>13.6730268144436</v>
      </c>
      <c r="AZ50" s="433">
        <v>13.8584296922165</v>
      </c>
      <c r="BA50" s="433">
        <v>13.6417006758</v>
      </c>
      <c r="BB50" s="433">
        <v>14.32067117</v>
      </c>
      <c r="BC50" s="433">
        <v>12.744</v>
      </c>
      <c r="BD50" s="433">
        <v>15.10828678</v>
      </c>
      <c r="BE50" s="435">
        <v>20.8053609973278</v>
      </c>
      <c r="BF50" s="457">
        <v>0.37332022159969</v>
      </c>
      <c r="BG50" s="457">
        <v>0.0955307954598454</v>
      </c>
      <c r="BH50" s="457">
        <v>0.024313147962926</v>
      </c>
    </row>
    <row r="51" spans="8:8">
      <c r="A51" s="218" t="s">
        <v>139</v>
      </c>
      <c r="B51" s="433">
        <v>0.0</v>
      </c>
      <c r="C51" s="433">
        <v>0.0</v>
      </c>
      <c r="D51" s="433">
        <v>0.0</v>
      </c>
      <c r="E51" s="433">
        <v>0.0</v>
      </c>
      <c r="F51" s="433">
        <v>0.0</v>
      </c>
      <c r="G51" s="433">
        <v>0.0</v>
      </c>
      <c r="H51" s="433">
        <v>0.0</v>
      </c>
      <c r="I51" s="433">
        <v>0.0</v>
      </c>
      <c r="J51" s="433">
        <v>0.0</v>
      </c>
      <c r="K51" s="433">
        <v>0.0</v>
      </c>
      <c r="L51" s="433">
        <v>0.0</v>
      </c>
      <c r="M51" s="433">
        <v>0.0</v>
      </c>
      <c r="N51" s="433">
        <v>0.0</v>
      </c>
      <c r="O51" s="433">
        <v>0.0</v>
      </c>
      <c r="P51" s="433">
        <v>0.0</v>
      </c>
      <c r="Q51" s="433">
        <v>0.0</v>
      </c>
      <c r="R51" s="433">
        <v>0.0</v>
      </c>
      <c r="S51" s="433">
        <v>0.0</v>
      </c>
      <c r="T51" s="433">
        <v>0.0</v>
      </c>
      <c r="U51" s="433">
        <v>0.0</v>
      </c>
      <c r="V51" s="433">
        <v>0.0</v>
      </c>
      <c r="W51" s="433">
        <v>0.0</v>
      </c>
      <c r="X51" s="433">
        <v>0.0</v>
      </c>
      <c r="Y51" s="433">
        <v>0.0</v>
      </c>
      <c r="Z51" s="433">
        <v>0.0</v>
      </c>
      <c r="AA51" s="433">
        <v>0.0</v>
      </c>
      <c r="AB51" s="433">
        <v>0.0</v>
      </c>
      <c r="AC51" s="433">
        <v>0.0</v>
      </c>
      <c r="AD51" s="433">
        <v>0.001</v>
      </c>
      <c r="AE51" s="433">
        <v>0.001</v>
      </c>
      <c r="AF51" s="433">
        <v>0.001</v>
      </c>
      <c r="AG51" s="433">
        <v>0.001</v>
      </c>
      <c r="AH51" s="433">
        <v>0.001</v>
      </c>
      <c r="AI51" s="433">
        <v>0.001</v>
      </c>
      <c r="AJ51" s="433">
        <v>0.001</v>
      </c>
      <c r="AK51" s="433">
        <v>0.001</v>
      </c>
      <c r="AL51" s="433">
        <v>0.002</v>
      </c>
      <c r="AM51" s="433">
        <v>0.002</v>
      </c>
      <c r="AN51" s="433">
        <v>0.002</v>
      </c>
      <c r="AO51" s="433">
        <v>0.002</v>
      </c>
      <c r="AP51" s="433">
        <v>0.002</v>
      </c>
      <c r="AQ51" s="433">
        <v>0.002</v>
      </c>
      <c r="AR51" s="433">
        <v>0.003</v>
      </c>
      <c r="AS51" s="433">
        <v>0.004</v>
      </c>
      <c r="AT51" s="433">
        <v>0.007</v>
      </c>
      <c r="AU51" s="433">
        <v>0.009</v>
      </c>
      <c r="AV51" s="433">
        <v>0.013</v>
      </c>
      <c r="AW51" s="433">
        <v>0.019</v>
      </c>
      <c r="AX51" s="433">
        <v>0.035</v>
      </c>
      <c r="AY51" s="433">
        <v>0.047</v>
      </c>
      <c r="AZ51" s="433">
        <v>0.097</v>
      </c>
      <c r="BA51" s="433">
        <v>0.143</v>
      </c>
      <c r="BB51" s="433">
        <v>0.23</v>
      </c>
      <c r="BC51" s="433">
        <v>0.391</v>
      </c>
      <c r="BD51" s="433">
        <v>0.663</v>
      </c>
      <c r="BE51" s="435">
        <v>1.05642857142857</v>
      </c>
      <c r="BF51" s="457">
        <v>0.589053023479253</v>
      </c>
      <c r="BG51" s="457">
        <v>0.576309702885709</v>
      </c>
      <c r="BH51" s="457">
        <v>0.00123454258605291</v>
      </c>
    </row>
    <row r="52" spans="8:8">
      <c r="A52" s="218" t="s">
        <v>140</v>
      </c>
      <c r="B52" s="433">
        <v>0.0</v>
      </c>
      <c r="C52" s="433">
        <v>0.0</v>
      </c>
      <c r="D52" s="433">
        <v>0.0</v>
      </c>
      <c r="E52" s="433">
        <v>0.0</v>
      </c>
      <c r="F52" s="433">
        <v>0.0</v>
      </c>
      <c r="G52" s="433">
        <v>0.0</v>
      </c>
      <c r="H52" s="433">
        <v>0.0</v>
      </c>
      <c r="I52" s="433">
        <v>0.0</v>
      </c>
      <c r="J52" s="433">
        <v>0.0</v>
      </c>
      <c r="K52" s="433">
        <v>0.0</v>
      </c>
      <c r="L52" s="433">
        <v>0.0</v>
      </c>
      <c r="M52" s="433">
        <v>0.0</v>
      </c>
      <c r="N52" s="433">
        <v>0.0</v>
      </c>
      <c r="O52" s="433">
        <v>0.0</v>
      </c>
      <c r="P52" s="433">
        <v>0.0</v>
      </c>
      <c r="Q52" s="433">
        <v>0.0</v>
      </c>
      <c r="R52" s="433">
        <v>0.0</v>
      </c>
      <c r="S52" s="433">
        <v>0.0</v>
      </c>
      <c r="T52" s="433">
        <v>0.0</v>
      </c>
      <c r="U52" s="433">
        <v>0.0</v>
      </c>
      <c r="V52" s="433">
        <v>0.0</v>
      </c>
      <c r="W52" s="433">
        <v>0.0</v>
      </c>
      <c r="X52" s="433">
        <v>0.0</v>
      </c>
      <c r="Y52" s="433">
        <v>0.0</v>
      </c>
      <c r="Z52" s="433">
        <v>0.0</v>
      </c>
      <c r="AA52" s="433">
        <v>0.001</v>
      </c>
      <c r="AB52" s="433">
        <v>0.002</v>
      </c>
      <c r="AC52" s="433">
        <v>0.003</v>
      </c>
      <c r="AD52" s="433">
        <v>0.004</v>
      </c>
      <c r="AE52" s="433">
        <v>0.005</v>
      </c>
      <c r="AF52" s="433">
        <v>0.006</v>
      </c>
      <c r="AG52" s="433">
        <v>0.007</v>
      </c>
      <c r="AH52" s="433">
        <v>0.007</v>
      </c>
      <c r="AI52" s="433">
        <v>0.008</v>
      </c>
      <c r="AJ52" s="433">
        <v>0.01</v>
      </c>
      <c r="AK52" s="433">
        <v>0.011</v>
      </c>
      <c r="AL52" s="433">
        <v>0.013</v>
      </c>
      <c r="AM52" s="433">
        <v>0.015</v>
      </c>
      <c r="AN52" s="433">
        <v>0.018</v>
      </c>
      <c r="AO52" s="433">
        <v>0.018</v>
      </c>
      <c r="AP52" s="433">
        <v>0.021</v>
      </c>
      <c r="AQ52" s="433">
        <v>0.024</v>
      </c>
      <c r="AR52" s="433">
        <v>0.029</v>
      </c>
      <c r="AS52" s="433">
        <v>0.037</v>
      </c>
      <c r="AT52" s="433">
        <v>0.054</v>
      </c>
      <c r="AU52" s="433">
        <v>0.094</v>
      </c>
      <c r="AV52" s="433">
        <v>0.168</v>
      </c>
      <c r="AW52" s="433">
        <v>0.299</v>
      </c>
      <c r="AX52" s="433">
        <v>0.5</v>
      </c>
      <c r="AY52" s="433">
        <v>0.842</v>
      </c>
      <c r="AZ52" s="433">
        <v>1.119</v>
      </c>
      <c r="BA52" s="433">
        <v>1.333</v>
      </c>
      <c r="BB52" s="433">
        <v>1.683</v>
      </c>
      <c r="BC52" s="433">
        <v>1.945</v>
      </c>
      <c r="BD52" s="433">
        <v>2.178</v>
      </c>
      <c r="BE52" s="435">
        <v>2.62331438845396</v>
      </c>
      <c r="BF52" s="457">
        <v>0.201169358495155</v>
      </c>
      <c r="BG52" s="457">
        <v>0.447326158782102</v>
      </c>
      <c r="BH52" s="457">
        <v>0.00306560558540396</v>
      </c>
    </row>
    <row r="53" spans="8:8">
      <c r="A53" s="218" t="s">
        <v>141</v>
      </c>
      <c r="B53" s="433">
        <v>0.0</v>
      </c>
      <c r="C53" s="433">
        <v>0.0</v>
      </c>
      <c r="D53" s="433">
        <v>0.0</v>
      </c>
      <c r="E53" s="433">
        <v>0.0</v>
      </c>
      <c r="F53" s="433">
        <v>0.0</v>
      </c>
      <c r="G53" s="433">
        <v>0.0</v>
      </c>
      <c r="H53" s="433">
        <v>0.0</v>
      </c>
      <c r="I53" s="433">
        <v>0.0</v>
      </c>
      <c r="J53" s="433">
        <v>0.0</v>
      </c>
      <c r="K53" s="433">
        <v>0.0</v>
      </c>
      <c r="L53" s="433">
        <v>0.0</v>
      </c>
      <c r="M53" s="433">
        <v>0.0</v>
      </c>
      <c r="N53" s="433">
        <v>0.0</v>
      </c>
      <c r="O53" s="433">
        <v>0.0</v>
      </c>
      <c r="P53" s="433">
        <v>0.0</v>
      </c>
      <c r="Q53" s="433">
        <v>0.0</v>
      </c>
      <c r="R53" s="433">
        <v>0.0</v>
      </c>
      <c r="S53" s="433">
        <v>0.0</v>
      </c>
      <c r="T53" s="433">
        <v>0.0</v>
      </c>
      <c r="U53" s="433">
        <v>0.0</v>
      </c>
      <c r="V53" s="433">
        <v>0.0</v>
      </c>
      <c r="W53" s="433">
        <v>0.0</v>
      </c>
      <c r="X53" s="433">
        <v>0.0</v>
      </c>
      <c r="Y53" s="433">
        <v>0.0</v>
      </c>
      <c r="Z53" s="433">
        <v>0.0</v>
      </c>
      <c r="AA53" s="433">
        <v>0.0</v>
      </c>
      <c r="AB53" s="433">
        <v>0.0</v>
      </c>
      <c r="AC53" s="433">
        <v>0.0</v>
      </c>
      <c r="AD53" s="433">
        <v>0.0</v>
      </c>
      <c r="AE53" s="433">
        <v>0.0</v>
      </c>
      <c r="AF53" s="433">
        <v>0.0</v>
      </c>
      <c r="AG53" s="433">
        <v>0.0</v>
      </c>
      <c r="AH53" s="433">
        <v>0.0</v>
      </c>
      <c r="AI53" s="433">
        <v>0.0</v>
      </c>
      <c r="AJ53" s="433">
        <v>0.0</v>
      </c>
      <c r="AK53" s="433">
        <v>0.0</v>
      </c>
      <c r="AL53" s="433">
        <v>0.0</v>
      </c>
      <c r="AM53" s="433">
        <v>0.0</v>
      </c>
      <c r="AN53" s="433">
        <v>0.0</v>
      </c>
      <c r="AO53" s="433">
        <v>0.0</v>
      </c>
      <c r="AP53" s="433">
        <v>0.0</v>
      </c>
      <c r="AQ53" s="433">
        <v>0.0</v>
      </c>
      <c r="AR53" s="433">
        <v>0.0</v>
      </c>
      <c r="AS53" s="433">
        <v>0.0</v>
      </c>
      <c r="AT53" s="433">
        <v>0.0</v>
      </c>
      <c r="AU53" s="433">
        <v>0.0024</v>
      </c>
      <c r="AV53" s="433">
        <v>0.00286153846153846</v>
      </c>
      <c r="AW53" s="433">
        <v>0.00425778714436249</v>
      </c>
      <c r="AX53" s="433">
        <v>0.00678461538461538</v>
      </c>
      <c r="AY53" s="433">
        <v>0.0174</v>
      </c>
      <c r="AZ53" s="433">
        <v>0.19412</v>
      </c>
      <c r="BA53" s="433">
        <v>1.0431</v>
      </c>
      <c r="BB53" s="433">
        <v>2.8893</v>
      </c>
      <c r="BC53" s="433">
        <v>7.7998</v>
      </c>
      <c r="BD53" s="433">
        <v>9.2498</v>
      </c>
      <c r="BE53" s="435">
        <v>10.8346446073185</v>
      </c>
      <c r="BF53" s="457">
        <v>0.168137879002801</v>
      </c>
      <c r="BG53" s="457">
        <v>0.0</v>
      </c>
      <c r="BH53" s="457">
        <v>0.0126613673032295</v>
      </c>
    </row>
    <row r="54" spans="8:8">
      <c r="A54" s="218" t="s">
        <v>142</v>
      </c>
      <c r="B54" s="433" t="s">
        <v>114</v>
      </c>
      <c r="C54" s="433" t="s">
        <v>114</v>
      </c>
      <c r="D54" s="433" t="s">
        <v>114</v>
      </c>
      <c r="E54" s="433" t="s">
        <v>114</v>
      </c>
      <c r="F54" s="433" t="s">
        <v>114</v>
      </c>
      <c r="G54" s="433" t="s">
        <v>114</v>
      </c>
      <c r="H54" s="433" t="s">
        <v>114</v>
      </c>
      <c r="I54" s="433" t="s">
        <v>114</v>
      </c>
      <c r="J54" s="433" t="s">
        <v>114</v>
      </c>
      <c r="K54" s="433" t="s">
        <v>114</v>
      </c>
      <c r="L54" s="433" t="s">
        <v>114</v>
      </c>
      <c r="M54" s="433" t="s">
        <v>114</v>
      </c>
      <c r="N54" s="433" t="s">
        <v>114</v>
      </c>
      <c r="O54" s="433" t="s">
        <v>114</v>
      </c>
      <c r="P54" s="433" t="s">
        <v>114</v>
      </c>
      <c r="Q54" s="433" t="s">
        <v>114</v>
      </c>
      <c r="R54" s="433" t="s">
        <v>114</v>
      </c>
      <c r="S54" s="433" t="s">
        <v>114</v>
      </c>
      <c r="T54" s="433" t="s">
        <v>114</v>
      </c>
      <c r="U54" s="433" t="s">
        <v>114</v>
      </c>
      <c r="V54" s="433">
        <v>0.0</v>
      </c>
      <c r="W54" s="433">
        <v>0.0</v>
      </c>
      <c r="X54" s="433">
        <v>0.0</v>
      </c>
      <c r="Y54" s="433">
        <v>0.0</v>
      </c>
      <c r="Z54" s="433">
        <v>0.0</v>
      </c>
      <c r="AA54" s="433">
        <v>0.0</v>
      </c>
      <c r="AB54" s="433">
        <v>0.0</v>
      </c>
      <c r="AC54" s="433">
        <v>0.0</v>
      </c>
      <c r="AD54" s="433">
        <v>0.0</v>
      </c>
      <c r="AE54" s="433">
        <v>0.0</v>
      </c>
      <c r="AF54" s="433">
        <v>0.0</v>
      </c>
      <c r="AG54" s="433">
        <v>0.0</v>
      </c>
      <c r="AH54" s="433">
        <v>0.0</v>
      </c>
      <c r="AI54" s="433">
        <v>0.0</v>
      </c>
      <c r="AJ54" s="433">
        <v>0.0</v>
      </c>
      <c r="AK54" s="433">
        <v>0.0</v>
      </c>
      <c r="AL54" s="433">
        <v>0.0</v>
      </c>
      <c r="AM54" s="433">
        <v>0.0</v>
      </c>
      <c r="AN54" s="433">
        <v>0.0</v>
      </c>
      <c r="AO54" s="433">
        <v>0.0</v>
      </c>
      <c r="AP54" s="433">
        <v>0.0</v>
      </c>
      <c r="AQ54" s="433">
        <v>0.0</v>
      </c>
      <c r="AR54" s="433">
        <v>0.0</v>
      </c>
      <c r="AS54" s="433">
        <v>0.0</v>
      </c>
      <c r="AT54" s="433">
        <v>0.0</v>
      </c>
      <c r="AU54" s="433">
        <v>0.0</v>
      </c>
      <c r="AV54" s="433">
        <v>0.0301</v>
      </c>
      <c r="AW54" s="433">
        <v>0.3333</v>
      </c>
      <c r="AX54" s="433">
        <v>0.57</v>
      </c>
      <c r="AY54" s="433">
        <v>0.429</v>
      </c>
      <c r="AZ54" s="433">
        <v>0.4765</v>
      </c>
      <c r="BA54" s="433">
        <v>0.4908</v>
      </c>
      <c r="BB54" s="433">
        <v>0.7217</v>
      </c>
      <c r="BC54" s="433">
        <v>1.1075</v>
      </c>
      <c r="BD54" s="433">
        <v>2.9328</v>
      </c>
      <c r="BE54" s="435">
        <v>6.18573595458807</v>
      </c>
      <c r="BF54" s="457">
        <v>1.10339437966427</v>
      </c>
      <c r="BG54" s="457">
        <v>0.0</v>
      </c>
      <c r="BH54" s="457">
        <v>0.00722865195863736</v>
      </c>
    </row>
    <row r="55" spans="8:8">
      <c r="A55" s="218" t="s">
        <v>143</v>
      </c>
      <c r="B55" s="433">
        <v>0.0</v>
      </c>
      <c r="C55" s="433">
        <v>0.0</v>
      </c>
      <c r="D55" s="433">
        <v>0.0</v>
      </c>
      <c r="E55" s="433">
        <v>0.0</v>
      </c>
      <c r="F55" s="433">
        <v>0.0</v>
      </c>
      <c r="G55" s="433">
        <v>0.0</v>
      </c>
      <c r="H55" s="433">
        <v>0.0</v>
      </c>
      <c r="I55" s="433">
        <v>0.0</v>
      </c>
      <c r="J55" s="433">
        <v>0.0</v>
      </c>
      <c r="K55" s="433">
        <v>0.0</v>
      </c>
      <c r="L55" s="433">
        <v>0.0</v>
      </c>
      <c r="M55" s="433">
        <v>0.0</v>
      </c>
      <c r="N55" s="433">
        <v>0.0</v>
      </c>
      <c r="O55" s="433">
        <v>0.0</v>
      </c>
      <c r="P55" s="433">
        <v>0.0</v>
      </c>
      <c r="Q55" s="433">
        <v>0.0</v>
      </c>
      <c r="R55" s="433">
        <v>0.0</v>
      </c>
      <c r="S55" s="433">
        <v>0.0</v>
      </c>
      <c r="T55" s="433">
        <v>0.0</v>
      </c>
      <c r="U55" s="433">
        <v>0.00101010101010101</v>
      </c>
      <c r="V55" s="433">
        <v>0.00101010101010101</v>
      </c>
      <c r="W55" s="433">
        <v>0.00101010101010101</v>
      </c>
      <c r="X55" s="433">
        <v>0.0</v>
      </c>
      <c r="Y55" s="433">
        <v>0.00101010101010101</v>
      </c>
      <c r="Z55" s="433">
        <v>0.0</v>
      </c>
      <c r="AA55" s="433">
        <v>0.0</v>
      </c>
      <c r="AB55" s="433">
        <v>0.0</v>
      </c>
      <c r="AC55" s="433">
        <v>0.0</v>
      </c>
      <c r="AD55" s="433">
        <v>0.0</v>
      </c>
      <c r="AE55" s="433">
        <v>0.0</v>
      </c>
      <c r="AF55" s="433">
        <v>0.0</v>
      </c>
      <c r="AG55" s="433">
        <v>0.0</v>
      </c>
      <c r="AH55" s="433">
        <v>0.0</v>
      </c>
      <c r="AI55" s="433">
        <v>0.0</v>
      </c>
      <c r="AJ55" s="433">
        <v>0.001</v>
      </c>
      <c r="AK55" s="433">
        <v>0.001</v>
      </c>
      <c r="AL55" s="433">
        <v>0.002</v>
      </c>
      <c r="AM55" s="433">
        <v>0.003</v>
      </c>
      <c r="AN55" s="433">
        <v>0.003</v>
      </c>
      <c r="AO55" s="433">
        <v>0.004</v>
      </c>
      <c r="AP55" s="433">
        <v>0.008</v>
      </c>
      <c r="AQ55" s="433">
        <v>0.011</v>
      </c>
      <c r="AR55" s="433">
        <v>0.014</v>
      </c>
      <c r="AS55" s="433">
        <v>0.017</v>
      </c>
      <c r="AT55" s="433">
        <v>0.0200002063914214</v>
      </c>
      <c r="AU55" s="433">
        <v>0.0402770998790807</v>
      </c>
      <c r="AV55" s="433">
        <v>0.243663429678101</v>
      </c>
      <c r="AW55" s="433">
        <v>1.35376358665009</v>
      </c>
      <c r="AX55" s="433">
        <v>2.01026208187311</v>
      </c>
      <c r="AY55" s="433">
        <v>4.05406244535365</v>
      </c>
      <c r="AZ55" s="433">
        <v>7.53286411700781</v>
      </c>
      <c r="BA55" s="433">
        <v>10.4079281562916</v>
      </c>
      <c r="BB55" s="433">
        <v>11.4754540446974</v>
      </c>
      <c r="BC55" s="433">
        <v>12.7355104036929</v>
      </c>
      <c r="BD55" s="433">
        <v>12.9180701712843</v>
      </c>
      <c r="BE55" s="435">
        <v>12.8009647615214</v>
      </c>
      <c r="BF55" s="457">
        <v>-0.0117727122784144</v>
      </c>
      <c r="BG55" s="457">
        <v>0.909925012002361</v>
      </c>
      <c r="BH55" s="457">
        <v>0.0149592093285498</v>
      </c>
    </row>
    <row r="56" spans="8:8">
      <c r="A56" s="218" t="s">
        <v>144</v>
      </c>
      <c r="B56" s="433">
        <v>0.0</v>
      </c>
      <c r="C56" s="433">
        <v>0.0</v>
      </c>
      <c r="D56" s="433">
        <v>0.0</v>
      </c>
      <c r="E56" s="433">
        <v>0.0</v>
      </c>
      <c r="F56" s="433">
        <v>0.0</v>
      </c>
      <c r="G56" s="433">
        <v>0.0</v>
      </c>
      <c r="H56" s="433">
        <v>0.0</v>
      </c>
      <c r="I56" s="433">
        <v>0.0</v>
      </c>
      <c r="J56" s="433">
        <v>0.0</v>
      </c>
      <c r="K56" s="433">
        <v>0.0</v>
      </c>
      <c r="L56" s="433">
        <v>0.0</v>
      </c>
      <c r="M56" s="433">
        <v>0.0</v>
      </c>
      <c r="N56" s="433">
        <v>0.0</v>
      </c>
      <c r="O56" s="433">
        <v>0.0</v>
      </c>
      <c r="P56" s="433">
        <v>0.0</v>
      </c>
      <c r="Q56" s="433">
        <v>0.0</v>
      </c>
      <c r="R56" s="433">
        <v>0.0</v>
      </c>
      <c r="S56" s="433">
        <v>0.0</v>
      </c>
      <c r="T56" s="433">
        <v>0.0</v>
      </c>
      <c r="U56" s="433">
        <v>0.0</v>
      </c>
      <c r="V56" s="433">
        <v>0.0</v>
      </c>
      <c r="W56" s="433">
        <v>0.0</v>
      </c>
      <c r="X56" s="433">
        <v>0.0</v>
      </c>
      <c r="Y56" s="433">
        <v>0.0</v>
      </c>
      <c r="Z56" s="433">
        <v>0.0</v>
      </c>
      <c r="AA56" s="433">
        <v>0.0</v>
      </c>
      <c r="AB56" s="433">
        <v>0.0</v>
      </c>
      <c r="AC56" s="433">
        <v>0.0</v>
      </c>
      <c r="AD56" s="433">
        <v>0.0</v>
      </c>
      <c r="AE56" s="433">
        <v>0.0</v>
      </c>
      <c r="AF56" s="433">
        <v>0.0</v>
      </c>
      <c r="AG56" s="433">
        <v>0.0</v>
      </c>
      <c r="AH56" s="433">
        <v>0.0</v>
      </c>
      <c r="AI56" s="433">
        <v>0.0</v>
      </c>
      <c r="AJ56" s="433">
        <v>0.0</v>
      </c>
      <c r="AK56" s="433">
        <v>0.0</v>
      </c>
      <c r="AL56" s="433">
        <v>1.36E-4</v>
      </c>
      <c r="AM56" s="433">
        <v>2.72E-4</v>
      </c>
      <c r="AN56" s="433">
        <v>3.72E-4</v>
      </c>
      <c r="AO56" s="433">
        <v>4.72E-4</v>
      </c>
      <c r="AP56" s="433">
        <v>5.72E-4</v>
      </c>
      <c r="AQ56" s="433">
        <v>5.72E-4</v>
      </c>
      <c r="AR56" s="433">
        <v>9.72E-4</v>
      </c>
      <c r="AS56" s="433">
        <v>0.001172</v>
      </c>
      <c r="AT56" s="433">
        <v>0.00311810101010101</v>
      </c>
      <c r="AU56" s="433">
        <v>0.00592325</v>
      </c>
      <c r="AV56" s="433">
        <v>0.015168</v>
      </c>
      <c r="AW56" s="433">
        <v>0.0325512465753425</v>
      </c>
      <c r="AX56" s="433">
        <v>0.052843</v>
      </c>
      <c r="AY56" s="433">
        <v>0.10399425</v>
      </c>
      <c r="AZ56" s="433">
        <v>0.1426305</v>
      </c>
      <c r="BA56" s="433">
        <v>0.188728980822</v>
      </c>
      <c r="BB56" s="433">
        <v>0.2244915</v>
      </c>
      <c r="BC56" s="433">
        <v>0.247889451247591</v>
      </c>
      <c r="BD56" s="433">
        <v>0.307180043936295</v>
      </c>
      <c r="BE56" s="435">
        <v>0.376008455535471</v>
      </c>
      <c r="BF56" s="457">
        <v>0.220720933636916</v>
      </c>
      <c r="BG56" s="457">
        <v>0.582523915197148</v>
      </c>
      <c r="BH56" s="457">
        <v>4.39403537190215E-4</v>
      </c>
    </row>
    <row r="57" spans="8:8" s="47" ht="10.2" customFormat="1">
      <c r="A57" s="54" t="s">
        <v>145</v>
      </c>
      <c r="B57" s="436">
        <v>0.0</v>
      </c>
      <c r="C57" s="436">
        <v>0.0</v>
      </c>
      <c r="D57" s="436">
        <v>0.0</v>
      </c>
      <c r="E57" s="436">
        <v>0.0</v>
      </c>
      <c r="F57" s="436">
        <v>0.0</v>
      </c>
      <c r="G57" s="436">
        <v>0.0</v>
      </c>
      <c r="H57" s="436">
        <v>0.0</v>
      </c>
      <c r="I57" s="436">
        <v>0.0</v>
      </c>
      <c r="J57" s="436">
        <v>0.0</v>
      </c>
      <c r="K57" s="436">
        <v>0.0</v>
      </c>
      <c r="L57" s="436">
        <v>0.0</v>
      </c>
      <c r="M57" s="436">
        <v>0.0</v>
      </c>
      <c r="N57" s="436">
        <v>0.0</v>
      </c>
      <c r="O57" s="436">
        <v>0.0</v>
      </c>
      <c r="P57" s="436">
        <v>0.0</v>
      </c>
      <c r="Q57" s="436">
        <v>0.0</v>
      </c>
      <c r="R57" s="436">
        <v>0.0</v>
      </c>
      <c r="S57" s="436">
        <v>0.0</v>
      </c>
      <c r="T57" s="436">
        <v>0.0</v>
      </c>
      <c r="U57" s="436">
        <v>0.00101010101010101</v>
      </c>
      <c r="V57" s="436">
        <v>0.00101010101010101</v>
      </c>
      <c r="W57" s="436">
        <v>0.00101010101010101</v>
      </c>
      <c r="X57" s="436">
        <v>0.0</v>
      </c>
      <c r="Y57" s="436">
        <v>0.00101010101010101</v>
      </c>
      <c r="Z57" s="436">
        <v>0.00909090909090909</v>
      </c>
      <c r="AA57" s="436">
        <v>0.0125</v>
      </c>
      <c r="AB57" s="436">
        <v>0.0155</v>
      </c>
      <c r="AC57" s="436">
        <v>0.027088</v>
      </c>
      <c r="AD57" s="436">
        <v>0.032383</v>
      </c>
      <c r="AE57" s="436">
        <v>0.0376885</v>
      </c>
      <c r="AF57" s="436">
        <v>0.04684</v>
      </c>
      <c r="AG57" s="436">
        <v>0.0538114111111111</v>
      </c>
      <c r="AH57" s="436">
        <v>0.0639262444444444</v>
      </c>
      <c r="AI57" s="436">
        <v>0.0870885</v>
      </c>
      <c r="AJ57" s="436">
        <v>0.0911980555555556</v>
      </c>
      <c r="AK57" s="436">
        <v>0.13447325</v>
      </c>
      <c r="AL57" s="436">
        <v>0.1702025</v>
      </c>
      <c r="AM57" s="436">
        <v>0.276755005555556</v>
      </c>
      <c r="AN57" s="436">
        <v>0.468697744444444</v>
      </c>
      <c r="AO57" s="436">
        <v>0.751097872888889</v>
      </c>
      <c r="AP57" s="436">
        <v>1.48638324611111</v>
      </c>
      <c r="AQ57" s="436">
        <v>2.52408781388889</v>
      </c>
      <c r="AR57" s="436">
        <v>3.81570481944444</v>
      </c>
      <c r="AS57" s="436">
        <v>7.50107113222222</v>
      </c>
      <c r="AT57" s="436">
        <v>14.1928350616728</v>
      </c>
      <c r="AU57" s="436">
        <v>23.2634360167678</v>
      </c>
      <c r="AV57" s="436">
        <v>46.7135493122145</v>
      </c>
      <c r="AW57" s="436">
        <v>71.8699381638955</v>
      </c>
      <c r="AX57" s="436">
        <v>86.9351168023531</v>
      </c>
      <c r="AY57" s="436">
        <v>98.8356940062511</v>
      </c>
      <c r="AZ57" s="436">
        <v>109.789537666703</v>
      </c>
      <c r="BA57" s="436">
        <v>113.830770449962</v>
      </c>
      <c r="BB57" s="436">
        <v>124.262644934303</v>
      </c>
      <c r="BC57" s="436">
        <v>138.54824445396</v>
      </c>
      <c r="BD57" s="436">
        <v>152.753712722719</v>
      </c>
      <c r="BE57" s="436">
        <v>178.853885700972</v>
      </c>
      <c r="BF57" s="458">
        <v>0.167665326772701</v>
      </c>
      <c r="BG57" s="458">
        <v>0.26821317877799</v>
      </c>
      <c r="BH57" s="458">
        <v>0.209008677491849</v>
      </c>
    </row>
    <row r="58" spans="8:8">
      <c r="A58" s="218"/>
      <c r="B58" s="459"/>
      <c r="C58" s="459"/>
      <c r="D58" s="459"/>
      <c r="E58" s="459"/>
      <c r="F58" s="459"/>
      <c r="G58" s="459"/>
      <c r="H58" s="459"/>
      <c r="I58" s="459"/>
      <c r="J58" s="459"/>
      <c r="K58" s="459"/>
      <c r="L58" s="459"/>
      <c r="M58" s="459"/>
      <c r="N58" s="459"/>
      <c r="O58" s="459"/>
      <c r="P58" s="459"/>
      <c r="Q58" s="459"/>
      <c r="R58" s="459"/>
      <c r="S58" s="459"/>
      <c r="T58" s="459"/>
      <c r="U58" s="459"/>
      <c r="V58" s="459"/>
      <c r="W58" s="459"/>
      <c r="X58" s="459"/>
      <c r="Y58" s="459"/>
      <c r="Z58" s="459"/>
      <c r="AA58" s="459"/>
      <c r="AB58" s="459"/>
      <c r="AC58" s="459"/>
      <c r="AD58" s="459"/>
      <c r="AE58" s="459"/>
      <c r="AF58" s="459"/>
      <c r="AG58" s="459"/>
      <c r="AH58" s="459"/>
      <c r="AI58" s="459"/>
      <c r="AJ58" s="459"/>
      <c r="AK58" s="459"/>
      <c r="AL58" s="459"/>
      <c r="AM58" s="459"/>
      <c r="AN58" s="459"/>
      <c r="AO58" s="459"/>
      <c r="AP58" s="459"/>
      <c r="AQ58" s="459"/>
      <c r="AR58" s="459"/>
      <c r="AS58" s="459"/>
      <c r="AT58" s="459"/>
      <c r="AU58" s="459"/>
      <c r="AV58" s="459"/>
      <c r="AW58" s="459"/>
      <c r="AX58" s="459"/>
      <c r="AY58" s="459"/>
      <c r="AZ58" s="459"/>
      <c r="BA58" s="459"/>
      <c r="BB58" s="459"/>
      <c r="BC58" s="459"/>
      <c r="BD58" s="459"/>
      <c r="BE58" s="459"/>
      <c r="BF58" s="461"/>
      <c r="BG58" s="461"/>
      <c r="BH58" s="461"/>
    </row>
    <row r="59" spans="8:8">
      <c r="A59" s="218" t="s">
        <v>146</v>
      </c>
      <c r="B59" s="459" t="s">
        <v>114</v>
      </c>
      <c r="C59" s="459" t="s">
        <v>114</v>
      </c>
      <c r="D59" s="459" t="s">
        <v>114</v>
      </c>
      <c r="E59" s="459" t="s">
        <v>114</v>
      </c>
      <c r="F59" s="459" t="s">
        <v>114</v>
      </c>
      <c r="G59" s="459" t="s">
        <v>114</v>
      </c>
      <c r="H59" s="459" t="s">
        <v>114</v>
      </c>
      <c r="I59" s="459" t="s">
        <v>114</v>
      </c>
      <c r="J59" s="459" t="s">
        <v>114</v>
      </c>
      <c r="K59" s="459" t="s">
        <v>114</v>
      </c>
      <c r="L59" s="459" t="s">
        <v>114</v>
      </c>
      <c r="M59" s="459" t="s">
        <v>114</v>
      </c>
      <c r="N59" s="459" t="s">
        <v>114</v>
      </c>
      <c r="O59" s="459" t="s">
        <v>114</v>
      </c>
      <c r="P59" s="459" t="s">
        <v>114</v>
      </c>
      <c r="Q59" s="459" t="s">
        <v>114</v>
      </c>
      <c r="R59" s="459" t="s">
        <v>114</v>
      </c>
      <c r="S59" s="459" t="s">
        <v>114</v>
      </c>
      <c r="T59" s="459" t="s">
        <v>114</v>
      </c>
      <c r="U59" s="459" t="s">
        <v>114</v>
      </c>
      <c r="V59" s="459">
        <v>0.0</v>
      </c>
      <c r="W59" s="459">
        <v>0.0</v>
      </c>
      <c r="X59" s="459">
        <v>0.0</v>
      </c>
      <c r="Y59" s="459">
        <v>0.0</v>
      </c>
      <c r="Z59" s="459">
        <v>0.0</v>
      </c>
      <c r="AA59" s="459">
        <v>0.0</v>
      </c>
      <c r="AB59" s="459">
        <v>0.0</v>
      </c>
      <c r="AC59" s="459">
        <v>0.0</v>
      </c>
      <c r="AD59" s="459">
        <v>0.0</v>
      </c>
      <c r="AE59" s="459">
        <v>0.0</v>
      </c>
      <c r="AF59" s="459">
        <v>0.0</v>
      </c>
      <c r="AG59" s="459">
        <v>0.0</v>
      </c>
      <c r="AH59" s="459">
        <v>0.0</v>
      </c>
      <c r="AI59" s="459">
        <v>0.0</v>
      </c>
      <c r="AJ59" s="459">
        <v>0.0</v>
      </c>
      <c r="AK59" s="459">
        <v>0.0</v>
      </c>
      <c r="AL59" s="459">
        <v>0.0</v>
      </c>
      <c r="AM59" s="459">
        <v>0.0</v>
      </c>
      <c r="AN59" s="459">
        <v>0.0</v>
      </c>
      <c r="AO59" s="459">
        <v>0.0</v>
      </c>
      <c r="AP59" s="459">
        <v>0.0</v>
      </c>
      <c r="AQ59" s="459">
        <v>0.0</v>
      </c>
      <c r="AR59" s="459">
        <v>0.0</v>
      </c>
      <c r="AS59" s="459">
        <v>0.0</v>
      </c>
      <c r="AT59" s="459">
        <v>0.0</v>
      </c>
      <c r="AU59" s="459">
        <v>0.0</v>
      </c>
      <c r="AV59" s="459">
        <v>0.0</v>
      </c>
      <c r="AW59" s="459">
        <v>0.0</v>
      </c>
      <c r="AX59" s="459">
        <v>8.0E-4</v>
      </c>
      <c r="AY59" s="459">
        <v>0.0029</v>
      </c>
      <c r="AZ59" s="459">
        <v>0.0046</v>
      </c>
      <c r="BA59" s="459">
        <v>0.0353</v>
      </c>
      <c r="BB59" s="459">
        <v>0.0372</v>
      </c>
      <c r="BC59" s="459">
        <v>0.03926</v>
      </c>
      <c r="BD59" s="459">
        <v>0.0442</v>
      </c>
      <c r="BE59" s="460">
        <v>0.0472</v>
      </c>
      <c r="BF59" s="461">
        <v>0.0649556165467449</v>
      </c>
      <c r="BG59" s="461">
        <v>0.0</v>
      </c>
      <c r="BH59" s="461">
        <v>5.51579270360893E-5</v>
      </c>
    </row>
    <row r="60" spans="8:8">
      <c r="A60" s="218" t="s">
        <v>147</v>
      </c>
      <c r="B60" s="459" t="s">
        <v>114</v>
      </c>
      <c r="C60" s="459" t="s">
        <v>114</v>
      </c>
      <c r="D60" s="459" t="s">
        <v>114</v>
      </c>
      <c r="E60" s="459" t="s">
        <v>114</v>
      </c>
      <c r="F60" s="459" t="s">
        <v>114</v>
      </c>
      <c r="G60" s="459" t="s">
        <v>114</v>
      </c>
      <c r="H60" s="459" t="s">
        <v>114</v>
      </c>
      <c r="I60" s="459" t="s">
        <v>114</v>
      </c>
      <c r="J60" s="459" t="s">
        <v>114</v>
      </c>
      <c r="K60" s="459" t="s">
        <v>114</v>
      </c>
      <c r="L60" s="459" t="s">
        <v>114</v>
      </c>
      <c r="M60" s="459" t="s">
        <v>114</v>
      </c>
      <c r="N60" s="459" t="s">
        <v>114</v>
      </c>
      <c r="O60" s="459" t="s">
        <v>114</v>
      </c>
      <c r="P60" s="459" t="s">
        <v>114</v>
      </c>
      <c r="Q60" s="459" t="s">
        <v>114</v>
      </c>
      <c r="R60" s="459" t="s">
        <v>114</v>
      </c>
      <c r="S60" s="459" t="s">
        <v>114</v>
      </c>
      <c r="T60" s="459" t="s">
        <v>114</v>
      </c>
      <c r="U60" s="459" t="s">
        <v>114</v>
      </c>
      <c r="V60" s="459">
        <v>0.0</v>
      </c>
      <c r="W60" s="459">
        <v>0.0</v>
      </c>
      <c r="X60" s="459">
        <v>0.0</v>
      </c>
      <c r="Y60" s="459">
        <v>0.0</v>
      </c>
      <c r="Z60" s="459">
        <v>0.0</v>
      </c>
      <c r="AA60" s="459">
        <v>0.0</v>
      </c>
      <c r="AB60" s="459">
        <v>0.0</v>
      </c>
      <c r="AC60" s="459">
        <v>0.0</v>
      </c>
      <c r="AD60" s="459">
        <v>0.0</v>
      </c>
      <c r="AE60" s="459">
        <v>0.0</v>
      </c>
      <c r="AF60" s="459">
        <v>0.0</v>
      </c>
      <c r="AG60" s="459">
        <v>0.0</v>
      </c>
      <c r="AH60" s="459">
        <v>0.0</v>
      </c>
      <c r="AI60" s="459">
        <v>0.0</v>
      </c>
      <c r="AJ60" s="459">
        <v>0.0</v>
      </c>
      <c r="AK60" s="459">
        <v>0.0</v>
      </c>
      <c r="AL60" s="459">
        <v>0.0</v>
      </c>
      <c r="AM60" s="459">
        <v>0.0</v>
      </c>
      <c r="AN60" s="459">
        <v>0.0</v>
      </c>
      <c r="AO60" s="459">
        <v>0.0</v>
      </c>
      <c r="AP60" s="459">
        <v>0.0</v>
      </c>
      <c r="AQ60" s="459">
        <v>0.0</v>
      </c>
      <c r="AR60" s="459">
        <v>0.0</v>
      </c>
      <c r="AS60" s="459">
        <v>0.0</v>
      </c>
      <c r="AT60" s="459">
        <v>0.0</v>
      </c>
      <c r="AU60" s="459">
        <v>0.0</v>
      </c>
      <c r="AV60" s="459">
        <v>0.0</v>
      </c>
      <c r="AW60" s="459">
        <v>0.0</v>
      </c>
      <c r="AX60" s="459">
        <v>4.0E-4</v>
      </c>
      <c r="AY60" s="459">
        <v>0.002</v>
      </c>
      <c r="AZ60" s="459">
        <v>0.009</v>
      </c>
      <c r="BA60" s="459">
        <v>0.026</v>
      </c>
      <c r="BB60" s="459">
        <v>0.089</v>
      </c>
      <c r="BC60" s="459">
        <v>0.118</v>
      </c>
      <c r="BD60" s="459">
        <v>0.179</v>
      </c>
      <c r="BE60" s="460">
        <v>0.181743294953369</v>
      </c>
      <c r="BF60" s="461">
        <v>0.0125515562777352</v>
      </c>
      <c r="BG60" s="461">
        <v>0.0</v>
      </c>
      <c r="BH60" s="461">
        <v>2.12385241574923E-4</v>
      </c>
    </row>
    <row r="61" spans="8:8">
      <c r="A61" s="218" t="s">
        <v>148</v>
      </c>
      <c r="B61" s="433" t="s">
        <v>114</v>
      </c>
      <c r="C61" s="433" t="s">
        <v>114</v>
      </c>
      <c r="D61" s="433" t="s">
        <v>114</v>
      </c>
      <c r="E61" s="433" t="s">
        <v>114</v>
      </c>
      <c r="F61" s="433" t="s">
        <v>114</v>
      </c>
      <c r="G61" s="433" t="s">
        <v>114</v>
      </c>
      <c r="H61" s="433" t="s">
        <v>114</v>
      </c>
      <c r="I61" s="433" t="s">
        <v>114</v>
      </c>
      <c r="J61" s="433" t="s">
        <v>114</v>
      </c>
      <c r="K61" s="433" t="s">
        <v>114</v>
      </c>
      <c r="L61" s="433" t="s">
        <v>114</v>
      </c>
      <c r="M61" s="433" t="s">
        <v>114</v>
      </c>
      <c r="N61" s="433" t="s">
        <v>114</v>
      </c>
      <c r="O61" s="433" t="s">
        <v>114</v>
      </c>
      <c r="P61" s="433" t="s">
        <v>114</v>
      </c>
      <c r="Q61" s="433" t="s">
        <v>114</v>
      </c>
      <c r="R61" s="433" t="s">
        <v>114</v>
      </c>
      <c r="S61" s="433" t="s">
        <v>114</v>
      </c>
      <c r="T61" s="433" t="s">
        <v>114</v>
      </c>
      <c r="U61" s="433" t="s">
        <v>114</v>
      </c>
      <c r="V61" s="433">
        <v>0.0</v>
      </c>
      <c r="W61" s="433">
        <v>0.0</v>
      </c>
      <c r="X61" s="433">
        <v>0.0</v>
      </c>
      <c r="Y61" s="433">
        <v>0.0</v>
      </c>
      <c r="Z61" s="433">
        <v>0.0</v>
      </c>
      <c r="AA61" s="433">
        <v>0.0</v>
      </c>
      <c r="AB61" s="433">
        <v>0.0</v>
      </c>
      <c r="AC61" s="433">
        <v>0.0</v>
      </c>
      <c r="AD61" s="433">
        <v>0.0</v>
      </c>
      <c r="AE61" s="433">
        <v>0.0</v>
      </c>
      <c r="AF61" s="433">
        <v>0.0</v>
      </c>
      <c r="AG61" s="433">
        <v>0.0</v>
      </c>
      <c r="AH61" s="433">
        <v>0.0</v>
      </c>
      <c r="AI61" s="433">
        <v>0.0</v>
      </c>
      <c r="AJ61" s="433">
        <v>0.0</v>
      </c>
      <c r="AK61" s="433">
        <v>0.0</v>
      </c>
      <c r="AL61" s="433">
        <v>0.0</v>
      </c>
      <c r="AM61" s="433">
        <v>0.0</v>
      </c>
      <c r="AN61" s="433">
        <v>0.0</v>
      </c>
      <c r="AO61" s="433">
        <v>0.0</v>
      </c>
      <c r="AP61" s="433">
        <v>0.0</v>
      </c>
      <c r="AQ61" s="433">
        <v>0.0</v>
      </c>
      <c r="AR61" s="433">
        <v>0.0</v>
      </c>
      <c r="AS61" s="433">
        <v>0.0</v>
      </c>
      <c r="AT61" s="433">
        <v>0.0</v>
      </c>
      <c r="AU61" s="433">
        <v>0.0</v>
      </c>
      <c r="AV61" s="433">
        <v>0.0</v>
      </c>
      <c r="AW61" s="433">
        <v>2.1E-5</v>
      </c>
      <c r="AX61" s="433">
        <v>7.874E-4</v>
      </c>
      <c r="AY61" s="433">
        <v>0.001239</v>
      </c>
      <c r="AZ61" s="433">
        <v>0.046171</v>
      </c>
      <c r="BA61" s="433">
        <v>0.0884031</v>
      </c>
      <c r="BB61" s="433">
        <v>0.0926455</v>
      </c>
      <c r="BC61" s="433">
        <v>0.1412636</v>
      </c>
      <c r="BD61" s="433">
        <v>0.3912209</v>
      </c>
      <c r="BE61" s="435">
        <v>2.5720424762154</v>
      </c>
      <c r="BF61" s="457">
        <v>5.55643662635558</v>
      </c>
      <c r="BG61" s="457">
        <v>0.0</v>
      </c>
      <c r="BH61" s="457">
        <v>0.00300568922111889</v>
      </c>
    </row>
    <row r="62" spans="8:8">
      <c r="A62" s="218" t="s">
        <v>149</v>
      </c>
      <c r="B62" s="433" t="s">
        <v>114</v>
      </c>
      <c r="C62" s="433" t="s">
        <v>114</v>
      </c>
      <c r="D62" s="433" t="s">
        <v>114</v>
      </c>
      <c r="E62" s="433" t="s">
        <v>114</v>
      </c>
      <c r="F62" s="433" t="s">
        <v>114</v>
      </c>
      <c r="G62" s="433" t="s">
        <v>114</v>
      </c>
      <c r="H62" s="433" t="s">
        <v>114</v>
      </c>
      <c r="I62" s="433" t="s">
        <v>114</v>
      </c>
      <c r="J62" s="433" t="s">
        <v>114</v>
      </c>
      <c r="K62" s="433" t="s">
        <v>114</v>
      </c>
      <c r="L62" s="433" t="s">
        <v>114</v>
      </c>
      <c r="M62" s="433" t="s">
        <v>114</v>
      </c>
      <c r="N62" s="433" t="s">
        <v>114</v>
      </c>
      <c r="O62" s="433" t="s">
        <v>114</v>
      </c>
      <c r="P62" s="433" t="s">
        <v>114</v>
      </c>
      <c r="Q62" s="433" t="s">
        <v>114</v>
      </c>
      <c r="R62" s="433" t="s">
        <v>114</v>
      </c>
      <c r="S62" s="433" t="s">
        <v>114</v>
      </c>
      <c r="T62" s="433" t="s">
        <v>114</v>
      </c>
      <c r="U62" s="433" t="s">
        <v>114</v>
      </c>
      <c r="V62" s="433">
        <v>0.0</v>
      </c>
      <c r="W62" s="433">
        <v>0.0</v>
      </c>
      <c r="X62" s="433">
        <v>0.0</v>
      </c>
      <c r="Y62" s="433">
        <v>0.0</v>
      </c>
      <c r="Z62" s="433">
        <v>0.0</v>
      </c>
      <c r="AA62" s="433">
        <v>0.0</v>
      </c>
      <c r="AB62" s="433">
        <v>0.0</v>
      </c>
      <c r="AC62" s="433">
        <v>0.0</v>
      </c>
      <c r="AD62" s="433">
        <v>0.0</v>
      </c>
      <c r="AE62" s="433">
        <v>0.0</v>
      </c>
      <c r="AF62" s="433">
        <v>0.0</v>
      </c>
      <c r="AG62" s="433">
        <v>0.0</v>
      </c>
      <c r="AH62" s="433">
        <v>0.0</v>
      </c>
      <c r="AI62" s="433">
        <v>0.0</v>
      </c>
      <c r="AJ62" s="433">
        <v>0.0</v>
      </c>
      <c r="AK62" s="433">
        <v>0.0</v>
      </c>
      <c r="AL62" s="433">
        <v>0.0</v>
      </c>
      <c r="AM62" s="433">
        <v>0.0</v>
      </c>
      <c r="AN62" s="433">
        <v>0.0</v>
      </c>
      <c r="AO62" s="433">
        <v>0.0</v>
      </c>
      <c r="AP62" s="433">
        <v>0.0</v>
      </c>
      <c r="AQ62" s="433">
        <v>0.0</v>
      </c>
      <c r="AR62" s="433">
        <v>0.0</v>
      </c>
      <c r="AS62" s="433">
        <v>0.0</v>
      </c>
      <c r="AT62" s="433">
        <v>0.0</v>
      </c>
      <c r="AU62" s="433">
        <v>0.0</v>
      </c>
      <c r="AV62" s="433">
        <v>0.0012</v>
      </c>
      <c r="AW62" s="433">
        <v>0.00421150684931507</v>
      </c>
      <c r="AX62" s="433">
        <v>0.0108</v>
      </c>
      <c r="AY62" s="433">
        <v>0.16</v>
      </c>
      <c r="AZ62" s="433">
        <v>0.3356</v>
      </c>
      <c r="BA62" s="433">
        <v>0.4683</v>
      </c>
      <c r="BB62" s="433">
        <v>0.544</v>
      </c>
      <c r="BC62" s="433">
        <v>0.62446</v>
      </c>
      <c r="BD62" s="433">
        <v>0.98505</v>
      </c>
      <c r="BE62" s="435">
        <v>1.86214</v>
      </c>
      <c r="BF62" s="457">
        <v>0.885236471034313</v>
      </c>
      <c r="BG62" s="457">
        <v>0.0</v>
      </c>
      <c r="BH62" s="457">
        <v>0.00217609708158863</v>
      </c>
    </row>
    <row r="63" spans="8:8">
      <c r="A63" s="218" t="s">
        <v>150</v>
      </c>
      <c r="B63" s="433" t="s">
        <v>114</v>
      </c>
      <c r="C63" s="433" t="s">
        <v>114</v>
      </c>
      <c r="D63" s="433" t="s">
        <v>114</v>
      </c>
      <c r="E63" s="433" t="s">
        <v>114</v>
      </c>
      <c r="F63" s="433" t="s">
        <v>114</v>
      </c>
      <c r="G63" s="433" t="s">
        <v>114</v>
      </c>
      <c r="H63" s="433" t="s">
        <v>114</v>
      </c>
      <c r="I63" s="433" t="s">
        <v>114</v>
      </c>
      <c r="J63" s="433" t="s">
        <v>114</v>
      </c>
      <c r="K63" s="433" t="s">
        <v>114</v>
      </c>
      <c r="L63" s="433" t="s">
        <v>114</v>
      </c>
      <c r="M63" s="433" t="s">
        <v>114</v>
      </c>
      <c r="N63" s="433" t="s">
        <v>114</v>
      </c>
      <c r="O63" s="433" t="s">
        <v>114</v>
      </c>
      <c r="P63" s="433" t="s">
        <v>114</v>
      </c>
      <c r="Q63" s="433" t="s">
        <v>114</v>
      </c>
      <c r="R63" s="433" t="s">
        <v>114</v>
      </c>
      <c r="S63" s="433" t="s">
        <v>114</v>
      </c>
      <c r="T63" s="433" t="s">
        <v>114</v>
      </c>
      <c r="U63" s="433" t="s">
        <v>114</v>
      </c>
      <c r="V63" s="433">
        <v>0.0</v>
      </c>
      <c r="W63" s="433">
        <v>0.0</v>
      </c>
      <c r="X63" s="433">
        <v>0.0</v>
      </c>
      <c r="Y63" s="433">
        <v>0.0</v>
      </c>
      <c r="Z63" s="433">
        <v>0.0</v>
      </c>
      <c r="AA63" s="433">
        <v>0.0</v>
      </c>
      <c r="AB63" s="433">
        <v>0.0</v>
      </c>
      <c r="AC63" s="433">
        <v>0.0</v>
      </c>
      <c r="AD63" s="433">
        <v>0.0</v>
      </c>
      <c r="AE63" s="433">
        <v>0.0</v>
      </c>
      <c r="AF63" s="433">
        <v>0.0</v>
      </c>
      <c r="AG63" s="433">
        <v>0.0</v>
      </c>
      <c r="AH63" s="433">
        <v>0.0</v>
      </c>
      <c r="AI63" s="433">
        <v>0.0</v>
      </c>
      <c r="AJ63" s="433">
        <v>0.0</v>
      </c>
      <c r="AK63" s="433">
        <v>0.0</v>
      </c>
      <c r="AL63" s="433">
        <v>0.0</v>
      </c>
      <c r="AM63" s="433">
        <v>0.0</v>
      </c>
      <c r="AN63" s="433">
        <v>0.0</v>
      </c>
      <c r="AO63" s="433">
        <v>0.0</v>
      </c>
      <c r="AP63" s="433">
        <v>0.0</v>
      </c>
      <c r="AQ63" s="433">
        <v>0.0</v>
      </c>
      <c r="AR63" s="433">
        <v>0.0</v>
      </c>
      <c r="AS63" s="433">
        <v>0.0</v>
      </c>
      <c r="AT63" s="433">
        <v>0.0</v>
      </c>
      <c r="AU63" s="433">
        <v>1.595E-4</v>
      </c>
      <c r="AV63" s="433">
        <v>4.5675E-4</v>
      </c>
      <c r="AW63" s="433">
        <v>9.81431506849315E-4</v>
      </c>
      <c r="AX63" s="433">
        <v>0.00184875</v>
      </c>
      <c r="AY63" s="433">
        <v>0.0031175</v>
      </c>
      <c r="AZ63" s="433">
        <v>0.00522</v>
      </c>
      <c r="BA63" s="433">
        <v>0.00697906849315068</v>
      </c>
      <c r="BB63" s="433">
        <v>0.00696</v>
      </c>
      <c r="BC63" s="433">
        <v>0.00696</v>
      </c>
      <c r="BD63" s="433">
        <v>0.00696</v>
      </c>
      <c r="BE63" s="435">
        <v>0.00696</v>
      </c>
      <c r="BF63" s="457">
        <v>-0.00273224043715847</v>
      </c>
      <c r="BG63" s="457">
        <v>0.0</v>
      </c>
      <c r="BH63" s="457">
        <v>8.13345703752504E-6</v>
      </c>
    </row>
    <row r="64" spans="8:8">
      <c r="A64" s="218" t="s">
        <v>151</v>
      </c>
      <c r="B64" s="433">
        <v>0.0</v>
      </c>
      <c r="C64" s="433">
        <v>0.0</v>
      </c>
      <c r="D64" s="433">
        <v>0.0</v>
      </c>
      <c r="E64" s="433">
        <v>0.0</v>
      </c>
      <c r="F64" s="433">
        <v>0.0</v>
      </c>
      <c r="G64" s="433">
        <v>0.0</v>
      </c>
      <c r="H64" s="433">
        <v>0.0</v>
      </c>
      <c r="I64" s="433">
        <v>0.0</v>
      </c>
      <c r="J64" s="433">
        <v>0.0</v>
      </c>
      <c r="K64" s="433">
        <v>0.0</v>
      </c>
      <c r="L64" s="433">
        <v>0.0</v>
      </c>
      <c r="M64" s="433">
        <v>0.0</v>
      </c>
      <c r="N64" s="433">
        <v>0.0</v>
      </c>
      <c r="O64" s="433">
        <v>0.0</v>
      </c>
      <c r="P64" s="433">
        <v>0.0</v>
      </c>
      <c r="Q64" s="433">
        <v>0.0</v>
      </c>
      <c r="R64" s="433">
        <v>0.0</v>
      </c>
      <c r="S64" s="433">
        <v>0.0</v>
      </c>
      <c r="T64" s="433">
        <v>0.0</v>
      </c>
      <c r="U64" s="433">
        <v>0.0</v>
      </c>
      <c r="V64" s="433" t="s">
        <v>114</v>
      </c>
      <c r="W64" s="433" t="s">
        <v>114</v>
      </c>
      <c r="X64" s="433" t="s">
        <v>114</v>
      </c>
      <c r="Y64" s="433" t="s">
        <v>114</v>
      </c>
      <c r="Z64" s="433" t="s">
        <v>114</v>
      </c>
      <c r="AA64" s="433" t="s">
        <v>114</v>
      </c>
      <c r="AB64" s="433" t="s">
        <v>114</v>
      </c>
      <c r="AC64" s="433" t="s">
        <v>114</v>
      </c>
      <c r="AD64" s="433" t="s">
        <v>114</v>
      </c>
      <c r="AE64" s="433" t="s">
        <v>114</v>
      </c>
      <c r="AF64" s="433" t="s">
        <v>114</v>
      </c>
      <c r="AG64" s="433" t="s">
        <v>114</v>
      </c>
      <c r="AH64" s="433" t="s">
        <v>114</v>
      </c>
      <c r="AI64" s="433" t="s">
        <v>114</v>
      </c>
      <c r="AJ64" s="433" t="s">
        <v>114</v>
      </c>
      <c r="AK64" s="433" t="s">
        <v>114</v>
      </c>
      <c r="AL64" s="433" t="s">
        <v>114</v>
      </c>
      <c r="AM64" s="433" t="s">
        <v>114</v>
      </c>
      <c r="AN64" s="433" t="s">
        <v>114</v>
      </c>
      <c r="AO64" s="433" t="s">
        <v>114</v>
      </c>
      <c r="AP64" s="433" t="s">
        <v>114</v>
      </c>
      <c r="AQ64" s="433" t="s">
        <v>114</v>
      </c>
      <c r="AR64" s="433" t="s">
        <v>114</v>
      </c>
      <c r="AS64" s="433" t="s">
        <v>114</v>
      </c>
      <c r="AT64" s="433" t="s">
        <v>114</v>
      </c>
      <c r="AU64" s="433" t="s">
        <v>114</v>
      </c>
      <c r="AV64" s="433" t="s">
        <v>114</v>
      </c>
      <c r="AW64" s="433" t="s">
        <v>114</v>
      </c>
      <c r="AX64" s="433" t="s">
        <v>114</v>
      </c>
      <c r="AY64" s="433" t="s">
        <v>114</v>
      </c>
      <c r="AZ64" s="433" t="s">
        <v>114</v>
      </c>
      <c r="BA64" s="433" t="s">
        <v>114</v>
      </c>
      <c r="BB64" s="433" t="s">
        <v>114</v>
      </c>
      <c r="BC64" s="433" t="s">
        <v>114</v>
      </c>
      <c r="BD64" s="433" t="s">
        <v>114</v>
      </c>
      <c r="BE64" s="435" t="s">
        <v>114</v>
      </c>
      <c r="BF64" s="457" t="s">
        <v>114</v>
      </c>
      <c r="BG64" s="457" t="s">
        <v>114</v>
      </c>
      <c r="BH64" s="457" t="s">
        <v>114</v>
      </c>
    </row>
    <row r="65" spans="8:8">
      <c r="A65" s="218" t="s">
        <v>152</v>
      </c>
      <c r="B65" s="459" t="s">
        <v>114</v>
      </c>
      <c r="C65" s="459" t="s">
        <v>114</v>
      </c>
      <c r="D65" s="459" t="s">
        <v>114</v>
      </c>
      <c r="E65" s="459" t="s">
        <v>114</v>
      </c>
      <c r="F65" s="459" t="s">
        <v>114</v>
      </c>
      <c r="G65" s="459" t="s">
        <v>114</v>
      </c>
      <c r="H65" s="459" t="s">
        <v>114</v>
      </c>
      <c r="I65" s="459" t="s">
        <v>114</v>
      </c>
      <c r="J65" s="459" t="s">
        <v>114</v>
      </c>
      <c r="K65" s="459" t="s">
        <v>114</v>
      </c>
      <c r="L65" s="459" t="s">
        <v>114</v>
      </c>
      <c r="M65" s="459" t="s">
        <v>114</v>
      </c>
      <c r="N65" s="459" t="s">
        <v>114</v>
      </c>
      <c r="O65" s="459" t="s">
        <v>114</v>
      </c>
      <c r="P65" s="459" t="s">
        <v>114</v>
      </c>
      <c r="Q65" s="459" t="s">
        <v>114</v>
      </c>
      <c r="R65" s="459" t="s">
        <v>114</v>
      </c>
      <c r="S65" s="459" t="s">
        <v>114</v>
      </c>
      <c r="T65" s="459" t="s">
        <v>114</v>
      </c>
      <c r="U65" s="459" t="s">
        <v>114</v>
      </c>
      <c r="V65" s="459">
        <v>0.0</v>
      </c>
      <c r="W65" s="459">
        <v>0.0</v>
      </c>
      <c r="X65" s="459">
        <v>0.0</v>
      </c>
      <c r="Y65" s="459">
        <v>0.0</v>
      </c>
      <c r="Z65" s="459">
        <v>0.0</v>
      </c>
      <c r="AA65" s="459">
        <v>0.0</v>
      </c>
      <c r="AB65" s="459">
        <v>0.0</v>
      </c>
      <c r="AC65" s="459">
        <v>0.0</v>
      </c>
      <c r="AD65" s="459">
        <v>0.0</v>
      </c>
      <c r="AE65" s="459">
        <v>0.0</v>
      </c>
      <c r="AF65" s="459">
        <v>0.0</v>
      </c>
      <c r="AG65" s="459">
        <v>0.0</v>
      </c>
      <c r="AH65" s="459">
        <v>0.0</v>
      </c>
      <c r="AI65" s="459">
        <v>0.0</v>
      </c>
      <c r="AJ65" s="459">
        <v>0.0</v>
      </c>
      <c r="AK65" s="459">
        <v>0.0</v>
      </c>
      <c r="AL65" s="459">
        <v>0.0</v>
      </c>
      <c r="AM65" s="459">
        <v>0.0</v>
      </c>
      <c r="AN65" s="459">
        <v>0.0</v>
      </c>
      <c r="AO65" s="459">
        <v>0.0</v>
      </c>
      <c r="AP65" s="459">
        <v>0.0</v>
      </c>
      <c r="AQ65" s="459">
        <v>0.0</v>
      </c>
      <c r="AR65" s="459">
        <v>0.0</v>
      </c>
      <c r="AS65" s="459">
        <v>0.0</v>
      </c>
      <c r="AT65" s="459">
        <v>0.0</v>
      </c>
      <c r="AU65" s="459">
        <v>0.0</v>
      </c>
      <c r="AV65" s="459">
        <v>0.0</v>
      </c>
      <c r="AW65" s="459">
        <v>0.0</v>
      </c>
      <c r="AX65" s="459">
        <v>0.0</v>
      </c>
      <c r="AY65" s="459">
        <v>0.0</v>
      </c>
      <c r="AZ65" s="459">
        <v>0.0</v>
      </c>
      <c r="BA65" s="459">
        <v>3.0E-4</v>
      </c>
      <c r="BB65" s="459">
        <v>7.0E-4</v>
      </c>
      <c r="BC65" s="459">
        <v>0.006827</v>
      </c>
      <c r="BD65" s="459">
        <v>0.0155</v>
      </c>
      <c r="BE65" s="460">
        <v>0.0155</v>
      </c>
      <c r="BF65" s="456">
        <v>-0.00273224043715847</v>
      </c>
      <c r="BG65" s="456">
        <v>0.0</v>
      </c>
      <c r="BH65" s="456">
        <v>1.81133023105802E-5</v>
      </c>
    </row>
    <row r="66" spans="8:8">
      <c r="A66" s="218" t="s">
        <v>153</v>
      </c>
      <c r="B66" s="459" t="s">
        <v>114</v>
      </c>
      <c r="C66" s="459" t="s">
        <v>114</v>
      </c>
      <c r="D66" s="459" t="s">
        <v>114</v>
      </c>
      <c r="E66" s="459" t="s">
        <v>114</v>
      </c>
      <c r="F66" s="459" t="s">
        <v>114</v>
      </c>
      <c r="G66" s="459" t="s">
        <v>114</v>
      </c>
      <c r="H66" s="459" t="s">
        <v>114</v>
      </c>
      <c r="I66" s="459" t="s">
        <v>114</v>
      </c>
      <c r="J66" s="459" t="s">
        <v>114</v>
      </c>
      <c r="K66" s="459" t="s">
        <v>114</v>
      </c>
      <c r="L66" s="459" t="s">
        <v>114</v>
      </c>
      <c r="M66" s="459" t="s">
        <v>114</v>
      </c>
      <c r="N66" s="459" t="s">
        <v>114</v>
      </c>
      <c r="O66" s="459" t="s">
        <v>114</v>
      </c>
      <c r="P66" s="459" t="s">
        <v>114</v>
      </c>
      <c r="Q66" s="459" t="s">
        <v>114</v>
      </c>
      <c r="R66" s="459" t="s">
        <v>114</v>
      </c>
      <c r="S66" s="459" t="s">
        <v>114</v>
      </c>
      <c r="T66" s="459" t="s">
        <v>114</v>
      </c>
      <c r="U66" s="459" t="s">
        <v>114</v>
      </c>
      <c r="V66" s="459">
        <v>0.0</v>
      </c>
      <c r="W66" s="459">
        <v>0.0</v>
      </c>
      <c r="X66" s="459">
        <v>0.0</v>
      </c>
      <c r="Y66" s="459">
        <v>0.0</v>
      </c>
      <c r="Z66" s="459">
        <v>0.0</v>
      </c>
      <c r="AA66" s="459">
        <v>0.0</v>
      </c>
      <c r="AB66" s="459">
        <v>0.0</v>
      </c>
      <c r="AC66" s="459">
        <v>0.0</v>
      </c>
      <c r="AD66" s="459">
        <v>0.0</v>
      </c>
      <c r="AE66" s="459">
        <v>0.0</v>
      </c>
      <c r="AF66" s="459">
        <v>0.0</v>
      </c>
      <c r="AG66" s="459">
        <v>0.0</v>
      </c>
      <c r="AH66" s="459">
        <v>0.0</v>
      </c>
      <c r="AI66" s="459">
        <v>0.0</v>
      </c>
      <c r="AJ66" s="459">
        <v>0.0</v>
      </c>
      <c r="AK66" s="459">
        <v>0.0</v>
      </c>
      <c r="AL66" s="459">
        <v>0.0</v>
      </c>
      <c r="AM66" s="459">
        <v>0.0</v>
      </c>
      <c r="AN66" s="459">
        <v>0.0</v>
      </c>
      <c r="AO66" s="459">
        <v>0.0</v>
      </c>
      <c r="AP66" s="459">
        <v>0.0</v>
      </c>
      <c r="AQ66" s="459">
        <v>0.0</v>
      </c>
      <c r="AR66" s="459">
        <v>0.0</v>
      </c>
      <c r="AS66" s="459">
        <v>0.0</v>
      </c>
      <c r="AT66" s="459">
        <v>7.375E-6</v>
      </c>
      <c r="AU66" s="459">
        <v>8.0625E-5</v>
      </c>
      <c r="AV66" s="459">
        <v>1.66E-4</v>
      </c>
      <c r="AW66" s="459">
        <v>0.00112382054794521</v>
      </c>
      <c r="AX66" s="459">
        <v>0.00420775</v>
      </c>
      <c r="AY66" s="459">
        <v>0.00812075</v>
      </c>
      <c r="AZ66" s="459">
        <v>0.01044875</v>
      </c>
      <c r="BA66" s="459">
        <v>0.0107677054794521</v>
      </c>
      <c r="BB66" s="459">
        <v>0.01014375</v>
      </c>
      <c r="BC66" s="459">
        <v>0.01584375</v>
      </c>
      <c r="BD66" s="459">
        <v>0.07144375</v>
      </c>
      <c r="BE66" s="460">
        <v>0.0687514567353178</v>
      </c>
      <c r="BF66" s="461">
        <v>-0.0403133762559773</v>
      </c>
      <c r="BG66" s="461">
        <v>1.50391868922109</v>
      </c>
      <c r="BH66" s="461">
        <v>8.03429625896507E-5</v>
      </c>
    </row>
    <row r="67" spans="8:8" s="47" ht="10.2" customFormat="1">
      <c r="A67" s="54" t="s">
        <v>154</v>
      </c>
      <c r="B67" s="436">
        <v>0.0</v>
      </c>
      <c r="C67" s="436">
        <v>0.0</v>
      </c>
      <c r="D67" s="436">
        <v>0.0</v>
      </c>
      <c r="E67" s="436">
        <v>0.0</v>
      </c>
      <c r="F67" s="436">
        <v>0.0</v>
      </c>
      <c r="G67" s="436">
        <v>0.0</v>
      </c>
      <c r="H67" s="436">
        <v>0.0</v>
      </c>
      <c r="I67" s="436">
        <v>0.0</v>
      </c>
      <c r="J67" s="436">
        <v>0.0</v>
      </c>
      <c r="K67" s="436">
        <v>0.0</v>
      </c>
      <c r="L67" s="436">
        <v>0.0</v>
      </c>
      <c r="M67" s="436">
        <v>0.0</v>
      </c>
      <c r="N67" s="436">
        <v>0.0</v>
      </c>
      <c r="O67" s="436">
        <v>0.0</v>
      </c>
      <c r="P67" s="436">
        <v>0.0</v>
      </c>
      <c r="Q67" s="436">
        <v>0.0</v>
      </c>
      <c r="R67" s="436">
        <v>0.0</v>
      </c>
      <c r="S67" s="436">
        <v>0.0</v>
      </c>
      <c r="T67" s="436">
        <v>0.0</v>
      </c>
      <c r="U67" s="436">
        <v>0.0</v>
      </c>
      <c r="V67" s="436">
        <v>0.0</v>
      </c>
      <c r="W67" s="436">
        <v>0.0</v>
      </c>
      <c r="X67" s="436">
        <v>0.0</v>
      </c>
      <c r="Y67" s="436">
        <v>0.0</v>
      </c>
      <c r="Z67" s="436">
        <v>0.0</v>
      </c>
      <c r="AA67" s="436">
        <v>0.0</v>
      </c>
      <c r="AB67" s="436">
        <v>0.0</v>
      </c>
      <c r="AC67" s="436">
        <v>0.0</v>
      </c>
      <c r="AD67" s="436">
        <v>0.0</v>
      </c>
      <c r="AE67" s="436">
        <v>0.0</v>
      </c>
      <c r="AF67" s="436">
        <v>0.0</v>
      </c>
      <c r="AG67" s="436">
        <v>0.0</v>
      </c>
      <c r="AH67" s="436">
        <v>0.0</v>
      </c>
      <c r="AI67" s="436">
        <v>0.0</v>
      </c>
      <c r="AJ67" s="436">
        <v>0.0</v>
      </c>
      <c r="AK67" s="436">
        <v>0.0</v>
      </c>
      <c r="AL67" s="436">
        <v>0.0</v>
      </c>
      <c r="AM67" s="436">
        <v>0.0</v>
      </c>
      <c r="AN67" s="436">
        <v>0.0</v>
      </c>
      <c r="AO67" s="436">
        <v>0.0</v>
      </c>
      <c r="AP67" s="436">
        <v>0.0</v>
      </c>
      <c r="AQ67" s="436">
        <v>0.0</v>
      </c>
      <c r="AR67" s="436">
        <v>0.0</v>
      </c>
      <c r="AS67" s="436">
        <v>0.0</v>
      </c>
      <c r="AT67" s="436">
        <v>7.375E-6</v>
      </c>
      <c r="AU67" s="436">
        <v>2.40125E-4</v>
      </c>
      <c r="AV67" s="436">
        <v>0.00182275</v>
      </c>
      <c r="AW67" s="436">
        <v>0.00633775890410959</v>
      </c>
      <c r="AX67" s="436">
        <v>0.0188439</v>
      </c>
      <c r="AY67" s="436">
        <v>0.17737725</v>
      </c>
      <c r="AZ67" s="436">
        <v>0.41103975</v>
      </c>
      <c r="BA67" s="436">
        <v>0.636049873972603</v>
      </c>
      <c r="BB67" s="436">
        <v>0.78064925</v>
      </c>
      <c r="BC67" s="436">
        <v>0.95261435</v>
      </c>
      <c r="BD67" s="436">
        <v>1.69337465</v>
      </c>
      <c r="BE67" s="436">
        <v>4.75433722790409</v>
      </c>
      <c r="BF67" s="458">
        <v>1.79993989249698</v>
      </c>
      <c r="BG67" s="458">
        <v>2.4363635434779</v>
      </c>
      <c r="BH67" s="458">
        <v>0.00555591919325629</v>
      </c>
    </row>
    <row r="68" spans="8:8">
      <c r="B68" s="433"/>
      <c r="C68" s="433"/>
      <c r="D68" s="433"/>
      <c r="E68" s="433"/>
      <c r="F68" s="433"/>
      <c r="G68" s="433"/>
      <c r="H68" s="433"/>
      <c r="I68" s="433"/>
      <c r="J68" s="433"/>
      <c r="K68" s="433"/>
      <c r="L68" s="433"/>
      <c r="M68" s="433"/>
      <c r="N68" s="433"/>
      <c r="O68" s="433"/>
      <c r="P68" s="433"/>
      <c r="Q68" s="433"/>
      <c r="R68" s="433"/>
      <c r="S68" s="433"/>
      <c r="T68" s="433"/>
      <c r="U68" s="433"/>
      <c r="V68" s="433"/>
      <c r="W68" s="433"/>
      <c r="X68" s="433"/>
      <c r="Y68" s="433"/>
      <c r="Z68" s="433"/>
      <c r="AA68" s="433"/>
      <c r="AB68" s="433"/>
      <c r="AC68" s="433"/>
      <c r="AD68" s="433"/>
      <c r="AE68" s="433"/>
      <c r="AF68" s="433"/>
      <c r="AG68" s="433"/>
      <c r="AH68" s="433"/>
      <c r="AI68" s="433"/>
      <c r="AJ68" s="433"/>
      <c r="AK68" s="433"/>
      <c r="AL68" s="433"/>
      <c r="AM68" s="433"/>
      <c r="AN68" s="433"/>
      <c r="AO68" s="433"/>
      <c r="AP68" s="433"/>
      <c r="AQ68" s="433"/>
      <c r="AR68" s="433"/>
      <c r="AS68" s="433"/>
      <c r="AT68" s="433"/>
      <c r="AU68" s="433"/>
      <c r="AV68" s="433"/>
      <c r="AW68" s="433"/>
      <c r="AX68" s="433"/>
      <c r="AY68" s="433"/>
      <c r="AZ68" s="433"/>
      <c r="BA68" s="433"/>
      <c r="BB68" s="433"/>
      <c r="BC68" s="433"/>
      <c r="BD68" s="433"/>
      <c r="BE68" s="435"/>
      <c r="BF68" s="457"/>
      <c r="BG68" s="457"/>
      <c r="BH68" s="457"/>
    </row>
    <row r="69" spans="8:8">
      <c r="A69" s="45" t="s">
        <v>155</v>
      </c>
      <c r="B69" s="433">
        <v>0.0</v>
      </c>
      <c r="C69" s="433">
        <v>0.0</v>
      </c>
      <c r="D69" s="433">
        <v>0.0</v>
      </c>
      <c r="E69" s="433">
        <v>0.0</v>
      </c>
      <c r="F69" s="433">
        <v>0.0</v>
      </c>
      <c r="G69" s="433">
        <v>0.0</v>
      </c>
      <c r="H69" s="433">
        <v>0.0</v>
      </c>
      <c r="I69" s="433">
        <v>0.0</v>
      </c>
      <c r="J69" s="433">
        <v>0.0</v>
      </c>
      <c r="K69" s="433">
        <v>0.0</v>
      </c>
      <c r="L69" s="433">
        <v>0.0</v>
      </c>
      <c r="M69" s="433">
        <v>0.0</v>
      </c>
      <c r="N69" s="433">
        <v>0.0</v>
      </c>
      <c r="O69" s="433">
        <v>0.0</v>
      </c>
      <c r="P69" s="433">
        <v>0.0</v>
      </c>
      <c r="Q69" s="433">
        <v>0.0</v>
      </c>
      <c r="R69" s="433">
        <v>0.0</v>
      </c>
      <c r="S69" s="433">
        <v>0.0</v>
      </c>
      <c r="T69" s="433">
        <v>0.0</v>
      </c>
      <c r="U69" s="433">
        <v>0.0</v>
      </c>
      <c r="V69" s="433">
        <v>0.0</v>
      </c>
      <c r="W69" s="433">
        <v>0.0</v>
      </c>
      <c r="X69" s="433">
        <v>0.0</v>
      </c>
      <c r="Y69" s="433">
        <v>0.0</v>
      </c>
      <c r="Z69" s="433">
        <v>0.0</v>
      </c>
      <c r="AA69" s="433">
        <v>0.0</v>
      </c>
      <c r="AB69" s="433">
        <v>0.0</v>
      </c>
      <c r="AC69" s="433">
        <v>0.0</v>
      </c>
      <c r="AD69" s="433">
        <v>0.0</v>
      </c>
      <c r="AE69" s="433">
        <v>0.0</v>
      </c>
      <c r="AF69" s="433">
        <v>0.0</v>
      </c>
      <c r="AG69" s="433">
        <v>0.0</v>
      </c>
      <c r="AH69" s="433">
        <v>0.0</v>
      </c>
      <c r="AI69" s="433">
        <v>0.0</v>
      </c>
      <c r="AJ69" s="433">
        <v>0.0</v>
      </c>
      <c r="AK69" s="433">
        <v>0.0</v>
      </c>
      <c r="AL69" s="433">
        <v>0.0</v>
      </c>
      <c r="AM69" s="433">
        <v>0.0</v>
      </c>
      <c r="AN69" s="433">
        <v>0.0</v>
      </c>
      <c r="AO69" s="433">
        <v>0.0</v>
      </c>
      <c r="AP69" s="433">
        <v>0.0</v>
      </c>
      <c r="AQ69" s="433">
        <v>1.0E-4</v>
      </c>
      <c r="AR69" s="433">
        <v>1.0E-4</v>
      </c>
      <c r="AS69" s="433">
        <v>2.0E-4</v>
      </c>
      <c r="AT69" s="433">
        <v>3.0E-4</v>
      </c>
      <c r="AU69" s="433">
        <v>7.0E-4</v>
      </c>
      <c r="AV69" s="433">
        <v>7.0E-4</v>
      </c>
      <c r="AW69" s="433">
        <v>7.0E-4</v>
      </c>
      <c r="AX69" s="433">
        <v>7.0E-4</v>
      </c>
      <c r="AY69" s="433">
        <v>7.0E-4</v>
      </c>
      <c r="AZ69" s="433">
        <v>0.0015</v>
      </c>
      <c r="BA69" s="433">
        <v>0.005</v>
      </c>
      <c r="BB69" s="433">
        <v>0.085805</v>
      </c>
      <c r="BC69" s="433">
        <v>0.221816</v>
      </c>
      <c r="BD69" s="433">
        <v>0.284322724564552</v>
      </c>
      <c r="BE69" s="435">
        <v>0.320649433504257</v>
      </c>
      <c r="BF69" s="457">
        <v>0.124684432613068</v>
      </c>
      <c r="BG69" s="457">
        <v>0.984581925624783</v>
      </c>
      <c r="BH69" s="457">
        <v>3.74710975792187E-4</v>
      </c>
    </row>
    <row r="70" spans="8:8">
      <c r="A70" s="45" t="s">
        <v>156</v>
      </c>
      <c r="B70" s="433">
        <v>0.0</v>
      </c>
      <c r="C70" s="433">
        <v>0.0</v>
      </c>
      <c r="D70" s="433">
        <v>0.0</v>
      </c>
      <c r="E70" s="433">
        <v>0.0</v>
      </c>
      <c r="F70" s="433">
        <v>0.0</v>
      </c>
      <c r="G70" s="433">
        <v>0.0</v>
      </c>
      <c r="H70" s="433">
        <v>0.0</v>
      </c>
      <c r="I70" s="433">
        <v>0.0</v>
      </c>
      <c r="J70" s="433">
        <v>0.0</v>
      </c>
      <c r="K70" s="433">
        <v>0.0</v>
      </c>
      <c r="L70" s="433">
        <v>0.0</v>
      </c>
      <c r="M70" s="433">
        <v>0.0</v>
      </c>
      <c r="N70" s="433">
        <v>0.0</v>
      </c>
      <c r="O70" s="433">
        <v>0.0</v>
      </c>
      <c r="P70" s="433">
        <v>0.0</v>
      </c>
      <c r="Q70" s="433">
        <v>0.0</v>
      </c>
      <c r="R70" s="433">
        <v>0.0</v>
      </c>
      <c r="S70" s="433">
        <v>0.0</v>
      </c>
      <c r="T70" s="433">
        <v>0.0</v>
      </c>
      <c r="U70" s="433">
        <v>0.0</v>
      </c>
      <c r="V70" s="433">
        <v>0.0</v>
      </c>
      <c r="W70" s="433">
        <v>0.0</v>
      </c>
      <c r="X70" s="433">
        <v>0.0</v>
      </c>
      <c r="Y70" s="433">
        <v>0.0</v>
      </c>
      <c r="Z70" s="433">
        <v>0.0</v>
      </c>
      <c r="AA70" s="433">
        <v>0.0</v>
      </c>
      <c r="AB70" s="433">
        <v>0.0</v>
      </c>
      <c r="AC70" s="433">
        <v>0.0</v>
      </c>
      <c r="AD70" s="433">
        <v>0.0</v>
      </c>
      <c r="AE70" s="433">
        <v>0.0</v>
      </c>
      <c r="AF70" s="433">
        <v>0.0</v>
      </c>
      <c r="AG70" s="433">
        <v>0.0</v>
      </c>
      <c r="AH70" s="433">
        <v>0.0</v>
      </c>
      <c r="AI70" s="433">
        <v>0.0</v>
      </c>
      <c r="AJ70" s="433">
        <v>0.0</v>
      </c>
      <c r="AK70" s="433">
        <v>0.0</v>
      </c>
      <c r="AL70" s="433">
        <v>0.0</v>
      </c>
      <c r="AM70" s="433">
        <v>0.0</v>
      </c>
      <c r="AN70" s="433">
        <v>0.0</v>
      </c>
      <c r="AO70" s="433">
        <v>0.0</v>
      </c>
      <c r="AP70" s="433">
        <v>0.0</v>
      </c>
      <c r="AQ70" s="433">
        <v>0.0</v>
      </c>
      <c r="AR70" s="433">
        <v>0.0</v>
      </c>
      <c r="AS70" s="433">
        <v>0.0</v>
      </c>
      <c r="AT70" s="433">
        <v>0.0</v>
      </c>
      <c r="AU70" s="433">
        <v>0.0</v>
      </c>
      <c r="AV70" s="433">
        <v>0.0</v>
      </c>
      <c r="AW70" s="433">
        <v>0.0</v>
      </c>
      <c r="AX70" s="433">
        <v>0.0463</v>
      </c>
      <c r="AY70" s="433">
        <v>0.0573</v>
      </c>
      <c r="AZ70" s="433">
        <v>0.057305</v>
      </c>
      <c r="BA70" s="433">
        <v>0.057305</v>
      </c>
      <c r="BB70" s="433">
        <v>0.057305</v>
      </c>
      <c r="BC70" s="433">
        <v>0.376545</v>
      </c>
      <c r="BD70" s="433">
        <v>0.376545</v>
      </c>
      <c r="BE70" s="435">
        <v>0.376545</v>
      </c>
      <c r="BF70" s="457">
        <v>-0.00273224043715847</v>
      </c>
      <c r="BG70" s="457">
        <v>0.0</v>
      </c>
      <c r="BH70" s="457">
        <v>4.40030543131446E-4</v>
      </c>
    </row>
    <row r="71" spans="8:8">
      <c r="A71" s="45" t="s">
        <v>157</v>
      </c>
      <c r="B71" s="433">
        <v>0.0</v>
      </c>
      <c r="C71" s="433">
        <v>0.0</v>
      </c>
      <c r="D71" s="433">
        <v>0.0</v>
      </c>
      <c r="E71" s="433">
        <v>0.0</v>
      </c>
      <c r="F71" s="433">
        <v>0.0</v>
      </c>
      <c r="G71" s="433">
        <v>0.0</v>
      </c>
      <c r="H71" s="433">
        <v>0.0</v>
      </c>
      <c r="I71" s="433">
        <v>0.0</v>
      </c>
      <c r="J71" s="433">
        <v>0.0</v>
      </c>
      <c r="K71" s="433">
        <v>0.0</v>
      </c>
      <c r="L71" s="433">
        <v>0.0</v>
      </c>
      <c r="M71" s="433">
        <v>0.0</v>
      </c>
      <c r="N71" s="433">
        <v>0.0</v>
      </c>
      <c r="O71" s="433">
        <v>0.0</v>
      </c>
      <c r="P71" s="433">
        <v>0.0</v>
      </c>
      <c r="Q71" s="433">
        <v>0.0</v>
      </c>
      <c r="R71" s="433">
        <v>0.0</v>
      </c>
      <c r="S71" s="433">
        <v>0.0</v>
      </c>
      <c r="T71" s="433">
        <v>0.0</v>
      </c>
      <c r="U71" s="433">
        <v>0.0</v>
      </c>
      <c r="V71" s="433">
        <v>0.0</v>
      </c>
      <c r="W71" s="433">
        <v>0.0</v>
      </c>
      <c r="X71" s="433">
        <v>0.0</v>
      </c>
      <c r="Y71" s="433">
        <v>0.0</v>
      </c>
      <c r="Z71" s="433">
        <v>0.0</v>
      </c>
      <c r="AA71" s="433">
        <v>0.0</v>
      </c>
      <c r="AB71" s="433">
        <v>0.0</v>
      </c>
      <c r="AC71" s="433">
        <v>0.0</v>
      </c>
      <c r="AD71" s="433">
        <v>0.0</v>
      </c>
      <c r="AE71" s="433">
        <v>0.0</v>
      </c>
      <c r="AF71" s="433">
        <v>0.0</v>
      </c>
      <c r="AG71" s="433">
        <v>0.0</v>
      </c>
      <c r="AH71" s="433">
        <v>0.0</v>
      </c>
      <c r="AI71" s="433">
        <v>0.0</v>
      </c>
      <c r="AJ71" s="433">
        <v>0.0</v>
      </c>
      <c r="AK71" s="433">
        <v>0.0</v>
      </c>
      <c r="AL71" s="433">
        <v>0.0</v>
      </c>
      <c r="AM71" s="433">
        <v>0.0</v>
      </c>
      <c r="AN71" s="433">
        <v>0.0</v>
      </c>
      <c r="AO71" s="433">
        <v>0.0</v>
      </c>
      <c r="AP71" s="433">
        <v>0.0</v>
      </c>
      <c r="AQ71" s="433">
        <v>0.0</v>
      </c>
      <c r="AR71" s="433">
        <v>0.0</v>
      </c>
      <c r="AS71" s="433">
        <v>0.0</v>
      </c>
      <c r="AT71" s="433">
        <v>0.024</v>
      </c>
      <c r="AU71" s="433">
        <v>0.07</v>
      </c>
      <c r="AV71" s="433">
        <v>0.192</v>
      </c>
      <c r="AW71" s="433">
        <v>0.369</v>
      </c>
      <c r="AX71" s="433">
        <v>0.4941</v>
      </c>
      <c r="AY71" s="433">
        <v>0.8404</v>
      </c>
      <c r="AZ71" s="433">
        <v>1.2162</v>
      </c>
      <c r="BA71" s="433">
        <v>1.6355</v>
      </c>
      <c r="BB71" s="433">
        <v>1.643</v>
      </c>
      <c r="BC71" s="433">
        <v>1.828</v>
      </c>
      <c r="BD71" s="433">
        <v>3.1145</v>
      </c>
      <c r="BE71" s="435">
        <v>5.48911878009631</v>
      </c>
      <c r="BF71" s="457">
        <v>0.757624398073836</v>
      </c>
      <c r="BG71" s="457">
        <v>0.62673836559339</v>
      </c>
      <c r="BH71" s="457">
        <v>0.00641458502468178</v>
      </c>
    </row>
    <row r="72" spans="8:8">
      <c r="A72" s="45" t="s">
        <v>158</v>
      </c>
      <c r="B72" s="433">
        <v>0.0</v>
      </c>
      <c r="C72" s="433">
        <v>0.0</v>
      </c>
      <c r="D72" s="433">
        <v>0.0</v>
      </c>
      <c r="E72" s="433">
        <v>0.0</v>
      </c>
      <c r="F72" s="433">
        <v>0.0</v>
      </c>
      <c r="G72" s="433">
        <v>0.0</v>
      </c>
      <c r="H72" s="433">
        <v>0.0</v>
      </c>
      <c r="I72" s="433">
        <v>0.0</v>
      </c>
      <c r="J72" s="433">
        <v>0.0</v>
      </c>
      <c r="K72" s="433">
        <v>0.0</v>
      </c>
      <c r="L72" s="433">
        <v>0.0</v>
      </c>
      <c r="M72" s="433">
        <v>0.0</v>
      </c>
      <c r="N72" s="433">
        <v>0.0</v>
      </c>
      <c r="O72" s="433">
        <v>0.0</v>
      </c>
      <c r="P72" s="433">
        <v>0.0</v>
      </c>
      <c r="Q72" s="433">
        <v>0.0</v>
      </c>
      <c r="R72" s="433">
        <v>0.0</v>
      </c>
      <c r="S72" s="433">
        <v>0.0</v>
      </c>
      <c r="T72" s="433">
        <v>0.0</v>
      </c>
      <c r="U72" s="433">
        <v>0.0</v>
      </c>
      <c r="V72" s="433">
        <v>0.0</v>
      </c>
      <c r="W72" s="433">
        <v>0.0</v>
      </c>
      <c r="X72" s="433">
        <v>0.0</v>
      </c>
      <c r="Y72" s="433">
        <v>0.0</v>
      </c>
      <c r="Z72" s="433">
        <v>0.0</v>
      </c>
      <c r="AA72" s="433">
        <v>0.0</v>
      </c>
      <c r="AB72" s="433">
        <v>0.0</v>
      </c>
      <c r="AC72" s="433">
        <v>0.0</v>
      </c>
      <c r="AD72" s="433">
        <v>0.0</v>
      </c>
      <c r="AE72" s="433">
        <v>0.0</v>
      </c>
      <c r="AF72" s="433">
        <v>0.0</v>
      </c>
      <c r="AG72" s="433">
        <v>0.0</v>
      </c>
      <c r="AH72" s="433">
        <v>0.0</v>
      </c>
      <c r="AI72" s="433">
        <v>0.0</v>
      </c>
      <c r="AJ72" s="433">
        <v>0.0</v>
      </c>
      <c r="AK72" s="433">
        <v>0.0</v>
      </c>
      <c r="AL72" s="433">
        <v>0.0</v>
      </c>
      <c r="AM72" s="433">
        <v>0.0</v>
      </c>
      <c r="AN72" s="433">
        <v>0.0</v>
      </c>
      <c r="AO72" s="433">
        <v>0.0</v>
      </c>
      <c r="AP72" s="433">
        <v>0.0</v>
      </c>
      <c r="AQ72" s="433">
        <v>0.0</v>
      </c>
      <c r="AR72" s="433">
        <v>0.0</v>
      </c>
      <c r="AS72" s="433">
        <v>0.0</v>
      </c>
      <c r="AT72" s="433">
        <v>0.0</v>
      </c>
      <c r="AU72" s="433">
        <v>0.0</v>
      </c>
      <c r="AV72" s="433">
        <v>0.0</v>
      </c>
      <c r="AW72" s="433">
        <v>0.0</v>
      </c>
      <c r="AX72" s="433">
        <v>1.82E-4</v>
      </c>
      <c r="AY72" s="433">
        <v>0.003278</v>
      </c>
      <c r="AZ72" s="433">
        <v>0.00509</v>
      </c>
      <c r="BA72" s="433">
        <v>0.048814</v>
      </c>
      <c r="BB72" s="433">
        <v>0.051254</v>
      </c>
      <c r="BC72" s="433">
        <v>0.070694</v>
      </c>
      <c r="BD72" s="433">
        <v>0.153216015359402</v>
      </c>
      <c r="BE72" s="435">
        <v>0.153216015359402</v>
      </c>
      <c r="BF72" s="457">
        <v>-0.00273224043715847</v>
      </c>
      <c r="BG72" s="457">
        <v>0.0</v>
      </c>
      <c r="BH72" s="457">
        <v>1.79048258388861E-4</v>
      </c>
    </row>
    <row r="73" spans="8:8">
      <c r="A73" s="45" t="s">
        <v>159</v>
      </c>
      <c r="B73" s="433">
        <v>0.0</v>
      </c>
      <c r="C73" s="433">
        <v>0.0</v>
      </c>
      <c r="D73" s="433">
        <v>0.0</v>
      </c>
      <c r="E73" s="433">
        <v>0.0</v>
      </c>
      <c r="F73" s="433">
        <v>0.0</v>
      </c>
      <c r="G73" s="433">
        <v>0.0</v>
      </c>
      <c r="H73" s="433">
        <v>0.0</v>
      </c>
      <c r="I73" s="433">
        <v>0.0</v>
      </c>
      <c r="J73" s="433">
        <v>0.0</v>
      </c>
      <c r="K73" s="433">
        <v>0.0</v>
      </c>
      <c r="L73" s="433">
        <v>0.0</v>
      </c>
      <c r="M73" s="433">
        <v>0.0</v>
      </c>
      <c r="N73" s="433">
        <v>0.0</v>
      </c>
      <c r="O73" s="433">
        <v>0.0</v>
      </c>
      <c r="P73" s="433">
        <v>0.0</v>
      </c>
      <c r="Q73" s="433">
        <v>0.0</v>
      </c>
      <c r="R73" s="433">
        <v>0.0</v>
      </c>
      <c r="S73" s="433">
        <v>0.0</v>
      </c>
      <c r="T73" s="433">
        <v>0.0</v>
      </c>
      <c r="U73" s="433">
        <v>0.0</v>
      </c>
      <c r="V73" s="433">
        <v>0.0</v>
      </c>
      <c r="W73" s="433">
        <v>0.0</v>
      </c>
      <c r="X73" s="433">
        <v>0.0</v>
      </c>
      <c r="Y73" s="433">
        <v>0.0</v>
      </c>
      <c r="Z73" s="433">
        <v>0.0</v>
      </c>
      <c r="AA73" s="433">
        <v>0.0</v>
      </c>
      <c r="AB73" s="433">
        <v>0.0</v>
      </c>
      <c r="AC73" s="433">
        <v>0.0</v>
      </c>
      <c r="AD73" s="433">
        <v>0.0</v>
      </c>
      <c r="AE73" s="433">
        <v>0.0</v>
      </c>
      <c r="AF73" s="433">
        <v>0.0</v>
      </c>
      <c r="AG73" s="433">
        <v>0.0</v>
      </c>
      <c r="AH73" s="433">
        <v>0.0</v>
      </c>
      <c r="AI73" s="433">
        <v>0.0</v>
      </c>
      <c r="AJ73" s="433">
        <v>0.0</v>
      </c>
      <c r="AK73" s="433">
        <v>0.0</v>
      </c>
      <c r="AL73" s="433">
        <v>0.0</v>
      </c>
      <c r="AM73" s="433">
        <v>0.0</v>
      </c>
      <c r="AN73" s="433">
        <v>0.0</v>
      </c>
      <c r="AO73" s="433">
        <v>0.0</v>
      </c>
      <c r="AP73" s="433">
        <v>0.0</v>
      </c>
      <c r="AQ73" s="433">
        <v>0.0</v>
      </c>
      <c r="AR73" s="433">
        <v>0.0</v>
      </c>
      <c r="AS73" s="433">
        <v>0.0</v>
      </c>
      <c r="AT73" s="433">
        <v>0.0</v>
      </c>
      <c r="AU73" s="433">
        <v>0.0</v>
      </c>
      <c r="AV73" s="433">
        <v>0.0</v>
      </c>
      <c r="AW73" s="433">
        <v>0.0</v>
      </c>
      <c r="AX73" s="433">
        <v>0.0012</v>
      </c>
      <c r="AY73" s="433">
        <v>0.0012</v>
      </c>
      <c r="AZ73" s="433">
        <v>0.0037</v>
      </c>
      <c r="BA73" s="433">
        <v>0.004196</v>
      </c>
      <c r="BB73" s="433">
        <v>0.01556</v>
      </c>
      <c r="BC73" s="433">
        <v>0.015712</v>
      </c>
      <c r="BD73" s="433">
        <v>0.0165553047776222</v>
      </c>
      <c r="BE73" s="435">
        <v>0.206061992299047</v>
      </c>
      <c r="BF73" s="457">
        <v>11.4128781772051</v>
      </c>
      <c r="BG73" s="457">
        <v>0.0</v>
      </c>
      <c r="BH73" s="457">
        <v>2.40804074918263E-4</v>
      </c>
    </row>
    <row r="74" spans="8:8">
      <c r="A74" s="45" t="s">
        <v>160</v>
      </c>
      <c r="B74" s="433">
        <v>0.0</v>
      </c>
      <c r="C74" s="433">
        <v>0.0</v>
      </c>
      <c r="D74" s="433">
        <v>0.0</v>
      </c>
      <c r="E74" s="433">
        <v>0.0</v>
      </c>
      <c r="F74" s="433">
        <v>0.0</v>
      </c>
      <c r="G74" s="433">
        <v>0.0</v>
      </c>
      <c r="H74" s="433">
        <v>0.0</v>
      </c>
      <c r="I74" s="433">
        <v>0.0</v>
      </c>
      <c r="J74" s="433">
        <v>0.0</v>
      </c>
      <c r="K74" s="433">
        <v>0.0</v>
      </c>
      <c r="L74" s="433">
        <v>0.0</v>
      </c>
      <c r="M74" s="433">
        <v>0.0</v>
      </c>
      <c r="N74" s="433">
        <v>0.0</v>
      </c>
      <c r="O74" s="433">
        <v>0.0</v>
      </c>
      <c r="P74" s="433">
        <v>0.0</v>
      </c>
      <c r="Q74" s="433">
        <v>0.0</v>
      </c>
      <c r="R74" s="433">
        <v>0.0</v>
      </c>
      <c r="S74" s="433">
        <v>0.0</v>
      </c>
      <c r="T74" s="433">
        <v>0.0</v>
      </c>
      <c r="U74" s="433">
        <v>0.0</v>
      </c>
      <c r="V74" s="433">
        <v>0.0</v>
      </c>
      <c r="W74" s="433">
        <v>0.0</v>
      </c>
      <c r="X74" s="433">
        <v>0.0</v>
      </c>
      <c r="Y74" s="433">
        <v>0.0</v>
      </c>
      <c r="Z74" s="433">
        <v>0.0</v>
      </c>
      <c r="AA74" s="433">
        <v>0.0</v>
      </c>
      <c r="AB74" s="433">
        <v>0.0</v>
      </c>
      <c r="AC74" s="433">
        <v>0.0</v>
      </c>
      <c r="AD74" s="433">
        <v>0.0</v>
      </c>
      <c r="AE74" s="433">
        <v>0.0</v>
      </c>
      <c r="AF74" s="433">
        <v>0.0</v>
      </c>
      <c r="AG74" s="433">
        <v>0.0</v>
      </c>
      <c r="AH74" s="433">
        <v>0.0</v>
      </c>
      <c r="AI74" s="433">
        <v>0.0</v>
      </c>
      <c r="AJ74" s="433">
        <v>0.0</v>
      </c>
      <c r="AK74" s="433">
        <v>0.0</v>
      </c>
      <c r="AL74" s="433">
        <v>0.0</v>
      </c>
      <c r="AM74" s="433">
        <v>0.0</v>
      </c>
      <c r="AN74" s="433">
        <v>0.0</v>
      </c>
      <c r="AO74" s="433">
        <v>0.0</v>
      </c>
      <c r="AP74" s="433">
        <v>0.0</v>
      </c>
      <c r="AQ74" s="433">
        <v>0.0</v>
      </c>
      <c r="AR74" s="433">
        <v>0.0</v>
      </c>
      <c r="AS74" s="433">
        <v>0.0</v>
      </c>
      <c r="AT74" s="433">
        <v>0.0</v>
      </c>
      <c r="AU74" s="433">
        <v>0.0</v>
      </c>
      <c r="AV74" s="433">
        <v>0.001094</v>
      </c>
      <c r="AW74" s="433">
        <v>0.001094</v>
      </c>
      <c r="AX74" s="433">
        <v>0.003751</v>
      </c>
      <c r="AY74" s="433">
        <v>0.006506</v>
      </c>
      <c r="AZ74" s="433">
        <v>0.006506</v>
      </c>
      <c r="BA74" s="433">
        <v>0.008364</v>
      </c>
      <c r="BB74" s="433">
        <v>0.008364</v>
      </c>
      <c r="BC74" s="433">
        <v>0.008364</v>
      </c>
      <c r="BD74" s="433">
        <v>0.008364</v>
      </c>
      <c r="BE74" s="435">
        <v>0.008364</v>
      </c>
      <c r="BF74" s="457">
        <v>-0.00273224043715847</v>
      </c>
      <c r="BG74" s="457">
        <v>0.0</v>
      </c>
      <c r="BH74" s="457">
        <v>9.77417164681888E-6</v>
      </c>
    </row>
    <row r="75" spans="8:8">
      <c r="A75" s="45" t="s">
        <v>161</v>
      </c>
      <c r="B75" s="433">
        <v>0.0</v>
      </c>
      <c r="C75" s="433">
        <v>0.0</v>
      </c>
      <c r="D75" s="433">
        <v>0.0</v>
      </c>
      <c r="E75" s="433">
        <v>0.0</v>
      </c>
      <c r="F75" s="433">
        <v>0.0</v>
      </c>
      <c r="G75" s="433">
        <v>0.0</v>
      </c>
      <c r="H75" s="433">
        <v>0.0</v>
      </c>
      <c r="I75" s="433">
        <v>0.0</v>
      </c>
      <c r="J75" s="433">
        <v>0.0</v>
      </c>
      <c r="K75" s="433">
        <v>0.0</v>
      </c>
      <c r="L75" s="433">
        <v>0.0</v>
      </c>
      <c r="M75" s="433">
        <v>0.0</v>
      </c>
      <c r="N75" s="433">
        <v>0.0</v>
      </c>
      <c r="O75" s="433">
        <v>0.0</v>
      </c>
      <c r="P75" s="433">
        <v>0.0</v>
      </c>
      <c r="Q75" s="433">
        <v>0.0</v>
      </c>
      <c r="R75" s="433">
        <v>0.0</v>
      </c>
      <c r="S75" s="433">
        <v>0.0</v>
      </c>
      <c r="T75" s="433">
        <v>0.0</v>
      </c>
      <c r="U75" s="433">
        <v>0.0</v>
      </c>
      <c r="V75" s="433">
        <v>0.0</v>
      </c>
      <c r="W75" s="433">
        <v>0.0</v>
      </c>
      <c r="X75" s="433">
        <v>0.0</v>
      </c>
      <c r="Y75" s="433">
        <v>0.0</v>
      </c>
      <c r="Z75" s="433">
        <v>0.0</v>
      </c>
      <c r="AA75" s="433">
        <v>0.0</v>
      </c>
      <c r="AB75" s="433">
        <v>0.0</v>
      </c>
      <c r="AC75" s="433">
        <v>0.0</v>
      </c>
      <c r="AD75" s="433">
        <v>0.0</v>
      </c>
      <c r="AE75" s="433">
        <v>0.0</v>
      </c>
      <c r="AF75" s="433">
        <v>0.0</v>
      </c>
      <c r="AG75" s="433">
        <v>0.0</v>
      </c>
      <c r="AH75" s="433">
        <v>0.0</v>
      </c>
      <c r="AI75" s="433">
        <v>0.0</v>
      </c>
      <c r="AJ75" s="433">
        <v>0.0</v>
      </c>
      <c r="AK75" s="433">
        <v>0.0</v>
      </c>
      <c r="AL75" s="433">
        <v>0.0</v>
      </c>
      <c r="AM75" s="433">
        <v>0.0</v>
      </c>
      <c r="AN75" s="433">
        <v>0.0</v>
      </c>
      <c r="AO75" s="433">
        <v>0.0</v>
      </c>
      <c r="AP75" s="433">
        <v>0.0</v>
      </c>
      <c r="AQ75" s="433">
        <v>0.0</v>
      </c>
      <c r="AR75" s="433">
        <v>0.0</v>
      </c>
      <c r="AS75" s="433">
        <v>6.09E-4</v>
      </c>
      <c r="AT75" s="433">
        <v>6.09E-4</v>
      </c>
      <c r="AU75" s="433">
        <v>0.004089</v>
      </c>
      <c r="AV75" s="433">
        <v>0.005392</v>
      </c>
      <c r="AW75" s="433">
        <v>0.025637</v>
      </c>
      <c r="AX75" s="433">
        <v>0.042475</v>
      </c>
      <c r="AY75" s="433">
        <v>0.045881</v>
      </c>
      <c r="AZ75" s="433">
        <v>0.045881</v>
      </c>
      <c r="BA75" s="433">
        <v>0.045881</v>
      </c>
      <c r="BB75" s="433">
        <v>0.065036</v>
      </c>
      <c r="BC75" s="433">
        <v>0.213956</v>
      </c>
      <c r="BD75" s="433">
        <v>1.03795586711597</v>
      </c>
      <c r="BE75" s="435">
        <v>1.03795586711597</v>
      </c>
      <c r="BF75" s="457">
        <v>-0.00273224043715847</v>
      </c>
      <c r="BG75" s="457">
        <v>1.10453503276245</v>
      </c>
      <c r="BH75" s="457">
        <v>0.00121295538103949</v>
      </c>
    </row>
    <row r="76" spans="8:8">
      <c r="A76" s="45" t="s">
        <v>162</v>
      </c>
      <c r="B76" s="433">
        <v>0.0</v>
      </c>
      <c r="C76" s="433">
        <v>0.0</v>
      </c>
      <c r="D76" s="433">
        <v>0.0</v>
      </c>
      <c r="E76" s="433">
        <v>0.0</v>
      </c>
      <c r="F76" s="433">
        <v>0.0</v>
      </c>
      <c r="G76" s="433">
        <v>0.0</v>
      </c>
      <c r="H76" s="433">
        <v>0.0</v>
      </c>
      <c r="I76" s="433">
        <v>0.0</v>
      </c>
      <c r="J76" s="433">
        <v>0.0</v>
      </c>
      <c r="K76" s="433">
        <v>0.0</v>
      </c>
      <c r="L76" s="433">
        <v>0.0</v>
      </c>
      <c r="M76" s="433">
        <v>0.0</v>
      </c>
      <c r="N76" s="433">
        <v>0.0</v>
      </c>
      <c r="O76" s="433">
        <v>0.0</v>
      </c>
      <c r="P76" s="433">
        <v>0.0</v>
      </c>
      <c r="Q76" s="433">
        <v>0.0</v>
      </c>
      <c r="R76" s="433">
        <v>0.0</v>
      </c>
      <c r="S76" s="433">
        <v>0.0</v>
      </c>
      <c r="T76" s="433">
        <v>0.0</v>
      </c>
      <c r="U76" s="433">
        <v>0.0</v>
      </c>
      <c r="V76" s="433">
        <v>0.0</v>
      </c>
      <c r="W76" s="433">
        <v>0.0</v>
      </c>
      <c r="X76" s="433">
        <v>0.0</v>
      </c>
      <c r="Y76" s="433">
        <v>0.0</v>
      </c>
      <c r="Z76" s="433">
        <v>0.0</v>
      </c>
      <c r="AA76" s="433">
        <v>0.0</v>
      </c>
      <c r="AB76" s="433">
        <v>0.0</v>
      </c>
      <c r="AC76" s="433">
        <v>0.0</v>
      </c>
      <c r="AD76" s="433">
        <v>0.0</v>
      </c>
      <c r="AE76" s="433">
        <v>0.0</v>
      </c>
      <c r="AF76" s="433">
        <v>0.0</v>
      </c>
      <c r="AG76" s="433">
        <v>0.0</v>
      </c>
      <c r="AH76" s="433">
        <v>0.0</v>
      </c>
      <c r="AI76" s="433">
        <v>0.0</v>
      </c>
      <c r="AJ76" s="433">
        <v>0.0</v>
      </c>
      <c r="AK76" s="433">
        <v>0.0</v>
      </c>
      <c r="AL76" s="433">
        <v>0.0</v>
      </c>
      <c r="AM76" s="433">
        <v>0.0</v>
      </c>
      <c r="AN76" s="433">
        <v>0.0</v>
      </c>
      <c r="AO76" s="433">
        <v>0.0</v>
      </c>
      <c r="AP76" s="433">
        <v>0.0</v>
      </c>
      <c r="AQ76" s="433">
        <v>0.0</v>
      </c>
      <c r="AR76" s="433">
        <v>0.0</v>
      </c>
      <c r="AS76" s="433">
        <v>0.0</v>
      </c>
      <c r="AT76" s="433">
        <v>0.006354</v>
      </c>
      <c r="AU76" s="433">
        <v>0.018424</v>
      </c>
      <c r="AV76" s="433">
        <v>0.020696</v>
      </c>
      <c r="AW76" s="433">
        <v>0.024242</v>
      </c>
      <c r="AX76" s="433">
        <v>0.085423</v>
      </c>
      <c r="AY76" s="433">
        <v>0.308431</v>
      </c>
      <c r="AZ76" s="433">
        <v>0.309215</v>
      </c>
      <c r="BA76" s="433">
        <v>0.339022</v>
      </c>
      <c r="BB76" s="433">
        <v>0.785271</v>
      </c>
      <c r="BC76" s="433">
        <v>1.31408418094236</v>
      </c>
      <c r="BD76" s="433">
        <v>4.16887866483256</v>
      </c>
      <c r="BE76" s="435">
        <v>5.55312087538121</v>
      </c>
      <c r="BF76" s="457">
        <v>0.328402397673403</v>
      </c>
      <c r="BG76" s="457">
        <v>0.912921747061813</v>
      </c>
      <c r="BH76" s="457">
        <v>0.00648937788277249</v>
      </c>
    </row>
    <row r="77" spans="8:8">
      <c r="A77" s="45" t="s">
        <v>163</v>
      </c>
      <c r="B77" s="459">
        <v>0.0</v>
      </c>
      <c r="C77" s="459">
        <v>0.0</v>
      </c>
      <c r="D77" s="459">
        <v>0.0</v>
      </c>
      <c r="E77" s="459">
        <v>0.0</v>
      </c>
      <c r="F77" s="459">
        <v>0.0</v>
      </c>
      <c r="G77" s="459">
        <v>0.0</v>
      </c>
      <c r="H77" s="459">
        <v>0.0</v>
      </c>
      <c r="I77" s="459">
        <v>0.0</v>
      </c>
      <c r="J77" s="459">
        <v>0.0</v>
      </c>
      <c r="K77" s="459">
        <v>0.0</v>
      </c>
      <c r="L77" s="459">
        <v>0.0</v>
      </c>
      <c r="M77" s="459">
        <v>0.0</v>
      </c>
      <c r="N77" s="459">
        <v>0.0</v>
      </c>
      <c r="O77" s="459">
        <v>0.0</v>
      </c>
      <c r="P77" s="459">
        <v>0.0</v>
      </c>
      <c r="Q77" s="459">
        <v>0.0</v>
      </c>
      <c r="R77" s="459">
        <v>0.0</v>
      </c>
      <c r="S77" s="459">
        <v>0.0</v>
      </c>
      <c r="T77" s="459">
        <v>0.0</v>
      </c>
      <c r="U77" s="459">
        <v>0.0</v>
      </c>
      <c r="V77" s="459">
        <v>0.0</v>
      </c>
      <c r="W77" s="459">
        <v>0.0</v>
      </c>
      <c r="X77" s="459">
        <v>0.0</v>
      </c>
      <c r="Y77" s="459">
        <v>0.0</v>
      </c>
      <c r="Z77" s="459">
        <v>0.0</v>
      </c>
      <c r="AA77" s="459">
        <v>0.0</v>
      </c>
      <c r="AB77" s="459">
        <v>0.0</v>
      </c>
      <c r="AC77" s="459">
        <v>0.0</v>
      </c>
      <c r="AD77" s="459">
        <v>0.0</v>
      </c>
      <c r="AE77" s="459">
        <v>0.0</v>
      </c>
      <c r="AF77" s="459">
        <v>0.0</v>
      </c>
      <c r="AG77" s="459">
        <v>0.0</v>
      </c>
      <c r="AH77" s="459">
        <v>0.0</v>
      </c>
      <c r="AI77" s="459">
        <v>0.0</v>
      </c>
      <c r="AJ77" s="459">
        <v>0.0</v>
      </c>
      <c r="AK77" s="459">
        <v>0.0</v>
      </c>
      <c r="AL77" s="459">
        <v>0.0</v>
      </c>
      <c r="AM77" s="459">
        <v>0.0</v>
      </c>
      <c r="AN77" s="459">
        <v>0.0</v>
      </c>
      <c r="AO77" s="459">
        <v>0.0</v>
      </c>
      <c r="AP77" s="459">
        <v>0.0</v>
      </c>
      <c r="AQ77" s="459">
        <v>0.0</v>
      </c>
      <c r="AR77" s="459">
        <v>0.0</v>
      </c>
      <c r="AS77" s="459">
        <v>0.0027</v>
      </c>
      <c r="AT77" s="459">
        <v>0.003</v>
      </c>
      <c r="AU77" s="459">
        <v>0.0045385</v>
      </c>
      <c r="AV77" s="459">
        <v>0.006783</v>
      </c>
      <c r="AW77" s="459">
        <v>0.010233602739726</v>
      </c>
      <c r="AX77" s="459">
        <v>0.01724</v>
      </c>
      <c r="AY77" s="459">
        <v>0.0432525</v>
      </c>
      <c r="AZ77" s="459">
        <v>0.19345</v>
      </c>
      <c r="BA77" s="459">
        <v>0.6527</v>
      </c>
      <c r="BB77" s="459">
        <v>1.196974</v>
      </c>
      <c r="BC77" s="459">
        <v>1.991074</v>
      </c>
      <c r="BD77" s="459">
        <v>2.71916603159571</v>
      </c>
      <c r="BE77" s="460">
        <v>3.22120229150809</v>
      </c>
      <c r="BF77" s="461">
        <v>0.18139207206329</v>
      </c>
      <c r="BG77" s="461">
        <v>0.975747527656313</v>
      </c>
      <c r="BH77" s="461">
        <v>0.00376429747803998</v>
      </c>
    </row>
    <row r="78" spans="8:8" s="47" ht="10.2" customFormat="1">
      <c r="A78" s="54" t="s">
        <v>164</v>
      </c>
      <c r="B78" s="436">
        <v>0.0</v>
      </c>
      <c r="C78" s="436">
        <v>0.0</v>
      </c>
      <c r="D78" s="436">
        <v>0.0</v>
      </c>
      <c r="E78" s="436">
        <v>0.0</v>
      </c>
      <c r="F78" s="436">
        <v>0.0</v>
      </c>
      <c r="G78" s="436">
        <v>0.0</v>
      </c>
      <c r="H78" s="436">
        <v>0.0</v>
      </c>
      <c r="I78" s="436">
        <v>0.0</v>
      </c>
      <c r="J78" s="436">
        <v>0.0</v>
      </c>
      <c r="K78" s="436">
        <v>0.0</v>
      </c>
      <c r="L78" s="436">
        <v>0.0</v>
      </c>
      <c r="M78" s="436">
        <v>0.0</v>
      </c>
      <c r="N78" s="436">
        <v>0.0</v>
      </c>
      <c r="O78" s="436">
        <v>0.0</v>
      </c>
      <c r="P78" s="436">
        <v>0.0</v>
      </c>
      <c r="Q78" s="436">
        <v>0.0</v>
      </c>
      <c r="R78" s="436">
        <v>0.0</v>
      </c>
      <c r="S78" s="436">
        <v>0.0</v>
      </c>
      <c r="T78" s="436">
        <v>0.0</v>
      </c>
      <c r="U78" s="436">
        <v>0.0</v>
      </c>
      <c r="V78" s="436">
        <v>0.0</v>
      </c>
      <c r="W78" s="436">
        <v>0.0</v>
      </c>
      <c r="X78" s="436">
        <v>0.0</v>
      </c>
      <c r="Y78" s="436">
        <v>0.0</v>
      </c>
      <c r="Z78" s="436">
        <v>0.0</v>
      </c>
      <c r="AA78" s="436">
        <v>0.0</v>
      </c>
      <c r="AB78" s="436">
        <v>0.0</v>
      </c>
      <c r="AC78" s="436">
        <v>0.0</v>
      </c>
      <c r="AD78" s="436">
        <v>0.0</v>
      </c>
      <c r="AE78" s="436">
        <v>0.0</v>
      </c>
      <c r="AF78" s="436">
        <v>0.0</v>
      </c>
      <c r="AG78" s="436">
        <v>0.0</v>
      </c>
      <c r="AH78" s="436">
        <v>0.0</v>
      </c>
      <c r="AI78" s="436">
        <v>0.0</v>
      </c>
      <c r="AJ78" s="436">
        <v>0.0</v>
      </c>
      <c r="AK78" s="436">
        <v>0.0</v>
      </c>
      <c r="AL78" s="436">
        <v>0.0</v>
      </c>
      <c r="AM78" s="436">
        <v>0.0</v>
      </c>
      <c r="AN78" s="436">
        <v>0.0</v>
      </c>
      <c r="AO78" s="436">
        <v>0.0</v>
      </c>
      <c r="AP78" s="436">
        <v>0.0</v>
      </c>
      <c r="AQ78" s="436">
        <v>1.0E-4</v>
      </c>
      <c r="AR78" s="436">
        <v>1.0E-4</v>
      </c>
      <c r="AS78" s="436">
        <v>0.003509</v>
      </c>
      <c r="AT78" s="436">
        <v>0.034263</v>
      </c>
      <c r="AU78" s="436">
        <v>0.0977515</v>
      </c>
      <c r="AV78" s="436">
        <v>0.226665</v>
      </c>
      <c r="AW78" s="436">
        <v>0.430906602739726</v>
      </c>
      <c r="AX78" s="436">
        <v>0.691371</v>
      </c>
      <c r="AY78" s="436">
        <v>1.3069485</v>
      </c>
      <c r="AZ78" s="436">
        <v>1.838847</v>
      </c>
      <c r="BA78" s="436">
        <v>2.796782</v>
      </c>
      <c r="BB78" s="436">
        <v>3.908569</v>
      </c>
      <c r="BC78" s="436">
        <v>6.04024518094236</v>
      </c>
      <c r="BD78" s="436">
        <v>11.8795036082458</v>
      </c>
      <c r="BE78" s="436">
        <v>16.3662342552643</v>
      </c>
      <c r="BF78" s="458">
        <v>0.373922539734652</v>
      </c>
      <c r="BG78" s="458">
        <v>0.794722430831728</v>
      </c>
      <c r="BH78" s="458">
        <v>0.0191255837904113</v>
      </c>
    </row>
    <row r="79" spans="8:8">
      <c r="B79" s="433"/>
      <c r="C79" s="433"/>
      <c r="D79" s="433"/>
      <c r="E79" s="433"/>
      <c r="F79" s="433"/>
      <c r="G79" s="433"/>
      <c r="H79" s="433"/>
      <c r="I79" s="433"/>
      <c r="J79" s="433"/>
      <c r="K79" s="433"/>
      <c r="L79" s="433"/>
      <c r="M79" s="433"/>
      <c r="N79" s="433"/>
      <c r="O79" s="433"/>
      <c r="P79" s="433"/>
      <c r="Q79" s="433"/>
      <c r="R79" s="433"/>
      <c r="S79" s="433"/>
      <c r="T79" s="433"/>
      <c r="U79" s="433"/>
      <c r="V79" s="433"/>
      <c r="W79" s="433"/>
      <c r="X79" s="433"/>
      <c r="Y79" s="433"/>
      <c r="Z79" s="433"/>
      <c r="AA79" s="433"/>
      <c r="AB79" s="433"/>
      <c r="AC79" s="433"/>
      <c r="AD79" s="433"/>
      <c r="AE79" s="433"/>
      <c r="AF79" s="433"/>
      <c r="AG79" s="433"/>
      <c r="AH79" s="433"/>
      <c r="AI79" s="433"/>
      <c r="AJ79" s="433"/>
      <c r="AK79" s="433"/>
      <c r="AL79" s="433"/>
      <c r="AM79" s="433"/>
      <c r="AN79" s="433"/>
      <c r="AO79" s="433"/>
      <c r="AP79" s="433"/>
      <c r="AQ79" s="433"/>
      <c r="AR79" s="433"/>
      <c r="AS79" s="433"/>
      <c r="AT79" s="433"/>
      <c r="AU79" s="433"/>
      <c r="AV79" s="433"/>
      <c r="AW79" s="433"/>
      <c r="AX79" s="433"/>
      <c r="AY79" s="433"/>
      <c r="AZ79" s="433"/>
      <c r="BA79" s="433"/>
      <c r="BB79" s="433"/>
      <c r="BC79" s="433"/>
      <c r="BD79" s="433"/>
      <c r="BE79" s="435"/>
      <c r="BF79" s="457"/>
      <c r="BG79" s="457"/>
      <c r="BH79" s="457"/>
    </row>
    <row r="80" spans="8:8">
      <c r="A80" s="218" t="s">
        <v>165</v>
      </c>
      <c r="B80" s="433">
        <v>0.0</v>
      </c>
      <c r="C80" s="433">
        <v>0.0</v>
      </c>
      <c r="D80" s="433">
        <v>0.0</v>
      </c>
      <c r="E80" s="433">
        <v>0.0</v>
      </c>
      <c r="F80" s="433">
        <v>0.0</v>
      </c>
      <c r="G80" s="433">
        <v>0.0</v>
      </c>
      <c r="H80" s="433">
        <v>0.0</v>
      </c>
      <c r="I80" s="433">
        <v>0.0</v>
      </c>
      <c r="J80" s="433">
        <v>0.0</v>
      </c>
      <c r="K80" s="433">
        <v>0.0</v>
      </c>
      <c r="L80" s="433">
        <v>0.0</v>
      </c>
      <c r="M80" s="433">
        <v>0.0</v>
      </c>
      <c r="N80" s="433">
        <v>0.0</v>
      </c>
      <c r="O80" s="433">
        <v>0.0</v>
      </c>
      <c r="P80" s="433">
        <v>0.0</v>
      </c>
      <c r="Q80" s="433">
        <v>0.0</v>
      </c>
      <c r="R80" s="433">
        <v>0.0</v>
      </c>
      <c r="S80" s="433">
        <v>0.0</v>
      </c>
      <c r="T80" s="433">
        <v>0.0</v>
      </c>
      <c r="U80" s="433">
        <v>0.0</v>
      </c>
      <c r="V80" s="433">
        <v>0.0</v>
      </c>
      <c r="W80" s="433">
        <v>0.0</v>
      </c>
      <c r="X80" s="433">
        <v>0.0</v>
      </c>
      <c r="Y80" s="433">
        <v>0.0</v>
      </c>
      <c r="Z80" s="433">
        <v>0.0</v>
      </c>
      <c r="AA80" s="433">
        <v>0.0</v>
      </c>
      <c r="AB80" s="433">
        <v>0.0</v>
      </c>
      <c r="AC80" s="433">
        <v>0.0</v>
      </c>
      <c r="AD80" s="433">
        <v>0.0</v>
      </c>
      <c r="AE80" s="433">
        <v>0.0</v>
      </c>
      <c r="AF80" s="433">
        <v>0.0</v>
      </c>
      <c r="AG80" s="433">
        <v>0.0</v>
      </c>
      <c r="AH80" s="433">
        <v>0.0</v>
      </c>
      <c r="AI80" s="433">
        <v>0.0</v>
      </c>
      <c r="AJ80" s="433">
        <v>0.0</v>
      </c>
      <c r="AK80" s="433">
        <v>0.0</v>
      </c>
      <c r="AL80" s="433">
        <v>0.0</v>
      </c>
      <c r="AM80" s="433">
        <v>0.0</v>
      </c>
      <c r="AN80" s="433">
        <v>0.0</v>
      </c>
      <c r="AO80" s="433">
        <v>0.0</v>
      </c>
      <c r="AP80" s="433">
        <v>0.0</v>
      </c>
      <c r="AQ80" s="433">
        <v>0.0</v>
      </c>
      <c r="AR80" s="433">
        <v>0.0</v>
      </c>
      <c r="AS80" s="433">
        <v>0.0</v>
      </c>
      <c r="AT80" s="433">
        <v>0.0</v>
      </c>
      <c r="AU80" s="433">
        <v>0.0091</v>
      </c>
      <c r="AV80" s="433">
        <v>0.01811875</v>
      </c>
      <c r="AW80" s="433">
        <v>0.0267230136986301</v>
      </c>
      <c r="AX80" s="433">
        <v>0.0286</v>
      </c>
      <c r="AY80" s="433">
        <v>0.06</v>
      </c>
      <c r="AZ80" s="433">
        <v>0.058</v>
      </c>
      <c r="BA80" s="433">
        <v>0.245</v>
      </c>
      <c r="BB80" s="433">
        <v>0.504</v>
      </c>
      <c r="BC80" s="433">
        <v>0.603</v>
      </c>
      <c r="BD80" s="433">
        <v>0.615</v>
      </c>
      <c r="BE80" s="435">
        <v>0.6</v>
      </c>
      <c r="BF80" s="457">
        <v>-0.0270558443289352</v>
      </c>
      <c r="BG80" s="457">
        <v>0.0</v>
      </c>
      <c r="BH80" s="457">
        <v>7.01160089441813E-4</v>
      </c>
    </row>
    <row r="81" spans="8:8">
      <c r="A81" s="218" t="s">
        <v>166</v>
      </c>
      <c r="B81" s="433">
        <v>0.0</v>
      </c>
      <c r="C81" s="433">
        <v>0.0</v>
      </c>
      <c r="D81" s="433">
        <v>0.0</v>
      </c>
      <c r="E81" s="433">
        <v>0.0</v>
      </c>
      <c r="F81" s="433">
        <v>0.0</v>
      </c>
      <c r="G81" s="433">
        <v>0.0</v>
      </c>
      <c r="H81" s="433">
        <v>0.0</v>
      </c>
      <c r="I81" s="433">
        <v>0.0</v>
      </c>
      <c r="J81" s="433">
        <v>0.0</v>
      </c>
      <c r="K81" s="433">
        <v>0.0</v>
      </c>
      <c r="L81" s="433">
        <v>0.0</v>
      </c>
      <c r="M81" s="433">
        <v>0.0</v>
      </c>
      <c r="N81" s="433">
        <v>0.0</v>
      </c>
      <c r="O81" s="433">
        <v>0.0</v>
      </c>
      <c r="P81" s="433">
        <v>0.0</v>
      </c>
      <c r="Q81" s="433">
        <v>0.0</v>
      </c>
      <c r="R81" s="433">
        <v>0.0</v>
      </c>
      <c r="S81" s="433">
        <v>0.0</v>
      </c>
      <c r="T81" s="433">
        <v>0.0</v>
      </c>
      <c r="U81" s="433">
        <v>0.0</v>
      </c>
      <c r="V81" s="433">
        <v>0.0</v>
      </c>
      <c r="W81" s="433">
        <v>0.0</v>
      </c>
      <c r="X81" s="433">
        <v>0.0</v>
      </c>
      <c r="Y81" s="433">
        <v>0.0</v>
      </c>
      <c r="Z81" s="433">
        <v>0.0</v>
      </c>
      <c r="AA81" s="433">
        <v>0.0</v>
      </c>
      <c r="AB81" s="433">
        <v>0.0</v>
      </c>
      <c r="AC81" s="433">
        <v>0.0</v>
      </c>
      <c r="AD81" s="433">
        <v>0.0</v>
      </c>
      <c r="AE81" s="433">
        <v>0.0</v>
      </c>
      <c r="AF81" s="433">
        <v>0.0</v>
      </c>
      <c r="AG81" s="433">
        <v>0.0</v>
      </c>
      <c r="AH81" s="433">
        <v>0.0</v>
      </c>
      <c r="AI81" s="433">
        <v>0.0</v>
      </c>
      <c r="AJ81" s="433">
        <v>0.0</v>
      </c>
      <c r="AK81" s="433">
        <v>2.0E-4</v>
      </c>
      <c r="AL81" s="433">
        <v>9.0E-4</v>
      </c>
      <c r="AM81" s="433">
        <v>0.001</v>
      </c>
      <c r="AN81" s="433">
        <v>0.001</v>
      </c>
      <c r="AO81" s="433">
        <v>0.001</v>
      </c>
      <c r="AP81" s="433">
        <v>0.001</v>
      </c>
      <c r="AQ81" s="433">
        <v>0.001</v>
      </c>
      <c r="AR81" s="433">
        <v>0.0012</v>
      </c>
      <c r="AS81" s="433">
        <v>0.0015</v>
      </c>
      <c r="AT81" s="433">
        <v>0.0022</v>
      </c>
      <c r="AU81" s="433">
        <v>0.0252</v>
      </c>
      <c r="AV81" s="433">
        <v>0.244569</v>
      </c>
      <c r="AW81" s="433">
        <v>0.504201</v>
      </c>
      <c r="AX81" s="433">
        <v>0.025437</v>
      </c>
      <c r="AY81" s="433">
        <v>0.139549</v>
      </c>
      <c r="AZ81" s="433">
        <v>0.042</v>
      </c>
      <c r="BA81" s="433">
        <v>0.23361</v>
      </c>
      <c r="BB81" s="433">
        <v>0.602545</v>
      </c>
      <c r="BC81" s="433">
        <v>0.553013</v>
      </c>
      <c r="BD81" s="433">
        <v>1.91682261770064</v>
      </c>
      <c r="BE81" s="435">
        <v>2.90850321926167</v>
      </c>
      <c r="BF81" s="457">
        <v>0.513210696894745</v>
      </c>
      <c r="BG81" s="457">
        <v>0.967958448264813</v>
      </c>
      <c r="BH81" s="457">
        <v>0.00339887729559885</v>
      </c>
    </row>
    <row r="82" spans="8:8">
      <c r="A82" s="218" t="s">
        <v>167</v>
      </c>
      <c r="B82" s="433">
        <v>0.0</v>
      </c>
      <c r="C82" s="433">
        <v>0.0</v>
      </c>
      <c r="D82" s="433">
        <v>0.0</v>
      </c>
      <c r="E82" s="433">
        <v>0.0</v>
      </c>
      <c r="F82" s="433">
        <v>0.0</v>
      </c>
      <c r="G82" s="433">
        <v>0.0</v>
      </c>
      <c r="H82" s="433">
        <v>0.0</v>
      </c>
      <c r="I82" s="433">
        <v>0.0</v>
      </c>
      <c r="J82" s="433">
        <v>0.0</v>
      </c>
      <c r="K82" s="433">
        <v>0.0</v>
      </c>
      <c r="L82" s="433">
        <v>0.0</v>
      </c>
      <c r="M82" s="433">
        <v>0.0</v>
      </c>
      <c r="N82" s="433">
        <v>0.0</v>
      </c>
      <c r="O82" s="433">
        <v>0.0</v>
      </c>
      <c r="P82" s="433">
        <v>0.0</v>
      </c>
      <c r="Q82" s="433">
        <v>0.0</v>
      </c>
      <c r="R82" s="433">
        <v>0.0</v>
      </c>
      <c r="S82" s="433">
        <v>0.0</v>
      </c>
      <c r="T82" s="433">
        <v>0.0</v>
      </c>
      <c r="U82" s="433">
        <v>0.0</v>
      </c>
      <c r="V82" s="433">
        <v>0.0</v>
      </c>
      <c r="W82" s="433">
        <v>0.0</v>
      </c>
      <c r="X82" s="433">
        <v>0.0</v>
      </c>
      <c r="Y82" s="433">
        <v>0.0</v>
      </c>
      <c r="Z82" s="433">
        <v>0.0</v>
      </c>
      <c r="AA82" s="433">
        <v>0.0</v>
      </c>
      <c r="AB82" s="433">
        <v>0.0</v>
      </c>
      <c r="AC82" s="433">
        <v>0.0</v>
      </c>
      <c r="AD82" s="433">
        <v>0.0</v>
      </c>
      <c r="AE82" s="433">
        <v>0.0</v>
      </c>
      <c r="AF82" s="433">
        <v>0.0</v>
      </c>
      <c r="AG82" s="433">
        <v>0.0</v>
      </c>
      <c r="AH82" s="433">
        <v>0.0</v>
      </c>
      <c r="AI82" s="433">
        <v>0.0</v>
      </c>
      <c r="AJ82" s="433">
        <v>0.0</v>
      </c>
      <c r="AK82" s="433">
        <v>0.0</v>
      </c>
      <c r="AL82" s="433">
        <v>0.0</v>
      </c>
      <c r="AM82" s="433">
        <v>1.01010101010101E-4</v>
      </c>
      <c r="AN82" s="433">
        <v>1.01010101010101E-4</v>
      </c>
      <c r="AO82" s="433">
        <v>1.01010101010101E-4</v>
      </c>
      <c r="AP82" s="433">
        <v>1.01010101010101E-4</v>
      </c>
      <c r="AQ82" s="433">
        <v>1.01010101010101E-4</v>
      </c>
      <c r="AR82" s="433">
        <v>1.01010101010101E-4</v>
      </c>
      <c r="AS82" s="433">
        <v>1.01010101010101E-4</v>
      </c>
      <c r="AT82" s="433">
        <v>1.01010101010101E-4</v>
      </c>
      <c r="AU82" s="433">
        <v>1.01010101010101E-4</v>
      </c>
      <c r="AV82" s="433">
        <v>1.01010101010101E-4</v>
      </c>
      <c r="AW82" s="433">
        <v>1.01282828282828E-4</v>
      </c>
      <c r="AX82" s="433">
        <v>1.01010101010101E-4</v>
      </c>
      <c r="AY82" s="433">
        <v>1.01010101010101E-4</v>
      </c>
      <c r="AZ82" s="433">
        <v>0.0057</v>
      </c>
      <c r="BA82" s="433">
        <v>0.4015</v>
      </c>
      <c r="BB82" s="433">
        <v>0.4153</v>
      </c>
      <c r="BC82" s="433">
        <v>0.950155</v>
      </c>
      <c r="BD82" s="433">
        <v>1.581462</v>
      </c>
      <c r="BE82" s="435">
        <v>1.581462</v>
      </c>
      <c r="BF82" s="457">
        <v>-0.00273224043715847</v>
      </c>
      <c r="BG82" s="457">
        <v>1.62705639303296</v>
      </c>
      <c r="BH82" s="457">
        <v>0.00184809672894805</v>
      </c>
    </row>
    <row r="83" spans="8:8">
      <c r="A83" s="218" t="s">
        <v>168</v>
      </c>
      <c r="B83" s="433">
        <v>0.0</v>
      </c>
      <c r="C83" s="433">
        <v>0.0</v>
      </c>
      <c r="D83" s="433">
        <v>0.0</v>
      </c>
      <c r="E83" s="433">
        <v>0.0</v>
      </c>
      <c r="F83" s="433">
        <v>0.0</v>
      </c>
      <c r="G83" s="433">
        <v>0.0</v>
      </c>
      <c r="H83" s="433">
        <v>0.0</v>
      </c>
      <c r="I83" s="433">
        <v>0.0</v>
      </c>
      <c r="J83" s="433">
        <v>0.0</v>
      </c>
      <c r="K83" s="433">
        <v>0.0</v>
      </c>
      <c r="L83" s="433">
        <v>0.0</v>
      </c>
      <c r="M83" s="433">
        <v>0.0</v>
      </c>
      <c r="N83" s="433">
        <v>0.0</v>
      </c>
      <c r="O83" s="433">
        <v>0.0</v>
      </c>
      <c r="P83" s="433">
        <v>0.0</v>
      </c>
      <c r="Q83" s="433">
        <v>0.0</v>
      </c>
      <c r="R83" s="433">
        <v>0.0</v>
      </c>
      <c r="S83" s="433">
        <v>0.0</v>
      </c>
      <c r="T83" s="433">
        <v>0.0</v>
      </c>
      <c r="U83" s="433">
        <v>0.0</v>
      </c>
      <c r="V83" s="433">
        <v>0.0</v>
      </c>
      <c r="W83" s="433">
        <v>0.0</v>
      </c>
      <c r="X83" s="433">
        <v>0.0</v>
      </c>
      <c r="Y83" s="433">
        <v>0.0</v>
      </c>
      <c r="Z83" s="433">
        <v>0.0</v>
      </c>
      <c r="AA83" s="433">
        <v>0.0</v>
      </c>
      <c r="AB83" s="433">
        <v>0.0</v>
      </c>
      <c r="AC83" s="433">
        <v>0.0</v>
      </c>
      <c r="AD83" s="433">
        <v>0.0</v>
      </c>
      <c r="AE83" s="433">
        <v>0.0</v>
      </c>
      <c r="AF83" s="433">
        <v>0.0</v>
      </c>
      <c r="AG83" s="433">
        <v>0.0</v>
      </c>
      <c r="AH83" s="433">
        <v>0.0</v>
      </c>
      <c r="AI83" s="433">
        <v>0.0</v>
      </c>
      <c r="AJ83" s="433">
        <v>0.0</v>
      </c>
      <c r="AK83" s="433">
        <v>0.0093</v>
      </c>
      <c r="AL83" s="433">
        <v>0.0108</v>
      </c>
      <c r="AM83" s="433">
        <v>0.0124</v>
      </c>
      <c r="AN83" s="433">
        <v>0.0139</v>
      </c>
      <c r="AO83" s="433">
        <v>0.0155</v>
      </c>
      <c r="AP83" s="433">
        <v>0.017</v>
      </c>
      <c r="AQ83" s="433">
        <v>0.0186</v>
      </c>
      <c r="AR83" s="433">
        <v>0.0201</v>
      </c>
      <c r="AS83" s="433">
        <v>0.0217</v>
      </c>
      <c r="AT83" s="433">
        <v>0.0233</v>
      </c>
      <c r="AU83" s="433">
        <v>0.0276</v>
      </c>
      <c r="AV83" s="433">
        <v>0.0803</v>
      </c>
      <c r="AW83" s="433">
        <v>0.086</v>
      </c>
      <c r="AX83" s="433">
        <v>0.243</v>
      </c>
      <c r="AY83" s="433">
        <v>1.123</v>
      </c>
      <c r="AZ83" s="433">
        <v>2.749</v>
      </c>
      <c r="BA83" s="433">
        <v>3.274</v>
      </c>
      <c r="BB83" s="433">
        <v>4.239</v>
      </c>
      <c r="BC83" s="433">
        <v>4.573</v>
      </c>
      <c r="BD83" s="433">
        <v>4.903</v>
      </c>
      <c r="BE83" s="435">
        <v>5.17751919658727</v>
      </c>
      <c r="BF83" s="457">
        <v>0.0531048275085035</v>
      </c>
      <c r="BG83" s="457">
        <v>0.707302975507069</v>
      </c>
      <c r="BH83" s="457">
        <v>0.00605044970494307</v>
      </c>
    </row>
    <row r="84" spans="8:8">
      <c r="A84" s="218" t="s">
        <v>169</v>
      </c>
      <c r="B84" s="433">
        <v>0.0</v>
      </c>
      <c r="C84" s="433">
        <v>0.0</v>
      </c>
      <c r="D84" s="433">
        <v>0.0</v>
      </c>
      <c r="E84" s="433">
        <v>0.0</v>
      </c>
      <c r="F84" s="433">
        <v>0.0</v>
      </c>
      <c r="G84" s="433">
        <v>0.0</v>
      </c>
      <c r="H84" s="433">
        <v>0.0</v>
      </c>
      <c r="I84" s="433">
        <v>0.0</v>
      </c>
      <c r="J84" s="433">
        <v>0.0</v>
      </c>
      <c r="K84" s="433">
        <v>0.0</v>
      </c>
      <c r="L84" s="433">
        <v>0.0</v>
      </c>
      <c r="M84" s="433">
        <v>0.0</v>
      </c>
      <c r="N84" s="433">
        <v>0.0</v>
      </c>
      <c r="O84" s="433">
        <v>0.0</v>
      </c>
      <c r="P84" s="433">
        <v>0.0</v>
      </c>
      <c r="Q84" s="433">
        <v>0.0</v>
      </c>
      <c r="R84" s="433">
        <v>0.0</v>
      </c>
      <c r="S84" s="433">
        <v>0.0</v>
      </c>
      <c r="T84" s="433">
        <v>0.0</v>
      </c>
      <c r="U84" s="433">
        <v>0.0</v>
      </c>
      <c r="V84" s="433">
        <v>0.0</v>
      </c>
      <c r="W84" s="433">
        <v>0.0</v>
      </c>
      <c r="X84" s="433">
        <v>0.0</v>
      </c>
      <c r="Y84" s="433">
        <v>0.0</v>
      </c>
      <c r="Z84" s="433">
        <v>0.0</v>
      </c>
      <c r="AA84" s="433">
        <v>0.0</v>
      </c>
      <c r="AB84" s="433">
        <v>0.0</v>
      </c>
      <c r="AC84" s="433">
        <v>0.0</v>
      </c>
      <c r="AD84" s="433">
        <v>0.0</v>
      </c>
      <c r="AE84" s="433">
        <v>0.0</v>
      </c>
      <c r="AF84" s="433">
        <v>0.0</v>
      </c>
      <c r="AG84" s="433">
        <v>0.0</v>
      </c>
      <c r="AH84" s="433">
        <v>0.0</v>
      </c>
      <c r="AI84" s="433">
        <v>0.0</v>
      </c>
      <c r="AJ84" s="433">
        <v>0.0</v>
      </c>
      <c r="AK84" s="433">
        <v>0.0</v>
      </c>
      <c r="AL84" s="433">
        <v>1.7399999499321E-4</v>
      </c>
      <c r="AM84" s="433">
        <v>3.47000002861023E-4</v>
      </c>
      <c r="AN84" s="433">
        <v>3.47000002861023E-4</v>
      </c>
      <c r="AO84" s="433">
        <v>5.21000027656555E-4</v>
      </c>
      <c r="AP84" s="433">
        <v>0.0011990000565052</v>
      </c>
      <c r="AQ84" s="433">
        <v>0.00478699998140335</v>
      </c>
      <c r="AR84" s="433">
        <v>0.00941428301773797</v>
      </c>
      <c r="AS84" s="433">
        <v>0.0177511920726935</v>
      </c>
      <c r="AT84" s="433">
        <v>0.0315789170854488</v>
      </c>
      <c r="AU84" s="433">
        <v>0.0947658649128338</v>
      </c>
      <c r="AV84" s="433">
        <v>0.174578790892261</v>
      </c>
      <c r="AW84" s="433">
        <v>0.244559863583975</v>
      </c>
      <c r="AX84" s="433">
        <v>0.302793381200287</v>
      </c>
      <c r="AY84" s="433">
        <v>0.380402607154614</v>
      </c>
      <c r="AZ84" s="433">
        <v>0.435904860908758</v>
      </c>
      <c r="BA84" s="433">
        <v>0.49912680123128</v>
      </c>
      <c r="BB84" s="433">
        <v>0.572417861708607</v>
      </c>
      <c r="BC84" s="433">
        <v>0.680819646673108</v>
      </c>
      <c r="BD84" s="433">
        <v>0.771818761260223</v>
      </c>
      <c r="BE84" s="435">
        <v>0.820876082051281</v>
      </c>
      <c r="BF84" s="457">
        <v>0.0606547706735494</v>
      </c>
      <c r="BG84" s="457">
        <v>0.376612820383186</v>
      </c>
      <c r="BH84" s="457">
        <v>9.59275911852869E-4</v>
      </c>
    </row>
    <row r="85" spans="8:8">
      <c r="A85" s="218" t="s">
        <v>170</v>
      </c>
      <c r="B85" s="433">
        <v>0.0</v>
      </c>
      <c r="C85" s="433">
        <v>0.0</v>
      </c>
      <c r="D85" s="433">
        <v>0.0</v>
      </c>
      <c r="E85" s="433">
        <v>0.0</v>
      </c>
      <c r="F85" s="433">
        <v>0.0</v>
      </c>
      <c r="G85" s="433">
        <v>0.0</v>
      </c>
      <c r="H85" s="433">
        <v>0.0</v>
      </c>
      <c r="I85" s="433">
        <v>0.0</v>
      </c>
      <c r="J85" s="433">
        <v>0.0</v>
      </c>
      <c r="K85" s="433">
        <v>0.0</v>
      </c>
      <c r="L85" s="433">
        <v>0.0</v>
      </c>
      <c r="M85" s="433">
        <v>0.0</v>
      </c>
      <c r="N85" s="433">
        <v>0.0</v>
      </c>
      <c r="O85" s="433">
        <v>0.0</v>
      </c>
      <c r="P85" s="433">
        <v>0.0</v>
      </c>
      <c r="Q85" s="433">
        <v>0.0</v>
      </c>
      <c r="R85" s="433">
        <v>0.0</v>
      </c>
      <c r="S85" s="433">
        <v>0.0</v>
      </c>
      <c r="T85" s="433">
        <v>0.0</v>
      </c>
      <c r="U85" s="433">
        <v>0.0</v>
      </c>
      <c r="V85" s="433">
        <v>0.0</v>
      </c>
      <c r="W85" s="433">
        <v>0.0</v>
      </c>
      <c r="X85" s="433">
        <v>0.0</v>
      </c>
      <c r="Y85" s="433">
        <v>0.0</v>
      </c>
      <c r="Z85" s="433">
        <v>0.0</v>
      </c>
      <c r="AA85" s="433">
        <v>0.0</v>
      </c>
      <c r="AB85" s="433">
        <v>0.0</v>
      </c>
      <c r="AC85" s="433">
        <v>0.0</v>
      </c>
      <c r="AD85" s="433">
        <v>0.0</v>
      </c>
      <c r="AE85" s="433">
        <v>0.0</v>
      </c>
      <c r="AF85" s="433">
        <v>0.0</v>
      </c>
      <c r="AG85" s="433">
        <v>0.0</v>
      </c>
      <c r="AH85" s="433">
        <v>0.0</v>
      </c>
      <c r="AI85" s="433">
        <v>0.0</v>
      </c>
      <c r="AJ85" s="433">
        <v>0.0</v>
      </c>
      <c r="AK85" s="433">
        <v>0.0</v>
      </c>
      <c r="AL85" s="433">
        <v>4.80000004172325E-5</v>
      </c>
      <c r="AM85" s="433">
        <v>4.04999986290932E-4</v>
      </c>
      <c r="AN85" s="433">
        <v>5.87000003457069E-4</v>
      </c>
      <c r="AO85" s="433">
        <v>8.33999982476235E-4</v>
      </c>
      <c r="AP85" s="433">
        <v>0.00125600001811981</v>
      </c>
      <c r="AQ85" s="433">
        <v>0.001637000015378</v>
      </c>
      <c r="AR85" s="433">
        <v>0.00448700011074543</v>
      </c>
      <c r="AS85" s="433">
        <v>0.00780299988687038</v>
      </c>
      <c r="AT85" s="433">
        <v>0.010287999984622</v>
      </c>
      <c r="AU85" s="433">
        <v>0.0135190004349463</v>
      </c>
      <c r="AV85" s="433">
        <v>0.0165940000107996</v>
      </c>
      <c r="AW85" s="433">
        <v>0.0200630000460222</v>
      </c>
      <c r="AX85" s="433">
        <v>0.0235460000089407</v>
      </c>
      <c r="AY85" s="433">
        <v>0.0283890000315905</v>
      </c>
      <c r="AZ85" s="433">
        <v>0.0326989998333454</v>
      </c>
      <c r="BA85" s="433">
        <v>0.0386159998432398</v>
      </c>
      <c r="BB85" s="433">
        <v>0.0453439998447895</v>
      </c>
      <c r="BC85" s="433">
        <v>0.0682283144032061</v>
      </c>
      <c r="BD85" s="433">
        <v>0.0682510344122946</v>
      </c>
      <c r="BE85" s="435">
        <v>0.0684224715342932</v>
      </c>
      <c r="BF85" s="457">
        <v>-2.27242292681784E-4</v>
      </c>
      <c r="BG85" s="457">
        <v>0.208308493613098</v>
      </c>
      <c r="BH85" s="457">
        <v>7.99585104346916E-5</v>
      </c>
    </row>
    <row r="86" spans="8:8">
      <c r="A86" s="218" t="s">
        <v>171</v>
      </c>
      <c r="B86" s="433">
        <v>0.0</v>
      </c>
      <c r="C86" s="433">
        <v>0.0</v>
      </c>
      <c r="D86" s="433">
        <v>0.0</v>
      </c>
      <c r="E86" s="433">
        <v>0.0</v>
      </c>
      <c r="F86" s="433">
        <v>0.0</v>
      </c>
      <c r="G86" s="433">
        <v>0.0</v>
      </c>
      <c r="H86" s="433">
        <v>0.0</v>
      </c>
      <c r="I86" s="433">
        <v>0.0</v>
      </c>
      <c r="J86" s="433">
        <v>0.0</v>
      </c>
      <c r="K86" s="433">
        <v>0.0</v>
      </c>
      <c r="L86" s="433">
        <v>0.0</v>
      </c>
      <c r="M86" s="433">
        <v>0.0</v>
      </c>
      <c r="N86" s="433">
        <v>0.0</v>
      </c>
      <c r="O86" s="433">
        <v>0.0</v>
      </c>
      <c r="P86" s="433">
        <v>0.0</v>
      </c>
      <c r="Q86" s="433">
        <v>0.0</v>
      </c>
      <c r="R86" s="433">
        <v>0.0</v>
      </c>
      <c r="S86" s="433">
        <v>0.0</v>
      </c>
      <c r="T86" s="433">
        <v>0.0</v>
      </c>
      <c r="U86" s="433">
        <v>0.0</v>
      </c>
      <c r="V86" s="433">
        <v>0.0</v>
      </c>
      <c r="W86" s="433">
        <v>0.0</v>
      </c>
      <c r="X86" s="433">
        <v>0.0</v>
      </c>
      <c r="Y86" s="433">
        <v>0.0</v>
      </c>
      <c r="Z86" s="433">
        <v>0.0</v>
      </c>
      <c r="AA86" s="433">
        <v>0.0</v>
      </c>
      <c r="AB86" s="433">
        <v>0.0</v>
      </c>
      <c r="AC86" s="433">
        <v>0.0</v>
      </c>
      <c r="AD86" s="433">
        <v>0.0</v>
      </c>
      <c r="AE86" s="433">
        <v>0.0</v>
      </c>
      <c r="AF86" s="433">
        <v>0.0</v>
      </c>
      <c r="AG86" s="433">
        <v>0.0</v>
      </c>
      <c r="AH86" s="433">
        <v>0.0</v>
      </c>
      <c r="AI86" s="433">
        <v>0.0</v>
      </c>
      <c r="AJ86" s="433">
        <v>0.0</v>
      </c>
      <c r="AK86" s="433">
        <v>0.0024410000026226</v>
      </c>
      <c r="AL86" s="433">
        <v>0.00303799999915063</v>
      </c>
      <c r="AM86" s="433">
        <v>0.00361799998134375</v>
      </c>
      <c r="AN86" s="433">
        <v>0.00507599999904633</v>
      </c>
      <c r="AO86" s="433">
        <v>0.00659199989242479</v>
      </c>
      <c r="AP86" s="433">
        <v>0.00801199999433011</v>
      </c>
      <c r="AQ86" s="433">
        <v>0.00992899976465851</v>
      </c>
      <c r="AR86" s="433">
        <v>0.0124329997971654</v>
      </c>
      <c r="AS86" s="433">
        <v>0.0142839999422431</v>
      </c>
      <c r="AT86" s="433">
        <v>0.0163970000773668</v>
      </c>
      <c r="AU86" s="433">
        <v>0.0265299999758974</v>
      </c>
      <c r="AV86" s="433">
        <v>0.0433709999129549</v>
      </c>
      <c r="AW86" s="433">
        <v>0.0786589996879697</v>
      </c>
      <c r="AX86" s="433">
        <v>0.115895998852074</v>
      </c>
      <c r="AY86" s="433">
        <v>0.129648803001801</v>
      </c>
      <c r="AZ86" s="433">
        <v>0.155279773377489</v>
      </c>
      <c r="BA86" s="433">
        <v>0.252870514003253</v>
      </c>
      <c r="BB86" s="433">
        <v>0.308258275693943</v>
      </c>
      <c r="BC86" s="433">
        <v>0.554537112875738</v>
      </c>
      <c r="BD86" s="433">
        <v>0.591219308399094</v>
      </c>
      <c r="BE86" s="435">
        <v>0.680424587763024</v>
      </c>
      <c r="BF86" s="457">
        <v>0.147739078460282</v>
      </c>
      <c r="BG86" s="457">
        <v>0.431193717140904</v>
      </c>
      <c r="BH86" s="457">
        <v>7.95144274690552E-4</v>
      </c>
    </row>
    <row r="87" spans="8:8">
      <c r="A87" s="218" t="s">
        <v>172</v>
      </c>
      <c r="B87" s="433">
        <v>0.0</v>
      </c>
      <c r="C87" s="433">
        <v>0.0</v>
      </c>
      <c r="D87" s="433">
        <v>0.0</v>
      </c>
      <c r="E87" s="433">
        <v>0.0</v>
      </c>
      <c r="F87" s="433">
        <v>0.0</v>
      </c>
      <c r="G87" s="433">
        <v>0.0</v>
      </c>
      <c r="H87" s="433">
        <v>0.0</v>
      </c>
      <c r="I87" s="433">
        <v>0.0</v>
      </c>
      <c r="J87" s="433">
        <v>0.0</v>
      </c>
      <c r="K87" s="433">
        <v>0.0</v>
      </c>
      <c r="L87" s="433">
        <v>0.0</v>
      </c>
      <c r="M87" s="433">
        <v>0.0</v>
      </c>
      <c r="N87" s="433">
        <v>0.0</v>
      </c>
      <c r="O87" s="433">
        <v>0.0</v>
      </c>
      <c r="P87" s="433">
        <v>0.0</v>
      </c>
      <c r="Q87" s="433">
        <v>0.0</v>
      </c>
      <c r="R87" s="433">
        <v>0.0</v>
      </c>
      <c r="S87" s="433">
        <v>0.0</v>
      </c>
      <c r="T87" s="433">
        <v>0.0</v>
      </c>
      <c r="U87" s="433">
        <v>0.0</v>
      </c>
      <c r="V87" s="433">
        <v>0.0</v>
      </c>
      <c r="W87" s="433">
        <v>0.0</v>
      </c>
      <c r="X87" s="433">
        <v>0.0</v>
      </c>
      <c r="Y87" s="433">
        <v>0.0</v>
      </c>
      <c r="Z87" s="433">
        <v>0.0</v>
      </c>
      <c r="AA87" s="433">
        <v>0.0</v>
      </c>
      <c r="AB87" s="433">
        <v>0.0</v>
      </c>
      <c r="AC87" s="433">
        <v>0.0</v>
      </c>
      <c r="AD87" s="433">
        <v>0.0</v>
      </c>
      <c r="AE87" s="433">
        <v>0.0</v>
      </c>
      <c r="AF87" s="433">
        <v>0.0</v>
      </c>
      <c r="AG87" s="433">
        <v>0.0</v>
      </c>
      <c r="AH87" s="433">
        <v>0.0</v>
      </c>
      <c r="AI87" s="433">
        <v>0.0</v>
      </c>
      <c r="AJ87" s="433">
        <v>0.0</v>
      </c>
      <c r="AK87" s="433">
        <v>0.0</v>
      </c>
      <c r="AL87" s="433">
        <v>0.0</v>
      </c>
      <c r="AM87" s="433">
        <v>0.0</v>
      </c>
      <c r="AN87" s="433">
        <v>3.18E-4</v>
      </c>
      <c r="AO87" s="433">
        <v>0.001113</v>
      </c>
      <c r="AP87" s="433">
        <v>0.001908</v>
      </c>
      <c r="AQ87" s="433">
        <v>0.002703</v>
      </c>
      <c r="AR87" s="433">
        <v>0.003498</v>
      </c>
      <c r="AS87" s="433">
        <v>0.004293</v>
      </c>
      <c r="AT87" s="433">
        <v>0.005088</v>
      </c>
      <c r="AU87" s="433">
        <v>0.007104875</v>
      </c>
      <c r="AV87" s="433">
        <v>0.00912175</v>
      </c>
      <c r="AW87" s="433">
        <v>0.0132359657534247</v>
      </c>
      <c r="AX87" s="433">
        <v>0.02223475</v>
      </c>
      <c r="AY87" s="433">
        <v>0.04223475</v>
      </c>
      <c r="AZ87" s="433">
        <v>0.07323475</v>
      </c>
      <c r="BA87" s="433">
        <v>0.117235965753425</v>
      </c>
      <c r="BB87" s="433">
        <v>0.14139775</v>
      </c>
      <c r="BC87" s="433">
        <v>0.18193275</v>
      </c>
      <c r="BD87" s="433">
        <v>0.18193275</v>
      </c>
      <c r="BE87" s="435">
        <v>0.214136174432516</v>
      </c>
      <c r="BF87" s="457">
        <v>0.173791430721919</v>
      </c>
      <c r="BG87" s="457">
        <v>0.430001121769994</v>
      </c>
      <c r="BH87" s="457">
        <v>2.50239565363051E-4</v>
      </c>
    </row>
    <row r="88" spans="8:8">
      <c r="A88" s="218" t="s">
        <v>173</v>
      </c>
      <c r="B88" s="433">
        <v>0.0</v>
      </c>
      <c r="C88" s="433">
        <v>0.0</v>
      </c>
      <c r="D88" s="433">
        <v>0.0</v>
      </c>
      <c r="E88" s="433">
        <v>0.0</v>
      </c>
      <c r="F88" s="433">
        <v>0.0</v>
      </c>
      <c r="G88" s="433">
        <v>0.0</v>
      </c>
      <c r="H88" s="433">
        <v>0.0</v>
      </c>
      <c r="I88" s="433">
        <v>0.0</v>
      </c>
      <c r="J88" s="433">
        <v>0.0</v>
      </c>
      <c r="K88" s="433">
        <v>0.0</v>
      </c>
      <c r="L88" s="433">
        <v>0.0</v>
      </c>
      <c r="M88" s="433">
        <v>0.0</v>
      </c>
      <c r="N88" s="433">
        <v>0.0</v>
      </c>
      <c r="O88" s="433">
        <v>0.0</v>
      </c>
      <c r="P88" s="433">
        <v>0.0</v>
      </c>
      <c r="Q88" s="433">
        <v>0.0</v>
      </c>
      <c r="R88" s="433">
        <v>0.0</v>
      </c>
      <c r="S88" s="433">
        <v>0.0</v>
      </c>
      <c r="T88" s="433">
        <v>0.0</v>
      </c>
      <c r="U88" s="433">
        <v>0.0</v>
      </c>
      <c r="V88" s="433">
        <v>0.0</v>
      </c>
      <c r="W88" s="433">
        <v>0.0</v>
      </c>
      <c r="X88" s="433">
        <v>0.0</v>
      </c>
      <c r="Y88" s="433">
        <v>0.0</v>
      </c>
      <c r="Z88" s="433">
        <v>0.0</v>
      </c>
      <c r="AA88" s="433">
        <v>0.0</v>
      </c>
      <c r="AB88" s="433">
        <v>0.0</v>
      </c>
      <c r="AC88" s="433">
        <v>0.0</v>
      </c>
      <c r="AD88" s="433">
        <v>0.0</v>
      </c>
      <c r="AE88" s="433">
        <v>0.0</v>
      </c>
      <c r="AF88" s="433">
        <v>0.0</v>
      </c>
      <c r="AG88" s="433">
        <v>0.0</v>
      </c>
      <c r="AH88" s="433">
        <v>0.0</v>
      </c>
      <c r="AI88" s="433">
        <v>0.0</v>
      </c>
      <c r="AJ88" s="433">
        <v>0.0</v>
      </c>
      <c r="AK88" s="433">
        <v>0.0</v>
      </c>
      <c r="AL88" s="433">
        <v>0.0</v>
      </c>
      <c r="AM88" s="433">
        <v>0.0</v>
      </c>
      <c r="AN88" s="433">
        <v>0.0</v>
      </c>
      <c r="AO88" s="433">
        <v>1.0E-4</v>
      </c>
      <c r="AP88" s="433">
        <v>2.0E-4</v>
      </c>
      <c r="AQ88" s="433">
        <v>2.0E-4</v>
      </c>
      <c r="AR88" s="433">
        <v>3.0E-4</v>
      </c>
      <c r="AS88" s="433">
        <v>0.0058</v>
      </c>
      <c r="AT88" s="433">
        <v>0.0072</v>
      </c>
      <c r="AU88" s="433">
        <v>0.0086</v>
      </c>
      <c r="AV88" s="433">
        <v>0.0147</v>
      </c>
      <c r="AW88" s="433">
        <v>0.0209</v>
      </c>
      <c r="AX88" s="433">
        <v>0.0273020000100136</v>
      </c>
      <c r="AY88" s="433">
        <v>0.0343750000243187</v>
      </c>
      <c r="AZ88" s="433">
        <v>0.0403550000243187</v>
      </c>
      <c r="BA88" s="433">
        <v>0.0582376090353887</v>
      </c>
      <c r="BB88" s="433">
        <v>0.0741837198753659</v>
      </c>
      <c r="BC88" s="433">
        <v>0.130748000024319</v>
      </c>
      <c r="BD88" s="433">
        <v>0.277395086005688</v>
      </c>
      <c r="BE88" s="435">
        <v>0.356438401956736</v>
      </c>
      <c r="BF88" s="457">
        <v>0.281437719968354</v>
      </c>
      <c r="BG88" s="457">
        <v>0.440710185983495</v>
      </c>
      <c r="BH88" s="457">
        <v>4.16533969660804E-4</v>
      </c>
    </row>
    <row r="89" spans="8:8" s="47" ht="10.2" customFormat="1">
      <c r="A89" s="54" t="s">
        <v>174</v>
      </c>
      <c r="B89" s="436">
        <v>0.0</v>
      </c>
      <c r="C89" s="436">
        <v>0.0</v>
      </c>
      <c r="D89" s="436">
        <v>0.0</v>
      </c>
      <c r="E89" s="436">
        <v>0.0</v>
      </c>
      <c r="F89" s="436">
        <v>0.0</v>
      </c>
      <c r="G89" s="436">
        <v>0.0</v>
      </c>
      <c r="H89" s="436">
        <v>0.0</v>
      </c>
      <c r="I89" s="436">
        <v>0.0</v>
      </c>
      <c r="J89" s="436">
        <v>0.0</v>
      </c>
      <c r="K89" s="436">
        <v>0.0</v>
      </c>
      <c r="L89" s="436">
        <v>0.0</v>
      </c>
      <c r="M89" s="436">
        <v>0.0</v>
      </c>
      <c r="N89" s="436">
        <v>0.0</v>
      </c>
      <c r="O89" s="436">
        <v>0.0</v>
      </c>
      <c r="P89" s="436">
        <v>0.0</v>
      </c>
      <c r="Q89" s="436">
        <v>0.0</v>
      </c>
      <c r="R89" s="436">
        <v>0.0</v>
      </c>
      <c r="S89" s="436">
        <v>0.0</v>
      </c>
      <c r="T89" s="436">
        <v>0.0</v>
      </c>
      <c r="U89" s="436">
        <v>0.0</v>
      </c>
      <c r="V89" s="436">
        <v>0.0</v>
      </c>
      <c r="W89" s="436">
        <v>0.0</v>
      </c>
      <c r="X89" s="436">
        <v>0.0</v>
      </c>
      <c r="Y89" s="436">
        <v>0.0</v>
      </c>
      <c r="Z89" s="436">
        <v>0.0</v>
      </c>
      <c r="AA89" s="436">
        <v>0.0</v>
      </c>
      <c r="AB89" s="436">
        <v>0.0</v>
      </c>
      <c r="AC89" s="436">
        <v>0.0</v>
      </c>
      <c r="AD89" s="436">
        <v>0.0</v>
      </c>
      <c r="AE89" s="436">
        <v>0.0</v>
      </c>
      <c r="AF89" s="436">
        <v>0.0</v>
      </c>
      <c r="AG89" s="436">
        <v>0.0</v>
      </c>
      <c r="AH89" s="436">
        <v>0.0</v>
      </c>
      <c r="AI89" s="436">
        <v>0.0</v>
      </c>
      <c r="AJ89" s="436">
        <v>0.0</v>
      </c>
      <c r="AK89" s="436">
        <v>0.0119410000026226</v>
      </c>
      <c r="AL89" s="436">
        <v>0.0149599999945611</v>
      </c>
      <c r="AM89" s="436">
        <v>0.0178710100715058</v>
      </c>
      <c r="AN89" s="436">
        <v>0.0213290101063745</v>
      </c>
      <c r="AO89" s="436">
        <v>0.0257610100035677</v>
      </c>
      <c r="AP89" s="436">
        <v>0.0306760101699652</v>
      </c>
      <c r="AQ89" s="436">
        <v>0.03895700986245</v>
      </c>
      <c r="AR89" s="436">
        <v>0.0515332930266589</v>
      </c>
      <c r="AS89" s="436">
        <v>0.073232202002817</v>
      </c>
      <c r="AT89" s="436">
        <v>0.0961529272484478</v>
      </c>
      <c r="AU89" s="436">
        <v>0.212520750424688</v>
      </c>
      <c r="AV89" s="436">
        <v>0.601454300917025</v>
      </c>
      <c r="AW89" s="436">
        <v>0.994443125598304</v>
      </c>
      <c r="AX89" s="436">
        <v>0.788910140172325</v>
      </c>
      <c r="AY89" s="436">
        <v>1.93770017031333</v>
      </c>
      <c r="AZ89" s="436">
        <v>3.59217338414391</v>
      </c>
      <c r="BA89" s="436">
        <v>5.12019688986658</v>
      </c>
      <c r="BB89" s="436">
        <v>6.90244660712271</v>
      </c>
      <c r="BC89" s="436">
        <v>8.29543382397637</v>
      </c>
      <c r="BD89" s="436">
        <v>10.9069015577779</v>
      </c>
      <c r="BE89" s="436">
        <v>12.4077821335868</v>
      </c>
      <c r="BF89" s="458">
        <v>0.134500116642373</v>
      </c>
      <c r="BG89" s="458">
        <v>0.604995755790952</v>
      </c>
      <c r="BH89" s="458">
        <v>0.0144997360509338</v>
      </c>
    </row>
    <row r="90" spans="8:8">
      <c r="B90" s="433"/>
      <c r="C90" s="433"/>
      <c r="D90" s="433"/>
      <c r="E90" s="433"/>
      <c r="F90" s="433"/>
      <c r="G90" s="433"/>
      <c r="H90" s="433"/>
      <c r="I90" s="433"/>
      <c r="J90" s="433"/>
      <c r="K90" s="433"/>
      <c r="L90" s="433"/>
      <c r="M90" s="433"/>
      <c r="N90" s="433"/>
      <c r="O90" s="433"/>
      <c r="P90" s="433"/>
      <c r="Q90" s="433"/>
      <c r="R90" s="433"/>
      <c r="S90" s="433"/>
      <c r="T90" s="433"/>
      <c r="U90" s="433"/>
      <c r="V90" s="433"/>
      <c r="W90" s="433"/>
      <c r="X90" s="433"/>
      <c r="Y90" s="433"/>
      <c r="Z90" s="433"/>
      <c r="AA90" s="433"/>
      <c r="AB90" s="433"/>
      <c r="AC90" s="433"/>
      <c r="AD90" s="433"/>
      <c r="AE90" s="433"/>
      <c r="AF90" s="433"/>
      <c r="AG90" s="433"/>
      <c r="AH90" s="433"/>
      <c r="AI90" s="433"/>
      <c r="AJ90" s="433"/>
      <c r="AK90" s="433"/>
      <c r="AL90" s="433"/>
      <c r="AM90" s="433"/>
      <c r="AN90" s="433"/>
      <c r="AO90" s="433"/>
      <c r="AP90" s="433"/>
      <c r="AQ90" s="433"/>
      <c r="AR90" s="433"/>
      <c r="AS90" s="433"/>
      <c r="AT90" s="433"/>
      <c r="AU90" s="433"/>
      <c r="AV90" s="433"/>
      <c r="AW90" s="433"/>
      <c r="AX90" s="433"/>
      <c r="AY90" s="433"/>
      <c r="AZ90" s="433"/>
      <c r="BA90" s="433"/>
      <c r="BB90" s="433"/>
      <c r="BC90" s="433"/>
      <c r="BD90" s="433"/>
      <c r="BE90" s="435"/>
      <c r="BF90" s="457"/>
      <c r="BG90" s="457"/>
      <c r="BH90" s="457"/>
    </row>
    <row r="91" spans="8:8">
      <c r="A91" s="218" t="s">
        <v>175</v>
      </c>
      <c r="B91" s="433">
        <v>0.0</v>
      </c>
      <c r="C91" s="433">
        <v>0.0</v>
      </c>
      <c r="D91" s="433">
        <v>0.0</v>
      </c>
      <c r="E91" s="433">
        <v>0.0</v>
      </c>
      <c r="F91" s="433">
        <v>0.0</v>
      </c>
      <c r="G91" s="433">
        <v>0.0</v>
      </c>
      <c r="H91" s="433">
        <v>0.0</v>
      </c>
      <c r="I91" s="433">
        <v>0.0</v>
      </c>
      <c r="J91" s="433">
        <v>0.0</v>
      </c>
      <c r="K91" s="433">
        <v>0.0</v>
      </c>
      <c r="L91" s="433">
        <v>0.0</v>
      </c>
      <c r="M91" s="433">
        <v>0.0</v>
      </c>
      <c r="N91" s="433">
        <v>0.0</v>
      </c>
      <c r="O91" s="433">
        <v>0.0</v>
      </c>
      <c r="P91" s="433">
        <v>0.0</v>
      </c>
      <c r="Q91" s="433">
        <v>0.0</v>
      </c>
      <c r="R91" s="433">
        <v>0.0</v>
      </c>
      <c r="S91" s="433">
        <v>0.0</v>
      </c>
      <c r="T91" s="433">
        <v>0.0</v>
      </c>
      <c r="U91" s="433">
        <v>0.0</v>
      </c>
      <c r="V91" s="433">
        <v>0.0</v>
      </c>
      <c r="W91" s="433">
        <v>0.0</v>
      </c>
      <c r="X91" s="433">
        <v>0.0</v>
      </c>
      <c r="Y91" s="433">
        <v>0.0</v>
      </c>
      <c r="Z91" s="433">
        <v>0.0</v>
      </c>
      <c r="AA91" s="433">
        <v>0.0</v>
      </c>
      <c r="AB91" s="433">
        <v>0.00545</v>
      </c>
      <c r="AC91" s="433">
        <v>0.0121</v>
      </c>
      <c r="AD91" s="433">
        <v>0.0146</v>
      </c>
      <c r="AE91" s="433">
        <v>0.0174</v>
      </c>
      <c r="AF91" s="433">
        <v>0.02115</v>
      </c>
      <c r="AG91" s="433">
        <v>0.0256</v>
      </c>
      <c r="AH91" s="433">
        <v>0.03065</v>
      </c>
      <c r="AI91" s="433">
        <v>0.0356</v>
      </c>
      <c r="AJ91" s="433">
        <v>0.0406</v>
      </c>
      <c r="AK91" s="433">
        <v>0.04675</v>
      </c>
      <c r="AL91" s="433">
        <v>0.05415</v>
      </c>
      <c r="AM91" s="433">
        <v>0.0583</v>
      </c>
      <c r="AN91" s="433">
        <v>0.0632</v>
      </c>
      <c r="AO91" s="433">
        <v>0.07295</v>
      </c>
      <c r="AP91" s="433">
        <v>0.08405</v>
      </c>
      <c r="AQ91" s="433">
        <v>0.0975</v>
      </c>
      <c r="AR91" s="433">
        <v>0.11375</v>
      </c>
      <c r="AS91" s="433">
        <v>0.1392</v>
      </c>
      <c r="AT91" s="433">
        <v>0.290242030082166</v>
      </c>
      <c r="AU91" s="433">
        <v>0.977648279820896</v>
      </c>
      <c r="AV91" s="433">
        <v>2.0445465700988</v>
      </c>
      <c r="AW91" s="433">
        <v>2.412</v>
      </c>
      <c r="AX91" s="433">
        <v>3.8474</v>
      </c>
      <c r="AY91" s="433">
        <v>4.952</v>
      </c>
      <c r="AZ91" s="433">
        <v>6.19552440414908</v>
      </c>
      <c r="BA91" s="433">
        <v>7.43977569732953</v>
      </c>
      <c r="BB91" s="433">
        <v>8.91755657036172</v>
      </c>
      <c r="BC91" s="433">
        <v>12.3325444541363</v>
      </c>
      <c r="BD91" s="433">
        <v>18.2969866965258</v>
      </c>
      <c r="BE91" s="435">
        <v>23.8426612697707</v>
      </c>
      <c r="BF91" s="457">
        <v>0.299531872700921</v>
      </c>
      <c r="BG91" s="457">
        <v>0.513428565649089</v>
      </c>
      <c r="BH91" s="457">
        <v>0.0278625375140722</v>
      </c>
    </row>
    <row r="92" spans="8:8">
      <c r="A92" s="218" t="s">
        <v>176</v>
      </c>
      <c r="B92" s="433">
        <v>0.0</v>
      </c>
      <c r="C92" s="433">
        <v>0.0</v>
      </c>
      <c r="D92" s="433">
        <v>0.0</v>
      </c>
      <c r="E92" s="433">
        <v>0.0</v>
      </c>
      <c r="F92" s="433">
        <v>0.0</v>
      </c>
      <c r="G92" s="433">
        <v>0.0</v>
      </c>
      <c r="H92" s="433">
        <v>0.0</v>
      </c>
      <c r="I92" s="433">
        <v>0.0</v>
      </c>
      <c r="J92" s="433">
        <v>0.0</v>
      </c>
      <c r="K92" s="433">
        <v>0.0</v>
      </c>
      <c r="L92" s="433">
        <v>0.0</v>
      </c>
      <c r="M92" s="433">
        <v>0.0</v>
      </c>
      <c r="N92" s="433">
        <v>0.0</v>
      </c>
      <c r="O92" s="433">
        <v>0.0</v>
      </c>
      <c r="P92" s="433">
        <v>0.0</v>
      </c>
      <c r="Q92" s="433">
        <v>0.0</v>
      </c>
      <c r="R92" s="433">
        <v>0.0</v>
      </c>
      <c r="S92" s="433">
        <v>0.0</v>
      </c>
      <c r="T92" s="433">
        <v>0.0</v>
      </c>
      <c r="U92" s="433">
        <v>0.0</v>
      </c>
      <c r="V92" s="433">
        <v>0.0</v>
      </c>
      <c r="W92" s="433">
        <v>0.0</v>
      </c>
      <c r="X92" s="433">
        <v>0.0</v>
      </c>
      <c r="Y92" s="433">
        <v>0.0</v>
      </c>
      <c r="Z92" s="433">
        <v>0.0</v>
      </c>
      <c r="AA92" s="433">
        <v>0.0</v>
      </c>
      <c r="AB92" s="433">
        <v>0.0</v>
      </c>
      <c r="AC92" s="433">
        <v>0.0</v>
      </c>
      <c r="AD92" s="433">
        <v>0.0</v>
      </c>
      <c r="AE92" s="433">
        <v>0.0</v>
      </c>
      <c r="AF92" s="433">
        <v>0.0</v>
      </c>
      <c r="AG92" s="433">
        <v>0.0</v>
      </c>
      <c r="AH92" s="433">
        <v>0.0</v>
      </c>
      <c r="AI92" s="433">
        <v>0.0</v>
      </c>
      <c r="AJ92" s="433">
        <v>0.0</v>
      </c>
      <c r="AK92" s="433">
        <v>0.0</v>
      </c>
      <c r="AL92" s="433">
        <v>0.0</v>
      </c>
      <c r="AM92" s="433">
        <v>1.0E-4</v>
      </c>
      <c r="AN92" s="433">
        <v>9.0E-4</v>
      </c>
      <c r="AO92" s="433">
        <v>0.0019</v>
      </c>
      <c r="AP92" s="433">
        <v>0.0034</v>
      </c>
      <c r="AQ92" s="433">
        <v>0.0054</v>
      </c>
      <c r="AR92" s="433">
        <v>0.009</v>
      </c>
      <c r="AS92" s="433">
        <v>0.0152</v>
      </c>
      <c r="AT92" s="433">
        <v>0.0251</v>
      </c>
      <c r="AU92" s="433">
        <v>0.0443</v>
      </c>
      <c r="AV92" s="433">
        <v>0.0584</v>
      </c>
      <c r="AW92" s="433">
        <v>0.0909</v>
      </c>
      <c r="AX92" s="433">
        <v>0.129563</v>
      </c>
      <c r="AY92" s="433">
        <v>0.166947</v>
      </c>
      <c r="AZ92" s="433">
        <v>0.198389</v>
      </c>
      <c r="BA92" s="433">
        <v>0.219999</v>
      </c>
      <c r="BB92" s="433">
        <v>0.253361</v>
      </c>
      <c r="BC92" s="433">
        <v>0.275068</v>
      </c>
      <c r="BD92" s="433">
        <v>0.349231785336018</v>
      </c>
      <c r="BE92" s="435">
        <v>0.412784891592178</v>
      </c>
      <c r="BF92" s="457">
        <v>0.178750277909099</v>
      </c>
      <c r="BG92" s="457">
        <v>0.301199849166696</v>
      </c>
      <c r="BH92" s="457">
        <v>4.82380485848335E-4</v>
      </c>
    </row>
    <row r="93" spans="8:8">
      <c r="A93" s="218" t="s">
        <v>177</v>
      </c>
      <c r="B93" s="433">
        <v>0.0</v>
      </c>
      <c r="C93" s="433">
        <v>0.0</v>
      </c>
      <c r="D93" s="433">
        <v>0.0</v>
      </c>
      <c r="E93" s="433">
        <v>0.0</v>
      </c>
      <c r="F93" s="433">
        <v>0.0</v>
      </c>
      <c r="G93" s="433">
        <v>0.0</v>
      </c>
      <c r="H93" s="433">
        <v>0.0</v>
      </c>
      <c r="I93" s="433">
        <v>0.0</v>
      </c>
      <c r="J93" s="433">
        <v>0.0</v>
      </c>
      <c r="K93" s="433">
        <v>0.0</v>
      </c>
      <c r="L93" s="433">
        <v>0.0</v>
      </c>
      <c r="M93" s="433">
        <v>0.0</v>
      </c>
      <c r="N93" s="433">
        <v>0.0</v>
      </c>
      <c r="O93" s="433">
        <v>0.0</v>
      </c>
      <c r="P93" s="433">
        <v>0.0</v>
      </c>
      <c r="Q93" s="433">
        <v>0.0</v>
      </c>
      <c r="R93" s="433">
        <v>0.0</v>
      </c>
      <c r="S93" s="433">
        <v>0.0</v>
      </c>
      <c r="T93" s="433">
        <v>0.0</v>
      </c>
      <c r="U93" s="433">
        <v>0.0</v>
      </c>
      <c r="V93" s="433">
        <v>0.0</v>
      </c>
      <c r="W93" s="433">
        <v>0.0</v>
      </c>
      <c r="X93" s="433">
        <v>0.0</v>
      </c>
      <c r="Y93" s="433">
        <v>0.0</v>
      </c>
      <c r="Z93" s="433">
        <v>0.0</v>
      </c>
      <c r="AA93" s="433">
        <v>0.002</v>
      </c>
      <c r="AB93" s="433">
        <v>0.002</v>
      </c>
      <c r="AC93" s="433">
        <v>0.003</v>
      </c>
      <c r="AD93" s="433">
        <v>0.004</v>
      </c>
      <c r="AE93" s="433">
        <v>0.005</v>
      </c>
      <c r="AF93" s="433">
        <v>0.007</v>
      </c>
      <c r="AG93" s="433">
        <v>0.009</v>
      </c>
      <c r="AH93" s="433">
        <v>0.011</v>
      </c>
      <c r="AI93" s="433">
        <v>0.014</v>
      </c>
      <c r="AJ93" s="433">
        <v>0.017</v>
      </c>
      <c r="AK93" s="433">
        <v>0.022</v>
      </c>
      <c r="AL93" s="433">
        <v>0.031</v>
      </c>
      <c r="AM93" s="433">
        <v>0.048</v>
      </c>
      <c r="AN93" s="433">
        <v>0.064</v>
      </c>
      <c r="AO93" s="433">
        <v>0.076</v>
      </c>
      <c r="AP93" s="433">
        <v>0.084</v>
      </c>
      <c r="AQ93" s="433">
        <v>0.095</v>
      </c>
      <c r="AR93" s="433">
        <v>0.114</v>
      </c>
      <c r="AS93" s="433">
        <v>0.152</v>
      </c>
      <c r="AT93" s="433">
        <v>0.279</v>
      </c>
      <c r="AU93" s="433">
        <v>0.701</v>
      </c>
      <c r="AV93" s="433">
        <v>2.61</v>
      </c>
      <c r="AW93" s="433">
        <v>3.5945099</v>
      </c>
      <c r="AX93" s="433">
        <v>8.3738865</v>
      </c>
      <c r="AY93" s="433">
        <v>23.51216</v>
      </c>
      <c r="AZ93" s="433">
        <v>39.48057</v>
      </c>
      <c r="BA93" s="433">
        <v>66.52795</v>
      </c>
      <c r="BB93" s="433">
        <v>117.8</v>
      </c>
      <c r="BC93" s="433">
        <v>176.9</v>
      </c>
      <c r="BD93" s="433">
        <v>224.0</v>
      </c>
      <c r="BE93" s="435">
        <v>261.1</v>
      </c>
      <c r="BF93" s="457">
        <v>0.162440232240437</v>
      </c>
      <c r="BG93" s="457">
        <v>0.951930640641932</v>
      </c>
      <c r="BH93" s="457">
        <v>0.305121498922096</v>
      </c>
    </row>
    <row r="94" spans="8:8">
      <c r="A94" s="218" t="s">
        <v>178</v>
      </c>
      <c r="B94" s="433">
        <v>0.0</v>
      </c>
      <c r="C94" s="433">
        <v>0.0</v>
      </c>
      <c r="D94" s="433">
        <v>0.0</v>
      </c>
      <c r="E94" s="433">
        <v>0.0</v>
      </c>
      <c r="F94" s="433">
        <v>0.0</v>
      </c>
      <c r="G94" s="433">
        <v>0.0</v>
      </c>
      <c r="H94" s="433">
        <v>0.0</v>
      </c>
      <c r="I94" s="433">
        <v>0.0</v>
      </c>
      <c r="J94" s="433">
        <v>0.0</v>
      </c>
      <c r="K94" s="433">
        <v>0.0</v>
      </c>
      <c r="L94" s="433">
        <v>0.0</v>
      </c>
      <c r="M94" s="433">
        <v>0.0</v>
      </c>
      <c r="N94" s="433">
        <v>0.0</v>
      </c>
      <c r="O94" s="433">
        <v>0.0</v>
      </c>
      <c r="P94" s="433">
        <v>0.0</v>
      </c>
      <c r="Q94" s="433">
        <v>0.0</v>
      </c>
      <c r="R94" s="433">
        <v>0.0</v>
      </c>
      <c r="S94" s="433">
        <v>0.0</v>
      </c>
      <c r="T94" s="433">
        <v>0.0</v>
      </c>
      <c r="U94" s="433">
        <v>0.0</v>
      </c>
      <c r="V94" s="433">
        <v>0.0</v>
      </c>
      <c r="W94" s="433">
        <v>0.0</v>
      </c>
      <c r="X94" s="433">
        <v>0.0</v>
      </c>
      <c r="Y94" s="433">
        <v>0.0</v>
      </c>
      <c r="Z94" s="433">
        <v>0.0</v>
      </c>
      <c r="AA94" s="433">
        <v>0.0</v>
      </c>
      <c r="AB94" s="433">
        <v>0.0</v>
      </c>
      <c r="AC94" s="433">
        <v>0.0</v>
      </c>
      <c r="AD94" s="433">
        <v>0.0</v>
      </c>
      <c r="AE94" s="433">
        <v>0.0</v>
      </c>
      <c r="AF94" s="433">
        <v>0.0</v>
      </c>
      <c r="AG94" s="433">
        <v>0.0</v>
      </c>
      <c r="AH94" s="433">
        <v>0.0</v>
      </c>
      <c r="AI94" s="433">
        <v>0.0</v>
      </c>
      <c r="AJ94" s="433">
        <v>0.0</v>
      </c>
      <c r="AK94" s="433">
        <v>0.0</v>
      </c>
      <c r="AL94" s="433">
        <v>0.0</v>
      </c>
      <c r="AM94" s="433">
        <v>0.0</v>
      </c>
      <c r="AN94" s="433">
        <v>0.0</v>
      </c>
      <c r="AO94" s="433">
        <v>0.0</v>
      </c>
      <c r="AP94" s="433">
        <v>0.0</v>
      </c>
      <c r="AQ94" s="433">
        <v>0.0</v>
      </c>
      <c r="AR94" s="433">
        <v>0.0</v>
      </c>
      <c r="AS94" s="433">
        <v>0.0</v>
      </c>
      <c r="AT94" s="433">
        <v>0.0</v>
      </c>
      <c r="AU94" s="433">
        <v>3.5E-4</v>
      </c>
      <c r="AV94" s="433">
        <v>6.91E-4</v>
      </c>
      <c r="AW94" s="433">
        <v>8.54E-4</v>
      </c>
      <c r="AX94" s="433">
        <v>0.001112</v>
      </c>
      <c r="AY94" s="433">
        <v>0.001102</v>
      </c>
      <c r="AZ94" s="433">
        <v>0.00103</v>
      </c>
      <c r="BA94" s="433">
        <v>9.79E-4</v>
      </c>
      <c r="BB94" s="433">
        <v>8.55E-4</v>
      </c>
      <c r="BC94" s="433">
        <v>0.0011</v>
      </c>
      <c r="BD94" s="433">
        <v>0.00106243001119821</v>
      </c>
      <c r="BE94" s="435">
        <v>0.001125</v>
      </c>
      <c r="BF94" s="457">
        <v>0.0560001295924317</v>
      </c>
      <c r="BG94" s="457">
        <v>0.0</v>
      </c>
      <c r="BH94" s="457">
        <v>1.3146751677034E-6</v>
      </c>
    </row>
    <row r="95" spans="8:8">
      <c r="A95" s="218" t="s">
        <v>179</v>
      </c>
      <c r="B95" s="433">
        <v>0.0</v>
      </c>
      <c r="C95" s="433">
        <v>0.0</v>
      </c>
      <c r="D95" s="433">
        <v>0.0</v>
      </c>
      <c r="E95" s="433">
        <v>0.0</v>
      </c>
      <c r="F95" s="433">
        <v>0.0</v>
      </c>
      <c r="G95" s="433">
        <v>0.0</v>
      </c>
      <c r="H95" s="433">
        <v>0.0</v>
      </c>
      <c r="I95" s="433">
        <v>0.0</v>
      </c>
      <c r="J95" s="433">
        <v>0.0</v>
      </c>
      <c r="K95" s="433">
        <v>0.0</v>
      </c>
      <c r="L95" s="433">
        <v>0.0</v>
      </c>
      <c r="M95" s="433">
        <v>0.0</v>
      </c>
      <c r="N95" s="433">
        <v>0.0</v>
      </c>
      <c r="O95" s="433">
        <v>0.0</v>
      </c>
      <c r="P95" s="433">
        <v>0.0</v>
      </c>
      <c r="Q95" s="433">
        <v>0.0</v>
      </c>
      <c r="R95" s="433">
        <v>0.0</v>
      </c>
      <c r="S95" s="433">
        <v>0.0</v>
      </c>
      <c r="T95" s="433">
        <v>0.0</v>
      </c>
      <c r="U95" s="433">
        <v>0.0</v>
      </c>
      <c r="V95" s="433">
        <v>0.0</v>
      </c>
      <c r="W95" s="433">
        <v>0.0</v>
      </c>
      <c r="X95" s="433">
        <v>0.0</v>
      </c>
      <c r="Y95" s="433">
        <v>0.0</v>
      </c>
      <c r="Z95" s="433">
        <v>0.0</v>
      </c>
      <c r="AA95" s="433">
        <v>0.0</v>
      </c>
      <c r="AB95" s="433">
        <v>0.0</v>
      </c>
      <c r="AC95" s="433">
        <v>0.0</v>
      </c>
      <c r="AD95" s="433">
        <v>0.0</v>
      </c>
      <c r="AE95" s="433">
        <v>0.0</v>
      </c>
      <c r="AF95" s="433">
        <v>0.00101010101010101</v>
      </c>
      <c r="AG95" s="433">
        <v>0.00606060606060606</v>
      </c>
      <c r="AH95" s="433">
        <v>0.00606060606060606</v>
      </c>
      <c r="AI95" s="433">
        <v>0.00606060606060606</v>
      </c>
      <c r="AJ95" s="433">
        <v>0.00606060606060606</v>
      </c>
      <c r="AK95" s="433">
        <v>0.00707070707070707</v>
      </c>
      <c r="AL95" s="433">
        <v>0.0111111111111111</v>
      </c>
      <c r="AM95" s="433">
        <v>0.0131313131313131</v>
      </c>
      <c r="AN95" s="433">
        <v>0.0161616161616162</v>
      </c>
      <c r="AO95" s="433">
        <v>0.0181818181818182</v>
      </c>
      <c r="AP95" s="433">
        <v>0.0181818181818182</v>
      </c>
      <c r="AQ95" s="433">
        <v>0.0072</v>
      </c>
      <c r="AR95" s="433">
        <v>0.059</v>
      </c>
      <c r="AS95" s="433">
        <v>0.063</v>
      </c>
      <c r="AT95" s="433">
        <v>0.075</v>
      </c>
      <c r="AU95" s="433">
        <v>0.113</v>
      </c>
      <c r="AV95" s="433">
        <v>0.827</v>
      </c>
      <c r="AW95" s="433">
        <v>2.099</v>
      </c>
      <c r="AX95" s="433">
        <v>3.433</v>
      </c>
      <c r="AY95" s="433">
        <v>4.909</v>
      </c>
      <c r="AZ95" s="433">
        <v>6.56638</v>
      </c>
      <c r="BA95" s="433">
        <v>11.55598</v>
      </c>
      <c r="BB95" s="433">
        <v>21.54458</v>
      </c>
      <c r="BC95" s="433">
        <v>36.33131</v>
      </c>
      <c r="BD95" s="433">
        <v>46.2677</v>
      </c>
      <c r="BE95" s="435">
        <v>58.683467440782</v>
      </c>
      <c r="BF95" s="457">
        <v>0.264880901753224</v>
      </c>
      <c r="BG95" s="457">
        <v>0.901173117472596</v>
      </c>
      <c r="BH95" s="457">
        <v>0.0685775087992241</v>
      </c>
    </row>
    <row r="96" spans="8:8">
      <c r="A96" s="218" t="s">
        <v>180</v>
      </c>
      <c r="B96" s="433">
        <v>0.0</v>
      </c>
      <c r="C96" s="433">
        <v>0.0</v>
      </c>
      <c r="D96" s="433">
        <v>0.0</v>
      </c>
      <c r="E96" s="433">
        <v>0.0</v>
      </c>
      <c r="F96" s="433">
        <v>0.0</v>
      </c>
      <c r="G96" s="433">
        <v>0.0</v>
      </c>
      <c r="H96" s="433">
        <v>0.0</v>
      </c>
      <c r="I96" s="433">
        <v>0.0</v>
      </c>
      <c r="J96" s="433">
        <v>0.0</v>
      </c>
      <c r="K96" s="433">
        <v>0.0</v>
      </c>
      <c r="L96" s="433">
        <v>0.0</v>
      </c>
      <c r="M96" s="433">
        <v>0.0</v>
      </c>
      <c r="N96" s="433">
        <v>0.0</v>
      </c>
      <c r="O96" s="433">
        <v>0.0</v>
      </c>
      <c r="P96" s="433">
        <v>0.0</v>
      </c>
      <c r="Q96" s="433">
        <v>0.0</v>
      </c>
      <c r="R96" s="433">
        <v>0.0</v>
      </c>
      <c r="S96" s="433">
        <v>0.0</v>
      </c>
      <c r="T96" s="433">
        <v>0.0</v>
      </c>
      <c r="U96" s="433">
        <v>0.0</v>
      </c>
      <c r="V96" s="433">
        <v>0.0</v>
      </c>
      <c r="W96" s="433">
        <v>0.0</v>
      </c>
      <c r="X96" s="433">
        <v>0.0</v>
      </c>
      <c r="Y96" s="433">
        <v>0.0</v>
      </c>
      <c r="Z96" s="433">
        <v>0.0</v>
      </c>
      <c r="AA96" s="433">
        <v>0.0</v>
      </c>
      <c r="AB96" s="433">
        <v>0.0</v>
      </c>
      <c r="AC96" s="433">
        <v>0.0</v>
      </c>
      <c r="AD96" s="433">
        <v>0.0</v>
      </c>
      <c r="AE96" s="433">
        <v>0.0</v>
      </c>
      <c r="AF96" s="433">
        <v>0.0</v>
      </c>
      <c r="AG96" s="433">
        <v>0.0</v>
      </c>
      <c r="AH96" s="433">
        <v>0.0</v>
      </c>
      <c r="AI96" s="433">
        <v>0.0</v>
      </c>
      <c r="AJ96" s="433">
        <v>0.0</v>
      </c>
      <c r="AK96" s="433">
        <v>0.0</v>
      </c>
      <c r="AL96" s="433">
        <v>0.0</v>
      </c>
      <c r="AM96" s="433">
        <v>0.0</v>
      </c>
      <c r="AN96" s="433">
        <v>0.0</v>
      </c>
      <c r="AO96" s="433">
        <v>0.0</v>
      </c>
      <c r="AP96" s="433">
        <v>0.0</v>
      </c>
      <c r="AQ96" s="433">
        <v>0.0</v>
      </c>
      <c r="AR96" s="433">
        <v>0.0</v>
      </c>
      <c r="AS96" s="433">
        <v>1.0E-4</v>
      </c>
      <c r="AT96" s="433">
        <v>1.0E-4</v>
      </c>
      <c r="AU96" s="433">
        <v>5.2E-4</v>
      </c>
      <c r="AV96" s="433">
        <v>7.7E-4</v>
      </c>
      <c r="AW96" s="433">
        <v>0.00301</v>
      </c>
      <c r="AX96" s="433">
        <v>0.0055</v>
      </c>
      <c r="AY96" s="433">
        <v>0.00681</v>
      </c>
      <c r="AZ96" s="433">
        <v>0.00528</v>
      </c>
      <c r="BA96" s="433">
        <v>0.02109</v>
      </c>
      <c r="BB96" s="433">
        <v>0.02905</v>
      </c>
      <c r="BC96" s="433">
        <v>0.01999</v>
      </c>
      <c r="BD96" s="433">
        <v>0.054</v>
      </c>
      <c r="BE96" s="435">
        <v>0.4726891946</v>
      </c>
      <c r="BF96" s="457">
        <v>7.72958692719085</v>
      </c>
      <c r="BG96" s="457">
        <v>0.876028259098333</v>
      </c>
      <c r="BH96" s="457">
        <v>5.52384663273191E-4</v>
      </c>
    </row>
    <row r="97" spans="8:8">
      <c r="A97" s="218" t="s">
        <v>181</v>
      </c>
      <c r="B97" s="433">
        <v>0.0</v>
      </c>
      <c r="C97" s="433">
        <v>0.0</v>
      </c>
      <c r="D97" s="433">
        <v>0.0</v>
      </c>
      <c r="E97" s="433">
        <v>0.0</v>
      </c>
      <c r="F97" s="433">
        <v>0.0</v>
      </c>
      <c r="G97" s="433">
        <v>0.0</v>
      </c>
      <c r="H97" s="433">
        <v>0.0</v>
      </c>
      <c r="I97" s="433">
        <v>0.0</v>
      </c>
      <c r="J97" s="433">
        <v>0.0</v>
      </c>
      <c r="K97" s="433">
        <v>0.0</v>
      </c>
      <c r="L97" s="433">
        <v>0.0</v>
      </c>
      <c r="M97" s="433">
        <v>0.0</v>
      </c>
      <c r="N97" s="433">
        <v>0.0</v>
      </c>
      <c r="O97" s="433">
        <v>0.0</v>
      </c>
      <c r="P97" s="433">
        <v>0.0</v>
      </c>
      <c r="Q97" s="433">
        <v>0.0</v>
      </c>
      <c r="R97" s="433">
        <v>0.0</v>
      </c>
      <c r="S97" s="433">
        <v>0.0</v>
      </c>
      <c r="T97" s="433">
        <v>0.0</v>
      </c>
      <c r="U97" s="433">
        <v>0.0</v>
      </c>
      <c r="V97" s="433">
        <v>0.0</v>
      </c>
      <c r="W97" s="433">
        <v>0.0</v>
      </c>
      <c r="X97" s="433">
        <v>0.0</v>
      </c>
      <c r="Y97" s="433">
        <v>0.0</v>
      </c>
      <c r="Z97" s="433">
        <v>0.0</v>
      </c>
      <c r="AA97" s="433">
        <v>0.001</v>
      </c>
      <c r="AB97" s="433">
        <v>0.001</v>
      </c>
      <c r="AC97" s="433">
        <v>0.0105</v>
      </c>
      <c r="AD97" s="433">
        <v>0.0225</v>
      </c>
      <c r="AE97" s="433">
        <v>0.029</v>
      </c>
      <c r="AF97" s="433">
        <v>0.0395</v>
      </c>
      <c r="AG97" s="433">
        <v>0.0545</v>
      </c>
      <c r="AH97" s="433">
        <v>0.096302845890411</v>
      </c>
      <c r="AI97" s="433">
        <v>0.14324625</v>
      </c>
      <c r="AJ97" s="433">
        <v>0.218025</v>
      </c>
      <c r="AK97" s="433">
        <v>0.344061719178082</v>
      </c>
      <c r="AL97" s="433">
        <v>0.499739219178082</v>
      </c>
      <c r="AM97" s="433">
        <v>0.69462</v>
      </c>
      <c r="AN97" s="433">
        <v>0.953955</v>
      </c>
      <c r="AO97" s="433">
        <v>1.27162212328767</v>
      </c>
      <c r="AP97" s="433">
        <v>1.63008837328767</v>
      </c>
      <c r="AQ97" s="433">
        <v>1.99563</v>
      </c>
      <c r="AR97" s="433">
        <v>2.3124675</v>
      </c>
      <c r="AS97" s="433">
        <v>2.59397125684931</v>
      </c>
      <c r="AT97" s="433">
        <v>3.04551250684931</v>
      </c>
      <c r="AU97" s="433">
        <v>3.98137875</v>
      </c>
      <c r="AV97" s="433">
        <v>5.43915</v>
      </c>
      <c r="AW97" s="433">
        <v>7.37190276369863</v>
      </c>
      <c r="AX97" s="433">
        <v>12.9087815136986</v>
      </c>
      <c r="AY97" s="433">
        <v>23.54816625</v>
      </c>
      <c r="AZ97" s="433">
        <v>34.540171952695</v>
      </c>
      <c r="BA97" s="433">
        <v>43.3256929292929</v>
      </c>
      <c r="BB97" s="433">
        <v>54.2416909090909</v>
      </c>
      <c r="BC97" s="433">
        <v>62.1143626262626</v>
      </c>
      <c r="BD97" s="433">
        <v>72.2570303030303</v>
      </c>
      <c r="BE97" s="435">
        <v>82.9224828282828</v>
      </c>
      <c r="BF97" s="457">
        <v>0.144468826365283</v>
      </c>
      <c r="BG97" s="457">
        <v>0.372530399224837</v>
      </c>
      <c r="BH97" s="457">
        <v>0.0969032257943601</v>
      </c>
    </row>
    <row r="98" spans="8:8">
      <c r="A98" s="218" t="s">
        <v>182</v>
      </c>
      <c r="B98" s="433">
        <v>0.0</v>
      </c>
      <c r="C98" s="433">
        <v>0.0</v>
      </c>
      <c r="D98" s="433">
        <v>0.0</v>
      </c>
      <c r="E98" s="433">
        <v>0.0</v>
      </c>
      <c r="F98" s="433">
        <v>0.0</v>
      </c>
      <c r="G98" s="433">
        <v>0.0</v>
      </c>
      <c r="H98" s="433">
        <v>0.0</v>
      </c>
      <c r="I98" s="433">
        <v>0.0</v>
      </c>
      <c r="J98" s="433">
        <v>0.0</v>
      </c>
      <c r="K98" s="433">
        <v>0.0</v>
      </c>
      <c r="L98" s="433">
        <v>0.0</v>
      </c>
      <c r="M98" s="433">
        <v>0.0</v>
      </c>
      <c r="N98" s="433">
        <v>0.0</v>
      </c>
      <c r="O98" s="433">
        <v>0.0</v>
      </c>
      <c r="P98" s="433">
        <v>0.0</v>
      </c>
      <c r="Q98" s="433">
        <v>0.0</v>
      </c>
      <c r="R98" s="433">
        <v>0.0</v>
      </c>
      <c r="S98" s="433">
        <v>0.0</v>
      </c>
      <c r="T98" s="433">
        <v>0.0</v>
      </c>
      <c r="U98" s="433">
        <v>0.0</v>
      </c>
      <c r="V98" s="433">
        <v>0.0</v>
      </c>
      <c r="W98" s="433">
        <v>0.0</v>
      </c>
      <c r="X98" s="433">
        <v>0.0</v>
      </c>
      <c r="Y98" s="433">
        <v>0.0</v>
      </c>
      <c r="Z98" s="433">
        <v>0.0</v>
      </c>
      <c r="AA98" s="433">
        <v>0.0</v>
      </c>
      <c r="AB98" s="433">
        <v>0.0</v>
      </c>
      <c r="AC98" s="433">
        <v>0.0</v>
      </c>
      <c r="AD98" s="433">
        <v>0.0</v>
      </c>
      <c r="AE98" s="433">
        <v>0.0</v>
      </c>
      <c r="AF98" s="433">
        <v>0.0</v>
      </c>
      <c r="AG98" s="433">
        <v>0.0</v>
      </c>
      <c r="AH98" s="433">
        <v>0.0</v>
      </c>
      <c r="AI98" s="433">
        <v>0.0</v>
      </c>
      <c r="AJ98" s="433">
        <v>0.0</v>
      </c>
      <c r="AK98" s="433">
        <v>0.0</v>
      </c>
      <c r="AL98" s="433">
        <v>0.0</v>
      </c>
      <c r="AM98" s="433">
        <v>0.0</v>
      </c>
      <c r="AN98" s="433">
        <v>0.0</v>
      </c>
      <c r="AO98" s="433">
        <v>0.0</v>
      </c>
      <c r="AP98" s="433">
        <v>0.0</v>
      </c>
      <c r="AQ98" s="433">
        <v>0.0</v>
      </c>
      <c r="AR98" s="433">
        <v>0.0</v>
      </c>
      <c r="AS98" s="433">
        <v>0.0</v>
      </c>
      <c r="AT98" s="433">
        <v>0.0</v>
      </c>
      <c r="AU98" s="433">
        <v>0.0</v>
      </c>
      <c r="AV98" s="433">
        <v>0.0</v>
      </c>
      <c r="AW98" s="433">
        <v>0.007</v>
      </c>
      <c r="AX98" s="433">
        <v>0.141</v>
      </c>
      <c r="AY98" s="433">
        <v>0.227</v>
      </c>
      <c r="AZ98" s="433">
        <v>0.273</v>
      </c>
      <c r="BA98" s="433">
        <v>0.31</v>
      </c>
      <c r="BB98" s="433">
        <v>0.33</v>
      </c>
      <c r="BC98" s="433">
        <v>0.632</v>
      </c>
      <c r="BD98" s="433">
        <v>0.723473937232912</v>
      </c>
      <c r="BE98" s="435">
        <v>1.22444405933111</v>
      </c>
      <c r="BF98" s="457">
        <v>0.687826638827559</v>
      </c>
      <c r="BG98" s="457">
        <v>0.0</v>
      </c>
      <c r="BH98" s="457">
        <v>0.00143088551026183</v>
      </c>
    </row>
    <row r="99" spans="8:8">
      <c r="A99" s="218" t="s">
        <v>183</v>
      </c>
      <c r="B99" s="433">
        <v>0.0</v>
      </c>
      <c r="C99" s="433">
        <v>0.0</v>
      </c>
      <c r="D99" s="433">
        <v>0.0</v>
      </c>
      <c r="E99" s="433">
        <v>0.0</v>
      </c>
      <c r="F99" s="433">
        <v>0.0</v>
      </c>
      <c r="G99" s="433">
        <v>0.0</v>
      </c>
      <c r="H99" s="433">
        <v>0.0</v>
      </c>
      <c r="I99" s="433">
        <v>0.0</v>
      </c>
      <c r="J99" s="433">
        <v>0.0</v>
      </c>
      <c r="K99" s="433">
        <v>0.0</v>
      </c>
      <c r="L99" s="433">
        <v>0.0</v>
      </c>
      <c r="M99" s="433">
        <v>0.0</v>
      </c>
      <c r="N99" s="433">
        <v>0.0</v>
      </c>
      <c r="O99" s="433">
        <v>0.0</v>
      </c>
      <c r="P99" s="433">
        <v>0.0</v>
      </c>
      <c r="Q99" s="433">
        <v>0.0</v>
      </c>
      <c r="R99" s="433">
        <v>0.0</v>
      </c>
      <c r="S99" s="433">
        <v>0.0</v>
      </c>
      <c r="T99" s="433">
        <v>0.0</v>
      </c>
      <c r="U99" s="433">
        <v>0.0</v>
      </c>
      <c r="V99" s="433">
        <v>0.0</v>
      </c>
      <c r="W99" s="433">
        <v>0.0</v>
      </c>
      <c r="X99" s="433">
        <v>0.0</v>
      </c>
      <c r="Y99" s="433">
        <v>0.0</v>
      </c>
      <c r="Z99" s="433">
        <v>0.0</v>
      </c>
      <c r="AA99" s="433">
        <v>0.0</v>
      </c>
      <c r="AB99" s="433">
        <v>0.0</v>
      </c>
      <c r="AC99" s="433">
        <v>0.0</v>
      </c>
      <c r="AD99" s="433">
        <v>0.0</v>
      </c>
      <c r="AE99" s="433">
        <v>0.0</v>
      </c>
      <c r="AF99" s="433">
        <v>0.0</v>
      </c>
      <c r="AG99" s="433">
        <v>0.0</v>
      </c>
      <c r="AH99" s="433">
        <v>0.0</v>
      </c>
      <c r="AI99" s="433">
        <v>0.0</v>
      </c>
      <c r="AJ99" s="433">
        <v>0.0</v>
      </c>
      <c r="AK99" s="433">
        <v>0.0</v>
      </c>
      <c r="AL99" s="433">
        <v>0.0</v>
      </c>
      <c r="AM99" s="433">
        <v>0.0</v>
      </c>
      <c r="AN99" s="433">
        <v>0.0</v>
      </c>
      <c r="AO99" s="433">
        <v>0.0</v>
      </c>
      <c r="AP99" s="433">
        <v>0.0</v>
      </c>
      <c r="AQ99" s="433">
        <v>0.0</v>
      </c>
      <c r="AR99" s="433">
        <v>0.00340589494949495</v>
      </c>
      <c r="AS99" s="433">
        <v>0.00345561616161616</v>
      </c>
      <c r="AT99" s="433">
        <v>0.00358986262626263</v>
      </c>
      <c r="AU99" s="433">
        <v>0.00382852525252525</v>
      </c>
      <c r="AV99" s="433">
        <v>0.00412686868686869</v>
      </c>
      <c r="AW99" s="433">
        <v>0.0048229494949495</v>
      </c>
      <c r="AX99" s="433">
        <v>0.00662890099022736</v>
      </c>
      <c r="AY99" s="433">
        <v>0.0186112734850688</v>
      </c>
      <c r="AZ99" s="433">
        <v>0.0367990507516069</v>
      </c>
      <c r="BA99" s="433">
        <v>0.0570774411887504</v>
      </c>
      <c r="BB99" s="433">
        <v>0.0773823847470152</v>
      </c>
      <c r="BC99" s="433">
        <v>0.100928246222942</v>
      </c>
      <c r="BD99" s="433">
        <v>0.128614805496192</v>
      </c>
      <c r="BE99" s="435">
        <v>0.160141922275514</v>
      </c>
      <c r="BF99" s="457">
        <v>0.241726218250334</v>
      </c>
      <c r="BG99" s="457">
        <v>0.430280815881166</v>
      </c>
      <c r="BH99" s="457">
        <v>1.87141874243472E-4</v>
      </c>
    </row>
    <row r="100" spans="8:8">
      <c r="A100" s="218" t="s">
        <v>184</v>
      </c>
      <c r="B100" s="433">
        <v>0.0</v>
      </c>
      <c r="C100" s="433">
        <v>0.0</v>
      </c>
      <c r="D100" s="433">
        <v>0.0</v>
      </c>
      <c r="E100" s="433">
        <v>0.0</v>
      </c>
      <c r="F100" s="433">
        <v>0.0</v>
      </c>
      <c r="G100" s="433">
        <v>0.0</v>
      </c>
      <c r="H100" s="433">
        <v>0.0</v>
      </c>
      <c r="I100" s="433">
        <v>0.0</v>
      </c>
      <c r="J100" s="433">
        <v>0.0</v>
      </c>
      <c r="K100" s="433">
        <v>0.0</v>
      </c>
      <c r="L100" s="433">
        <v>0.0</v>
      </c>
      <c r="M100" s="433">
        <v>0.0</v>
      </c>
      <c r="N100" s="433">
        <v>0.0</v>
      </c>
      <c r="O100" s="433">
        <v>0.0</v>
      </c>
      <c r="P100" s="433">
        <v>0.0</v>
      </c>
      <c r="Q100" s="433">
        <v>0.0</v>
      </c>
      <c r="R100" s="433">
        <v>0.0</v>
      </c>
      <c r="S100" s="433">
        <v>0.0</v>
      </c>
      <c r="T100" s="433">
        <v>0.0</v>
      </c>
      <c r="U100" s="433">
        <v>0.0</v>
      </c>
      <c r="V100" s="433">
        <v>0.0</v>
      </c>
      <c r="W100" s="433">
        <v>0.0</v>
      </c>
      <c r="X100" s="433">
        <v>0.0</v>
      </c>
      <c r="Y100" s="433">
        <v>0.0</v>
      </c>
      <c r="Z100" s="433">
        <v>0.0</v>
      </c>
      <c r="AA100" s="433">
        <v>0.0</v>
      </c>
      <c r="AB100" s="433">
        <v>0.0</v>
      </c>
      <c r="AC100" s="433">
        <v>0.0</v>
      </c>
      <c r="AD100" s="433">
        <v>0.0</v>
      </c>
      <c r="AE100" s="433">
        <v>0.0</v>
      </c>
      <c r="AF100" s="433">
        <v>0.0</v>
      </c>
      <c r="AG100" s="433">
        <v>0.0</v>
      </c>
      <c r="AH100" s="433">
        <v>0.0</v>
      </c>
      <c r="AI100" s="433">
        <v>0.0</v>
      </c>
      <c r="AJ100" s="433">
        <v>0.0</v>
      </c>
      <c r="AK100" s="433">
        <v>0.0</v>
      </c>
      <c r="AL100" s="433">
        <v>0.0</v>
      </c>
      <c r="AM100" s="433">
        <v>0.0</v>
      </c>
      <c r="AN100" s="433">
        <v>0.0</v>
      </c>
      <c r="AO100" s="433">
        <v>0.0</v>
      </c>
      <c r="AP100" s="433">
        <v>0.0</v>
      </c>
      <c r="AQ100" s="433">
        <v>0.0</v>
      </c>
      <c r="AR100" s="433">
        <v>2.02E-4</v>
      </c>
      <c r="AS100" s="433">
        <v>0.001584</v>
      </c>
      <c r="AT100" s="433">
        <v>0.005328</v>
      </c>
      <c r="AU100" s="433">
        <v>0.013428</v>
      </c>
      <c r="AV100" s="433">
        <v>0.02683</v>
      </c>
      <c r="AW100" s="433">
        <v>0.065815</v>
      </c>
      <c r="AX100" s="433">
        <v>0.144735</v>
      </c>
      <c r="AY100" s="433">
        <v>0.237952</v>
      </c>
      <c r="AZ100" s="433">
        <v>0.367668</v>
      </c>
      <c r="BA100" s="433">
        <v>0.853702</v>
      </c>
      <c r="BB100" s="433">
        <v>1.314321</v>
      </c>
      <c r="BC100" s="433">
        <v>1.545411</v>
      </c>
      <c r="BD100" s="433">
        <v>1.6232483093143</v>
      </c>
      <c r="BE100" s="435">
        <v>1.67774853607893</v>
      </c>
      <c r="BF100" s="457">
        <v>0.0307508186421921</v>
      </c>
      <c r="BG100" s="457">
        <v>0.771666912104228</v>
      </c>
      <c r="BH100" s="457">
        <v>0.00196061718936329</v>
      </c>
    </row>
    <row r="101" spans="8:8">
      <c r="A101" s="218" t="s">
        <v>185</v>
      </c>
      <c r="B101" s="433">
        <v>0.0</v>
      </c>
      <c r="C101" s="433">
        <v>0.0</v>
      </c>
      <c r="D101" s="433">
        <v>0.0</v>
      </c>
      <c r="E101" s="433">
        <v>0.0</v>
      </c>
      <c r="F101" s="433">
        <v>0.0</v>
      </c>
      <c r="G101" s="433">
        <v>0.0</v>
      </c>
      <c r="H101" s="433">
        <v>0.0</v>
      </c>
      <c r="I101" s="433">
        <v>0.0</v>
      </c>
      <c r="J101" s="433">
        <v>0.0</v>
      </c>
      <c r="K101" s="433">
        <v>0.0</v>
      </c>
      <c r="L101" s="433">
        <v>0.0</v>
      </c>
      <c r="M101" s="433">
        <v>0.0</v>
      </c>
      <c r="N101" s="433">
        <v>0.0</v>
      </c>
      <c r="O101" s="433">
        <v>0.0</v>
      </c>
      <c r="P101" s="433">
        <v>0.0</v>
      </c>
      <c r="Q101" s="433">
        <v>0.0</v>
      </c>
      <c r="R101" s="433">
        <v>0.0</v>
      </c>
      <c r="S101" s="433">
        <v>0.0</v>
      </c>
      <c r="T101" s="433">
        <v>0.0</v>
      </c>
      <c r="U101" s="433">
        <v>0.0</v>
      </c>
      <c r="V101" s="433">
        <v>0.0</v>
      </c>
      <c r="W101" s="433">
        <v>0.0</v>
      </c>
      <c r="X101" s="433">
        <v>0.0</v>
      </c>
      <c r="Y101" s="433">
        <v>0.0</v>
      </c>
      <c r="Z101" s="433">
        <v>0.0</v>
      </c>
      <c r="AA101" s="433">
        <v>0.0</v>
      </c>
      <c r="AB101" s="433">
        <v>0.0</v>
      </c>
      <c r="AC101" s="433">
        <v>0.0</v>
      </c>
      <c r="AD101" s="433">
        <v>0.0</v>
      </c>
      <c r="AE101" s="433">
        <v>0.0</v>
      </c>
      <c r="AF101" s="433">
        <v>0.0</v>
      </c>
      <c r="AG101" s="433">
        <v>0.0</v>
      </c>
      <c r="AH101" s="433">
        <v>0.0</v>
      </c>
      <c r="AI101" s="433">
        <v>0.0</v>
      </c>
      <c r="AJ101" s="433">
        <v>0.0</v>
      </c>
      <c r="AK101" s="433">
        <v>0.0</v>
      </c>
      <c r="AL101" s="433">
        <v>0.0</v>
      </c>
      <c r="AM101" s="433">
        <v>0.0</v>
      </c>
      <c r="AN101" s="433">
        <v>0.0</v>
      </c>
      <c r="AO101" s="433">
        <v>0.0</v>
      </c>
      <c r="AP101" s="433">
        <v>0.001517</v>
      </c>
      <c r="AQ101" s="433">
        <v>0.001376</v>
      </c>
      <c r="AR101" s="433">
        <v>0.001309</v>
      </c>
      <c r="AS101" s="433">
        <v>0.001304</v>
      </c>
      <c r="AT101" s="433">
        <v>0.001252</v>
      </c>
      <c r="AU101" s="433">
        <v>0.001254</v>
      </c>
      <c r="AV101" s="433">
        <v>0.001212</v>
      </c>
      <c r="AW101" s="433">
        <v>0.00132</v>
      </c>
      <c r="AX101" s="433">
        <v>0.001414</v>
      </c>
      <c r="AY101" s="433">
        <v>0.016517</v>
      </c>
      <c r="AZ101" s="433">
        <v>0.138534</v>
      </c>
      <c r="BA101" s="433">
        <v>1.097016</v>
      </c>
      <c r="BB101" s="433">
        <v>1.201152</v>
      </c>
      <c r="BC101" s="433">
        <v>1.24911639841704</v>
      </c>
      <c r="BD101" s="433">
        <v>1.246082</v>
      </c>
      <c r="BE101" s="435">
        <v>1.372604</v>
      </c>
      <c r="BF101" s="457">
        <v>0.0985261931774912</v>
      </c>
      <c r="BG101" s="457">
        <v>0.994317174851454</v>
      </c>
      <c r="BH101" s="457">
        <v>0.00160402523901365</v>
      </c>
    </row>
    <row r="102" spans="8:8">
      <c r="A102" s="218" t="s">
        <v>186</v>
      </c>
      <c r="B102" s="433">
        <v>0.0</v>
      </c>
      <c r="C102" s="433">
        <v>0.0</v>
      </c>
      <c r="D102" s="433">
        <v>0.0</v>
      </c>
      <c r="E102" s="433">
        <v>0.0</v>
      </c>
      <c r="F102" s="433">
        <v>0.0</v>
      </c>
      <c r="G102" s="433">
        <v>0.0</v>
      </c>
      <c r="H102" s="433">
        <v>0.0</v>
      </c>
      <c r="I102" s="433">
        <v>0.0</v>
      </c>
      <c r="J102" s="433">
        <v>0.0</v>
      </c>
      <c r="K102" s="433">
        <v>0.0</v>
      </c>
      <c r="L102" s="433">
        <v>0.0</v>
      </c>
      <c r="M102" s="433">
        <v>0.0</v>
      </c>
      <c r="N102" s="433">
        <v>0.0</v>
      </c>
      <c r="O102" s="433">
        <v>0.0</v>
      </c>
      <c r="P102" s="433">
        <v>0.0</v>
      </c>
      <c r="Q102" s="433">
        <v>0.0</v>
      </c>
      <c r="R102" s="433">
        <v>0.0</v>
      </c>
      <c r="S102" s="433">
        <v>0.0</v>
      </c>
      <c r="T102" s="433">
        <v>0.0</v>
      </c>
      <c r="U102" s="433">
        <v>0.0</v>
      </c>
      <c r="V102" s="433">
        <v>0.0</v>
      </c>
      <c r="W102" s="433">
        <v>0.0</v>
      </c>
      <c r="X102" s="433">
        <v>0.0</v>
      </c>
      <c r="Y102" s="433">
        <v>0.0</v>
      </c>
      <c r="Z102" s="433">
        <v>0.0</v>
      </c>
      <c r="AA102" s="433">
        <v>0.0</v>
      </c>
      <c r="AB102" s="433">
        <v>0.0</v>
      </c>
      <c r="AC102" s="433">
        <v>0.0</v>
      </c>
      <c r="AD102" s="433">
        <v>0.0</v>
      </c>
      <c r="AE102" s="433">
        <v>0.0</v>
      </c>
      <c r="AF102" s="433">
        <v>0.0</v>
      </c>
      <c r="AG102" s="433">
        <v>0.0</v>
      </c>
      <c r="AH102" s="433">
        <v>0.0</v>
      </c>
      <c r="AI102" s="433">
        <v>0.0</v>
      </c>
      <c r="AJ102" s="433">
        <v>0.0</v>
      </c>
      <c r="AK102" s="433">
        <v>0.0</v>
      </c>
      <c r="AL102" s="433">
        <v>0.0</v>
      </c>
      <c r="AM102" s="433">
        <v>0.0</v>
      </c>
      <c r="AN102" s="433">
        <v>0.0</v>
      </c>
      <c r="AO102" s="433">
        <v>0.0</v>
      </c>
      <c r="AP102" s="433">
        <v>0.0</v>
      </c>
      <c r="AQ102" s="433">
        <v>0.0</v>
      </c>
      <c r="AR102" s="433">
        <v>0.0</v>
      </c>
      <c r="AS102" s="433">
        <v>2.97E-4</v>
      </c>
      <c r="AT102" s="433">
        <v>0.001596</v>
      </c>
      <c r="AU102" s="433">
        <v>0.003086</v>
      </c>
      <c r="AV102" s="433">
        <v>0.004895</v>
      </c>
      <c r="AW102" s="433">
        <v>0.008193</v>
      </c>
      <c r="AX102" s="433">
        <v>0.012556</v>
      </c>
      <c r="AY102" s="433">
        <v>0.027133</v>
      </c>
      <c r="AZ102" s="433">
        <v>0.048733</v>
      </c>
      <c r="BA102" s="433">
        <v>0.08848914</v>
      </c>
      <c r="BB102" s="433">
        <v>0.122786</v>
      </c>
      <c r="BC102" s="433">
        <v>0.13516214</v>
      </c>
      <c r="BD102" s="433">
        <v>0.19461899</v>
      </c>
      <c r="BE102" s="435">
        <v>0.295108120326477</v>
      </c>
      <c r="BF102" s="457">
        <v>0.512194745162265</v>
      </c>
      <c r="BG102" s="457">
        <v>0.616647119335092</v>
      </c>
      <c r="BH102" s="457">
        <v>3.44863393405197E-4</v>
      </c>
    </row>
    <row r="103" spans="8:8">
      <c r="A103" s="218" t="s">
        <v>187</v>
      </c>
      <c r="B103" s="433">
        <v>0.0</v>
      </c>
      <c r="C103" s="433">
        <v>0.0</v>
      </c>
      <c r="D103" s="433">
        <v>0.0</v>
      </c>
      <c r="E103" s="433">
        <v>0.0</v>
      </c>
      <c r="F103" s="433">
        <v>0.0</v>
      </c>
      <c r="G103" s="433">
        <v>0.0</v>
      </c>
      <c r="H103" s="433">
        <v>0.0</v>
      </c>
      <c r="I103" s="433">
        <v>0.0</v>
      </c>
      <c r="J103" s="433">
        <v>0.0</v>
      </c>
      <c r="K103" s="433">
        <v>0.0</v>
      </c>
      <c r="L103" s="433">
        <v>0.0</v>
      </c>
      <c r="M103" s="433">
        <v>0.0</v>
      </c>
      <c r="N103" s="433">
        <v>0.0</v>
      </c>
      <c r="O103" s="433">
        <v>0.0</v>
      </c>
      <c r="P103" s="433">
        <v>0.0</v>
      </c>
      <c r="Q103" s="433">
        <v>0.0</v>
      </c>
      <c r="R103" s="433">
        <v>0.0</v>
      </c>
      <c r="S103" s="433">
        <v>0.0</v>
      </c>
      <c r="T103" s="433">
        <v>0.0</v>
      </c>
      <c r="U103" s="433">
        <v>0.0</v>
      </c>
      <c r="V103" s="433">
        <v>0.0</v>
      </c>
      <c r="W103" s="433">
        <v>0.0</v>
      </c>
      <c r="X103" s="433">
        <v>0.0</v>
      </c>
      <c r="Y103" s="433">
        <v>0.0</v>
      </c>
      <c r="Z103" s="433">
        <v>0.0</v>
      </c>
      <c r="AA103" s="433">
        <v>0.001</v>
      </c>
      <c r="AB103" s="433">
        <v>0.001</v>
      </c>
      <c r="AC103" s="433">
        <v>0.002</v>
      </c>
      <c r="AD103" s="433">
        <v>0.002</v>
      </c>
      <c r="AE103" s="433">
        <v>0.002</v>
      </c>
      <c r="AF103" s="433">
        <v>0.002</v>
      </c>
      <c r="AG103" s="433">
        <v>0.003</v>
      </c>
      <c r="AH103" s="433">
        <v>0.003</v>
      </c>
      <c r="AI103" s="433">
        <v>0.004</v>
      </c>
      <c r="AJ103" s="433">
        <v>0.004572</v>
      </c>
      <c r="AK103" s="433">
        <v>0.005284</v>
      </c>
      <c r="AL103" s="433">
        <v>0.006184</v>
      </c>
      <c r="AM103" s="433">
        <v>0.007044</v>
      </c>
      <c r="AN103" s="433">
        <v>0.007752</v>
      </c>
      <c r="AO103" s="433">
        <v>0.009872</v>
      </c>
      <c r="AP103" s="433">
        <v>0.014399</v>
      </c>
      <c r="AQ103" s="433">
        <v>0.031022</v>
      </c>
      <c r="AR103" s="433">
        <v>0.071279</v>
      </c>
      <c r="AS103" s="433">
        <v>0.284315</v>
      </c>
      <c r="AT103" s="433">
        <v>0.566191</v>
      </c>
      <c r="AU103" s="433">
        <v>0.772801</v>
      </c>
      <c r="AV103" s="433">
        <v>0.917198</v>
      </c>
      <c r="AW103" s="433">
        <v>1.103227</v>
      </c>
      <c r="AX103" s="433">
        <v>1.605182</v>
      </c>
      <c r="AY103" s="433">
        <v>2.5563</v>
      </c>
      <c r="AZ103" s="433">
        <v>3.979158353</v>
      </c>
      <c r="BA103" s="433">
        <v>5.122441417</v>
      </c>
      <c r="BB103" s="433">
        <v>7.056219269</v>
      </c>
      <c r="BC103" s="433">
        <v>9.20809885874529</v>
      </c>
      <c r="BD103" s="433">
        <v>12.9960179866406</v>
      </c>
      <c r="BE103" s="435">
        <v>16.568756</v>
      </c>
      <c r="BF103" s="457">
        <v>0.271426847196492</v>
      </c>
      <c r="BG103" s="457">
        <v>0.367995706085914</v>
      </c>
      <c r="BH103" s="457">
        <v>0.0193622507314993</v>
      </c>
    </row>
    <row r="104" spans="8:8">
      <c r="A104" s="218" t="s">
        <v>188</v>
      </c>
      <c r="B104" s="433">
        <v>0.0</v>
      </c>
      <c r="C104" s="433">
        <v>0.0</v>
      </c>
      <c r="D104" s="433">
        <v>0.0</v>
      </c>
      <c r="E104" s="433">
        <v>0.0</v>
      </c>
      <c r="F104" s="433">
        <v>0.0</v>
      </c>
      <c r="G104" s="433">
        <v>0.0</v>
      </c>
      <c r="H104" s="433">
        <v>0.0</v>
      </c>
      <c r="I104" s="433">
        <v>0.0</v>
      </c>
      <c r="J104" s="433">
        <v>0.0</v>
      </c>
      <c r="K104" s="433">
        <v>0.0</v>
      </c>
      <c r="L104" s="433">
        <v>0.0</v>
      </c>
      <c r="M104" s="433">
        <v>0.0</v>
      </c>
      <c r="N104" s="433">
        <v>0.0</v>
      </c>
      <c r="O104" s="433">
        <v>0.0</v>
      </c>
      <c r="P104" s="433">
        <v>0.0</v>
      </c>
      <c r="Q104" s="433">
        <v>0.0</v>
      </c>
      <c r="R104" s="433">
        <v>0.0</v>
      </c>
      <c r="S104" s="433">
        <v>0.0</v>
      </c>
      <c r="T104" s="433">
        <v>0.0</v>
      </c>
      <c r="U104" s="433">
        <v>0.0</v>
      </c>
      <c r="V104" s="433">
        <v>0.0</v>
      </c>
      <c r="W104" s="433">
        <v>0.0</v>
      </c>
      <c r="X104" s="433">
        <v>0.0</v>
      </c>
      <c r="Y104" s="433">
        <v>0.0</v>
      </c>
      <c r="Z104" s="433">
        <v>0.0</v>
      </c>
      <c r="AA104" s="433">
        <v>0.0</v>
      </c>
      <c r="AB104" s="433">
        <v>0.0</v>
      </c>
      <c r="AC104" s="433">
        <v>0.0</v>
      </c>
      <c r="AD104" s="433">
        <v>0.0</v>
      </c>
      <c r="AE104" s="433">
        <v>0.0</v>
      </c>
      <c r="AF104" s="433">
        <v>0.0</v>
      </c>
      <c r="AG104" s="433">
        <v>0.0</v>
      </c>
      <c r="AH104" s="433">
        <v>0.0</v>
      </c>
      <c r="AI104" s="433">
        <v>0.0</v>
      </c>
      <c r="AJ104" s="433">
        <v>0.0</v>
      </c>
      <c r="AK104" s="433">
        <v>4.32E-4</v>
      </c>
      <c r="AL104" s="433">
        <v>9.03096E-4</v>
      </c>
      <c r="AM104" s="433">
        <v>0.001501112</v>
      </c>
      <c r="AN104" s="433">
        <v>0.002403992</v>
      </c>
      <c r="AO104" s="433">
        <v>0.003539072</v>
      </c>
      <c r="AP104" s="433">
        <v>0.004615336</v>
      </c>
      <c r="AQ104" s="433">
        <v>0.00538678</v>
      </c>
      <c r="AR104" s="433">
        <v>0.00597646</v>
      </c>
      <c r="AS104" s="433">
        <v>0.006375132</v>
      </c>
      <c r="AT104" s="433">
        <v>0.006787804</v>
      </c>
      <c r="AU104" s="433">
        <v>0.007195476</v>
      </c>
      <c r="AV104" s="433">
        <v>0.008714148</v>
      </c>
      <c r="AW104" s="433">
        <v>0.01000782</v>
      </c>
      <c r="AX104" s="433">
        <v>0.01438312</v>
      </c>
      <c r="AY104" s="433">
        <v>0.02808402</v>
      </c>
      <c r="AZ104" s="433">
        <v>0.04872</v>
      </c>
      <c r="BA104" s="433">
        <v>0.08297</v>
      </c>
      <c r="BB104" s="433">
        <v>0.22461</v>
      </c>
      <c r="BC104" s="433">
        <v>0.32131</v>
      </c>
      <c r="BD104" s="433">
        <v>0.373369488173425</v>
      </c>
      <c r="BE104" s="435">
        <v>0.400155744629356</v>
      </c>
      <c r="BF104" s="457">
        <v>0.0688136967886341</v>
      </c>
      <c r="BG104" s="457">
        <v>0.492935183739506</v>
      </c>
      <c r="BH104" s="457">
        <v>4.67622062824958E-4</v>
      </c>
    </row>
    <row r="105" spans="8:8">
      <c r="A105" s="218" t="s">
        <v>189</v>
      </c>
      <c r="B105" s="433">
        <v>0.0</v>
      </c>
      <c r="C105" s="433">
        <v>0.0</v>
      </c>
      <c r="D105" s="433">
        <v>0.0</v>
      </c>
      <c r="E105" s="433">
        <v>0.0</v>
      </c>
      <c r="F105" s="433">
        <v>0.0</v>
      </c>
      <c r="G105" s="433">
        <v>0.0</v>
      </c>
      <c r="H105" s="433">
        <v>0.0</v>
      </c>
      <c r="I105" s="433">
        <v>0.0</v>
      </c>
      <c r="J105" s="433">
        <v>0.0</v>
      </c>
      <c r="K105" s="433">
        <v>0.0</v>
      </c>
      <c r="L105" s="433">
        <v>0.0</v>
      </c>
      <c r="M105" s="433">
        <v>0.0</v>
      </c>
      <c r="N105" s="433">
        <v>0.0</v>
      </c>
      <c r="O105" s="433">
        <v>0.0</v>
      </c>
      <c r="P105" s="433">
        <v>0.0</v>
      </c>
      <c r="Q105" s="433">
        <v>0.0</v>
      </c>
      <c r="R105" s="433">
        <v>0.0</v>
      </c>
      <c r="S105" s="433">
        <v>0.0</v>
      </c>
      <c r="T105" s="433">
        <v>0.0</v>
      </c>
      <c r="U105" s="433">
        <v>0.0</v>
      </c>
      <c r="V105" s="433">
        <v>0.0</v>
      </c>
      <c r="W105" s="433">
        <v>0.0</v>
      </c>
      <c r="X105" s="433">
        <v>0.0</v>
      </c>
      <c r="Y105" s="433">
        <v>0.0</v>
      </c>
      <c r="Z105" s="433">
        <v>0.0</v>
      </c>
      <c r="AA105" s="433">
        <v>0.0</v>
      </c>
      <c r="AB105" s="433">
        <v>0.0</v>
      </c>
      <c r="AC105" s="433">
        <v>0.0</v>
      </c>
      <c r="AD105" s="433">
        <v>0.0</v>
      </c>
      <c r="AE105" s="433">
        <v>0.0</v>
      </c>
      <c r="AF105" s="433">
        <v>0.0</v>
      </c>
      <c r="AG105" s="433">
        <v>0.0</v>
      </c>
      <c r="AH105" s="433">
        <v>0.0</v>
      </c>
      <c r="AI105" s="433">
        <v>0.0</v>
      </c>
      <c r="AJ105" s="433">
        <v>0.0</v>
      </c>
      <c r="AK105" s="433">
        <v>1.2E-4</v>
      </c>
      <c r="AL105" s="433">
        <v>2.64E-4</v>
      </c>
      <c r="AM105" s="433">
        <v>3.48E-4</v>
      </c>
      <c r="AN105" s="433">
        <v>4.61E-4</v>
      </c>
      <c r="AO105" s="433">
        <v>5.84E-4</v>
      </c>
      <c r="AP105" s="433">
        <v>9.6E-4</v>
      </c>
      <c r="AQ105" s="433">
        <v>0.001457</v>
      </c>
      <c r="AR105" s="433">
        <v>0.00218</v>
      </c>
      <c r="AS105" s="433">
        <v>0.004473143</v>
      </c>
      <c r="AT105" s="433">
        <v>0.009112535</v>
      </c>
      <c r="AU105" s="433">
        <v>0.021727004</v>
      </c>
      <c r="AV105" s="433">
        <v>0.061622537</v>
      </c>
      <c r="AW105" s="433">
        <v>0.159869831</v>
      </c>
      <c r="AX105" s="433">
        <v>0.321096236</v>
      </c>
      <c r="AY105" s="433">
        <v>0.528762129</v>
      </c>
      <c r="AZ105" s="433">
        <v>0.850267948</v>
      </c>
      <c r="BA105" s="433">
        <v>1.10900465</v>
      </c>
      <c r="BB105" s="433">
        <v>1.667452949</v>
      </c>
      <c r="BC105" s="433">
        <v>2.712035669</v>
      </c>
      <c r="BD105" s="433">
        <v>4.014341974</v>
      </c>
      <c r="BE105" s="435">
        <v>6.085793133</v>
      </c>
      <c r="BF105" s="457">
        <v>0.511870518809426</v>
      </c>
      <c r="BG105" s="457">
        <v>0.838220121675943</v>
      </c>
      <c r="BH105" s="457">
        <v>0.00711185876243109</v>
      </c>
    </row>
    <row r="106" spans="8:8">
      <c r="A106" s="218" t="s">
        <v>190</v>
      </c>
      <c r="B106" s="433">
        <v>0.0</v>
      </c>
      <c r="C106" s="433">
        <v>0.0</v>
      </c>
      <c r="D106" s="433">
        <v>0.0</v>
      </c>
      <c r="E106" s="433">
        <v>0.0</v>
      </c>
      <c r="F106" s="433">
        <v>0.0</v>
      </c>
      <c r="G106" s="433">
        <v>0.0</v>
      </c>
      <c r="H106" s="433">
        <v>0.0</v>
      </c>
      <c r="I106" s="433">
        <v>0.0</v>
      </c>
      <c r="J106" s="433">
        <v>0.0</v>
      </c>
      <c r="K106" s="433">
        <v>0.0</v>
      </c>
      <c r="L106" s="433">
        <v>0.0</v>
      </c>
      <c r="M106" s="433">
        <v>0.0</v>
      </c>
      <c r="N106" s="433">
        <v>0.0</v>
      </c>
      <c r="O106" s="433">
        <v>0.0</v>
      </c>
      <c r="P106" s="433">
        <v>0.0</v>
      </c>
      <c r="Q106" s="433">
        <v>0.0</v>
      </c>
      <c r="R106" s="433">
        <v>0.0</v>
      </c>
      <c r="S106" s="433">
        <v>0.0</v>
      </c>
      <c r="T106" s="433">
        <v>0.0</v>
      </c>
      <c r="U106" s="433">
        <v>0.0</v>
      </c>
      <c r="V106" s="433">
        <v>0.0</v>
      </c>
      <c r="W106" s="433">
        <v>0.0</v>
      </c>
      <c r="X106" s="433">
        <v>0.0</v>
      </c>
      <c r="Y106" s="433">
        <v>0.0</v>
      </c>
      <c r="Z106" s="433">
        <v>0.0</v>
      </c>
      <c r="AA106" s="433">
        <v>0.0</v>
      </c>
      <c r="AB106" s="433">
        <v>0.0</v>
      </c>
      <c r="AC106" s="433">
        <v>0.0</v>
      </c>
      <c r="AD106" s="433">
        <v>0.0</v>
      </c>
      <c r="AE106" s="433">
        <v>0.0</v>
      </c>
      <c r="AF106" s="433">
        <v>0.0</v>
      </c>
      <c r="AG106" s="433">
        <v>0.0</v>
      </c>
      <c r="AH106" s="433">
        <v>0.0</v>
      </c>
      <c r="AI106" s="433">
        <v>0.0</v>
      </c>
      <c r="AJ106" s="433">
        <v>0.0</v>
      </c>
      <c r="AK106" s="433">
        <v>0.0</v>
      </c>
      <c r="AL106" s="433">
        <v>0.0</v>
      </c>
      <c r="AM106" s="433">
        <v>0.0</v>
      </c>
      <c r="AN106" s="433">
        <v>0.0</v>
      </c>
      <c r="AO106" s="433">
        <v>0.0</v>
      </c>
      <c r="AP106" s="433">
        <v>0.0</v>
      </c>
      <c r="AQ106" s="433">
        <v>0.03648</v>
      </c>
      <c r="AR106" s="433">
        <v>0.03876</v>
      </c>
      <c r="AS106" s="433">
        <v>0.03888</v>
      </c>
      <c r="AT106" s="433">
        <v>0.0444</v>
      </c>
      <c r="AU106" s="433">
        <v>0.05832</v>
      </c>
      <c r="AV106" s="433">
        <v>0.09444</v>
      </c>
      <c r="AW106" s="433">
        <v>0.498475</v>
      </c>
      <c r="AX106" s="433">
        <v>1.257475</v>
      </c>
      <c r="AY106" s="433">
        <v>1.933475</v>
      </c>
      <c r="AZ106" s="433">
        <v>2.378</v>
      </c>
      <c r="BA106" s="433">
        <v>3.377</v>
      </c>
      <c r="BB106" s="433">
        <v>4.543</v>
      </c>
      <c r="BC106" s="433">
        <v>4.537</v>
      </c>
      <c r="BD106" s="433">
        <v>4.56785375325568</v>
      </c>
      <c r="BE106" s="435">
        <v>4.56785375325568</v>
      </c>
      <c r="BF106" s="457">
        <v>-0.00273224043715847</v>
      </c>
      <c r="BG106" s="457">
        <v>0.589398951101057</v>
      </c>
      <c r="BH106" s="457">
        <v>0.00533799457698313</v>
      </c>
    </row>
    <row r="107" spans="8:8">
      <c r="A107" s="218" t="s">
        <v>191</v>
      </c>
      <c r="B107" s="433">
        <v>0.0</v>
      </c>
      <c r="C107" s="433">
        <v>0.0</v>
      </c>
      <c r="D107" s="433">
        <v>0.0</v>
      </c>
      <c r="E107" s="433">
        <v>0.0</v>
      </c>
      <c r="F107" s="433">
        <v>0.0</v>
      </c>
      <c r="G107" s="433">
        <v>0.0</v>
      </c>
      <c r="H107" s="433">
        <v>0.0</v>
      </c>
      <c r="I107" s="433">
        <v>0.0</v>
      </c>
      <c r="J107" s="433">
        <v>0.0</v>
      </c>
      <c r="K107" s="433">
        <v>0.0</v>
      </c>
      <c r="L107" s="433">
        <v>0.0</v>
      </c>
      <c r="M107" s="433">
        <v>0.0</v>
      </c>
      <c r="N107" s="433">
        <v>0.0</v>
      </c>
      <c r="O107" s="433">
        <v>0.0</v>
      </c>
      <c r="P107" s="433">
        <v>0.0</v>
      </c>
      <c r="Q107" s="433">
        <v>0.0</v>
      </c>
      <c r="R107" s="433">
        <v>0.0</v>
      </c>
      <c r="S107" s="433">
        <v>0.0</v>
      </c>
      <c r="T107" s="433">
        <v>0.0</v>
      </c>
      <c r="U107" s="433">
        <v>0.0</v>
      </c>
      <c r="V107" s="433">
        <v>0.0</v>
      </c>
      <c r="W107" s="433">
        <v>0.0</v>
      </c>
      <c r="X107" s="433">
        <v>0.0</v>
      </c>
      <c r="Y107" s="433">
        <v>0.0</v>
      </c>
      <c r="Z107" s="433">
        <v>0.0</v>
      </c>
      <c r="AA107" s="433">
        <v>0.0</v>
      </c>
      <c r="AB107" s="433">
        <v>0.0</v>
      </c>
      <c r="AC107" s="433">
        <v>0.0</v>
      </c>
      <c r="AD107" s="433">
        <v>0.0</v>
      </c>
      <c r="AE107" s="433">
        <v>0.0</v>
      </c>
      <c r="AF107" s="433">
        <v>0.0</v>
      </c>
      <c r="AG107" s="433">
        <v>0.0</v>
      </c>
      <c r="AH107" s="433">
        <v>0.0</v>
      </c>
      <c r="AI107" s="433">
        <v>0.0</v>
      </c>
      <c r="AJ107" s="433">
        <v>0.0</v>
      </c>
      <c r="AK107" s="433">
        <v>0.0</v>
      </c>
      <c r="AL107" s="433">
        <v>0.0</v>
      </c>
      <c r="AM107" s="433">
        <v>0.0</v>
      </c>
      <c r="AN107" s="433">
        <v>0.0</v>
      </c>
      <c r="AO107" s="433">
        <v>0.0</v>
      </c>
      <c r="AP107" s="433">
        <v>0.0</v>
      </c>
      <c r="AQ107" s="433">
        <v>0.0</v>
      </c>
      <c r="AR107" s="433">
        <v>0.0</v>
      </c>
      <c r="AS107" s="433">
        <v>0.0</v>
      </c>
      <c r="AT107" s="433">
        <v>0.0</v>
      </c>
      <c r="AU107" s="433">
        <v>0.005896</v>
      </c>
      <c r="AV107" s="433">
        <v>0.005896</v>
      </c>
      <c r="AW107" s="433">
        <v>0.005896</v>
      </c>
      <c r="AX107" s="433">
        <v>0.005896</v>
      </c>
      <c r="AY107" s="433">
        <v>0.006669</v>
      </c>
      <c r="AZ107" s="433">
        <v>0.006669</v>
      </c>
      <c r="BA107" s="433">
        <v>0.006669</v>
      </c>
      <c r="BB107" s="433">
        <v>0.009371</v>
      </c>
      <c r="BC107" s="433">
        <v>0.113493222222222</v>
      </c>
      <c r="BD107" s="433">
        <v>4.1171890635881</v>
      </c>
      <c r="BE107" s="435">
        <v>9.45273114133518</v>
      </c>
      <c r="BF107" s="457">
        <v>1.28964564451013</v>
      </c>
      <c r="BG107" s="457">
        <v>0.0</v>
      </c>
      <c r="BH107" s="457">
        <v>0.01104646302088</v>
      </c>
    </row>
    <row r="108" spans="8:8">
      <c r="A108" s="218" t="s">
        <v>192</v>
      </c>
      <c r="B108" s="433">
        <v>0.0</v>
      </c>
      <c r="C108" s="433">
        <v>0.0</v>
      </c>
      <c r="D108" s="433">
        <v>0.0</v>
      </c>
      <c r="E108" s="433">
        <v>0.0</v>
      </c>
      <c r="F108" s="433">
        <v>0.0</v>
      </c>
      <c r="G108" s="433">
        <v>0.0</v>
      </c>
      <c r="H108" s="433">
        <v>0.0</v>
      </c>
      <c r="I108" s="433">
        <v>0.0</v>
      </c>
      <c r="J108" s="433">
        <v>0.0</v>
      </c>
      <c r="K108" s="433">
        <v>0.0</v>
      </c>
      <c r="L108" s="433">
        <v>0.0</v>
      </c>
      <c r="M108" s="433">
        <v>0.0</v>
      </c>
      <c r="N108" s="433">
        <v>0.0</v>
      </c>
      <c r="O108" s="433">
        <v>0.0</v>
      </c>
      <c r="P108" s="433">
        <v>0.0</v>
      </c>
      <c r="Q108" s="433">
        <v>0.0</v>
      </c>
      <c r="R108" s="433">
        <v>0.0</v>
      </c>
      <c r="S108" s="433">
        <v>0.0</v>
      </c>
      <c r="T108" s="433">
        <v>0.0</v>
      </c>
      <c r="U108" s="433">
        <v>0.0</v>
      </c>
      <c r="V108" s="433">
        <v>0.0</v>
      </c>
      <c r="W108" s="433">
        <v>0.0</v>
      </c>
      <c r="X108" s="433">
        <v>0.0</v>
      </c>
      <c r="Y108" s="433">
        <v>0.0</v>
      </c>
      <c r="Z108" s="433">
        <v>0.0</v>
      </c>
      <c r="AA108" s="433">
        <v>0.0</v>
      </c>
      <c r="AB108" s="433">
        <v>0.0</v>
      </c>
      <c r="AC108" s="433">
        <v>0.0</v>
      </c>
      <c r="AD108" s="433">
        <v>0.0</v>
      </c>
      <c r="AE108" s="433">
        <v>0.0</v>
      </c>
      <c r="AF108" s="433">
        <v>0.0</v>
      </c>
      <c r="AG108" s="433">
        <v>0.0</v>
      </c>
      <c r="AH108" s="433">
        <v>2.0E-6</v>
      </c>
      <c r="AI108" s="433">
        <v>1.2E-5</v>
      </c>
      <c r="AJ108" s="433">
        <v>9.0E-6</v>
      </c>
      <c r="AK108" s="433">
        <v>0.00276599998256564</v>
      </c>
      <c r="AL108" s="433">
        <v>0.00515500003525615</v>
      </c>
      <c r="AM108" s="433">
        <v>0.00606699998268485</v>
      </c>
      <c r="AN108" s="433">
        <v>0.00773700000843406</v>
      </c>
      <c r="AO108" s="433">
        <v>0.00913600001770258</v>
      </c>
      <c r="AP108" s="433">
        <v>0.0113290000521168</v>
      </c>
      <c r="AQ108" s="433">
        <v>0.0146560000565276</v>
      </c>
      <c r="AR108" s="433">
        <v>0.0170600201771278</v>
      </c>
      <c r="AS108" s="433">
        <v>0.0258840201077555</v>
      </c>
      <c r="AT108" s="433">
        <v>0.0291580203334</v>
      </c>
      <c r="AU108" s="433">
        <v>0.0314238353166809</v>
      </c>
      <c r="AV108" s="433">
        <v>0.0473516260628434</v>
      </c>
      <c r="AW108" s="433">
        <v>0.0914024727935472</v>
      </c>
      <c r="AX108" s="433">
        <v>0.11123628111303</v>
      </c>
      <c r="AY108" s="433">
        <v>0.145392691563932</v>
      </c>
      <c r="AZ108" s="433">
        <v>0.23125928653611</v>
      </c>
      <c r="BA108" s="433">
        <v>0.334800342875162</v>
      </c>
      <c r="BB108" s="433">
        <v>0.471877116827419</v>
      </c>
      <c r="BC108" s="433">
        <v>0.581136922655366</v>
      </c>
      <c r="BD108" s="433">
        <v>0.828174583394908</v>
      </c>
      <c r="BE108" s="435">
        <v>1.05776756950897</v>
      </c>
      <c r="BF108" s="457">
        <v>0.273738068437477</v>
      </c>
      <c r="BG108" s="457">
        <v>0.397450348568532</v>
      </c>
      <c r="BH108" s="457">
        <v>0.00123610733940926</v>
      </c>
    </row>
    <row r="109" spans="8:8" s="47" ht="10.2" customFormat="1">
      <c r="A109" s="54" t="s">
        <v>193</v>
      </c>
      <c r="B109" s="436">
        <v>0.0</v>
      </c>
      <c r="C109" s="436">
        <v>0.0</v>
      </c>
      <c r="D109" s="436">
        <v>0.0</v>
      </c>
      <c r="E109" s="436">
        <v>0.0</v>
      </c>
      <c r="F109" s="436">
        <v>0.0</v>
      </c>
      <c r="G109" s="436">
        <v>0.0</v>
      </c>
      <c r="H109" s="436">
        <v>0.0</v>
      </c>
      <c r="I109" s="436">
        <v>0.0</v>
      </c>
      <c r="J109" s="436">
        <v>0.0</v>
      </c>
      <c r="K109" s="436">
        <v>0.0</v>
      </c>
      <c r="L109" s="436">
        <v>0.0</v>
      </c>
      <c r="M109" s="436">
        <v>0.0</v>
      </c>
      <c r="N109" s="436">
        <v>0.0</v>
      </c>
      <c r="O109" s="436">
        <v>0.0</v>
      </c>
      <c r="P109" s="436">
        <v>0.0</v>
      </c>
      <c r="Q109" s="436">
        <v>0.0</v>
      </c>
      <c r="R109" s="436">
        <v>0.0</v>
      </c>
      <c r="S109" s="436">
        <v>0.0</v>
      </c>
      <c r="T109" s="436">
        <v>0.0</v>
      </c>
      <c r="U109" s="436">
        <v>0.0</v>
      </c>
      <c r="V109" s="436">
        <v>0.0</v>
      </c>
      <c r="W109" s="436">
        <v>0.0</v>
      </c>
      <c r="X109" s="436">
        <v>0.0</v>
      </c>
      <c r="Y109" s="436">
        <v>0.0</v>
      </c>
      <c r="Z109" s="436">
        <v>0.0</v>
      </c>
      <c r="AA109" s="436">
        <v>0.004</v>
      </c>
      <c r="AB109" s="436">
        <v>0.00945</v>
      </c>
      <c r="AC109" s="436">
        <v>0.0276</v>
      </c>
      <c r="AD109" s="436">
        <v>0.0431</v>
      </c>
      <c r="AE109" s="436">
        <v>0.0534</v>
      </c>
      <c r="AF109" s="436">
        <v>0.070660101010101</v>
      </c>
      <c r="AG109" s="436">
        <v>0.0981606060606061</v>
      </c>
      <c r="AH109" s="436">
        <v>0.147015451951017</v>
      </c>
      <c r="AI109" s="436">
        <v>0.202918856060606</v>
      </c>
      <c r="AJ109" s="436">
        <v>0.286266606060606</v>
      </c>
      <c r="AK109" s="436">
        <v>0.428484426231355</v>
      </c>
      <c r="AL109" s="436">
        <v>0.608506426324449</v>
      </c>
      <c r="AM109" s="436">
        <v>0.829111425113998</v>
      </c>
      <c r="AN109" s="436">
        <v>1.11657060817005</v>
      </c>
      <c r="AO109" s="436">
        <v>1.46378501348719</v>
      </c>
      <c r="AP109" s="436">
        <v>1.85254052752161</v>
      </c>
      <c r="AQ109" s="436">
        <v>2.29110778005653</v>
      </c>
      <c r="AR109" s="436">
        <v>2.74838987512662</v>
      </c>
      <c r="AS109" s="436">
        <v>3.33003916811869</v>
      </c>
      <c r="AT109" s="436">
        <v>4.38236975889114</v>
      </c>
      <c r="AU109" s="436">
        <v>6.7371568703901</v>
      </c>
      <c r="AV109" s="436">
        <v>12.1528437498485</v>
      </c>
      <c r="AW109" s="436">
        <v>17.5282057369871</v>
      </c>
      <c r="AX109" s="436">
        <v>32.3208455518019</v>
      </c>
      <c r="AY109" s="436">
        <v>62.822081364049</v>
      </c>
      <c r="AZ109" s="436">
        <v>95.3461539951318</v>
      </c>
      <c r="BA109" s="436">
        <v>141.530636617686</v>
      </c>
      <c r="BB109" s="436">
        <v>219.805265199027</v>
      </c>
      <c r="BC109" s="436">
        <v>309.110067537662</v>
      </c>
      <c r="BD109" s="436">
        <v>392.038996105999</v>
      </c>
      <c r="BE109" s="436">
        <v>470.298314604769</v>
      </c>
      <c r="BF109" s="458">
        <v>0.1963436066071</v>
      </c>
      <c r="BG109" s="458">
        <v>0.567335697075338</v>
      </c>
      <c r="BH109" s="458">
        <v>0.549590680554357</v>
      </c>
    </row>
    <row r="110" spans="8:8">
      <c r="B110" s="433"/>
      <c r="C110" s="433"/>
      <c r="D110" s="433"/>
      <c r="E110" s="433"/>
      <c r="F110" s="433"/>
      <c r="G110" s="433"/>
      <c r="H110" s="433"/>
      <c r="I110" s="433"/>
      <c r="J110" s="433"/>
      <c r="K110" s="433"/>
      <c r="L110" s="433"/>
      <c r="M110" s="433"/>
      <c r="N110" s="433"/>
      <c r="O110" s="433"/>
      <c r="P110" s="433"/>
      <c r="Q110" s="433"/>
      <c r="R110" s="433"/>
      <c r="S110" s="433"/>
      <c r="T110" s="433"/>
      <c r="U110" s="433"/>
      <c r="V110" s="433"/>
      <c r="W110" s="433"/>
      <c r="X110" s="433"/>
      <c r="Y110" s="433"/>
      <c r="Z110" s="433"/>
      <c r="AA110" s="433"/>
      <c r="AB110" s="433"/>
      <c r="AC110" s="433"/>
      <c r="AD110" s="433"/>
      <c r="AE110" s="433"/>
      <c r="AF110" s="433"/>
      <c r="AG110" s="433"/>
      <c r="AH110" s="433"/>
      <c r="AI110" s="433"/>
      <c r="AJ110" s="433"/>
      <c r="AK110" s="433"/>
      <c r="AL110" s="433"/>
      <c r="AM110" s="433"/>
      <c r="AN110" s="433"/>
      <c r="AO110" s="433"/>
      <c r="AP110" s="433"/>
      <c r="AQ110" s="433"/>
      <c r="AR110" s="433"/>
      <c r="AS110" s="433"/>
      <c r="AT110" s="433"/>
      <c r="AU110" s="433"/>
      <c r="AV110" s="433"/>
      <c r="AW110" s="433"/>
      <c r="AX110" s="433"/>
      <c r="AY110" s="433"/>
      <c r="AZ110" s="433"/>
      <c r="BA110" s="433"/>
      <c r="BB110" s="433"/>
      <c r="BC110" s="433"/>
      <c r="BD110" s="433"/>
      <c r="BE110" s="435"/>
      <c r="BF110" s="457"/>
      <c r="BG110" s="457"/>
      <c r="BH110" s="457"/>
    </row>
    <row r="111" spans="8:8" s="482" ht="10.2" customFormat="1">
      <c r="A111" s="765" t="s">
        <v>194</v>
      </c>
      <c r="B111" s="770">
        <v>0.0</v>
      </c>
      <c r="C111" s="770">
        <v>0.0</v>
      </c>
      <c r="D111" s="770">
        <v>0.0</v>
      </c>
      <c r="E111" s="770">
        <v>0.0</v>
      </c>
      <c r="F111" s="770">
        <v>0.0</v>
      </c>
      <c r="G111" s="770">
        <v>0.0</v>
      </c>
      <c r="H111" s="770">
        <v>0.0</v>
      </c>
      <c r="I111" s="770">
        <v>0.0</v>
      </c>
      <c r="J111" s="770">
        <v>0.0</v>
      </c>
      <c r="K111" s="770">
        <v>0.0</v>
      </c>
      <c r="L111" s="770">
        <v>0.0</v>
      </c>
      <c r="M111" s="770">
        <v>0.0</v>
      </c>
      <c r="N111" s="770">
        <v>0.0</v>
      </c>
      <c r="O111" s="770">
        <v>0.0</v>
      </c>
      <c r="P111" s="770">
        <v>0.0</v>
      </c>
      <c r="Q111" s="770">
        <v>0.0</v>
      </c>
      <c r="R111" s="770">
        <v>0.0</v>
      </c>
      <c r="S111" s="770">
        <v>0.0</v>
      </c>
      <c r="T111" s="770">
        <v>0.003</v>
      </c>
      <c r="U111" s="770">
        <v>0.00631111111111111</v>
      </c>
      <c r="V111" s="770">
        <v>0.0117474747474747</v>
      </c>
      <c r="W111" s="770">
        <v>0.0151838383838384</v>
      </c>
      <c r="X111" s="770">
        <v>0.0106030303030303</v>
      </c>
      <c r="Y111" s="770">
        <v>0.0101959595959596</v>
      </c>
      <c r="Z111" s="770">
        <v>0.262223232323232</v>
      </c>
      <c r="AA111" s="770">
        <v>0.38829494949495</v>
      </c>
      <c r="AB111" s="770">
        <v>0.505202872967454</v>
      </c>
      <c r="AC111" s="770">
        <v>0.468585109488221</v>
      </c>
      <c r="AD111" s="770">
        <v>0.556697524029938</v>
      </c>
      <c r="AE111" s="770">
        <v>0.600013925360281</v>
      </c>
      <c r="AF111" s="770">
        <v>0.640813779488604</v>
      </c>
      <c r="AG111" s="770">
        <v>0.70520797159882</v>
      </c>
      <c r="AH111" s="770">
        <v>0.756584791929711</v>
      </c>
      <c r="AI111" s="770">
        <v>0.831788965284793</v>
      </c>
      <c r="AJ111" s="770">
        <v>0.91619689922854</v>
      </c>
      <c r="AK111" s="770">
        <v>1.11897039668541</v>
      </c>
      <c r="AL111" s="770">
        <v>1.39928567917834</v>
      </c>
      <c r="AM111" s="770">
        <v>1.76209113050545</v>
      </c>
      <c r="AN111" s="770">
        <v>2.25637315475903</v>
      </c>
      <c r="AO111" s="770">
        <v>2.97271521808174</v>
      </c>
      <c r="AP111" s="770">
        <v>4.16329965751837</v>
      </c>
      <c r="AQ111" s="770">
        <v>5.71888886528609</v>
      </c>
      <c r="AR111" s="770">
        <v>7.75860080553043</v>
      </c>
      <c r="AS111" s="770">
        <v>12.6084571196968</v>
      </c>
      <c r="AT111" s="770">
        <v>20.9413472473381</v>
      </c>
      <c r="AU111" s="770">
        <v>33.6719656291099</v>
      </c>
      <c r="AV111" s="770">
        <v>65.1795236782972</v>
      </c>
      <c r="AW111" s="770">
        <v>101.156367512048</v>
      </c>
      <c r="AX111" s="770">
        <v>138.936613531443</v>
      </c>
      <c r="AY111" s="770">
        <v>197.760047684962</v>
      </c>
      <c r="AZ111" s="770">
        <v>256.355999924695</v>
      </c>
      <c r="BA111" s="770">
        <v>328.385208328897</v>
      </c>
      <c r="BB111" s="770">
        <v>446.054164193619</v>
      </c>
      <c r="BC111" s="770">
        <v>576.951247474439</v>
      </c>
      <c r="BD111" s="770">
        <v>707.918495299099</v>
      </c>
      <c r="BE111" s="770">
        <v>855.72468974618</v>
      </c>
      <c r="BF111" s="767">
        <v>0.205487142676249</v>
      </c>
      <c r="BG111" s="767">
        <v>0.421994327907899</v>
      </c>
      <c r="BH111" s="767">
        <v>1.0</v>
      </c>
    </row>
    <row r="112" spans="8:8">
      <c r="A112" s="45" t="s">
        <v>195</v>
      </c>
      <c r="B112" s="433">
        <v>0.0</v>
      </c>
      <c r="C112" s="433">
        <v>0.0</v>
      </c>
      <c r="D112" s="433">
        <v>0.0</v>
      </c>
      <c r="E112" s="433">
        <v>0.0</v>
      </c>
      <c r="F112" s="433">
        <v>0.0</v>
      </c>
      <c r="G112" s="433">
        <v>0.0</v>
      </c>
      <c r="H112" s="433">
        <v>0.0</v>
      </c>
      <c r="I112" s="433">
        <v>0.0</v>
      </c>
      <c r="J112" s="433">
        <v>0.0</v>
      </c>
      <c r="K112" s="433">
        <v>0.0</v>
      </c>
      <c r="L112" s="433">
        <v>0.0</v>
      </c>
      <c r="M112" s="433">
        <v>0.0</v>
      </c>
      <c r="N112" s="433">
        <v>0.0</v>
      </c>
      <c r="O112" s="433">
        <v>0.0</v>
      </c>
      <c r="P112" s="433">
        <v>0.0</v>
      </c>
      <c r="Q112" s="433">
        <v>0.0</v>
      </c>
      <c r="R112" s="433">
        <v>0.0</v>
      </c>
      <c r="S112" s="433">
        <v>0.0</v>
      </c>
      <c r="T112" s="433">
        <v>0.003</v>
      </c>
      <c r="U112" s="433">
        <v>0.00631111111111111</v>
      </c>
      <c r="V112" s="433">
        <v>0.0117474747474747</v>
      </c>
      <c r="W112" s="433">
        <v>0.0151838383838384</v>
      </c>
      <c r="X112" s="433">
        <v>0.0106030303030303</v>
      </c>
      <c r="Y112" s="433">
        <v>0.0101959595959596</v>
      </c>
      <c r="Z112" s="433">
        <v>0.262223232323232</v>
      </c>
      <c r="AA112" s="433">
        <v>0.38629494949495</v>
      </c>
      <c r="AB112" s="433">
        <v>0.503202872967454</v>
      </c>
      <c r="AC112" s="433">
        <v>0.465585109488221</v>
      </c>
      <c r="AD112" s="433">
        <v>0.552697524029938</v>
      </c>
      <c r="AE112" s="433">
        <v>0.595013925360281</v>
      </c>
      <c r="AF112" s="433">
        <v>0.632803678478503</v>
      </c>
      <c r="AG112" s="433">
        <v>0.690147365538213</v>
      </c>
      <c r="AH112" s="433">
        <v>0.739522185869105</v>
      </c>
      <c r="AI112" s="433">
        <v>0.811699359224187</v>
      </c>
      <c r="AJ112" s="433">
        <v>0.893000283066924</v>
      </c>
      <c r="AK112" s="433">
        <v>1.07433768963155</v>
      </c>
      <c r="AL112" s="433">
        <v>1.33473847203944</v>
      </c>
      <c r="AM112" s="433">
        <v>1.67343269531935</v>
      </c>
      <c r="AN112" s="433">
        <v>2.14108153648201</v>
      </c>
      <c r="AO112" s="433">
        <v>2.83401731787746</v>
      </c>
      <c r="AP112" s="433">
        <v>3.99968818722368</v>
      </c>
      <c r="AQ112" s="433">
        <v>5.50378215349401</v>
      </c>
      <c r="AR112" s="433">
        <v>7.447260081439</v>
      </c>
      <c r="AS112" s="433">
        <v>12.2049035689329</v>
      </c>
      <c r="AT112" s="433">
        <v>20.3231861894547</v>
      </c>
      <c r="AU112" s="433">
        <v>32.3381430767932</v>
      </c>
      <c r="AV112" s="433">
        <v>60.5020174149704</v>
      </c>
      <c r="AW112" s="433">
        <v>91.9035577760543</v>
      </c>
      <c r="AX112" s="433">
        <v>120.97747329864</v>
      </c>
      <c r="AY112" s="433">
        <v>159.553769879898</v>
      </c>
      <c r="AZ112" s="433">
        <v>195.450562333133</v>
      </c>
      <c r="BA112" s="433">
        <v>229.436669063157</v>
      </c>
      <c r="BB112" s="433">
        <v>278.431517357809</v>
      </c>
      <c r="BC112" s="433">
        <v>325.78926734356</v>
      </c>
      <c r="BD112" s="433">
        <v>378.750339888772</v>
      </c>
      <c r="BE112" s="435">
        <v>455.705319925293</v>
      </c>
      <c r="BF112" s="457">
        <v>0.199893902553929</v>
      </c>
      <c r="BG112" s="457">
        <v>0.339788123022876</v>
      </c>
      <c r="BH112" s="457">
        <v>0.532537304796548</v>
      </c>
    </row>
    <row r="113" spans="8:8">
      <c r="A113" s="45" t="s">
        <v>196</v>
      </c>
      <c r="B113" s="433">
        <v>0.0</v>
      </c>
      <c r="C113" s="433">
        <v>0.0</v>
      </c>
      <c r="D113" s="433">
        <v>0.0</v>
      </c>
      <c r="E113" s="433">
        <v>0.0</v>
      </c>
      <c r="F113" s="433">
        <v>0.0</v>
      </c>
      <c r="G113" s="433">
        <v>0.0</v>
      </c>
      <c r="H113" s="433">
        <v>0.0</v>
      </c>
      <c r="I113" s="433">
        <v>0.0</v>
      </c>
      <c r="J113" s="433">
        <v>0.0</v>
      </c>
      <c r="K113" s="433">
        <v>0.0</v>
      </c>
      <c r="L113" s="433">
        <v>0.0</v>
      </c>
      <c r="M113" s="433">
        <v>0.0</v>
      </c>
      <c r="N113" s="433">
        <v>0.0</v>
      </c>
      <c r="O113" s="433">
        <v>0.0</v>
      </c>
      <c r="P113" s="433">
        <v>0.0</v>
      </c>
      <c r="Q113" s="433">
        <v>0.0</v>
      </c>
      <c r="R113" s="433">
        <v>0.0</v>
      </c>
      <c r="S113" s="433">
        <v>0.0</v>
      </c>
      <c r="T113" s="433">
        <v>0.0</v>
      </c>
      <c r="U113" s="433">
        <v>0.0</v>
      </c>
      <c r="V113" s="433">
        <v>0.0</v>
      </c>
      <c r="W113" s="433">
        <v>0.0</v>
      </c>
      <c r="X113" s="433">
        <v>0.0</v>
      </c>
      <c r="Y113" s="433">
        <v>0.0</v>
      </c>
      <c r="Z113" s="433">
        <v>0.0</v>
      </c>
      <c r="AA113" s="433">
        <v>0.002</v>
      </c>
      <c r="AB113" s="433">
        <v>0.002</v>
      </c>
      <c r="AC113" s="433">
        <v>0.003</v>
      </c>
      <c r="AD113" s="433">
        <v>0.004</v>
      </c>
      <c r="AE113" s="433">
        <v>0.005</v>
      </c>
      <c r="AF113" s="433">
        <v>0.00801010101010101</v>
      </c>
      <c r="AG113" s="433">
        <v>0.0150606060606061</v>
      </c>
      <c r="AH113" s="433">
        <v>0.0170626060606061</v>
      </c>
      <c r="AI113" s="433">
        <v>0.0200896060606061</v>
      </c>
      <c r="AJ113" s="433">
        <v>0.0231966161616162</v>
      </c>
      <c r="AK113" s="433">
        <v>0.0446327070538688</v>
      </c>
      <c r="AL113" s="433">
        <v>0.0645472071389018</v>
      </c>
      <c r="AM113" s="433">
        <v>0.0886584351860999</v>
      </c>
      <c r="AN113" s="433">
        <v>0.115291618277021</v>
      </c>
      <c r="AO113" s="433">
        <v>0.138697900204281</v>
      </c>
      <c r="AP113" s="433">
        <v>0.163611470294688</v>
      </c>
      <c r="AQ113" s="433">
        <v>0.215106711792075</v>
      </c>
      <c r="AR113" s="433">
        <v>0.311340724091424</v>
      </c>
      <c r="AS113" s="433">
        <v>0.403553550763947</v>
      </c>
      <c r="AT113" s="433">
        <v>0.61816105788332</v>
      </c>
      <c r="AU113" s="433">
        <v>1.33382255231679</v>
      </c>
      <c r="AV113" s="433">
        <v>4.67750626332687</v>
      </c>
      <c r="AW113" s="433">
        <v>9.25280973599323</v>
      </c>
      <c r="AX113" s="433">
        <v>17.9591402328033</v>
      </c>
      <c r="AY113" s="433">
        <v>38.206277805064</v>
      </c>
      <c r="AZ113" s="433">
        <v>60.9054375915623</v>
      </c>
      <c r="BA113" s="433">
        <v>98.9485392657405</v>
      </c>
      <c r="BB113" s="433">
        <v>167.62264683581</v>
      </c>
      <c r="BC113" s="433">
        <v>251.161980130879</v>
      </c>
      <c r="BD113" s="433">
        <v>329.168155410328</v>
      </c>
      <c r="BE113" s="435">
        <v>400.019369820887</v>
      </c>
      <c r="BF113" s="457">
        <v>0.211922885510387</v>
      </c>
      <c r="BG113" s="457">
        <v>0.873404750376959</v>
      </c>
      <c r="BH113" s="457">
        <v>0.467462695203452</v>
      </c>
    </row>
    <row r="114" spans="8:8">
      <c r="A114" s="60" t="s">
        <v>197</v>
      </c>
      <c r="B114" s="447">
        <v>0.0</v>
      </c>
      <c r="C114" s="447">
        <v>0.0</v>
      </c>
      <c r="D114" s="447">
        <v>0.0</v>
      </c>
      <c r="E114" s="447">
        <v>0.0</v>
      </c>
      <c r="F114" s="447">
        <v>0.0</v>
      </c>
      <c r="G114" s="447">
        <v>0.0</v>
      </c>
      <c r="H114" s="447">
        <v>0.0</v>
      </c>
      <c r="I114" s="447">
        <v>0.0</v>
      </c>
      <c r="J114" s="447">
        <v>0.0</v>
      </c>
      <c r="K114" s="447">
        <v>0.0</v>
      </c>
      <c r="L114" s="447">
        <v>0.0</v>
      </c>
      <c r="M114" s="447">
        <v>0.0</v>
      </c>
      <c r="N114" s="447">
        <v>0.0</v>
      </c>
      <c r="O114" s="447">
        <v>0.0</v>
      </c>
      <c r="P114" s="447">
        <v>0.0</v>
      </c>
      <c r="Q114" s="447">
        <v>0.0</v>
      </c>
      <c r="R114" s="447">
        <v>0.0</v>
      </c>
      <c r="S114" s="447">
        <v>0.0</v>
      </c>
      <c r="T114" s="447">
        <v>0.0</v>
      </c>
      <c r="U114" s="447">
        <v>0.0</v>
      </c>
      <c r="V114" s="447">
        <v>0.0</v>
      </c>
      <c r="W114" s="447">
        <v>0.0</v>
      </c>
      <c r="X114" s="447">
        <v>0.0</v>
      </c>
      <c r="Y114" s="447">
        <v>0.0</v>
      </c>
      <c r="Z114" s="447">
        <v>0.00909090909090909</v>
      </c>
      <c r="AA114" s="447">
        <v>0.0115</v>
      </c>
      <c r="AB114" s="447">
        <v>0.0135</v>
      </c>
      <c r="AC114" s="447">
        <v>0.024088</v>
      </c>
      <c r="AD114" s="447">
        <v>0.028383</v>
      </c>
      <c r="AE114" s="447">
        <v>0.0326885</v>
      </c>
      <c r="AF114" s="447">
        <v>0.04084</v>
      </c>
      <c r="AG114" s="447">
        <v>0.0468114111111111</v>
      </c>
      <c r="AH114" s="447">
        <v>0.0569262444444445</v>
      </c>
      <c r="AI114" s="447">
        <v>0.0790885</v>
      </c>
      <c r="AJ114" s="447">
        <v>0.0801980555555556</v>
      </c>
      <c r="AK114" s="447">
        <v>0.11717325</v>
      </c>
      <c r="AL114" s="447">
        <v>0.1497665</v>
      </c>
      <c r="AM114" s="447">
        <v>0.253183005555556</v>
      </c>
      <c r="AN114" s="447">
        <v>0.441125744444444</v>
      </c>
      <c r="AO114" s="447">
        <v>0.722425872888889</v>
      </c>
      <c r="AP114" s="447">
        <v>1.45061124611111</v>
      </c>
      <c r="AQ114" s="447">
        <v>2.48141581388889</v>
      </c>
      <c r="AR114" s="447">
        <v>3.76463281944444</v>
      </c>
      <c r="AS114" s="447">
        <v>7.43849913222222</v>
      </c>
      <c r="AT114" s="447">
        <v>14.1090268552814</v>
      </c>
      <c r="AU114" s="447">
        <v>23.1137096668887</v>
      </c>
      <c r="AV114" s="447">
        <v>46.2490833440749</v>
      </c>
      <c r="AW114" s="447">
        <v>69.8523295435257</v>
      </c>
      <c r="AX114" s="447">
        <v>83.8053761050954</v>
      </c>
      <c r="AY114" s="447">
        <v>93.4312553108975</v>
      </c>
      <c r="AZ114" s="447">
        <v>100.383413049695</v>
      </c>
      <c r="BA114" s="447">
        <v>100.447598312848</v>
      </c>
      <c r="BB114" s="447">
        <v>107.367248389606</v>
      </c>
      <c r="BC114" s="447">
        <v>114.817698599019</v>
      </c>
      <c r="BD114" s="447">
        <v>125.249435508517</v>
      </c>
      <c r="BE114" s="436">
        <v>146.140474227922</v>
      </c>
      <c r="BF114" s="464">
        <v>0.163607506277503</v>
      </c>
      <c r="BG114" s="464">
        <v>0.244021458541026</v>
      </c>
      <c r="BH114" s="464">
        <v>0.170779779967864</v>
      </c>
    </row>
    <row r="115" spans="8:8">
      <c r="A115" s="62"/>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c r="Z115" s="62"/>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472"/>
      <c r="BF115" s="62"/>
      <c r="BG115" s="62"/>
      <c r="BH115" s="62"/>
    </row>
    <row r="116" spans="8:8">
      <c r="A116" s="473" t="s">
        <v>198</v>
      </c>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c r="Z116" s="62"/>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472"/>
      <c r="BF116" s="62"/>
      <c r="BG116" s="62"/>
      <c r="BH116" s="62"/>
    </row>
    <row r="117" spans="8:8">
      <c r="A117" s="45" t="s">
        <v>724</v>
      </c>
    </row>
    <row r="118" spans="8:8">
      <c r="A118" s="45" t="s">
        <v>221</v>
      </c>
    </row>
    <row r="119" spans="8:8">
      <c r="A119" s="45" t="s">
        <v>332</v>
      </c>
    </row>
    <row r="120" spans="8:8">
      <c r="A120" s="45" t="s">
        <v>203</v>
      </c>
    </row>
    <row r="121" spans="8:8">
      <c r="A121" s="45" t="s">
        <v>740</v>
      </c>
    </row>
    <row r="122" spans="8:8">
      <c r="A122" s="45" t="s">
        <v>701</v>
      </c>
    </row>
    <row r="123" spans="8:8">
      <c r="A123" s="47" t="s">
        <v>726</v>
      </c>
    </row>
    <row r="124" spans="8:8">
      <c r="A124" s="47" t="s">
        <v>230</v>
      </c>
    </row>
  </sheetData>
  <mergeCells count="1">
    <mergeCell ref="BF2:BG2"/>
  </mergeCells>
  <conditionalFormatting sqref="BF4:BH53 BF55:BH56">
    <cfRule type="cellIs" operator="lessThanOrEqual" priority="5" dxfId="462">
      <formula>0</formula>
    </cfRule>
    <cfRule type="cellIs" operator="greaterThan" priority="6" dxfId="463">
      <formula>0</formula>
    </cfRule>
  </conditionalFormatting>
  <conditionalFormatting sqref="BF4:BH53 BF55:BH114">
    <cfRule type="cellIs" operator="greaterThan" priority="8" dxfId="464">
      <formula>0</formula>
    </cfRule>
    <cfRule type="cellIs" operator="lessThanOrEqual" priority="7" dxfId="465">
      <formula>0</formula>
    </cfRule>
  </conditionalFormatting>
  <conditionalFormatting sqref="BF54:BH54">
    <cfRule type="cellIs" operator="greaterThan" priority="4" dxfId="466">
      <formula>0</formula>
    </cfRule>
    <cfRule type="cellIs" operator="lessThanOrEqual" priority="1" dxfId="467">
      <formula>0</formula>
    </cfRule>
    <cfRule type="cellIs" operator="greaterThan" priority="2" dxfId="468">
      <formula>0</formula>
    </cfRule>
    <cfRule type="cellIs" operator="lessThanOrEqual" priority="3" dxfId="469">
      <formula>0</formula>
    </cfRule>
  </conditionalFormatting>
  <hyperlinks>
    <hyperlink ref="L1" location="Contents!A1" display="Contents"/>
    <hyperlink ref="BJ1" location="Contents!A1" display="Contents"/>
  </hyperlinks>
  <pageMargins left="0.75" right="0.75" top="1.0" bottom="1.0" header="0.5" footer="0.5"/>
</worksheet>
</file>

<file path=xl/worksheets/sheet58.xml><?xml version="1.0" encoding="utf-8"?>
<worksheet xmlns:r="http://schemas.openxmlformats.org/officeDocument/2006/relationships" xmlns="http://schemas.openxmlformats.org/spreadsheetml/2006/main">
  <dimension ref="A1:BK125"/>
  <sheetViews>
    <sheetView workbookViewId="0" showGridLines="0">
      <pane xSplit="1" ySplit="3" topLeftCell="AR103" state="frozen" activePane="bottomRight"/>
      <selection pane="bottomRight" activeCell="BJ1" sqref="BJ1"/>
    </sheetView>
  </sheetViews>
  <sheetFormatPr defaultRowHeight="10.2" defaultColWidth="9"/>
  <cols>
    <col min="1" max="1" customWidth="1" width="30.664062" style="45"/>
    <col min="2" max="56" customWidth="1" width="8.5" style="45"/>
    <col min="57" max="57" customWidth="1" width="8.5" style="47"/>
    <col min="58" max="59" customWidth="1" width="11.832031" style="45"/>
    <col min="60" max="16384" customWidth="0" width="9.1640625" style="45"/>
  </cols>
  <sheetData>
    <row r="1" spans="8:8" ht="13.2">
      <c r="A1" s="760" t="s">
        <v>756</v>
      </c>
      <c r="L1" s="21" t="s">
        <v>89</v>
      </c>
      <c r="BH1" s="455"/>
      <c r="BJ1" s="21" t="s">
        <v>89</v>
      </c>
    </row>
    <row r="2" spans="8:8">
      <c r="BF2" s="455" t="s">
        <v>90</v>
      </c>
      <c r="BG2" s="455"/>
      <c r="BH2" s="455" t="s">
        <v>91</v>
      </c>
    </row>
    <row r="3" spans="8:8">
      <c r="A3" s="45" t="s">
        <v>728</v>
      </c>
      <c r="B3" s="45">
        <v>1965.0</v>
      </c>
      <c r="C3" s="45">
        <v>1966.0</v>
      </c>
      <c r="D3" s="45">
        <v>1967.0</v>
      </c>
      <c r="E3" s="45">
        <v>1968.0</v>
      </c>
      <c r="F3" s="45">
        <v>1969.0</v>
      </c>
      <c r="G3" s="45">
        <v>1970.0</v>
      </c>
      <c r="H3" s="45">
        <v>1971.0</v>
      </c>
      <c r="I3" s="45">
        <v>1972.0</v>
      </c>
      <c r="J3" s="45">
        <v>1973.0</v>
      </c>
      <c r="K3" s="45">
        <v>1974.0</v>
      </c>
      <c r="L3" s="45">
        <v>1975.0</v>
      </c>
      <c r="M3" s="45">
        <v>1976.0</v>
      </c>
      <c r="N3" s="45">
        <v>1977.0</v>
      </c>
      <c r="O3" s="45">
        <v>1978.0</v>
      </c>
      <c r="P3" s="45">
        <v>1979.0</v>
      </c>
      <c r="Q3" s="45">
        <v>1980.0</v>
      </c>
      <c r="R3" s="45">
        <v>1981.0</v>
      </c>
      <c r="S3" s="45">
        <v>1982.0</v>
      </c>
      <c r="T3" s="45">
        <v>1983.0</v>
      </c>
      <c r="U3" s="45">
        <v>1984.0</v>
      </c>
      <c r="V3" s="45">
        <v>1985.0</v>
      </c>
      <c r="W3" s="45">
        <v>1986.0</v>
      </c>
      <c r="X3" s="45">
        <v>1987.0</v>
      </c>
      <c r="Y3" s="45">
        <v>1988.0</v>
      </c>
      <c r="Z3" s="45">
        <v>1989.0</v>
      </c>
      <c r="AA3" s="45">
        <v>1990.0</v>
      </c>
      <c r="AB3" s="45">
        <v>1991.0</v>
      </c>
      <c r="AC3" s="45">
        <v>1992.0</v>
      </c>
      <c r="AD3" s="45">
        <v>1993.0</v>
      </c>
      <c r="AE3" s="45">
        <v>1994.0</v>
      </c>
      <c r="AF3" s="45">
        <v>1995.0</v>
      </c>
      <c r="AG3" s="45">
        <v>1996.0</v>
      </c>
      <c r="AH3" s="45">
        <v>1997.0</v>
      </c>
      <c r="AI3" s="45">
        <v>1998.0</v>
      </c>
      <c r="AJ3" s="45">
        <v>1999.0</v>
      </c>
      <c r="AK3" s="45">
        <v>2000.0</v>
      </c>
      <c r="AL3" s="45">
        <v>2001.0</v>
      </c>
      <c r="AM3" s="45">
        <v>2002.0</v>
      </c>
      <c r="AN3" s="45">
        <v>2003.0</v>
      </c>
      <c r="AO3" s="45">
        <v>2004.0</v>
      </c>
      <c r="AP3" s="45">
        <v>2005.0</v>
      </c>
      <c r="AQ3" s="45">
        <v>2006.0</v>
      </c>
      <c r="AR3" s="45">
        <v>2007.0</v>
      </c>
      <c r="AS3" s="45">
        <v>2008.0</v>
      </c>
      <c r="AT3" s="45">
        <v>2009.0</v>
      </c>
      <c r="AU3" s="45">
        <v>2010.0</v>
      </c>
      <c r="AV3" s="45">
        <v>2011.0</v>
      </c>
      <c r="AW3" s="45">
        <v>2012.0</v>
      </c>
      <c r="AX3" s="45">
        <v>2013.0</v>
      </c>
      <c r="AY3" s="45">
        <v>2014.0</v>
      </c>
      <c r="AZ3" s="45">
        <v>2015.0</v>
      </c>
      <c r="BA3" s="45">
        <v>2016.0</v>
      </c>
      <c r="BB3" s="45">
        <v>2017.0</v>
      </c>
      <c r="BC3" s="45">
        <v>2018.0</v>
      </c>
      <c r="BD3" s="45">
        <v>2019.0</v>
      </c>
      <c r="BE3" s="47">
        <v>2020.0</v>
      </c>
      <c r="BF3" s="455">
        <v>2020.0</v>
      </c>
      <c r="BG3" s="455" t="s">
        <v>93</v>
      </c>
      <c r="BH3" s="455">
        <v>2020.0</v>
      </c>
    </row>
    <row r="4" spans="8:8">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0"/>
      <c r="AL4" s="50"/>
      <c r="AM4" s="50"/>
      <c r="AN4" s="50"/>
      <c r="AO4" s="50"/>
      <c r="AP4" s="50"/>
      <c r="AQ4" s="50"/>
      <c r="AR4" s="50"/>
      <c r="AS4" s="50"/>
      <c r="AT4" s="50"/>
      <c r="AU4" s="50"/>
      <c r="AV4" s="50"/>
      <c r="AW4" s="50"/>
      <c r="AX4" s="50"/>
      <c r="AY4" s="50"/>
      <c r="AZ4" s="50"/>
      <c r="BA4" s="50"/>
      <c r="BB4" s="50"/>
      <c r="BC4" s="50"/>
      <c r="BD4" s="50"/>
      <c r="BE4" s="51"/>
      <c r="BF4" s="50"/>
      <c r="BG4" s="50"/>
      <c r="BH4" s="50"/>
    </row>
    <row r="5" spans="8:8">
      <c r="A5" s="45" t="s">
        <v>94</v>
      </c>
      <c r="B5" s="52">
        <v>0.0</v>
      </c>
      <c r="C5" s="52">
        <v>0.0</v>
      </c>
      <c r="D5" s="52">
        <v>0.0</v>
      </c>
      <c r="E5" s="52">
        <v>0.0</v>
      </c>
      <c r="F5" s="52">
        <v>0.0</v>
      </c>
      <c r="G5" s="52">
        <v>0.0</v>
      </c>
      <c r="H5" s="52">
        <v>0.0</v>
      </c>
      <c r="I5" s="52">
        <v>0.0</v>
      </c>
      <c r="J5" s="52">
        <v>0.0</v>
      </c>
      <c r="K5" s="52">
        <v>0.0</v>
      </c>
      <c r="L5" s="52">
        <v>0.0</v>
      </c>
      <c r="M5" s="52">
        <v>0.0</v>
      </c>
      <c r="N5" s="52">
        <v>0.0</v>
      </c>
      <c r="O5" s="52">
        <v>0.0</v>
      </c>
      <c r="P5" s="52">
        <v>0.0</v>
      </c>
      <c r="Q5" s="52">
        <v>0.0</v>
      </c>
      <c r="R5" s="52">
        <v>0.0</v>
      </c>
      <c r="S5" s="52">
        <v>0.0</v>
      </c>
      <c r="T5" s="52">
        <v>0.0</v>
      </c>
      <c r="U5" s="52">
        <v>0.0</v>
      </c>
      <c r="V5" s="52">
        <v>0.0</v>
      </c>
      <c r="W5" s="52">
        <v>0.0</v>
      </c>
      <c r="X5" s="52">
        <v>0.0</v>
      </c>
      <c r="Y5" s="52">
        <v>0.0</v>
      </c>
      <c r="Z5" s="52">
        <v>0.0</v>
      </c>
      <c r="AA5" s="52">
        <v>0.0</v>
      </c>
      <c r="AB5" s="52">
        <v>0.0</v>
      </c>
      <c r="AC5" s="52">
        <v>2.052632E-5</v>
      </c>
      <c r="AD5" s="52">
        <v>2.052632E-5</v>
      </c>
      <c r="AE5" s="52">
        <v>2.052632E-5</v>
      </c>
      <c r="AF5" s="52">
        <v>3.842105E-5</v>
      </c>
      <c r="AG5" s="52">
        <v>5.894737E-5</v>
      </c>
      <c r="AH5" s="52">
        <v>6.947368E-5</v>
      </c>
      <c r="AI5" s="52">
        <v>1.0105263E-4</v>
      </c>
      <c r="AJ5" s="52">
        <v>1.32631578947368E-4</v>
      </c>
      <c r="AK5" s="52">
        <v>1.64210526315789E-4</v>
      </c>
      <c r="AL5" s="52">
        <v>1.94518113465482E-4</v>
      </c>
      <c r="AM5" s="52">
        <v>2.24434634974533E-4</v>
      </c>
      <c r="AN5" s="52">
        <v>2.23512145748988E-4</v>
      </c>
      <c r="AO5" s="52">
        <v>1.38997653369091E-4</v>
      </c>
      <c r="AP5" s="52">
        <v>1.78890739506995E-4</v>
      </c>
      <c r="AQ5" s="52">
        <v>2.18282025819265E-4</v>
      </c>
      <c r="AR5" s="52">
        <v>2.76809210526316E-4</v>
      </c>
      <c r="AS5" s="52">
        <v>3.32608695652174E-4</v>
      </c>
      <c r="AT5" s="52">
        <v>0.00102944444444444</v>
      </c>
      <c r="AU5" s="52">
        <v>0.00239355828220859</v>
      </c>
      <c r="AV5" s="52">
        <v>0.00533634146341463</v>
      </c>
      <c r="AW5" s="52">
        <v>0.00816927272727272</v>
      </c>
      <c r="AX5" s="52">
        <v>0.0138160843373494</v>
      </c>
      <c r="AY5" s="52">
        <v>0.0194227544910179</v>
      </c>
      <c r="AZ5" s="52">
        <v>0.0263651785714285</v>
      </c>
      <c r="BA5" s="52">
        <v>0.0365056390532544</v>
      </c>
      <c r="BB5" s="52">
        <v>0.0321636454545455</v>
      </c>
      <c r="BC5" s="52">
        <v>0.0339728867623604</v>
      </c>
      <c r="BD5" s="52">
        <v>0.0375916946110015</v>
      </c>
      <c r="BE5" s="53">
        <v>0.0392952316305916</v>
      </c>
      <c r="BF5" s="456">
        <v>0.0424607886198998</v>
      </c>
      <c r="BG5" s="456">
        <v>0.433008937237565</v>
      </c>
      <c r="BH5" s="456">
        <v>0.0051702671496338</v>
      </c>
    </row>
    <row r="6" spans="8:8">
      <c r="A6" s="45" t="s">
        <v>95</v>
      </c>
      <c r="B6" s="52">
        <v>0.0</v>
      </c>
      <c r="C6" s="52">
        <v>0.0</v>
      </c>
      <c r="D6" s="52">
        <v>0.0</v>
      </c>
      <c r="E6" s="52">
        <v>0.0</v>
      </c>
      <c r="F6" s="52">
        <v>0.0</v>
      </c>
      <c r="G6" s="52">
        <v>0.0</v>
      </c>
      <c r="H6" s="52">
        <v>0.0</v>
      </c>
      <c r="I6" s="52">
        <v>0.0</v>
      </c>
      <c r="J6" s="52">
        <v>0.0</v>
      </c>
      <c r="K6" s="52">
        <v>0.0</v>
      </c>
      <c r="L6" s="52">
        <v>0.0</v>
      </c>
      <c r="M6" s="52">
        <v>0.0</v>
      </c>
      <c r="N6" s="52">
        <v>0.0</v>
      </c>
      <c r="O6" s="52">
        <v>0.0</v>
      </c>
      <c r="P6" s="52">
        <v>0.0</v>
      </c>
      <c r="Q6" s="52">
        <v>0.0</v>
      </c>
      <c r="R6" s="52">
        <v>0.0</v>
      </c>
      <c r="S6" s="52">
        <v>0.0</v>
      </c>
      <c r="T6" s="52">
        <v>0.0</v>
      </c>
      <c r="U6" s="52">
        <v>0.0</v>
      </c>
      <c r="V6" s="52">
        <v>0.0</v>
      </c>
      <c r="W6" s="52">
        <v>0.0</v>
      </c>
      <c r="X6" s="52">
        <v>0.0</v>
      </c>
      <c r="Y6" s="52">
        <v>0.0</v>
      </c>
      <c r="Z6" s="52">
        <v>0.0</v>
      </c>
      <c r="AA6" s="52">
        <v>1.0E-5</v>
      </c>
      <c r="AB6" s="52">
        <v>2.0E-5</v>
      </c>
      <c r="AC6" s="52">
        <v>3.0E-5</v>
      </c>
      <c r="AD6" s="52">
        <v>4.0E-5</v>
      </c>
      <c r="AE6" s="52">
        <v>5.0E-5</v>
      </c>
      <c r="AF6" s="52">
        <v>5.0E-5</v>
      </c>
      <c r="AG6" s="52">
        <v>6.0E-5</v>
      </c>
      <c r="AH6" s="52">
        <v>6.0E-5</v>
      </c>
      <c r="AI6" s="52">
        <v>7.0E-5</v>
      </c>
      <c r="AJ6" s="52">
        <v>7.0E-5</v>
      </c>
      <c r="AK6" s="52">
        <v>7.0E-5</v>
      </c>
      <c r="AL6" s="52">
        <v>7.94805194805195E-5</v>
      </c>
      <c r="AM6" s="52">
        <v>7.89677419354839E-5</v>
      </c>
      <c r="AN6" s="52">
        <v>7.84615384615385E-5</v>
      </c>
      <c r="AO6" s="52">
        <v>8.77070063694268E-5</v>
      </c>
      <c r="AP6" s="52">
        <v>8.71518987341772E-5</v>
      </c>
      <c r="AQ6" s="52">
        <v>9.62264150943396E-5</v>
      </c>
      <c r="AR6" s="52">
        <v>8.60625E-5</v>
      </c>
      <c r="AS6" s="52">
        <v>1.8055900621118E-4</v>
      </c>
      <c r="AT6" s="52">
        <v>2.55E-4</v>
      </c>
      <c r="AU6" s="52">
        <v>2.90981595092024E-4</v>
      </c>
      <c r="AV6" s="52">
        <v>3.825E-4</v>
      </c>
      <c r="AW6" s="52">
        <v>6.39818181818181E-4</v>
      </c>
      <c r="AX6" s="52">
        <v>9.76987951807228E-4</v>
      </c>
      <c r="AY6" s="52">
        <v>0.00202473053892215</v>
      </c>
      <c r="AZ6" s="52">
        <v>0.00184144151933029</v>
      </c>
      <c r="BA6" s="52">
        <v>0.00130175991228401</v>
      </c>
      <c r="BB6" s="52">
        <v>0.0106684950085348</v>
      </c>
      <c r="BC6" s="52">
        <v>0.0284526315789473</v>
      </c>
      <c r="BD6" s="52">
        <v>0.0656667850677822</v>
      </c>
      <c r="BE6" s="53">
        <v>0.105456328479464</v>
      </c>
      <c r="BF6" s="457">
        <v>0.601543250912657</v>
      </c>
      <c r="BG6" s="457">
        <v>0.742129991609775</v>
      </c>
      <c r="BH6" s="457">
        <v>0.0138754084969917</v>
      </c>
    </row>
    <row r="7" spans="8:8">
      <c r="A7" s="45" t="s">
        <v>96</v>
      </c>
      <c r="B7" s="52">
        <v>0.0</v>
      </c>
      <c r="C7" s="52">
        <v>0.0</v>
      </c>
      <c r="D7" s="52">
        <v>0.0</v>
      </c>
      <c r="E7" s="52">
        <v>0.0</v>
      </c>
      <c r="F7" s="52">
        <v>0.0</v>
      </c>
      <c r="G7" s="52">
        <v>0.0</v>
      </c>
      <c r="H7" s="52">
        <v>0.0</v>
      </c>
      <c r="I7" s="52">
        <v>0.0</v>
      </c>
      <c r="J7" s="52">
        <v>0.0</v>
      </c>
      <c r="K7" s="52">
        <v>0.0</v>
      </c>
      <c r="L7" s="52">
        <v>0.0</v>
      </c>
      <c r="M7" s="52">
        <v>0.0</v>
      </c>
      <c r="N7" s="52">
        <v>0.0</v>
      </c>
      <c r="O7" s="52">
        <v>0.0</v>
      </c>
      <c r="P7" s="52">
        <v>0.0</v>
      </c>
      <c r="Q7" s="52">
        <v>0.0</v>
      </c>
      <c r="R7" s="52">
        <v>0.0</v>
      </c>
      <c r="S7" s="52">
        <v>0.0</v>
      </c>
      <c r="T7" s="52">
        <v>3.0E-5</v>
      </c>
      <c r="U7" s="52">
        <v>5.3010101010101E-5</v>
      </c>
      <c r="V7" s="52">
        <v>1.07373737373737E-4</v>
      </c>
      <c r="W7" s="52">
        <v>1.41737373737374E-4</v>
      </c>
      <c r="X7" s="52">
        <v>1.06030303030303E-4</v>
      </c>
      <c r="Y7" s="52">
        <v>9.18585858585859E-5</v>
      </c>
      <c r="Z7" s="52">
        <v>0.00253132323232323</v>
      </c>
      <c r="AA7" s="52">
        <v>0.0037079494949495</v>
      </c>
      <c r="AB7" s="52">
        <v>0.00478252872967454</v>
      </c>
      <c r="AC7" s="52">
        <v>0.00408844477488221</v>
      </c>
      <c r="AD7" s="52">
        <v>0.00475161892029938</v>
      </c>
      <c r="AE7" s="52">
        <v>0.00501872793360281</v>
      </c>
      <c r="AF7" s="52">
        <v>0.00514471573478503</v>
      </c>
      <c r="AG7" s="52">
        <v>0.00541341217427102</v>
      </c>
      <c r="AH7" s="52">
        <v>0.0053269572753425</v>
      </c>
      <c r="AI7" s="52">
        <v>0.00524659346224187</v>
      </c>
      <c r="AJ7" s="52">
        <v>0.00518342069616631</v>
      </c>
      <c r="AK7" s="52">
        <v>0.00518512654123255</v>
      </c>
      <c r="AL7" s="52">
        <v>0.00570621503184541</v>
      </c>
      <c r="AM7" s="52">
        <v>0.00593835048011322</v>
      </c>
      <c r="AN7" s="52">
        <v>0.00598910966077324</v>
      </c>
      <c r="AO7" s="52">
        <v>0.00680345624077393</v>
      </c>
      <c r="AP7" s="52">
        <v>0.00725201246474678</v>
      </c>
      <c r="AQ7" s="52">
        <v>0.00793321482698471</v>
      </c>
      <c r="AR7" s="52">
        <v>0.0104748628930921</v>
      </c>
      <c r="AS7" s="52">
        <v>0.0155191659780161</v>
      </c>
      <c r="AT7" s="52">
        <v>0.0196062926123083</v>
      </c>
      <c r="AU7" s="52">
        <v>0.0282818756078977</v>
      </c>
      <c r="AV7" s="52">
        <v>0.0442105080231359</v>
      </c>
      <c r="AW7" s="52">
        <v>0.0837977639150128</v>
      </c>
      <c r="AX7" s="52">
        <v>0.147835747501896</v>
      </c>
      <c r="AY7" s="52">
        <v>0.267669025585193</v>
      </c>
      <c r="AZ7" s="52">
        <v>0.359060606060606</v>
      </c>
      <c r="BA7" s="52">
        <v>0.501733189887036</v>
      </c>
      <c r="BB7" s="52">
        <v>0.702518181818182</v>
      </c>
      <c r="BC7" s="52">
        <v>0.843809144072302</v>
      </c>
      <c r="BD7" s="52">
        <v>0.96251885508092</v>
      </c>
      <c r="BE7" s="53">
        <v>1.18987860647289</v>
      </c>
      <c r="BF7" s="457">
        <v>0.232835664221057</v>
      </c>
      <c r="BG7" s="457">
        <v>0.476051045025016</v>
      </c>
      <c r="BH7" s="457">
        <v>0.1565581882538</v>
      </c>
    </row>
    <row r="8" spans="8:8" s="47" ht="10.2" customFormat="1">
      <c r="A8" s="54" t="s">
        <v>97</v>
      </c>
      <c r="B8" s="55">
        <v>0.0</v>
      </c>
      <c r="C8" s="55">
        <v>0.0</v>
      </c>
      <c r="D8" s="55">
        <v>0.0</v>
      </c>
      <c r="E8" s="55">
        <v>0.0</v>
      </c>
      <c r="F8" s="55">
        <v>0.0</v>
      </c>
      <c r="G8" s="55">
        <v>0.0</v>
      </c>
      <c r="H8" s="55">
        <v>0.0</v>
      </c>
      <c r="I8" s="55">
        <v>0.0</v>
      </c>
      <c r="J8" s="55">
        <v>0.0</v>
      </c>
      <c r="K8" s="55">
        <v>0.0</v>
      </c>
      <c r="L8" s="55">
        <v>0.0</v>
      </c>
      <c r="M8" s="55">
        <v>0.0</v>
      </c>
      <c r="N8" s="55">
        <v>0.0</v>
      </c>
      <c r="O8" s="55">
        <v>0.0</v>
      </c>
      <c r="P8" s="55">
        <v>0.0</v>
      </c>
      <c r="Q8" s="55">
        <v>0.0</v>
      </c>
      <c r="R8" s="55">
        <v>0.0</v>
      </c>
      <c r="S8" s="55">
        <v>0.0</v>
      </c>
      <c r="T8" s="55">
        <v>3.0E-5</v>
      </c>
      <c r="U8" s="55">
        <v>5.3010101010101E-5</v>
      </c>
      <c r="V8" s="55">
        <v>1.07373737373737E-4</v>
      </c>
      <c r="W8" s="55">
        <v>1.41737373737374E-4</v>
      </c>
      <c r="X8" s="55">
        <v>1.06030303030303E-4</v>
      </c>
      <c r="Y8" s="55">
        <v>9.18585858585859E-5</v>
      </c>
      <c r="Z8" s="55">
        <v>0.00253132323232323</v>
      </c>
      <c r="AA8" s="55">
        <v>0.0037179494949495</v>
      </c>
      <c r="AB8" s="55">
        <v>0.00480252872967454</v>
      </c>
      <c r="AC8" s="55">
        <v>0.00413897109488221</v>
      </c>
      <c r="AD8" s="55">
        <v>0.00481214524029938</v>
      </c>
      <c r="AE8" s="55">
        <v>0.00508925425360281</v>
      </c>
      <c r="AF8" s="55">
        <v>0.00523313678478503</v>
      </c>
      <c r="AG8" s="55">
        <v>0.00553235954427102</v>
      </c>
      <c r="AH8" s="55">
        <v>0.0054564309553425</v>
      </c>
      <c r="AI8" s="55">
        <v>0.00541764609224187</v>
      </c>
      <c r="AJ8" s="55">
        <v>0.00538605227511368</v>
      </c>
      <c r="AK8" s="55">
        <v>0.00541933706754834</v>
      </c>
      <c r="AL8" s="55">
        <v>0.00598021366479141</v>
      </c>
      <c r="AM8" s="55">
        <v>0.00624175285702324</v>
      </c>
      <c r="AN8" s="55">
        <v>0.00629108334498376</v>
      </c>
      <c r="AO8" s="55">
        <v>0.00703016090051245</v>
      </c>
      <c r="AP8" s="55">
        <v>0.00751805510298795</v>
      </c>
      <c r="AQ8" s="55">
        <v>0.00824772326789832</v>
      </c>
      <c r="AR8" s="55">
        <v>0.0108377346036184</v>
      </c>
      <c r="AS8" s="55">
        <v>0.0160323336798794</v>
      </c>
      <c r="AT8" s="55">
        <v>0.0208907370567528</v>
      </c>
      <c r="AU8" s="55">
        <v>0.0309664154851983</v>
      </c>
      <c r="AV8" s="55">
        <v>0.0499293494865506</v>
      </c>
      <c r="AW8" s="55">
        <v>0.0926068548241037</v>
      </c>
      <c r="AX8" s="55">
        <v>0.162628819791053</v>
      </c>
      <c r="AY8" s="55">
        <v>0.289116510615133</v>
      </c>
      <c r="AZ8" s="55">
        <v>0.387267226151365</v>
      </c>
      <c r="BA8" s="55">
        <v>0.539540588852574</v>
      </c>
      <c r="BB8" s="55">
        <v>0.745350322281262</v>
      </c>
      <c r="BC8" s="55">
        <v>0.90623466241361</v>
      </c>
      <c r="BD8" s="55">
        <v>1.0657773347597</v>
      </c>
      <c r="BE8" s="55">
        <v>1.33463016658295</v>
      </c>
      <c r="BF8" s="458">
        <v>0.248838376144723</v>
      </c>
      <c r="BG8" s="458">
        <v>0.481737498399966</v>
      </c>
      <c r="BH8" s="458">
        <v>0.175603863900425</v>
      </c>
    </row>
    <row r="9" spans="8:8">
      <c r="B9" s="52"/>
      <c r="C9" s="52"/>
      <c r="D9" s="52"/>
      <c r="E9" s="52"/>
      <c r="F9" s="52"/>
      <c r="G9" s="52"/>
      <c r="H9" s="52"/>
      <c r="I9" s="52"/>
      <c r="J9" s="52"/>
      <c r="K9" s="52"/>
      <c r="L9" s="52"/>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2"/>
      <c r="AP9" s="52"/>
      <c r="AQ9" s="52"/>
      <c r="AR9" s="52"/>
      <c r="AS9" s="52"/>
      <c r="AT9" s="52"/>
      <c r="AU9" s="52"/>
      <c r="AV9" s="52"/>
      <c r="AW9" s="52"/>
      <c r="AX9" s="52"/>
      <c r="AY9" s="52"/>
      <c r="AZ9" s="52"/>
      <c r="BA9" s="52"/>
      <c r="BB9" s="52"/>
      <c r="BC9" s="52"/>
      <c r="BD9" s="52"/>
      <c r="BE9" s="53"/>
      <c r="BF9" s="457"/>
      <c r="BG9" s="457"/>
      <c r="BH9" s="457"/>
    </row>
    <row r="10" spans="8:8">
      <c r="A10" s="45" t="s">
        <v>98</v>
      </c>
      <c r="B10" s="52">
        <v>0.0</v>
      </c>
      <c r="C10" s="52">
        <v>0.0</v>
      </c>
      <c r="D10" s="52">
        <v>0.0</v>
      </c>
      <c r="E10" s="52">
        <v>0.0</v>
      </c>
      <c r="F10" s="52">
        <v>0.0</v>
      </c>
      <c r="G10" s="52">
        <v>0.0</v>
      </c>
      <c r="H10" s="52">
        <v>0.0</v>
      </c>
      <c r="I10" s="52">
        <v>0.0</v>
      </c>
      <c r="J10" s="52">
        <v>0.0</v>
      </c>
      <c r="K10" s="52">
        <v>0.0</v>
      </c>
      <c r="L10" s="52">
        <v>0.0</v>
      </c>
      <c r="M10" s="52">
        <v>0.0</v>
      </c>
      <c r="N10" s="52">
        <v>0.0</v>
      </c>
      <c r="O10" s="52">
        <v>0.0</v>
      </c>
      <c r="P10" s="52">
        <v>0.0</v>
      </c>
      <c r="Q10" s="52">
        <v>0.0</v>
      </c>
      <c r="R10" s="52">
        <v>0.0</v>
      </c>
      <c r="S10" s="52">
        <v>0.0</v>
      </c>
      <c r="T10" s="52">
        <v>0.0</v>
      </c>
      <c r="U10" s="52">
        <v>0.0</v>
      </c>
      <c r="V10" s="52">
        <v>0.0</v>
      </c>
      <c r="W10" s="52">
        <v>0.0</v>
      </c>
      <c r="X10" s="52">
        <v>0.0</v>
      </c>
      <c r="Y10" s="52">
        <v>0.0</v>
      </c>
      <c r="Z10" s="52">
        <v>0.0</v>
      </c>
      <c r="AA10" s="52">
        <v>0.0</v>
      </c>
      <c r="AB10" s="52">
        <v>0.0</v>
      </c>
      <c r="AC10" s="52">
        <v>0.0</v>
      </c>
      <c r="AD10" s="52">
        <v>0.0</v>
      </c>
      <c r="AE10" s="52">
        <v>0.0</v>
      </c>
      <c r="AF10" s="52">
        <v>0.0</v>
      </c>
      <c r="AG10" s="52">
        <v>0.0</v>
      </c>
      <c r="AH10" s="52">
        <v>0.0</v>
      </c>
      <c r="AI10" s="52">
        <v>1.7E-7</v>
      </c>
      <c r="AJ10" s="52">
        <v>2.6E-7</v>
      </c>
      <c r="AK10" s="52">
        <v>3.6E-7</v>
      </c>
      <c r="AL10" s="52">
        <v>4.27207792207792E-7</v>
      </c>
      <c r="AM10" s="52">
        <v>4.63935483870968E-7</v>
      </c>
      <c r="AN10" s="52">
        <v>6.375E-7</v>
      </c>
      <c r="AO10" s="52">
        <v>6.82165605095541E-7</v>
      </c>
      <c r="AP10" s="52">
        <v>7.84367088607595E-7</v>
      </c>
      <c r="AQ10" s="52">
        <v>8.66037735849056E-7</v>
      </c>
      <c r="AR10" s="52">
        <v>1.04135625E-6</v>
      </c>
      <c r="AS10" s="52">
        <v>1.36559627329192E-6</v>
      </c>
      <c r="AT10" s="52">
        <v>7.18571111111111E-7</v>
      </c>
      <c r="AU10" s="52">
        <v>8.06206748466257E-7</v>
      </c>
      <c r="AV10" s="52">
        <v>1.50574390243902E-5</v>
      </c>
      <c r="AW10" s="52">
        <v>7.57856921454545E-5</v>
      </c>
      <c r="AX10" s="52">
        <v>1.38935788373494E-4</v>
      </c>
      <c r="AY10" s="52">
        <v>1.4607377245509E-4</v>
      </c>
      <c r="AZ10" s="52">
        <v>1.33720178571428E-4</v>
      </c>
      <c r="BA10" s="52">
        <v>1.29217100591716E-4</v>
      </c>
      <c r="BB10" s="52">
        <v>1.47753E-4</v>
      </c>
      <c r="BC10" s="52">
        <v>9.67478947368421E-4</v>
      </c>
      <c r="BD10" s="52">
        <v>0.00712881056406391</v>
      </c>
      <c r="BE10" s="53">
        <v>0.0119399423432988</v>
      </c>
      <c r="BF10" s="457">
        <v>0.670309435635097</v>
      </c>
      <c r="BG10" s="457">
        <v>1.50989025352362</v>
      </c>
      <c r="BH10" s="457">
        <v>0.00157099701679885</v>
      </c>
    </row>
    <row r="11" spans="8:8">
      <c r="A11" s="45" t="s">
        <v>99</v>
      </c>
      <c r="B11" s="52">
        <v>0.0</v>
      </c>
      <c r="C11" s="52">
        <v>0.0</v>
      </c>
      <c r="D11" s="52">
        <v>0.0</v>
      </c>
      <c r="E11" s="52">
        <v>0.0</v>
      </c>
      <c r="F11" s="52">
        <v>0.0</v>
      </c>
      <c r="G11" s="52">
        <v>0.0</v>
      </c>
      <c r="H11" s="52">
        <v>0.0</v>
      </c>
      <c r="I11" s="52">
        <v>0.0</v>
      </c>
      <c r="J11" s="52">
        <v>0.0</v>
      </c>
      <c r="K11" s="52">
        <v>0.0</v>
      </c>
      <c r="L11" s="52">
        <v>0.0</v>
      </c>
      <c r="M11" s="52">
        <v>0.0</v>
      </c>
      <c r="N11" s="52">
        <v>0.0</v>
      </c>
      <c r="O11" s="52">
        <v>0.0</v>
      </c>
      <c r="P11" s="52">
        <v>0.0</v>
      </c>
      <c r="Q11" s="52">
        <v>0.0</v>
      </c>
      <c r="R11" s="52">
        <v>0.0</v>
      </c>
      <c r="S11" s="52">
        <v>0.0</v>
      </c>
      <c r="T11" s="52">
        <v>0.0</v>
      </c>
      <c r="U11" s="52">
        <v>0.0</v>
      </c>
      <c r="V11" s="52">
        <v>0.0</v>
      </c>
      <c r="W11" s="52">
        <v>0.0</v>
      </c>
      <c r="X11" s="52">
        <v>0.0</v>
      </c>
      <c r="Y11" s="52">
        <v>0.0</v>
      </c>
      <c r="Z11" s="52">
        <v>0.0</v>
      </c>
      <c r="AA11" s="52">
        <v>0.0</v>
      </c>
      <c r="AB11" s="52">
        <v>0.0</v>
      </c>
      <c r="AC11" s="52">
        <v>0.0</v>
      </c>
      <c r="AD11" s="52">
        <v>0.0</v>
      </c>
      <c r="AE11" s="52">
        <v>0.0</v>
      </c>
      <c r="AF11" s="52">
        <v>0.0</v>
      </c>
      <c r="AG11" s="52">
        <v>0.0</v>
      </c>
      <c r="AH11" s="52">
        <v>0.0</v>
      </c>
      <c r="AI11" s="52">
        <v>0.0</v>
      </c>
      <c r="AJ11" s="52">
        <v>0.0</v>
      </c>
      <c r="AK11" s="52">
        <v>0.0</v>
      </c>
      <c r="AL11" s="52">
        <v>0.0</v>
      </c>
      <c r="AM11" s="52">
        <v>0.0</v>
      </c>
      <c r="AN11" s="52">
        <v>0.0</v>
      </c>
      <c r="AO11" s="52">
        <v>0.0</v>
      </c>
      <c r="AP11" s="52">
        <v>0.0</v>
      </c>
      <c r="AQ11" s="52">
        <v>0.0</v>
      </c>
      <c r="AR11" s="52">
        <v>0.0</v>
      </c>
      <c r="AS11" s="52">
        <v>0.0</v>
      </c>
      <c r="AT11" s="52">
        <v>0.0</v>
      </c>
      <c r="AU11" s="52">
        <v>0.0</v>
      </c>
      <c r="AV11" s="52">
        <v>0.0</v>
      </c>
      <c r="AW11" s="52">
        <v>9.08727272727272E-6</v>
      </c>
      <c r="AX11" s="52">
        <v>4.41819079863614E-5</v>
      </c>
      <c r="AY11" s="52">
        <v>1.47336267042539E-4</v>
      </c>
      <c r="AZ11" s="52">
        <v>5.36569284907853E-4</v>
      </c>
      <c r="BA11" s="52">
        <v>7.71885829196389E-4</v>
      </c>
      <c r="BB11" s="52">
        <v>0.0074863206118547</v>
      </c>
      <c r="BC11" s="52">
        <v>0.030970732727285</v>
      </c>
      <c r="BD11" s="52">
        <v>0.0593214423768552</v>
      </c>
      <c r="BE11" s="53">
        <v>0.0706861491036407</v>
      </c>
      <c r="BF11" s="457">
        <v>0.188322716445213</v>
      </c>
      <c r="BG11" s="457">
        <v>0.0</v>
      </c>
      <c r="BH11" s="457">
        <v>0.00930052475782206</v>
      </c>
    </row>
    <row r="12" spans="8:8">
      <c r="A12" s="45" t="s">
        <v>100</v>
      </c>
      <c r="B12" s="52">
        <v>0.0</v>
      </c>
      <c r="C12" s="52">
        <v>0.0</v>
      </c>
      <c r="D12" s="52">
        <v>0.0</v>
      </c>
      <c r="E12" s="52">
        <v>0.0</v>
      </c>
      <c r="F12" s="52">
        <v>0.0</v>
      </c>
      <c r="G12" s="52">
        <v>0.0</v>
      </c>
      <c r="H12" s="52">
        <v>0.0</v>
      </c>
      <c r="I12" s="52">
        <v>0.0</v>
      </c>
      <c r="J12" s="52">
        <v>0.0</v>
      </c>
      <c r="K12" s="52">
        <v>0.0</v>
      </c>
      <c r="L12" s="52">
        <v>0.0</v>
      </c>
      <c r="M12" s="52">
        <v>0.0</v>
      </c>
      <c r="N12" s="52">
        <v>0.0</v>
      </c>
      <c r="O12" s="52">
        <v>0.0</v>
      </c>
      <c r="P12" s="52">
        <v>0.0</v>
      </c>
      <c r="Q12" s="52">
        <v>0.0</v>
      </c>
      <c r="R12" s="52">
        <v>0.0</v>
      </c>
      <c r="S12" s="52">
        <v>0.0</v>
      </c>
      <c r="T12" s="52">
        <v>0.0</v>
      </c>
      <c r="U12" s="52">
        <v>0.0</v>
      </c>
      <c r="V12" s="52">
        <v>0.0</v>
      </c>
      <c r="W12" s="52">
        <v>0.0</v>
      </c>
      <c r="X12" s="52">
        <v>0.0</v>
      </c>
      <c r="Y12" s="52">
        <v>0.0</v>
      </c>
      <c r="Z12" s="52">
        <v>0.0</v>
      </c>
      <c r="AA12" s="52">
        <v>0.0</v>
      </c>
      <c r="AB12" s="52">
        <v>0.0</v>
      </c>
      <c r="AC12" s="52">
        <v>0.0</v>
      </c>
      <c r="AD12" s="52">
        <v>0.0</v>
      </c>
      <c r="AE12" s="52">
        <v>0.0</v>
      </c>
      <c r="AF12" s="52">
        <v>0.0</v>
      </c>
      <c r="AG12" s="52">
        <v>0.0</v>
      </c>
      <c r="AH12" s="52">
        <v>0.0</v>
      </c>
      <c r="AI12" s="52">
        <v>0.0</v>
      </c>
      <c r="AJ12" s="52">
        <v>0.0</v>
      </c>
      <c r="AK12" s="52">
        <v>0.0</v>
      </c>
      <c r="AL12" s="52">
        <v>0.0</v>
      </c>
      <c r="AM12" s="52">
        <v>0.0</v>
      </c>
      <c r="AN12" s="52">
        <v>0.0</v>
      </c>
      <c r="AO12" s="52">
        <v>0.0</v>
      </c>
      <c r="AP12" s="52">
        <v>0.0</v>
      </c>
      <c r="AQ12" s="52">
        <v>0.0</v>
      </c>
      <c r="AR12" s="52">
        <v>0.0</v>
      </c>
      <c r="AS12" s="52">
        <v>0.0</v>
      </c>
      <c r="AT12" s="52">
        <v>0.0</v>
      </c>
      <c r="AU12" s="52">
        <v>0.0</v>
      </c>
      <c r="AV12" s="52">
        <v>0.0</v>
      </c>
      <c r="AW12" s="52">
        <v>3.15634363636364E-6</v>
      </c>
      <c r="AX12" s="52">
        <v>6.22743180722891E-5</v>
      </c>
      <c r="AY12" s="52">
        <v>0.00420258003305389</v>
      </c>
      <c r="AZ12" s="52">
        <v>0.0123866275446268</v>
      </c>
      <c r="BA12" s="52">
        <v>0.0230881861597633</v>
      </c>
      <c r="BB12" s="52">
        <v>0.03506353483149</v>
      </c>
      <c r="BC12" s="52">
        <v>0.0457990811055158</v>
      </c>
      <c r="BD12" s="52">
        <v>0.0561626081253801</v>
      </c>
      <c r="BE12" s="53">
        <v>0.0676322428097925</v>
      </c>
      <c r="BF12" s="457">
        <v>0.200931678788117</v>
      </c>
      <c r="BG12" s="457">
        <v>0.0</v>
      </c>
      <c r="BH12" s="457">
        <v>0.00889870726664201</v>
      </c>
    </row>
    <row r="13" spans="8:8">
      <c r="A13" s="45" t="s">
        <v>101</v>
      </c>
      <c r="B13" s="52">
        <v>0.0</v>
      </c>
      <c r="C13" s="52">
        <v>0.0</v>
      </c>
      <c r="D13" s="52">
        <v>0.0</v>
      </c>
      <c r="E13" s="52">
        <v>0.0</v>
      </c>
      <c r="F13" s="52">
        <v>0.0</v>
      </c>
      <c r="G13" s="52">
        <v>0.0</v>
      </c>
      <c r="H13" s="52">
        <v>0.0</v>
      </c>
      <c r="I13" s="52">
        <v>0.0</v>
      </c>
      <c r="J13" s="52">
        <v>0.0</v>
      </c>
      <c r="K13" s="52">
        <v>0.0</v>
      </c>
      <c r="L13" s="52">
        <v>0.0</v>
      </c>
      <c r="M13" s="52">
        <v>0.0</v>
      </c>
      <c r="N13" s="52">
        <v>0.0</v>
      </c>
      <c r="O13" s="52">
        <v>0.0</v>
      </c>
      <c r="P13" s="52">
        <v>0.0</v>
      </c>
      <c r="Q13" s="52">
        <v>0.0</v>
      </c>
      <c r="R13" s="52">
        <v>0.0</v>
      </c>
      <c r="S13" s="52">
        <v>0.0</v>
      </c>
      <c r="T13" s="52">
        <v>0.0</v>
      </c>
      <c r="U13" s="52">
        <v>0.0</v>
      </c>
      <c r="V13" s="52">
        <v>0.0</v>
      </c>
      <c r="W13" s="52">
        <v>0.0</v>
      </c>
      <c r="X13" s="52">
        <v>0.0</v>
      </c>
      <c r="Y13" s="52">
        <v>0.0</v>
      </c>
      <c r="Z13" s="52">
        <v>0.0</v>
      </c>
      <c r="AA13" s="52">
        <v>0.0</v>
      </c>
      <c r="AB13" s="52">
        <v>0.0</v>
      </c>
      <c r="AC13" s="52">
        <v>0.0</v>
      </c>
      <c r="AD13" s="52">
        <v>0.0</v>
      </c>
      <c r="AE13" s="52">
        <v>0.0</v>
      </c>
      <c r="AF13" s="52">
        <v>0.0</v>
      </c>
      <c r="AG13" s="52">
        <v>0.0</v>
      </c>
      <c r="AH13" s="52">
        <v>0.0</v>
      </c>
      <c r="AI13" s="52">
        <v>0.0</v>
      </c>
      <c r="AJ13" s="52">
        <v>0.0</v>
      </c>
      <c r="AK13" s="52">
        <v>1.83501369863014E-5</v>
      </c>
      <c r="AL13" s="52">
        <v>2.65142045454545E-5</v>
      </c>
      <c r="AM13" s="52">
        <v>4.59123387096774E-5</v>
      </c>
      <c r="AN13" s="52">
        <v>6.28182692307692E-5</v>
      </c>
      <c r="AO13" s="52">
        <v>7.74913428147631E-5</v>
      </c>
      <c r="AP13" s="52">
        <v>9.22962816455696E-5</v>
      </c>
      <c r="AQ13" s="52">
        <v>0.0</v>
      </c>
      <c r="AR13" s="52">
        <v>0.0</v>
      </c>
      <c r="AS13" s="52">
        <v>0.0</v>
      </c>
      <c r="AT13" s="52">
        <v>0.0</v>
      </c>
      <c r="AU13" s="52">
        <v>0.0</v>
      </c>
      <c r="AV13" s="52">
        <v>0.0</v>
      </c>
      <c r="AW13" s="52">
        <v>0.0</v>
      </c>
      <c r="AX13" s="52">
        <v>0.0</v>
      </c>
      <c r="AY13" s="52">
        <v>0.0</v>
      </c>
      <c r="AZ13" s="52">
        <v>0.0</v>
      </c>
      <c r="BA13" s="52">
        <v>0.0</v>
      </c>
      <c r="BB13" s="52">
        <v>0.0</v>
      </c>
      <c r="BC13" s="52">
        <v>1.07366819384211E-4</v>
      </c>
      <c r="BD13" s="52">
        <v>0.00116979855781598</v>
      </c>
      <c r="BE13" s="53">
        <v>0.00159338754081622</v>
      </c>
      <c r="BF13" s="457">
        <v>0.358382614107401</v>
      </c>
      <c r="BG13" s="457">
        <v>0.0</v>
      </c>
      <c r="BH13" s="457">
        <v>2.09649845975315E-4</v>
      </c>
    </row>
    <row r="14" spans="8:8">
      <c r="A14" s="45" t="s">
        <v>102</v>
      </c>
      <c r="B14" s="52">
        <v>0.0</v>
      </c>
      <c r="C14" s="52">
        <v>0.0</v>
      </c>
      <c r="D14" s="52">
        <v>0.0</v>
      </c>
      <c r="E14" s="52">
        <v>0.0</v>
      </c>
      <c r="F14" s="52">
        <v>0.0</v>
      </c>
      <c r="G14" s="52">
        <v>0.0</v>
      </c>
      <c r="H14" s="52">
        <v>0.0</v>
      </c>
      <c r="I14" s="52">
        <v>0.0</v>
      </c>
      <c r="J14" s="52">
        <v>0.0</v>
      </c>
      <c r="K14" s="52">
        <v>0.0</v>
      </c>
      <c r="L14" s="52">
        <v>0.0</v>
      </c>
      <c r="M14" s="52">
        <v>0.0</v>
      </c>
      <c r="N14" s="52">
        <v>0.0</v>
      </c>
      <c r="O14" s="52">
        <v>0.0</v>
      </c>
      <c r="P14" s="52">
        <v>0.0</v>
      </c>
      <c r="Q14" s="52">
        <v>0.0</v>
      </c>
      <c r="R14" s="52">
        <v>0.0</v>
      </c>
      <c r="S14" s="52">
        <v>0.0</v>
      </c>
      <c r="T14" s="52">
        <v>0.0</v>
      </c>
      <c r="U14" s="52">
        <v>0.0</v>
      </c>
      <c r="V14" s="52">
        <v>0.0</v>
      </c>
      <c r="W14" s="52">
        <v>0.0</v>
      </c>
      <c r="X14" s="52">
        <v>0.0</v>
      </c>
      <c r="Y14" s="52">
        <v>0.0</v>
      </c>
      <c r="Z14" s="52">
        <v>0.0</v>
      </c>
      <c r="AA14" s="52">
        <v>0.0</v>
      </c>
      <c r="AB14" s="52">
        <v>0.0</v>
      </c>
      <c r="AC14" s="52">
        <v>0.0</v>
      </c>
      <c r="AD14" s="52">
        <v>0.0</v>
      </c>
      <c r="AE14" s="52">
        <v>0.0</v>
      </c>
      <c r="AF14" s="52">
        <v>0.0</v>
      </c>
      <c r="AG14" s="52">
        <v>0.0</v>
      </c>
      <c r="AH14" s="52">
        <v>0.0</v>
      </c>
      <c r="AI14" s="52">
        <v>0.0</v>
      </c>
      <c r="AJ14" s="52">
        <v>0.0</v>
      </c>
      <c r="AK14" s="52">
        <v>0.0</v>
      </c>
      <c r="AL14" s="52">
        <v>0.0</v>
      </c>
      <c r="AM14" s="52">
        <v>0.0</v>
      </c>
      <c r="AN14" s="52">
        <v>0.0</v>
      </c>
      <c r="AO14" s="52">
        <v>0.0</v>
      </c>
      <c r="AP14" s="52">
        <v>1.19978436075949E-7</v>
      </c>
      <c r="AQ14" s="52">
        <v>1.4313679245283E-7</v>
      </c>
      <c r="AR14" s="52">
        <v>1.73674125E-7</v>
      </c>
      <c r="AS14" s="52">
        <v>2.53609378881987E-7</v>
      </c>
      <c r="AT14" s="52">
        <v>7.4409E-8</v>
      </c>
      <c r="AU14" s="52">
        <v>0.0</v>
      </c>
      <c r="AV14" s="52">
        <v>5.42217073170731E-7</v>
      </c>
      <c r="AW14" s="52">
        <v>3.01975636363636E-6</v>
      </c>
      <c r="AX14" s="52">
        <v>3.37669772313253E-5</v>
      </c>
      <c r="AY14" s="52">
        <v>1.51009127261677E-4</v>
      </c>
      <c r="AZ14" s="52">
        <v>3.28384694024464E-4</v>
      </c>
      <c r="BA14" s="52">
        <v>3.50857225277041E-4</v>
      </c>
      <c r="BB14" s="52">
        <v>3.3732E-4</v>
      </c>
      <c r="BC14" s="52">
        <v>3.40709741634211E-4</v>
      </c>
      <c r="BD14" s="52">
        <v>0.00148381876432859</v>
      </c>
      <c r="BE14" s="53">
        <v>0.00147831449562051</v>
      </c>
      <c r="BF14" s="457">
        <v>-0.0064316340925642</v>
      </c>
      <c r="BG14" s="457">
        <v>1.6913832119793</v>
      </c>
      <c r="BH14" s="457">
        <v>1.94509118698867E-4</v>
      </c>
    </row>
    <row r="15" spans="8:8">
      <c r="A15" s="45" t="s">
        <v>103</v>
      </c>
      <c r="B15" s="52">
        <v>0.0</v>
      </c>
      <c r="C15" s="52">
        <v>0.0</v>
      </c>
      <c r="D15" s="52">
        <v>0.0</v>
      </c>
      <c r="E15" s="52">
        <v>0.0</v>
      </c>
      <c r="F15" s="52">
        <v>0.0</v>
      </c>
      <c r="G15" s="52">
        <v>0.0</v>
      </c>
      <c r="H15" s="52">
        <v>0.0</v>
      </c>
      <c r="I15" s="52">
        <v>0.0</v>
      </c>
      <c r="J15" s="52">
        <v>0.0</v>
      </c>
      <c r="K15" s="52">
        <v>0.0</v>
      </c>
      <c r="L15" s="52">
        <v>0.0</v>
      </c>
      <c r="M15" s="52">
        <v>0.0</v>
      </c>
      <c r="N15" s="52">
        <v>0.0</v>
      </c>
      <c r="O15" s="52">
        <v>0.0</v>
      </c>
      <c r="P15" s="52">
        <v>0.0</v>
      </c>
      <c r="Q15" s="52">
        <v>0.0</v>
      </c>
      <c r="R15" s="52">
        <v>0.0</v>
      </c>
      <c r="S15" s="52">
        <v>0.0</v>
      </c>
      <c r="T15" s="52">
        <v>0.0</v>
      </c>
      <c r="U15" s="52">
        <v>0.0</v>
      </c>
      <c r="V15" s="52">
        <v>0.0</v>
      </c>
      <c r="W15" s="52">
        <v>0.0</v>
      </c>
      <c r="X15" s="52">
        <v>0.0</v>
      </c>
      <c r="Y15" s="52">
        <v>0.0</v>
      </c>
      <c r="Z15" s="52">
        <v>0.0</v>
      </c>
      <c r="AA15" s="52">
        <v>0.0</v>
      </c>
      <c r="AB15" s="52">
        <v>0.0</v>
      </c>
      <c r="AC15" s="52">
        <v>0.0</v>
      </c>
      <c r="AD15" s="52">
        <v>0.0</v>
      </c>
      <c r="AE15" s="52">
        <v>0.0</v>
      </c>
      <c r="AF15" s="52">
        <v>0.0</v>
      </c>
      <c r="AG15" s="52">
        <v>0.0</v>
      </c>
      <c r="AH15" s="52">
        <v>0.0</v>
      </c>
      <c r="AI15" s="52">
        <v>0.0</v>
      </c>
      <c r="AJ15" s="52">
        <v>0.0</v>
      </c>
      <c r="AK15" s="52">
        <v>0.0</v>
      </c>
      <c r="AL15" s="52">
        <v>0.0</v>
      </c>
      <c r="AM15" s="52">
        <v>0.0</v>
      </c>
      <c r="AN15" s="52">
        <v>0.0</v>
      </c>
      <c r="AO15" s="52">
        <v>0.0</v>
      </c>
      <c r="AP15" s="52">
        <v>0.0</v>
      </c>
      <c r="AQ15" s="52">
        <v>0.0</v>
      </c>
      <c r="AR15" s="52">
        <v>0.0</v>
      </c>
      <c r="AS15" s="52">
        <v>0.0</v>
      </c>
      <c r="AT15" s="52">
        <v>0.0</v>
      </c>
      <c r="AU15" s="52">
        <v>0.0</v>
      </c>
      <c r="AV15" s="52">
        <v>0.0</v>
      </c>
      <c r="AW15" s="52">
        <v>5.53581818181818E-4</v>
      </c>
      <c r="AX15" s="52">
        <v>0.00181480120481928</v>
      </c>
      <c r="AY15" s="52">
        <v>0.00182592215568862</v>
      </c>
      <c r="AZ15" s="52">
        <v>0.00209696830232143</v>
      </c>
      <c r="BA15" s="52">
        <v>0.00218924695099105</v>
      </c>
      <c r="BB15" s="52">
        <v>0.002584803087</v>
      </c>
      <c r="BC15" s="52">
        <v>0.00666937325263158</v>
      </c>
      <c r="BD15" s="52">
        <v>0.00680167144612864</v>
      </c>
      <c r="BE15" s="53">
        <v>0.00690991020408163</v>
      </c>
      <c r="BF15" s="457">
        <v>0.0131378327494978</v>
      </c>
      <c r="BG15" s="457">
        <v>0.0</v>
      </c>
      <c r="BH15" s="457">
        <v>9.09170915976218E-4</v>
      </c>
    </row>
    <row r="16" spans="8:8">
      <c r="A16" s="45" t="s">
        <v>104</v>
      </c>
      <c r="B16" s="52">
        <v>0.0</v>
      </c>
      <c r="C16" s="52">
        <v>0.0</v>
      </c>
      <c r="D16" s="52">
        <v>0.0</v>
      </c>
      <c r="E16" s="52">
        <v>0.0</v>
      </c>
      <c r="F16" s="52">
        <v>0.0</v>
      </c>
      <c r="G16" s="52">
        <v>0.0</v>
      </c>
      <c r="H16" s="52">
        <v>0.0</v>
      </c>
      <c r="I16" s="52">
        <v>0.0</v>
      </c>
      <c r="J16" s="52">
        <v>0.0</v>
      </c>
      <c r="K16" s="52">
        <v>0.0</v>
      </c>
      <c r="L16" s="52">
        <v>0.0</v>
      </c>
      <c r="M16" s="52">
        <v>0.0</v>
      </c>
      <c r="N16" s="52">
        <v>0.0</v>
      </c>
      <c r="O16" s="52">
        <v>0.0</v>
      </c>
      <c r="P16" s="52">
        <v>0.0</v>
      </c>
      <c r="Q16" s="52">
        <v>0.0</v>
      </c>
      <c r="R16" s="52">
        <v>0.0</v>
      </c>
      <c r="S16" s="52">
        <v>0.0</v>
      </c>
      <c r="T16" s="52">
        <v>0.0</v>
      </c>
      <c r="U16" s="52">
        <v>0.0</v>
      </c>
      <c r="V16" s="52">
        <v>0.0</v>
      </c>
      <c r="W16" s="52">
        <v>0.0</v>
      </c>
      <c r="X16" s="52">
        <v>0.0</v>
      </c>
      <c r="Y16" s="52">
        <v>0.0</v>
      </c>
      <c r="Z16" s="52">
        <v>0.0</v>
      </c>
      <c r="AA16" s="52">
        <v>0.0</v>
      </c>
      <c r="AB16" s="52">
        <v>0.0</v>
      </c>
      <c r="AC16" s="52">
        <v>0.0</v>
      </c>
      <c r="AD16" s="52">
        <v>0.0</v>
      </c>
      <c r="AE16" s="52">
        <v>0.0</v>
      </c>
      <c r="AF16" s="52">
        <v>0.0</v>
      </c>
      <c r="AG16" s="52">
        <v>0.0</v>
      </c>
      <c r="AH16" s="52">
        <v>0.0</v>
      </c>
      <c r="AI16" s="52">
        <v>0.0</v>
      </c>
      <c r="AJ16" s="52">
        <v>0.0</v>
      </c>
      <c r="AK16" s="52">
        <v>1.27E-6</v>
      </c>
      <c r="AL16" s="52">
        <v>6.30876623376623E-6</v>
      </c>
      <c r="AM16" s="52">
        <v>9.52548387096774E-6</v>
      </c>
      <c r="AN16" s="52">
        <v>1.46919230769231E-5</v>
      </c>
      <c r="AO16" s="52">
        <v>2.11958598726115E-5</v>
      </c>
      <c r="AP16" s="52">
        <v>2.26498101265823E-5</v>
      </c>
      <c r="AQ16" s="52">
        <v>2.58464150943396E-5</v>
      </c>
      <c r="AR16" s="52">
        <v>2.75495625E-5</v>
      </c>
      <c r="AS16" s="52">
        <v>2.97447204968944E-5</v>
      </c>
      <c r="AT16" s="52">
        <v>3.33861111111111E-5</v>
      </c>
      <c r="AU16" s="52">
        <v>3.75835582822086E-5</v>
      </c>
      <c r="AV16" s="52">
        <v>3.73543902439024E-5</v>
      </c>
      <c r="AW16" s="52">
        <v>3.7128E-5</v>
      </c>
      <c r="AX16" s="52">
        <v>3.69043373493976E-5</v>
      </c>
      <c r="AY16" s="52">
        <v>4.11176047904191E-5</v>
      </c>
      <c r="AZ16" s="52">
        <v>4.69108928571428E-5</v>
      </c>
      <c r="BA16" s="52">
        <v>4.66333136094674E-5</v>
      </c>
      <c r="BB16" s="52">
        <v>4.6359E-5</v>
      </c>
      <c r="BC16" s="52">
        <v>4.17841293300061E-5</v>
      </c>
      <c r="BD16" s="52">
        <v>4.16300706802846E-5</v>
      </c>
      <c r="BE16" s="53">
        <v>4.1486106122449E-5</v>
      </c>
      <c r="BF16" s="457">
        <v>-0.00618097856570554</v>
      </c>
      <c r="BG16" s="457">
        <v>0.0223135836679411</v>
      </c>
      <c r="BH16" s="457">
        <v>5.45853129630452E-6</v>
      </c>
    </row>
    <row r="17" spans="8:8">
      <c r="A17" s="45" t="s">
        <v>105</v>
      </c>
      <c r="B17" s="52">
        <v>0.0</v>
      </c>
      <c r="C17" s="52">
        <v>0.0</v>
      </c>
      <c r="D17" s="52">
        <v>0.0</v>
      </c>
      <c r="E17" s="52">
        <v>0.0</v>
      </c>
      <c r="F17" s="52">
        <v>0.0</v>
      </c>
      <c r="G17" s="52">
        <v>0.0</v>
      </c>
      <c r="H17" s="52">
        <v>0.0</v>
      </c>
      <c r="I17" s="52">
        <v>0.0</v>
      </c>
      <c r="J17" s="52">
        <v>0.0</v>
      </c>
      <c r="K17" s="52">
        <v>0.0</v>
      </c>
      <c r="L17" s="52">
        <v>0.0</v>
      </c>
      <c r="M17" s="52">
        <v>0.0</v>
      </c>
      <c r="N17" s="52">
        <v>0.0</v>
      </c>
      <c r="O17" s="52">
        <v>0.0</v>
      </c>
      <c r="P17" s="52">
        <v>0.0</v>
      </c>
      <c r="Q17" s="52">
        <v>0.0</v>
      </c>
      <c r="R17" s="52">
        <v>0.0</v>
      </c>
      <c r="S17" s="52">
        <v>0.0</v>
      </c>
      <c r="T17" s="52">
        <v>0.0</v>
      </c>
      <c r="U17" s="52">
        <v>0.0</v>
      </c>
      <c r="V17" s="52">
        <v>0.0</v>
      </c>
      <c r="W17" s="52">
        <v>0.0</v>
      </c>
      <c r="X17" s="52">
        <v>0.0</v>
      </c>
      <c r="Y17" s="52">
        <v>0.0</v>
      </c>
      <c r="Z17" s="52">
        <v>0.0</v>
      </c>
      <c r="AA17" s="52">
        <v>0.0</v>
      </c>
      <c r="AB17" s="52">
        <v>0.0</v>
      </c>
      <c r="AC17" s="52">
        <v>0.0</v>
      </c>
      <c r="AD17" s="52">
        <v>0.0</v>
      </c>
      <c r="AE17" s="52">
        <v>0.0</v>
      </c>
      <c r="AF17" s="52">
        <v>0.0</v>
      </c>
      <c r="AG17" s="52">
        <v>0.0</v>
      </c>
      <c r="AH17" s="52">
        <v>0.0</v>
      </c>
      <c r="AI17" s="52">
        <v>0.0</v>
      </c>
      <c r="AJ17" s="52">
        <v>0.0</v>
      </c>
      <c r="AK17" s="52">
        <v>0.0</v>
      </c>
      <c r="AL17" s="52">
        <v>0.0</v>
      </c>
      <c r="AM17" s="52">
        <v>0.0</v>
      </c>
      <c r="AN17" s="52">
        <v>0.0</v>
      </c>
      <c r="AO17" s="52">
        <v>0.0</v>
      </c>
      <c r="AP17" s="52">
        <v>0.0</v>
      </c>
      <c r="AQ17" s="52">
        <v>0.0</v>
      </c>
      <c r="AR17" s="52">
        <v>0.0</v>
      </c>
      <c r="AS17" s="52">
        <v>0.0</v>
      </c>
      <c r="AT17" s="52">
        <v>0.0</v>
      </c>
      <c r="AU17" s="52">
        <v>2.30907975460123E-5</v>
      </c>
      <c r="AV17" s="52">
        <v>2.78012195121951E-5</v>
      </c>
      <c r="AW17" s="52">
        <v>4.84036363636363E-5</v>
      </c>
      <c r="AX17" s="52">
        <v>4.92855127828386E-5</v>
      </c>
      <c r="AY17" s="52">
        <v>6.18212063677522E-5</v>
      </c>
      <c r="AZ17" s="52">
        <v>8.00051393728222E-5</v>
      </c>
      <c r="BA17" s="52">
        <v>9.08540103974662E-5</v>
      </c>
      <c r="BB17" s="52">
        <v>9.00728002469898E-5</v>
      </c>
      <c r="BC17" s="52">
        <v>8.45727752106956E-5</v>
      </c>
      <c r="BD17" s="52">
        <v>1.12067070250966E-4</v>
      </c>
      <c r="BE17" s="53">
        <v>1.11655395299023E-4</v>
      </c>
      <c r="BF17" s="457">
        <v>-0.00639567302330768</v>
      </c>
      <c r="BG17" s="457">
        <v>0.0</v>
      </c>
      <c r="BH17" s="457">
        <v>1.46910502480533E-5</v>
      </c>
    </row>
    <row r="18" spans="8:8">
      <c r="A18" s="45" t="s">
        <v>106</v>
      </c>
      <c r="B18" s="52">
        <v>0.0</v>
      </c>
      <c r="C18" s="52">
        <v>0.0</v>
      </c>
      <c r="D18" s="52">
        <v>0.0</v>
      </c>
      <c r="E18" s="52">
        <v>0.0</v>
      </c>
      <c r="F18" s="52">
        <v>0.0</v>
      </c>
      <c r="G18" s="52">
        <v>0.0</v>
      </c>
      <c r="H18" s="52">
        <v>0.0</v>
      </c>
      <c r="I18" s="52">
        <v>0.0</v>
      </c>
      <c r="J18" s="52">
        <v>0.0</v>
      </c>
      <c r="K18" s="52">
        <v>0.0</v>
      </c>
      <c r="L18" s="52">
        <v>0.0</v>
      </c>
      <c r="M18" s="52">
        <v>0.0</v>
      </c>
      <c r="N18" s="52">
        <v>0.0</v>
      </c>
      <c r="O18" s="52">
        <v>0.0</v>
      </c>
      <c r="P18" s="52">
        <v>0.0</v>
      </c>
      <c r="Q18" s="52">
        <v>0.0</v>
      </c>
      <c r="R18" s="52">
        <v>0.0</v>
      </c>
      <c r="S18" s="52">
        <v>0.0</v>
      </c>
      <c r="T18" s="52">
        <v>0.0</v>
      </c>
      <c r="U18" s="52">
        <v>0.0</v>
      </c>
      <c r="V18" s="52">
        <v>0.0</v>
      </c>
      <c r="W18" s="52">
        <v>0.0</v>
      </c>
      <c r="X18" s="52">
        <v>0.0</v>
      </c>
      <c r="Y18" s="52">
        <v>0.0</v>
      </c>
      <c r="Z18" s="52">
        <v>0.0</v>
      </c>
      <c r="AA18" s="52">
        <v>0.0</v>
      </c>
      <c r="AB18" s="52">
        <v>0.0</v>
      </c>
      <c r="AC18" s="52">
        <v>0.0</v>
      </c>
      <c r="AD18" s="52">
        <v>0.0</v>
      </c>
      <c r="AE18" s="52">
        <v>0.0</v>
      </c>
      <c r="AF18" s="52">
        <v>0.0</v>
      </c>
      <c r="AG18" s="52">
        <v>0.0</v>
      </c>
      <c r="AH18" s="52">
        <v>0.0</v>
      </c>
      <c r="AI18" s="52">
        <v>0.0</v>
      </c>
      <c r="AJ18" s="52">
        <v>0.0</v>
      </c>
      <c r="AK18" s="52">
        <v>0.0</v>
      </c>
      <c r="AL18" s="52">
        <v>0.0</v>
      </c>
      <c r="AM18" s="52">
        <v>0.0</v>
      </c>
      <c r="AN18" s="52">
        <v>0.0</v>
      </c>
      <c r="AO18" s="52">
        <v>0.0</v>
      </c>
      <c r="AP18" s="52">
        <v>2.68987341772152E-6</v>
      </c>
      <c r="AQ18" s="52">
        <v>2.67295597484277E-6</v>
      </c>
      <c r="AR18" s="52">
        <v>2.65625E-6</v>
      </c>
      <c r="AS18" s="52">
        <v>2.63975155279503E-6</v>
      </c>
      <c r="AT18" s="52">
        <v>2.63290123501649E-6</v>
      </c>
      <c r="AU18" s="52">
        <v>2.6167484667035E-6</v>
      </c>
      <c r="AV18" s="52">
        <v>5.20158536673989E-6</v>
      </c>
      <c r="AW18" s="52">
        <v>1.21277014859927E-5</v>
      </c>
      <c r="AX18" s="52">
        <v>2.26316379327686E-5</v>
      </c>
      <c r="AY18" s="52">
        <v>1.18331042955733E-4</v>
      </c>
      <c r="AZ18" s="52">
        <v>0.00542001570938286</v>
      </c>
      <c r="BA18" s="52">
        <v>0.0106590116961647</v>
      </c>
      <c r="BB18" s="52">
        <v>0.0131490134171192</v>
      </c>
      <c r="BC18" s="52">
        <v>0.0161037038373348</v>
      </c>
      <c r="BD18" s="52">
        <v>0.0197970803619199</v>
      </c>
      <c r="BE18" s="53">
        <v>0.0187452084241302</v>
      </c>
      <c r="BF18" s="457">
        <v>-0.055719749280345</v>
      </c>
      <c r="BG18" s="457">
        <v>1.44127474167685</v>
      </c>
      <c r="BH18" s="457">
        <v>0.0024663993901201</v>
      </c>
    </row>
    <row r="19" spans="8:8">
      <c r="A19" s="45" t="s">
        <v>107</v>
      </c>
      <c r="B19" s="52">
        <v>0.0</v>
      </c>
      <c r="C19" s="52">
        <v>0.0</v>
      </c>
      <c r="D19" s="52">
        <v>0.0</v>
      </c>
      <c r="E19" s="52">
        <v>0.0</v>
      </c>
      <c r="F19" s="52">
        <v>0.0</v>
      </c>
      <c r="G19" s="52">
        <v>0.0</v>
      </c>
      <c r="H19" s="52">
        <v>0.0</v>
      </c>
      <c r="I19" s="52">
        <v>0.0</v>
      </c>
      <c r="J19" s="52">
        <v>0.0</v>
      </c>
      <c r="K19" s="52">
        <v>0.0</v>
      </c>
      <c r="L19" s="52">
        <v>0.0</v>
      </c>
      <c r="M19" s="52">
        <v>0.0</v>
      </c>
      <c r="N19" s="52">
        <v>0.0</v>
      </c>
      <c r="O19" s="52">
        <v>0.0</v>
      </c>
      <c r="P19" s="52">
        <v>0.0</v>
      </c>
      <c r="Q19" s="52">
        <v>0.0</v>
      </c>
      <c r="R19" s="52">
        <v>0.0</v>
      </c>
      <c r="S19" s="52">
        <v>0.0</v>
      </c>
      <c r="T19" s="52">
        <v>0.0</v>
      </c>
      <c r="U19" s="52">
        <v>0.0</v>
      </c>
      <c r="V19" s="52">
        <v>0.0</v>
      </c>
      <c r="W19" s="52">
        <v>0.0</v>
      </c>
      <c r="X19" s="52">
        <v>0.0</v>
      </c>
      <c r="Y19" s="52">
        <v>0.0</v>
      </c>
      <c r="Z19" s="52">
        <v>0.0</v>
      </c>
      <c r="AA19" s="52">
        <v>0.0</v>
      </c>
      <c r="AB19" s="52">
        <v>0.0</v>
      </c>
      <c r="AC19" s="52">
        <v>0.0</v>
      </c>
      <c r="AD19" s="52">
        <v>0.0</v>
      </c>
      <c r="AE19" s="52">
        <v>0.0</v>
      </c>
      <c r="AF19" s="52">
        <v>0.0</v>
      </c>
      <c r="AG19" s="52">
        <v>0.0</v>
      </c>
      <c r="AH19" s="52">
        <v>0.0</v>
      </c>
      <c r="AI19" s="52">
        <v>0.0</v>
      </c>
      <c r="AJ19" s="52">
        <v>1.01010101010101E-6</v>
      </c>
      <c r="AK19" s="52">
        <v>1.23999997973442E-6</v>
      </c>
      <c r="AL19" s="52">
        <v>3.21896101882705E-6</v>
      </c>
      <c r="AM19" s="52">
        <v>3.35612903814162E-6</v>
      </c>
      <c r="AN19" s="52">
        <v>3.33461539046123E-6</v>
      </c>
      <c r="AO19" s="52">
        <v>4.43407644473823E-6</v>
      </c>
      <c r="AP19" s="52">
        <v>4.89807051899096E-5</v>
      </c>
      <c r="AQ19" s="52">
        <v>4.24769290304361E-5</v>
      </c>
      <c r="AR19" s="52">
        <v>5.92120624880306E-5</v>
      </c>
      <c r="AS19" s="52">
        <v>9.3766086830208E-5</v>
      </c>
      <c r="AT19" s="52">
        <v>1.86367126865873E-4</v>
      </c>
      <c r="AU19" s="52">
        <v>4.32585811553744E-4</v>
      </c>
      <c r="AV19" s="52">
        <v>8.0636582652594E-4</v>
      </c>
      <c r="AW19" s="52">
        <v>0.00190218097312956</v>
      </c>
      <c r="AX19" s="52">
        <v>0.00231098388274707</v>
      </c>
      <c r="AY19" s="52">
        <v>0.00301060765434858</v>
      </c>
      <c r="AZ19" s="52">
        <v>0.00385106977379568</v>
      </c>
      <c r="BA19" s="52">
        <v>0.0047649677615736</v>
      </c>
      <c r="BB19" s="52">
        <v>0.00617878083984295</v>
      </c>
      <c r="BC19" s="52">
        <v>0.00719280742441879</v>
      </c>
      <c r="BD19" s="52">
        <v>0.0119812818331434</v>
      </c>
      <c r="BE19" s="53">
        <v>0.0160887266582089</v>
      </c>
      <c r="BF19" s="457">
        <v>0.339152906349879</v>
      </c>
      <c r="BG19" s="457">
        <v>0.516398678976659</v>
      </c>
      <c r="BH19" s="457">
        <v>0.00211687300134443</v>
      </c>
    </row>
    <row r="20" spans="8:8">
      <c r="A20" s="45" t="s">
        <v>108</v>
      </c>
      <c r="B20" s="52">
        <v>0.0</v>
      </c>
      <c r="C20" s="52">
        <v>0.0</v>
      </c>
      <c r="D20" s="52">
        <v>0.0</v>
      </c>
      <c r="E20" s="52">
        <v>0.0</v>
      </c>
      <c r="F20" s="52">
        <v>0.0</v>
      </c>
      <c r="G20" s="52">
        <v>0.0</v>
      </c>
      <c r="H20" s="52">
        <v>0.0</v>
      </c>
      <c r="I20" s="52">
        <v>0.0</v>
      </c>
      <c r="J20" s="52">
        <v>0.0</v>
      </c>
      <c r="K20" s="52">
        <v>0.0</v>
      </c>
      <c r="L20" s="52">
        <v>0.0</v>
      </c>
      <c r="M20" s="52">
        <v>0.0</v>
      </c>
      <c r="N20" s="52">
        <v>0.0</v>
      </c>
      <c r="O20" s="52">
        <v>0.0</v>
      </c>
      <c r="P20" s="52">
        <v>0.0</v>
      </c>
      <c r="Q20" s="52">
        <v>0.0</v>
      </c>
      <c r="R20" s="52">
        <v>0.0</v>
      </c>
      <c r="S20" s="52">
        <v>0.0</v>
      </c>
      <c r="T20" s="52">
        <v>0.0</v>
      </c>
      <c r="U20" s="52">
        <v>0.0</v>
      </c>
      <c r="V20" s="52">
        <v>0.0</v>
      </c>
      <c r="W20" s="52">
        <v>0.0</v>
      </c>
      <c r="X20" s="52">
        <v>0.0</v>
      </c>
      <c r="Y20" s="52">
        <v>0.0</v>
      </c>
      <c r="Z20" s="52">
        <v>0.0</v>
      </c>
      <c r="AA20" s="52">
        <v>0.0</v>
      </c>
      <c r="AB20" s="52">
        <v>0.0</v>
      </c>
      <c r="AC20" s="52">
        <v>0.0</v>
      </c>
      <c r="AD20" s="52">
        <v>0.0</v>
      </c>
      <c r="AE20" s="52">
        <v>0.0</v>
      </c>
      <c r="AF20" s="52">
        <v>0.0</v>
      </c>
      <c r="AG20" s="52">
        <v>0.0</v>
      </c>
      <c r="AH20" s="52">
        <v>0.0</v>
      </c>
      <c r="AI20" s="52">
        <v>0.0</v>
      </c>
      <c r="AJ20" s="52">
        <v>0.0</v>
      </c>
      <c r="AK20" s="52">
        <v>1.6E-7</v>
      </c>
      <c r="AL20" s="52">
        <v>1.58961038961039E-7</v>
      </c>
      <c r="AM20" s="52">
        <v>1.57935483870968E-7</v>
      </c>
      <c r="AN20" s="52">
        <v>2.35384615384615E-7</v>
      </c>
      <c r="AO20" s="52">
        <v>2.33885350318471E-7</v>
      </c>
      <c r="AP20" s="52">
        <v>2.51772151898734E-7</v>
      </c>
      <c r="AQ20" s="52">
        <v>3.56037735849056E-7</v>
      </c>
      <c r="AR20" s="52">
        <v>3.538125E-7</v>
      </c>
      <c r="AS20" s="52">
        <v>9.31304347826087E-7</v>
      </c>
      <c r="AT20" s="52">
        <v>1.20888888888889E-6</v>
      </c>
      <c r="AU20" s="52">
        <v>8.36275320009013E-5</v>
      </c>
      <c r="AV20" s="52">
        <v>3.32465060917778E-4</v>
      </c>
      <c r="AW20" s="52">
        <v>5.0382713096489E-4</v>
      </c>
      <c r="AX20" s="52">
        <v>4.34131447599151E-4</v>
      </c>
      <c r="AY20" s="52">
        <v>5.84540720620408E-4</v>
      </c>
      <c r="AZ20" s="52">
        <v>0.00111869064387261</v>
      </c>
      <c r="BA20" s="52">
        <v>0.00203885832493398</v>
      </c>
      <c r="BB20" s="52">
        <v>0.00311702295967482</v>
      </c>
      <c r="BC20" s="52">
        <v>0.0055292616548456</v>
      </c>
      <c r="BD20" s="52">
        <v>0.00616555512700386</v>
      </c>
      <c r="BE20" s="53">
        <v>0.00705725748843407</v>
      </c>
      <c r="BF20" s="457">
        <v>0.141499057128507</v>
      </c>
      <c r="BG20" s="457">
        <v>1.34832704581062</v>
      </c>
      <c r="BH20" s="457">
        <v>9.28558123845024E-4</v>
      </c>
    </row>
    <row r="21" spans="8:8" s="47" ht="10.2" customFormat="1">
      <c r="A21" s="54" t="s">
        <v>109</v>
      </c>
      <c r="B21" s="55">
        <v>0.0</v>
      </c>
      <c r="C21" s="55">
        <v>0.0</v>
      </c>
      <c r="D21" s="55">
        <v>0.0</v>
      </c>
      <c r="E21" s="55">
        <v>0.0</v>
      </c>
      <c r="F21" s="55">
        <v>0.0</v>
      </c>
      <c r="G21" s="55">
        <v>0.0</v>
      </c>
      <c r="H21" s="55">
        <v>0.0</v>
      </c>
      <c r="I21" s="55">
        <v>0.0</v>
      </c>
      <c r="J21" s="55">
        <v>0.0</v>
      </c>
      <c r="K21" s="55">
        <v>0.0</v>
      </c>
      <c r="L21" s="55">
        <v>0.0</v>
      </c>
      <c r="M21" s="55">
        <v>0.0</v>
      </c>
      <c r="N21" s="55">
        <v>0.0</v>
      </c>
      <c r="O21" s="55">
        <v>0.0</v>
      </c>
      <c r="P21" s="55">
        <v>0.0</v>
      </c>
      <c r="Q21" s="55">
        <v>0.0</v>
      </c>
      <c r="R21" s="55">
        <v>0.0</v>
      </c>
      <c r="S21" s="55">
        <v>0.0</v>
      </c>
      <c r="T21" s="55">
        <v>0.0</v>
      </c>
      <c r="U21" s="55">
        <v>0.0</v>
      </c>
      <c r="V21" s="55">
        <v>0.0</v>
      </c>
      <c r="W21" s="55">
        <v>0.0</v>
      </c>
      <c r="X21" s="55">
        <v>0.0</v>
      </c>
      <c r="Y21" s="55">
        <v>0.0</v>
      </c>
      <c r="Z21" s="55">
        <v>0.0</v>
      </c>
      <c r="AA21" s="55">
        <v>0.0</v>
      </c>
      <c r="AB21" s="55">
        <v>0.0</v>
      </c>
      <c r="AC21" s="55">
        <v>0.0</v>
      </c>
      <c r="AD21" s="55">
        <v>0.0</v>
      </c>
      <c r="AE21" s="55">
        <v>0.0</v>
      </c>
      <c r="AF21" s="55">
        <v>0.0</v>
      </c>
      <c r="AG21" s="55">
        <v>0.0</v>
      </c>
      <c r="AH21" s="55">
        <v>0.0</v>
      </c>
      <c r="AI21" s="55">
        <v>1.7E-7</v>
      </c>
      <c r="AJ21" s="55">
        <v>1.27010101010101E-6</v>
      </c>
      <c r="AK21" s="55">
        <v>2.13801369660358E-5</v>
      </c>
      <c r="AL21" s="55">
        <v>3.66281006292167E-5</v>
      </c>
      <c r="AM21" s="55">
        <v>5.94158225865287E-5</v>
      </c>
      <c r="AN21" s="55">
        <v>8.17176923135381E-5</v>
      </c>
      <c r="AO21" s="55">
        <v>1.04037330087527E-4</v>
      </c>
      <c r="AP21" s="55">
        <v>1.67772788056365E-4</v>
      </c>
      <c r="AQ21" s="55">
        <v>7.23615123637694E-5</v>
      </c>
      <c r="AR21" s="55">
        <v>9.09867178630306E-5</v>
      </c>
      <c r="AS21" s="55">
        <v>1.28701068879897E-4</v>
      </c>
      <c r="AT21" s="55">
        <v>2.24388008212E-4</v>
      </c>
      <c r="AU21" s="55">
        <v>5.80310654598036E-4</v>
      </c>
      <c r="AV21" s="55">
        <v>0.00122478773866412</v>
      </c>
      <c r="AW21" s="55">
        <v>0.00314829832499862</v>
      </c>
      <c r="AX21" s="55">
        <v>0.00494789701489398</v>
      </c>
      <c r="AY21" s="55">
        <v>0.0102893395845847</v>
      </c>
      <c r="AZ21" s="55">
        <v>0.0259989621637331</v>
      </c>
      <c r="BA21" s="55">
        <v>0.0441297183724987</v>
      </c>
      <c r="BB21" s="55">
        <v>0.0682009805472286</v>
      </c>
      <c r="BC21" s="55">
        <v>0.113806872414959</v>
      </c>
      <c r="BD21" s="55">
        <v>0.170165764297571</v>
      </c>
      <c r="BE21" s="55">
        <v>0.202284280569445</v>
      </c>
      <c r="BF21" s="458">
        <v>0.185500456634164</v>
      </c>
      <c r="BG21" s="458">
        <v>0.940828918153572</v>
      </c>
      <c r="BH21" s="458">
        <v>0.0266155390187672</v>
      </c>
    </row>
    <row r="22" spans="8:8">
      <c r="B22" s="52"/>
      <c r="C22" s="52"/>
      <c r="D22" s="52"/>
      <c r="E22" s="52"/>
      <c r="F22" s="52"/>
      <c r="G22" s="52"/>
      <c r="H22" s="52"/>
      <c r="I22" s="52"/>
      <c r="J22" s="52"/>
      <c r="K22" s="52"/>
      <c r="L22" s="52"/>
      <c r="M22" s="52"/>
      <c r="N22" s="52"/>
      <c r="O22" s="52"/>
      <c r="P22" s="52"/>
      <c r="Q22" s="52"/>
      <c r="R22" s="52"/>
      <c r="S22" s="52"/>
      <c r="T22" s="52"/>
      <c r="U22" s="52"/>
      <c r="V22" s="52"/>
      <c r="W22" s="52"/>
      <c r="X22" s="52"/>
      <c r="Y22" s="52"/>
      <c r="Z22" s="52"/>
      <c r="AA22" s="52"/>
      <c r="AB22" s="52"/>
      <c r="AC22" s="52"/>
      <c r="AD22" s="52"/>
      <c r="AE22" s="52"/>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3"/>
      <c r="BF22" s="457"/>
      <c r="BG22" s="457"/>
      <c r="BH22" s="457"/>
    </row>
    <row r="23" spans="8:8">
      <c r="A23" s="218" t="s">
        <v>110</v>
      </c>
      <c r="B23" s="52">
        <v>0.0</v>
      </c>
      <c r="C23" s="52">
        <v>0.0</v>
      </c>
      <c r="D23" s="52">
        <v>0.0</v>
      </c>
      <c r="E23" s="52">
        <v>0.0</v>
      </c>
      <c r="F23" s="52">
        <v>0.0</v>
      </c>
      <c r="G23" s="52">
        <v>0.0</v>
      </c>
      <c r="H23" s="52">
        <v>0.0</v>
      </c>
      <c r="I23" s="52">
        <v>0.0</v>
      </c>
      <c r="J23" s="52">
        <v>0.0</v>
      </c>
      <c r="K23" s="52">
        <v>0.0</v>
      </c>
      <c r="L23" s="52">
        <v>0.0</v>
      </c>
      <c r="M23" s="52">
        <v>0.0</v>
      </c>
      <c r="N23" s="52">
        <v>0.0</v>
      </c>
      <c r="O23" s="52">
        <v>0.0</v>
      </c>
      <c r="P23" s="52">
        <v>0.0</v>
      </c>
      <c r="Q23" s="52">
        <v>0.0</v>
      </c>
      <c r="R23" s="52">
        <v>0.0</v>
      </c>
      <c r="S23" s="52">
        <v>0.0</v>
      </c>
      <c r="T23" s="52">
        <v>0.0</v>
      </c>
      <c r="U23" s="52">
        <v>0.0</v>
      </c>
      <c r="V23" s="52">
        <v>0.0</v>
      </c>
      <c r="W23" s="52">
        <v>0.0</v>
      </c>
      <c r="X23" s="52">
        <v>0.0</v>
      </c>
      <c r="Y23" s="52">
        <v>0.0</v>
      </c>
      <c r="Z23" s="52">
        <v>0.0</v>
      </c>
      <c r="AA23" s="52">
        <v>0.0</v>
      </c>
      <c r="AB23" s="52">
        <v>0.0</v>
      </c>
      <c r="AC23" s="52">
        <v>0.0</v>
      </c>
      <c r="AD23" s="52">
        <v>1.0E-5</v>
      </c>
      <c r="AE23" s="52">
        <v>1.0E-5</v>
      </c>
      <c r="AF23" s="52">
        <v>1.0E-5</v>
      </c>
      <c r="AG23" s="52">
        <v>1.0E-5</v>
      </c>
      <c r="AH23" s="52">
        <v>2.0E-5</v>
      </c>
      <c r="AI23" s="52">
        <v>2.0E-5</v>
      </c>
      <c r="AJ23" s="52">
        <v>2.0E-5</v>
      </c>
      <c r="AK23" s="52">
        <v>3.0E-5</v>
      </c>
      <c r="AL23" s="52">
        <v>4.96753246753247E-5</v>
      </c>
      <c r="AM23" s="52">
        <v>8.88387096774194E-5</v>
      </c>
      <c r="AN23" s="52">
        <v>1.47115384615385E-4</v>
      </c>
      <c r="AO23" s="52">
        <v>1.75414012738854E-4</v>
      </c>
      <c r="AP23" s="52">
        <v>2.03532365506329E-4</v>
      </c>
      <c r="AQ23" s="52">
        <v>2.15420872641509E-4</v>
      </c>
      <c r="AR23" s="52">
        <v>2.317794609375E-4</v>
      </c>
      <c r="AS23" s="52">
        <v>2.86232685093168E-4</v>
      </c>
      <c r="AT23" s="52">
        <v>4.619682E-4</v>
      </c>
      <c r="AU23" s="52">
        <v>8.33644811042944E-4</v>
      </c>
      <c r="AV23" s="52">
        <v>0.00162394535853658</v>
      </c>
      <c r="AW23" s="52">
        <v>0.00312938828181818</v>
      </c>
      <c r="AX23" s="52">
        <v>0.00576951939759036</v>
      </c>
      <c r="AY23" s="52">
        <v>0.00719416994011976</v>
      </c>
      <c r="AZ23" s="52">
        <v>0.00853428535714285</v>
      </c>
      <c r="BA23" s="52">
        <v>0.00992251171597633</v>
      </c>
      <c r="BB23" s="52">
        <v>0.011420739</v>
      </c>
      <c r="BC23" s="52">
        <v>0.0130196021052632</v>
      </c>
      <c r="BD23" s="52">
        <v>0.0151731026956165</v>
      </c>
      <c r="BE23" s="53">
        <v>0.0141269004494631</v>
      </c>
      <c r="BF23" s="457">
        <v>-0.0714949576612671</v>
      </c>
      <c r="BG23" s="457">
        <v>0.417902053781128</v>
      </c>
      <c r="BH23" s="457">
        <v>0.00185874586531624</v>
      </c>
    </row>
    <row r="24" spans="8:8">
      <c r="A24" s="218" t="s">
        <v>111</v>
      </c>
      <c r="B24" s="52">
        <v>0.0</v>
      </c>
      <c r="C24" s="52">
        <v>0.0</v>
      </c>
      <c r="D24" s="52">
        <v>0.0</v>
      </c>
      <c r="E24" s="52">
        <v>0.0</v>
      </c>
      <c r="F24" s="52">
        <v>0.0</v>
      </c>
      <c r="G24" s="52">
        <v>0.0</v>
      </c>
      <c r="H24" s="52">
        <v>0.0</v>
      </c>
      <c r="I24" s="52">
        <v>0.0</v>
      </c>
      <c r="J24" s="52">
        <v>0.0</v>
      </c>
      <c r="K24" s="52">
        <v>0.0</v>
      </c>
      <c r="L24" s="52">
        <v>0.0</v>
      </c>
      <c r="M24" s="52">
        <v>0.0</v>
      </c>
      <c r="N24" s="52">
        <v>0.0</v>
      </c>
      <c r="O24" s="52">
        <v>0.0</v>
      </c>
      <c r="P24" s="52">
        <v>0.0</v>
      </c>
      <c r="Q24" s="52">
        <v>0.0</v>
      </c>
      <c r="R24" s="52">
        <v>0.0</v>
      </c>
      <c r="S24" s="52">
        <v>0.0</v>
      </c>
      <c r="T24" s="52">
        <v>0.0</v>
      </c>
      <c r="U24" s="52">
        <v>0.0</v>
      </c>
      <c r="V24" s="52">
        <v>0.0</v>
      </c>
      <c r="W24" s="52">
        <v>0.0</v>
      </c>
      <c r="X24" s="52">
        <v>0.0</v>
      </c>
      <c r="Y24" s="52">
        <v>0.0</v>
      </c>
      <c r="Z24" s="52">
        <v>0.0</v>
      </c>
      <c r="AA24" s="52">
        <v>0.0</v>
      </c>
      <c r="AB24" s="52">
        <v>0.0</v>
      </c>
      <c r="AC24" s="52">
        <v>0.0</v>
      </c>
      <c r="AD24" s="52">
        <v>0.0</v>
      </c>
      <c r="AE24" s="52">
        <v>0.0</v>
      </c>
      <c r="AF24" s="52">
        <v>0.0</v>
      </c>
      <c r="AG24" s="52">
        <v>0.0</v>
      </c>
      <c r="AH24" s="52">
        <v>0.0</v>
      </c>
      <c r="AI24" s="52">
        <v>0.0</v>
      </c>
      <c r="AJ24" s="52">
        <v>0.0</v>
      </c>
      <c r="AK24" s="52">
        <v>0.0</v>
      </c>
      <c r="AL24" s="52">
        <v>0.0</v>
      </c>
      <c r="AM24" s="52">
        <v>0.0</v>
      </c>
      <c r="AN24" s="52">
        <v>0.0</v>
      </c>
      <c r="AO24" s="52">
        <v>9.74522292993631E-6</v>
      </c>
      <c r="AP24" s="52">
        <v>9.68354430379747E-6</v>
      </c>
      <c r="AQ24" s="52">
        <v>1.92452830188679E-5</v>
      </c>
      <c r="AR24" s="52">
        <v>5.7375E-5</v>
      </c>
      <c r="AS24" s="52">
        <v>3.99130434782608E-4</v>
      </c>
      <c r="AT24" s="52">
        <v>0.00156777777777778</v>
      </c>
      <c r="AU24" s="52">
        <v>0.00525644171779141</v>
      </c>
      <c r="AV24" s="52">
        <v>0.0109059146341463</v>
      </c>
      <c r="AW24" s="52">
        <v>0.0199178181818182</v>
      </c>
      <c r="AX24" s="52">
        <v>0.0243693975903614</v>
      </c>
      <c r="AY24" s="52">
        <v>0.0264424311377245</v>
      </c>
      <c r="AZ24" s="52">
        <v>0.0278341607142858</v>
      </c>
      <c r="BA24" s="52">
        <v>0.0280216331360948</v>
      </c>
      <c r="BB24" s="52">
        <v>0.0297684000000001</v>
      </c>
      <c r="BC24" s="52">
        <v>0.0349206842105264</v>
      </c>
      <c r="BD24" s="52">
        <v>0.0378593691110201</v>
      </c>
      <c r="BE24" s="53">
        <v>0.0456283130503606</v>
      </c>
      <c r="BF24" s="457">
        <v>0.201912408918613</v>
      </c>
      <c r="BG24" s="457">
        <v>0.374956273247001</v>
      </c>
      <c r="BH24" s="457">
        <v>0.00600354186164991</v>
      </c>
    </row>
    <row r="25" spans="8:8">
      <c r="A25" s="218" t="s">
        <v>112</v>
      </c>
      <c r="B25" s="52">
        <v>0.0</v>
      </c>
      <c r="C25" s="52">
        <v>0.0</v>
      </c>
      <c r="D25" s="52">
        <v>0.0</v>
      </c>
      <c r="E25" s="52">
        <v>0.0</v>
      </c>
      <c r="F25" s="52">
        <v>0.0</v>
      </c>
      <c r="G25" s="52">
        <v>0.0</v>
      </c>
      <c r="H25" s="52">
        <v>0.0</v>
      </c>
      <c r="I25" s="52">
        <v>0.0</v>
      </c>
      <c r="J25" s="52">
        <v>0.0</v>
      </c>
      <c r="K25" s="52">
        <v>0.0</v>
      </c>
      <c r="L25" s="52">
        <v>0.0</v>
      </c>
      <c r="M25" s="52">
        <v>0.0</v>
      </c>
      <c r="N25" s="52">
        <v>0.0</v>
      </c>
      <c r="O25" s="52">
        <v>0.0</v>
      </c>
      <c r="P25" s="52">
        <v>0.0</v>
      </c>
      <c r="Q25" s="52">
        <v>0.0</v>
      </c>
      <c r="R25" s="52">
        <v>0.0</v>
      </c>
      <c r="S25" s="52">
        <v>0.0</v>
      </c>
      <c r="T25" s="52">
        <v>0.0</v>
      </c>
      <c r="U25" s="52">
        <v>0.0</v>
      </c>
      <c r="V25" s="52">
        <v>0.0</v>
      </c>
      <c r="W25" s="52">
        <v>0.0</v>
      </c>
      <c r="X25" s="52">
        <v>0.0</v>
      </c>
      <c r="Y25" s="52">
        <v>0.0</v>
      </c>
      <c r="Z25" s="52">
        <v>0.0</v>
      </c>
      <c r="AA25" s="52">
        <v>0.0</v>
      </c>
      <c r="AB25" s="52">
        <v>0.0</v>
      </c>
      <c r="AC25" s="52">
        <v>0.0</v>
      </c>
      <c r="AD25" s="52">
        <v>0.0</v>
      </c>
      <c r="AE25" s="52">
        <v>0.0</v>
      </c>
      <c r="AF25" s="52">
        <v>0.0</v>
      </c>
      <c r="AG25" s="52">
        <v>0.0</v>
      </c>
      <c r="AH25" s="52">
        <v>0.0</v>
      </c>
      <c r="AI25" s="52">
        <v>0.0</v>
      </c>
      <c r="AJ25" s="52">
        <v>0.0</v>
      </c>
      <c r="AK25" s="52">
        <v>0.0</v>
      </c>
      <c r="AL25" s="52">
        <v>0.0</v>
      </c>
      <c r="AM25" s="52">
        <v>0.0</v>
      </c>
      <c r="AN25" s="52">
        <v>0.0</v>
      </c>
      <c r="AO25" s="52">
        <v>0.0</v>
      </c>
      <c r="AP25" s="52">
        <v>0.0</v>
      </c>
      <c r="AQ25" s="52">
        <v>0.0</v>
      </c>
      <c r="AR25" s="52">
        <v>0.0</v>
      </c>
      <c r="AS25" s="52">
        <v>0.0</v>
      </c>
      <c r="AT25" s="52">
        <v>2.83333333333333E-5</v>
      </c>
      <c r="AU25" s="52">
        <v>1.4079754601227E-4</v>
      </c>
      <c r="AV25" s="52">
        <v>9.42256097560975E-4</v>
      </c>
      <c r="AW25" s="52">
        <v>0.00754799999999999</v>
      </c>
      <c r="AX25" s="52">
        <v>0.012544156626506</v>
      </c>
      <c r="AY25" s="52">
        <v>0.0114704191616766</v>
      </c>
      <c r="AZ25" s="52">
        <v>0.0125951785714286</v>
      </c>
      <c r="BA25" s="52">
        <v>0.0125478106508876</v>
      </c>
      <c r="BB25" s="52">
        <v>0.012626685</v>
      </c>
      <c r="BC25" s="52">
        <v>0.0120143026315789</v>
      </c>
      <c r="BD25" s="52">
        <v>0.0128589922163048</v>
      </c>
      <c r="BE25" s="53">
        <v>0.0132986379386057</v>
      </c>
      <c r="BF25" s="457">
        <v>0.0313640944159321</v>
      </c>
      <c r="BG25" s="457">
        <v>0.843702846710929</v>
      </c>
      <c r="BH25" s="457">
        <v>0.00174976728767565</v>
      </c>
    </row>
    <row r="26" spans="8:8">
      <c r="A26" s="218" t="s">
        <v>113</v>
      </c>
      <c r="B26" s="52" t="s">
        <v>114</v>
      </c>
      <c r="C26" s="52" t="s">
        <v>114</v>
      </c>
      <c r="D26" s="52" t="s">
        <v>114</v>
      </c>
      <c r="E26" s="52" t="s">
        <v>114</v>
      </c>
      <c r="F26" s="52" t="s">
        <v>114</v>
      </c>
      <c r="G26" s="52" t="s">
        <v>114</v>
      </c>
      <c r="H26" s="52" t="s">
        <v>114</v>
      </c>
      <c r="I26" s="52" t="s">
        <v>114</v>
      </c>
      <c r="J26" s="52" t="s">
        <v>114</v>
      </c>
      <c r="K26" s="52" t="s">
        <v>114</v>
      </c>
      <c r="L26" s="52" t="s">
        <v>114</v>
      </c>
      <c r="M26" s="52" t="s">
        <v>114</v>
      </c>
      <c r="N26" s="52" t="s">
        <v>114</v>
      </c>
      <c r="O26" s="52" t="s">
        <v>114</v>
      </c>
      <c r="P26" s="52" t="s">
        <v>114</v>
      </c>
      <c r="Q26" s="52" t="s">
        <v>114</v>
      </c>
      <c r="R26" s="52" t="s">
        <v>114</v>
      </c>
      <c r="S26" s="52" t="s">
        <v>114</v>
      </c>
      <c r="T26" s="52" t="s">
        <v>114</v>
      </c>
      <c r="U26" s="52" t="s">
        <v>114</v>
      </c>
      <c r="V26" s="52" t="s">
        <v>114</v>
      </c>
      <c r="W26" s="52" t="s">
        <v>114</v>
      </c>
      <c r="X26" s="52" t="s">
        <v>114</v>
      </c>
      <c r="Y26" s="52" t="s">
        <v>114</v>
      </c>
      <c r="Z26" s="52" t="s">
        <v>114</v>
      </c>
      <c r="AA26" s="52">
        <v>0.0</v>
      </c>
      <c r="AB26" s="52">
        <v>0.0</v>
      </c>
      <c r="AC26" s="52">
        <v>0.0</v>
      </c>
      <c r="AD26" s="52">
        <v>0.0</v>
      </c>
      <c r="AE26" s="52">
        <v>0.0</v>
      </c>
      <c r="AF26" s="52">
        <v>0.0</v>
      </c>
      <c r="AG26" s="52">
        <v>0.0</v>
      </c>
      <c r="AH26" s="52">
        <v>0.0</v>
      </c>
      <c r="AI26" s="52">
        <v>0.0</v>
      </c>
      <c r="AJ26" s="52">
        <v>0.0</v>
      </c>
      <c r="AK26" s="52">
        <v>0.0</v>
      </c>
      <c r="AL26" s="52">
        <v>0.0</v>
      </c>
      <c r="AM26" s="52">
        <v>0.0</v>
      </c>
      <c r="AN26" s="52">
        <v>0.0</v>
      </c>
      <c r="AO26" s="52">
        <v>0.0</v>
      </c>
      <c r="AP26" s="52">
        <v>0.0</v>
      </c>
      <c r="AQ26" s="52">
        <v>0.0</v>
      </c>
      <c r="AR26" s="52">
        <v>0.0</v>
      </c>
      <c r="AS26" s="52">
        <v>0.0</v>
      </c>
      <c r="AT26" s="52">
        <v>1.55493333333333E-7</v>
      </c>
      <c r="AU26" s="52">
        <v>1.54539386503067E-7</v>
      </c>
      <c r="AV26" s="52">
        <v>1.53597073170732E-7</v>
      </c>
      <c r="AW26" s="52">
        <v>1.85454545454545E-5</v>
      </c>
      <c r="AX26" s="52">
        <v>1.04094923313253E-4</v>
      </c>
      <c r="AY26" s="52">
        <v>3.2065868263473E-4</v>
      </c>
      <c r="AZ26" s="52">
        <v>5.19107142857142E-4</v>
      </c>
      <c r="BA26" s="52">
        <v>5.97514792899408E-4</v>
      </c>
      <c r="BB26" s="52">
        <v>7.083E-4</v>
      </c>
      <c r="BC26" s="52">
        <v>6.70157894736842E-4</v>
      </c>
      <c r="BD26" s="52">
        <v>7.40784924211389E-4</v>
      </c>
      <c r="BE26" s="53">
        <v>7.46582183416793E-4</v>
      </c>
      <c r="BF26" s="457">
        <v>0.00507221063956043</v>
      </c>
      <c r="BG26" s="457">
        <v>1.33237316577948</v>
      </c>
      <c r="BH26" s="457">
        <v>9.82314946940447E-5</v>
      </c>
    </row>
    <row r="27" spans="8:8">
      <c r="A27" s="218" t="s">
        <v>115</v>
      </c>
      <c r="B27" s="52">
        <v>0.0</v>
      </c>
      <c r="C27" s="52">
        <v>0.0</v>
      </c>
      <c r="D27" s="52">
        <v>0.0</v>
      </c>
      <c r="E27" s="52">
        <v>0.0</v>
      </c>
      <c r="F27" s="52">
        <v>0.0</v>
      </c>
      <c r="G27" s="52">
        <v>0.0</v>
      </c>
      <c r="H27" s="52">
        <v>0.0</v>
      </c>
      <c r="I27" s="52">
        <v>0.0</v>
      </c>
      <c r="J27" s="52">
        <v>0.0</v>
      </c>
      <c r="K27" s="52">
        <v>0.0</v>
      </c>
      <c r="L27" s="52">
        <v>0.0</v>
      </c>
      <c r="M27" s="52">
        <v>0.0</v>
      </c>
      <c r="N27" s="52">
        <v>0.0</v>
      </c>
      <c r="O27" s="52">
        <v>0.0</v>
      </c>
      <c r="P27" s="52">
        <v>0.0</v>
      </c>
      <c r="Q27" s="52">
        <v>0.0</v>
      </c>
      <c r="R27" s="52">
        <v>0.0</v>
      </c>
      <c r="S27" s="52">
        <v>0.0</v>
      </c>
      <c r="T27" s="52">
        <v>0.0</v>
      </c>
      <c r="U27" s="52">
        <v>0.0</v>
      </c>
      <c r="V27" s="52">
        <v>0.0</v>
      </c>
      <c r="W27" s="52">
        <v>0.0</v>
      </c>
      <c r="X27" s="52">
        <v>0.0</v>
      </c>
      <c r="Y27" s="52">
        <v>0.0</v>
      </c>
      <c r="Z27" s="52">
        <v>0.0</v>
      </c>
      <c r="AA27" s="52">
        <v>0.0</v>
      </c>
      <c r="AB27" s="52">
        <v>0.0</v>
      </c>
      <c r="AC27" s="52">
        <v>0.0</v>
      </c>
      <c r="AD27" s="52">
        <v>0.0</v>
      </c>
      <c r="AE27" s="52">
        <v>0.0</v>
      </c>
      <c r="AF27" s="52">
        <v>0.0</v>
      </c>
      <c r="AG27" s="52">
        <v>0.0</v>
      </c>
      <c r="AH27" s="52">
        <v>0.0</v>
      </c>
      <c r="AI27" s="52">
        <v>0.0</v>
      </c>
      <c r="AJ27" s="52">
        <v>0.0</v>
      </c>
      <c r="AK27" s="52">
        <v>0.0</v>
      </c>
      <c r="AL27" s="52">
        <v>0.0</v>
      </c>
      <c r="AM27" s="52">
        <v>0.0</v>
      </c>
      <c r="AN27" s="52">
        <v>0.0</v>
      </c>
      <c r="AO27" s="52">
        <v>3.89808917197452E-6</v>
      </c>
      <c r="AP27" s="52">
        <v>5.48088607594936E-6</v>
      </c>
      <c r="AQ27" s="52">
        <v>9.64188679245283E-6</v>
      </c>
      <c r="AR27" s="52">
        <v>1.65718125E-5</v>
      </c>
      <c r="AS27" s="52">
        <v>2.85093167701863E-5</v>
      </c>
      <c r="AT27" s="52">
        <v>3.77777777777778E-5</v>
      </c>
      <c r="AU27" s="52">
        <v>6.57055214723926E-5</v>
      </c>
      <c r="AV27" s="52">
        <v>1.11951219512195E-4</v>
      </c>
      <c r="AW27" s="52">
        <v>2.04E-4</v>
      </c>
      <c r="AX27" s="52">
        <v>4.33192771084337E-4</v>
      </c>
      <c r="AY27" s="52">
        <v>7.6591616766467E-4</v>
      </c>
      <c r="AZ27" s="52">
        <v>0.00115350160714286</v>
      </c>
      <c r="BA27" s="52">
        <v>0.00132120479289941</v>
      </c>
      <c r="BB27" s="52">
        <v>0.00154818</v>
      </c>
      <c r="BC27" s="52">
        <v>0.00171637368421053</v>
      </c>
      <c r="BD27" s="52">
        <v>0.00194571483818107</v>
      </c>
      <c r="BE27" s="53">
        <v>0.00288542040816327</v>
      </c>
      <c r="BF27" s="457">
        <v>0.478909801878218</v>
      </c>
      <c r="BG27" s="457">
        <v>0.483147275553223</v>
      </c>
      <c r="BH27" s="457">
        <v>3.79648973429015E-4</v>
      </c>
    </row>
    <row r="28" spans="8:8">
      <c r="A28" s="218" t="s">
        <v>116</v>
      </c>
      <c r="B28" s="52">
        <v>0.0</v>
      </c>
      <c r="C28" s="52">
        <v>0.0</v>
      </c>
      <c r="D28" s="52">
        <v>0.0</v>
      </c>
      <c r="E28" s="52">
        <v>0.0</v>
      </c>
      <c r="F28" s="52">
        <v>0.0</v>
      </c>
      <c r="G28" s="52">
        <v>0.0</v>
      </c>
      <c r="H28" s="52">
        <v>0.0</v>
      </c>
      <c r="I28" s="52">
        <v>0.0</v>
      </c>
      <c r="J28" s="52">
        <v>0.0</v>
      </c>
      <c r="K28" s="52">
        <v>0.0</v>
      </c>
      <c r="L28" s="52">
        <v>0.0</v>
      </c>
      <c r="M28" s="52">
        <v>0.0</v>
      </c>
      <c r="N28" s="52">
        <v>0.0</v>
      </c>
      <c r="O28" s="52">
        <v>0.0</v>
      </c>
      <c r="P28" s="52">
        <v>0.0</v>
      </c>
      <c r="Q28" s="52">
        <v>0.0</v>
      </c>
      <c r="R28" s="52">
        <v>0.0</v>
      </c>
      <c r="S28" s="52">
        <v>0.0</v>
      </c>
      <c r="T28" s="52">
        <v>0.0</v>
      </c>
      <c r="U28" s="52">
        <v>0.0</v>
      </c>
      <c r="V28" s="52">
        <v>0.0</v>
      </c>
      <c r="W28" s="52">
        <v>0.0</v>
      </c>
      <c r="X28" s="52">
        <v>0.0</v>
      </c>
      <c r="Y28" s="52">
        <v>0.0</v>
      </c>
      <c r="Z28" s="52">
        <v>0.0</v>
      </c>
      <c r="AA28" s="52">
        <v>0.0</v>
      </c>
      <c r="AB28" s="52">
        <v>0.0</v>
      </c>
      <c r="AC28" s="52">
        <v>0.0</v>
      </c>
      <c r="AD28" s="52">
        <v>0.0</v>
      </c>
      <c r="AE28" s="52">
        <v>0.0</v>
      </c>
      <c r="AF28" s="52">
        <v>0.0</v>
      </c>
      <c r="AG28" s="52">
        <v>0.0</v>
      </c>
      <c r="AH28" s="52">
        <v>0.0</v>
      </c>
      <c r="AI28" s="52">
        <v>0.0</v>
      </c>
      <c r="AJ28" s="52">
        <v>0.0</v>
      </c>
      <c r="AK28" s="52">
        <v>0.0</v>
      </c>
      <c r="AL28" s="52">
        <v>0.0</v>
      </c>
      <c r="AM28" s="52">
        <v>0.0</v>
      </c>
      <c r="AN28" s="52">
        <v>0.0</v>
      </c>
      <c r="AO28" s="52">
        <v>9.74522292993631E-7</v>
      </c>
      <c r="AP28" s="52">
        <v>6.58481012658228E-7</v>
      </c>
      <c r="AQ28" s="52">
        <v>1.63584905660377E-6</v>
      </c>
      <c r="AR28" s="52">
        <v>1.6772625E-5</v>
      </c>
      <c r="AS28" s="52">
        <v>1.22941677018633E-4</v>
      </c>
      <c r="AT28" s="52">
        <v>8.38732777777777E-4</v>
      </c>
      <c r="AU28" s="52">
        <v>0.00577928871165644</v>
      </c>
      <c r="AV28" s="52">
        <v>0.0197593902439024</v>
      </c>
      <c r="AW28" s="52">
        <v>0.0201505636363636</v>
      </c>
      <c r="AX28" s="52">
        <v>0.0190807590361446</v>
      </c>
      <c r="AY28" s="52">
        <v>0.0194493233532934</v>
      </c>
      <c r="AZ28" s="52">
        <v>0.02061675</v>
      </c>
      <c r="BA28" s="52">
        <v>0.0192924852071006</v>
      </c>
      <c r="BB28" s="52">
        <v>0.019740312</v>
      </c>
      <c r="BC28" s="52">
        <v>0.0209339521052632</v>
      </c>
      <c r="BD28" s="52">
        <v>0.0203773797623925</v>
      </c>
      <c r="BE28" s="53">
        <v>0.019833573877551</v>
      </c>
      <c r="BF28" s="457">
        <v>-0.0293460682568568</v>
      </c>
      <c r="BG28" s="457">
        <v>0.375791026163398</v>
      </c>
      <c r="BH28" s="457">
        <v>0.00260960099288752</v>
      </c>
    </row>
    <row r="29" spans="8:8">
      <c r="A29" s="218" t="s">
        <v>117</v>
      </c>
      <c r="B29" s="52">
        <v>0.0</v>
      </c>
      <c r="C29" s="52">
        <v>0.0</v>
      </c>
      <c r="D29" s="52">
        <v>0.0</v>
      </c>
      <c r="E29" s="52">
        <v>0.0</v>
      </c>
      <c r="F29" s="52">
        <v>0.0</v>
      </c>
      <c r="G29" s="52">
        <v>0.0</v>
      </c>
      <c r="H29" s="52">
        <v>0.0</v>
      </c>
      <c r="I29" s="52">
        <v>0.0</v>
      </c>
      <c r="J29" s="52">
        <v>0.0</v>
      </c>
      <c r="K29" s="52">
        <v>0.0</v>
      </c>
      <c r="L29" s="52">
        <v>0.0</v>
      </c>
      <c r="M29" s="52">
        <v>0.0</v>
      </c>
      <c r="N29" s="52">
        <v>0.0</v>
      </c>
      <c r="O29" s="52">
        <v>0.0</v>
      </c>
      <c r="P29" s="52">
        <v>0.0</v>
      </c>
      <c r="Q29" s="52">
        <v>0.0</v>
      </c>
      <c r="R29" s="52">
        <v>0.0</v>
      </c>
      <c r="S29" s="52">
        <v>0.0</v>
      </c>
      <c r="T29" s="52">
        <v>0.0</v>
      </c>
      <c r="U29" s="52">
        <v>0.0</v>
      </c>
      <c r="V29" s="52">
        <v>0.0</v>
      </c>
      <c r="W29" s="52">
        <v>0.0</v>
      </c>
      <c r="X29" s="52">
        <v>0.0</v>
      </c>
      <c r="Y29" s="52">
        <v>0.0</v>
      </c>
      <c r="Z29" s="52">
        <v>0.0</v>
      </c>
      <c r="AA29" s="52">
        <v>0.0</v>
      </c>
      <c r="AB29" s="52">
        <v>0.0</v>
      </c>
      <c r="AC29" s="52">
        <v>0.0</v>
      </c>
      <c r="AD29" s="52">
        <v>0.0</v>
      </c>
      <c r="AE29" s="52">
        <v>0.0</v>
      </c>
      <c r="AF29" s="52">
        <v>0.0</v>
      </c>
      <c r="AG29" s="52">
        <v>1.61111111111111E-6</v>
      </c>
      <c r="AH29" s="52">
        <v>3.19444444444444E-6</v>
      </c>
      <c r="AI29" s="52">
        <v>4.0E-6</v>
      </c>
      <c r="AJ29" s="52">
        <v>8.80555555555556E-6</v>
      </c>
      <c r="AK29" s="52">
        <v>1.2E-5</v>
      </c>
      <c r="AL29" s="52">
        <v>1.19220779220779E-5</v>
      </c>
      <c r="AM29" s="52">
        <v>1.26403225806452E-5</v>
      </c>
      <c r="AN29" s="52">
        <v>1.49022435897436E-5</v>
      </c>
      <c r="AO29" s="52">
        <v>1.79203821656051E-5</v>
      </c>
      <c r="AP29" s="52">
        <v>2.09272151898734E-5</v>
      </c>
      <c r="AQ29" s="52">
        <v>2.13034591194968E-5</v>
      </c>
      <c r="AR29" s="52">
        <v>2.3853125E-5</v>
      </c>
      <c r="AS29" s="52">
        <v>2.49192546583851E-5</v>
      </c>
      <c r="AT29" s="52">
        <v>3.54166666666666E-5</v>
      </c>
      <c r="AU29" s="52">
        <v>5.78312883435582E-5</v>
      </c>
      <c r="AV29" s="52">
        <v>1.41157012195122E-4</v>
      </c>
      <c r="AW29" s="52">
        <v>9.63075757575757E-4</v>
      </c>
      <c r="AX29" s="52">
        <v>0.00477011295180723</v>
      </c>
      <c r="AY29" s="52">
        <v>0.00545593113772455</v>
      </c>
      <c r="AZ29" s="52">
        <v>0.00550309226190476</v>
      </c>
      <c r="BA29" s="52">
        <v>0.00673363461538461</v>
      </c>
      <c r="BB29" s="52">
        <v>0.006763375</v>
      </c>
      <c r="BC29" s="52">
        <v>0.00852660052631579</v>
      </c>
      <c r="BD29" s="52">
        <v>0.00858694924666576</v>
      </c>
      <c r="BE29" s="53">
        <v>0.0104919962710549</v>
      </c>
      <c r="BF29" s="457">
        <v>0.218515367217226</v>
      </c>
      <c r="BG29" s="457">
        <v>0.731661977701141</v>
      </c>
      <c r="BH29" s="457">
        <v>0.00138048362112425</v>
      </c>
    </row>
    <row r="30" spans="8:8">
      <c r="A30" s="218" t="s">
        <v>118</v>
      </c>
      <c r="B30" s="52" t="s">
        <v>114</v>
      </c>
      <c r="C30" s="52" t="s">
        <v>114</v>
      </c>
      <c r="D30" s="52" t="s">
        <v>114</v>
      </c>
      <c r="E30" s="52" t="s">
        <v>114</v>
      </c>
      <c r="F30" s="52" t="s">
        <v>114</v>
      </c>
      <c r="G30" s="52" t="s">
        <v>114</v>
      </c>
      <c r="H30" s="52" t="s">
        <v>114</v>
      </c>
      <c r="I30" s="52" t="s">
        <v>114</v>
      </c>
      <c r="J30" s="52" t="s">
        <v>114</v>
      </c>
      <c r="K30" s="52" t="s">
        <v>114</v>
      </c>
      <c r="L30" s="52" t="s">
        <v>114</v>
      </c>
      <c r="M30" s="52" t="s">
        <v>114</v>
      </c>
      <c r="N30" s="52" t="s">
        <v>114</v>
      </c>
      <c r="O30" s="52" t="s">
        <v>114</v>
      </c>
      <c r="P30" s="52" t="s">
        <v>114</v>
      </c>
      <c r="Q30" s="52" t="s">
        <v>114</v>
      </c>
      <c r="R30" s="52" t="s">
        <v>114</v>
      </c>
      <c r="S30" s="52" t="s">
        <v>114</v>
      </c>
      <c r="T30" s="52" t="s">
        <v>114</v>
      </c>
      <c r="U30" s="52" t="s">
        <v>114</v>
      </c>
      <c r="V30" s="52">
        <v>0.0</v>
      </c>
      <c r="W30" s="52">
        <v>0.0</v>
      </c>
      <c r="X30" s="52">
        <v>0.0</v>
      </c>
      <c r="Y30" s="52">
        <v>0.0</v>
      </c>
      <c r="Z30" s="52">
        <v>0.0</v>
      </c>
      <c r="AA30" s="52">
        <v>0.0</v>
      </c>
      <c r="AB30" s="52">
        <v>0.0</v>
      </c>
      <c r="AC30" s="52">
        <v>0.0</v>
      </c>
      <c r="AD30" s="52">
        <v>0.0</v>
      </c>
      <c r="AE30" s="52">
        <v>0.0</v>
      </c>
      <c r="AF30" s="52">
        <v>0.0</v>
      </c>
      <c r="AG30" s="52">
        <v>0.0</v>
      </c>
      <c r="AH30" s="52">
        <v>0.0</v>
      </c>
      <c r="AI30" s="52">
        <v>0.0</v>
      </c>
      <c r="AJ30" s="52">
        <v>0.0</v>
      </c>
      <c r="AK30" s="52">
        <v>0.0</v>
      </c>
      <c r="AL30" s="52">
        <v>0.0</v>
      </c>
      <c r="AM30" s="52">
        <v>0.0</v>
      </c>
      <c r="AN30" s="52">
        <v>0.0</v>
      </c>
      <c r="AO30" s="52">
        <v>0.0</v>
      </c>
      <c r="AP30" s="52">
        <v>0.0</v>
      </c>
      <c r="AQ30" s="52">
        <v>0.0</v>
      </c>
      <c r="AR30" s="52">
        <v>0.0</v>
      </c>
      <c r="AS30" s="52">
        <v>0.0</v>
      </c>
      <c r="AT30" s="52">
        <v>9.44444444444444E-7</v>
      </c>
      <c r="AU30" s="52">
        <v>9.38650306748466E-7</v>
      </c>
      <c r="AV30" s="52">
        <v>1.86585365853658E-6</v>
      </c>
      <c r="AW30" s="52">
        <v>2.78181818181818E-6</v>
      </c>
      <c r="AX30" s="52">
        <v>1.29036144578313E-5</v>
      </c>
      <c r="AY30" s="52">
        <v>2.84011976047904E-5</v>
      </c>
      <c r="AZ30" s="52">
        <v>5.37321428571428E-5</v>
      </c>
      <c r="BA30" s="52">
        <v>8.76083431952662E-5</v>
      </c>
      <c r="BB30" s="52">
        <v>1.30428E-4</v>
      </c>
      <c r="BC30" s="52">
        <v>2.75596842105263E-4</v>
      </c>
      <c r="BD30" s="52">
        <v>0.00103807004260809</v>
      </c>
      <c r="BE30" s="53">
        <v>0.00111744321097617</v>
      </c>
      <c r="BF30" s="457">
        <v>0.073521093672134</v>
      </c>
      <c r="BG30" s="457">
        <v>1.01421128184738</v>
      </c>
      <c r="BH30" s="457">
        <v>1.47027506533225E-4</v>
      </c>
    </row>
    <row r="31" spans="8:8">
      <c r="A31" s="218" t="s">
        <v>119</v>
      </c>
      <c r="B31" s="52">
        <v>0.0</v>
      </c>
      <c r="C31" s="52">
        <v>0.0</v>
      </c>
      <c r="D31" s="52">
        <v>0.0</v>
      </c>
      <c r="E31" s="52">
        <v>0.0</v>
      </c>
      <c r="F31" s="52">
        <v>0.0</v>
      </c>
      <c r="G31" s="52">
        <v>0.0</v>
      </c>
      <c r="H31" s="52">
        <v>0.0</v>
      </c>
      <c r="I31" s="52">
        <v>0.0</v>
      </c>
      <c r="J31" s="52">
        <v>0.0</v>
      </c>
      <c r="K31" s="52">
        <v>0.0</v>
      </c>
      <c r="L31" s="52">
        <v>0.0</v>
      </c>
      <c r="M31" s="52">
        <v>0.0</v>
      </c>
      <c r="N31" s="52">
        <v>0.0</v>
      </c>
      <c r="O31" s="52">
        <v>0.0</v>
      </c>
      <c r="P31" s="52">
        <v>0.0</v>
      </c>
      <c r="Q31" s="52">
        <v>0.0</v>
      </c>
      <c r="R31" s="52">
        <v>0.0</v>
      </c>
      <c r="S31" s="52">
        <v>0.0</v>
      </c>
      <c r="T31" s="52">
        <v>0.0</v>
      </c>
      <c r="U31" s="52">
        <v>0.0</v>
      </c>
      <c r="V31" s="52">
        <v>0.0</v>
      </c>
      <c r="W31" s="52">
        <v>0.0</v>
      </c>
      <c r="X31" s="52">
        <v>0.0</v>
      </c>
      <c r="Y31" s="52">
        <v>0.0</v>
      </c>
      <c r="Z31" s="52">
        <v>0.0</v>
      </c>
      <c r="AA31" s="52">
        <v>5.0E-6</v>
      </c>
      <c r="AB31" s="52">
        <v>5.0E-6</v>
      </c>
      <c r="AC31" s="52">
        <v>6.0E-6</v>
      </c>
      <c r="AD31" s="52">
        <v>7.0E-6</v>
      </c>
      <c r="AE31" s="52">
        <v>8.0E-6</v>
      </c>
      <c r="AF31" s="52">
        <v>8.0E-6</v>
      </c>
      <c r="AG31" s="52">
        <v>1.0E-5</v>
      </c>
      <c r="AH31" s="52">
        <v>1.2E-5</v>
      </c>
      <c r="AI31" s="52">
        <v>1.3E-5</v>
      </c>
      <c r="AJ31" s="52">
        <v>1.4E-5</v>
      </c>
      <c r="AK31" s="52">
        <v>1.6E-5</v>
      </c>
      <c r="AL31" s="52">
        <v>1.68896103896104E-5</v>
      </c>
      <c r="AM31" s="52">
        <v>1.87548387096774E-5</v>
      </c>
      <c r="AN31" s="52">
        <v>2.05961538461538E-5</v>
      </c>
      <c r="AO31" s="52">
        <v>2.33885350318471E-5</v>
      </c>
      <c r="AP31" s="52">
        <v>2.51772151898734E-5</v>
      </c>
      <c r="AQ31" s="52">
        <v>3.27169811320755E-5</v>
      </c>
      <c r="AR31" s="52">
        <v>3.63375E-5</v>
      </c>
      <c r="AS31" s="52">
        <v>3.70621118012422E-5</v>
      </c>
      <c r="AT31" s="52">
        <v>4.06111111111111E-5</v>
      </c>
      <c r="AU31" s="52">
        <v>4.41165644171779E-5</v>
      </c>
      <c r="AV31" s="52">
        <v>4.94451219512195E-5</v>
      </c>
      <c r="AW31" s="52">
        <v>5.28545454545454E-5</v>
      </c>
      <c r="AX31" s="52">
        <v>5.99096385542168E-5</v>
      </c>
      <c r="AY31" s="52">
        <v>7.32934131736526E-5</v>
      </c>
      <c r="AZ31" s="52">
        <v>1.01190476190476E-4</v>
      </c>
      <c r="BA31" s="52">
        <v>2.01183431952663E-4</v>
      </c>
      <c r="BB31" s="52">
        <v>4.45454545454545E-4</v>
      </c>
      <c r="BC31" s="52">
        <v>8.13397129186603E-4</v>
      </c>
      <c r="BD31" s="52">
        <v>0.00132365026752573</v>
      </c>
      <c r="BE31" s="53">
        <v>0.00229666460523603</v>
      </c>
      <c r="BF31" s="457">
        <v>0.730358555823356</v>
      </c>
      <c r="BG31" s="457">
        <v>0.416813994722316</v>
      </c>
      <c r="BH31" s="457">
        <v>3.02183472890748E-4</v>
      </c>
    </row>
    <row r="32" spans="8:8">
      <c r="A32" s="218" t="s">
        <v>120</v>
      </c>
      <c r="B32" s="52">
        <v>0.0</v>
      </c>
      <c r="C32" s="52">
        <v>0.0</v>
      </c>
      <c r="D32" s="52">
        <v>0.0</v>
      </c>
      <c r="E32" s="52">
        <v>0.0</v>
      </c>
      <c r="F32" s="52">
        <v>0.0</v>
      </c>
      <c r="G32" s="52">
        <v>0.0</v>
      </c>
      <c r="H32" s="52">
        <v>0.0</v>
      </c>
      <c r="I32" s="52">
        <v>0.0</v>
      </c>
      <c r="J32" s="52">
        <v>0.0</v>
      </c>
      <c r="K32" s="52">
        <v>0.0</v>
      </c>
      <c r="L32" s="52">
        <v>0.0</v>
      </c>
      <c r="M32" s="52">
        <v>0.0</v>
      </c>
      <c r="N32" s="52">
        <v>0.0</v>
      </c>
      <c r="O32" s="52">
        <v>0.0</v>
      </c>
      <c r="P32" s="52">
        <v>0.0</v>
      </c>
      <c r="Q32" s="52">
        <v>0.0</v>
      </c>
      <c r="R32" s="52">
        <v>0.0</v>
      </c>
      <c r="S32" s="52">
        <v>0.0</v>
      </c>
      <c r="T32" s="52">
        <v>0.0</v>
      </c>
      <c r="U32" s="52">
        <v>0.0</v>
      </c>
      <c r="V32" s="52">
        <v>0.0</v>
      </c>
      <c r="W32" s="52">
        <v>0.0</v>
      </c>
      <c r="X32" s="52">
        <v>0.0</v>
      </c>
      <c r="Y32" s="52">
        <v>0.0</v>
      </c>
      <c r="Z32" s="52">
        <v>0.0</v>
      </c>
      <c r="AA32" s="52">
        <v>0.0</v>
      </c>
      <c r="AB32" s="52">
        <v>0.0</v>
      </c>
      <c r="AC32" s="52">
        <v>1.488E-5</v>
      </c>
      <c r="AD32" s="52">
        <v>1.683E-5</v>
      </c>
      <c r="AE32" s="52">
        <v>1.8785E-5</v>
      </c>
      <c r="AF32" s="52">
        <v>2.04E-5</v>
      </c>
      <c r="AG32" s="52">
        <v>2.6503E-5</v>
      </c>
      <c r="AH32" s="52">
        <v>3.4068E-5</v>
      </c>
      <c r="AI32" s="52">
        <v>4.0885E-5</v>
      </c>
      <c r="AJ32" s="52">
        <v>4.5475E-5</v>
      </c>
      <c r="AK32" s="52">
        <v>5.22325E-5</v>
      </c>
      <c r="AL32" s="52">
        <v>6.12049675324675E-5</v>
      </c>
      <c r="AM32" s="52">
        <v>7.01179258064516E-5</v>
      </c>
      <c r="AN32" s="52">
        <v>7.61792884615385E-5</v>
      </c>
      <c r="AO32" s="52">
        <v>8.2327487388535E-5</v>
      </c>
      <c r="AP32" s="52">
        <v>1.01684574683544E-4</v>
      </c>
      <c r="AQ32" s="52">
        <v>1.14567650943396E-4</v>
      </c>
      <c r="AR32" s="52">
        <v>1.72125E-4</v>
      </c>
      <c r="AS32" s="52">
        <v>3.99130434782608E-4</v>
      </c>
      <c r="AT32" s="52">
        <v>0.00164333333333333</v>
      </c>
      <c r="AU32" s="52">
        <v>0.00581963190184049</v>
      </c>
      <c r="AV32" s="52">
        <v>0.0193862195121951</v>
      </c>
      <c r="AW32" s="52">
        <v>0.0372392727272727</v>
      </c>
      <c r="AX32" s="52">
        <v>0.0436418674698795</v>
      </c>
      <c r="AY32" s="52">
        <v>0.054172994011976</v>
      </c>
      <c r="AZ32" s="52">
        <v>0.0661466593731857</v>
      </c>
      <c r="BA32" s="52">
        <v>0.0739193084142603</v>
      </c>
      <c r="BB32" s="52">
        <v>0.081923626431</v>
      </c>
      <c r="BC32" s="52">
        <v>0.0931559871778263</v>
      </c>
      <c r="BD32" s="52">
        <v>0.104720213889547</v>
      </c>
      <c r="BE32" s="53">
        <v>0.116125446237422</v>
      </c>
      <c r="BF32" s="457">
        <v>0.10588165642573</v>
      </c>
      <c r="BG32" s="457">
        <v>0.515062279156151</v>
      </c>
      <c r="BH32" s="457">
        <v>0.0152791968644484</v>
      </c>
    </row>
    <row r="33" spans="8:8">
      <c r="A33" s="218" t="s">
        <v>121</v>
      </c>
      <c r="B33" s="52">
        <v>0.0</v>
      </c>
      <c r="C33" s="52">
        <v>0.0</v>
      </c>
      <c r="D33" s="52">
        <v>0.0</v>
      </c>
      <c r="E33" s="52">
        <v>0.0</v>
      </c>
      <c r="F33" s="52">
        <v>0.0</v>
      </c>
      <c r="G33" s="52">
        <v>0.0</v>
      </c>
      <c r="H33" s="52">
        <v>0.0</v>
      </c>
      <c r="I33" s="52">
        <v>0.0</v>
      </c>
      <c r="J33" s="52">
        <v>0.0</v>
      </c>
      <c r="K33" s="52">
        <v>0.0</v>
      </c>
      <c r="L33" s="52">
        <v>0.0</v>
      </c>
      <c r="M33" s="52">
        <v>0.0</v>
      </c>
      <c r="N33" s="52">
        <v>0.0</v>
      </c>
      <c r="O33" s="52">
        <v>0.0</v>
      </c>
      <c r="P33" s="52">
        <v>0.0</v>
      </c>
      <c r="Q33" s="52">
        <v>0.0</v>
      </c>
      <c r="R33" s="52">
        <v>0.0</v>
      </c>
      <c r="S33" s="52">
        <v>0.0</v>
      </c>
      <c r="T33" s="52">
        <v>0.0</v>
      </c>
      <c r="U33" s="52">
        <v>0.0</v>
      </c>
      <c r="V33" s="52">
        <v>0.0</v>
      </c>
      <c r="W33" s="52">
        <v>0.0</v>
      </c>
      <c r="X33" s="52">
        <v>0.0</v>
      </c>
      <c r="Y33" s="52">
        <v>0.0</v>
      </c>
      <c r="Z33" s="52">
        <v>0.0</v>
      </c>
      <c r="AA33" s="52">
        <v>1.0E-5</v>
      </c>
      <c r="AB33" s="52">
        <v>1.0E-5</v>
      </c>
      <c r="AC33" s="52">
        <v>4.0E-5</v>
      </c>
      <c r="AD33" s="52">
        <v>3.0E-5</v>
      </c>
      <c r="AE33" s="52">
        <v>7.0E-5</v>
      </c>
      <c r="AF33" s="52">
        <v>7.0E-5</v>
      </c>
      <c r="AG33" s="52">
        <v>1.2E-4</v>
      </c>
      <c r="AH33" s="52">
        <v>1.8E-4</v>
      </c>
      <c r="AI33" s="52">
        <v>3.5E-4</v>
      </c>
      <c r="AJ33" s="52">
        <v>3.0E-4</v>
      </c>
      <c r="AK33" s="52">
        <v>6.0E-4</v>
      </c>
      <c r="AL33" s="52">
        <v>7.55064935064935E-4</v>
      </c>
      <c r="AM33" s="52">
        <v>0.00159909677419355</v>
      </c>
      <c r="AN33" s="52">
        <v>0.00306980769230769</v>
      </c>
      <c r="AO33" s="52">
        <v>0.00542808917197452</v>
      </c>
      <c r="AP33" s="52">
        <v>0.0124143037974684</v>
      </c>
      <c r="AQ33" s="52">
        <v>0.0213622641509434</v>
      </c>
      <c r="AR33" s="52">
        <v>0.0294046875</v>
      </c>
      <c r="AS33" s="52">
        <v>0.0420037267080745</v>
      </c>
      <c r="AT33" s="52">
        <v>0.0621727777777777</v>
      </c>
      <c r="AU33" s="52">
        <v>0.110094294478528</v>
      </c>
      <c r="AV33" s="52">
        <v>0.182844329268293</v>
      </c>
      <c r="AW33" s="52">
        <v>0.244614545454545</v>
      </c>
      <c r="AX33" s="52">
        <v>0.285815060240964</v>
      </c>
      <c r="AY33" s="52">
        <v>0.330333413173652</v>
      </c>
      <c r="AZ33" s="52">
        <v>0.352683214285714</v>
      </c>
      <c r="BA33" s="52">
        <v>0.344910887573964</v>
      </c>
      <c r="BB33" s="52">
        <v>0.354609</v>
      </c>
      <c r="BC33" s="52">
        <v>0.409646315789474</v>
      </c>
      <c r="BD33" s="52">
        <v>0.413555886931585</v>
      </c>
      <c r="BE33" s="53">
        <v>0.449410612244898</v>
      </c>
      <c r="BF33" s="457">
        <v>0.083729499590891</v>
      </c>
      <c r="BG33" s="457">
        <v>0.208630065998017</v>
      </c>
      <c r="BH33" s="457">
        <v>0.0591311675429263</v>
      </c>
    </row>
    <row r="34" spans="8:8">
      <c r="A34" s="218" t="s">
        <v>122</v>
      </c>
      <c r="B34" s="52">
        <v>0.0</v>
      </c>
      <c r="C34" s="52">
        <v>0.0</v>
      </c>
      <c r="D34" s="52">
        <v>0.0</v>
      </c>
      <c r="E34" s="52">
        <v>0.0</v>
      </c>
      <c r="F34" s="52">
        <v>0.0</v>
      </c>
      <c r="G34" s="52">
        <v>0.0</v>
      </c>
      <c r="H34" s="52">
        <v>0.0</v>
      </c>
      <c r="I34" s="52">
        <v>0.0</v>
      </c>
      <c r="J34" s="52">
        <v>0.0</v>
      </c>
      <c r="K34" s="52">
        <v>0.0</v>
      </c>
      <c r="L34" s="52">
        <v>0.0</v>
      </c>
      <c r="M34" s="52">
        <v>0.0</v>
      </c>
      <c r="N34" s="52">
        <v>0.0</v>
      </c>
      <c r="O34" s="52">
        <v>0.0</v>
      </c>
      <c r="P34" s="52">
        <v>0.0</v>
      </c>
      <c r="Q34" s="52">
        <v>0.0</v>
      </c>
      <c r="R34" s="52">
        <v>0.0</v>
      </c>
      <c r="S34" s="52">
        <v>0.0</v>
      </c>
      <c r="T34" s="52">
        <v>0.0</v>
      </c>
      <c r="U34" s="52">
        <v>0.0</v>
      </c>
      <c r="V34" s="52">
        <v>0.0</v>
      </c>
      <c r="W34" s="52">
        <v>0.0</v>
      </c>
      <c r="X34" s="52">
        <v>0.0</v>
      </c>
      <c r="Y34" s="52">
        <v>0.0</v>
      </c>
      <c r="Z34" s="52">
        <v>0.0</v>
      </c>
      <c r="AA34" s="52">
        <v>0.0</v>
      </c>
      <c r="AB34" s="52">
        <v>0.0</v>
      </c>
      <c r="AC34" s="52">
        <v>0.0</v>
      </c>
      <c r="AD34" s="52">
        <v>0.0</v>
      </c>
      <c r="AE34" s="52">
        <v>0.0</v>
      </c>
      <c r="AF34" s="52">
        <v>0.0</v>
      </c>
      <c r="AG34" s="52">
        <v>0.0</v>
      </c>
      <c r="AH34" s="52">
        <v>0.0</v>
      </c>
      <c r="AI34" s="52">
        <v>0.0</v>
      </c>
      <c r="AJ34" s="52">
        <v>0.0</v>
      </c>
      <c r="AK34" s="52">
        <v>0.0</v>
      </c>
      <c r="AL34" s="52">
        <v>0.0</v>
      </c>
      <c r="AM34" s="52">
        <v>0.0</v>
      </c>
      <c r="AN34" s="52">
        <v>0.0</v>
      </c>
      <c r="AO34" s="52">
        <v>9.74522292993631E-6</v>
      </c>
      <c r="AP34" s="52">
        <v>9.68354430379747E-6</v>
      </c>
      <c r="AQ34" s="52">
        <v>9.62264150943396E-6</v>
      </c>
      <c r="AR34" s="52">
        <v>9.5625E-6</v>
      </c>
      <c r="AS34" s="52">
        <v>4.75155279503105E-5</v>
      </c>
      <c r="AT34" s="52">
        <v>4.72222222222222E-4</v>
      </c>
      <c r="AU34" s="52">
        <v>0.00148306748466258</v>
      </c>
      <c r="AV34" s="52">
        <v>0.00569085365853658</v>
      </c>
      <c r="AW34" s="52">
        <v>0.015708</v>
      </c>
      <c r="AX34" s="52">
        <v>0.0336231325301205</v>
      </c>
      <c r="AY34" s="52">
        <v>0.0347410778443114</v>
      </c>
      <c r="AZ34" s="52">
        <v>0.0355178571428571</v>
      </c>
      <c r="BA34" s="52">
        <v>0.0355792899408284</v>
      </c>
      <c r="BB34" s="52">
        <v>0.035923293</v>
      </c>
      <c r="BC34" s="52">
        <v>0.03391636</v>
      </c>
      <c r="BD34" s="52">
        <v>0.0394774181073331</v>
      </c>
      <c r="BE34" s="53">
        <v>0.0432733092510545</v>
      </c>
      <c r="BF34" s="457">
        <v>0.0931585254217235</v>
      </c>
      <c r="BG34" s="457">
        <v>0.556754866663174</v>
      </c>
      <c r="BH34" s="457">
        <v>0.00569368241368228</v>
      </c>
    </row>
    <row r="35" spans="8:8">
      <c r="A35" s="218" t="s">
        <v>123</v>
      </c>
      <c r="B35" s="52">
        <v>0.0</v>
      </c>
      <c r="C35" s="52">
        <v>0.0</v>
      </c>
      <c r="D35" s="52">
        <v>0.0</v>
      </c>
      <c r="E35" s="52">
        <v>0.0</v>
      </c>
      <c r="F35" s="52">
        <v>0.0</v>
      </c>
      <c r="G35" s="52">
        <v>0.0</v>
      </c>
      <c r="H35" s="52">
        <v>0.0</v>
      </c>
      <c r="I35" s="52">
        <v>0.0</v>
      </c>
      <c r="J35" s="52">
        <v>0.0</v>
      </c>
      <c r="K35" s="52">
        <v>0.0</v>
      </c>
      <c r="L35" s="52">
        <v>0.0</v>
      </c>
      <c r="M35" s="52">
        <v>0.0</v>
      </c>
      <c r="N35" s="52">
        <v>0.0</v>
      </c>
      <c r="O35" s="52">
        <v>0.0</v>
      </c>
      <c r="P35" s="52">
        <v>0.0</v>
      </c>
      <c r="Q35" s="52">
        <v>0.0</v>
      </c>
      <c r="R35" s="52">
        <v>0.0</v>
      </c>
      <c r="S35" s="52">
        <v>0.0</v>
      </c>
      <c r="T35" s="52">
        <v>0.0</v>
      </c>
      <c r="U35" s="52">
        <v>0.0</v>
      </c>
      <c r="V35" s="52">
        <v>0.0</v>
      </c>
      <c r="W35" s="52">
        <v>0.0</v>
      </c>
      <c r="X35" s="52">
        <v>0.0</v>
      </c>
      <c r="Y35" s="52">
        <v>0.0</v>
      </c>
      <c r="Z35" s="52">
        <v>0.0</v>
      </c>
      <c r="AA35" s="52">
        <v>0.0</v>
      </c>
      <c r="AB35" s="52">
        <v>0.0</v>
      </c>
      <c r="AC35" s="52">
        <v>0.0</v>
      </c>
      <c r="AD35" s="52">
        <v>0.0</v>
      </c>
      <c r="AE35" s="52">
        <v>0.0</v>
      </c>
      <c r="AF35" s="52">
        <v>0.0</v>
      </c>
      <c r="AG35" s="52">
        <v>0.0</v>
      </c>
      <c r="AH35" s="52">
        <v>0.0</v>
      </c>
      <c r="AI35" s="52">
        <v>0.0</v>
      </c>
      <c r="AJ35" s="52">
        <v>0.0</v>
      </c>
      <c r="AK35" s="52">
        <v>0.0</v>
      </c>
      <c r="AL35" s="52">
        <v>0.0</v>
      </c>
      <c r="AM35" s="52">
        <v>0.0</v>
      </c>
      <c r="AN35" s="52">
        <v>0.0</v>
      </c>
      <c r="AO35" s="52">
        <v>0.0</v>
      </c>
      <c r="AP35" s="52">
        <v>0.0</v>
      </c>
      <c r="AQ35" s="52">
        <v>0.0</v>
      </c>
      <c r="AR35" s="52">
        <v>0.0</v>
      </c>
      <c r="AS35" s="52">
        <v>9.50310559006211E-6</v>
      </c>
      <c r="AT35" s="52">
        <v>9.44444444444444E-6</v>
      </c>
      <c r="AU35" s="52">
        <v>9.38650306748466E-6</v>
      </c>
      <c r="AV35" s="52">
        <v>9.32926829268292E-6</v>
      </c>
      <c r="AW35" s="52">
        <v>7.41818181818181E-5</v>
      </c>
      <c r="AX35" s="52">
        <v>2.30421686746988E-4</v>
      </c>
      <c r="AY35" s="52">
        <v>6.13832335329341E-4</v>
      </c>
      <c r="AZ35" s="52">
        <v>0.00128410714285714</v>
      </c>
      <c r="BA35" s="52">
        <v>0.00220899408284023</v>
      </c>
      <c r="BB35" s="52">
        <v>0.003141</v>
      </c>
      <c r="BC35" s="52">
        <v>0.00562789473684211</v>
      </c>
      <c r="BD35" s="52">
        <v>0.0133448258910283</v>
      </c>
      <c r="BE35" s="53">
        <v>0.0210583510204082</v>
      </c>
      <c r="BF35" s="457">
        <v>0.573704648805436</v>
      </c>
      <c r="BG35" s="457">
        <v>1.06544507026482</v>
      </c>
      <c r="BH35" s="457">
        <v>0.00277075095344423</v>
      </c>
    </row>
    <row r="36" spans="8:8">
      <c r="A36" s="218" t="s">
        <v>124</v>
      </c>
      <c r="B36" s="52">
        <v>0.0</v>
      </c>
      <c r="C36" s="52">
        <v>0.0</v>
      </c>
      <c r="D36" s="52">
        <v>0.0</v>
      </c>
      <c r="E36" s="52">
        <v>0.0</v>
      </c>
      <c r="F36" s="52">
        <v>0.0</v>
      </c>
      <c r="G36" s="52">
        <v>0.0</v>
      </c>
      <c r="H36" s="52">
        <v>0.0</v>
      </c>
      <c r="I36" s="52">
        <v>0.0</v>
      </c>
      <c r="J36" s="52">
        <v>0.0</v>
      </c>
      <c r="K36" s="52">
        <v>0.0</v>
      </c>
      <c r="L36" s="52">
        <v>0.0</v>
      </c>
      <c r="M36" s="52">
        <v>0.0</v>
      </c>
      <c r="N36" s="52">
        <v>0.0</v>
      </c>
      <c r="O36" s="52">
        <v>0.0</v>
      </c>
      <c r="P36" s="52">
        <v>0.0</v>
      </c>
      <c r="Q36" s="52">
        <v>0.0</v>
      </c>
      <c r="R36" s="52">
        <v>0.0</v>
      </c>
      <c r="S36" s="52">
        <v>0.0</v>
      </c>
      <c r="T36" s="52">
        <v>0.0</v>
      </c>
      <c r="U36" s="52">
        <v>0.0</v>
      </c>
      <c r="V36" s="52">
        <v>0.0</v>
      </c>
      <c r="W36" s="52">
        <v>0.0</v>
      </c>
      <c r="X36" s="52">
        <v>0.0</v>
      </c>
      <c r="Y36" s="52">
        <v>0.0</v>
      </c>
      <c r="Z36" s="52">
        <v>0.0</v>
      </c>
      <c r="AA36" s="52">
        <v>0.0</v>
      </c>
      <c r="AB36" s="52">
        <v>0.0</v>
      </c>
      <c r="AC36" s="52">
        <v>0.0</v>
      </c>
      <c r="AD36" s="52">
        <v>0.0</v>
      </c>
      <c r="AE36" s="52">
        <v>0.0</v>
      </c>
      <c r="AF36" s="52">
        <v>0.0</v>
      </c>
      <c r="AG36" s="52">
        <v>0.0</v>
      </c>
      <c r="AH36" s="52">
        <v>0.0</v>
      </c>
      <c r="AI36" s="52">
        <v>0.0</v>
      </c>
      <c r="AJ36" s="52">
        <v>0.0</v>
      </c>
      <c r="AK36" s="52">
        <v>0.0</v>
      </c>
      <c r="AL36" s="52">
        <v>0.0</v>
      </c>
      <c r="AM36" s="52">
        <v>0.0</v>
      </c>
      <c r="AN36" s="52">
        <v>0.0</v>
      </c>
      <c r="AO36" s="52">
        <v>0.0</v>
      </c>
      <c r="AP36" s="52">
        <v>0.0</v>
      </c>
      <c r="AQ36" s="52">
        <v>0.0</v>
      </c>
      <c r="AR36" s="52">
        <v>0.0</v>
      </c>
      <c r="AS36" s="52">
        <v>0.0</v>
      </c>
      <c r="AT36" s="52">
        <v>0.0</v>
      </c>
      <c r="AU36" s="52">
        <v>0.0</v>
      </c>
      <c r="AV36" s="52">
        <v>0.0</v>
      </c>
      <c r="AW36" s="52">
        <v>0.0</v>
      </c>
      <c r="AX36" s="52">
        <v>0.0</v>
      </c>
      <c r="AY36" s="52">
        <v>0.0</v>
      </c>
      <c r="AZ36" s="52">
        <v>0.0</v>
      </c>
      <c r="BA36" s="52">
        <v>0.0</v>
      </c>
      <c r="BB36" s="52">
        <v>0.0</v>
      </c>
      <c r="BC36" s="52">
        <v>0.0</v>
      </c>
      <c r="BD36" s="52">
        <v>0.0</v>
      </c>
      <c r="BE36" s="53">
        <v>0.0</v>
      </c>
      <c r="BF36" s="457">
        <v>0.0</v>
      </c>
      <c r="BG36" s="457">
        <v>0.0</v>
      </c>
      <c r="BH36" s="457">
        <v>0.0</v>
      </c>
    </row>
    <row r="37" spans="8:8">
      <c r="A37" s="218" t="s">
        <v>125</v>
      </c>
      <c r="B37" s="52">
        <v>0.0</v>
      </c>
      <c r="C37" s="52">
        <v>0.0</v>
      </c>
      <c r="D37" s="52">
        <v>0.0</v>
      </c>
      <c r="E37" s="52">
        <v>0.0</v>
      </c>
      <c r="F37" s="52">
        <v>0.0</v>
      </c>
      <c r="G37" s="52">
        <v>0.0</v>
      </c>
      <c r="H37" s="52">
        <v>0.0</v>
      </c>
      <c r="I37" s="52">
        <v>0.0</v>
      </c>
      <c r="J37" s="52">
        <v>0.0</v>
      </c>
      <c r="K37" s="52">
        <v>0.0</v>
      </c>
      <c r="L37" s="52">
        <v>0.0</v>
      </c>
      <c r="M37" s="52">
        <v>0.0</v>
      </c>
      <c r="N37" s="52">
        <v>0.0</v>
      </c>
      <c r="O37" s="52">
        <v>0.0</v>
      </c>
      <c r="P37" s="52">
        <v>0.0</v>
      </c>
      <c r="Q37" s="52">
        <v>0.0</v>
      </c>
      <c r="R37" s="52">
        <v>0.0</v>
      </c>
      <c r="S37" s="52">
        <v>0.0</v>
      </c>
      <c r="T37" s="52">
        <v>0.0</v>
      </c>
      <c r="U37" s="52">
        <v>0.0</v>
      </c>
      <c r="V37" s="52">
        <v>0.0</v>
      </c>
      <c r="W37" s="52">
        <v>0.0</v>
      </c>
      <c r="X37" s="52">
        <v>0.0</v>
      </c>
      <c r="Y37" s="52">
        <v>0.0</v>
      </c>
      <c r="Z37" s="52">
        <v>0.0</v>
      </c>
      <c r="AA37" s="52">
        <v>0.0</v>
      </c>
      <c r="AB37" s="52">
        <v>0.0</v>
      </c>
      <c r="AC37" s="52">
        <v>0.0</v>
      </c>
      <c r="AD37" s="52">
        <v>0.0</v>
      </c>
      <c r="AE37" s="52">
        <v>0.0</v>
      </c>
      <c r="AF37" s="52">
        <v>0.0</v>
      </c>
      <c r="AG37" s="52">
        <v>0.0</v>
      </c>
      <c r="AH37" s="52">
        <v>0.0</v>
      </c>
      <c r="AI37" s="52">
        <v>0.0</v>
      </c>
      <c r="AJ37" s="52">
        <v>0.0</v>
      </c>
      <c r="AK37" s="52">
        <v>0.0</v>
      </c>
      <c r="AL37" s="52">
        <v>0.0</v>
      </c>
      <c r="AM37" s="52">
        <v>0.0</v>
      </c>
      <c r="AN37" s="52">
        <v>0.0</v>
      </c>
      <c r="AO37" s="52">
        <v>0.0</v>
      </c>
      <c r="AP37" s="52">
        <v>0.0</v>
      </c>
      <c r="AQ37" s="52">
        <v>0.0</v>
      </c>
      <c r="AR37" s="52">
        <v>0.0</v>
      </c>
      <c r="AS37" s="52">
        <v>0.0</v>
      </c>
      <c r="AT37" s="52">
        <v>4.00667233522752E-6</v>
      </c>
      <c r="AU37" s="52">
        <v>4.46897551087229E-6</v>
      </c>
      <c r="AV37" s="52">
        <v>5.05721831108136E-6</v>
      </c>
      <c r="AW37" s="52">
        <v>5.98952133159594E-6</v>
      </c>
      <c r="AX37" s="52">
        <v>6.44685895733794E-6</v>
      </c>
      <c r="AY37" s="52">
        <v>8.66891391874897E-6</v>
      </c>
      <c r="AZ37" s="52">
        <v>1.47228021840316E-5</v>
      </c>
      <c r="BA37" s="52">
        <v>4.83682998457012E-5</v>
      </c>
      <c r="BB37" s="52">
        <v>9.7209E-5</v>
      </c>
      <c r="BC37" s="52">
        <v>1.49027368421053E-4</v>
      </c>
      <c r="BD37" s="52">
        <v>1.90321999180664E-4</v>
      </c>
      <c r="BE37" s="53">
        <v>1.89622857142857E-4</v>
      </c>
      <c r="BF37" s="457">
        <v>-0.00639567302330757</v>
      </c>
      <c r="BG37" s="457">
        <v>0.471195935367137</v>
      </c>
      <c r="BH37" s="457">
        <v>2.49496131826379E-5</v>
      </c>
    </row>
    <row r="38" spans="8:8">
      <c r="A38" s="218" t="s">
        <v>126</v>
      </c>
      <c r="B38" s="52">
        <v>0.0</v>
      </c>
      <c r="C38" s="52">
        <v>0.0</v>
      </c>
      <c r="D38" s="52">
        <v>0.0</v>
      </c>
      <c r="E38" s="52">
        <v>0.0</v>
      </c>
      <c r="F38" s="52">
        <v>0.0</v>
      </c>
      <c r="G38" s="52">
        <v>0.0</v>
      </c>
      <c r="H38" s="52">
        <v>0.0</v>
      </c>
      <c r="I38" s="52">
        <v>0.0</v>
      </c>
      <c r="J38" s="52">
        <v>0.0</v>
      </c>
      <c r="K38" s="52">
        <v>0.0</v>
      </c>
      <c r="L38" s="52">
        <v>0.0</v>
      </c>
      <c r="M38" s="52">
        <v>0.0</v>
      </c>
      <c r="N38" s="52">
        <v>0.0</v>
      </c>
      <c r="O38" s="52">
        <v>0.0</v>
      </c>
      <c r="P38" s="52">
        <v>0.0</v>
      </c>
      <c r="Q38" s="52">
        <v>0.0</v>
      </c>
      <c r="R38" s="52">
        <v>0.0</v>
      </c>
      <c r="S38" s="52">
        <v>0.0</v>
      </c>
      <c r="T38" s="52">
        <v>0.0</v>
      </c>
      <c r="U38" s="52">
        <v>0.0</v>
      </c>
      <c r="V38" s="52">
        <v>0.0</v>
      </c>
      <c r="W38" s="52">
        <v>0.0</v>
      </c>
      <c r="X38" s="52">
        <v>0.0</v>
      </c>
      <c r="Y38" s="52">
        <v>0.0</v>
      </c>
      <c r="Z38" s="52">
        <v>2.02020202020202E-5</v>
      </c>
      <c r="AA38" s="52">
        <v>4.0E-5</v>
      </c>
      <c r="AB38" s="52">
        <v>5.0E-5</v>
      </c>
      <c r="AC38" s="52">
        <v>9.0E-5</v>
      </c>
      <c r="AD38" s="52">
        <v>1.1E-4</v>
      </c>
      <c r="AE38" s="52">
        <v>1.1E-4</v>
      </c>
      <c r="AF38" s="52">
        <v>1.3E-4</v>
      </c>
      <c r="AG38" s="52">
        <v>1.4E-4</v>
      </c>
      <c r="AH38" s="52">
        <v>1.5E-4</v>
      </c>
      <c r="AI38" s="52">
        <v>1.6E-4</v>
      </c>
      <c r="AJ38" s="52">
        <v>1.7E-4</v>
      </c>
      <c r="AK38" s="52">
        <v>1.8E-4</v>
      </c>
      <c r="AL38" s="52">
        <v>1.88766233766234E-4</v>
      </c>
      <c r="AM38" s="52">
        <v>2.07290322580645E-4</v>
      </c>
      <c r="AN38" s="52">
        <v>2.35384615384615E-4</v>
      </c>
      <c r="AO38" s="52">
        <v>2.82611464968153E-4</v>
      </c>
      <c r="AP38" s="52">
        <v>3.00189873417721E-4</v>
      </c>
      <c r="AQ38" s="52">
        <v>3.36792452830189E-4</v>
      </c>
      <c r="AR38" s="52">
        <v>3.729375E-4</v>
      </c>
      <c r="AS38" s="52">
        <v>0.00183409937888199</v>
      </c>
      <c r="AT38" s="52">
        <v>0.00639388888888889</v>
      </c>
      <c r="AU38" s="52">
        <v>0.0178878588957055</v>
      </c>
      <c r="AV38" s="52">
        <v>0.100715981707317</v>
      </c>
      <c r="AW38" s="52">
        <v>0.1748994</v>
      </c>
      <c r="AX38" s="52">
        <v>0.198979265060241</v>
      </c>
      <c r="AY38" s="52">
        <v>0.204364023952096</v>
      </c>
      <c r="AZ38" s="52">
        <v>0.208937892857143</v>
      </c>
      <c r="BA38" s="52">
        <v>0.200115852071006</v>
      </c>
      <c r="BB38" s="52">
        <v>0.2193993</v>
      </c>
      <c r="BC38" s="52">
        <v>0.202691894736842</v>
      </c>
      <c r="BD38" s="52">
        <v>0.211171841048751</v>
      </c>
      <c r="BE38" s="53">
        <v>0.230506438980922</v>
      </c>
      <c r="BF38" s="457">
        <v>0.0885761985389157</v>
      </c>
      <c r="BG38" s="457">
        <v>0.41868864308711</v>
      </c>
      <c r="BH38" s="457">
        <v>0.0303288673914908</v>
      </c>
    </row>
    <row r="39" spans="8:8">
      <c r="A39" s="218" t="s">
        <v>127</v>
      </c>
      <c r="B39" s="52" t="s">
        <v>114</v>
      </c>
      <c r="C39" s="52" t="s">
        <v>114</v>
      </c>
      <c r="D39" s="52" t="s">
        <v>114</v>
      </c>
      <c r="E39" s="52" t="s">
        <v>114</v>
      </c>
      <c r="F39" s="52" t="s">
        <v>114</v>
      </c>
      <c r="G39" s="52" t="s">
        <v>114</v>
      </c>
      <c r="H39" s="52" t="s">
        <v>114</v>
      </c>
      <c r="I39" s="52" t="s">
        <v>114</v>
      </c>
      <c r="J39" s="52" t="s">
        <v>114</v>
      </c>
      <c r="K39" s="52" t="s">
        <v>114</v>
      </c>
      <c r="L39" s="52" t="s">
        <v>114</v>
      </c>
      <c r="M39" s="52" t="s">
        <v>114</v>
      </c>
      <c r="N39" s="52" t="s">
        <v>114</v>
      </c>
      <c r="O39" s="52" t="s">
        <v>114</v>
      </c>
      <c r="P39" s="52" t="s">
        <v>114</v>
      </c>
      <c r="Q39" s="52" t="s">
        <v>114</v>
      </c>
      <c r="R39" s="52" t="s">
        <v>114</v>
      </c>
      <c r="S39" s="52" t="s">
        <v>114</v>
      </c>
      <c r="T39" s="52" t="s">
        <v>114</v>
      </c>
      <c r="U39" s="52" t="s">
        <v>114</v>
      </c>
      <c r="V39" s="52">
        <v>0.0</v>
      </c>
      <c r="W39" s="52">
        <v>0.0</v>
      </c>
      <c r="X39" s="52">
        <v>0.0</v>
      </c>
      <c r="Y39" s="52">
        <v>0.0</v>
      </c>
      <c r="Z39" s="52">
        <v>0.0</v>
      </c>
      <c r="AA39" s="52">
        <v>0.0</v>
      </c>
      <c r="AB39" s="52">
        <v>0.0</v>
      </c>
      <c r="AC39" s="52">
        <v>0.0</v>
      </c>
      <c r="AD39" s="52">
        <v>0.0</v>
      </c>
      <c r="AE39" s="52">
        <v>0.0</v>
      </c>
      <c r="AF39" s="52">
        <v>0.0</v>
      </c>
      <c r="AG39" s="52">
        <v>0.0</v>
      </c>
      <c r="AH39" s="52">
        <v>0.0</v>
      </c>
      <c r="AI39" s="52">
        <v>0.0</v>
      </c>
      <c r="AJ39" s="52">
        <v>0.0</v>
      </c>
      <c r="AK39" s="52">
        <v>0.0</v>
      </c>
      <c r="AL39" s="52">
        <v>0.0</v>
      </c>
      <c r="AM39" s="52">
        <v>0.0</v>
      </c>
      <c r="AN39" s="52">
        <v>0.0</v>
      </c>
      <c r="AO39" s="52">
        <v>0.0</v>
      </c>
      <c r="AP39" s="52">
        <v>0.0</v>
      </c>
      <c r="AQ39" s="52">
        <v>0.0</v>
      </c>
      <c r="AR39" s="52">
        <v>0.0</v>
      </c>
      <c r="AS39" s="52">
        <v>0.0</v>
      </c>
      <c r="AT39" s="52">
        <v>0.0</v>
      </c>
      <c r="AU39" s="52">
        <v>0.0</v>
      </c>
      <c r="AV39" s="52">
        <v>1.86585365853658E-6</v>
      </c>
      <c r="AW39" s="52">
        <v>1.85454545454545E-6</v>
      </c>
      <c r="AX39" s="52">
        <v>1.8433734939759E-6</v>
      </c>
      <c r="AY39" s="52">
        <v>1.83233532934132E-6</v>
      </c>
      <c r="AZ39" s="52">
        <v>1.82142857142857E-6</v>
      </c>
      <c r="BA39" s="52">
        <v>3.45834319526627E-6</v>
      </c>
      <c r="BB39" s="52">
        <v>3.96E-6</v>
      </c>
      <c r="BC39" s="52">
        <v>1.139E-5</v>
      </c>
      <c r="BD39" s="52">
        <v>2.79644080294961E-5</v>
      </c>
      <c r="BE39" s="53">
        <v>2.78616816326531E-5</v>
      </c>
      <c r="BF39" s="457">
        <v>-0.00639567302330757</v>
      </c>
      <c r="BG39" s="457">
        <v>0.0</v>
      </c>
      <c r="BH39" s="457">
        <v>3.66589866763161E-6</v>
      </c>
    </row>
    <row r="40" spans="8:8">
      <c r="A40" s="218" t="s">
        <v>128</v>
      </c>
      <c r="B40" s="52" t="s">
        <v>114</v>
      </c>
      <c r="C40" s="52" t="s">
        <v>114</v>
      </c>
      <c r="D40" s="52" t="s">
        <v>114</v>
      </c>
      <c r="E40" s="52" t="s">
        <v>114</v>
      </c>
      <c r="F40" s="52" t="s">
        <v>114</v>
      </c>
      <c r="G40" s="52" t="s">
        <v>114</v>
      </c>
      <c r="H40" s="52" t="s">
        <v>114</v>
      </c>
      <c r="I40" s="52" t="s">
        <v>114</v>
      </c>
      <c r="J40" s="52" t="s">
        <v>114</v>
      </c>
      <c r="K40" s="52" t="s">
        <v>114</v>
      </c>
      <c r="L40" s="52" t="s">
        <v>114</v>
      </c>
      <c r="M40" s="52" t="s">
        <v>114</v>
      </c>
      <c r="N40" s="52" t="s">
        <v>114</v>
      </c>
      <c r="O40" s="52" t="s">
        <v>114</v>
      </c>
      <c r="P40" s="52" t="s">
        <v>114</v>
      </c>
      <c r="Q40" s="52" t="s">
        <v>114</v>
      </c>
      <c r="R40" s="52" t="s">
        <v>114</v>
      </c>
      <c r="S40" s="52" t="s">
        <v>114</v>
      </c>
      <c r="T40" s="52" t="s">
        <v>114</v>
      </c>
      <c r="U40" s="52" t="s">
        <v>114</v>
      </c>
      <c r="V40" s="52">
        <v>0.0</v>
      </c>
      <c r="W40" s="52">
        <v>0.0</v>
      </c>
      <c r="X40" s="52">
        <v>0.0</v>
      </c>
      <c r="Y40" s="52">
        <v>0.0</v>
      </c>
      <c r="Z40" s="52">
        <v>0.0</v>
      </c>
      <c r="AA40" s="52">
        <v>0.0</v>
      </c>
      <c r="AB40" s="52">
        <v>0.0</v>
      </c>
      <c r="AC40" s="52">
        <v>0.0</v>
      </c>
      <c r="AD40" s="52">
        <v>0.0</v>
      </c>
      <c r="AE40" s="52">
        <v>0.0</v>
      </c>
      <c r="AF40" s="52">
        <v>0.0</v>
      </c>
      <c r="AG40" s="52">
        <v>0.0</v>
      </c>
      <c r="AH40" s="52">
        <v>0.0</v>
      </c>
      <c r="AI40" s="52">
        <v>0.0</v>
      </c>
      <c r="AJ40" s="52">
        <v>0.0</v>
      </c>
      <c r="AK40" s="52">
        <v>0.0</v>
      </c>
      <c r="AL40" s="52">
        <v>0.0</v>
      </c>
      <c r="AM40" s="52">
        <v>0.0</v>
      </c>
      <c r="AN40" s="52">
        <v>0.0</v>
      </c>
      <c r="AO40" s="52">
        <v>0.0</v>
      </c>
      <c r="AP40" s="52">
        <v>0.0</v>
      </c>
      <c r="AQ40" s="52">
        <v>0.0</v>
      </c>
      <c r="AR40" s="52">
        <v>0.0</v>
      </c>
      <c r="AS40" s="52">
        <v>0.0</v>
      </c>
      <c r="AT40" s="52">
        <v>0.0</v>
      </c>
      <c r="AU40" s="52">
        <v>0.0</v>
      </c>
      <c r="AV40" s="52">
        <v>9.32926829268292E-7</v>
      </c>
      <c r="AW40" s="52">
        <v>2.13272727272727E-5</v>
      </c>
      <c r="AX40" s="52">
        <v>4.12915662650602E-4</v>
      </c>
      <c r="AY40" s="52">
        <v>6.6880239520958E-4</v>
      </c>
      <c r="AZ40" s="52">
        <v>6.67553571428571E-4</v>
      </c>
      <c r="BA40" s="52">
        <v>6.02041420118343E-4</v>
      </c>
      <c r="BB40" s="52">
        <v>5.985E-4</v>
      </c>
      <c r="BC40" s="52">
        <v>7.1578947368421E-4</v>
      </c>
      <c r="BD40" s="52">
        <v>8.12099959033183E-4</v>
      </c>
      <c r="BE40" s="53">
        <v>7.9734478062873E-4</v>
      </c>
      <c r="BF40" s="457">
        <v>-0.0208517632196461</v>
      </c>
      <c r="BG40" s="457">
        <v>0.0</v>
      </c>
      <c r="BH40" s="457">
        <v>1.04910579608527E-4</v>
      </c>
    </row>
    <row r="41" spans="8:8">
      <c r="A41" s="218" t="s">
        <v>129</v>
      </c>
      <c r="B41" s="52">
        <v>0.0</v>
      </c>
      <c r="C41" s="52">
        <v>0.0</v>
      </c>
      <c r="D41" s="52">
        <v>0.0</v>
      </c>
      <c r="E41" s="52">
        <v>0.0</v>
      </c>
      <c r="F41" s="52">
        <v>0.0</v>
      </c>
      <c r="G41" s="52">
        <v>0.0</v>
      </c>
      <c r="H41" s="52">
        <v>0.0</v>
      </c>
      <c r="I41" s="52">
        <v>0.0</v>
      </c>
      <c r="J41" s="52">
        <v>0.0</v>
      </c>
      <c r="K41" s="52">
        <v>0.0</v>
      </c>
      <c r="L41" s="52">
        <v>0.0</v>
      </c>
      <c r="M41" s="52">
        <v>0.0</v>
      </c>
      <c r="N41" s="52">
        <v>0.0</v>
      </c>
      <c r="O41" s="52">
        <v>0.0</v>
      </c>
      <c r="P41" s="52">
        <v>0.0</v>
      </c>
      <c r="Q41" s="52">
        <v>0.0</v>
      </c>
      <c r="R41" s="52">
        <v>0.0</v>
      </c>
      <c r="S41" s="52">
        <v>0.0</v>
      </c>
      <c r="T41" s="52">
        <v>0.0</v>
      </c>
      <c r="U41" s="52">
        <v>0.0</v>
      </c>
      <c r="V41" s="52">
        <v>0.0</v>
      </c>
      <c r="W41" s="52">
        <v>0.0</v>
      </c>
      <c r="X41" s="52">
        <v>0.0</v>
      </c>
      <c r="Y41" s="52">
        <v>0.0</v>
      </c>
      <c r="Z41" s="52">
        <v>0.0</v>
      </c>
      <c r="AA41" s="52">
        <v>0.0</v>
      </c>
      <c r="AB41" s="52">
        <v>0.0</v>
      </c>
      <c r="AC41" s="52">
        <v>0.0</v>
      </c>
      <c r="AD41" s="52">
        <v>0.0</v>
      </c>
      <c r="AE41" s="52">
        <v>0.0</v>
      </c>
      <c r="AF41" s="52">
        <v>0.0</v>
      </c>
      <c r="AG41" s="52">
        <v>0.0</v>
      </c>
      <c r="AH41" s="52">
        <v>0.0</v>
      </c>
      <c r="AI41" s="52">
        <v>0.0</v>
      </c>
      <c r="AJ41" s="52">
        <v>0.0</v>
      </c>
      <c r="AK41" s="52">
        <v>4.0E-7</v>
      </c>
      <c r="AL41" s="52">
        <v>4.57012987012987E-7</v>
      </c>
      <c r="AM41" s="52">
        <v>5.82387096774193E-7</v>
      </c>
      <c r="AN41" s="52">
        <v>1.37209615384615E-5</v>
      </c>
      <c r="AO41" s="52">
        <v>8.9646305732484E-5</v>
      </c>
      <c r="AP41" s="52">
        <v>1.71379367088608E-4</v>
      </c>
      <c r="AQ41" s="52">
        <v>2.03172452830189E-4</v>
      </c>
      <c r="AR41" s="52">
        <v>1.998658125E-4</v>
      </c>
      <c r="AS41" s="52">
        <v>1.90356708074534E-4</v>
      </c>
      <c r="AT41" s="52">
        <v>1.91873333333333E-4</v>
      </c>
      <c r="AU41" s="52">
        <v>1.98505766871166E-4</v>
      </c>
      <c r="AV41" s="52">
        <v>2.40172682926829E-4</v>
      </c>
      <c r="AW41" s="52">
        <v>3.54932181818182E-4</v>
      </c>
      <c r="AX41" s="52">
        <v>6.79633373493975E-4</v>
      </c>
      <c r="AY41" s="52">
        <v>8.67986407185628E-4</v>
      </c>
      <c r="AZ41" s="52">
        <v>9.44601964285713E-4</v>
      </c>
      <c r="BA41" s="52">
        <v>9.07932781065088E-4</v>
      </c>
      <c r="BB41" s="52">
        <v>9.76167E-4</v>
      </c>
      <c r="BC41" s="52">
        <v>0.00107122368421053</v>
      </c>
      <c r="BD41" s="52">
        <v>0.00116230135190496</v>
      </c>
      <c r="BE41" s="53">
        <v>0.0018337849465262</v>
      </c>
      <c r="BF41" s="457">
        <v>0.573408309424204</v>
      </c>
      <c r="BG41" s="457">
        <v>0.197375623051347</v>
      </c>
      <c r="BH41" s="457">
        <v>2.41280116571096E-4</v>
      </c>
    </row>
    <row r="42" spans="8:8">
      <c r="A42" s="218" t="s">
        <v>130</v>
      </c>
      <c r="B42" s="52">
        <v>0.0</v>
      </c>
      <c r="C42" s="52">
        <v>0.0</v>
      </c>
      <c r="D42" s="52">
        <v>0.0</v>
      </c>
      <c r="E42" s="52">
        <v>0.0</v>
      </c>
      <c r="F42" s="52">
        <v>0.0</v>
      </c>
      <c r="G42" s="52">
        <v>0.0</v>
      </c>
      <c r="H42" s="52">
        <v>0.0</v>
      </c>
      <c r="I42" s="52">
        <v>0.0</v>
      </c>
      <c r="J42" s="52">
        <v>0.0</v>
      </c>
      <c r="K42" s="52">
        <v>0.0</v>
      </c>
      <c r="L42" s="52">
        <v>0.0</v>
      </c>
      <c r="M42" s="52">
        <v>0.0</v>
      </c>
      <c r="N42" s="52">
        <v>0.0</v>
      </c>
      <c r="O42" s="52">
        <v>0.0</v>
      </c>
      <c r="P42" s="52">
        <v>0.0</v>
      </c>
      <c r="Q42" s="52">
        <v>0.0</v>
      </c>
      <c r="R42" s="52">
        <v>0.0</v>
      </c>
      <c r="S42" s="52">
        <v>0.0</v>
      </c>
      <c r="T42" s="52">
        <v>0.0</v>
      </c>
      <c r="U42" s="52">
        <v>0.0</v>
      </c>
      <c r="V42" s="52">
        <v>0.0</v>
      </c>
      <c r="W42" s="52">
        <v>0.0</v>
      </c>
      <c r="X42" s="52">
        <v>0.0</v>
      </c>
      <c r="Y42" s="52">
        <v>0.0</v>
      </c>
      <c r="Z42" s="52">
        <v>0.0</v>
      </c>
      <c r="AA42" s="52">
        <v>0.0</v>
      </c>
      <c r="AB42" s="52">
        <v>0.0</v>
      </c>
      <c r="AC42" s="52">
        <v>1.0E-5</v>
      </c>
      <c r="AD42" s="52">
        <v>1.0E-5</v>
      </c>
      <c r="AE42" s="52">
        <v>1.0E-7</v>
      </c>
      <c r="AF42" s="52">
        <v>1.0E-5</v>
      </c>
      <c r="AG42" s="52">
        <v>2.0E-5</v>
      </c>
      <c r="AH42" s="52">
        <v>2.0E-5</v>
      </c>
      <c r="AI42" s="52">
        <v>3.5E-5</v>
      </c>
      <c r="AJ42" s="52">
        <v>5.27E-5</v>
      </c>
      <c r="AK42" s="52">
        <v>7.71E-5</v>
      </c>
      <c r="AL42" s="52">
        <v>1.29751948051948E-4</v>
      </c>
      <c r="AM42" s="52">
        <v>1.68201290322581E-4</v>
      </c>
      <c r="AN42" s="52">
        <v>3.01488461538461E-4</v>
      </c>
      <c r="AO42" s="52">
        <v>3.22956687898089E-4</v>
      </c>
      <c r="AP42" s="52">
        <v>3.3116753164557E-4</v>
      </c>
      <c r="AQ42" s="52">
        <v>3.38938301886792E-4</v>
      </c>
      <c r="AR42" s="52">
        <v>3.41496E-4</v>
      </c>
      <c r="AS42" s="52">
        <v>3.69566273291925E-4</v>
      </c>
      <c r="AT42" s="52">
        <v>4.19748888888889E-4</v>
      </c>
      <c r="AU42" s="52">
        <v>5.57971288343558E-4</v>
      </c>
      <c r="AV42" s="52">
        <v>9.36136097560975E-4</v>
      </c>
      <c r="AW42" s="52">
        <v>0.00235298236363636</v>
      </c>
      <c r="AX42" s="52">
        <v>0.00475498192771084</v>
      </c>
      <c r="AY42" s="52">
        <v>0.00718973568862275</v>
      </c>
      <c r="AZ42" s="52">
        <v>0.0102137426785714</v>
      </c>
      <c r="BA42" s="52">
        <v>0.0141178622485207</v>
      </c>
      <c r="BB42" s="52">
        <v>0.019839114</v>
      </c>
      <c r="BC42" s="52">
        <v>0.0331890463157895</v>
      </c>
      <c r="BD42" s="52">
        <v>0.0475676185170012</v>
      </c>
      <c r="BE42" s="53">
        <v>0.0715511701481504</v>
      </c>
      <c r="BF42" s="457">
        <v>0.500089291252668</v>
      </c>
      <c r="BG42" s="457">
        <v>0.604841644191102</v>
      </c>
      <c r="BH42" s="457">
        <v>0.00941433983676637</v>
      </c>
    </row>
    <row r="43" spans="8:8">
      <c r="A43" s="218" t="s">
        <v>131</v>
      </c>
      <c r="B43" s="52" t="s">
        <v>114</v>
      </c>
      <c r="C43" s="52" t="s">
        <v>114</v>
      </c>
      <c r="D43" s="52" t="s">
        <v>114</v>
      </c>
      <c r="E43" s="52" t="s">
        <v>114</v>
      </c>
      <c r="F43" s="52" t="s">
        <v>114</v>
      </c>
      <c r="G43" s="52" t="s">
        <v>114</v>
      </c>
      <c r="H43" s="52" t="s">
        <v>114</v>
      </c>
      <c r="I43" s="52" t="s">
        <v>114</v>
      </c>
      <c r="J43" s="52" t="s">
        <v>114</v>
      </c>
      <c r="K43" s="52" t="s">
        <v>114</v>
      </c>
      <c r="L43" s="52" t="s">
        <v>114</v>
      </c>
      <c r="M43" s="52" t="s">
        <v>114</v>
      </c>
      <c r="N43" s="52" t="s">
        <v>114</v>
      </c>
      <c r="O43" s="52" t="s">
        <v>114</v>
      </c>
      <c r="P43" s="52" t="s">
        <v>114</v>
      </c>
      <c r="Q43" s="52" t="s">
        <v>114</v>
      </c>
      <c r="R43" s="52" t="s">
        <v>114</v>
      </c>
      <c r="S43" s="52" t="s">
        <v>114</v>
      </c>
      <c r="T43" s="52" t="s">
        <v>114</v>
      </c>
      <c r="U43" s="52" t="s">
        <v>114</v>
      </c>
      <c r="V43" s="52" t="s">
        <v>114</v>
      </c>
      <c r="W43" s="52" t="s">
        <v>114</v>
      </c>
      <c r="X43" s="52" t="s">
        <v>114</v>
      </c>
      <c r="Y43" s="52" t="s">
        <v>114</v>
      </c>
      <c r="Z43" s="52" t="s">
        <v>114</v>
      </c>
      <c r="AA43" s="52">
        <v>0.0</v>
      </c>
      <c r="AB43" s="52">
        <v>0.0</v>
      </c>
      <c r="AC43" s="52">
        <v>0.0</v>
      </c>
      <c r="AD43" s="52">
        <v>0.0</v>
      </c>
      <c r="AE43" s="52">
        <v>0.0</v>
      </c>
      <c r="AF43" s="52">
        <v>0.0</v>
      </c>
      <c r="AG43" s="52">
        <v>0.0</v>
      </c>
      <c r="AH43" s="52">
        <v>0.0</v>
      </c>
      <c r="AI43" s="52">
        <v>0.0</v>
      </c>
      <c r="AJ43" s="52">
        <v>0.0</v>
      </c>
      <c r="AK43" s="52">
        <v>0.0</v>
      </c>
      <c r="AL43" s="52">
        <v>0.0</v>
      </c>
      <c r="AM43" s="52">
        <v>0.0</v>
      </c>
      <c r="AN43" s="52">
        <v>0.0</v>
      </c>
      <c r="AO43" s="52">
        <v>0.0</v>
      </c>
      <c r="AP43" s="52">
        <v>0.0</v>
      </c>
      <c r="AQ43" s="52">
        <v>0.0</v>
      </c>
      <c r="AR43" s="52">
        <v>0.0</v>
      </c>
      <c r="AS43" s="52">
        <v>0.0</v>
      </c>
      <c r="AT43" s="52">
        <v>0.0</v>
      </c>
      <c r="AU43" s="52">
        <v>2.44049079754601E-7</v>
      </c>
      <c r="AV43" s="52">
        <v>1.09432317073171E-5</v>
      </c>
      <c r="AW43" s="52">
        <v>2.62974545454545E-5</v>
      </c>
      <c r="AX43" s="52">
        <v>8.34218674698794E-5</v>
      </c>
      <c r="AY43" s="52">
        <v>1.31763233532934E-4</v>
      </c>
      <c r="AZ43" s="52">
        <v>2.05821428571428E-4</v>
      </c>
      <c r="BA43" s="52">
        <v>2.14562130177515E-4</v>
      </c>
      <c r="BB43" s="52">
        <v>2.13759E-4</v>
      </c>
      <c r="BC43" s="52">
        <v>2.03892631578947E-4</v>
      </c>
      <c r="BD43" s="52">
        <v>2.07054289225727E-4</v>
      </c>
      <c r="BE43" s="53">
        <v>2.09046987755102E-4</v>
      </c>
      <c r="BF43" s="457">
        <v>0.00686550325269741</v>
      </c>
      <c r="BG43" s="457">
        <v>0.0</v>
      </c>
      <c r="BH43" s="457">
        <v>2.75053417086533E-5</v>
      </c>
    </row>
    <row r="44" spans="8:8">
      <c r="A44" s="218" t="s">
        <v>132</v>
      </c>
      <c r="B44" s="52">
        <v>0.0</v>
      </c>
      <c r="C44" s="52">
        <v>0.0</v>
      </c>
      <c r="D44" s="52">
        <v>0.0</v>
      </c>
      <c r="E44" s="52">
        <v>0.0</v>
      </c>
      <c r="F44" s="52">
        <v>0.0</v>
      </c>
      <c r="G44" s="52">
        <v>0.0</v>
      </c>
      <c r="H44" s="52">
        <v>0.0</v>
      </c>
      <c r="I44" s="52">
        <v>0.0</v>
      </c>
      <c r="J44" s="52">
        <v>0.0</v>
      </c>
      <c r="K44" s="52">
        <v>0.0</v>
      </c>
      <c r="L44" s="52">
        <v>0.0</v>
      </c>
      <c r="M44" s="52">
        <v>0.0</v>
      </c>
      <c r="N44" s="52">
        <v>0.0</v>
      </c>
      <c r="O44" s="52">
        <v>0.0</v>
      </c>
      <c r="P44" s="52">
        <v>0.0</v>
      </c>
      <c r="Q44" s="52">
        <v>0.0</v>
      </c>
      <c r="R44" s="52">
        <v>0.0</v>
      </c>
      <c r="S44" s="52">
        <v>0.0</v>
      </c>
      <c r="T44" s="52">
        <v>0.0</v>
      </c>
      <c r="U44" s="52">
        <v>0.0</v>
      </c>
      <c r="V44" s="52">
        <v>0.0</v>
      </c>
      <c r="W44" s="52">
        <v>0.0</v>
      </c>
      <c r="X44" s="52">
        <v>0.0</v>
      </c>
      <c r="Y44" s="52">
        <v>0.0</v>
      </c>
      <c r="Z44" s="52">
        <v>0.0</v>
      </c>
      <c r="AA44" s="52">
        <v>0.0</v>
      </c>
      <c r="AB44" s="52">
        <v>0.0</v>
      </c>
      <c r="AC44" s="52">
        <v>0.0</v>
      </c>
      <c r="AD44" s="52">
        <v>0.0</v>
      </c>
      <c r="AE44" s="52">
        <v>0.0</v>
      </c>
      <c r="AF44" s="52">
        <v>0.0</v>
      </c>
      <c r="AG44" s="52">
        <v>0.0</v>
      </c>
      <c r="AH44" s="52">
        <v>0.0</v>
      </c>
      <c r="AI44" s="52">
        <v>0.0</v>
      </c>
      <c r="AJ44" s="52">
        <v>0.0</v>
      </c>
      <c r="AK44" s="52">
        <v>5.3E-5</v>
      </c>
      <c r="AL44" s="52">
        <v>5.26558441558442E-5</v>
      </c>
      <c r="AM44" s="52">
        <v>5.23161290322581E-5</v>
      </c>
      <c r="AN44" s="52">
        <v>6.08076923076923E-5</v>
      </c>
      <c r="AO44" s="52">
        <v>6.04203821656051E-5</v>
      </c>
      <c r="AP44" s="52">
        <v>6.00379746835443E-5</v>
      </c>
      <c r="AQ44" s="52">
        <v>6.83207547169811E-5</v>
      </c>
      <c r="AR44" s="52">
        <v>6.789375E-5</v>
      </c>
      <c r="AS44" s="52">
        <v>7.03229813664596E-5</v>
      </c>
      <c r="AT44" s="52">
        <v>7.27222222222222E-5</v>
      </c>
      <c r="AU44" s="52">
        <v>7.60306748466257E-5</v>
      </c>
      <c r="AV44" s="52">
        <v>7.92987804878048E-5</v>
      </c>
      <c r="AW44" s="52">
        <v>8.25272727272727E-5</v>
      </c>
      <c r="AX44" s="52">
        <v>9.03253012048192E-5</v>
      </c>
      <c r="AY44" s="52">
        <v>1.06275449101796E-4</v>
      </c>
      <c r="AZ44" s="52">
        <v>1.22035714285714E-4</v>
      </c>
      <c r="BA44" s="52">
        <v>2.15467455621302E-4</v>
      </c>
      <c r="BB44" s="52">
        <v>3.59649E-4</v>
      </c>
      <c r="BC44" s="52">
        <v>5.4468E-4</v>
      </c>
      <c r="BD44" s="52">
        <v>9.52055705791443E-4</v>
      </c>
      <c r="BE44" s="53">
        <v>0.00119913584513651</v>
      </c>
      <c r="BF44" s="457">
        <v>0.256081456595724</v>
      </c>
      <c r="BG44" s="457">
        <v>0.293300727502396</v>
      </c>
      <c r="BH44" s="457">
        <v>1.57776208735491E-4</v>
      </c>
    </row>
    <row r="45" spans="8:8">
      <c r="A45" s="218" t="s">
        <v>133</v>
      </c>
      <c r="B45" s="52">
        <v>0.0</v>
      </c>
      <c r="C45" s="52">
        <v>0.0</v>
      </c>
      <c r="D45" s="52">
        <v>0.0</v>
      </c>
      <c r="E45" s="52">
        <v>0.0</v>
      </c>
      <c r="F45" s="52">
        <v>0.0</v>
      </c>
      <c r="G45" s="52">
        <v>0.0</v>
      </c>
      <c r="H45" s="52">
        <v>0.0</v>
      </c>
      <c r="I45" s="52">
        <v>0.0</v>
      </c>
      <c r="J45" s="52">
        <v>0.0</v>
      </c>
      <c r="K45" s="52">
        <v>0.0</v>
      </c>
      <c r="L45" s="52">
        <v>0.0</v>
      </c>
      <c r="M45" s="52">
        <v>0.0</v>
      </c>
      <c r="N45" s="52">
        <v>0.0</v>
      </c>
      <c r="O45" s="52">
        <v>0.0</v>
      </c>
      <c r="P45" s="52">
        <v>0.0</v>
      </c>
      <c r="Q45" s="52">
        <v>0.0</v>
      </c>
      <c r="R45" s="52">
        <v>0.0</v>
      </c>
      <c r="S45" s="52">
        <v>0.0</v>
      </c>
      <c r="T45" s="52">
        <v>0.0</v>
      </c>
      <c r="U45" s="52">
        <v>0.0</v>
      </c>
      <c r="V45" s="52">
        <v>0.0</v>
      </c>
      <c r="W45" s="52">
        <v>0.0</v>
      </c>
      <c r="X45" s="52">
        <v>0.0</v>
      </c>
      <c r="Y45" s="52">
        <v>0.0</v>
      </c>
      <c r="Z45" s="52">
        <v>0.0</v>
      </c>
      <c r="AA45" s="52">
        <v>0.0</v>
      </c>
      <c r="AB45" s="52">
        <v>0.0</v>
      </c>
      <c r="AC45" s="52">
        <v>0.0</v>
      </c>
      <c r="AD45" s="52">
        <v>0.0</v>
      </c>
      <c r="AE45" s="52">
        <v>0.0</v>
      </c>
      <c r="AF45" s="52">
        <v>0.0</v>
      </c>
      <c r="AG45" s="52">
        <v>0.0</v>
      </c>
      <c r="AH45" s="52">
        <v>0.0</v>
      </c>
      <c r="AI45" s="52">
        <v>0.0</v>
      </c>
      <c r="AJ45" s="52">
        <v>0.0</v>
      </c>
      <c r="AK45" s="52">
        <v>0.0</v>
      </c>
      <c r="AL45" s="52">
        <v>0.0</v>
      </c>
      <c r="AM45" s="52">
        <v>0.0</v>
      </c>
      <c r="AN45" s="52">
        <v>0.0</v>
      </c>
      <c r="AO45" s="52">
        <v>0.0</v>
      </c>
      <c r="AP45" s="52">
        <v>0.0</v>
      </c>
      <c r="AQ45" s="52">
        <v>0.0</v>
      </c>
      <c r="AR45" s="52">
        <v>0.0</v>
      </c>
      <c r="AS45" s="52">
        <v>0.0</v>
      </c>
      <c r="AT45" s="52">
        <v>0.0</v>
      </c>
      <c r="AU45" s="52">
        <v>0.0</v>
      </c>
      <c r="AV45" s="52">
        <v>1.86585365853658E-6</v>
      </c>
      <c r="AW45" s="52">
        <v>1.02E-5</v>
      </c>
      <c r="AX45" s="52">
        <v>1.38253012048193E-5</v>
      </c>
      <c r="AY45" s="52">
        <v>6.41317365269461E-5</v>
      </c>
      <c r="AZ45" s="52">
        <v>5.19107142857142E-4</v>
      </c>
      <c r="BA45" s="52">
        <v>0.00112260355029586</v>
      </c>
      <c r="BB45" s="52">
        <v>0.001485</v>
      </c>
      <c r="BC45" s="52">
        <v>0.00268421052631579</v>
      </c>
      <c r="BD45" s="52">
        <v>0.00633520871773863</v>
      </c>
      <c r="BE45" s="53">
        <v>0.0176744489795918</v>
      </c>
      <c r="BF45" s="457">
        <v>1.78225373791268</v>
      </c>
      <c r="BG45" s="457">
        <v>0.0</v>
      </c>
      <c r="BH45" s="457">
        <v>0.00232551429664868</v>
      </c>
    </row>
    <row r="46" spans="8:8">
      <c r="A46" s="218" t="s">
        <v>134</v>
      </c>
      <c r="B46" s="52">
        <v>0.0</v>
      </c>
      <c r="C46" s="52">
        <v>0.0</v>
      </c>
      <c r="D46" s="52">
        <v>0.0</v>
      </c>
      <c r="E46" s="52">
        <v>0.0</v>
      </c>
      <c r="F46" s="52">
        <v>0.0</v>
      </c>
      <c r="G46" s="52">
        <v>0.0</v>
      </c>
      <c r="H46" s="52">
        <v>0.0</v>
      </c>
      <c r="I46" s="52">
        <v>0.0</v>
      </c>
      <c r="J46" s="52">
        <v>0.0</v>
      </c>
      <c r="K46" s="52">
        <v>0.0</v>
      </c>
      <c r="L46" s="52">
        <v>0.0</v>
      </c>
      <c r="M46" s="52">
        <v>0.0</v>
      </c>
      <c r="N46" s="52">
        <v>0.0</v>
      </c>
      <c r="O46" s="52">
        <v>0.0</v>
      </c>
      <c r="P46" s="52">
        <v>0.0</v>
      </c>
      <c r="Q46" s="52">
        <v>0.0</v>
      </c>
      <c r="R46" s="52">
        <v>0.0</v>
      </c>
      <c r="S46" s="52">
        <v>0.0</v>
      </c>
      <c r="T46" s="52">
        <v>0.0</v>
      </c>
      <c r="U46" s="52">
        <v>0.0</v>
      </c>
      <c r="V46" s="52">
        <v>0.0</v>
      </c>
      <c r="W46" s="52">
        <v>0.0</v>
      </c>
      <c r="X46" s="52">
        <v>0.0</v>
      </c>
      <c r="Y46" s="52">
        <v>0.0</v>
      </c>
      <c r="Z46" s="52">
        <v>1.01010101010101E-5</v>
      </c>
      <c r="AA46" s="52">
        <v>0.0</v>
      </c>
      <c r="AB46" s="52">
        <v>0.0</v>
      </c>
      <c r="AC46" s="52">
        <v>0.0</v>
      </c>
      <c r="AD46" s="52">
        <v>0.0</v>
      </c>
      <c r="AE46" s="52">
        <v>0.0</v>
      </c>
      <c r="AF46" s="52">
        <v>0.0</v>
      </c>
      <c r="AG46" s="52">
        <v>1.0E-5</v>
      </c>
      <c r="AH46" s="52">
        <v>1.0E-5</v>
      </c>
      <c r="AI46" s="52">
        <v>8.0E-6</v>
      </c>
      <c r="AJ46" s="52">
        <v>1.1E-5</v>
      </c>
      <c r="AK46" s="52">
        <v>1.4E-5</v>
      </c>
      <c r="AL46" s="52">
        <v>1.58961038961039E-5</v>
      </c>
      <c r="AM46" s="52">
        <v>1.77677419354839E-5</v>
      </c>
      <c r="AN46" s="52">
        <v>2.55E-5</v>
      </c>
      <c r="AO46" s="52">
        <v>2.82611464968153E-5</v>
      </c>
      <c r="AP46" s="52">
        <v>3.67974683544304E-5</v>
      </c>
      <c r="AQ46" s="52">
        <v>4.81132075471698E-5</v>
      </c>
      <c r="AR46" s="52">
        <v>2.295E-4</v>
      </c>
      <c r="AS46" s="52">
        <v>3.89627329192546E-4</v>
      </c>
      <c r="AT46" s="52">
        <v>0.00151111111111111</v>
      </c>
      <c r="AU46" s="52">
        <v>0.0020180981595092</v>
      </c>
      <c r="AV46" s="52">
        <v>0.00263085365853658</v>
      </c>
      <c r="AW46" s="52">
        <v>0.00364418181818182</v>
      </c>
      <c r="AX46" s="52">
        <v>0.00441616881957831</v>
      </c>
      <c r="AY46" s="52">
        <v>0.00574727198173652</v>
      </c>
      <c r="AZ46" s="52">
        <v>0.00725069655642856</v>
      </c>
      <c r="BA46" s="52">
        <v>0.00744177514792899</v>
      </c>
      <c r="BB46" s="52">
        <v>0.008928</v>
      </c>
      <c r="BC46" s="52">
        <v>0.00899210526315789</v>
      </c>
      <c r="BD46" s="52">
        <v>0.0119720114707087</v>
      </c>
      <c r="BE46" s="53">
        <v>0.0150543673469388</v>
      </c>
      <c r="BF46" s="457">
        <v>0.25402779912546</v>
      </c>
      <c r="BG46" s="457">
        <v>0.229948911641897</v>
      </c>
      <c r="BH46" s="457">
        <v>0.00198077725267312</v>
      </c>
    </row>
    <row r="47" spans="8:8">
      <c r="A47" s="218" t="s">
        <v>135</v>
      </c>
      <c r="B47" s="52">
        <v>0.0</v>
      </c>
      <c r="C47" s="52">
        <v>0.0</v>
      </c>
      <c r="D47" s="52">
        <v>0.0</v>
      </c>
      <c r="E47" s="52">
        <v>0.0</v>
      </c>
      <c r="F47" s="52">
        <v>0.0</v>
      </c>
      <c r="G47" s="52">
        <v>0.0</v>
      </c>
      <c r="H47" s="52">
        <v>0.0</v>
      </c>
      <c r="I47" s="52">
        <v>0.0</v>
      </c>
      <c r="J47" s="52">
        <v>0.0</v>
      </c>
      <c r="K47" s="52">
        <v>0.0</v>
      </c>
      <c r="L47" s="52">
        <v>0.0</v>
      </c>
      <c r="M47" s="52">
        <v>0.0</v>
      </c>
      <c r="N47" s="52">
        <v>0.0</v>
      </c>
      <c r="O47" s="52">
        <v>0.0</v>
      </c>
      <c r="P47" s="52">
        <v>0.0</v>
      </c>
      <c r="Q47" s="52">
        <v>0.0</v>
      </c>
      <c r="R47" s="52">
        <v>0.0</v>
      </c>
      <c r="S47" s="52">
        <v>0.0</v>
      </c>
      <c r="T47" s="52">
        <v>0.0</v>
      </c>
      <c r="U47" s="52">
        <v>0.0</v>
      </c>
      <c r="V47" s="52">
        <v>0.0</v>
      </c>
      <c r="W47" s="52">
        <v>0.0</v>
      </c>
      <c r="X47" s="52">
        <v>0.0</v>
      </c>
      <c r="Y47" s="52">
        <v>0.0</v>
      </c>
      <c r="Z47" s="52">
        <v>0.0</v>
      </c>
      <c r="AA47" s="52">
        <v>0.0</v>
      </c>
      <c r="AB47" s="52">
        <v>0.0</v>
      </c>
      <c r="AC47" s="52">
        <v>0.0</v>
      </c>
      <c r="AD47" s="52">
        <v>0.0</v>
      </c>
      <c r="AE47" s="52">
        <v>0.0</v>
      </c>
      <c r="AF47" s="52">
        <v>0.0</v>
      </c>
      <c r="AG47" s="52">
        <v>0.0</v>
      </c>
      <c r="AH47" s="52">
        <v>0.0</v>
      </c>
      <c r="AI47" s="52">
        <v>0.0</v>
      </c>
      <c r="AJ47" s="52">
        <v>0.0</v>
      </c>
      <c r="AK47" s="52">
        <v>0.0</v>
      </c>
      <c r="AL47" s="52">
        <v>0.0</v>
      </c>
      <c r="AM47" s="52">
        <v>0.0</v>
      </c>
      <c r="AN47" s="52">
        <v>0.0</v>
      </c>
      <c r="AO47" s="52">
        <v>0.0</v>
      </c>
      <c r="AP47" s="52">
        <v>0.0</v>
      </c>
      <c r="AQ47" s="52">
        <v>0.0</v>
      </c>
      <c r="AR47" s="52">
        <v>0.0</v>
      </c>
      <c r="AS47" s="52">
        <v>0.0</v>
      </c>
      <c r="AT47" s="52">
        <v>9.5398428731762E-6</v>
      </c>
      <c r="AU47" s="52">
        <v>1.8962632459565E-5</v>
      </c>
      <c r="AV47" s="52">
        <v>9.32926829268292E-6</v>
      </c>
      <c r="AW47" s="52">
        <v>7.41818181818181E-5</v>
      </c>
      <c r="AX47" s="52">
        <v>0.00387108433734939</v>
      </c>
      <c r="AY47" s="52">
        <v>0.011867119760479</v>
      </c>
      <c r="AZ47" s="52">
        <v>0.0180503571428571</v>
      </c>
      <c r="BA47" s="52">
        <v>0.0164769230769231</v>
      </c>
      <c r="BB47" s="52">
        <v>0.016704</v>
      </c>
      <c r="BC47" s="52">
        <v>0.0158457894736842</v>
      </c>
      <c r="BD47" s="52">
        <v>0.0158497664891438</v>
      </c>
      <c r="BE47" s="53">
        <v>0.0151254204081633</v>
      </c>
      <c r="BF47" s="457">
        <v>-0.0483081165122007</v>
      </c>
      <c r="BG47" s="457">
        <v>1.09917267572415</v>
      </c>
      <c r="BH47" s="457">
        <v>0.00199012605386568</v>
      </c>
    </row>
    <row r="48" spans="8:8">
      <c r="A48" s="218" t="s">
        <v>136</v>
      </c>
      <c r="B48" s="52">
        <v>0.0</v>
      </c>
      <c r="C48" s="52">
        <v>0.0</v>
      </c>
      <c r="D48" s="52">
        <v>0.0</v>
      </c>
      <c r="E48" s="52">
        <v>0.0</v>
      </c>
      <c r="F48" s="52">
        <v>0.0</v>
      </c>
      <c r="G48" s="52">
        <v>0.0</v>
      </c>
      <c r="H48" s="52">
        <v>0.0</v>
      </c>
      <c r="I48" s="52">
        <v>0.0</v>
      </c>
      <c r="J48" s="52">
        <v>0.0</v>
      </c>
      <c r="K48" s="52">
        <v>0.0</v>
      </c>
      <c r="L48" s="52">
        <v>0.0</v>
      </c>
      <c r="M48" s="52">
        <v>0.0</v>
      </c>
      <c r="N48" s="52">
        <v>0.0</v>
      </c>
      <c r="O48" s="52">
        <v>0.0</v>
      </c>
      <c r="P48" s="52">
        <v>0.0</v>
      </c>
      <c r="Q48" s="52">
        <v>0.0</v>
      </c>
      <c r="R48" s="52">
        <v>0.0</v>
      </c>
      <c r="S48" s="52">
        <v>0.0</v>
      </c>
      <c r="T48" s="52">
        <v>0.0</v>
      </c>
      <c r="U48" s="52">
        <v>0.0</v>
      </c>
      <c r="V48" s="52">
        <v>0.0</v>
      </c>
      <c r="W48" s="52">
        <v>0.0</v>
      </c>
      <c r="X48" s="52">
        <v>0.0</v>
      </c>
      <c r="Y48" s="52">
        <v>0.0</v>
      </c>
      <c r="Z48" s="52">
        <v>0.0</v>
      </c>
      <c r="AA48" s="52">
        <v>0.0</v>
      </c>
      <c r="AB48" s="52">
        <v>0.0</v>
      </c>
      <c r="AC48" s="52">
        <v>0.0</v>
      </c>
      <c r="AD48" s="52">
        <v>0.0</v>
      </c>
      <c r="AE48" s="52">
        <v>0.0</v>
      </c>
      <c r="AF48" s="52">
        <v>0.0</v>
      </c>
      <c r="AG48" s="52">
        <v>0.0</v>
      </c>
      <c r="AH48" s="52">
        <v>0.0</v>
      </c>
      <c r="AI48" s="52">
        <v>0.0</v>
      </c>
      <c r="AJ48" s="52">
        <v>0.0</v>
      </c>
      <c r="AK48" s="52">
        <v>0.0</v>
      </c>
      <c r="AL48" s="52">
        <v>0.0</v>
      </c>
      <c r="AM48" s="52">
        <v>0.0</v>
      </c>
      <c r="AN48" s="52">
        <v>0.0</v>
      </c>
      <c r="AO48" s="52">
        <v>0.0</v>
      </c>
      <c r="AP48" s="52">
        <v>0.0</v>
      </c>
      <c r="AQ48" s="52">
        <v>0.0</v>
      </c>
      <c r="AR48" s="52">
        <v>0.0</v>
      </c>
      <c r="AS48" s="52">
        <v>0.0</v>
      </c>
      <c r="AT48" s="52">
        <v>0.0</v>
      </c>
      <c r="AU48" s="52">
        <v>1.59570552147239E-4</v>
      </c>
      <c r="AV48" s="52">
        <v>0.00370371951219512</v>
      </c>
      <c r="AW48" s="52">
        <v>0.00393163636363636</v>
      </c>
      <c r="AX48" s="52">
        <v>0.00541951807228915</v>
      </c>
      <c r="AY48" s="52">
        <v>0.00546952095808383</v>
      </c>
      <c r="AZ48" s="52">
        <v>0.00460821428571428</v>
      </c>
      <c r="BA48" s="52">
        <v>0.00482538461538461</v>
      </c>
      <c r="BB48" s="52">
        <v>0.004554</v>
      </c>
      <c r="BC48" s="52">
        <v>0.00523421052631579</v>
      </c>
      <c r="BD48" s="52">
        <v>0.00525056943875461</v>
      </c>
      <c r="BE48" s="53">
        <v>0.00582635100472509</v>
      </c>
      <c r="BF48" s="457">
        <v>0.10662892485945</v>
      </c>
      <c r="BG48" s="457">
        <v>0.0</v>
      </c>
      <c r="BH48" s="457">
        <v>7.66601695726216E-4</v>
      </c>
    </row>
    <row r="49" spans="8:8">
      <c r="A49" s="218" t="s">
        <v>137</v>
      </c>
      <c r="B49" s="52" t="s">
        <v>114</v>
      </c>
      <c r="C49" s="52" t="s">
        <v>114</v>
      </c>
      <c r="D49" s="52" t="s">
        <v>114</v>
      </c>
      <c r="E49" s="52" t="s">
        <v>114</v>
      </c>
      <c r="F49" s="52" t="s">
        <v>114</v>
      </c>
      <c r="G49" s="52" t="s">
        <v>114</v>
      </c>
      <c r="H49" s="52" t="s">
        <v>114</v>
      </c>
      <c r="I49" s="52" t="s">
        <v>114</v>
      </c>
      <c r="J49" s="52" t="s">
        <v>114</v>
      </c>
      <c r="K49" s="52" t="s">
        <v>114</v>
      </c>
      <c r="L49" s="52" t="s">
        <v>114</v>
      </c>
      <c r="M49" s="52" t="s">
        <v>114</v>
      </c>
      <c r="N49" s="52" t="s">
        <v>114</v>
      </c>
      <c r="O49" s="52" t="s">
        <v>114</v>
      </c>
      <c r="P49" s="52" t="s">
        <v>114</v>
      </c>
      <c r="Q49" s="52" t="s">
        <v>114</v>
      </c>
      <c r="R49" s="52" t="s">
        <v>114</v>
      </c>
      <c r="S49" s="52" t="s">
        <v>114</v>
      </c>
      <c r="T49" s="52" t="s">
        <v>114</v>
      </c>
      <c r="U49" s="52" t="s">
        <v>114</v>
      </c>
      <c r="V49" s="52" t="s">
        <v>114</v>
      </c>
      <c r="W49" s="52" t="s">
        <v>114</v>
      </c>
      <c r="X49" s="52" t="s">
        <v>114</v>
      </c>
      <c r="Y49" s="52" t="s">
        <v>114</v>
      </c>
      <c r="Z49" s="52" t="s">
        <v>114</v>
      </c>
      <c r="AA49" s="52">
        <v>0.0</v>
      </c>
      <c r="AB49" s="52">
        <v>0.0</v>
      </c>
      <c r="AC49" s="52">
        <v>0.0</v>
      </c>
      <c r="AD49" s="52">
        <v>0.0</v>
      </c>
      <c r="AE49" s="52">
        <v>0.0</v>
      </c>
      <c r="AF49" s="52">
        <v>0.0</v>
      </c>
      <c r="AG49" s="52">
        <v>0.0</v>
      </c>
      <c r="AH49" s="52">
        <v>0.0</v>
      </c>
      <c r="AI49" s="52">
        <v>0.0</v>
      </c>
      <c r="AJ49" s="52">
        <v>0.0</v>
      </c>
      <c r="AK49" s="52">
        <v>0.0</v>
      </c>
      <c r="AL49" s="52">
        <v>0.0</v>
      </c>
      <c r="AM49" s="52">
        <v>0.0</v>
      </c>
      <c r="AN49" s="52">
        <v>0.0</v>
      </c>
      <c r="AO49" s="52">
        <v>0.0</v>
      </c>
      <c r="AP49" s="52">
        <v>0.0</v>
      </c>
      <c r="AQ49" s="52">
        <v>0.0</v>
      </c>
      <c r="AR49" s="52">
        <v>0.0</v>
      </c>
      <c r="AS49" s="52">
        <v>9.50310559006211E-6</v>
      </c>
      <c r="AT49" s="52">
        <v>3.77777777777778E-5</v>
      </c>
      <c r="AU49" s="52">
        <v>1.22024539877301E-4</v>
      </c>
      <c r="AV49" s="52">
        <v>6.15731707317073E-4</v>
      </c>
      <c r="AW49" s="52">
        <v>0.00151145454545454</v>
      </c>
      <c r="AX49" s="52">
        <v>0.00198162650602409</v>
      </c>
      <c r="AY49" s="52">
        <v>0.00235455089820359</v>
      </c>
      <c r="AZ49" s="52">
        <v>0.00249535714285714</v>
      </c>
      <c r="BA49" s="52">
        <v>0.00241721893491124</v>
      </c>
      <c r="BB49" s="52">
        <v>0.002554803</v>
      </c>
      <c r="BC49" s="52">
        <v>0.00228123</v>
      </c>
      <c r="BD49" s="52">
        <v>0.00270140460467022</v>
      </c>
      <c r="BE49" s="53">
        <v>0.00255676447346939</v>
      </c>
      <c r="BF49" s="457">
        <v>-0.0561285141149908</v>
      </c>
      <c r="BG49" s="457">
        <v>0.53262294393845</v>
      </c>
      <c r="BH49" s="457">
        <v>3.3640609351284E-4</v>
      </c>
    </row>
    <row r="50" spans="8:8">
      <c r="A50" s="218" t="s">
        <v>138</v>
      </c>
      <c r="B50" s="52">
        <v>0.0</v>
      </c>
      <c r="C50" s="52">
        <v>0.0</v>
      </c>
      <c r="D50" s="52">
        <v>0.0</v>
      </c>
      <c r="E50" s="52">
        <v>0.0</v>
      </c>
      <c r="F50" s="52">
        <v>0.0</v>
      </c>
      <c r="G50" s="52">
        <v>0.0</v>
      </c>
      <c r="H50" s="52">
        <v>0.0</v>
      </c>
      <c r="I50" s="52">
        <v>0.0</v>
      </c>
      <c r="J50" s="52">
        <v>0.0</v>
      </c>
      <c r="K50" s="52">
        <v>0.0</v>
      </c>
      <c r="L50" s="52">
        <v>0.0</v>
      </c>
      <c r="M50" s="52">
        <v>0.0</v>
      </c>
      <c r="N50" s="52">
        <v>0.0</v>
      </c>
      <c r="O50" s="52">
        <v>0.0</v>
      </c>
      <c r="P50" s="52">
        <v>0.0</v>
      </c>
      <c r="Q50" s="52">
        <v>0.0</v>
      </c>
      <c r="R50" s="52">
        <v>0.0</v>
      </c>
      <c r="S50" s="52">
        <v>0.0</v>
      </c>
      <c r="T50" s="52">
        <v>0.0</v>
      </c>
      <c r="U50" s="52">
        <v>0.0</v>
      </c>
      <c r="V50" s="52">
        <v>0.0</v>
      </c>
      <c r="W50" s="52">
        <v>0.0</v>
      </c>
      <c r="X50" s="52">
        <v>0.0</v>
      </c>
      <c r="Y50" s="52">
        <v>0.0</v>
      </c>
      <c r="Z50" s="52">
        <v>6.06060606060606E-5</v>
      </c>
      <c r="AA50" s="52">
        <v>6.0E-5</v>
      </c>
      <c r="AB50" s="52">
        <v>7.0E-5</v>
      </c>
      <c r="AC50" s="52">
        <v>8.0E-5</v>
      </c>
      <c r="AD50" s="52">
        <v>9.0E-5</v>
      </c>
      <c r="AE50" s="52">
        <v>1.0E-4</v>
      </c>
      <c r="AF50" s="52">
        <v>1.5E-4</v>
      </c>
      <c r="AG50" s="52">
        <v>1.2E-4</v>
      </c>
      <c r="AH50" s="52">
        <v>1.3E-4</v>
      </c>
      <c r="AI50" s="52">
        <v>1.5E-4</v>
      </c>
      <c r="AJ50" s="52">
        <v>1.7E-4</v>
      </c>
      <c r="AK50" s="52">
        <v>1.8E-4</v>
      </c>
      <c r="AL50" s="52">
        <v>2.38441558441558E-4</v>
      </c>
      <c r="AM50" s="52">
        <v>2.96129032258065E-4</v>
      </c>
      <c r="AN50" s="52">
        <v>4.02115384615385E-4</v>
      </c>
      <c r="AO50" s="52">
        <v>5.45732484076433E-4</v>
      </c>
      <c r="AP50" s="52">
        <v>3.97025316455696E-4</v>
      </c>
      <c r="AQ50" s="52">
        <v>0.00114509433962264</v>
      </c>
      <c r="AR50" s="52">
        <v>0.00485775</v>
      </c>
      <c r="AS50" s="52">
        <v>0.0244990062111801</v>
      </c>
      <c r="AT50" s="52">
        <v>0.0572988274706868</v>
      </c>
      <c r="AU50" s="52">
        <v>0.0663102811295742</v>
      </c>
      <c r="AV50" s="52">
        <v>0.0809737226458025</v>
      </c>
      <c r="AW50" s="52">
        <v>0.110956614933785</v>
      </c>
      <c r="AX50" s="52">
        <v>0.120841327535476</v>
      </c>
      <c r="AY50" s="52">
        <v>0.125267850455681</v>
      </c>
      <c r="AZ50" s="52">
        <v>0.126210698982686</v>
      </c>
      <c r="BA50" s="52">
        <v>0.123501787183278</v>
      </c>
      <c r="BB50" s="52">
        <v>0.12888604053</v>
      </c>
      <c r="BC50" s="52">
        <v>0.114025263157895</v>
      </c>
      <c r="BD50" s="52">
        <v>0.134680999726669</v>
      </c>
      <c r="BE50" s="53">
        <v>0.184785573592593</v>
      </c>
      <c r="BF50" s="457">
        <v>0.368275371806058</v>
      </c>
      <c r="BG50" s="457">
        <v>0.0892211348835907</v>
      </c>
      <c r="BH50" s="457">
        <v>0.024313147962926</v>
      </c>
    </row>
    <row r="51" spans="8:8">
      <c r="A51" s="218" t="s">
        <v>139</v>
      </c>
      <c r="B51" s="52">
        <v>0.0</v>
      </c>
      <c r="C51" s="52">
        <v>0.0</v>
      </c>
      <c r="D51" s="52">
        <v>0.0</v>
      </c>
      <c r="E51" s="52">
        <v>0.0</v>
      </c>
      <c r="F51" s="52">
        <v>0.0</v>
      </c>
      <c r="G51" s="52">
        <v>0.0</v>
      </c>
      <c r="H51" s="52">
        <v>0.0</v>
      </c>
      <c r="I51" s="52">
        <v>0.0</v>
      </c>
      <c r="J51" s="52">
        <v>0.0</v>
      </c>
      <c r="K51" s="52">
        <v>0.0</v>
      </c>
      <c r="L51" s="52">
        <v>0.0</v>
      </c>
      <c r="M51" s="52">
        <v>0.0</v>
      </c>
      <c r="N51" s="52">
        <v>0.0</v>
      </c>
      <c r="O51" s="52">
        <v>0.0</v>
      </c>
      <c r="P51" s="52">
        <v>0.0</v>
      </c>
      <c r="Q51" s="52">
        <v>0.0</v>
      </c>
      <c r="R51" s="52">
        <v>0.0</v>
      </c>
      <c r="S51" s="52">
        <v>0.0</v>
      </c>
      <c r="T51" s="52">
        <v>0.0</v>
      </c>
      <c r="U51" s="52">
        <v>0.0</v>
      </c>
      <c r="V51" s="52">
        <v>0.0</v>
      </c>
      <c r="W51" s="52">
        <v>0.0</v>
      </c>
      <c r="X51" s="52">
        <v>0.0</v>
      </c>
      <c r="Y51" s="52">
        <v>0.0</v>
      </c>
      <c r="Z51" s="52">
        <v>0.0</v>
      </c>
      <c r="AA51" s="52">
        <v>0.0</v>
      </c>
      <c r="AB51" s="52">
        <v>0.0</v>
      </c>
      <c r="AC51" s="52">
        <v>0.0</v>
      </c>
      <c r="AD51" s="52">
        <v>1.0E-5</v>
      </c>
      <c r="AE51" s="52">
        <v>1.0E-5</v>
      </c>
      <c r="AF51" s="52">
        <v>1.0E-5</v>
      </c>
      <c r="AG51" s="52">
        <v>1.0E-5</v>
      </c>
      <c r="AH51" s="52">
        <v>1.0E-5</v>
      </c>
      <c r="AI51" s="52">
        <v>1.0E-5</v>
      </c>
      <c r="AJ51" s="52">
        <v>1.0E-5</v>
      </c>
      <c r="AK51" s="52">
        <v>1.0E-5</v>
      </c>
      <c r="AL51" s="52">
        <v>1.98701298701299E-5</v>
      </c>
      <c r="AM51" s="52">
        <v>1.9741935483871E-5</v>
      </c>
      <c r="AN51" s="52">
        <v>1.96153846153846E-5</v>
      </c>
      <c r="AO51" s="52">
        <v>1.94904458598726E-5</v>
      </c>
      <c r="AP51" s="52">
        <v>1.93670886075949E-5</v>
      </c>
      <c r="AQ51" s="52">
        <v>1.92452830188679E-5</v>
      </c>
      <c r="AR51" s="52">
        <v>2.86875E-5</v>
      </c>
      <c r="AS51" s="52">
        <v>3.80124223602484E-5</v>
      </c>
      <c r="AT51" s="52">
        <v>6.61111111111111E-5</v>
      </c>
      <c r="AU51" s="52">
        <v>8.44785276073619E-5</v>
      </c>
      <c r="AV51" s="52">
        <v>1.21280487804878E-4</v>
      </c>
      <c r="AW51" s="52">
        <v>1.76181818181818E-4</v>
      </c>
      <c r="AX51" s="52">
        <v>3.22590361445783E-4</v>
      </c>
      <c r="AY51" s="52">
        <v>4.30598802395209E-4</v>
      </c>
      <c r="AZ51" s="52">
        <v>8.83392857142856E-4</v>
      </c>
      <c r="BA51" s="52">
        <v>0.00129461538461538</v>
      </c>
      <c r="BB51" s="52">
        <v>0.00207</v>
      </c>
      <c r="BC51" s="52">
        <v>0.00349842105263158</v>
      </c>
      <c r="BD51" s="52">
        <v>0.00591023351085621</v>
      </c>
      <c r="BE51" s="53">
        <v>0.00938281049562682</v>
      </c>
      <c r="BF51" s="457">
        <v>0.583215685841982</v>
      </c>
      <c r="BG51" s="457">
        <v>0.567231017713659</v>
      </c>
      <c r="BH51" s="457">
        <v>0.00123454258605291</v>
      </c>
    </row>
    <row r="52" spans="8:8">
      <c r="A52" s="218" t="s">
        <v>140</v>
      </c>
      <c r="B52" s="52">
        <v>0.0</v>
      </c>
      <c r="C52" s="52">
        <v>0.0</v>
      </c>
      <c r="D52" s="52">
        <v>0.0</v>
      </c>
      <c r="E52" s="52">
        <v>0.0</v>
      </c>
      <c r="F52" s="52">
        <v>0.0</v>
      </c>
      <c r="G52" s="52">
        <v>0.0</v>
      </c>
      <c r="H52" s="52">
        <v>0.0</v>
      </c>
      <c r="I52" s="52">
        <v>0.0</v>
      </c>
      <c r="J52" s="52">
        <v>0.0</v>
      </c>
      <c r="K52" s="52">
        <v>0.0</v>
      </c>
      <c r="L52" s="52">
        <v>0.0</v>
      </c>
      <c r="M52" s="52">
        <v>0.0</v>
      </c>
      <c r="N52" s="52">
        <v>0.0</v>
      </c>
      <c r="O52" s="52">
        <v>0.0</v>
      </c>
      <c r="P52" s="52">
        <v>0.0</v>
      </c>
      <c r="Q52" s="52">
        <v>0.0</v>
      </c>
      <c r="R52" s="52">
        <v>0.0</v>
      </c>
      <c r="S52" s="52">
        <v>0.0</v>
      </c>
      <c r="T52" s="52">
        <v>0.0</v>
      </c>
      <c r="U52" s="52">
        <v>0.0</v>
      </c>
      <c r="V52" s="52">
        <v>0.0</v>
      </c>
      <c r="W52" s="52">
        <v>0.0</v>
      </c>
      <c r="X52" s="52">
        <v>0.0</v>
      </c>
      <c r="Y52" s="52">
        <v>0.0</v>
      </c>
      <c r="Z52" s="52">
        <v>0.0</v>
      </c>
      <c r="AA52" s="52">
        <v>1.0E-5</v>
      </c>
      <c r="AB52" s="52">
        <v>2.0E-5</v>
      </c>
      <c r="AC52" s="52">
        <v>3.0E-5</v>
      </c>
      <c r="AD52" s="52">
        <v>4.0E-5</v>
      </c>
      <c r="AE52" s="52">
        <v>5.0E-5</v>
      </c>
      <c r="AF52" s="52">
        <v>6.0E-5</v>
      </c>
      <c r="AG52" s="52">
        <v>7.0E-5</v>
      </c>
      <c r="AH52" s="52">
        <v>7.0E-5</v>
      </c>
      <c r="AI52" s="52">
        <v>8.0E-5</v>
      </c>
      <c r="AJ52" s="52">
        <v>1.0E-4</v>
      </c>
      <c r="AK52" s="52">
        <v>1.1E-4</v>
      </c>
      <c r="AL52" s="52">
        <v>1.29155844155844E-4</v>
      </c>
      <c r="AM52" s="52">
        <v>1.48064516129032E-4</v>
      </c>
      <c r="AN52" s="52">
        <v>1.76538461538462E-4</v>
      </c>
      <c r="AO52" s="52">
        <v>1.75414012738854E-4</v>
      </c>
      <c r="AP52" s="52">
        <v>2.03354430379747E-4</v>
      </c>
      <c r="AQ52" s="52">
        <v>2.30943396226415E-4</v>
      </c>
      <c r="AR52" s="52">
        <v>2.773125E-4</v>
      </c>
      <c r="AS52" s="52">
        <v>3.51614906832298E-4</v>
      </c>
      <c r="AT52" s="52">
        <v>5.1E-4</v>
      </c>
      <c r="AU52" s="52">
        <v>8.82331288343558E-4</v>
      </c>
      <c r="AV52" s="52">
        <v>0.00156731707317073</v>
      </c>
      <c r="AW52" s="52">
        <v>0.00277254545454545</v>
      </c>
      <c r="AX52" s="52">
        <v>0.00460843373493976</v>
      </c>
      <c r="AY52" s="52">
        <v>0.00771413173652694</v>
      </c>
      <c r="AZ52" s="52">
        <v>0.0101908928571428</v>
      </c>
      <c r="BA52" s="52">
        <v>0.0120679881656805</v>
      </c>
      <c r="BB52" s="52">
        <v>0.015147</v>
      </c>
      <c r="BC52" s="52">
        <v>0.0174026315789474</v>
      </c>
      <c r="BD52" s="52">
        <v>0.0194155182302335</v>
      </c>
      <c r="BE52" s="53">
        <v>0.023299314731738</v>
      </c>
      <c r="BF52" s="457">
        <v>0.196756899627213</v>
      </c>
      <c r="BG52" s="457">
        <v>0.438990348558514</v>
      </c>
      <c r="BH52" s="457">
        <v>0.00306560558540396</v>
      </c>
    </row>
    <row r="53" spans="8:8">
      <c r="A53" s="218" t="s">
        <v>141</v>
      </c>
      <c r="B53" s="52">
        <v>0.0</v>
      </c>
      <c r="C53" s="52">
        <v>0.0</v>
      </c>
      <c r="D53" s="52">
        <v>0.0</v>
      </c>
      <c r="E53" s="52">
        <v>0.0</v>
      </c>
      <c r="F53" s="52">
        <v>0.0</v>
      </c>
      <c r="G53" s="52">
        <v>0.0</v>
      </c>
      <c r="H53" s="52">
        <v>0.0</v>
      </c>
      <c r="I53" s="52">
        <v>0.0</v>
      </c>
      <c r="J53" s="52">
        <v>0.0</v>
      </c>
      <c r="K53" s="52">
        <v>0.0</v>
      </c>
      <c r="L53" s="52">
        <v>0.0</v>
      </c>
      <c r="M53" s="52">
        <v>0.0</v>
      </c>
      <c r="N53" s="52">
        <v>0.0</v>
      </c>
      <c r="O53" s="52">
        <v>0.0</v>
      </c>
      <c r="P53" s="52">
        <v>0.0</v>
      </c>
      <c r="Q53" s="52">
        <v>0.0</v>
      </c>
      <c r="R53" s="52">
        <v>0.0</v>
      </c>
      <c r="S53" s="52">
        <v>0.0</v>
      </c>
      <c r="T53" s="52">
        <v>0.0</v>
      </c>
      <c r="U53" s="52">
        <v>0.0</v>
      </c>
      <c r="V53" s="52">
        <v>0.0</v>
      </c>
      <c r="W53" s="52">
        <v>0.0</v>
      </c>
      <c r="X53" s="52">
        <v>0.0</v>
      </c>
      <c r="Y53" s="52">
        <v>0.0</v>
      </c>
      <c r="Z53" s="52">
        <v>0.0</v>
      </c>
      <c r="AA53" s="52">
        <v>0.0</v>
      </c>
      <c r="AB53" s="52">
        <v>0.0</v>
      </c>
      <c r="AC53" s="52">
        <v>0.0</v>
      </c>
      <c r="AD53" s="52">
        <v>0.0</v>
      </c>
      <c r="AE53" s="52">
        <v>0.0</v>
      </c>
      <c r="AF53" s="52">
        <v>0.0</v>
      </c>
      <c r="AG53" s="52">
        <v>0.0</v>
      </c>
      <c r="AH53" s="52">
        <v>0.0</v>
      </c>
      <c r="AI53" s="52">
        <v>0.0</v>
      </c>
      <c r="AJ53" s="52">
        <v>0.0</v>
      </c>
      <c r="AK53" s="52">
        <v>0.0</v>
      </c>
      <c r="AL53" s="52">
        <v>0.0</v>
      </c>
      <c r="AM53" s="52">
        <v>0.0</v>
      </c>
      <c r="AN53" s="52">
        <v>0.0</v>
      </c>
      <c r="AO53" s="52">
        <v>0.0</v>
      </c>
      <c r="AP53" s="52">
        <v>0.0</v>
      </c>
      <c r="AQ53" s="52">
        <v>0.0</v>
      </c>
      <c r="AR53" s="52">
        <v>0.0</v>
      </c>
      <c r="AS53" s="52">
        <v>0.0</v>
      </c>
      <c r="AT53" s="52">
        <v>0.0</v>
      </c>
      <c r="AU53" s="52">
        <v>2.25276073619632E-5</v>
      </c>
      <c r="AV53" s="52">
        <v>2.66960600375234E-5</v>
      </c>
      <c r="AW53" s="52">
        <v>3.94812989749976E-5</v>
      </c>
      <c r="AX53" s="52">
        <v>6.25329008341056E-5</v>
      </c>
      <c r="AY53" s="52">
        <v>1.59413173652694E-4</v>
      </c>
      <c r="AZ53" s="52">
        <v>0.00176787857142857</v>
      </c>
      <c r="BA53" s="52">
        <v>0.009443449704142</v>
      </c>
      <c r="BB53" s="52">
        <v>0.0260037</v>
      </c>
      <c r="BC53" s="52">
        <v>0.0697876842105263</v>
      </c>
      <c r="BD53" s="52">
        <v>0.0824562261368292</v>
      </c>
      <c r="BE53" s="53">
        <v>0.0962293333286734</v>
      </c>
      <c r="BF53" s="457">
        <v>0.163846760263608</v>
      </c>
      <c r="BG53" s="457">
        <v>0.0</v>
      </c>
      <c r="BH53" s="457">
        <v>0.0126613673032295</v>
      </c>
    </row>
    <row r="54" spans="8:8">
      <c r="A54" s="218" t="s">
        <v>142</v>
      </c>
      <c r="B54" s="52" t="s">
        <v>114</v>
      </c>
      <c r="C54" s="52" t="s">
        <v>114</v>
      </c>
      <c r="D54" s="52" t="s">
        <v>114</v>
      </c>
      <c r="E54" s="52" t="s">
        <v>114</v>
      </c>
      <c r="F54" s="52" t="s">
        <v>114</v>
      </c>
      <c r="G54" s="52" t="s">
        <v>114</v>
      </c>
      <c r="H54" s="52" t="s">
        <v>114</v>
      </c>
      <c r="I54" s="52" t="s">
        <v>114</v>
      </c>
      <c r="J54" s="52" t="s">
        <v>114</v>
      </c>
      <c r="K54" s="52" t="s">
        <v>114</v>
      </c>
      <c r="L54" s="52" t="s">
        <v>114</v>
      </c>
      <c r="M54" s="52" t="s">
        <v>114</v>
      </c>
      <c r="N54" s="52" t="s">
        <v>114</v>
      </c>
      <c r="O54" s="52" t="s">
        <v>114</v>
      </c>
      <c r="P54" s="52" t="s">
        <v>114</v>
      </c>
      <c r="Q54" s="52" t="s">
        <v>114</v>
      </c>
      <c r="R54" s="52" t="s">
        <v>114</v>
      </c>
      <c r="S54" s="52" t="s">
        <v>114</v>
      </c>
      <c r="T54" s="52" t="s">
        <v>114</v>
      </c>
      <c r="U54" s="52" t="s">
        <v>114</v>
      </c>
      <c r="V54" s="52">
        <v>0.0</v>
      </c>
      <c r="W54" s="52">
        <v>0.0</v>
      </c>
      <c r="X54" s="52">
        <v>0.0</v>
      </c>
      <c r="Y54" s="52">
        <v>0.0</v>
      </c>
      <c r="Z54" s="52">
        <v>0.0</v>
      </c>
      <c r="AA54" s="52">
        <v>0.0</v>
      </c>
      <c r="AB54" s="52">
        <v>0.0</v>
      </c>
      <c r="AC54" s="52">
        <v>0.0</v>
      </c>
      <c r="AD54" s="52">
        <v>0.0</v>
      </c>
      <c r="AE54" s="52">
        <v>0.0</v>
      </c>
      <c r="AF54" s="52">
        <v>0.0</v>
      </c>
      <c r="AG54" s="52">
        <v>0.0</v>
      </c>
      <c r="AH54" s="52">
        <v>0.0</v>
      </c>
      <c r="AI54" s="52">
        <v>0.0</v>
      </c>
      <c r="AJ54" s="52">
        <v>0.0</v>
      </c>
      <c r="AK54" s="52">
        <v>0.0</v>
      </c>
      <c r="AL54" s="52">
        <v>0.0</v>
      </c>
      <c r="AM54" s="52">
        <v>0.0</v>
      </c>
      <c r="AN54" s="52">
        <v>0.0</v>
      </c>
      <c r="AO54" s="52">
        <v>0.0</v>
      </c>
      <c r="AP54" s="52">
        <v>0.0</v>
      </c>
      <c r="AQ54" s="52">
        <v>0.0</v>
      </c>
      <c r="AR54" s="52">
        <v>0.0</v>
      </c>
      <c r="AS54" s="52">
        <v>0.0</v>
      </c>
      <c r="AT54" s="52">
        <v>0.0</v>
      </c>
      <c r="AU54" s="52">
        <v>0.0</v>
      </c>
      <c r="AV54" s="52">
        <v>2.80810975609756E-4</v>
      </c>
      <c r="AW54" s="52">
        <v>0.0030906</v>
      </c>
      <c r="AX54" s="52">
        <v>0.00525361445783132</v>
      </c>
      <c r="AY54" s="52">
        <v>0.00393035928143712</v>
      </c>
      <c r="AZ54" s="52">
        <v>0.00433955357142857</v>
      </c>
      <c r="BA54" s="52">
        <v>0.0044433372781065</v>
      </c>
      <c r="BB54" s="52">
        <v>0.0064953</v>
      </c>
      <c r="BC54" s="52">
        <v>0.00990921052631579</v>
      </c>
      <c r="BD54" s="52">
        <v>0.0261440917656698</v>
      </c>
      <c r="BE54" s="53">
        <v>0.0549394344374843</v>
      </c>
      <c r="BF54" s="457">
        <v>1.09566762480019</v>
      </c>
      <c r="BG54" s="457">
        <v>0.0</v>
      </c>
      <c r="BH54" s="457">
        <v>0.00722865195863735</v>
      </c>
    </row>
    <row r="55" spans="8:8">
      <c r="A55" s="218" t="s">
        <v>143</v>
      </c>
      <c r="B55" s="52">
        <v>0.0</v>
      </c>
      <c r="C55" s="52">
        <v>0.0</v>
      </c>
      <c r="D55" s="52">
        <v>0.0</v>
      </c>
      <c r="E55" s="52">
        <v>0.0</v>
      </c>
      <c r="F55" s="52">
        <v>0.0</v>
      </c>
      <c r="G55" s="52">
        <v>0.0</v>
      </c>
      <c r="H55" s="52">
        <v>0.0</v>
      </c>
      <c r="I55" s="52">
        <v>0.0</v>
      </c>
      <c r="J55" s="52">
        <v>0.0</v>
      </c>
      <c r="K55" s="52">
        <v>0.0</v>
      </c>
      <c r="L55" s="52">
        <v>0.0</v>
      </c>
      <c r="M55" s="52">
        <v>0.0</v>
      </c>
      <c r="N55" s="52">
        <v>0.0</v>
      </c>
      <c r="O55" s="52">
        <v>0.0</v>
      </c>
      <c r="P55" s="52">
        <v>0.0</v>
      </c>
      <c r="Q55" s="52">
        <v>0.0</v>
      </c>
      <c r="R55" s="52">
        <v>0.0</v>
      </c>
      <c r="S55" s="52">
        <v>0.0</v>
      </c>
      <c r="T55" s="52">
        <v>0.0</v>
      </c>
      <c r="U55" s="52">
        <v>1.01010101010101E-5</v>
      </c>
      <c r="V55" s="52">
        <v>1.01010101010101E-5</v>
      </c>
      <c r="W55" s="52">
        <v>1.01010101010101E-5</v>
      </c>
      <c r="X55" s="52">
        <v>0.0</v>
      </c>
      <c r="Y55" s="52">
        <v>1.01010101010101E-5</v>
      </c>
      <c r="Z55" s="52">
        <v>0.0</v>
      </c>
      <c r="AA55" s="52">
        <v>0.0</v>
      </c>
      <c r="AB55" s="52">
        <v>0.0</v>
      </c>
      <c r="AC55" s="52">
        <v>0.0</v>
      </c>
      <c r="AD55" s="52">
        <v>0.0</v>
      </c>
      <c r="AE55" s="52">
        <v>0.0</v>
      </c>
      <c r="AF55" s="52">
        <v>0.0</v>
      </c>
      <c r="AG55" s="52">
        <v>0.0</v>
      </c>
      <c r="AH55" s="52">
        <v>0.0</v>
      </c>
      <c r="AI55" s="52">
        <v>0.0</v>
      </c>
      <c r="AJ55" s="52">
        <v>1.0E-5</v>
      </c>
      <c r="AK55" s="52">
        <v>1.0E-5</v>
      </c>
      <c r="AL55" s="52">
        <v>1.98701298701299E-5</v>
      </c>
      <c r="AM55" s="52">
        <v>2.96129032258065E-5</v>
      </c>
      <c r="AN55" s="52">
        <v>2.94230769230769E-5</v>
      </c>
      <c r="AO55" s="52">
        <v>3.89808917197452E-5</v>
      </c>
      <c r="AP55" s="52">
        <v>7.74683544303797E-5</v>
      </c>
      <c r="AQ55" s="52">
        <v>1.05849056603774E-4</v>
      </c>
      <c r="AR55" s="52">
        <v>1.33875E-4</v>
      </c>
      <c r="AS55" s="52">
        <v>1.61552795031056E-4</v>
      </c>
      <c r="AT55" s="52">
        <v>1.88890838141202E-4</v>
      </c>
      <c r="AU55" s="52">
        <v>3.78061121564377E-4</v>
      </c>
      <c r="AV55" s="52">
        <v>0.00227320150858228</v>
      </c>
      <c r="AW55" s="52">
        <v>0.0125530805307553</v>
      </c>
      <c r="AX55" s="52">
        <v>0.0185283191883486</v>
      </c>
      <c r="AY55" s="52">
        <v>0.0371420092298867</v>
      </c>
      <c r="AZ55" s="52">
        <v>0.0686028696370353</v>
      </c>
      <c r="BA55" s="52">
        <v>0.0942256217699774</v>
      </c>
      <c r="BB55" s="52">
        <v>0.103279086402277</v>
      </c>
      <c r="BC55" s="52">
        <v>0.113949303611989</v>
      </c>
      <c r="BD55" s="52">
        <v>0.11515657801194</v>
      </c>
      <c r="BE55" s="53">
        <v>0.113693466616615</v>
      </c>
      <c r="BF55" s="457">
        <v>-0.0154029349680038</v>
      </c>
      <c r="BG55" s="457">
        <v>0.898924884391365</v>
      </c>
      <c r="BH55" s="457">
        <v>0.0149592093285498</v>
      </c>
    </row>
    <row r="56" spans="8:8">
      <c r="A56" s="218" t="s">
        <v>144</v>
      </c>
      <c r="B56" s="52">
        <v>0.0</v>
      </c>
      <c r="C56" s="52">
        <v>0.0</v>
      </c>
      <c r="D56" s="52">
        <v>0.0</v>
      </c>
      <c r="E56" s="52">
        <v>0.0</v>
      </c>
      <c r="F56" s="52">
        <v>0.0</v>
      </c>
      <c r="G56" s="52">
        <v>0.0</v>
      </c>
      <c r="H56" s="52">
        <v>0.0</v>
      </c>
      <c r="I56" s="52">
        <v>0.0</v>
      </c>
      <c r="J56" s="52">
        <v>0.0</v>
      </c>
      <c r="K56" s="52">
        <v>0.0</v>
      </c>
      <c r="L56" s="52">
        <v>0.0</v>
      </c>
      <c r="M56" s="52">
        <v>0.0</v>
      </c>
      <c r="N56" s="52">
        <v>0.0</v>
      </c>
      <c r="O56" s="52">
        <v>0.0</v>
      </c>
      <c r="P56" s="52">
        <v>0.0</v>
      </c>
      <c r="Q56" s="52">
        <v>0.0</v>
      </c>
      <c r="R56" s="52">
        <v>0.0</v>
      </c>
      <c r="S56" s="52">
        <v>0.0</v>
      </c>
      <c r="T56" s="52">
        <v>0.0</v>
      </c>
      <c r="U56" s="52">
        <v>0.0</v>
      </c>
      <c r="V56" s="52">
        <v>0.0</v>
      </c>
      <c r="W56" s="52">
        <v>0.0</v>
      </c>
      <c r="X56" s="52">
        <v>0.0</v>
      </c>
      <c r="Y56" s="52">
        <v>0.0</v>
      </c>
      <c r="Z56" s="52">
        <v>0.0</v>
      </c>
      <c r="AA56" s="52">
        <v>0.0</v>
      </c>
      <c r="AB56" s="52">
        <v>0.0</v>
      </c>
      <c r="AC56" s="52">
        <v>0.0</v>
      </c>
      <c r="AD56" s="52">
        <v>0.0</v>
      </c>
      <c r="AE56" s="52">
        <v>0.0</v>
      </c>
      <c r="AF56" s="52">
        <v>0.0</v>
      </c>
      <c r="AG56" s="52">
        <v>0.0</v>
      </c>
      <c r="AH56" s="52">
        <v>0.0</v>
      </c>
      <c r="AI56" s="52">
        <v>0.0</v>
      </c>
      <c r="AJ56" s="52">
        <v>0.0</v>
      </c>
      <c r="AK56" s="52">
        <v>0.0</v>
      </c>
      <c r="AL56" s="52">
        <v>1.35116883116883E-6</v>
      </c>
      <c r="AM56" s="52">
        <v>2.68490322580645E-6</v>
      </c>
      <c r="AN56" s="52">
        <v>3.64846153846154E-6</v>
      </c>
      <c r="AO56" s="52">
        <v>4.59974522292994E-6</v>
      </c>
      <c r="AP56" s="52">
        <v>5.53898734177215E-6</v>
      </c>
      <c r="AQ56" s="52">
        <v>5.50415094339623E-6</v>
      </c>
      <c r="AR56" s="52">
        <v>9.29475E-6</v>
      </c>
      <c r="AS56" s="52">
        <v>1.11376397515528E-5</v>
      </c>
      <c r="AT56" s="52">
        <v>2.94487317620651E-5</v>
      </c>
      <c r="AU56" s="52">
        <v>5.55986042944785E-5</v>
      </c>
      <c r="AV56" s="52">
        <v>1.41506341463415E-4</v>
      </c>
      <c r="AW56" s="52">
        <v>3.01838831880448E-4</v>
      </c>
      <c r="AX56" s="52">
        <v>4.87046927710843E-4</v>
      </c>
      <c r="AY56" s="52">
        <v>9.52761691616766E-4</v>
      </c>
      <c r="AZ56" s="52">
        <v>0.00129895633928571</v>
      </c>
      <c r="BA56" s="52">
        <v>0.00170861148318142</v>
      </c>
      <c r="BB56" s="52">
        <v>0.0020204235</v>
      </c>
      <c r="BC56" s="52">
        <v>0.00221795824800476</v>
      </c>
      <c r="BD56" s="52">
        <v>0.00273831944123465</v>
      </c>
      <c r="BE56" s="53">
        <v>0.00333956897651096</v>
      </c>
      <c r="BF56" s="457">
        <v>0.216236652656209</v>
      </c>
      <c r="BG56" s="457">
        <v>0.573409439547461</v>
      </c>
      <c r="BH56" s="457">
        <v>4.39403537190215E-4</v>
      </c>
    </row>
    <row r="57" spans="8:8" s="47" ht="10.2" customFormat="1">
      <c r="A57" s="54" t="s">
        <v>145</v>
      </c>
      <c r="B57" s="55">
        <v>0.0</v>
      </c>
      <c r="C57" s="55">
        <v>0.0</v>
      </c>
      <c r="D57" s="55">
        <v>0.0</v>
      </c>
      <c r="E57" s="55">
        <v>0.0</v>
      </c>
      <c r="F57" s="55">
        <v>0.0</v>
      </c>
      <c r="G57" s="55">
        <v>0.0</v>
      </c>
      <c r="H57" s="55">
        <v>0.0</v>
      </c>
      <c r="I57" s="55">
        <v>0.0</v>
      </c>
      <c r="J57" s="55">
        <v>0.0</v>
      </c>
      <c r="K57" s="55">
        <v>0.0</v>
      </c>
      <c r="L57" s="55">
        <v>0.0</v>
      </c>
      <c r="M57" s="55">
        <v>0.0</v>
      </c>
      <c r="N57" s="55">
        <v>0.0</v>
      </c>
      <c r="O57" s="55">
        <v>0.0</v>
      </c>
      <c r="P57" s="55">
        <v>0.0</v>
      </c>
      <c r="Q57" s="55">
        <v>0.0</v>
      </c>
      <c r="R57" s="55">
        <v>0.0</v>
      </c>
      <c r="S57" s="55">
        <v>0.0</v>
      </c>
      <c r="T57" s="55">
        <v>0.0</v>
      </c>
      <c r="U57" s="55">
        <v>1.01010101010101E-5</v>
      </c>
      <c r="V57" s="55">
        <v>1.01010101010101E-5</v>
      </c>
      <c r="W57" s="55">
        <v>1.01010101010101E-5</v>
      </c>
      <c r="X57" s="55">
        <v>0.0</v>
      </c>
      <c r="Y57" s="55">
        <v>1.01010101010101E-5</v>
      </c>
      <c r="Z57" s="55">
        <v>9.09090909090909E-5</v>
      </c>
      <c r="AA57" s="55">
        <v>1.25E-4</v>
      </c>
      <c r="AB57" s="55">
        <v>1.55E-4</v>
      </c>
      <c r="AC57" s="55">
        <v>2.7088E-4</v>
      </c>
      <c r="AD57" s="55">
        <v>3.2383E-4</v>
      </c>
      <c r="AE57" s="55">
        <v>3.76885E-4</v>
      </c>
      <c r="AF57" s="55">
        <v>4.684E-4</v>
      </c>
      <c r="AG57" s="55">
        <v>5.38114111111111E-4</v>
      </c>
      <c r="AH57" s="55">
        <v>6.39262444444445E-4</v>
      </c>
      <c r="AI57" s="55">
        <v>8.70885E-4</v>
      </c>
      <c r="AJ57" s="55">
        <v>9.11980555555556E-4</v>
      </c>
      <c r="AK57" s="55">
        <v>0.0013447325</v>
      </c>
      <c r="AL57" s="55">
        <v>0.00169097288961039</v>
      </c>
      <c r="AM57" s="55">
        <v>0.00273183973225806</v>
      </c>
      <c r="AN57" s="55">
        <v>0.00459684326282051</v>
      </c>
      <c r="AO57" s="55">
        <v>0.00731961621350318</v>
      </c>
      <c r="AP57" s="55">
        <v>0.0143934580161392</v>
      </c>
      <c r="AQ57" s="55">
        <v>0.0242883921713836</v>
      </c>
      <c r="AR57" s="55">
        <v>0.0364876773359375</v>
      </c>
      <c r="AS57" s="55">
        <v>0.0712834710080745</v>
      </c>
      <c r="AT57" s="55">
        <v>0.134043442249132</v>
      </c>
      <c r="AU57" s="55">
        <v>0.218362313531624</v>
      </c>
      <c r="AV57" s="55">
        <v>0.435803234437123</v>
      </c>
      <c r="AW57" s="55">
        <v>0.666430335701576</v>
      </c>
      <c r="AX57" s="55">
        <v>0.801269450045784</v>
      </c>
      <c r="AY57" s="55">
        <v>0.905500669638108</v>
      </c>
      <c r="AZ57" s="55">
        <v>0.999869003750329</v>
      </c>
      <c r="BA57" s="55">
        <v>1.03053892774226</v>
      </c>
      <c r="BB57" s="55">
        <v>1.11836380440873</v>
      </c>
      <c r="BC57" s="55">
        <v>1.23964218721964</v>
      </c>
      <c r="BD57" s="55">
        <v>1.36170454274739</v>
      </c>
      <c r="BE57" s="55">
        <v>1.58851451136864</v>
      </c>
      <c r="BF57" s="458">
        <v>0.163375943939658</v>
      </c>
      <c r="BG57" s="458">
        <v>0.260908961744946</v>
      </c>
      <c r="BH57" s="458">
        <v>0.209008677491849</v>
      </c>
    </row>
    <row r="58" spans="8:8">
      <c r="A58" s="218"/>
      <c r="B58" s="52"/>
      <c r="C58" s="52"/>
      <c r="D58" s="52"/>
      <c r="E58" s="52"/>
      <c r="F58" s="52"/>
      <c r="G58" s="52"/>
      <c r="H58" s="52"/>
      <c r="I58" s="52"/>
      <c r="J58" s="52"/>
      <c r="K58" s="52"/>
      <c r="L58" s="52"/>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c r="AL58" s="52"/>
      <c r="AM58" s="52"/>
      <c r="AN58" s="52"/>
      <c r="AO58" s="52"/>
      <c r="AP58" s="52"/>
      <c r="AQ58" s="52"/>
      <c r="AR58" s="52"/>
      <c r="AS58" s="52"/>
      <c r="AT58" s="52"/>
      <c r="AU58" s="52"/>
      <c r="AV58" s="52"/>
      <c r="AW58" s="52"/>
      <c r="AX58" s="52"/>
      <c r="AY58" s="52"/>
      <c r="AZ58" s="52"/>
      <c r="BA58" s="52"/>
      <c r="BB58" s="52"/>
      <c r="BC58" s="52"/>
      <c r="BD58" s="52"/>
      <c r="BE58" s="53"/>
      <c r="BF58" s="461"/>
      <c r="BG58" s="461"/>
      <c r="BH58" s="461"/>
    </row>
    <row r="59" spans="8:8">
      <c r="A59" s="218" t="s">
        <v>146</v>
      </c>
      <c r="B59" s="52" t="s">
        <v>114</v>
      </c>
      <c r="C59" s="52" t="s">
        <v>114</v>
      </c>
      <c r="D59" s="52" t="s">
        <v>114</v>
      </c>
      <c r="E59" s="52" t="s">
        <v>114</v>
      </c>
      <c r="F59" s="52" t="s">
        <v>114</v>
      </c>
      <c r="G59" s="52" t="s">
        <v>114</v>
      </c>
      <c r="H59" s="52" t="s">
        <v>114</v>
      </c>
      <c r="I59" s="52" t="s">
        <v>114</v>
      </c>
      <c r="J59" s="52" t="s">
        <v>114</v>
      </c>
      <c r="K59" s="52" t="s">
        <v>114</v>
      </c>
      <c r="L59" s="52" t="s">
        <v>114</v>
      </c>
      <c r="M59" s="52" t="s">
        <v>114</v>
      </c>
      <c r="N59" s="52" t="s">
        <v>114</v>
      </c>
      <c r="O59" s="52" t="s">
        <v>114</v>
      </c>
      <c r="P59" s="52" t="s">
        <v>114</v>
      </c>
      <c r="Q59" s="52" t="s">
        <v>114</v>
      </c>
      <c r="R59" s="52" t="s">
        <v>114</v>
      </c>
      <c r="S59" s="52" t="s">
        <v>114</v>
      </c>
      <c r="T59" s="52" t="s">
        <v>114</v>
      </c>
      <c r="U59" s="52" t="s">
        <v>114</v>
      </c>
      <c r="V59" s="52">
        <v>0.0</v>
      </c>
      <c r="W59" s="52">
        <v>0.0</v>
      </c>
      <c r="X59" s="52">
        <v>0.0</v>
      </c>
      <c r="Y59" s="52">
        <v>0.0</v>
      </c>
      <c r="Z59" s="52">
        <v>0.0</v>
      </c>
      <c r="AA59" s="52">
        <v>0.0</v>
      </c>
      <c r="AB59" s="52">
        <v>0.0</v>
      </c>
      <c r="AC59" s="52">
        <v>0.0</v>
      </c>
      <c r="AD59" s="52">
        <v>0.0</v>
      </c>
      <c r="AE59" s="52">
        <v>0.0</v>
      </c>
      <c r="AF59" s="52">
        <v>0.0</v>
      </c>
      <c r="AG59" s="52">
        <v>0.0</v>
      </c>
      <c r="AH59" s="52">
        <v>0.0</v>
      </c>
      <c r="AI59" s="52">
        <v>0.0</v>
      </c>
      <c r="AJ59" s="52">
        <v>0.0</v>
      </c>
      <c r="AK59" s="52">
        <v>0.0</v>
      </c>
      <c r="AL59" s="52">
        <v>0.0</v>
      </c>
      <c r="AM59" s="52">
        <v>0.0</v>
      </c>
      <c r="AN59" s="52">
        <v>0.0</v>
      </c>
      <c r="AO59" s="52">
        <v>0.0</v>
      </c>
      <c r="AP59" s="52">
        <v>0.0</v>
      </c>
      <c r="AQ59" s="52">
        <v>0.0</v>
      </c>
      <c r="AR59" s="52">
        <v>0.0</v>
      </c>
      <c r="AS59" s="52">
        <v>0.0</v>
      </c>
      <c r="AT59" s="52">
        <v>0.0</v>
      </c>
      <c r="AU59" s="52">
        <v>0.0</v>
      </c>
      <c r="AV59" s="52">
        <v>0.0</v>
      </c>
      <c r="AW59" s="52">
        <v>0.0</v>
      </c>
      <c r="AX59" s="52">
        <v>7.37349397590361E-6</v>
      </c>
      <c r="AY59" s="52">
        <v>2.65688622754491E-5</v>
      </c>
      <c r="AZ59" s="52">
        <v>4.18928571428571E-5</v>
      </c>
      <c r="BA59" s="52">
        <v>3.19579881656804E-4</v>
      </c>
      <c r="BB59" s="52">
        <v>3.348E-4</v>
      </c>
      <c r="BC59" s="52">
        <v>3.51273684210526E-4</v>
      </c>
      <c r="BD59" s="52">
        <v>3.94015567390414E-4</v>
      </c>
      <c r="BE59" s="53">
        <v>4.1921306122449E-4</v>
      </c>
      <c r="BF59" s="461">
        <v>0.0610435346900424</v>
      </c>
      <c r="BG59" s="461">
        <v>0.0</v>
      </c>
      <c r="BH59" s="461">
        <v>5.51579270360893E-5</v>
      </c>
    </row>
    <row r="60" spans="8:8">
      <c r="A60" s="218" t="s">
        <v>147</v>
      </c>
      <c r="B60" s="52" t="s">
        <v>114</v>
      </c>
      <c r="C60" s="52" t="s">
        <v>114</v>
      </c>
      <c r="D60" s="52" t="s">
        <v>114</v>
      </c>
      <c r="E60" s="52" t="s">
        <v>114</v>
      </c>
      <c r="F60" s="52" t="s">
        <v>114</v>
      </c>
      <c r="G60" s="52" t="s">
        <v>114</v>
      </c>
      <c r="H60" s="52" t="s">
        <v>114</v>
      </c>
      <c r="I60" s="52" t="s">
        <v>114</v>
      </c>
      <c r="J60" s="52" t="s">
        <v>114</v>
      </c>
      <c r="K60" s="52" t="s">
        <v>114</v>
      </c>
      <c r="L60" s="52" t="s">
        <v>114</v>
      </c>
      <c r="M60" s="52" t="s">
        <v>114</v>
      </c>
      <c r="N60" s="52" t="s">
        <v>114</v>
      </c>
      <c r="O60" s="52" t="s">
        <v>114</v>
      </c>
      <c r="P60" s="52" t="s">
        <v>114</v>
      </c>
      <c r="Q60" s="52" t="s">
        <v>114</v>
      </c>
      <c r="R60" s="52" t="s">
        <v>114</v>
      </c>
      <c r="S60" s="52" t="s">
        <v>114</v>
      </c>
      <c r="T60" s="52" t="s">
        <v>114</v>
      </c>
      <c r="U60" s="52" t="s">
        <v>114</v>
      </c>
      <c r="V60" s="52">
        <v>0.0</v>
      </c>
      <c r="W60" s="52">
        <v>0.0</v>
      </c>
      <c r="X60" s="52">
        <v>0.0</v>
      </c>
      <c r="Y60" s="52">
        <v>0.0</v>
      </c>
      <c r="Z60" s="52">
        <v>0.0</v>
      </c>
      <c r="AA60" s="52">
        <v>0.0</v>
      </c>
      <c r="AB60" s="52">
        <v>0.0</v>
      </c>
      <c r="AC60" s="52">
        <v>0.0</v>
      </c>
      <c r="AD60" s="52">
        <v>0.0</v>
      </c>
      <c r="AE60" s="52">
        <v>0.0</v>
      </c>
      <c r="AF60" s="52">
        <v>0.0</v>
      </c>
      <c r="AG60" s="52">
        <v>0.0</v>
      </c>
      <c r="AH60" s="52">
        <v>0.0</v>
      </c>
      <c r="AI60" s="52">
        <v>0.0</v>
      </c>
      <c r="AJ60" s="52">
        <v>0.0</v>
      </c>
      <c r="AK60" s="52">
        <v>0.0</v>
      </c>
      <c r="AL60" s="52">
        <v>0.0</v>
      </c>
      <c r="AM60" s="52">
        <v>0.0</v>
      </c>
      <c r="AN60" s="52">
        <v>0.0</v>
      </c>
      <c r="AO60" s="52">
        <v>0.0</v>
      </c>
      <c r="AP60" s="52">
        <v>0.0</v>
      </c>
      <c r="AQ60" s="52">
        <v>0.0</v>
      </c>
      <c r="AR60" s="52">
        <v>0.0</v>
      </c>
      <c r="AS60" s="52">
        <v>0.0</v>
      </c>
      <c r="AT60" s="52">
        <v>0.0</v>
      </c>
      <c r="AU60" s="52">
        <v>0.0</v>
      </c>
      <c r="AV60" s="52">
        <v>0.0</v>
      </c>
      <c r="AW60" s="52">
        <v>0.0</v>
      </c>
      <c r="AX60" s="52">
        <v>3.6867469879518E-6</v>
      </c>
      <c r="AY60" s="52">
        <v>1.83233532934132E-5</v>
      </c>
      <c r="AZ60" s="52">
        <v>8.19642857142857E-5</v>
      </c>
      <c r="BA60" s="52">
        <v>2.35384615384615E-4</v>
      </c>
      <c r="BB60" s="52">
        <v>8.01E-4</v>
      </c>
      <c r="BC60" s="52">
        <v>0.00105578947368421</v>
      </c>
      <c r="BD60" s="52">
        <v>0.00159567390413765</v>
      </c>
      <c r="BE60" s="53">
        <v>0.00161417718293278</v>
      </c>
      <c r="BF60" s="461">
        <v>0.00883197913222511</v>
      </c>
      <c r="BG60" s="461">
        <v>0.0</v>
      </c>
      <c r="BH60" s="461">
        <v>2.12385241574923E-4</v>
      </c>
    </row>
    <row r="61" spans="8:8">
      <c r="A61" s="218" t="s">
        <v>148</v>
      </c>
      <c r="B61" s="52" t="s">
        <v>114</v>
      </c>
      <c r="C61" s="52" t="s">
        <v>114</v>
      </c>
      <c r="D61" s="52" t="s">
        <v>114</v>
      </c>
      <c r="E61" s="52" t="s">
        <v>114</v>
      </c>
      <c r="F61" s="52" t="s">
        <v>114</v>
      </c>
      <c r="G61" s="52" t="s">
        <v>114</v>
      </c>
      <c r="H61" s="52" t="s">
        <v>114</v>
      </c>
      <c r="I61" s="52" t="s">
        <v>114</v>
      </c>
      <c r="J61" s="52" t="s">
        <v>114</v>
      </c>
      <c r="K61" s="52" t="s">
        <v>114</v>
      </c>
      <c r="L61" s="52" t="s">
        <v>114</v>
      </c>
      <c r="M61" s="52" t="s">
        <v>114</v>
      </c>
      <c r="N61" s="52" t="s">
        <v>114</v>
      </c>
      <c r="O61" s="52" t="s">
        <v>114</v>
      </c>
      <c r="P61" s="52" t="s">
        <v>114</v>
      </c>
      <c r="Q61" s="52" t="s">
        <v>114</v>
      </c>
      <c r="R61" s="52" t="s">
        <v>114</v>
      </c>
      <c r="S61" s="52" t="s">
        <v>114</v>
      </c>
      <c r="T61" s="52" t="s">
        <v>114</v>
      </c>
      <c r="U61" s="52" t="s">
        <v>114</v>
      </c>
      <c r="V61" s="52">
        <v>0.0</v>
      </c>
      <c r="W61" s="52">
        <v>0.0</v>
      </c>
      <c r="X61" s="52">
        <v>0.0</v>
      </c>
      <c r="Y61" s="52">
        <v>0.0</v>
      </c>
      <c r="Z61" s="52">
        <v>0.0</v>
      </c>
      <c r="AA61" s="52">
        <v>0.0</v>
      </c>
      <c r="AB61" s="52">
        <v>0.0</v>
      </c>
      <c r="AC61" s="52">
        <v>0.0</v>
      </c>
      <c r="AD61" s="52">
        <v>0.0</v>
      </c>
      <c r="AE61" s="52">
        <v>0.0</v>
      </c>
      <c r="AF61" s="52">
        <v>0.0</v>
      </c>
      <c r="AG61" s="52">
        <v>0.0</v>
      </c>
      <c r="AH61" s="52">
        <v>0.0</v>
      </c>
      <c r="AI61" s="52">
        <v>0.0</v>
      </c>
      <c r="AJ61" s="52">
        <v>0.0</v>
      </c>
      <c r="AK61" s="52">
        <v>0.0</v>
      </c>
      <c r="AL61" s="52">
        <v>0.0</v>
      </c>
      <c r="AM61" s="52">
        <v>0.0</v>
      </c>
      <c r="AN61" s="52">
        <v>0.0</v>
      </c>
      <c r="AO61" s="52">
        <v>0.0</v>
      </c>
      <c r="AP61" s="52">
        <v>0.0</v>
      </c>
      <c r="AQ61" s="52">
        <v>0.0</v>
      </c>
      <c r="AR61" s="52">
        <v>0.0</v>
      </c>
      <c r="AS61" s="52">
        <v>0.0</v>
      </c>
      <c r="AT61" s="52">
        <v>0.0</v>
      </c>
      <c r="AU61" s="52">
        <v>0.0</v>
      </c>
      <c r="AV61" s="52">
        <v>0.0</v>
      </c>
      <c r="AW61" s="52">
        <v>1.94727272727273E-7</v>
      </c>
      <c r="AX61" s="52">
        <v>7.25736144578313E-6</v>
      </c>
      <c r="AY61" s="52">
        <v>1.13513173652695E-5</v>
      </c>
      <c r="AZ61" s="52">
        <v>4.20485892857143E-4</v>
      </c>
      <c r="BA61" s="52">
        <v>8.00335757396449E-4</v>
      </c>
      <c r="BB61" s="52">
        <v>8.338095E-4</v>
      </c>
      <c r="BC61" s="52">
        <v>0.00126393747368421</v>
      </c>
      <c r="BD61" s="52">
        <v>0.00348749151331422</v>
      </c>
      <c r="BE61" s="53">
        <v>0.0228439364418151</v>
      </c>
      <c r="BF61" s="457">
        <v>5.53235175711591</v>
      </c>
      <c r="BG61" s="457">
        <v>0.0</v>
      </c>
      <c r="BH61" s="457">
        <v>0.00300568922111889</v>
      </c>
    </row>
    <row r="62" spans="8:8">
      <c r="A62" s="218" t="s">
        <v>149</v>
      </c>
      <c r="B62" s="52" t="s">
        <v>114</v>
      </c>
      <c r="C62" s="52" t="s">
        <v>114</v>
      </c>
      <c r="D62" s="52" t="s">
        <v>114</v>
      </c>
      <c r="E62" s="52" t="s">
        <v>114</v>
      </c>
      <c r="F62" s="52" t="s">
        <v>114</v>
      </c>
      <c r="G62" s="52" t="s">
        <v>114</v>
      </c>
      <c r="H62" s="52" t="s">
        <v>114</v>
      </c>
      <c r="I62" s="52" t="s">
        <v>114</v>
      </c>
      <c r="J62" s="52" t="s">
        <v>114</v>
      </c>
      <c r="K62" s="52" t="s">
        <v>114</v>
      </c>
      <c r="L62" s="52" t="s">
        <v>114</v>
      </c>
      <c r="M62" s="52" t="s">
        <v>114</v>
      </c>
      <c r="N62" s="52" t="s">
        <v>114</v>
      </c>
      <c r="O62" s="52" t="s">
        <v>114</v>
      </c>
      <c r="P62" s="52" t="s">
        <v>114</v>
      </c>
      <c r="Q62" s="52" t="s">
        <v>114</v>
      </c>
      <c r="R62" s="52" t="s">
        <v>114</v>
      </c>
      <c r="S62" s="52" t="s">
        <v>114</v>
      </c>
      <c r="T62" s="52" t="s">
        <v>114</v>
      </c>
      <c r="U62" s="52" t="s">
        <v>114</v>
      </c>
      <c r="V62" s="52">
        <v>0.0</v>
      </c>
      <c r="W62" s="52">
        <v>0.0</v>
      </c>
      <c r="X62" s="52">
        <v>0.0</v>
      </c>
      <c r="Y62" s="52">
        <v>0.0</v>
      </c>
      <c r="Z62" s="52">
        <v>0.0</v>
      </c>
      <c r="AA62" s="52">
        <v>0.0</v>
      </c>
      <c r="AB62" s="52">
        <v>0.0</v>
      </c>
      <c r="AC62" s="52">
        <v>0.0</v>
      </c>
      <c r="AD62" s="52">
        <v>0.0</v>
      </c>
      <c r="AE62" s="52">
        <v>0.0</v>
      </c>
      <c r="AF62" s="52">
        <v>0.0</v>
      </c>
      <c r="AG62" s="52">
        <v>0.0</v>
      </c>
      <c r="AH62" s="52">
        <v>0.0</v>
      </c>
      <c r="AI62" s="52">
        <v>0.0</v>
      </c>
      <c r="AJ62" s="52">
        <v>0.0</v>
      </c>
      <c r="AK62" s="52">
        <v>0.0</v>
      </c>
      <c r="AL62" s="52">
        <v>0.0</v>
      </c>
      <c r="AM62" s="52">
        <v>0.0</v>
      </c>
      <c r="AN62" s="52">
        <v>0.0</v>
      </c>
      <c r="AO62" s="52">
        <v>0.0</v>
      </c>
      <c r="AP62" s="52">
        <v>0.0</v>
      </c>
      <c r="AQ62" s="52">
        <v>0.0</v>
      </c>
      <c r="AR62" s="52">
        <v>0.0</v>
      </c>
      <c r="AS62" s="52">
        <v>0.0</v>
      </c>
      <c r="AT62" s="52">
        <v>0.0</v>
      </c>
      <c r="AU62" s="52">
        <v>0.0</v>
      </c>
      <c r="AV62" s="52">
        <v>1.11951219512195E-5</v>
      </c>
      <c r="AW62" s="52">
        <v>3.90521544209215E-5</v>
      </c>
      <c r="AX62" s="52">
        <v>9.95421686746987E-5</v>
      </c>
      <c r="AY62" s="52">
        <v>0.00146586826347305</v>
      </c>
      <c r="AZ62" s="52">
        <v>0.00305635714285714</v>
      </c>
      <c r="BA62" s="52">
        <v>0.00423963905325443</v>
      </c>
      <c r="BB62" s="52">
        <v>0.004896</v>
      </c>
      <c r="BC62" s="52">
        <v>0.00558727368421053</v>
      </c>
      <c r="BD62" s="52">
        <v>0.00878110938140106</v>
      </c>
      <c r="BE62" s="53">
        <v>0.0165388434285714</v>
      </c>
      <c r="BF62" s="457">
        <v>0.878311112569289</v>
      </c>
      <c r="BG62" s="457">
        <v>0.0</v>
      </c>
      <c r="BH62" s="457">
        <v>0.00217609708158863</v>
      </c>
    </row>
    <row r="63" spans="8:8">
      <c r="A63" s="218" t="s">
        <v>150</v>
      </c>
      <c r="B63" s="52" t="s">
        <v>114</v>
      </c>
      <c r="C63" s="52" t="s">
        <v>114</v>
      </c>
      <c r="D63" s="52" t="s">
        <v>114</v>
      </c>
      <c r="E63" s="52" t="s">
        <v>114</v>
      </c>
      <c r="F63" s="52" t="s">
        <v>114</v>
      </c>
      <c r="G63" s="52" t="s">
        <v>114</v>
      </c>
      <c r="H63" s="52" t="s">
        <v>114</v>
      </c>
      <c r="I63" s="52" t="s">
        <v>114</v>
      </c>
      <c r="J63" s="52" t="s">
        <v>114</v>
      </c>
      <c r="K63" s="52" t="s">
        <v>114</v>
      </c>
      <c r="L63" s="52" t="s">
        <v>114</v>
      </c>
      <c r="M63" s="52" t="s">
        <v>114</v>
      </c>
      <c r="N63" s="52" t="s">
        <v>114</v>
      </c>
      <c r="O63" s="52" t="s">
        <v>114</v>
      </c>
      <c r="P63" s="52" t="s">
        <v>114</v>
      </c>
      <c r="Q63" s="52" t="s">
        <v>114</v>
      </c>
      <c r="R63" s="52" t="s">
        <v>114</v>
      </c>
      <c r="S63" s="52" t="s">
        <v>114</v>
      </c>
      <c r="T63" s="52" t="s">
        <v>114</v>
      </c>
      <c r="U63" s="52" t="s">
        <v>114</v>
      </c>
      <c r="V63" s="52">
        <v>0.0</v>
      </c>
      <c r="W63" s="52">
        <v>0.0</v>
      </c>
      <c r="X63" s="52">
        <v>0.0</v>
      </c>
      <c r="Y63" s="52">
        <v>0.0</v>
      </c>
      <c r="Z63" s="52">
        <v>0.0</v>
      </c>
      <c r="AA63" s="52">
        <v>0.0</v>
      </c>
      <c r="AB63" s="52">
        <v>0.0</v>
      </c>
      <c r="AC63" s="52">
        <v>0.0</v>
      </c>
      <c r="AD63" s="52">
        <v>0.0</v>
      </c>
      <c r="AE63" s="52">
        <v>0.0</v>
      </c>
      <c r="AF63" s="52">
        <v>0.0</v>
      </c>
      <c r="AG63" s="52">
        <v>0.0</v>
      </c>
      <c r="AH63" s="52">
        <v>0.0</v>
      </c>
      <c r="AI63" s="52">
        <v>0.0</v>
      </c>
      <c r="AJ63" s="52">
        <v>0.0</v>
      </c>
      <c r="AK63" s="52">
        <v>0.0</v>
      </c>
      <c r="AL63" s="52">
        <v>0.0</v>
      </c>
      <c r="AM63" s="52">
        <v>0.0</v>
      </c>
      <c r="AN63" s="52">
        <v>0.0</v>
      </c>
      <c r="AO63" s="52">
        <v>0.0</v>
      </c>
      <c r="AP63" s="52">
        <v>0.0</v>
      </c>
      <c r="AQ63" s="52">
        <v>0.0</v>
      </c>
      <c r="AR63" s="52">
        <v>0.0</v>
      </c>
      <c r="AS63" s="52">
        <v>0.0</v>
      </c>
      <c r="AT63" s="52">
        <v>0.0</v>
      </c>
      <c r="AU63" s="52">
        <v>1.4971472392638E-6</v>
      </c>
      <c r="AV63" s="52">
        <v>4.26114329268292E-6</v>
      </c>
      <c r="AW63" s="52">
        <v>9.10054669987546E-6</v>
      </c>
      <c r="AX63" s="52">
        <v>1.70396837349397E-5</v>
      </c>
      <c r="AY63" s="52">
        <v>2.85615269461078E-5</v>
      </c>
      <c r="AZ63" s="52">
        <v>4.75392857142857E-5</v>
      </c>
      <c r="BA63" s="52">
        <v>6.31832828078138E-5</v>
      </c>
      <c r="BB63" s="52">
        <v>6.264E-5</v>
      </c>
      <c r="BC63" s="52">
        <v>6.22736842105263E-5</v>
      </c>
      <c r="BD63" s="52">
        <v>6.20440802949611E-5</v>
      </c>
      <c r="BE63" s="53">
        <v>6.18161632653061E-5</v>
      </c>
      <c r="BF63" s="457">
        <v>-0.00639567302330757</v>
      </c>
      <c r="BG63" s="457">
        <v>0.0</v>
      </c>
      <c r="BH63" s="457">
        <v>8.13345703752504E-6</v>
      </c>
    </row>
    <row r="64" spans="8:8">
      <c r="A64" s="218" t="s">
        <v>151</v>
      </c>
      <c r="B64" s="52">
        <v>0.0</v>
      </c>
      <c r="C64" s="52">
        <v>0.0</v>
      </c>
      <c r="D64" s="52">
        <v>0.0</v>
      </c>
      <c r="E64" s="52">
        <v>0.0</v>
      </c>
      <c r="F64" s="52">
        <v>0.0</v>
      </c>
      <c r="G64" s="52">
        <v>0.0</v>
      </c>
      <c r="H64" s="52">
        <v>0.0</v>
      </c>
      <c r="I64" s="52">
        <v>0.0</v>
      </c>
      <c r="J64" s="52">
        <v>0.0</v>
      </c>
      <c r="K64" s="52">
        <v>0.0</v>
      </c>
      <c r="L64" s="52">
        <v>0.0</v>
      </c>
      <c r="M64" s="52">
        <v>0.0</v>
      </c>
      <c r="N64" s="52">
        <v>0.0</v>
      </c>
      <c r="O64" s="52">
        <v>0.0</v>
      </c>
      <c r="P64" s="52">
        <v>0.0</v>
      </c>
      <c r="Q64" s="52">
        <v>0.0</v>
      </c>
      <c r="R64" s="52">
        <v>0.0</v>
      </c>
      <c r="S64" s="52">
        <v>0.0</v>
      </c>
      <c r="T64" s="52">
        <v>0.0</v>
      </c>
      <c r="U64" s="52">
        <v>0.0</v>
      </c>
      <c r="V64" s="52" t="s">
        <v>114</v>
      </c>
      <c r="W64" s="52" t="s">
        <v>114</v>
      </c>
      <c r="X64" s="52" t="s">
        <v>114</v>
      </c>
      <c r="Y64" s="52" t="s">
        <v>114</v>
      </c>
      <c r="Z64" s="52" t="s">
        <v>114</v>
      </c>
      <c r="AA64" s="52" t="s">
        <v>114</v>
      </c>
      <c r="AB64" s="52" t="s">
        <v>114</v>
      </c>
      <c r="AC64" s="52" t="s">
        <v>114</v>
      </c>
      <c r="AD64" s="52" t="s">
        <v>114</v>
      </c>
      <c r="AE64" s="52" t="s">
        <v>114</v>
      </c>
      <c r="AF64" s="52" t="s">
        <v>114</v>
      </c>
      <c r="AG64" s="52" t="s">
        <v>114</v>
      </c>
      <c r="AH64" s="52" t="s">
        <v>114</v>
      </c>
      <c r="AI64" s="52" t="s">
        <v>114</v>
      </c>
      <c r="AJ64" s="52" t="s">
        <v>114</v>
      </c>
      <c r="AK64" s="52" t="s">
        <v>114</v>
      </c>
      <c r="AL64" s="52" t="s">
        <v>114</v>
      </c>
      <c r="AM64" s="52" t="s">
        <v>114</v>
      </c>
      <c r="AN64" s="52" t="s">
        <v>114</v>
      </c>
      <c r="AO64" s="52" t="s">
        <v>114</v>
      </c>
      <c r="AP64" s="52" t="s">
        <v>114</v>
      </c>
      <c r="AQ64" s="52" t="s">
        <v>114</v>
      </c>
      <c r="AR64" s="52" t="s">
        <v>114</v>
      </c>
      <c r="AS64" s="52" t="s">
        <v>114</v>
      </c>
      <c r="AT64" s="52" t="s">
        <v>114</v>
      </c>
      <c r="AU64" s="52" t="s">
        <v>114</v>
      </c>
      <c r="AV64" s="52" t="s">
        <v>114</v>
      </c>
      <c r="AW64" s="52" t="s">
        <v>114</v>
      </c>
      <c r="AX64" s="52" t="s">
        <v>114</v>
      </c>
      <c r="AY64" s="52" t="s">
        <v>114</v>
      </c>
      <c r="AZ64" s="52" t="s">
        <v>114</v>
      </c>
      <c r="BA64" s="52" t="s">
        <v>114</v>
      </c>
      <c r="BB64" s="52" t="s">
        <v>114</v>
      </c>
      <c r="BC64" s="52" t="s">
        <v>114</v>
      </c>
      <c r="BD64" s="52" t="s">
        <v>114</v>
      </c>
      <c r="BE64" s="53" t="s">
        <v>114</v>
      </c>
      <c r="BF64" s="457" t="s">
        <v>114</v>
      </c>
      <c r="BG64" s="457" t="s">
        <v>114</v>
      </c>
      <c r="BH64" s="457" t="s">
        <v>114</v>
      </c>
    </row>
    <row r="65" spans="8:8">
      <c r="A65" s="218" t="s">
        <v>152</v>
      </c>
      <c r="B65" s="52" t="s">
        <v>114</v>
      </c>
      <c r="C65" s="52" t="s">
        <v>114</v>
      </c>
      <c r="D65" s="52" t="s">
        <v>114</v>
      </c>
      <c r="E65" s="52" t="s">
        <v>114</v>
      </c>
      <c r="F65" s="52" t="s">
        <v>114</v>
      </c>
      <c r="G65" s="52" t="s">
        <v>114</v>
      </c>
      <c r="H65" s="52" t="s">
        <v>114</v>
      </c>
      <c r="I65" s="52" t="s">
        <v>114</v>
      </c>
      <c r="J65" s="52" t="s">
        <v>114</v>
      </c>
      <c r="K65" s="52" t="s">
        <v>114</v>
      </c>
      <c r="L65" s="52" t="s">
        <v>114</v>
      </c>
      <c r="M65" s="52" t="s">
        <v>114</v>
      </c>
      <c r="N65" s="52" t="s">
        <v>114</v>
      </c>
      <c r="O65" s="52" t="s">
        <v>114</v>
      </c>
      <c r="P65" s="52" t="s">
        <v>114</v>
      </c>
      <c r="Q65" s="52" t="s">
        <v>114</v>
      </c>
      <c r="R65" s="52" t="s">
        <v>114</v>
      </c>
      <c r="S65" s="52" t="s">
        <v>114</v>
      </c>
      <c r="T65" s="52" t="s">
        <v>114</v>
      </c>
      <c r="U65" s="52" t="s">
        <v>114</v>
      </c>
      <c r="V65" s="52">
        <v>0.0</v>
      </c>
      <c r="W65" s="52">
        <v>0.0</v>
      </c>
      <c r="X65" s="52">
        <v>0.0</v>
      </c>
      <c r="Y65" s="52">
        <v>0.0</v>
      </c>
      <c r="Z65" s="52">
        <v>0.0</v>
      </c>
      <c r="AA65" s="52">
        <v>0.0</v>
      </c>
      <c r="AB65" s="52">
        <v>0.0</v>
      </c>
      <c r="AC65" s="52">
        <v>0.0</v>
      </c>
      <c r="AD65" s="52">
        <v>0.0</v>
      </c>
      <c r="AE65" s="52">
        <v>0.0</v>
      </c>
      <c r="AF65" s="52">
        <v>0.0</v>
      </c>
      <c r="AG65" s="52">
        <v>0.0</v>
      </c>
      <c r="AH65" s="52">
        <v>0.0</v>
      </c>
      <c r="AI65" s="52">
        <v>0.0</v>
      </c>
      <c r="AJ65" s="52">
        <v>0.0</v>
      </c>
      <c r="AK65" s="52">
        <v>0.0</v>
      </c>
      <c r="AL65" s="52">
        <v>0.0</v>
      </c>
      <c r="AM65" s="52">
        <v>0.0</v>
      </c>
      <c r="AN65" s="52">
        <v>0.0</v>
      </c>
      <c r="AO65" s="52">
        <v>0.0</v>
      </c>
      <c r="AP65" s="52">
        <v>0.0</v>
      </c>
      <c r="AQ65" s="52">
        <v>0.0</v>
      </c>
      <c r="AR65" s="52">
        <v>0.0</v>
      </c>
      <c r="AS65" s="52">
        <v>0.0</v>
      </c>
      <c r="AT65" s="52">
        <v>0.0</v>
      </c>
      <c r="AU65" s="52">
        <v>0.0</v>
      </c>
      <c r="AV65" s="52">
        <v>0.0</v>
      </c>
      <c r="AW65" s="52">
        <v>0.0</v>
      </c>
      <c r="AX65" s="52">
        <v>0.0</v>
      </c>
      <c r="AY65" s="52">
        <v>0.0</v>
      </c>
      <c r="AZ65" s="52">
        <v>0.0</v>
      </c>
      <c r="BA65" s="52">
        <v>2.71597633136094E-6</v>
      </c>
      <c r="BB65" s="52">
        <v>6.3E-6</v>
      </c>
      <c r="BC65" s="52">
        <v>6.10836842105263E-5</v>
      </c>
      <c r="BD65" s="52">
        <v>1.38172879967227E-4</v>
      </c>
      <c r="BE65" s="53">
        <v>1.37665306122449E-4</v>
      </c>
      <c r="BF65" s="456">
        <v>-0.00639567302330746</v>
      </c>
      <c r="BG65" s="456">
        <v>0.0</v>
      </c>
      <c r="BH65" s="456">
        <v>1.81133023105802E-5</v>
      </c>
    </row>
    <row r="66" spans="8:8">
      <c r="A66" s="218" t="s">
        <v>153</v>
      </c>
      <c r="B66" s="52" t="s">
        <v>114</v>
      </c>
      <c r="C66" s="52" t="s">
        <v>114</v>
      </c>
      <c r="D66" s="52" t="s">
        <v>114</v>
      </c>
      <c r="E66" s="52" t="s">
        <v>114</v>
      </c>
      <c r="F66" s="52" t="s">
        <v>114</v>
      </c>
      <c r="G66" s="52" t="s">
        <v>114</v>
      </c>
      <c r="H66" s="52" t="s">
        <v>114</v>
      </c>
      <c r="I66" s="52" t="s">
        <v>114</v>
      </c>
      <c r="J66" s="52" t="s">
        <v>114</v>
      </c>
      <c r="K66" s="52" t="s">
        <v>114</v>
      </c>
      <c r="L66" s="52" t="s">
        <v>114</v>
      </c>
      <c r="M66" s="52" t="s">
        <v>114</v>
      </c>
      <c r="N66" s="52" t="s">
        <v>114</v>
      </c>
      <c r="O66" s="52" t="s">
        <v>114</v>
      </c>
      <c r="P66" s="52" t="s">
        <v>114</v>
      </c>
      <c r="Q66" s="52" t="s">
        <v>114</v>
      </c>
      <c r="R66" s="52" t="s">
        <v>114</v>
      </c>
      <c r="S66" s="52" t="s">
        <v>114</v>
      </c>
      <c r="T66" s="52" t="s">
        <v>114</v>
      </c>
      <c r="U66" s="52" t="s">
        <v>114</v>
      </c>
      <c r="V66" s="52">
        <v>0.0</v>
      </c>
      <c r="W66" s="52">
        <v>0.0</v>
      </c>
      <c r="X66" s="52">
        <v>0.0</v>
      </c>
      <c r="Y66" s="52">
        <v>0.0</v>
      </c>
      <c r="Z66" s="52">
        <v>0.0</v>
      </c>
      <c r="AA66" s="52">
        <v>0.0</v>
      </c>
      <c r="AB66" s="52">
        <v>0.0</v>
      </c>
      <c r="AC66" s="52">
        <v>0.0</v>
      </c>
      <c r="AD66" s="52">
        <v>0.0</v>
      </c>
      <c r="AE66" s="52">
        <v>0.0</v>
      </c>
      <c r="AF66" s="52">
        <v>0.0</v>
      </c>
      <c r="AG66" s="52">
        <v>0.0</v>
      </c>
      <c r="AH66" s="52">
        <v>0.0</v>
      </c>
      <c r="AI66" s="52">
        <v>0.0</v>
      </c>
      <c r="AJ66" s="52">
        <v>0.0</v>
      </c>
      <c r="AK66" s="52">
        <v>0.0</v>
      </c>
      <c r="AL66" s="52">
        <v>0.0</v>
      </c>
      <c r="AM66" s="52">
        <v>0.0</v>
      </c>
      <c r="AN66" s="52">
        <v>0.0</v>
      </c>
      <c r="AO66" s="52">
        <v>0.0</v>
      </c>
      <c r="AP66" s="52">
        <v>0.0</v>
      </c>
      <c r="AQ66" s="52">
        <v>0.0</v>
      </c>
      <c r="AR66" s="52">
        <v>0.0</v>
      </c>
      <c r="AS66" s="52">
        <v>0.0</v>
      </c>
      <c r="AT66" s="52">
        <v>6.96527777777777E-8</v>
      </c>
      <c r="AU66" s="52">
        <v>7.5678680981595E-7</v>
      </c>
      <c r="AV66" s="52">
        <v>1.54865853658537E-6</v>
      </c>
      <c r="AW66" s="52">
        <v>1.04208814445828E-5</v>
      </c>
      <c r="AX66" s="52">
        <v>3.87822740963855E-5</v>
      </c>
      <c r="AY66" s="52">
        <v>7.43996856287425E-5</v>
      </c>
      <c r="AZ66" s="52">
        <v>9.51582589285713E-5</v>
      </c>
      <c r="BA66" s="52">
        <v>9.74827774175244E-5</v>
      </c>
      <c r="BB66" s="52">
        <v>9.129375E-5</v>
      </c>
      <c r="BC66" s="52">
        <v>1.41759868421053E-4</v>
      </c>
      <c r="BD66" s="52">
        <v>6.36876689881196E-4</v>
      </c>
      <c r="BE66" s="53">
        <v>6.10625183085925E-4</v>
      </c>
      <c r="BF66" s="461">
        <v>-0.0438387556901393</v>
      </c>
      <c r="BG66" s="461">
        <v>1.48949748161561</v>
      </c>
      <c r="BH66" s="461">
        <v>8.03429625896506E-5</v>
      </c>
    </row>
    <row r="67" spans="8:8" s="47" ht="10.2" customFormat="1">
      <c r="A67" s="54" t="s">
        <v>154</v>
      </c>
      <c r="B67" s="55">
        <v>0.0</v>
      </c>
      <c r="C67" s="55">
        <v>0.0</v>
      </c>
      <c r="D67" s="55">
        <v>0.0</v>
      </c>
      <c r="E67" s="55">
        <v>0.0</v>
      </c>
      <c r="F67" s="55">
        <v>0.0</v>
      </c>
      <c r="G67" s="55">
        <v>0.0</v>
      </c>
      <c r="H67" s="55">
        <v>0.0</v>
      </c>
      <c r="I67" s="55">
        <v>0.0</v>
      </c>
      <c r="J67" s="55">
        <v>0.0</v>
      </c>
      <c r="K67" s="55">
        <v>0.0</v>
      </c>
      <c r="L67" s="55">
        <v>0.0</v>
      </c>
      <c r="M67" s="55">
        <v>0.0</v>
      </c>
      <c r="N67" s="55">
        <v>0.0</v>
      </c>
      <c r="O67" s="55">
        <v>0.0</v>
      </c>
      <c r="P67" s="55">
        <v>0.0</v>
      </c>
      <c r="Q67" s="55">
        <v>0.0</v>
      </c>
      <c r="R67" s="55">
        <v>0.0</v>
      </c>
      <c r="S67" s="55">
        <v>0.0</v>
      </c>
      <c r="T67" s="55">
        <v>0.0</v>
      </c>
      <c r="U67" s="55">
        <v>0.0</v>
      </c>
      <c r="V67" s="55">
        <v>0.0</v>
      </c>
      <c r="W67" s="55">
        <v>0.0</v>
      </c>
      <c r="X67" s="55">
        <v>0.0</v>
      </c>
      <c r="Y67" s="55">
        <v>0.0</v>
      </c>
      <c r="Z67" s="55">
        <v>0.0</v>
      </c>
      <c r="AA67" s="55">
        <v>0.0</v>
      </c>
      <c r="AB67" s="55">
        <v>0.0</v>
      </c>
      <c r="AC67" s="55">
        <v>0.0</v>
      </c>
      <c r="AD67" s="55">
        <v>0.0</v>
      </c>
      <c r="AE67" s="55">
        <v>0.0</v>
      </c>
      <c r="AF67" s="55">
        <v>0.0</v>
      </c>
      <c r="AG67" s="55">
        <v>0.0</v>
      </c>
      <c r="AH67" s="55">
        <v>0.0</v>
      </c>
      <c r="AI67" s="55">
        <v>0.0</v>
      </c>
      <c r="AJ67" s="55">
        <v>0.0</v>
      </c>
      <c r="AK67" s="55">
        <v>0.0</v>
      </c>
      <c r="AL67" s="55">
        <v>0.0</v>
      </c>
      <c r="AM67" s="55">
        <v>0.0</v>
      </c>
      <c r="AN67" s="55">
        <v>0.0</v>
      </c>
      <c r="AO67" s="55">
        <v>0.0</v>
      </c>
      <c r="AP67" s="55">
        <v>0.0</v>
      </c>
      <c r="AQ67" s="55">
        <v>0.0</v>
      </c>
      <c r="AR67" s="55">
        <v>0.0</v>
      </c>
      <c r="AS67" s="55">
        <v>0.0</v>
      </c>
      <c r="AT67" s="55">
        <v>6.96527777777777E-8</v>
      </c>
      <c r="AU67" s="55">
        <v>2.25393404907975E-6</v>
      </c>
      <c r="AV67" s="55">
        <v>1.70049237804878E-5</v>
      </c>
      <c r="AW67" s="55">
        <v>5.87683098381071E-5</v>
      </c>
      <c r="AX67" s="55">
        <v>1.73681728915663E-4</v>
      </c>
      <c r="AY67" s="55">
        <v>0.00162507300898203</v>
      </c>
      <c r="AZ67" s="55">
        <v>0.00374339772321428</v>
      </c>
      <c r="BA67" s="55">
        <v>0.005758321344249</v>
      </c>
      <c r="BB67" s="55">
        <v>0.00702584325</v>
      </c>
      <c r="BC67" s="55">
        <v>0.00852339155263158</v>
      </c>
      <c r="BD67" s="55">
        <v>0.0150953840163867</v>
      </c>
      <c r="BE67" s="55">
        <v>0.0422262767670175</v>
      </c>
      <c r="BF67" s="458">
        <v>1.78965439901434</v>
      </c>
      <c r="BG67" s="458">
        <v>2.41657196147416</v>
      </c>
      <c r="BH67" s="458">
        <v>0.00555591919325629</v>
      </c>
    </row>
    <row r="68" spans="8:8">
      <c r="B68" s="52"/>
      <c r="C68" s="52"/>
      <c r="D68" s="52"/>
      <c r="E68" s="52"/>
      <c r="F68" s="52"/>
      <c r="G68" s="52"/>
      <c r="H68" s="52"/>
      <c r="I68" s="52"/>
      <c r="J68" s="52"/>
      <c r="K68" s="52"/>
      <c r="L68" s="52"/>
      <c r="M68" s="52"/>
      <c r="N68" s="52"/>
      <c r="O68" s="52"/>
      <c r="P68" s="52"/>
      <c r="Q68" s="52"/>
      <c r="R68" s="52"/>
      <c r="S68" s="52"/>
      <c r="T68" s="52"/>
      <c r="U68" s="52"/>
      <c r="V68" s="52"/>
      <c r="W68" s="52"/>
      <c r="X68" s="52"/>
      <c r="Y68" s="52"/>
      <c r="Z68" s="52"/>
      <c r="AA68" s="52"/>
      <c r="AB68" s="52"/>
      <c r="AC68" s="52"/>
      <c r="AD68" s="52"/>
      <c r="AE68" s="52"/>
      <c r="AF68" s="52"/>
      <c r="AG68" s="52"/>
      <c r="AH68" s="52"/>
      <c r="AI68" s="52"/>
      <c r="AJ68" s="52"/>
      <c r="AK68" s="52"/>
      <c r="AL68" s="52"/>
      <c r="AM68" s="52"/>
      <c r="AN68" s="52"/>
      <c r="AO68" s="52"/>
      <c r="AP68" s="52"/>
      <c r="AQ68" s="52"/>
      <c r="AR68" s="52"/>
      <c r="AS68" s="52"/>
      <c r="AT68" s="52"/>
      <c r="AU68" s="52"/>
      <c r="AV68" s="52"/>
      <c r="AW68" s="52"/>
      <c r="AX68" s="52"/>
      <c r="AY68" s="52"/>
      <c r="AZ68" s="52"/>
      <c r="BA68" s="52"/>
      <c r="BB68" s="52"/>
      <c r="BC68" s="52"/>
      <c r="BD68" s="52"/>
      <c r="BE68" s="53"/>
      <c r="BF68" s="457"/>
      <c r="BG68" s="457"/>
      <c r="BH68" s="457"/>
    </row>
    <row r="69" spans="8:8">
      <c r="A69" s="45" t="s">
        <v>155</v>
      </c>
      <c r="B69" s="52">
        <v>0.0</v>
      </c>
      <c r="C69" s="52">
        <v>0.0</v>
      </c>
      <c r="D69" s="52">
        <v>0.0</v>
      </c>
      <c r="E69" s="52">
        <v>0.0</v>
      </c>
      <c r="F69" s="52">
        <v>0.0</v>
      </c>
      <c r="G69" s="52">
        <v>0.0</v>
      </c>
      <c r="H69" s="52">
        <v>0.0</v>
      </c>
      <c r="I69" s="52">
        <v>0.0</v>
      </c>
      <c r="J69" s="52">
        <v>0.0</v>
      </c>
      <c r="K69" s="52">
        <v>0.0</v>
      </c>
      <c r="L69" s="52">
        <v>0.0</v>
      </c>
      <c r="M69" s="52">
        <v>0.0</v>
      </c>
      <c r="N69" s="52">
        <v>0.0</v>
      </c>
      <c r="O69" s="52">
        <v>0.0</v>
      </c>
      <c r="P69" s="52">
        <v>0.0</v>
      </c>
      <c r="Q69" s="52">
        <v>0.0</v>
      </c>
      <c r="R69" s="52">
        <v>0.0</v>
      </c>
      <c r="S69" s="52">
        <v>0.0</v>
      </c>
      <c r="T69" s="52">
        <v>0.0</v>
      </c>
      <c r="U69" s="52">
        <v>0.0</v>
      </c>
      <c r="V69" s="52">
        <v>0.0</v>
      </c>
      <c r="W69" s="52">
        <v>0.0</v>
      </c>
      <c r="X69" s="52">
        <v>0.0</v>
      </c>
      <c r="Y69" s="52">
        <v>0.0</v>
      </c>
      <c r="Z69" s="52">
        <v>0.0</v>
      </c>
      <c r="AA69" s="52">
        <v>0.0</v>
      </c>
      <c r="AB69" s="52">
        <v>0.0</v>
      </c>
      <c r="AC69" s="52">
        <v>0.0</v>
      </c>
      <c r="AD69" s="52">
        <v>0.0</v>
      </c>
      <c r="AE69" s="52">
        <v>0.0</v>
      </c>
      <c r="AF69" s="52">
        <v>0.0</v>
      </c>
      <c r="AG69" s="52">
        <v>0.0</v>
      </c>
      <c r="AH69" s="52">
        <v>0.0</v>
      </c>
      <c r="AI69" s="52">
        <v>0.0</v>
      </c>
      <c r="AJ69" s="52">
        <v>0.0</v>
      </c>
      <c r="AK69" s="52">
        <v>0.0</v>
      </c>
      <c r="AL69" s="52">
        <v>0.0</v>
      </c>
      <c r="AM69" s="52">
        <v>0.0</v>
      </c>
      <c r="AN69" s="52">
        <v>0.0</v>
      </c>
      <c r="AO69" s="52">
        <v>0.0</v>
      </c>
      <c r="AP69" s="52">
        <v>0.0</v>
      </c>
      <c r="AQ69" s="52">
        <v>9.62264150943396E-7</v>
      </c>
      <c r="AR69" s="52">
        <v>9.5625E-7</v>
      </c>
      <c r="AS69" s="52">
        <v>1.90062111801242E-6</v>
      </c>
      <c r="AT69" s="52">
        <v>2.83333333333333E-6</v>
      </c>
      <c r="AU69" s="52">
        <v>6.57055214723926E-6</v>
      </c>
      <c r="AV69" s="52">
        <v>6.53048780487804E-6</v>
      </c>
      <c r="AW69" s="52">
        <v>6.49090909090909E-6</v>
      </c>
      <c r="AX69" s="52">
        <v>6.45180722891566E-6</v>
      </c>
      <c r="AY69" s="52">
        <v>6.41317365269461E-6</v>
      </c>
      <c r="AZ69" s="52">
        <v>1.36607142857143E-5</v>
      </c>
      <c r="BA69" s="52">
        <v>4.52662721893491E-5</v>
      </c>
      <c r="BB69" s="52">
        <v>7.72245E-4</v>
      </c>
      <c r="BC69" s="52">
        <v>0.00198466947368421</v>
      </c>
      <c r="BD69" s="52">
        <v>0.00253456062536856</v>
      </c>
      <c r="BE69" s="53">
        <v>0.002847890478797</v>
      </c>
      <c r="BF69" s="457">
        <v>0.120552938778979</v>
      </c>
      <c r="BG69" s="457">
        <v>0.973151814861711</v>
      </c>
      <c r="BH69" s="457">
        <v>3.74710975792187E-4</v>
      </c>
    </row>
    <row r="70" spans="8:8">
      <c r="A70" s="45" t="s">
        <v>156</v>
      </c>
      <c r="B70" s="52">
        <v>0.0</v>
      </c>
      <c r="C70" s="52">
        <v>0.0</v>
      </c>
      <c r="D70" s="52">
        <v>0.0</v>
      </c>
      <c r="E70" s="52">
        <v>0.0</v>
      </c>
      <c r="F70" s="52">
        <v>0.0</v>
      </c>
      <c r="G70" s="52">
        <v>0.0</v>
      </c>
      <c r="H70" s="52">
        <v>0.0</v>
      </c>
      <c r="I70" s="52">
        <v>0.0</v>
      </c>
      <c r="J70" s="52">
        <v>0.0</v>
      </c>
      <c r="K70" s="52">
        <v>0.0</v>
      </c>
      <c r="L70" s="52">
        <v>0.0</v>
      </c>
      <c r="M70" s="52">
        <v>0.0</v>
      </c>
      <c r="N70" s="52">
        <v>0.0</v>
      </c>
      <c r="O70" s="52">
        <v>0.0</v>
      </c>
      <c r="P70" s="52">
        <v>0.0</v>
      </c>
      <c r="Q70" s="52">
        <v>0.0</v>
      </c>
      <c r="R70" s="52">
        <v>0.0</v>
      </c>
      <c r="S70" s="52">
        <v>0.0</v>
      </c>
      <c r="T70" s="52">
        <v>0.0</v>
      </c>
      <c r="U70" s="52">
        <v>0.0</v>
      </c>
      <c r="V70" s="52">
        <v>0.0</v>
      </c>
      <c r="W70" s="52">
        <v>0.0</v>
      </c>
      <c r="X70" s="52">
        <v>0.0</v>
      </c>
      <c r="Y70" s="52">
        <v>0.0</v>
      </c>
      <c r="Z70" s="52">
        <v>0.0</v>
      </c>
      <c r="AA70" s="52">
        <v>0.0</v>
      </c>
      <c r="AB70" s="52">
        <v>0.0</v>
      </c>
      <c r="AC70" s="52">
        <v>0.0</v>
      </c>
      <c r="AD70" s="52">
        <v>0.0</v>
      </c>
      <c r="AE70" s="52">
        <v>0.0</v>
      </c>
      <c r="AF70" s="52">
        <v>0.0</v>
      </c>
      <c r="AG70" s="52">
        <v>0.0</v>
      </c>
      <c r="AH70" s="52">
        <v>0.0</v>
      </c>
      <c r="AI70" s="52">
        <v>0.0</v>
      </c>
      <c r="AJ70" s="52">
        <v>0.0</v>
      </c>
      <c r="AK70" s="52">
        <v>0.0</v>
      </c>
      <c r="AL70" s="52">
        <v>0.0</v>
      </c>
      <c r="AM70" s="52">
        <v>0.0</v>
      </c>
      <c r="AN70" s="52">
        <v>0.0</v>
      </c>
      <c r="AO70" s="52">
        <v>0.0</v>
      </c>
      <c r="AP70" s="52">
        <v>0.0</v>
      </c>
      <c r="AQ70" s="52">
        <v>0.0</v>
      </c>
      <c r="AR70" s="52">
        <v>0.0</v>
      </c>
      <c r="AS70" s="52">
        <v>0.0</v>
      </c>
      <c r="AT70" s="52">
        <v>0.0</v>
      </c>
      <c r="AU70" s="52">
        <v>0.0</v>
      </c>
      <c r="AV70" s="52">
        <v>0.0</v>
      </c>
      <c r="AW70" s="52">
        <v>0.0</v>
      </c>
      <c r="AX70" s="52">
        <v>4.26740963855421E-4</v>
      </c>
      <c r="AY70" s="52">
        <v>5.24964071856287E-4</v>
      </c>
      <c r="AZ70" s="52">
        <v>5.21884821428571E-4</v>
      </c>
      <c r="BA70" s="52">
        <v>5.1879674556213E-4</v>
      </c>
      <c r="BB70" s="52">
        <v>5.15745E-4</v>
      </c>
      <c r="BC70" s="52">
        <v>0.00336908684210526</v>
      </c>
      <c r="BD70" s="52">
        <v>0.00335666497337157</v>
      </c>
      <c r="BE70" s="53">
        <v>0.00334433436734694</v>
      </c>
      <c r="BF70" s="457">
        <v>-0.00639567302330768</v>
      </c>
      <c r="BG70" s="457">
        <v>0.0</v>
      </c>
      <c r="BH70" s="457">
        <v>4.40030543131446E-4</v>
      </c>
    </row>
    <row r="71" spans="8:8">
      <c r="A71" s="45" t="s">
        <v>157</v>
      </c>
      <c r="B71" s="52">
        <v>0.0</v>
      </c>
      <c r="C71" s="52">
        <v>0.0</v>
      </c>
      <c r="D71" s="52">
        <v>0.0</v>
      </c>
      <c r="E71" s="52">
        <v>0.0</v>
      </c>
      <c r="F71" s="52">
        <v>0.0</v>
      </c>
      <c r="G71" s="52">
        <v>0.0</v>
      </c>
      <c r="H71" s="52">
        <v>0.0</v>
      </c>
      <c r="I71" s="52">
        <v>0.0</v>
      </c>
      <c r="J71" s="52">
        <v>0.0</v>
      </c>
      <c r="K71" s="52">
        <v>0.0</v>
      </c>
      <c r="L71" s="52">
        <v>0.0</v>
      </c>
      <c r="M71" s="52">
        <v>0.0</v>
      </c>
      <c r="N71" s="52">
        <v>0.0</v>
      </c>
      <c r="O71" s="52">
        <v>0.0</v>
      </c>
      <c r="P71" s="52">
        <v>0.0</v>
      </c>
      <c r="Q71" s="52">
        <v>0.0</v>
      </c>
      <c r="R71" s="52">
        <v>0.0</v>
      </c>
      <c r="S71" s="52">
        <v>0.0</v>
      </c>
      <c r="T71" s="52">
        <v>0.0</v>
      </c>
      <c r="U71" s="52">
        <v>0.0</v>
      </c>
      <c r="V71" s="52">
        <v>0.0</v>
      </c>
      <c r="W71" s="52">
        <v>0.0</v>
      </c>
      <c r="X71" s="52">
        <v>0.0</v>
      </c>
      <c r="Y71" s="52">
        <v>0.0</v>
      </c>
      <c r="Z71" s="52">
        <v>0.0</v>
      </c>
      <c r="AA71" s="52">
        <v>0.0</v>
      </c>
      <c r="AB71" s="52">
        <v>0.0</v>
      </c>
      <c r="AC71" s="52">
        <v>0.0</v>
      </c>
      <c r="AD71" s="52">
        <v>0.0</v>
      </c>
      <c r="AE71" s="52">
        <v>0.0</v>
      </c>
      <c r="AF71" s="52">
        <v>0.0</v>
      </c>
      <c r="AG71" s="52">
        <v>0.0</v>
      </c>
      <c r="AH71" s="52">
        <v>0.0</v>
      </c>
      <c r="AI71" s="52">
        <v>0.0</v>
      </c>
      <c r="AJ71" s="52">
        <v>0.0</v>
      </c>
      <c r="AK71" s="52">
        <v>0.0</v>
      </c>
      <c r="AL71" s="52">
        <v>0.0</v>
      </c>
      <c r="AM71" s="52">
        <v>0.0</v>
      </c>
      <c r="AN71" s="52">
        <v>0.0</v>
      </c>
      <c r="AO71" s="52">
        <v>0.0</v>
      </c>
      <c r="AP71" s="52">
        <v>0.0</v>
      </c>
      <c r="AQ71" s="52">
        <v>0.0</v>
      </c>
      <c r="AR71" s="52">
        <v>0.0</v>
      </c>
      <c r="AS71" s="52">
        <v>0.0</v>
      </c>
      <c r="AT71" s="52">
        <v>2.26666666666667E-4</v>
      </c>
      <c r="AU71" s="52">
        <v>6.57055214723926E-4</v>
      </c>
      <c r="AV71" s="52">
        <v>0.00179121951219512</v>
      </c>
      <c r="AW71" s="52">
        <v>0.00342163636363636</v>
      </c>
      <c r="AX71" s="52">
        <v>0.00455405421686747</v>
      </c>
      <c r="AY71" s="52">
        <v>0.00769947305389221</v>
      </c>
      <c r="AZ71" s="52">
        <v>0.0110761071428571</v>
      </c>
      <c r="BA71" s="52">
        <v>0.0148065976331361</v>
      </c>
      <c r="BB71" s="52">
        <v>0.014787</v>
      </c>
      <c r="BC71" s="52">
        <v>0.0163557894736842</v>
      </c>
      <c r="BD71" s="52">
        <v>0.0277638344940598</v>
      </c>
      <c r="BE71" s="53">
        <v>0.048752336593835</v>
      </c>
      <c r="BF71" s="457">
        <v>0.751167818652341</v>
      </c>
      <c r="BG71" s="457">
        <v>0.617369238795856</v>
      </c>
      <c r="BH71" s="457">
        <v>0.00641458502468178</v>
      </c>
    </row>
    <row r="72" spans="8:8">
      <c r="A72" s="45" t="s">
        <v>158</v>
      </c>
      <c r="B72" s="52">
        <v>0.0</v>
      </c>
      <c r="C72" s="52">
        <v>0.0</v>
      </c>
      <c r="D72" s="52">
        <v>0.0</v>
      </c>
      <c r="E72" s="52">
        <v>0.0</v>
      </c>
      <c r="F72" s="52">
        <v>0.0</v>
      </c>
      <c r="G72" s="52">
        <v>0.0</v>
      </c>
      <c r="H72" s="52">
        <v>0.0</v>
      </c>
      <c r="I72" s="52">
        <v>0.0</v>
      </c>
      <c r="J72" s="52">
        <v>0.0</v>
      </c>
      <c r="K72" s="52">
        <v>0.0</v>
      </c>
      <c r="L72" s="52">
        <v>0.0</v>
      </c>
      <c r="M72" s="52">
        <v>0.0</v>
      </c>
      <c r="N72" s="52">
        <v>0.0</v>
      </c>
      <c r="O72" s="52">
        <v>0.0</v>
      </c>
      <c r="P72" s="52">
        <v>0.0</v>
      </c>
      <c r="Q72" s="52">
        <v>0.0</v>
      </c>
      <c r="R72" s="52">
        <v>0.0</v>
      </c>
      <c r="S72" s="52">
        <v>0.0</v>
      </c>
      <c r="T72" s="52">
        <v>0.0</v>
      </c>
      <c r="U72" s="52">
        <v>0.0</v>
      </c>
      <c r="V72" s="52">
        <v>0.0</v>
      </c>
      <c r="W72" s="52">
        <v>0.0</v>
      </c>
      <c r="X72" s="52">
        <v>0.0</v>
      </c>
      <c r="Y72" s="52">
        <v>0.0</v>
      </c>
      <c r="Z72" s="52">
        <v>0.0</v>
      </c>
      <c r="AA72" s="52">
        <v>0.0</v>
      </c>
      <c r="AB72" s="52">
        <v>0.0</v>
      </c>
      <c r="AC72" s="52">
        <v>0.0</v>
      </c>
      <c r="AD72" s="52">
        <v>0.0</v>
      </c>
      <c r="AE72" s="52">
        <v>0.0</v>
      </c>
      <c r="AF72" s="52">
        <v>0.0</v>
      </c>
      <c r="AG72" s="52">
        <v>0.0</v>
      </c>
      <c r="AH72" s="52">
        <v>0.0</v>
      </c>
      <c r="AI72" s="52">
        <v>0.0</v>
      </c>
      <c r="AJ72" s="52">
        <v>0.0</v>
      </c>
      <c r="AK72" s="52">
        <v>0.0</v>
      </c>
      <c r="AL72" s="52">
        <v>0.0</v>
      </c>
      <c r="AM72" s="52">
        <v>0.0</v>
      </c>
      <c r="AN72" s="52">
        <v>0.0</v>
      </c>
      <c r="AO72" s="52">
        <v>0.0</v>
      </c>
      <c r="AP72" s="52">
        <v>0.0</v>
      </c>
      <c r="AQ72" s="52">
        <v>0.0</v>
      </c>
      <c r="AR72" s="52">
        <v>0.0</v>
      </c>
      <c r="AS72" s="52">
        <v>0.0</v>
      </c>
      <c r="AT72" s="52">
        <v>0.0</v>
      </c>
      <c r="AU72" s="52">
        <v>0.0</v>
      </c>
      <c r="AV72" s="52">
        <v>0.0</v>
      </c>
      <c r="AW72" s="52">
        <v>0.0</v>
      </c>
      <c r="AX72" s="52">
        <v>1.67746987951807E-6</v>
      </c>
      <c r="AY72" s="52">
        <v>3.00319760479042E-5</v>
      </c>
      <c r="AZ72" s="52">
        <v>4.63553571428571E-5</v>
      </c>
      <c r="BA72" s="52">
        <v>4.41925562130177E-4</v>
      </c>
      <c r="BB72" s="52">
        <v>4.61286E-4</v>
      </c>
      <c r="BC72" s="52">
        <v>6.32525263157895E-4</v>
      </c>
      <c r="BD72" s="52">
        <v>0.00136582568382654</v>
      </c>
      <c r="BE72" s="53">
        <v>0.00136080836498799</v>
      </c>
      <c r="BF72" s="457">
        <v>-0.00639567302330757</v>
      </c>
      <c r="BG72" s="457">
        <v>0.0</v>
      </c>
      <c r="BH72" s="457">
        <v>1.79048258388861E-4</v>
      </c>
    </row>
    <row r="73" spans="8:8">
      <c r="A73" s="45" t="s">
        <v>159</v>
      </c>
      <c r="B73" s="52">
        <v>0.0</v>
      </c>
      <c r="C73" s="52">
        <v>0.0</v>
      </c>
      <c r="D73" s="52">
        <v>0.0</v>
      </c>
      <c r="E73" s="52">
        <v>0.0</v>
      </c>
      <c r="F73" s="52">
        <v>0.0</v>
      </c>
      <c r="G73" s="52">
        <v>0.0</v>
      </c>
      <c r="H73" s="52">
        <v>0.0</v>
      </c>
      <c r="I73" s="52">
        <v>0.0</v>
      </c>
      <c r="J73" s="52">
        <v>0.0</v>
      </c>
      <c r="K73" s="52">
        <v>0.0</v>
      </c>
      <c r="L73" s="52">
        <v>0.0</v>
      </c>
      <c r="M73" s="52">
        <v>0.0</v>
      </c>
      <c r="N73" s="52">
        <v>0.0</v>
      </c>
      <c r="O73" s="52">
        <v>0.0</v>
      </c>
      <c r="P73" s="52">
        <v>0.0</v>
      </c>
      <c r="Q73" s="52">
        <v>0.0</v>
      </c>
      <c r="R73" s="52">
        <v>0.0</v>
      </c>
      <c r="S73" s="52">
        <v>0.0</v>
      </c>
      <c r="T73" s="52">
        <v>0.0</v>
      </c>
      <c r="U73" s="52">
        <v>0.0</v>
      </c>
      <c r="V73" s="52">
        <v>0.0</v>
      </c>
      <c r="W73" s="52">
        <v>0.0</v>
      </c>
      <c r="X73" s="52">
        <v>0.0</v>
      </c>
      <c r="Y73" s="52">
        <v>0.0</v>
      </c>
      <c r="Z73" s="52">
        <v>0.0</v>
      </c>
      <c r="AA73" s="52">
        <v>0.0</v>
      </c>
      <c r="AB73" s="52">
        <v>0.0</v>
      </c>
      <c r="AC73" s="52">
        <v>0.0</v>
      </c>
      <c r="AD73" s="52">
        <v>0.0</v>
      </c>
      <c r="AE73" s="52">
        <v>0.0</v>
      </c>
      <c r="AF73" s="52">
        <v>0.0</v>
      </c>
      <c r="AG73" s="52">
        <v>0.0</v>
      </c>
      <c r="AH73" s="52">
        <v>0.0</v>
      </c>
      <c r="AI73" s="52">
        <v>0.0</v>
      </c>
      <c r="AJ73" s="52">
        <v>0.0</v>
      </c>
      <c r="AK73" s="52">
        <v>0.0</v>
      </c>
      <c r="AL73" s="52">
        <v>0.0</v>
      </c>
      <c r="AM73" s="52">
        <v>0.0</v>
      </c>
      <c r="AN73" s="52">
        <v>0.0</v>
      </c>
      <c r="AO73" s="52">
        <v>0.0</v>
      </c>
      <c r="AP73" s="52">
        <v>0.0</v>
      </c>
      <c r="AQ73" s="52">
        <v>0.0</v>
      </c>
      <c r="AR73" s="52">
        <v>0.0</v>
      </c>
      <c r="AS73" s="52">
        <v>0.0</v>
      </c>
      <c r="AT73" s="52">
        <v>0.0</v>
      </c>
      <c r="AU73" s="52">
        <v>0.0</v>
      </c>
      <c r="AV73" s="52">
        <v>0.0</v>
      </c>
      <c r="AW73" s="52">
        <v>0.0</v>
      </c>
      <c r="AX73" s="52">
        <v>1.10602409638554E-5</v>
      </c>
      <c r="AY73" s="52">
        <v>1.09940119760479E-5</v>
      </c>
      <c r="AZ73" s="52">
        <v>3.36964285714285E-5</v>
      </c>
      <c r="BA73" s="52">
        <v>3.79874556213017E-5</v>
      </c>
      <c r="BB73" s="52">
        <v>1.4004E-4</v>
      </c>
      <c r="BC73" s="52">
        <v>1.40581052631579E-4</v>
      </c>
      <c r="BD73" s="52">
        <v>1.47580267087693E-4</v>
      </c>
      <c r="BE73" s="53">
        <v>0.00183016691935806</v>
      </c>
      <c r="BF73" s="457">
        <v>11.3672798492072</v>
      </c>
      <c r="BG73" s="457">
        <v>0.0</v>
      </c>
      <c r="BH73" s="457">
        <v>2.40804074918263E-4</v>
      </c>
    </row>
    <row r="74" spans="8:8">
      <c r="A74" s="45" t="s">
        <v>160</v>
      </c>
      <c r="B74" s="52">
        <v>0.0</v>
      </c>
      <c r="C74" s="52">
        <v>0.0</v>
      </c>
      <c r="D74" s="52">
        <v>0.0</v>
      </c>
      <c r="E74" s="52">
        <v>0.0</v>
      </c>
      <c r="F74" s="52">
        <v>0.0</v>
      </c>
      <c r="G74" s="52">
        <v>0.0</v>
      </c>
      <c r="H74" s="52">
        <v>0.0</v>
      </c>
      <c r="I74" s="52">
        <v>0.0</v>
      </c>
      <c r="J74" s="52">
        <v>0.0</v>
      </c>
      <c r="K74" s="52">
        <v>0.0</v>
      </c>
      <c r="L74" s="52">
        <v>0.0</v>
      </c>
      <c r="M74" s="52">
        <v>0.0</v>
      </c>
      <c r="N74" s="52">
        <v>0.0</v>
      </c>
      <c r="O74" s="52">
        <v>0.0</v>
      </c>
      <c r="P74" s="52">
        <v>0.0</v>
      </c>
      <c r="Q74" s="52">
        <v>0.0</v>
      </c>
      <c r="R74" s="52">
        <v>0.0</v>
      </c>
      <c r="S74" s="52">
        <v>0.0</v>
      </c>
      <c r="T74" s="52">
        <v>0.0</v>
      </c>
      <c r="U74" s="52">
        <v>0.0</v>
      </c>
      <c r="V74" s="52">
        <v>0.0</v>
      </c>
      <c r="W74" s="52">
        <v>0.0</v>
      </c>
      <c r="X74" s="52">
        <v>0.0</v>
      </c>
      <c r="Y74" s="52">
        <v>0.0</v>
      </c>
      <c r="Z74" s="52">
        <v>0.0</v>
      </c>
      <c r="AA74" s="52">
        <v>0.0</v>
      </c>
      <c r="AB74" s="52">
        <v>0.0</v>
      </c>
      <c r="AC74" s="52">
        <v>0.0</v>
      </c>
      <c r="AD74" s="52">
        <v>0.0</v>
      </c>
      <c r="AE74" s="52">
        <v>0.0</v>
      </c>
      <c r="AF74" s="52">
        <v>0.0</v>
      </c>
      <c r="AG74" s="52">
        <v>0.0</v>
      </c>
      <c r="AH74" s="52">
        <v>0.0</v>
      </c>
      <c r="AI74" s="52">
        <v>0.0</v>
      </c>
      <c r="AJ74" s="52">
        <v>0.0</v>
      </c>
      <c r="AK74" s="52">
        <v>0.0</v>
      </c>
      <c r="AL74" s="52">
        <v>0.0</v>
      </c>
      <c r="AM74" s="52">
        <v>0.0</v>
      </c>
      <c r="AN74" s="52">
        <v>0.0</v>
      </c>
      <c r="AO74" s="52">
        <v>0.0</v>
      </c>
      <c r="AP74" s="52">
        <v>0.0</v>
      </c>
      <c r="AQ74" s="52">
        <v>0.0</v>
      </c>
      <c r="AR74" s="52">
        <v>0.0</v>
      </c>
      <c r="AS74" s="52">
        <v>0.0</v>
      </c>
      <c r="AT74" s="52">
        <v>0.0</v>
      </c>
      <c r="AU74" s="52">
        <v>0.0</v>
      </c>
      <c r="AV74" s="52">
        <v>1.02062195121951E-5</v>
      </c>
      <c r="AW74" s="52">
        <v>1.01443636363636E-5</v>
      </c>
      <c r="AX74" s="52">
        <v>3.4572469879518E-5</v>
      </c>
      <c r="AY74" s="52">
        <v>5.9605868263473E-5</v>
      </c>
      <c r="AZ74" s="52">
        <v>5.92510714285714E-5</v>
      </c>
      <c r="BA74" s="52">
        <v>7.57214201183431E-5</v>
      </c>
      <c r="BB74" s="52">
        <v>7.5276E-5</v>
      </c>
      <c r="BC74" s="52">
        <v>7.48357894736842E-5</v>
      </c>
      <c r="BD74" s="52">
        <v>7.4559868906186E-5</v>
      </c>
      <c r="BE74" s="53">
        <v>7.42859755102041E-5</v>
      </c>
      <c r="BF74" s="457">
        <v>-0.00639567302330768</v>
      </c>
      <c r="BG74" s="457">
        <v>0.0</v>
      </c>
      <c r="BH74" s="457">
        <v>9.77417164681888E-6</v>
      </c>
    </row>
    <row r="75" spans="8:8">
      <c r="A75" s="45" t="s">
        <v>161</v>
      </c>
      <c r="B75" s="52">
        <v>0.0</v>
      </c>
      <c r="C75" s="52">
        <v>0.0</v>
      </c>
      <c r="D75" s="52">
        <v>0.0</v>
      </c>
      <c r="E75" s="52">
        <v>0.0</v>
      </c>
      <c r="F75" s="52">
        <v>0.0</v>
      </c>
      <c r="G75" s="52">
        <v>0.0</v>
      </c>
      <c r="H75" s="52">
        <v>0.0</v>
      </c>
      <c r="I75" s="52">
        <v>0.0</v>
      </c>
      <c r="J75" s="52">
        <v>0.0</v>
      </c>
      <c r="K75" s="52">
        <v>0.0</v>
      </c>
      <c r="L75" s="52">
        <v>0.0</v>
      </c>
      <c r="M75" s="52">
        <v>0.0</v>
      </c>
      <c r="N75" s="52">
        <v>0.0</v>
      </c>
      <c r="O75" s="52">
        <v>0.0</v>
      </c>
      <c r="P75" s="52">
        <v>0.0</v>
      </c>
      <c r="Q75" s="52">
        <v>0.0</v>
      </c>
      <c r="R75" s="52">
        <v>0.0</v>
      </c>
      <c r="S75" s="52">
        <v>0.0</v>
      </c>
      <c r="T75" s="52">
        <v>0.0</v>
      </c>
      <c r="U75" s="52">
        <v>0.0</v>
      </c>
      <c r="V75" s="52">
        <v>0.0</v>
      </c>
      <c r="W75" s="52">
        <v>0.0</v>
      </c>
      <c r="X75" s="52">
        <v>0.0</v>
      </c>
      <c r="Y75" s="52">
        <v>0.0</v>
      </c>
      <c r="Z75" s="52">
        <v>0.0</v>
      </c>
      <c r="AA75" s="52">
        <v>0.0</v>
      </c>
      <c r="AB75" s="52">
        <v>0.0</v>
      </c>
      <c r="AC75" s="52">
        <v>0.0</v>
      </c>
      <c r="AD75" s="52">
        <v>0.0</v>
      </c>
      <c r="AE75" s="52">
        <v>0.0</v>
      </c>
      <c r="AF75" s="52">
        <v>0.0</v>
      </c>
      <c r="AG75" s="52">
        <v>0.0</v>
      </c>
      <c r="AH75" s="52">
        <v>0.0</v>
      </c>
      <c r="AI75" s="52">
        <v>0.0</v>
      </c>
      <c r="AJ75" s="52">
        <v>0.0</v>
      </c>
      <c r="AK75" s="52">
        <v>0.0</v>
      </c>
      <c r="AL75" s="52">
        <v>0.0</v>
      </c>
      <c r="AM75" s="52">
        <v>0.0</v>
      </c>
      <c r="AN75" s="52">
        <v>0.0</v>
      </c>
      <c r="AO75" s="52">
        <v>0.0</v>
      </c>
      <c r="AP75" s="52">
        <v>0.0</v>
      </c>
      <c r="AQ75" s="52">
        <v>0.0</v>
      </c>
      <c r="AR75" s="52">
        <v>0.0</v>
      </c>
      <c r="AS75" s="52">
        <v>5.78739130434782E-6</v>
      </c>
      <c r="AT75" s="52">
        <v>5.75166666666666E-6</v>
      </c>
      <c r="AU75" s="52">
        <v>3.83814110429448E-5</v>
      </c>
      <c r="AV75" s="52">
        <v>5.03034146341463E-5</v>
      </c>
      <c r="AW75" s="52">
        <v>2.37724909090909E-4</v>
      </c>
      <c r="AX75" s="52">
        <v>3.91486445783132E-4</v>
      </c>
      <c r="AY75" s="52">
        <v>4.20346886227545E-4</v>
      </c>
      <c r="AZ75" s="52">
        <v>4.17844821428571E-4</v>
      </c>
      <c r="BA75" s="52">
        <v>4.15372366863905E-4</v>
      </c>
      <c r="BB75" s="52">
        <v>5.85324E-4</v>
      </c>
      <c r="BC75" s="52">
        <v>0.00191434315789474</v>
      </c>
      <c r="BD75" s="52">
        <v>0.00925273235085768</v>
      </c>
      <c r="BE75" s="53">
        <v>0.00921874272181371</v>
      </c>
      <c r="BF75" s="457">
        <v>-0.00639567302330757</v>
      </c>
      <c r="BG75" s="457">
        <v>1.09241405744838</v>
      </c>
      <c r="BH75" s="457">
        <v>0.00121295538103949</v>
      </c>
    </row>
    <row r="76" spans="8:8">
      <c r="A76" s="45" t="s">
        <v>162</v>
      </c>
      <c r="B76" s="52">
        <v>0.0</v>
      </c>
      <c r="C76" s="52">
        <v>0.0</v>
      </c>
      <c r="D76" s="52">
        <v>0.0</v>
      </c>
      <c r="E76" s="52">
        <v>0.0</v>
      </c>
      <c r="F76" s="52">
        <v>0.0</v>
      </c>
      <c r="G76" s="52">
        <v>0.0</v>
      </c>
      <c r="H76" s="52">
        <v>0.0</v>
      </c>
      <c r="I76" s="52">
        <v>0.0</v>
      </c>
      <c r="J76" s="52">
        <v>0.0</v>
      </c>
      <c r="K76" s="52">
        <v>0.0</v>
      </c>
      <c r="L76" s="52">
        <v>0.0</v>
      </c>
      <c r="M76" s="52">
        <v>0.0</v>
      </c>
      <c r="N76" s="52">
        <v>0.0</v>
      </c>
      <c r="O76" s="52">
        <v>0.0</v>
      </c>
      <c r="P76" s="52">
        <v>0.0</v>
      </c>
      <c r="Q76" s="52">
        <v>0.0</v>
      </c>
      <c r="R76" s="52">
        <v>0.0</v>
      </c>
      <c r="S76" s="52">
        <v>0.0</v>
      </c>
      <c r="T76" s="52">
        <v>0.0</v>
      </c>
      <c r="U76" s="52">
        <v>0.0</v>
      </c>
      <c r="V76" s="52">
        <v>0.0</v>
      </c>
      <c r="W76" s="52">
        <v>0.0</v>
      </c>
      <c r="X76" s="52">
        <v>0.0</v>
      </c>
      <c r="Y76" s="52">
        <v>0.0</v>
      </c>
      <c r="Z76" s="52">
        <v>0.0</v>
      </c>
      <c r="AA76" s="52">
        <v>0.0</v>
      </c>
      <c r="AB76" s="52">
        <v>0.0</v>
      </c>
      <c r="AC76" s="52">
        <v>0.0</v>
      </c>
      <c r="AD76" s="52">
        <v>0.0</v>
      </c>
      <c r="AE76" s="52">
        <v>0.0</v>
      </c>
      <c r="AF76" s="52">
        <v>0.0</v>
      </c>
      <c r="AG76" s="52">
        <v>0.0</v>
      </c>
      <c r="AH76" s="52">
        <v>0.0</v>
      </c>
      <c r="AI76" s="52">
        <v>0.0</v>
      </c>
      <c r="AJ76" s="52">
        <v>0.0</v>
      </c>
      <c r="AK76" s="52">
        <v>0.0</v>
      </c>
      <c r="AL76" s="52">
        <v>0.0</v>
      </c>
      <c r="AM76" s="52">
        <v>0.0</v>
      </c>
      <c r="AN76" s="52">
        <v>0.0</v>
      </c>
      <c r="AO76" s="52">
        <v>0.0</v>
      </c>
      <c r="AP76" s="52">
        <v>0.0</v>
      </c>
      <c r="AQ76" s="52">
        <v>0.0</v>
      </c>
      <c r="AR76" s="52">
        <v>0.0</v>
      </c>
      <c r="AS76" s="52">
        <v>0.0</v>
      </c>
      <c r="AT76" s="52">
        <v>6.001E-5</v>
      </c>
      <c r="AU76" s="52">
        <v>1.72936932515337E-4</v>
      </c>
      <c r="AV76" s="52">
        <v>1.93078536585366E-4</v>
      </c>
      <c r="AW76" s="52">
        <v>2.24789454545454E-4</v>
      </c>
      <c r="AX76" s="52">
        <v>7.87332469879517E-4</v>
      </c>
      <c r="AY76" s="52">
        <v>0.00282574508982036</v>
      </c>
      <c r="AZ76" s="52">
        <v>0.00281606517857143</v>
      </c>
      <c r="BA76" s="52">
        <v>0.0030692524260355</v>
      </c>
      <c r="BB76" s="52">
        <v>0.007067439</v>
      </c>
      <c r="BC76" s="52">
        <v>0.0117575953031685</v>
      </c>
      <c r="BD76" s="52">
        <v>0.0371629658937962</v>
      </c>
      <c r="BE76" s="53">
        <v>0.0493207796931817</v>
      </c>
      <c r="BF76" s="457">
        <v>0.32352255213093</v>
      </c>
      <c r="BG76" s="457">
        <v>0.901904359889387</v>
      </c>
      <c r="BH76" s="457">
        <v>0.00648937788277249</v>
      </c>
    </row>
    <row r="77" spans="8:8">
      <c r="A77" s="45" t="s">
        <v>163</v>
      </c>
      <c r="B77" s="52">
        <v>0.0</v>
      </c>
      <c r="C77" s="52">
        <v>0.0</v>
      </c>
      <c r="D77" s="52">
        <v>0.0</v>
      </c>
      <c r="E77" s="52">
        <v>0.0</v>
      </c>
      <c r="F77" s="52">
        <v>0.0</v>
      </c>
      <c r="G77" s="52">
        <v>0.0</v>
      </c>
      <c r="H77" s="52">
        <v>0.0</v>
      </c>
      <c r="I77" s="52">
        <v>0.0</v>
      </c>
      <c r="J77" s="52">
        <v>0.0</v>
      </c>
      <c r="K77" s="52">
        <v>0.0</v>
      </c>
      <c r="L77" s="52">
        <v>0.0</v>
      </c>
      <c r="M77" s="52">
        <v>0.0</v>
      </c>
      <c r="N77" s="52">
        <v>0.0</v>
      </c>
      <c r="O77" s="52">
        <v>0.0</v>
      </c>
      <c r="P77" s="52">
        <v>0.0</v>
      </c>
      <c r="Q77" s="52">
        <v>0.0</v>
      </c>
      <c r="R77" s="52">
        <v>0.0</v>
      </c>
      <c r="S77" s="52">
        <v>0.0</v>
      </c>
      <c r="T77" s="52">
        <v>0.0</v>
      </c>
      <c r="U77" s="52">
        <v>0.0</v>
      </c>
      <c r="V77" s="52">
        <v>0.0</v>
      </c>
      <c r="W77" s="52">
        <v>0.0</v>
      </c>
      <c r="X77" s="52">
        <v>0.0</v>
      </c>
      <c r="Y77" s="52">
        <v>0.0</v>
      </c>
      <c r="Z77" s="52">
        <v>0.0</v>
      </c>
      <c r="AA77" s="52">
        <v>0.0</v>
      </c>
      <c r="AB77" s="52">
        <v>0.0</v>
      </c>
      <c r="AC77" s="52">
        <v>0.0</v>
      </c>
      <c r="AD77" s="52">
        <v>0.0</v>
      </c>
      <c r="AE77" s="52">
        <v>0.0</v>
      </c>
      <c r="AF77" s="52">
        <v>0.0</v>
      </c>
      <c r="AG77" s="52">
        <v>0.0</v>
      </c>
      <c r="AH77" s="52">
        <v>0.0</v>
      </c>
      <c r="AI77" s="52">
        <v>0.0</v>
      </c>
      <c r="AJ77" s="52">
        <v>0.0</v>
      </c>
      <c r="AK77" s="52">
        <v>0.0</v>
      </c>
      <c r="AL77" s="52">
        <v>0.0</v>
      </c>
      <c r="AM77" s="52">
        <v>0.0</v>
      </c>
      <c r="AN77" s="52">
        <v>0.0</v>
      </c>
      <c r="AO77" s="52">
        <v>0.0</v>
      </c>
      <c r="AP77" s="52">
        <v>0.0</v>
      </c>
      <c r="AQ77" s="52">
        <v>0.0</v>
      </c>
      <c r="AR77" s="52">
        <v>0.0</v>
      </c>
      <c r="AS77" s="52">
        <v>2.56583850931677E-5</v>
      </c>
      <c r="AT77" s="52">
        <v>2.83333333333333E-5</v>
      </c>
      <c r="AU77" s="52">
        <v>4.26006441717791E-5</v>
      </c>
      <c r="AV77" s="52">
        <v>6.32804268292682E-5</v>
      </c>
      <c r="AW77" s="52">
        <v>9.4893407222914E-5</v>
      </c>
      <c r="AX77" s="52">
        <v>1.58898795180723E-4</v>
      </c>
      <c r="AY77" s="52">
        <v>3.96265419161676E-4</v>
      </c>
      <c r="AZ77" s="52">
        <v>0.00176177678571428</v>
      </c>
      <c r="BA77" s="52">
        <v>0.00590905917159763</v>
      </c>
      <c r="BB77" s="52">
        <v>0.010772766</v>
      </c>
      <c r="BC77" s="52">
        <v>0.0178148726315789</v>
      </c>
      <c r="BD77" s="52">
        <v>0.024239677528686</v>
      </c>
      <c r="BE77" s="53">
        <v>0.0286095354543739</v>
      </c>
      <c r="BF77" s="461">
        <v>0.177052264451629</v>
      </c>
      <c r="BG77" s="461">
        <v>0.964368298212879</v>
      </c>
      <c r="BH77" s="461">
        <v>0.00376429747803998</v>
      </c>
    </row>
    <row r="78" spans="8:8" s="47" ht="10.2" customFormat="1">
      <c r="A78" s="54" t="s">
        <v>164</v>
      </c>
      <c r="B78" s="55">
        <v>0.0</v>
      </c>
      <c r="C78" s="55">
        <v>0.0</v>
      </c>
      <c r="D78" s="55">
        <v>0.0</v>
      </c>
      <c r="E78" s="55">
        <v>0.0</v>
      </c>
      <c r="F78" s="55">
        <v>0.0</v>
      </c>
      <c r="G78" s="55">
        <v>0.0</v>
      </c>
      <c r="H78" s="55">
        <v>0.0</v>
      </c>
      <c r="I78" s="55">
        <v>0.0</v>
      </c>
      <c r="J78" s="55">
        <v>0.0</v>
      </c>
      <c r="K78" s="55">
        <v>0.0</v>
      </c>
      <c r="L78" s="55">
        <v>0.0</v>
      </c>
      <c r="M78" s="55">
        <v>0.0</v>
      </c>
      <c r="N78" s="55">
        <v>0.0</v>
      </c>
      <c r="O78" s="55">
        <v>0.0</v>
      </c>
      <c r="P78" s="55">
        <v>0.0</v>
      </c>
      <c r="Q78" s="55">
        <v>0.0</v>
      </c>
      <c r="R78" s="55">
        <v>0.0</v>
      </c>
      <c r="S78" s="55">
        <v>0.0</v>
      </c>
      <c r="T78" s="55">
        <v>0.0</v>
      </c>
      <c r="U78" s="55">
        <v>0.0</v>
      </c>
      <c r="V78" s="55">
        <v>0.0</v>
      </c>
      <c r="W78" s="55">
        <v>0.0</v>
      </c>
      <c r="X78" s="55">
        <v>0.0</v>
      </c>
      <c r="Y78" s="55">
        <v>0.0</v>
      </c>
      <c r="Z78" s="55">
        <v>0.0</v>
      </c>
      <c r="AA78" s="55">
        <v>0.0</v>
      </c>
      <c r="AB78" s="55">
        <v>0.0</v>
      </c>
      <c r="AC78" s="55">
        <v>0.0</v>
      </c>
      <c r="AD78" s="55">
        <v>0.0</v>
      </c>
      <c r="AE78" s="55">
        <v>0.0</v>
      </c>
      <c r="AF78" s="55">
        <v>0.0</v>
      </c>
      <c r="AG78" s="55">
        <v>0.0</v>
      </c>
      <c r="AH78" s="55">
        <v>0.0</v>
      </c>
      <c r="AI78" s="55">
        <v>0.0</v>
      </c>
      <c r="AJ78" s="55">
        <v>0.0</v>
      </c>
      <c r="AK78" s="55">
        <v>0.0</v>
      </c>
      <c r="AL78" s="55">
        <v>0.0</v>
      </c>
      <c r="AM78" s="55">
        <v>0.0</v>
      </c>
      <c r="AN78" s="55">
        <v>0.0</v>
      </c>
      <c r="AO78" s="55">
        <v>0.0</v>
      </c>
      <c r="AP78" s="55">
        <v>0.0</v>
      </c>
      <c r="AQ78" s="55">
        <v>9.62264150943396E-7</v>
      </c>
      <c r="AR78" s="55">
        <v>9.5625E-7</v>
      </c>
      <c r="AS78" s="55">
        <v>3.33463975155279E-5</v>
      </c>
      <c r="AT78" s="55">
        <v>3.23595E-4</v>
      </c>
      <c r="AU78" s="55">
        <v>9.17544754601227E-4</v>
      </c>
      <c r="AV78" s="55">
        <v>0.00211461859756097</v>
      </c>
      <c r="AW78" s="55">
        <v>0.00399567940722291</v>
      </c>
      <c r="AX78" s="55">
        <v>0.00637227487951807</v>
      </c>
      <c r="AY78" s="55">
        <v>0.0119738395508982</v>
      </c>
      <c r="AZ78" s="55">
        <v>0.0167466423214286</v>
      </c>
      <c r="BA78" s="55">
        <v>0.0253199790532544</v>
      </c>
      <c r="BB78" s="55">
        <v>0.035177121</v>
      </c>
      <c r="BC78" s="55">
        <v>0.054044298987379</v>
      </c>
      <c r="BD78" s="55">
        <v>0.10589840168596</v>
      </c>
      <c r="BE78" s="55">
        <v>0.145358880569204</v>
      </c>
      <c r="BF78" s="458">
        <v>0.36887547734379</v>
      </c>
      <c r="BG78" s="458">
        <v>0.784385807330071</v>
      </c>
      <c r="BH78" s="458">
        <v>0.0191255837904113</v>
      </c>
    </row>
    <row r="79" spans="8:8">
      <c r="B79" s="52"/>
      <c r="C79" s="52"/>
      <c r="D79" s="52"/>
      <c r="E79" s="52"/>
      <c r="F79" s="52"/>
      <c r="G79" s="52"/>
      <c r="H79" s="52"/>
      <c r="I79" s="52"/>
      <c r="J79" s="52"/>
      <c r="K79" s="52"/>
      <c r="L79" s="52"/>
      <c r="M79" s="52"/>
      <c r="N79" s="52"/>
      <c r="O79" s="52"/>
      <c r="P79" s="52"/>
      <c r="Q79" s="52"/>
      <c r="R79" s="52"/>
      <c r="S79" s="52"/>
      <c r="T79" s="52"/>
      <c r="U79" s="52"/>
      <c r="V79" s="52"/>
      <c r="W79" s="52"/>
      <c r="X79" s="52"/>
      <c r="Y79" s="52"/>
      <c r="Z79" s="52"/>
      <c r="AA79" s="52"/>
      <c r="AB79" s="52"/>
      <c r="AC79" s="52"/>
      <c r="AD79" s="52"/>
      <c r="AE79" s="52"/>
      <c r="AF79" s="52"/>
      <c r="AG79" s="52"/>
      <c r="AH79" s="52"/>
      <c r="AI79" s="52"/>
      <c r="AJ79" s="52"/>
      <c r="AK79" s="52"/>
      <c r="AL79" s="52"/>
      <c r="AM79" s="52"/>
      <c r="AN79" s="52"/>
      <c r="AO79" s="52"/>
      <c r="AP79" s="52"/>
      <c r="AQ79" s="52"/>
      <c r="AR79" s="52"/>
      <c r="AS79" s="52"/>
      <c r="AT79" s="52"/>
      <c r="AU79" s="52"/>
      <c r="AV79" s="52"/>
      <c r="AW79" s="52"/>
      <c r="AX79" s="52"/>
      <c r="AY79" s="52"/>
      <c r="AZ79" s="52"/>
      <c r="BA79" s="52"/>
      <c r="BB79" s="52"/>
      <c r="BC79" s="52"/>
      <c r="BD79" s="52"/>
      <c r="BE79" s="53"/>
      <c r="BF79" s="457"/>
      <c r="BG79" s="457"/>
      <c r="BH79" s="457"/>
    </row>
    <row r="80" spans="8:8">
      <c r="A80" s="218" t="s">
        <v>165</v>
      </c>
      <c r="B80" s="52">
        <v>0.0</v>
      </c>
      <c r="C80" s="52">
        <v>0.0</v>
      </c>
      <c r="D80" s="52">
        <v>0.0</v>
      </c>
      <c r="E80" s="52">
        <v>0.0</v>
      </c>
      <c r="F80" s="52">
        <v>0.0</v>
      </c>
      <c r="G80" s="52">
        <v>0.0</v>
      </c>
      <c r="H80" s="52">
        <v>0.0</v>
      </c>
      <c r="I80" s="52">
        <v>0.0</v>
      </c>
      <c r="J80" s="52">
        <v>0.0</v>
      </c>
      <c r="K80" s="52">
        <v>0.0</v>
      </c>
      <c r="L80" s="52">
        <v>0.0</v>
      </c>
      <c r="M80" s="52">
        <v>0.0</v>
      </c>
      <c r="N80" s="52">
        <v>0.0</v>
      </c>
      <c r="O80" s="52">
        <v>0.0</v>
      </c>
      <c r="P80" s="52">
        <v>0.0</v>
      </c>
      <c r="Q80" s="52">
        <v>0.0</v>
      </c>
      <c r="R80" s="52">
        <v>0.0</v>
      </c>
      <c r="S80" s="52">
        <v>0.0</v>
      </c>
      <c r="T80" s="52">
        <v>0.0</v>
      </c>
      <c r="U80" s="52">
        <v>0.0</v>
      </c>
      <c r="V80" s="52">
        <v>0.0</v>
      </c>
      <c r="W80" s="52">
        <v>0.0</v>
      </c>
      <c r="X80" s="52">
        <v>0.0</v>
      </c>
      <c r="Y80" s="52">
        <v>0.0</v>
      </c>
      <c r="Z80" s="52">
        <v>0.0</v>
      </c>
      <c r="AA80" s="52">
        <v>0.0</v>
      </c>
      <c r="AB80" s="52">
        <v>0.0</v>
      </c>
      <c r="AC80" s="52">
        <v>0.0</v>
      </c>
      <c r="AD80" s="52">
        <v>0.0</v>
      </c>
      <c r="AE80" s="52">
        <v>0.0</v>
      </c>
      <c r="AF80" s="52">
        <v>0.0</v>
      </c>
      <c r="AG80" s="52">
        <v>0.0</v>
      </c>
      <c r="AH80" s="52">
        <v>0.0</v>
      </c>
      <c r="AI80" s="52">
        <v>0.0</v>
      </c>
      <c r="AJ80" s="52">
        <v>0.0</v>
      </c>
      <c r="AK80" s="52">
        <v>0.0</v>
      </c>
      <c r="AL80" s="52">
        <v>0.0</v>
      </c>
      <c r="AM80" s="52">
        <v>0.0</v>
      </c>
      <c r="AN80" s="52">
        <v>0.0</v>
      </c>
      <c r="AO80" s="52">
        <v>0.0</v>
      </c>
      <c r="AP80" s="52">
        <v>0.0</v>
      </c>
      <c r="AQ80" s="52">
        <v>0.0</v>
      </c>
      <c r="AR80" s="52">
        <v>0.0</v>
      </c>
      <c r="AS80" s="52">
        <v>0.0</v>
      </c>
      <c r="AT80" s="52">
        <v>0.0</v>
      </c>
      <c r="AU80" s="52">
        <v>8.54171779141104E-5</v>
      </c>
      <c r="AV80" s="52">
        <v>1.69034679878049E-4</v>
      </c>
      <c r="AW80" s="52">
        <v>2.47795217932752E-4</v>
      </c>
      <c r="AX80" s="52">
        <v>2.63602409638554E-4</v>
      </c>
      <c r="AY80" s="52">
        <v>5.49700598802395E-4</v>
      </c>
      <c r="AZ80" s="52">
        <v>5.28214285714285E-4</v>
      </c>
      <c r="BA80" s="52">
        <v>0.0022180473372781</v>
      </c>
      <c r="BB80" s="52">
        <v>0.004536</v>
      </c>
      <c r="BC80" s="52">
        <v>0.00539526315789474</v>
      </c>
      <c r="BD80" s="52">
        <v>0.00548234330192544</v>
      </c>
      <c r="BE80" s="53">
        <v>0.00532897959183673</v>
      </c>
      <c r="BF80" s="457">
        <v>-0.0306299249007879</v>
      </c>
      <c r="BG80" s="457">
        <v>0.0</v>
      </c>
      <c r="BH80" s="457">
        <v>7.01160089441813E-4</v>
      </c>
    </row>
    <row r="81" spans="8:8">
      <c r="A81" s="218" t="s">
        <v>166</v>
      </c>
      <c r="B81" s="52">
        <v>0.0</v>
      </c>
      <c r="C81" s="52">
        <v>0.0</v>
      </c>
      <c r="D81" s="52">
        <v>0.0</v>
      </c>
      <c r="E81" s="52">
        <v>0.0</v>
      </c>
      <c r="F81" s="52">
        <v>0.0</v>
      </c>
      <c r="G81" s="52">
        <v>0.0</v>
      </c>
      <c r="H81" s="52">
        <v>0.0</v>
      </c>
      <c r="I81" s="52">
        <v>0.0</v>
      </c>
      <c r="J81" s="52">
        <v>0.0</v>
      </c>
      <c r="K81" s="52">
        <v>0.0</v>
      </c>
      <c r="L81" s="52">
        <v>0.0</v>
      </c>
      <c r="M81" s="52">
        <v>0.0</v>
      </c>
      <c r="N81" s="52">
        <v>0.0</v>
      </c>
      <c r="O81" s="52">
        <v>0.0</v>
      </c>
      <c r="P81" s="52">
        <v>0.0</v>
      </c>
      <c r="Q81" s="52">
        <v>0.0</v>
      </c>
      <c r="R81" s="52">
        <v>0.0</v>
      </c>
      <c r="S81" s="52">
        <v>0.0</v>
      </c>
      <c r="T81" s="52">
        <v>0.0</v>
      </c>
      <c r="U81" s="52">
        <v>0.0</v>
      </c>
      <c r="V81" s="52">
        <v>0.0</v>
      </c>
      <c r="W81" s="52">
        <v>0.0</v>
      </c>
      <c r="X81" s="52">
        <v>0.0</v>
      </c>
      <c r="Y81" s="52">
        <v>0.0</v>
      </c>
      <c r="Z81" s="52">
        <v>0.0</v>
      </c>
      <c r="AA81" s="52">
        <v>0.0</v>
      </c>
      <c r="AB81" s="52">
        <v>0.0</v>
      </c>
      <c r="AC81" s="52">
        <v>0.0</v>
      </c>
      <c r="AD81" s="52">
        <v>0.0</v>
      </c>
      <c r="AE81" s="52">
        <v>0.0</v>
      </c>
      <c r="AF81" s="52">
        <v>0.0</v>
      </c>
      <c r="AG81" s="52">
        <v>0.0</v>
      </c>
      <c r="AH81" s="52">
        <v>0.0</v>
      </c>
      <c r="AI81" s="52">
        <v>0.0</v>
      </c>
      <c r="AJ81" s="52">
        <v>0.0</v>
      </c>
      <c r="AK81" s="52">
        <v>2.0E-6</v>
      </c>
      <c r="AL81" s="52">
        <v>8.94155844155844E-6</v>
      </c>
      <c r="AM81" s="52">
        <v>9.87096774193548E-6</v>
      </c>
      <c r="AN81" s="52">
        <v>9.80769230769231E-6</v>
      </c>
      <c r="AO81" s="52">
        <v>9.74522292993631E-6</v>
      </c>
      <c r="AP81" s="52">
        <v>9.68354430379747E-6</v>
      </c>
      <c r="AQ81" s="52">
        <v>9.62264150943396E-6</v>
      </c>
      <c r="AR81" s="52">
        <v>1.1475E-5</v>
      </c>
      <c r="AS81" s="52">
        <v>1.42546583850932E-5</v>
      </c>
      <c r="AT81" s="52">
        <v>2.07777777777778E-5</v>
      </c>
      <c r="AU81" s="52">
        <v>2.36539877300613E-4</v>
      </c>
      <c r="AV81" s="52">
        <v>0.00228164981707317</v>
      </c>
      <c r="AW81" s="52">
        <v>0.00467531836363636</v>
      </c>
      <c r="AX81" s="52">
        <v>2.34449457831325E-4</v>
      </c>
      <c r="AY81" s="52">
        <v>0.00127850281437126</v>
      </c>
      <c r="AZ81" s="52">
        <v>3.825E-4</v>
      </c>
      <c r="BA81" s="52">
        <v>0.00211493076923077</v>
      </c>
      <c r="BB81" s="52">
        <v>0.005422905</v>
      </c>
      <c r="BC81" s="52">
        <v>0.00494801105263158</v>
      </c>
      <c r="BD81" s="52">
        <v>0.0170872839660655</v>
      </c>
      <c r="BE81" s="53">
        <v>0.0258322571637281</v>
      </c>
      <c r="BF81" s="457">
        <v>0.507651963722479</v>
      </c>
      <c r="BG81" s="457">
        <v>0.956624079675464</v>
      </c>
      <c r="BH81" s="457">
        <v>0.00339887729559885</v>
      </c>
    </row>
    <row r="82" spans="8:8">
      <c r="A82" s="218" t="s">
        <v>167</v>
      </c>
      <c r="B82" s="52">
        <v>0.0</v>
      </c>
      <c r="C82" s="52">
        <v>0.0</v>
      </c>
      <c r="D82" s="52">
        <v>0.0</v>
      </c>
      <c r="E82" s="52">
        <v>0.0</v>
      </c>
      <c r="F82" s="52">
        <v>0.0</v>
      </c>
      <c r="G82" s="52">
        <v>0.0</v>
      </c>
      <c r="H82" s="52">
        <v>0.0</v>
      </c>
      <c r="I82" s="52">
        <v>0.0</v>
      </c>
      <c r="J82" s="52">
        <v>0.0</v>
      </c>
      <c r="K82" s="52">
        <v>0.0</v>
      </c>
      <c r="L82" s="52">
        <v>0.0</v>
      </c>
      <c r="M82" s="52">
        <v>0.0</v>
      </c>
      <c r="N82" s="52">
        <v>0.0</v>
      </c>
      <c r="O82" s="52">
        <v>0.0</v>
      </c>
      <c r="P82" s="52">
        <v>0.0</v>
      </c>
      <c r="Q82" s="52">
        <v>0.0</v>
      </c>
      <c r="R82" s="52">
        <v>0.0</v>
      </c>
      <c r="S82" s="52">
        <v>0.0</v>
      </c>
      <c r="T82" s="52">
        <v>0.0</v>
      </c>
      <c r="U82" s="52">
        <v>0.0</v>
      </c>
      <c r="V82" s="52">
        <v>0.0</v>
      </c>
      <c r="W82" s="52">
        <v>0.0</v>
      </c>
      <c r="X82" s="52">
        <v>0.0</v>
      </c>
      <c r="Y82" s="52">
        <v>0.0</v>
      </c>
      <c r="Z82" s="52">
        <v>0.0</v>
      </c>
      <c r="AA82" s="52">
        <v>0.0</v>
      </c>
      <c r="AB82" s="52">
        <v>0.0</v>
      </c>
      <c r="AC82" s="52">
        <v>0.0</v>
      </c>
      <c r="AD82" s="52">
        <v>0.0</v>
      </c>
      <c r="AE82" s="52">
        <v>0.0</v>
      </c>
      <c r="AF82" s="52">
        <v>0.0</v>
      </c>
      <c r="AG82" s="52">
        <v>0.0</v>
      </c>
      <c r="AH82" s="52">
        <v>0.0</v>
      </c>
      <c r="AI82" s="52">
        <v>0.0</v>
      </c>
      <c r="AJ82" s="52">
        <v>0.0</v>
      </c>
      <c r="AK82" s="52">
        <v>0.0</v>
      </c>
      <c r="AL82" s="52">
        <v>0.0</v>
      </c>
      <c r="AM82" s="52">
        <v>9.97067448680352E-7</v>
      </c>
      <c r="AN82" s="52">
        <v>9.90675990675991E-7</v>
      </c>
      <c r="AO82" s="52">
        <v>9.84365952518819E-7</v>
      </c>
      <c r="AP82" s="52">
        <v>9.78135788262371E-7</v>
      </c>
      <c r="AQ82" s="52">
        <v>9.71983990851915E-7</v>
      </c>
      <c r="AR82" s="52">
        <v>9.65909090909091E-7</v>
      </c>
      <c r="AS82" s="52">
        <v>9.59909655561829E-7</v>
      </c>
      <c r="AT82" s="52">
        <v>9.5398428731762E-7</v>
      </c>
      <c r="AU82" s="52">
        <v>9.48131622978248E-7</v>
      </c>
      <c r="AV82" s="52">
        <v>9.42350332594235E-7</v>
      </c>
      <c r="AW82" s="52">
        <v>9.39168044077134E-7</v>
      </c>
      <c r="AX82" s="52">
        <v>9.30996714129244E-7</v>
      </c>
      <c r="AY82" s="52">
        <v>9.25421883505715E-7</v>
      </c>
      <c r="AZ82" s="52">
        <v>5.19107142857142E-5</v>
      </c>
      <c r="BA82" s="52">
        <v>0.00363488165680473</v>
      </c>
      <c r="BB82" s="52">
        <v>0.0037377</v>
      </c>
      <c r="BC82" s="52">
        <v>0.00850138684210526</v>
      </c>
      <c r="BD82" s="52">
        <v>0.0140977521999181</v>
      </c>
      <c r="BE82" s="53">
        <v>0.0140459645387755</v>
      </c>
      <c r="BF82" s="457">
        <v>-0.00639567302330768</v>
      </c>
      <c r="BG82" s="457">
        <v>1.6119259793345</v>
      </c>
      <c r="BH82" s="457">
        <v>0.00184809672894805</v>
      </c>
    </row>
    <row r="83" spans="8:8">
      <c r="A83" s="218" t="s">
        <v>168</v>
      </c>
      <c r="B83" s="52">
        <v>0.0</v>
      </c>
      <c r="C83" s="52">
        <v>0.0</v>
      </c>
      <c r="D83" s="52">
        <v>0.0</v>
      </c>
      <c r="E83" s="52">
        <v>0.0</v>
      </c>
      <c r="F83" s="52">
        <v>0.0</v>
      </c>
      <c r="G83" s="52">
        <v>0.0</v>
      </c>
      <c r="H83" s="52">
        <v>0.0</v>
      </c>
      <c r="I83" s="52">
        <v>0.0</v>
      </c>
      <c r="J83" s="52">
        <v>0.0</v>
      </c>
      <c r="K83" s="52">
        <v>0.0</v>
      </c>
      <c r="L83" s="52">
        <v>0.0</v>
      </c>
      <c r="M83" s="52">
        <v>0.0</v>
      </c>
      <c r="N83" s="52">
        <v>0.0</v>
      </c>
      <c r="O83" s="52">
        <v>0.0</v>
      </c>
      <c r="P83" s="52">
        <v>0.0</v>
      </c>
      <c r="Q83" s="52">
        <v>0.0</v>
      </c>
      <c r="R83" s="52">
        <v>0.0</v>
      </c>
      <c r="S83" s="52">
        <v>0.0</v>
      </c>
      <c r="T83" s="52">
        <v>0.0</v>
      </c>
      <c r="U83" s="52">
        <v>0.0</v>
      </c>
      <c r="V83" s="52">
        <v>0.0</v>
      </c>
      <c r="W83" s="52">
        <v>0.0</v>
      </c>
      <c r="X83" s="52">
        <v>0.0</v>
      </c>
      <c r="Y83" s="52">
        <v>0.0</v>
      </c>
      <c r="Z83" s="52">
        <v>0.0</v>
      </c>
      <c r="AA83" s="52">
        <v>0.0</v>
      </c>
      <c r="AB83" s="52">
        <v>0.0</v>
      </c>
      <c r="AC83" s="52">
        <v>0.0</v>
      </c>
      <c r="AD83" s="52">
        <v>0.0</v>
      </c>
      <c r="AE83" s="52">
        <v>0.0</v>
      </c>
      <c r="AF83" s="52">
        <v>0.0</v>
      </c>
      <c r="AG83" s="52">
        <v>0.0</v>
      </c>
      <c r="AH83" s="52">
        <v>0.0</v>
      </c>
      <c r="AI83" s="52">
        <v>0.0</v>
      </c>
      <c r="AJ83" s="52">
        <v>0.0</v>
      </c>
      <c r="AK83" s="52">
        <v>9.3E-5</v>
      </c>
      <c r="AL83" s="52">
        <v>1.07298701298701E-4</v>
      </c>
      <c r="AM83" s="52">
        <v>1.224E-4</v>
      </c>
      <c r="AN83" s="52">
        <v>1.36326923076923E-4</v>
      </c>
      <c r="AO83" s="52">
        <v>1.51050955414013E-4</v>
      </c>
      <c r="AP83" s="52">
        <v>1.64620253164557E-4</v>
      </c>
      <c r="AQ83" s="52">
        <v>1.78981132075472E-4</v>
      </c>
      <c r="AR83" s="52">
        <v>1.9220625E-4</v>
      </c>
      <c r="AS83" s="52">
        <v>2.06217391304348E-4</v>
      </c>
      <c r="AT83" s="52">
        <v>2.20055555555555E-4</v>
      </c>
      <c r="AU83" s="52">
        <v>2.59067484662577E-4</v>
      </c>
      <c r="AV83" s="52">
        <v>7.49140243902439E-4</v>
      </c>
      <c r="AW83" s="52">
        <v>7.97454545454545E-4</v>
      </c>
      <c r="AX83" s="52">
        <v>0.00223969879518072</v>
      </c>
      <c r="AY83" s="52">
        <v>0.0102885628742515</v>
      </c>
      <c r="AZ83" s="52">
        <v>0.0250355357142857</v>
      </c>
      <c r="BA83" s="52">
        <v>0.0296403550295858</v>
      </c>
      <c r="BB83" s="52">
        <v>0.038151</v>
      </c>
      <c r="BC83" s="52">
        <v>0.0409163157894737</v>
      </c>
      <c r="BD83" s="52">
        <v>0.0437072019664072</v>
      </c>
      <c r="BE83" s="53">
        <v>0.0459848235582608</v>
      </c>
      <c r="BF83" s="457">
        <v>0.0492362791625542</v>
      </c>
      <c r="BG83" s="457">
        <v>0.697469840445121</v>
      </c>
      <c r="BH83" s="457">
        <v>0.00605044970494306</v>
      </c>
    </row>
    <row r="84" spans="8:8">
      <c r="A84" s="218" t="s">
        <v>169</v>
      </c>
      <c r="B84" s="52">
        <v>0.0</v>
      </c>
      <c r="C84" s="52">
        <v>0.0</v>
      </c>
      <c r="D84" s="52">
        <v>0.0</v>
      </c>
      <c r="E84" s="52">
        <v>0.0</v>
      </c>
      <c r="F84" s="52">
        <v>0.0</v>
      </c>
      <c r="G84" s="52">
        <v>0.0</v>
      </c>
      <c r="H84" s="52">
        <v>0.0</v>
      </c>
      <c r="I84" s="52">
        <v>0.0</v>
      </c>
      <c r="J84" s="52">
        <v>0.0</v>
      </c>
      <c r="K84" s="52">
        <v>0.0</v>
      </c>
      <c r="L84" s="52">
        <v>0.0</v>
      </c>
      <c r="M84" s="52">
        <v>0.0</v>
      </c>
      <c r="N84" s="52">
        <v>0.0</v>
      </c>
      <c r="O84" s="52">
        <v>0.0</v>
      </c>
      <c r="P84" s="52">
        <v>0.0</v>
      </c>
      <c r="Q84" s="52">
        <v>0.0</v>
      </c>
      <c r="R84" s="52">
        <v>0.0</v>
      </c>
      <c r="S84" s="52">
        <v>0.0</v>
      </c>
      <c r="T84" s="52">
        <v>0.0</v>
      </c>
      <c r="U84" s="52">
        <v>0.0</v>
      </c>
      <c r="V84" s="52">
        <v>0.0</v>
      </c>
      <c r="W84" s="52">
        <v>0.0</v>
      </c>
      <c r="X84" s="52">
        <v>0.0</v>
      </c>
      <c r="Y84" s="52">
        <v>0.0</v>
      </c>
      <c r="Z84" s="52">
        <v>0.0</v>
      </c>
      <c r="AA84" s="52">
        <v>0.0</v>
      </c>
      <c r="AB84" s="52">
        <v>0.0</v>
      </c>
      <c r="AC84" s="52">
        <v>0.0</v>
      </c>
      <c r="AD84" s="52">
        <v>0.0</v>
      </c>
      <c r="AE84" s="52">
        <v>0.0</v>
      </c>
      <c r="AF84" s="52">
        <v>0.0</v>
      </c>
      <c r="AG84" s="52">
        <v>0.0</v>
      </c>
      <c r="AH84" s="52">
        <v>0.0</v>
      </c>
      <c r="AI84" s="52">
        <v>0.0</v>
      </c>
      <c r="AJ84" s="52">
        <v>0.0</v>
      </c>
      <c r="AK84" s="52">
        <v>0.0</v>
      </c>
      <c r="AL84" s="52">
        <v>1.72870124895851E-6</v>
      </c>
      <c r="AM84" s="52">
        <v>3.42522583469268E-6</v>
      </c>
      <c r="AN84" s="52">
        <v>3.40326925882926E-6</v>
      </c>
      <c r="AO84" s="52">
        <v>5.07726141601611E-6</v>
      </c>
      <c r="AP84" s="52">
        <v>1.16105701674238E-5</v>
      </c>
      <c r="AQ84" s="52">
        <v>4.60635847267115E-5</v>
      </c>
      <c r="AR84" s="52">
        <v>9.00240813571193E-5</v>
      </c>
      <c r="AS84" s="52">
        <v>1.68691452616279E-4</v>
      </c>
      <c r="AT84" s="52">
        <v>2.98245328029239E-4</v>
      </c>
      <c r="AU84" s="52">
        <v>8.89520081697151E-4</v>
      </c>
      <c r="AV84" s="52">
        <v>0.00162869237844609</v>
      </c>
      <c r="AW84" s="52">
        <v>0.00226773691686958</v>
      </c>
      <c r="AX84" s="52">
        <v>0.00279080646527975</v>
      </c>
      <c r="AY84" s="52">
        <v>0.00348512568231473</v>
      </c>
      <c r="AZ84" s="52">
        <v>0.00396984784041904</v>
      </c>
      <c r="BA84" s="52">
        <v>0.00451872192830685</v>
      </c>
      <c r="BB84" s="52">
        <v>0.00515176075537746</v>
      </c>
      <c r="BC84" s="52">
        <v>0.00609154420707518</v>
      </c>
      <c r="BD84" s="52">
        <v>0.00688028522942337</v>
      </c>
      <c r="BE84" s="53">
        <v>0.00729071981446362</v>
      </c>
      <c r="BF84" s="457">
        <v>0.056758487842504</v>
      </c>
      <c r="BG84" s="457">
        <v>0.368684280466704</v>
      </c>
      <c r="BH84" s="457">
        <v>9.59275911852869E-4</v>
      </c>
    </row>
    <row r="85" spans="8:8">
      <c r="A85" s="218" t="s">
        <v>170</v>
      </c>
      <c r="B85" s="52">
        <v>0.0</v>
      </c>
      <c r="C85" s="52">
        <v>0.0</v>
      </c>
      <c r="D85" s="52">
        <v>0.0</v>
      </c>
      <c r="E85" s="52">
        <v>0.0</v>
      </c>
      <c r="F85" s="52">
        <v>0.0</v>
      </c>
      <c r="G85" s="52">
        <v>0.0</v>
      </c>
      <c r="H85" s="52">
        <v>0.0</v>
      </c>
      <c r="I85" s="52">
        <v>0.0</v>
      </c>
      <c r="J85" s="52">
        <v>0.0</v>
      </c>
      <c r="K85" s="52">
        <v>0.0</v>
      </c>
      <c r="L85" s="52">
        <v>0.0</v>
      </c>
      <c r="M85" s="52">
        <v>0.0</v>
      </c>
      <c r="N85" s="52">
        <v>0.0</v>
      </c>
      <c r="O85" s="52">
        <v>0.0</v>
      </c>
      <c r="P85" s="52">
        <v>0.0</v>
      </c>
      <c r="Q85" s="52">
        <v>0.0</v>
      </c>
      <c r="R85" s="52">
        <v>0.0</v>
      </c>
      <c r="S85" s="52">
        <v>0.0</v>
      </c>
      <c r="T85" s="52">
        <v>0.0</v>
      </c>
      <c r="U85" s="52">
        <v>0.0</v>
      </c>
      <c r="V85" s="52">
        <v>0.0</v>
      </c>
      <c r="W85" s="52">
        <v>0.0</v>
      </c>
      <c r="X85" s="52">
        <v>0.0</v>
      </c>
      <c r="Y85" s="52">
        <v>0.0</v>
      </c>
      <c r="Z85" s="52">
        <v>0.0</v>
      </c>
      <c r="AA85" s="52">
        <v>0.0</v>
      </c>
      <c r="AB85" s="52">
        <v>0.0</v>
      </c>
      <c r="AC85" s="52">
        <v>0.0</v>
      </c>
      <c r="AD85" s="52">
        <v>0.0</v>
      </c>
      <c r="AE85" s="52">
        <v>0.0</v>
      </c>
      <c r="AF85" s="52">
        <v>0.0</v>
      </c>
      <c r="AG85" s="52">
        <v>0.0</v>
      </c>
      <c r="AH85" s="52">
        <v>0.0</v>
      </c>
      <c r="AI85" s="52">
        <v>0.0</v>
      </c>
      <c r="AJ85" s="52">
        <v>0.0</v>
      </c>
      <c r="AK85" s="52">
        <v>0.0</v>
      </c>
      <c r="AL85" s="52">
        <v>4.76883121028349E-7</v>
      </c>
      <c r="AM85" s="52">
        <v>3.9977418001621E-6</v>
      </c>
      <c r="AN85" s="52">
        <v>5.75711541852126E-6</v>
      </c>
      <c r="AO85" s="52">
        <v>8.12751575279387E-6</v>
      </c>
      <c r="AP85" s="52">
        <v>1.21625318210336E-5</v>
      </c>
      <c r="AQ85" s="52">
        <v>1.57522642989204E-5</v>
      </c>
      <c r="AR85" s="52">
        <v>4.29069385590032E-5</v>
      </c>
      <c r="AS85" s="52">
        <v>7.41527318441719E-5</v>
      </c>
      <c r="AT85" s="52">
        <v>9.71644442992077E-5</v>
      </c>
      <c r="AU85" s="52">
        <v>1.2689613905195E-4</v>
      </c>
      <c r="AV85" s="52">
        <v>1.54809878149533E-4</v>
      </c>
      <c r="AW85" s="52">
        <v>1.86038727699479E-4</v>
      </c>
      <c r="AX85" s="52">
        <v>2.17020361528188E-4</v>
      </c>
      <c r="AY85" s="52">
        <v>2.60090838612775E-4</v>
      </c>
      <c r="AZ85" s="52">
        <v>2.97794462767967E-4</v>
      </c>
      <c r="BA85" s="52">
        <v>3.49600471953591E-4</v>
      </c>
      <c r="BB85" s="52">
        <v>4.08095998603106E-4</v>
      </c>
      <c r="BC85" s="52">
        <v>6.10463865712897E-4</v>
      </c>
      <c r="BD85" s="52">
        <v>6.08415611967034E-4</v>
      </c>
      <c r="BE85" s="53">
        <v>6.07703257382131E-4</v>
      </c>
      <c r="BF85" s="457">
        <v>-0.003899876912831</v>
      </c>
      <c r="BG85" s="457">
        <v>0.201349294932695</v>
      </c>
      <c r="BH85" s="457">
        <v>7.99585104346916E-5</v>
      </c>
    </row>
    <row r="86" spans="8:8">
      <c r="A86" s="218" t="s">
        <v>171</v>
      </c>
      <c r="B86" s="52">
        <v>0.0</v>
      </c>
      <c r="C86" s="52">
        <v>0.0</v>
      </c>
      <c r="D86" s="52">
        <v>0.0</v>
      </c>
      <c r="E86" s="52">
        <v>0.0</v>
      </c>
      <c r="F86" s="52">
        <v>0.0</v>
      </c>
      <c r="G86" s="52">
        <v>0.0</v>
      </c>
      <c r="H86" s="52">
        <v>0.0</v>
      </c>
      <c r="I86" s="52">
        <v>0.0</v>
      </c>
      <c r="J86" s="52">
        <v>0.0</v>
      </c>
      <c r="K86" s="52">
        <v>0.0</v>
      </c>
      <c r="L86" s="52">
        <v>0.0</v>
      </c>
      <c r="M86" s="52">
        <v>0.0</v>
      </c>
      <c r="N86" s="52">
        <v>0.0</v>
      </c>
      <c r="O86" s="52">
        <v>0.0</v>
      </c>
      <c r="P86" s="52">
        <v>0.0</v>
      </c>
      <c r="Q86" s="52">
        <v>0.0</v>
      </c>
      <c r="R86" s="52">
        <v>0.0</v>
      </c>
      <c r="S86" s="52">
        <v>0.0</v>
      </c>
      <c r="T86" s="52">
        <v>0.0</v>
      </c>
      <c r="U86" s="52">
        <v>0.0</v>
      </c>
      <c r="V86" s="52">
        <v>0.0</v>
      </c>
      <c r="W86" s="52">
        <v>0.0</v>
      </c>
      <c r="X86" s="52">
        <v>0.0</v>
      </c>
      <c r="Y86" s="52">
        <v>0.0</v>
      </c>
      <c r="Z86" s="52">
        <v>0.0</v>
      </c>
      <c r="AA86" s="52">
        <v>0.0</v>
      </c>
      <c r="AB86" s="52">
        <v>0.0</v>
      </c>
      <c r="AC86" s="52">
        <v>0.0</v>
      </c>
      <c r="AD86" s="52">
        <v>0.0</v>
      </c>
      <c r="AE86" s="52">
        <v>0.0</v>
      </c>
      <c r="AF86" s="52">
        <v>0.0</v>
      </c>
      <c r="AG86" s="52">
        <v>0.0</v>
      </c>
      <c r="AH86" s="52">
        <v>0.0</v>
      </c>
      <c r="AI86" s="52">
        <v>0.0</v>
      </c>
      <c r="AJ86" s="52">
        <v>0.0</v>
      </c>
      <c r="AK86" s="52">
        <v>2.4410000026226E-5</v>
      </c>
      <c r="AL86" s="52">
        <v>3.01827272642888E-5</v>
      </c>
      <c r="AM86" s="52">
        <v>3.57131611061673E-5</v>
      </c>
      <c r="AN86" s="52">
        <v>4.97838461444928E-5</v>
      </c>
      <c r="AO86" s="52">
        <v>6.42405085057957E-5</v>
      </c>
      <c r="AP86" s="52">
        <v>7.75845569071206E-5</v>
      </c>
      <c r="AQ86" s="52">
        <v>9.5543205282563E-5</v>
      </c>
      <c r="AR86" s="52">
        <v>1.18890560560394E-4</v>
      </c>
      <c r="AS86" s="52">
        <v>1.35742359699577E-4</v>
      </c>
      <c r="AT86" s="52">
        <v>1.54860556286242E-4</v>
      </c>
      <c r="AU86" s="52">
        <v>2.49023926154129E-4</v>
      </c>
      <c r="AV86" s="52">
        <v>4.04619694309884E-4</v>
      </c>
      <c r="AW86" s="52">
        <v>7.29383451652082E-4</v>
      </c>
      <c r="AX86" s="52">
        <v>0.00106819806170888</v>
      </c>
      <c r="AY86" s="52">
        <v>0.00118780041073506</v>
      </c>
      <c r="AZ86" s="52">
        <v>0.00141415507897356</v>
      </c>
      <c r="BA86" s="52">
        <v>0.00228930110310637</v>
      </c>
      <c r="BB86" s="52">
        <v>0.00277432448124549</v>
      </c>
      <c r="BC86" s="52">
        <v>0.00496164785204608</v>
      </c>
      <c r="BD86" s="52">
        <v>0.00527035319572482</v>
      </c>
      <c r="BE86" s="53">
        <v>0.0060432812366218</v>
      </c>
      <c r="BF86" s="457">
        <v>0.143522894090428</v>
      </c>
      <c r="BG86" s="457">
        <v>0.422950820992798</v>
      </c>
      <c r="BH86" s="457">
        <v>7.95144274690551E-4</v>
      </c>
    </row>
    <row r="87" spans="8:8">
      <c r="A87" s="218" t="s">
        <v>172</v>
      </c>
      <c r="B87" s="52">
        <v>0.0</v>
      </c>
      <c r="C87" s="52">
        <v>0.0</v>
      </c>
      <c r="D87" s="52">
        <v>0.0</v>
      </c>
      <c r="E87" s="52">
        <v>0.0</v>
      </c>
      <c r="F87" s="52">
        <v>0.0</v>
      </c>
      <c r="G87" s="52">
        <v>0.0</v>
      </c>
      <c r="H87" s="52">
        <v>0.0</v>
      </c>
      <c r="I87" s="52">
        <v>0.0</v>
      </c>
      <c r="J87" s="52">
        <v>0.0</v>
      </c>
      <c r="K87" s="52">
        <v>0.0</v>
      </c>
      <c r="L87" s="52">
        <v>0.0</v>
      </c>
      <c r="M87" s="52">
        <v>0.0</v>
      </c>
      <c r="N87" s="52">
        <v>0.0</v>
      </c>
      <c r="O87" s="52">
        <v>0.0</v>
      </c>
      <c r="P87" s="52">
        <v>0.0</v>
      </c>
      <c r="Q87" s="52">
        <v>0.0</v>
      </c>
      <c r="R87" s="52">
        <v>0.0</v>
      </c>
      <c r="S87" s="52">
        <v>0.0</v>
      </c>
      <c r="T87" s="52">
        <v>0.0</v>
      </c>
      <c r="U87" s="52">
        <v>0.0</v>
      </c>
      <c r="V87" s="52">
        <v>0.0</v>
      </c>
      <c r="W87" s="52">
        <v>0.0</v>
      </c>
      <c r="X87" s="52">
        <v>0.0</v>
      </c>
      <c r="Y87" s="52">
        <v>0.0</v>
      </c>
      <c r="Z87" s="52">
        <v>0.0</v>
      </c>
      <c r="AA87" s="52">
        <v>0.0</v>
      </c>
      <c r="AB87" s="52">
        <v>0.0</v>
      </c>
      <c r="AC87" s="52">
        <v>0.0</v>
      </c>
      <c r="AD87" s="52">
        <v>0.0</v>
      </c>
      <c r="AE87" s="52">
        <v>0.0</v>
      </c>
      <c r="AF87" s="52">
        <v>0.0</v>
      </c>
      <c r="AG87" s="52">
        <v>0.0</v>
      </c>
      <c r="AH87" s="52">
        <v>0.0</v>
      </c>
      <c r="AI87" s="52">
        <v>0.0</v>
      </c>
      <c r="AJ87" s="52">
        <v>0.0</v>
      </c>
      <c r="AK87" s="52">
        <v>0.0</v>
      </c>
      <c r="AL87" s="52">
        <v>0.0</v>
      </c>
      <c r="AM87" s="52">
        <v>0.0</v>
      </c>
      <c r="AN87" s="52">
        <v>3.11884615384615E-6</v>
      </c>
      <c r="AO87" s="52">
        <v>1.08464331210191E-5</v>
      </c>
      <c r="AP87" s="52">
        <v>1.84762025316456E-5</v>
      </c>
      <c r="AQ87" s="52">
        <v>2.601E-5</v>
      </c>
      <c r="AR87" s="52">
        <v>3.3449625E-5</v>
      </c>
      <c r="AS87" s="52">
        <v>4.07968322981366E-5</v>
      </c>
      <c r="AT87" s="52">
        <v>4.80533333333333E-5</v>
      </c>
      <c r="AU87" s="52">
        <v>6.66899309815951E-5</v>
      </c>
      <c r="AV87" s="52">
        <v>8.50992530487804E-5</v>
      </c>
      <c r="AW87" s="52">
        <v>1.22733500622665E-4</v>
      </c>
      <c r="AX87" s="52">
        <v>2.04934743975903E-4</v>
      </c>
      <c r="AY87" s="52">
        <v>3.86941122754491E-4</v>
      </c>
      <c r="AZ87" s="52">
        <v>6.66959330357142E-4</v>
      </c>
      <c r="BA87" s="52">
        <v>0.00106136702723515</v>
      </c>
      <c r="BB87" s="52">
        <v>0.00127257975</v>
      </c>
      <c r="BC87" s="52">
        <v>0.00162781934210526</v>
      </c>
      <c r="BD87" s="52">
        <v>0.00162181755018435</v>
      </c>
      <c r="BE87" s="53">
        <v>0.00190187883904145</v>
      </c>
      <c r="BF87" s="457">
        <v>0.169479543833552</v>
      </c>
      <c r="BG87" s="457">
        <v>0.421765094321541</v>
      </c>
      <c r="BH87" s="457">
        <v>2.50239565363051E-4</v>
      </c>
    </row>
    <row r="88" spans="8:8">
      <c r="A88" s="218" t="s">
        <v>173</v>
      </c>
      <c r="B88" s="52">
        <v>0.0</v>
      </c>
      <c r="C88" s="52">
        <v>0.0</v>
      </c>
      <c r="D88" s="52">
        <v>0.0</v>
      </c>
      <c r="E88" s="52">
        <v>0.0</v>
      </c>
      <c r="F88" s="52">
        <v>0.0</v>
      </c>
      <c r="G88" s="52">
        <v>0.0</v>
      </c>
      <c r="H88" s="52">
        <v>0.0</v>
      </c>
      <c r="I88" s="52">
        <v>0.0</v>
      </c>
      <c r="J88" s="52">
        <v>0.0</v>
      </c>
      <c r="K88" s="52">
        <v>0.0</v>
      </c>
      <c r="L88" s="52">
        <v>0.0</v>
      </c>
      <c r="M88" s="52">
        <v>0.0</v>
      </c>
      <c r="N88" s="52">
        <v>0.0</v>
      </c>
      <c r="O88" s="52">
        <v>0.0</v>
      </c>
      <c r="P88" s="52">
        <v>0.0</v>
      </c>
      <c r="Q88" s="52">
        <v>0.0</v>
      </c>
      <c r="R88" s="52">
        <v>0.0</v>
      </c>
      <c r="S88" s="52">
        <v>0.0</v>
      </c>
      <c r="T88" s="52">
        <v>0.0</v>
      </c>
      <c r="U88" s="52">
        <v>0.0</v>
      </c>
      <c r="V88" s="52">
        <v>0.0</v>
      </c>
      <c r="W88" s="52">
        <v>0.0</v>
      </c>
      <c r="X88" s="52">
        <v>0.0</v>
      </c>
      <c r="Y88" s="52">
        <v>0.0</v>
      </c>
      <c r="Z88" s="52">
        <v>0.0</v>
      </c>
      <c r="AA88" s="52">
        <v>0.0</v>
      </c>
      <c r="AB88" s="52">
        <v>0.0</v>
      </c>
      <c r="AC88" s="52">
        <v>0.0</v>
      </c>
      <c r="AD88" s="52">
        <v>0.0</v>
      </c>
      <c r="AE88" s="52">
        <v>0.0</v>
      </c>
      <c r="AF88" s="52">
        <v>0.0</v>
      </c>
      <c r="AG88" s="52">
        <v>0.0</v>
      </c>
      <c r="AH88" s="52">
        <v>0.0</v>
      </c>
      <c r="AI88" s="52">
        <v>0.0</v>
      </c>
      <c r="AJ88" s="52">
        <v>0.0</v>
      </c>
      <c r="AK88" s="52">
        <v>0.0</v>
      </c>
      <c r="AL88" s="52">
        <v>0.0</v>
      </c>
      <c r="AM88" s="52">
        <v>0.0</v>
      </c>
      <c r="AN88" s="52">
        <v>0.0</v>
      </c>
      <c r="AO88" s="52">
        <v>9.74522292993631E-7</v>
      </c>
      <c r="AP88" s="52">
        <v>1.93670886075949E-6</v>
      </c>
      <c r="AQ88" s="52">
        <v>1.92452830188679E-6</v>
      </c>
      <c r="AR88" s="52">
        <v>2.86875E-6</v>
      </c>
      <c r="AS88" s="52">
        <v>5.51180124223602E-5</v>
      </c>
      <c r="AT88" s="52">
        <v>6.79999999999999E-5</v>
      </c>
      <c r="AU88" s="52">
        <v>8.0723926380368E-5</v>
      </c>
      <c r="AV88" s="52">
        <v>1.37140243902439E-4</v>
      </c>
      <c r="AW88" s="52">
        <v>1.938E-4</v>
      </c>
      <c r="AX88" s="52">
        <v>2.51638915754944E-4</v>
      </c>
      <c r="AY88" s="52">
        <v>3.14932634953339E-4</v>
      </c>
      <c r="AZ88" s="52">
        <v>3.67518750221474E-4</v>
      </c>
      <c r="BA88" s="52">
        <v>5.2723989245056E-4</v>
      </c>
      <c r="BB88" s="52">
        <v>6.67653478878293E-4</v>
      </c>
      <c r="BC88" s="52">
        <v>0.00116985052653338</v>
      </c>
      <c r="BD88" s="52">
        <v>0.00247280502723628</v>
      </c>
      <c r="BE88" s="53">
        <v>0.00316575494962391</v>
      </c>
      <c r="BF88" s="457">
        <v>0.276730397731736</v>
      </c>
      <c r="BG88" s="457">
        <v>0.432412480159084</v>
      </c>
      <c r="BH88" s="457">
        <v>4.16533969660804E-4</v>
      </c>
    </row>
    <row r="89" spans="8:8" s="47" ht="10.2" customFormat="1">
      <c r="A89" s="54" t="s">
        <v>174</v>
      </c>
      <c r="B89" s="55">
        <v>0.0</v>
      </c>
      <c r="C89" s="55">
        <v>0.0</v>
      </c>
      <c r="D89" s="55">
        <v>0.0</v>
      </c>
      <c r="E89" s="55">
        <v>0.0</v>
      </c>
      <c r="F89" s="55">
        <v>0.0</v>
      </c>
      <c r="G89" s="55">
        <v>0.0</v>
      </c>
      <c r="H89" s="55">
        <v>0.0</v>
      </c>
      <c r="I89" s="55">
        <v>0.0</v>
      </c>
      <c r="J89" s="55">
        <v>0.0</v>
      </c>
      <c r="K89" s="55">
        <v>0.0</v>
      </c>
      <c r="L89" s="55">
        <v>0.0</v>
      </c>
      <c r="M89" s="55">
        <v>0.0</v>
      </c>
      <c r="N89" s="55">
        <v>0.0</v>
      </c>
      <c r="O89" s="55">
        <v>0.0</v>
      </c>
      <c r="P89" s="55">
        <v>0.0</v>
      </c>
      <c r="Q89" s="55">
        <v>0.0</v>
      </c>
      <c r="R89" s="55">
        <v>0.0</v>
      </c>
      <c r="S89" s="55">
        <v>0.0</v>
      </c>
      <c r="T89" s="55">
        <v>0.0</v>
      </c>
      <c r="U89" s="55">
        <v>0.0</v>
      </c>
      <c r="V89" s="55">
        <v>0.0</v>
      </c>
      <c r="W89" s="55">
        <v>0.0</v>
      </c>
      <c r="X89" s="55">
        <v>0.0</v>
      </c>
      <c r="Y89" s="55">
        <v>0.0</v>
      </c>
      <c r="Z89" s="55">
        <v>0.0</v>
      </c>
      <c r="AA89" s="55">
        <v>0.0</v>
      </c>
      <c r="AB89" s="55">
        <v>0.0</v>
      </c>
      <c r="AC89" s="55">
        <v>0.0</v>
      </c>
      <c r="AD89" s="55">
        <v>0.0</v>
      </c>
      <c r="AE89" s="55">
        <v>0.0</v>
      </c>
      <c r="AF89" s="55">
        <v>0.0</v>
      </c>
      <c r="AG89" s="55">
        <v>0.0</v>
      </c>
      <c r="AH89" s="55">
        <v>0.0</v>
      </c>
      <c r="AI89" s="55">
        <v>0.0</v>
      </c>
      <c r="AJ89" s="55">
        <v>0.0</v>
      </c>
      <c r="AK89" s="55">
        <v>1.19410000026226E-4</v>
      </c>
      <c r="AL89" s="55">
        <v>1.48628571374535E-4</v>
      </c>
      <c r="AM89" s="55">
        <v>1.76404163931638E-4</v>
      </c>
      <c r="AN89" s="55">
        <v>2.09188368350981E-4</v>
      </c>
      <c r="AO89" s="55">
        <v>2.51046785385086E-4</v>
      </c>
      <c r="AP89" s="55">
        <v>2.970525035446E-4</v>
      </c>
      <c r="AQ89" s="55">
        <v>3.74869340185839E-4</v>
      </c>
      <c r="AR89" s="55">
        <v>4.92787114567425E-4</v>
      </c>
      <c r="AS89" s="55">
        <v>6.95933348225528E-4</v>
      </c>
      <c r="AT89" s="55">
        <v>9.08110979568673E-4</v>
      </c>
      <c r="AU89" s="55">
        <v>0.00199482667576547</v>
      </c>
      <c r="AV89" s="55">
        <v>0.00561112853904298</v>
      </c>
      <c r="AW89" s="55">
        <v>0.00922119989191154</v>
      </c>
      <c r="AX89" s="55">
        <v>0.00727128020761239</v>
      </c>
      <c r="AY89" s="55">
        <v>0.017752582398679</v>
      </c>
      <c r="AZ89" s="55">
        <v>0.0327144361770249</v>
      </c>
      <c r="BA89" s="55">
        <v>0.0463544452159519</v>
      </c>
      <c r="BB89" s="55">
        <v>0.0621220194641043</v>
      </c>
      <c r="BC89" s="55">
        <v>0.0742223026355781</v>
      </c>
      <c r="BD89" s="55">
        <v>0.0972282580488521</v>
      </c>
      <c r="BE89" s="55">
        <v>0.110201362949734</v>
      </c>
      <c r="BF89" s="458">
        <v>0.130332565193483</v>
      </c>
      <c r="BG89" s="458">
        <v>0.595751854581293</v>
      </c>
      <c r="BH89" s="458">
        <v>0.0144997360509337</v>
      </c>
    </row>
    <row r="90" spans="8:8">
      <c r="B90" s="52"/>
      <c r="C90" s="52"/>
      <c r="D90" s="52"/>
      <c r="E90" s="52"/>
      <c r="F90" s="52"/>
      <c r="G90" s="52"/>
      <c r="H90" s="52"/>
      <c r="I90" s="52"/>
      <c r="J90" s="52"/>
      <c r="K90" s="52"/>
      <c r="L90" s="52"/>
      <c r="M90" s="52"/>
      <c r="N90" s="52"/>
      <c r="O90" s="52"/>
      <c r="P90" s="52"/>
      <c r="Q90" s="52"/>
      <c r="R90" s="52"/>
      <c r="S90" s="52"/>
      <c r="T90" s="52"/>
      <c r="U90" s="52"/>
      <c r="V90" s="52"/>
      <c r="W90" s="52"/>
      <c r="X90" s="52"/>
      <c r="Y90" s="52"/>
      <c r="Z90" s="52"/>
      <c r="AA90" s="52"/>
      <c r="AB90" s="52"/>
      <c r="AC90" s="52"/>
      <c r="AD90" s="52"/>
      <c r="AE90" s="52"/>
      <c r="AF90" s="52"/>
      <c r="AG90" s="52"/>
      <c r="AH90" s="52"/>
      <c r="AI90" s="52"/>
      <c r="AJ90" s="52"/>
      <c r="AK90" s="52"/>
      <c r="AL90" s="52"/>
      <c r="AM90" s="52"/>
      <c r="AN90" s="52"/>
      <c r="AO90" s="52"/>
      <c r="AP90" s="52"/>
      <c r="AQ90" s="52"/>
      <c r="AR90" s="52"/>
      <c r="AS90" s="52"/>
      <c r="AT90" s="52"/>
      <c r="AU90" s="52"/>
      <c r="AV90" s="52"/>
      <c r="AW90" s="52"/>
      <c r="AX90" s="52"/>
      <c r="AY90" s="52"/>
      <c r="AZ90" s="52"/>
      <c r="BA90" s="52"/>
      <c r="BB90" s="52"/>
      <c r="BC90" s="52"/>
      <c r="BD90" s="52"/>
      <c r="BE90" s="53"/>
      <c r="BF90" s="457"/>
      <c r="BG90" s="457"/>
      <c r="BH90" s="457"/>
    </row>
    <row r="91" spans="8:8">
      <c r="A91" s="218" t="s">
        <v>175</v>
      </c>
      <c r="B91" s="52">
        <v>0.0</v>
      </c>
      <c r="C91" s="52">
        <v>0.0</v>
      </c>
      <c r="D91" s="52">
        <v>0.0</v>
      </c>
      <c r="E91" s="52">
        <v>0.0</v>
      </c>
      <c r="F91" s="52">
        <v>0.0</v>
      </c>
      <c r="G91" s="52">
        <v>0.0</v>
      </c>
      <c r="H91" s="52">
        <v>0.0</v>
      </c>
      <c r="I91" s="52">
        <v>0.0</v>
      </c>
      <c r="J91" s="52">
        <v>0.0</v>
      </c>
      <c r="K91" s="52">
        <v>0.0</v>
      </c>
      <c r="L91" s="52">
        <v>0.0</v>
      </c>
      <c r="M91" s="52">
        <v>0.0</v>
      </c>
      <c r="N91" s="52">
        <v>0.0</v>
      </c>
      <c r="O91" s="52">
        <v>0.0</v>
      </c>
      <c r="P91" s="52">
        <v>0.0</v>
      </c>
      <c r="Q91" s="52">
        <v>0.0</v>
      </c>
      <c r="R91" s="52">
        <v>0.0</v>
      </c>
      <c r="S91" s="52">
        <v>0.0</v>
      </c>
      <c r="T91" s="52">
        <v>0.0</v>
      </c>
      <c r="U91" s="52">
        <v>0.0</v>
      </c>
      <c r="V91" s="52">
        <v>0.0</v>
      </c>
      <c r="W91" s="52">
        <v>0.0</v>
      </c>
      <c r="X91" s="52">
        <v>0.0</v>
      </c>
      <c r="Y91" s="52">
        <v>0.0</v>
      </c>
      <c r="Z91" s="52">
        <v>0.0</v>
      </c>
      <c r="AA91" s="52">
        <v>0.0</v>
      </c>
      <c r="AB91" s="52">
        <v>5.45E-5</v>
      </c>
      <c r="AC91" s="52">
        <v>1.21E-4</v>
      </c>
      <c r="AD91" s="52">
        <v>1.46E-4</v>
      </c>
      <c r="AE91" s="52">
        <v>1.74E-4</v>
      </c>
      <c r="AF91" s="52">
        <v>2.115E-4</v>
      </c>
      <c r="AG91" s="52">
        <v>2.56E-4</v>
      </c>
      <c r="AH91" s="52">
        <v>3.065E-4</v>
      </c>
      <c r="AI91" s="52">
        <v>3.56E-4</v>
      </c>
      <c r="AJ91" s="52">
        <v>4.06E-4</v>
      </c>
      <c r="AK91" s="52">
        <v>4.675E-4</v>
      </c>
      <c r="AL91" s="52">
        <v>5.37983766233766E-4</v>
      </c>
      <c r="AM91" s="52">
        <v>5.75477419354839E-4</v>
      </c>
      <c r="AN91" s="52">
        <v>6.19846153846154E-4</v>
      </c>
      <c r="AO91" s="52">
        <v>7.10914012738853E-4</v>
      </c>
      <c r="AP91" s="52">
        <v>8.13901898734177E-4</v>
      </c>
      <c r="AQ91" s="52">
        <v>9.38207547169811E-4</v>
      </c>
      <c r="AR91" s="52">
        <v>0.001087734375</v>
      </c>
      <c r="AS91" s="52">
        <v>0.00132283229813665</v>
      </c>
      <c r="AT91" s="52">
        <v>0.00274117472855379</v>
      </c>
      <c r="AU91" s="52">
        <v>0.00917669857745993</v>
      </c>
      <c r="AV91" s="52">
        <v>0.0190741234893364</v>
      </c>
      <c r="AW91" s="52">
        <v>0.0223658181818182</v>
      </c>
      <c r="AX91" s="52">
        <v>0.0354609759036144</v>
      </c>
      <c r="AY91" s="52">
        <v>0.045368622754491</v>
      </c>
      <c r="AZ91" s="52">
        <v>0.0564235258235005</v>
      </c>
      <c r="BA91" s="52">
        <v>0.0673541823486045</v>
      </c>
      <c r="BB91" s="52">
        <v>0.0802580091332555</v>
      </c>
      <c r="BC91" s="52">
        <v>0.110343818800167</v>
      </c>
      <c r="BD91" s="52">
        <v>0.16310628042458</v>
      </c>
      <c r="BE91" s="53">
        <v>0.211761758869474</v>
      </c>
      <c r="BF91" s="457">
        <v>0.294758082148142</v>
      </c>
      <c r="BG91" s="457">
        <v>0.50471204157215</v>
      </c>
      <c r="BH91" s="457">
        <v>0.0278625375140722</v>
      </c>
    </row>
    <row r="92" spans="8:8">
      <c r="A92" s="218" t="s">
        <v>176</v>
      </c>
      <c r="B92" s="52">
        <v>0.0</v>
      </c>
      <c r="C92" s="52">
        <v>0.0</v>
      </c>
      <c r="D92" s="52">
        <v>0.0</v>
      </c>
      <c r="E92" s="52">
        <v>0.0</v>
      </c>
      <c r="F92" s="52">
        <v>0.0</v>
      </c>
      <c r="G92" s="52">
        <v>0.0</v>
      </c>
      <c r="H92" s="52">
        <v>0.0</v>
      </c>
      <c r="I92" s="52">
        <v>0.0</v>
      </c>
      <c r="J92" s="52">
        <v>0.0</v>
      </c>
      <c r="K92" s="52">
        <v>0.0</v>
      </c>
      <c r="L92" s="52">
        <v>0.0</v>
      </c>
      <c r="M92" s="52">
        <v>0.0</v>
      </c>
      <c r="N92" s="52">
        <v>0.0</v>
      </c>
      <c r="O92" s="52">
        <v>0.0</v>
      </c>
      <c r="P92" s="52">
        <v>0.0</v>
      </c>
      <c r="Q92" s="52">
        <v>0.0</v>
      </c>
      <c r="R92" s="52">
        <v>0.0</v>
      </c>
      <c r="S92" s="52">
        <v>0.0</v>
      </c>
      <c r="T92" s="52">
        <v>0.0</v>
      </c>
      <c r="U92" s="52">
        <v>0.0</v>
      </c>
      <c r="V92" s="52">
        <v>0.0</v>
      </c>
      <c r="W92" s="52">
        <v>0.0</v>
      </c>
      <c r="X92" s="52">
        <v>0.0</v>
      </c>
      <c r="Y92" s="52">
        <v>0.0</v>
      </c>
      <c r="Z92" s="52">
        <v>0.0</v>
      </c>
      <c r="AA92" s="52">
        <v>0.0</v>
      </c>
      <c r="AB92" s="52">
        <v>0.0</v>
      </c>
      <c r="AC92" s="52">
        <v>0.0</v>
      </c>
      <c r="AD92" s="52">
        <v>0.0</v>
      </c>
      <c r="AE92" s="52">
        <v>0.0</v>
      </c>
      <c r="AF92" s="52">
        <v>0.0</v>
      </c>
      <c r="AG92" s="52">
        <v>0.0</v>
      </c>
      <c r="AH92" s="52">
        <v>0.0</v>
      </c>
      <c r="AI92" s="52">
        <v>0.0</v>
      </c>
      <c r="AJ92" s="52">
        <v>0.0</v>
      </c>
      <c r="AK92" s="52">
        <v>0.0</v>
      </c>
      <c r="AL92" s="52">
        <v>0.0</v>
      </c>
      <c r="AM92" s="52">
        <v>9.87096774193548E-7</v>
      </c>
      <c r="AN92" s="52">
        <v>8.82692307692308E-6</v>
      </c>
      <c r="AO92" s="52">
        <v>1.8515923566879E-5</v>
      </c>
      <c r="AP92" s="52">
        <v>3.29240506329114E-5</v>
      </c>
      <c r="AQ92" s="52">
        <v>5.19622641509434E-5</v>
      </c>
      <c r="AR92" s="52">
        <v>8.60625E-5</v>
      </c>
      <c r="AS92" s="52">
        <v>1.44447204968944E-4</v>
      </c>
      <c r="AT92" s="52">
        <v>2.37055555555555E-4</v>
      </c>
      <c r="AU92" s="52">
        <v>4.1582208588957E-4</v>
      </c>
      <c r="AV92" s="52">
        <v>5.44829268292683E-4</v>
      </c>
      <c r="AW92" s="52">
        <v>8.42890909090908E-4</v>
      </c>
      <c r="AX92" s="52">
        <v>0.001194165</v>
      </c>
      <c r="AY92" s="52">
        <v>0.00152951443113772</v>
      </c>
      <c r="AZ92" s="52">
        <v>0.00180675696428571</v>
      </c>
      <c r="BA92" s="52">
        <v>0.00199170692307692</v>
      </c>
      <c r="BB92" s="52">
        <v>0.002280249</v>
      </c>
      <c r="BC92" s="52">
        <v>0.0024611347368421</v>
      </c>
      <c r="BD92" s="52">
        <v>0.00311318461651444</v>
      </c>
      <c r="BE92" s="53">
        <v>0.00366620377185542</v>
      </c>
      <c r="BF92" s="457">
        <v>0.174420174847392</v>
      </c>
      <c r="BG92" s="457">
        <v>0.293705646882159</v>
      </c>
      <c r="BH92" s="457">
        <v>4.82380485848334E-4</v>
      </c>
    </row>
    <row r="93" spans="8:8">
      <c r="A93" s="218" t="s">
        <v>177</v>
      </c>
      <c r="B93" s="52">
        <v>0.0</v>
      </c>
      <c r="C93" s="52">
        <v>0.0</v>
      </c>
      <c r="D93" s="52">
        <v>0.0</v>
      </c>
      <c r="E93" s="52">
        <v>0.0</v>
      </c>
      <c r="F93" s="52">
        <v>0.0</v>
      </c>
      <c r="G93" s="52">
        <v>0.0</v>
      </c>
      <c r="H93" s="52">
        <v>0.0</v>
      </c>
      <c r="I93" s="52">
        <v>0.0</v>
      </c>
      <c r="J93" s="52">
        <v>0.0</v>
      </c>
      <c r="K93" s="52">
        <v>0.0</v>
      </c>
      <c r="L93" s="52">
        <v>0.0</v>
      </c>
      <c r="M93" s="52">
        <v>0.0</v>
      </c>
      <c r="N93" s="52">
        <v>0.0</v>
      </c>
      <c r="O93" s="52">
        <v>0.0</v>
      </c>
      <c r="P93" s="52">
        <v>0.0</v>
      </c>
      <c r="Q93" s="52">
        <v>0.0</v>
      </c>
      <c r="R93" s="52">
        <v>0.0</v>
      </c>
      <c r="S93" s="52">
        <v>0.0</v>
      </c>
      <c r="T93" s="52">
        <v>0.0</v>
      </c>
      <c r="U93" s="52">
        <v>0.0</v>
      </c>
      <c r="V93" s="52">
        <v>0.0</v>
      </c>
      <c r="W93" s="52">
        <v>0.0</v>
      </c>
      <c r="X93" s="52">
        <v>0.0</v>
      </c>
      <c r="Y93" s="52">
        <v>0.0</v>
      </c>
      <c r="Z93" s="52">
        <v>0.0</v>
      </c>
      <c r="AA93" s="52">
        <v>2.0E-5</v>
      </c>
      <c r="AB93" s="52">
        <v>2.0E-5</v>
      </c>
      <c r="AC93" s="52">
        <v>3.0E-5</v>
      </c>
      <c r="AD93" s="52">
        <v>4.0E-5</v>
      </c>
      <c r="AE93" s="52">
        <v>5.0E-5</v>
      </c>
      <c r="AF93" s="52">
        <v>7.0E-5</v>
      </c>
      <c r="AG93" s="52">
        <v>9.0E-5</v>
      </c>
      <c r="AH93" s="52">
        <v>1.1E-4</v>
      </c>
      <c r="AI93" s="52">
        <v>1.4E-4</v>
      </c>
      <c r="AJ93" s="52">
        <v>1.7E-4</v>
      </c>
      <c r="AK93" s="52">
        <v>2.2E-4</v>
      </c>
      <c r="AL93" s="52">
        <v>3.07987012987013E-4</v>
      </c>
      <c r="AM93" s="52">
        <v>4.73806451612903E-4</v>
      </c>
      <c r="AN93" s="52">
        <v>6.27692307692308E-4</v>
      </c>
      <c r="AO93" s="52">
        <v>7.40636942675159E-4</v>
      </c>
      <c r="AP93" s="52">
        <v>8.13417721518987E-4</v>
      </c>
      <c r="AQ93" s="52">
        <v>9.14150943396226E-4</v>
      </c>
      <c r="AR93" s="52">
        <v>0.001090125</v>
      </c>
      <c r="AS93" s="52">
        <v>0.00144447204968944</v>
      </c>
      <c r="AT93" s="52">
        <v>0.002635</v>
      </c>
      <c r="AU93" s="52">
        <v>0.00657993865030675</v>
      </c>
      <c r="AV93" s="52">
        <v>0.0243493902439024</v>
      </c>
      <c r="AW93" s="52">
        <v>0.0333309099818182</v>
      </c>
      <c r="AX93" s="52">
        <v>0.0771810020783132</v>
      </c>
      <c r="AY93" s="52">
        <v>0.215410807185629</v>
      </c>
      <c r="AZ93" s="52">
        <v>0.359555191071428</v>
      </c>
      <c r="BA93" s="52">
        <v>0.602294458579881</v>
      </c>
      <c r="BB93" s="52">
        <v>1.0602</v>
      </c>
      <c r="BC93" s="52">
        <v>1.58278947368421</v>
      </c>
      <c r="BD93" s="52">
        <v>1.99682097501024</v>
      </c>
      <c r="BE93" s="53">
        <v>2.31899428571429</v>
      </c>
      <c r="BF93" s="457">
        <v>0.158170043632207</v>
      </c>
      <c r="BG93" s="457">
        <v>0.94068858349312</v>
      </c>
      <c r="BH93" s="457">
        <v>0.305121498922096</v>
      </c>
    </row>
    <row r="94" spans="8:8">
      <c r="A94" s="218" t="s">
        <v>178</v>
      </c>
      <c r="B94" s="52">
        <v>0.0</v>
      </c>
      <c r="C94" s="52">
        <v>0.0</v>
      </c>
      <c r="D94" s="52">
        <v>0.0</v>
      </c>
      <c r="E94" s="52">
        <v>0.0</v>
      </c>
      <c r="F94" s="52">
        <v>0.0</v>
      </c>
      <c r="G94" s="52">
        <v>0.0</v>
      </c>
      <c r="H94" s="52">
        <v>0.0</v>
      </c>
      <c r="I94" s="52">
        <v>0.0</v>
      </c>
      <c r="J94" s="52">
        <v>0.0</v>
      </c>
      <c r="K94" s="52">
        <v>0.0</v>
      </c>
      <c r="L94" s="52">
        <v>0.0</v>
      </c>
      <c r="M94" s="52">
        <v>0.0</v>
      </c>
      <c r="N94" s="52">
        <v>0.0</v>
      </c>
      <c r="O94" s="52">
        <v>0.0</v>
      </c>
      <c r="P94" s="52">
        <v>0.0</v>
      </c>
      <c r="Q94" s="52">
        <v>0.0</v>
      </c>
      <c r="R94" s="52">
        <v>0.0</v>
      </c>
      <c r="S94" s="52">
        <v>0.0</v>
      </c>
      <c r="T94" s="52">
        <v>0.0</v>
      </c>
      <c r="U94" s="52">
        <v>0.0</v>
      </c>
      <c r="V94" s="52">
        <v>0.0</v>
      </c>
      <c r="W94" s="52">
        <v>0.0</v>
      </c>
      <c r="X94" s="52">
        <v>0.0</v>
      </c>
      <c r="Y94" s="52">
        <v>0.0</v>
      </c>
      <c r="Z94" s="52">
        <v>0.0</v>
      </c>
      <c r="AA94" s="52">
        <v>0.0</v>
      </c>
      <c r="AB94" s="52">
        <v>0.0</v>
      </c>
      <c r="AC94" s="52">
        <v>0.0</v>
      </c>
      <c r="AD94" s="52">
        <v>0.0</v>
      </c>
      <c r="AE94" s="52">
        <v>0.0</v>
      </c>
      <c r="AF94" s="52">
        <v>0.0</v>
      </c>
      <c r="AG94" s="52">
        <v>0.0</v>
      </c>
      <c r="AH94" s="52">
        <v>0.0</v>
      </c>
      <c r="AI94" s="52">
        <v>0.0</v>
      </c>
      <c r="AJ94" s="52">
        <v>0.0</v>
      </c>
      <c r="AK94" s="52">
        <v>0.0</v>
      </c>
      <c r="AL94" s="52">
        <v>0.0</v>
      </c>
      <c r="AM94" s="52">
        <v>0.0</v>
      </c>
      <c r="AN94" s="52">
        <v>0.0</v>
      </c>
      <c r="AO94" s="52">
        <v>0.0</v>
      </c>
      <c r="AP94" s="52">
        <v>0.0</v>
      </c>
      <c r="AQ94" s="52">
        <v>0.0</v>
      </c>
      <c r="AR94" s="52">
        <v>0.0</v>
      </c>
      <c r="AS94" s="52">
        <v>0.0</v>
      </c>
      <c r="AT94" s="52">
        <v>0.0</v>
      </c>
      <c r="AU94" s="52">
        <v>3.28527607361963E-6</v>
      </c>
      <c r="AV94" s="52">
        <v>6.4465243902439E-6</v>
      </c>
      <c r="AW94" s="52">
        <v>7.91890909090909E-6</v>
      </c>
      <c r="AX94" s="52">
        <v>1.0249156626506E-5</v>
      </c>
      <c r="AY94" s="52">
        <v>1.00961676646707E-5</v>
      </c>
      <c r="AZ94" s="52">
        <v>9.38035714285713E-6</v>
      </c>
      <c r="BA94" s="52">
        <v>8.86313609467455E-6</v>
      </c>
      <c r="BB94" s="52">
        <v>7.695E-6</v>
      </c>
      <c r="BC94" s="52">
        <v>9.84210526315789E-6</v>
      </c>
      <c r="BD94" s="52">
        <v>9.47090415553995E-6</v>
      </c>
      <c r="BE94" s="53">
        <v>9.99183673469388E-6</v>
      </c>
      <c r="BF94" s="457">
        <v>0.0521209454429088</v>
      </c>
      <c r="BG94" s="457">
        <v>0.0</v>
      </c>
      <c r="BH94" s="457">
        <v>1.3146751677034E-6</v>
      </c>
    </row>
    <row r="95" spans="8:8">
      <c r="A95" s="218" t="s">
        <v>179</v>
      </c>
      <c r="B95" s="52">
        <v>0.0</v>
      </c>
      <c r="C95" s="52">
        <v>0.0</v>
      </c>
      <c r="D95" s="52">
        <v>0.0</v>
      </c>
      <c r="E95" s="52">
        <v>0.0</v>
      </c>
      <c r="F95" s="52">
        <v>0.0</v>
      </c>
      <c r="G95" s="52">
        <v>0.0</v>
      </c>
      <c r="H95" s="52">
        <v>0.0</v>
      </c>
      <c r="I95" s="52">
        <v>0.0</v>
      </c>
      <c r="J95" s="52">
        <v>0.0</v>
      </c>
      <c r="K95" s="52">
        <v>0.0</v>
      </c>
      <c r="L95" s="52">
        <v>0.0</v>
      </c>
      <c r="M95" s="52">
        <v>0.0</v>
      </c>
      <c r="N95" s="52">
        <v>0.0</v>
      </c>
      <c r="O95" s="52">
        <v>0.0</v>
      </c>
      <c r="P95" s="52">
        <v>0.0</v>
      </c>
      <c r="Q95" s="52">
        <v>0.0</v>
      </c>
      <c r="R95" s="52">
        <v>0.0</v>
      </c>
      <c r="S95" s="52">
        <v>0.0</v>
      </c>
      <c r="T95" s="52">
        <v>0.0</v>
      </c>
      <c r="U95" s="52">
        <v>0.0</v>
      </c>
      <c r="V95" s="52">
        <v>0.0</v>
      </c>
      <c r="W95" s="52">
        <v>0.0</v>
      </c>
      <c r="X95" s="52">
        <v>0.0</v>
      </c>
      <c r="Y95" s="52">
        <v>0.0</v>
      </c>
      <c r="Z95" s="52">
        <v>0.0</v>
      </c>
      <c r="AA95" s="52">
        <v>0.0</v>
      </c>
      <c r="AB95" s="52">
        <v>0.0</v>
      </c>
      <c r="AC95" s="52">
        <v>0.0</v>
      </c>
      <c r="AD95" s="52">
        <v>0.0</v>
      </c>
      <c r="AE95" s="52">
        <v>0.0</v>
      </c>
      <c r="AF95" s="52">
        <v>1.01010101010101E-5</v>
      </c>
      <c r="AG95" s="52">
        <v>6.06060606060606E-5</v>
      </c>
      <c r="AH95" s="52">
        <v>6.06060606060606E-5</v>
      </c>
      <c r="AI95" s="52">
        <v>6.06060606060606E-5</v>
      </c>
      <c r="AJ95" s="52">
        <v>6.06060606060606E-5</v>
      </c>
      <c r="AK95" s="52">
        <v>7.07070707070707E-5</v>
      </c>
      <c r="AL95" s="52">
        <v>1.1038961038961E-4</v>
      </c>
      <c r="AM95" s="52">
        <v>1.29618768328446E-4</v>
      </c>
      <c r="AN95" s="52">
        <v>1.58508158508158E-4</v>
      </c>
      <c r="AO95" s="52">
        <v>1.77185871453387E-4</v>
      </c>
      <c r="AP95" s="52">
        <v>1.76064441887227E-4</v>
      </c>
      <c r="AQ95" s="52">
        <v>6.92830188679245E-5</v>
      </c>
      <c r="AR95" s="52">
        <v>5.641875E-4</v>
      </c>
      <c r="AS95" s="52">
        <v>5.98695652173913E-4</v>
      </c>
      <c r="AT95" s="52">
        <v>7.08333333333333E-4</v>
      </c>
      <c r="AU95" s="52">
        <v>0.00106067484662577</v>
      </c>
      <c r="AV95" s="52">
        <v>0.00771530487804878</v>
      </c>
      <c r="AW95" s="52">
        <v>0.0194634545454545</v>
      </c>
      <c r="AX95" s="52">
        <v>0.0316415060240964</v>
      </c>
      <c r="AY95" s="52">
        <v>0.0449746706586826</v>
      </c>
      <c r="AZ95" s="52">
        <v>0.0598009607142857</v>
      </c>
      <c r="BA95" s="52">
        <v>0.104619227218935</v>
      </c>
      <c r="BB95" s="52">
        <v>0.19390122</v>
      </c>
      <c r="BC95" s="52">
        <v>0.325069615789474</v>
      </c>
      <c r="BD95" s="52">
        <v>0.412447829578042</v>
      </c>
      <c r="BE95" s="53">
        <v>0.521205000616905</v>
      </c>
      <c r="BF95" s="457">
        <v>0.260234400481477</v>
      </c>
      <c r="BG95" s="457">
        <v>0.890223396006376</v>
      </c>
      <c r="BH95" s="457">
        <v>0.0685775087992241</v>
      </c>
    </row>
    <row r="96" spans="8:8">
      <c r="A96" s="218" t="s">
        <v>180</v>
      </c>
      <c r="B96" s="52">
        <v>0.0</v>
      </c>
      <c r="C96" s="52">
        <v>0.0</v>
      </c>
      <c r="D96" s="52">
        <v>0.0</v>
      </c>
      <c r="E96" s="52">
        <v>0.0</v>
      </c>
      <c r="F96" s="52">
        <v>0.0</v>
      </c>
      <c r="G96" s="52">
        <v>0.0</v>
      </c>
      <c r="H96" s="52">
        <v>0.0</v>
      </c>
      <c r="I96" s="52">
        <v>0.0</v>
      </c>
      <c r="J96" s="52">
        <v>0.0</v>
      </c>
      <c r="K96" s="52">
        <v>0.0</v>
      </c>
      <c r="L96" s="52">
        <v>0.0</v>
      </c>
      <c r="M96" s="52">
        <v>0.0</v>
      </c>
      <c r="N96" s="52">
        <v>0.0</v>
      </c>
      <c r="O96" s="52">
        <v>0.0</v>
      </c>
      <c r="P96" s="52">
        <v>0.0</v>
      </c>
      <c r="Q96" s="52">
        <v>0.0</v>
      </c>
      <c r="R96" s="52">
        <v>0.0</v>
      </c>
      <c r="S96" s="52">
        <v>0.0</v>
      </c>
      <c r="T96" s="52">
        <v>0.0</v>
      </c>
      <c r="U96" s="52">
        <v>0.0</v>
      </c>
      <c r="V96" s="52">
        <v>0.0</v>
      </c>
      <c r="W96" s="52">
        <v>0.0</v>
      </c>
      <c r="X96" s="52">
        <v>0.0</v>
      </c>
      <c r="Y96" s="52">
        <v>0.0</v>
      </c>
      <c r="Z96" s="52">
        <v>0.0</v>
      </c>
      <c r="AA96" s="52">
        <v>0.0</v>
      </c>
      <c r="AB96" s="52">
        <v>0.0</v>
      </c>
      <c r="AC96" s="52">
        <v>0.0</v>
      </c>
      <c r="AD96" s="52">
        <v>0.0</v>
      </c>
      <c r="AE96" s="52">
        <v>0.0</v>
      </c>
      <c r="AF96" s="52">
        <v>0.0</v>
      </c>
      <c r="AG96" s="52">
        <v>0.0</v>
      </c>
      <c r="AH96" s="52">
        <v>0.0</v>
      </c>
      <c r="AI96" s="52">
        <v>0.0</v>
      </c>
      <c r="AJ96" s="52">
        <v>0.0</v>
      </c>
      <c r="AK96" s="52">
        <v>0.0</v>
      </c>
      <c r="AL96" s="52">
        <v>0.0</v>
      </c>
      <c r="AM96" s="52">
        <v>0.0</v>
      </c>
      <c r="AN96" s="52">
        <v>0.0</v>
      </c>
      <c r="AO96" s="52">
        <v>0.0</v>
      </c>
      <c r="AP96" s="52">
        <v>0.0</v>
      </c>
      <c r="AQ96" s="52">
        <v>0.0</v>
      </c>
      <c r="AR96" s="52">
        <v>0.0</v>
      </c>
      <c r="AS96" s="52">
        <v>9.50310559006211E-7</v>
      </c>
      <c r="AT96" s="52">
        <v>9.44444444444444E-7</v>
      </c>
      <c r="AU96" s="52">
        <v>4.88098159509202E-6</v>
      </c>
      <c r="AV96" s="52">
        <v>7.18353658536585E-6</v>
      </c>
      <c r="AW96" s="52">
        <v>2.79109090909091E-5</v>
      </c>
      <c r="AX96" s="52">
        <v>5.06927710843373E-5</v>
      </c>
      <c r="AY96" s="52">
        <v>6.23910179640718E-5</v>
      </c>
      <c r="AZ96" s="52">
        <v>4.80857142857142E-5</v>
      </c>
      <c r="BA96" s="52">
        <v>1.90933136094674E-4</v>
      </c>
      <c r="BB96" s="52">
        <v>2.6145E-4</v>
      </c>
      <c r="BC96" s="52">
        <v>1.78857894736842E-4</v>
      </c>
      <c r="BD96" s="52">
        <v>4.81376485047112E-4</v>
      </c>
      <c r="BE96" s="53">
        <v>0.00419825178550857</v>
      </c>
      <c r="BF96" s="457">
        <v>7.69751905684607</v>
      </c>
      <c r="BG96" s="457">
        <v>0.865223358318338</v>
      </c>
      <c r="BH96" s="457">
        <v>5.52384663273191E-4</v>
      </c>
    </row>
    <row r="97" spans="8:8">
      <c r="A97" s="218" t="s">
        <v>181</v>
      </c>
      <c r="B97" s="52">
        <v>0.0</v>
      </c>
      <c r="C97" s="52">
        <v>0.0</v>
      </c>
      <c r="D97" s="52">
        <v>0.0</v>
      </c>
      <c r="E97" s="52">
        <v>0.0</v>
      </c>
      <c r="F97" s="52">
        <v>0.0</v>
      </c>
      <c r="G97" s="52">
        <v>0.0</v>
      </c>
      <c r="H97" s="52">
        <v>0.0</v>
      </c>
      <c r="I97" s="52">
        <v>0.0</v>
      </c>
      <c r="J97" s="52">
        <v>0.0</v>
      </c>
      <c r="K97" s="52">
        <v>0.0</v>
      </c>
      <c r="L97" s="52">
        <v>0.0</v>
      </c>
      <c r="M97" s="52">
        <v>0.0</v>
      </c>
      <c r="N97" s="52">
        <v>0.0</v>
      </c>
      <c r="O97" s="52">
        <v>0.0</v>
      </c>
      <c r="P97" s="52">
        <v>0.0</v>
      </c>
      <c r="Q97" s="52">
        <v>0.0</v>
      </c>
      <c r="R97" s="52">
        <v>0.0</v>
      </c>
      <c r="S97" s="52">
        <v>0.0</v>
      </c>
      <c r="T97" s="52">
        <v>0.0</v>
      </c>
      <c r="U97" s="52">
        <v>0.0</v>
      </c>
      <c r="V97" s="52">
        <v>0.0</v>
      </c>
      <c r="W97" s="52">
        <v>0.0</v>
      </c>
      <c r="X97" s="52">
        <v>0.0</v>
      </c>
      <c r="Y97" s="52">
        <v>0.0</v>
      </c>
      <c r="Z97" s="52">
        <v>0.0</v>
      </c>
      <c r="AA97" s="52">
        <v>1.0E-5</v>
      </c>
      <c r="AB97" s="52">
        <v>1.0E-5</v>
      </c>
      <c r="AC97" s="52">
        <v>1.05E-4</v>
      </c>
      <c r="AD97" s="52">
        <v>2.25E-4</v>
      </c>
      <c r="AE97" s="52">
        <v>2.9E-4</v>
      </c>
      <c r="AF97" s="52">
        <v>3.95E-4</v>
      </c>
      <c r="AG97" s="52">
        <v>5.45E-4</v>
      </c>
      <c r="AH97" s="52">
        <v>9.6302845890411E-4</v>
      </c>
      <c r="AI97" s="52">
        <v>0.0014324625</v>
      </c>
      <c r="AJ97" s="52">
        <v>0.00218025</v>
      </c>
      <c r="AK97" s="52">
        <v>0.00344061719178082</v>
      </c>
      <c r="AL97" s="52">
        <v>0.00496494159313289</v>
      </c>
      <c r="AM97" s="52">
        <v>0.00685657161290323</v>
      </c>
      <c r="AN97" s="52">
        <v>0.00935609711538461</v>
      </c>
      <c r="AO97" s="52">
        <v>0.0123922410740773</v>
      </c>
      <c r="AP97" s="52">
        <v>0.0157850329818363</v>
      </c>
      <c r="AQ97" s="52">
        <v>0.0192032320754717</v>
      </c>
      <c r="AR97" s="52">
        <v>0.02211297046875</v>
      </c>
      <c r="AS97" s="52">
        <v>0.0246507827514251</v>
      </c>
      <c r="AT97" s="52">
        <v>0.0287631736757991</v>
      </c>
      <c r="AU97" s="52">
        <v>0.0373712238496932</v>
      </c>
      <c r="AV97" s="52">
        <v>0.0507432896341463</v>
      </c>
      <c r="AW97" s="52">
        <v>0.0683576438088418</v>
      </c>
      <c r="AX97" s="52">
        <v>0.118978528409391</v>
      </c>
      <c r="AY97" s="52">
        <v>0.215740684805389</v>
      </c>
      <c r="AZ97" s="52">
        <v>0.314562280283472</v>
      </c>
      <c r="BA97" s="52">
        <v>0.392238521785906</v>
      </c>
      <c r="BB97" s="52">
        <v>0.488175218181818</v>
      </c>
      <c r="BC97" s="52">
        <v>0.555760086656034</v>
      </c>
      <c r="BD97" s="52">
        <v>0.644126579022507</v>
      </c>
      <c r="BE97" s="53">
        <v>0.736487031160586</v>
      </c>
      <c r="BF97" s="457">
        <v>0.140264655166391</v>
      </c>
      <c r="BG97" s="457">
        <v>0.364625371830271</v>
      </c>
      <c r="BH97" s="457">
        <v>0.0969032257943601</v>
      </c>
    </row>
    <row r="98" spans="8:8">
      <c r="A98" s="218" t="s">
        <v>182</v>
      </c>
      <c r="B98" s="52">
        <v>0.0</v>
      </c>
      <c r="C98" s="52">
        <v>0.0</v>
      </c>
      <c r="D98" s="52">
        <v>0.0</v>
      </c>
      <c r="E98" s="52">
        <v>0.0</v>
      </c>
      <c r="F98" s="52">
        <v>0.0</v>
      </c>
      <c r="G98" s="52">
        <v>0.0</v>
      </c>
      <c r="H98" s="52">
        <v>0.0</v>
      </c>
      <c r="I98" s="52">
        <v>0.0</v>
      </c>
      <c r="J98" s="52">
        <v>0.0</v>
      </c>
      <c r="K98" s="52">
        <v>0.0</v>
      </c>
      <c r="L98" s="52">
        <v>0.0</v>
      </c>
      <c r="M98" s="52">
        <v>0.0</v>
      </c>
      <c r="N98" s="52">
        <v>0.0</v>
      </c>
      <c r="O98" s="52">
        <v>0.0</v>
      </c>
      <c r="P98" s="52">
        <v>0.0</v>
      </c>
      <c r="Q98" s="52">
        <v>0.0</v>
      </c>
      <c r="R98" s="52">
        <v>0.0</v>
      </c>
      <c r="S98" s="52">
        <v>0.0</v>
      </c>
      <c r="T98" s="52">
        <v>0.0</v>
      </c>
      <c r="U98" s="52">
        <v>0.0</v>
      </c>
      <c r="V98" s="52">
        <v>0.0</v>
      </c>
      <c r="W98" s="52">
        <v>0.0</v>
      </c>
      <c r="X98" s="52">
        <v>0.0</v>
      </c>
      <c r="Y98" s="52">
        <v>0.0</v>
      </c>
      <c r="Z98" s="52">
        <v>0.0</v>
      </c>
      <c r="AA98" s="52">
        <v>0.0</v>
      </c>
      <c r="AB98" s="52">
        <v>0.0</v>
      </c>
      <c r="AC98" s="52">
        <v>0.0</v>
      </c>
      <c r="AD98" s="52">
        <v>0.0</v>
      </c>
      <c r="AE98" s="52">
        <v>0.0</v>
      </c>
      <c r="AF98" s="52">
        <v>0.0</v>
      </c>
      <c r="AG98" s="52">
        <v>0.0</v>
      </c>
      <c r="AH98" s="52">
        <v>0.0</v>
      </c>
      <c r="AI98" s="52">
        <v>0.0</v>
      </c>
      <c r="AJ98" s="52">
        <v>0.0</v>
      </c>
      <c r="AK98" s="52">
        <v>0.0</v>
      </c>
      <c r="AL98" s="52">
        <v>0.0</v>
      </c>
      <c r="AM98" s="52">
        <v>0.0</v>
      </c>
      <c r="AN98" s="52">
        <v>0.0</v>
      </c>
      <c r="AO98" s="52">
        <v>0.0</v>
      </c>
      <c r="AP98" s="52">
        <v>0.0</v>
      </c>
      <c r="AQ98" s="52">
        <v>0.0</v>
      </c>
      <c r="AR98" s="52">
        <v>0.0</v>
      </c>
      <c r="AS98" s="52">
        <v>0.0</v>
      </c>
      <c r="AT98" s="52">
        <v>0.0</v>
      </c>
      <c r="AU98" s="52">
        <v>0.0</v>
      </c>
      <c r="AV98" s="52">
        <v>0.0</v>
      </c>
      <c r="AW98" s="52">
        <v>6.49090909090909E-5</v>
      </c>
      <c r="AX98" s="52">
        <v>0.00129957831325301</v>
      </c>
      <c r="AY98" s="52">
        <v>0.00207970059880239</v>
      </c>
      <c r="AZ98" s="52">
        <v>0.00248625</v>
      </c>
      <c r="BA98" s="52">
        <v>0.00280650887573964</v>
      </c>
      <c r="BB98" s="52">
        <v>0.00297</v>
      </c>
      <c r="BC98" s="52">
        <v>0.00565473684210526</v>
      </c>
      <c r="BD98" s="52">
        <v>0.00644932112830322</v>
      </c>
      <c r="BE98" s="53">
        <v>0.010875062339202</v>
      </c>
      <c r="BF98" s="457">
        <v>0.681626459337988</v>
      </c>
      <c r="BG98" s="457">
        <v>0.0</v>
      </c>
      <c r="BH98" s="457">
        <v>0.00143088551026183</v>
      </c>
    </row>
    <row r="99" spans="8:8">
      <c r="A99" s="218" t="s">
        <v>183</v>
      </c>
      <c r="B99" s="52">
        <v>0.0</v>
      </c>
      <c r="C99" s="52">
        <v>0.0</v>
      </c>
      <c r="D99" s="52">
        <v>0.0</v>
      </c>
      <c r="E99" s="52">
        <v>0.0</v>
      </c>
      <c r="F99" s="52">
        <v>0.0</v>
      </c>
      <c r="G99" s="52">
        <v>0.0</v>
      </c>
      <c r="H99" s="52">
        <v>0.0</v>
      </c>
      <c r="I99" s="52">
        <v>0.0</v>
      </c>
      <c r="J99" s="52">
        <v>0.0</v>
      </c>
      <c r="K99" s="52">
        <v>0.0</v>
      </c>
      <c r="L99" s="52">
        <v>0.0</v>
      </c>
      <c r="M99" s="52">
        <v>0.0</v>
      </c>
      <c r="N99" s="52">
        <v>0.0</v>
      </c>
      <c r="O99" s="52">
        <v>0.0</v>
      </c>
      <c r="P99" s="52">
        <v>0.0</v>
      </c>
      <c r="Q99" s="52">
        <v>0.0</v>
      </c>
      <c r="R99" s="52">
        <v>0.0</v>
      </c>
      <c r="S99" s="52">
        <v>0.0</v>
      </c>
      <c r="T99" s="52">
        <v>0.0</v>
      </c>
      <c r="U99" s="52">
        <v>0.0</v>
      </c>
      <c r="V99" s="52">
        <v>0.0</v>
      </c>
      <c r="W99" s="52">
        <v>0.0</v>
      </c>
      <c r="X99" s="52">
        <v>0.0</v>
      </c>
      <c r="Y99" s="52">
        <v>0.0</v>
      </c>
      <c r="Z99" s="52">
        <v>0.0</v>
      </c>
      <c r="AA99" s="52">
        <v>0.0</v>
      </c>
      <c r="AB99" s="52">
        <v>0.0</v>
      </c>
      <c r="AC99" s="52">
        <v>0.0</v>
      </c>
      <c r="AD99" s="52">
        <v>0.0</v>
      </c>
      <c r="AE99" s="52">
        <v>0.0</v>
      </c>
      <c r="AF99" s="52">
        <v>0.0</v>
      </c>
      <c r="AG99" s="52">
        <v>0.0</v>
      </c>
      <c r="AH99" s="52">
        <v>0.0</v>
      </c>
      <c r="AI99" s="52">
        <v>0.0</v>
      </c>
      <c r="AJ99" s="52">
        <v>0.0</v>
      </c>
      <c r="AK99" s="52">
        <v>0.0</v>
      </c>
      <c r="AL99" s="52">
        <v>0.0</v>
      </c>
      <c r="AM99" s="52">
        <v>0.0</v>
      </c>
      <c r="AN99" s="52">
        <v>0.0</v>
      </c>
      <c r="AO99" s="52">
        <v>0.0</v>
      </c>
      <c r="AP99" s="52">
        <v>0.0</v>
      </c>
      <c r="AQ99" s="52">
        <v>0.0</v>
      </c>
      <c r="AR99" s="52">
        <v>3.25688704545454E-5</v>
      </c>
      <c r="AS99" s="52">
        <v>3.28390852625635E-5</v>
      </c>
      <c r="AT99" s="52">
        <v>3.39042581369248E-5</v>
      </c>
      <c r="AU99" s="52">
        <v>3.59364640267708E-5</v>
      </c>
      <c r="AV99" s="52">
        <v>3.850066518847E-5</v>
      </c>
      <c r="AW99" s="52">
        <v>4.47218953168044E-5</v>
      </c>
      <c r="AX99" s="52">
        <v>6.10977018978787E-5</v>
      </c>
      <c r="AY99" s="52">
        <v>1.70510469653624E-4</v>
      </c>
      <c r="AZ99" s="52">
        <v>3.35134212202134E-4</v>
      </c>
      <c r="BA99" s="52">
        <v>5.16736597744308E-4</v>
      </c>
      <c r="BB99" s="52">
        <v>6.96441462723136E-4</v>
      </c>
      <c r="BC99" s="52">
        <v>9.0304220304738E-4</v>
      </c>
      <c r="BD99" s="52">
        <v>0.0011465211665699</v>
      </c>
      <c r="BE99" s="53">
        <v>0.0014223217260062</v>
      </c>
      <c r="BF99" s="457">
        <v>0.237164774999618</v>
      </c>
      <c r="BG99" s="457">
        <v>0.422043177547001</v>
      </c>
      <c r="BH99" s="457">
        <v>1.87141874243472E-4</v>
      </c>
    </row>
    <row r="100" spans="8:8">
      <c r="A100" s="218" t="s">
        <v>184</v>
      </c>
      <c r="B100" s="52">
        <v>0.0</v>
      </c>
      <c r="C100" s="52">
        <v>0.0</v>
      </c>
      <c r="D100" s="52">
        <v>0.0</v>
      </c>
      <c r="E100" s="52">
        <v>0.0</v>
      </c>
      <c r="F100" s="52">
        <v>0.0</v>
      </c>
      <c r="G100" s="52">
        <v>0.0</v>
      </c>
      <c r="H100" s="52">
        <v>0.0</v>
      </c>
      <c r="I100" s="52">
        <v>0.0</v>
      </c>
      <c r="J100" s="52">
        <v>0.0</v>
      </c>
      <c r="K100" s="52">
        <v>0.0</v>
      </c>
      <c r="L100" s="52">
        <v>0.0</v>
      </c>
      <c r="M100" s="52">
        <v>0.0</v>
      </c>
      <c r="N100" s="52">
        <v>0.0</v>
      </c>
      <c r="O100" s="52">
        <v>0.0</v>
      </c>
      <c r="P100" s="52">
        <v>0.0</v>
      </c>
      <c r="Q100" s="52">
        <v>0.0</v>
      </c>
      <c r="R100" s="52">
        <v>0.0</v>
      </c>
      <c r="S100" s="52">
        <v>0.0</v>
      </c>
      <c r="T100" s="52">
        <v>0.0</v>
      </c>
      <c r="U100" s="52">
        <v>0.0</v>
      </c>
      <c r="V100" s="52">
        <v>0.0</v>
      </c>
      <c r="W100" s="52">
        <v>0.0</v>
      </c>
      <c r="X100" s="52">
        <v>0.0</v>
      </c>
      <c r="Y100" s="52">
        <v>0.0</v>
      </c>
      <c r="Z100" s="52">
        <v>0.0</v>
      </c>
      <c r="AA100" s="52">
        <v>0.0</v>
      </c>
      <c r="AB100" s="52">
        <v>0.0</v>
      </c>
      <c r="AC100" s="52">
        <v>0.0</v>
      </c>
      <c r="AD100" s="52">
        <v>0.0</v>
      </c>
      <c r="AE100" s="52">
        <v>0.0</v>
      </c>
      <c r="AF100" s="52">
        <v>0.0</v>
      </c>
      <c r="AG100" s="52">
        <v>0.0</v>
      </c>
      <c r="AH100" s="52">
        <v>0.0</v>
      </c>
      <c r="AI100" s="52">
        <v>0.0</v>
      </c>
      <c r="AJ100" s="52">
        <v>0.0</v>
      </c>
      <c r="AK100" s="52">
        <v>0.0</v>
      </c>
      <c r="AL100" s="52">
        <v>0.0</v>
      </c>
      <c r="AM100" s="52">
        <v>0.0</v>
      </c>
      <c r="AN100" s="52">
        <v>0.0</v>
      </c>
      <c r="AO100" s="52">
        <v>0.0</v>
      </c>
      <c r="AP100" s="52">
        <v>0.0</v>
      </c>
      <c r="AQ100" s="52">
        <v>0.0</v>
      </c>
      <c r="AR100" s="52">
        <v>1.931625E-6</v>
      </c>
      <c r="AS100" s="52">
        <v>1.50529192546584E-5</v>
      </c>
      <c r="AT100" s="52">
        <v>5.032E-5</v>
      </c>
      <c r="AU100" s="52">
        <v>1.26041963190184E-4</v>
      </c>
      <c r="AV100" s="52">
        <v>2.50304268292683E-4</v>
      </c>
      <c r="AW100" s="52">
        <v>6.10284545454545E-4</v>
      </c>
      <c r="AX100" s="52">
        <v>0.00133400331325301</v>
      </c>
      <c r="AY100" s="52">
        <v>0.00218003928143712</v>
      </c>
      <c r="AZ100" s="52">
        <v>0.003348405</v>
      </c>
      <c r="BA100" s="52">
        <v>0.00772878142011833</v>
      </c>
      <c r="BB100" s="52">
        <v>0.011828889</v>
      </c>
      <c r="BC100" s="52">
        <v>0.0138273615789474</v>
      </c>
      <c r="BD100" s="52">
        <v>0.014470251212896</v>
      </c>
      <c r="BE100" s="53">
        <v>0.0149011461816643</v>
      </c>
      <c r="BF100" s="457">
        <v>0.0269643870635066</v>
      </c>
      <c r="BG100" s="457">
        <v>0.761463075830628</v>
      </c>
      <c r="BH100" s="457">
        <v>0.00196061718936329</v>
      </c>
    </row>
    <row r="101" spans="8:8">
      <c r="A101" s="218" t="s">
        <v>185</v>
      </c>
      <c r="B101" s="52">
        <v>0.0</v>
      </c>
      <c r="C101" s="52">
        <v>0.0</v>
      </c>
      <c r="D101" s="52">
        <v>0.0</v>
      </c>
      <c r="E101" s="52">
        <v>0.0</v>
      </c>
      <c r="F101" s="52">
        <v>0.0</v>
      </c>
      <c r="G101" s="52">
        <v>0.0</v>
      </c>
      <c r="H101" s="52">
        <v>0.0</v>
      </c>
      <c r="I101" s="52">
        <v>0.0</v>
      </c>
      <c r="J101" s="52">
        <v>0.0</v>
      </c>
      <c r="K101" s="52">
        <v>0.0</v>
      </c>
      <c r="L101" s="52">
        <v>0.0</v>
      </c>
      <c r="M101" s="52">
        <v>0.0</v>
      </c>
      <c r="N101" s="52">
        <v>0.0</v>
      </c>
      <c r="O101" s="52">
        <v>0.0</v>
      </c>
      <c r="P101" s="52">
        <v>0.0</v>
      </c>
      <c r="Q101" s="52">
        <v>0.0</v>
      </c>
      <c r="R101" s="52">
        <v>0.0</v>
      </c>
      <c r="S101" s="52">
        <v>0.0</v>
      </c>
      <c r="T101" s="52">
        <v>0.0</v>
      </c>
      <c r="U101" s="52">
        <v>0.0</v>
      </c>
      <c r="V101" s="52">
        <v>0.0</v>
      </c>
      <c r="W101" s="52">
        <v>0.0</v>
      </c>
      <c r="X101" s="52">
        <v>0.0</v>
      </c>
      <c r="Y101" s="52">
        <v>0.0</v>
      </c>
      <c r="Z101" s="52">
        <v>0.0</v>
      </c>
      <c r="AA101" s="52">
        <v>0.0</v>
      </c>
      <c r="AB101" s="52">
        <v>0.0</v>
      </c>
      <c r="AC101" s="52">
        <v>0.0</v>
      </c>
      <c r="AD101" s="52">
        <v>0.0</v>
      </c>
      <c r="AE101" s="52">
        <v>0.0</v>
      </c>
      <c r="AF101" s="52">
        <v>0.0</v>
      </c>
      <c r="AG101" s="52">
        <v>0.0</v>
      </c>
      <c r="AH101" s="52">
        <v>0.0</v>
      </c>
      <c r="AI101" s="52">
        <v>0.0</v>
      </c>
      <c r="AJ101" s="52">
        <v>0.0</v>
      </c>
      <c r="AK101" s="52">
        <v>0.0</v>
      </c>
      <c r="AL101" s="52">
        <v>0.0</v>
      </c>
      <c r="AM101" s="52">
        <v>0.0</v>
      </c>
      <c r="AN101" s="52">
        <v>0.0</v>
      </c>
      <c r="AO101" s="52">
        <v>0.0</v>
      </c>
      <c r="AP101" s="52">
        <v>1.46899367088608E-5</v>
      </c>
      <c r="AQ101" s="52">
        <v>1.32407547169811E-5</v>
      </c>
      <c r="AR101" s="52">
        <v>1.25173125E-5</v>
      </c>
      <c r="AS101" s="52">
        <v>1.2392049689441E-5</v>
      </c>
      <c r="AT101" s="52">
        <v>1.18244444444444E-5</v>
      </c>
      <c r="AU101" s="52">
        <v>1.17706748466258E-5</v>
      </c>
      <c r="AV101" s="52">
        <v>1.13070731707317E-5</v>
      </c>
      <c r="AW101" s="52">
        <v>1.224E-5</v>
      </c>
      <c r="AX101" s="52">
        <v>1.30326506024096E-5</v>
      </c>
      <c r="AY101" s="52">
        <v>1.51323413173653E-4</v>
      </c>
      <c r="AZ101" s="52">
        <v>0.00126164892857143</v>
      </c>
      <c r="BA101" s="52">
        <v>0.00993156497041419</v>
      </c>
      <c r="BB101" s="52">
        <v>0.010810368</v>
      </c>
      <c r="BC101" s="52">
        <v>0.0111763046174157</v>
      </c>
      <c r="BD101" s="52">
        <v>0.0111080476526014</v>
      </c>
      <c r="BE101" s="53">
        <v>0.0121909645061225</v>
      </c>
      <c r="BF101" s="457">
        <v>0.0944907908352066</v>
      </c>
      <c r="BG101" s="457">
        <v>0.982830994356248</v>
      </c>
      <c r="BH101" s="457">
        <v>0.00160402523901365</v>
      </c>
    </row>
    <row r="102" spans="8:8">
      <c r="A102" s="218" t="s">
        <v>186</v>
      </c>
      <c r="B102" s="52">
        <v>0.0</v>
      </c>
      <c r="C102" s="52">
        <v>0.0</v>
      </c>
      <c r="D102" s="52">
        <v>0.0</v>
      </c>
      <c r="E102" s="52">
        <v>0.0</v>
      </c>
      <c r="F102" s="52">
        <v>0.0</v>
      </c>
      <c r="G102" s="52">
        <v>0.0</v>
      </c>
      <c r="H102" s="52">
        <v>0.0</v>
      </c>
      <c r="I102" s="52">
        <v>0.0</v>
      </c>
      <c r="J102" s="52">
        <v>0.0</v>
      </c>
      <c r="K102" s="52">
        <v>0.0</v>
      </c>
      <c r="L102" s="52">
        <v>0.0</v>
      </c>
      <c r="M102" s="52">
        <v>0.0</v>
      </c>
      <c r="N102" s="52">
        <v>0.0</v>
      </c>
      <c r="O102" s="52">
        <v>0.0</v>
      </c>
      <c r="P102" s="52">
        <v>0.0</v>
      </c>
      <c r="Q102" s="52">
        <v>0.0</v>
      </c>
      <c r="R102" s="52">
        <v>0.0</v>
      </c>
      <c r="S102" s="52">
        <v>0.0</v>
      </c>
      <c r="T102" s="52">
        <v>0.0</v>
      </c>
      <c r="U102" s="52">
        <v>0.0</v>
      </c>
      <c r="V102" s="52">
        <v>0.0</v>
      </c>
      <c r="W102" s="52">
        <v>0.0</v>
      </c>
      <c r="X102" s="52">
        <v>0.0</v>
      </c>
      <c r="Y102" s="52">
        <v>0.0</v>
      </c>
      <c r="Z102" s="52">
        <v>0.0</v>
      </c>
      <c r="AA102" s="52">
        <v>0.0</v>
      </c>
      <c r="AB102" s="52">
        <v>0.0</v>
      </c>
      <c r="AC102" s="52">
        <v>0.0</v>
      </c>
      <c r="AD102" s="52">
        <v>0.0</v>
      </c>
      <c r="AE102" s="52">
        <v>0.0</v>
      </c>
      <c r="AF102" s="52">
        <v>0.0</v>
      </c>
      <c r="AG102" s="52">
        <v>0.0</v>
      </c>
      <c r="AH102" s="52">
        <v>0.0</v>
      </c>
      <c r="AI102" s="52">
        <v>0.0</v>
      </c>
      <c r="AJ102" s="52">
        <v>0.0</v>
      </c>
      <c r="AK102" s="52">
        <v>0.0</v>
      </c>
      <c r="AL102" s="52">
        <v>0.0</v>
      </c>
      <c r="AM102" s="52">
        <v>0.0</v>
      </c>
      <c r="AN102" s="52">
        <v>0.0</v>
      </c>
      <c r="AO102" s="52">
        <v>0.0</v>
      </c>
      <c r="AP102" s="52">
        <v>0.0</v>
      </c>
      <c r="AQ102" s="52">
        <v>0.0</v>
      </c>
      <c r="AR102" s="52">
        <v>0.0</v>
      </c>
      <c r="AS102" s="52">
        <v>2.82242236024845E-6</v>
      </c>
      <c r="AT102" s="52">
        <v>1.50733333333333E-5</v>
      </c>
      <c r="AU102" s="52">
        <v>2.89667484662576E-5</v>
      </c>
      <c r="AV102" s="52">
        <v>4.56667682926829E-5</v>
      </c>
      <c r="AW102" s="52">
        <v>7.59714545454545E-5</v>
      </c>
      <c r="AX102" s="52">
        <v>1.15726987951807E-4</v>
      </c>
      <c r="AY102" s="52">
        <v>2.4858377245509E-4</v>
      </c>
      <c r="AZ102" s="52">
        <v>4.43818392857142E-4</v>
      </c>
      <c r="BA102" s="52">
        <v>8.01114699408283E-4</v>
      </c>
      <c r="BB102" s="52">
        <v>0.001105074</v>
      </c>
      <c r="BC102" s="52">
        <v>0.00120934546315789</v>
      </c>
      <c r="BD102" s="52">
        <v>0.00173490750610406</v>
      </c>
      <c r="BE102" s="53">
        <v>0.00262104191767516</v>
      </c>
      <c r="BF102" s="457">
        <v>0.506639744057588</v>
      </c>
      <c r="BG102" s="457">
        <v>0.607336112618661</v>
      </c>
      <c r="BH102" s="457">
        <v>3.44863393405197E-4</v>
      </c>
    </row>
    <row r="103" spans="8:8">
      <c r="A103" s="218" t="s">
        <v>187</v>
      </c>
      <c r="B103" s="52">
        <v>0.0</v>
      </c>
      <c r="C103" s="52">
        <v>0.0</v>
      </c>
      <c r="D103" s="52">
        <v>0.0</v>
      </c>
      <c r="E103" s="52">
        <v>0.0</v>
      </c>
      <c r="F103" s="52">
        <v>0.0</v>
      </c>
      <c r="G103" s="52">
        <v>0.0</v>
      </c>
      <c r="H103" s="52">
        <v>0.0</v>
      </c>
      <c r="I103" s="52">
        <v>0.0</v>
      </c>
      <c r="J103" s="52">
        <v>0.0</v>
      </c>
      <c r="K103" s="52">
        <v>0.0</v>
      </c>
      <c r="L103" s="52">
        <v>0.0</v>
      </c>
      <c r="M103" s="52">
        <v>0.0</v>
      </c>
      <c r="N103" s="52">
        <v>0.0</v>
      </c>
      <c r="O103" s="52">
        <v>0.0</v>
      </c>
      <c r="P103" s="52">
        <v>0.0</v>
      </c>
      <c r="Q103" s="52">
        <v>0.0</v>
      </c>
      <c r="R103" s="52">
        <v>0.0</v>
      </c>
      <c r="S103" s="52">
        <v>0.0</v>
      </c>
      <c r="T103" s="52">
        <v>0.0</v>
      </c>
      <c r="U103" s="52">
        <v>0.0</v>
      </c>
      <c r="V103" s="52">
        <v>0.0</v>
      </c>
      <c r="W103" s="52">
        <v>0.0</v>
      </c>
      <c r="X103" s="52">
        <v>0.0</v>
      </c>
      <c r="Y103" s="52">
        <v>0.0</v>
      </c>
      <c r="Z103" s="52">
        <v>0.0</v>
      </c>
      <c r="AA103" s="52">
        <v>1.0E-5</v>
      </c>
      <c r="AB103" s="52">
        <v>1.0E-5</v>
      </c>
      <c r="AC103" s="52">
        <v>2.0E-5</v>
      </c>
      <c r="AD103" s="52">
        <v>2.0E-5</v>
      </c>
      <c r="AE103" s="52">
        <v>2.0E-5</v>
      </c>
      <c r="AF103" s="52">
        <v>2.0E-5</v>
      </c>
      <c r="AG103" s="52">
        <v>3.0E-5</v>
      </c>
      <c r="AH103" s="52">
        <v>3.0E-5</v>
      </c>
      <c r="AI103" s="52">
        <v>4.0E-5</v>
      </c>
      <c r="AJ103" s="52">
        <v>4.572E-5</v>
      </c>
      <c r="AK103" s="52">
        <v>5.284E-5</v>
      </c>
      <c r="AL103" s="52">
        <v>6.14384415584415E-5</v>
      </c>
      <c r="AM103" s="52">
        <v>6.95310967741935E-5</v>
      </c>
      <c r="AN103" s="52">
        <v>7.60292307692308E-5</v>
      </c>
      <c r="AO103" s="52">
        <v>9.62048407643312E-5</v>
      </c>
      <c r="AP103" s="52">
        <v>1.3943335443038E-4</v>
      </c>
      <c r="AQ103" s="52">
        <v>2.9851358490566E-4</v>
      </c>
      <c r="AR103" s="52">
        <v>6.816054375E-4</v>
      </c>
      <c r="AS103" s="52">
        <v>0.00270187546583851</v>
      </c>
      <c r="AT103" s="52">
        <v>0.00534735944444444</v>
      </c>
      <c r="AU103" s="52">
        <v>0.00725389895705521</v>
      </c>
      <c r="AV103" s="52">
        <v>0.00855678621951219</v>
      </c>
      <c r="AW103" s="52">
        <v>0.0102299230909091</v>
      </c>
      <c r="AX103" s="52">
        <v>0.0147947497590361</v>
      </c>
      <c r="AY103" s="52">
        <v>0.023419994011976</v>
      </c>
      <c r="AZ103" s="52">
        <v>0.0362387635719643</v>
      </c>
      <c r="BA103" s="52">
        <v>0.0463747654911834</v>
      </c>
      <c r="BB103" s="52">
        <v>0.063505973421</v>
      </c>
      <c r="BC103" s="52">
        <v>0.0823882529466684</v>
      </c>
      <c r="BD103" s="52">
        <v>0.115851434407743</v>
      </c>
      <c r="BE103" s="53">
        <v>0.147157604310204</v>
      </c>
      <c r="BF103" s="457">
        <v>0.266756299594545</v>
      </c>
      <c r="BG103" s="457">
        <v>0.360116796053492</v>
      </c>
      <c r="BH103" s="457">
        <v>0.0193622507314993</v>
      </c>
    </row>
    <row r="104" spans="8:8">
      <c r="A104" s="218" t="s">
        <v>188</v>
      </c>
      <c r="B104" s="52">
        <v>0.0</v>
      </c>
      <c r="C104" s="52">
        <v>0.0</v>
      </c>
      <c r="D104" s="52">
        <v>0.0</v>
      </c>
      <c r="E104" s="52">
        <v>0.0</v>
      </c>
      <c r="F104" s="52">
        <v>0.0</v>
      </c>
      <c r="G104" s="52">
        <v>0.0</v>
      </c>
      <c r="H104" s="52">
        <v>0.0</v>
      </c>
      <c r="I104" s="52">
        <v>0.0</v>
      </c>
      <c r="J104" s="52">
        <v>0.0</v>
      </c>
      <c r="K104" s="52">
        <v>0.0</v>
      </c>
      <c r="L104" s="52">
        <v>0.0</v>
      </c>
      <c r="M104" s="52">
        <v>0.0</v>
      </c>
      <c r="N104" s="52">
        <v>0.0</v>
      </c>
      <c r="O104" s="52">
        <v>0.0</v>
      </c>
      <c r="P104" s="52">
        <v>0.0</v>
      </c>
      <c r="Q104" s="52">
        <v>0.0</v>
      </c>
      <c r="R104" s="52">
        <v>0.0</v>
      </c>
      <c r="S104" s="52">
        <v>0.0</v>
      </c>
      <c r="T104" s="52">
        <v>0.0</v>
      </c>
      <c r="U104" s="52">
        <v>0.0</v>
      </c>
      <c r="V104" s="52">
        <v>0.0</v>
      </c>
      <c r="W104" s="52">
        <v>0.0</v>
      </c>
      <c r="X104" s="52">
        <v>0.0</v>
      </c>
      <c r="Y104" s="52">
        <v>0.0</v>
      </c>
      <c r="Z104" s="52">
        <v>0.0</v>
      </c>
      <c r="AA104" s="52">
        <v>0.0</v>
      </c>
      <c r="AB104" s="52">
        <v>0.0</v>
      </c>
      <c r="AC104" s="52">
        <v>0.0</v>
      </c>
      <c r="AD104" s="52">
        <v>0.0</v>
      </c>
      <c r="AE104" s="52">
        <v>0.0</v>
      </c>
      <c r="AF104" s="52">
        <v>0.0</v>
      </c>
      <c r="AG104" s="52">
        <v>0.0</v>
      </c>
      <c r="AH104" s="52">
        <v>0.0</v>
      </c>
      <c r="AI104" s="52">
        <v>0.0</v>
      </c>
      <c r="AJ104" s="52">
        <v>0.0</v>
      </c>
      <c r="AK104" s="52">
        <v>4.32E-6</v>
      </c>
      <c r="AL104" s="52">
        <v>8.9723174025974E-6</v>
      </c>
      <c r="AM104" s="52">
        <v>1.48174281290323E-5</v>
      </c>
      <c r="AN104" s="52">
        <v>2.35776138461538E-5</v>
      </c>
      <c r="AO104" s="52">
        <v>3.44890456050955E-5</v>
      </c>
      <c r="AP104" s="52">
        <v>4.46928106329114E-5</v>
      </c>
      <c r="AQ104" s="52">
        <v>5.18350528301887E-5</v>
      </c>
      <c r="AR104" s="52">
        <v>5.714989875E-5</v>
      </c>
      <c r="AS104" s="52">
        <v>6.05835525465838E-5</v>
      </c>
      <c r="AT104" s="52">
        <v>6.41070377777777E-5</v>
      </c>
      <c r="AU104" s="52">
        <v>6.75403575460122E-5</v>
      </c>
      <c r="AV104" s="52">
        <v>8.12966246341463E-5</v>
      </c>
      <c r="AW104" s="52">
        <v>9.27997854545454E-5</v>
      </c>
      <c r="AX104" s="52">
        <v>1.32567310843373E-4</v>
      </c>
      <c r="AY104" s="52">
        <v>2.57296710179641E-4</v>
      </c>
      <c r="AZ104" s="52">
        <v>4.437E-4</v>
      </c>
      <c r="BA104" s="52">
        <v>7.51148520710059E-4</v>
      </c>
      <c r="BB104" s="52">
        <v>0.00202149</v>
      </c>
      <c r="BC104" s="52">
        <v>0.00287487894736842</v>
      </c>
      <c r="BD104" s="52">
        <v>0.00332835725631042</v>
      </c>
      <c r="BE104" s="53">
        <v>0.00355403632781012</v>
      </c>
      <c r="BF104" s="457">
        <v>0.0648874423922676</v>
      </c>
      <c r="BG104" s="457">
        <v>0.484336690378313</v>
      </c>
      <c r="BH104" s="457">
        <v>4.67622062824958E-4</v>
      </c>
    </row>
    <row r="105" spans="8:8">
      <c r="A105" s="218" t="s">
        <v>189</v>
      </c>
      <c r="B105" s="52">
        <v>0.0</v>
      </c>
      <c r="C105" s="52">
        <v>0.0</v>
      </c>
      <c r="D105" s="52">
        <v>0.0</v>
      </c>
      <c r="E105" s="52">
        <v>0.0</v>
      </c>
      <c r="F105" s="52">
        <v>0.0</v>
      </c>
      <c r="G105" s="52">
        <v>0.0</v>
      </c>
      <c r="H105" s="52">
        <v>0.0</v>
      </c>
      <c r="I105" s="52">
        <v>0.0</v>
      </c>
      <c r="J105" s="52">
        <v>0.0</v>
      </c>
      <c r="K105" s="52">
        <v>0.0</v>
      </c>
      <c r="L105" s="52">
        <v>0.0</v>
      </c>
      <c r="M105" s="52">
        <v>0.0</v>
      </c>
      <c r="N105" s="52">
        <v>0.0</v>
      </c>
      <c r="O105" s="52">
        <v>0.0</v>
      </c>
      <c r="P105" s="52">
        <v>0.0</v>
      </c>
      <c r="Q105" s="52">
        <v>0.0</v>
      </c>
      <c r="R105" s="52">
        <v>0.0</v>
      </c>
      <c r="S105" s="52">
        <v>0.0</v>
      </c>
      <c r="T105" s="52">
        <v>0.0</v>
      </c>
      <c r="U105" s="52">
        <v>0.0</v>
      </c>
      <c r="V105" s="52">
        <v>0.0</v>
      </c>
      <c r="W105" s="52">
        <v>0.0</v>
      </c>
      <c r="X105" s="52">
        <v>0.0</v>
      </c>
      <c r="Y105" s="52">
        <v>0.0</v>
      </c>
      <c r="Z105" s="52">
        <v>0.0</v>
      </c>
      <c r="AA105" s="52">
        <v>0.0</v>
      </c>
      <c r="AB105" s="52">
        <v>0.0</v>
      </c>
      <c r="AC105" s="52">
        <v>0.0</v>
      </c>
      <c r="AD105" s="52">
        <v>0.0</v>
      </c>
      <c r="AE105" s="52">
        <v>0.0</v>
      </c>
      <c r="AF105" s="52">
        <v>0.0</v>
      </c>
      <c r="AG105" s="52">
        <v>0.0</v>
      </c>
      <c r="AH105" s="52">
        <v>0.0</v>
      </c>
      <c r="AI105" s="52">
        <v>0.0</v>
      </c>
      <c r="AJ105" s="52">
        <v>0.0</v>
      </c>
      <c r="AK105" s="52">
        <v>1.2E-6</v>
      </c>
      <c r="AL105" s="52">
        <v>2.62285714285714E-6</v>
      </c>
      <c r="AM105" s="52">
        <v>3.43509677419355E-6</v>
      </c>
      <c r="AN105" s="52">
        <v>4.52134615384615E-6</v>
      </c>
      <c r="AO105" s="52">
        <v>5.6912101910828E-6</v>
      </c>
      <c r="AP105" s="52">
        <v>9.29620253164557E-6</v>
      </c>
      <c r="AQ105" s="52">
        <v>1.40201886792453E-5</v>
      </c>
      <c r="AR105" s="52">
        <v>2.084625E-5</v>
      </c>
      <c r="AS105" s="52">
        <v>4.25087502484472E-5</v>
      </c>
      <c r="AT105" s="52">
        <v>8.60628305555555E-5</v>
      </c>
      <c r="AU105" s="52">
        <v>2.03940589693251E-4</v>
      </c>
      <c r="AV105" s="52">
        <v>5.7489318054878E-4</v>
      </c>
      <c r="AW105" s="52">
        <v>0.001482429342</v>
      </c>
      <c r="AX105" s="52">
        <v>0.00295950145228915</v>
      </c>
      <c r="AY105" s="52">
        <v>0.00484434764892215</v>
      </c>
      <c r="AZ105" s="52">
        <v>0.00774351166928571</v>
      </c>
      <c r="BA105" s="52">
        <v>0.0100401012692308</v>
      </c>
      <c r="BB105" s="52">
        <v>0.015007076541</v>
      </c>
      <c r="BC105" s="52">
        <v>0.024265582301579</v>
      </c>
      <c r="BD105" s="52">
        <v>0.0357853672078001</v>
      </c>
      <c r="BE105" s="53">
        <v>0.0540517790098286</v>
      </c>
      <c r="BF105" s="457">
        <v>0.506316708740331</v>
      </c>
      <c r="BG105" s="457">
        <v>0.827632975170994</v>
      </c>
      <c r="BH105" s="457">
        <v>0.00711185876243109</v>
      </c>
    </row>
    <row r="106" spans="8:8">
      <c r="A106" s="218" t="s">
        <v>190</v>
      </c>
      <c r="B106" s="52">
        <v>0.0</v>
      </c>
      <c r="C106" s="52">
        <v>0.0</v>
      </c>
      <c r="D106" s="52">
        <v>0.0</v>
      </c>
      <c r="E106" s="52">
        <v>0.0</v>
      </c>
      <c r="F106" s="52">
        <v>0.0</v>
      </c>
      <c r="G106" s="52">
        <v>0.0</v>
      </c>
      <c r="H106" s="52">
        <v>0.0</v>
      </c>
      <c r="I106" s="52">
        <v>0.0</v>
      </c>
      <c r="J106" s="52">
        <v>0.0</v>
      </c>
      <c r="K106" s="52">
        <v>0.0</v>
      </c>
      <c r="L106" s="52">
        <v>0.0</v>
      </c>
      <c r="M106" s="52">
        <v>0.0</v>
      </c>
      <c r="N106" s="52">
        <v>0.0</v>
      </c>
      <c r="O106" s="52">
        <v>0.0</v>
      </c>
      <c r="P106" s="52">
        <v>0.0</v>
      </c>
      <c r="Q106" s="52">
        <v>0.0</v>
      </c>
      <c r="R106" s="52">
        <v>0.0</v>
      </c>
      <c r="S106" s="52">
        <v>0.0</v>
      </c>
      <c r="T106" s="52">
        <v>0.0</v>
      </c>
      <c r="U106" s="52">
        <v>0.0</v>
      </c>
      <c r="V106" s="52">
        <v>0.0</v>
      </c>
      <c r="W106" s="52">
        <v>0.0</v>
      </c>
      <c r="X106" s="52">
        <v>0.0</v>
      </c>
      <c r="Y106" s="52">
        <v>0.0</v>
      </c>
      <c r="Z106" s="52">
        <v>0.0</v>
      </c>
      <c r="AA106" s="52">
        <v>0.0</v>
      </c>
      <c r="AB106" s="52">
        <v>0.0</v>
      </c>
      <c r="AC106" s="52">
        <v>0.0</v>
      </c>
      <c r="AD106" s="52">
        <v>0.0</v>
      </c>
      <c r="AE106" s="52">
        <v>0.0</v>
      </c>
      <c r="AF106" s="52">
        <v>0.0</v>
      </c>
      <c r="AG106" s="52">
        <v>0.0</v>
      </c>
      <c r="AH106" s="52">
        <v>0.0</v>
      </c>
      <c r="AI106" s="52">
        <v>0.0</v>
      </c>
      <c r="AJ106" s="52">
        <v>0.0</v>
      </c>
      <c r="AK106" s="52">
        <v>0.0</v>
      </c>
      <c r="AL106" s="52">
        <v>0.0</v>
      </c>
      <c r="AM106" s="52">
        <v>0.0</v>
      </c>
      <c r="AN106" s="52">
        <v>0.0</v>
      </c>
      <c r="AO106" s="52">
        <v>0.0</v>
      </c>
      <c r="AP106" s="52">
        <v>0.0</v>
      </c>
      <c r="AQ106" s="52">
        <v>3.51033962264151E-4</v>
      </c>
      <c r="AR106" s="52">
        <v>3.706425E-4</v>
      </c>
      <c r="AS106" s="52">
        <v>3.69480745341615E-4</v>
      </c>
      <c r="AT106" s="52">
        <v>4.19333333333333E-4</v>
      </c>
      <c r="AU106" s="52">
        <v>5.47420858895705E-4</v>
      </c>
      <c r="AV106" s="52">
        <v>8.81056097560975E-4</v>
      </c>
      <c r="AW106" s="52">
        <v>0.00462222272727272</v>
      </c>
      <c r="AX106" s="52">
        <v>0.0115899804216867</v>
      </c>
      <c r="AY106" s="52">
        <v>0.017713872754491</v>
      </c>
      <c r="AZ106" s="52">
        <v>0.0216567857142857</v>
      </c>
      <c r="BA106" s="52">
        <v>0.0305728402366864</v>
      </c>
      <c r="BB106" s="52">
        <v>0.040887</v>
      </c>
      <c r="BC106" s="52">
        <v>0.0405942105263158</v>
      </c>
      <c r="BD106" s="52">
        <v>0.0407195811842866</v>
      </c>
      <c r="BE106" s="53">
        <v>0.0405699990493239</v>
      </c>
      <c r="BF106" s="457">
        <v>-0.00639567302330757</v>
      </c>
      <c r="BG106" s="457">
        <v>0.580244878989835</v>
      </c>
      <c r="BH106" s="457">
        <v>0.00533799457698313</v>
      </c>
    </row>
    <row r="107" spans="8:8">
      <c r="A107" s="218" t="s">
        <v>191</v>
      </c>
      <c r="B107" s="52">
        <v>0.0</v>
      </c>
      <c r="C107" s="52">
        <v>0.0</v>
      </c>
      <c r="D107" s="52">
        <v>0.0</v>
      </c>
      <c r="E107" s="52">
        <v>0.0</v>
      </c>
      <c r="F107" s="52">
        <v>0.0</v>
      </c>
      <c r="G107" s="52">
        <v>0.0</v>
      </c>
      <c r="H107" s="52">
        <v>0.0</v>
      </c>
      <c r="I107" s="52">
        <v>0.0</v>
      </c>
      <c r="J107" s="52">
        <v>0.0</v>
      </c>
      <c r="K107" s="52">
        <v>0.0</v>
      </c>
      <c r="L107" s="52">
        <v>0.0</v>
      </c>
      <c r="M107" s="52">
        <v>0.0</v>
      </c>
      <c r="N107" s="52">
        <v>0.0</v>
      </c>
      <c r="O107" s="52">
        <v>0.0</v>
      </c>
      <c r="P107" s="52">
        <v>0.0</v>
      </c>
      <c r="Q107" s="52">
        <v>0.0</v>
      </c>
      <c r="R107" s="52">
        <v>0.0</v>
      </c>
      <c r="S107" s="52">
        <v>0.0</v>
      </c>
      <c r="T107" s="52">
        <v>0.0</v>
      </c>
      <c r="U107" s="52">
        <v>0.0</v>
      </c>
      <c r="V107" s="52">
        <v>0.0</v>
      </c>
      <c r="W107" s="52">
        <v>0.0</v>
      </c>
      <c r="X107" s="52">
        <v>0.0</v>
      </c>
      <c r="Y107" s="52">
        <v>0.0</v>
      </c>
      <c r="Z107" s="52">
        <v>0.0</v>
      </c>
      <c r="AA107" s="52">
        <v>0.0</v>
      </c>
      <c r="AB107" s="52">
        <v>0.0</v>
      </c>
      <c r="AC107" s="52">
        <v>0.0</v>
      </c>
      <c r="AD107" s="52">
        <v>0.0</v>
      </c>
      <c r="AE107" s="52">
        <v>0.0</v>
      </c>
      <c r="AF107" s="52">
        <v>0.0</v>
      </c>
      <c r="AG107" s="52">
        <v>0.0</v>
      </c>
      <c r="AH107" s="52">
        <v>0.0</v>
      </c>
      <c r="AI107" s="52">
        <v>0.0</v>
      </c>
      <c r="AJ107" s="52">
        <v>0.0</v>
      </c>
      <c r="AK107" s="52">
        <v>0.0</v>
      </c>
      <c r="AL107" s="52">
        <v>0.0</v>
      </c>
      <c r="AM107" s="52">
        <v>0.0</v>
      </c>
      <c r="AN107" s="52">
        <v>0.0</v>
      </c>
      <c r="AO107" s="52">
        <v>0.0</v>
      </c>
      <c r="AP107" s="52">
        <v>0.0</v>
      </c>
      <c r="AQ107" s="52">
        <v>0.0</v>
      </c>
      <c r="AR107" s="52">
        <v>0.0</v>
      </c>
      <c r="AS107" s="52">
        <v>0.0</v>
      </c>
      <c r="AT107" s="52">
        <v>0.0</v>
      </c>
      <c r="AU107" s="52">
        <v>5.53428220858895E-5</v>
      </c>
      <c r="AV107" s="52">
        <v>5.50053658536585E-5</v>
      </c>
      <c r="AW107" s="52">
        <v>5.4672E-5</v>
      </c>
      <c r="AX107" s="52">
        <v>5.43426506024096E-5</v>
      </c>
      <c r="AY107" s="52">
        <v>6.10992215568862E-5</v>
      </c>
      <c r="AZ107" s="52">
        <v>6.07355357142856E-5</v>
      </c>
      <c r="BA107" s="52">
        <v>6.03761538461538E-5</v>
      </c>
      <c r="BB107" s="52">
        <v>8.4339E-5</v>
      </c>
      <c r="BC107" s="52">
        <v>0.00101546567251462</v>
      </c>
      <c r="BD107" s="52">
        <v>0.036702185179712</v>
      </c>
      <c r="BE107" s="53">
        <v>0.0839556855654912</v>
      </c>
      <c r="BF107" s="457">
        <v>1.28123470132622</v>
      </c>
      <c r="BG107" s="457">
        <v>0.0</v>
      </c>
      <c r="BH107" s="457">
        <v>0.01104646302088</v>
      </c>
    </row>
    <row r="108" spans="8:8">
      <c r="A108" s="218" t="s">
        <v>192</v>
      </c>
      <c r="B108" s="52">
        <v>0.0</v>
      </c>
      <c r="C108" s="52">
        <v>0.0</v>
      </c>
      <c r="D108" s="52">
        <v>0.0</v>
      </c>
      <c r="E108" s="52">
        <v>0.0</v>
      </c>
      <c r="F108" s="52">
        <v>0.0</v>
      </c>
      <c r="G108" s="52">
        <v>0.0</v>
      </c>
      <c r="H108" s="52">
        <v>0.0</v>
      </c>
      <c r="I108" s="52">
        <v>0.0</v>
      </c>
      <c r="J108" s="52">
        <v>0.0</v>
      </c>
      <c r="K108" s="52">
        <v>0.0</v>
      </c>
      <c r="L108" s="52">
        <v>0.0</v>
      </c>
      <c r="M108" s="52">
        <v>0.0</v>
      </c>
      <c r="N108" s="52">
        <v>0.0</v>
      </c>
      <c r="O108" s="52">
        <v>0.0</v>
      </c>
      <c r="P108" s="52">
        <v>0.0</v>
      </c>
      <c r="Q108" s="52">
        <v>0.0</v>
      </c>
      <c r="R108" s="52">
        <v>0.0</v>
      </c>
      <c r="S108" s="52">
        <v>0.0</v>
      </c>
      <c r="T108" s="52">
        <v>0.0</v>
      </c>
      <c r="U108" s="52">
        <v>0.0</v>
      </c>
      <c r="V108" s="52">
        <v>0.0</v>
      </c>
      <c r="W108" s="52">
        <v>0.0</v>
      </c>
      <c r="X108" s="52">
        <v>0.0</v>
      </c>
      <c r="Y108" s="52">
        <v>0.0</v>
      </c>
      <c r="Z108" s="52">
        <v>0.0</v>
      </c>
      <c r="AA108" s="52">
        <v>0.0</v>
      </c>
      <c r="AB108" s="52">
        <v>0.0</v>
      </c>
      <c r="AC108" s="52">
        <v>0.0</v>
      </c>
      <c r="AD108" s="52">
        <v>0.0</v>
      </c>
      <c r="AE108" s="52">
        <v>0.0</v>
      </c>
      <c r="AF108" s="52">
        <v>0.0</v>
      </c>
      <c r="AG108" s="52">
        <v>0.0</v>
      </c>
      <c r="AH108" s="52">
        <v>2.0E-8</v>
      </c>
      <c r="AI108" s="52">
        <v>1.2E-7</v>
      </c>
      <c r="AJ108" s="52">
        <v>9.0E-8</v>
      </c>
      <c r="AK108" s="52">
        <v>2.76599998256564E-5</v>
      </c>
      <c r="AL108" s="52">
        <v>5.12152600905319E-5</v>
      </c>
      <c r="AM108" s="52">
        <v>5.98871611194053E-5</v>
      </c>
      <c r="AN108" s="52">
        <v>7.5882115467334E-5</v>
      </c>
      <c r="AO108" s="52">
        <v>8.90323568604137E-5</v>
      </c>
      <c r="AP108" s="52">
        <v>1.09704873922397E-4</v>
      </c>
      <c r="AQ108" s="52">
        <v>1.41029434506209E-4</v>
      </c>
      <c r="AR108" s="52">
        <v>1.63136442943785E-4</v>
      </c>
      <c r="AS108" s="52">
        <v>2.45978576179291E-4</v>
      </c>
      <c r="AT108" s="52">
        <v>2.75381303148778E-4</v>
      </c>
      <c r="AU108" s="52">
        <v>2.94959926592158E-4</v>
      </c>
      <c r="AV108" s="52">
        <v>4.41756023635063E-4</v>
      </c>
      <c r="AW108" s="52">
        <v>8.47550202267437E-4</v>
      </c>
      <c r="AX108" s="52">
        <v>0.00102525006086106</v>
      </c>
      <c r="AY108" s="52">
        <v>0.00133204082690309</v>
      </c>
      <c r="AZ108" s="52">
        <v>0.00210611135952529</v>
      </c>
      <c r="BA108" s="52">
        <v>0.00303103268993489</v>
      </c>
      <c r="BB108" s="52">
        <v>0.00424689405144677</v>
      </c>
      <c r="BC108" s="52">
        <v>0.00519964615007433</v>
      </c>
      <c r="BD108" s="52">
        <v>0.00738266240666661</v>
      </c>
      <c r="BE108" s="53">
        <v>0.00939470298470007</v>
      </c>
      <c r="BF108" s="457">
        <v>0.269059030635054</v>
      </c>
      <c r="BG108" s="457">
        <v>0.389401795841235</v>
      </c>
      <c r="BH108" s="457">
        <v>0.00123610733940926</v>
      </c>
    </row>
    <row r="109" spans="8:8" s="47" ht="10.2" customFormat="1">
      <c r="A109" s="54" t="s">
        <v>193</v>
      </c>
      <c r="B109" s="55">
        <v>0.0</v>
      </c>
      <c r="C109" s="55">
        <v>0.0</v>
      </c>
      <c r="D109" s="55">
        <v>0.0</v>
      </c>
      <c r="E109" s="55">
        <v>0.0</v>
      </c>
      <c r="F109" s="55">
        <v>0.0</v>
      </c>
      <c r="G109" s="55">
        <v>0.0</v>
      </c>
      <c r="H109" s="55">
        <v>0.0</v>
      </c>
      <c r="I109" s="55">
        <v>0.0</v>
      </c>
      <c r="J109" s="55">
        <v>0.0</v>
      </c>
      <c r="K109" s="55">
        <v>0.0</v>
      </c>
      <c r="L109" s="55">
        <v>0.0</v>
      </c>
      <c r="M109" s="55">
        <v>0.0</v>
      </c>
      <c r="N109" s="55">
        <v>0.0</v>
      </c>
      <c r="O109" s="55">
        <v>0.0</v>
      </c>
      <c r="P109" s="55">
        <v>0.0</v>
      </c>
      <c r="Q109" s="55">
        <v>0.0</v>
      </c>
      <c r="R109" s="55">
        <v>0.0</v>
      </c>
      <c r="S109" s="55">
        <v>0.0</v>
      </c>
      <c r="T109" s="55">
        <v>0.0</v>
      </c>
      <c r="U109" s="55">
        <v>0.0</v>
      </c>
      <c r="V109" s="55">
        <v>0.0</v>
      </c>
      <c r="W109" s="55">
        <v>0.0</v>
      </c>
      <c r="X109" s="55">
        <v>0.0</v>
      </c>
      <c r="Y109" s="55">
        <v>0.0</v>
      </c>
      <c r="Z109" s="55">
        <v>0.0</v>
      </c>
      <c r="AA109" s="55">
        <v>4.0E-5</v>
      </c>
      <c r="AB109" s="55">
        <v>9.45E-5</v>
      </c>
      <c r="AC109" s="55">
        <v>2.76E-4</v>
      </c>
      <c r="AD109" s="55">
        <v>4.31E-4</v>
      </c>
      <c r="AE109" s="55">
        <v>5.34E-4</v>
      </c>
      <c r="AF109" s="55">
        <v>7.0660101010101E-4</v>
      </c>
      <c r="AG109" s="55">
        <v>9.81606060606061E-4</v>
      </c>
      <c r="AH109" s="55">
        <v>0.00147015451951017</v>
      </c>
      <c r="AI109" s="55">
        <v>0.00202918856060606</v>
      </c>
      <c r="AJ109" s="55">
        <v>0.00286266606060606</v>
      </c>
      <c r="AK109" s="55">
        <v>0.00428484426231355</v>
      </c>
      <c r="AL109" s="55">
        <v>0.00604555085893771</v>
      </c>
      <c r="AM109" s="55">
        <v>0.00818413213177043</v>
      </c>
      <c r="AN109" s="55">
        <v>0.0109509809647447</v>
      </c>
      <c r="AO109" s="55">
        <v>0.0142649112779325</v>
      </c>
      <c r="AP109" s="55">
        <v>0.0179391582728358</v>
      </c>
      <c r="AQ109" s="55">
        <v>0.022046508826959</v>
      </c>
      <c r="AR109" s="55">
        <v>0.0262814781808983</v>
      </c>
      <c r="AS109" s="55">
        <v>0.0316457138336745</v>
      </c>
      <c r="AT109" s="55">
        <v>0.0413890477228608</v>
      </c>
      <c r="AU109" s="55">
        <v>0.063238343630042</v>
      </c>
      <c r="AV109" s="55">
        <v>0.113377139861392</v>
      </c>
      <c r="AW109" s="55">
        <v>0.162534271379335</v>
      </c>
      <c r="AX109" s="55">
        <v>0.297896949965403</v>
      </c>
      <c r="AY109" s="55">
        <v>0.575555595730508</v>
      </c>
      <c r="AZ109" s="55">
        <v>0.868331045312807</v>
      </c>
      <c r="BA109" s="55">
        <v>1.28131286405361</v>
      </c>
      <c r="BB109" s="55">
        <v>1.97824738679124</v>
      </c>
      <c r="BC109" s="55">
        <v>2.76572165691592</v>
      </c>
      <c r="BD109" s="55">
        <v>3.49478433235008</v>
      </c>
      <c r="BE109" s="55">
        <v>4.17701686767338</v>
      </c>
      <c r="BF109" s="458">
        <v>0.191948874990993</v>
      </c>
      <c r="BG109" s="458">
        <v>0.558308697288041</v>
      </c>
      <c r="BH109" s="458">
        <v>0.549590680554357</v>
      </c>
    </row>
    <row r="110" spans="8:8">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c r="AA110" s="52"/>
      <c r="AB110" s="52"/>
      <c r="AC110" s="52"/>
      <c r="AD110" s="52"/>
      <c r="AE110" s="52"/>
      <c r="AF110" s="52"/>
      <c r="AG110" s="52"/>
      <c r="AH110" s="52"/>
      <c r="AI110" s="52"/>
      <c r="AJ110" s="52"/>
      <c r="AK110" s="52"/>
      <c r="AL110" s="52"/>
      <c r="AM110" s="52"/>
      <c r="AN110" s="52"/>
      <c r="AO110" s="52"/>
      <c r="AP110" s="52"/>
      <c r="AQ110" s="52"/>
      <c r="AR110" s="52"/>
      <c r="AS110" s="52"/>
      <c r="AT110" s="52"/>
      <c r="AU110" s="52"/>
      <c r="AV110" s="52"/>
      <c r="AW110" s="52"/>
      <c r="AX110" s="52"/>
      <c r="AY110" s="52"/>
      <c r="AZ110" s="52"/>
      <c r="BA110" s="52"/>
      <c r="BB110" s="52"/>
      <c r="BC110" s="52"/>
      <c r="BD110" s="52"/>
      <c r="BE110" s="53"/>
      <c r="BF110" s="457"/>
      <c r="BG110" s="457"/>
      <c r="BH110" s="457"/>
    </row>
    <row r="111" spans="8:8" s="482" ht="10.2" customFormat="1">
      <c r="A111" s="765" t="s">
        <v>194</v>
      </c>
      <c r="B111" s="762">
        <v>0.0</v>
      </c>
      <c r="C111" s="762">
        <v>0.0</v>
      </c>
      <c r="D111" s="762">
        <v>0.0</v>
      </c>
      <c r="E111" s="762">
        <v>0.0</v>
      </c>
      <c r="F111" s="762">
        <v>0.0</v>
      </c>
      <c r="G111" s="762">
        <v>0.0</v>
      </c>
      <c r="H111" s="762">
        <v>0.0</v>
      </c>
      <c r="I111" s="762">
        <v>0.0</v>
      </c>
      <c r="J111" s="762">
        <v>0.0</v>
      </c>
      <c r="K111" s="762">
        <v>0.0</v>
      </c>
      <c r="L111" s="762">
        <v>0.0</v>
      </c>
      <c r="M111" s="762">
        <v>0.0</v>
      </c>
      <c r="N111" s="762">
        <v>0.0</v>
      </c>
      <c r="O111" s="762">
        <v>0.0</v>
      </c>
      <c r="P111" s="762">
        <v>0.0</v>
      </c>
      <c r="Q111" s="762">
        <v>0.0</v>
      </c>
      <c r="R111" s="762">
        <v>0.0</v>
      </c>
      <c r="S111" s="762">
        <v>0.0</v>
      </c>
      <c r="T111" s="762">
        <v>3.0E-5</v>
      </c>
      <c r="U111" s="762">
        <v>6.31111111111111E-5</v>
      </c>
      <c r="V111" s="762">
        <v>1.17474747474747E-4</v>
      </c>
      <c r="W111" s="762">
        <v>1.51838383838384E-4</v>
      </c>
      <c r="X111" s="762">
        <v>1.06030303030303E-4</v>
      </c>
      <c r="Y111" s="762">
        <v>1.01959595959596E-4</v>
      </c>
      <c r="Z111" s="762">
        <v>0.00262223232323232</v>
      </c>
      <c r="AA111" s="762">
        <v>0.0038829494949495</v>
      </c>
      <c r="AB111" s="762">
        <v>0.00505202872967454</v>
      </c>
      <c r="AC111" s="762">
        <v>0.00468585109488221</v>
      </c>
      <c r="AD111" s="762">
        <v>0.00556697524029938</v>
      </c>
      <c r="AE111" s="762">
        <v>0.00600013925360281</v>
      </c>
      <c r="AF111" s="762">
        <v>0.00640813779488604</v>
      </c>
      <c r="AG111" s="762">
        <v>0.0070520797159882</v>
      </c>
      <c r="AH111" s="762">
        <v>0.00756584791929711</v>
      </c>
      <c r="AI111" s="762">
        <v>0.00831788965284793</v>
      </c>
      <c r="AJ111" s="762">
        <v>0.0091619689922854</v>
      </c>
      <c r="AK111" s="762">
        <v>0.0111897039668541</v>
      </c>
      <c r="AL111" s="762">
        <v>0.0139019940853433</v>
      </c>
      <c r="AM111" s="762">
        <v>0.0173935447075699</v>
      </c>
      <c r="AN111" s="762">
        <v>0.0221298136332135</v>
      </c>
      <c r="AO111" s="762">
        <v>0.0289697725074208</v>
      </c>
      <c r="AP111" s="762">
        <v>0.040315496683564</v>
      </c>
      <c r="AQ111" s="762">
        <v>0.0550308173829415</v>
      </c>
      <c r="AR111" s="762">
        <v>0.0741916202028847</v>
      </c>
      <c r="AS111" s="762">
        <v>0.119819499336249</v>
      </c>
      <c r="AT111" s="762">
        <v>0.197779390669304</v>
      </c>
      <c r="AU111" s="762">
        <v>0.316062008665879</v>
      </c>
      <c r="AV111" s="762">
        <v>0.608077263584114</v>
      </c>
      <c r="AW111" s="762">
        <v>0.937995407838985</v>
      </c>
      <c r="AX111" s="762">
        <v>1.28056035363318</v>
      </c>
      <c r="AY111" s="762">
        <v>1.81181361052689</v>
      </c>
      <c r="AZ111" s="762">
        <v>2.3346707135999</v>
      </c>
      <c r="BA111" s="762">
        <v>2.9729548446344</v>
      </c>
      <c r="BB111" s="762">
        <v>4.01448747774257</v>
      </c>
      <c r="BC111" s="762">
        <v>5.16219537213972</v>
      </c>
      <c r="BD111" s="762">
        <v>6.31065401790594</v>
      </c>
      <c r="BE111" s="762">
        <v>7.60023234648036</v>
      </c>
      <c r="BF111" s="767">
        <v>0.201058822560296</v>
      </c>
      <c r="BG111" s="767">
        <v>0.41380441523028</v>
      </c>
      <c r="BH111" s="767">
        <v>1.0</v>
      </c>
    </row>
    <row r="112" spans="8:8">
      <c r="A112" s="45" t="s">
        <v>195</v>
      </c>
      <c r="B112" s="52">
        <v>0.0</v>
      </c>
      <c r="C112" s="52">
        <v>0.0</v>
      </c>
      <c r="D112" s="52">
        <v>0.0</v>
      </c>
      <c r="E112" s="52">
        <v>0.0</v>
      </c>
      <c r="F112" s="52">
        <v>0.0</v>
      </c>
      <c r="G112" s="52">
        <v>0.0</v>
      </c>
      <c r="H112" s="52">
        <v>0.0</v>
      </c>
      <c r="I112" s="52">
        <v>0.0</v>
      </c>
      <c r="J112" s="52">
        <v>0.0</v>
      </c>
      <c r="K112" s="52">
        <v>0.0</v>
      </c>
      <c r="L112" s="52">
        <v>0.0</v>
      </c>
      <c r="M112" s="52">
        <v>0.0</v>
      </c>
      <c r="N112" s="52">
        <v>0.0</v>
      </c>
      <c r="O112" s="52">
        <v>0.0</v>
      </c>
      <c r="P112" s="52">
        <v>0.0</v>
      </c>
      <c r="Q112" s="52">
        <v>0.0</v>
      </c>
      <c r="R112" s="52">
        <v>0.0</v>
      </c>
      <c r="S112" s="52">
        <v>0.0</v>
      </c>
      <c r="T112" s="52">
        <v>3.0E-5</v>
      </c>
      <c r="U112" s="52">
        <v>6.31111111111111E-5</v>
      </c>
      <c r="V112" s="52">
        <v>1.17474747474747E-4</v>
      </c>
      <c r="W112" s="52">
        <v>1.51838383838384E-4</v>
      </c>
      <c r="X112" s="52">
        <v>1.06030303030303E-4</v>
      </c>
      <c r="Y112" s="52">
        <v>1.01959595959596E-4</v>
      </c>
      <c r="Z112" s="52">
        <v>0.00262223232323232</v>
      </c>
      <c r="AA112" s="52">
        <v>0.0038629494949495</v>
      </c>
      <c r="AB112" s="52">
        <v>0.00503202872967454</v>
      </c>
      <c r="AC112" s="52">
        <v>0.00465585109488221</v>
      </c>
      <c r="AD112" s="52">
        <v>0.00552697524029938</v>
      </c>
      <c r="AE112" s="52">
        <v>0.00595013925360281</v>
      </c>
      <c r="AF112" s="52">
        <v>0.00632803678478503</v>
      </c>
      <c r="AG112" s="52">
        <v>0.00690147365538213</v>
      </c>
      <c r="AH112" s="52">
        <v>0.00739522185869105</v>
      </c>
      <c r="AI112" s="52">
        <v>0.00811699359224187</v>
      </c>
      <c r="AJ112" s="52">
        <v>0.00893000283066923</v>
      </c>
      <c r="AK112" s="52">
        <v>0.0107433768963155</v>
      </c>
      <c r="AL112" s="52">
        <v>0.0132607133910412</v>
      </c>
      <c r="AM112" s="52">
        <v>0.0165184001537974</v>
      </c>
      <c r="AN112" s="52">
        <v>0.0209990689154966</v>
      </c>
      <c r="AO112" s="52">
        <v>0.027618130550016</v>
      </c>
      <c r="AP112" s="52">
        <v>0.0387311577623559</v>
      </c>
      <c r="AQ112" s="52">
        <v>0.0529609226090933</v>
      </c>
      <c r="AR112" s="52">
        <v>0.0712144245287604</v>
      </c>
      <c r="AS112" s="52">
        <v>0.115984487332095</v>
      </c>
      <c r="AT112" s="52">
        <v>0.191941202900406</v>
      </c>
      <c r="AU112" s="52">
        <v>0.303542079187077</v>
      </c>
      <c r="AV112" s="52">
        <v>0.564439552712833</v>
      </c>
      <c r="AW112" s="52">
        <v>0.852196626650684</v>
      </c>
      <c r="AX112" s="52">
        <v>1.11503333823445</v>
      </c>
      <c r="AY112" s="52">
        <v>1.46178004740265</v>
      </c>
      <c r="AZ112" s="52">
        <v>1.77999619267674</v>
      </c>
      <c r="BA112" s="52">
        <v>2.07714854240609</v>
      </c>
      <c r="BB112" s="52">
        <v>2.50588365622028</v>
      </c>
      <c r="BC112" s="52">
        <v>2.91495660254764</v>
      </c>
      <c r="BD112" s="52">
        <v>3.37632420974177</v>
      </c>
      <c r="BE112" s="53">
        <v>4.0474072496222</v>
      </c>
      <c r="BF112" s="457">
        <v>0.195486129034343</v>
      </c>
      <c r="BG112" s="457">
        <v>0.332071673302425</v>
      </c>
      <c r="BH112" s="457">
        <v>0.532537304796548</v>
      </c>
    </row>
    <row r="113" spans="8:8">
      <c r="A113" s="45" t="s">
        <v>196</v>
      </c>
      <c r="B113" s="52">
        <v>0.0</v>
      </c>
      <c r="C113" s="52">
        <v>0.0</v>
      </c>
      <c r="D113" s="52">
        <v>0.0</v>
      </c>
      <c r="E113" s="52">
        <v>0.0</v>
      </c>
      <c r="F113" s="52">
        <v>0.0</v>
      </c>
      <c r="G113" s="52">
        <v>0.0</v>
      </c>
      <c r="H113" s="52">
        <v>0.0</v>
      </c>
      <c r="I113" s="52">
        <v>0.0</v>
      </c>
      <c r="J113" s="52">
        <v>0.0</v>
      </c>
      <c r="K113" s="52">
        <v>0.0</v>
      </c>
      <c r="L113" s="52">
        <v>0.0</v>
      </c>
      <c r="M113" s="52">
        <v>0.0</v>
      </c>
      <c r="N113" s="52">
        <v>0.0</v>
      </c>
      <c r="O113" s="52">
        <v>0.0</v>
      </c>
      <c r="P113" s="52">
        <v>0.0</v>
      </c>
      <c r="Q113" s="52">
        <v>0.0</v>
      </c>
      <c r="R113" s="52">
        <v>0.0</v>
      </c>
      <c r="S113" s="52">
        <v>0.0</v>
      </c>
      <c r="T113" s="52">
        <v>0.0</v>
      </c>
      <c r="U113" s="52">
        <v>0.0</v>
      </c>
      <c r="V113" s="52">
        <v>0.0</v>
      </c>
      <c r="W113" s="52">
        <v>0.0</v>
      </c>
      <c r="X113" s="52">
        <v>0.0</v>
      </c>
      <c r="Y113" s="52">
        <v>0.0</v>
      </c>
      <c r="Z113" s="52">
        <v>0.0</v>
      </c>
      <c r="AA113" s="52">
        <v>2.0E-5</v>
      </c>
      <c r="AB113" s="52">
        <v>2.0E-5</v>
      </c>
      <c r="AC113" s="52">
        <v>3.0E-5</v>
      </c>
      <c r="AD113" s="52">
        <v>4.0E-5</v>
      </c>
      <c r="AE113" s="52">
        <v>5.0E-5</v>
      </c>
      <c r="AF113" s="52">
        <v>8.01010101010101E-5</v>
      </c>
      <c r="AG113" s="52">
        <v>1.50606060606061E-4</v>
      </c>
      <c r="AH113" s="52">
        <v>1.70626060606061E-4</v>
      </c>
      <c r="AI113" s="52">
        <v>2.00896060606061E-4</v>
      </c>
      <c r="AJ113" s="52">
        <v>2.31966161616162E-4</v>
      </c>
      <c r="AK113" s="52">
        <v>4.46327070538688E-4</v>
      </c>
      <c r="AL113" s="52">
        <v>6.41280694302076E-4</v>
      </c>
      <c r="AM113" s="52">
        <v>8.7514455377247E-4</v>
      </c>
      <c r="AN113" s="52">
        <v>0.00113074471771693</v>
      </c>
      <c r="AO113" s="52">
        <v>0.00135164195740477</v>
      </c>
      <c r="AP113" s="52">
        <v>0.00158433892120806</v>
      </c>
      <c r="AQ113" s="52">
        <v>0.00206989477384827</v>
      </c>
      <c r="AR113" s="52">
        <v>0.00297719567412424</v>
      </c>
      <c r="AS113" s="52">
        <v>0.00383501200415428</v>
      </c>
      <c r="AT113" s="52">
        <v>0.00583818776889802</v>
      </c>
      <c r="AU113" s="52">
        <v>0.0125199294788017</v>
      </c>
      <c r="AV113" s="52">
        <v>0.0436377108712812</v>
      </c>
      <c r="AW113" s="52">
        <v>0.0857987811883008</v>
      </c>
      <c r="AX113" s="52">
        <v>0.165527015398729</v>
      </c>
      <c r="AY113" s="52">
        <v>0.350033563124238</v>
      </c>
      <c r="AZ113" s="52">
        <v>0.554674520923156</v>
      </c>
      <c r="BA113" s="52">
        <v>0.895806302228301</v>
      </c>
      <c r="BB113" s="52">
        <v>1.50860382152229</v>
      </c>
      <c r="BC113" s="52">
        <v>2.24723876959208</v>
      </c>
      <c r="BD113" s="52">
        <v>2.93432980816417</v>
      </c>
      <c r="BE113" s="53">
        <v>3.55282509685816</v>
      </c>
      <c r="BF113" s="457">
        <v>0.207470923890144</v>
      </c>
      <c r="BG113" s="457">
        <v>0.862614959578007</v>
      </c>
      <c r="BH113" s="457">
        <v>0.467462695203452</v>
      </c>
    </row>
    <row r="114" spans="8:8">
      <c r="A114" s="60" t="s">
        <v>197</v>
      </c>
      <c r="B114" s="61">
        <v>0.0</v>
      </c>
      <c r="C114" s="61">
        <v>0.0</v>
      </c>
      <c r="D114" s="61">
        <v>0.0</v>
      </c>
      <c r="E114" s="61">
        <v>0.0</v>
      </c>
      <c r="F114" s="61">
        <v>0.0</v>
      </c>
      <c r="G114" s="61">
        <v>0.0</v>
      </c>
      <c r="H114" s="61">
        <v>0.0</v>
      </c>
      <c r="I114" s="61">
        <v>0.0</v>
      </c>
      <c r="J114" s="61">
        <v>0.0</v>
      </c>
      <c r="K114" s="61">
        <v>0.0</v>
      </c>
      <c r="L114" s="61">
        <v>0.0</v>
      </c>
      <c r="M114" s="61">
        <v>0.0</v>
      </c>
      <c r="N114" s="61">
        <v>0.0</v>
      </c>
      <c r="O114" s="61">
        <v>0.0</v>
      </c>
      <c r="P114" s="61">
        <v>0.0</v>
      </c>
      <c r="Q114" s="61">
        <v>0.0</v>
      </c>
      <c r="R114" s="61">
        <v>0.0</v>
      </c>
      <c r="S114" s="61">
        <v>0.0</v>
      </c>
      <c r="T114" s="61">
        <v>0.0</v>
      </c>
      <c r="U114" s="61">
        <v>0.0</v>
      </c>
      <c r="V114" s="61">
        <v>0.0</v>
      </c>
      <c r="W114" s="61">
        <v>0.0</v>
      </c>
      <c r="X114" s="61">
        <v>0.0</v>
      </c>
      <c r="Y114" s="61">
        <v>0.0</v>
      </c>
      <c r="Z114" s="61">
        <v>9.09090909090909E-5</v>
      </c>
      <c r="AA114" s="61">
        <v>1.15E-4</v>
      </c>
      <c r="AB114" s="61">
        <v>1.35E-4</v>
      </c>
      <c r="AC114" s="61">
        <v>2.4088E-4</v>
      </c>
      <c r="AD114" s="61">
        <v>2.8383E-4</v>
      </c>
      <c r="AE114" s="61">
        <v>3.26885E-4</v>
      </c>
      <c r="AF114" s="61">
        <v>4.084E-4</v>
      </c>
      <c r="AG114" s="61">
        <v>4.68114111111111E-4</v>
      </c>
      <c r="AH114" s="61">
        <v>5.69262444444445E-4</v>
      </c>
      <c r="AI114" s="61">
        <v>7.90885E-4</v>
      </c>
      <c r="AJ114" s="61">
        <v>8.01980555555556E-4</v>
      </c>
      <c r="AK114" s="61">
        <v>0.0011717325</v>
      </c>
      <c r="AL114" s="61">
        <v>0.0014879399025974</v>
      </c>
      <c r="AM114" s="61">
        <v>0.00249916128064516</v>
      </c>
      <c r="AN114" s="61">
        <v>0.00432642557051282</v>
      </c>
      <c r="AO114" s="61">
        <v>0.00704020118165605</v>
      </c>
      <c r="AP114" s="61">
        <v>0.0140470582693038</v>
      </c>
      <c r="AQ114" s="61">
        <v>0.0238777748128931</v>
      </c>
      <c r="AR114" s="61">
        <v>0.0359993013359375</v>
      </c>
      <c r="AS114" s="61">
        <v>0.0706888426850931</v>
      </c>
      <c r="AT114" s="61">
        <v>0.133251920299879</v>
      </c>
      <c r="AU114" s="61">
        <v>0.216956906689201</v>
      </c>
      <c r="AV114" s="61">
        <v>0.431470106807528</v>
      </c>
      <c r="AW114" s="61">
        <v>0.647721601221783</v>
      </c>
      <c r="AX114" s="61">
        <v>0.772423044824071</v>
      </c>
      <c r="AY114" s="61">
        <v>0.85598694985433</v>
      </c>
      <c r="AZ114" s="61">
        <v>0.91420608313115</v>
      </c>
      <c r="BA114" s="61">
        <v>0.909377665199158</v>
      </c>
      <c r="BB114" s="61">
        <v>0.966305235506455</v>
      </c>
      <c r="BC114" s="61">
        <v>1.0273162506228</v>
      </c>
      <c r="BD114" s="61">
        <v>1.1165209818375</v>
      </c>
      <c r="BE114" s="55">
        <v>1.29796600783656</v>
      </c>
      <c r="BF114" s="464">
        <v>0.159333029723831</v>
      </c>
      <c r="BG114" s="464">
        <v>0.236856572637772</v>
      </c>
      <c r="BH114" s="464">
        <v>0.170779779967864</v>
      </c>
    </row>
    <row r="115" spans="8:8">
      <c r="A115" s="62"/>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c r="Z115" s="62"/>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472"/>
      <c r="BF115" s="62"/>
      <c r="BG115" s="62"/>
      <c r="BH115" s="62"/>
    </row>
    <row r="116" spans="8:8">
      <c r="A116" s="473" t="s">
        <v>198</v>
      </c>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c r="Z116" s="62"/>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472"/>
      <c r="BF116" s="62"/>
      <c r="BG116" s="62"/>
      <c r="BH116" s="62"/>
    </row>
    <row r="117" spans="8:8">
      <c r="A117" s="454" t="s">
        <v>729</v>
      </c>
    </row>
    <row r="118" spans="8:8">
      <c r="A118" s="45" t="s">
        <v>730</v>
      </c>
    </row>
    <row r="119" spans="8:8">
      <c r="A119" s="45" t="s">
        <v>201</v>
      </c>
    </row>
    <row r="120" spans="8:8">
      <c r="A120" s="45" t="s">
        <v>332</v>
      </c>
    </row>
    <row r="121" spans="8:8">
      <c r="A121" s="45" t="s">
        <v>203</v>
      </c>
    </row>
    <row r="122" spans="8:8">
      <c r="A122" s="45" t="s">
        <v>740</v>
      </c>
    </row>
    <row r="123" spans="8:8">
      <c r="A123" s="45" t="s">
        <v>701</v>
      </c>
    </row>
    <row r="124" spans="8:8">
      <c r="A124" s="47" t="s">
        <v>741</v>
      </c>
    </row>
    <row r="125" spans="8:8">
      <c r="A125" s="47" t="s">
        <v>230</v>
      </c>
    </row>
  </sheetData>
  <mergeCells count="1">
    <mergeCell ref="BF2:BG2"/>
  </mergeCells>
  <conditionalFormatting sqref="BF4:BH53 BF55:BH56">
    <cfRule type="cellIs" operator="greaterThan" priority="6" dxfId="470">
      <formula>0</formula>
    </cfRule>
    <cfRule type="cellIs" operator="lessThanOrEqual" priority="5" dxfId="471">
      <formula>0</formula>
    </cfRule>
  </conditionalFormatting>
  <conditionalFormatting sqref="BF54:BH54">
    <cfRule type="cellIs" operator="greaterThan" priority="4" dxfId="472">
      <formula>0</formula>
    </cfRule>
    <cfRule type="cellIs" operator="lessThanOrEqual" priority="1" dxfId="473">
      <formula>0</formula>
    </cfRule>
    <cfRule type="cellIs" operator="greaterThan" priority="2" dxfId="474">
      <formula>0</formula>
    </cfRule>
    <cfRule type="cellIs" operator="lessThanOrEqual" priority="3" dxfId="475">
      <formula>0</formula>
    </cfRule>
  </conditionalFormatting>
  <conditionalFormatting sqref="BF4:BH53 BF55:BH114">
    <cfRule type="cellIs" operator="lessThanOrEqual" priority="7" dxfId="476">
      <formula>0</formula>
    </cfRule>
    <cfRule type="cellIs" operator="greaterThan" priority="8" dxfId="477">
      <formula>0</formula>
    </cfRule>
  </conditionalFormatting>
  <hyperlinks>
    <hyperlink ref="L1" location="Contents!A1" display="Contents"/>
    <hyperlink ref="BJ1" location="Contents!A1" display="Contents"/>
  </hyperlinks>
  <pageMargins left="0.75" right="0.75" top="1.0" bottom="1.0" header="0.5" footer="0.5"/>
</worksheet>
</file>

<file path=xl/worksheets/sheet59.xml><?xml version="1.0" encoding="utf-8"?>
<worksheet xmlns:r="http://schemas.openxmlformats.org/officeDocument/2006/relationships" xmlns="http://schemas.openxmlformats.org/spreadsheetml/2006/main">
  <dimension ref="A1:BK124"/>
  <sheetViews>
    <sheetView workbookViewId="0" showGridLines="0">
      <pane xSplit="1" ySplit="3" topLeftCell="AR106" state="frozen" activePane="bottomRight"/>
      <selection pane="bottomRight" activeCell="BJ1" sqref="BJ1"/>
    </sheetView>
  </sheetViews>
  <sheetFormatPr defaultRowHeight="10.2" defaultColWidth="9"/>
  <cols>
    <col min="1" max="1" customWidth="1" width="30.664062" style="45"/>
    <col min="2" max="56" customWidth="1" width="8.5" style="45"/>
    <col min="57" max="57" customWidth="1" width="8.5" style="47"/>
    <col min="58" max="58" customWidth="1" width="10.832031" style="45"/>
    <col min="59" max="59" customWidth="1" width="11.832031" style="45"/>
    <col min="60" max="16384" customWidth="0" width="9.1640625" style="45"/>
  </cols>
  <sheetData>
    <row r="1" spans="8:8" ht="13.2">
      <c r="A1" s="760" t="s">
        <v>757</v>
      </c>
      <c r="L1" s="21" t="s">
        <v>89</v>
      </c>
      <c r="BH1" s="455"/>
      <c r="BJ1" s="21" t="s">
        <v>89</v>
      </c>
    </row>
    <row r="2" spans="8:8">
      <c r="BF2" s="455" t="s">
        <v>90</v>
      </c>
      <c r="BG2" s="455"/>
      <c r="BH2" s="455" t="s">
        <v>91</v>
      </c>
    </row>
    <row r="3" spans="8:8">
      <c r="A3" s="45" t="s">
        <v>723</v>
      </c>
      <c r="B3" s="45">
        <v>1965.0</v>
      </c>
      <c r="C3" s="45">
        <v>1966.0</v>
      </c>
      <c r="D3" s="45">
        <v>1967.0</v>
      </c>
      <c r="E3" s="45">
        <v>1968.0</v>
      </c>
      <c r="F3" s="45">
        <v>1969.0</v>
      </c>
      <c r="G3" s="45">
        <v>1970.0</v>
      </c>
      <c r="H3" s="45">
        <v>1971.0</v>
      </c>
      <c r="I3" s="45">
        <v>1972.0</v>
      </c>
      <c r="J3" s="45">
        <v>1973.0</v>
      </c>
      <c r="K3" s="45">
        <v>1974.0</v>
      </c>
      <c r="L3" s="45">
        <v>1975.0</v>
      </c>
      <c r="M3" s="45">
        <v>1976.0</v>
      </c>
      <c r="N3" s="45">
        <v>1977.0</v>
      </c>
      <c r="O3" s="45">
        <v>1978.0</v>
      </c>
      <c r="P3" s="45">
        <v>1979.0</v>
      </c>
      <c r="Q3" s="45">
        <v>1980.0</v>
      </c>
      <c r="R3" s="45">
        <v>1981.0</v>
      </c>
      <c r="S3" s="45">
        <v>1982.0</v>
      </c>
      <c r="T3" s="45">
        <v>1983.0</v>
      </c>
      <c r="U3" s="45">
        <v>1984.0</v>
      </c>
      <c r="V3" s="45">
        <v>1985.0</v>
      </c>
      <c r="W3" s="45">
        <v>1986.0</v>
      </c>
      <c r="X3" s="45">
        <v>1987.0</v>
      </c>
      <c r="Y3" s="45">
        <v>1988.0</v>
      </c>
      <c r="Z3" s="45">
        <v>1989.0</v>
      </c>
      <c r="AA3" s="45">
        <v>1990.0</v>
      </c>
      <c r="AB3" s="45">
        <v>1991.0</v>
      </c>
      <c r="AC3" s="45">
        <v>1992.0</v>
      </c>
      <c r="AD3" s="45">
        <v>1993.0</v>
      </c>
      <c r="AE3" s="45">
        <v>1994.0</v>
      </c>
      <c r="AF3" s="45">
        <v>1995.0</v>
      </c>
      <c r="AG3" s="45">
        <v>1996.0</v>
      </c>
      <c r="AH3" s="45">
        <v>1997.0</v>
      </c>
      <c r="AI3" s="45">
        <v>1998.0</v>
      </c>
      <c r="AJ3" s="45">
        <v>1999.0</v>
      </c>
      <c r="AK3" s="45">
        <v>2000.0</v>
      </c>
      <c r="AL3" s="45">
        <v>2001.0</v>
      </c>
      <c r="AM3" s="45">
        <v>2002.0</v>
      </c>
      <c r="AN3" s="45">
        <v>2003.0</v>
      </c>
      <c r="AO3" s="45">
        <v>2004.0</v>
      </c>
      <c r="AP3" s="45">
        <v>2005.0</v>
      </c>
      <c r="AQ3" s="45">
        <v>2006.0</v>
      </c>
      <c r="AR3" s="45">
        <v>2007.0</v>
      </c>
      <c r="AS3" s="45">
        <v>2008.0</v>
      </c>
      <c r="AT3" s="45">
        <v>2009.0</v>
      </c>
      <c r="AU3" s="45">
        <v>2010.0</v>
      </c>
      <c r="AV3" s="45">
        <v>2011.0</v>
      </c>
      <c r="AW3" s="45">
        <v>2012.0</v>
      </c>
      <c r="AX3" s="45">
        <v>2013.0</v>
      </c>
      <c r="AY3" s="45">
        <v>2014.0</v>
      </c>
      <c r="AZ3" s="45">
        <v>2015.0</v>
      </c>
      <c r="BA3" s="45">
        <v>2016.0</v>
      </c>
      <c r="BB3" s="45">
        <v>2017.0</v>
      </c>
      <c r="BC3" s="45">
        <v>2018.0</v>
      </c>
      <c r="BD3" s="45">
        <v>2019.0</v>
      </c>
      <c r="BE3" s="47">
        <v>2020.0</v>
      </c>
      <c r="BF3" s="455">
        <v>2020.0</v>
      </c>
      <c r="BG3" s="455" t="s">
        <v>93</v>
      </c>
      <c r="BH3" s="455">
        <v>2020.0</v>
      </c>
    </row>
    <row r="4" spans="8:8">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0"/>
      <c r="AL4" s="50"/>
      <c r="AM4" s="50"/>
      <c r="AN4" s="50"/>
      <c r="AO4" s="50"/>
      <c r="AP4" s="50"/>
      <c r="AQ4" s="50"/>
      <c r="AR4" s="50"/>
      <c r="AS4" s="50"/>
      <c r="AT4" s="50"/>
      <c r="AU4" s="50"/>
      <c r="AV4" s="50"/>
      <c r="AW4" s="50"/>
      <c r="AX4" s="50"/>
      <c r="AY4" s="50"/>
      <c r="AZ4" s="50"/>
      <c r="BA4" s="50"/>
      <c r="BB4" s="50"/>
      <c r="BC4" s="50"/>
      <c r="BD4" s="50"/>
      <c r="BE4" s="51"/>
      <c r="BF4" s="50"/>
      <c r="BG4" s="50"/>
      <c r="BH4" s="50"/>
    </row>
    <row r="5" spans="8:8">
      <c r="A5" s="45" t="s">
        <v>94</v>
      </c>
      <c r="B5" s="433">
        <v>0.0</v>
      </c>
      <c r="C5" s="433">
        <v>0.0</v>
      </c>
      <c r="D5" s="433">
        <v>0.0</v>
      </c>
      <c r="E5" s="433">
        <v>0.0</v>
      </c>
      <c r="F5" s="433">
        <v>0.0</v>
      </c>
      <c r="G5" s="433">
        <v>0.0</v>
      </c>
      <c r="H5" s="433">
        <v>0.0</v>
      </c>
      <c r="I5" s="433">
        <v>0.0</v>
      </c>
      <c r="J5" s="433">
        <v>0.0</v>
      </c>
      <c r="K5" s="433">
        <v>0.0</v>
      </c>
      <c r="L5" s="433">
        <v>0.0</v>
      </c>
      <c r="M5" s="433">
        <v>0.0</v>
      </c>
      <c r="N5" s="433">
        <v>0.0</v>
      </c>
      <c r="O5" s="433">
        <v>0.0</v>
      </c>
      <c r="P5" s="433">
        <v>0.0</v>
      </c>
      <c r="Q5" s="433">
        <v>0.0</v>
      </c>
      <c r="R5" s="433">
        <v>0.0</v>
      </c>
      <c r="S5" s="433">
        <v>0.0</v>
      </c>
      <c r="T5" s="433">
        <v>0.0</v>
      </c>
      <c r="U5" s="433">
        <v>0.0</v>
      </c>
      <c r="V5" s="433">
        <v>0.001</v>
      </c>
      <c r="W5" s="433">
        <v>0.001</v>
      </c>
      <c r="X5" s="433">
        <v>0.001</v>
      </c>
      <c r="Y5" s="433">
        <v>0.001</v>
      </c>
      <c r="Z5" s="433">
        <v>0.001</v>
      </c>
      <c r="AA5" s="433">
        <v>0.00191919191919192</v>
      </c>
      <c r="AB5" s="433">
        <v>0.00191919191919192</v>
      </c>
      <c r="AC5" s="433">
        <v>0.059</v>
      </c>
      <c r="AD5" s="433">
        <v>0.059</v>
      </c>
      <c r="AE5" s="433">
        <v>0.059</v>
      </c>
      <c r="AF5" s="433">
        <v>0.059</v>
      </c>
      <c r="AG5" s="433">
        <v>0.062</v>
      </c>
      <c r="AH5" s="433">
        <v>0.062</v>
      </c>
      <c r="AI5" s="433">
        <v>0.062</v>
      </c>
      <c r="AJ5" s="433">
        <v>0.162</v>
      </c>
      <c r="AK5" s="433">
        <v>0.264</v>
      </c>
      <c r="AL5" s="433">
        <v>0.329</v>
      </c>
      <c r="AM5" s="433">
        <v>0.405</v>
      </c>
      <c r="AN5" s="433">
        <v>0.69</v>
      </c>
      <c r="AO5" s="433">
        <v>0.945</v>
      </c>
      <c r="AP5" s="433">
        <v>1.552</v>
      </c>
      <c r="AQ5" s="433">
        <v>2.448</v>
      </c>
      <c r="AR5" s="433">
        <v>2.977206</v>
      </c>
      <c r="AS5" s="433">
        <v>3.78851414141414</v>
      </c>
      <c r="AT5" s="433">
        <v>6.64165151515152</v>
      </c>
      <c r="AU5" s="433">
        <v>8.72419191919192</v>
      </c>
      <c r="AV5" s="433">
        <v>10.1885737373737</v>
      </c>
      <c r="AW5" s="433">
        <v>11.3114878787879</v>
      </c>
      <c r="AX5" s="433">
        <v>11.1454434343434</v>
      </c>
      <c r="AY5" s="433">
        <v>12.8170696969697</v>
      </c>
      <c r="AZ5" s="433">
        <v>26.9663909090909</v>
      </c>
      <c r="BA5" s="433">
        <v>30.9331171717172</v>
      </c>
      <c r="BB5" s="433">
        <v>31.5136151515152</v>
      </c>
      <c r="BC5" s="433">
        <v>33.1444656565657</v>
      </c>
      <c r="BD5" s="433">
        <v>32.6596696969697</v>
      </c>
      <c r="BE5" s="435">
        <v>36.1024746734718</v>
      </c>
      <c r="BF5" s="456">
        <v>0.102394309751028</v>
      </c>
      <c r="BG5" s="456">
        <v>0.172663939388876</v>
      </c>
      <c r="BH5" s="456">
        <v>0.0226886425965042</v>
      </c>
    </row>
    <row r="6" spans="8:8">
      <c r="A6" s="45" t="s">
        <v>95</v>
      </c>
      <c r="B6" s="433">
        <v>0.0</v>
      </c>
      <c r="C6" s="433">
        <v>0.0</v>
      </c>
      <c r="D6" s="433">
        <v>0.0</v>
      </c>
      <c r="E6" s="433">
        <v>0.0</v>
      </c>
      <c r="F6" s="433">
        <v>0.0</v>
      </c>
      <c r="G6" s="433">
        <v>0.0</v>
      </c>
      <c r="H6" s="433">
        <v>0.0</v>
      </c>
      <c r="I6" s="433">
        <v>0.0</v>
      </c>
      <c r="J6" s="433">
        <v>0.0</v>
      </c>
      <c r="K6" s="433">
        <v>0.0</v>
      </c>
      <c r="L6" s="433">
        <v>0.0</v>
      </c>
      <c r="M6" s="433">
        <v>0.0</v>
      </c>
      <c r="N6" s="433">
        <v>0.0</v>
      </c>
      <c r="O6" s="433">
        <v>0.0</v>
      </c>
      <c r="P6" s="433">
        <v>0.0</v>
      </c>
      <c r="Q6" s="433">
        <v>0.0</v>
      </c>
      <c r="R6" s="433">
        <v>0.0</v>
      </c>
      <c r="S6" s="433">
        <v>0.0</v>
      </c>
      <c r="T6" s="433">
        <v>0.0</v>
      </c>
      <c r="U6" s="433">
        <v>0.0</v>
      </c>
      <c r="V6" s="433">
        <v>0.0</v>
      </c>
      <c r="W6" s="433">
        <v>0.0</v>
      </c>
      <c r="X6" s="433">
        <v>0.0</v>
      </c>
      <c r="Y6" s="433">
        <v>0.0</v>
      </c>
      <c r="Z6" s="433">
        <v>0.0</v>
      </c>
      <c r="AA6" s="433">
        <v>0.001</v>
      </c>
      <c r="AB6" s="433">
        <v>0.001</v>
      </c>
      <c r="AC6" s="433">
        <v>0.001</v>
      </c>
      <c r="AD6" s="433">
        <v>0.001</v>
      </c>
      <c r="AE6" s="433">
        <v>0.005</v>
      </c>
      <c r="AF6" s="433">
        <v>0.007</v>
      </c>
      <c r="AG6" s="433">
        <v>0.006</v>
      </c>
      <c r="AH6" s="433">
        <v>0.012</v>
      </c>
      <c r="AI6" s="433">
        <v>0.015</v>
      </c>
      <c r="AJ6" s="433">
        <v>0.017</v>
      </c>
      <c r="AK6" s="433">
        <v>0.019</v>
      </c>
      <c r="AL6" s="433">
        <v>0.018</v>
      </c>
      <c r="AM6" s="433">
        <v>0.021</v>
      </c>
      <c r="AN6" s="433">
        <v>0.019</v>
      </c>
      <c r="AO6" s="433">
        <v>0.02</v>
      </c>
      <c r="AP6" s="433">
        <v>0.019</v>
      </c>
      <c r="AQ6" s="433">
        <v>0.0449999999999999</v>
      </c>
      <c r="AR6" s="433">
        <v>0.247999999999999</v>
      </c>
      <c r="AS6" s="433">
        <v>0.254999999999999</v>
      </c>
      <c r="AT6" s="433">
        <v>0.596352777777776</v>
      </c>
      <c r="AU6" s="433">
        <v>1.23911111111111</v>
      </c>
      <c r="AV6" s="433">
        <v>1.64832138888888</v>
      </c>
      <c r="AW6" s="433">
        <v>3.68831027777777</v>
      </c>
      <c r="AX6" s="433">
        <v>4.18454388888888</v>
      </c>
      <c r="AY6" s="433">
        <v>6.42619666666665</v>
      </c>
      <c r="AZ6" s="433">
        <v>8.7450947222222</v>
      </c>
      <c r="BA6" s="433">
        <v>10.3780947222222</v>
      </c>
      <c r="BB6" s="433">
        <v>10.6197816666666</v>
      </c>
      <c r="BC6" s="433">
        <v>13.0886111111111</v>
      </c>
      <c r="BD6" s="433">
        <v>16.726666680048</v>
      </c>
      <c r="BE6" s="435">
        <v>19.7068184076825</v>
      </c>
      <c r="BF6" s="457">
        <v>0.174948662364625</v>
      </c>
      <c r="BG6" s="457">
        <v>0.395695298696905</v>
      </c>
      <c r="BH6" s="457">
        <v>0.0123847731661083</v>
      </c>
    </row>
    <row r="7" spans="8:8">
      <c r="A7" s="45" t="s">
        <v>96</v>
      </c>
      <c r="B7" s="433">
        <v>0.0</v>
      </c>
      <c r="C7" s="433">
        <v>0.0</v>
      </c>
      <c r="D7" s="433">
        <v>0.0</v>
      </c>
      <c r="E7" s="433">
        <v>0.0</v>
      </c>
      <c r="F7" s="433">
        <v>0.0</v>
      </c>
      <c r="G7" s="433">
        <v>0.0</v>
      </c>
      <c r="H7" s="433">
        <v>0.0</v>
      </c>
      <c r="I7" s="433">
        <v>0.0</v>
      </c>
      <c r="J7" s="433">
        <v>0.0</v>
      </c>
      <c r="K7" s="433">
        <v>0.0</v>
      </c>
      <c r="L7" s="433">
        <v>0.0</v>
      </c>
      <c r="M7" s="433">
        <v>0.0</v>
      </c>
      <c r="N7" s="433">
        <v>0.0</v>
      </c>
      <c r="O7" s="433">
        <v>0.0</v>
      </c>
      <c r="P7" s="433">
        <v>0.0</v>
      </c>
      <c r="Q7" s="433">
        <v>0.0</v>
      </c>
      <c r="R7" s="433">
        <v>0.0</v>
      </c>
      <c r="S7" s="433">
        <v>0.0</v>
      </c>
      <c r="T7" s="433">
        <v>0.0026949494949495</v>
      </c>
      <c r="U7" s="433">
        <v>0.00655555555555556</v>
      </c>
      <c r="V7" s="433">
        <v>0.00582020202020202</v>
      </c>
      <c r="W7" s="433">
        <v>0.00423131313131313</v>
      </c>
      <c r="X7" s="433">
        <v>0.00357676767676768</v>
      </c>
      <c r="Y7" s="433">
        <v>8.7979797979798E-4</v>
      </c>
      <c r="Z7" s="433">
        <v>2.13337676767677</v>
      </c>
      <c r="AA7" s="433">
        <v>2.81676767676768</v>
      </c>
      <c r="AB7" s="433">
        <v>2.98075858585859</v>
      </c>
      <c r="AC7" s="433">
        <v>2.9166898989899</v>
      </c>
      <c r="AD7" s="433">
        <v>3.03618888888889</v>
      </c>
      <c r="AE7" s="433">
        <v>3.48192828282828</v>
      </c>
      <c r="AF7" s="433">
        <v>3.19621515151515</v>
      </c>
      <c r="AG7" s="433">
        <v>3.26673636363636</v>
      </c>
      <c r="AH7" s="433">
        <v>3.32124747474747</v>
      </c>
      <c r="AI7" s="433">
        <v>3.05625858585859</v>
      </c>
      <c r="AJ7" s="433">
        <v>4.53333131313131</v>
      </c>
      <c r="AK7" s="433">
        <v>5.64975858585859</v>
      </c>
      <c r="AL7" s="433">
        <v>6.80538484848485</v>
      </c>
      <c r="AM7" s="433">
        <v>10.4588686868687</v>
      </c>
      <c r="AN7" s="433">
        <v>11.3004707070707</v>
      </c>
      <c r="AO7" s="433">
        <v>14.2866070707071</v>
      </c>
      <c r="AP7" s="433">
        <v>17.9904535353535</v>
      </c>
      <c r="AQ7" s="433">
        <v>26.8577141414141</v>
      </c>
      <c r="AR7" s="433">
        <v>34.7979060606061</v>
      </c>
      <c r="AS7" s="433">
        <v>55.9223232323232</v>
      </c>
      <c r="AT7" s="433">
        <v>74.6324565656566</v>
      </c>
      <c r="AU7" s="433">
        <v>95.6083292929293</v>
      </c>
      <c r="AV7" s="433">
        <v>121.390504040404</v>
      </c>
      <c r="AW7" s="433">
        <v>142.244144444444</v>
      </c>
      <c r="AX7" s="433">
        <v>169.535095959596</v>
      </c>
      <c r="AY7" s="433">
        <v>183.490183838384</v>
      </c>
      <c r="AZ7" s="433">
        <v>192.644997979798</v>
      </c>
      <c r="BA7" s="433">
        <v>229.285416161616</v>
      </c>
      <c r="BB7" s="433">
        <v>256.871409090909</v>
      </c>
      <c r="BC7" s="433">
        <v>275.421670707071</v>
      </c>
      <c r="BD7" s="433">
        <v>298.871195959596</v>
      </c>
      <c r="BE7" s="435">
        <v>340.919005050505</v>
      </c>
      <c r="BF7" s="457">
        <v>0.137572094451928</v>
      </c>
      <c r="BG7" s="457">
        <v>0.148829641434664</v>
      </c>
      <c r="BH7" s="457">
        <v>0.214250948997422</v>
      </c>
    </row>
    <row r="8" spans="8:8" s="47" ht="10.2" customFormat="1">
      <c r="A8" s="54" t="s">
        <v>97</v>
      </c>
      <c r="B8" s="436">
        <v>0.0</v>
      </c>
      <c r="C8" s="436">
        <v>0.0</v>
      </c>
      <c r="D8" s="436">
        <v>0.0</v>
      </c>
      <c r="E8" s="436">
        <v>0.0</v>
      </c>
      <c r="F8" s="436">
        <v>0.0</v>
      </c>
      <c r="G8" s="436">
        <v>0.0</v>
      </c>
      <c r="H8" s="436">
        <v>0.0</v>
      </c>
      <c r="I8" s="436">
        <v>0.0</v>
      </c>
      <c r="J8" s="436">
        <v>0.0</v>
      </c>
      <c r="K8" s="436">
        <v>0.0</v>
      </c>
      <c r="L8" s="436">
        <v>0.0</v>
      </c>
      <c r="M8" s="436">
        <v>0.0</v>
      </c>
      <c r="N8" s="436">
        <v>0.0</v>
      </c>
      <c r="O8" s="436">
        <v>0.0</v>
      </c>
      <c r="P8" s="436">
        <v>0.0</v>
      </c>
      <c r="Q8" s="436">
        <v>0.0</v>
      </c>
      <c r="R8" s="436">
        <v>0.0</v>
      </c>
      <c r="S8" s="436">
        <v>0.0</v>
      </c>
      <c r="T8" s="436">
        <v>0.0026949494949495</v>
      </c>
      <c r="U8" s="436">
        <v>0.00655555555555556</v>
      </c>
      <c r="V8" s="436">
        <v>0.00682020202020202</v>
      </c>
      <c r="W8" s="436">
        <v>0.00523131313131313</v>
      </c>
      <c r="X8" s="436">
        <v>0.00457676767676768</v>
      </c>
      <c r="Y8" s="436">
        <v>0.00187979797979798</v>
      </c>
      <c r="Z8" s="436">
        <v>2.13437676767677</v>
      </c>
      <c r="AA8" s="436">
        <v>2.81968686868687</v>
      </c>
      <c r="AB8" s="436">
        <v>2.98367777777778</v>
      </c>
      <c r="AC8" s="436">
        <v>2.9766898989899</v>
      </c>
      <c r="AD8" s="436">
        <v>3.09618888888889</v>
      </c>
      <c r="AE8" s="436">
        <v>3.54592828282828</v>
      </c>
      <c r="AF8" s="436">
        <v>3.26221515151515</v>
      </c>
      <c r="AG8" s="436">
        <v>3.33473636363636</v>
      </c>
      <c r="AH8" s="436">
        <v>3.39524747474747</v>
      </c>
      <c r="AI8" s="436">
        <v>3.13325858585859</v>
      </c>
      <c r="AJ8" s="436">
        <v>4.71233131313131</v>
      </c>
      <c r="AK8" s="436">
        <v>5.93275858585859</v>
      </c>
      <c r="AL8" s="436">
        <v>7.15238484848485</v>
      </c>
      <c r="AM8" s="436">
        <v>10.8848686868687</v>
      </c>
      <c r="AN8" s="436">
        <v>12.0094707070707</v>
      </c>
      <c r="AO8" s="436">
        <v>15.2516070707071</v>
      </c>
      <c r="AP8" s="436">
        <v>19.5614535353535</v>
      </c>
      <c r="AQ8" s="436">
        <v>29.3507141414141</v>
      </c>
      <c r="AR8" s="436">
        <v>38.0231120606061</v>
      </c>
      <c r="AS8" s="436">
        <v>59.9658373737374</v>
      </c>
      <c r="AT8" s="436">
        <v>81.8704608585859</v>
      </c>
      <c r="AU8" s="436">
        <v>105.571632323232</v>
      </c>
      <c r="AV8" s="436">
        <v>133.227399166667</v>
      </c>
      <c r="AW8" s="436">
        <v>157.24394260101</v>
      </c>
      <c r="AX8" s="436">
        <v>184.865083282828</v>
      </c>
      <c r="AY8" s="436">
        <v>202.73345020202</v>
      </c>
      <c r="AZ8" s="436">
        <v>228.356483611111</v>
      </c>
      <c r="BA8" s="436">
        <v>270.596628055556</v>
      </c>
      <c r="BB8" s="436">
        <v>299.004805909091</v>
      </c>
      <c r="BC8" s="436">
        <v>321.654747474747</v>
      </c>
      <c r="BD8" s="436">
        <v>348.257532336614</v>
      </c>
      <c r="BE8" s="436">
        <v>396.728298131659</v>
      </c>
      <c r="BF8" s="458">
        <v>0.136068295144648</v>
      </c>
      <c r="BG8" s="458">
        <v>0.155785730580645</v>
      </c>
      <c r="BH8" s="458">
        <v>0.249324364760034</v>
      </c>
    </row>
    <row r="9" spans="8:8">
      <c r="B9" s="433"/>
      <c r="C9" s="433"/>
      <c r="D9" s="433"/>
      <c r="E9" s="433"/>
      <c r="F9" s="433"/>
      <c r="G9" s="433"/>
      <c r="H9" s="433"/>
      <c r="I9" s="433"/>
      <c r="J9" s="433"/>
      <c r="K9" s="433"/>
      <c r="L9" s="433"/>
      <c r="M9" s="433"/>
      <c r="N9" s="433"/>
      <c r="O9" s="433"/>
      <c r="P9" s="433"/>
      <c r="Q9" s="433"/>
      <c r="R9" s="433"/>
      <c r="S9" s="433"/>
      <c r="T9" s="433"/>
      <c r="U9" s="433"/>
      <c r="V9" s="433"/>
      <c r="W9" s="433"/>
      <c r="X9" s="433"/>
      <c r="Y9" s="433"/>
      <c r="Z9" s="433"/>
      <c r="AA9" s="433"/>
      <c r="AB9" s="433"/>
      <c r="AC9" s="433"/>
      <c r="AD9" s="433"/>
      <c r="AE9" s="433"/>
      <c r="AF9" s="433"/>
      <c r="AG9" s="433"/>
      <c r="AH9" s="433"/>
      <c r="AI9" s="433"/>
      <c r="AJ9" s="433"/>
      <c r="AK9" s="433"/>
      <c r="AL9" s="433"/>
      <c r="AM9" s="433"/>
      <c r="AN9" s="433"/>
      <c r="AO9" s="433"/>
      <c r="AP9" s="433"/>
      <c r="AQ9" s="433"/>
      <c r="AR9" s="433"/>
      <c r="AS9" s="433"/>
      <c r="AT9" s="433"/>
      <c r="AU9" s="433"/>
      <c r="AV9" s="433"/>
      <c r="AW9" s="433"/>
      <c r="AX9" s="433"/>
      <c r="AY9" s="433"/>
      <c r="AZ9" s="433"/>
      <c r="BA9" s="433"/>
      <c r="BB9" s="433"/>
      <c r="BC9" s="433"/>
      <c r="BD9" s="433"/>
      <c r="BE9" s="435"/>
      <c r="BF9" s="457"/>
      <c r="BG9" s="457"/>
      <c r="BH9" s="457"/>
    </row>
    <row r="10" spans="8:8">
      <c r="A10" s="45" t="s">
        <v>98</v>
      </c>
      <c r="B10" s="433">
        <v>0.0</v>
      </c>
      <c r="C10" s="433">
        <v>0.0</v>
      </c>
      <c r="D10" s="433">
        <v>0.0</v>
      </c>
      <c r="E10" s="433">
        <v>0.0</v>
      </c>
      <c r="F10" s="433">
        <v>0.0</v>
      </c>
      <c r="G10" s="433">
        <v>0.0</v>
      </c>
      <c r="H10" s="433">
        <v>0.0</v>
      </c>
      <c r="I10" s="433">
        <v>0.0</v>
      </c>
      <c r="J10" s="433">
        <v>0.0</v>
      </c>
      <c r="K10" s="433">
        <v>0.0</v>
      </c>
      <c r="L10" s="433">
        <v>0.0</v>
      </c>
      <c r="M10" s="433">
        <v>0.0</v>
      </c>
      <c r="N10" s="433">
        <v>0.0</v>
      </c>
      <c r="O10" s="433">
        <v>0.0</v>
      </c>
      <c r="P10" s="433">
        <v>0.0</v>
      </c>
      <c r="Q10" s="433">
        <v>0.0</v>
      </c>
      <c r="R10" s="433">
        <v>0.0</v>
      </c>
      <c r="S10" s="433">
        <v>0.0</v>
      </c>
      <c r="T10" s="433">
        <v>0.0</v>
      </c>
      <c r="U10" s="433">
        <v>0.0</v>
      </c>
      <c r="V10" s="433">
        <v>0.0</v>
      </c>
      <c r="W10" s="433">
        <v>0.0</v>
      </c>
      <c r="X10" s="433">
        <v>0.0</v>
      </c>
      <c r="Y10" s="433">
        <v>0.0</v>
      </c>
      <c r="Z10" s="433">
        <v>0.0</v>
      </c>
      <c r="AA10" s="433">
        <v>0.0</v>
      </c>
      <c r="AB10" s="433">
        <v>0.0</v>
      </c>
      <c r="AC10" s="433">
        <v>0.0</v>
      </c>
      <c r="AD10" s="433">
        <v>0.0</v>
      </c>
      <c r="AE10" s="433">
        <v>0.0</v>
      </c>
      <c r="AF10" s="433">
        <v>0.0</v>
      </c>
      <c r="AG10" s="433">
        <v>0.009618</v>
      </c>
      <c r="AH10" s="433">
        <v>0.014592</v>
      </c>
      <c r="AI10" s="433">
        <v>0.032541</v>
      </c>
      <c r="AJ10" s="433">
        <v>0.034781</v>
      </c>
      <c r="AK10" s="433">
        <v>0.034758</v>
      </c>
      <c r="AL10" s="433">
        <v>0.049361</v>
      </c>
      <c r="AM10" s="433">
        <v>0.073405</v>
      </c>
      <c r="AN10" s="433">
        <v>0.077954</v>
      </c>
      <c r="AO10" s="433">
        <v>0.072446</v>
      </c>
      <c r="AP10" s="433">
        <v>0.071719665</v>
      </c>
      <c r="AQ10" s="433">
        <v>0.06964</v>
      </c>
      <c r="AR10" s="433">
        <v>0.061593</v>
      </c>
      <c r="AS10" s="433">
        <v>0.041951078</v>
      </c>
      <c r="AT10" s="433">
        <v>0.0368315286</v>
      </c>
      <c r="AU10" s="433">
        <v>0.0253516062</v>
      </c>
      <c r="AV10" s="433">
        <v>0.02659055</v>
      </c>
      <c r="AW10" s="433">
        <v>0.369861999333</v>
      </c>
      <c r="AX10" s="433">
        <v>0.453354876</v>
      </c>
      <c r="AY10" s="433">
        <v>0.619491</v>
      </c>
      <c r="AZ10" s="433">
        <v>0.593334963</v>
      </c>
      <c r="BA10" s="433">
        <v>0.547359</v>
      </c>
      <c r="BB10" s="433">
        <v>0.611567</v>
      </c>
      <c r="BC10" s="433">
        <v>1.412743</v>
      </c>
      <c r="BD10" s="433">
        <v>4.995966424</v>
      </c>
      <c r="BE10" s="435">
        <v>9.47029761685438</v>
      </c>
      <c r="BF10" s="457">
        <v>0.890409519444298</v>
      </c>
      <c r="BG10" s="457">
        <v>0.633954567664252</v>
      </c>
      <c r="BH10" s="457">
        <v>0.00595161965640045</v>
      </c>
    </row>
    <row r="11" spans="8:8">
      <c r="A11" s="45" t="s">
        <v>99</v>
      </c>
      <c r="B11" s="433">
        <v>0.0</v>
      </c>
      <c r="C11" s="433">
        <v>0.0</v>
      </c>
      <c r="D11" s="433">
        <v>0.0</v>
      </c>
      <c r="E11" s="433">
        <v>0.0</v>
      </c>
      <c r="F11" s="433">
        <v>0.0</v>
      </c>
      <c r="G11" s="433">
        <v>0.0</v>
      </c>
      <c r="H11" s="433">
        <v>0.0</v>
      </c>
      <c r="I11" s="433">
        <v>0.0</v>
      </c>
      <c r="J11" s="433">
        <v>0.0</v>
      </c>
      <c r="K11" s="433">
        <v>0.0</v>
      </c>
      <c r="L11" s="433">
        <v>0.0</v>
      </c>
      <c r="M11" s="433">
        <v>0.0</v>
      </c>
      <c r="N11" s="433">
        <v>0.0</v>
      </c>
      <c r="O11" s="433">
        <v>0.0</v>
      </c>
      <c r="P11" s="433">
        <v>0.0</v>
      </c>
      <c r="Q11" s="433">
        <v>0.0</v>
      </c>
      <c r="R11" s="433">
        <v>0.0</v>
      </c>
      <c r="S11" s="433">
        <v>0.0</v>
      </c>
      <c r="T11" s="433">
        <v>0.0</v>
      </c>
      <c r="U11" s="433">
        <v>0.0</v>
      </c>
      <c r="V11" s="433">
        <v>0.0</v>
      </c>
      <c r="W11" s="433">
        <v>0.0</v>
      </c>
      <c r="X11" s="433">
        <v>0.0</v>
      </c>
      <c r="Y11" s="433">
        <v>0.0</v>
      </c>
      <c r="Z11" s="433">
        <v>0.0</v>
      </c>
      <c r="AA11" s="433">
        <v>0.0</v>
      </c>
      <c r="AB11" s="433">
        <v>0.0</v>
      </c>
      <c r="AC11" s="433">
        <v>0.0</v>
      </c>
      <c r="AD11" s="433">
        <v>0.0</v>
      </c>
      <c r="AE11" s="433">
        <v>0.0</v>
      </c>
      <c r="AF11" s="433">
        <v>0.0</v>
      </c>
      <c r="AG11" s="433">
        <v>0.002</v>
      </c>
      <c r="AH11" s="433">
        <v>0.004</v>
      </c>
      <c r="AI11" s="433">
        <v>0.005</v>
      </c>
      <c r="AJ11" s="433">
        <v>0.002</v>
      </c>
      <c r="AK11" s="433">
        <v>0.001</v>
      </c>
      <c r="AL11" s="433">
        <v>0.0349</v>
      </c>
      <c r="AM11" s="433">
        <v>0.061</v>
      </c>
      <c r="AN11" s="433">
        <v>0.061</v>
      </c>
      <c r="AO11" s="433">
        <v>0.061</v>
      </c>
      <c r="AP11" s="433">
        <v>0.0929</v>
      </c>
      <c r="AQ11" s="433">
        <v>0.237</v>
      </c>
      <c r="AR11" s="433">
        <v>0.662781836382615</v>
      </c>
      <c r="AS11" s="433">
        <v>1.183</v>
      </c>
      <c r="AT11" s="433">
        <v>1.238</v>
      </c>
      <c r="AU11" s="433">
        <v>2.176558</v>
      </c>
      <c r="AV11" s="433">
        <v>2.704769</v>
      </c>
      <c r="AW11" s="433">
        <v>5.05</v>
      </c>
      <c r="AX11" s="433">
        <v>6.57586273665571</v>
      </c>
      <c r="AY11" s="433">
        <v>12.2102516686888</v>
      </c>
      <c r="AZ11" s="433">
        <v>21.6257021604687</v>
      </c>
      <c r="BA11" s="433">
        <v>33.4888719965995</v>
      </c>
      <c r="BB11" s="433">
        <v>42.3732582483552</v>
      </c>
      <c r="BC11" s="433">
        <v>48.475141213601</v>
      </c>
      <c r="BD11" s="433">
        <v>55.985621679834</v>
      </c>
      <c r="BE11" s="435">
        <v>57.0136150736034</v>
      </c>
      <c r="BF11" s="457">
        <v>0.0155793302463387</v>
      </c>
      <c r="BG11" s="457">
        <v>0.463981491115909</v>
      </c>
      <c r="BH11" s="457">
        <v>0.0358302733327631</v>
      </c>
    </row>
    <row r="12" spans="8:8">
      <c r="A12" s="45" t="s">
        <v>100</v>
      </c>
      <c r="B12" s="433">
        <v>0.0</v>
      </c>
      <c r="C12" s="433">
        <v>0.0</v>
      </c>
      <c r="D12" s="433">
        <v>0.0</v>
      </c>
      <c r="E12" s="433">
        <v>0.0</v>
      </c>
      <c r="F12" s="433">
        <v>0.0</v>
      </c>
      <c r="G12" s="433">
        <v>0.0</v>
      </c>
      <c r="H12" s="433">
        <v>0.0</v>
      </c>
      <c r="I12" s="433">
        <v>0.0</v>
      </c>
      <c r="J12" s="433">
        <v>0.0</v>
      </c>
      <c r="K12" s="433">
        <v>0.0</v>
      </c>
      <c r="L12" s="433">
        <v>0.0</v>
      </c>
      <c r="M12" s="433">
        <v>0.0</v>
      </c>
      <c r="N12" s="433">
        <v>0.0</v>
      </c>
      <c r="O12" s="433">
        <v>0.0</v>
      </c>
      <c r="P12" s="433">
        <v>0.0</v>
      </c>
      <c r="Q12" s="433">
        <v>0.0</v>
      </c>
      <c r="R12" s="433">
        <v>0.0</v>
      </c>
      <c r="S12" s="433">
        <v>0.0</v>
      </c>
      <c r="T12" s="433">
        <v>0.0</v>
      </c>
      <c r="U12" s="433">
        <v>0.0</v>
      </c>
      <c r="V12" s="433">
        <v>0.0</v>
      </c>
      <c r="W12" s="433">
        <v>0.0</v>
      </c>
      <c r="X12" s="433">
        <v>0.0</v>
      </c>
      <c r="Y12" s="433">
        <v>0.0</v>
      </c>
      <c r="Z12" s="433">
        <v>0.0</v>
      </c>
      <c r="AA12" s="433">
        <v>0.0</v>
      </c>
      <c r="AB12" s="433">
        <v>0.0</v>
      </c>
      <c r="AC12" s="433">
        <v>0.0</v>
      </c>
      <c r="AD12" s="433">
        <v>0.0</v>
      </c>
      <c r="AE12" s="433">
        <v>0.0</v>
      </c>
      <c r="AF12" s="433">
        <v>0.0</v>
      </c>
      <c r="AG12" s="433">
        <v>0.0</v>
      </c>
      <c r="AH12" s="433">
        <v>0.0</v>
      </c>
      <c r="AI12" s="433">
        <v>0.0</v>
      </c>
      <c r="AJ12" s="433">
        <v>0.0</v>
      </c>
      <c r="AK12" s="433">
        <v>0.0</v>
      </c>
      <c r="AL12" s="433">
        <v>0.007</v>
      </c>
      <c r="AM12" s="433">
        <v>0.007</v>
      </c>
      <c r="AN12" s="433">
        <v>0.007</v>
      </c>
      <c r="AO12" s="433">
        <v>0.005</v>
      </c>
      <c r="AP12" s="433">
        <v>0.007</v>
      </c>
      <c r="AQ12" s="433">
        <v>0.007</v>
      </c>
      <c r="AR12" s="433">
        <v>0.0112</v>
      </c>
      <c r="AS12" s="433">
        <v>0.03812314</v>
      </c>
      <c r="AT12" s="433">
        <v>0.07901422</v>
      </c>
      <c r="AU12" s="433">
        <v>0.32532599</v>
      </c>
      <c r="AV12" s="433">
        <v>0.33759564</v>
      </c>
      <c r="AW12" s="433">
        <v>0.40838745</v>
      </c>
      <c r="AX12" s="433">
        <v>0.545075566</v>
      </c>
      <c r="AY12" s="433">
        <v>1.44312018</v>
      </c>
      <c r="AZ12" s="433">
        <v>2.11464801</v>
      </c>
      <c r="BA12" s="433">
        <v>2.451839459</v>
      </c>
      <c r="BB12" s="433">
        <v>3.62555935675</v>
      </c>
      <c r="BC12" s="433">
        <v>3.5878947166</v>
      </c>
      <c r="BD12" s="433">
        <v>4.89522129363715</v>
      </c>
      <c r="BE12" s="435">
        <v>5.62554066316346</v>
      </c>
      <c r="BF12" s="457">
        <v>0.146050402414867</v>
      </c>
      <c r="BG12" s="457">
        <v>0.510799064393519</v>
      </c>
      <c r="BH12" s="457">
        <v>0.00353537763471943</v>
      </c>
    </row>
    <row r="13" spans="8:8">
      <c r="A13" s="45" t="s">
        <v>101</v>
      </c>
      <c r="B13" s="433">
        <v>0.0</v>
      </c>
      <c r="C13" s="433">
        <v>0.0</v>
      </c>
      <c r="D13" s="433">
        <v>0.0</v>
      </c>
      <c r="E13" s="433">
        <v>0.0</v>
      </c>
      <c r="F13" s="433">
        <v>0.0</v>
      </c>
      <c r="G13" s="433">
        <v>0.0</v>
      </c>
      <c r="H13" s="433">
        <v>0.0</v>
      </c>
      <c r="I13" s="433">
        <v>0.0</v>
      </c>
      <c r="J13" s="433">
        <v>0.0</v>
      </c>
      <c r="K13" s="433">
        <v>0.0</v>
      </c>
      <c r="L13" s="433">
        <v>0.0</v>
      </c>
      <c r="M13" s="433">
        <v>0.0</v>
      </c>
      <c r="N13" s="433">
        <v>0.0</v>
      </c>
      <c r="O13" s="433">
        <v>0.0</v>
      </c>
      <c r="P13" s="433">
        <v>0.0</v>
      </c>
      <c r="Q13" s="433">
        <v>0.0</v>
      </c>
      <c r="R13" s="433">
        <v>0.0</v>
      </c>
      <c r="S13" s="433">
        <v>0.0</v>
      </c>
      <c r="T13" s="433">
        <v>0.0</v>
      </c>
      <c r="U13" s="433">
        <v>0.0</v>
      </c>
      <c r="V13" s="433">
        <v>0.0</v>
      </c>
      <c r="W13" s="433">
        <v>0.0</v>
      </c>
      <c r="X13" s="433">
        <v>0.0</v>
      </c>
      <c r="Y13" s="433">
        <v>0.0</v>
      </c>
      <c r="Z13" s="433">
        <v>0.0</v>
      </c>
      <c r="AA13" s="433">
        <v>0.0</v>
      </c>
      <c r="AB13" s="433">
        <v>0.0</v>
      </c>
      <c r="AC13" s="433">
        <v>0.0</v>
      </c>
      <c r="AD13" s="433">
        <v>0.0</v>
      </c>
      <c r="AE13" s="433">
        <v>0.0</v>
      </c>
      <c r="AF13" s="433">
        <v>0.0</v>
      </c>
      <c r="AG13" s="433">
        <v>0.0</v>
      </c>
      <c r="AH13" s="433">
        <v>0.0</v>
      </c>
      <c r="AI13" s="433">
        <v>0.0</v>
      </c>
      <c r="AJ13" s="433">
        <v>0.0</v>
      </c>
      <c r="AK13" s="433">
        <v>0.0</v>
      </c>
      <c r="AL13" s="433">
        <v>0.0</v>
      </c>
      <c r="AM13" s="433">
        <v>0.0</v>
      </c>
      <c r="AN13" s="433">
        <v>0.0</v>
      </c>
      <c r="AO13" s="433">
        <v>0.05199</v>
      </c>
      <c r="AP13" s="433">
        <v>0.04948</v>
      </c>
      <c r="AQ13" s="433">
        <v>0.0629813927899997</v>
      </c>
      <c r="AR13" s="433">
        <v>0.0498909749199997</v>
      </c>
      <c r="AS13" s="433">
        <v>0.0539181667099997</v>
      </c>
      <c r="AT13" s="433">
        <v>0.0577078140299997</v>
      </c>
      <c r="AU13" s="433">
        <v>0.0385699199099997</v>
      </c>
      <c r="AV13" s="433">
        <v>0.0412719445799997</v>
      </c>
      <c r="AW13" s="433">
        <v>0.0548547113299997</v>
      </c>
      <c r="AX13" s="433">
        <v>0.0576248025999997</v>
      </c>
      <c r="AY13" s="433">
        <v>0.07023029788</v>
      </c>
      <c r="AZ13" s="433">
        <v>0.06837744831</v>
      </c>
      <c r="BA13" s="433">
        <v>0.05088734136</v>
      </c>
      <c r="BB13" s="433">
        <v>0.00307141922</v>
      </c>
      <c r="BC13" s="433">
        <v>0.05543717593</v>
      </c>
      <c r="BD13" s="433">
        <v>0.063324063</v>
      </c>
      <c r="BE13" s="435">
        <v>0.02902352888</v>
      </c>
      <c r="BF13" s="457">
        <v>-0.542918943454954</v>
      </c>
      <c r="BG13" s="457">
        <v>0.00933054157657542</v>
      </c>
      <c r="BH13" s="457">
        <v>1.82398708011977E-5</v>
      </c>
    </row>
    <row r="14" spans="8:8">
      <c r="A14" s="45" t="s">
        <v>102</v>
      </c>
      <c r="B14" s="433">
        <v>0.0</v>
      </c>
      <c r="C14" s="433">
        <v>0.0</v>
      </c>
      <c r="D14" s="433">
        <v>0.0</v>
      </c>
      <c r="E14" s="433">
        <v>0.0</v>
      </c>
      <c r="F14" s="433">
        <v>0.0</v>
      </c>
      <c r="G14" s="433">
        <v>0.0</v>
      </c>
      <c r="H14" s="433">
        <v>0.0</v>
      </c>
      <c r="I14" s="433">
        <v>0.0</v>
      </c>
      <c r="J14" s="433">
        <v>0.0</v>
      </c>
      <c r="K14" s="433">
        <v>0.0</v>
      </c>
      <c r="L14" s="433">
        <v>0.0</v>
      </c>
      <c r="M14" s="433">
        <v>0.0</v>
      </c>
      <c r="N14" s="433">
        <v>0.0</v>
      </c>
      <c r="O14" s="433">
        <v>0.0</v>
      </c>
      <c r="P14" s="433">
        <v>0.0</v>
      </c>
      <c r="Q14" s="433">
        <v>0.0</v>
      </c>
      <c r="R14" s="433">
        <v>0.0</v>
      </c>
      <c r="S14" s="433">
        <v>0.0</v>
      </c>
      <c r="T14" s="433">
        <v>0.0</v>
      </c>
      <c r="U14" s="433">
        <v>0.0</v>
      </c>
      <c r="V14" s="433">
        <v>0.0</v>
      </c>
      <c r="W14" s="433">
        <v>0.0</v>
      </c>
      <c r="X14" s="433">
        <v>0.0</v>
      </c>
      <c r="Y14" s="433">
        <v>0.0</v>
      </c>
      <c r="Z14" s="433">
        <v>0.0</v>
      </c>
      <c r="AA14" s="433">
        <v>0.0</v>
      </c>
      <c r="AB14" s="433">
        <v>0.0</v>
      </c>
      <c r="AC14" s="433">
        <v>0.0</v>
      </c>
      <c r="AD14" s="433">
        <v>0.0</v>
      </c>
      <c r="AE14" s="433">
        <v>0.0</v>
      </c>
      <c r="AF14" s="433">
        <v>0.0</v>
      </c>
      <c r="AG14" s="433">
        <v>0.0</v>
      </c>
      <c r="AH14" s="433">
        <v>0.0</v>
      </c>
      <c r="AI14" s="433">
        <v>0.0</v>
      </c>
      <c r="AJ14" s="433">
        <v>0.0</v>
      </c>
      <c r="AK14" s="433">
        <v>0.0</v>
      </c>
      <c r="AL14" s="433">
        <v>0.0</v>
      </c>
      <c r="AM14" s="433">
        <v>0.0</v>
      </c>
      <c r="AN14" s="433">
        <v>0.0</v>
      </c>
      <c r="AO14" s="433">
        <v>0.0</v>
      </c>
      <c r="AP14" s="433">
        <v>0.0</v>
      </c>
      <c r="AQ14" s="433">
        <v>0.0</v>
      </c>
      <c r="AR14" s="433">
        <v>9.62135E-4</v>
      </c>
      <c r="AS14" s="433">
        <v>0.002682461</v>
      </c>
      <c r="AT14" s="433">
        <v>0.003204416666</v>
      </c>
      <c r="AU14" s="433">
        <v>0.00343485</v>
      </c>
      <c r="AV14" s="433">
        <v>0.00334467</v>
      </c>
      <c r="AW14" s="433">
        <v>0.002398368</v>
      </c>
      <c r="AX14" s="433">
        <v>0.056702974648</v>
      </c>
      <c r="AY14" s="433">
        <v>0.079742466538</v>
      </c>
      <c r="AZ14" s="433">
        <v>0.098806316921</v>
      </c>
      <c r="BA14" s="433">
        <v>0.083958750247</v>
      </c>
      <c r="BB14" s="433">
        <v>0.0734</v>
      </c>
      <c r="BC14" s="433">
        <v>0.080257771291</v>
      </c>
      <c r="BD14" s="433">
        <v>0.0855269372500001</v>
      </c>
      <c r="BE14" s="435">
        <v>0.0855269372500001</v>
      </c>
      <c r="BF14" s="457">
        <v>-0.00273224043715847</v>
      </c>
      <c r="BG14" s="457">
        <v>0.388786204607073</v>
      </c>
      <c r="BH14" s="457">
        <v>5.37495041320469E-5</v>
      </c>
    </row>
    <row r="15" spans="8:8">
      <c r="A15" s="45" t="s">
        <v>103</v>
      </c>
      <c r="B15" s="433">
        <v>0.0</v>
      </c>
      <c r="C15" s="433">
        <v>0.0</v>
      </c>
      <c r="D15" s="433">
        <v>0.0</v>
      </c>
      <c r="E15" s="433">
        <v>0.0</v>
      </c>
      <c r="F15" s="433">
        <v>0.0</v>
      </c>
      <c r="G15" s="433">
        <v>0.0</v>
      </c>
      <c r="H15" s="433">
        <v>0.0</v>
      </c>
      <c r="I15" s="433">
        <v>0.0</v>
      </c>
      <c r="J15" s="433">
        <v>0.0</v>
      </c>
      <c r="K15" s="433">
        <v>0.0</v>
      </c>
      <c r="L15" s="433">
        <v>0.0</v>
      </c>
      <c r="M15" s="433">
        <v>0.0</v>
      </c>
      <c r="N15" s="433">
        <v>0.0</v>
      </c>
      <c r="O15" s="433">
        <v>0.0</v>
      </c>
      <c r="P15" s="433">
        <v>0.0</v>
      </c>
      <c r="Q15" s="433">
        <v>0.0</v>
      </c>
      <c r="R15" s="433">
        <v>0.0</v>
      </c>
      <c r="S15" s="433">
        <v>0.0</v>
      </c>
      <c r="T15" s="433">
        <v>0.0</v>
      </c>
      <c r="U15" s="433">
        <v>0.0</v>
      </c>
      <c r="V15" s="433">
        <v>0.0</v>
      </c>
      <c r="W15" s="433">
        <v>0.0</v>
      </c>
      <c r="X15" s="433">
        <v>0.0</v>
      </c>
      <c r="Y15" s="433">
        <v>0.0</v>
      </c>
      <c r="Z15" s="433">
        <v>0.0</v>
      </c>
      <c r="AA15" s="433">
        <v>0.0</v>
      </c>
      <c r="AB15" s="433">
        <v>0.0</v>
      </c>
      <c r="AC15" s="433">
        <v>0.0</v>
      </c>
      <c r="AD15" s="433">
        <v>0.0</v>
      </c>
      <c r="AE15" s="433">
        <v>0.0</v>
      </c>
      <c r="AF15" s="433">
        <v>0.0</v>
      </c>
      <c r="AG15" s="433">
        <v>4.0E-4</v>
      </c>
      <c r="AH15" s="433">
        <v>6.0E-4</v>
      </c>
      <c r="AI15" s="433">
        <v>5.0E-4</v>
      </c>
      <c r="AJ15" s="433">
        <v>6.0E-4</v>
      </c>
      <c r="AK15" s="433">
        <v>8.0E-4</v>
      </c>
      <c r="AL15" s="433">
        <v>0.0012</v>
      </c>
      <c r="AM15" s="433">
        <v>0.0012</v>
      </c>
      <c r="AN15" s="433">
        <v>0.0012</v>
      </c>
      <c r="AO15" s="433">
        <v>0.0012</v>
      </c>
      <c r="AP15" s="433">
        <v>0.0012</v>
      </c>
      <c r="AQ15" s="433">
        <v>0.0012</v>
      </c>
      <c r="AR15" s="433">
        <v>0.0012</v>
      </c>
      <c r="AS15" s="433">
        <v>0.0012</v>
      </c>
      <c r="AT15" s="433">
        <v>0.0012</v>
      </c>
      <c r="AU15" s="433">
        <v>0.0012</v>
      </c>
      <c r="AV15" s="433">
        <v>0.0012</v>
      </c>
      <c r="AW15" s="433">
        <v>0.0012</v>
      </c>
      <c r="AX15" s="433">
        <v>0.0012</v>
      </c>
      <c r="AY15" s="433">
        <v>0.2575</v>
      </c>
      <c r="AZ15" s="433">
        <v>0.59437413148867</v>
      </c>
      <c r="BA15" s="433">
        <v>1.0541146262971</v>
      </c>
      <c r="BB15" s="433">
        <v>1.073432268</v>
      </c>
      <c r="BC15" s="433">
        <v>1.50243816781667</v>
      </c>
      <c r="BD15" s="433">
        <v>1.655</v>
      </c>
      <c r="BE15" s="435">
        <v>1.804</v>
      </c>
      <c r="BF15" s="457">
        <v>0.0870519868588315</v>
      </c>
      <c r="BG15" s="457">
        <v>1.0604480787431</v>
      </c>
      <c r="BH15" s="457">
        <v>0.00113372591807866</v>
      </c>
    </row>
    <row r="16" spans="8:8">
      <c r="A16" s="45" t="s">
        <v>104</v>
      </c>
      <c r="B16" s="433">
        <v>0.0</v>
      </c>
      <c r="C16" s="433">
        <v>0.0</v>
      </c>
      <c r="D16" s="433">
        <v>0.0</v>
      </c>
      <c r="E16" s="433">
        <v>0.0</v>
      </c>
      <c r="F16" s="433">
        <v>0.0</v>
      </c>
      <c r="G16" s="433">
        <v>0.0</v>
      </c>
      <c r="H16" s="433">
        <v>0.0</v>
      </c>
      <c r="I16" s="433">
        <v>0.0</v>
      </c>
      <c r="J16" s="433">
        <v>0.0</v>
      </c>
      <c r="K16" s="433">
        <v>0.0</v>
      </c>
      <c r="L16" s="433">
        <v>0.0</v>
      </c>
      <c r="M16" s="433">
        <v>0.0</v>
      </c>
      <c r="N16" s="433">
        <v>0.0</v>
      </c>
      <c r="O16" s="433">
        <v>0.0</v>
      </c>
      <c r="P16" s="433">
        <v>0.0</v>
      </c>
      <c r="Q16" s="433">
        <v>0.0</v>
      </c>
      <c r="R16" s="433">
        <v>0.0</v>
      </c>
      <c r="S16" s="433">
        <v>0.0</v>
      </c>
      <c r="T16" s="433">
        <v>0.0</v>
      </c>
      <c r="U16" s="433">
        <v>0.0</v>
      </c>
      <c r="V16" s="433">
        <v>0.0</v>
      </c>
      <c r="W16" s="433">
        <v>0.0</v>
      </c>
      <c r="X16" s="433">
        <v>0.0</v>
      </c>
      <c r="Y16" s="433">
        <v>0.0</v>
      </c>
      <c r="Z16" s="433">
        <v>0.0</v>
      </c>
      <c r="AA16" s="433">
        <v>0.0</v>
      </c>
      <c r="AB16" s="433">
        <v>0.0</v>
      </c>
      <c r="AC16" s="433">
        <v>0.0</v>
      </c>
      <c r="AD16" s="433">
        <v>0.0</v>
      </c>
      <c r="AE16" s="433">
        <v>0.0</v>
      </c>
      <c r="AF16" s="433">
        <v>0.0</v>
      </c>
      <c r="AG16" s="433">
        <v>0.0</v>
      </c>
      <c r="AH16" s="433">
        <v>0.0</v>
      </c>
      <c r="AI16" s="433">
        <v>0.0</v>
      </c>
      <c r="AJ16" s="433">
        <v>0.0</v>
      </c>
      <c r="AK16" s="433">
        <v>0.0</v>
      </c>
      <c r="AL16" s="433">
        <v>0.0</v>
      </c>
      <c r="AM16" s="433">
        <v>0.0</v>
      </c>
      <c r="AN16" s="433">
        <v>0.0</v>
      </c>
      <c r="AO16" s="433">
        <v>0.0</v>
      </c>
      <c r="AP16" s="433">
        <v>0.0</v>
      </c>
      <c r="AQ16" s="433">
        <v>0.0</v>
      </c>
      <c r="AR16" s="433">
        <v>0.0</v>
      </c>
      <c r="AS16" s="433">
        <v>0.0</v>
      </c>
      <c r="AT16" s="433">
        <v>0.0</v>
      </c>
      <c r="AU16" s="433">
        <v>0.0</v>
      </c>
      <c r="AV16" s="433">
        <v>0.0</v>
      </c>
      <c r="AW16" s="433">
        <v>0.0</v>
      </c>
      <c r="AX16" s="433">
        <v>0.0</v>
      </c>
      <c r="AY16" s="433">
        <v>0.0</v>
      </c>
      <c r="AZ16" s="433">
        <v>0.0</v>
      </c>
      <c r="BA16" s="433">
        <v>0.0</v>
      </c>
      <c r="BB16" s="433">
        <v>0.0</v>
      </c>
      <c r="BC16" s="433">
        <v>0.0</v>
      </c>
      <c r="BD16" s="433">
        <v>0.0</v>
      </c>
      <c r="BE16" s="435">
        <v>0.0</v>
      </c>
      <c r="BF16" s="457">
        <v>0.0</v>
      </c>
      <c r="BG16" s="457">
        <v>0.0</v>
      </c>
      <c r="BH16" s="457">
        <v>0.0</v>
      </c>
    </row>
    <row r="17" spans="8:8">
      <c r="A17" s="45" t="s">
        <v>105</v>
      </c>
      <c r="B17" s="433">
        <v>0.0</v>
      </c>
      <c r="C17" s="433">
        <v>0.0</v>
      </c>
      <c r="D17" s="433">
        <v>0.0</v>
      </c>
      <c r="E17" s="433">
        <v>0.0</v>
      </c>
      <c r="F17" s="433">
        <v>0.0</v>
      </c>
      <c r="G17" s="433">
        <v>0.0</v>
      </c>
      <c r="H17" s="433">
        <v>0.0</v>
      </c>
      <c r="I17" s="433">
        <v>0.0</v>
      </c>
      <c r="J17" s="433">
        <v>0.0</v>
      </c>
      <c r="K17" s="433">
        <v>0.0</v>
      </c>
      <c r="L17" s="433">
        <v>0.0</v>
      </c>
      <c r="M17" s="433">
        <v>0.0</v>
      </c>
      <c r="N17" s="433">
        <v>0.0</v>
      </c>
      <c r="O17" s="433">
        <v>0.0</v>
      </c>
      <c r="P17" s="433">
        <v>0.0</v>
      </c>
      <c r="Q17" s="433">
        <v>0.0</v>
      </c>
      <c r="R17" s="433">
        <v>0.0</v>
      </c>
      <c r="S17" s="433">
        <v>0.0</v>
      </c>
      <c r="T17" s="433">
        <v>0.0</v>
      </c>
      <c r="U17" s="433">
        <v>0.0</v>
      </c>
      <c r="V17" s="433">
        <v>0.0</v>
      </c>
      <c r="W17" s="433">
        <v>0.0</v>
      </c>
      <c r="X17" s="433">
        <v>0.0</v>
      </c>
      <c r="Y17" s="433">
        <v>0.0</v>
      </c>
      <c r="Z17" s="433">
        <v>0.0</v>
      </c>
      <c r="AA17" s="433">
        <v>0.0</v>
      </c>
      <c r="AB17" s="433">
        <v>0.0</v>
      </c>
      <c r="AC17" s="433">
        <v>0.0</v>
      </c>
      <c r="AD17" s="433">
        <v>0.0</v>
      </c>
      <c r="AE17" s="433">
        <v>0.0</v>
      </c>
      <c r="AF17" s="433">
        <v>0.0</v>
      </c>
      <c r="AG17" s="433">
        <v>0.0</v>
      </c>
      <c r="AH17" s="433">
        <v>0.0</v>
      </c>
      <c r="AI17" s="433">
        <v>0.0</v>
      </c>
      <c r="AJ17" s="433">
        <v>0.0</v>
      </c>
      <c r="AK17" s="433">
        <v>0.0</v>
      </c>
      <c r="AL17" s="433">
        <v>0.0</v>
      </c>
      <c r="AM17" s="433">
        <v>0.0</v>
      </c>
      <c r="AN17" s="433">
        <v>0.0</v>
      </c>
      <c r="AO17" s="433">
        <v>0.0</v>
      </c>
      <c r="AP17" s="433">
        <v>0.0</v>
      </c>
      <c r="AQ17" s="433">
        <v>0.0</v>
      </c>
      <c r="AR17" s="433">
        <v>0.0</v>
      </c>
      <c r="AS17" s="433">
        <v>0.0</v>
      </c>
      <c r="AT17" s="433">
        <v>0.0</v>
      </c>
      <c r="AU17" s="433">
        <v>0.0</v>
      </c>
      <c r="AV17" s="433">
        <v>0.0</v>
      </c>
      <c r="AW17" s="433">
        <v>0.0</v>
      </c>
      <c r="AX17" s="433">
        <v>0.0</v>
      </c>
      <c r="AY17" s="433">
        <v>0.0</v>
      </c>
      <c r="AZ17" s="433">
        <v>0.00126</v>
      </c>
      <c r="BA17" s="433">
        <v>0.0</v>
      </c>
      <c r="BB17" s="433">
        <v>0.0</v>
      </c>
      <c r="BC17" s="433">
        <v>0.0</v>
      </c>
      <c r="BD17" s="433">
        <v>0.0</v>
      </c>
      <c r="BE17" s="435">
        <v>0.0</v>
      </c>
      <c r="BF17" s="457">
        <v>0.0</v>
      </c>
      <c r="BG17" s="457">
        <v>0.0</v>
      </c>
      <c r="BH17" s="457">
        <v>0.0</v>
      </c>
    </row>
    <row r="18" spans="8:8">
      <c r="A18" s="45" t="s">
        <v>106</v>
      </c>
      <c r="B18" s="433">
        <v>0.0</v>
      </c>
      <c r="C18" s="433">
        <v>0.0</v>
      </c>
      <c r="D18" s="433">
        <v>0.0</v>
      </c>
      <c r="E18" s="433">
        <v>0.0</v>
      </c>
      <c r="F18" s="433">
        <v>0.0</v>
      </c>
      <c r="G18" s="433">
        <v>0.0</v>
      </c>
      <c r="H18" s="433">
        <v>0.0</v>
      </c>
      <c r="I18" s="433">
        <v>0.0</v>
      </c>
      <c r="J18" s="433">
        <v>0.0</v>
      </c>
      <c r="K18" s="433">
        <v>0.0</v>
      </c>
      <c r="L18" s="433">
        <v>0.0</v>
      </c>
      <c r="M18" s="433">
        <v>0.0</v>
      </c>
      <c r="N18" s="433">
        <v>0.0</v>
      </c>
      <c r="O18" s="433">
        <v>0.0</v>
      </c>
      <c r="P18" s="433">
        <v>0.0</v>
      </c>
      <c r="Q18" s="433">
        <v>0.0</v>
      </c>
      <c r="R18" s="433">
        <v>0.0</v>
      </c>
      <c r="S18" s="433">
        <v>0.0</v>
      </c>
      <c r="T18" s="433">
        <v>0.0</v>
      </c>
      <c r="U18" s="433">
        <v>0.0</v>
      </c>
      <c r="V18" s="433">
        <v>0.0</v>
      </c>
      <c r="W18" s="433">
        <v>0.0</v>
      </c>
      <c r="X18" s="433">
        <v>0.0</v>
      </c>
      <c r="Y18" s="433">
        <v>0.0</v>
      </c>
      <c r="Z18" s="433">
        <v>0.0</v>
      </c>
      <c r="AA18" s="433">
        <v>0.0</v>
      </c>
      <c r="AB18" s="433">
        <v>0.0</v>
      </c>
      <c r="AC18" s="433">
        <v>0.0</v>
      </c>
      <c r="AD18" s="433">
        <v>0.0</v>
      </c>
      <c r="AE18" s="433">
        <v>0.0</v>
      </c>
      <c r="AF18" s="433">
        <v>0.0</v>
      </c>
      <c r="AG18" s="433">
        <v>0.022590363</v>
      </c>
      <c r="AH18" s="433">
        <v>0.07571247</v>
      </c>
      <c r="AI18" s="433">
        <v>0.06420843131</v>
      </c>
      <c r="AJ18" s="433">
        <v>0.09965608567</v>
      </c>
      <c r="AK18" s="433">
        <v>0.1749790818</v>
      </c>
      <c r="AL18" s="433">
        <v>0.1794242027</v>
      </c>
      <c r="AM18" s="433">
        <v>0.2543143672</v>
      </c>
      <c r="AN18" s="433">
        <v>0.2302238435</v>
      </c>
      <c r="AO18" s="433">
        <v>0.2554340283</v>
      </c>
      <c r="AP18" s="433">
        <v>0.2023131143</v>
      </c>
      <c r="AQ18" s="433">
        <v>0.2721626218</v>
      </c>
      <c r="AR18" s="433">
        <v>0.2403966951</v>
      </c>
      <c r="AS18" s="433">
        <v>0.1980772051</v>
      </c>
      <c r="AT18" s="433">
        <v>0.4213865622</v>
      </c>
      <c r="AU18" s="433">
        <v>0.5218727958</v>
      </c>
      <c r="AV18" s="433">
        <v>0.74175713177</v>
      </c>
      <c r="AW18" s="433">
        <v>1.12925645</v>
      </c>
      <c r="AX18" s="433">
        <v>1.34897902023</v>
      </c>
      <c r="AY18" s="433">
        <v>2.09395367073</v>
      </c>
      <c r="AZ18" s="433">
        <v>3.13533065138963</v>
      </c>
      <c r="BA18" s="433">
        <v>3.29947169781621</v>
      </c>
      <c r="BB18" s="433">
        <v>3.20957467794138</v>
      </c>
      <c r="BC18" s="433">
        <v>4.43554985376949</v>
      </c>
      <c r="BD18" s="433">
        <v>4.40017598863802</v>
      </c>
      <c r="BE18" s="435">
        <v>3.62658504663637</v>
      </c>
      <c r="BF18" s="457">
        <v>-0.178060979001293</v>
      </c>
      <c r="BG18" s="457">
        <v>0.264383839874684</v>
      </c>
      <c r="BH18" s="457">
        <v>0.00227913163053668</v>
      </c>
    </row>
    <row r="19" spans="8:8">
      <c r="A19" s="45" t="s">
        <v>107</v>
      </c>
      <c r="B19" s="433">
        <v>0.0</v>
      </c>
      <c r="C19" s="433">
        <v>0.0</v>
      </c>
      <c r="D19" s="433">
        <v>0.0</v>
      </c>
      <c r="E19" s="433">
        <v>0.0</v>
      </c>
      <c r="F19" s="433">
        <v>0.0</v>
      </c>
      <c r="G19" s="433">
        <v>0.0</v>
      </c>
      <c r="H19" s="433">
        <v>0.0</v>
      </c>
      <c r="I19" s="433">
        <v>0.0</v>
      </c>
      <c r="J19" s="433">
        <v>0.0</v>
      </c>
      <c r="K19" s="433">
        <v>0.0</v>
      </c>
      <c r="L19" s="433">
        <v>0.0</v>
      </c>
      <c r="M19" s="433">
        <v>0.0</v>
      </c>
      <c r="N19" s="433">
        <v>0.0</v>
      </c>
      <c r="O19" s="433">
        <v>0.0</v>
      </c>
      <c r="P19" s="433">
        <v>0.0</v>
      </c>
      <c r="Q19" s="433">
        <v>0.0</v>
      </c>
      <c r="R19" s="433">
        <v>0.0</v>
      </c>
      <c r="S19" s="433">
        <v>0.0</v>
      </c>
      <c r="T19" s="433">
        <v>0.0</v>
      </c>
      <c r="U19" s="433">
        <v>0.0</v>
      </c>
      <c r="V19" s="433">
        <v>0.0</v>
      </c>
      <c r="W19" s="433">
        <v>0.0</v>
      </c>
      <c r="X19" s="433">
        <v>0.0</v>
      </c>
      <c r="Y19" s="433">
        <v>0.0</v>
      </c>
      <c r="Z19" s="433">
        <v>0.0</v>
      </c>
      <c r="AA19" s="433">
        <v>0.0</v>
      </c>
      <c r="AB19" s="433">
        <v>0.0</v>
      </c>
      <c r="AC19" s="433">
        <v>0.0</v>
      </c>
      <c r="AD19" s="433">
        <v>0.00171717171717172</v>
      </c>
      <c r="AE19" s="433">
        <v>0.00777777777777778</v>
      </c>
      <c r="AF19" s="433">
        <v>0.00777777777777778</v>
      </c>
      <c r="AG19" s="433">
        <v>0.00736562222222222</v>
      </c>
      <c r="AH19" s="433">
        <v>0.00802152797979798</v>
      </c>
      <c r="AI19" s="433">
        <v>0.00912294888888889</v>
      </c>
      <c r="AJ19" s="433">
        <v>0.0114348346464646</v>
      </c>
      <c r="AK19" s="433">
        <v>0.0395497139393939</v>
      </c>
      <c r="AL19" s="433">
        <v>0.0480778226262626</v>
      </c>
      <c r="AM19" s="433">
        <v>0.0609193712121212</v>
      </c>
      <c r="AN19" s="433">
        <v>0.0646916103030303</v>
      </c>
      <c r="AO19" s="433">
        <v>0.0953164636363636</v>
      </c>
      <c r="AP19" s="433">
        <v>0.106660361212121</v>
      </c>
      <c r="AQ19" s="433">
        <v>0.122777255757576</v>
      </c>
      <c r="AR19" s="433">
        <v>0.128557333340247</v>
      </c>
      <c r="AS19" s="433">
        <v>0.138969505086029</v>
      </c>
      <c r="AT19" s="433">
        <v>0.193264071230876</v>
      </c>
      <c r="AU19" s="433">
        <v>0.281577604905945</v>
      </c>
      <c r="AV19" s="433">
        <v>0.35027307854259</v>
      </c>
      <c r="AW19" s="433">
        <v>0.668885373301193</v>
      </c>
      <c r="AX19" s="433">
        <v>1.00747357083134</v>
      </c>
      <c r="AY19" s="433">
        <v>1.06004870530391</v>
      </c>
      <c r="AZ19" s="433">
        <v>1.14516314031377</v>
      </c>
      <c r="BA19" s="433">
        <v>1.16356917605037</v>
      </c>
      <c r="BB19" s="433">
        <v>1.32023647847577</v>
      </c>
      <c r="BC19" s="433">
        <v>1.41140331266244</v>
      </c>
      <c r="BD19" s="433">
        <v>1.85441270163084</v>
      </c>
      <c r="BE19" s="435">
        <v>2.25584259773515</v>
      </c>
      <c r="BF19" s="457">
        <v>0.213149096418132</v>
      </c>
      <c r="BG19" s="457">
        <v>0.25373435588624</v>
      </c>
      <c r="BH19" s="457">
        <v>0.00141768692913428</v>
      </c>
    </row>
    <row r="20" spans="8:8">
      <c r="A20" s="45" t="s">
        <v>108</v>
      </c>
      <c r="B20" s="433">
        <v>0.0</v>
      </c>
      <c r="C20" s="433">
        <v>0.0</v>
      </c>
      <c r="D20" s="433">
        <v>0.0</v>
      </c>
      <c r="E20" s="433">
        <v>0.0</v>
      </c>
      <c r="F20" s="433">
        <v>0.0</v>
      </c>
      <c r="G20" s="433">
        <v>0.0</v>
      </c>
      <c r="H20" s="433">
        <v>0.0</v>
      </c>
      <c r="I20" s="433">
        <v>0.0</v>
      </c>
      <c r="J20" s="433">
        <v>0.0</v>
      </c>
      <c r="K20" s="433">
        <v>0.0</v>
      </c>
      <c r="L20" s="433">
        <v>0.0</v>
      </c>
      <c r="M20" s="433">
        <v>0.0</v>
      </c>
      <c r="N20" s="433">
        <v>0.0</v>
      </c>
      <c r="O20" s="433">
        <v>0.0</v>
      </c>
      <c r="P20" s="433">
        <v>0.0</v>
      </c>
      <c r="Q20" s="433">
        <v>0.0</v>
      </c>
      <c r="R20" s="433">
        <v>0.0</v>
      </c>
      <c r="S20" s="433">
        <v>0.0</v>
      </c>
      <c r="T20" s="433">
        <v>0.0</v>
      </c>
      <c r="U20" s="433">
        <v>0.0</v>
      </c>
      <c r="V20" s="433">
        <v>0.0</v>
      </c>
      <c r="W20" s="433">
        <v>0.0</v>
      </c>
      <c r="X20" s="433">
        <v>0.0</v>
      </c>
      <c r="Y20" s="433">
        <v>0.0</v>
      </c>
      <c r="Z20" s="433">
        <v>0.0</v>
      </c>
      <c r="AA20" s="433">
        <v>0.0</v>
      </c>
      <c r="AB20" s="433">
        <v>0.0</v>
      </c>
      <c r="AC20" s="433">
        <v>0.0</v>
      </c>
      <c r="AD20" s="433">
        <v>0.0</v>
      </c>
      <c r="AE20" s="433">
        <v>0.0</v>
      </c>
      <c r="AF20" s="433">
        <v>0.0</v>
      </c>
      <c r="AG20" s="433">
        <v>0.0</v>
      </c>
      <c r="AH20" s="433">
        <v>0.0</v>
      </c>
      <c r="AI20" s="433">
        <v>0.0</v>
      </c>
      <c r="AJ20" s="433">
        <v>0.0</v>
      </c>
      <c r="AK20" s="433">
        <v>0.001028</v>
      </c>
      <c r="AL20" s="433">
        <v>0.001028</v>
      </c>
      <c r="AM20" s="433">
        <v>0.001028</v>
      </c>
      <c r="AN20" s="433">
        <v>0.001028</v>
      </c>
      <c r="AO20" s="433">
        <v>0.001028</v>
      </c>
      <c r="AP20" s="433">
        <v>0.001028</v>
      </c>
      <c r="AQ20" s="433">
        <v>0.001028</v>
      </c>
      <c r="AR20" s="433">
        <v>0.00487799990463257</v>
      </c>
      <c r="AS20" s="433">
        <v>0.0125120000953674</v>
      </c>
      <c r="AT20" s="433">
        <v>0.0473190000953674</v>
      </c>
      <c r="AU20" s="433">
        <v>0.0752369998550415</v>
      </c>
      <c r="AV20" s="433">
        <v>0.117556999900818</v>
      </c>
      <c r="AW20" s="433">
        <v>0.119302999988556</v>
      </c>
      <c r="AX20" s="433">
        <v>0.150637000118256</v>
      </c>
      <c r="AY20" s="433">
        <v>0.747343513083923</v>
      </c>
      <c r="AZ20" s="433">
        <v>2.08338999993134</v>
      </c>
      <c r="BA20" s="433">
        <v>3.0369314440267</v>
      </c>
      <c r="BB20" s="433">
        <v>3.84167725593515</v>
      </c>
      <c r="BC20" s="433">
        <v>4.79812173319455</v>
      </c>
      <c r="BD20" s="433">
        <v>4.82969100019455</v>
      </c>
      <c r="BE20" s="435">
        <v>5.50799458518465</v>
      </c>
      <c r="BF20" s="457">
        <v>0.137328541190336</v>
      </c>
      <c r="BG20" s="457">
        <v>0.588138516648687</v>
      </c>
      <c r="BH20" s="457">
        <v>0.00346150566400265</v>
      </c>
    </row>
    <row r="21" spans="8:8" s="47" ht="10.2" customFormat="1">
      <c r="A21" s="54" t="s">
        <v>109</v>
      </c>
      <c r="B21" s="436">
        <v>0.0</v>
      </c>
      <c r="C21" s="436">
        <v>0.0</v>
      </c>
      <c r="D21" s="436">
        <v>0.0</v>
      </c>
      <c r="E21" s="436">
        <v>0.0</v>
      </c>
      <c r="F21" s="436">
        <v>0.0</v>
      </c>
      <c r="G21" s="436">
        <v>0.0</v>
      </c>
      <c r="H21" s="436">
        <v>0.0</v>
      </c>
      <c r="I21" s="436">
        <v>0.0</v>
      </c>
      <c r="J21" s="436">
        <v>0.0</v>
      </c>
      <c r="K21" s="436">
        <v>0.0</v>
      </c>
      <c r="L21" s="436">
        <v>0.0</v>
      </c>
      <c r="M21" s="436">
        <v>0.0</v>
      </c>
      <c r="N21" s="436">
        <v>0.0</v>
      </c>
      <c r="O21" s="436">
        <v>0.0</v>
      </c>
      <c r="P21" s="436">
        <v>0.0</v>
      </c>
      <c r="Q21" s="436">
        <v>0.0</v>
      </c>
      <c r="R21" s="436">
        <v>0.0</v>
      </c>
      <c r="S21" s="436">
        <v>0.0</v>
      </c>
      <c r="T21" s="436">
        <v>0.0</v>
      </c>
      <c r="U21" s="436">
        <v>0.0</v>
      </c>
      <c r="V21" s="436">
        <v>0.0</v>
      </c>
      <c r="W21" s="436">
        <v>0.0</v>
      </c>
      <c r="X21" s="436">
        <v>0.0</v>
      </c>
      <c r="Y21" s="436">
        <v>0.0</v>
      </c>
      <c r="Z21" s="436">
        <v>0.0</v>
      </c>
      <c r="AA21" s="436">
        <v>0.0</v>
      </c>
      <c r="AB21" s="436">
        <v>0.0</v>
      </c>
      <c r="AC21" s="436">
        <v>0.0</v>
      </c>
      <c r="AD21" s="436">
        <v>0.00171717171717172</v>
      </c>
      <c r="AE21" s="436">
        <v>0.00777777777777778</v>
      </c>
      <c r="AF21" s="436">
        <v>0.00777777777777778</v>
      </c>
      <c r="AG21" s="436">
        <v>0.0419739852222222</v>
      </c>
      <c r="AH21" s="436">
        <v>0.102925997979798</v>
      </c>
      <c r="AI21" s="436">
        <v>0.111372380198889</v>
      </c>
      <c r="AJ21" s="436">
        <v>0.148471920316465</v>
      </c>
      <c r="AK21" s="436">
        <v>0.252114795739394</v>
      </c>
      <c r="AL21" s="436">
        <v>0.320991025326263</v>
      </c>
      <c r="AM21" s="436">
        <v>0.458866738412121</v>
      </c>
      <c r="AN21" s="436">
        <v>0.44309745380303</v>
      </c>
      <c r="AO21" s="436">
        <v>0.543414491936364</v>
      </c>
      <c r="AP21" s="436">
        <v>0.532301140512121</v>
      </c>
      <c r="AQ21" s="436">
        <v>0.773789270347576</v>
      </c>
      <c r="AR21" s="436">
        <v>1.16145997464749</v>
      </c>
      <c r="AS21" s="436">
        <v>1.6704335559914</v>
      </c>
      <c r="AT21" s="436">
        <v>2.07792761282224</v>
      </c>
      <c r="AU21" s="436">
        <v>3.44912776667099</v>
      </c>
      <c r="AV21" s="436">
        <v>4.32435901479341</v>
      </c>
      <c r="AW21" s="436">
        <v>7.80414735195275</v>
      </c>
      <c r="AX21" s="436">
        <v>10.1969105470833</v>
      </c>
      <c r="AY21" s="436">
        <v>18.5816815022246</v>
      </c>
      <c r="AZ21" s="436">
        <v>31.4603868218231</v>
      </c>
      <c r="BA21" s="436">
        <v>45.1770034913969</v>
      </c>
      <c r="BB21" s="436">
        <v>56.1317767046775</v>
      </c>
      <c r="BC21" s="436">
        <v>65.7589869448652</v>
      </c>
      <c r="BD21" s="436">
        <v>78.7649400881846</v>
      </c>
      <c r="BE21" s="436">
        <v>85.4184260493074</v>
      </c>
      <c r="BF21" s="458">
        <v>0.0815096447252368</v>
      </c>
      <c r="BG21" s="458">
        <v>0.43836879723053</v>
      </c>
      <c r="BH21" s="458">
        <v>0.0536813101405685</v>
      </c>
    </row>
    <row r="22" spans="8:8">
      <c r="B22" s="433"/>
      <c r="C22" s="433"/>
      <c r="D22" s="433"/>
      <c r="E22" s="433"/>
      <c r="F22" s="433"/>
      <c r="G22" s="433"/>
      <c r="H22" s="433"/>
      <c r="I22" s="433"/>
      <c r="J22" s="433"/>
      <c r="K22" s="433"/>
      <c r="L22" s="433"/>
      <c r="M22" s="433"/>
      <c r="N22" s="433"/>
      <c r="O22" s="433"/>
      <c r="P22" s="433"/>
      <c r="Q22" s="433"/>
      <c r="R22" s="433"/>
      <c r="S22" s="433"/>
      <c r="T22" s="433"/>
      <c r="U22" s="433"/>
      <c r="V22" s="433"/>
      <c r="W22" s="433"/>
      <c r="X22" s="433"/>
      <c r="Y22" s="433"/>
      <c r="Z22" s="433"/>
      <c r="AA22" s="433"/>
      <c r="AB22" s="433"/>
      <c r="AC22" s="433"/>
      <c r="AD22" s="433"/>
      <c r="AE22" s="433"/>
      <c r="AF22" s="433"/>
      <c r="AG22" s="433"/>
      <c r="AH22" s="433"/>
      <c r="AI22" s="433"/>
      <c r="AJ22" s="433"/>
      <c r="AK22" s="433"/>
      <c r="AL22" s="433"/>
      <c r="AM22" s="433"/>
      <c r="AN22" s="433"/>
      <c r="AO22" s="433"/>
      <c r="AP22" s="433"/>
      <c r="AQ22" s="433"/>
      <c r="AR22" s="433"/>
      <c r="AS22" s="433"/>
      <c r="AT22" s="433"/>
      <c r="AU22" s="433"/>
      <c r="AV22" s="433"/>
      <c r="AW22" s="433"/>
      <c r="AX22" s="433"/>
      <c r="AY22" s="433"/>
      <c r="AZ22" s="433"/>
      <c r="BA22" s="433"/>
      <c r="BB22" s="433"/>
      <c r="BC22" s="433"/>
      <c r="BD22" s="433"/>
      <c r="BE22" s="435"/>
      <c r="BF22" s="457"/>
      <c r="BG22" s="457"/>
      <c r="BH22" s="457"/>
    </row>
    <row r="23" spans="8:8">
      <c r="A23" s="218" t="s">
        <v>110</v>
      </c>
      <c r="B23" s="433">
        <v>0.0</v>
      </c>
      <c r="C23" s="433">
        <v>0.0</v>
      </c>
      <c r="D23" s="433">
        <v>0.0</v>
      </c>
      <c r="E23" s="433">
        <v>0.0</v>
      </c>
      <c r="F23" s="433">
        <v>0.0</v>
      </c>
      <c r="G23" s="433">
        <v>0.0</v>
      </c>
      <c r="H23" s="433">
        <v>0.0</v>
      </c>
      <c r="I23" s="433">
        <v>0.0</v>
      </c>
      <c r="J23" s="433">
        <v>0.0</v>
      </c>
      <c r="K23" s="433">
        <v>0.0</v>
      </c>
      <c r="L23" s="433">
        <v>0.0</v>
      </c>
      <c r="M23" s="433">
        <v>0.0</v>
      </c>
      <c r="N23" s="433">
        <v>0.0</v>
      </c>
      <c r="O23" s="433">
        <v>0.0</v>
      </c>
      <c r="P23" s="433">
        <v>0.0</v>
      </c>
      <c r="Q23" s="433">
        <v>0.0</v>
      </c>
      <c r="R23" s="433">
        <v>0.0</v>
      </c>
      <c r="S23" s="433">
        <v>0.0</v>
      </c>
      <c r="T23" s="433">
        <v>0.0</v>
      </c>
      <c r="U23" s="433">
        <v>0.0</v>
      </c>
      <c r="V23" s="433">
        <v>0.0</v>
      </c>
      <c r="W23" s="433">
        <v>0.0</v>
      </c>
      <c r="X23" s="433">
        <v>0.0</v>
      </c>
      <c r="Y23" s="433">
        <v>0.0</v>
      </c>
      <c r="Z23" s="433">
        <v>0.0</v>
      </c>
      <c r="AA23" s="433">
        <v>0.0</v>
      </c>
      <c r="AB23" s="433">
        <v>0.0</v>
      </c>
      <c r="AC23" s="433">
        <v>0.0</v>
      </c>
      <c r="AD23" s="433">
        <v>0.0</v>
      </c>
      <c r="AE23" s="433">
        <v>0.0</v>
      </c>
      <c r="AF23" s="433">
        <v>0.001</v>
      </c>
      <c r="AG23" s="433">
        <v>0.005</v>
      </c>
      <c r="AH23" s="433">
        <v>0.02</v>
      </c>
      <c r="AI23" s="433">
        <v>0.045</v>
      </c>
      <c r="AJ23" s="433">
        <v>0.051</v>
      </c>
      <c r="AK23" s="433">
        <v>0.067</v>
      </c>
      <c r="AL23" s="433">
        <v>0.172</v>
      </c>
      <c r="AM23" s="433">
        <v>0.203</v>
      </c>
      <c r="AN23" s="433">
        <v>0.366</v>
      </c>
      <c r="AO23" s="433">
        <v>0.924</v>
      </c>
      <c r="AP23" s="433">
        <v>1.3312767567448</v>
      </c>
      <c r="AQ23" s="433">
        <v>1.75279298367607</v>
      </c>
      <c r="AR23" s="433">
        <v>2.03718492749374</v>
      </c>
      <c r="AS23" s="433">
        <v>2.01125740868278</v>
      </c>
      <c r="AT23" s="433">
        <v>1.95404016813174</v>
      </c>
      <c r="AU23" s="433">
        <v>2.06391373604185</v>
      </c>
      <c r="AV23" s="433">
        <v>1.93623636014216</v>
      </c>
      <c r="AW23" s="433">
        <v>2.46202901904667</v>
      </c>
      <c r="AX23" s="433">
        <v>3.15323156246948</v>
      </c>
      <c r="AY23" s="433">
        <v>3.84576803451967</v>
      </c>
      <c r="AZ23" s="433">
        <v>4.84034310174837</v>
      </c>
      <c r="BA23" s="433">
        <v>5.234838273</v>
      </c>
      <c r="BB23" s="433">
        <v>6.571511136</v>
      </c>
      <c r="BC23" s="433">
        <v>6.030429449</v>
      </c>
      <c r="BD23" s="433">
        <v>7.47736329867655</v>
      </c>
      <c r="BE23" s="435">
        <v>6.79414017490412</v>
      </c>
      <c r="BF23" s="457">
        <v>-0.0938547881468108</v>
      </c>
      <c r="BG23" s="457">
        <v>0.143619361852046</v>
      </c>
      <c r="BH23" s="457">
        <v>0.004269785369927</v>
      </c>
    </row>
    <row r="24" spans="8:8">
      <c r="A24" s="218" t="s">
        <v>111</v>
      </c>
      <c r="B24" s="433">
        <v>0.0</v>
      </c>
      <c r="C24" s="433">
        <v>0.0</v>
      </c>
      <c r="D24" s="433">
        <v>0.0</v>
      </c>
      <c r="E24" s="433">
        <v>0.0</v>
      </c>
      <c r="F24" s="433">
        <v>0.0</v>
      </c>
      <c r="G24" s="433">
        <v>0.0</v>
      </c>
      <c r="H24" s="433">
        <v>0.0</v>
      </c>
      <c r="I24" s="433">
        <v>0.0</v>
      </c>
      <c r="J24" s="433">
        <v>0.0</v>
      </c>
      <c r="K24" s="433">
        <v>0.0</v>
      </c>
      <c r="L24" s="433">
        <v>0.0</v>
      </c>
      <c r="M24" s="433">
        <v>0.0</v>
      </c>
      <c r="N24" s="433">
        <v>0.0</v>
      </c>
      <c r="O24" s="433">
        <v>0.0</v>
      </c>
      <c r="P24" s="433">
        <v>0.0</v>
      </c>
      <c r="Q24" s="433">
        <v>0.0</v>
      </c>
      <c r="R24" s="433">
        <v>0.0</v>
      </c>
      <c r="S24" s="433">
        <v>0.0</v>
      </c>
      <c r="T24" s="433">
        <v>0.0</v>
      </c>
      <c r="U24" s="433">
        <v>0.0</v>
      </c>
      <c r="V24" s="433">
        <v>0.0</v>
      </c>
      <c r="W24" s="433">
        <v>0.0</v>
      </c>
      <c r="X24" s="433">
        <v>0.006</v>
      </c>
      <c r="Y24" s="433">
        <v>0.008</v>
      </c>
      <c r="Z24" s="433">
        <v>0.007</v>
      </c>
      <c r="AA24" s="433">
        <v>0.007</v>
      </c>
      <c r="AB24" s="433">
        <v>0.008</v>
      </c>
      <c r="AC24" s="433">
        <v>0.009</v>
      </c>
      <c r="AD24" s="433">
        <v>0.008</v>
      </c>
      <c r="AE24" s="433">
        <v>0.009</v>
      </c>
      <c r="AF24" s="433">
        <v>0.009</v>
      </c>
      <c r="AG24" s="433">
        <v>0.008</v>
      </c>
      <c r="AH24" s="433">
        <v>0.008</v>
      </c>
      <c r="AI24" s="433">
        <v>0.011</v>
      </c>
      <c r="AJ24" s="433">
        <v>0.013</v>
      </c>
      <c r="AK24" s="433">
        <v>0.016</v>
      </c>
      <c r="AL24" s="433">
        <v>0.037</v>
      </c>
      <c r="AM24" s="433">
        <v>0.057</v>
      </c>
      <c r="AN24" s="433">
        <v>0.088</v>
      </c>
      <c r="AO24" s="433">
        <v>0.142</v>
      </c>
      <c r="AP24" s="433">
        <v>0.227</v>
      </c>
      <c r="AQ24" s="433">
        <v>0.366</v>
      </c>
      <c r="AR24" s="433">
        <v>0.491</v>
      </c>
      <c r="AS24" s="433">
        <v>0.637</v>
      </c>
      <c r="AT24" s="433">
        <v>0.996</v>
      </c>
      <c r="AU24" s="433">
        <v>1.292</v>
      </c>
      <c r="AV24" s="433">
        <v>2.312</v>
      </c>
      <c r="AW24" s="433">
        <v>2.751</v>
      </c>
      <c r="AX24" s="433">
        <v>3.665</v>
      </c>
      <c r="AY24" s="433">
        <v>4.6153</v>
      </c>
      <c r="AZ24" s="433">
        <v>5.574</v>
      </c>
      <c r="BA24" s="433">
        <v>5.43770000000002</v>
      </c>
      <c r="BB24" s="433">
        <v>6.51370000000002</v>
      </c>
      <c r="BC24" s="433">
        <v>7.46470000000003</v>
      </c>
      <c r="BD24" s="433">
        <v>9.72560000000004</v>
      </c>
      <c r="BE24" s="435">
        <v>13.0308665672554</v>
      </c>
      <c r="BF24" s="457">
        <v>0.336191402760661</v>
      </c>
      <c r="BG24" s="457">
        <v>0.25593078691183</v>
      </c>
      <c r="BH24" s="457">
        <v>0.00818926339374845</v>
      </c>
    </row>
    <row r="25" spans="8:8">
      <c r="A25" s="218" t="s">
        <v>112</v>
      </c>
      <c r="B25" s="433">
        <v>0.0</v>
      </c>
      <c r="C25" s="433">
        <v>0.0</v>
      </c>
      <c r="D25" s="433">
        <v>0.0</v>
      </c>
      <c r="E25" s="433">
        <v>0.0</v>
      </c>
      <c r="F25" s="433">
        <v>0.0</v>
      </c>
      <c r="G25" s="433">
        <v>0.0</v>
      </c>
      <c r="H25" s="433">
        <v>0.0</v>
      </c>
      <c r="I25" s="433">
        <v>0.0</v>
      </c>
      <c r="J25" s="433">
        <v>0.0</v>
      </c>
      <c r="K25" s="433">
        <v>0.0</v>
      </c>
      <c r="L25" s="433">
        <v>0.0</v>
      </c>
      <c r="M25" s="433">
        <v>0.0</v>
      </c>
      <c r="N25" s="433">
        <v>0.0</v>
      </c>
      <c r="O25" s="433">
        <v>0.0</v>
      </c>
      <c r="P25" s="433">
        <v>0.0</v>
      </c>
      <c r="Q25" s="433">
        <v>0.0</v>
      </c>
      <c r="R25" s="433">
        <v>0.0</v>
      </c>
      <c r="S25" s="433">
        <v>0.0</v>
      </c>
      <c r="T25" s="433">
        <v>0.0</v>
      </c>
      <c r="U25" s="433">
        <v>0.0</v>
      </c>
      <c r="V25" s="433">
        <v>0.0</v>
      </c>
      <c r="W25" s="433">
        <v>0.0</v>
      </c>
      <c r="X25" s="433">
        <v>0.0</v>
      </c>
      <c r="Y25" s="433">
        <v>0.0</v>
      </c>
      <c r="Z25" s="433">
        <v>0.0</v>
      </c>
      <c r="AA25" s="433">
        <v>0.0</v>
      </c>
      <c r="AB25" s="433">
        <v>0.0</v>
      </c>
      <c r="AC25" s="433">
        <v>0.0</v>
      </c>
      <c r="AD25" s="433">
        <v>0.0</v>
      </c>
      <c r="AE25" s="433">
        <v>0.0</v>
      </c>
      <c r="AF25" s="433">
        <v>0.0</v>
      </c>
      <c r="AG25" s="433">
        <v>0.0</v>
      </c>
      <c r="AH25" s="433">
        <v>0.0</v>
      </c>
      <c r="AI25" s="433">
        <v>0.0</v>
      </c>
      <c r="AJ25" s="433">
        <v>0.0</v>
      </c>
      <c r="AK25" s="433">
        <v>0.0</v>
      </c>
      <c r="AL25" s="433">
        <v>0.0</v>
      </c>
      <c r="AM25" s="433">
        <v>0.0</v>
      </c>
      <c r="AN25" s="433">
        <v>0.0</v>
      </c>
      <c r="AO25" s="433">
        <v>0.001</v>
      </c>
      <c r="AP25" s="433">
        <v>0.005</v>
      </c>
      <c r="AQ25" s="433">
        <v>0.02</v>
      </c>
      <c r="AR25" s="433">
        <v>0.047</v>
      </c>
      <c r="AS25" s="433">
        <v>0.122</v>
      </c>
      <c r="AT25" s="433">
        <v>0.237</v>
      </c>
      <c r="AU25" s="433">
        <v>0.681</v>
      </c>
      <c r="AV25" s="433">
        <v>0.861</v>
      </c>
      <c r="AW25" s="433">
        <v>1.221</v>
      </c>
      <c r="AX25" s="433">
        <v>1.374</v>
      </c>
      <c r="AY25" s="433">
        <v>1.331</v>
      </c>
      <c r="AZ25" s="433">
        <v>1.452</v>
      </c>
      <c r="BA25" s="433">
        <v>1.425</v>
      </c>
      <c r="BB25" s="433">
        <v>1.504064</v>
      </c>
      <c r="BC25" s="433">
        <v>1.318123</v>
      </c>
      <c r="BD25" s="433">
        <v>1.317</v>
      </c>
      <c r="BE25" s="435">
        <v>1.47723988040583</v>
      </c>
      <c r="BF25" s="457">
        <v>0.118605699217314</v>
      </c>
      <c r="BG25" s="457">
        <v>0.1870902634261</v>
      </c>
      <c r="BH25" s="457">
        <v>9.28373137270242E-4</v>
      </c>
    </row>
    <row r="26" spans="8:8">
      <c r="A26" s="218" t="s">
        <v>113</v>
      </c>
      <c r="B26" s="433" t="s">
        <v>114</v>
      </c>
      <c r="C26" s="433" t="s">
        <v>114</v>
      </c>
      <c r="D26" s="433" t="s">
        <v>114</v>
      </c>
      <c r="E26" s="433" t="s">
        <v>114</v>
      </c>
      <c r="F26" s="433" t="s">
        <v>114</v>
      </c>
      <c r="G26" s="433" t="s">
        <v>114</v>
      </c>
      <c r="H26" s="433" t="s">
        <v>114</v>
      </c>
      <c r="I26" s="433" t="s">
        <v>114</v>
      </c>
      <c r="J26" s="433" t="s">
        <v>114</v>
      </c>
      <c r="K26" s="433" t="s">
        <v>114</v>
      </c>
      <c r="L26" s="433" t="s">
        <v>114</v>
      </c>
      <c r="M26" s="433" t="s">
        <v>114</v>
      </c>
      <c r="N26" s="433" t="s">
        <v>114</v>
      </c>
      <c r="O26" s="433" t="s">
        <v>114</v>
      </c>
      <c r="P26" s="433" t="s">
        <v>114</v>
      </c>
      <c r="Q26" s="433" t="s">
        <v>114</v>
      </c>
      <c r="R26" s="433" t="s">
        <v>114</v>
      </c>
      <c r="S26" s="433" t="s">
        <v>114</v>
      </c>
      <c r="T26" s="433" t="s">
        <v>114</v>
      </c>
      <c r="U26" s="433" t="s">
        <v>114</v>
      </c>
      <c r="V26" s="433" t="s">
        <v>114</v>
      </c>
      <c r="W26" s="433" t="s">
        <v>114</v>
      </c>
      <c r="X26" s="433" t="s">
        <v>114</v>
      </c>
      <c r="Y26" s="433" t="s">
        <v>114</v>
      </c>
      <c r="Z26" s="433" t="s">
        <v>114</v>
      </c>
      <c r="AA26" s="433">
        <v>0.0</v>
      </c>
      <c r="AB26" s="433">
        <v>0.0</v>
      </c>
      <c r="AC26" s="433">
        <v>0.0</v>
      </c>
      <c r="AD26" s="433">
        <v>0.0</v>
      </c>
      <c r="AE26" s="433">
        <v>0.0</v>
      </c>
      <c r="AF26" s="433">
        <v>0.0</v>
      </c>
      <c r="AG26" s="433">
        <v>0.0</v>
      </c>
      <c r="AH26" s="433">
        <v>0.0</v>
      </c>
      <c r="AI26" s="433">
        <v>0.0</v>
      </c>
      <c r="AJ26" s="433">
        <v>0.0</v>
      </c>
      <c r="AK26" s="433">
        <v>0.0</v>
      </c>
      <c r="AL26" s="433">
        <v>0.0</v>
      </c>
      <c r="AM26" s="433">
        <v>0.0</v>
      </c>
      <c r="AN26" s="433">
        <v>0.0</v>
      </c>
      <c r="AO26" s="433">
        <v>0.002</v>
      </c>
      <c r="AP26" s="433">
        <v>0.01</v>
      </c>
      <c r="AQ26" s="433">
        <v>0.019</v>
      </c>
      <c r="AR26" s="433">
        <v>0.035</v>
      </c>
      <c r="AS26" s="433">
        <v>0.04</v>
      </c>
      <c r="AT26" s="433">
        <v>0.054</v>
      </c>
      <c r="AU26" s="433">
        <v>0.139</v>
      </c>
      <c r="AV26" s="433">
        <v>0.201</v>
      </c>
      <c r="AW26" s="433">
        <v>0.329</v>
      </c>
      <c r="AX26" s="433">
        <v>0.517</v>
      </c>
      <c r="AY26" s="433">
        <v>0.73</v>
      </c>
      <c r="AZ26" s="433">
        <v>0.796</v>
      </c>
      <c r="BA26" s="433">
        <v>1.014</v>
      </c>
      <c r="BB26" s="433">
        <v>1.204</v>
      </c>
      <c r="BC26" s="433">
        <v>1.3354</v>
      </c>
      <c r="BD26" s="433">
        <v>1.4673</v>
      </c>
      <c r="BE26" s="435">
        <v>1.73229157355469</v>
      </c>
      <c r="BF26" s="457">
        <v>0.177372409506216</v>
      </c>
      <c r="BG26" s="457">
        <v>0.391273508646956</v>
      </c>
      <c r="BH26" s="457">
        <v>0.00108866067328615</v>
      </c>
    </row>
    <row r="27" spans="8:8">
      <c r="A27" s="218" t="s">
        <v>115</v>
      </c>
      <c r="B27" s="433">
        <v>0.0</v>
      </c>
      <c r="C27" s="433">
        <v>0.0</v>
      </c>
      <c r="D27" s="433">
        <v>0.0</v>
      </c>
      <c r="E27" s="433">
        <v>0.0</v>
      </c>
      <c r="F27" s="433">
        <v>0.0</v>
      </c>
      <c r="G27" s="433">
        <v>0.0</v>
      </c>
      <c r="H27" s="433">
        <v>0.0</v>
      </c>
      <c r="I27" s="433">
        <v>0.0</v>
      </c>
      <c r="J27" s="433">
        <v>0.0</v>
      </c>
      <c r="K27" s="433">
        <v>0.0</v>
      </c>
      <c r="L27" s="433">
        <v>0.0</v>
      </c>
      <c r="M27" s="433">
        <v>0.0</v>
      </c>
      <c r="N27" s="433">
        <v>0.0</v>
      </c>
      <c r="O27" s="433">
        <v>0.0</v>
      </c>
      <c r="P27" s="433">
        <v>0.0</v>
      </c>
      <c r="Q27" s="433">
        <v>0.0</v>
      </c>
      <c r="R27" s="433">
        <v>0.0</v>
      </c>
      <c r="S27" s="433">
        <v>0.0</v>
      </c>
      <c r="T27" s="433">
        <v>0.0</v>
      </c>
      <c r="U27" s="433">
        <v>0.0</v>
      </c>
      <c r="V27" s="433">
        <v>0.0</v>
      </c>
      <c r="W27" s="433">
        <v>0.0</v>
      </c>
      <c r="X27" s="433">
        <v>0.0</v>
      </c>
      <c r="Y27" s="433">
        <v>0.0</v>
      </c>
      <c r="Z27" s="433">
        <v>0.0</v>
      </c>
      <c r="AA27" s="433">
        <v>0.0</v>
      </c>
      <c r="AB27" s="433">
        <v>0.0</v>
      </c>
      <c r="AC27" s="433">
        <v>0.0</v>
      </c>
      <c r="AD27" s="433">
        <v>0.0</v>
      </c>
      <c r="AE27" s="433">
        <v>0.0</v>
      </c>
      <c r="AF27" s="433">
        <v>0.0</v>
      </c>
      <c r="AG27" s="433">
        <v>0.0</v>
      </c>
      <c r="AH27" s="433">
        <v>0.0</v>
      </c>
      <c r="AI27" s="433">
        <v>0.0</v>
      </c>
      <c r="AJ27" s="433">
        <v>0.0</v>
      </c>
      <c r="AK27" s="433">
        <v>0.0</v>
      </c>
      <c r="AL27" s="433">
        <v>0.0</v>
      </c>
      <c r="AM27" s="433">
        <v>0.0</v>
      </c>
      <c r="AN27" s="433">
        <v>0.0</v>
      </c>
      <c r="AO27" s="433">
        <v>3.55E-4</v>
      </c>
      <c r="AP27" s="433">
        <v>3.55E-4</v>
      </c>
      <c r="AQ27" s="433">
        <v>3.55E-4</v>
      </c>
      <c r="AR27" s="433">
        <v>3.56E-4</v>
      </c>
      <c r="AS27" s="433">
        <v>3.56E-4</v>
      </c>
      <c r="AT27" s="433">
        <v>3.56E-4</v>
      </c>
      <c r="AU27" s="433">
        <v>0.031</v>
      </c>
      <c r="AV27" s="433">
        <v>0.114</v>
      </c>
      <c r="AW27" s="433">
        <v>0.185</v>
      </c>
      <c r="AX27" s="433">
        <v>0.231</v>
      </c>
      <c r="AY27" s="433">
        <v>0.1839</v>
      </c>
      <c r="AZ27" s="433">
        <v>0.221857</v>
      </c>
      <c r="BA27" s="433">
        <v>0.226701</v>
      </c>
      <c r="BB27" s="433">
        <v>0.21145</v>
      </c>
      <c r="BC27" s="433">
        <v>0.22061</v>
      </c>
      <c r="BD27" s="433">
        <v>0.238565</v>
      </c>
      <c r="BE27" s="435">
        <v>0.239983</v>
      </c>
      <c r="BF27" s="457">
        <v>0.00319539221247611</v>
      </c>
      <c r="BG27" s="457">
        <v>0.916971574432437</v>
      </c>
      <c r="BH27" s="457">
        <v>1.50817598114342E-4</v>
      </c>
    </row>
    <row r="28" spans="8:8">
      <c r="A28" s="218" t="s">
        <v>116</v>
      </c>
      <c r="B28" s="433">
        <v>0.0</v>
      </c>
      <c r="C28" s="433">
        <v>0.0</v>
      </c>
      <c r="D28" s="433">
        <v>0.0</v>
      </c>
      <c r="E28" s="433">
        <v>0.0</v>
      </c>
      <c r="F28" s="433">
        <v>0.0</v>
      </c>
      <c r="G28" s="433">
        <v>0.0</v>
      </c>
      <c r="H28" s="433">
        <v>0.0</v>
      </c>
      <c r="I28" s="433">
        <v>0.0</v>
      </c>
      <c r="J28" s="433">
        <v>0.0</v>
      </c>
      <c r="K28" s="433">
        <v>0.0</v>
      </c>
      <c r="L28" s="433">
        <v>0.0</v>
      </c>
      <c r="M28" s="433">
        <v>0.0</v>
      </c>
      <c r="N28" s="433">
        <v>0.0</v>
      </c>
      <c r="O28" s="433">
        <v>0.0</v>
      </c>
      <c r="P28" s="433">
        <v>0.0</v>
      </c>
      <c r="Q28" s="433">
        <v>0.0</v>
      </c>
      <c r="R28" s="433">
        <v>0.0</v>
      </c>
      <c r="S28" s="433">
        <v>0.0</v>
      </c>
      <c r="T28" s="433">
        <v>0.0</v>
      </c>
      <c r="U28" s="433">
        <v>0.0</v>
      </c>
      <c r="V28" s="433">
        <v>0.0</v>
      </c>
      <c r="W28" s="433">
        <v>0.0</v>
      </c>
      <c r="X28" s="433">
        <v>0.0</v>
      </c>
      <c r="Y28" s="433">
        <v>0.0</v>
      </c>
      <c r="Z28" s="433">
        <v>0.0</v>
      </c>
      <c r="AA28" s="433">
        <v>0.0</v>
      </c>
      <c r="AB28" s="433">
        <v>0.0</v>
      </c>
      <c r="AC28" s="433">
        <v>0.0</v>
      </c>
      <c r="AD28" s="433">
        <v>0.0</v>
      </c>
      <c r="AE28" s="433">
        <v>0.0</v>
      </c>
      <c r="AF28" s="433">
        <v>0.0</v>
      </c>
      <c r="AG28" s="433">
        <v>0.0</v>
      </c>
      <c r="AH28" s="433">
        <v>0.0</v>
      </c>
      <c r="AI28" s="433">
        <v>0.0</v>
      </c>
      <c r="AJ28" s="433">
        <v>0.0</v>
      </c>
      <c r="AK28" s="433">
        <v>0.0</v>
      </c>
      <c r="AL28" s="433">
        <v>2.0E-4</v>
      </c>
      <c r="AM28" s="433">
        <v>0.0016</v>
      </c>
      <c r="AN28" s="433">
        <v>0.0039</v>
      </c>
      <c r="AO28" s="433">
        <v>0.0099</v>
      </c>
      <c r="AP28" s="433">
        <v>0.02128</v>
      </c>
      <c r="AQ28" s="433">
        <v>0.049375</v>
      </c>
      <c r="AR28" s="433">
        <v>0.125098</v>
      </c>
      <c r="AS28" s="433">
        <v>0.244661</v>
      </c>
      <c r="AT28" s="433">
        <v>0.288067</v>
      </c>
      <c r="AU28" s="433">
        <v>0.335493</v>
      </c>
      <c r="AV28" s="433">
        <v>0.3968</v>
      </c>
      <c r="AW28" s="433">
        <v>0.4173</v>
      </c>
      <c r="AX28" s="433">
        <v>0.4783</v>
      </c>
      <c r="AY28" s="433">
        <v>0.4765</v>
      </c>
      <c r="AZ28" s="433">
        <v>0.5726</v>
      </c>
      <c r="BA28" s="433">
        <v>0.497</v>
      </c>
      <c r="BB28" s="433">
        <v>0.591038</v>
      </c>
      <c r="BC28" s="433">
        <v>0.60933</v>
      </c>
      <c r="BD28" s="433">
        <v>0.7</v>
      </c>
      <c r="BE28" s="435">
        <v>0.6991</v>
      </c>
      <c r="BF28" s="457">
        <v>-0.0040144418423107</v>
      </c>
      <c r="BG28" s="457">
        <v>0.0928497393481158</v>
      </c>
      <c r="BH28" s="457">
        <v>4.39350215814188E-4</v>
      </c>
    </row>
    <row r="29" spans="8:8">
      <c r="A29" s="218" t="s">
        <v>117</v>
      </c>
      <c r="B29" s="433">
        <v>0.0</v>
      </c>
      <c r="C29" s="433">
        <v>0.0</v>
      </c>
      <c r="D29" s="433">
        <v>0.0</v>
      </c>
      <c r="E29" s="433">
        <v>0.0</v>
      </c>
      <c r="F29" s="433">
        <v>0.0</v>
      </c>
      <c r="G29" s="433">
        <v>0.0</v>
      </c>
      <c r="H29" s="433">
        <v>0.0</v>
      </c>
      <c r="I29" s="433">
        <v>0.0</v>
      </c>
      <c r="J29" s="433">
        <v>0.0</v>
      </c>
      <c r="K29" s="433">
        <v>0.0</v>
      </c>
      <c r="L29" s="433">
        <v>0.0</v>
      </c>
      <c r="M29" s="433">
        <v>0.0</v>
      </c>
      <c r="N29" s="433">
        <v>0.0</v>
      </c>
      <c r="O29" s="433">
        <v>0.003</v>
      </c>
      <c r="P29" s="433">
        <v>0.006</v>
      </c>
      <c r="Q29" s="433">
        <v>0.0105</v>
      </c>
      <c r="R29" s="433">
        <v>0.0105</v>
      </c>
      <c r="S29" s="433">
        <v>0.0185</v>
      </c>
      <c r="T29" s="433">
        <v>0.0271</v>
      </c>
      <c r="U29" s="433">
        <v>0.0332</v>
      </c>
      <c r="V29" s="433">
        <v>0.0514</v>
      </c>
      <c r="W29" s="433">
        <v>0.1256</v>
      </c>
      <c r="X29" s="433">
        <v>0.1738</v>
      </c>
      <c r="Y29" s="433">
        <v>0.2917</v>
      </c>
      <c r="Z29" s="433">
        <v>0.4284</v>
      </c>
      <c r="AA29" s="433">
        <v>0.6103</v>
      </c>
      <c r="AB29" s="433">
        <v>0.7401</v>
      </c>
      <c r="AC29" s="433">
        <v>0.9154</v>
      </c>
      <c r="AD29" s="433">
        <v>1.0342</v>
      </c>
      <c r="AE29" s="433">
        <v>1.137</v>
      </c>
      <c r="AF29" s="433">
        <v>1.1773</v>
      </c>
      <c r="AG29" s="433">
        <v>1.2269</v>
      </c>
      <c r="AH29" s="433">
        <v>1.9342</v>
      </c>
      <c r="AI29" s="433">
        <v>2.8199</v>
      </c>
      <c r="AJ29" s="433">
        <v>3.029</v>
      </c>
      <c r="AK29" s="433">
        <v>4.2412</v>
      </c>
      <c r="AL29" s="433">
        <v>4.30601944444444</v>
      </c>
      <c r="AM29" s="433">
        <v>4.87693888888889</v>
      </c>
      <c r="AN29" s="433">
        <v>5.56078333333333</v>
      </c>
      <c r="AO29" s="433">
        <v>6.58311111111111</v>
      </c>
      <c r="AP29" s="433">
        <v>6.614</v>
      </c>
      <c r="AQ29" s="433">
        <v>6.10795833333333</v>
      </c>
      <c r="AR29" s="433">
        <v>7.1712</v>
      </c>
      <c r="AS29" s="433">
        <v>6.9278</v>
      </c>
      <c r="AT29" s="433">
        <v>6.7205</v>
      </c>
      <c r="AU29" s="433">
        <v>7.80942222222222</v>
      </c>
      <c r="AV29" s="433">
        <v>9.77418333333333</v>
      </c>
      <c r="AW29" s="433">
        <v>10.2699388888889</v>
      </c>
      <c r="AX29" s="433">
        <v>11.123275</v>
      </c>
      <c r="AY29" s="433">
        <v>13.0785027777778</v>
      </c>
      <c r="AZ29" s="433">
        <v>14.1330916666667</v>
      </c>
      <c r="BA29" s="433">
        <v>12.7817305555556</v>
      </c>
      <c r="BB29" s="433">
        <v>14.78</v>
      </c>
      <c r="BC29" s="433">
        <v>13.9019555555556</v>
      </c>
      <c r="BD29" s="433">
        <v>16.1498333333333</v>
      </c>
      <c r="BE29" s="435">
        <v>16.3533496087687</v>
      </c>
      <c r="BF29" s="457">
        <v>0.00983508554379409</v>
      </c>
      <c r="BG29" s="457">
        <v>0.0916329749666669</v>
      </c>
      <c r="BH29" s="457">
        <v>0.010277281762119</v>
      </c>
    </row>
    <row r="30" spans="8:8">
      <c r="A30" s="218" t="s">
        <v>118</v>
      </c>
      <c r="B30" s="433" t="s">
        <v>114</v>
      </c>
      <c r="C30" s="433" t="s">
        <v>114</v>
      </c>
      <c r="D30" s="433" t="s">
        <v>114</v>
      </c>
      <c r="E30" s="433" t="s">
        <v>114</v>
      </c>
      <c r="F30" s="433" t="s">
        <v>114</v>
      </c>
      <c r="G30" s="433" t="s">
        <v>114</v>
      </c>
      <c r="H30" s="433" t="s">
        <v>114</v>
      </c>
      <c r="I30" s="433" t="s">
        <v>114</v>
      </c>
      <c r="J30" s="433" t="s">
        <v>114</v>
      </c>
      <c r="K30" s="433" t="s">
        <v>114</v>
      </c>
      <c r="L30" s="433" t="s">
        <v>114</v>
      </c>
      <c r="M30" s="433" t="s">
        <v>114</v>
      </c>
      <c r="N30" s="433" t="s">
        <v>114</v>
      </c>
      <c r="O30" s="433" t="s">
        <v>114</v>
      </c>
      <c r="P30" s="433" t="s">
        <v>114</v>
      </c>
      <c r="Q30" s="433" t="s">
        <v>114</v>
      </c>
      <c r="R30" s="433" t="s">
        <v>114</v>
      </c>
      <c r="S30" s="433" t="s">
        <v>114</v>
      </c>
      <c r="T30" s="433" t="s">
        <v>114</v>
      </c>
      <c r="U30" s="433" t="s">
        <v>114</v>
      </c>
      <c r="V30" s="433">
        <v>0.0</v>
      </c>
      <c r="W30" s="433">
        <v>0.0</v>
      </c>
      <c r="X30" s="433">
        <v>0.0</v>
      </c>
      <c r="Y30" s="433">
        <v>0.0</v>
      </c>
      <c r="Z30" s="433">
        <v>0.0</v>
      </c>
      <c r="AA30" s="433">
        <v>0.0</v>
      </c>
      <c r="AB30" s="433">
        <v>0.0</v>
      </c>
      <c r="AC30" s="433">
        <v>0.0</v>
      </c>
      <c r="AD30" s="433">
        <v>0.0</v>
      </c>
      <c r="AE30" s="433">
        <v>0.0</v>
      </c>
      <c r="AF30" s="433">
        <v>0.0</v>
      </c>
      <c r="AG30" s="433">
        <v>0.0</v>
      </c>
      <c r="AH30" s="433">
        <v>0.0</v>
      </c>
      <c r="AI30" s="433">
        <v>0.0</v>
      </c>
      <c r="AJ30" s="433">
        <v>0.0</v>
      </c>
      <c r="AK30" s="433">
        <v>0.0</v>
      </c>
      <c r="AL30" s="433">
        <v>0.0</v>
      </c>
      <c r="AM30" s="433">
        <v>0.0014</v>
      </c>
      <c r="AN30" s="433">
        <v>0.0061</v>
      </c>
      <c r="AO30" s="433">
        <v>0.0076</v>
      </c>
      <c r="AP30" s="433">
        <v>0.0539</v>
      </c>
      <c r="AQ30" s="433">
        <v>0.0763</v>
      </c>
      <c r="AR30" s="433">
        <v>0.091</v>
      </c>
      <c r="AS30" s="433">
        <v>0.133</v>
      </c>
      <c r="AT30" s="433">
        <v>0.195</v>
      </c>
      <c r="AU30" s="433">
        <v>0.277</v>
      </c>
      <c r="AV30" s="433">
        <v>0.368</v>
      </c>
      <c r="AW30" s="433">
        <v>0.434</v>
      </c>
      <c r="AX30" s="433">
        <v>0.529</v>
      </c>
      <c r="AY30" s="433">
        <v>0.604</v>
      </c>
      <c r="AZ30" s="433">
        <v>0.7151</v>
      </c>
      <c r="BA30" s="433">
        <v>0.594</v>
      </c>
      <c r="BB30" s="433">
        <v>0.723</v>
      </c>
      <c r="BC30" s="433">
        <v>0.636</v>
      </c>
      <c r="BD30" s="433">
        <v>0.687</v>
      </c>
      <c r="BE30" s="435">
        <v>0.823281790437437</v>
      </c>
      <c r="BF30" s="457">
        <v>0.195098088265542</v>
      </c>
      <c r="BG30" s="457">
        <v>0.134206710818198</v>
      </c>
      <c r="BH30" s="457">
        <v>5.17392407816591E-4</v>
      </c>
    </row>
    <row r="31" spans="8:8">
      <c r="A31" s="218" t="s">
        <v>119</v>
      </c>
      <c r="B31" s="433">
        <v>0.0</v>
      </c>
      <c r="C31" s="433">
        <v>0.0</v>
      </c>
      <c r="D31" s="433">
        <v>0.0</v>
      </c>
      <c r="E31" s="433">
        <v>0.0</v>
      </c>
      <c r="F31" s="433">
        <v>0.0</v>
      </c>
      <c r="G31" s="433">
        <v>0.0</v>
      </c>
      <c r="H31" s="433">
        <v>0.0</v>
      </c>
      <c r="I31" s="433">
        <v>0.0</v>
      </c>
      <c r="J31" s="433">
        <v>0.0</v>
      </c>
      <c r="K31" s="433">
        <v>0.0</v>
      </c>
      <c r="L31" s="433">
        <v>0.0</v>
      </c>
      <c r="M31" s="433">
        <v>0.0</v>
      </c>
      <c r="N31" s="433">
        <v>0.0</v>
      </c>
      <c r="O31" s="433">
        <v>0.0</v>
      </c>
      <c r="P31" s="433">
        <v>0.0</v>
      </c>
      <c r="Q31" s="433">
        <v>0.0</v>
      </c>
      <c r="R31" s="433">
        <v>0.0</v>
      </c>
      <c r="S31" s="433">
        <v>0.0</v>
      </c>
      <c r="T31" s="433">
        <v>0.0</v>
      </c>
      <c r="U31" s="433">
        <v>0.0</v>
      </c>
      <c r="V31" s="433">
        <v>0.0</v>
      </c>
      <c r="W31" s="433">
        <v>0.0</v>
      </c>
      <c r="X31" s="433">
        <v>0.0</v>
      </c>
      <c r="Y31" s="433">
        <v>0.0</v>
      </c>
      <c r="Z31" s="433">
        <v>0.0</v>
      </c>
      <c r="AA31" s="433">
        <v>0.0</v>
      </c>
      <c r="AB31" s="433">
        <v>6.0E-4</v>
      </c>
      <c r="AC31" s="433">
        <v>0.0024</v>
      </c>
      <c r="AD31" s="433">
        <v>0.0044</v>
      </c>
      <c r="AE31" s="433">
        <v>0.0072</v>
      </c>
      <c r="AF31" s="433">
        <v>0.0108</v>
      </c>
      <c r="AG31" s="433">
        <v>0.011</v>
      </c>
      <c r="AH31" s="433">
        <v>0.0166</v>
      </c>
      <c r="AI31" s="433">
        <v>0.023</v>
      </c>
      <c r="AJ31" s="433">
        <v>0.049</v>
      </c>
      <c r="AK31" s="433">
        <v>0.0766</v>
      </c>
      <c r="AL31" s="433">
        <v>0.0696</v>
      </c>
      <c r="AM31" s="433">
        <v>0.063</v>
      </c>
      <c r="AN31" s="433">
        <v>0.0919</v>
      </c>
      <c r="AO31" s="433">
        <v>0.1203</v>
      </c>
      <c r="AP31" s="433">
        <v>0.1683</v>
      </c>
      <c r="AQ31" s="433">
        <v>0.1527</v>
      </c>
      <c r="AR31" s="433">
        <v>0.1884</v>
      </c>
      <c r="AS31" s="433">
        <v>0.2605</v>
      </c>
      <c r="AT31" s="433">
        <v>0.2766</v>
      </c>
      <c r="AU31" s="433">
        <v>0.2943</v>
      </c>
      <c r="AV31" s="433">
        <v>0.4814</v>
      </c>
      <c r="AW31" s="433">
        <v>0.4943</v>
      </c>
      <c r="AX31" s="433">
        <v>0.7737</v>
      </c>
      <c r="AY31" s="433">
        <v>1.1072</v>
      </c>
      <c r="AZ31" s="433">
        <v>2.35050505050505</v>
      </c>
      <c r="BA31" s="433">
        <v>3.0989898989899</v>
      </c>
      <c r="BB31" s="433">
        <v>4.84343434343434</v>
      </c>
      <c r="BC31" s="433">
        <v>5.8979797979798</v>
      </c>
      <c r="BD31" s="433">
        <v>6.08585858585859</v>
      </c>
      <c r="BE31" s="435">
        <v>8.05050505050505</v>
      </c>
      <c r="BF31" s="457">
        <v>0.319207310160306</v>
      </c>
      <c r="BG31" s="457">
        <v>0.362219108630306</v>
      </c>
      <c r="BH31" s="457">
        <v>0.00505934935109798</v>
      </c>
    </row>
    <row r="32" spans="8:8">
      <c r="A32" s="218" t="s">
        <v>120</v>
      </c>
      <c r="B32" s="433">
        <v>0.0</v>
      </c>
      <c r="C32" s="433">
        <v>0.0</v>
      </c>
      <c r="D32" s="433">
        <v>0.0</v>
      </c>
      <c r="E32" s="433">
        <v>0.0</v>
      </c>
      <c r="F32" s="433">
        <v>0.0</v>
      </c>
      <c r="G32" s="433">
        <v>0.0</v>
      </c>
      <c r="H32" s="433">
        <v>0.0</v>
      </c>
      <c r="I32" s="433">
        <v>0.0</v>
      </c>
      <c r="J32" s="433">
        <v>0.0</v>
      </c>
      <c r="K32" s="433">
        <v>0.0</v>
      </c>
      <c r="L32" s="433">
        <v>0.0</v>
      </c>
      <c r="M32" s="433">
        <v>0.0</v>
      </c>
      <c r="N32" s="433">
        <v>0.0</v>
      </c>
      <c r="O32" s="433">
        <v>0.0</v>
      </c>
      <c r="P32" s="433">
        <v>0.0</v>
      </c>
      <c r="Q32" s="433">
        <v>0.0</v>
      </c>
      <c r="R32" s="433">
        <v>0.0</v>
      </c>
      <c r="S32" s="433">
        <v>0.0</v>
      </c>
      <c r="T32" s="433">
        <v>0.0</v>
      </c>
      <c r="U32" s="433">
        <v>0.0</v>
      </c>
      <c r="V32" s="433">
        <v>0.0</v>
      </c>
      <c r="W32" s="433">
        <v>0.0</v>
      </c>
      <c r="X32" s="433">
        <v>0.0</v>
      </c>
      <c r="Y32" s="433">
        <v>0.0</v>
      </c>
      <c r="Z32" s="433">
        <v>0.0</v>
      </c>
      <c r="AA32" s="433">
        <v>2.71526E-4</v>
      </c>
      <c r="AB32" s="433">
        <v>4.89604E-4</v>
      </c>
      <c r="AC32" s="433">
        <v>4.89604E-4</v>
      </c>
      <c r="AD32" s="433">
        <v>0.00240218</v>
      </c>
      <c r="AE32" s="433">
        <v>0.004704</v>
      </c>
      <c r="AF32" s="433">
        <v>0.0047142</v>
      </c>
      <c r="AG32" s="433">
        <v>0.0074302</v>
      </c>
      <c r="AH32" s="433">
        <v>0.0111284</v>
      </c>
      <c r="AI32" s="433">
        <v>0.0194972</v>
      </c>
      <c r="AJ32" s="433">
        <v>0.03694443</v>
      </c>
      <c r="AK32" s="433">
        <v>0.048</v>
      </c>
      <c r="AL32" s="433">
        <v>0.131</v>
      </c>
      <c r="AM32" s="433">
        <v>0.265</v>
      </c>
      <c r="AN32" s="433">
        <v>0.388</v>
      </c>
      <c r="AO32" s="433">
        <v>0.595</v>
      </c>
      <c r="AP32" s="433">
        <v>0.962</v>
      </c>
      <c r="AQ32" s="433">
        <v>2.182</v>
      </c>
      <c r="AR32" s="433">
        <v>4.07</v>
      </c>
      <c r="AS32" s="433">
        <v>5.694</v>
      </c>
      <c r="AT32" s="433">
        <v>7.912</v>
      </c>
      <c r="AU32" s="433">
        <v>9.945</v>
      </c>
      <c r="AV32" s="433">
        <v>12.052</v>
      </c>
      <c r="AW32" s="433">
        <v>15.107985</v>
      </c>
      <c r="AX32" s="433">
        <v>16.054344</v>
      </c>
      <c r="AY32" s="433">
        <v>17.250189</v>
      </c>
      <c r="AZ32" s="433">
        <v>21.350168</v>
      </c>
      <c r="BA32" s="433">
        <v>21.307965</v>
      </c>
      <c r="BB32" s="433">
        <v>24.54369</v>
      </c>
      <c r="BC32" s="433">
        <v>28.53087</v>
      </c>
      <c r="BD32" s="433">
        <v>34.615359</v>
      </c>
      <c r="BE32" s="435">
        <v>40.6038152664081</v>
      </c>
      <c r="BF32" s="457">
        <v>0.169795057749777</v>
      </c>
      <c r="BG32" s="457">
        <v>0.159039551249189</v>
      </c>
      <c r="BH32" s="457">
        <v>0.0255175153771646</v>
      </c>
    </row>
    <row r="33" spans="8:8">
      <c r="A33" s="218" t="s">
        <v>121</v>
      </c>
      <c r="B33" s="433">
        <v>0.0</v>
      </c>
      <c r="C33" s="433">
        <v>0.0</v>
      </c>
      <c r="D33" s="433">
        <v>0.0</v>
      </c>
      <c r="E33" s="433">
        <v>0.0</v>
      </c>
      <c r="F33" s="433">
        <v>0.0</v>
      </c>
      <c r="G33" s="433">
        <v>0.0</v>
      </c>
      <c r="H33" s="433">
        <v>0.0</v>
      </c>
      <c r="I33" s="433">
        <v>0.0</v>
      </c>
      <c r="J33" s="433">
        <v>0.0</v>
      </c>
      <c r="K33" s="433">
        <v>0.0</v>
      </c>
      <c r="L33" s="433">
        <v>0.0</v>
      </c>
      <c r="M33" s="433">
        <v>0.0</v>
      </c>
      <c r="N33" s="433">
        <v>0.0</v>
      </c>
      <c r="O33" s="433">
        <v>0.0</v>
      </c>
      <c r="P33" s="433">
        <v>0.0</v>
      </c>
      <c r="Q33" s="433">
        <v>0.0</v>
      </c>
      <c r="R33" s="433">
        <v>0.0</v>
      </c>
      <c r="S33" s="433">
        <v>0.0</v>
      </c>
      <c r="T33" s="433">
        <v>0.0</v>
      </c>
      <c r="U33" s="433">
        <v>0.0</v>
      </c>
      <c r="V33" s="433">
        <v>0.0</v>
      </c>
      <c r="W33" s="433">
        <v>0.001</v>
      </c>
      <c r="X33" s="433">
        <v>0.002</v>
      </c>
      <c r="Y33" s="433">
        <v>0.008</v>
      </c>
      <c r="Z33" s="433">
        <v>0.026</v>
      </c>
      <c r="AA33" s="433">
        <v>0.071</v>
      </c>
      <c r="AB33" s="433">
        <v>0.1</v>
      </c>
      <c r="AC33" s="433">
        <v>0.275</v>
      </c>
      <c r="AD33" s="433">
        <v>0.6</v>
      </c>
      <c r="AE33" s="433">
        <v>0.909</v>
      </c>
      <c r="AF33" s="433">
        <v>1.5</v>
      </c>
      <c r="AG33" s="433">
        <v>2.032</v>
      </c>
      <c r="AH33" s="433">
        <v>2.966</v>
      </c>
      <c r="AI33" s="433">
        <v>4.489</v>
      </c>
      <c r="AJ33" s="433">
        <v>5.528</v>
      </c>
      <c r="AK33" s="433">
        <v>9.513</v>
      </c>
      <c r="AL33" s="433">
        <v>10.509</v>
      </c>
      <c r="AM33" s="433">
        <v>15.786</v>
      </c>
      <c r="AN33" s="433">
        <v>18.713</v>
      </c>
      <c r="AO33" s="433">
        <v>25.509</v>
      </c>
      <c r="AP33" s="433">
        <v>27.229</v>
      </c>
      <c r="AQ33" s="433">
        <v>30.71</v>
      </c>
      <c r="AR33" s="433">
        <v>39.713</v>
      </c>
      <c r="AS33" s="433">
        <v>40.574</v>
      </c>
      <c r="AT33" s="433">
        <v>38.648</v>
      </c>
      <c r="AU33" s="433">
        <v>38.547</v>
      </c>
      <c r="AV33" s="433">
        <v>49.857</v>
      </c>
      <c r="AW33" s="433">
        <v>51.68</v>
      </c>
      <c r="AX33" s="433">
        <v>52.737</v>
      </c>
      <c r="AY33" s="433">
        <v>58.497</v>
      </c>
      <c r="AZ33" s="433">
        <v>80.624</v>
      </c>
      <c r="BA33" s="433">
        <v>79.924</v>
      </c>
      <c r="BB33" s="433">
        <v>105.693</v>
      </c>
      <c r="BC33" s="433">
        <v>109.951</v>
      </c>
      <c r="BD33" s="433">
        <v>125.894</v>
      </c>
      <c r="BE33" s="435">
        <v>130.965</v>
      </c>
      <c r="BF33" s="457">
        <v>0.0374376231682807</v>
      </c>
      <c r="BG33" s="457">
        <v>0.125350480745949</v>
      </c>
      <c r="BH33" s="457">
        <v>0.0823051080161709</v>
      </c>
    </row>
    <row r="34" spans="8:8">
      <c r="A34" s="218" t="s">
        <v>122</v>
      </c>
      <c r="B34" s="433">
        <v>0.0</v>
      </c>
      <c r="C34" s="433">
        <v>0.0</v>
      </c>
      <c r="D34" s="433">
        <v>0.0</v>
      </c>
      <c r="E34" s="433">
        <v>0.0</v>
      </c>
      <c r="F34" s="433">
        <v>0.0</v>
      </c>
      <c r="G34" s="433">
        <v>0.0</v>
      </c>
      <c r="H34" s="433">
        <v>0.0</v>
      </c>
      <c r="I34" s="433">
        <v>0.0</v>
      </c>
      <c r="J34" s="433">
        <v>0.0</v>
      </c>
      <c r="K34" s="433">
        <v>0.0</v>
      </c>
      <c r="L34" s="433">
        <v>0.0</v>
      </c>
      <c r="M34" s="433">
        <v>0.0</v>
      </c>
      <c r="N34" s="433">
        <v>0.0</v>
      </c>
      <c r="O34" s="433">
        <v>0.0</v>
      </c>
      <c r="P34" s="433">
        <v>0.0</v>
      </c>
      <c r="Q34" s="433">
        <v>0.0</v>
      </c>
      <c r="R34" s="433">
        <v>0.0</v>
      </c>
      <c r="S34" s="433">
        <v>0.0</v>
      </c>
      <c r="T34" s="433">
        <v>0.0</v>
      </c>
      <c r="U34" s="433">
        <v>0.0</v>
      </c>
      <c r="V34" s="433">
        <v>0.0</v>
      </c>
      <c r="W34" s="433">
        <v>0.0</v>
      </c>
      <c r="X34" s="433">
        <v>0.001</v>
      </c>
      <c r="Y34" s="433">
        <v>0.001</v>
      </c>
      <c r="Z34" s="433">
        <v>0.001</v>
      </c>
      <c r="AA34" s="433">
        <v>0.002</v>
      </c>
      <c r="AB34" s="433">
        <v>0.002</v>
      </c>
      <c r="AC34" s="433">
        <v>0.008</v>
      </c>
      <c r="AD34" s="433">
        <v>0.047</v>
      </c>
      <c r="AE34" s="433">
        <v>0.037</v>
      </c>
      <c r="AF34" s="433">
        <v>0.034</v>
      </c>
      <c r="AG34" s="433">
        <v>0.036</v>
      </c>
      <c r="AH34" s="433">
        <v>0.037</v>
      </c>
      <c r="AI34" s="433">
        <v>0.073</v>
      </c>
      <c r="AJ34" s="433">
        <v>0.162</v>
      </c>
      <c r="AK34" s="433">
        <v>0.451</v>
      </c>
      <c r="AL34" s="433">
        <v>0.756</v>
      </c>
      <c r="AM34" s="433">
        <v>0.651</v>
      </c>
      <c r="AN34" s="433">
        <v>1.021</v>
      </c>
      <c r="AO34" s="433">
        <v>1.121</v>
      </c>
      <c r="AP34" s="433">
        <v>1.266</v>
      </c>
      <c r="AQ34" s="433">
        <v>1.699</v>
      </c>
      <c r="AR34" s="433">
        <v>1.818</v>
      </c>
      <c r="AS34" s="433">
        <v>2.242</v>
      </c>
      <c r="AT34" s="433">
        <v>2.543</v>
      </c>
      <c r="AU34" s="433">
        <v>2.714</v>
      </c>
      <c r="AV34" s="433">
        <v>3.315</v>
      </c>
      <c r="AW34" s="433">
        <v>3.85</v>
      </c>
      <c r="AX34" s="433">
        <v>4.139</v>
      </c>
      <c r="AY34" s="433">
        <v>3.689</v>
      </c>
      <c r="AZ34" s="433">
        <v>4.621</v>
      </c>
      <c r="BA34" s="433">
        <v>5.146</v>
      </c>
      <c r="BB34" s="433">
        <v>5.536987</v>
      </c>
      <c r="BC34" s="433">
        <v>6.300259</v>
      </c>
      <c r="BD34" s="433">
        <v>7.266347</v>
      </c>
      <c r="BE34" s="435">
        <v>9.30546379049695</v>
      </c>
      <c r="BF34" s="457">
        <v>0.277125772556972</v>
      </c>
      <c r="BG34" s="457">
        <v>0.110700525470547</v>
      </c>
      <c r="BH34" s="457">
        <v>0.00584802964469452</v>
      </c>
    </row>
    <row r="35" spans="8:8">
      <c r="A35" s="218" t="s">
        <v>123</v>
      </c>
      <c r="B35" s="433">
        <v>0.0</v>
      </c>
      <c r="C35" s="433">
        <v>0.0</v>
      </c>
      <c r="D35" s="433">
        <v>0.0</v>
      </c>
      <c r="E35" s="433">
        <v>0.0</v>
      </c>
      <c r="F35" s="433">
        <v>0.0</v>
      </c>
      <c r="G35" s="433">
        <v>0.0</v>
      </c>
      <c r="H35" s="433">
        <v>0.0</v>
      </c>
      <c r="I35" s="433">
        <v>0.0</v>
      </c>
      <c r="J35" s="433">
        <v>0.0</v>
      </c>
      <c r="K35" s="433">
        <v>0.0</v>
      </c>
      <c r="L35" s="433">
        <v>0.0</v>
      </c>
      <c r="M35" s="433">
        <v>0.0</v>
      </c>
      <c r="N35" s="433">
        <v>0.0</v>
      </c>
      <c r="O35" s="433">
        <v>0.0</v>
      </c>
      <c r="P35" s="433">
        <v>0.0</v>
      </c>
      <c r="Q35" s="433">
        <v>0.0</v>
      </c>
      <c r="R35" s="433">
        <v>0.0</v>
      </c>
      <c r="S35" s="433">
        <v>0.0</v>
      </c>
      <c r="T35" s="433">
        <v>0.0</v>
      </c>
      <c r="U35" s="433">
        <v>0.0</v>
      </c>
      <c r="V35" s="433">
        <v>0.0</v>
      </c>
      <c r="W35" s="433">
        <v>0.0</v>
      </c>
      <c r="X35" s="433">
        <v>0.0</v>
      </c>
      <c r="Y35" s="433">
        <v>0.0</v>
      </c>
      <c r="Z35" s="433">
        <v>0.0</v>
      </c>
      <c r="AA35" s="433">
        <v>0.0</v>
      </c>
      <c r="AB35" s="433">
        <v>0.0</v>
      </c>
      <c r="AC35" s="433">
        <v>0.0</v>
      </c>
      <c r="AD35" s="433">
        <v>0.0</v>
      </c>
      <c r="AE35" s="433">
        <v>0.0</v>
      </c>
      <c r="AF35" s="433">
        <v>0.0</v>
      </c>
      <c r="AG35" s="433">
        <v>0.0</v>
      </c>
      <c r="AH35" s="433">
        <v>0.0</v>
      </c>
      <c r="AI35" s="433">
        <v>0.0</v>
      </c>
      <c r="AJ35" s="433">
        <v>0.0</v>
      </c>
      <c r="AK35" s="433">
        <v>0.0</v>
      </c>
      <c r="AL35" s="433">
        <v>0.001</v>
      </c>
      <c r="AM35" s="433">
        <v>0.001</v>
      </c>
      <c r="AN35" s="433">
        <v>0.004</v>
      </c>
      <c r="AO35" s="433">
        <v>0.006</v>
      </c>
      <c r="AP35" s="433">
        <v>0.01</v>
      </c>
      <c r="AQ35" s="433">
        <v>0.043</v>
      </c>
      <c r="AR35" s="433">
        <v>0.11</v>
      </c>
      <c r="AS35" s="433">
        <v>0.205</v>
      </c>
      <c r="AT35" s="433">
        <v>0.331</v>
      </c>
      <c r="AU35" s="433">
        <v>0.527</v>
      </c>
      <c r="AV35" s="433">
        <v>0.626</v>
      </c>
      <c r="AW35" s="433">
        <v>0.771181</v>
      </c>
      <c r="AX35" s="433">
        <v>0.717905</v>
      </c>
      <c r="AY35" s="433">
        <v>0.65654</v>
      </c>
      <c r="AZ35" s="433">
        <v>0.693</v>
      </c>
      <c r="BA35" s="433">
        <v>0.684</v>
      </c>
      <c r="BB35" s="433">
        <v>0.758</v>
      </c>
      <c r="BC35" s="433">
        <v>0.607</v>
      </c>
      <c r="BD35" s="433">
        <v>0.729</v>
      </c>
      <c r="BE35" s="435">
        <v>0.643</v>
      </c>
      <c r="BF35" s="457">
        <v>-0.120379740193543</v>
      </c>
      <c r="BG35" s="457">
        <v>0.0821562036425929</v>
      </c>
      <c r="BH35" s="457">
        <v>4.04094104947107E-4</v>
      </c>
    </row>
    <row r="36" spans="8:8">
      <c r="A36" s="218" t="s">
        <v>124</v>
      </c>
      <c r="B36" s="433">
        <v>0.0</v>
      </c>
      <c r="C36" s="433">
        <v>0.0</v>
      </c>
      <c r="D36" s="433">
        <v>0.0</v>
      </c>
      <c r="E36" s="433">
        <v>0.0</v>
      </c>
      <c r="F36" s="433">
        <v>0.0</v>
      </c>
      <c r="G36" s="433">
        <v>0.0</v>
      </c>
      <c r="H36" s="433">
        <v>0.0</v>
      </c>
      <c r="I36" s="433">
        <v>0.0</v>
      </c>
      <c r="J36" s="433">
        <v>0.0</v>
      </c>
      <c r="K36" s="433">
        <v>0.0</v>
      </c>
      <c r="L36" s="433">
        <v>0.0</v>
      </c>
      <c r="M36" s="433">
        <v>0.0</v>
      </c>
      <c r="N36" s="433">
        <v>0.0</v>
      </c>
      <c r="O36" s="433">
        <v>0.0</v>
      </c>
      <c r="P36" s="433">
        <v>0.0</v>
      </c>
      <c r="Q36" s="433">
        <v>0.0</v>
      </c>
      <c r="R36" s="433">
        <v>0.0</v>
      </c>
      <c r="S36" s="433">
        <v>0.0</v>
      </c>
      <c r="T36" s="433">
        <v>0.0</v>
      </c>
      <c r="U36" s="433">
        <v>0.0</v>
      </c>
      <c r="V36" s="433">
        <v>0.0</v>
      </c>
      <c r="W36" s="433">
        <v>0.0</v>
      </c>
      <c r="X36" s="433">
        <v>0.0</v>
      </c>
      <c r="Y36" s="433">
        <v>0.0</v>
      </c>
      <c r="Z36" s="433">
        <v>0.0</v>
      </c>
      <c r="AA36" s="433">
        <v>0.0</v>
      </c>
      <c r="AB36" s="433">
        <v>0.0</v>
      </c>
      <c r="AC36" s="433">
        <v>0.0</v>
      </c>
      <c r="AD36" s="433">
        <v>0.0</v>
      </c>
      <c r="AE36" s="433">
        <v>0.0</v>
      </c>
      <c r="AF36" s="433">
        <v>0.0</v>
      </c>
      <c r="AG36" s="433">
        <v>0.0</v>
      </c>
      <c r="AH36" s="433">
        <v>0.0</v>
      </c>
      <c r="AI36" s="433">
        <v>0.0</v>
      </c>
      <c r="AJ36" s="433">
        <v>0.0</v>
      </c>
      <c r="AK36" s="433">
        <v>0.0</v>
      </c>
      <c r="AL36" s="433">
        <v>0.0</v>
      </c>
      <c r="AM36" s="433">
        <v>0.0</v>
      </c>
      <c r="AN36" s="433">
        <v>0.0</v>
      </c>
      <c r="AO36" s="433">
        <v>0.0</v>
      </c>
      <c r="AP36" s="433">
        <v>0.0</v>
      </c>
      <c r="AQ36" s="433">
        <v>0.0</v>
      </c>
      <c r="AR36" s="433">
        <v>0.0</v>
      </c>
      <c r="AS36" s="433">
        <v>0.0</v>
      </c>
      <c r="AT36" s="433">
        <v>0.0</v>
      </c>
      <c r="AU36" s="433">
        <v>0.0</v>
      </c>
      <c r="AV36" s="433">
        <v>7.936E-6</v>
      </c>
      <c r="AW36" s="433">
        <v>0.0</v>
      </c>
      <c r="AX36" s="433">
        <v>0.005484748</v>
      </c>
      <c r="AY36" s="433">
        <v>0.008385545</v>
      </c>
      <c r="AZ36" s="433">
        <v>0.010894204</v>
      </c>
      <c r="BA36" s="433">
        <v>0.009209778</v>
      </c>
      <c r="BB36" s="433">
        <v>0.008126884</v>
      </c>
      <c r="BC36" s="433">
        <v>0.004363</v>
      </c>
      <c r="BD36" s="433">
        <v>0.006569191</v>
      </c>
      <c r="BE36" s="435">
        <v>0.00666220786403776</v>
      </c>
      <c r="BF36" s="457">
        <v>0.0113886337466635</v>
      </c>
      <c r="BG36" s="457">
        <v>0.0</v>
      </c>
      <c r="BH36" s="457">
        <v>4.18687235426115E-6</v>
      </c>
    </row>
    <row r="37" spans="8:8">
      <c r="A37" s="218" t="s">
        <v>125</v>
      </c>
      <c r="B37" s="433">
        <v>0.0</v>
      </c>
      <c r="C37" s="433">
        <v>0.0</v>
      </c>
      <c r="D37" s="433">
        <v>0.0</v>
      </c>
      <c r="E37" s="433">
        <v>0.0</v>
      </c>
      <c r="F37" s="433">
        <v>0.0</v>
      </c>
      <c r="G37" s="433">
        <v>0.0</v>
      </c>
      <c r="H37" s="433">
        <v>0.0</v>
      </c>
      <c r="I37" s="433">
        <v>0.0</v>
      </c>
      <c r="J37" s="433">
        <v>0.0</v>
      </c>
      <c r="K37" s="433">
        <v>0.0</v>
      </c>
      <c r="L37" s="433">
        <v>0.0</v>
      </c>
      <c r="M37" s="433">
        <v>0.0</v>
      </c>
      <c r="N37" s="433">
        <v>0.0</v>
      </c>
      <c r="O37" s="433">
        <v>0.0</v>
      </c>
      <c r="P37" s="433">
        <v>0.0</v>
      </c>
      <c r="Q37" s="433">
        <v>0.0</v>
      </c>
      <c r="R37" s="433">
        <v>0.0</v>
      </c>
      <c r="S37" s="433">
        <v>0.0</v>
      </c>
      <c r="T37" s="433">
        <v>0.0</v>
      </c>
      <c r="U37" s="433">
        <v>0.0</v>
      </c>
      <c r="V37" s="433">
        <v>0.0</v>
      </c>
      <c r="W37" s="433">
        <v>0.0</v>
      </c>
      <c r="X37" s="433">
        <v>0.0</v>
      </c>
      <c r="Y37" s="433">
        <v>0.0</v>
      </c>
      <c r="Z37" s="433">
        <v>0.0</v>
      </c>
      <c r="AA37" s="433">
        <v>0.0</v>
      </c>
      <c r="AB37" s="433">
        <v>0.0</v>
      </c>
      <c r="AC37" s="433">
        <v>0.0050009</v>
      </c>
      <c r="AD37" s="433">
        <v>0.0150027</v>
      </c>
      <c r="AE37" s="433">
        <v>0.01900342</v>
      </c>
      <c r="AF37" s="433">
        <v>0.01600288</v>
      </c>
      <c r="AG37" s="433">
        <v>0.01400252</v>
      </c>
      <c r="AH37" s="433">
        <v>0.050009</v>
      </c>
      <c r="AI37" s="433">
        <v>0.16903042</v>
      </c>
      <c r="AJ37" s="433">
        <v>0.18703366</v>
      </c>
      <c r="AK37" s="433">
        <v>0.24404392</v>
      </c>
      <c r="AL37" s="433">
        <v>0.33406012</v>
      </c>
      <c r="AM37" s="433">
        <v>0.38806984</v>
      </c>
      <c r="AN37" s="433">
        <v>0.45408172</v>
      </c>
      <c r="AO37" s="433">
        <v>0.6551179</v>
      </c>
      <c r="AP37" s="433">
        <v>1.1121101438</v>
      </c>
      <c r="AQ37" s="433">
        <v>1.622333167416</v>
      </c>
      <c r="AR37" s="433">
        <v>1.958723056699</v>
      </c>
      <c r="AS37" s="433">
        <v>2.41044681784279</v>
      </c>
      <c r="AT37" s="433">
        <v>2.95574921510968</v>
      </c>
      <c r="AU37" s="433">
        <v>2.8151656836281</v>
      </c>
      <c r="AV37" s="433">
        <v>4.38110315934649</v>
      </c>
      <c r="AW37" s="433">
        <v>4.01120012208248</v>
      </c>
      <c r="AX37" s="433">
        <v>4.5423319526064</v>
      </c>
      <c r="AY37" s="433">
        <v>5.14098632800106</v>
      </c>
      <c r="AZ37" s="433">
        <v>6.57418074656926</v>
      </c>
      <c r="BA37" s="433">
        <v>6.149</v>
      </c>
      <c r="BB37" s="433">
        <v>7.444742</v>
      </c>
      <c r="BC37" s="433">
        <v>8.639767</v>
      </c>
      <c r="BD37" s="433">
        <v>10.019485</v>
      </c>
      <c r="BE37" s="435">
        <v>11.5543719978933</v>
      </c>
      <c r="BF37" s="457">
        <v>0.150039415747879</v>
      </c>
      <c r="BG37" s="457">
        <v>0.129842173715888</v>
      </c>
      <c r="BH37" s="457">
        <v>0.00726135864807869</v>
      </c>
    </row>
    <row r="38" spans="8:8">
      <c r="A38" s="218" t="s">
        <v>126</v>
      </c>
      <c r="B38" s="433">
        <v>0.0</v>
      </c>
      <c r="C38" s="433">
        <v>0.0</v>
      </c>
      <c r="D38" s="433">
        <v>0.0</v>
      </c>
      <c r="E38" s="433">
        <v>0.0</v>
      </c>
      <c r="F38" s="433">
        <v>0.0</v>
      </c>
      <c r="G38" s="433">
        <v>0.0</v>
      </c>
      <c r="H38" s="433">
        <v>0.0</v>
      </c>
      <c r="I38" s="433">
        <v>0.0</v>
      </c>
      <c r="J38" s="433">
        <v>0.0</v>
      </c>
      <c r="K38" s="433">
        <v>0.0</v>
      </c>
      <c r="L38" s="433">
        <v>0.0</v>
      </c>
      <c r="M38" s="433">
        <v>0.0</v>
      </c>
      <c r="N38" s="433">
        <v>0.0</v>
      </c>
      <c r="O38" s="433">
        <v>0.0</v>
      </c>
      <c r="P38" s="433">
        <v>0.0</v>
      </c>
      <c r="Q38" s="433">
        <v>0.0</v>
      </c>
      <c r="R38" s="433">
        <v>0.0</v>
      </c>
      <c r="S38" s="433">
        <v>0.0</v>
      </c>
      <c r="T38" s="433">
        <v>0.0</v>
      </c>
      <c r="U38" s="433">
        <v>0.0</v>
      </c>
      <c r="V38" s="433">
        <v>0.0</v>
      </c>
      <c r="W38" s="433">
        <v>0.0</v>
      </c>
      <c r="X38" s="433">
        <v>0.0</v>
      </c>
      <c r="Y38" s="433">
        <v>0.0</v>
      </c>
      <c r="Z38" s="433">
        <v>0.002</v>
      </c>
      <c r="AA38" s="433">
        <v>0.00191919191919192</v>
      </c>
      <c r="AB38" s="433">
        <v>0.00287878787878788</v>
      </c>
      <c r="AC38" s="433">
        <v>0.00191919191919192</v>
      </c>
      <c r="AD38" s="433">
        <v>0.00383838383838384</v>
      </c>
      <c r="AE38" s="433">
        <v>0.00671717171717172</v>
      </c>
      <c r="AF38" s="433">
        <v>0.00863636363636364</v>
      </c>
      <c r="AG38" s="433">
        <v>0.0316666666666667</v>
      </c>
      <c r="AH38" s="433">
        <v>0.118</v>
      </c>
      <c r="AI38" s="433">
        <v>0.232</v>
      </c>
      <c r="AJ38" s="433">
        <v>0.403</v>
      </c>
      <c r="AK38" s="433">
        <v>0.563</v>
      </c>
      <c r="AL38" s="433">
        <v>1.179</v>
      </c>
      <c r="AM38" s="433">
        <v>1.404</v>
      </c>
      <c r="AN38" s="433">
        <v>1.458</v>
      </c>
      <c r="AO38" s="433">
        <v>1.847</v>
      </c>
      <c r="AP38" s="433">
        <v>2.343</v>
      </c>
      <c r="AQ38" s="433">
        <v>2.971</v>
      </c>
      <c r="AR38" s="433">
        <v>4.034</v>
      </c>
      <c r="AS38" s="433">
        <v>4.861</v>
      </c>
      <c r="AT38" s="433">
        <v>6.543</v>
      </c>
      <c r="AU38" s="433">
        <v>9.1259</v>
      </c>
      <c r="AV38" s="433">
        <v>9.8564</v>
      </c>
      <c r="AW38" s="433">
        <v>13.4071</v>
      </c>
      <c r="AX38" s="433">
        <v>14.897</v>
      </c>
      <c r="AY38" s="433">
        <v>15.1783</v>
      </c>
      <c r="AZ38" s="433">
        <v>14.8439</v>
      </c>
      <c r="BA38" s="433">
        <v>17.6887</v>
      </c>
      <c r="BB38" s="433">
        <v>17.7419</v>
      </c>
      <c r="BC38" s="433">
        <v>17.7164</v>
      </c>
      <c r="BD38" s="433">
        <v>20.202</v>
      </c>
      <c r="BE38" s="435">
        <v>18.7025303983229</v>
      </c>
      <c r="BF38" s="457">
        <v>-0.0767532626229399</v>
      </c>
      <c r="BG38" s="457">
        <v>0.119339280775354</v>
      </c>
      <c r="BH38" s="457">
        <v>0.0117536271874904</v>
      </c>
    </row>
    <row r="39" spans="8:8">
      <c r="A39" s="218" t="s">
        <v>127</v>
      </c>
      <c r="B39" s="433" t="s">
        <v>114</v>
      </c>
      <c r="C39" s="433" t="s">
        <v>114</v>
      </c>
      <c r="D39" s="433" t="s">
        <v>114</v>
      </c>
      <c r="E39" s="433" t="s">
        <v>114</v>
      </c>
      <c r="F39" s="433" t="s">
        <v>114</v>
      </c>
      <c r="G39" s="433" t="s">
        <v>114</v>
      </c>
      <c r="H39" s="433" t="s">
        <v>114</v>
      </c>
      <c r="I39" s="433" t="s">
        <v>114</v>
      </c>
      <c r="J39" s="433" t="s">
        <v>114</v>
      </c>
      <c r="K39" s="433" t="s">
        <v>114</v>
      </c>
      <c r="L39" s="433" t="s">
        <v>114</v>
      </c>
      <c r="M39" s="433" t="s">
        <v>114</v>
      </c>
      <c r="N39" s="433" t="s">
        <v>114</v>
      </c>
      <c r="O39" s="433" t="s">
        <v>114</v>
      </c>
      <c r="P39" s="433" t="s">
        <v>114</v>
      </c>
      <c r="Q39" s="433" t="s">
        <v>114</v>
      </c>
      <c r="R39" s="433" t="s">
        <v>114</v>
      </c>
      <c r="S39" s="433" t="s">
        <v>114</v>
      </c>
      <c r="T39" s="433" t="s">
        <v>114</v>
      </c>
      <c r="U39" s="433" t="s">
        <v>114</v>
      </c>
      <c r="V39" s="433">
        <v>0.0</v>
      </c>
      <c r="W39" s="433">
        <v>0.0</v>
      </c>
      <c r="X39" s="433">
        <v>0.0</v>
      </c>
      <c r="Y39" s="433">
        <v>0.0</v>
      </c>
      <c r="Z39" s="433">
        <v>0.0</v>
      </c>
      <c r="AA39" s="433">
        <v>0.0</v>
      </c>
      <c r="AB39" s="433">
        <v>0.0</v>
      </c>
      <c r="AC39" s="433">
        <v>0.0</v>
      </c>
      <c r="AD39" s="433">
        <v>0.0</v>
      </c>
      <c r="AE39" s="433">
        <v>0.0</v>
      </c>
      <c r="AF39" s="433">
        <v>0.0</v>
      </c>
      <c r="AG39" s="433">
        <v>0.001</v>
      </c>
      <c r="AH39" s="433">
        <v>0.002</v>
      </c>
      <c r="AI39" s="433">
        <v>0.002</v>
      </c>
      <c r="AJ39" s="433">
        <v>0.002</v>
      </c>
      <c r="AK39" s="433">
        <v>0.005</v>
      </c>
      <c r="AL39" s="433">
        <v>0.003</v>
      </c>
      <c r="AM39" s="433">
        <v>0.011</v>
      </c>
      <c r="AN39" s="433">
        <v>0.048</v>
      </c>
      <c r="AO39" s="433">
        <v>0.049</v>
      </c>
      <c r="AP39" s="433">
        <v>0.047</v>
      </c>
      <c r="AQ39" s="433">
        <v>0.046</v>
      </c>
      <c r="AR39" s="433">
        <v>0.053</v>
      </c>
      <c r="AS39" s="433">
        <v>0.058</v>
      </c>
      <c r="AT39" s="433">
        <v>0.048</v>
      </c>
      <c r="AU39" s="433">
        <v>0.049</v>
      </c>
      <c r="AV39" s="433">
        <v>0.071</v>
      </c>
      <c r="AW39" s="433">
        <v>0.108</v>
      </c>
      <c r="AX39" s="433">
        <v>0.119</v>
      </c>
      <c r="AY39" s="433">
        <v>0.101</v>
      </c>
      <c r="AZ39" s="433">
        <v>0.147</v>
      </c>
      <c r="BA39" s="433">
        <v>0.13</v>
      </c>
      <c r="BB39" s="433">
        <v>0.15</v>
      </c>
      <c r="BC39" s="433">
        <v>0.122038</v>
      </c>
      <c r="BD39" s="433">
        <v>0.153999</v>
      </c>
      <c r="BE39" s="435">
        <v>0.178</v>
      </c>
      <c r="BF39" s="457">
        <v>0.15269359672586</v>
      </c>
      <c r="BG39" s="457">
        <v>0.123641229629054</v>
      </c>
      <c r="BH39" s="457">
        <v>1.11864308990023E-4</v>
      </c>
    </row>
    <row r="40" spans="8:8">
      <c r="A40" s="218" t="s">
        <v>128</v>
      </c>
      <c r="B40" s="433" t="s">
        <v>114</v>
      </c>
      <c r="C40" s="433" t="s">
        <v>114</v>
      </c>
      <c r="D40" s="433" t="s">
        <v>114</v>
      </c>
      <c r="E40" s="433" t="s">
        <v>114</v>
      </c>
      <c r="F40" s="433" t="s">
        <v>114</v>
      </c>
      <c r="G40" s="433" t="s">
        <v>114</v>
      </c>
      <c r="H40" s="433" t="s">
        <v>114</v>
      </c>
      <c r="I40" s="433" t="s">
        <v>114</v>
      </c>
      <c r="J40" s="433" t="s">
        <v>114</v>
      </c>
      <c r="K40" s="433" t="s">
        <v>114</v>
      </c>
      <c r="L40" s="433" t="s">
        <v>114</v>
      </c>
      <c r="M40" s="433" t="s">
        <v>114</v>
      </c>
      <c r="N40" s="433" t="s">
        <v>114</v>
      </c>
      <c r="O40" s="433" t="s">
        <v>114</v>
      </c>
      <c r="P40" s="433" t="s">
        <v>114</v>
      </c>
      <c r="Q40" s="433" t="s">
        <v>114</v>
      </c>
      <c r="R40" s="433" t="s">
        <v>114</v>
      </c>
      <c r="S40" s="433" t="s">
        <v>114</v>
      </c>
      <c r="T40" s="433" t="s">
        <v>114</v>
      </c>
      <c r="U40" s="433" t="s">
        <v>114</v>
      </c>
      <c r="V40" s="433">
        <v>0.0</v>
      </c>
      <c r="W40" s="433">
        <v>0.0</v>
      </c>
      <c r="X40" s="433">
        <v>0.0</v>
      </c>
      <c r="Y40" s="433">
        <v>0.0</v>
      </c>
      <c r="Z40" s="433">
        <v>0.0</v>
      </c>
      <c r="AA40" s="433">
        <v>0.0</v>
      </c>
      <c r="AB40" s="433">
        <v>0.0</v>
      </c>
      <c r="AC40" s="433">
        <v>0.0</v>
      </c>
      <c r="AD40" s="433">
        <v>0.0</v>
      </c>
      <c r="AE40" s="433">
        <v>0.0</v>
      </c>
      <c r="AF40" s="433">
        <v>0.0</v>
      </c>
      <c r="AG40" s="433">
        <v>0.0</v>
      </c>
      <c r="AH40" s="433">
        <v>0.0</v>
      </c>
      <c r="AI40" s="433">
        <v>0.0</v>
      </c>
      <c r="AJ40" s="433">
        <v>0.0</v>
      </c>
      <c r="AK40" s="433">
        <v>0.0</v>
      </c>
      <c r="AL40" s="433">
        <v>0.0</v>
      </c>
      <c r="AM40" s="433">
        <v>0.0</v>
      </c>
      <c r="AN40" s="433">
        <v>0.0</v>
      </c>
      <c r="AO40" s="433">
        <v>0.0012</v>
      </c>
      <c r="AP40" s="433">
        <v>0.0018</v>
      </c>
      <c r="AQ40" s="433">
        <v>0.0137</v>
      </c>
      <c r="AR40" s="433">
        <v>0.1061</v>
      </c>
      <c r="AS40" s="433">
        <v>0.1311</v>
      </c>
      <c r="AT40" s="433">
        <v>0.1577</v>
      </c>
      <c r="AU40" s="433">
        <v>0.224</v>
      </c>
      <c r="AV40" s="433">
        <v>0.475</v>
      </c>
      <c r="AW40" s="433">
        <v>0.5401</v>
      </c>
      <c r="AX40" s="433">
        <v>0.6027</v>
      </c>
      <c r="AY40" s="433">
        <v>0.6391</v>
      </c>
      <c r="AZ40" s="433">
        <v>0.8103</v>
      </c>
      <c r="BA40" s="433">
        <v>1.1359</v>
      </c>
      <c r="BB40" s="433">
        <v>1.3638</v>
      </c>
      <c r="BC40" s="433">
        <v>1.145</v>
      </c>
      <c r="BD40" s="433">
        <v>1.4994</v>
      </c>
      <c r="BE40" s="435">
        <v>1.56209302291498</v>
      </c>
      <c r="BF40" s="457">
        <v>0.0389655923643888</v>
      </c>
      <c r="BG40" s="457">
        <v>0.252588964894157</v>
      </c>
      <c r="BH40" s="457">
        <v>9.81699194306296E-4</v>
      </c>
    </row>
    <row r="41" spans="8:8">
      <c r="A41" s="218" t="s">
        <v>129</v>
      </c>
      <c r="B41" s="433">
        <v>0.0</v>
      </c>
      <c r="C41" s="433">
        <v>0.0</v>
      </c>
      <c r="D41" s="433">
        <v>0.0</v>
      </c>
      <c r="E41" s="433">
        <v>0.0</v>
      </c>
      <c r="F41" s="433">
        <v>0.0</v>
      </c>
      <c r="G41" s="433">
        <v>0.0</v>
      </c>
      <c r="H41" s="433">
        <v>0.0</v>
      </c>
      <c r="I41" s="433">
        <v>0.0</v>
      </c>
      <c r="J41" s="433">
        <v>0.0</v>
      </c>
      <c r="K41" s="433">
        <v>0.0</v>
      </c>
      <c r="L41" s="433">
        <v>0.0</v>
      </c>
      <c r="M41" s="433">
        <v>0.0</v>
      </c>
      <c r="N41" s="433">
        <v>0.0</v>
      </c>
      <c r="O41" s="433">
        <v>0.0</v>
      </c>
      <c r="P41" s="433">
        <v>0.0</v>
      </c>
      <c r="Q41" s="433">
        <v>0.0</v>
      </c>
      <c r="R41" s="433">
        <v>0.0</v>
      </c>
      <c r="S41" s="433">
        <v>0.0</v>
      </c>
      <c r="T41" s="433">
        <v>0.0</v>
      </c>
      <c r="U41" s="433">
        <v>0.0</v>
      </c>
      <c r="V41" s="433">
        <v>0.0</v>
      </c>
      <c r="W41" s="433">
        <v>0.0</v>
      </c>
      <c r="X41" s="433">
        <v>0.0</v>
      </c>
      <c r="Y41" s="433">
        <v>0.0</v>
      </c>
      <c r="Z41" s="433">
        <v>0.0</v>
      </c>
      <c r="AA41" s="433">
        <v>0.0</v>
      </c>
      <c r="AB41" s="433">
        <v>0.0</v>
      </c>
      <c r="AC41" s="433">
        <v>0.0</v>
      </c>
      <c r="AD41" s="433">
        <v>0.0</v>
      </c>
      <c r="AE41" s="433">
        <v>0.0</v>
      </c>
      <c r="AF41" s="433">
        <v>0.0</v>
      </c>
      <c r="AG41" s="433">
        <v>0.0</v>
      </c>
      <c r="AH41" s="433">
        <v>0.003</v>
      </c>
      <c r="AI41" s="433">
        <v>0.011</v>
      </c>
      <c r="AJ41" s="433">
        <v>0.018</v>
      </c>
      <c r="AK41" s="433">
        <v>0.024743</v>
      </c>
      <c r="AL41" s="433">
        <v>0.02374</v>
      </c>
      <c r="AM41" s="433">
        <v>0.024479</v>
      </c>
      <c r="AN41" s="433">
        <v>0.026168</v>
      </c>
      <c r="AO41" s="433">
        <v>0.039399</v>
      </c>
      <c r="AP41" s="433">
        <v>0.052251</v>
      </c>
      <c r="AQ41" s="433">
        <v>0.057986</v>
      </c>
      <c r="AR41" s="433">
        <v>0.064286</v>
      </c>
      <c r="AS41" s="433">
        <v>0.060589</v>
      </c>
      <c r="AT41" s="433">
        <v>0.063472</v>
      </c>
      <c r="AU41" s="433">
        <v>0.055083</v>
      </c>
      <c r="AV41" s="433">
        <v>0.06405</v>
      </c>
      <c r="AW41" s="433">
        <v>0.077466</v>
      </c>
      <c r="AX41" s="433">
        <v>0.083027</v>
      </c>
      <c r="AY41" s="433">
        <v>0.079876</v>
      </c>
      <c r="AZ41" s="433">
        <v>0.101848</v>
      </c>
      <c r="BA41" s="433">
        <v>0.101486</v>
      </c>
      <c r="BB41" s="433">
        <v>0.234823</v>
      </c>
      <c r="BC41" s="433">
        <v>0.254575</v>
      </c>
      <c r="BD41" s="433">
        <v>0.281283</v>
      </c>
      <c r="BE41" s="435">
        <v>0.348906912493631</v>
      </c>
      <c r="BF41" s="457">
        <v>0.237023264536115</v>
      </c>
      <c r="BG41" s="457">
        <v>0.160529355088026</v>
      </c>
      <c r="BH41" s="457">
        <v>2.19270958808666E-4</v>
      </c>
    </row>
    <row r="42" spans="8:8">
      <c r="A42" s="218" t="s">
        <v>130</v>
      </c>
      <c r="B42" s="433">
        <v>0.0</v>
      </c>
      <c r="C42" s="433">
        <v>0.0</v>
      </c>
      <c r="D42" s="433">
        <v>0.0</v>
      </c>
      <c r="E42" s="433">
        <v>0.0</v>
      </c>
      <c r="F42" s="433">
        <v>0.0</v>
      </c>
      <c r="G42" s="433">
        <v>0.0</v>
      </c>
      <c r="H42" s="433">
        <v>0.0</v>
      </c>
      <c r="I42" s="433">
        <v>0.0</v>
      </c>
      <c r="J42" s="433">
        <v>0.0</v>
      </c>
      <c r="K42" s="433">
        <v>0.0</v>
      </c>
      <c r="L42" s="433">
        <v>0.0</v>
      </c>
      <c r="M42" s="433">
        <v>0.0</v>
      </c>
      <c r="N42" s="433">
        <v>0.0</v>
      </c>
      <c r="O42" s="433">
        <v>0.0</v>
      </c>
      <c r="P42" s="433">
        <v>0.0</v>
      </c>
      <c r="Q42" s="433">
        <v>0.0</v>
      </c>
      <c r="R42" s="433">
        <v>0.0</v>
      </c>
      <c r="S42" s="433">
        <v>0.0</v>
      </c>
      <c r="T42" s="433">
        <v>0.0</v>
      </c>
      <c r="U42" s="433">
        <v>0.0</v>
      </c>
      <c r="V42" s="433">
        <v>0.0</v>
      </c>
      <c r="W42" s="433">
        <v>0.001</v>
      </c>
      <c r="X42" s="433">
        <v>0.002</v>
      </c>
      <c r="Y42" s="433">
        <v>0.016</v>
      </c>
      <c r="Z42" s="433">
        <v>0.023</v>
      </c>
      <c r="AA42" s="433">
        <v>0.056</v>
      </c>
      <c r="AB42" s="433">
        <v>0.088</v>
      </c>
      <c r="AC42" s="433">
        <v>0.147</v>
      </c>
      <c r="AD42" s="433">
        <v>0.174</v>
      </c>
      <c r="AE42" s="433">
        <v>0.238</v>
      </c>
      <c r="AF42" s="433">
        <v>0.317</v>
      </c>
      <c r="AG42" s="433">
        <v>0.437</v>
      </c>
      <c r="AH42" s="433">
        <v>0.475</v>
      </c>
      <c r="AI42" s="433">
        <v>0.64</v>
      </c>
      <c r="AJ42" s="433">
        <v>0.645</v>
      </c>
      <c r="AK42" s="433">
        <v>0.829</v>
      </c>
      <c r="AL42" s="433">
        <v>0.825</v>
      </c>
      <c r="AM42" s="433">
        <v>0.946</v>
      </c>
      <c r="AN42" s="433">
        <v>1.318</v>
      </c>
      <c r="AO42" s="433">
        <v>1.867</v>
      </c>
      <c r="AP42" s="433">
        <v>2.067</v>
      </c>
      <c r="AQ42" s="433">
        <v>2.734</v>
      </c>
      <c r="AR42" s="433">
        <v>3.437</v>
      </c>
      <c r="AS42" s="433">
        <v>4.258333</v>
      </c>
      <c r="AT42" s="433">
        <v>4.583333</v>
      </c>
      <c r="AU42" s="433">
        <v>3.993056</v>
      </c>
      <c r="AV42" s="433">
        <v>5.100171</v>
      </c>
      <c r="AW42" s="433">
        <v>4.981829</v>
      </c>
      <c r="AX42" s="433">
        <v>5.627148</v>
      </c>
      <c r="AY42" s="433">
        <v>5.797334</v>
      </c>
      <c r="AZ42" s="433">
        <v>7.549873</v>
      </c>
      <c r="BA42" s="433">
        <v>8.170458</v>
      </c>
      <c r="BB42" s="433">
        <v>10.568801</v>
      </c>
      <c r="BC42" s="433">
        <v>10.548511</v>
      </c>
      <c r="BD42" s="433">
        <v>11.507927</v>
      </c>
      <c r="BE42" s="435">
        <v>15.268444</v>
      </c>
      <c r="BF42" s="457">
        <v>0.32315115831815</v>
      </c>
      <c r="BG42" s="457">
        <v>0.0964316628526742</v>
      </c>
      <c r="BH42" s="457">
        <v>0.00959547155849927</v>
      </c>
    </row>
    <row r="43" spans="8:8">
      <c r="A43" s="218" t="s">
        <v>131</v>
      </c>
      <c r="B43" s="433" t="s">
        <v>114</v>
      </c>
      <c r="C43" s="433" t="s">
        <v>114</v>
      </c>
      <c r="D43" s="433" t="s">
        <v>114</v>
      </c>
      <c r="E43" s="433" t="s">
        <v>114</v>
      </c>
      <c r="F43" s="433" t="s">
        <v>114</v>
      </c>
      <c r="G43" s="433" t="s">
        <v>114</v>
      </c>
      <c r="H43" s="433" t="s">
        <v>114</v>
      </c>
      <c r="I43" s="433" t="s">
        <v>114</v>
      </c>
      <c r="J43" s="433" t="s">
        <v>114</v>
      </c>
      <c r="K43" s="433" t="s">
        <v>114</v>
      </c>
      <c r="L43" s="433" t="s">
        <v>114</v>
      </c>
      <c r="M43" s="433" t="s">
        <v>114</v>
      </c>
      <c r="N43" s="433" t="s">
        <v>114</v>
      </c>
      <c r="O43" s="433" t="s">
        <v>114</v>
      </c>
      <c r="P43" s="433" t="s">
        <v>114</v>
      </c>
      <c r="Q43" s="433" t="s">
        <v>114</v>
      </c>
      <c r="R43" s="433" t="s">
        <v>114</v>
      </c>
      <c r="S43" s="433" t="s">
        <v>114</v>
      </c>
      <c r="T43" s="433" t="s">
        <v>114</v>
      </c>
      <c r="U43" s="433" t="s">
        <v>114</v>
      </c>
      <c r="V43" s="433" t="s">
        <v>114</v>
      </c>
      <c r="W43" s="433" t="s">
        <v>114</v>
      </c>
      <c r="X43" s="433" t="s">
        <v>114</v>
      </c>
      <c r="Y43" s="433" t="s">
        <v>114</v>
      </c>
      <c r="Z43" s="433" t="s">
        <v>114</v>
      </c>
      <c r="AA43" s="433">
        <v>0.0</v>
      </c>
      <c r="AB43" s="433">
        <v>0.0</v>
      </c>
      <c r="AC43" s="433">
        <v>0.0</v>
      </c>
      <c r="AD43" s="433">
        <v>0.0</v>
      </c>
      <c r="AE43" s="433">
        <v>0.0</v>
      </c>
      <c r="AF43" s="433">
        <v>0.0</v>
      </c>
      <c r="AG43" s="433">
        <v>0.0</v>
      </c>
      <c r="AH43" s="433">
        <v>0.0</v>
      </c>
      <c r="AI43" s="433">
        <v>0.0</v>
      </c>
      <c r="AJ43" s="433">
        <v>0.0</v>
      </c>
      <c r="AK43" s="433">
        <v>0.0</v>
      </c>
      <c r="AL43" s="433">
        <v>0.0</v>
      </c>
      <c r="AM43" s="433">
        <v>0.0</v>
      </c>
      <c r="AN43" s="433">
        <v>0.0</v>
      </c>
      <c r="AO43" s="433">
        <v>0.0</v>
      </c>
      <c r="AP43" s="433">
        <v>0.0</v>
      </c>
      <c r="AQ43" s="433">
        <v>0.0</v>
      </c>
      <c r="AR43" s="433">
        <v>0.0</v>
      </c>
      <c r="AS43" s="433">
        <v>0.0</v>
      </c>
      <c r="AT43" s="433">
        <v>0.0</v>
      </c>
      <c r="AU43" s="433">
        <v>0.0</v>
      </c>
      <c r="AV43" s="433">
        <v>0.0</v>
      </c>
      <c r="AW43" s="433">
        <v>0.0</v>
      </c>
      <c r="AX43" s="433">
        <v>0.0</v>
      </c>
      <c r="AY43" s="433">
        <v>0.070633</v>
      </c>
      <c r="AZ43" s="433">
        <v>0.120767</v>
      </c>
      <c r="BA43" s="433">
        <v>0.109483</v>
      </c>
      <c r="BB43" s="433">
        <v>0.11048</v>
      </c>
      <c r="BC43" s="433">
        <v>0.097338</v>
      </c>
      <c r="BD43" s="433">
        <v>0.101806</v>
      </c>
      <c r="BE43" s="435">
        <v>0.116885</v>
      </c>
      <c r="BF43" s="457">
        <v>0.144978115990243</v>
      </c>
      <c r="BG43" s="457">
        <v>0.0</v>
      </c>
      <c r="BH43" s="457">
        <v>7.34565154848252E-5</v>
      </c>
    </row>
    <row r="44" spans="8:8">
      <c r="A44" s="218" t="s">
        <v>132</v>
      </c>
      <c r="B44" s="433">
        <v>0.0</v>
      </c>
      <c r="C44" s="433">
        <v>0.0</v>
      </c>
      <c r="D44" s="433">
        <v>0.0</v>
      </c>
      <c r="E44" s="433">
        <v>0.0</v>
      </c>
      <c r="F44" s="433">
        <v>0.0</v>
      </c>
      <c r="G44" s="433">
        <v>0.0</v>
      </c>
      <c r="H44" s="433">
        <v>0.0</v>
      </c>
      <c r="I44" s="433">
        <v>0.0</v>
      </c>
      <c r="J44" s="433">
        <v>0.0</v>
      </c>
      <c r="K44" s="433">
        <v>0.0</v>
      </c>
      <c r="L44" s="433">
        <v>0.0</v>
      </c>
      <c r="M44" s="433">
        <v>0.0</v>
      </c>
      <c r="N44" s="433">
        <v>0.0</v>
      </c>
      <c r="O44" s="433">
        <v>0.0</v>
      </c>
      <c r="P44" s="433">
        <v>0.0</v>
      </c>
      <c r="Q44" s="433">
        <v>0.0</v>
      </c>
      <c r="R44" s="433">
        <v>0.0</v>
      </c>
      <c r="S44" s="433">
        <v>0.0</v>
      </c>
      <c r="T44" s="433">
        <v>0.0</v>
      </c>
      <c r="U44" s="433">
        <v>0.0</v>
      </c>
      <c r="V44" s="433">
        <v>0.0</v>
      </c>
      <c r="W44" s="433">
        <v>0.0</v>
      </c>
      <c r="X44" s="433">
        <v>0.0</v>
      </c>
      <c r="Y44" s="433">
        <v>0.0</v>
      </c>
      <c r="Z44" s="433">
        <v>0.0</v>
      </c>
      <c r="AA44" s="433">
        <v>0.0</v>
      </c>
      <c r="AB44" s="433">
        <v>0.0</v>
      </c>
      <c r="AC44" s="433">
        <v>0.0</v>
      </c>
      <c r="AD44" s="433">
        <v>0.0</v>
      </c>
      <c r="AE44" s="433">
        <v>0.0</v>
      </c>
      <c r="AF44" s="433">
        <v>0.0</v>
      </c>
      <c r="AG44" s="433">
        <v>0.0</v>
      </c>
      <c r="AH44" s="433">
        <v>0.0</v>
      </c>
      <c r="AI44" s="433">
        <v>0.0</v>
      </c>
      <c r="AJ44" s="433">
        <v>0.014276</v>
      </c>
      <c r="AK44" s="433">
        <v>0.030199</v>
      </c>
      <c r="AL44" s="433">
        <v>0.028758</v>
      </c>
      <c r="AM44" s="433">
        <v>0.038903</v>
      </c>
      <c r="AN44" s="433">
        <v>0.219796</v>
      </c>
      <c r="AO44" s="433">
        <v>0.259519</v>
      </c>
      <c r="AP44" s="433">
        <v>0.50703</v>
      </c>
      <c r="AQ44" s="433">
        <v>0.636</v>
      </c>
      <c r="AR44" s="433">
        <v>0.892</v>
      </c>
      <c r="AS44" s="433">
        <v>0.913</v>
      </c>
      <c r="AT44" s="433">
        <v>0.977</v>
      </c>
      <c r="AU44" s="433">
        <v>0.879</v>
      </c>
      <c r="AV44" s="433">
        <v>1.283</v>
      </c>
      <c r="AW44" s="433">
        <v>1.548</v>
      </c>
      <c r="AX44" s="433">
        <v>1.881</v>
      </c>
      <c r="AY44" s="433">
        <v>2.217</v>
      </c>
      <c r="AZ44" s="433">
        <v>2.515</v>
      </c>
      <c r="BA44" s="433">
        <v>2.115742</v>
      </c>
      <c r="BB44" s="433">
        <v>2.854</v>
      </c>
      <c r="BC44" s="433">
        <v>3.877</v>
      </c>
      <c r="BD44" s="433">
        <v>5.525</v>
      </c>
      <c r="BE44" s="435">
        <v>9.89045128192345</v>
      </c>
      <c r="BF44" s="457">
        <v>0.78523587167226</v>
      </c>
      <c r="BG44" s="457">
        <v>0.189169527488281</v>
      </c>
      <c r="BH44" s="457">
        <v>0.00621566572051606</v>
      </c>
    </row>
    <row r="45" spans="8:8">
      <c r="A45" s="218" t="s">
        <v>133</v>
      </c>
      <c r="B45" s="433">
        <v>0.0</v>
      </c>
      <c r="C45" s="433">
        <v>0.0</v>
      </c>
      <c r="D45" s="433">
        <v>0.0</v>
      </c>
      <c r="E45" s="433">
        <v>0.0</v>
      </c>
      <c r="F45" s="433">
        <v>0.0</v>
      </c>
      <c r="G45" s="433">
        <v>0.0</v>
      </c>
      <c r="H45" s="433">
        <v>0.0</v>
      </c>
      <c r="I45" s="433">
        <v>0.0</v>
      </c>
      <c r="J45" s="433">
        <v>0.0</v>
      </c>
      <c r="K45" s="433">
        <v>0.0</v>
      </c>
      <c r="L45" s="433">
        <v>0.0</v>
      </c>
      <c r="M45" s="433">
        <v>0.0</v>
      </c>
      <c r="N45" s="433">
        <v>0.0</v>
      </c>
      <c r="O45" s="433">
        <v>0.0</v>
      </c>
      <c r="P45" s="433">
        <v>0.0</v>
      </c>
      <c r="Q45" s="433">
        <v>0.0</v>
      </c>
      <c r="R45" s="433">
        <v>0.0</v>
      </c>
      <c r="S45" s="433">
        <v>0.0</v>
      </c>
      <c r="T45" s="433">
        <v>0.0</v>
      </c>
      <c r="U45" s="433">
        <v>0.0</v>
      </c>
      <c r="V45" s="433">
        <v>0.0</v>
      </c>
      <c r="W45" s="433">
        <v>0.0</v>
      </c>
      <c r="X45" s="433">
        <v>0.0</v>
      </c>
      <c r="Y45" s="433">
        <v>0.0</v>
      </c>
      <c r="Z45" s="433">
        <v>0.0</v>
      </c>
      <c r="AA45" s="433">
        <v>0.0</v>
      </c>
      <c r="AB45" s="433">
        <v>0.0</v>
      </c>
      <c r="AC45" s="433">
        <v>0.0</v>
      </c>
      <c r="AD45" s="433">
        <v>0.0</v>
      </c>
      <c r="AE45" s="433">
        <v>0.0</v>
      </c>
      <c r="AF45" s="433">
        <v>0.001</v>
      </c>
      <c r="AG45" s="433">
        <v>0.0</v>
      </c>
      <c r="AH45" s="433">
        <v>0.002</v>
      </c>
      <c r="AI45" s="433">
        <v>0.004</v>
      </c>
      <c r="AJ45" s="433">
        <v>0.004</v>
      </c>
      <c r="AK45" s="433">
        <v>0.005</v>
      </c>
      <c r="AL45" s="433">
        <v>0.014</v>
      </c>
      <c r="AM45" s="433">
        <v>0.061</v>
      </c>
      <c r="AN45" s="433">
        <v>0.124</v>
      </c>
      <c r="AO45" s="433">
        <v>0.142</v>
      </c>
      <c r="AP45" s="433">
        <v>0.135</v>
      </c>
      <c r="AQ45" s="433">
        <v>0.256</v>
      </c>
      <c r="AR45" s="433">
        <v>0.522</v>
      </c>
      <c r="AS45" s="433">
        <v>0.837</v>
      </c>
      <c r="AT45" s="433">
        <v>1.077</v>
      </c>
      <c r="AU45" s="433">
        <v>1.664</v>
      </c>
      <c r="AV45" s="433">
        <v>3.205</v>
      </c>
      <c r="AW45" s="433">
        <v>4.747</v>
      </c>
      <c r="AX45" s="433">
        <v>6.004</v>
      </c>
      <c r="AY45" s="433">
        <v>7.678</v>
      </c>
      <c r="AZ45" s="433">
        <v>10.858</v>
      </c>
      <c r="BA45" s="433">
        <v>12.588</v>
      </c>
      <c r="BB45" s="433">
        <v>14.909</v>
      </c>
      <c r="BC45" s="433">
        <v>12.799</v>
      </c>
      <c r="BD45" s="433">
        <v>15.106759</v>
      </c>
      <c r="BE45" s="435">
        <v>15.726</v>
      </c>
      <c r="BF45" s="457">
        <v>0.0381467518536072</v>
      </c>
      <c r="BG45" s="457">
        <v>0.302253579233694</v>
      </c>
      <c r="BH45" s="457">
        <v>0.00988302316391634</v>
      </c>
    </row>
    <row r="46" spans="8:8">
      <c r="A46" s="218" t="s">
        <v>134</v>
      </c>
      <c r="B46" s="433">
        <v>0.0</v>
      </c>
      <c r="C46" s="433">
        <v>0.0</v>
      </c>
      <c r="D46" s="433">
        <v>0.0</v>
      </c>
      <c r="E46" s="433">
        <v>0.0</v>
      </c>
      <c r="F46" s="433">
        <v>0.0</v>
      </c>
      <c r="G46" s="433">
        <v>0.0</v>
      </c>
      <c r="H46" s="433">
        <v>0.0</v>
      </c>
      <c r="I46" s="433">
        <v>0.0</v>
      </c>
      <c r="J46" s="433">
        <v>0.0</v>
      </c>
      <c r="K46" s="433">
        <v>0.0</v>
      </c>
      <c r="L46" s="433">
        <v>0.0</v>
      </c>
      <c r="M46" s="433">
        <v>0.0</v>
      </c>
      <c r="N46" s="433">
        <v>0.0</v>
      </c>
      <c r="O46" s="433">
        <v>0.0</v>
      </c>
      <c r="P46" s="433">
        <v>0.0</v>
      </c>
      <c r="Q46" s="433">
        <v>0.0</v>
      </c>
      <c r="R46" s="433">
        <v>0.0</v>
      </c>
      <c r="S46" s="433">
        <v>0.0</v>
      </c>
      <c r="T46" s="433">
        <v>0.0</v>
      </c>
      <c r="U46" s="433">
        <v>0.0</v>
      </c>
      <c r="V46" s="433">
        <v>0.0</v>
      </c>
      <c r="W46" s="433">
        <v>0.0</v>
      </c>
      <c r="X46" s="433">
        <v>0.0</v>
      </c>
      <c r="Y46" s="433">
        <v>0.0</v>
      </c>
      <c r="Z46" s="433">
        <v>0.001</v>
      </c>
      <c r="AA46" s="433">
        <v>9.5959595959596E-4</v>
      </c>
      <c r="AB46" s="433">
        <v>9.5959595959596E-4</v>
      </c>
      <c r="AC46" s="433">
        <v>0.00383838383838384</v>
      </c>
      <c r="AD46" s="433">
        <v>0.0105555555555556</v>
      </c>
      <c r="AE46" s="433">
        <v>0.017</v>
      </c>
      <c r="AF46" s="433">
        <v>0.016</v>
      </c>
      <c r="AG46" s="433">
        <v>0.021</v>
      </c>
      <c r="AH46" s="433">
        <v>0.038</v>
      </c>
      <c r="AI46" s="433">
        <v>0.089</v>
      </c>
      <c r="AJ46" s="433">
        <v>0.123</v>
      </c>
      <c r="AK46" s="433">
        <v>0.168</v>
      </c>
      <c r="AL46" s="433">
        <v>0.256</v>
      </c>
      <c r="AM46" s="433">
        <v>0.362</v>
      </c>
      <c r="AN46" s="433">
        <v>0.496</v>
      </c>
      <c r="AO46" s="433">
        <v>0.816</v>
      </c>
      <c r="AP46" s="433">
        <v>1.773</v>
      </c>
      <c r="AQ46" s="433">
        <v>2.925</v>
      </c>
      <c r="AR46" s="433">
        <v>4.037</v>
      </c>
      <c r="AS46" s="433">
        <v>5.757</v>
      </c>
      <c r="AT46" s="433">
        <v>7.577</v>
      </c>
      <c r="AU46" s="433">
        <v>9.182</v>
      </c>
      <c r="AV46" s="433">
        <v>9.162</v>
      </c>
      <c r="AW46" s="433">
        <v>10.26</v>
      </c>
      <c r="AX46" s="433">
        <v>12.014601112</v>
      </c>
      <c r="AY46" s="433">
        <v>12.111384233</v>
      </c>
      <c r="AZ46" s="433">
        <v>11.607637868</v>
      </c>
      <c r="BA46" s="433">
        <v>12.474</v>
      </c>
      <c r="BB46" s="433">
        <v>12.248</v>
      </c>
      <c r="BC46" s="433">
        <v>12.617</v>
      </c>
      <c r="BD46" s="433">
        <v>13.667</v>
      </c>
      <c r="BE46" s="435">
        <v>12.364</v>
      </c>
      <c r="BF46" s="457">
        <v>-0.0978108890586834</v>
      </c>
      <c r="BG46" s="457">
        <v>0.0607611139635031</v>
      </c>
      <c r="BH46" s="457">
        <v>0.00777017031658792</v>
      </c>
    </row>
    <row r="47" spans="8:8">
      <c r="A47" s="218" t="s">
        <v>135</v>
      </c>
      <c r="B47" s="433">
        <v>0.0</v>
      </c>
      <c r="C47" s="433">
        <v>0.0</v>
      </c>
      <c r="D47" s="433">
        <v>0.0</v>
      </c>
      <c r="E47" s="433">
        <v>0.0</v>
      </c>
      <c r="F47" s="433">
        <v>0.0</v>
      </c>
      <c r="G47" s="433">
        <v>0.0</v>
      </c>
      <c r="H47" s="433">
        <v>0.0</v>
      </c>
      <c r="I47" s="433">
        <v>0.0</v>
      </c>
      <c r="J47" s="433">
        <v>0.0</v>
      </c>
      <c r="K47" s="433">
        <v>0.0</v>
      </c>
      <c r="L47" s="433">
        <v>0.0</v>
      </c>
      <c r="M47" s="433">
        <v>0.0</v>
      </c>
      <c r="N47" s="433">
        <v>0.0</v>
      </c>
      <c r="O47" s="433">
        <v>0.0</v>
      </c>
      <c r="P47" s="433">
        <v>0.0</v>
      </c>
      <c r="Q47" s="433">
        <v>0.0</v>
      </c>
      <c r="R47" s="433">
        <v>0.0</v>
      </c>
      <c r="S47" s="433">
        <v>0.0</v>
      </c>
      <c r="T47" s="433">
        <v>0.0</v>
      </c>
      <c r="U47" s="433">
        <v>0.0</v>
      </c>
      <c r="V47" s="433">
        <v>0.0</v>
      </c>
      <c r="W47" s="433">
        <v>0.0</v>
      </c>
      <c r="X47" s="433">
        <v>0.0</v>
      </c>
      <c r="Y47" s="433">
        <v>0.0</v>
      </c>
      <c r="Z47" s="433">
        <v>0.0</v>
      </c>
      <c r="AA47" s="433">
        <v>0.00101010101010101</v>
      </c>
      <c r="AB47" s="433">
        <v>0.0</v>
      </c>
      <c r="AC47" s="433">
        <v>0.0</v>
      </c>
      <c r="AD47" s="433">
        <v>0.0</v>
      </c>
      <c r="AE47" s="433">
        <v>0.0</v>
      </c>
      <c r="AF47" s="433">
        <v>0.0</v>
      </c>
      <c r="AG47" s="433">
        <v>0.0</v>
      </c>
      <c r="AH47" s="433">
        <v>0.0</v>
      </c>
      <c r="AI47" s="433">
        <v>0.0</v>
      </c>
      <c r="AJ47" s="433">
        <v>0.0</v>
      </c>
      <c r="AK47" s="433">
        <v>0.0</v>
      </c>
      <c r="AL47" s="433">
        <v>0.0</v>
      </c>
      <c r="AM47" s="433">
        <v>0.0</v>
      </c>
      <c r="AN47" s="433">
        <v>0.0</v>
      </c>
      <c r="AO47" s="433">
        <v>0.0</v>
      </c>
      <c r="AP47" s="433">
        <v>0.0</v>
      </c>
      <c r="AQ47" s="433">
        <v>0.001</v>
      </c>
      <c r="AR47" s="433">
        <v>0.003</v>
      </c>
      <c r="AS47" s="433">
        <v>0.005</v>
      </c>
      <c r="AT47" s="433">
        <v>0.009</v>
      </c>
      <c r="AU47" s="433">
        <v>0.306</v>
      </c>
      <c r="AV47" s="433">
        <v>1.387</v>
      </c>
      <c r="AW47" s="433">
        <v>2.64</v>
      </c>
      <c r="AX47" s="433">
        <v>4.52</v>
      </c>
      <c r="AY47" s="433">
        <v>4.7236</v>
      </c>
      <c r="AZ47" s="433">
        <v>7.063</v>
      </c>
      <c r="BA47" s="433">
        <v>6.59</v>
      </c>
      <c r="BB47" s="433">
        <v>7.407</v>
      </c>
      <c r="BC47" s="433">
        <v>6.322</v>
      </c>
      <c r="BD47" s="433">
        <v>6.773</v>
      </c>
      <c r="BE47" s="435">
        <v>6.955</v>
      </c>
      <c r="BF47" s="457">
        <v>0.0240657415856433</v>
      </c>
      <c r="BG47" s="457">
        <v>0.939339560121766</v>
      </c>
      <c r="BH47" s="457">
        <v>0.00437087791587423</v>
      </c>
    </row>
    <row r="48" spans="8:8">
      <c r="A48" s="218" t="s">
        <v>136</v>
      </c>
      <c r="B48" s="433">
        <v>0.0</v>
      </c>
      <c r="C48" s="433">
        <v>0.0</v>
      </c>
      <c r="D48" s="433">
        <v>0.0</v>
      </c>
      <c r="E48" s="433">
        <v>0.0</v>
      </c>
      <c r="F48" s="433">
        <v>0.0</v>
      </c>
      <c r="G48" s="433">
        <v>0.0</v>
      </c>
      <c r="H48" s="433">
        <v>0.0</v>
      </c>
      <c r="I48" s="433">
        <v>0.0</v>
      </c>
      <c r="J48" s="433">
        <v>0.0</v>
      </c>
      <c r="K48" s="433">
        <v>0.0</v>
      </c>
      <c r="L48" s="433">
        <v>0.0</v>
      </c>
      <c r="M48" s="433">
        <v>0.0</v>
      </c>
      <c r="N48" s="433">
        <v>0.0</v>
      </c>
      <c r="O48" s="433">
        <v>0.0</v>
      </c>
      <c r="P48" s="433">
        <v>0.0</v>
      </c>
      <c r="Q48" s="433">
        <v>0.0</v>
      </c>
      <c r="R48" s="433">
        <v>0.0</v>
      </c>
      <c r="S48" s="433">
        <v>0.0</v>
      </c>
      <c r="T48" s="433">
        <v>0.0</v>
      </c>
      <c r="U48" s="433">
        <v>0.0</v>
      </c>
      <c r="V48" s="433">
        <v>0.0</v>
      </c>
      <c r="W48" s="433">
        <v>0.0</v>
      </c>
      <c r="X48" s="433">
        <v>0.0</v>
      </c>
      <c r="Y48" s="433">
        <v>0.0</v>
      </c>
      <c r="Z48" s="433">
        <v>0.0</v>
      </c>
      <c r="AA48" s="433">
        <v>0.0</v>
      </c>
      <c r="AB48" s="433">
        <v>0.0</v>
      </c>
      <c r="AC48" s="433">
        <v>0.0</v>
      </c>
      <c r="AD48" s="433">
        <v>0.0</v>
      </c>
      <c r="AE48" s="433">
        <v>0.0</v>
      </c>
      <c r="AF48" s="433">
        <v>0.0</v>
      </c>
      <c r="AG48" s="433">
        <v>0.0</v>
      </c>
      <c r="AH48" s="433">
        <v>0.0</v>
      </c>
      <c r="AI48" s="433">
        <v>0.0</v>
      </c>
      <c r="AJ48" s="433">
        <v>0.0</v>
      </c>
      <c r="AK48" s="433">
        <v>0.0</v>
      </c>
      <c r="AL48" s="433">
        <v>0.0</v>
      </c>
      <c r="AM48" s="433">
        <v>0.0</v>
      </c>
      <c r="AN48" s="433">
        <v>0.002</v>
      </c>
      <c r="AO48" s="433">
        <v>0.006</v>
      </c>
      <c r="AP48" s="433">
        <v>0.007</v>
      </c>
      <c r="AQ48" s="433">
        <v>0.006</v>
      </c>
      <c r="AR48" s="433">
        <v>0.008</v>
      </c>
      <c r="AS48" s="433">
        <v>0.007</v>
      </c>
      <c r="AT48" s="433">
        <v>0.006</v>
      </c>
      <c r="AU48" s="433">
        <v>0.006</v>
      </c>
      <c r="AV48" s="433">
        <v>0.005</v>
      </c>
      <c r="AW48" s="433">
        <v>0.006</v>
      </c>
      <c r="AX48" s="433">
        <v>0.006</v>
      </c>
      <c r="AY48" s="433">
        <v>0.006</v>
      </c>
      <c r="AZ48" s="433">
        <v>0.006</v>
      </c>
      <c r="BA48" s="433">
        <v>0.00601643835616438</v>
      </c>
      <c r="BB48" s="433">
        <v>0.006</v>
      </c>
      <c r="BC48" s="433">
        <v>0.006</v>
      </c>
      <c r="BD48" s="433">
        <v>0.006</v>
      </c>
      <c r="BE48" s="435">
        <v>0.006</v>
      </c>
      <c r="BF48" s="457">
        <v>-0.00273224043715847</v>
      </c>
      <c r="BG48" s="457">
        <v>0.0</v>
      </c>
      <c r="BH48" s="457">
        <v>3.77070704460753E-6</v>
      </c>
    </row>
    <row r="49" spans="8:8">
      <c r="A49" s="218" t="s">
        <v>137</v>
      </c>
      <c r="B49" s="433" t="s">
        <v>114</v>
      </c>
      <c r="C49" s="433" t="s">
        <v>114</v>
      </c>
      <c r="D49" s="433" t="s">
        <v>114</v>
      </c>
      <c r="E49" s="433" t="s">
        <v>114</v>
      </c>
      <c r="F49" s="433" t="s">
        <v>114</v>
      </c>
      <c r="G49" s="433" t="s">
        <v>114</v>
      </c>
      <c r="H49" s="433" t="s">
        <v>114</v>
      </c>
      <c r="I49" s="433" t="s">
        <v>114</v>
      </c>
      <c r="J49" s="433" t="s">
        <v>114</v>
      </c>
      <c r="K49" s="433" t="s">
        <v>114</v>
      </c>
      <c r="L49" s="433" t="s">
        <v>114</v>
      </c>
      <c r="M49" s="433" t="s">
        <v>114</v>
      </c>
      <c r="N49" s="433" t="s">
        <v>114</v>
      </c>
      <c r="O49" s="433" t="s">
        <v>114</v>
      </c>
      <c r="P49" s="433" t="s">
        <v>114</v>
      </c>
      <c r="Q49" s="433" t="s">
        <v>114</v>
      </c>
      <c r="R49" s="433" t="s">
        <v>114</v>
      </c>
      <c r="S49" s="433" t="s">
        <v>114</v>
      </c>
      <c r="T49" s="433" t="s">
        <v>114</v>
      </c>
      <c r="U49" s="433" t="s">
        <v>114</v>
      </c>
      <c r="V49" s="433" t="s">
        <v>114</v>
      </c>
      <c r="W49" s="433" t="s">
        <v>114</v>
      </c>
      <c r="X49" s="433" t="s">
        <v>114</v>
      </c>
      <c r="Y49" s="433" t="s">
        <v>114</v>
      </c>
      <c r="Z49" s="433" t="s">
        <v>114</v>
      </c>
      <c r="AA49" s="433">
        <v>0.0</v>
      </c>
      <c r="AB49" s="433">
        <v>0.0</v>
      </c>
      <c r="AC49" s="433">
        <v>0.0</v>
      </c>
      <c r="AD49" s="433">
        <v>0.0</v>
      </c>
      <c r="AE49" s="433">
        <v>0.0</v>
      </c>
      <c r="AF49" s="433">
        <v>0.0</v>
      </c>
      <c r="AG49" s="433">
        <v>0.0</v>
      </c>
      <c r="AH49" s="433">
        <v>0.0</v>
      </c>
      <c r="AI49" s="433">
        <v>0.0</v>
      </c>
      <c r="AJ49" s="433">
        <v>0.0</v>
      </c>
      <c r="AK49" s="433">
        <v>0.0</v>
      </c>
      <c r="AL49" s="433">
        <v>0.0</v>
      </c>
      <c r="AM49" s="433">
        <v>0.0</v>
      </c>
      <c r="AN49" s="433">
        <v>0.0</v>
      </c>
      <c r="AO49" s="433">
        <v>0.0</v>
      </c>
      <c r="AP49" s="433">
        <v>0.0</v>
      </c>
      <c r="AQ49" s="433">
        <v>0.0</v>
      </c>
      <c r="AR49" s="433">
        <v>0.0</v>
      </c>
      <c r="AS49" s="433">
        <v>0.0</v>
      </c>
      <c r="AT49" s="433">
        <v>0.0</v>
      </c>
      <c r="AU49" s="433">
        <v>0.0</v>
      </c>
      <c r="AV49" s="433">
        <v>0.0</v>
      </c>
      <c r="AW49" s="433">
        <v>0.0</v>
      </c>
      <c r="AX49" s="433">
        <v>0.004</v>
      </c>
      <c r="AY49" s="433">
        <v>0.004</v>
      </c>
      <c r="AZ49" s="433">
        <v>0.006</v>
      </c>
      <c r="BA49" s="433">
        <v>0.00601643835616438</v>
      </c>
      <c r="BB49" s="433">
        <v>0.005716</v>
      </c>
      <c r="BC49" s="433">
        <v>0.006021</v>
      </c>
      <c r="BD49" s="433">
        <v>0.00615</v>
      </c>
      <c r="BE49" s="435">
        <v>0.006207</v>
      </c>
      <c r="BF49" s="457">
        <v>0.00651072904171635</v>
      </c>
      <c r="BG49" s="457">
        <v>0.0</v>
      </c>
      <c r="BH49" s="457">
        <v>3.90079643764649E-6</v>
      </c>
    </row>
    <row r="50" spans="8:8">
      <c r="A50" s="218" t="s">
        <v>138</v>
      </c>
      <c r="B50" s="433">
        <v>0.0</v>
      </c>
      <c r="C50" s="433">
        <v>0.0</v>
      </c>
      <c r="D50" s="433">
        <v>0.0</v>
      </c>
      <c r="E50" s="433">
        <v>0.0</v>
      </c>
      <c r="F50" s="433">
        <v>0.0</v>
      </c>
      <c r="G50" s="433">
        <v>0.0</v>
      </c>
      <c r="H50" s="433">
        <v>0.0</v>
      </c>
      <c r="I50" s="433">
        <v>0.0</v>
      </c>
      <c r="J50" s="433">
        <v>0.0</v>
      </c>
      <c r="K50" s="433">
        <v>0.0</v>
      </c>
      <c r="L50" s="433">
        <v>0.0</v>
      </c>
      <c r="M50" s="433">
        <v>0.0</v>
      </c>
      <c r="N50" s="433">
        <v>0.0</v>
      </c>
      <c r="O50" s="433">
        <v>0.0</v>
      </c>
      <c r="P50" s="433">
        <v>0.0</v>
      </c>
      <c r="Q50" s="433">
        <v>0.0</v>
      </c>
      <c r="R50" s="433">
        <v>0.0</v>
      </c>
      <c r="S50" s="433">
        <v>0.0</v>
      </c>
      <c r="T50" s="433">
        <v>0.0</v>
      </c>
      <c r="U50" s="433">
        <v>0.0</v>
      </c>
      <c r="V50" s="433">
        <v>0.0</v>
      </c>
      <c r="W50" s="433">
        <v>0.0</v>
      </c>
      <c r="X50" s="433">
        <v>0.0</v>
      </c>
      <c r="Y50" s="433">
        <v>0.0</v>
      </c>
      <c r="Z50" s="433">
        <v>0.013</v>
      </c>
      <c r="AA50" s="433">
        <v>0.014</v>
      </c>
      <c r="AB50" s="433">
        <v>0.015</v>
      </c>
      <c r="AC50" s="433">
        <v>0.103</v>
      </c>
      <c r="AD50" s="433">
        <v>0.116</v>
      </c>
      <c r="AE50" s="433">
        <v>0.175</v>
      </c>
      <c r="AF50" s="433">
        <v>0.27</v>
      </c>
      <c r="AG50" s="433">
        <v>0.364</v>
      </c>
      <c r="AH50" s="433">
        <v>0.742</v>
      </c>
      <c r="AI50" s="433">
        <v>1.352</v>
      </c>
      <c r="AJ50" s="433">
        <v>2.744</v>
      </c>
      <c r="AK50" s="433">
        <v>4.727</v>
      </c>
      <c r="AL50" s="433">
        <v>6.759</v>
      </c>
      <c r="AM50" s="433">
        <v>9.342</v>
      </c>
      <c r="AN50" s="433">
        <v>12.075</v>
      </c>
      <c r="AO50" s="433">
        <v>15.7</v>
      </c>
      <c r="AP50" s="433">
        <v>21.176</v>
      </c>
      <c r="AQ50" s="433">
        <v>23.297</v>
      </c>
      <c r="AR50" s="433">
        <v>27.568</v>
      </c>
      <c r="AS50" s="433">
        <v>32.946</v>
      </c>
      <c r="AT50" s="433">
        <v>37.8869030456853</v>
      </c>
      <c r="AU50" s="433">
        <v>43.6813573604061</v>
      </c>
      <c r="AV50" s="433">
        <v>42.433</v>
      </c>
      <c r="AW50" s="433">
        <v>49.472</v>
      </c>
      <c r="AX50" s="433">
        <v>55.76712989385</v>
      </c>
      <c r="AY50" s="433">
        <v>52.013</v>
      </c>
      <c r="AZ50" s="433">
        <v>49.325</v>
      </c>
      <c r="BA50" s="433">
        <v>48.914</v>
      </c>
      <c r="BB50" s="433">
        <v>49.127</v>
      </c>
      <c r="BC50" s="433">
        <v>50.896</v>
      </c>
      <c r="BD50" s="433">
        <v>53.08907023</v>
      </c>
      <c r="BE50" s="435">
        <v>53.2209665526773</v>
      </c>
      <c r="BF50" s="457">
        <v>-2.54593915169465E-4</v>
      </c>
      <c r="BG50" s="457">
        <v>0.0343120903183367</v>
      </c>
      <c r="BH50" s="457">
        <v>0.0334467789168337</v>
      </c>
    </row>
    <row r="51" spans="8:8">
      <c r="A51" s="218" t="s">
        <v>139</v>
      </c>
      <c r="B51" s="433">
        <v>0.0</v>
      </c>
      <c r="C51" s="433">
        <v>0.0</v>
      </c>
      <c r="D51" s="433">
        <v>0.0</v>
      </c>
      <c r="E51" s="433">
        <v>0.0</v>
      </c>
      <c r="F51" s="433">
        <v>0.0</v>
      </c>
      <c r="G51" s="433">
        <v>0.0</v>
      </c>
      <c r="H51" s="433">
        <v>0.0</v>
      </c>
      <c r="I51" s="433">
        <v>0.0</v>
      </c>
      <c r="J51" s="433">
        <v>0.0</v>
      </c>
      <c r="K51" s="433">
        <v>0.0</v>
      </c>
      <c r="L51" s="433">
        <v>0.0</v>
      </c>
      <c r="M51" s="433">
        <v>0.0</v>
      </c>
      <c r="N51" s="433">
        <v>0.0</v>
      </c>
      <c r="O51" s="433">
        <v>0.0</v>
      </c>
      <c r="P51" s="433">
        <v>0.0</v>
      </c>
      <c r="Q51" s="433">
        <v>0.0</v>
      </c>
      <c r="R51" s="433">
        <v>0.0</v>
      </c>
      <c r="S51" s="433">
        <v>0.0</v>
      </c>
      <c r="T51" s="433">
        <v>0.003</v>
      </c>
      <c r="U51" s="433">
        <v>0.005</v>
      </c>
      <c r="V51" s="433">
        <v>0.006</v>
      </c>
      <c r="W51" s="433">
        <v>0.006</v>
      </c>
      <c r="X51" s="433">
        <v>0.006</v>
      </c>
      <c r="Y51" s="433">
        <v>0.005</v>
      </c>
      <c r="Z51" s="433">
        <v>0.005</v>
      </c>
      <c r="AA51" s="433">
        <v>0.006</v>
      </c>
      <c r="AB51" s="433">
        <v>0.013</v>
      </c>
      <c r="AC51" s="433">
        <v>0.031</v>
      </c>
      <c r="AD51" s="433">
        <v>0.052</v>
      </c>
      <c r="AE51" s="433">
        <v>0.075</v>
      </c>
      <c r="AF51" s="433">
        <v>0.105</v>
      </c>
      <c r="AG51" s="433">
        <v>0.144</v>
      </c>
      <c r="AH51" s="433">
        <v>0.203</v>
      </c>
      <c r="AI51" s="433">
        <v>0.308</v>
      </c>
      <c r="AJ51" s="433">
        <v>0.358</v>
      </c>
      <c r="AK51" s="433">
        <v>0.457</v>
      </c>
      <c r="AL51" s="433">
        <v>0.482</v>
      </c>
      <c r="AM51" s="433">
        <v>0.608</v>
      </c>
      <c r="AN51" s="433">
        <v>0.679</v>
      </c>
      <c r="AO51" s="433">
        <v>0.85</v>
      </c>
      <c r="AP51" s="433">
        <v>0.949</v>
      </c>
      <c r="AQ51" s="433">
        <v>0.987</v>
      </c>
      <c r="AR51" s="433">
        <v>1.43</v>
      </c>
      <c r="AS51" s="433">
        <v>1.996</v>
      </c>
      <c r="AT51" s="433">
        <v>2.485</v>
      </c>
      <c r="AU51" s="433">
        <v>3.502</v>
      </c>
      <c r="AV51" s="433">
        <v>6.078</v>
      </c>
      <c r="AW51" s="433">
        <v>7.165</v>
      </c>
      <c r="AX51" s="433">
        <v>9.842</v>
      </c>
      <c r="AY51" s="433">
        <v>11.234</v>
      </c>
      <c r="AZ51" s="433">
        <v>16.268</v>
      </c>
      <c r="BA51" s="433">
        <v>15.479</v>
      </c>
      <c r="BB51" s="433">
        <v>17.609</v>
      </c>
      <c r="BC51" s="433">
        <v>16.623</v>
      </c>
      <c r="BD51" s="433">
        <v>19.847</v>
      </c>
      <c r="BE51" s="435">
        <v>28.071377061139</v>
      </c>
      <c r="BF51" s="457">
        <v>0.410524477734965</v>
      </c>
      <c r="BG51" s="457">
        <v>0.230939895508954</v>
      </c>
      <c r="BH51" s="457">
        <v>0.0176414898727119</v>
      </c>
    </row>
    <row r="52" spans="8:8">
      <c r="A52" s="218" t="s">
        <v>140</v>
      </c>
      <c r="B52" s="433">
        <v>0.0</v>
      </c>
      <c r="C52" s="433">
        <v>0.0</v>
      </c>
      <c r="D52" s="433">
        <v>0.0</v>
      </c>
      <c r="E52" s="433">
        <v>0.0</v>
      </c>
      <c r="F52" s="433">
        <v>0.0</v>
      </c>
      <c r="G52" s="433">
        <v>0.0</v>
      </c>
      <c r="H52" s="433">
        <v>0.0</v>
      </c>
      <c r="I52" s="433">
        <v>0.0</v>
      </c>
      <c r="J52" s="433">
        <v>0.0</v>
      </c>
      <c r="K52" s="433">
        <v>0.0</v>
      </c>
      <c r="L52" s="433">
        <v>0.0</v>
      </c>
      <c r="M52" s="433">
        <v>0.0</v>
      </c>
      <c r="N52" s="433">
        <v>0.0</v>
      </c>
      <c r="O52" s="433">
        <v>0.0</v>
      </c>
      <c r="P52" s="433">
        <v>0.0</v>
      </c>
      <c r="Q52" s="433">
        <v>0.0</v>
      </c>
      <c r="R52" s="433">
        <v>0.0</v>
      </c>
      <c r="S52" s="433">
        <v>0.0</v>
      </c>
      <c r="T52" s="433">
        <v>0.0</v>
      </c>
      <c r="U52" s="433">
        <v>0.0</v>
      </c>
      <c r="V52" s="433">
        <v>0.0</v>
      </c>
      <c r="W52" s="433">
        <v>0.0</v>
      </c>
      <c r="X52" s="433">
        <v>0.0</v>
      </c>
      <c r="Y52" s="433">
        <v>0.0</v>
      </c>
      <c r="Z52" s="433">
        <v>0.0</v>
      </c>
      <c r="AA52" s="433">
        <v>0.0</v>
      </c>
      <c r="AB52" s="433">
        <v>0.0</v>
      </c>
      <c r="AC52" s="433">
        <v>0.0</v>
      </c>
      <c r="AD52" s="433">
        <v>0.0</v>
      </c>
      <c r="AE52" s="433">
        <v>0.0</v>
      </c>
      <c r="AF52" s="433">
        <v>0.0</v>
      </c>
      <c r="AG52" s="433">
        <v>0.001</v>
      </c>
      <c r="AH52" s="433">
        <v>0.002</v>
      </c>
      <c r="AI52" s="433">
        <v>0.003</v>
      </c>
      <c r="AJ52" s="433">
        <v>0.003</v>
      </c>
      <c r="AK52" s="433">
        <v>0.003</v>
      </c>
      <c r="AL52" s="433">
        <v>0.004</v>
      </c>
      <c r="AM52" s="433">
        <v>0.005</v>
      </c>
      <c r="AN52" s="433">
        <v>0.005</v>
      </c>
      <c r="AO52" s="433">
        <v>0.006</v>
      </c>
      <c r="AP52" s="433">
        <v>0.008</v>
      </c>
      <c r="AQ52" s="433">
        <v>0.015</v>
      </c>
      <c r="AR52" s="433">
        <v>0.016</v>
      </c>
      <c r="AS52" s="433">
        <v>0.019</v>
      </c>
      <c r="AT52" s="433">
        <v>0.023</v>
      </c>
      <c r="AU52" s="433">
        <v>0.037</v>
      </c>
      <c r="AV52" s="433">
        <v>0.07</v>
      </c>
      <c r="AW52" s="433">
        <v>0.088</v>
      </c>
      <c r="AX52" s="433">
        <v>0.09</v>
      </c>
      <c r="AY52" s="433">
        <v>0.101</v>
      </c>
      <c r="AZ52" s="433">
        <v>0.11</v>
      </c>
      <c r="BA52" s="433">
        <v>0.109</v>
      </c>
      <c r="BB52" s="433">
        <v>0.133</v>
      </c>
      <c r="BC52" s="433">
        <v>0.122</v>
      </c>
      <c r="BD52" s="433">
        <v>0.146</v>
      </c>
      <c r="BE52" s="435">
        <v>0.169359999477863</v>
      </c>
      <c r="BF52" s="457">
        <v>0.156830597526389</v>
      </c>
      <c r="BG52" s="457">
        <v>0.202991342744359</v>
      </c>
      <c r="BH52" s="457">
        <v>1.06434490517651E-4</v>
      </c>
    </row>
    <row r="53" spans="8:8">
      <c r="A53" s="218" t="s">
        <v>141</v>
      </c>
      <c r="B53" s="433">
        <v>0.0</v>
      </c>
      <c r="C53" s="433">
        <v>0.0</v>
      </c>
      <c r="D53" s="433">
        <v>0.0</v>
      </c>
      <c r="E53" s="433">
        <v>0.0</v>
      </c>
      <c r="F53" s="433">
        <v>0.0</v>
      </c>
      <c r="G53" s="433">
        <v>0.0</v>
      </c>
      <c r="H53" s="433">
        <v>0.0</v>
      </c>
      <c r="I53" s="433">
        <v>0.0</v>
      </c>
      <c r="J53" s="433">
        <v>0.0</v>
      </c>
      <c r="K53" s="433">
        <v>0.0</v>
      </c>
      <c r="L53" s="433">
        <v>0.0</v>
      </c>
      <c r="M53" s="433">
        <v>0.0</v>
      </c>
      <c r="N53" s="433">
        <v>0.0</v>
      </c>
      <c r="O53" s="433">
        <v>0.0</v>
      </c>
      <c r="P53" s="433">
        <v>0.0</v>
      </c>
      <c r="Q53" s="433">
        <v>0.0</v>
      </c>
      <c r="R53" s="433">
        <v>0.0</v>
      </c>
      <c r="S53" s="433">
        <v>0.0</v>
      </c>
      <c r="T53" s="433">
        <v>0.0</v>
      </c>
      <c r="U53" s="433">
        <v>0.0</v>
      </c>
      <c r="V53" s="433">
        <v>0.0</v>
      </c>
      <c r="W53" s="433">
        <v>0.0</v>
      </c>
      <c r="X53" s="433">
        <v>0.0</v>
      </c>
      <c r="Y53" s="433">
        <v>0.0</v>
      </c>
      <c r="Z53" s="433">
        <v>0.0</v>
      </c>
      <c r="AA53" s="433">
        <v>0.0</v>
      </c>
      <c r="AB53" s="433">
        <v>0.0</v>
      </c>
      <c r="AC53" s="433">
        <v>0.0</v>
      </c>
      <c r="AD53" s="433">
        <v>0.0</v>
      </c>
      <c r="AE53" s="433">
        <v>0.0</v>
      </c>
      <c r="AF53" s="433">
        <v>0.0</v>
      </c>
      <c r="AG53" s="433">
        <v>0.0</v>
      </c>
      <c r="AH53" s="433">
        <v>0.0</v>
      </c>
      <c r="AI53" s="433">
        <v>0.0055</v>
      </c>
      <c r="AJ53" s="433">
        <v>0.0205</v>
      </c>
      <c r="AK53" s="433">
        <v>0.0334</v>
      </c>
      <c r="AL53" s="433">
        <v>0.0624</v>
      </c>
      <c r="AM53" s="433">
        <v>0.048</v>
      </c>
      <c r="AN53" s="433">
        <v>0.0614</v>
      </c>
      <c r="AO53" s="433">
        <v>0.0577</v>
      </c>
      <c r="AP53" s="433">
        <v>0.059</v>
      </c>
      <c r="AQ53" s="433">
        <v>0.1305</v>
      </c>
      <c r="AR53" s="433">
        <v>0.3511</v>
      </c>
      <c r="AS53" s="433">
        <v>0.8465</v>
      </c>
      <c r="AT53" s="433">
        <v>1.49537</v>
      </c>
      <c r="AU53" s="433">
        <v>2.91643</v>
      </c>
      <c r="AV53" s="433">
        <v>4.7239</v>
      </c>
      <c r="AW53" s="433">
        <v>5.86075</v>
      </c>
      <c r="AX53" s="433">
        <v>7.55745</v>
      </c>
      <c r="AY53" s="433">
        <v>8.52005</v>
      </c>
      <c r="AZ53" s="433">
        <v>11.65247</v>
      </c>
      <c r="BA53" s="433">
        <v>15.5171</v>
      </c>
      <c r="BB53" s="433">
        <v>17.9038</v>
      </c>
      <c r="BC53" s="433">
        <v>19.9492</v>
      </c>
      <c r="BD53" s="433">
        <v>21.7307</v>
      </c>
      <c r="BE53" s="435">
        <v>24.761626697544</v>
      </c>
      <c r="BF53" s="457">
        <v>0.136363392794118</v>
      </c>
      <c r="BG53" s="457">
        <v>0.30687035111556</v>
      </c>
      <c r="BH53" s="457">
        <v>0.0155614733707285</v>
      </c>
    </row>
    <row r="54" spans="8:8">
      <c r="A54" s="218" t="s">
        <v>142</v>
      </c>
      <c r="B54" s="433" t="s">
        <v>114</v>
      </c>
      <c r="C54" s="433" t="s">
        <v>114</v>
      </c>
      <c r="D54" s="433" t="s">
        <v>114</v>
      </c>
      <c r="E54" s="433" t="s">
        <v>114</v>
      </c>
      <c r="F54" s="433" t="s">
        <v>114</v>
      </c>
      <c r="G54" s="433" t="s">
        <v>114</v>
      </c>
      <c r="H54" s="433" t="s">
        <v>114</v>
      </c>
      <c r="I54" s="433" t="s">
        <v>114</v>
      </c>
      <c r="J54" s="433" t="s">
        <v>114</v>
      </c>
      <c r="K54" s="433" t="s">
        <v>114</v>
      </c>
      <c r="L54" s="433" t="s">
        <v>114</v>
      </c>
      <c r="M54" s="433" t="s">
        <v>114</v>
      </c>
      <c r="N54" s="433" t="s">
        <v>114</v>
      </c>
      <c r="O54" s="433" t="s">
        <v>114</v>
      </c>
      <c r="P54" s="433" t="s">
        <v>114</v>
      </c>
      <c r="Q54" s="433" t="s">
        <v>114</v>
      </c>
      <c r="R54" s="433" t="s">
        <v>114</v>
      </c>
      <c r="S54" s="433" t="s">
        <v>114</v>
      </c>
      <c r="T54" s="433" t="s">
        <v>114</v>
      </c>
      <c r="U54" s="433" t="s">
        <v>114</v>
      </c>
      <c r="V54" s="433">
        <v>0.0</v>
      </c>
      <c r="W54" s="433">
        <v>0.0</v>
      </c>
      <c r="X54" s="433">
        <v>0.0</v>
      </c>
      <c r="Y54" s="433">
        <v>0.0</v>
      </c>
      <c r="Z54" s="433">
        <v>0.0</v>
      </c>
      <c r="AA54" s="433">
        <v>0.0</v>
      </c>
      <c r="AB54" s="433">
        <v>0.0</v>
      </c>
      <c r="AC54" s="433">
        <v>0.0</v>
      </c>
      <c r="AD54" s="433">
        <v>0.0</v>
      </c>
      <c r="AE54" s="433">
        <v>0.0</v>
      </c>
      <c r="AF54" s="433">
        <v>0.0</v>
      </c>
      <c r="AG54" s="433">
        <v>0.0</v>
      </c>
      <c r="AH54" s="433">
        <v>0.0</v>
      </c>
      <c r="AI54" s="433">
        <v>0.003</v>
      </c>
      <c r="AJ54" s="433">
        <v>0.003</v>
      </c>
      <c r="AK54" s="433">
        <v>0.006</v>
      </c>
      <c r="AL54" s="433">
        <v>0.016</v>
      </c>
      <c r="AM54" s="433">
        <v>0.022</v>
      </c>
      <c r="AN54" s="433">
        <v>0.031</v>
      </c>
      <c r="AO54" s="433">
        <v>0.033</v>
      </c>
      <c r="AP54" s="433">
        <v>0.038</v>
      </c>
      <c r="AQ54" s="433">
        <v>0.035</v>
      </c>
      <c r="AR54" s="433">
        <v>0.045</v>
      </c>
      <c r="AS54" s="433">
        <v>0.045</v>
      </c>
      <c r="AT54" s="433">
        <v>0.043</v>
      </c>
      <c r="AU54" s="433">
        <v>0.05</v>
      </c>
      <c r="AV54" s="433">
        <v>0.0895</v>
      </c>
      <c r="AW54" s="433">
        <v>0.2882</v>
      </c>
      <c r="AX54" s="433">
        <v>0.6386</v>
      </c>
      <c r="AY54" s="433">
        <v>1.1302</v>
      </c>
      <c r="AZ54" s="433">
        <v>1.0844</v>
      </c>
      <c r="BA54" s="433">
        <v>0.9538</v>
      </c>
      <c r="BB54" s="433">
        <v>0.9834</v>
      </c>
      <c r="BC54" s="433">
        <v>1.1884</v>
      </c>
      <c r="BD54" s="433">
        <v>2.0202</v>
      </c>
      <c r="BE54" s="435">
        <v>3.17196542564124</v>
      </c>
      <c r="BF54" s="457">
        <v>0.565834498287315</v>
      </c>
      <c r="BG54" s="457">
        <v>0.46957782838755</v>
      </c>
      <c r="BH54" s="457">
        <v>0.00199342539595283</v>
      </c>
    </row>
    <row r="55" spans="8:8">
      <c r="A55" s="218" t="s">
        <v>143</v>
      </c>
      <c r="B55" s="433">
        <v>0.0</v>
      </c>
      <c r="C55" s="433">
        <v>0.0</v>
      </c>
      <c r="D55" s="433">
        <v>0.0</v>
      </c>
      <c r="E55" s="433">
        <v>0.0</v>
      </c>
      <c r="F55" s="433">
        <v>0.0</v>
      </c>
      <c r="G55" s="433">
        <v>0.0</v>
      </c>
      <c r="H55" s="433">
        <v>0.0</v>
      </c>
      <c r="I55" s="433">
        <v>0.0</v>
      </c>
      <c r="J55" s="433">
        <v>0.0</v>
      </c>
      <c r="K55" s="433">
        <v>0.0</v>
      </c>
      <c r="L55" s="433">
        <v>0.0</v>
      </c>
      <c r="M55" s="433">
        <v>0.0</v>
      </c>
      <c r="N55" s="433">
        <v>0.0</v>
      </c>
      <c r="O55" s="433">
        <v>0.0</v>
      </c>
      <c r="P55" s="433">
        <v>0.0</v>
      </c>
      <c r="Q55" s="433">
        <v>0.0</v>
      </c>
      <c r="R55" s="433">
        <v>0.0</v>
      </c>
      <c r="S55" s="433">
        <v>0.0</v>
      </c>
      <c r="T55" s="433">
        <v>0.0</v>
      </c>
      <c r="U55" s="433">
        <v>0.0</v>
      </c>
      <c r="V55" s="433">
        <v>0.0</v>
      </c>
      <c r="W55" s="433">
        <v>0.0</v>
      </c>
      <c r="X55" s="433">
        <v>0.0</v>
      </c>
      <c r="Y55" s="433">
        <v>0.0</v>
      </c>
      <c r="Z55" s="433">
        <v>0.009</v>
      </c>
      <c r="AA55" s="433">
        <v>0.009</v>
      </c>
      <c r="AB55" s="433">
        <v>0.009</v>
      </c>
      <c r="AC55" s="433">
        <v>0.033</v>
      </c>
      <c r="AD55" s="433">
        <v>0.217</v>
      </c>
      <c r="AE55" s="433">
        <v>0.344</v>
      </c>
      <c r="AF55" s="433">
        <v>0.392</v>
      </c>
      <c r="AG55" s="433">
        <v>0.488</v>
      </c>
      <c r="AH55" s="433">
        <v>0.667</v>
      </c>
      <c r="AI55" s="433">
        <v>0.877</v>
      </c>
      <c r="AJ55" s="433">
        <v>0.85</v>
      </c>
      <c r="AK55" s="433">
        <v>0.946</v>
      </c>
      <c r="AL55" s="433">
        <v>0.965</v>
      </c>
      <c r="AM55" s="433">
        <v>1.259</v>
      </c>
      <c r="AN55" s="433">
        <v>1.288</v>
      </c>
      <c r="AO55" s="433">
        <v>1.939</v>
      </c>
      <c r="AP55" s="433">
        <v>2.912</v>
      </c>
      <c r="AQ55" s="433">
        <v>4.236</v>
      </c>
      <c r="AR55" s="433">
        <v>5.2738175</v>
      </c>
      <c r="AS55" s="433">
        <v>7.09724817</v>
      </c>
      <c r="AT55" s="433">
        <v>9.28097151759362</v>
      </c>
      <c r="AU55" s="433">
        <v>10.2856445487459</v>
      </c>
      <c r="AV55" s="433">
        <v>15.9629686138003</v>
      </c>
      <c r="AW55" s="433">
        <v>19.8471199734079</v>
      </c>
      <c r="AX55" s="433">
        <v>28.3971517268193</v>
      </c>
      <c r="AY55" s="433">
        <v>31.9592445769616</v>
      </c>
      <c r="AZ55" s="433">
        <v>40.2747197557065</v>
      </c>
      <c r="BA55" s="433">
        <v>37.159422814806</v>
      </c>
      <c r="BB55" s="433">
        <v>49.6411212752176</v>
      </c>
      <c r="BC55" s="433">
        <v>56.9063505170934</v>
      </c>
      <c r="BD55" s="433">
        <v>64.334843736117</v>
      </c>
      <c r="BE55" s="435">
        <v>75.609824256975</v>
      </c>
      <c r="BF55" s="457">
        <v>0.172043571707052</v>
      </c>
      <c r="BG55" s="457">
        <v>0.213627143254967</v>
      </c>
      <c r="BH55" s="457">
        <v>0.0475170828278855</v>
      </c>
    </row>
    <row r="56" spans="8:8">
      <c r="A56" s="218" t="s">
        <v>144</v>
      </c>
      <c r="B56" s="433">
        <v>0.0</v>
      </c>
      <c r="C56" s="433">
        <v>0.0</v>
      </c>
      <c r="D56" s="433">
        <v>0.0</v>
      </c>
      <c r="E56" s="433">
        <v>0.0</v>
      </c>
      <c r="F56" s="433">
        <v>0.0</v>
      </c>
      <c r="G56" s="433">
        <v>0.0</v>
      </c>
      <c r="H56" s="433">
        <v>0.0</v>
      </c>
      <c r="I56" s="433">
        <v>0.0</v>
      </c>
      <c r="J56" s="433">
        <v>0.0</v>
      </c>
      <c r="K56" s="433">
        <v>0.0</v>
      </c>
      <c r="L56" s="433">
        <v>0.0</v>
      </c>
      <c r="M56" s="433">
        <v>0.0</v>
      </c>
      <c r="N56" s="433">
        <v>0.0</v>
      </c>
      <c r="O56" s="433">
        <v>0.0</v>
      </c>
      <c r="P56" s="433">
        <v>0.0</v>
      </c>
      <c r="Q56" s="433">
        <v>0.0</v>
      </c>
      <c r="R56" s="433">
        <v>0.0</v>
      </c>
      <c r="S56" s="433">
        <v>0.0</v>
      </c>
      <c r="T56" s="433">
        <v>0.0</v>
      </c>
      <c r="U56" s="433">
        <v>0.0</v>
      </c>
      <c r="V56" s="433">
        <v>0.0</v>
      </c>
      <c r="W56" s="433">
        <v>0.0</v>
      </c>
      <c r="X56" s="433">
        <v>0.0</v>
      </c>
      <c r="Y56" s="433">
        <v>0.0</v>
      </c>
      <c r="Z56" s="433">
        <v>0.0</v>
      </c>
      <c r="AA56" s="433">
        <v>0.0</v>
      </c>
      <c r="AB56" s="433">
        <v>0.0</v>
      </c>
      <c r="AC56" s="433">
        <v>0.0</v>
      </c>
      <c r="AD56" s="433">
        <v>4.27272727272727E-4</v>
      </c>
      <c r="AE56" s="433">
        <v>6.11111111111111E-4</v>
      </c>
      <c r="AF56" s="433">
        <v>5.75757575757576E-4</v>
      </c>
      <c r="AG56" s="433">
        <v>5.85858585858586E-4</v>
      </c>
      <c r="AH56" s="433">
        <v>5.55555555555556E-4</v>
      </c>
      <c r="AI56" s="433">
        <v>5.51515151515152E-4</v>
      </c>
      <c r="AJ56" s="433">
        <v>5.67676767676768E-4</v>
      </c>
      <c r="AK56" s="433">
        <v>5.28282828282828E-4</v>
      </c>
      <c r="AL56" s="433">
        <v>5.09090909090909E-4</v>
      </c>
      <c r="AM56" s="433">
        <v>5.58585858585859E-4</v>
      </c>
      <c r="AN56" s="433">
        <v>0.00302323232323232</v>
      </c>
      <c r="AO56" s="433">
        <v>0.00758484848484849</v>
      </c>
      <c r="AP56" s="433">
        <v>0.0114464646464646</v>
      </c>
      <c r="AQ56" s="433">
        <v>0.0161393939393939</v>
      </c>
      <c r="AR56" s="433">
        <v>0.0169282828282828</v>
      </c>
      <c r="AS56" s="433">
        <v>0.014110101010101</v>
      </c>
      <c r="AT56" s="433">
        <v>0.0161666666666667</v>
      </c>
      <c r="AU56" s="433">
        <v>0.0157313131313131</v>
      </c>
      <c r="AV56" s="433">
        <v>0.0156828282828283</v>
      </c>
      <c r="AW56" s="433">
        <v>0.0119060606060606</v>
      </c>
      <c r="AX56" s="433">
        <v>0.0238757575757576</v>
      </c>
      <c r="AY56" s="433">
        <v>0.0370264646464646</v>
      </c>
      <c r="AZ56" s="433">
        <v>0.0585746262626263</v>
      </c>
      <c r="BA56" s="433">
        <v>0.0896171512384115</v>
      </c>
      <c r="BB56" s="433">
        <v>0.292936767676768</v>
      </c>
      <c r="BC56" s="433">
        <v>0.573974454545455</v>
      </c>
      <c r="BD56" s="433">
        <v>1.65239443434343</v>
      </c>
      <c r="BE56" s="435">
        <v>1.72936249016988</v>
      </c>
      <c r="BF56" s="457">
        <v>0.0437202039651032</v>
      </c>
      <c r="BG56" s="457">
        <v>0.58836139842032</v>
      </c>
      <c r="BH56" s="457">
        <v>0.00108681988739393</v>
      </c>
    </row>
    <row r="57" spans="8:8" s="47" ht="10.2" customFormat="1">
      <c r="A57" s="54" t="s">
        <v>145</v>
      </c>
      <c r="B57" s="436">
        <v>0.0</v>
      </c>
      <c r="C57" s="436">
        <v>0.0</v>
      </c>
      <c r="D57" s="436">
        <v>0.0</v>
      </c>
      <c r="E57" s="436">
        <v>0.0</v>
      </c>
      <c r="F57" s="436">
        <v>0.0</v>
      </c>
      <c r="G57" s="436">
        <v>0.0</v>
      </c>
      <c r="H57" s="436">
        <v>0.0</v>
      </c>
      <c r="I57" s="436">
        <v>0.0</v>
      </c>
      <c r="J57" s="436">
        <v>0.0</v>
      </c>
      <c r="K57" s="436">
        <v>0.0</v>
      </c>
      <c r="L57" s="436">
        <v>0.0</v>
      </c>
      <c r="M57" s="436">
        <v>0.0</v>
      </c>
      <c r="N57" s="436">
        <v>0.0</v>
      </c>
      <c r="O57" s="436">
        <v>0.003</v>
      </c>
      <c r="P57" s="436">
        <v>0.006</v>
      </c>
      <c r="Q57" s="436">
        <v>0.0105</v>
      </c>
      <c r="R57" s="436">
        <v>0.0105</v>
      </c>
      <c r="S57" s="436">
        <v>0.0185</v>
      </c>
      <c r="T57" s="436">
        <v>0.0301</v>
      </c>
      <c r="U57" s="436">
        <v>0.0382</v>
      </c>
      <c r="V57" s="436">
        <v>0.0574</v>
      </c>
      <c r="W57" s="436">
        <v>0.1336</v>
      </c>
      <c r="X57" s="436">
        <v>0.1908</v>
      </c>
      <c r="Y57" s="436">
        <v>0.3297</v>
      </c>
      <c r="Z57" s="436">
        <v>0.5154</v>
      </c>
      <c r="AA57" s="436">
        <v>0.779460414888889</v>
      </c>
      <c r="AB57" s="436">
        <v>0.980027987838384</v>
      </c>
      <c r="AC57" s="436">
        <v>1.53504807975758</v>
      </c>
      <c r="AD57" s="436">
        <v>2.28482609212121</v>
      </c>
      <c r="AE57" s="436">
        <v>2.97923570282828</v>
      </c>
      <c r="AF57" s="436">
        <v>3.86302920121212</v>
      </c>
      <c r="AG57" s="436">
        <v>4.82858524525252</v>
      </c>
      <c r="AH57" s="436">
        <v>7.29549295555556</v>
      </c>
      <c r="AI57" s="436">
        <v>11.1764791351515</v>
      </c>
      <c r="AJ57" s="436">
        <v>14.2443217667677</v>
      </c>
      <c r="AK57" s="436">
        <v>22.4547142028283</v>
      </c>
      <c r="AL57" s="436">
        <v>26.9342866553535</v>
      </c>
      <c r="AM57" s="436">
        <v>36.4259493147475</v>
      </c>
      <c r="AN57" s="436">
        <v>44.5311522856566</v>
      </c>
      <c r="AO57" s="436">
        <v>59.296786859596</v>
      </c>
      <c r="AP57" s="436">
        <v>71.0967493651913</v>
      </c>
      <c r="AQ57" s="436">
        <v>83.1641398783648</v>
      </c>
      <c r="AR57" s="436">
        <v>105.713193767021</v>
      </c>
      <c r="AS57" s="436">
        <v>121.353901497536</v>
      </c>
      <c r="AT57" s="436">
        <v>135.383228613187</v>
      </c>
      <c r="AU57" s="436">
        <v>153.443496864175</v>
      </c>
      <c r="AV57" s="436">
        <v>186.657403230905</v>
      </c>
      <c r="AW57" s="436">
        <v>215.032405064032</v>
      </c>
      <c r="AX57" s="436">
        <v>248.115255753321</v>
      </c>
      <c r="AY57" s="436">
        <v>264.815019959907</v>
      </c>
      <c r="AZ57" s="436">
        <v>318.931230019458</v>
      </c>
      <c r="BA57" s="436">
        <v>322.867876348302</v>
      </c>
      <c r="BB57" s="436">
        <v>384.216521406329</v>
      </c>
      <c r="BC57" s="436">
        <v>403.217594774174</v>
      </c>
      <c r="BD57" s="436">
        <v>460.029812809329</v>
      </c>
      <c r="BE57" s="436">
        <v>510.138071007773</v>
      </c>
      <c r="BF57" s="458">
        <v>0.105894089852158</v>
      </c>
      <c r="BG57" s="458">
        <v>0.130113625322449</v>
      </c>
      <c r="BH57" s="458">
        <v>0.320596869678584</v>
      </c>
    </row>
    <row r="58" spans="8:8">
      <c r="A58" s="218"/>
      <c r="B58" s="459"/>
      <c r="C58" s="459"/>
      <c r="D58" s="459"/>
      <c r="E58" s="459"/>
      <c r="F58" s="459"/>
      <c r="G58" s="459"/>
      <c r="H58" s="459"/>
      <c r="I58" s="459"/>
      <c r="J58" s="459"/>
      <c r="K58" s="459"/>
      <c r="L58" s="459"/>
      <c r="M58" s="459"/>
      <c r="N58" s="459"/>
      <c r="O58" s="459"/>
      <c r="P58" s="459"/>
      <c r="Q58" s="459"/>
      <c r="R58" s="459"/>
      <c r="S58" s="459"/>
      <c r="T58" s="459"/>
      <c r="U58" s="459"/>
      <c r="V58" s="459"/>
      <c r="W58" s="459"/>
      <c r="X58" s="459"/>
      <c r="Y58" s="459"/>
      <c r="Z58" s="459"/>
      <c r="AA58" s="459"/>
      <c r="AB58" s="459"/>
      <c r="AC58" s="459"/>
      <c r="AD58" s="459"/>
      <c r="AE58" s="459"/>
      <c r="AF58" s="459"/>
      <c r="AG58" s="459"/>
      <c r="AH58" s="459"/>
      <c r="AI58" s="459"/>
      <c r="AJ58" s="459"/>
      <c r="AK58" s="459"/>
      <c r="AL58" s="459"/>
      <c r="AM58" s="459"/>
      <c r="AN58" s="459"/>
      <c r="AO58" s="459"/>
      <c r="AP58" s="459"/>
      <c r="AQ58" s="459"/>
      <c r="AR58" s="459"/>
      <c r="AS58" s="459"/>
      <c r="AT58" s="459"/>
      <c r="AU58" s="459"/>
      <c r="AV58" s="459"/>
      <c r="AW58" s="459"/>
      <c r="AX58" s="459"/>
      <c r="AY58" s="459"/>
      <c r="AZ58" s="459"/>
      <c r="BA58" s="459"/>
      <c r="BB58" s="459"/>
      <c r="BC58" s="459"/>
      <c r="BD58" s="459"/>
      <c r="BE58" s="459"/>
      <c r="BF58" s="461"/>
      <c r="BG58" s="461"/>
      <c r="BH58" s="461"/>
    </row>
    <row r="59" spans="8:8">
      <c r="A59" s="218" t="s">
        <v>146</v>
      </c>
      <c r="B59" s="459" t="s">
        <v>114</v>
      </c>
      <c r="C59" s="459" t="s">
        <v>114</v>
      </c>
      <c r="D59" s="459" t="s">
        <v>114</v>
      </c>
      <c r="E59" s="459" t="s">
        <v>114</v>
      </c>
      <c r="F59" s="459" t="s">
        <v>114</v>
      </c>
      <c r="G59" s="459" t="s">
        <v>114</v>
      </c>
      <c r="H59" s="459" t="s">
        <v>114</v>
      </c>
      <c r="I59" s="459" t="s">
        <v>114</v>
      </c>
      <c r="J59" s="459" t="s">
        <v>114</v>
      </c>
      <c r="K59" s="459" t="s">
        <v>114</v>
      </c>
      <c r="L59" s="459" t="s">
        <v>114</v>
      </c>
      <c r="M59" s="459" t="s">
        <v>114</v>
      </c>
      <c r="N59" s="459" t="s">
        <v>114</v>
      </c>
      <c r="O59" s="459" t="s">
        <v>114</v>
      </c>
      <c r="P59" s="459" t="s">
        <v>114</v>
      </c>
      <c r="Q59" s="459" t="s">
        <v>114</v>
      </c>
      <c r="R59" s="459" t="s">
        <v>114</v>
      </c>
      <c r="S59" s="459" t="s">
        <v>114</v>
      </c>
      <c r="T59" s="459" t="s">
        <v>114</v>
      </c>
      <c r="U59" s="459" t="s">
        <v>114</v>
      </c>
      <c r="V59" s="459">
        <v>0.0</v>
      </c>
      <c r="W59" s="459">
        <v>0.0</v>
      </c>
      <c r="X59" s="459">
        <v>0.0</v>
      </c>
      <c r="Y59" s="459">
        <v>0.0</v>
      </c>
      <c r="Z59" s="459">
        <v>0.0</v>
      </c>
      <c r="AA59" s="459">
        <v>0.0</v>
      </c>
      <c r="AB59" s="459">
        <v>0.0</v>
      </c>
      <c r="AC59" s="459">
        <v>0.0</v>
      </c>
      <c r="AD59" s="459">
        <v>0.0</v>
      </c>
      <c r="AE59" s="459">
        <v>0.0</v>
      </c>
      <c r="AF59" s="459">
        <v>0.0</v>
      </c>
      <c r="AG59" s="459">
        <v>0.0</v>
      </c>
      <c r="AH59" s="459">
        <v>0.0</v>
      </c>
      <c r="AI59" s="459">
        <v>0.0</v>
      </c>
      <c r="AJ59" s="459">
        <v>0.0</v>
      </c>
      <c r="AK59" s="459">
        <v>0.0</v>
      </c>
      <c r="AL59" s="459">
        <v>0.0</v>
      </c>
      <c r="AM59" s="459">
        <v>0.0</v>
      </c>
      <c r="AN59" s="459">
        <v>0.0</v>
      </c>
      <c r="AO59" s="459">
        <v>0.0</v>
      </c>
      <c r="AP59" s="459">
        <v>0.0</v>
      </c>
      <c r="AQ59" s="459">
        <v>0.0</v>
      </c>
      <c r="AR59" s="459">
        <v>0.0</v>
      </c>
      <c r="AS59" s="459">
        <v>0.0</v>
      </c>
      <c r="AT59" s="459">
        <v>0.0021</v>
      </c>
      <c r="AU59" s="459">
        <v>5.0E-4</v>
      </c>
      <c r="AV59" s="459">
        <v>0.0</v>
      </c>
      <c r="AW59" s="459">
        <v>0.0</v>
      </c>
      <c r="AX59" s="459">
        <v>8.0E-4</v>
      </c>
      <c r="AY59" s="459">
        <v>0.0023</v>
      </c>
      <c r="AZ59" s="459">
        <v>0.0046</v>
      </c>
      <c r="BA59" s="459">
        <v>0.0228</v>
      </c>
      <c r="BB59" s="459">
        <v>0.0221</v>
      </c>
      <c r="BC59" s="459">
        <v>0.0827</v>
      </c>
      <c r="BD59" s="459">
        <v>0.1054</v>
      </c>
      <c r="BE59" s="460">
        <v>0.0951</v>
      </c>
      <c r="BF59" s="461">
        <v>-0.100188197965596</v>
      </c>
      <c r="BG59" s="461">
        <v>0.479320009475139</v>
      </c>
      <c r="BH59" s="461">
        <v>5.97657066570294E-5</v>
      </c>
    </row>
    <row r="60" spans="8:8">
      <c r="A60" s="218" t="s">
        <v>147</v>
      </c>
      <c r="B60" s="459" t="s">
        <v>114</v>
      </c>
      <c r="C60" s="459" t="s">
        <v>114</v>
      </c>
      <c r="D60" s="459" t="s">
        <v>114</v>
      </c>
      <c r="E60" s="459" t="s">
        <v>114</v>
      </c>
      <c r="F60" s="459" t="s">
        <v>114</v>
      </c>
      <c r="G60" s="459" t="s">
        <v>114</v>
      </c>
      <c r="H60" s="459" t="s">
        <v>114</v>
      </c>
      <c r="I60" s="459" t="s">
        <v>114</v>
      </c>
      <c r="J60" s="459" t="s">
        <v>114</v>
      </c>
      <c r="K60" s="459" t="s">
        <v>114</v>
      </c>
      <c r="L60" s="459" t="s">
        <v>114</v>
      </c>
      <c r="M60" s="459" t="s">
        <v>114</v>
      </c>
      <c r="N60" s="459" t="s">
        <v>114</v>
      </c>
      <c r="O60" s="459" t="s">
        <v>114</v>
      </c>
      <c r="P60" s="459" t="s">
        <v>114</v>
      </c>
      <c r="Q60" s="459" t="s">
        <v>114</v>
      </c>
      <c r="R60" s="459" t="s">
        <v>114</v>
      </c>
      <c r="S60" s="459" t="s">
        <v>114</v>
      </c>
      <c r="T60" s="459" t="s">
        <v>114</v>
      </c>
      <c r="U60" s="459" t="s">
        <v>114</v>
      </c>
      <c r="V60" s="459">
        <v>0.0</v>
      </c>
      <c r="W60" s="459">
        <v>0.0</v>
      </c>
      <c r="X60" s="459">
        <v>0.0</v>
      </c>
      <c r="Y60" s="459">
        <v>0.0</v>
      </c>
      <c r="Z60" s="459">
        <v>0.0</v>
      </c>
      <c r="AA60" s="459">
        <v>0.0</v>
      </c>
      <c r="AB60" s="459">
        <v>0.0</v>
      </c>
      <c r="AC60" s="459">
        <v>0.0</v>
      </c>
      <c r="AD60" s="459">
        <v>0.0</v>
      </c>
      <c r="AE60" s="459">
        <v>0.0</v>
      </c>
      <c r="AF60" s="459">
        <v>0.0</v>
      </c>
      <c r="AG60" s="459">
        <v>0.0</v>
      </c>
      <c r="AH60" s="459">
        <v>0.0</v>
      </c>
      <c r="AI60" s="459">
        <v>0.0</v>
      </c>
      <c r="AJ60" s="459">
        <v>0.0</v>
      </c>
      <c r="AK60" s="459">
        <v>0.0</v>
      </c>
      <c r="AL60" s="459">
        <v>0.0</v>
      </c>
      <c r="AM60" s="459">
        <v>0.0</v>
      </c>
      <c r="AN60" s="459">
        <v>0.0</v>
      </c>
      <c r="AO60" s="459">
        <v>0.00101010101010101</v>
      </c>
      <c r="AP60" s="459">
        <v>0.001</v>
      </c>
      <c r="AQ60" s="459">
        <v>0.001</v>
      </c>
      <c r="AR60" s="459">
        <v>0.001</v>
      </c>
      <c r="AS60" s="459">
        <v>0.001</v>
      </c>
      <c r="AT60" s="459">
        <v>0.001</v>
      </c>
      <c r="AU60" s="459">
        <v>0.001</v>
      </c>
      <c r="AV60" s="459">
        <v>0.004</v>
      </c>
      <c r="AW60" s="459">
        <v>0.006</v>
      </c>
      <c r="AX60" s="459">
        <v>0.008</v>
      </c>
      <c r="AY60" s="459">
        <v>0.009</v>
      </c>
      <c r="AZ60" s="459">
        <v>0.039</v>
      </c>
      <c r="BA60" s="459">
        <v>0.073</v>
      </c>
      <c r="BB60" s="459">
        <v>0.097</v>
      </c>
      <c r="BC60" s="459">
        <v>0.099</v>
      </c>
      <c r="BD60" s="459">
        <v>0.166</v>
      </c>
      <c r="BE60" s="460">
        <v>0.183883977934718</v>
      </c>
      <c r="BF60" s="461">
        <v>0.104708209002767</v>
      </c>
      <c r="BG60" s="461">
        <v>0.667288707834462</v>
      </c>
      <c r="BH60" s="461">
        <v>1.15562101831483E-4</v>
      </c>
    </row>
    <row r="61" spans="8:8">
      <c r="A61" s="218" t="s">
        <v>148</v>
      </c>
      <c r="B61" s="433" t="s">
        <v>114</v>
      </c>
      <c r="C61" s="433" t="s">
        <v>114</v>
      </c>
      <c r="D61" s="433" t="s">
        <v>114</v>
      </c>
      <c r="E61" s="433" t="s">
        <v>114</v>
      </c>
      <c r="F61" s="433" t="s">
        <v>114</v>
      </c>
      <c r="G61" s="433" t="s">
        <v>114</v>
      </c>
      <c r="H61" s="433" t="s">
        <v>114</v>
      </c>
      <c r="I61" s="433" t="s">
        <v>114</v>
      </c>
      <c r="J61" s="433" t="s">
        <v>114</v>
      </c>
      <c r="K61" s="433" t="s">
        <v>114</v>
      </c>
      <c r="L61" s="433" t="s">
        <v>114</v>
      </c>
      <c r="M61" s="433" t="s">
        <v>114</v>
      </c>
      <c r="N61" s="433" t="s">
        <v>114</v>
      </c>
      <c r="O61" s="433" t="s">
        <v>114</v>
      </c>
      <c r="P61" s="433" t="s">
        <v>114</v>
      </c>
      <c r="Q61" s="433" t="s">
        <v>114</v>
      </c>
      <c r="R61" s="433" t="s">
        <v>114</v>
      </c>
      <c r="S61" s="433" t="s">
        <v>114</v>
      </c>
      <c r="T61" s="433" t="s">
        <v>114</v>
      </c>
      <c r="U61" s="433" t="s">
        <v>114</v>
      </c>
      <c r="V61" s="433">
        <v>0.0</v>
      </c>
      <c r="W61" s="433">
        <v>0.0</v>
      </c>
      <c r="X61" s="433">
        <v>0.0</v>
      </c>
      <c r="Y61" s="433">
        <v>0.0</v>
      </c>
      <c r="Z61" s="433">
        <v>0.0</v>
      </c>
      <c r="AA61" s="433">
        <v>0.0</v>
      </c>
      <c r="AB61" s="433">
        <v>0.0</v>
      </c>
      <c r="AC61" s="433">
        <v>0.0</v>
      </c>
      <c r="AD61" s="433">
        <v>0.0</v>
      </c>
      <c r="AE61" s="433">
        <v>0.0</v>
      </c>
      <c r="AF61" s="433">
        <v>0.0</v>
      </c>
      <c r="AG61" s="433">
        <v>0.0</v>
      </c>
      <c r="AH61" s="433">
        <v>0.0</v>
      </c>
      <c r="AI61" s="433">
        <v>0.0</v>
      </c>
      <c r="AJ61" s="433">
        <v>0.0</v>
      </c>
      <c r="AK61" s="433">
        <v>0.0</v>
      </c>
      <c r="AL61" s="433">
        <v>0.0</v>
      </c>
      <c r="AM61" s="433">
        <v>0.0</v>
      </c>
      <c r="AN61" s="433">
        <v>0.0</v>
      </c>
      <c r="AO61" s="433">
        <v>0.0</v>
      </c>
      <c r="AP61" s="433">
        <v>0.0</v>
      </c>
      <c r="AQ61" s="433">
        <v>0.0</v>
      </c>
      <c r="AR61" s="433">
        <v>0.0</v>
      </c>
      <c r="AS61" s="433">
        <v>0.0</v>
      </c>
      <c r="AT61" s="433">
        <v>0.0</v>
      </c>
      <c r="AU61" s="433">
        <v>0.0</v>
      </c>
      <c r="AV61" s="433">
        <v>1.47E-4</v>
      </c>
      <c r="AW61" s="433">
        <v>0.002665</v>
      </c>
      <c r="AX61" s="433">
        <v>0.0045487</v>
      </c>
      <c r="AY61" s="433">
        <v>0.0132652</v>
      </c>
      <c r="AZ61" s="433">
        <v>0.1317223</v>
      </c>
      <c r="BA61" s="433">
        <v>0.2749828</v>
      </c>
      <c r="BB61" s="433">
        <v>0.3397637</v>
      </c>
      <c r="BC61" s="433">
        <v>0.3853151</v>
      </c>
      <c r="BD61" s="433">
        <v>0.7071334</v>
      </c>
      <c r="BE61" s="435">
        <v>1.13543216498323</v>
      </c>
      <c r="BF61" s="457">
        <v>0.601296009081762</v>
      </c>
      <c r="BG61" s="457">
        <v>0.0</v>
      </c>
      <c r="BH61" s="457">
        <v>7.13563677196044E-4</v>
      </c>
    </row>
    <row r="62" spans="8:8">
      <c r="A62" s="218" t="s">
        <v>149</v>
      </c>
      <c r="B62" s="433" t="s">
        <v>114</v>
      </c>
      <c r="C62" s="433" t="s">
        <v>114</v>
      </c>
      <c r="D62" s="433" t="s">
        <v>114</v>
      </c>
      <c r="E62" s="433" t="s">
        <v>114</v>
      </c>
      <c r="F62" s="433" t="s">
        <v>114</v>
      </c>
      <c r="G62" s="433" t="s">
        <v>114</v>
      </c>
      <c r="H62" s="433" t="s">
        <v>114</v>
      </c>
      <c r="I62" s="433" t="s">
        <v>114</v>
      </c>
      <c r="J62" s="433" t="s">
        <v>114</v>
      </c>
      <c r="K62" s="433" t="s">
        <v>114</v>
      </c>
      <c r="L62" s="433" t="s">
        <v>114</v>
      </c>
      <c r="M62" s="433" t="s">
        <v>114</v>
      </c>
      <c r="N62" s="433" t="s">
        <v>114</v>
      </c>
      <c r="O62" s="433" t="s">
        <v>114</v>
      </c>
      <c r="P62" s="433" t="s">
        <v>114</v>
      </c>
      <c r="Q62" s="433" t="s">
        <v>114</v>
      </c>
      <c r="R62" s="433" t="s">
        <v>114</v>
      </c>
      <c r="S62" s="433" t="s">
        <v>114</v>
      </c>
      <c r="T62" s="433" t="s">
        <v>114</v>
      </c>
      <c r="U62" s="433" t="s">
        <v>114</v>
      </c>
      <c r="V62" s="433">
        <v>0.0</v>
      </c>
      <c r="W62" s="433">
        <v>0.0</v>
      </c>
      <c r="X62" s="433">
        <v>0.0</v>
      </c>
      <c r="Y62" s="433">
        <v>0.0</v>
      </c>
      <c r="Z62" s="433">
        <v>0.0</v>
      </c>
      <c r="AA62" s="433">
        <v>0.0</v>
      </c>
      <c r="AB62" s="433">
        <v>0.0</v>
      </c>
      <c r="AC62" s="433">
        <v>0.0</v>
      </c>
      <c r="AD62" s="433">
        <v>0.0</v>
      </c>
      <c r="AE62" s="433">
        <v>0.0</v>
      </c>
      <c r="AF62" s="433">
        <v>0.0</v>
      </c>
      <c r="AG62" s="433">
        <v>0.0</v>
      </c>
      <c r="AH62" s="433">
        <v>0.0</v>
      </c>
      <c r="AI62" s="433">
        <v>0.0</v>
      </c>
      <c r="AJ62" s="433">
        <v>0.0</v>
      </c>
      <c r="AK62" s="433">
        <v>0.0019</v>
      </c>
      <c r="AL62" s="433">
        <v>0.0031</v>
      </c>
      <c r="AM62" s="433">
        <v>0.0062</v>
      </c>
      <c r="AN62" s="433">
        <v>0.0086</v>
      </c>
      <c r="AO62" s="433">
        <v>0.007</v>
      </c>
      <c r="AP62" s="433">
        <v>0.0068</v>
      </c>
      <c r="AQ62" s="433">
        <v>0.0052</v>
      </c>
      <c r="AR62" s="433">
        <v>0.0066</v>
      </c>
      <c r="AS62" s="433">
        <v>0.0052</v>
      </c>
      <c r="AT62" s="433">
        <v>0.0038</v>
      </c>
      <c r="AU62" s="433">
        <v>0.004186</v>
      </c>
      <c r="AV62" s="433">
        <v>0.005392</v>
      </c>
      <c r="AW62" s="433">
        <v>0.005251</v>
      </c>
      <c r="AX62" s="433">
        <v>0.004473</v>
      </c>
      <c r="AY62" s="433">
        <v>0.096106</v>
      </c>
      <c r="AZ62" s="433">
        <v>0.148037</v>
      </c>
      <c r="BA62" s="433">
        <v>0.1481205</v>
      </c>
      <c r="BB62" s="433">
        <v>0.139</v>
      </c>
      <c r="BC62" s="433">
        <v>0.23716</v>
      </c>
      <c r="BD62" s="433">
        <v>0.31481</v>
      </c>
      <c r="BE62" s="435">
        <v>1.13802</v>
      </c>
      <c r="BF62" s="457">
        <v>2.60506545452084</v>
      </c>
      <c r="BG62" s="457">
        <v>0.555344122126413</v>
      </c>
      <c r="BH62" s="457">
        <v>7.1519000515071E-4</v>
      </c>
    </row>
    <row r="63" spans="8:8">
      <c r="A63" s="218" t="s">
        <v>150</v>
      </c>
      <c r="B63" s="433" t="s">
        <v>114</v>
      </c>
      <c r="C63" s="433" t="s">
        <v>114</v>
      </c>
      <c r="D63" s="433" t="s">
        <v>114</v>
      </c>
      <c r="E63" s="433" t="s">
        <v>114</v>
      </c>
      <c r="F63" s="433" t="s">
        <v>114</v>
      </c>
      <c r="G63" s="433" t="s">
        <v>114</v>
      </c>
      <c r="H63" s="433" t="s">
        <v>114</v>
      </c>
      <c r="I63" s="433" t="s">
        <v>114</v>
      </c>
      <c r="J63" s="433" t="s">
        <v>114</v>
      </c>
      <c r="K63" s="433" t="s">
        <v>114</v>
      </c>
      <c r="L63" s="433" t="s">
        <v>114</v>
      </c>
      <c r="M63" s="433" t="s">
        <v>114</v>
      </c>
      <c r="N63" s="433" t="s">
        <v>114</v>
      </c>
      <c r="O63" s="433" t="s">
        <v>114</v>
      </c>
      <c r="P63" s="433" t="s">
        <v>114</v>
      </c>
      <c r="Q63" s="433" t="s">
        <v>114</v>
      </c>
      <c r="R63" s="433" t="s">
        <v>114</v>
      </c>
      <c r="S63" s="433" t="s">
        <v>114</v>
      </c>
      <c r="T63" s="433" t="s">
        <v>114</v>
      </c>
      <c r="U63" s="433" t="s">
        <v>114</v>
      </c>
      <c r="V63" s="433">
        <v>0.0</v>
      </c>
      <c r="W63" s="433">
        <v>0.0</v>
      </c>
      <c r="X63" s="433">
        <v>0.0</v>
      </c>
      <c r="Y63" s="433">
        <v>0.0</v>
      </c>
      <c r="Z63" s="433">
        <v>0.0</v>
      </c>
      <c r="AA63" s="433">
        <v>0.0</v>
      </c>
      <c r="AB63" s="433">
        <v>0.0</v>
      </c>
      <c r="AC63" s="433">
        <v>0.0</v>
      </c>
      <c r="AD63" s="433">
        <v>0.0</v>
      </c>
      <c r="AE63" s="433">
        <v>0.0</v>
      </c>
      <c r="AF63" s="433">
        <v>0.0</v>
      </c>
      <c r="AG63" s="433">
        <v>0.0</v>
      </c>
      <c r="AH63" s="433">
        <v>0.0</v>
      </c>
      <c r="AI63" s="433">
        <v>0.0</v>
      </c>
      <c r="AJ63" s="433">
        <v>0.0</v>
      </c>
      <c r="AK63" s="433">
        <v>0.0</v>
      </c>
      <c r="AL63" s="433">
        <v>0.0</v>
      </c>
      <c r="AM63" s="433">
        <v>0.0</v>
      </c>
      <c r="AN63" s="433">
        <v>0.0</v>
      </c>
      <c r="AO63" s="433">
        <v>0.0</v>
      </c>
      <c r="AP63" s="433">
        <v>0.0</v>
      </c>
      <c r="AQ63" s="433">
        <v>0.0</v>
      </c>
      <c r="AR63" s="433">
        <v>0.0</v>
      </c>
      <c r="AS63" s="433">
        <v>0.0</v>
      </c>
      <c r="AT63" s="433">
        <v>0.0</v>
      </c>
      <c r="AU63" s="433">
        <v>0.0</v>
      </c>
      <c r="AV63" s="433">
        <v>0.0</v>
      </c>
      <c r="AW63" s="433">
        <v>0.0</v>
      </c>
      <c r="AX63" s="433">
        <v>0.0</v>
      </c>
      <c r="AY63" s="433">
        <v>0.0</v>
      </c>
      <c r="AZ63" s="433">
        <v>0.0</v>
      </c>
      <c r="BA63" s="433">
        <v>0.0</v>
      </c>
      <c r="BB63" s="433">
        <v>0.0</v>
      </c>
      <c r="BC63" s="433">
        <v>0.0</v>
      </c>
      <c r="BD63" s="433">
        <v>0.0</v>
      </c>
      <c r="BE63" s="435">
        <v>0.0</v>
      </c>
      <c r="BF63" s="457">
        <v>0.0</v>
      </c>
      <c r="BG63" s="457">
        <v>0.0</v>
      </c>
      <c r="BH63" s="457">
        <v>0.0</v>
      </c>
    </row>
    <row r="64" spans="8:8">
      <c r="A64" s="218" t="s">
        <v>151</v>
      </c>
      <c r="B64" s="433">
        <v>0.0</v>
      </c>
      <c r="C64" s="433">
        <v>0.0</v>
      </c>
      <c r="D64" s="433">
        <v>0.0</v>
      </c>
      <c r="E64" s="433">
        <v>0.0</v>
      </c>
      <c r="F64" s="433">
        <v>0.0</v>
      </c>
      <c r="G64" s="433">
        <v>0.0</v>
      </c>
      <c r="H64" s="433">
        <v>0.0</v>
      </c>
      <c r="I64" s="433">
        <v>0.0</v>
      </c>
      <c r="J64" s="433">
        <v>0.0</v>
      </c>
      <c r="K64" s="433">
        <v>0.0</v>
      </c>
      <c r="L64" s="433">
        <v>0.0</v>
      </c>
      <c r="M64" s="433">
        <v>0.0</v>
      </c>
      <c r="N64" s="433">
        <v>0.0</v>
      </c>
      <c r="O64" s="433">
        <v>0.0</v>
      </c>
      <c r="P64" s="433">
        <v>0.0</v>
      </c>
      <c r="Q64" s="433">
        <v>0.0</v>
      </c>
      <c r="R64" s="433">
        <v>0.0</v>
      </c>
      <c r="S64" s="433">
        <v>0.0</v>
      </c>
      <c r="T64" s="433">
        <v>0.0</v>
      </c>
      <c r="U64" s="433">
        <v>0.0</v>
      </c>
      <c r="V64" s="433" t="s">
        <v>114</v>
      </c>
      <c r="W64" s="433" t="s">
        <v>114</v>
      </c>
      <c r="X64" s="433" t="s">
        <v>114</v>
      </c>
      <c r="Y64" s="433" t="s">
        <v>114</v>
      </c>
      <c r="Z64" s="433" t="s">
        <v>114</v>
      </c>
      <c r="AA64" s="433" t="s">
        <v>114</v>
      </c>
      <c r="AB64" s="433" t="s">
        <v>114</v>
      </c>
      <c r="AC64" s="433" t="s">
        <v>114</v>
      </c>
      <c r="AD64" s="433" t="s">
        <v>114</v>
      </c>
      <c r="AE64" s="433" t="s">
        <v>114</v>
      </c>
      <c r="AF64" s="433" t="s">
        <v>114</v>
      </c>
      <c r="AG64" s="433" t="s">
        <v>114</v>
      </c>
      <c r="AH64" s="433" t="s">
        <v>114</v>
      </c>
      <c r="AI64" s="433" t="s">
        <v>114</v>
      </c>
      <c r="AJ64" s="433" t="s">
        <v>114</v>
      </c>
      <c r="AK64" s="433" t="s">
        <v>114</v>
      </c>
      <c r="AL64" s="433" t="s">
        <v>114</v>
      </c>
      <c r="AM64" s="433" t="s">
        <v>114</v>
      </c>
      <c r="AN64" s="433" t="s">
        <v>114</v>
      </c>
      <c r="AO64" s="433" t="s">
        <v>114</v>
      </c>
      <c r="AP64" s="433" t="s">
        <v>114</v>
      </c>
      <c r="AQ64" s="433" t="s">
        <v>114</v>
      </c>
      <c r="AR64" s="433" t="s">
        <v>114</v>
      </c>
      <c r="AS64" s="433" t="s">
        <v>114</v>
      </c>
      <c r="AT64" s="433" t="s">
        <v>114</v>
      </c>
      <c r="AU64" s="433" t="s">
        <v>114</v>
      </c>
      <c r="AV64" s="433" t="s">
        <v>114</v>
      </c>
      <c r="AW64" s="433" t="s">
        <v>114</v>
      </c>
      <c r="AX64" s="433" t="s">
        <v>114</v>
      </c>
      <c r="AY64" s="433" t="s">
        <v>114</v>
      </c>
      <c r="AZ64" s="433" t="s">
        <v>114</v>
      </c>
      <c r="BA64" s="433" t="s">
        <v>114</v>
      </c>
      <c r="BB64" s="433" t="s">
        <v>114</v>
      </c>
      <c r="BC64" s="433" t="s">
        <v>114</v>
      </c>
      <c r="BD64" s="433" t="s">
        <v>114</v>
      </c>
      <c r="BE64" s="435" t="s">
        <v>114</v>
      </c>
      <c r="BF64" s="457" t="s">
        <v>114</v>
      </c>
      <c r="BG64" s="457" t="s">
        <v>114</v>
      </c>
      <c r="BH64" s="457" t="s">
        <v>114</v>
      </c>
    </row>
    <row r="65" spans="8:8">
      <c r="A65" s="218" t="s">
        <v>152</v>
      </c>
      <c r="B65" s="459" t="s">
        <v>114</v>
      </c>
      <c r="C65" s="459" t="s">
        <v>114</v>
      </c>
      <c r="D65" s="459" t="s">
        <v>114</v>
      </c>
      <c r="E65" s="459" t="s">
        <v>114</v>
      </c>
      <c r="F65" s="459" t="s">
        <v>114</v>
      </c>
      <c r="G65" s="459" t="s">
        <v>114</v>
      </c>
      <c r="H65" s="459" t="s">
        <v>114</v>
      </c>
      <c r="I65" s="459" t="s">
        <v>114</v>
      </c>
      <c r="J65" s="459" t="s">
        <v>114</v>
      </c>
      <c r="K65" s="459" t="s">
        <v>114</v>
      </c>
      <c r="L65" s="459" t="s">
        <v>114</v>
      </c>
      <c r="M65" s="459" t="s">
        <v>114</v>
      </c>
      <c r="N65" s="459" t="s">
        <v>114</v>
      </c>
      <c r="O65" s="459" t="s">
        <v>114</v>
      </c>
      <c r="P65" s="459" t="s">
        <v>114</v>
      </c>
      <c r="Q65" s="459" t="s">
        <v>114</v>
      </c>
      <c r="R65" s="459" t="s">
        <v>114</v>
      </c>
      <c r="S65" s="459" t="s">
        <v>114</v>
      </c>
      <c r="T65" s="459" t="s">
        <v>114</v>
      </c>
      <c r="U65" s="459" t="s">
        <v>114</v>
      </c>
      <c r="V65" s="459">
        <v>0.0</v>
      </c>
      <c r="W65" s="459">
        <v>0.0</v>
      </c>
      <c r="X65" s="459">
        <v>0.0</v>
      </c>
      <c r="Y65" s="459">
        <v>0.0</v>
      </c>
      <c r="Z65" s="459">
        <v>0.0</v>
      </c>
      <c r="AA65" s="459">
        <v>0.0</v>
      </c>
      <c r="AB65" s="459">
        <v>0.0</v>
      </c>
      <c r="AC65" s="459">
        <v>0.0</v>
      </c>
      <c r="AD65" s="459">
        <v>0.0</v>
      </c>
      <c r="AE65" s="459">
        <v>0.0</v>
      </c>
      <c r="AF65" s="459">
        <v>0.0</v>
      </c>
      <c r="AG65" s="459">
        <v>0.0</v>
      </c>
      <c r="AH65" s="459">
        <v>0.0</v>
      </c>
      <c r="AI65" s="459">
        <v>0.0</v>
      </c>
      <c r="AJ65" s="459">
        <v>0.0</v>
      </c>
      <c r="AK65" s="459">
        <v>0.0</v>
      </c>
      <c r="AL65" s="459">
        <v>0.0</v>
      </c>
      <c r="AM65" s="459">
        <v>0.0</v>
      </c>
      <c r="AN65" s="459">
        <v>0.0</v>
      </c>
      <c r="AO65" s="459">
        <v>0.0</v>
      </c>
      <c r="AP65" s="459">
        <v>0.0</v>
      </c>
      <c r="AQ65" s="459">
        <v>0.0</v>
      </c>
      <c r="AR65" s="459">
        <v>0.0</v>
      </c>
      <c r="AS65" s="459">
        <v>0.0</v>
      </c>
      <c r="AT65" s="459">
        <v>0.0</v>
      </c>
      <c r="AU65" s="459">
        <v>0.0</v>
      </c>
      <c r="AV65" s="459">
        <v>0.0</v>
      </c>
      <c r="AW65" s="459">
        <v>0.0</v>
      </c>
      <c r="AX65" s="459">
        <v>0.0</v>
      </c>
      <c r="AY65" s="459">
        <v>0.0</v>
      </c>
      <c r="AZ65" s="459">
        <v>0.0</v>
      </c>
      <c r="BA65" s="459">
        <v>0.0</v>
      </c>
      <c r="BB65" s="459">
        <v>0.0</v>
      </c>
      <c r="BC65" s="459">
        <v>0.0</v>
      </c>
      <c r="BD65" s="459">
        <v>0.0</v>
      </c>
      <c r="BE65" s="460">
        <v>0.0</v>
      </c>
      <c r="BF65" s="456">
        <v>0.0</v>
      </c>
      <c r="BG65" s="456">
        <v>0.0</v>
      </c>
      <c r="BH65" s="456">
        <v>0.0</v>
      </c>
    </row>
    <row r="66" spans="8:8">
      <c r="A66" s="218" t="s">
        <v>153</v>
      </c>
      <c r="B66" s="459" t="s">
        <v>114</v>
      </c>
      <c r="C66" s="459" t="s">
        <v>114</v>
      </c>
      <c r="D66" s="459" t="s">
        <v>114</v>
      </c>
      <c r="E66" s="459" t="s">
        <v>114</v>
      </c>
      <c r="F66" s="459" t="s">
        <v>114</v>
      </c>
      <c r="G66" s="459" t="s">
        <v>114</v>
      </c>
      <c r="H66" s="459" t="s">
        <v>114</v>
      </c>
      <c r="I66" s="459" t="s">
        <v>114</v>
      </c>
      <c r="J66" s="459" t="s">
        <v>114</v>
      </c>
      <c r="K66" s="459" t="s">
        <v>114</v>
      </c>
      <c r="L66" s="459" t="s">
        <v>114</v>
      </c>
      <c r="M66" s="459" t="s">
        <v>114</v>
      </c>
      <c r="N66" s="459" t="s">
        <v>114</v>
      </c>
      <c r="O66" s="459" t="s">
        <v>114</v>
      </c>
      <c r="P66" s="459" t="s">
        <v>114</v>
      </c>
      <c r="Q66" s="459" t="s">
        <v>114</v>
      </c>
      <c r="R66" s="459" t="s">
        <v>114</v>
      </c>
      <c r="S66" s="459" t="s">
        <v>114</v>
      </c>
      <c r="T66" s="459" t="s">
        <v>114</v>
      </c>
      <c r="U66" s="459" t="s">
        <v>114</v>
      </c>
      <c r="V66" s="459">
        <v>0.0</v>
      </c>
      <c r="W66" s="459">
        <v>0.0</v>
      </c>
      <c r="X66" s="459">
        <v>0.0</v>
      </c>
      <c r="Y66" s="459">
        <v>0.0</v>
      </c>
      <c r="Z66" s="459">
        <v>0.0</v>
      </c>
      <c r="AA66" s="459">
        <v>0.0</v>
      </c>
      <c r="AB66" s="459">
        <v>0.0</v>
      </c>
      <c r="AC66" s="459">
        <v>0.0</v>
      </c>
      <c r="AD66" s="459">
        <v>0.0</v>
      </c>
      <c r="AE66" s="459">
        <v>0.0</v>
      </c>
      <c r="AF66" s="459">
        <v>0.0</v>
      </c>
      <c r="AG66" s="459">
        <v>0.0</v>
      </c>
      <c r="AH66" s="459">
        <v>0.0</v>
      </c>
      <c r="AI66" s="459">
        <v>0.0</v>
      </c>
      <c r="AJ66" s="459">
        <v>0.0</v>
      </c>
      <c r="AK66" s="459">
        <v>0.0</v>
      </c>
      <c r="AL66" s="459">
        <v>0.0</v>
      </c>
      <c r="AM66" s="459">
        <v>0.0</v>
      </c>
      <c r="AN66" s="459">
        <v>0.0</v>
      </c>
      <c r="AO66" s="459">
        <v>0.0</v>
      </c>
      <c r="AP66" s="459">
        <v>0.0</v>
      </c>
      <c r="AQ66" s="459">
        <v>0.0026</v>
      </c>
      <c r="AR66" s="459">
        <v>0.0029</v>
      </c>
      <c r="AS66" s="459">
        <v>0.0019</v>
      </c>
      <c r="AT66" s="459">
        <v>0.0043</v>
      </c>
      <c r="AU66" s="459">
        <v>0.0041</v>
      </c>
      <c r="AV66" s="459">
        <v>0.003</v>
      </c>
      <c r="AW66" s="459">
        <v>0.0042</v>
      </c>
      <c r="AX66" s="459">
        <v>0.0033</v>
      </c>
      <c r="AY66" s="459">
        <v>0.005</v>
      </c>
      <c r="AZ66" s="459">
        <v>0.0057</v>
      </c>
      <c r="BA66" s="459">
        <v>0.005</v>
      </c>
      <c r="BB66" s="459">
        <v>0.0091</v>
      </c>
      <c r="BC66" s="459">
        <v>0.0249</v>
      </c>
      <c r="BD66" s="459">
        <v>0.0463</v>
      </c>
      <c r="BE66" s="460">
        <v>0.0461524780929201</v>
      </c>
      <c r="BF66" s="461">
        <v>-0.00590975321815312</v>
      </c>
      <c r="BG66" s="461">
        <v>0.268268638814054</v>
      </c>
      <c r="BH66" s="461">
        <v>2.90045790451781E-5</v>
      </c>
    </row>
    <row r="67" spans="8:8" s="47" ht="10.2" customFormat="1">
      <c r="A67" s="54" t="s">
        <v>154</v>
      </c>
      <c r="B67" s="436">
        <v>0.0</v>
      </c>
      <c r="C67" s="436">
        <v>0.0</v>
      </c>
      <c r="D67" s="436">
        <v>0.0</v>
      </c>
      <c r="E67" s="436">
        <v>0.0</v>
      </c>
      <c r="F67" s="436">
        <v>0.0</v>
      </c>
      <c r="G67" s="436">
        <v>0.0</v>
      </c>
      <c r="H67" s="436">
        <v>0.0</v>
      </c>
      <c r="I67" s="436">
        <v>0.0</v>
      </c>
      <c r="J67" s="436">
        <v>0.0</v>
      </c>
      <c r="K67" s="436">
        <v>0.0</v>
      </c>
      <c r="L67" s="436">
        <v>0.0</v>
      </c>
      <c r="M67" s="436">
        <v>0.0</v>
      </c>
      <c r="N67" s="436">
        <v>0.0</v>
      </c>
      <c r="O67" s="436">
        <v>0.0</v>
      </c>
      <c r="P67" s="436">
        <v>0.0</v>
      </c>
      <c r="Q67" s="436">
        <v>0.0</v>
      </c>
      <c r="R67" s="436">
        <v>0.0</v>
      </c>
      <c r="S67" s="436">
        <v>0.0</v>
      </c>
      <c r="T67" s="436">
        <v>0.0</v>
      </c>
      <c r="U67" s="436">
        <v>0.0</v>
      </c>
      <c r="V67" s="436">
        <v>0.0</v>
      </c>
      <c r="W67" s="436">
        <v>0.0</v>
      </c>
      <c r="X67" s="436">
        <v>0.0</v>
      </c>
      <c r="Y67" s="436">
        <v>0.0</v>
      </c>
      <c r="Z67" s="436">
        <v>0.0</v>
      </c>
      <c r="AA67" s="436">
        <v>0.0</v>
      </c>
      <c r="AB67" s="436">
        <v>0.0</v>
      </c>
      <c r="AC67" s="436">
        <v>0.0</v>
      </c>
      <c r="AD67" s="436">
        <v>0.0</v>
      </c>
      <c r="AE67" s="436">
        <v>0.0</v>
      </c>
      <c r="AF67" s="436">
        <v>0.0</v>
      </c>
      <c r="AG67" s="436">
        <v>0.0</v>
      </c>
      <c r="AH67" s="436">
        <v>0.0</v>
      </c>
      <c r="AI67" s="436">
        <v>0.0</v>
      </c>
      <c r="AJ67" s="436">
        <v>0.0</v>
      </c>
      <c r="AK67" s="436">
        <v>0.0019</v>
      </c>
      <c r="AL67" s="436">
        <v>0.0031</v>
      </c>
      <c r="AM67" s="436">
        <v>0.0062</v>
      </c>
      <c r="AN67" s="436">
        <v>0.0086</v>
      </c>
      <c r="AO67" s="436">
        <v>0.00801010101010101</v>
      </c>
      <c r="AP67" s="436">
        <v>0.0078</v>
      </c>
      <c r="AQ67" s="436">
        <v>0.0088</v>
      </c>
      <c r="AR67" s="436">
        <v>0.0105</v>
      </c>
      <c r="AS67" s="436">
        <v>0.0081</v>
      </c>
      <c r="AT67" s="436">
        <v>0.0112</v>
      </c>
      <c r="AU67" s="436">
        <v>0.009786</v>
      </c>
      <c r="AV67" s="436">
        <v>0.012539</v>
      </c>
      <c r="AW67" s="436">
        <v>0.018116</v>
      </c>
      <c r="AX67" s="436">
        <v>0.0211217</v>
      </c>
      <c r="AY67" s="436">
        <v>0.1256712</v>
      </c>
      <c r="AZ67" s="436">
        <v>0.3290593</v>
      </c>
      <c r="BA67" s="436">
        <v>0.5239033</v>
      </c>
      <c r="BB67" s="436">
        <v>0.6069637</v>
      </c>
      <c r="BC67" s="436">
        <v>0.8290751</v>
      </c>
      <c r="BD67" s="436">
        <v>1.3396434</v>
      </c>
      <c r="BE67" s="436">
        <v>2.59858862101087</v>
      </c>
      <c r="BF67" s="458">
        <v>0.934461553052855</v>
      </c>
      <c r="BG67" s="458">
        <v>0.613530275147085</v>
      </c>
      <c r="BH67" s="458">
        <v>0.00163308606988044</v>
      </c>
    </row>
    <row r="68" spans="8:8">
      <c r="B68" s="433"/>
      <c r="C68" s="433"/>
      <c r="D68" s="433"/>
      <c r="E68" s="433"/>
      <c r="F68" s="433"/>
      <c r="G68" s="433"/>
      <c r="H68" s="433"/>
      <c r="I68" s="433"/>
      <c r="J68" s="433"/>
      <c r="K68" s="433"/>
      <c r="L68" s="433"/>
      <c r="M68" s="433"/>
      <c r="N68" s="433"/>
      <c r="O68" s="433"/>
      <c r="P68" s="433"/>
      <c r="Q68" s="433"/>
      <c r="R68" s="433"/>
      <c r="S68" s="433"/>
      <c r="T68" s="433"/>
      <c r="U68" s="433"/>
      <c r="V68" s="433"/>
      <c r="W68" s="433"/>
      <c r="X68" s="433"/>
      <c r="Y68" s="433"/>
      <c r="Z68" s="433"/>
      <c r="AA68" s="433"/>
      <c r="AB68" s="433"/>
      <c r="AC68" s="433"/>
      <c r="AD68" s="433"/>
      <c r="AE68" s="433"/>
      <c r="AF68" s="433"/>
      <c r="AG68" s="433"/>
      <c r="AH68" s="433"/>
      <c r="AI68" s="433"/>
      <c r="AJ68" s="433"/>
      <c r="AK68" s="433"/>
      <c r="AL68" s="433"/>
      <c r="AM68" s="433"/>
      <c r="AN68" s="433"/>
      <c r="AO68" s="433"/>
      <c r="AP68" s="433"/>
      <c r="AQ68" s="433"/>
      <c r="AR68" s="433"/>
      <c r="AS68" s="433"/>
      <c r="AT68" s="433"/>
      <c r="AU68" s="433"/>
      <c r="AV68" s="433"/>
      <c r="AW68" s="433"/>
      <c r="AX68" s="433"/>
      <c r="AY68" s="433"/>
      <c r="AZ68" s="433"/>
      <c r="BA68" s="433"/>
      <c r="BB68" s="433"/>
      <c r="BC68" s="433"/>
      <c r="BD68" s="433"/>
      <c r="BE68" s="435"/>
      <c r="BF68" s="457"/>
      <c r="BG68" s="457"/>
      <c r="BH68" s="457"/>
    </row>
    <row r="69" spans="8:8">
      <c r="A69" s="45" t="s">
        <v>155</v>
      </c>
      <c r="B69" s="433">
        <v>0.0</v>
      </c>
      <c r="C69" s="433">
        <v>0.0</v>
      </c>
      <c r="D69" s="433">
        <v>0.0</v>
      </c>
      <c r="E69" s="433">
        <v>0.0</v>
      </c>
      <c r="F69" s="433">
        <v>0.0</v>
      </c>
      <c r="G69" s="433">
        <v>0.0</v>
      </c>
      <c r="H69" s="433">
        <v>0.0</v>
      </c>
      <c r="I69" s="433">
        <v>0.0</v>
      </c>
      <c r="J69" s="433">
        <v>0.0</v>
      </c>
      <c r="K69" s="433">
        <v>0.0</v>
      </c>
      <c r="L69" s="433">
        <v>0.0</v>
      </c>
      <c r="M69" s="433">
        <v>0.0</v>
      </c>
      <c r="N69" s="433">
        <v>0.0</v>
      </c>
      <c r="O69" s="433">
        <v>0.0</v>
      </c>
      <c r="P69" s="433">
        <v>0.0</v>
      </c>
      <c r="Q69" s="433">
        <v>0.0</v>
      </c>
      <c r="R69" s="433">
        <v>0.0</v>
      </c>
      <c r="S69" s="433">
        <v>0.0</v>
      </c>
      <c r="T69" s="433">
        <v>0.0</v>
      </c>
      <c r="U69" s="433">
        <v>0.0</v>
      </c>
      <c r="V69" s="433">
        <v>0.0</v>
      </c>
      <c r="W69" s="433">
        <v>0.0</v>
      </c>
      <c r="X69" s="433">
        <v>0.0</v>
      </c>
      <c r="Y69" s="433">
        <v>0.0</v>
      </c>
      <c r="Z69" s="433">
        <v>0.0</v>
      </c>
      <c r="AA69" s="433">
        <v>0.0</v>
      </c>
      <c r="AB69" s="433">
        <v>0.0</v>
      </c>
      <c r="AC69" s="433">
        <v>0.0</v>
      </c>
      <c r="AD69" s="433">
        <v>0.0</v>
      </c>
      <c r="AE69" s="433">
        <v>0.0</v>
      </c>
      <c r="AF69" s="433">
        <v>0.0</v>
      </c>
      <c r="AG69" s="433">
        <v>0.0</v>
      </c>
      <c r="AH69" s="433">
        <v>0.0</v>
      </c>
      <c r="AI69" s="433">
        <v>0.0</v>
      </c>
      <c r="AJ69" s="433">
        <v>0.035</v>
      </c>
      <c r="AK69" s="433">
        <v>0.0365</v>
      </c>
      <c r="AL69" s="433">
        <v>0.0337</v>
      </c>
      <c r="AM69" s="433">
        <v>0.0303</v>
      </c>
      <c r="AN69" s="433">
        <v>0.0276</v>
      </c>
      <c r="AO69" s="433">
        <v>0.0463</v>
      </c>
      <c r="AP69" s="433">
        <v>0.0709</v>
      </c>
      <c r="AQ69" s="433">
        <v>0.1253</v>
      </c>
      <c r="AR69" s="433">
        <v>0.1409</v>
      </c>
      <c r="AS69" s="433">
        <v>0.1958</v>
      </c>
      <c r="AT69" s="433">
        <v>0.2262</v>
      </c>
      <c r="AU69" s="433">
        <v>0.2089</v>
      </c>
      <c r="AV69" s="433">
        <v>0.2135</v>
      </c>
      <c r="AW69" s="433">
        <v>0.2043</v>
      </c>
      <c r="AX69" s="433">
        <v>0.2113</v>
      </c>
      <c r="AY69" s="433">
        <v>0.1977</v>
      </c>
      <c r="AZ69" s="433">
        <v>0.2422</v>
      </c>
      <c r="BA69" s="433">
        <v>0.2643</v>
      </c>
      <c r="BB69" s="433">
        <v>0.306258</v>
      </c>
      <c r="BC69" s="433">
        <v>0.585379</v>
      </c>
      <c r="BD69" s="433">
        <v>0.627310404944226</v>
      </c>
      <c r="BE69" s="435">
        <v>0.629344700736002</v>
      </c>
      <c r="BF69" s="457">
        <v>5.01784681128825E-4</v>
      </c>
      <c r="BG69" s="457">
        <v>0.107385898910762</v>
      </c>
      <c r="BH69" s="457">
        <v>3.95512416091944E-4</v>
      </c>
    </row>
    <row r="70" spans="8:8">
      <c r="A70" s="45" t="s">
        <v>156</v>
      </c>
      <c r="B70" s="433">
        <v>0.0</v>
      </c>
      <c r="C70" s="433">
        <v>0.0</v>
      </c>
      <c r="D70" s="433">
        <v>0.0</v>
      </c>
      <c r="E70" s="433">
        <v>0.0</v>
      </c>
      <c r="F70" s="433">
        <v>0.0</v>
      </c>
      <c r="G70" s="433">
        <v>0.0</v>
      </c>
      <c r="H70" s="433">
        <v>0.0</v>
      </c>
      <c r="I70" s="433">
        <v>0.0</v>
      </c>
      <c r="J70" s="433">
        <v>0.0</v>
      </c>
      <c r="K70" s="433">
        <v>0.0</v>
      </c>
      <c r="L70" s="433">
        <v>0.0</v>
      </c>
      <c r="M70" s="433">
        <v>0.0</v>
      </c>
      <c r="N70" s="433">
        <v>0.0</v>
      </c>
      <c r="O70" s="433">
        <v>0.0</v>
      </c>
      <c r="P70" s="433">
        <v>0.0</v>
      </c>
      <c r="Q70" s="433">
        <v>0.0</v>
      </c>
      <c r="R70" s="433">
        <v>0.0</v>
      </c>
      <c r="S70" s="433">
        <v>0.0</v>
      </c>
      <c r="T70" s="433">
        <v>0.0</v>
      </c>
      <c r="U70" s="433">
        <v>0.0</v>
      </c>
      <c r="V70" s="433">
        <v>0.0</v>
      </c>
      <c r="W70" s="433">
        <v>0.0</v>
      </c>
      <c r="X70" s="433">
        <v>0.0</v>
      </c>
      <c r="Y70" s="433">
        <v>0.0</v>
      </c>
      <c r="Z70" s="433">
        <v>0.0</v>
      </c>
      <c r="AA70" s="433">
        <v>0.0</v>
      </c>
      <c r="AB70" s="433">
        <v>0.0</v>
      </c>
      <c r="AC70" s="433">
        <v>0.0</v>
      </c>
      <c r="AD70" s="433">
        <v>0.0</v>
      </c>
      <c r="AE70" s="433">
        <v>0.0</v>
      </c>
      <c r="AF70" s="433">
        <v>0.0</v>
      </c>
      <c r="AG70" s="433">
        <v>0.0</v>
      </c>
      <c r="AH70" s="433">
        <v>0.0</v>
      </c>
      <c r="AI70" s="433">
        <v>0.0</v>
      </c>
      <c r="AJ70" s="433">
        <v>0.0</v>
      </c>
      <c r="AK70" s="433">
        <v>0.0</v>
      </c>
      <c r="AL70" s="433">
        <v>0.0</v>
      </c>
      <c r="AM70" s="433">
        <v>0.0</v>
      </c>
      <c r="AN70" s="433">
        <v>0.0</v>
      </c>
      <c r="AO70" s="433">
        <v>0.0</v>
      </c>
      <c r="AP70" s="433">
        <v>0.0</v>
      </c>
      <c r="AQ70" s="433">
        <v>0.0</v>
      </c>
      <c r="AR70" s="433">
        <v>0.0</v>
      </c>
      <c r="AS70" s="433">
        <v>0.0</v>
      </c>
      <c r="AT70" s="433">
        <v>0.0</v>
      </c>
      <c r="AU70" s="433">
        <v>0.0</v>
      </c>
      <c r="AV70" s="433">
        <v>0.0</v>
      </c>
      <c r="AW70" s="433">
        <v>0.0</v>
      </c>
      <c r="AX70" s="433">
        <v>0.0</v>
      </c>
      <c r="AY70" s="433">
        <v>0.0</v>
      </c>
      <c r="AZ70" s="433">
        <v>0.0</v>
      </c>
      <c r="BA70" s="433">
        <v>0.0</v>
      </c>
      <c r="BB70" s="433">
        <v>0.0</v>
      </c>
      <c r="BC70" s="433">
        <v>0.0</v>
      </c>
      <c r="BD70" s="433">
        <v>0.0</v>
      </c>
      <c r="BE70" s="435">
        <v>0.0</v>
      </c>
      <c r="BF70" s="457">
        <v>0.0</v>
      </c>
      <c r="BG70" s="457">
        <v>0.0</v>
      </c>
      <c r="BH70" s="457">
        <v>0.0</v>
      </c>
    </row>
    <row r="71" spans="8:8">
      <c r="A71" s="45" t="s">
        <v>157</v>
      </c>
      <c r="B71" s="433">
        <v>0.0</v>
      </c>
      <c r="C71" s="433">
        <v>0.0</v>
      </c>
      <c r="D71" s="433">
        <v>0.0</v>
      </c>
      <c r="E71" s="433">
        <v>0.0</v>
      </c>
      <c r="F71" s="433">
        <v>0.0</v>
      </c>
      <c r="G71" s="433">
        <v>0.0</v>
      </c>
      <c r="H71" s="433">
        <v>0.0</v>
      </c>
      <c r="I71" s="433">
        <v>0.0</v>
      </c>
      <c r="J71" s="433">
        <v>0.0</v>
      </c>
      <c r="K71" s="433">
        <v>0.0</v>
      </c>
      <c r="L71" s="433">
        <v>0.0</v>
      </c>
      <c r="M71" s="433">
        <v>0.0</v>
      </c>
      <c r="N71" s="433">
        <v>0.0</v>
      </c>
      <c r="O71" s="433">
        <v>0.0</v>
      </c>
      <c r="P71" s="433">
        <v>0.0</v>
      </c>
      <c r="Q71" s="433">
        <v>0.0</v>
      </c>
      <c r="R71" s="433">
        <v>0.0</v>
      </c>
      <c r="S71" s="433">
        <v>0.0</v>
      </c>
      <c r="T71" s="433">
        <v>0.0</v>
      </c>
      <c r="U71" s="433">
        <v>0.0</v>
      </c>
      <c r="V71" s="433">
        <v>0.0</v>
      </c>
      <c r="W71" s="433">
        <v>0.0</v>
      </c>
      <c r="X71" s="433">
        <v>0.0</v>
      </c>
      <c r="Y71" s="433">
        <v>0.0</v>
      </c>
      <c r="Z71" s="433">
        <v>0.0</v>
      </c>
      <c r="AA71" s="433">
        <v>0.0</v>
      </c>
      <c r="AB71" s="433">
        <v>0.0</v>
      </c>
      <c r="AC71" s="433">
        <v>0.0</v>
      </c>
      <c r="AD71" s="433">
        <v>0.0</v>
      </c>
      <c r="AE71" s="433">
        <v>0.0</v>
      </c>
      <c r="AF71" s="433">
        <v>0.0</v>
      </c>
      <c r="AG71" s="433">
        <v>0.0</v>
      </c>
      <c r="AH71" s="433">
        <v>0.0</v>
      </c>
      <c r="AI71" s="433">
        <v>0.0</v>
      </c>
      <c r="AJ71" s="433">
        <v>0.0</v>
      </c>
      <c r="AK71" s="433">
        <v>0.0</v>
      </c>
      <c r="AL71" s="433">
        <v>0.01</v>
      </c>
      <c r="AM71" s="433">
        <v>0.011</v>
      </c>
      <c r="AN71" s="433">
        <v>0.012</v>
      </c>
      <c r="AO71" s="433">
        <v>0.011</v>
      </c>
      <c r="AP71" s="433">
        <v>0.011</v>
      </c>
      <c r="AQ71" s="433">
        <v>0.01</v>
      </c>
      <c r="AR71" s="433">
        <v>0.01</v>
      </c>
      <c r="AS71" s="433">
        <v>0.009</v>
      </c>
      <c r="AT71" s="433">
        <v>0.009</v>
      </c>
      <c r="AU71" s="433">
        <v>0.008</v>
      </c>
      <c r="AV71" s="433">
        <v>0.007</v>
      </c>
      <c r="AW71" s="433">
        <v>0.006</v>
      </c>
      <c r="AX71" s="433">
        <v>0.006</v>
      </c>
      <c r="AY71" s="433">
        <v>0.0059</v>
      </c>
      <c r="AZ71" s="433">
        <v>0.0067</v>
      </c>
      <c r="BA71" s="433">
        <v>0.0067</v>
      </c>
      <c r="BB71" s="433">
        <v>0.0067</v>
      </c>
      <c r="BC71" s="433">
        <v>0.0067</v>
      </c>
      <c r="BD71" s="433">
        <v>0.0067</v>
      </c>
      <c r="BE71" s="435">
        <v>0.0067</v>
      </c>
      <c r="BF71" s="457">
        <v>-0.00273224043715847</v>
      </c>
      <c r="BG71" s="457">
        <v>-0.029080487129415</v>
      </c>
      <c r="BH71" s="457">
        <v>4.21062286647841E-6</v>
      </c>
    </row>
    <row r="72" spans="8:8">
      <c r="A72" s="45" t="s">
        <v>158</v>
      </c>
      <c r="B72" s="433">
        <v>0.0</v>
      </c>
      <c r="C72" s="433">
        <v>0.0</v>
      </c>
      <c r="D72" s="433">
        <v>0.0</v>
      </c>
      <c r="E72" s="433">
        <v>0.0</v>
      </c>
      <c r="F72" s="433">
        <v>0.0</v>
      </c>
      <c r="G72" s="433">
        <v>0.0</v>
      </c>
      <c r="H72" s="433">
        <v>0.0</v>
      </c>
      <c r="I72" s="433">
        <v>0.0</v>
      </c>
      <c r="J72" s="433">
        <v>0.0</v>
      </c>
      <c r="K72" s="433">
        <v>0.0</v>
      </c>
      <c r="L72" s="433">
        <v>0.0</v>
      </c>
      <c r="M72" s="433">
        <v>0.0</v>
      </c>
      <c r="N72" s="433">
        <v>0.0</v>
      </c>
      <c r="O72" s="433">
        <v>0.0</v>
      </c>
      <c r="P72" s="433">
        <v>0.0</v>
      </c>
      <c r="Q72" s="433">
        <v>0.0</v>
      </c>
      <c r="R72" s="433">
        <v>0.0</v>
      </c>
      <c r="S72" s="433">
        <v>0.0</v>
      </c>
      <c r="T72" s="433">
        <v>0.0</v>
      </c>
      <c r="U72" s="433">
        <v>0.0</v>
      </c>
      <c r="V72" s="433">
        <v>0.0</v>
      </c>
      <c r="W72" s="433">
        <v>0.0</v>
      </c>
      <c r="X72" s="433">
        <v>0.0</v>
      </c>
      <c r="Y72" s="433">
        <v>0.0</v>
      </c>
      <c r="Z72" s="433">
        <v>0.0</v>
      </c>
      <c r="AA72" s="433">
        <v>0.0</v>
      </c>
      <c r="AB72" s="433">
        <v>0.0</v>
      </c>
      <c r="AC72" s="433">
        <v>0.0</v>
      </c>
      <c r="AD72" s="433">
        <v>0.0</v>
      </c>
      <c r="AE72" s="433">
        <v>0.0</v>
      </c>
      <c r="AF72" s="433">
        <v>0.0</v>
      </c>
      <c r="AG72" s="433">
        <v>0.0</v>
      </c>
      <c r="AH72" s="433">
        <v>0.0</v>
      </c>
      <c r="AI72" s="433">
        <v>0.0</v>
      </c>
      <c r="AJ72" s="433">
        <v>0.0</v>
      </c>
      <c r="AK72" s="433">
        <v>0.0</v>
      </c>
      <c r="AL72" s="433">
        <v>0.0</v>
      </c>
      <c r="AM72" s="433">
        <v>0.0</v>
      </c>
      <c r="AN72" s="433">
        <v>0.0</v>
      </c>
      <c r="AO72" s="433">
        <v>0.0</v>
      </c>
      <c r="AP72" s="433">
        <v>0.0</v>
      </c>
      <c r="AQ72" s="433">
        <v>0.0</v>
      </c>
      <c r="AR72" s="433">
        <v>0.0</v>
      </c>
      <c r="AS72" s="433">
        <v>0.0</v>
      </c>
      <c r="AT72" s="433">
        <v>0.0</v>
      </c>
      <c r="AU72" s="433">
        <v>0.0</v>
      </c>
      <c r="AV72" s="433">
        <v>0.0</v>
      </c>
      <c r="AW72" s="433">
        <v>0.0</v>
      </c>
      <c r="AX72" s="433">
        <v>0.0</v>
      </c>
      <c r="AY72" s="433">
        <v>0.0</v>
      </c>
      <c r="AZ72" s="433">
        <v>0.0</v>
      </c>
      <c r="BA72" s="433">
        <v>0.0</v>
      </c>
      <c r="BB72" s="433">
        <v>0.01752</v>
      </c>
      <c r="BC72" s="433">
        <v>0.01752</v>
      </c>
      <c r="BD72" s="433">
        <v>0.01752</v>
      </c>
      <c r="BE72" s="435">
        <v>0.01752</v>
      </c>
      <c r="BF72" s="457">
        <v>-0.00273224043715847</v>
      </c>
      <c r="BG72" s="457">
        <v>0.0</v>
      </c>
      <c r="BH72" s="457">
        <v>1.1010464570254E-5</v>
      </c>
    </row>
    <row r="73" spans="8:8">
      <c r="A73" s="45" t="s">
        <v>159</v>
      </c>
      <c r="B73" s="433">
        <v>0.0</v>
      </c>
      <c r="C73" s="433">
        <v>0.0</v>
      </c>
      <c r="D73" s="433">
        <v>0.0</v>
      </c>
      <c r="E73" s="433">
        <v>0.0</v>
      </c>
      <c r="F73" s="433">
        <v>0.0</v>
      </c>
      <c r="G73" s="433">
        <v>0.0</v>
      </c>
      <c r="H73" s="433">
        <v>0.0</v>
      </c>
      <c r="I73" s="433">
        <v>0.0</v>
      </c>
      <c r="J73" s="433">
        <v>0.0</v>
      </c>
      <c r="K73" s="433">
        <v>0.0</v>
      </c>
      <c r="L73" s="433">
        <v>0.0</v>
      </c>
      <c r="M73" s="433">
        <v>0.0</v>
      </c>
      <c r="N73" s="433">
        <v>0.0</v>
      </c>
      <c r="O73" s="433">
        <v>0.0</v>
      </c>
      <c r="P73" s="433">
        <v>0.0</v>
      </c>
      <c r="Q73" s="433">
        <v>0.0</v>
      </c>
      <c r="R73" s="433">
        <v>0.0</v>
      </c>
      <c r="S73" s="433">
        <v>0.0</v>
      </c>
      <c r="T73" s="433">
        <v>0.0</v>
      </c>
      <c r="U73" s="433">
        <v>0.0</v>
      </c>
      <c r="V73" s="433">
        <v>0.0</v>
      </c>
      <c r="W73" s="433">
        <v>0.0</v>
      </c>
      <c r="X73" s="433">
        <v>0.0</v>
      </c>
      <c r="Y73" s="433">
        <v>0.0</v>
      </c>
      <c r="Z73" s="433">
        <v>0.0</v>
      </c>
      <c r="AA73" s="433">
        <v>0.0</v>
      </c>
      <c r="AB73" s="433">
        <v>0.0</v>
      </c>
      <c r="AC73" s="433">
        <v>0.0</v>
      </c>
      <c r="AD73" s="433">
        <v>0.0</v>
      </c>
      <c r="AE73" s="433">
        <v>0.0</v>
      </c>
      <c r="AF73" s="433">
        <v>0.0</v>
      </c>
      <c r="AG73" s="433">
        <v>0.0</v>
      </c>
      <c r="AH73" s="433">
        <v>0.0</v>
      </c>
      <c r="AI73" s="433">
        <v>0.0</v>
      </c>
      <c r="AJ73" s="433">
        <v>0.0</v>
      </c>
      <c r="AK73" s="433">
        <v>0.0</v>
      </c>
      <c r="AL73" s="433">
        <v>0.0</v>
      </c>
      <c r="AM73" s="433">
        <v>0.0</v>
      </c>
      <c r="AN73" s="433">
        <v>0.0</v>
      </c>
      <c r="AO73" s="433">
        <v>0.0</v>
      </c>
      <c r="AP73" s="433">
        <v>0.0</v>
      </c>
      <c r="AQ73" s="433">
        <v>0.0</v>
      </c>
      <c r="AR73" s="433">
        <v>0.0</v>
      </c>
      <c r="AS73" s="433">
        <v>0.0</v>
      </c>
      <c r="AT73" s="433">
        <v>0.0</v>
      </c>
      <c r="AU73" s="433">
        <v>0.0</v>
      </c>
      <c r="AV73" s="433">
        <v>0.0</v>
      </c>
      <c r="AW73" s="433">
        <v>0.0</v>
      </c>
      <c r="AX73" s="433">
        <v>0.0</v>
      </c>
      <c r="AY73" s="433">
        <v>0.0</v>
      </c>
      <c r="AZ73" s="433">
        <v>0.0</v>
      </c>
      <c r="BA73" s="433">
        <v>0.0</v>
      </c>
      <c r="BB73" s="433">
        <v>0.0</v>
      </c>
      <c r="BC73" s="433">
        <v>0.0</v>
      </c>
      <c r="BD73" s="433">
        <v>0.0</v>
      </c>
      <c r="BE73" s="435">
        <v>0.0</v>
      </c>
      <c r="BF73" s="457">
        <v>0.0</v>
      </c>
      <c r="BG73" s="457">
        <v>0.0</v>
      </c>
      <c r="BH73" s="457">
        <v>0.0</v>
      </c>
    </row>
    <row r="74" spans="8:8">
      <c r="A74" s="45" t="s">
        <v>160</v>
      </c>
      <c r="B74" s="433">
        <v>0.0</v>
      </c>
      <c r="C74" s="433">
        <v>0.0</v>
      </c>
      <c r="D74" s="433">
        <v>0.0</v>
      </c>
      <c r="E74" s="433">
        <v>0.0</v>
      </c>
      <c r="F74" s="433">
        <v>0.0</v>
      </c>
      <c r="G74" s="433">
        <v>0.0</v>
      </c>
      <c r="H74" s="433">
        <v>0.0</v>
      </c>
      <c r="I74" s="433">
        <v>0.0</v>
      </c>
      <c r="J74" s="433">
        <v>0.0</v>
      </c>
      <c r="K74" s="433">
        <v>0.0</v>
      </c>
      <c r="L74" s="433">
        <v>0.0</v>
      </c>
      <c r="M74" s="433">
        <v>0.0</v>
      </c>
      <c r="N74" s="433">
        <v>0.0</v>
      </c>
      <c r="O74" s="433">
        <v>0.0</v>
      </c>
      <c r="P74" s="433">
        <v>0.0</v>
      </c>
      <c r="Q74" s="433">
        <v>0.0</v>
      </c>
      <c r="R74" s="433">
        <v>0.0</v>
      </c>
      <c r="S74" s="433">
        <v>0.0</v>
      </c>
      <c r="T74" s="433">
        <v>0.0</v>
      </c>
      <c r="U74" s="433">
        <v>0.0</v>
      </c>
      <c r="V74" s="433">
        <v>0.0</v>
      </c>
      <c r="W74" s="433">
        <v>0.0</v>
      </c>
      <c r="X74" s="433">
        <v>0.0</v>
      </c>
      <c r="Y74" s="433">
        <v>0.0</v>
      </c>
      <c r="Z74" s="433">
        <v>0.0</v>
      </c>
      <c r="AA74" s="433">
        <v>0.0</v>
      </c>
      <c r="AB74" s="433">
        <v>0.0</v>
      </c>
      <c r="AC74" s="433">
        <v>0.0</v>
      </c>
      <c r="AD74" s="433">
        <v>0.0</v>
      </c>
      <c r="AE74" s="433">
        <v>0.0</v>
      </c>
      <c r="AF74" s="433">
        <v>0.0</v>
      </c>
      <c r="AG74" s="433">
        <v>0.0</v>
      </c>
      <c r="AH74" s="433">
        <v>0.0</v>
      </c>
      <c r="AI74" s="433">
        <v>0.0</v>
      </c>
      <c r="AJ74" s="433">
        <v>0.0</v>
      </c>
      <c r="AK74" s="433">
        <v>0.0</v>
      </c>
      <c r="AL74" s="433">
        <v>0.0</v>
      </c>
      <c r="AM74" s="433">
        <v>0.0</v>
      </c>
      <c r="AN74" s="433">
        <v>0.0</v>
      </c>
      <c r="AO74" s="433">
        <v>0.0</v>
      </c>
      <c r="AP74" s="433">
        <v>0.0</v>
      </c>
      <c r="AQ74" s="433">
        <v>0.0</v>
      </c>
      <c r="AR74" s="433">
        <v>0.0</v>
      </c>
      <c r="AS74" s="433">
        <v>0.0</v>
      </c>
      <c r="AT74" s="433">
        <v>0.0</v>
      </c>
      <c r="AU74" s="433">
        <v>0.0</v>
      </c>
      <c r="AV74" s="433">
        <v>0.0</v>
      </c>
      <c r="AW74" s="433">
        <v>0.0</v>
      </c>
      <c r="AX74" s="433">
        <v>0.0</v>
      </c>
      <c r="AY74" s="433">
        <v>0.0</v>
      </c>
      <c r="AZ74" s="433">
        <v>0.0</v>
      </c>
      <c r="BA74" s="433">
        <v>0.0</v>
      </c>
      <c r="BB74" s="433">
        <v>0.0</v>
      </c>
      <c r="BC74" s="433">
        <v>0.0</v>
      </c>
      <c r="BD74" s="433">
        <v>0.0</v>
      </c>
      <c r="BE74" s="435">
        <v>0.0</v>
      </c>
      <c r="BF74" s="457">
        <v>0.0</v>
      </c>
      <c r="BG74" s="457">
        <v>0.0</v>
      </c>
      <c r="BH74" s="457">
        <v>0.0</v>
      </c>
    </row>
    <row r="75" spans="8:8">
      <c r="A75" s="45" t="s">
        <v>161</v>
      </c>
      <c r="B75" s="433">
        <v>0.0</v>
      </c>
      <c r="C75" s="433">
        <v>0.0</v>
      </c>
      <c r="D75" s="433">
        <v>0.0</v>
      </c>
      <c r="E75" s="433">
        <v>0.0</v>
      </c>
      <c r="F75" s="433">
        <v>0.0</v>
      </c>
      <c r="G75" s="433">
        <v>0.0</v>
      </c>
      <c r="H75" s="433">
        <v>0.0</v>
      </c>
      <c r="I75" s="433">
        <v>0.0</v>
      </c>
      <c r="J75" s="433">
        <v>0.0</v>
      </c>
      <c r="K75" s="433">
        <v>0.0</v>
      </c>
      <c r="L75" s="433">
        <v>0.0</v>
      </c>
      <c r="M75" s="433">
        <v>0.0</v>
      </c>
      <c r="N75" s="433">
        <v>0.0</v>
      </c>
      <c r="O75" s="433">
        <v>0.0</v>
      </c>
      <c r="P75" s="433">
        <v>0.0</v>
      </c>
      <c r="Q75" s="433">
        <v>0.0</v>
      </c>
      <c r="R75" s="433">
        <v>0.0</v>
      </c>
      <c r="S75" s="433">
        <v>0.0</v>
      </c>
      <c r="T75" s="433">
        <v>0.0</v>
      </c>
      <c r="U75" s="433">
        <v>0.0</v>
      </c>
      <c r="V75" s="433">
        <v>0.0</v>
      </c>
      <c r="W75" s="433">
        <v>0.0</v>
      </c>
      <c r="X75" s="433">
        <v>0.0</v>
      </c>
      <c r="Y75" s="433">
        <v>0.0</v>
      </c>
      <c r="Z75" s="433">
        <v>0.0</v>
      </c>
      <c r="AA75" s="433">
        <v>0.0</v>
      </c>
      <c r="AB75" s="433">
        <v>0.0</v>
      </c>
      <c r="AC75" s="433">
        <v>0.0</v>
      </c>
      <c r="AD75" s="433">
        <v>0.0</v>
      </c>
      <c r="AE75" s="433">
        <v>0.0</v>
      </c>
      <c r="AF75" s="433">
        <v>0.0</v>
      </c>
      <c r="AG75" s="433">
        <v>0.0</v>
      </c>
      <c r="AH75" s="433">
        <v>0.0</v>
      </c>
      <c r="AI75" s="433">
        <v>0.0</v>
      </c>
      <c r="AJ75" s="433">
        <v>0.0</v>
      </c>
      <c r="AK75" s="433">
        <v>0.0</v>
      </c>
      <c r="AL75" s="433">
        <v>0.0</v>
      </c>
      <c r="AM75" s="433">
        <v>0.0</v>
      </c>
      <c r="AN75" s="433">
        <v>0.0</v>
      </c>
      <c r="AO75" s="433">
        <v>0.0</v>
      </c>
      <c r="AP75" s="433">
        <v>0.0</v>
      </c>
      <c r="AQ75" s="433">
        <v>0.0</v>
      </c>
      <c r="AR75" s="433">
        <v>0.0</v>
      </c>
      <c r="AS75" s="433">
        <v>0.0</v>
      </c>
      <c r="AT75" s="433">
        <v>0.0</v>
      </c>
      <c r="AU75" s="433">
        <v>0.0</v>
      </c>
      <c r="AV75" s="433">
        <v>0.0</v>
      </c>
      <c r="AW75" s="433">
        <v>0.0</v>
      </c>
      <c r="AX75" s="433">
        <v>0.0</v>
      </c>
      <c r="AY75" s="433">
        <v>0.0</v>
      </c>
      <c r="AZ75" s="433">
        <v>0.0</v>
      </c>
      <c r="BA75" s="433">
        <v>0.0</v>
      </c>
      <c r="BB75" s="433">
        <v>0.0</v>
      </c>
      <c r="BC75" s="433">
        <v>0.0</v>
      </c>
      <c r="BD75" s="433">
        <v>0.0</v>
      </c>
      <c r="BE75" s="435">
        <v>0.0</v>
      </c>
      <c r="BF75" s="457">
        <v>0.0</v>
      </c>
      <c r="BG75" s="457">
        <v>0.0</v>
      </c>
      <c r="BH75" s="457">
        <v>0.0</v>
      </c>
    </row>
    <row r="76" spans="8:8">
      <c r="A76" s="45" t="s">
        <v>162</v>
      </c>
      <c r="B76" s="433">
        <v>0.0</v>
      </c>
      <c r="C76" s="433">
        <v>0.0</v>
      </c>
      <c r="D76" s="433">
        <v>0.0</v>
      </c>
      <c r="E76" s="433">
        <v>0.0</v>
      </c>
      <c r="F76" s="433">
        <v>0.0</v>
      </c>
      <c r="G76" s="433">
        <v>0.0</v>
      </c>
      <c r="H76" s="433">
        <v>0.0</v>
      </c>
      <c r="I76" s="433">
        <v>0.0</v>
      </c>
      <c r="J76" s="433">
        <v>0.0</v>
      </c>
      <c r="K76" s="433">
        <v>0.0</v>
      </c>
      <c r="L76" s="433">
        <v>0.0</v>
      </c>
      <c r="M76" s="433">
        <v>0.0</v>
      </c>
      <c r="N76" s="433">
        <v>0.0</v>
      </c>
      <c r="O76" s="433">
        <v>0.0</v>
      </c>
      <c r="P76" s="433">
        <v>0.0</v>
      </c>
      <c r="Q76" s="433">
        <v>0.0</v>
      </c>
      <c r="R76" s="433">
        <v>0.0</v>
      </c>
      <c r="S76" s="433">
        <v>0.0</v>
      </c>
      <c r="T76" s="433">
        <v>0.0</v>
      </c>
      <c r="U76" s="433">
        <v>0.0</v>
      </c>
      <c r="V76" s="433">
        <v>0.0</v>
      </c>
      <c r="W76" s="433">
        <v>0.0</v>
      </c>
      <c r="X76" s="433">
        <v>0.0</v>
      </c>
      <c r="Y76" s="433">
        <v>0.0</v>
      </c>
      <c r="Z76" s="433">
        <v>0.0</v>
      </c>
      <c r="AA76" s="433">
        <v>0.0</v>
      </c>
      <c r="AB76" s="433">
        <v>0.0</v>
      </c>
      <c r="AC76" s="433">
        <v>0.0</v>
      </c>
      <c r="AD76" s="433">
        <v>0.0</v>
      </c>
      <c r="AE76" s="433">
        <v>0.0</v>
      </c>
      <c r="AF76" s="433">
        <v>0.0</v>
      </c>
      <c r="AG76" s="433">
        <v>0.0</v>
      </c>
      <c r="AH76" s="433">
        <v>0.0</v>
      </c>
      <c r="AI76" s="433">
        <v>0.0</v>
      </c>
      <c r="AJ76" s="433">
        <v>0.0</v>
      </c>
      <c r="AK76" s="433">
        <v>0.0</v>
      </c>
      <c r="AL76" s="433">
        <v>0.0</v>
      </c>
      <c r="AM76" s="433">
        <v>0.0</v>
      </c>
      <c r="AN76" s="433">
        <v>0.0</v>
      </c>
      <c r="AO76" s="433">
        <v>0.0</v>
      </c>
      <c r="AP76" s="433">
        <v>0.0</v>
      </c>
      <c r="AQ76" s="433">
        <v>0.0</v>
      </c>
      <c r="AR76" s="433">
        <v>0.0</v>
      </c>
      <c r="AS76" s="433">
        <v>0.0</v>
      </c>
      <c r="AT76" s="433">
        <v>0.0</v>
      </c>
      <c r="AU76" s="433">
        <v>0.0</v>
      </c>
      <c r="AV76" s="433">
        <v>0.0</v>
      </c>
      <c r="AW76" s="433">
        <v>0.0</v>
      </c>
      <c r="AX76" s="433">
        <v>0.001489</v>
      </c>
      <c r="AY76" s="433">
        <v>0.002978</v>
      </c>
      <c r="AZ76" s="433">
        <v>0.001489</v>
      </c>
      <c r="BA76" s="433">
        <v>0.0</v>
      </c>
      <c r="BB76" s="433">
        <v>0.0</v>
      </c>
      <c r="BC76" s="433">
        <v>0.0</v>
      </c>
      <c r="BD76" s="433">
        <v>0.0</v>
      </c>
      <c r="BE76" s="435">
        <v>0.0</v>
      </c>
      <c r="BF76" s="457">
        <v>0.0</v>
      </c>
      <c r="BG76" s="457">
        <v>0.0</v>
      </c>
      <c r="BH76" s="457">
        <v>0.0</v>
      </c>
    </row>
    <row r="77" spans="8:8">
      <c r="A77" s="45" t="s">
        <v>163</v>
      </c>
      <c r="B77" s="459">
        <v>0.0</v>
      </c>
      <c r="C77" s="459">
        <v>0.0</v>
      </c>
      <c r="D77" s="459">
        <v>0.0</v>
      </c>
      <c r="E77" s="459">
        <v>0.0</v>
      </c>
      <c r="F77" s="459">
        <v>0.0</v>
      </c>
      <c r="G77" s="459">
        <v>0.0</v>
      </c>
      <c r="H77" s="459">
        <v>0.0</v>
      </c>
      <c r="I77" s="459">
        <v>0.0</v>
      </c>
      <c r="J77" s="459">
        <v>0.0</v>
      </c>
      <c r="K77" s="459">
        <v>0.0</v>
      </c>
      <c r="L77" s="459">
        <v>0.0</v>
      </c>
      <c r="M77" s="459">
        <v>0.0</v>
      </c>
      <c r="N77" s="459">
        <v>0.0</v>
      </c>
      <c r="O77" s="459">
        <v>0.0</v>
      </c>
      <c r="P77" s="459">
        <v>0.0</v>
      </c>
      <c r="Q77" s="459">
        <v>0.0</v>
      </c>
      <c r="R77" s="459">
        <v>0.0</v>
      </c>
      <c r="S77" s="459">
        <v>0.0</v>
      </c>
      <c r="T77" s="459">
        <v>0.0</v>
      </c>
      <c r="U77" s="459">
        <v>0.0</v>
      </c>
      <c r="V77" s="459">
        <v>0.0</v>
      </c>
      <c r="W77" s="459">
        <v>0.0</v>
      </c>
      <c r="X77" s="459">
        <v>0.0</v>
      </c>
      <c r="Y77" s="459">
        <v>0.0</v>
      </c>
      <c r="Z77" s="459">
        <v>0.0</v>
      </c>
      <c r="AA77" s="459">
        <v>0.001</v>
      </c>
      <c r="AB77" s="459">
        <v>0.001</v>
      </c>
      <c r="AC77" s="459">
        <v>0.001</v>
      </c>
      <c r="AD77" s="459">
        <v>0.001</v>
      </c>
      <c r="AE77" s="459">
        <v>0.001</v>
      </c>
      <c r="AF77" s="459">
        <v>0.001</v>
      </c>
      <c r="AG77" s="459">
        <v>0.001</v>
      </c>
      <c r="AH77" s="459">
        <v>0.003</v>
      </c>
      <c r="AI77" s="459">
        <v>0.003</v>
      </c>
      <c r="AJ77" s="459">
        <v>0.003</v>
      </c>
      <c r="AK77" s="459">
        <v>0.003</v>
      </c>
      <c r="AL77" s="459">
        <v>0.003</v>
      </c>
      <c r="AM77" s="459">
        <v>0.003</v>
      </c>
      <c r="AN77" s="459">
        <v>0.003</v>
      </c>
      <c r="AO77" s="459">
        <v>0.0041</v>
      </c>
      <c r="AP77" s="459">
        <v>0.0041</v>
      </c>
      <c r="AQ77" s="459">
        <v>0.0041</v>
      </c>
      <c r="AR77" s="459">
        <v>0.0041</v>
      </c>
      <c r="AS77" s="459">
        <v>0.0053</v>
      </c>
      <c r="AT77" s="459">
        <v>0.0053</v>
      </c>
      <c r="AU77" s="459">
        <v>0.0053</v>
      </c>
      <c r="AV77" s="459">
        <v>0.0053</v>
      </c>
      <c r="AW77" s="459">
        <v>0.0063</v>
      </c>
      <c r="AX77" s="459">
        <v>0.0093</v>
      </c>
      <c r="AY77" s="459">
        <v>0.0107</v>
      </c>
      <c r="AZ77" s="459">
        <v>0.1314</v>
      </c>
      <c r="BA77" s="459">
        <v>0.407</v>
      </c>
      <c r="BB77" s="459">
        <v>0.464851</v>
      </c>
      <c r="BC77" s="459">
        <v>0.728051</v>
      </c>
      <c r="BD77" s="459">
        <v>0.900551</v>
      </c>
      <c r="BE77" s="460">
        <v>1.25061457891262</v>
      </c>
      <c r="BF77" s="461">
        <v>0.384927226985269</v>
      </c>
      <c r="BG77" s="461">
        <v>0.671180056862937</v>
      </c>
      <c r="BH77" s="461">
        <v>7.8595020046578E-4</v>
      </c>
    </row>
    <row r="78" spans="8:8" s="47" ht="10.2" customFormat="1">
      <c r="A78" s="54" t="s">
        <v>164</v>
      </c>
      <c r="B78" s="436">
        <v>0.0</v>
      </c>
      <c r="C78" s="436">
        <v>0.0</v>
      </c>
      <c r="D78" s="436">
        <v>0.0</v>
      </c>
      <c r="E78" s="436">
        <v>0.0</v>
      </c>
      <c r="F78" s="436">
        <v>0.0</v>
      </c>
      <c r="G78" s="436">
        <v>0.0</v>
      </c>
      <c r="H78" s="436">
        <v>0.0</v>
      </c>
      <c r="I78" s="436">
        <v>0.0</v>
      </c>
      <c r="J78" s="436">
        <v>0.0</v>
      </c>
      <c r="K78" s="436">
        <v>0.0</v>
      </c>
      <c r="L78" s="436">
        <v>0.0</v>
      </c>
      <c r="M78" s="436">
        <v>0.0</v>
      </c>
      <c r="N78" s="436">
        <v>0.0</v>
      </c>
      <c r="O78" s="436">
        <v>0.0</v>
      </c>
      <c r="P78" s="436">
        <v>0.0</v>
      </c>
      <c r="Q78" s="436">
        <v>0.0</v>
      </c>
      <c r="R78" s="436">
        <v>0.0</v>
      </c>
      <c r="S78" s="436">
        <v>0.0</v>
      </c>
      <c r="T78" s="436">
        <v>0.0</v>
      </c>
      <c r="U78" s="436">
        <v>0.0</v>
      </c>
      <c r="V78" s="436">
        <v>0.0</v>
      </c>
      <c r="W78" s="436">
        <v>0.0</v>
      </c>
      <c r="X78" s="436">
        <v>0.0</v>
      </c>
      <c r="Y78" s="436">
        <v>0.0</v>
      </c>
      <c r="Z78" s="436">
        <v>0.0</v>
      </c>
      <c r="AA78" s="436">
        <v>0.001</v>
      </c>
      <c r="AB78" s="436">
        <v>0.001</v>
      </c>
      <c r="AC78" s="436">
        <v>0.001</v>
      </c>
      <c r="AD78" s="436">
        <v>0.001</v>
      </c>
      <c r="AE78" s="436">
        <v>0.001</v>
      </c>
      <c r="AF78" s="436">
        <v>0.001</v>
      </c>
      <c r="AG78" s="436">
        <v>0.001</v>
      </c>
      <c r="AH78" s="436">
        <v>0.003</v>
      </c>
      <c r="AI78" s="436">
        <v>0.003</v>
      </c>
      <c r="AJ78" s="436">
        <v>0.038</v>
      </c>
      <c r="AK78" s="436">
        <v>0.0395</v>
      </c>
      <c r="AL78" s="436">
        <v>0.0467</v>
      </c>
      <c r="AM78" s="436">
        <v>0.0443</v>
      </c>
      <c r="AN78" s="436">
        <v>0.0426</v>
      </c>
      <c r="AO78" s="436">
        <v>0.0614</v>
      </c>
      <c r="AP78" s="436">
        <v>0.086</v>
      </c>
      <c r="AQ78" s="436">
        <v>0.1394</v>
      </c>
      <c r="AR78" s="436">
        <v>0.155</v>
      </c>
      <c r="AS78" s="436">
        <v>0.2101</v>
      </c>
      <c r="AT78" s="436">
        <v>0.2405</v>
      </c>
      <c r="AU78" s="436">
        <v>0.2222</v>
      </c>
      <c r="AV78" s="436">
        <v>0.2258</v>
      </c>
      <c r="AW78" s="436">
        <v>0.2166</v>
      </c>
      <c r="AX78" s="436">
        <v>0.228089</v>
      </c>
      <c r="AY78" s="436">
        <v>0.217278</v>
      </c>
      <c r="AZ78" s="436">
        <v>0.381789</v>
      </c>
      <c r="BA78" s="436">
        <v>0.678</v>
      </c>
      <c r="BB78" s="436">
        <v>0.795329</v>
      </c>
      <c r="BC78" s="436">
        <v>1.33765</v>
      </c>
      <c r="BD78" s="436">
        <v>1.55208140494423</v>
      </c>
      <c r="BE78" s="436">
        <v>1.90417927964862</v>
      </c>
      <c r="BF78" s="458">
        <v>0.223503224748319</v>
      </c>
      <c r="BG78" s="458">
        <v>0.204980285401485</v>
      </c>
      <c r="BH78" s="458">
        <v>0.00119668370399446</v>
      </c>
    </row>
    <row r="79" spans="8:8">
      <c r="B79" s="433"/>
      <c r="C79" s="433"/>
      <c r="D79" s="433"/>
      <c r="E79" s="433"/>
      <c r="F79" s="433"/>
      <c r="G79" s="433"/>
      <c r="H79" s="433"/>
      <c r="I79" s="433"/>
      <c r="J79" s="433"/>
      <c r="K79" s="433"/>
      <c r="L79" s="433"/>
      <c r="M79" s="433"/>
      <c r="N79" s="433"/>
      <c r="O79" s="433"/>
      <c r="P79" s="433"/>
      <c r="Q79" s="433"/>
      <c r="R79" s="433"/>
      <c r="S79" s="433"/>
      <c r="T79" s="433"/>
      <c r="U79" s="433"/>
      <c r="V79" s="433"/>
      <c r="W79" s="433"/>
      <c r="X79" s="433"/>
      <c r="Y79" s="433"/>
      <c r="Z79" s="433"/>
      <c r="AA79" s="433"/>
      <c r="AB79" s="433"/>
      <c r="AC79" s="433"/>
      <c r="AD79" s="433"/>
      <c r="AE79" s="433"/>
      <c r="AF79" s="433"/>
      <c r="AG79" s="433"/>
      <c r="AH79" s="433"/>
      <c r="AI79" s="433"/>
      <c r="AJ79" s="433"/>
      <c r="AK79" s="433"/>
      <c r="AL79" s="433"/>
      <c r="AM79" s="433"/>
      <c r="AN79" s="433"/>
      <c r="AO79" s="433"/>
      <c r="AP79" s="433"/>
      <c r="AQ79" s="433"/>
      <c r="AR79" s="433"/>
      <c r="AS79" s="433"/>
      <c r="AT79" s="433"/>
      <c r="AU79" s="433"/>
      <c r="AV79" s="433"/>
      <c r="AW79" s="433"/>
      <c r="AX79" s="433"/>
      <c r="AY79" s="433"/>
      <c r="AZ79" s="433"/>
      <c r="BA79" s="433"/>
      <c r="BB79" s="433"/>
      <c r="BC79" s="433"/>
      <c r="BD79" s="433"/>
      <c r="BE79" s="435"/>
      <c r="BF79" s="457"/>
      <c r="BG79" s="457"/>
      <c r="BH79" s="457"/>
    </row>
    <row r="80" spans="8:8">
      <c r="A80" s="218" t="s">
        <v>165</v>
      </c>
      <c r="B80" s="433">
        <v>0.0</v>
      </c>
      <c r="C80" s="433">
        <v>0.0</v>
      </c>
      <c r="D80" s="433">
        <v>0.0</v>
      </c>
      <c r="E80" s="433">
        <v>0.0</v>
      </c>
      <c r="F80" s="433">
        <v>0.0</v>
      </c>
      <c r="G80" s="433">
        <v>0.0</v>
      </c>
      <c r="H80" s="433">
        <v>0.0</v>
      </c>
      <c r="I80" s="433">
        <v>0.0</v>
      </c>
      <c r="J80" s="433">
        <v>0.0</v>
      </c>
      <c r="K80" s="433">
        <v>0.0</v>
      </c>
      <c r="L80" s="433">
        <v>0.0</v>
      </c>
      <c r="M80" s="433">
        <v>0.0</v>
      </c>
      <c r="N80" s="433">
        <v>0.0</v>
      </c>
      <c r="O80" s="433">
        <v>0.0</v>
      </c>
      <c r="P80" s="433">
        <v>0.0</v>
      </c>
      <c r="Q80" s="433">
        <v>0.0</v>
      </c>
      <c r="R80" s="433">
        <v>0.0</v>
      </c>
      <c r="S80" s="433">
        <v>0.0</v>
      </c>
      <c r="T80" s="433">
        <v>0.0</v>
      </c>
      <c r="U80" s="433">
        <v>0.0</v>
      </c>
      <c r="V80" s="433">
        <v>0.0</v>
      </c>
      <c r="W80" s="433">
        <v>0.0</v>
      </c>
      <c r="X80" s="433">
        <v>0.0</v>
      </c>
      <c r="Y80" s="433">
        <v>0.0</v>
      </c>
      <c r="Z80" s="433">
        <v>0.0</v>
      </c>
      <c r="AA80" s="433">
        <v>0.0</v>
      </c>
      <c r="AB80" s="433">
        <v>0.0</v>
      </c>
      <c r="AC80" s="433">
        <v>0.0</v>
      </c>
      <c r="AD80" s="433">
        <v>0.0</v>
      </c>
      <c r="AE80" s="433">
        <v>0.0</v>
      </c>
      <c r="AF80" s="433">
        <v>0.0</v>
      </c>
      <c r="AG80" s="433">
        <v>0.0</v>
      </c>
      <c r="AH80" s="433">
        <v>0.0</v>
      </c>
      <c r="AI80" s="433">
        <v>0.0</v>
      </c>
      <c r="AJ80" s="433">
        <v>0.0</v>
      </c>
      <c r="AK80" s="433">
        <v>0.0</v>
      </c>
      <c r="AL80" s="433">
        <v>0.0</v>
      </c>
      <c r="AM80" s="433">
        <v>0.0</v>
      </c>
      <c r="AN80" s="433">
        <v>0.0</v>
      </c>
      <c r="AO80" s="433">
        <v>0.0</v>
      </c>
      <c r="AP80" s="433">
        <v>0.0</v>
      </c>
      <c r="AQ80" s="433">
        <v>0.0</v>
      </c>
      <c r="AR80" s="433">
        <v>0.0</v>
      </c>
      <c r="AS80" s="433">
        <v>0.0</v>
      </c>
      <c r="AT80" s="433">
        <v>0.0</v>
      </c>
      <c r="AU80" s="433">
        <v>0.0</v>
      </c>
      <c r="AV80" s="433">
        <v>0.0</v>
      </c>
      <c r="AW80" s="433">
        <v>0.0</v>
      </c>
      <c r="AX80" s="433">
        <v>0.0</v>
      </c>
      <c r="AY80" s="433">
        <v>0.001</v>
      </c>
      <c r="AZ80" s="433">
        <v>0.019</v>
      </c>
      <c r="BA80" s="433">
        <v>0.0190520547945205</v>
      </c>
      <c r="BB80" s="433">
        <v>0.019</v>
      </c>
      <c r="BC80" s="433">
        <v>0.01</v>
      </c>
      <c r="BD80" s="433">
        <v>0.01</v>
      </c>
      <c r="BE80" s="435">
        <v>0.008</v>
      </c>
      <c r="BF80" s="457">
        <v>-0.202185792349727</v>
      </c>
      <c r="BG80" s="457">
        <v>0.0</v>
      </c>
      <c r="BH80" s="457">
        <v>5.02760939281004E-6</v>
      </c>
    </row>
    <row r="81" spans="8:8">
      <c r="A81" s="218" t="s">
        <v>166</v>
      </c>
      <c r="B81" s="433">
        <v>0.0</v>
      </c>
      <c r="C81" s="433">
        <v>0.0</v>
      </c>
      <c r="D81" s="433">
        <v>0.0</v>
      </c>
      <c r="E81" s="433">
        <v>0.0</v>
      </c>
      <c r="F81" s="433">
        <v>0.0</v>
      </c>
      <c r="G81" s="433">
        <v>0.0</v>
      </c>
      <c r="H81" s="433">
        <v>0.0</v>
      </c>
      <c r="I81" s="433">
        <v>0.0</v>
      </c>
      <c r="J81" s="433">
        <v>0.0</v>
      </c>
      <c r="K81" s="433">
        <v>0.0</v>
      </c>
      <c r="L81" s="433">
        <v>0.0</v>
      </c>
      <c r="M81" s="433">
        <v>0.0</v>
      </c>
      <c r="N81" s="433">
        <v>0.0</v>
      </c>
      <c r="O81" s="433">
        <v>0.0</v>
      </c>
      <c r="P81" s="433">
        <v>0.0</v>
      </c>
      <c r="Q81" s="433">
        <v>0.0</v>
      </c>
      <c r="R81" s="433">
        <v>0.0</v>
      </c>
      <c r="S81" s="433">
        <v>0.0</v>
      </c>
      <c r="T81" s="433">
        <v>0.0</v>
      </c>
      <c r="U81" s="433">
        <v>0.0</v>
      </c>
      <c r="V81" s="433">
        <v>0.0</v>
      </c>
      <c r="W81" s="433">
        <v>0.0</v>
      </c>
      <c r="X81" s="433">
        <v>0.0</v>
      </c>
      <c r="Y81" s="433">
        <v>0.0</v>
      </c>
      <c r="Z81" s="433">
        <v>0.0</v>
      </c>
      <c r="AA81" s="433">
        <v>0.0</v>
      </c>
      <c r="AB81" s="433">
        <v>0.0</v>
      </c>
      <c r="AC81" s="433">
        <v>0.0</v>
      </c>
      <c r="AD81" s="433">
        <v>0.0</v>
      </c>
      <c r="AE81" s="433">
        <v>0.0</v>
      </c>
      <c r="AF81" s="433">
        <v>0.0</v>
      </c>
      <c r="AG81" s="433">
        <v>0.0</v>
      </c>
      <c r="AH81" s="433">
        <v>0.0</v>
      </c>
      <c r="AI81" s="433">
        <v>0.0</v>
      </c>
      <c r="AJ81" s="433">
        <v>0.012</v>
      </c>
      <c r="AK81" s="433">
        <v>0.0805</v>
      </c>
      <c r="AL81" s="433">
        <v>0.179</v>
      </c>
      <c r="AM81" s="433">
        <v>0.2125</v>
      </c>
      <c r="AN81" s="433">
        <v>0.286</v>
      </c>
      <c r="AO81" s="433">
        <v>0.504050505050505</v>
      </c>
      <c r="AP81" s="433">
        <v>0.510111111111111</v>
      </c>
      <c r="AQ81" s="433">
        <v>0.605060606060606</v>
      </c>
      <c r="AR81" s="433">
        <v>0.662436363636364</v>
      </c>
      <c r="AS81" s="433">
        <v>0.929813131313131</v>
      </c>
      <c r="AT81" s="433">
        <v>1.03719393939394</v>
      </c>
      <c r="AU81" s="433">
        <v>1.40914343434343</v>
      </c>
      <c r="AV81" s="433">
        <v>1.49482493939394</v>
      </c>
      <c r="AW81" s="433">
        <v>1.33620304040404</v>
      </c>
      <c r="AX81" s="433">
        <v>1.5765832020202</v>
      </c>
      <c r="AY81" s="433">
        <v>1.02812776767677</v>
      </c>
      <c r="AZ81" s="433">
        <v>1.89454545454545</v>
      </c>
      <c r="BA81" s="433">
        <v>2.39669303030303</v>
      </c>
      <c r="BB81" s="433">
        <v>2.10957621212121</v>
      </c>
      <c r="BC81" s="433">
        <v>2.98739104040404</v>
      </c>
      <c r="BD81" s="433">
        <v>4.55186425098623</v>
      </c>
      <c r="BE81" s="435">
        <v>6.77634526558682</v>
      </c>
      <c r="BF81" s="457">
        <v>0.48462921748421</v>
      </c>
      <c r="BG81" s="457">
        <v>0.15939903119152</v>
      </c>
      <c r="BH81" s="457">
        <v>0.00425860213827352</v>
      </c>
    </row>
    <row r="82" spans="8:8">
      <c r="A82" s="218" t="s">
        <v>167</v>
      </c>
      <c r="B82" s="433">
        <v>0.0</v>
      </c>
      <c r="C82" s="433">
        <v>0.0</v>
      </c>
      <c r="D82" s="433">
        <v>0.0</v>
      </c>
      <c r="E82" s="433">
        <v>0.0</v>
      </c>
      <c r="F82" s="433">
        <v>0.0</v>
      </c>
      <c r="G82" s="433">
        <v>0.0</v>
      </c>
      <c r="H82" s="433">
        <v>0.0</v>
      </c>
      <c r="I82" s="433">
        <v>0.0</v>
      </c>
      <c r="J82" s="433">
        <v>0.0</v>
      </c>
      <c r="K82" s="433">
        <v>0.0</v>
      </c>
      <c r="L82" s="433">
        <v>0.0</v>
      </c>
      <c r="M82" s="433">
        <v>0.0</v>
      </c>
      <c r="N82" s="433">
        <v>0.0</v>
      </c>
      <c r="O82" s="433">
        <v>0.0</v>
      </c>
      <c r="P82" s="433">
        <v>0.0</v>
      </c>
      <c r="Q82" s="433">
        <v>0.0</v>
      </c>
      <c r="R82" s="433">
        <v>0.0</v>
      </c>
      <c r="S82" s="433">
        <v>0.0</v>
      </c>
      <c r="T82" s="433">
        <v>0.0</v>
      </c>
      <c r="U82" s="433">
        <v>0.0</v>
      </c>
      <c r="V82" s="433">
        <v>0.0</v>
      </c>
      <c r="W82" s="433">
        <v>0.0</v>
      </c>
      <c r="X82" s="433">
        <v>0.0</v>
      </c>
      <c r="Y82" s="433">
        <v>0.0</v>
      </c>
      <c r="Z82" s="433">
        <v>0.0</v>
      </c>
      <c r="AA82" s="433">
        <v>0.0</v>
      </c>
      <c r="AB82" s="433">
        <v>0.0</v>
      </c>
      <c r="AC82" s="433">
        <v>0.0</v>
      </c>
      <c r="AD82" s="433">
        <v>0.0</v>
      </c>
      <c r="AE82" s="433">
        <v>0.0</v>
      </c>
      <c r="AF82" s="433">
        <v>0.0</v>
      </c>
      <c r="AG82" s="433">
        <v>0.0</v>
      </c>
      <c r="AH82" s="433">
        <v>0.0</v>
      </c>
      <c r="AI82" s="433">
        <v>0.0</v>
      </c>
      <c r="AJ82" s="433">
        <v>0.0</v>
      </c>
      <c r="AK82" s="433">
        <v>0.064</v>
      </c>
      <c r="AL82" s="433">
        <v>0.2058</v>
      </c>
      <c r="AM82" s="433">
        <v>0.1939</v>
      </c>
      <c r="AN82" s="433">
        <v>0.2028</v>
      </c>
      <c r="AO82" s="433">
        <v>0.1989</v>
      </c>
      <c r="AP82" s="433">
        <v>0.2063</v>
      </c>
      <c r="AQ82" s="433">
        <v>0.1832</v>
      </c>
      <c r="AR82" s="433">
        <v>0.2789</v>
      </c>
      <c r="AS82" s="433">
        <v>0.2982</v>
      </c>
      <c r="AT82" s="433">
        <v>0.3911</v>
      </c>
      <c r="AU82" s="433">
        <v>0.6588</v>
      </c>
      <c r="AV82" s="433">
        <v>0.6922</v>
      </c>
      <c r="AW82" s="433">
        <v>0.728</v>
      </c>
      <c r="AX82" s="433">
        <v>1.2149</v>
      </c>
      <c r="AY82" s="433">
        <v>1.9238</v>
      </c>
      <c r="AZ82" s="433">
        <v>2.5194</v>
      </c>
      <c r="BA82" s="433">
        <v>3.0001</v>
      </c>
      <c r="BB82" s="433">
        <v>3.0349</v>
      </c>
      <c r="BC82" s="433">
        <v>3.840743</v>
      </c>
      <c r="BD82" s="433">
        <v>4.69919</v>
      </c>
      <c r="BE82" s="435">
        <v>5.38968320333988</v>
      </c>
      <c r="BF82" s="457">
        <v>0.143805058520349</v>
      </c>
      <c r="BG82" s="457">
        <v>0.282252394961401</v>
      </c>
      <c r="BH82" s="457">
        <v>0.00338715273717276</v>
      </c>
    </row>
    <row r="83" spans="8:8">
      <c r="A83" s="218" t="s">
        <v>168</v>
      </c>
      <c r="B83" s="433">
        <v>0.0</v>
      </c>
      <c r="C83" s="433">
        <v>0.0</v>
      </c>
      <c r="D83" s="433">
        <v>0.0</v>
      </c>
      <c r="E83" s="433">
        <v>0.0</v>
      </c>
      <c r="F83" s="433">
        <v>0.0</v>
      </c>
      <c r="G83" s="433">
        <v>0.0</v>
      </c>
      <c r="H83" s="433">
        <v>0.0</v>
      </c>
      <c r="I83" s="433">
        <v>0.0</v>
      </c>
      <c r="J83" s="433">
        <v>0.0</v>
      </c>
      <c r="K83" s="433">
        <v>0.0</v>
      </c>
      <c r="L83" s="433">
        <v>0.0</v>
      </c>
      <c r="M83" s="433">
        <v>0.0</v>
      </c>
      <c r="N83" s="433">
        <v>0.0</v>
      </c>
      <c r="O83" s="433">
        <v>0.0</v>
      </c>
      <c r="P83" s="433">
        <v>0.0</v>
      </c>
      <c r="Q83" s="433">
        <v>0.0</v>
      </c>
      <c r="R83" s="433">
        <v>0.0</v>
      </c>
      <c r="S83" s="433">
        <v>0.0</v>
      </c>
      <c r="T83" s="433">
        <v>0.0</v>
      </c>
      <c r="U83" s="433">
        <v>0.0</v>
      </c>
      <c r="V83" s="433">
        <v>0.0</v>
      </c>
      <c r="W83" s="433">
        <v>0.0</v>
      </c>
      <c r="X83" s="433">
        <v>0.0</v>
      </c>
      <c r="Y83" s="433">
        <v>0.0</v>
      </c>
      <c r="Z83" s="433">
        <v>0.0</v>
      </c>
      <c r="AA83" s="433">
        <v>0.0</v>
      </c>
      <c r="AB83" s="433">
        <v>0.0</v>
      </c>
      <c r="AC83" s="433">
        <v>0.0</v>
      </c>
      <c r="AD83" s="433">
        <v>0.0</v>
      </c>
      <c r="AE83" s="433">
        <v>0.0</v>
      </c>
      <c r="AF83" s="433">
        <v>0.0</v>
      </c>
      <c r="AG83" s="433">
        <v>0.0</v>
      </c>
      <c r="AH83" s="433">
        <v>0.0</v>
      </c>
      <c r="AI83" s="433">
        <v>0.0</v>
      </c>
      <c r="AJ83" s="433">
        <v>0.0</v>
      </c>
      <c r="AK83" s="433">
        <v>0.0</v>
      </c>
      <c r="AL83" s="433">
        <v>0.0</v>
      </c>
      <c r="AM83" s="433">
        <v>0.0</v>
      </c>
      <c r="AN83" s="433">
        <v>0.006</v>
      </c>
      <c r="AO83" s="433">
        <v>0.012</v>
      </c>
      <c r="AP83" s="433">
        <v>0.012</v>
      </c>
      <c r="AQ83" s="433">
        <v>0.012</v>
      </c>
      <c r="AR83" s="433">
        <v>0.012</v>
      </c>
      <c r="AS83" s="433">
        <v>0.021</v>
      </c>
      <c r="AT83" s="433">
        <v>0.03</v>
      </c>
      <c r="AU83" s="433">
        <v>0.034</v>
      </c>
      <c r="AV83" s="433">
        <v>0.037</v>
      </c>
      <c r="AW83" s="433">
        <v>0.037</v>
      </c>
      <c r="AX83" s="433">
        <v>0.037</v>
      </c>
      <c r="AY83" s="433">
        <v>1.066</v>
      </c>
      <c r="AZ83" s="433">
        <v>3.071</v>
      </c>
      <c r="BA83" s="433">
        <v>4.209</v>
      </c>
      <c r="BB83" s="433">
        <v>5.86696022727273</v>
      </c>
      <c r="BC83" s="433">
        <v>6.41634343434343</v>
      </c>
      <c r="BD83" s="433">
        <v>6.68031313131313</v>
      </c>
      <c r="BE83" s="435">
        <v>6.99033938927131</v>
      </c>
      <c r="BF83" s="457">
        <v>0.0435499001754376</v>
      </c>
      <c r="BG83" s="457">
        <v>0.716989172728563</v>
      </c>
      <c r="BH83" s="457">
        <v>0.00439308699655381</v>
      </c>
    </row>
    <row r="84" spans="8:8">
      <c r="A84" s="218" t="s">
        <v>169</v>
      </c>
      <c r="B84" s="433">
        <v>0.0</v>
      </c>
      <c r="C84" s="433">
        <v>0.0</v>
      </c>
      <c r="D84" s="433">
        <v>0.0</v>
      </c>
      <c r="E84" s="433">
        <v>0.0</v>
      </c>
      <c r="F84" s="433">
        <v>0.0</v>
      </c>
      <c r="G84" s="433">
        <v>0.0</v>
      </c>
      <c r="H84" s="433">
        <v>0.0</v>
      </c>
      <c r="I84" s="433">
        <v>0.0</v>
      </c>
      <c r="J84" s="433">
        <v>0.0</v>
      </c>
      <c r="K84" s="433">
        <v>0.0</v>
      </c>
      <c r="L84" s="433">
        <v>0.0</v>
      </c>
      <c r="M84" s="433">
        <v>0.0</v>
      </c>
      <c r="N84" s="433">
        <v>0.0</v>
      </c>
      <c r="O84" s="433">
        <v>0.0</v>
      </c>
      <c r="P84" s="433">
        <v>0.0</v>
      </c>
      <c r="Q84" s="433">
        <v>0.0</v>
      </c>
      <c r="R84" s="433">
        <v>0.0</v>
      </c>
      <c r="S84" s="433">
        <v>0.0</v>
      </c>
      <c r="T84" s="433">
        <v>0.0</v>
      </c>
      <c r="U84" s="433">
        <v>0.0</v>
      </c>
      <c r="V84" s="433">
        <v>0.0</v>
      </c>
      <c r="W84" s="433">
        <v>0.0</v>
      </c>
      <c r="X84" s="433">
        <v>0.0</v>
      </c>
      <c r="Y84" s="433">
        <v>0.0</v>
      </c>
      <c r="Z84" s="433">
        <v>0.0</v>
      </c>
      <c r="AA84" s="433">
        <v>0.0</v>
      </c>
      <c r="AB84" s="433">
        <v>0.0</v>
      </c>
      <c r="AC84" s="433">
        <v>0.0</v>
      </c>
      <c r="AD84" s="433">
        <v>0.0</v>
      </c>
      <c r="AE84" s="433">
        <v>0.0</v>
      </c>
      <c r="AF84" s="433">
        <v>0.0</v>
      </c>
      <c r="AG84" s="433">
        <v>0.0</v>
      </c>
      <c r="AH84" s="433">
        <v>0.0</v>
      </c>
      <c r="AI84" s="433">
        <v>0.0</v>
      </c>
      <c r="AJ84" s="433">
        <v>0.0</v>
      </c>
      <c r="AK84" s="433">
        <v>1.0E-4</v>
      </c>
      <c r="AL84" s="433">
        <v>0.0</v>
      </c>
      <c r="AM84" s="433">
        <v>3.0E-4</v>
      </c>
      <c r="AN84" s="433">
        <v>4.0E-4</v>
      </c>
      <c r="AO84" s="433">
        <v>9.0E-4</v>
      </c>
      <c r="AP84" s="433">
        <v>0.0013</v>
      </c>
      <c r="AQ84" s="433">
        <v>0.0048</v>
      </c>
      <c r="AR84" s="433">
        <v>0.0110000000029802</v>
      </c>
      <c r="AS84" s="433">
        <v>0.01607</v>
      </c>
      <c r="AT84" s="433">
        <v>0.0267</v>
      </c>
      <c r="AU84" s="433">
        <v>0.03821</v>
      </c>
      <c r="AV84" s="433">
        <v>0.03413</v>
      </c>
      <c r="AW84" s="433">
        <v>0.153978200091553</v>
      </c>
      <c r="AX84" s="433">
        <v>0.314711100091553</v>
      </c>
      <c r="AY84" s="433">
        <v>0.441303500091553</v>
      </c>
      <c r="AZ84" s="433">
        <v>0.777721700137329</v>
      </c>
      <c r="BA84" s="433">
        <v>0.889900600137329</v>
      </c>
      <c r="BB84" s="433">
        <v>0.792094959789991</v>
      </c>
      <c r="BC84" s="433">
        <v>0.864147502456503</v>
      </c>
      <c r="BD84" s="433">
        <v>2.22491597612353</v>
      </c>
      <c r="BE84" s="435">
        <v>1.96827141839</v>
      </c>
      <c r="BF84" s="457">
        <v>-0.117767300565967</v>
      </c>
      <c r="BG84" s="457">
        <v>0.556253120694028</v>
      </c>
      <c r="BH84" s="457">
        <v>0.00123696248383714</v>
      </c>
    </row>
    <row r="85" spans="8:8">
      <c r="A85" s="218" t="s">
        <v>170</v>
      </c>
      <c r="B85" s="433">
        <v>0.0</v>
      </c>
      <c r="C85" s="433">
        <v>0.0</v>
      </c>
      <c r="D85" s="433">
        <v>0.0</v>
      </c>
      <c r="E85" s="433">
        <v>0.0</v>
      </c>
      <c r="F85" s="433">
        <v>0.0</v>
      </c>
      <c r="G85" s="433">
        <v>0.0</v>
      </c>
      <c r="H85" s="433">
        <v>0.0</v>
      </c>
      <c r="I85" s="433">
        <v>0.0</v>
      </c>
      <c r="J85" s="433">
        <v>0.0</v>
      </c>
      <c r="K85" s="433">
        <v>0.0</v>
      </c>
      <c r="L85" s="433">
        <v>0.0</v>
      </c>
      <c r="M85" s="433">
        <v>0.0</v>
      </c>
      <c r="N85" s="433">
        <v>0.0</v>
      </c>
      <c r="O85" s="433">
        <v>0.0</v>
      </c>
      <c r="P85" s="433">
        <v>0.0</v>
      </c>
      <c r="Q85" s="433">
        <v>0.0</v>
      </c>
      <c r="R85" s="433">
        <v>0.0</v>
      </c>
      <c r="S85" s="433">
        <v>0.0</v>
      </c>
      <c r="T85" s="433">
        <v>0.0</v>
      </c>
      <c r="U85" s="433">
        <v>0.0</v>
      </c>
      <c r="V85" s="433">
        <v>0.0</v>
      </c>
      <c r="W85" s="433">
        <v>0.0</v>
      </c>
      <c r="X85" s="433">
        <v>0.0</v>
      </c>
      <c r="Y85" s="433">
        <v>0.0</v>
      </c>
      <c r="Z85" s="433">
        <v>0.0</v>
      </c>
      <c r="AA85" s="433">
        <v>0.0</v>
      </c>
      <c r="AB85" s="433">
        <v>0.0</v>
      </c>
      <c r="AC85" s="433">
        <v>0.0</v>
      </c>
      <c r="AD85" s="433">
        <v>0.0</v>
      </c>
      <c r="AE85" s="433">
        <v>0.0</v>
      </c>
      <c r="AF85" s="433">
        <v>0.0</v>
      </c>
      <c r="AG85" s="433">
        <v>0.0</v>
      </c>
      <c r="AH85" s="433">
        <v>0.0</v>
      </c>
      <c r="AI85" s="433">
        <v>0.0</v>
      </c>
      <c r="AJ85" s="433">
        <v>0.0</v>
      </c>
      <c r="AK85" s="433">
        <v>0.0</v>
      </c>
      <c r="AL85" s="433">
        <v>0.0</v>
      </c>
      <c r="AM85" s="433">
        <v>0.0</v>
      </c>
      <c r="AN85" s="433">
        <v>0.0</v>
      </c>
      <c r="AO85" s="433">
        <v>0.0</v>
      </c>
      <c r="AP85" s="433">
        <v>0.0</v>
      </c>
      <c r="AQ85" s="433">
        <v>0.0</v>
      </c>
      <c r="AR85" s="433">
        <v>0.0</v>
      </c>
      <c r="AS85" s="433">
        <v>0.0</v>
      </c>
      <c r="AT85" s="433">
        <v>0.0</v>
      </c>
      <c r="AU85" s="433">
        <v>0.0</v>
      </c>
      <c r="AV85" s="433">
        <v>0.0</v>
      </c>
      <c r="AW85" s="433">
        <v>0.0</v>
      </c>
      <c r="AX85" s="433">
        <v>0.0</v>
      </c>
      <c r="AY85" s="433">
        <v>0.0</v>
      </c>
      <c r="AZ85" s="433">
        <v>0.0</v>
      </c>
      <c r="BA85" s="433">
        <v>0.00889999961853027</v>
      </c>
      <c r="BB85" s="433">
        <v>0.00889999961853027</v>
      </c>
      <c r="BC85" s="433">
        <v>0.00889999961853027</v>
      </c>
      <c r="BD85" s="433">
        <v>0.00889999961853027</v>
      </c>
      <c r="BE85" s="435">
        <v>0.00889999961853027</v>
      </c>
      <c r="BF85" s="457">
        <v>-0.00273224043715892</v>
      </c>
      <c r="BG85" s="457" t="s">
        <v>114</v>
      </c>
      <c r="BH85" s="457">
        <v>5.59321520976607E-6</v>
      </c>
    </row>
    <row r="86" spans="8:8">
      <c r="A86" s="218" t="s">
        <v>171</v>
      </c>
      <c r="B86" s="433">
        <v>0.0</v>
      </c>
      <c r="C86" s="433">
        <v>0.0</v>
      </c>
      <c r="D86" s="433">
        <v>0.0</v>
      </c>
      <c r="E86" s="433">
        <v>0.0</v>
      </c>
      <c r="F86" s="433">
        <v>0.0</v>
      </c>
      <c r="G86" s="433">
        <v>0.0</v>
      </c>
      <c r="H86" s="433">
        <v>0.0</v>
      </c>
      <c r="I86" s="433">
        <v>0.0</v>
      </c>
      <c r="J86" s="433">
        <v>0.0</v>
      </c>
      <c r="K86" s="433">
        <v>0.0</v>
      </c>
      <c r="L86" s="433">
        <v>0.0</v>
      </c>
      <c r="M86" s="433">
        <v>0.0</v>
      </c>
      <c r="N86" s="433">
        <v>0.0</v>
      </c>
      <c r="O86" s="433">
        <v>0.0</v>
      </c>
      <c r="P86" s="433">
        <v>0.0</v>
      </c>
      <c r="Q86" s="433">
        <v>0.0</v>
      </c>
      <c r="R86" s="433">
        <v>0.0</v>
      </c>
      <c r="S86" s="433">
        <v>0.0</v>
      </c>
      <c r="T86" s="433">
        <v>0.0</v>
      </c>
      <c r="U86" s="433">
        <v>0.0</v>
      </c>
      <c r="V86" s="433">
        <v>0.0</v>
      </c>
      <c r="W86" s="433">
        <v>0.0</v>
      </c>
      <c r="X86" s="433">
        <v>0.0</v>
      </c>
      <c r="Y86" s="433">
        <v>0.0</v>
      </c>
      <c r="Z86" s="433">
        <v>0.0</v>
      </c>
      <c r="AA86" s="433">
        <v>0.0</v>
      </c>
      <c r="AB86" s="433">
        <v>0.0</v>
      </c>
      <c r="AC86" s="433">
        <v>0.0</v>
      </c>
      <c r="AD86" s="433">
        <v>0.002</v>
      </c>
      <c r="AE86" s="433">
        <v>0.0054</v>
      </c>
      <c r="AF86" s="433">
        <v>0.0063</v>
      </c>
      <c r="AG86" s="433">
        <v>0.0071</v>
      </c>
      <c r="AH86" s="433">
        <v>0.0072</v>
      </c>
      <c r="AI86" s="433">
        <v>0.0076</v>
      </c>
      <c r="AJ86" s="433">
        <v>0.0078</v>
      </c>
      <c r="AK86" s="433">
        <v>0.0079</v>
      </c>
      <c r="AL86" s="433">
        <v>0.00678</v>
      </c>
      <c r="AM86" s="433">
        <v>0.006884</v>
      </c>
      <c r="AN86" s="433">
        <v>0.007399</v>
      </c>
      <c r="AO86" s="433">
        <v>0.00843</v>
      </c>
      <c r="AP86" s="433">
        <v>0.008671</v>
      </c>
      <c r="AQ86" s="433">
        <v>0.009505</v>
      </c>
      <c r="AR86" s="433">
        <v>0.008887</v>
      </c>
      <c r="AS86" s="433">
        <v>0.007695</v>
      </c>
      <c r="AT86" s="433">
        <v>0.00723700000149012</v>
      </c>
      <c r="AU86" s="433">
        <v>0.00542899999570847</v>
      </c>
      <c r="AV86" s="433">
        <v>0.0193489999856949</v>
      </c>
      <c r="AW86" s="433">
        <v>0.0644490000014901</v>
      </c>
      <c r="AX86" s="433">
        <v>0.092253000443995</v>
      </c>
      <c r="AY86" s="433">
        <v>0.092841566443995</v>
      </c>
      <c r="AZ86" s="433">
        <v>0.181019127940455</v>
      </c>
      <c r="BA86" s="433">
        <v>0.178724987940455</v>
      </c>
      <c r="BB86" s="433">
        <v>0.177542696940455</v>
      </c>
      <c r="BC86" s="433">
        <v>0.190098374940455</v>
      </c>
      <c r="BD86" s="433">
        <v>0.183045774940455</v>
      </c>
      <c r="BE86" s="435">
        <v>0.182903792295567</v>
      </c>
      <c r="BF86" s="457">
        <v>-0.00350578855216199</v>
      </c>
      <c r="BG86" s="457">
        <v>0.381338491085342</v>
      </c>
      <c r="BH86" s="457">
        <v>1.14946103015721E-4</v>
      </c>
    </row>
    <row r="87" spans="8:8">
      <c r="A87" s="218" t="s">
        <v>172</v>
      </c>
      <c r="B87" s="433">
        <v>0.0</v>
      </c>
      <c r="C87" s="433">
        <v>0.0</v>
      </c>
      <c r="D87" s="433">
        <v>0.0</v>
      </c>
      <c r="E87" s="433">
        <v>0.0</v>
      </c>
      <c r="F87" s="433">
        <v>0.0</v>
      </c>
      <c r="G87" s="433">
        <v>0.0</v>
      </c>
      <c r="H87" s="433">
        <v>0.0</v>
      </c>
      <c r="I87" s="433">
        <v>0.0</v>
      </c>
      <c r="J87" s="433">
        <v>0.0</v>
      </c>
      <c r="K87" s="433">
        <v>0.0</v>
      </c>
      <c r="L87" s="433">
        <v>0.0</v>
      </c>
      <c r="M87" s="433">
        <v>0.0</v>
      </c>
      <c r="N87" s="433">
        <v>0.0</v>
      </c>
      <c r="O87" s="433">
        <v>0.0</v>
      </c>
      <c r="P87" s="433">
        <v>0.0</v>
      </c>
      <c r="Q87" s="433">
        <v>0.0</v>
      </c>
      <c r="R87" s="433">
        <v>0.0</v>
      </c>
      <c r="S87" s="433">
        <v>0.0</v>
      </c>
      <c r="T87" s="433">
        <v>0.0</v>
      </c>
      <c r="U87" s="433">
        <v>0.0</v>
      </c>
      <c r="V87" s="433">
        <v>0.0</v>
      </c>
      <c r="W87" s="433">
        <v>0.0</v>
      </c>
      <c r="X87" s="433">
        <v>0.0</v>
      </c>
      <c r="Y87" s="433">
        <v>0.0</v>
      </c>
      <c r="Z87" s="433">
        <v>0.0</v>
      </c>
      <c r="AA87" s="433">
        <v>0.0</v>
      </c>
      <c r="AB87" s="433">
        <v>0.0</v>
      </c>
      <c r="AC87" s="433">
        <v>0.0</v>
      </c>
      <c r="AD87" s="433">
        <v>0.0</v>
      </c>
      <c r="AE87" s="433">
        <v>0.0</v>
      </c>
      <c r="AF87" s="433">
        <v>0.0</v>
      </c>
      <c r="AG87" s="433">
        <v>0.0</v>
      </c>
      <c r="AH87" s="433">
        <v>0.0</v>
      </c>
      <c r="AI87" s="433">
        <v>0.0</v>
      </c>
      <c r="AJ87" s="433">
        <v>0.0</v>
      </c>
      <c r="AK87" s="433">
        <v>0.023</v>
      </c>
      <c r="AL87" s="433">
        <v>0.024</v>
      </c>
      <c r="AM87" s="433">
        <v>0.03</v>
      </c>
      <c r="AN87" s="433">
        <v>0.033</v>
      </c>
      <c r="AO87" s="433">
        <v>0.044</v>
      </c>
      <c r="AP87" s="433">
        <v>0.042</v>
      </c>
      <c r="AQ87" s="433">
        <v>0.038</v>
      </c>
      <c r="AR87" s="433">
        <v>0.043</v>
      </c>
      <c r="AS87" s="433">
        <v>0.039</v>
      </c>
      <c r="AT87" s="433">
        <v>0.097</v>
      </c>
      <c r="AU87" s="433">
        <v>0.139</v>
      </c>
      <c r="AV87" s="433">
        <v>0.109</v>
      </c>
      <c r="AW87" s="433">
        <v>0.196</v>
      </c>
      <c r="AX87" s="433">
        <v>0.358</v>
      </c>
      <c r="AY87" s="433">
        <v>0.507</v>
      </c>
      <c r="AZ87" s="433">
        <v>0.448</v>
      </c>
      <c r="BA87" s="433">
        <v>0.474</v>
      </c>
      <c r="BB87" s="433">
        <v>0.4488</v>
      </c>
      <c r="BC87" s="433">
        <v>0.4531</v>
      </c>
      <c r="BD87" s="433">
        <v>0.4995</v>
      </c>
      <c r="BE87" s="435">
        <v>0.4654</v>
      </c>
      <c r="BF87" s="457">
        <v>-0.0708139833822892</v>
      </c>
      <c r="BG87" s="457">
        <v>0.178084320404566</v>
      </c>
      <c r="BH87" s="457">
        <v>2.92481176426724E-4</v>
      </c>
    </row>
    <row r="88" spans="8:8">
      <c r="A88" s="218" t="s">
        <v>173</v>
      </c>
      <c r="B88" s="433">
        <v>0.0</v>
      </c>
      <c r="C88" s="433">
        <v>0.0</v>
      </c>
      <c r="D88" s="433">
        <v>0.0</v>
      </c>
      <c r="E88" s="433">
        <v>0.0</v>
      </c>
      <c r="F88" s="433">
        <v>0.0</v>
      </c>
      <c r="G88" s="433">
        <v>0.0</v>
      </c>
      <c r="H88" s="433">
        <v>0.0</v>
      </c>
      <c r="I88" s="433">
        <v>0.0</v>
      </c>
      <c r="J88" s="433">
        <v>0.0</v>
      </c>
      <c r="K88" s="433">
        <v>0.0</v>
      </c>
      <c r="L88" s="433">
        <v>0.0</v>
      </c>
      <c r="M88" s="433">
        <v>0.0</v>
      </c>
      <c r="N88" s="433">
        <v>0.0</v>
      </c>
      <c r="O88" s="433">
        <v>0.0</v>
      </c>
      <c r="P88" s="433">
        <v>0.0</v>
      </c>
      <c r="Q88" s="433">
        <v>0.0</v>
      </c>
      <c r="R88" s="433">
        <v>0.0</v>
      </c>
      <c r="S88" s="433">
        <v>0.0</v>
      </c>
      <c r="T88" s="433">
        <v>0.0</v>
      </c>
      <c r="U88" s="433">
        <v>0.0</v>
      </c>
      <c r="V88" s="433">
        <v>0.0</v>
      </c>
      <c r="W88" s="433">
        <v>0.0</v>
      </c>
      <c r="X88" s="433">
        <v>0.0</v>
      </c>
      <c r="Y88" s="433">
        <v>0.0</v>
      </c>
      <c r="Z88" s="433">
        <v>0.0</v>
      </c>
      <c r="AA88" s="433">
        <v>0.0</v>
      </c>
      <c r="AB88" s="433">
        <v>0.0</v>
      </c>
      <c r="AC88" s="433">
        <v>0.0</v>
      </c>
      <c r="AD88" s="433">
        <v>0.0</v>
      </c>
      <c r="AE88" s="433">
        <v>0.0</v>
      </c>
      <c r="AF88" s="433">
        <v>0.0</v>
      </c>
      <c r="AG88" s="433">
        <v>0.0</v>
      </c>
      <c r="AH88" s="433">
        <v>0.0</v>
      </c>
      <c r="AI88" s="433">
        <v>0.0</v>
      </c>
      <c r="AJ88" s="433">
        <v>0.0</v>
      </c>
      <c r="AK88" s="433">
        <v>0.0</v>
      </c>
      <c r="AL88" s="433">
        <v>0.0</v>
      </c>
      <c r="AM88" s="433">
        <v>0.0</v>
      </c>
      <c r="AN88" s="433">
        <v>0.0</v>
      </c>
      <c r="AO88" s="433">
        <v>0.0</v>
      </c>
      <c r="AP88" s="433">
        <v>0.0</v>
      </c>
      <c r="AQ88" s="433">
        <v>0.0</v>
      </c>
      <c r="AR88" s="433">
        <v>0.0</v>
      </c>
      <c r="AS88" s="433">
        <v>0.0</v>
      </c>
      <c r="AT88" s="433">
        <v>0.0</v>
      </c>
      <c r="AU88" s="433">
        <v>0.0</v>
      </c>
      <c r="AV88" s="433">
        <v>0.0</v>
      </c>
      <c r="AW88" s="433">
        <v>0.0</v>
      </c>
      <c r="AX88" s="433">
        <v>0.0</v>
      </c>
      <c r="AY88" s="433">
        <v>0.0</v>
      </c>
      <c r="AZ88" s="433">
        <v>0.0</v>
      </c>
      <c r="BA88" s="433">
        <v>0.0</v>
      </c>
      <c r="BB88" s="433">
        <v>0.0</v>
      </c>
      <c r="BC88" s="433">
        <v>0.0</v>
      </c>
      <c r="BD88" s="433">
        <v>0.0</v>
      </c>
      <c r="BE88" s="435">
        <v>0.0</v>
      </c>
      <c r="BF88" s="457" t="s">
        <v>114</v>
      </c>
      <c r="BG88" s="457" t="s">
        <v>114</v>
      </c>
      <c r="BH88" s="457">
        <v>0.0</v>
      </c>
    </row>
    <row r="89" spans="8:8" s="47" ht="10.2" customFormat="1">
      <c r="A89" s="54" t="s">
        <v>174</v>
      </c>
      <c r="B89" s="436">
        <v>0.0</v>
      </c>
      <c r="C89" s="436">
        <v>0.0</v>
      </c>
      <c r="D89" s="436">
        <v>0.0</v>
      </c>
      <c r="E89" s="436">
        <v>0.0</v>
      </c>
      <c r="F89" s="436">
        <v>0.0</v>
      </c>
      <c r="G89" s="436">
        <v>0.0</v>
      </c>
      <c r="H89" s="436">
        <v>0.0</v>
      </c>
      <c r="I89" s="436">
        <v>0.0</v>
      </c>
      <c r="J89" s="436">
        <v>0.0</v>
      </c>
      <c r="K89" s="436">
        <v>0.0</v>
      </c>
      <c r="L89" s="436">
        <v>0.0</v>
      </c>
      <c r="M89" s="436">
        <v>0.0</v>
      </c>
      <c r="N89" s="436">
        <v>0.0</v>
      </c>
      <c r="O89" s="436">
        <v>0.0</v>
      </c>
      <c r="P89" s="436">
        <v>0.0</v>
      </c>
      <c r="Q89" s="436">
        <v>0.0</v>
      </c>
      <c r="R89" s="436">
        <v>0.0</v>
      </c>
      <c r="S89" s="436">
        <v>0.0</v>
      </c>
      <c r="T89" s="436">
        <v>0.0</v>
      </c>
      <c r="U89" s="436">
        <v>0.0</v>
      </c>
      <c r="V89" s="436">
        <v>0.0</v>
      </c>
      <c r="W89" s="436">
        <v>0.0</v>
      </c>
      <c r="X89" s="436">
        <v>0.0</v>
      </c>
      <c r="Y89" s="436">
        <v>0.0</v>
      </c>
      <c r="Z89" s="436">
        <v>0.0</v>
      </c>
      <c r="AA89" s="436">
        <v>0.0</v>
      </c>
      <c r="AB89" s="436">
        <v>0.0</v>
      </c>
      <c r="AC89" s="436">
        <v>0.0</v>
      </c>
      <c r="AD89" s="436">
        <v>0.002</v>
      </c>
      <c r="AE89" s="436">
        <v>0.0054</v>
      </c>
      <c r="AF89" s="436">
        <v>0.0063</v>
      </c>
      <c r="AG89" s="436">
        <v>0.0071</v>
      </c>
      <c r="AH89" s="436">
        <v>0.0072</v>
      </c>
      <c r="AI89" s="436">
        <v>0.0076</v>
      </c>
      <c r="AJ89" s="436">
        <v>0.0198</v>
      </c>
      <c r="AK89" s="436">
        <v>0.1755</v>
      </c>
      <c r="AL89" s="436">
        <v>0.41558</v>
      </c>
      <c r="AM89" s="436">
        <v>0.443584</v>
      </c>
      <c r="AN89" s="436">
        <v>0.535599</v>
      </c>
      <c r="AO89" s="436">
        <v>0.768280505050505</v>
      </c>
      <c r="AP89" s="436">
        <v>0.780382111111111</v>
      </c>
      <c r="AQ89" s="436">
        <v>0.852565606060606</v>
      </c>
      <c r="AR89" s="436">
        <v>1.01622336363934</v>
      </c>
      <c r="AS89" s="436">
        <v>1.31177813131313</v>
      </c>
      <c r="AT89" s="436">
        <v>1.58923093939543</v>
      </c>
      <c r="AU89" s="436">
        <v>2.28458243433914</v>
      </c>
      <c r="AV89" s="436">
        <v>2.38650393937963</v>
      </c>
      <c r="AW89" s="436">
        <v>2.51563024049708</v>
      </c>
      <c r="AX89" s="436">
        <v>3.59344730255575</v>
      </c>
      <c r="AY89" s="436">
        <v>5.06007283421232</v>
      </c>
      <c r="AZ89" s="436">
        <v>8.91068628262324</v>
      </c>
      <c r="BA89" s="436">
        <v>11.1763706727939</v>
      </c>
      <c r="BB89" s="436">
        <v>12.4577740957429</v>
      </c>
      <c r="BC89" s="436">
        <v>14.770723351763</v>
      </c>
      <c r="BD89" s="436">
        <v>18.8577291329819</v>
      </c>
      <c r="BE89" s="436">
        <v>21.7898430685021</v>
      </c>
      <c r="BF89" s="458">
        <v>0.152328990670729</v>
      </c>
      <c r="BG89" s="458">
        <v>0.280649364124865</v>
      </c>
      <c r="BH89" s="458">
        <v>0.0136938524598822</v>
      </c>
    </row>
    <row r="90" spans="8:8">
      <c r="B90" s="433"/>
      <c r="C90" s="433"/>
      <c r="D90" s="433"/>
      <c r="E90" s="433"/>
      <c r="F90" s="433"/>
      <c r="G90" s="433"/>
      <c r="H90" s="433"/>
      <c r="I90" s="433"/>
      <c r="J90" s="433"/>
      <c r="K90" s="433"/>
      <c r="L90" s="433"/>
      <c r="M90" s="433"/>
      <c r="N90" s="433"/>
      <c r="O90" s="433"/>
      <c r="P90" s="433"/>
      <c r="Q90" s="433"/>
      <c r="R90" s="433"/>
      <c r="S90" s="433"/>
      <c r="T90" s="433"/>
      <c r="U90" s="433"/>
      <c r="V90" s="433"/>
      <c r="W90" s="433"/>
      <c r="X90" s="433"/>
      <c r="Y90" s="433"/>
      <c r="Z90" s="433"/>
      <c r="AA90" s="433"/>
      <c r="AB90" s="433"/>
      <c r="AC90" s="433"/>
      <c r="AD90" s="433"/>
      <c r="AE90" s="433"/>
      <c r="AF90" s="433"/>
      <c r="AG90" s="433"/>
      <c r="AH90" s="433"/>
      <c r="AI90" s="433"/>
      <c r="AJ90" s="433"/>
      <c r="AK90" s="433"/>
      <c r="AL90" s="433"/>
      <c r="AM90" s="433"/>
      <c r="AN90" s="433"/>
      <c r="AO90" s="433"/>
      <c r="AP90" s="433"/>
      <c r="AQ90" s="433"/>
      <c r="AR90" s="433"/>
      <c r="AS90" s="433"/>
      <c r="AT90" s="433"/>
      <c r="AU90" s="433"/>
      <c r="AV90" s="433"/>
      <c r="AW90" s="433"/>
      <c r="AX90" s="433"/>
      <c r="AY90" s="433"/>
      <c r="AZ90" s="433"/>
      <c r="BA90" s="433"/>
      <c r="BB90" s="433"/>
      <c r="BC90" s="433"/>
      <c r="BD90" s="433"/>
      <c r="BE90" s="435"/>
      <c r="BF90" s="457"/>
      <c r="BG90" s="457"/>
      <c r="BH90" s="457"/>
    </row>
    <row r="91" spans="8:8">
      <c r="A91" s="218" t="s">
        <v>175</v>
      </c>
      <c r="B91" s="433">
        <v>0.0</v>
      </c>
      <c r="C91" s="433">
        <v>0.0</v>
      </c>
      <c r="D91" s="433">
        <v>0.0</v>
      </c>
      <c r="E91" s="433">
        <v>0.0</v>
      </c>
      <c r="F91" s="433">
        <v>0.0</v>
      </c>
      <c r="G91" s="433">
        <v>0.0</v>
      </c>
      <c r="H91" s="433">
        <v>0.0</v>
      </c>
      <c r="I91" s="433">
        <v>0.0</v>
      </c>
      <c r="J91" s="433">
        <v>0.0</v>
      </c>
      <c r="K91" s="433">
        <v>0.0</v>
      </c>
      <c r="L91" s="433">
        <v>0.0</v>
      </c>
      <c r="M91" s="433">
        <v>0.0</v>
      </c>
      <c r="N91" s="433">
        <v>0.0</v>
      </c>
      <c r="O91" s="433">
        <v>0.0</v>
      </c>
      <c r="P91" s="433">
        <v>0.0</v>
      </c>
      <c r="Q91" s="433">
        <v>0.0</v>
      </c>
      <c r="R91" s="433">
        <v>0.0</v>
      </c>
      <c r="S91" s="433">
        <v>0.0</v>
      </c>
      <c r="T91" s="433">
        <v>0.0</v>
      </c>
      <c r="U91" s="433">
        <v>0.0</v>
      </c>
      <c r="V91" s="433">
        <v>0.0</v>
      </c>
      <c r="W91" s="433">
        <v>0.0</v>
      </c>
      <c r="X91" s="433">
        <v>0.0</v>
      </c>
      <c r="Y91" s="433">
        <v>0.0</v>
      </c>
      <c r="Z91" s="433">
        <v>0.0</v>
      </c>
      <c r="AA91" s="433">
        <v>0.0</v>
      </c>
      <c r="AB91" s="433">
        <v>0.0</v>
      </c>
      <c r="AC91" s="433">
        <v>0.0</v>
      </c>
      <c r="AD91" s="433">
        <v>0.002</v>
      </c>
      <c r="AE91" s="433">
        <v>0.0055</v>
      </c>
      <c r="AF91" s="433">
        <v>0.007</v>
      </c>
      <c r="AG91" s="433">
        <v>0.007</v>
      </c>
      <c r="AH91" s="433">
        <v>0.0075</v>
      </c>
      <c r="AI91" s="433">
        <v>0.018</v>
      </c>
      <c r="AJ91" s="433">
        <v>0.043</v>
      </c>
      <c r="AK91" s="433">
        <v>0.134</v>
      </c>
      <c r="AL91" s="433">
        <v>0.287</v>
      </c>
      <c r="AM91" s="433">
        <v>0.53355</v>
      </c>
      <c r="AN91" s="433">
        <v>0.70405</v>
      </c>
      <c r="AO91" s="433">
        <v>0.795</v>
      </c>
      <c r="AP91" s="433">
        <v>1.29905</v>
      </c>
      <c r="AQ91" s="433">
        <v>2.1621</v>
      </c>
      <c r="AR91" s="433">
        <v>2.8521</v>
      </c>
      <c r="AS91" s="433">
        <v>3.45845</v>
      </c>
      <c r="AT91" s="433">
        <v>4.43775</v>
      </c>
      <c r="AU91" s="433">
        <v>4.985</v>
      </c>
      <c r="AV91" s="433">
        <v>6.432</v>
      </c>
      <c r="AW91" s="433">
        <v>7.725</v>
      </c>
      <c r="AX91" s="433">
        <v>9.259</v>
      </c>
      <c r="AY91" s="433">
        <v>9.777</v>
      </c>
      <c r="AZ91" s="433">
        <v>11.8330020929978</v>
      </c>
      <c r="BA91" s="433">
        <v>13.039704881148</v>
      </c>
      <c r="BB91" s="433">
        <v>13.2107904321578</v>
      </c>
      <c r="BC91" s="433">
        <v>16.2619543157209</v>
      </c>
      <c r="BD91" s="433">
        <v>19.4716880792392</v>
      </c>
      <c r="BE91" s="435">
        <v>22.6068917963346</v>
      </c>
      <c r="BF91" s="457">
        <v>0.15784128426173</v>
      </c>
      <c r="BG91" s="457">
        <v>0.15937538929494</v>
      </c>
      <c r="BH91" s="457">
        <v>0.0142073276921865</v>
      </c>
    </row>
    <row r="92" spans="8:8">
      <c r="A92" s="218" t="s">
        <v>176</v>
      </c>
      <c r="B92" s="433">
        <v>0.0</v>
      </c>
      <c r="C92" s="433">
        <v>0.0</v>
      </c>
      <c r="D92" s="433">
        <v>0.0</v>
      </c>
      <c r="E92" s="433">
        <v>0.0</v>
      </c>
      <c r="F92" s="433">
        <v>0.0</v>
      </c>
      <c r="G92" s="433">
        <v>0.0</v>
      </c>
      <c r="H92" s="433">
        <v>0.0</v>
      </c>
      <c r="I92" s="433">
        <v>0.0</v>
      </c>
      <c r="J92" s="433">
        <v>0.0</v>
      </c>
      <c r="K92" s="433">
        <v>0.0</v>
      </c>
      <c r="L92" s="433">
        <v>0.0</v>
      </c>
      <c r="M92" s="433">
        <v>0.0</v>
      </c>
      <c r="N92" s="433">
        <v>0.0</v>
      </c>
      <c r="O92" s="433">
        <v>0.0</v>
      </c>
      <c r="P92" s="433">
        <v>0.0</v>
      </c>
      <c r="Q92" s="433">
        <v>0.0</v>
      </c>
      <c r="R92" s="433">
        <v>0.0</v>
      </c>
      <c r="S92" s="433">
        <v>0.0</v>
      </c>
      <c r="T92" s="433">
        <v>0.0</v>
      </c>
      <c r="U92" s="433">
        <v>0.0</v>
      </c>
      <c r="V92" s="433">
        <v>0.0</v>
      </c>
      <c r="W92" s="433">
        <v>0.0</v>
      </c>
      <c r="X92" s="433">
        <v>0.0</v>
      </c>
      <c r="Y92" s="433">
        <v>0.0</v>
      </c>
      <c r="Z92" s="433">
        <v>0.0</v>
      </c>
      <c r="AA92" s="433">
        <v>0.0</v>
      </c>
      <c r="AB92" s="433">
        <v>0.0</v>
      </c>
      <c r="AC92" s="433">
        <v>0.0</v>
      </c>
      <c r="AD92" s="433">
        <v>0.0</v>
      </c>
      <c r="AE92" s="433">
        <v>0.0</v>
      </c>
      <c r="AF92" s="433">
        <v>0.0</v>
      </c>
      <c r="AG92" s="433">
        <v>0.0</v>
      </c>
      <c r="AH92" s="433">
        <v>0.0</v>
      </c>
      <c r="AI92" s="433">
        <v>0.0</v>
      </c>
      <c r="AJ92" s="433">
        <v>0.0</v>
      </c>
      <c r="AK92" s="433">
        <v>0.0</v>
      </c>
      <c r="AL92" s="433">
        <v>0.0</v>
      </c>
      <c r="AM92" s="433">
        <v>0.0</v>
      </c>
      <c r="AN92" s="433">
        <v>0.0</v>
      </c>
      <c r="AO92" s="433">
        <v>0.0</v>
      </c>
      <c r="AP92" s="433">
        <v>0.0</v>
      </c>
      <c r="AQ92" s="433">
        <v>0.0016</v>
      </c>
      <c r="AR92" s="433">
        <v>0.0016</v>
      </c>
      <c r="AS92" s="433">
        <v>0.0029</v>
      </c>
      <c r="AT92" s="433">
        <v>0.0051</v>
      </c>
      <c r="AU92" s="433">
        <v>0.0051</v>
      </c>
      <c r="AV92" s="433">
        <v>0.0051</v>
      </c>
      <c r="AW92" s="433">
        <v>0.0051</v>
      </c>
      <c r="AX92" s="433">
        <v>0.005081</v>
      </c>
      <c r="AY92" s="433">
        <v>0.005081</v>
      </c>
      <c r="AZ92" s="433">
        <v>0.005081</v>
      </c>
      <c r="BA92" s="433">
        <v>0.005081</v>
      </c>
      <c r="BB92" s="433">
        <v>0.005081</v>
      </c>
      <c r="BC92" s="433">
        <v>0.005081</v>
      </c>
      <c r="BD92" s="433">
        <v>0.005081</v>
      </c>
      <c r="BE92" s="435">
        <v>0.005081</v>
      </c>
      <c r="BF92" s="457">
        <v>-0.00273224043715847</v>
      </c>
      <c r="BG92" s="457">
        <v>-3.7317506472645E-4</v>
      </c>
      <c r="BH92" s="457">
        <v>3.19316041560848E-6</v>
      </c>
    </row>
    <row r="93" spans="8:8">
      <c r="A93" s="218" t="s">
        <v>177</v>
      </c>
      <c r="B93" s="433">
        <v>0.0</v>
      </c>
      <c r="C93" s="433">
        <v>0.0</v>
      </c>
      <c r="D93" s="433">
        <v>0.0</v>
      </c>
      <c r="E93" s="433">
        <v>0.0</v>
      </c>
      <c r="F93" s="433">
        <v>0.0</v>
      </c>
      <c r="G93" s="433">
        <v>0.0</v>
      </c>
      <c r="H93" s="433">
        <v>0.0</v>
      </c>
      <c r="I93" s="433">
        <v>0.0</v>
      </c>
      <c r="J93" s="433">
        <v>0.0</v>
      </c>
      <c r="K93" s="433">
        <v>0.0</v>
      </c>
      <c r="L93" s="433">
        <v>0.0</v>
      </c>
      <c r="M93" s="433">
        <v>0.0</v>
      </c>
      <c r="N93" s="433">
        <v>0.0</v>
      </c>
      <c r="O93" s="433">
        <v>0.0</v>
      </c>
      <c r="P93" s="433">
        <v>0.0</v>
      </c>
      <c r="Q93" s="433">
        <v>0.0</v>
      </c>
      <c r="R93" s="433">
        <v>0.0</v>
      </c>
      <c r="S93" s="433">
        <v>0.0</v>
      </c>
      <c r="T93" s="433">
        <v>0.0</v>
      </c>
      <c r="U93" s="433">
        <v>0.0</v>
      </c>
      <c r="V93" s="433">
        <v>0.0</v>
      </c>
      <c r="W93" s="433">
        <v>0.0</v>
      </c>
      <c r="X93" s="433">
        <v>0.0</v>
      </c>
      <c r="Y93" s="433">
        <v>0.0</v>
      </c>
      <c r="Z93" s="433">
        <v>0.0</v>
      </c>
      <c r="AA93" s="433">
        <v>0.00202020202020202</v>
      </c>
      <c r="AB93" s="433">
        <v>0.00909090909090909</v>
      </c>
      <c r="AC93" s="433">
        <v>0.131313131313131</v>
      </c>
      <c r="AD93" s="433">
        <v>0.212121212121212</v>
      </c>
      <c r="AE93" s="433">
        <v>0.383838383838384</v>
      </c>
      <c r="AF93" s="433">
        <v>0.616161616161616</v>
      </c>
      <c r="AG93" s="433">
        <v>0.0939393939393939</v>
      </c>
      <c r="AH93" s="433">
        <v>0.197979797979798</v>
      </c>
      <c r="AI93" s="433">
        <v>0.355555555555556</v>
      </c>
      <c r="AJ93" s="433">
        <v>0.473737373737374</v>
      </c>
      <c r="AK93" s="433">
        <v>0.58989898989899</v>
      </c>
      <c r="AL93" s="433">
        <v>0.719191919191919</v>
      </c>
      <c r="AM93" s="433">
        <v>0.837373737373738</v>
      </c>
      <c r="AN93" s="433">
        <v>0.996969696969697</v>
      </c>
      <c r="AO93" s="433">
        <v>1.27777777777778</v>
      </c>
      <c r="AP93" s="433">
        <v>1.94606060606061</v>
      </c>
      <c r="AQ93" s="433">
        <v>3.71181818181818</v>
      </c>
      <c r="AR93" s="433">
        <v>5.47929292929293</v>
      </c>
      <c r="AS93" s="433">
        <v>13.1</v>
      </c>
      <c r="AT93" s="433">
        <v>27.6149978332</v>
      </c>
      <c r="AU93" s="433">
        <v>49.39962</v>
      </c>
      <c r="AV93" s="433">
        <v>74.1</v>
      </c>
      <c r="AW93" s="433">
        <v>103.0499065</v>
      </c>
      <c r="AX93" s="433">
        <v>138.2641332</v>
      </c>
      <c r="AY93" s="433">
        <v>159.7627</v>
      </c>
      <c r="AZ93" s="433">
        <v>185.59144</v>
      </c>
      <c r="BA93" s="433">
        <v>240.8605</v>
      </c>
      <c r="BB93" s="433">
        <v>304.6</v>
      </c>
      <c r="BC93" s="433">
        <v>365.8</v>
      </c>
      <c r="BD93" s="433">
        <v>405.3</v>
      </c>
      <c r="BE93" s="435">
        <v>466.5</v>
      </c>
      <c r="BF93" s="457">
        <v>0.147854453086764</v>
      </c>
      <c r="BG93" s="457">
        <v>0.308166908622514</v>
      </c>
      <c r="BH93" s="457">
        <v>0.293172472718236</v>
      </c>
    </row>
    <row r="94" spans="8:8">
      <c r="A94" s="218" t="s">
        <v>178</v>
      </c>
      <c r="B94" s="433">
        <v>0.0</v>
      </c>
      <c r="C94" s="433">
        <v>0.0</v>
      </c>
      <c r="D94" s="433">
        <v>0.0</v>
      </c>
      <c r="E94" s="433">
        <v>0.0</v>
      </c>
      <c r="F94" s="433">
        <v>0.0</v>
      </c>
      <c r="G94" s="433">
        <v>0.0</v>
      </c>
      <c r="H94" s="433">
        <v>0.0</v>
      </c>
      <c r="I94" s="433">
        <v>0.0</v>
      </c>
      <c r="J94" s="433">
        <v>0.0</v>
      </c>
      <c r="K94" s="433">
        <v>0.0</v>
      </c>
      <c r="L94" s="433">
        <v>0.0</v>
      </c>
      <c r="M94" s="433">
        <v>0.0</v>
      </c>
      <c r="N94" s="433">
        <v>0.0</v>
      </c>
      <c r="O94" s="433">
        <v>0.0</v>
      </c>
      <c r="P94" s="433">
        <v>0.0</v>
      </c>
      <c r="Q94" s="433">
        <v>0.0</v>
      </c>
      <c r="R94" s="433">
        <v>0.0</v>
      </c>
      <c r="S94" s="433">
        <v>0.0</v>
      </c>
      <c r="T94" s="433">
        <v>0.0</v>
      </c>
      <c r="U94" s="433">
        <v>0.0</v>
      </c>
      <c r="V94" s="433">
        <v>0.0</v>
      </c>
      <c r="W94" s="433">
        <v>0.0</v>
      </c>
      <c r="X94" s="433">
        <v>0.0</v>
      </c>
      <c r="Y94" s="433">
        <v>0.0</v>
      </c>
      <c r="Z94" s="433">
        <v>0.0</v>
      </c>
      <c r="AA94" s="433">
        <v>0.0</v>
      </c>
      <c r="AB94" s="433">
        <v>0.0</v>
      </c>
      <c r="AC94" s="433">
        <v>0.0</v>
      </c>
      <c r="AD94" s="433">
        <v>0.0</v>
      </c>
      <c r="AE94" s="433">
        <v>0.0</v>
      </c>
      <c r="AF94" s="433">
        <v>0.0</v>
      </c>
      <c r="AG94" s="433">
        <v>0.0</v>
      </c>
      <c r="AH94" s="433">
        <v>0.0</v>
      </c>
      <c r="AI94" s="433">
        <v>0.0</v>
      </c>
      <c r="AJ94" s="433">
        <v>0.0</v>
      </c>
      <c r="AK94" s="433">
        <v>0.0</v>
      </c>
      <c r="AL94" s="433">
        <v>0.0</v>
      </c>
      <c r="AM94" s="433">
        <v>0.0</v>
      </c>
      <c r="AN94" s="433">
        <v>0.0</v>
      </c>
      <c r="AO94" s="433">
        <v>0.0</v>
      </c>
      <c r="AP94" s="433">
        <v>0.0</v>
      </c>
      <c r="AQ94" s="433">
        <v>6.94E-4</v>
      </c>
      <c r="AR94" s="433">
        <v>8.65E-4</v>
      </c>
      <c r="AS94" s="433">
        <v>8.07E-4</v>
      </c>
      <c r="AT94" s="433">
        <v>0.001099</v>
      </c>
      <c r="AU94" s="433">
        <v>0.001041</v>
      </c>
      <c r="AV94" s="433">
        <v>8.68E-4</v>
      </c>
      <c r="AW94" s="433">
        <v>0.001053</v>
      </c>
      <c r="AX94" s="433">
        <v>8.36E-4</v>
      </c>
      <c r="AY94" s="433">
        <v>9.0E-4</v>
      </c>
      <c r="AZ94" s="433">
        <v>8.11E-4</v>
      </c>
      <c r="BA94" s="433">
        <v>4.92E-4</v>
      </c>
      <c r="BB94" s="433">
        <v>0.001045</v>
      </c>
      <c r="BC94" s="433">
        <v>7.0E-4</v>
      </c>
      <c r="BD94" s="433">
        <v>6.76091825307951E-4</v>
      </c>
      <c r="BE94" s="435">
        <v>8.25E-4</v>
      </c>
      <c r="BF94" s="457">
        <v>0.216914435054136</v>
      </c>
      <c r="BG94" s="457">
        <v>-0.0474214470881656</v>
      </c>
      <c r="BH94" s="457">
        <v>5.18472218633536E-7</v>
      </c>
    </row>
    <row r="95" spans="8:8">
      <c r="A95" s="218" t="s">
        <v>179</v>
      </c>
      <c r="B95" s="433">
        <v>0.0</v>
      </c>
      <c r="C95" s="433">
        <v>0.0</v>
      </c>
      <c r="D95" s="433">
        <v>0.0</v>
      </c>
      <c r="E95" s="433">
        <v>0.0</v>
      </c>
      <c r="F95" s="433">
        <v>0.0</v>
      </c>
      <c r="G95" s="433">
        <v>0.0</v>
      </c>
      <c r="H95" s="433">
        <v>0.0</v>
      </c>
      <c r="I95" s="433">
        <v>0.0</v>
      </c>
      <c r="J95" s="433">
        <v>0.0</v>
      </c>
      <c r="K95" s="433">
        <v>0.0</v>
      </c>
      <c r="L95" s="433">
        <v>0.0</v>
      </c>
      <c r="M95" s="433">
        <v>0.0</v>
      </c>
      <c r="N95" s="433">
        <v>0.0</v>
      </c>
      <c r="O95" s="433">
        <v>0.0</v>
      </c>
      <c r="P95" s="433">
        <v>0.0</v>
      </c>
      <c r="Q95" s="433">
        <v>0.0</v>
      </c>
      <c r="R95" s="433">
        <v>0.0</v>
      </c>
      <c r="S95" s="433">
        <v>0.0</v>
      </c>
      <c r="T95" s="433">
        <v>0.0</v>
      </c>
      <c r="U95" s="433">
        <v>0.0</v>
      </c>
      <c r="V95" s="433">
        <v>0.0</v>
      </c>
      <c r="W95" s="433">
        <v>0.0</v>
      </c>
      <c r="X95" s="433">
        <v>0.0</v>
      </c>
      <c r="Y95" s="433">
        <v>0.0</v>
      </c>
      <c r="Z95" s="433">
        <v>0.0</v>
      </c>
      <c r="AA95" s="433">
        <v>0.0303030303030303</v>
      </c>
      <c r="AB95" s="433">
        <v>0.11291</v>
      </c>
      <c r="AC95" s="433">
        <v>0.08847</v>
      </c>
      <c r="AD95" s="433">
        <v>0.09477</v>
      </c>
      <c r="AE95" s="433">
        <v>0.19128</v>
      </c>
      <c r="AF95" s="433">
        <v>0.49647</v>
      </c>
      <c r="AG95" s="433">
        <v>0.87838</v>
      </c>
      <c r="AH95" s="433">
        <v>0.988</v>
      </c>
      <c r="AI95" s="433">
        <v>1.079</v>
      </c>
      <c r="AJ95" s="433">
        <v>1.446</v>
      </c>
      <c r="AK95" s="433">
        <v>1.582</v>
      </c>
      <c r="AL95" s="433">
        <v>2.085</v>
      </c>
      <c r="AM95" s="433">
        <v>2.085</v>
      </c>
      <c r="AN95" s="433">
        <v>2.60448</v>
      </c>
      <c r="AO95" s="433">
        <v>5.22543</v>
      </c>
      <c r="AP95" s="433">
        <v>5.991</v>
      </c>
      <c r="AQ95" s="433">
        <v>9.3373</v>
      </c>
      <c r="AR95" s="433">
        <v>11.6828</v>
      </c>
      <c r="AS95" s="433">
        <v>14.3782</v>
      </c>
      <c r="AT95" s="433">
        <v>16.271</v>
      </c>
      <c r="AU95" s="433">
        <v>19.4564</v>
      </c>
      <c r="AV95" s="433">
        <v>23.9523</v>
      </c>
      <c r="AW95" s="433">
        <v>27.4326</v>
      </c>
      <c r="AX95" s="433">
        <v>30.0074</v>
      </c>
      <c r="AY95" s="433">
        <v>33.4549</v>
      </c>
      <c r="AZ95" s="433">
        <v>32.74138</v>
      </c>
      <c r="BA95" s="433">
        <v>43.45283</v>
      </c>
      <c r="BB95" s="433">
        <v>52.62495</v>
      </c>
      <c r="BC95" s="433">
        <v>60.31116</v>
      </c>
      <c r="BD95" s="433">
        <v>63.31423</v>
      </c>
      <c r="BE95" s="435">
        <v>60.427402622916</v>
      </c>
      <c r="BF95" s="457">
        <v>-0.0482029011494383</v>
      </c>
      <c r="BG95" s="457">
        <v>0.145535911431435</v>
      </c>
      <c r="BH95" s="457">
        <v>0.0379756721262608</v>
      </c>
    </row>
    <row r="96" spans="8:8">
      <c r="A96" s="218" t="s">
        <v>180</v>
      </c>
      <c r="B96" s="433">
        <v>0.0</v>
      </c>
      <c r="C96" s="433">
        <v>0.0</v>
      </c>
      <c r="D96" s="433">
        <v>0.0</v>
      </c>
      <c r="E96" s="433">
        <v>0.0</v>
      </c>
      <c r="F96" s="433">
        <v>0.0</v>
      </c>
      <c r="G96" s="433">
        <v>0.0</v>
      </c>
      <c r="H96" s="433">
        <v>0.0</v>
      </c>
      <c r="I96" s="433">
        <v>0.0</v>
      </c>
      <c r="J96" s="433">
        <v>0.0</v>
      </c>
      <c r="K96" s="433">
        <v>0.0</v>
      </c>
      <c r="L96" s="433">
        <v>0.0</v>
      </c>
      <c r="M96" s="433">
        <v>0.0</v>
      </c>
      <c r="N96" s="433">
        <v>0.0</v>
      </c>
      <c r="O96" s="433">
        <v>0.0</v>
      </c>
      <c r="P96" s="433">
        <v>0.0</v>
      </c>
      <c r="Q96" s="433">
        <v>0.0</v>
      </c>
      <c r="R96" s="433">
        <v>0.0</v>
      </c>
      <c r="S96" s="433">
        <v>0.0</v>
      </c>
      <c r="T96" s="433">
        <v>0.0</v>
      </c>
      <c r="U96" s="433">
        <v>0.0</v>
      </c>
      <c r="V96" s="433">
        <v>0.0</v>
      </c>
      <c r="W96" s="433">
        <v>0.0</v>
      </c>
      <c r="X96" s="433">
        <v>0.0</v>
      </c>
      <c r="Y96" s="433">
        <v>0.0</v>
      </c>
      <c r="Z96" s="433">
        <v>0.0</v>
      </c>
      <c r="AA96" s="433">
        <v>0.0</v>
      </c>
      <c r="AB96" s="433">
        <v>0.0</v>
      </c>
      <c r="AC96" s="433">
        <v>0.0</v>
      </c>
      <c r="AD96" s="433">
        <v>0.0</v>
      </c>
      <c r="AE96" s="433">
        <v>0.0</v>
      </c>
      <c r="AF96" s="433">
        <v>0.0</v>
      </c>
      <c r="AG96" s="433">
        <v>0.0</v>
      </c>
      <c r="AH96" s="433">
        <v>0.0</v>
      </c>
      <c r="AI96" s="433">
        <v>0.0</v>
      </c>
      <c r="AJ96" s="433">
        <v>0.0</v>
      </c>
      <c r="AK96" s="433">
        <v>0.0</v>
      </c>
      <c r="AL96" s="433">
        <v>0.0</v>
      </c>
      <c r="AM96" s="433">
        <v>0.0</v>
      </c>
      <c r="AN96" s="433">
        <v>0.0</v>
      </c>
      <c r="AO96" s="433">
        <v>0.0</v>
      </c>
      <c r="AP96" s="433">
        <v>0.0</v>
      </c>
      <c r="AQ96" s="433">
        <v>0.0</v>
      </c>
      <c r="AR96" s="433">
        <v>2.0E-5</v>
      </c>
      <c r="AS96" s="433">
        <v>2.7E-4</v>
      </c>
      <c r="AT96" s="433">
        <v>0.00367</v>
      </c>
      <c r="AU96" s="433">
        <v>0.00364</v>
      </c>
      <c r="AV96" s="433">
        <v>0.00469</v>
      </c>
      <c r="AW96" s="433">
        <v>0.00461</v>
      </c>
      <c r="AX96" s="433">
        <v>1.0E-4</v>
      </c>
      <c r="AY96" s="433">
        <v>0.0</v>
      </c>
      <c r="AZ96" s="433">
        <v>0.0037</v>
      </c>
      <c r="BA96" s="433">
        <v>0.00569</v>
      </c>
      <c r="BB96" s="433">
        <v>0.0</v>
      </c>
      <c r="BC96" s="433">
        <v>0.18798</v>
      </c>
      <c r="BD96" s="433">
        <v>0.482</v>
      </c>
      <c r="BE96" s="435">
        <v>0.4726891946</v>
      </c>
      <c r="BF96" s="457">
        <v>-0.0219964853354646</v>
      </c>
      <c r="BG96" s="457">
        <v>0.628688753215536</v>
      </c>
      <c r="BH96" s="457">
        <v>2.97062079331347E-4</v>
      </c>
    </row>
    <row r="97" spans="8:8">
      <c r="A97" s="218" t="s">
        <v>181</v>
      </c>
      <c r="B97" s="433">
        <v>0.0</v>
      </c>
      <c r="C97" s="433">
        <v>0.0</v>
      </c>
      <c r="D97" s="433">
        <v>0.0</v>
      </c>
      <c r="E97" s="433">
        <v>0.0</v>
      </c>
      <c r="F97" s="433">
        <v>0.0</v>
      </c>
      <c r="G97" s="433">
        <v>0.0</v>
      </c>
      <c r="H97" s="433">
        <v>0.0</v>
      </c>
      <c r="I97" s="433">
        <v>0.0</v>
      </c>
      <c r="J97" s="433">
        <v>0.0</v>
      </c>
      <c r="K97" s="433">
        <v>0.0</v>
      </c>
      <c r="L97" s="433">
        <v>0.0</v>
      </c>
      <c r="M97" s="433">
        <v>0.0</v>
      </c>
      <c r="N97" s="433">
        <v>0.0</v>
      </c>
      <c r="O97" s="433">
        <v>0.0</v>
      </c>
      <c r="P97" s="433">
        <v>0.0</v>
      </c>
      <c r="Q97" s="433">
        <v>0.0</v>
      </c>
      <c r="R97" s="433">
        <v>0.0</v>
      </c>
      <c r="S97" s="433">
        <v>0.0</v>
      </c>
      <c r="T97" s="433">
        <v>0.0</v>
      </c>
      <c r="U97" s="433">
        <v>0.0</v>
      </c>
      <c r="V97" s="433">
        <v>0.0</v>
      </c>
      <c r="W97" s="433">
        <v>0.0</v>
      </c>
      <c r="X97" s="433">
        <v>0.0</v>
      </c>
      <c r="Y97" s="433">
        <v>0.0</v>
      </c>
      <c r="Z97" s="433">
        <v>0.0</v>
      </c>
      <c r="AA97" s="433">
        <v>0.0</v>
      </c>
      <c r="AB97" s="433">
        <v>0.0</v>
      </c>
      <c r="AC97" s="433">
        <v>0.0</v>
      </c>
      <c r="AD97" s="433">
        <v>9.5959595959596E-4</v>
      </c>
      <c r="AE97" s="433">
        <v>9.5959595959596E-4</v>
      </c>
      <c r="AF97" s="433">
        <v>9.5959595959596E-4</v>
      </c>
      <c r="AG97" s="433">
        <v>0.00191919191919192</v>
      </c>
      <c r="AH97" s="433">
        <v>9.5959595959596E-4</v>
      </c>
      <c r="AI97" s="433">
        <v>0.00707070707070707</v>
      </c>
      <c r="AJ97" s="433">
        <v>0.0363636363636364</v>
      </c>
      <c r="AK97" s="433">
        <v>0.109</v>
      </c>
      <c r="AL97" s="433">
        <v>0.252</v>
      </c>
      <c r="AM97" s="433">
        <v>0.413</v>
      </c>
      <c r="AN97" s="433">
        <v>0.832</v>
      </c>
      <c r="AO97" s="433">
        <v>1.44</v>
      </c>
      <c r="AP97" s="433">
        <v>1.91</v>
      </c>
      <c r="AQ97" s="433">
        <v>2.135</v>
      </c>
      <c r="AR97" s="433">
        <v>2.74</v>
      </c>
      <c r="AS97" s="433">
        <v>2.945</v>
      </c>
      <c r="AT97" s="433">
        <v>3.427302299</v>
      </c>
      <c r="AU97" s="433">
        <v>3.925729063</v>
      </c>
      <c r="AV97" s="433">
        <v>4.459041</v>
      </c>
      <c r="AW97" s="433">
        <v>4.727417</v>
      </c>
      <c r="AX97" s="433">
        <v>5.133169068</v>
      </c>
      <c r="AY97" s="433">
        <v>5.01397161</v>
      </c>
      <c r="AZ97" s="433">
        <v>5.22280657926</v>
      </c>
      <c r="BA97" s="433">
        <v>5.340768811</v>
      </c>
      <c r="BB97" s="433">
        <v>5.82717014</v>
      </c>
      <c r="BC97" s="433">
        <v>6.444881462</v>
      </c>
      <c r="BD97" s="433">
        <v>6.748665019</v>
      </c>
      <c r="BE97" s="435">
        <v>7.78950777466667</v>
      </c>
      <c r="BF97" s="457">
        <v>0.151075797164139</v>
      </c>
      <c r="BG97" s="457">
        <v>0.0701053761830033</v>
      </c>
      <c r="BH97" s="457">
        <v>0.00489532530666012</v>
      </c>
    </row>
    <row r="98" spans="8:8">
      <c r="A98" s="218" t="s">
        <v>182</v>
      </c>
      <c r="B98" s="433">
        <v>0.0</v>
      </c>
      <c r="C98" s="433">
        <v>0.0</v>
      </c>
      <c r="D98" s="433">
        <v>0.0</v>
      </c>
      <c r="E98" s="433">
        <v>0.0</v>
      </c>
      <c r="F98" s="433">
        <v>0.0</v>
      </c>
      <c r="G98" s="433">
        <v>0.0</v>
      </c>
      <c r="H98" s="433">
        <v>0.0</v>
      </c>
      <c r="I98" s="433">
        <v>0.0</v>
      </c>
      <c r="J98" s="433">
        <v>0.0</v>
      </c>
      <c r="K98" s="433">
        <v>0.0</v>
      </c>
      <c r="L98" s="433">
        <v>0.0</v>
      </c>
      <c r="M98" s="433">
        <v>0.0</v>
      </c>
      <c r="N98" s="433">
        <v>0.0</v>
      </c>
      <c r="O98" s="433">
        <v>0.0</v>
      </c>
      <c r="P98" s="433">
        <v>0.0</v>
      </c>
      <c r="Q98" s="433">
        <v>0.0</v>
      </c>
      <c r="R98" s="433">
        <v>0.0</v>
      </c>
      <c r="S98" s="433">
        <v>0.0</v>
      </c>
      <c r="T98" s="433">
        <v>0.0</v>
      </c>
      <c r="U98" s="433">
        <v>0.0</v>
      </c>
      <c r="V98" s="433">
        <v>0.0</v>
      </c>
      <c r="W98" s="433">
        <v>0.0</v>
      </c>
      <c r="X98" s="433">
        <v>0.0</v>
      </c>
      <c r="Y98" s="433">
        <v>0.0</v>
      </c>
      <c r="Z98" s="433">
        <v>0.0</v>
      </c>
      <c r="AA98" s="433">
        <v>0.0</v>
      </c>
      <c r="AB98" s="433">
        <v>0.0</v>
      </c>
      <c r="AC98" s="433">
        <v>0.0</v>
      </c>
      <c r="AD98" s="433">
        <v>0.0</v>
      </c>
      <c r="AE98" s="433">
        <v>0.0</v>
      </c>
      <c r="AF98" s="433">
        <v>0.0</v>
      </c>
      <c r="AG98" s="433">
        <v>0.0</v>
      </c>
      <c r="AH98" s="433">
        <v>0.0</v>
      </c>
      <c r="AI98" s="433">
        <v>0.0</v>
      </c>
      <c r="AJ98" s="433">
        <v>0.0</v>
      </c>
      <c r="AK98" s="433">
        <v>0.0</v>
      </c>
      <c r="AL98" s="433">
        <v>0.0</v>
      </c>
      <c r="AM98" s="433">
        <v>0.0</v>
      </c>
      <c r="AN98" s="433">
        <v>0.0</v>
      </c>
      <c r="AO98" s="433">
        <v>0.0</v>
      </c>
      <c r="AP98" s="433">
        <v>0.0</v>
      </c>
      <c r="AQ98" s="433">
        <v>0.0</v>
      </c>
      <c r="AR98" s="433">
        <v>0.0</v>
      </c>
      <c r="AS98" s="433">
        <v>0.0</v>
      </c>
      <c r="AT98" s="433">
        <v>0.0</v>
      </c>
      <c r="AU98" s="433">
        <v>0.0</v>
      </c>
      <c r="AV98" s="433">
        <v>0.0</v>
      </c>
      <c r="AW98" s="433">
        <v>0.0</v>
      </c>
      <c r="AX98" s="433">
        <v>0.0</v>
      </c>
      <c r="AY98" s="433">
        <v>0.0</v>
      </c>
      <c r="AZ98" s="433">
        <v>0.0</v>
      </c>
      <c r="BA98" s="433">
        <v>0.0</v>
      </c>
      <c r="BB98" s="433">
        <v>0.0</v>
      </c>
      <c r="BC98" s="433">
        <v>0.0</v>
      </c>
      <c r="BD98" s="433">
        <v>0.0</v>
      </c>
      <c r="BE98" s="435">
        <v>0.0</v>
      </c>
      <c r="BF98" s="457">
        <v>0.0</v>
      </c>
      <c r="BG98" s="457">
        <v>0.0</v>
      </c>
      <c r="BH98" s="457">
        <v>0.0</v>
      </c>
    </row>
    <row r="99" spans="8:8">
      <c r="A99" s="218" t="s">
        <v>183</v>
      </c>
      <c r="B99" s="433">
        <v>0.0</v>
      </c>
      <c r="C99" s="433">
        <v>0.0</v>
      </c>
      <c r="D99" s="433">
        <v>0.0</v>
      </c>
      <c r="E99" s="433">
        <v>0.0</v>
      </c>
      <c r="F99" s="433">
        <v>0.0</v>
      </c>
      <c r="G99" s="433">
        <v>0.0</v>
      </c>
      <c r="H99" s="433">
        <v>0.0</v>
      </c>
      <c r="I99" s="433">
        <v>0.0</v>
      </c>
      <c r="J99" s="433">
        <v>0.0</v>
      </c>
      <c r="K99" s="433">
        <v>0.0</v>
      </c>
      <c r="L99" s="433">
        <v>0.0</v>
      </c>
      <c r="M99" s="433">
        <v>0.0</v>
      </c>
      <c r="N99" s="433">
        <v>0.0</v>
      </c>
      <c r="O99" s="433">
        <v>0.0</v>
      </c>
      <c r="P99" s="433">
        <v>0.0</v>
      </c>
      <c r="Q99" s="433">
        <v>0.0</v>
      </c>
      <c r="R99" s="433">
        <v>0.0</v>
      </c>
      <c r="S99" s="433">
        <v>0.0</v>
      </c>
      <c r="T99" s="433">
        <v>0.0</v>
      </c>
      <c r="U99" s="433">
        <v>0.0</v>
      </c>
      <c r="V99" s="433">
        <v>0.0</v>
      </c>
      <c r="W99" s="433">
        <v>0.0</v>
      </c>
      <c r="X99" s="433">
        <v>0.0</v>
      </c>
      <c r="Y99" s="433">
        <v>0.0</v>
      </c>
      <c r="Z99" s="433">
        <v>0.0</v>
      </c>
      <c r="AA99" s="433">
        <v>0.0</v>
      </c>
      <c r="AB99" s="433">
        <v>0.0</v>
      </c>
      <c r="AC99" s="433">
        <v>6.90909090909091E-4</v>
      </c>
      <c r="AD99" s="433">
        <v>9.85858585858586E-4</v>
      </c>
      <c r="AE99" s="433">
        <v>0.00101010101010101</v>
      </c>
      <c r="AF99" s="433">
        <v>0.00101010101010101</v>
      </c>
      <c r="AG99" s="433">
        <v>0.00832626262626263</v>
      </c>
      <c r="AH99" s="433">
        <v>0.0135935555555556</v>
      </c>
      <c r="AI99" s="433">
        <v>0.022069696969697</v>
      </c>
      <c r="AJ99" s="433">
        <v>0.0389929292929293</v>
      </c>
      <c r="AK99" s="433">
        <v>0.120208080808081</v>
      </c>
      <c r="AL99" s="433">
        <v>0.138987878787879</v>
      </c>
      <c r="AM99" s="433">
        <v>0.155483174747475</v>
      </c>
      <c r="AN99" s="433">
        <v>0.146540962626263</v>
      </c>
      <c r="AO99" s="433">
        <v>0.361536663636364</v>
      </c>
      <c r="AP99" s="433">
        <v>0.614385909090909</v>
      </c>
      <c r="AQ99" s="433">
        <v>0.622216866464647</v>
      </c>
      <c r="AR99" s="433">
        <v>0.929879851515152</v>
      </c>
      <c r="AS99" s="433">
        <v>1.05845769495707</v>
      </c>
      <c r="AT99" s="433">
        <v>1.47646090353788</v>
      </c>
      <c r="AU99" s="433">
        <v>1.63717576334343</v>
      </c>
      <c r="AV99" s="433">
        <v>1.95721892111111</v>
      </c>
      <c r="AW99" s="433">
        <v>2.07919556010606</v>
      </c>
      <c r="AX99" s="433">
        <v>2.0218704154697</v>
      </c>
      <c r="AY99" s="433">
        <v>2.21122376710101</v>
      </c>
      <c r="AZ99" s="433">
        <v>2.36412991912879</v>
      </c>
      <c r="BA99" s="433">
        <v>2.33069211215657</v>
      </c>
      <c r="BB99" s="433">
        <v>2.08640035436364</v>
      </c>
      <c r="BC99" s="433">
        <v>2.06735986519426</v>
      </c>
      <c r="BD99" s="433">
        <v>2.25467107735186</v>
      </c>
      <c r="BE99" s="435">
        <v>2.30222822462275</v>
      </c>
      <c r="BF99" s="457">
        <v>0.0183028498633493</v>
      </c>
      <c r="BG99" s="457">
        <v>0.0432445491388795</v>
      </c>
      <c r="BH99" s="457">
        <v>0.00144683803081321</v>
      </c>
    </row>
    <row r="100" spans="8:8">
      <c r="A100" s="218" t="s">
        <v>184</v>
      </c>
      <c r="B100" s="433">
        <v>0.0</v>
      </c>
      <c r="C100" s="433">
        <v>0.0</v>
      </c>
      <c r="D100" s="433">
        <v>0.0</v>
      </c>
      <c r="E100" s="433">
        <v>0.0</v>
      </c>
      <c r="F100" s="433">
        <v>0.0</v>
      </c>
      <c r="G100" s="433">
        <v>0.0</v>
      </c>
      <c r="H100" s="433">
        <v>0.0</v>
      </c>
      <c r="I100" s="433">
        <v>0.0</v>
      </c>
      <c r="J100" s="433">
        <v>0.0</v>
      </c>
      <c r="K100" s="433">
        <v>0.0</v>
      </c>
      <c r="L100" s="433">
        <v>0.0</v>
      </c>
      <c r="M100" s="433">
        <v>0.0</v>
      </c>
      <c r="N100" s="433">
        <v>0.0</v>
      </c>
      <c r="O100" s="433">
        <v>0.0</v>
      </c>
      <c r="P100" s="433">
        <v>0.0</v>
      </c>
      <c r="Q100" s="433">
        <v>0.0</v>
      </c>
      <c r="R100" s="433">
        <v>0.0</v>
      </c>
      <c r="S100" s="433">
        <v>0.0</v>
      </c>
      <c r="T100" s="433">
        <v>0.0</v>
      </c>
      <c r="U100" s="433">
        <v>0.0</v>
      </c>
      <c r="V100" s="433">
        <v>0.0</v>
      </c>
      <c r="W100" s="433">
        <v>0.0</v>
      </c>
      <c r="X100" s="433">
        <v>0.0</v>
      </c>
      <c r="Y100" s="433">
        <v>0.0</v>
      </c>
      <c r="Z100" s="433">
        <v>0.0</v>
      </c>
      <c r="AA100" s="433">
        <v>0.0</v>
      </c>
      <c r="AB100" s="433">
        <v>0.0</v>
      </c>
      <c r="AC100" s="433">
        <v>0.0</v>
      </c>
      <c r="AD100" s="433">
        <v>0.0</v>
      </c>
      <c r="AE100" s="433">
        <v>0.0</v>
      </c>
      <c r="AF100" s="433">
        <v>0.0</v>
      </c>
      <c r="AG100" s="433">
        <v>0.0</v>
      </c>
      <c r="AH100" s="433">
        <v>0.0</v>
      </c>
      <c r="AI100" s="433">
        <v>0.0</v>
      </c>
      <c r="AJ100" s="433">
        <v>0.0</v>
      </c>
      <c r="AK100" s="433">
        <v>0.0</v>
      </c>
      <c r="AL100" s="433">
        <v>0.0</v>
      </c>
      <c r="AM100" s="433">
        <v>0.0</v>
      </c>
      <c r="AN100" s="433">
        <v>0.0</v>
      </c>
      <c r="AO100" s="433">
        <v>0.0</v>
      </c>
      <c r="AP100" s="433">
        <v>0.0</v>
      </c>
      <c r="AQ100" s="433">
        <v>0.0</v>
      </c>
      <c r="AR100" s="433">
        <v>0.0</v>
      </c>
      <c r="AS100" s="433">
        <v>0.0</v>
      </c>
      <c r="AT100" s="433">
        <v>0.0</v>
      </c>
      <c r="AU100" s="433">
        <v>0.0</v>
      </c>
      <c r="AV100" s="433">
        <v>0.0</v>
      </c>
      <c r="AW100" s="433">
        <v>0.019</v>
      </c>
      <c r="AX100" s="433">
        <v>0.151371646151759</v>
      </c>
      <c r="AY100" s="433">
        <v>0.313367874766812</v>
      </c>
      <c r="AZ100" s="433">
        <v>0.598593983903441</v>
      </c>
      <c r="BA100" s="433">
        <v>0.918119070225469</v>
      </c>
      <c r="BB100" s="433">
        <v>1.76290179294288</v>
      </c>
      <c r="BC100" s="433">
        <v>2.83179</v>
      </c>
      <c r="BD100" s="433">
        <v>3.14824473108319</v>
      </c>
      <c r="BE100" s="435">
        <v>2.7321342815846</v>
      </c>
      <c r="BF100" s="457">
        <v>-0.134543319672847</v>
      </c>
      <c r="BG100" s="457">
        <v>0.0</v>
      </c>
      <c r="BH100" s="457">
        <v>0.00171701299706413</v>
      </c>
    </row>
    <row r="101" spans="8:8">
      <c r="A101" s="218" t="s">
        <v>185</v>
      </c>
      <c r="B101" s="433">
        <v>0.0</v>
      </c>
      <c r="C101" s="433">
        <v>0.0</v>
      </c>
      <c r="D101" s="433">
        <v>0.0</v>
      </c>
      <c r="E101" s="433">
        <v>0.0</v>
      </c>
      <c r="F101" s="433">
        <v>0.0</v>
      </c>
      <c r="G101" s="433">
        <v>0.0</v>
      </c>
      <c r="H101" s="433">
        <v>0.0</v>
      </c>
      <c r="I101" s="433">
        <v>0.0</v>
      </c>
      <c r="J101" s="433">
        <v>0.0</v>
      </c>
      <c r="K101" s="433">
        <v>0.0</v>
      </c>
      <c r="L101" s="433">
        <v>0.0</v>
      </c>
      <c r="M101" s="433">
        <v>0.0</v>
      </c>
      <c r="N101" s="433">
        <v>0.0</v>
      </c>
      <c r="O101" s="433">
        <v>0.0</v>
      </c>
      <c r="P101" s="433">
        <v>0.0</v>
      </c>
      <c r="Q101" s="433">
        <v>0.0</v>
      </c>
      <c r="R101" s="433">
        <v>0.0</v>
      </c>
      <c r="S101" s="433">
        <v>0.0</v>
      </c>
      <c r="T101" s="433">
        <v>0.0</v>
      </c>
      <c r="U101" s="433">
        <v>0.0</v>
      </c>
      <c r="V101" s="433">
        <v>0.0</v>
      </c>
      <c r="W101" s="433">
        <v>0.0</v>
      </c>
      <c r="X101" s="433">
        <v>0.0</v>
      </c>
      <c r="Y101" s="433">
        <v>0.0</v>
      </c>
      <c r="Z101" s="433">
        <v>0.0</v>
      </c>
      <c r="AA101" s="433">
        <v>0.0</v>
      </c>
      <c r="AB101" s="433">
        <v>0.0</v>
      </c>
      <c r="AC101" s="433">
        <v>0.0</v>
      </c>
      <c r="AD101" s="433">
        <v>0.0</v>
      </c>
      <c r="AE101" s="433">
        <v>0.0</v>
      </c>
      <c r="AF101" s="433">
        <v>0.0</v>
      </c>
      <c r="AG101" s="433">
        <v>0.0</v>
      </c>
      <c r="AH101" s="433">
        <v>0.0</v>
      </c>
      <c r="AI101" s="433">
        <v>0.0</v>
      </c>
      <c r="AJ101" s="433">
        <v>0.0</v>
      </c>
      <c r="AK101" s="433">
        <v>0.0</v>
      </c>
      <c r="AL101" s="433">
        <v>0.0</v>
      </c>
      <c r="AM101" s="433">
        <v>0.0</v>
      </c>
      <c r="AN101" s="433">
        <v>0.0</v>
      </c>
      <c r="AO101" s="433">
        <v>0.0</v>
      </c>
      <c r="AP101" s="433">
        <v>0.017469</v>
      </c>
      <c r="AQ101" s="433">
        <v>0.053235</v>
      </c>
      <c r="AR101" s="433">
        <v>0.057842</v>
      </c>
      <c r="AS101" s="433">
        <v>0.061386</v>
      </c>
      <c r="AT101" s="433">
        <v>0.064428</v>
      </c>
      <c r="AU101" s="433">
        <v>0.061717</v>
      </c>
      <c r="AV101" s="433">
        <v>0.088204</v>
      </c>
      <c r="AW101" s="433">
        <v>0.075339</v>
      </c>
      <c r="AX101" s="433">
        <v>0.065655</v>
      </c>
      <c r="AY101" s="433">
        <v>0.152052</v>
      </c>
      <c r="AZ101" s="433">
        <v>0.748414</v>
      </c>
      <c r="BA101" s="433">
        <v>0.975219</v>
      </c>
      <c r="BB101" s="433">
        <v>1.093558</v>
      </c>
      <c r="BC101" s="433">
        <v>1.152923041</v>
      </c>
      <c r="BD101" s="433">
        <v>1.04166</v>
      </c>
      <c r="BE101" s="435">
        <v>1.02645</v>
      </c>
      <c r="BF101" s="457">
        <v>-0.0172940385506991</v>
      </c>
      <c r="BG101" s="457">
        <v>0.320885381386914</v>
      </c>
      <c r="BH101" s="457">
        <v>6.45073707656233E-4</v>
      </c>
    </row>
    <row r="102" spans="8:8">
      <c r="A102" s="218" t="s">
        <v>186</v>
      </c>
      <c r="B102" s="433">
        <v>0.0</v>
      </c>
      <c r="C102" s="433">
        <v>0.0</v>
      </c>
      <c r="D102" s="433">
        <v>0.0</v>
      </c>
      <c r="E102" s="433">
        <v>0.0</v>
      </c>
      <c r="F102" s="433">
        <v>0.0</v>
      </c>
      <c r="G102" s="433">
        <v>0.0</v>
      </c>
      <c r="H102" s="433">
        <v>0.0</v>
      </c>
      <c r="I102" s="433">
        <v>0.0</v>
      </c>
      <c r="J102" s="433">
        <v>0.0</v>
      </c>
      <c r="K102" s="433">
        <v>0.0</v>
      </c>
      <c r="L102" s="433">
        <v>0.0</v>
      </c>
      <c r="M102" s="433">
        <v>0.0</v>
      </c>
      <c r="N102" s="433">
        <v>0.0</v>
      </c>
      <c r="O102" s="433">
        <v>0.0</v>
      </c>
      <c r="P102" s="433">
        <v>0.0</v>
      </c>
      <c r="Q102" s="433">
        <v>0.0</v>
      </c>
      <c r="R102" s="433">
        <v>0.0</v>
      </c>
      <c r="S102" s="433">
        <v>0.0</v>
      </c>
      <c r="T102" s="433">
        <v>0.0</v>
      </c>
      <c r="U102" s="433">
        <v>0.0</v>
      </c>
      <c r="V102" s="433">
        <v>0.0</v>
      </c>
      <c r="W102" s="433">
        <v>0.0</v>
      </c>
      <c r="X102" s="433">
        <v>0.0</v>
      </c>
      <c r="Y102" s="433">
        <v>0.0</v>
      </c>
      <c r="Z102" s="433">
        <v>0.0</v>
      </c>
      <c r="AA102" s="433">
        <v>0.0</v>
      </c>
      <c r="AB102" s="433">
        <v>0.0</v>
      </c>
      <c r="AC102" s="433">
        <v>0.0</v>
      </c>
      <c r="AD102" s="433">
        <v>0.0</v>
      </c>
      <c r="AE102" s="433">
        <v>0.0</v>
      </c>
      <c r="AF102" s="433">
        <v>0.0</v>
      </c>
      <c r="AG102" s="433">
        <v>0.0</v>
      </c>
      <c r="AH102" s="433">
        <v>0.0</v>
      </c>
      <c r="AI102" s="433">
        <v>0.0</v>
      </c>
      <c r="AJ102" s="433">
        <v>0.0</v>
      </c>
      <c r="AK102" s="433">
        <v>0.0</v>
      </c>
      <c r="AL102" s="433">
        <v>0.0</v>
      </c>
      <c r="AM102" s="433">
        <v>0.0</v>
      </c>
      <c r="AN102" s="433">
        <v>0.0</v>
      </c>
      <c r="AO102" s="433">
        <v>0.0</v>
      </c>
      <c r="AP102" s="433">
        <v>0.0</v>
      </c>
      <c r="AQ102" s="433">
        <v>0.0</v>
      </c>
      <c r="AR102" s="433">
        <v>0.0</v>
      </c>
      <c r="AS102" s="433">
        <v>0.0</v>
      </c>
      <c r="AT102" s="433">
        <v>0.0</v>
      </c>
      <c r="AU102" s="433">
        <v>0.0</v>
      </c>
      <c r="AV102" s="433">
        <v>0.0</v>
      </c>
      <c r="AW102" s="433">
        <v>0.0</v>
      </c>
      <c r="AX102" s="433">
        <v>0.0</v>
      </c>
      <c r="AY102" s="433">
        <v>0.0</v>
      </c>
      <c r="AZ102" s="433">
        <v>0.0</v>
      </c>
      <c r="BA102" s="433">
        <v>0.0</v>
      </c>
      <c r="BB102" s="433">
        <v>0.0</v>
      </c>
      <c r="BC102" s="433">
        <v>0.0</v>
      </c>
      <c r="BD102" s="433">
        <v>0.0</v>
      </c>
      <c r="BE102" s="435">
        <v>0.0</v>
      </c>
      <c r="BF102" s="457">
        <v>0.0</v>
      </c>
      <c r="BG102" s="457">
        <v>0.0</v>
      </c>
      <c r="BH102" s="457">
        <v>0.0</v>
      </c>
    </row>
    <row r="103" spans="8:8">
      <c r="A103" s="218" t="s">
        <v>187</v>
      </c>
      <c r="B103" s="433">
        <v>0.0</v>
      </c>
      <c r="C103" s="433">
        <v>0.0</v>
      </c>
      <c r="D103" s="433">
        <v>0.0</v>
      </c>
      <c r="E103" s="433">
        <v>0.0</v>
      </c>
      <c r="F103" s="433">
        <v>0.0</v>
      </c>
      <c r="G103" s="433">
        <v>0.0</v>
      </c>
      <c r="H103" s="433">
        <v>0.0</v>
      </c>
      <c r="I103" s="433">
        <v>0.0</v>
      </c>
      <c r="J103" s="433">
        <v>0.0</v>
      </c>
      <c r="K103" s="433">
        <v>0.0</v>
      </c>
      <c r="L103" s="433">
        <v>0.0</v>
      </c>
      <c r="M103" s="433">
        <v>0.0</v>
      </c>
      <c r="N103" s="433">
        <v>0.0</v>
      </c>
      <c r="O103" s="433">
        <v>0.0</v>
      </c>
      <c r="P103" s="433">
        <v>0.0</v>
      </c>
      <c r="Q103" s="433">
        <v>0.0</v>
      </c>
      <c r="R103" s="433">
        <v>0.0</v>
      </c>
      <c r="S103" s="433">
        <v>0.0</v>
      </c>
      <c r="T103" s="433">
        <v>0.0</v>
      </c>
      <c r="U103" s="433">
        <v>0.0</v>
      </c>
      <c r="V103" s="433">
        <v>0.0</v>
      </c>
      <c r="W103" s="433">
        <v>0.0</v>
      </c>
      <c r="X103" s="433">
        <v>0.0</v>
      </c>
      <c r="Y103" s="433">
        <v>0.0</v>
      </c>
      <c r="Z103" s="433">
        <v>0.0</v>
      </c>
      <c r="AA103" s="433">
        <v>0.0</v>
      </c>
      <c r="AB103" s="433">
        <v>0.0</v>
      </c>
      <c r="AC103" s="433">
        <v>0.0</v>
      </c>
      <c r="AD103" s="433">
        <v>0.001</v>
      </c>
      <c r="AE103" s="433">
        <v>0.001</v>
      </c>
      <c r="AF103" s="433">
        <v>0.0</v>
      </c>
      <c r="AG103" s="433">
        <v>0.0</v>
      </c>
      <c r="AH103" s="433">
        <v>0.001</v>
      </c>
      <c r="AI103" s="433">
        <v>0.002</v>
      </c>
      <c r="AJ103" s="433">
        <v>0.005839</v>
      </c>
      <c r="AK103" s="433">
        <v>0.016685</v>
      </c>
      <c r="AL103" s="433">
        <v>0.01259</v>
      </c>
      <c r="AM103" s="433">
        <v>0.014881</v>
      </c>
      <c r="AN103" s="433">
        <v>0.024865</v>
      </c>
      <c r="AO103" s="433">
        <v>0.047442</v>
      </c>
      <c r="AP103" s="433">
        <v>0.129888</v>
      </c>
      <c r="AQ103" s="433">
        <v>0.238911</v>
      </c>
      <c r="AR103" s="433">
        <v>0.375641</v>
      </c>
      <c r="AS103" s="433">
        <v>0.436034</v>
      </c>
      <c r="AT103" s="433">
        <v>0.685353</v>
      </c>
      <c r="AU103" s="433">
        <v>0.81695</v>
      </c>
      <c r="AV103" s="433">
        <v>0.862884</v>
      </c>
      <c r="AW103" s="433">
        <v>0.91276</v>
      </c>
      <c r="AX103" s="433">
        <v>1.148179</v>
      </c>
      <c r="AY103" s="433">
        <v>1.145557</v>
      </c>
      <c r="AZ103" s="433">
        <v>1.342439</v>
      </c>
      <c r="BA103" s="433">
        <v>1.683142151</v>
      </c>
      <c r="BB103" s="433">
        <v>2.169014326</v>
      </c>
      <c r="BC103" s="433">
        <v>2.46487895054255</v>
      </c>
      <c r="BD103" s="433">
        <v>2.67915788373876</v>
      </c>
      <c r="BE103" s="435">
        <v>3.139589</v>
      </c>
      <c r="BF103" s="457">
        <v>0.168654862403563</v>
      </c>
      <c r="BG103" s="457">
        <v>0.146062754927353</v>
      </c>
      <c r="BH103" s="457">
        <v>0.00197307839324539</v>
      </c>
    </row>
    <row r="104" spans="8:8">
      <c r="A104" s="218" t="s">
        <v>188</v>
      </c>
      <c r="B104" s="433">
        <v>0.0</v>
      </c>
      <c r="C104" s="433">
        <v>0.0</v>
      </c>
      <c r="D104" s="433">
        <v>0.0</v>
      </c>
      <c r="E104" s="433">
        <v>0.0</v>
      </c>
      <c r="F104" s="433">
        <v>0.0</v>
      </c>
      <c r="G104" s="433">
        <v>0.0</v>
      </c>
      <c r="H104" s="433">
        <v>0.0</v>
      </c>
      <c r="I104" s="433">
        <v>0.0</v>
      </c>
      <c r="J104" s="433">
        <v>0.0</v>
      </c>
      <c r="K104" s="433">
        <v>0.0</v>
      </c>
      <c r="L104" s="433">
        <v>0.0</v>
      </c>
      <c r="M104" s="433">
        <v>0.0</v>
      </c>
      <c r="N104" s="433">
        <v>0.0</v>
      </c>
      <c r="O104" s="433">
        <v>0.0</v>
      </c>
      <c r="P104" s="433">
        <v>0.0</v>
      </c>
      <c r="Q104" s="433">
        <v>0.0</v>
      </c>
      <c r="R104" s="433">
        <v>0.0</v>
      </c>
      <c r="S104" s="433">
        <v>0.0</v>
      </c>
      <c r="T104" s="433">
        <v>0.0</v>
      </c>
      <c r="U104" s="433">
        <v>0.0</v>
      </c>
      <c r="V104" s="433">
        <v>0.0</v>
      </c>
      <c r="W104" s="433">
        <v>0.0</v>
      </c>
      <c r="X104" s="433">
        <v>0.0</v>
      </c>
      <c r="Y104" s="433">
        <v>0.0</v>
      </c>
      <c r="Z104" s="433">
        <v>0.0</v>
      </c>
      <c r="AA104" s="433">
        <v>0.0</v>
      </c>
      <c r="AB104" s="433">
        <v>0.0</v>
      </c>
      <c r="AC104" s="433">
        <v>0.0</v>
      </c>
      <c r="AD104" s="433">
        <v>0.0</v>
      </c>
      <c r="AE104" s="433">
        <v>0.0</v>
      </c>
      <c r="AF104" s="433">
        <v>0.0</v>
      </c>
      <c r="AG104" s="433">
        <v>0.0</v>
      </c>
      <c r="AH104" s="433">
        <v>0.0</v>
      </c>
      <c r="AI104" s="433">
        <v>0.0</v>
      </c>
      <c r="AJ104" s="433">
        <v>0.0035</v>
      </c>
      <c r="AK104" s="433">
        <v>0.0034</v>
      </c>
      <c r="AL104" s="433">
        <v>0.0035</v>
      </c>
      <c r="AM104" s="433">
        <v>0.00360574656</v>
      </c>
      <c r="AN104" s="433">
        <v>0.00340574656</v>
      </c>
      <c r="AO104" s="433">
        <v>0.00270574656</v>
      </c>
      <c r="AP104" s="433">
        <v>0.00240574656</v>
      </c>
      <c r="AQ104" s="433">
        <v>0.00230574656</v>
      </c>
      <c r="AR104" s="433">
        <v>0.00230574656</v>
      </c>
      <c r="AS104" s="433">
        <v>0.00324174656</v>
      </c>
      <c r="AT104" s="433">
        <v>0.00350144736</v>
      </c>
      <c r="AU104" s="433">
        <v>0.05316144736</v>
      </c>
      <c r="AV104" s="433">
        <v>0.09162044736</v>
      </c>
      <c r="AW104" s="433">
        <v>0.14680774656</v>
      </c>
      <c r="AX104" s="433">
        <v>0.23458174656</v>
      </c>
      <c r="AY104" s="433">
        <v>0.27245374656</v>
      </c>
      <c r="AZ104" s="433">
        <v>0.34321</v>
      </c>
      <c r="BA104" s="433">
        <v>0.34487</v>
      </c>
      <c r="BB104" s="433">
        <v>0.36681</v>
      </c>
      <c r="BC104" s="433">
        <v>0.32631</v>
      </c>
      <c r="BD104" s="433">
        <v>0.32631</v>
      </c>
      <c r="BE104" s="435">
        <v>0.640045197170377</v>
      </c>
      <c r="BF104" s="457">
        <v>0.956104439952986</v>
      </c>
      <c r="BG104" s="457">
        <v>0.573759186252055</v>
      </c>
      <c r="BH104" s="457">
        <v>4.02237155639593E-4</v>
      </c>
    </row>
    <row r="105" spans="8:8">
      <c r="A105" s="218" t="s">
        <v>189</v>
      </c>
      <c r="B105" s="433">
        <v>0.0</v>
      </c>
      <c r="C105" s="433">
        <v>0.0</v>
      </c>
      <c r="D105" s="433">
        <v>0.0</v>
      </c>
      <c r="E105" s="433">
        <v>0.0</v>
      </c>
      <c r="F105" s="433">
        <v>0.0</v>
      </c>
      <c r="G105" s="433">
        <v>0.0</v>
      </c>
      <c r="H105" s="433">
        <v>0.0</v>
      </c>
      <c r="I105" s="433">
        <v>0.0</v>
      </c>
      <c r="J105" s="433">
        <v>0.0</v>
      </c>
      <c r="K105" s="433">
        <v>0.0</v>
      </c>
      <c r="L105" s="433">
        <v>0.0</v>
      </c>
      <c r="M105" s="433">
        <v>0.0</v>
      </c>
      <c r="N105" s="433">
        <v>0.0</v>
      </c>
      <c r="O105" s="433">
        <v>0.0</v>
      </c>
      <c r="P105" s="433">
        <v>0.0</v>
      </c>
      <c r="Q105" s="433">
        <v>0.0</v>
      </c>
      <c r="R105" s="433">
        <v>0.0</v>
      </c>
      <c r="S105" s="433">
        <v>0.0</v>
      </c>
      <c r="T105" s="433">
        <v>0.0</v>
      </c>
      <c r="U105" s="433">
        <v>0.0</v>
      </c>
      <c r="V105" s="433">
        <v>0.0</v>
      </c>
      <c r="W105" s="433">
        <v>0.0</v>
      </c>
      <c r="X105" s="433">
        <v>0.0</v>
      </c>
      <c r="Y105" s="433">
        <v>0.0</v>
      </c>
      <c r="Z105" s="433">
        <v>0.0</v>
      </c>
      <c r="AA105" s="433">
        <v>0.0</v>
      </c>
      <c r="AB105" s="433">
        <v>0.0</v>
      </c>
      <c r="AC105" s="433">
        <v>0.0</v>
      </c>
      <c r="AD105" s="433">
        <v>0.0</v>
      </c>
      <c r="AE105" s="433">
        <v>0.0</v>
      </c>
      <c r="AF105" s="433">
        <v>0.0</v>
      </c>
      <c r="AG105" s="433">
        <v>0.0</v>
      </c>
      <c r="AH105" s="433">
        <v>0.0</v>
      </c>
      <c r="AI105" s="433">
        <v>0.0</v>
      </c>
      <c r="AJ105" s="433">
        <v>0.0</v>
      </c>
      <c r="AK105" s="433">
        <v>0.00138286</v>
      </c>
      <c r="AL105" s="433">
        <v>0.012228773</v>
      </c>
      <c r="AM105" s="433">
        <v>0.015879599</v>
      </c>
      <c r="AN105" s="433">
        <v>0.02376162</v>
      </c>
      <c r="AO105" s="433">
        <v>0.025252811</v>
      </c>
      <c r="AP105" s="433">
        <v>0.091300426</v>
      </c>
      <c r="AQ105" s="433">
        <v>0.276074732</v>
      </c>
      <c r="AR105" s="433">
        <v>0.439534507</v>
      </c>
      <c r="AS105" s="433">
        <v>0.588265167</v>
      </c>
      <c r="AT105" s="433">
        <v>0.786635449</v>
      </c>
      <c r="AU105" s="433">
        <v>1.026337795</v>
      </c>
      <c r="AV105" s="433">
        <v>1.492676671</v>
      </c>
      <c r="AW105" s="433">
        <v>1.413468482</v>
      </c>
      <c r="AX105" s="433">
        <v>1.640007611</v>
      </c>
      <c r="AY105" s="433">
        <v>1.500484383</v>
      </c>
      <c r="AZ105" s="433">
        <v>1.525235707</v>
      </c>
      <c r="BA105" s="433">
        <v>1.457101846</v>
      </c>
      <c r="BB105" s="433">
        <v>1.722458624</v>
      </c>
      <c r="BC105" s="433">
        <v>1.706844213</v>
      </c>
      <c r="BD105" s="433">
        <v>1.892231712</v>
      </c>
      <c r="BE105" s="435">
        <v>2.289288107</v>
      </c>
      <c r="BF105" s="457">
        <v>0.20652941549568</v>
      </c>
      <c r="BG105" s="457">
        <v>0.0917421560809448</v>
      </c>
      <c r="BH105" s="457">
        <v>0.00143870579870019</v>
      </c>
    </row>
    <row r="106" spans="8:8">
      <c r="A106" s="218" t="s">
        <v>190</v>
      </c>
      <c r="B106" s="433">
        <v>0.0</v>
      </c>
      <c r="C106" s="433">
        <v>0.0</v>
      </c>
      <c r="D106" s="433">
        <v>0.0</v>
      </c>
      <c r="E106" s="433">
        <v>0.0</v>
      </c>
      <c r="F106" s="433">
        <v>0.0</v>
      </c>
      <c r="G106" s="433">
        <v>0.0</v>
      </c>
      <c r="H106" s="433">
        <v>0.0</v>
      </c>
      <c r="I106" s="433">
        <v>0.0</v>
      </c>
      <c r="J106" s="433">
        <v>0.0</v>
      </c>
      <c r="K106" s="433">
        <v>0.0</v>
      </c>
      <c r="L106" s="433">
        <v>0.0</v>
      </c>
      <c r="M106" s="433">
        <v>0.0</v>
      </c>
      <c r="N106" s="433">
        <v>0.0</v>
      </c>
      <c r="O106" s="433">
        <v>0.0</v>
      </c>
      <c r="P106" s="433">
        <v>0.0</v>
      </c>
      <c r="Q106" s="433">
        <v>0.0</v>
      </c>
      <c r="R106" s="433">
        <v>0.0</v>
      </c>
      <c r="S106" s="433">
        <v>0.0</v>
      </c>
      <c r="T106" s="433">
        <v>0.0</v>
      </c>
      <c r="U106" s="433">
        <v>0.0</v>
      </c>
      <c r="V106" s="433">
        <v>0.0</v>
      </c>
      <c r="W106" s="433">
        <v>0.0</v>
      </c>
      <c r="X106" s="433">
        <v>0.0</v>
      </c>
      <c r="Y106" s="433">
        <v>0.0</v>
      </c>
      <c r="Z106" s="433">
        <v>0.0</v>
      </c>
      <c r="AA106" s="433">
        <v>0.0</v>
      </c>
      <c r="AB106" s="433">
        <v>0.0</v>
      </c>
      <c r="AC106" s="433">
        <v>0.0</v>
      </c>
      <c r="AD106" s="433">
        <v>0.0</v>
      </c>
      <c r="AE106" s="433">
        <v>0.0</v>
      </c>
      <c r="AF106" s="433">
        <v>0.0</v>
      </c>
      <c r="AG106" s="433">
        <v>0.0</v>
      </c>
      <c r="AH106" s="433">
        <v>0.0</v>
      </c>
      <c r="AI106" s="433">
        <v>0.0</v>
      </c>
      <c r="AJ106" s="433">
        <v>0.0</v>
      </c>
      <c r="AK106" s="433">
        <v>0.0</v>
      </c>
      <c r="AL106" s="433">
        <v>0.0</v>
      </c>
      <c r="AM106" s="433">
        <v>0.0</v>
      </c>
      <c r="AN106" s="433">
        <v>0.0</v>
      </c>
      <c r="AO106" s="433">
        <v>0.0</v>
      </c>
      <c r="AP106" s="433">
        <v>0.0</v>
      </c>
      <c r="AQ106" s="433">
        <v>1.31E-4</v>
      </c>
      <c r="AR106" s="433">
        <v>3.94E-4</v>
      </c>
      <c r="AS106" s="433">
        <v>4.82E-4</v>
      </c>
      <c r="AT106" s="433">
        <v>0.001</v>
      </c>
      <c r="AU106" s="433">
        <v>0.003924</v>
      </c>
      <c r="AV106" s="433">
        <v>0.005</v>
      </c>
      <c r="AW106" s="433">
        <v>0.017179</v>
      </c>
      <c r="AX106" s="433">
        <v>0.351304</v>
      </c>
      <c r="AY106" s="433">
        <v>0.396</v>
      </c>
      <c r="AZ106" s="433">
        <v>0.328</v>
      </c>
      <c r="BA106" s="433">
        <v>0.345</v>
      </c>
      <c r="BB106" s="433">
        <v>1.109</v>
      </c>
      <c r="BC106" s="433">
        <v>1.641</v>
      </c>
      <c r="BD106" s="433">
        <v>2.24215339502692</v>
      </c>
      <c r="BE106" s="435">
        <v>2.24215339502692</v>
      </c>
      <c r="BF106" s="457">
        <v>-0.00273224043715847</v>
      </c>
      <c r="BG106" s="457">
        <v>1.16304986863004</v>
      </c>
      <c r="BH106" s="457">
        <v>0.00140908393361978</v>
      </c>
    </row>
    <row r="107" spans="8:8">
      <c r="A107" s="218" t="s">
        <v>191</v>
      </c>
      <c r="B107" s="433">
        <v>0.0</v>
      </c>
      <c r="C107" s="433">
        <v>0.0</v>
      </c>
      <c r="D107" s="433">
        <v>0.0</v>
      </c>
      <c r="E107" s="433">
        <v>0.0</v>
      </c>
      <c r="F107" s="433">
        <v>0.0</v>
      </c>
      <c r="G107" s="433">
        <v>0.0</v>
      </c>
      <c r="H107" s="433">
        <v>0.0</v>
      </c>
      <c r="I107" s="433">
        <v>0.0</v>
      </c>
      <c r="J107" s="433">
        <v>0.0</v>
      </c>
      <c r="K107" s="433">
        <v>0.0</v>
      </c>
      <c r="L107" s="433">
        <v>0.0</v>
      </c>
      <c r="M107" s="433">
        <v>0.0</v>
      </c>
      <c r="N107" s="433">
        <v>0.0</v>
      </c>
      <c r="O107" s="433">
        <v>0.0</v>
      </c>
      <c r="P107" s="433">
        <v>0.0</v>
      </c>
      <c r="Q107" s="433">
        <v>0.0</v>
      </c>
      <c r="R107" s="433">
        <v>0.0</v>
      </c>
      <c r="S107" s="433">
        <v>0.0</v>
      </c>
      <c r="T107" s="433">
        <v>0.0</v>
      </c>
      <c r="U107" s="433">
        <v>0.0</v>
      </c>
      <c r="V107" s="433">
        <v>0.0</v>
      </c>
      <c r="W107" s="433">
        <v>0.0</v>
      </c>
      <c r="X107" s="433">
        <v>0.0</v>
      </c>
      <c r="Y107" s="433">
        <v>0.0</v>
      </c>
      <c r="Z107" s="433">
        <v>0.0</v>
      </c>
      <c r="AA107" s="433">
        <v>0.0</v>
      </c>
      <c r="AB107" s="433">
        <v>0.0</v>
      </c>
      <c r="AC107" s="433">
        <v>0.0</v>
      </c>
      <c r="AD107" s="433">
        <v>0.0</v>
      </c>
      <c r="AE107" s="433">
        <v>0.0</v>
      </c>
      <c r="AF107" s="433">
        <v>0.0</v>
      </c>
      <c r="AG107" s="433">
        <v>0.0</v>
      </c>
      <c r="AH107" s="433">
        <v>0.0</v>
      </c>
      <c r="AI107" s="433">
        <v>0.0</v>
      </c>
      <c r="AJ107" s="433">
        <v>0.0</v>
      </c>
      <c r="AK107" s="433">
        <v>0.0</v>
      </c>
      <c r="AL107" s="433">
        <v>0.0</v>
      </c>
      <c r="AM107" s="433">
        <v>0.0</v>
      </c>
      <c r="AN107" s="433">
        <v>0.0</v>
      </c>
      <c r="AO107" s="433">
        <v>0.0</v>
      </c>
      <c r="AP107" s="433">
        <v>0.0</v>
      </c>
      <c r="AQ107" s="433">
        <v>0.0</v>
      </c>
      <c r="AR107" s="433">
        <v>0.0</v>
      </c>
      <c r="AS107" s="433">
        <v>0.0017</v>
      </c>
      <c r="AT107" s="433">
        <v>0.0116</v>
      </c>
      <c r="AU107" s="433">
        <v>0.0407</v>
      </c>
      <c r="AV107" s="433">
        <v>0.0407</v>
      </c>
      <c r="AW107" s="433">
        <v>0.0407</v>
      </c>
      <c r="AX107" s="433">
        <v>0.0689</v>
      </c>
      <c r="AY107" s="433">
        <v>0.0689</v>
      </c>
      <c r="AZ107" s="433">
        <v>0.1767</v>
      </c>
      <c r="BA107" s="433">
        <v>0.2098</v>
      </c>
      <c r="BB107" s="433">
        <v>0.268292</v>
      </c>
      <c r="BC107" s="433">
        <v>0.310233104054714</v>
      </c>
      <c r="BD107" s="433">
        <v>4.83604920160158E-4</v>
      </c>
      <c r="BE107" s="435">
        <v>7.79470493298491E-4</v>
      </c>
      <c r="BF107" s="457">
        <v>0.607388097374387</v>
      </c>
      <c r="BG107" s="457">
        <v>-0.272214712061659</v>
      </c>
      <c r="BH107" s="457">
        <v>4.89859146690721E-7</v>
      </c>
    </row>
    <row r="108" spans="8:8">
      <c r="A108" s="218" t="s">
        <v>192</v>
      </c>
      <c r="B108" s="433">
        <v>0.0</v>
      </c>
      <c r="C108" s="433">
        <v>0.0</v>
      </c>
      <c r="D108" s="433">
        <v>0.0</v>
      </c>
      <c r="E108" s="433">
        <v>0.0</v>
      </c>
      <c r="F108" s="433">
        <v>0.0</v>
      </c>
      <c r="G108" s="433">
        <v>0.0</v>
      </c>
      <c r="H108" s="433">
        <v>0.0</v>
      </c>
      <c r="I108" s="433">
        <v>0.0</v>
      </c>
      <c r="J108" s="433">
        <v>0.0</v>
      </c>
      <c r="K108" s="433">
        <v>0.0</v>
      </c>
      <c r="L108" s="433">
        <v>0.0</v>
      </c>
      <c r="M108" s="433">
        <v>0.0</v>
      </c>
      <c r="N108" s="433">
        <v>0.0</v>
      </c>
      <c r="O108" s="433">
        <v>0.0</v>
      </c>
      <c r="P108" s="433">
        <v>0.0</v>
      </c>
      <c r="Q108" s="433">
        <v>0.0</v>
      </c>
      <c r="R108" s="433">
        <v>0.0</v>
      </c>
      <c r="S108" s="433">
        <v>0.0</v>
      </c>
      <c r="T108" s="433">
        <v>0.0</v>
      </c>
      <c r="U108" s="433">
        <v>0.0</v>
      </c>
      <c r="V108" s="433">
        <v>0.0</v>
      </c>
      <c r="W108" s="433">
        <v>0.0</v>
      </c>
      <c r="X108" s="433">
        <v>0.0</v>
      </c>
      <c r="Y108" s="433">
        <v>0.0</v>
      </c>
      <c r="Z108" s="433">
        <v>0.0</v>
      </c>
      <c r="AA108" s="433">
        <v>0.0</v>
      </c>
      <c r="AB108" s="433">
        <v>0.0</v>
      </c>
      <c r="AC108" s="433">
        <v>0.0</v>
      </c>
      <c r="AD108" s="433">
        <v>0.0</v>
      </c>
      <c r="AE108" s="433">
        <v>0.0</v>
      </c>
      <c r="AF108" s="433">
        <v>0.0</v>
      </c>
      <c r="AG108" s="433">
        <v>0.001640218</v>
      </c>
      <c r="AH108" s="433">
        <v>0.004917092</v>
      </c>
      <c r="AI108" s="433">
        <v>0.005854207</v>
      </c>
      <c r="AJ108" s="433">
        <v>0.005816067</v>
      </c>
      <c r="AK108" s="433">
        <v>0.00737204899761581</v>
      </c>
      <c r="AL108" s="433">
        <v>0.00691084699761581</v>
      </c>
      <c r="AM108" s="433">
        <v>0.00823998899761581</v>
      </c>
      <c r="AN108" s="433">
        <v>0.00480282899766331</v>
      </c>
      <c r="AO108" s="433">
        <v>0.0115484009990165</v>
      </c>
      <c r="AP108" s="433">
        <v>0.0176339180025332</v>
      </c>
      <c r="AQ108" s="433">
        <v>0.0284206069988601</v>
      </c>
      <c r="AR108" s="433">
        <v>0.0408563799966379</v>
      </c>
      <c r="AS108" s="433">
        <v>0.0447009869020974</v>
      </c>
      <c r="AT108" s="433">
        <v>0.058080342988715</v>
      </c>
      <c r="AU108" s="433">
        <v>0.0677004809567669</v>
      </c>
      <c r="AV108" s="433">
        <v>0.0587845890895064</v>
      </c>
      <c r="AW108" s="433">
        <v>0.073443804962151</v>
      </c>
      <c r="AX108" s="433">
        <v>0.120554738700502</v>
      </c>
      <c r="AY108" s="433">
        <v>0.198095709020996</v>
      </c>
      <c r="AZ108" s="433">
        <v>0.235109964564052</v>
      </c>
      <c r="BA108" s="433">
        <v>0.238602669800026</v>
      </c>
      <c r="BB108" s="433">
        <v>0.250306557223799</v>
      </c>
      <c r="BC108" s="433">
        <v>0.438662113771008</v>
      </c>
      <c r="BD108" s="433">
        <v>0.461054500309417</v>
      </c>
      <c r="BE108" s="435">
        <v>0.461040996982024</v>
      </c>
      <c r="BF108" s="457">
        <v>-0.00276144833567482</v>
      </c>
      <c r="BG108" s="457">
        <v>0.23019033116605</v>
      </c>
      <c r="BH108" s="457">
        <v>2.89741755862167E-4</v>
      </c>
    </row>
    <row r="109" spans="8:8" s="47" ht="10.2" customFormat="1">
      <c r="A109" s="54" t="s">
        <v>193</v>
      </c>
      <c r="B109" s="436">
        <v>0.0</v>
      </c>
      <c r="C109" s="436">
        <v>0.0</v>
      </c>
      <c r="D109" s="436">
        <v>0.0</v>
      </c>
      <c r="E109" s="436">
        <v>0.0</v>
      </c>
      <c r="F109" s="436">
        <v>0.0</v>
      </c>
      <c r="G109" s="436">
        <v>0.0</v>
      </c>
      <c r="H109" s="436">
        <v>0.0</v>
      </c>
      <c r="I109" s="436">
        <v>0.0</v>
      </c>
      <c r="J109" s="436">
        <v>0.0</v>
      </c>
      <c r="K109" s="436">
        <v>0.0</v>
      </c>
      <c r="L109" s="436">
        <v>0.0</v>
      </c>
      <c r="M109" s="436">
        <v>0.0</v>
      </c>
      <c r="N109" s="436">
        <v>0.0</v>
      </c>
      <c r="O109" s="436">
        <v>0.0</v>
      </c>
      <c r="P109" s="436">
        <v>0.0</v>
      </c>
      <c r="Q109" s="436">
        <v>0.0</v>
      </c>
      <c r="R109" s="436">
        <v>0.0</v>
      </c>
      <c r="S109" s="436">
        <v>0.0</v>
      </c>
      <c r="T109" s="436">
        <v>0.0</v>
      </c>
      <c r="U109" s="436">
        <v>0.0</v>
      </c>
      <c r="V109" s="436">
        <v>0.0</v>
      </c>
      <c r="W109" s="436">
        <v>0.0</v>
      </c>
      <c r="X109" s="436">
        <v>0.0</v>
      </c>
      <c r="Y109" s="436">
        <v>0.0</v>
      </c>
      <c r="Z109" s="436">
        <v>0.0</v>
      </c>
      <c r="AA109" s="436">
        <v>0.0323232323232323</v>
      </c>
      <c r="AB109" s="436">
        <v>0.122000909090909</v>
      </c>
      <c r="AC109" s="436">
        <v>0.22047404040404</v>
      </c>
      <c r="AD109" s="436">
        <v>0.311836666666667</v>
      </c>
      <c r="AE109" s="436">
        <v>0.583588080808081</v>
      </c>
      <c r="AF109" s="436">
        <v>1.12160131313131</v>
      </c>
      <c r="AG109" s="436">
        <v>0.991205066484849</v>
      </c>
      <c r="AH109" s="436">
        <v>1.21395004149495</v>
      </c>
      <c r="AI109" s="436">
        <v>1.48955016659596</v>
      </c>
      <c r="AJ109" s="436">
        <v>2.05324900639394</v>
      </c>
      <c r="AK109" s="436">
        <v>2.56394697970469</v>
      </c>
      <c r="AL109" s="436">
        <v>3.51740941797741</v>
      </c>
      <c r="AM109" s="436">
        <v>4.06701324667883</v>
      </c>
      <c r="AN109" s="436">
        <v>5.34087585515362</v>
      </c>
      <c r="AO109" s="436">
        <v>9.18669339997316</v>
      </c>
      <c r="AP109" s="436">
        <v>12.019193605714</v>
      </c>
      <c r="AQ109" s="436">
        <v>18.5698071338417</v>
      </c>
      <c r="AR109" s="436">
        <v>24.6031314143647</v>
      </c>
      <c r="AS109" s="436">
        <v>36.0798945954192</v>
      </c>
      <c r="AT109" s="436">
        <v>54.8479782750866</v>
      </c>
      <c r="AU109" s="436">
        <v>81.4841965496602</v>
      </c>
      <c r="AV109" s="436">
        <v>113.551087628561</v>
      </c>
      <c r="AW109" s="436">
        <v>147.723580093628</v>
      </c>
      <c r="AX109" s="436">
        <v>188.472143425882</v>
      </c>
      <c r="AY109" s="436">
        <v>214.272687090449</v>
      </c>
      <c r="AZ109" s="436">
        <v>243.060053246854</v>
      </c>
      <c r="BA109" s="436">
        <v>311.20761354133</v>
      </c>
      <c r="BB109" s="436">
        <v>387.097778226688</v>
      </c>
      <c r="BC109" s="436">
        <v>461.951758065283</v>
      </c>
      <c r="BD109" s="436">
        <v>509.368307094495</v>
      </c>
      <c r="BE109" s="436">
        <v>572.636106061397</v>
      </c>
      <c r="BF109" s="458">
        <v>0.121136746402829</v>
      </c>
      <c r="BG109" s="458">
        <v>0.249646363087833</v>
      </c>
      <c r="BH109" s="458">
        <v>0.359873833187056</v>
      </c>
    </row>
    <row r="110" spans="8:8">
      <c r="B110" s="433"/>
      <c r="C110" s="433"/>
      <c r="D110" s="433"/>
      <c r="E110" s="433"/>
      <c r="F110" s="433"/>
      <c r="G110" s="433"/>
      <c r="H110" s="433"/>
      <c r="I110" s="433"/>
      <c r="J110" s="433"/>
      <c r="K110" s="433"/>
      <c r="L110" s="433"/>
      <c r="M110" s="433"/>
      <c r="N110" s="433"/>
      <c r="O110" s="433"/>
      <c r="P110" s="433"/>
      <c r="Q110" s="433"/>
      <c r="R110" s="433"/>
      <c r="S110" s="433"/>
      <c r="T110" s="433"/>
      <c r="U110" s="433"/>
      <c r="V110" s="433"/>
      <c r="W110" s="433"/>
      <c r="X110" s="433"/>
      <c r="Y110" s="433"/>
      <c r="Z110" s="433"/>
      <c r="AA110" s="433"/>
      <c r="AB110" s="433"/>
      <c r="AC110" s="433"/>
      <c r="AD110" s="433"/>
      <c r="AE110" s="433"/>
      <c r="AF110" s="433"/>
      <c r="AG110" s="433"/>
      <c r="AH110" s="433"/>
      <c r="AI110" s="433"/>
      <c r="AJ110" s="433"/>
      <c r="AK110" s="433"/>
      <c r="AL110" s="433"/>
      <c r="AM110" s="433"/>
      <c r="AN110" s="433"/>
      <c r="AO110" s="433"/>
      <c r="AP110" s="433"/>
      <c r="AQ110" s="433"/>
      <c r="AR110" s="433"/>
      <c r="AS110" s="433"/>
      <c r="AT110" s="433"/>
      <c r="AU110" s="433"/>
      <c r="AV110" s="433"/>
      <c r="AW110" s="433"/>
      <c r="AX110" s="433"/>
      <c r="AY110" s="433"/>
      <c r="AZ110" s="433"/>
      <c r="BA110" s="433"/>
      <c r="BB110" s="433"/>
      <c r="BC110" s="433"/>
      <c r="BD110" s="433"/>
      <c r="BE110" s="435"/>
      <c r="BF110" s="457"/>
      <c r="BG110" s="457"/>
      <c r="BH110" s="457"/>
    </row>
    <row r="111" spans="8:8" s="482" ht="10.2" customFormat="1">
      <c r="A111" s="765" t="s">
        <v>194</v>
      </c>
      <c r="B111" s="770">
        <v>0.0</v>
      </c>
      <c r="C111" s="770">
        <v>0.0</v>
      </c>
      <c r="D111" s="770">
        <v>0.0</v>
      </c>
      <c r="E111" s="770">
        <v>0.0</v>
      </c>
      <c r="F111" s="770">
        <v>0.0</v>
      </c>
      <c r="G111" s="770">
        <v>0.0</v>
      </c>
      <c r="H111" s="770">
        <v>0.0</v>
      </c>
      <c r="I111" s="770">
        <v>0.0</v>
      </c>
      <c r="J111" s="770">
        <v>0.0</v>
      </c>
      <c r="K111" s="770">
        <v>0.0</v>
      </c>
      <c r="L111" s="770">
        <v>0.0</v>
      </c>
      <c r="M111" s="770">
        <v>0.0</v>
      </c>
      <c r="N111" s="770">
        <v>0.0</v>
      </c>
      <c r="O111" s="770">
        <v>0.003</v>
      </c>
      <c r="P111" s="770">
        <v>0.006</v>
      </c>
      <c r="Q111" s="770">
        <v>0.0105</v>
      </c>
      <c r="R111" s="770">
        <v>0.0105</v>
      </c>
      <c r="S111" s="770">
        <v>0.0185</v>
      </c>
      <c r="T111" s="770">
        <v>0.0327949494949495</v>
      </c>
      <c r="U111" s="770">
        <v>0.0447555555555555</v>
      </c>
      <c r="V111" s="770">
        <v>0.064220202020202</v>
      </c>
      <c r="W111" s="770">
        <v>0.138831313131313</v>
      </c>
      <c r="X111" s="770">
        <v>0.195376767676768</v>
      </c>
      <c r="Y111" s="770">
        <v>0.331579797979798</v>
      </c>
      <c r="Z111" s="770">
        <v>2.64977676767677</v>
      </c>
      <c r="AA111" s="770">
        <v>3.63247051589899</v>
      </c>
      <c r="AB111" s="770">
        <v>4.08670667470707</v>
      </c>
      <c r="AC111" s="770">
        <v>4.73321201915152</v>
      </c>
      <c r="AD111" s="770">
        <v>5.69756881939394</v>
      </c>
      <c r="AE111" s="770">
        <v>7.12292984424242</v>
      </c>
      <c r="AF111" s="770">
        <v>8.26192344363636</v>
      </c>
      <c r="AG111" s="770">
        <v>9.20460066059596</v>
      </c>
      <c r="AH111" s="770">
        <v>12.0178164697778</v>
      </c>
      <c r="AI111" s="770">
        <v>15.921260267805</v>
      </c>
      <c r="AJ111" s="770">
        <v>21.2161740066094</v>
      </c>
      <c r="AK111" s="770">
        <v>31.420434564131</v>
      </c>
      <c r="AL111" s="770">
        <v>38.3904519471421</v>
      </c>
      <c r="AM111" s="770">
        <v>52.3307819867071</v>
      </c>
      <c r="AN111" s="770">
        <v>62.9113953016839</v>
      </c>
      <c r="AO111" s="770">
        <v>85.1161924282732</v>
      </c>
      <c r="AP111" s="770">
        <v>104.083879757882</v>
      </c>
      <c r="AQ111" s="770">
        <v>132.859216030029</v>
      </c>
      <c r="AR111" s="770">
        <v>170.682620580279</v>
      </c>
      <c r="AS111" s="770">
        <v>220.600045153997</v>
      </c>
      <c r="AT111" s="770">
        <v>276.020526299077</v>
      </c>
      <c r="AU111" s="770">
        <v>346.465021938078</v>
      </c>
      <c r="AV111" s="770">
        <v>440.385091980306</v>
      </c>
      <c r="AW111" s="770">
        <v>530.55442135112</v>
      </c>
      <c r="AX111" s="770">
        <v>635.49205101167</v>
      </c>
      <c r="AY111" s="770">
        <v>705.805860788812</v>
      </c>
      <c r="AZ111" s="770">
        <v>831.42968828187</v>
      </c>
      <c r="BA111" s="770">
        <v>962.227395409379</v>
      </c>
      <c r="BB111" s="770">
        <v>1140.31094904253</v>
      </c>
      <c r="BC111" s="770">
        <v>1269.52053571083</v>
      </c>
      <c r="BD111" s="770">
        <v>1418.17004626655</v>
      </c>
      <c r="BE111" s="770">
        <v>1591.2135122193</v>
      </c>
      <c r="BF111" s="767">
        <v>0.118953216149656</v>
      </c>
      <c r="BG111" s="767">
        <v>0.177819371531465</v>
      </c>
      <c r="BH111" s="767">
        <v>1.0</v>
      </c>
    </row>
    <row r="112" spans="8:8">
      <c r="A112" s="45" t="s">
        <v>195</v>
      </c>
      <c r="B112" s="433">
        <v>0.0</v>
      </c>
      <c r="C112" s="433">
        <v>0.0</v>
      </c>
      <c r="D112" s="433">
        <v>0.0</v>
      </c>
      <c r="E112" s="433">
        <v>0.0</v>
      </c>
      <c r="F112" s="433">
        <v>0.0</v>
      </c>
      <c r="G112" s="433">
        <v>0.0</v>
      </c>
      <c r="H112" s="433">
        <v>0.0</v>
      </c>
      <c r="I112" s="433">
        <v>0.0</v>
      </c>
      <c r="J112" s="433">
        <v>0.0</v>
      </c>
      <c r="K112" s="433">
        <v>0.0</v>
      </c>
      <c r="L112" s="433">
        <v>0.0</v>
      </c>
      <c r="M112" s="433">
        <v>0.0</v>
      </c>
      <c r="N112" s="433">
        <v>0.0</v>
      </c>
      <c r="O112" s="433">
        <v>0.003</v>
      </c>
      <c r="P112" s="433">
        <v>0.006</v>
      </c>
      <c r="Q112" s="433">
        <v>0.0105</v>
      </c>
      <c r="R112" s="433">
        <v>0.0105</v>
      </c>
      <c r="S112" s="433">
        <v>0.0185</v>
      </c>
      <c r="T112" s="433">
        <v>0.0327949494949495</v>
      </c>
      <c r="U112" s="433">
        <v>0.0447555555555555</v>
      </c>
      <c r="V112" s="433">
        <v>0.064220202020202</v>
      </c>
      <c r="W112" s="433">
        <v>0.138831313131313</v>
      </c>
      <c r="X112" s="433">
        <v>0.195376767676768</v>
      </c>
      <c r="Y112" s="433">
        <v>0.331579797979798</v>
      </c>
      <c r="Z112" s="433">
        <v>2.64977676767677</v>
      </c>
      <c r="AA112" s="433">
        <v>3.59813718256566</v>
      </c>
      <c r="AB112" s="433">
        <v>3.96370576561616</v>
      </c>
      <c r="AC112" s="433">
        <v>4.51242888783838</v>
      </c>
      <c r="AD112" s="433">
        <v>5.38553316282828</v>
      </c>
      <c r="AE112" s="433">
        <v>6.53302257151515</v>
      </c>
      <c r="AF112" s="433">
        <v>7.13363829212121</v>
      </c>
      <c r="AG112" s="433">
        <v>8.17998120484848</v>
      </c>
      <c r="AH112" s="433">
        <v>10.7132380262626</v>
      </c>
      <c r="AI112" s="433">
        <v>14.355326609899</v>
      </c>
      <c r="AJ112" s="433">
        <v>19.0772809687879</v>
      </c>
      <c r="AK112" s="433">
        <v>28.7608375866667</v>
      </c>
      <c r="AL112" s="433">
        <v>34.7777402917172</v>
      </c>
      <c r="AM112" s="433">
        <v>48.4231735905051</v>
      </c>
      <c r="AN112" s="433">
        <v>58.2330557230303</v>
      </c>
      <c r="AO112" s="433">
        <v>77.2164227454546</v>
      </c>
      <c r="AP112" s="433">
        <v>94.6142053449893</v>
      </c>
      <c r="AQ112" s="433">
        <v>117.661568885094</v>
      </c>
      <c r="AR112" s="433">
        <v>150.557733371234</v>
      </c>
      <c r="AS112" s="433">
        <v>189.09225577193</v>
      </c>
      <c r="AT112" s="433">
        <v>227.066755041674</v>
      </c>
      <c r="AU112" s="433">
        <v>269.52914861053</v>
      </c>
      <c r="AV112" s="433">
        <v>331.31363107498</v>
      </c>
      <c r="AW112" s="433">
        <v>383.514856325872</v>
      </c>
      <c r="AX112" s="433">
        <v>443.846782130643</v>
      </c>
      <c r="AY112" s="433">
        <v>479.009113552261</v>
      </c>
      <c r="AZ112" s="433">
        <v>559.443218054004</v>
      </c>
      <c r="BA112" s="433">
        <v>607.959638008284</v>
      </c>
      <c r="BB112" s="433">
        <v>698.436702576234</v>
      </c>
      <c r="BC112" s="433">
        <v>744.705603280364</v>
      </c>
      <c r="BD112" s="433">
        <v>830.836507127566</v>
      </c>
      <c r="BE112" s="435">
        <v>932.943122757328</v>
      </c>
      <c r="BF112" s="457">
        <v>0.119828136883866</v>
      </c>
      <c r="BG112" s="457">
        <v>0.138508301816735</v>
      </c>
      <c r="BH112" s="457">
        <v>0.586309200866534</v>
      </c>
    </row>
    <row r="113" spans="8:8">
      <c r="A113" s="45" t="s">
        <v>196</v>
      </c>
      <c r="B113" s="433">
        <v>0.0</v>
      </c>
      <c r="C113" s="433">
        <v>0.0</v>
      </c>
      <c r="D113" s="433">
        <v>0.0</v>
      </c>
      <c r="E113" s="433">
        <v>0.0</v>
      </c>
      <c r="F113" s="433">
        <v>0.0</v>
      </c>
      <c r="G113" s="433">
        <v>0.0</v>
      </c>
      <c r="H113" s="433">
        <v>0.0</v>
      </c>
      <c r="I113" s="433">
        <v>0.0</v>
      </c>
      <c r="J113" s="433">
        <v>0.0</v>
      </c>
      <c r="K113" s="433">
        <v>0.0</v>
      </c>
      <c r="L113" s="433">
        <v>0.0</v>
      </c>
      <c r="M113" s="433">
        <v>0.0</v>
      </c>
      <c r="N113" s="433">
        <v>0.0</v>
      </c>
      <c r="O113" s="433">
        <v>0.0</v>
      </c>
      <c r="P113" s="433">
        <v>0.0</v>
      </c>
      <c r="Q113" s="433">
        <v>0.0</v>
      </c>
      <c r="R113" s="433">
        <v>0.0</v>
      </c>
      <c r="S113" s="433">
        <v>0.0</v>
      </c>
      <c r="T113" s="433">
        <v>0.0</v>
      </c>
      <c r="U113" s="433">
        <v>0.0</v>
      </c>
      <c r="V113" s="433">
        <v>0.0</v>
      </c>
      <c r="W113" s="433">
        <v>0.0</v>
      </c>
      <c r="X113" s="433">
        <v>0.0</v>
      </c>
      <c r="Y113" s="433">
        <v>0.0</v>
      </c>
      <c r="Z113" s="433">
        <v>0.0</v>
      </c>
      <c r="AA113" s="433">
        <v>0.0343333333333333</v>
      </c>
      <c r="AB113" s="433">
        <v>0.123000909090909</v>
      </c>
      <c r="AC113" s="433">
        <v>0.220783131313131</v>
      </c>
      <c r="AD113" s="433">
        <v>0.312035656565657</v>
      </c>
      <c r="AE113" s="433">
        <v>0.589907272727273</v>
      </c>
      <c r="AF113" s="433">
        <v>1.12828515151515</v>
      </c>
      <c r="AG113" s="433">
        <v>1.02461945574747</v>
      </c>
      <c r="AH113" s="433">
        <v>1.30457844351515</v>
      </c>
      <c r="AI113" s="433">
        <v>1.56593365790596</v>
      </c>
      <c r="AJ113" s="433">
        <v>2.13889303782152</v>
      </c>
      <c r="AK113" s="433">
        <v>2.65959697746428</v>
      </c>
      <c r="AL113" s="433">
        <v>3.61271165542489</v>
      </c>
      <c r="AM113" s="433">
        <v>3.90760839620206</v>
      </c>
      <c r="AN113" s="433">
        <v>4.67833957865362</v>
      </c>
      <c r="AO113" s="433">
        <v>7.89976968281861</v>
      </c>
      <c r="AP113" s="433">
        <v>9.46967441289284</v>
      </c>
      <c r="AQ113" s="433">
        <v>15.1976471449346</v>
      </c>
      <c r="AR113" s="433">
        <v>20.1248872090447</v>
      </c>
      <c r="AS113" s="433">
        <v>31.5077893820667</v>
      </c>
      <c r="AT113" s="433">
        <v>48.9537712574031</v>
      </c>
      <c r="AU113" s="433">
        <v>76.9358733275483</v>
      </c>
      <c r="AV113" s="433">
        <v>109.071460905325</v>
      </c>
      <c r="AW113" s="433">
        <v>147.039565025248</v>
      </c>
      <c r="AX113" s="433">
        <v>191.645268881027</v>
      </c>
      <c r="AY113" s="433">
        <v>226.796747236551</v>
      </c>
      <c r="AZ113" s="433">
        <v>271.986470227866</v>
      </c>
      <c r="BA113" s="433">
        <v>354.267757401095</v>
      </c>
      <c r="BB113" s="433">
        <v>441.874246466294</v>
      </c>
      <c r="BC113" s="433">
        <v>524.814932430469</v>
      </c>
      <c r="BD113" s="433">
        <v>587.333539138982</v>
      </c>
      <c r="BE113" s="435">
        <v>658.270389461971</v>
      </c>
      <c r="BF113" s="457">
        <v>0.117715561497939</v>
      </c>
      <c r="BG113" s="457">
        <v>0.28206447009204</v>
      </c>
      <c r="BH113" s="457">
        <v>0.413690799133466</v>
      </c>
    </row>
    <row r="114" spans="8:8">
      <c r="A114" s="60" t="s">
        <v>197</v>
      </c>
      <c r="B114" s="447">
        <v>0.0</v>
      </c>
      <c r="C114" s="447">
        <v>0.0</v>
      </c>
      <c r="D114" s="447">
        <v>0.0</v>
      </c>
      <c r="E114" s="447">
        <v>0.0</v>
      </c>
      <c r="F114" s="447">
        <v>0.0</v>
      </c>
      <c r="G114" s="447">
        <v>0.0</v>
      </c>
      <c r="H114" s="447">
        <v>0.0</v>
      </c>
      <c r="I114" s="447">
        <v>0.0</v>
      </c>
      <c r="J114" s="447">
        <v>0.0</v>
      </c>
      <c r="K114" s="447">
        <v>0.0</v>
      </c>
      <c r="L114" s="447">
        <v>0.0</v>
      </c>
      <c r="M114" s="447">
        <v>0.0</v>
      </c>
      <c r="N114" s="447">
        <v>0.0</v>
      </c>
      <c r="O114" s="447">
        <v>0.003</v>
      </c>
      <c r="P114" s="447">
        <v>0.006</v>
      </c>
      <c r="Q114" s="447">
        <v>0.0105</v>
      </c>
      <c r="R114" s="447">
        <v>0.0105</v>
      </c>
      <c r="S114" s="447">
        <v>0.0185</v>
      </c>
      <c r="T114" s="447">
        <v>0.0301</v>
      </c>
      <c r="U114" s="447">
        <v>0.0382</v>
      </c>
      <c r="V114" s="447">
        <v>0.0574</v>
      </c>
      <c r="W114" s="447">
        <v>0.1336</v>
      </c>
      <c r="X114" s="447">
        <v>0.1908</v>
      </c>
      <c r="Y114" s="447">
        <v>0.3297</v>
      </c>
      <c r="Z114" s="447">
        <v>0.5064</v>
      </c>
      <c r="AA114" s="447">
        <v>0.770460414888889</v>
      </c>
      <c r="AB114" s="447">
        <v>0.971027987838384</v>
      </c>
      <c r="AC114" s="447">
        <v>1.50204807975758</v>
      </c>
      <c r="AD114" s="447">
        <v>2.06739881939394</v>
      </c>
      <c r="AE114" s="447">
        <v>2.63462459171717</v>
      </c>
      <c r="AF114" s="447">
        <v>3.47045344363636</v>
      </c>
      <c r="AG114" s="447">
        <v>4.33899938666667</v>
      </c>
      <c r="AH114" s="447">
        <v>6.6259374</v>
      </c>
      <c r="AI114" s="447">
        <v>10.28742762</v>
      </c>
      <c r="AJ114" s="447">
        <v>13.35297809</v>
      </c>
      <c r="AK114" s="447">
        <v>21.43558692</v>
      </c>
      <c r="AL114" s="447">
        <v>25.8576195644444</v>
      </c>
      <c r="AM114" s="447">
        <v>35.0524877288889</v>
      </c>
      <c r="AN114" s="447">
        <v>42.9229330533333</v>
      </c>
      <c r="AO114" s="447">
        <v>56.9939830111111</v>
      </c>
      <c r="AP114" s="447">
        <v>67.5612729005448</v>
      </c>
      <c r="AQ114" s="447">
        <v>78.0955004844254</v>
      </c>
      <c r="AR114" s="447">
        <v>99.1183479841928</v>
      </c>
      <c r="AS114" s="447">
        <v>112.419043226526</v>
      </c>
      <c r="AT114" s="447">
        <v>123.547720428927</v>
      </c>
      <c r="AU114" s="447">
        <v>139.259691002298</v>
      </c>
      <c r="AV114" s="447">
        <v>164.512343852822</v>
      </c>
      <c r="AW114" s="447">
        <v>187.388429030018</v>
      </c>
      <c r="AX114" s="447">
        <v>209.521693520926</v>
      </c>
      <c r="AY114" s="447">
        <v>220.771480373298</v>
      </c>
      <c r="AZ114" s="447">
        <v>263.104462433489</v>
      </c>
      <c r="BA114" s="447">
        <v>266.804559604258</v>
      </c>
      <c r="BB114" s="447">
        <v>312.289714479434</v>
      </c>
      <c r="BC114" s="447">
        <v>320.499026802535</v>
      </c>
      <c r="BD114" s="447">
        <v>364.512357447869</v>
      </c>
      <c r="BE114" s="436">
        <v>394.681933648177</v>
      </c>
      <c r="BF114" s="464">
        <v>0.0798085707301155</v>
      </c>
      <c r="BG114" s="464">
        <v>0.114263108473244</v>
      </c>
      <c r="BH114" s="464">
        <v>0.248038324597751</v>
      </c>
    </row>
    <row r="115" spans="8:8">
      <c r="A115" s="62"/>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c r="Z115" s="62"/>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472"/>
      <c r="BF115" s="62"/>
      <c r="BG115" s="62"/>
      <c r="BH115" s="62"/>
    </row>
    <row r="116" spans="8:8">
      <c r="A116" s="473" t="s">
        <v>198</v>
      </c>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c r="Z116" s="62"/>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472"/>
      <c r="BF116" s="62"/>
      <c r="BG116" s="62"/>
      <c r="BH116" s="62"/>
    </row>
    <row r="117" spans="8:8">
      <c r="A117" s="45" t="s">
        <v>724</v>
      </c>
    </row>
    <row r="118" spans="8:8">
      <c r="A118" s="45" t="s">
        <v>221</v>
      </c>
    </row>
    <row r="119" spans="8:8">
      <c r="A119" s="45" t="s">
        <v>332</v>
      </c>
    </row>
    <row r="120" spans="8:8">
      <c r="A120" s="45" t="s">
        <v>203</v>
      </c>
    </row>
    <row r="121" spans="8:8">
      <c r="A121" s="45" t="s">
        <v>740</v>
      </c>
    </row>
    <row r="122" spans="8:8">
      <c r="A122" s="45" t="s">
        <v>701</v>
      </c>
    </row>
    <row r="123" spans="8:8">
      <c r="A123" s="47" t="s">
        <v>726</v>
      </c>
    </row>
    <row r="124" spans="8:8">
      <c r="A124" s="47" t="s">
        <v>230</v>
      </c>
    </row>
  </sheetData>
  <mergeCells count="1">
    <mergeCell ref="BF2:BG2"/>
  </mergeCells>
  <conditionalFormatting sqref="BF54:BH54">
    <cfRule type="cellIs" operator="lessThanOrEqual" priority="3" dxfId="478">
      <formula>0</formula>
    </cfRule>
    <cfRule type="cellIs" operator="greaterThan" priority="4" dxfId="479">
      <formula>0</formula>
    </cfRule>
    <cfRule type="cellIs" operator="lessThanOrEqual" priority="1" dxfId="480">
      <formula>0</formula>
    </cfRule>
    <cfRule type="cellIs" operator="greaterThan" priority="2" dxfId="481">
      <formula>0</formula>
    </cfRule>
  </conditionalFormatting>
  <conditionalFormatting sqref="BF4:BH53 BF55:BH56">
    <cfRule type="cellIs" operator="lessThanOrEqual" priority="5" dxfId="482">
      <formula>0</formula>
    </cfRule>
    <cfRule type="cellIs" operator="greaterThan" priority="6" dxfId="483">
      <formula>0</formula>
    </cfRule>
  </conditionalFormatting>
  <conditionalFormatting sqref="BF4:BH53 BF55:BH114">
    <cfRule type="cellIs" operator="greaterThan" priority="8" dxfId="484">
      <formula>0</formula>
    </cfRule>
    <cfRule type="cellIs" operator="lessThanOrEqual" priority="7" dxfId="485">
      <formula>0</formula>
    </cfRule>
  </conditionalFormatting>
  <hyperlinks>
    <hyperlink ref="L1" location="Contents!A1" display="Contents"/>
    <hyperlink ref="BJ1" location="Contents!A1" display="Contents"/>
  </hyperlinks>
  <pageMargins left="0.75" right="0.75" top="1.0" bottom="1.0" header="0.5" footer="0.5"/>
</worksheet>
</file>

<file path=xl/worksheets/sheet60.xml><?xml version="1.0" encoding="utf-8"?>
<worksheet xmlns:r="http://schemas.openxmlformats.org/officeDocument/2006/relationships" xmlns="http://schemas.openxmlformats.org/spreadsheetml/2006/main">
  <dimension ref="A1:BK125"/>
  <sheetViews>
    <sheetView workbookViewId="0" showGridLines="0">
      <pane xSplit="1" ySplit="3" topLeftCell="AR103" state="frozen" activePane="bottomRight"/>
      <selection pane="bottomRight" activeCell="BJ1" sqref="BJ1"/>
    </sheetView>
  </sheetViews>
  <sheetFormatPr defaultRowHeight="10.2" defaultColWidth="9"/>
  <cols>
    <col min="1" max="1" customWidth="1" width="30.664062" style="45"/>
    <col min="2" max="56" customWidth="1" width="8.5" style="45"/>
    <col min="57" max="57" customWidth="1" width="8.5" style="47"/>
    <col min="58" max="59" customWidth="1" width="11.832031" style="45"/>
    <col min="60" max="16384" customWidth="0" width="9.1640625" style="45"/>
  </cols>
  <sheetData>
    <row r="1" spans="8:8" ht="13.2">
      <c r="A1" s="760" t="s">
        <v>758</v>
      </c>
      <c r="L1" s="21" t="s">
        <v>89</v>
      </c>
      <c r="BH1" s="455"/>
      <c r="BJ1" s="21" t="s">
        <v>89</v>
      </c>
    </row>
    <row r="2" spans="8:8">
      <c r="BF2" s="455" t="s">
        <v>90</v>
      </c>
      <c r="BG2" s="455"/>
      <c r="BH2" s="455" t="s">
        <v>91</v>
      </c>
    </row>
    <row r="3" spans="8:8">
      <c r="A3" s="45" t="s">
        <v>728</v>
      </c>
      <c r="B3" s="45">
        <v>1965.0</v>
      </c>
      <c r="C3" s="45">
        <v>1966.0</v>
      </c>
      <c r="D3" s="45">
        <v>1967.0</v>
      </c>
      <c r="E3" s="45">
        <v>1968.0</v>
      </c>
      <c r="F3" s="45">
        <v>1969.0</v>
      </c>
      <c r="G3" s="45">
        <v>1970.0</v>
      </c>
      <c r="H3" s="45">
        <v>1971.0</v>
      </c>
      <c r="I3" s="45">
        <v>1972.0</v>
      </c>
      <c r="J3" s="45">
        <v>1973.0</v>
      </c>
      <c r="K3" s="45">
        <v>1974.0</v>
      </c>
      <c r="L3" s="45">
        <v>1975.0</v>
      </c>
      <c r="M3" s="45">
        <v>1976.0</v>
      </c>
      <c r="N3" s="45">
        <v>1977.0</v>
      </c>
      <c r="O3" s="45">
        <v>1978.0</v>
      </c>
      <c r="P3" s="45">
        <v>1979.0</v>
      </c>
      <c r="Q3" s="45">
        <v>1980.0</v>
      </c>
      <c r="R3" s="45">
        <v>1981.0</v>
      </c>
      <c r="S3" s="45">
        <v>1982.0</v>
      </c>
      <c r="T3" s="45">
        <v>1983.0</v>
      </c>
      <c r="U3" s="45">
        <v>1984.0</v>
      </c>
      <c r="V3" s="45">
        <v>1985.0</v>
      </c>
      <c r="W3" s="45">
        <v>1986.0</v>
      </c>
      <c r="X3" s="45">
        <v>1987.0</v>
      </c>
      <c r="Y3" s="45">
        <v>1988.0</v>
      </c>
      <c r="Z3" s="45">
        <v>1989.0</v>
      </c>
      <c r="AA3" s="45">
        <v>1990.0</v>
      </c>
      <c r="AB3" s="45">
        <v>1991.0</v>
      </c>
      <c r="AC3" s="45">
        <v>1992.0</v>
      </c>
      <c r="AD3" s="45">
        <v>1993.0</v>
      </c>
      <c r="AE3" s="45">
        <v>1994.0</v>
      </c>
      <c r="AF3" s="45">
        <v>1995.0</v>
      </c>
      <c r="AG3" s="45">
        <v>1996.0</v>
      </c>
      <c r="AH3" s="45">
        <v>1997.0</v>
      </c>
      <c r="AI3" s="45">
        <v>1998.0</v>
      </c>
      <c r="AJ3" s="45">
        <v>1999.0</v>
      </c>
      <c r="AK3" s="45">
        <v>2000.0</v>
      </c>
      <c r="AL3" s="45">
        <v>2001.0</v>
      </c>
      <c r="AM3" s="45">
        <v>2002.0</v>
      </c>
      <c r="AN3" s="45">
        <v>2003.0</v>
      </c>
      <c r="AO3" s="45">
        <v>2004.0</v>
      </c>
      <c r="AP3" s="45">
        <v>2005.0</v>
      </c>
      <c r="AQ3" s="45">
        <v>2006.0</v>
      </c>
      <c r="AR3" s="45">
        <v>2007.0</v>
      </c>
      <c r="AS3" s="45">
        <v>2008.0</v>
      </c>
      <c r="AT3" s="45">
        <v>2009.0</v>
      </c>
      <c r="AU3" s="45">
        <v>2010.0</v>
      </c>
      <c r="AV3" s="45">
        <v>2011.0</v>
      </c>
      <c r="AW3" s="45">
        <v>2012.0</v>
      </c>
      <c r="AX3" s="45">
        <v>2013.0</v>
      </c>
      <c r="AY3" s="45">
        <v>2014.0</v>
      </c>
      <c r="AZ3" s="45">
        <v>2015.0</v>
      </c>
      <c r="BA3" s="45">
        <v>2016.0</v>
      </c>
      <c r="BB3" s="45">
        <v>2017.0</v>
      </c>
      <c r="BC3" s="45">
        <v>2018.0</v>
      </c>
      <c r="BD3" s="45">
        <v>2019.0</v>
      </c>
      <c r="BE3" s="47">
        <v>2020.0</v>
      </c>
      <c r="BF3" s="455">
        <v>2020.0</v>
      </c>
      <c r="BG3" s="455" t="s">
        <v>93</v>
      </c>
      <c r="BH3" s="455">
        <v>2020.0</v>
      </c>
    </row>
    <row r="4" spans="8:8">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0"/>
      <c r="AL4" s="50"/>
      <c r="AM4" s="50"/>
      <c r="AN4" s="50"/>
      <c r="AO4" s="50"/>
      <c r="AP4" s="50"/>
      <c r="AQ4" s="50"/>
      <c r="AR4" s="50"/>
      <c r="AS4" s="50"/>
      <c r="AT4" s="50"/>
      <c r="AU4" s="50"/>
      <c r="AV4" s="50"/>
      <c r="AW4" s="50"/>
      <c r="AX4" s="50"/>
      <c r="AY4" s="50"/>
      <c r="AZ4" s="50"/>
      <c r="BA4" s="50"/>
      <c r="BB4" s="50"/>
      <c r="BC4" s="50"/>
      <c r="BD4" s="50"/>
      <c r="BE4" s="51"/>
      <c r="BF4" s="50"/>
      <c r="BG4" s="50"/>
      <c r="BH4" s="50"/>
    </row>
    <row r="5" spans="8:8">
      <c r="A5" s="45" t="s">
        <v>94</v>
      </c>
      <c r="B5" s="52">
        <v>0.0</v>
      </c>
      <c r="C5" s="52">
        <v>0.0</v>
      </c>
      <c r="D5" s="52">
        <v>0.0</v>
      </c>
      <c r="E5" s="52">
        <v>0.0</v>
      </c>
      <c r="F5" s="52">
        <v>0.0</v>
      </c>
      <c r="G5" s="52">
        <v>0.0</v>
      </c>
      <c r="H5" s="52">
        <v>0.0</v>
      </c>
      <c r="I5" s="52">
        <v>0.0</v>
      </c>
      <c r="J5" s="52">
        <v>0.0</v>
      </c>
      <c r="K5" s="52">
        <v>0.0</v>
      </c>
      <c r="L5" s="52">
        <v>0.0</v>
      </c>
      <c r="M5" s="52">
        <v>0.0</v>
      </c>
      <c r="N5" s="52">
        <v>0.0</v>
      </c>
      <c r="O5" s="52">
        <v>0.0</v>
      </c>
      <c r="P5" s="52">
        <v>0.0</v>
      </c>
      <c r="Q5" s="52">
        <v>0.0</v>
      </c>
      <c r="R5" s="52">
        <v>0.0</v>
      </c>
      <c r="S5" s="52">
        <v>0.0</v>
      </c>
      <c r="T5" s="52">
        <v>0.0</v>
      </c>
      <c r="U5" s="52">
        <v>0.0</v>
      </c>
      <c r="V5" s="52">
        <v>1.0E-5</v>
      </c>
      <c r="W5" s="52">
        <v>1.0E-5</v>
      </c>
      <c r="X5" s="52">
        <v>1.0E-5</v>
      </c>
      <c r="Y5" s="52">
        <v>1.0E-5</v>
      </c>
      <c r="Z5" s="52">
        <v>1.0E-5</v>
      </c>
      <c r="AA5" s="52">
        <v>1.91919191919192E-5</v>
      </c>
      <c r="AB5" s="52">
        <v>1.91919191919192E-5</v>
      </c>
      <c r="AC5" s="52">
        <v>5.9E-4</v>
      </c>
      <c r="AD5" s="52">
        <v>5.9E-4</v>
      </c>
      <c r="AE5" s="52">
        <v>5.9E-4</v>
      </c>
      <c r="AF5" s="52">
        <v>5.9E-4</v>
      </c>
      <c r="AG5" s="52">
        <v>6.2E-4</v>
      </c>
      <c r="AH5" s="52">
        <v>6.2E-4</v>
      </c>
      <c r="AI5" s="52">
        <v>6.2E-4</v>
      </c>
      <c r="AJ5" s="52">
        <v>0.00162</v>
      </c>
      <c r="AK5" s="52">
        <v>0.00264</v>
      </c>
      <c r="AL5" s="52">
        <v>0.00326863636363636</v>
      </c>
      <c r="AM5" s="52">
        <v>0.00399774193548387</v>
      </c>
      <c r="AN5" s="52">
        <v>0.00676730769230769</v>
      </c>
      <c r="AO5" s="52">
        <v>0.00920923566878981</v>
      </c>
      <c r="AP5" s="52">
        <v>0.0150288607594937</v>
      </c>
      <c r="AQ5" s="52">
        <v>0.0235562264150943</v>
      </c>
      <c r="AR5" s="52">
        <v>0.028469532375</v>
      </c>
      <c r="AS5" s="52">
        <v>0.0360026499153021</v>
      </c>
      <c r="AT5" s="52">
        <v>0.0627267087542087</v>
      </c>
      <c r="AU5" s="52">
        <v>0.0818896542108198</v>
      </c>
      <c r="AV5" s="52">
        <v>0.0950519379157427</v>
      </c>
      <c r="AW5" s="52">
        <v>0.10488834214876</v>
      </c>
      <c r="AX5" s="52">
        <v>0.102726075027382</v>
      </c>
      <c r="AY5" s="52">
        <v>0.117425848121938</v>
      </c>
      <c r="AZ5" s="52">
        <v>0.245586774350649</v>
      </c>
      <c r="BA5" s="52">
        <v>0.280045380311995</v>
      </c>
      <c r="BB5" s="52">
        <v>0.283622536363636</v>
      </c>
      <c r="BC5" s="52">
        <v>0.296555745348219</v>
      </c>
      <c r="BD5" s="52">
        <v>0.291140685213462</v>
      </c>
      <c r="BE5" s="53">
        <v>0.320648917916223</v>
      </c>
      <c r="BF5" s="456">
        <v>0.0983446980009224</v>
      </c>
      <c r="BG5" s="456">
        <v>0.16591003392294</v>
      </c>
      <c r="BH5" s="456">
        <v>0.0226886425965042</v>
      </c>
    </row>
    <row r="6" spans="8:8">
      <c r="A6" s="45" t="s">
        <v>95</v>
      </c>
      <c r="B6" s="52">
        <v>0.0</v>
      </c>
      <c r="C6" s="52">
        <v>0.0</v>
      </c>
      <c r="D6" s="52">
        <v>0.0</v>
      </c>
      <c r="E6" s="52">
        <v>0.0</v>
      </c>
      <c r="F6" s="52">
        <v>0.0</v>
      </c>
      <c r="G6" s="52">
        <v>0.0</v>
      </c>
      <c r="H6" s="52">
        <v>0.0</v>
      </c>
      <c r="I6" s="52">
        <v>0.0</v>
      </c>
      <c r="J6" s="52">
        <v>0.0</v>
      </c>
      <c r="K6" s="52">
        <v>0.0</v>
      </c>
      <c r="L6" s="52">
        <v>0.0</v>
      </c>
      <c r="M6" s="52">
        <v>0.0</v>
      </c>
      <c r="N6" s="52">
        <v>0.0</v>
      </c>
      <c r="O6" s="52">
        <v>0.0</v>
      </c>
      <c r="P6" s="52">
        <v>0.0</v>
      </c>
      <c r="Q6" s="52">
        <v>0.0</v>
      </c>
      <c r="R6" s="52">
        <v>0.0</v>
      </c>
      <c r="S6" s="52">
        <v>0.0</v>
      </c>
      <c r="T6" s="52">
        <v>0.0</v>
      </c>
      <c r="U6" s="52">
        <v>0.0</v>
      </c>
      <c r="V6" s="52">
        <v>0.0</v>
      </c>
      <c r="W6" s="52">
        <v>0.0</v>
      </c>
      <c r="X6" s="52">
        <v>0.0</v>
      </c>
      <c r="Y6" s="52">
        <v>0.0</v>
      </c>
      <c r="Z6" s="52">
        <v>0.0</v>
      </c>
      <c r="AA6" s="52">
        <v>1.0E-5</v>
      </c>
      <c r="AB6" s="52">
        <v>1.0E-5</v>
      </c>
      <c r="AC6" s="52">
        <v>1.0E-5</v>
      </c>
      <c r="AD6" s="52">
        <v>1.0E-5</v>
      </c>
      <c r="AE6" s="52">
        <v>5.0E-5</v>
      </c>
      <c r="AF6" s="52">
        <v>7.0E-5</v>
      </c>
      <c r="AG6" s="52">
        <v>6.0E-5</v>
      </c>
      <c r="AH6" s="52">
        <v>1.2E-4</v>
      </c>
      <c r="AI6" s="52">
        <v>1.5E-4</v>
      </c>
      <c r="AJ6" s="52">
        <v>1.7E-4</v>
      </c>
      <c r="AK6" s="52">
        <v>1.9E-4</v>
      </c>
      <c r="AL6" s="52">
        <v>1.78831168831169E-4</v>
      </c>
      <c r="AM6" s="52">
        <v>2.07290322580645E-4</v>
      </c>
      <c r="AN6" s="52">
        <v>1.86346153846154E-4</v>
      </c>
      <c r="AO6" s="52">
        <v>1.94904458598726E-4</v>
      </c>
      <c r="AP6" s="52">
        <v>1.83987341772152E-4</v>
      </c>
      <c r="AQ6" s="52">
        <v>4.33018867924527E-4</v>
      </c>
      <c r="AR6" s="52">
        <v>0.00237149999999999</v>
      </c>
      <c r="AS6" s="52">
        <v>0.00242329192546583</v>
      </c>
      <c r="AT6" s="52">
        <v>0.00563222067901233</v>
      </c>
      <c r="AU6" s="52">
        <v>0.0116309202453987</v>
      </c>
      <c r="AV6" s="52">
        <v>0.0153776324695121</v>
      </c>
      <c r="AW6" s="52">
        <v>0.0342006953030302</v>
      </c>
      <c r="AX6" s="52">
        <v>0.038568386445783</v>
      </c>
      <c r="AY6" s="52">
        <v>0.0588747359281435</v>
      </c>
      <c r="AZ6" s="52">
        <v>0.0796428269345235</v>
      </c>
      <c r="BA6" s="52">
        <v>0.0939555321005914</v>
      </c>
      <c r="BB6" s="52">
        <v>0.0955780349999997</v>
      </c>
      <c r="BC6" s="52">
        <v>0.117108625730994</v>
      </c>
      <c r="BD6" s="52">
        <v>0.149107852092521</v>
      </c>
      <c r="BE6" s="53">
        <v>0.175028721857621</v>
      </c>
      <c r="BF6" s="457">
        <v>0.170632524421245</v>
      </c>
      <c r="BG6" s="457">
        <v>0.38765685410078</v>
      </c>
      <c r="BH6" s="457">
        <v>0.0123847731661083</v>
      </c>
    </row>
    <row r="7" spans="8:8">
      <c r="A7" s="45" t="s">
        <v>96</v>
      </c>
      <c r="B7" s="52">
        <v>0.0</v>
      </c>
      <c r="C7" s="52">
        <v>0.0</v>
      </c>
      <c r="D7" s="52">
        <v>0.0</v>
      </c>
      <c r="E7" s="52">
        <v>0.0</v>
      </c>
      <c r="F7" s="52">
        <v>0.0</v>
      </c>
      <c r="G7" s="52">
        <v>0.0</v>
      </c>
      <c r="H7" s="52">
        <v>0.0</v>
      </c>
      <c r="I7" s="52">
        <v>0.0</v>
      </c>
      <c r="J7" s="52">
        <v>0.0</v>
      </c>
      <c r="K7" s="52">
        <v>0.0</v>
      </c>
      <c r="L7" s="52">
        <v>0.0</v>
      </c>
      <c r="M7" s="52">
        <v>0.0</v>
      </c>
      <c r="N7" s="52">
        <v>0.0</v>
      </c>
      <c r="O7" s="52">
        <v>0.0</v>
      </c>
      <c r="P7" s="52">
        <v>0.0</v>
      </c>
      <c r="Q7" s="52">
        <v>0.0</v>
      </c>
      <c r="R7" s="52">
        <v>0.0</v>
      </c>
      <c r="S7" s="52">
        <v>0.0</v>
      </c>
      <c r="T7" s="52">
        <v>2.6949494949495E-5</v>
      </c>
      <c r="U7" s="52">
        <v>6.55555555555556E-5</v>
      </c>
      <c r="V7" s="52">
        <v>5.82020202020202E-5</v>
      </c>
      <c r="W7" s="52">
        <v>4.23131313131313E-5</v>
      </c>
      <c r="X7" s="52">
        <v>3.57676767676768E-5</v>
      </c>
      <c r="Y7" s="52">
        <v>8.7979797979798E-6</v>
      </c>
      <c r="Z7" s="52">
        <v>0.0213337676767677</v>
      </c>
      <c r="AA7" s="52">
        <v>0.0281676767676768</v>
      </c>
      <c r="AB7" s="52">
        <v>0.0298075858585859</v>
      </c>
      <c r="AC7" s="52">
        <v>0.029166898989899</v>
      </c>
      <c r="AD7" s="52">
        <v>0.0303618888888889</v>
      </c>
      <c r="AE7" s="52">
        <v>0.0348192828282828</v>
      </c>
      <c r="AF7" s="52">
        <v>0.0319621515151515</v>
      </c>
      <c r="AG7" s="52">
        <v>0.0326673636363636</v>
      </c>
      <c r="AH7" s="52">
        <v>0.0332124747474747</v>
      </c>
      <c r="AI7" s="52">
        <v>0.0305625858585859</v>
      </c>
      <c r="AJ7" s="52">
        <v>0.0453333131313131</v>
      </c>
      <c r="AK7" s="52">
        <v>0.0564975858585859</v>
      </c>
      <c r="AL7" s="52">
        <v>0.067611940377804</v>
      </c>
      <c r="AM7" s="52">
        <v>0.10323915542522</v>
      </c>
      <c r="AN7" s="52">
        <v>0.11083153962704</v>
      </c>
      <c r="AO7" s="52">
        <v>0.139226170816445</v>
      </c>
      <c r="AP7" s="52">
        <v>0.174211353855006</v>
      </c>
      <c r="AQ7" s="52">
        <v>0.258442154945683</v>
      </c>
      <c r="AR7" s="52">
        <v>0.332754976704545</v>
      </c>
      <c r="AS7" s="52">
        <v>0.531435742518351</v>
      </c>
      <c r="AT7" s="52">
        <v>0.704862089786756</v>
      </c>
      <c r="AU7" s="52">
        <v>0.897427876185164</v>
      </c>
      <c r="AV7" s="52">
        <v>1.13248458037694</v>
      </c>
      <c r="AW7" s="52">
        <v>1.31899115757576</v>
      </c>
      <c r="AX7" s="52">
        <v>1.5625825109529</v>
      </c>
      <c r="AY7" s="52">
        <v>1.68107773217202</v>
      </c>
      <c r="AZ7" s="52">
        <v>1.75444551731602</v>
      </c>
      <c r="BA7" s="52">
        <v>2.07577921140398</v>
      </c>
      <c r="BB7" s="52">
        <v>2.31184268181818</v>
      </c>
      <c r="BC7" s="52">
        <v>2.464299158958</v>
      </c>
      <c r="BD7" s="52">
        <v>2.66425121838624</v>
      </c>
      <c r="BE7" s="53">
        <v>3.02791736730571</v>
      </c>
      <c r="BF7" s="457">
        <v>0.133393258186594</v>
      </c>
      <c r="BG7" s="457">
        <v>0.142213008540879</v>
      </c>
      <c r="BH7" s="457">
        <v>0.214250948997422</v>
      </c>
    </row>
    <row r="8" spans="8:8" s="47" ht="10.2" customFormat="1">
      <c r="A8" s="54" t="s">
        <v>97</v>
      </c>
      <c r="B8" s="55">
        <v>0.0</v>
      </c>
      <c r="C8" s="55">
        <v>0.0</v>
      </c>
      <c r="D8" s="55">
        <v>0.0</v>
      </c>
      <c r="E8" s="55">
        <v>0.0</v>
      </c>
      <c r="F8" s="55">
        <v>0.0</v>
      </c>
      <c r="G8" s="55">
        <v>0.0</v>
      </c>
      <c r="H8" s="55">
        <v>0.0</v>
      </c>
      <c r="I8" s="55">
        <v>0.0</v>
      </c>
      <c r="J8" s="55">
        <v>0.0</v>
      </c>
      <c r="K8" s="55">
        <v>0.0</v>
      </c>
      <c r="L8" s="55">
        <v>0.0</v>
      </c>
      <c r="M8" s="55">
        <v>0.0</v>
      </c>
      <c r="N8" s="55">
        <v>0.0</v>
      </c>
      <c r="O8" s="55">
        <v>0.0</v>
      </c>
      <c r="P8" s="55">
        <v>0.0</v>
      </c>
      <c r="Q8" s="55">
        <v>0.0</v>
      </c>
      <c r="R8" s="55">
        <v>0.0</v>
      </c>
      <c r="S8" s="55">
        <v>0.0</v>
      </c>
      <c r="T8" s="55">
        <v>2.6949494949495E-5</v>
      </c>
      <c r="U8" s="55">
        <v>6.55555555555556E-5</v>
      </c>
      <c r="V8" s="55">
        <v>6.82020202020202E-5</v>
      </c>
      <c r="W8" s="55">
        <v>5.23131313131313E-5</v>
      </c>
      <c r="X8" s="55">
        <v>4.57676767676768E-5</v>
      </c>
      <c r="Y8" s="55">
        <v>1.87979797979798E-5</v>
      </c>
      <c r="Z8" s="55">
        <v>0.0213437676767677</v>
      </c>
      <c r="AA8" s="55">
        <v>0.0281968686868687</v>
      </c>
      <c r="AB8" s="55">
        <v>0.0298367777777778</v>
      </c>
      <c r="AC8" s="55">
        <v>0.029766898989899</v>
      </c>
      <c r="AD8" s="55">
        <v>0.0309618888888889</v>
      </c>
      <c r="AE8" s="55">
        <v>0.0354592828282828</v>
      </c>
      <c r="AF8" s="55">
        <v>0.0326221515151515</v>
      </c>
      <c r="AG8" s="55">
        <v>0.0333473636363636</v>
      </c>
      <c r="AH8" s="55">
        <v>0.0339524747474748</v>
      </c>
      <c r="AI8" s="55">
        <v>0.0313325858585859</v>
      </c>
      <c r="AJ8" s="55">
        <v>0.0471233131313131</v>
      </c>
      <c r="AK8" s="55">
        <v>0.0593275858585859</v>
      </c>
      <c r="AL8" s="55">
        <v>0.0710594079102716</v>
      </c>
      <c r="AM8" s="55">
        <v>0.107444187683284</v>
      </c>
      <c r="AN8" s="55">
        <v>0.117785193473193</v>
      </c>
      <c r="AO8" s="55">
        <v>0.148630310943833</v>
      </c>
      <c r="AP8" s="55">
        <v>0.189424201956272</v>
      </c>
      <c r="AQ8" s="55">
        <v>0.282431400228702</v>
      </c>
      <c r="AR8" s="55">
        <v>0.363596009079545</v>
      </c>
      <c r="AS8" s="55">
        <v>0.569861684359119</v>
      </c>
      <c r="AT8" s="55">
        <v>0.773221019219977</v>
      </c>
      <c r="AU8" s="55">
        <v>0.990948450641382</v>
      </c>
      <c r="AV8" s="55">
        <v>1.24291415076219</v>
      </c>
      <c r="AW8" s="55">
        <v>1.45808019502755</v>
      </c>
      <c r="AX8" s="55">
        <v>1.70387697242607</v>
      </c>
      <c r="AY8" s="55">
        <v>1.8573783162221</v>
      </c>
      <c r="AZ8" s="55">
        <v>2.07967511860119</v>
      </c>
      <c r="BA8" s="55">
        <v>2.44978012381657</v>
      </c>
      <c r="BB8" s="55">
        <v>2.69104325318182</v>
      </c>
      <c r="BC8" s="55">
        <v>2.87796353003721</v>
      </c>
      <c r="BD8" s="55">
        <v>3.10449975569222</v>
      </c>
      <c r="BE8" s="55">
        <v>3.52359500707955</v>
      </c>
      <c r="BF8" s="458">
        <v>0.131894983040036</v>
      </c>
      <c r="BG8" s="458">
        <v>0.149129034402806</v>
      </c>
      <c r="BH8" s="458">
        <v>0.249324364760034</v>
      </c>
    </row>
    <row r="9" spans="8:8">
      <c r="B9" s="52"/>
      <c r="C9" s="52"/>
      <c r="D9" s="52"/>
      <c r="E9" s="52"/>
      <c r="F9" s="52"/>
      <c r="G9" s="52"/>
      <c r="H9" s="52"/>
      <c r="I9" s="52"/>
      <c r="J9" s="52"/>
      <c r="K9" s="52"/>
      <c r="L9" s="52"/>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2"/>
      <c r="AP9" s="52"/>
      <c r="AQ9" s="52"/>
      <c r="AR9" s="52"/>
      <c r="AS9" s="52"/>
      <c r="AT9" s="52"/>
      <c r="AU9" s="52"/>
      <c r="AV9" s="52"/>
      <c r="AW9" s="52"/>
      <c r="AX9" s="52"/>
      <c r="AY9" s="52"/>
      <c r="AZ9" s="52"/>
      <c r="BA9" s="52"/>
      <c r="BB9" s="52"/>
      <c r="BC9" s="52"/>
      <c r="BD9" s="52"/>
      <c r="BE9" s="53"/>
      <c r="BF9" s="457"/>
      <c r="BG9" s="457"/>
      <c r="BH9" s="457"/>
    </row>
    <row r="10" spans="8:8">
      <c r="A10" s="45" t="s">
        <v>98</v>
      </c>
      <c r="B10" s="52">
        <v>0.0</v>
      </c>
      <c r="C10" s="52">
        <v>0.0</v>
      </c>
      <c r="D10" s="52">
        <v>0.0</v>
      </c>
      <c r="E10" s="52">
        <v>0.0</v>
      </c>
      <c r="F10" s="52">
        <v>0.0</v>
      </c>
      <c r="G10" s="52">
        <v>0.0</v>
      </c>
      <c r="H10" s="52">
        <v>0.0</v>
      </c>
      <c r="I10" s="52">
        <v>0.0</v>
      </c>
      <c r="J10" s="52">
        <v>0.0</v>
      </c>
      <c r="K10" s="52">
        <v>0.0</v>
      </c>
      <c r="L10" s="52">
        <v>0.0</v>
      </c>
      <c r="M10" s="52">
        <v>0.0</v>
      </c>
      <c r="N10" s="52">
        <v>0.0</v>
      </c>
      <c r="O10" s="52">
        <v>0.0</v>
      </c>
      <c r="P10" s="52">
        <v>0.0</v>
      </c>
      <c r="Q10" s="52">
        <v>0.0</v>
      </c>
      <c r="R10" s="52">
        <v>0.0</v>
      </c>
      <c r="S10" s="52">
        <v>0.0</v>
      </c>
      <c r="T10" s="52">
        <v>0.0</v>
      </c>
      <c r="U10" s="52">
        <v>0.0</v>
      </c>
      <c r="V10" s="52">
        <v>0.0</v>
      </c>
      <c r="W10" s="52">
        <v>0.0</v>
      </c>
      <c r="X10" s="52">
        <v>0.0</v>
      </c>
      <c r="Y10" s="52">
        <v>0.0</v>
      </c>
      <c r="Z10" s="52">
        <v>0.0</v>
      </c>
      <c r="AA10" s="52">
        <v>0.0</v>
      </c>
      <c r="AB10" s="52">
        <v>0.0</v>
      </c>
      <c r="AC10" s="52">
        <v>0.0</v>
      </c>
      <c r="AD10" s="52">
        <v>0.0</v>
      </c>
      <c r="AE10" s="52">
        <v>0.0</v>
      </c>
      <c r="AF10" s="52">
        <v>0.0</v>
      </c>
      <c r="AG10" s="52">
        <v>9.618E-5</v>
      </c>
      <c r="AH10" s="52">
        <v>1.4592E-4</v>
      </c>
      <c r="AI10" s="52">
        <v>3.2541E-4</v>
      </c>
      <c r="AJ10" s="52">
        <v>3.4781E-4</v>
      </c>
      <c r="AK10" s="52">
        <v>3.4758E-4</v>
      </c>
      <c r="AL10" s="52">
        <v>4.9040474025974E-4</v>
      </c>
      <c r="AM10" s="52">
        <v>7.24578387096774E-4</v>
      </c>
      <c r="AN10" s="52">
        <v>7.64548846153846E-4</v>
      </c>
      <c r="AO10" s="52">
        <v>7.06002420382165E-4</v>
      </c>
      <c r="AP10" s="52">
        <v>6.94500553481012E-4</v>
      </c>
      <c r="AQ10" s="52">
        <v>6.70120754716981E-4</v>
      </c>
      <c r="AR10" s="52">
        <v>5.889830625E-4</v>
      </c>
      <c r="AS10" s="52">
        <v>3.98665523850931E-4</v>
      </c>
      <c r="AT10" s="52">
        <v>3.47853325666667E-4</v>
      </c>
      <c r="AU10" s="52">
        <v>2.37962929361963E-4</v>
      </c>
      <c r="AV10" s="52">
        <v>2.48070375E-4</v>
      </c>
      <c r="AW10" s="52">
        <v>0.00342962944836054</v>
      </c>
      <c r="AX10" s="52">
        <v>0.00417851180891566</v>
      </c>
      <c r="AY10" s="52">
        <v>0.00567557622754491</v>
      </c>
      <c r="AZ10" s="52">
        <v>0.00540358627017856</v>
      </c>
      <c r="BA10" s="52">
        <v>0.00495538029585798</v>
      </c>
      <c r="BB10" s="52">
        <v>0.005504103</v>
      </c>
      <c r="BC10" s="52">
        <v>0.0126403321052632</v>
      </c>
      <c r="BD10" s="52">
        <v>0.0445359399370094</v>
      </c>
      <c r="BE10" s="53">
        <v>0.0841117045480617</v>
      </c>
      <c r="BF10" s="457">
        <v>0.883465157944298</v>
      </c>
      <c r="BG10" s="457">
        <v>0.624543879473917</v>
      </c>
      <c r="BH10" s="457">
        <v>0.00595161965640045</v>
      </c>
    </row>
    <row r="11" spans="8:8">
      <c r="A11" s="45" t="s">
        <v>99</v>
      </c>
      <c r="B11" s="52">
        <v>0.0</v>
      </c>
      <c r="C11" s="52">
        <v>0.0</v>
      </c>
      <c r="D11" s="52">
        <v>0.0</v>
      </c>
      <c r="E11" s="52">
        <v>0.0</v>
      </c>
      <c r="F11" s="52">
        <v>0.0</v>
      </c>
      <c r="G11" s="52">
        <v>0.0</v>
      </c>
      <c r="H11" s="52">
        <v>0.0</v>
      </c>
      <c r="I11" s="52">
        <v>0.0</v>
      </c>
      <c r="J11" s="52">
        <v>0.0</v>
      </c>
      <c r="K11" s="52">
        <v>0.0</v>
      </c>
      <c r="L11" s="52">
        <v>0.0</v>
      </c>
      <c r="M11" s="52">
        <v>0.0</v>
      </c>
      <c r="N11" s="52">
        <v>0.0</v>
      </c>
      <c r="O11" s="52">
        <v>0.0</v>
      </c>
      <c r="P11" s="52">
        <v>0.0</v>
      </c>
      <c r="Q11" s="52">
        <v>0.0</v>
      </c>
      <c r="R11" s="52">
        <v>0.0</v>
      </c>
      <c r="S11" s="52">
        <v>0.0</v>
      </c>
      <c r="T11" s="52">
        <v>0.0</v>
      </c>
      <c r="U11" s="52">
        <v>0.0</v>
      </c>
      <c r="V11" s="52">
        <v>0.0</v>
      </c>
      <c r="W11" s="52">
        <v>0.0</v>
      </c>
      <c r="X11" s="52">
        <v>0.0</v>
      </c>
      <c r="Y11" s="52">
        <v>0.0</v>
      </c>
      <c r="Z11" s="52">
        <v>0.0</v>
      </c>
      <c r="AA11" s="52">
        <v>0.0</v>
      </c>
      <c r="AB11" s="52">
        <v>0.0</v>
      </c>
      <c r="AC11" s="52">
        <v>0.0</v>
      </c>
      <c r="AD11" s="52">
        <v>0.0</v>
      </c>
      <c r="AE11" s="52">
        <v>0.0</v>
      </c>
      <c r="AF11" s="52">
        <v>0.0</v>
      </c>
      <c r="AG11" s="52">
        <v>2.0E-5</v>
      </c>
      <c r="AH11" s="52">
        <v>4.0E-5</v>
      </c>
      <c r="AI11" s="52">
        <v>5.0E-5</v>
      </c>
      <c r="AJ11" s="52">
        <v>2.0E-5</v>
      </c>
      <c r="AK11" s="52">
        <v>1.0E-5</v>
      </c>
      <c r="AL11" s="52">
        <v>3.46733766233766E-4</v>
      </c>
      <c r="AM11" s="52">
        <v>6.02129032258064E-4</v>
      </c>
      <c r="AN11" s="52">
        <v>5.98269230769231E-4</v>
      </c>
      <c r="AO11" s="52">
        <v>5.94458598726115E-4</v>
      </c>
      <c r="AP11" s="52">
        <v>8.99601265822785E-4</v>
      </c>
      <c r="AQ11" s="52">
        <v>0.00228056603773585</v>
      </c>
      <c r="AR11" s="52">
        <v>0.00633785131040876</v>
      </c>
      <c r="AS11" s="52">
        <v>0.0112421739130435</v>
      </c>
      <c r="AT11" s="52">
        <v>0.0116922222222222</v>
      </c>
      <c r="AU11" s="52">
        <v>0.0204302683435583</v>
      </c>
      <c r="AV11" s="52">
        <v>0.0252335156707317</v>
      </c>
      <c r="AW11" s="52">
        <v>0.0468272727272727</v>
      </c>
      <c r="AX11" s="52">
        <v>0.0606088553438748</v>
      </c>
      <c r="AY11" s="52">
        <v>0.111866377563436</v>
      </c>
      <c r="AZ11" s="52">
        <v>0.196948358961411</v>
      </c>
      <c r="BA11" s="52">
        <v>0.303183279022468</v>
      </c>
      <c r="BB11" s="52">
        <v>0.381359324235197</v>
      </c>
      <c r="BC11" s="52">
        <v>0.433724947700641</v>
      </c>
      <c r="BD11" s="52">
        <v>0.499077069952146</v>
      </c>
      <c r="BE11" s="53">
        <v>0.50637398530678</v>
      </c>
      <c r="BF11" s="457">
        <v>0.0118486306658419</v>
      </c>
      <c r="BG11" s="457">
        <v>0.455549755251301</v>
      </c>
      <c r="BH11" s="457">
        <v>0.0358302733327631</v>
      </c>
    </row>
    <row r="12" spans="8:8">
      <c r="A12" s="45" t="s">
        <v>100</v>
      </c>
      <c r="B12" s="52">
        <v>0.0</v>
      </c>
      <c r="C12" s="52">
        <v>0.0</v>
      </c>
      <c r="D12" s="52">
        <v>0.0</v>
      </c>
      <c r="E12" s="52">
        <v>0.0</v>
      </c>
      <c r="F12" s="52">
        <v>0.0</v>
      </c>
      <c r="G12" s="52">
        <v>0.0</v>
      </c>
      <c r="H12" s="52">
        <v>0.0</v>
      </c>
      <c r="I12" s="52">
        <v>0.0</v>
      </c>
      <c r="J12" s="52">
        <v>0.0</v>
      </c>
      <c r="K12" s="52">
        <v>0.0</v>
      </c>
      <c r="L12" s="52">
        <v>0.0</v>
      </c>
      <c r="M12" s="52">
        <v>0.0</v>
      </c>
      <c r="N12" s="52">
        <v>0.0</v>
      </c>
      <c r="O12" s="52">
        <v>0.0</v>
      </c>
      <c r="P12" s="52">
        <v>0.0</v>
      </c>
      <c r="Q12" s="52">
        <v>0.0</v>
      </c>
      <c r="R12" s="52">
        <v>0.0</v>
      </c>
      <c r="S12" s="52">
        <v>0.0</v>
      </c>
      <c r="T12" s="52">
        <v>0.0</v>
      </c>
      <c r="U12" s="52">
        <v>0.0</v>
      </c>
      <c r="V12" s="52">
        <v>0.0</v>
      </c>
      <c r="W12" s="52">
        <v>0.0</v>
      </c>
      <c r="X12" s="52">
        <v>0.0</v>
      </c>
      <c r="Y12" s="52">
        <v>0.0</v>
      </c>
      <c r="Z12" s="52">
        <v>0.0</v>
      </c>
      <c r="AA12" s="52">
        <v>0.0</v>
      </c>
      <c r="AB12" s="52">
        <v>0.0</v>
      </c>
      <c r="AC12" s="52">
        <v>0.0</v>
      </c>
      <c r="AD12" s="52">
        <v>0.0</v>
      </c>
      <c r="AE12" s="52">
        <v>0.0</v>
      </c>
      <c r="AF12" s="52">
        <v>0.0</v>
      </c>
      <c r="AG12" s="52">
        <v>0.0</v>
      </c>
      <c r="AH12" s="52">
        <v>0.0</v>
      </c>
      <c r="AI12" s="52">
        <v>0.0</v>
      </c>
      <c r="AJ12" s="52">
        <v>0.0</v>
      </c>
      <c r="AK12" s="52">
        <v>0.0</v>
      </c>
      <c r="AL12" s="52">
        <v>6.95454545454546E-5</v>
      </c>
      <c r="AM12" s="52">
        <v>6.90967741935484E-5</v>
      </c>
      <c r="AN12" s="52">
        <v>6.86538461538461E-5</v>
      </c>
      <c r="AO12" s="52">
        <v>4.87261146496815E-5</v>
      </c>
      <c r="AP12" s="52">
        <v>6.77848101265823E-5</v>
      </c>
      <c r="AQ12" s="52">
        <v>6.73584905660377E-5</v>
      </c>
      <c r="AR12" s="52">
        <v>1.071E-4</v>
      </c>
      <c r="AS12" s="52">
        <v>3.6228822484472E-4</v>
      </c>
      <c r="AT12" s="52">
        <v>7.46245411111111E-4</v>
      </c>
      <c r="AU12" s="52">
        <v>0.00305367340306748</v>
      </c>
      <c r="AV12" s="52">
        <v>0.0031495203</v>
      </c>
      <c r="AW12" s="52">
        <v>0.00378686544545454</v>
      </c>
      <c r="AX12" s="52">
        <v>0.00502388925289156</v>
      </c>
      <c r="AY12" s="52">
        <v>0.013221400451497</v>
      </c>
      <c r="AZ12" s="52">
        <v>0.0192584015196428</v>
      </c>
      <c r="BA12" s="52">
        <v>0.0221971264631361</v>
      </c>
      <c r="BB12" s="52">
        <v>0.03263003421075</v>
      </c>
      <c r="BC12" s="52">
        <v>0.0321022158853684</v>
      </c>
      <c r="BD12" s="52">
        <v>0.0436378596270153</v>
      </c>
      <c r="BE12" s="53">
        <v>0.0499639856450763</v>
      </c>
      <c r="BF12" s="457">
        <v>0.141840421344772</v>
      </c>
      <c r="BG12" s="457">
        <v>0.502097684811355</v>
      </c>
      <c r="BH12" s="457">
        <v>0.00353537763471943</v>
      </c>
    </row>
    <row r="13" spans="8:8">
      <c r="A13" s="45" t="s">
        <v>101</v>
      </c>
      <c r="B13" s="52">
        <v>0.0</v>
      </c>
      <c r="C13" s="52">
        <v>0.0</v>
      </c>
      <c r="D13" s="52">
        <v>0.0</v>
      </c>
      <c r="E13" s="52">
        <v>0.0</v>
      </c>
      <c r="F13" s="52">
        <v>0.0</v>
      </c>
      <c r="G13" s="52">
        <v>0.0</v>
      </c>
      <c r="H13" s="52">
        <v>0.0</v>
      </c>
      <c r="I13" s="52">
        <v>0.0</v>
      </c>
      <c r="J13" s="52">
        <v>0.0</v>
      </c>
      <c r="K13" s="52">
        <v>0.0</v>
      </c>
      <c r="L13" s="52">
        <v>0.0</v>
      </c>
      <c r="M13" s="52">
        <v>0.0</v>
      </c>
      <c r="N13" s="52">
        <v>0.0</v>
      </c>
      <c r="O13" s="52">
        <v>0.0</v>
      </c>
      <c r="P13" s="52">
        <v>0.0</v>
      </c>
      <c r="Q13" s="52">
        <v>0.0</v>
      </c>
      <c r="R13" s="52">
        <v>0.0</v>
      </c>
      <c r="S13" s="52">
        <v>0.0</v>
      </c>
      <c r="T13" s="52">
        <v>0.0</v>
      </c>
      <c r="U13" s="52">
        <v>0.0</v>
      </c>
      <c r="V13" s="52">
        <v>0.0</v>
      </c>
      <c r="W13" s="52">
        <v>0.0</v>
      </c>
      <c r="X13" s="52">
        <v>0.0</v>
      </c>
      <c r="Y13" s="52">
        <v>0.0</v>
      </c>
      <c r="Z13" s="52">
        <v>0.0</v>
      </c>
      <c r="AA13" s="52">
        <v>0.0</v>
      </c>
      <c r="AB13" s="52">
        <v>0.0</v>
      </c>
      <c r="AC13" s="52">
        <v>0.0</v>
      </c>
      <c r="AD13" s="52">
        <v>0.0</v>
      </c>
      <c r="AE13" s="52">
        <v>0.0</v>
      </c>
      <c r="AF13" s="52">
        <v>0.0</v>
      </c>
      <c r="AG13" s="52">
        <v>0.0</v>
      </c>
      <c r="AH13" s="52">
        <v>0.0</v>
      </c>
      <c r="AI13" s="52">
        <v>0.0</v>
      </c>
      <c r="AJ13" s="52">
        <v>0.0</v>
      </c>
      <c r="AK13" s="52">
        <v>0.0</v>
      </c>
      <c r="AL13" s="52">
        <v>0.0</v>
      </c>
      <c r="AM13" s="52">
        <v>0.0</v>
      </c>
      <c r="AN13" s="52">
        <v>0.0</v>
      </c>
      <c r="AO13" s="52">
        <v>5.06654140127388E-4</v>
      </c>
      <c r="AP13" s="52">
        <v>4.79141772151899E-4</v>
      </c>
      <c r="AQ13" s="52">
        <v>6.06047364583016E-4</v>
      </c>
      <c r="AR13" s="52">
        <v>4.77082447672497E-4</v>
      </c>
      <c r="AS13" s="52">
        <v>5.12390031467699E-4</v>
      </c>
      <c r="AT13" s="52">
        <v>5.45018243616664E-4</v>
      </c>
      <c r="AU13" s="52">
        <v>3.6203667154785E-4</v>
      </c>
      <c r="AV13" s="52">
        <v>3.85037043947558E-4</v>
      </c>
      <c r="AW13" s="52">
        <v>5.0865277778727E-4</v>
      </c>
      <c r="AX13" s="52">
        <v>5.31120168542166E-4</v>
      </c>
      <c r="AY13" s="52">
        <v>6.43427279978443E-4</v>
      </c>
      <c r="AZ13" s="52">
        <v>6.22723189966071E-4</v>
      </c>
      <c r="BA13" s="52">
        <v>4.60696048998816E-4</v>
      </c>
      <c r="BB13" s="52">
        <v>2.764277298E-5</v>
      </c>
      <c r="BC13" s="52">
        <v>4.96016837268421E-4</v>
      </c>
      <c r="BD13" s="52">
        <v>5.64494719737812E-4</v>
      </c>
      <c r="BE13" s="53">
        <v>2.57776321807673E-4</v>
      </c>
      <c r="BF13" s="457">
        <v>-0.544598016723896</v>
      </c>
      <c r="BG13" s="457">
        <v>0.00351734750390453</v>
      </c>
      <c r="BH13" s="457">
        <v>1.82398708011977E-5</v>
      </c>
    </row>
    <row r="14" spans="8:8">
      <c r="A14" s="45" t="s">
        <v>102</v>
      </c>
      <c r="B14" s="52">
        <v>0.0</v>
      </c>
      <c r="C14" s="52">
        <v>0.0</v>
      </c>
      <c r="D14" s="52">
        <v>0.0</v>
      </c>
      <c r="E14" s="52">
        <v>0.0</v>
      </c>
      <c r="F14" s="52">
        <v>0.0</v>
      </c>
      <c r="G14" s="52">
        <v>0.0</v>
      </c>
      <c r="H14" s="52">
        <v>0.0</v>
      </c>
      <c r="I14" s="52">
        <v>0.0</v>
      </c>
      <c r="J14" s="52">
        <v>0.0</v>
      </c>
      <c r="K14" s="52">
        <v>0.0</v>
      </c>
      <c r="L14" s="52">
        <v>0.0</v>
      </c>
      <c r="M14" s="52">
        <v>0.0</v>
      </c>
      <c r="N14" s="52">
        <v>0.0</v>
      </c>
      <c r="O14" s="52">
        <v>0.0</v>
      </c>
      <c r="P14" s="52">
        <v>0.0</v>
      </c>
      <c r="Q14" s="52">
        <v>0.0</v>
      </c>
      <c r="R14" s="52">
        <v>0.0</v>
      </c>
      <c r="S14" s="52">
        <v>0.0</v>
      </c>
      <c r="T14" s="52">
        <v>0.0</v>
      </c>
      <c r="U14" s="52">
        <v>0.0</v>
      </c>
      <c r="V14" s="52">
        <v>0.0</v>
      </c>
      <c r="W14" s="52">
        <v>0.0</v>
      </c>
      <c r="X14" s="52">
        <v>0.0</v>
      </c>
      <c r="Y14" s="52">
        <v>0.0</v>
      </c>
      <c r="Z14" s="52">
        <v>0.0</v>
      </c>
      <c r="AA14" s="52">
        <v>0.0</v>
      </c>
      <c r="AB14" s="52">
        <v>0.0</v>
      </c>
      <c r="AC14" s="52">
        <v>0.0</v>
      </c>
      <c r="AD14" s="52">
        <v>0.0</v>
      </c>
      <c r="AE14" s="52">
        <v>0.0</v>
      </c>
      <c r="AF14" s="52">
        <v>0.0</v>
      </c>
      <c r="AG14" s="52">
        <v>0.0</v>
      </c>
      <c r="AH14" s="52">
        <v>0.0</v>
      </c>
      <c r="AI14" s="52">
        <v>0.0</v>
      </c>
      <c r="AJ14" s="52">
        <v>0.0</v>
      </c>
      <c r="AK14" s="52">
        <v>0.0</v>
      </c>
      <c r="AL14" s="52">
        <v>0.0</v>
      </c>
      <c r="AM14" s="52">
        <v>0.0</v>
      </c>
      <c r="AN14" s="52">
        <v>0.0</v>
      </c>
      <c r="AO14" s="52">
        <v>0.0</v>
      </c>
      <c r="AP14" s="52">
        <v>0.0</v>
      </c>
      <c r="AQ14" s="52">
        <v>0.0</v>
      </c>
      <c r="AR14" s="52">
        <v>9.2004159375E-6</v>
      </c>
      <c r="AS14" s="52">
        <v>2.54917101242236E-5</v>
      </c>
      <c r="AT14" s="52">
        <v>3.02639351788889E-5</v>
      </c>
      <c r="AU14" s="52">
        <v>3.22412300613497E-5</v>
      </c>
      <c r="AV14" s="52">
        <v>3.12033237804878E-5</v>
      </c>
      <c r="AW14" s="52">
        <v>2.22394123636363E-5</v>
      </c>
      <c r="AX14" s="52">
        <v>5.22623802478554E-4</v>
      </c>
      <c r="AY14" s="52">
        <v>7.30574693431975E-4</v>
      </c>
      <c r="AZ14" s="52">
        <v>8.99843243387678E-4</v>
      </c>
      <c r="BA14" s="52">
        <v>7.60099928271656E-4</v>
      </c>
      <c r="BB14" s="52">
        <v>6.606E-4</v>
      </c>
      <c r="BC14" s="52">
        <v>7.18095848393158E-4</v>
      </c>
      <c r="BD14" s="52">
        <v>7.62419563523147E-4</v>
      </c>
      <c r="BE14" s="53">
        <v>7.59618838595919E-4</v>
      </c>
      <c r="BF14" s="457">
        <v>-0.00639567302330768</v>
      </c>
      <c r="BG14" s="457">
        <v>0.380787552629081</v>
      </c>
      <c r="BH14" s="457">
        <v>5.37495041320469E-5</v>
      </c>
    </row>
    <row r="15" spans="8:8">
      <c r="A15" s="45" t="s">
        <v>103</v>
      </c>
      <c r="B15" s="52">
        <v>0.0</v>
      </c>
      <c r="C15" s="52">
        <v>0.0</v>
      </c>
      <c r="D15" s="52">
        <v>0.0</v>
      </c>
      <c r="E15" s="52">
        <v>0.0</v>
      </c>
      <c r="F15" s="52">
        <v>0.0</v>
      </c>
      <c r="G15" s="52">
        <v>0.0</v>
      </c>
      <c r="H15" s="52">
        <v>0.0</v>
      </c>
      <c r="I15" s="52">
        <v>0.0</v>
      </c>
      <c r="J15" s="52">
        <v>0.0</v>
      </c>
      <c r="K15" s="52">
        <v>0.0</v>
      </c>
      <c r="L15" s="52">
        <v>0.0</v>
      </c>
      <c r="M15" s="52">
        <v>0.0</v>
      </c>
      <c r="N15" s="52">
        <v>0.0</v>
      </c>
      <c r="O15" s="52">
        <v>0.0</v>
      </c>
      <c r="P15" s="52">
        <v>0.0</v>
      </c>
      <c r="Q15" s="52">
        <v>0.0</v>
      </c>
      <c r="R15" s="52">
        <v>0.0</v>
      </c>
      <c r="S15" s="52">
        <v>0.0</v>
      </c>
      <c r="T15" s="52">
        <v>0.0</v>
      </c>
      <c r="U15" s="52">
        <v>0.0</v>
      </c>
      <c r="V15" s="52">
        <v>0.0</v>
      </c>
      <c r="W15" s="52">
        <v>0.0</v>
      </c>
      <c r="X15" s="52">
        <v>0.0</v>
      </c>
      <c r="Y15" s="52">
        <v>0.0</v>
      </c>
      <c r="Z15" s="52">
        <v>0.0</v>
      </c>
      <c r="AA15" s="52">
        <v>0.0</v>
      </c>
      <c r="AB15" s="52">
        <v>0.0</v>
      </c>
      <c r="AC15" s="52">
        <v>0.0</v>
      </c>
      <c r="AD15" s="52">
        <v>0.0</v>
      </c>
      <c r="AE15" s="52">
        <v>0.0</v>
      </c>
      <c r="AF15" s="52">
        <v>0.0</v>
      </c>
      <c r="AG15" s="52">
        <v>4.0E-6</v>
      </c>
      <c r="AH15" s="52">
        <v>6.0E-6</v>
      </c>
      <c r="AI15" s="52">
        <v>5.0E-6</v>
      </c>
      <c r="AJ15" s="52">
        <v>6.0E-6</v>
      </c>
      <c r="AK15" s="52">
        <v>8.0E-6</v>
      </c>
      <c r="AL15" s="52">
        <v>1.19220779220779E-5</v>
      </c>
      <c r="AM15" s="52">
        <v>1.18451612903226E-5</v>
      </c>
      <c r="AN15" s="52">
        <v>1.17692307692308E-5</v>
      </c>
      <c r="AO15" s="52">
        <v>1.16942675159236E-5</v>
      </c>
      <c r="AP15" s="52">
        <v>1.1620253164557E-5</v>
      </c>
      <c r="AQ15" s="52">
        <v>1.15471698113207E-5</v>
      </c>
      <c r="AR15" s="52">
        <v>1.1475E-5</v>
      </c>
      <c r="AS15" s="52">
        <v>1.14037267080745E-5</v>
      </c>
      <c r="AT15" s="52">
        <v>1.13333333333333E-5</v>
      </c>
      <c r="AU15" s="52">
        <v>1.12638036809816E-5</v>
      </c>
      <c r="AV15" s="52">
        <v>1.11951219512195E-5</v>
      </c>
      <c r="AW15" s="52">
        <v>1.11272727272727E-5</v>
      </c>
      <c r="AX15" s="52">
        <v>1.10602409638554E-5</v>
      </c>
      <c r="AY15" s="52">
        <v>0.00235913173652694</v>
      </c>
      <c r="AZ15" s="52">
        <v>0.00541305012605753</v>
      </c>
      <c r="BA15" s="52">
        <v>0.00954316791854773</v>
      </c>
      <c r="BB15" s="52">
        <v>0.009660890412</v>
      </c>
      <c r="BC15" s="52">
        <v>0.013442867817307</v>
      </c>
      <c r="BD15" s="52">
        <v>0.0147532978287587</v>
      </c>
      <c r="BE15" s="53">
        <v>0.0160224653061225</v>
      </c>
      <c r="BF15" s="457">
        <v>0.0830587346622076</v>
      </c>
      <c r="BG15" s="457">
        <v>1.04858102026721</v>
      </c>
      <c r="BH15" s="457">
        <v>0.00113372591807866</v>
      </c>
    </row>
    <row r="16" spans="8:8">
      <c r="A16" s="45" t="s">
        <v>104</v>
      </c>
      <c r="B16" s="52">
        <v>0.0</v>
      </c>
      <c r="C16" s="52">
        <v>0.0</v>
      </c>
      <c r="D16" s="52">
        <v>0.0</v>
      </c>
      <c r="E16" s="52">
        <v>0.0</v>
      </c>
      <c r="F16" s="52">
        <v>0.0</v>
      </c>
      <c r="G16" s="52">
        <v>0.0</v>
      </c>
      <c r="H16" s="52">
        <v>0.0</v>
      </c>
      <c r="I16" s="52">
        <v>0.0</v>
      </c>
      <c r="J16" s="52">
        <v>0.0</v>
      </c>
      <c r="K16" s="52">
        <v>0.0</v>
      </c>
      <c r="L16" s="52">
        <v>0.0</v>
      </c>
      <c r="M16" s="52">
        <v>0.0</v>
      </c>
      <c r="N16" s="52">
        <v>0.0</v>
      </c>
      <c r="O16" s="52">
        <v>0.0</v>
      </c>
      <c r="P16" s="52">
        <v>0.0</v>
      </c>
      <c r="Q16" s="52">
        <v>0.0</v>
      </c>
      <c r="R16" s="52">
        <v>0.0</v>
      </c>
      <c r="S16" s="52">
        <v>0.0</v>
      </c>
      <c r="T16" s="52">
        <v>0.0</v>
      </c>
      <c r="U16" s="52">
        <v>0.0</v>
      </c>
      <c r="V16" s="52">
        <v>0.0</v>
      </c>
      <c r="W16" s="52">
        <v>0.0</v>
      </c>
      <c r="X16" s="52">
        <v>0.0</v>
      </c>
      <c r="Y16" s="52">
        <v>0.0</v>
      </c>
      <c r="Z16" s="52">
        <v>0.0</v>
      </c>
      <c r="AA16" s="52">
        <v>0.0</v>
      </c>
      <c r="AB16" s="52">
        <v>0.0</v>
      </c>
      <c r="AC16" s="52">
        <v>0.0</v>
      </c>
      <c r="AD16" s="52">
        <v>0.0</v>
      </c>
      <c r="AE16" s="52">
        <v>0.0</v>
      </c>
      <c r="AF16" s="52">
        <v>0.0</v>
      </c>
      <c r="AG16" s="52">
        <v>0.0</v>
      </c>
      <c r="AH16" s="52">
        <v>0.0</v>
      </c>
      <c r="AI16" s="52">
        <v>0.0</v>
      </c>
      <c r="AJ16" s="52">
        <v>0.0</v>
      </c>
      <c r="AK16" s="52">
        <v>0.0</v>
      </c>
      <c r="AL16" s="52">
        <v>0.0</v>
      </c>
      <c r="AM16" s="52">
        <v>0.0</v>
      </c>
      <c r="AN16" s="52">
        <v>0.0</v>
      </c>
      <c r="AO16" s="52">
        <v>0.0</v>
      </c>
      <c r="AP16" s="52">
        <v>0.0</v>
      </c>
      <c r="AQ16" s="52">
        <v>0.0</v>
      </c>
      <c r="AR16" s="52">
        <v>0.0</v>
      </c>
      <c r="AS16" s="52">
        <v>0.0</v>
      </c>
      <c r="AT16" s="52">
        <v>0.0</v>
      </c>
      <c r="AU16" s="52">
        <v>0.0</v>
      </c>
      <c r="AV16" s="52">
        <v>0.0</v>
      </c>
      <c r="AW16" s="52">
        <v>0.0</v>
      </c>
      <c r="AX16" s="52">
        <v>0.0</v>
      </c>
      <c r="AY16" s="52">
        <v>0.0</v>
      </c>
      <c r="AZ16" s="52">
        <v>0.0</v>
      </c>
      <c r="BA16" s="52">
        <v>0.0</v>
      </c>
      <c r="BB16" s="52">
        <v>0.0</v>
      </c>
      <c r="BC16" s="52">
        <v>0.0</v>
      </c>
      <c r="BD16" s="52">
        <v>0.0</v>
      </c>
      <c r="BE16" s="53">
        <v>0.0</v>
      </c>
      <c r="BF16" s="457">
        <v>0.0</v>
      </c>
      <c r="BG16" s="457">
        <v>0.0</v>
      </c>
      <c r="BH16" s="457">
        <v>0.0</v>
      </c>
    </row>
    <row r="17" spans="8:8">
      <c r="A17" s="45" t="s">
        <v>105</v>
      </c>
      <c r="B17" s="52">
        <v>0.0</v>
      </c>
      <c r="C17" s="52">
        <v>0.0</v>
      </c>
      <c r="D17" s="52">
        <v>0.0</v>
      </c>
      <c r="E17" s="52">
        <v>0.0</v>
      </c>
      <c r="F17" s="52">
        <v>0.0</v>
      </c>
      <c r="G17" s="52">
        <v>0.0</v>
      </c>
      <c r="H17" s="52">
        <v>0.0</v>
      </c>
      <c r="I17" s="52">
        <v>0.0</v>
      </c>
      <c r="J17" s="52">
        <v>0.0</v>
      </c>
      <c r="K17" s="52">
        <v>0.0</v>
      </c>
      <c r="L17" s="52">
        <v>0.0</v>
      </c>
      <c r="M17" s="52">
        <v>0.0</v>
      </c>
      <c r="N17" s="52">
        <v>0.0</v>
      </c>
      <c r="O17" s="52">
        <v>0.0</v>
      </c>
      <c r="P17" s="52">
        <v>0.0</v>
      </c>
      <c r="Q17" s="52">
        <v>0.0</v>
      </c>
      <c r="R17" s="52">
        <v>0.0</v>
      </c>
      <c r="S17" s="52">
        <v>0.0</v>
      </c>
      <c r="T17" s="52">
        <v>0.0</v>
      </c>
      <c r="U17" s="52">
        <v>0.0</v>
      </c>
      <c r="V17" s="52">
        <v>0.0</v>
      </c>
      <c r="W17" s="52">
        <v>0.0</v>
      </c>
      <c r="X17" s="52">
        <v>0.0</v>
      </c>
      <c r="Y17" s="52">
        <v>0.0</v>
      </c>
      <c r="Z17" s="52">
        <v>0.0</v>
      </c>
      <c r="AA17" s="52">
        <v>0.0</v>
      </c>
      <c r="AB17" s="52">
        <v>0.0</v>
      </c>
      <c r="AC17" s="52">
        <v>0.0</v>
      </c>
      <c r="AD17" s="52">
        <v>0.0</v>
      </c>
      <c r="AE17" s="52">
        <v>0.0</v>
      </c>
      <c r="AF17" s="52">
        <v>0.0</v>
      </c>
      <c r="AG17" s="52">
        <v>0.0</v>
      </c>
      <c r="AH17" s="52">
        <v>0.0</v>
      </c>
      <c r="AI17" s="52">
        <v>0.0</v>
      </c>
      <c r="AJ17" s="52">
        <v>0.0</v>
      </c>
      <c r="AK17" s="52">
        <v>0.0</v>
      </c>
      <c r="AL17" s="52">
        <v>0.0</v>
      </c>
      <c r="AM17" s="52">
        <v>0.0</v>
      </c>
      <c r="AN17" s="52">
        <v>0.0</v>
      </c>
      <c r="AO17" s="52">
        <v>0.0</v>
      </c>
      <c r="AP17" s="52">
        <v>0.0</v>
      </c>
      <c r="AQ17" s="52">
        <v>0.0</v>
      </c>
      <c r="AR17" s="52">
        <v>0.0</v>
      </c>
      <c r="AS17" s="52">
        <v>0.0</v>
      </c>
      <c r="AT17" s="52">
        <v>0.0</v>
      </c>
      <c r="AU17" s="52">
        <v>0.0</v>
      </c>
      <c r="AV17" s="52">
        <v>0.0</v>
      </c>
      <c r="AW17" s="52">
        <v>0.0</v>
      </c>
      <c r="AX17" s="52">
        <v>0.0</v>
      </c>
      <c r="AY17" s="52">
        <v>0.0</v>
      </c>
      <c r="AZ17" s="52">
        <v>1.1475E-5</v>
      </c>
      <c r="BA17" s="52">
        <v>0.0</v>
      </c>
      <c r="BB17" s="52">
        <v>0.0</v>
      </c>
      <c r="BC17" s="52">
        <v>0.0</v>
      </c>
      <c r="BD17" s="52">
        <v>0.0</v>
      </c>
      <c r="BE17" s="53">
        <v>0.0</v>
      </c>
      <c r="BF17" s="457">
        <v>0.0</v>
      </c>
      <c r="BG17" s="457">
        <v>0.0</v>
      </c>
      <c r="BH17" s="457">
        <v>0.0</v>
      </c>
    </row>
    <row r="18" spans="8:8">
      <c r="A18" s="45" t="s">
        <v>106</v>
      </c>
      <c r="B18" s="52">
        <v>0.0</v>
      </c>
      <c r="C18" s="52">
        <v>0.0</v>
      </c>
      <c r="D18" s="52">
        <v>0.0</v>
      </c>
      <c r="E18" s="52">
        <v>0.0</v>
      </c>
      <c r="F18" s="52">
        <v>0.0</v>
      </c>
      <c r="G18" s="52">
        <v>0.0</v>
      </c>
      <c r="H18" s="52">
        <v>0.0</v>
      </c>
      <c r="I18" s="52">
        <v>0.0</v>
      </c>
      <c r="J18" s="52">
        <v>0.0</v>
      </c>
      <c r="K18" s="52">
        <v>0.0</v>
      </c>
      <c r="L18" s="52">
        <v>0.0</v>
      </c>
      <c r="M18" s="52">
        <v>0.0</v>
      </c>
      <c r="N18" s="52">
        <v>0.0</v>
      </c>
      <c r="O18" s="52">
        <v>0.0</v>
      </c>
      <c r="P18" s="52">
        <v>0.0</v>
      </c>
      <c r="Q18" s="52">
        <v>0.0</v>
      </c>
      <c r="R18" s="52">
        <v>0.0</v>
      </c>
      <c r="S18" s="52">
        <v>0.0</v>
      </c>
      <c r="T18" s="52">
        <v>0.0</v>
      </c>
      <c r="U18" s="52">
        <v>0.0</v>
      </c>
      <c r="V18" s="52">
        <v>0.0</v>
      </c>
      <c r="W18" s="52">
        <v>0.0</v>
      </c>
      <c r="X18" s="52">
        <v>0.0</v>
      </c>
      <c r="Y18" s="52">
        <v>0.0</v>
      </c>
      <c r="Z18" s="52">
        <v>0.0</v>
      </c>
      <c r="AA18" s="52">
        <v>0.0</v>
      </c>
      <c r="AB18" s="52">
        <v>0.0</v>
      </c>
      <c r="AC18" s="52">
        <v>0.0</v>
      </c>
      <c r="AD18" s="52">
        <v>0.0</v>
      </c>
      <c r="AE18" s="52">
        <v>0.0</v>
      </c>
      <c r="AF18" s="52">
        <v>0.0</v>
      </c>
      <c r="AG18" s="52">
        <v>2.2590363E-4</v>
      </c>
      <c r="AH18" s="52">
        <v>7.571247E-4</v>
      </c>
      <c r="AI18" s="52">
        <v>6.420843131E-4</v>
      </c>
      <c r="AJ18" s="52">
        <v>9.965608567E-4</v>
      </c>
      <c r="AK18" s="52">
        <v>0.001749790818</v>
      </c>
      <c r="AL18" s="52">
        <v>0.00178259110474675</v>
      </c>
      <c r="AM18" s="52">
        <v>0.00251032891494194</v>
      </c>
      <c r="AN18" s="52">
        <v>0.00225796461894231</v>
      </c>
      <c r="AO18" s="52">
        <v>0.00248926154967516</v>
      </c>
      <c r="AP18" s="52">
        <v>0.00195910800556329</v>
      </c>
      <c r="AQ18" s="52">
        <v>0.00261892334184906</v>
      </c>
      <c r="AR18" s="52">
        <v>0.00229879339689375</v>
      </c>
      <c r="AS18" s="52">
        <v>0.00188234859504969</v>
      </c>
      <c r="AT18" s="52">
        <v>0.00397976197633333</v>
      </c>
      <c r="AU18" s="52">
        <v>0.00489856059861349</v>
      </c>
      <c r="AV18" s="52">
        <v>0.00692005129029329</v>
      </c>
      <c r="AW18" s="52">
        <v>0.0104712870818182</v>
      </c>
      <c r="AX18" s="52">
        <v>0.0124333608491078</v>
      </c>
      <c r="AY18" s="52">
        <v>0.0191841264444126</v>
      </c>
      <c r="AZ18" s="52">
        <v>0.0285539041465841</v>
      </c>
      <c r="BA18" s="52">
        <v>0.0298709567908805</v>
      </c>
      <c r="BB18" s="52">
        <v>0.0288861721014724</v>
      </c>
      <c r="BC18" s="52">
        <v>0.0396864986916217</v>
      </c>
      <c r="BD18" s="52">
        <v>0.039224837981468</v>
      </c>
      <c r="BE18" s="53">
        <v>0.0322099961693091</v>
      </c>
      <c r="BF18" s="457">
        <v>-0.181080346833533</v>
      </c>
      <c r="BG18" s="457">
        <v>0.257101677747638</v>
      </c>
      <c r="BH18" s="457">
        <v>0.00227913163053668</v>
      </c>
    </row>
    <row r="19" spans="8:8">
      <c r="A19" s="45" t="s">
        <v>107</v>
      </c>
      <c r="B19" s="52">
        <v>0.0</v>
      </c>
      <c r="C19" s="52">
        <v>0.0</v>
      </c>
      <c r="D19" s="52">
        <v>0.0</v>
      </c>
      <c r="E19" s="52">
        <v>0.0</v>
      </c>
      <c r="F19" s="52">
        <v>0.0</v>
      </c>
      <c r="G19" s="52">
        <v>0.0</v>
      </c>
      <c r="H19" s="52">
        <v>0.0</v>
      </c>
      <c r="I19" s="52">
        <v>0.0</v>
      </c>
      <c r="J19" s="52">
        <v>0.0</v>
      </c>
      <c r="K19" s="52">
        <v>0.0</v>
      </c>
      <c r="L19" s="52">
        <v>0.0</v>
      </c>
      <c r="M19" s="52">
        <v>0.0</v>
      </c>
      <c r="N19" s="52">
        <v>0.0</v>
      </c>
      <c r="O19" s="52">
        <v>0.0</v>
      </c>
      <c r="P19" s="52">
        <v>0.0</v>
      </c>
      <c r="Q19" s="52">
        <v>0.0</v>
      </c>
      <c r="R19" s="52">
        <v>0.0</v>
      </c>
      <c r="S19" s="52">
        <v>0.0</v>
      </c>
      <c r="T19" s="52">
        <v>0.0</v>
      </c>
      <c r="U19" s="52">
        <v>0.0</v>
      </c>
      <c r="V19" s="52">
        <v>0.0</v>
      </c>
      <c r="W19" s="52">
        <v>0.0</v>
      </c>
      <c r="X19" s="52">
        <v>0.0</v>
      </c>
      <c r="Y19" s="52">
        <v>0.0</v>
      </c>
      <c r="Z19" s="52">
        <v>0.0</v>
      </c>
      <c r="AA19" s="52">
        <v>0.0</v>
      </c>
      <c r="AB19" s="52">
        <v>0.0</v>
      </c>
      <c r="AC19" s="52">
        <v>0.0</v>
      </c>
      <c r="AD19" s="52">
        <v>1.71717171717172E-5</v>
      </c>
      <c r="AE19" s="52">
        <v>7.77777777777778E-5</v>
      </c>
      <c r="AF19" s="52">
        <v>7.77777777777778E-5</v>
      </c>
      <c r="AG19" s="52">
        <v>7.36562222222222E-5</v>
      </c>
      <c r="AH19" s="52">
        <v>8.02152797979798E-5</v>
      </c>
      <c r="AI19" s="52">
        <v>9.12294888888889E-5</v>
      </c>
      <c r="AJ19" s="52">
        <v>1.14348346464646E-4</v>
      </c>
      <c r="AK19" s="52">
        <v>3.95497139393939E-4</v>
      </c>
      <c r="AL19" s="52">
        <v>4.77656289728453E-4</v>
      </c>
      <c r="AM19" s="52">
        <v>6.01333148093842E-4</v>
      </c>
      <c r="AN19" s="52">
        <v>6.34475408741259E-4</v>
      </c>
      <c r="AO19" s="52">
        <v>9.28880187029531E-4</v>
      </c>
      <c r="AP19" s="52">
        <v>0.00103285033325662</v>
      </c>
      <c r="AQ19" s="52">
        <v>0.00118144151766724</v>
      </c>
      <c r="AR19" s="52">
        <v>0.00122932950006612</v>
      </c>
      <c r="AS19" s="52">
        <v>0.00132064188063121</v>
      </c>
      <c r="AT19" s="52">
        <v>0.00182527178384716</v>
      </c>
      <c r="AU19" s="52">
        <v>0.00264302905218463</v>
      </c>
      <c r="AV19" s="52">
        <v>0.00326779152542782</v>
      </c>
      <c r="AW19" s="52">
        <v>0.00620239164333833</v>
      </c>
      <c r="AX19" s="52">
        <v>0.00928575038175876</v>
      </c>
      <c r="AY19" s="52">
        <v>0.00971182346775441</v>
      </c>
      <c r="AZ19" s="52">
        <v>0.0104291643135718</v>
      </c>
      <c r="BA19" s="52">
        <v>0.0105340878068465</v>
      </c>
      <c r="BB19" s="52">
        <v>0.0118821283062819</v>
      </c>
      <c r="BC19" s="52">
        <v>0.012628345429085</v>
      </c>
      <c r="BD19" s="52">
        <v>0.0165309382988476</v>
      </c>
      <c r="BE19" s="53">
        <v>0.020035565276211</v>
      </c>
      <c r="BF19" s="457">
        <v>0.208692630349657</v>
      </c>
      <c r="BG19" s="457">
        <v>0.246513528985512</v>
      </c>
      <c r="BH19" s="457">
        <v>0.00141768692913428</v>
      </c>
    </row>
    <row r="20" spans="8:8">
      <c r="A20" s="45" t="s">
        <v>108</v>
      </c>
      <c r="B20" s="52">
        <v>0.0</v>
      </c>
      <c r="C20" s="52">
        <v>0.0</v>
      </c>
      <c r="D20" s="52">
        <v>0.0</v>
      </c>
      <c r="E20" s="52">
        <v>0.0</v>
      </c>
      <c r="F20" s="52">
        <v>0.0</v>
      </c>
      <c r="G20" s="52">
        <v>0.0</v>
      </c>
      <c r="H20" s="52">
        <v>0.0</v>
      </c>
      <c r="I20" s="52">
        <v>0.0</v>
      </c>
      <c r="J20" s="52">
        <v>0.0</v>
      </c>
      <c r="K20" s="52">
        <v>0.0</v>
      </c>
      <c r="L20" s="52">
        <v>0.0</v>
      </c>
      <c r="M20" s="52">
        <v>0.0</v>
      </c>
      <c r="N20" s="52">
        <v>0.0</v>
      </c>
      <c r="O20" s="52">
        <v>0.0</v>
      </c>
      <c r="P20" s="52">
        <v>0.0</v>
      </c>
      <c r="Q20" s="52">
        <v>0.0</v>
      </c>
      <c r="R20" s="52">
        <v>0.0</v>
      </c>
      <c r="S20" s="52">
        <v>0.0</v>
      </c>
      <c r="T20" s="52">
        <v>0.0</v>
      </c>
      <c r="U20" s="52">
        <v>0.0</v>
      </c>
      <c r="V20" s="52">
        <v>0.0</v>
      </c>
      <c r="W20" s="52">
        <v>0.0</v>
      </c>
      <c r="X20" s="52">
        <v>0.0</v>
      </c>
      <c r="Y20" s="52">
        <v>0.0</v>
      </c>
      <c r="Z20" s="52">
        <v>0.0</v>
      </c>
      <c r="AA20" s="52">
        <v>0.0</v>
      </c>
      <c r="AB20" s="52">
        <v>0.0</v>
      </c>
      <c r="AC20" s="52">
        <v>0.0</v>
      </c>
      <c r="AD20" s="52">
        <v>0.0</v>
      </c>
      <c r="AE20" s="52">
        <v>0.0</v>
      </c>
      <c r="AF20" s="52">
        <v>0.0</v>
      </c>
      <c r="AG20" s="52">
        <v>0.0</v>
      </c>
      <c r="AH20" s="52">
        <v>0.0</v>
      </c>
      <c r="AI20" s="52">
        <v>0.0</v>
      </c>
      <c r="AJ20" s="52">
        <v>0.0</v>
      </c>
      <c r="AK20" s="52">
        <v>1.028E-5</v>
      </c>
      <c r="AL20" s="52">
        <v>1.02132467532468E-5</v>
      </c>
      <c r="AM20" s="52">
        <v>1.01473548387097E-5</v>
      </c>
      <c r="AN20" s="52">
        <v>1.00823076923077E-5</v>
      </c>
      <c r="AO20" s="52">
        <v>1.00180891719745E-5</v>
      </c>
      <c r="AP20" s="52">
        <v>9.95468354430379E-6</v>
      </c>
      <c r="AQ20" s="52">
        <v>9.89207547169811E-6</v>
      </c>
      <c r="AR20" s="52">
        <v>4.66458740880489E-5</v>
      </c>
      <c r="AS20" s="52">
        <v>1.18902858049144E-4</v>
      </c>
      <c r="AT20" s="52">
        <v>4.46901667567359E-4</v>
      </c>
      <c r="AU20" s="52">
        <v>7.0621232992769E-4</v>
      </c>
      <c r="AV20" s="52">
        <v>0.00109672079175763</v>
      </c>
      <c r="AW20" s="52">
        <v>0.00110626418171206</v>
      </c>
      <c r="AX20" s="52">
        <v>0.00138840126615019</v>
      </c>
      <c r="AY20" s="52">
        <v>0.00684691961088864</v>
      </c>
      <c r="AZ20" s="52">
        <v>0.0189737303565175</v>
      </c>
      <c r="BA20" s="52">
        <v>0.0274941130731411</v>
      </c>
      <c r="BB20" s="52">
        <v>0.0345750953034164</v>
      </c>
      <c r="BC20" s="52">
        <v>0.0429305628759512</v>
      </c>
      <c r="BD20" s="52">
        <v>0.0430536977321726</v>
      </c>
      <c r="BE20" s="53">
        <v>0.0489199845606604</v>
      </c>
      <c r="BF20" s="457">
        <v>0.133150599610453</v>
      </c>
      <c r="BG20" s="457">
        <v>0.578991703953273</v>
      </c>
      <c r="BH20" s="457">
        <v>0.00346150566400265</v>
      </c>
    </row>
    <row r="21" spans="8:8" s="47" ht="10.2" customFormat="1">
      <c r="A21" s="54" t="s">
        <v>109</v>
      </c>
      <c r="B21" s="55">
        <v>0.0</v>
      </c>
      <c r="C21" s="55">
        <v>0.0</v>
      </c>
      <c r="D21" s="55">
        <v>0.0</v>
      </c>
      <c r="E21" s="55">
        <v>0.0</v>
      </c>
      <c r="F21" s="55">
        <v>0.0</v>
      </c>
      <c r="G21" s="55">
        <v>0.0</v>
      </c>
      <c r="H21" s="55">
        <v>0.0</v>
      </c>
      <c r="I21" s="55">
        <v>0.0</v>
      </c>
      <c r="J21" s="55">
        <v>0.0</v>
      </c>
      <c r="K21" s="55">
        <v>0.0</v>
      </c>
      <c r="L21" s="55">
        <v>0.0</v>
      </c>
      <c r="M21" s="55">
        <v>0.0</v>
      </c>
      <c r="N21" s="55">
        <v>0.0</v>
      </c>
      <c r="O21" s="55">
        <v>0.0</v>
      </c>
      <c r="P21" s="55">
        <v>0.0</v>
      </c>
      <c r="Q21" s="55">
        <v>0.0</v>
      </c>
      <c r="R21" s="55">
        <v>0.0</v>
      </c>
      <c r="S21" s="55">
        <v>0.0</v>
      </c>
      <c r="T21" s="55">
        <v>0.0</v>
      </c>
      <c r="U21" s="55">
        <v>0.0</v>
      </c>
      <c r="V21" s="55">
        <v>0.0</v>
      </c>
      <c r="W21" s="55">
        <v>0.0</v>
      </c>
      <c r="X21" s="55">
        <v>0.0</v>
      </c>
      <c r="Y21" s="55">
        <v>0.0</v>
      </c>
      <c r="Z21" s="55">
        <v>0.0</v>
      </c>
      <c r="AA21" s="55">
        <v>0.0</v>
      </c>
      <c r="AB21" s="55">
        <v>0.0</v>
      </c>
      <c r="AC21" s="55">
        <v>0.0</v>
      </c>
      <c r="AD21" s="55">
        <v>1.71717171717172E-5</v>
      </c>
      <c r="AE21" s="55">
        <v>7.77777777777778E-5</v>
      </c>
      <c r="AF21" s="55">
        <v>7.77777777777778E-5</v>
      </c>
      <c r="AG21" s="55">
        <v>4.19739852222222E-4</v>
      </c>
      <c r="AH21" s="55">
        <v>0.00102925997979798</v>
      </c>
      <c r="AI21" s="55">
        <v>0.00111372380198889</v>
      </c>
      <c r="AJ21" s="55">
        <v>0.00148471920316465</v>
      </c>
      <c r="AK21" s="55">
        <v>0.00252114795739394</v>
      </c>
      <c r="AL21" s="55">
        <v>0.00318906668018949</v>
      </c>
      <c r="AM21" s="55">
        <v>0.0045294587727132</v>
      </c>
      <c r="AN21" s="55">
        <v>0.00434576348922203</v>
      </c>
      <c r="AO21" s="55">
        <v>0.00529569536727794</v>
      </c>
      <c r="AP21" s="55">
        <v>0.00515456167711105</v>
      </c>
      <c r="AQ21" s="55">
        <v>0.0074458967524012</v>
      </c>
      <c r="AR21" s="55">
        <v>0.0111064610075667</v>
      </c>
      <c r="AS21" s="55">
        <v>0.0158743064637692</v>
      </c>
      <c r="AT21" s="55">
        <v>0.0196248718988767</v>
      </c>
      <c r="AU21" s="55">
        <v>0.0323752483620037</v>
      </c>
      <c r="AV21" s="55">
        <v>0.0403431054428897</v>
      </c>
      <c r="AW21" s="55">
        <v>0.0723657299908345</v>
      </c>
      <c r="AX21" s="55">
        <v>0.0939835731146834</v>
      </c>
      <c r="AY21" s="55">
        <v>0.170239357475471</v>
      </c>
      <c r="AZ21" s="55">
        <v>0.286514237127317</v>
      </c>
      <c r="BA21" s="55">
        <v>0.408998907348149</v>
      </c>
      <c r="BB21" s="55">
        <v>0.505185990342097</v>
      </c>
      <c r="BC21" s="55">
        <v>0.588369883190899</v>
      </c>
      <c r="BD21" s="55">
        <v>0.702140555640678</v>
      </c>
      <c r="BE21" s="55">
        <v>0.758655081972624</v>
      </c>
      <c r="BF21" s="458">
        <v>0.0775367521527774</v>
      </c>
      <c r="BG21" s="458">
        <v>0.430084576529832</v>
      </c>
      <c r="BH21" s="458">
        <v>0.0536813101405685</v>
      </c>
    </row>
    <row r="22" spans="8:8">
      <c r="B22" s="52"/>
      <c r="C22" s="52"/>
      <c r="D22" s="52"/>
      <c r="E22" s="52"/>
      <c r="F22" s="52"/>
      <c r="G22" s="52"/>
      <c r="H22" s="52"/>
      <c r="I22" s="52"/>
      <c r="J22" s="52"/>
      <c r="K22" s="52"/>
      <c r="L22" s="52"/>
      <c r="M22" s="52"/>
      <c r="N22" s="52"/>
      <c r="O22" s="52"/>
      <c r="P22" s="52"/>
      <c r="Q22" s="52"/>
      <c r="R22" s="52"/>
      <c r="S22" s="52"/>
      <c r="T22" s="52"/>
      <c r="U22" s="52"/>
      <c r="V22" s="52"/>
      <c r="W22" s="52"/>
      <c r="X22" s="52"/>
      <c r="Y22" s="52"/>
      <c r="Z22" s="52"/>
      <c r="AA22" s="52"/>
      <c r="AB22" s="52"/>
      <c r="AC22" s="52"/>
      <c r="AD22" s="52"/>
      <c r="AE22" s="52"/>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3"/>
      <c r="BF22" s="457"/>
      <c r="BG22" s="457"/>
      <c r="BH22" s="457"/>
    </row>
    <row r="23" spans="8:8">
      <c r="A23" s="218" t="s">
        <v>110</v>
      </c>
      <c r="B23" s="52">
        <v>0.0</v>
      </c>
      <c r="C23" s="52">
        <v>0.0</v>
      </c>
      <c r="D23" s="52">
        <v>0.0</v>
      </c>
      <c r="E23" s="52">
        <v>0.0</v>
      </c>
      <c r="F23" s="52">
        <v>0.0</v>
      </c>
      <c r="G23" s="52">
        <v>0.0</v>
      </c>
      <c r="H23" s="52">
        <v>0.0</v>
      </c>
      <c r="I23" s="52">
        <v>0.0</v>
      </c>
      <c r="J23" s="52">
        <v>0.0</v>
      </c>
      <c r="K23" s="52">
        <v>0.0</v>
      </c>
      <c r="L23" s="52">
        <v>0.0</v>
      </c>
      <c r="M23" s="52">
        <v>0.0</v>
      </c>
      <c r="N23" s="52">
        <v>0.0</v>
      </c>
      <c r="O23" s="52">
        <v>0.0</v>
      </c>
      <c r="P23" s="52">
        <v>0.0</v>
      </c>
      <c r="Q23" s="52">
        <v>0.0</v>
      </c>
      <c r="R23" s="52">
        <v>0.0</v>
      </c>
      <c r="S23" s="52">
        <v>0.0</v>
      </c>
      <c r="T23" s="52">
        <v>0.0</v>
      </c>
      <c r="U23" s="52">
        <v>0.0</v>
      </c>
      <c r="V23" s="52">
        <v>0.0</v>
      </c>
      <c r="W23" s="52">
        <v>0.0</v>
      </c>
      <c r="X23" s="52">
        <v>0.0</v>
      </c>
      <c r="Y23" s="52">
        <v>0.0</v>
      </c>
      <c r="Z23" s="52">
        <v>0.0</v>
      </c>
      <c r="AA23" s="52">
        <v>0.0</v>
      </c>
      <c r="AB23" s="52">
        <v>0.0</v>
      </c>
      <c r="AC23" s="52">
        <v>0.0</v>
      </c>
      <c r="AD23" s="52">
        <v>0.0</v>
      </c>
      <c r="AE23" s="52">
        <v>0.0</v>
      </c>
      <c r="AF23" s="52">
        <v>1.0E-5</v>
      </c>
      <c r="AG23" s="52">
        <v>5.0E-5</v>
      </c>
      <c r="AH23" s="52">
        <v>2.0E-4</v>
      </c>
      <c r="AI23" s="52">
        <v>4.5E-4</v>
      </c>
      <c r="AJ23" s="52">
        <v>5.1E-4</v>
      </c>
      <c r="AK23" s="52">
        <v>6.7E-4</v>
      </c>
      <c r="AL23" s="52">
        <v>0.00170883116883117</v>
      </c>
      <c r="AM23" s="52">
        <v>0.0020038064516129</v>
      </c>
      <c r="AN23" s="52">
        <v>0.00358961538461538</v>
      </c>
      <c r="AO23" s="52">
        <v>0.00900458598726115</v>
      </c>
      <c r="AP23" s="52">
        <v>0.012891477454554</v>
      </c>
      <c r="AQ23" s="52">
        <v>0.016866498522166</v>
      </c>
      <c r="AR23" s="52">
        <v>0.0194805808691589</v>
      </c>
      <c r="AS23" s="52">
        <v>0.0191131915235071</v>
      </c>
      <c r="AT23" s="52">
        <v>0.0184548238101331</v>
      </c>
      <c r="AU23" s="52">
        <v>0.0193729326143805</v>
      </c>
      <c r="AV23" s="52">
        <v>0.0180636684818141</v>
      </c>
      <c r="AW23" s="52">
        <v>0.02282972363116</v>
      </c>
      <c r="AX23" s="52">
        <v>0.0290629174131223</v>
      </c>
      <c r="AY23" s="52">
        <v>0.0352336831905095</v>
      </c>
      <c r="AZ23" s="52">
        <v>0.0440816961052083</v>
      </c>
      <c r="BA23" s="52">
        <v>0.047392322826568</v>
      </c>
      <c r="BB23" s="52">
        <v>0.059143600224</v>
      </c>
      <c r="BC23" s="52">
        <v>0.0539564740173684</v>
      </c>
      <c r="BD23" s="52">
        <v>0.0666560530025406</v>
      </c>
      <c r="BE23" s="53">
        <v>0.0603430572269035</v>
      </c>
      <c r="BF23" s="457">
        <v>-0.0971834848434142</v>
      </c>
      <c r="BG23" s="457">
        <v>0.137032737330286</v>
      </c>
      <c r="BH23" s="457">
        <v>0.004269785369927</v>
      </c>
    </row>
    <row r="24" spans="8:8">
      <c r="A24" s="218" t="s">
        <v>111</v>
      </c>
      <c r="B24" s="52">
        <v>0.0</v>
      </c>
      <c r="C24" s="52">
        <v>0.0</v>
      </c>
      <c r="D24" s="52">
        <v>0.0</v>
      </c>
      <c r="E24" s="52">
        <v>0.0</v>
      </c>
      <c r="F24" s="52">
        <v>0.0</v>
      </c>
      <c r="G24" s="52">
        <v>0.0</v>
      </c>
      <c r="H24" s="52">
        <v>0.0</v>
      </c>
      <c r="I24" s="52">
        <v>0.0</v>
      </c>
      <c r="J24" s="52">
        <v>0.0</v>
      </c>
      <c r="K24" s="52">
        <v>0.0</v>
      </c>
      <c r="L24" s="52">
        <v>0.0</v>
      </c>
      <c r="M24" s="52">
        <v>0.0</v>
      </c>
      <c r="N24" s="52">
        <v>0.0</v>
      </c>
      <c r="O24" s="52">
        <v>0.0</v>
      </c>
      <c r="P24" s="52">
        <v>0.0</v>
      </c>
      <c r="Q24" s="52">
        <v>0.0</v>
      </c>
      <c r="R24" s="52">
        <v>0.0</v>
      </c>
      <c r="S24" s="52">
        <v>0.0</v>
      </c>
      <c r="T24" s="52">
        <v>0.0</v>
      </c>
      <c r="U24" s="52">
        <v>0.0</v>
      </c>
      <c r="V24" s="52">
        <v>0.0</v>
      </c>
      <c r="W24" s="52">
        <v>0.0</v>
      </c>
      <c r="X24" s="52">
        <v>6.0E-5</v>
      </c>
      <c r="Y24" s="52">
        <v>8.0E-5</v>
      </c>
      <c r="Z24" s="52">
        <v>7.0E-5</v>
      </c>
      <c r="AA24" s="52">
        <v>7.0E-5</v>
      </c>
      <c r="AB24" s="52">
        <v>8.0E-5</v>
      </c>
      <c r="AC24" s="52">
        <v>9.0E-5</v>
      </c>
      <c r="AD24" s="52">
        <v>8.0E-5</v>
      </c>
      <c r="AE24" s="52">
        <v>9.0E-5</v>
      </c>
      <c r="AF24" s="52">
        <v>9.0E-5</v>
      </c>
      <c r="AG24" s="52">
        <v>8.0E-5</v>
      </c>
      <c r="AH24" s="52">
        <v>8.0E-5</v>
      </c>
      <c r="AI24" s="52">
        <v>1.1E-4</v>
      </c>
      <c r="AJ24" s="52">
        <v>1.3E-4</v>
      </c>
      <c r="AK24" s="52">
        <v>1.6E-4</v>
      </c>
      <c r="AL24" s="52">
        <v>3.67597402597403E-4</v>
      </c>
      <c r="AM24" s="52">
        <v>5.62645161290323E-4</v>
      </c>
      <c r="AN24" s="52">
        <v>8.63076923076923E-4</v>
      </c>
      <c r="AO24" s="52">
        <v>0.00138382165605096</v>
      </c>
      <c r="AP24" s="52">
        <v>0.00219816455696202</v>
      </c>
      <c r="AQ24" s="52">
        <v>0.00352188679245283</v>
      </c>
      <c r="AR24" s="52">
        <v>0.0046951875</v>
      </c>
      <c r="AS24" s="52">
        <v>0.00605347826086956</v>
      </c>
      <c r="AT24" s="52">
        <v>0.00940666666666666</v>
      </c>
      <c r="AU24" s="52">
        <v>0.0121273619631902</v>
      </c>
      <c r="AV24" s="52">
        <v>0.0215692682926829</v>
      </c>
      <c r="AW24" s="52">
        <v>0.0255092727272727</v>
      </c>
      <c r="AX24" s="52">
        <v>0.0337798192771084</v>
      </c>
      <c r="AY24" s="52">
        <v>0.0422838862275449</v>
      </c>
      <c r="AZ24" s="52">
        <v>0.0507632142857142</v>
      </c>
      <c r="BA24" s="52">
        <v>0.0492288816568049</v>
      </c>
      <c r="BB24" s="52">
        <v>0.0586233000000002</v>
      </c>
      <c r="BC24" s="52">
        <v>0.0667894210526318</v>
      </c>
      <c r="BD24" s="52">
        <v>0.0866976878328557</v>
      </c>
      <c r="BE24" s="53">
        <v>0.115735370001419</v>
      </c>
      <c r="BF24" s="457">
        <v>0.331282944546438</v>
      </c>
      <c r="BG24" s="457">
        <v>0.248697309764932</v>
      </c>
      <c r="BH24" s="457">
        <v>0.00818926339374845</v>
      </c>
    </row>
    <row r="25" spans="8:8">
      <c r="A25" s="218" t="s">
        <v>112</v>
      </c>
      <c r="B25" s="52">
        <v>0.0</v>
      </c>
      <c r="C25" s="52">
        <v>0.0</v>
      </c>
      <c r="D25" s="52">
        <v>0.0</v>
      </c>
      <c r="E25" s="52">
        <v>0.0</v>
      </c>
      <c r="F25" s="52">
        <v>0.0</v>
      </c>
      <c r="G25" s="52">
        <v>0.0</v>
      </c>
      <c r="H25" s="52">
        <v>0.0</v>
      </c>
      <c r="I25" s="52">
        <v>0.0</v>
      </c>
      <c r="J25" s="52">
        <v>0.0</v>
      </c>
      <c r="K25" s="52">
        <v>0.0</v>
      </c>
      <c r="L25" s="52">
        <v>0.0</v>
      </c>
      <c r="M25" s="52">
        <v>0.0</v>
      </c>
      <c r="N25" s="52">
        <v>0.0</v>
      </c>
      <c r="O25" s="52">
        <v>0.0</v>
      </c>
      <c r="P25" s="52">
        <v>0.0</v>
      </c>
      <c r="Q25" s="52">
        <v>0.0</v>
      </c>
      <c r="R25" s="52">
        <v>0.0</v>
      </c>
      <c r="S25" s="52">
        <v>0.0</v>
      </c>
      <c r="T25" s="52">
        <v>0.0</v>
      </c>
      <c r="U25" s="52">
        <v>0.0</v>
      </c>
      <c r="V25" s="52">
        <v>0.0</v>
      </c>
      <c r="W25" s="52">
        <v>0.0</v>
      </c>
      <c r="X25" s="52">
        <v>0.0</v>
      </c>
      <c r="Y25" s="52">
        <v>0.0</v>
      </c>
      <c r="Z25" s="52">
        <v>0.0</v>
      </c>
      <c r="AA25" s="52">
        <v>0.0</v>
      </c>
      <c r="AB25" s="52">
        <v>0.0</v>
      </c>
      <c r="AC25" s="52">
        <v>0.0</v>
      </c>
      <c r="AD25" s="52">
        <v>0.0</v>
      </c>
      <c r="AE25" s="52">
        <v>0.0</v>
      </c>
      <c r="AF25" s="52">
        <v>0.0</v>
      </c>
      <c r="AG25" s="52">
        <v>0.0</v>
      </c>
      <c r="AH25" s="52">
        <v>0.0</v>
      </c>
      <c r="AI25" s="52">
        <v>0.0</v>
      </c>
      <c r="AJ25" s="52">
        <v>0.0</v>
      </c>
      <c r="AK25" s="52">
        <v>0.0</v>
      </c>
      <c r="AL25" s="52">
        <v>0.0</v>
      </c>
      <c r="AM25" s="52">
        <v>0.0</v>
      </c>
      <c r="AN25" s="52">
        <v>0.0</v>
      </c>
      <c r="AO25" s="52">
        <v>9.74522292993631E-6</v>
      </c>
      <c r="AP25" s="52">
        <v>4.84177215189873E-5</v>
      </c>
      <c r="AQ25" s="52">
        <v>1.92452830188679E-4</v>
      </c>
      <c r="AR25" s="52">
        <v>4.494375E-4</v>
      </c>
      <c r="AS25" s="52">
        <v>0.00115937888198758</v>
      </c>
      <c r="AT25" s="52">
        <v>0.00223833333333333</v>
      </c>
      <c r="AU25" s="52">
        <v>0.00639220858895705</v>
      </c>
      <c r="AV25" s="52">
        <v>0.00803249999999999</v>
      </c>
      <c r="AW25" s="52">
        <v>0.011322</v>
      </c>
      <c r="AX25" s="52">
        <v>0.0126639759036144</v>
      </c>
      <c r="AY25" s="52">
        <v>0.0121941916167665</v>
      </c>
      <c r="AZ25" s="52">
        <v>0.0132235714285714</v>
      </c>
      <c r="BA25" s="52">
        <v>0.0129008875739645</v>
      </c>
      <c r="BB25" s="52">
        <v>0.013536576</v>
      </c>
      <c r="BC25" s="52">
        <v>0.0117937321052632</v>
      </c>
      <c r="BD25" s="52">
        <v>0.0117402376075379</v>
      </c>
      <c r="BE25" s="53">
        <v>0.0131203019582167</v>
      </c>
      <c r="BF25" s="457">
        <v>0.114496535424271</v>
      </c>
      <c r="BG25" s="457">
        <v>0.180253270192649</v>
      </c>
      <c r="BH25" s="457">
        <v>9.28373137270242E-4</v>
      </c>
    </row>
    <row r="26" spans="8:8">
      <c r="A26" s="218" t="s">
        <v>113</v>
      </c>
      <c r="B26" s="52" t="s">
        <v>114</v>
      </c>
      <c r="C26" s="52" t="s">
        <v>114</v>
      </c>
      <c r="D26" s="52" t="s">
        <v>114</v>
      </c>
      <c r="E26" s="52" t="s">
        <v>114</v>
      </c>
      <c r="F26" s="52" t="s">
        <v>114</v>
      </c>
      <c r="G26" s="52" t="s">
        <v>114</v>
      </c>
      <c r="H26" s="52" t="s">
        <v>114</v>
      </c>
      <c r="I26" s="52" t="s">
        <v>114</v>
      </c>
      <c r="J26" s="52" t="s">
        <v>114</v>
      </c>
      <c r="K26" s="52" t="s">
        <v>114</v>
      </c>
      <c r="L26" s="52" t="s">
        <v>114</v>
      </c>
      <c r="M26" s="52" t="s">
        <v>114</v>
      </c>
      <c r="N26" s="52" t="s">
        <v>114</v>
      </c>
      <c r="O26" s="52" t="s">
        <v>114</v>
      </c>
      <c r="P26" s="52" t="s">
        <v>114</v>
      </c>
      <c r="Q26" s="52" t="s">
        <v>114</v>
      </c>
      <c r="R26" s="52" t="s">
        <v>114</v>
      </c>
      <c r="S26" s="52" t="s">
        <v>114</v>
      </c>
      <c r="T26" s="52" t="s">
        <v>114</v>
      </c>
      <c r="U26" s="52" t="s">
        <v>114</v>
      </c>
      <c r="V26" s="52" t="s">
        <v>114</v>
      </c>
      <c r="W26" s="52" t="s">
        <v>114</v>
      </c>
      <c r="X26" s="52" t="s">
        <v>114</v>
      </c>
      <c r="Y26" s="52" t="s">
        <v>114</v>
      </c>
      <c r="Z26" s="52" t="s">
        <v>114</v>
      </c>
      <c r="AA26" s="52">
        <v>0.0</v>
      </c>
      <c r="AB26" s="52">
        <v>0.0</v>
      </c>
      <c r="AC26" s="52">
        <v>0.0</v>
      </c>
      <c r="AD26" s="52">
        <v>0.0</v>
      </c>
      <c r="AE26" s="52">
        <v>0.0</v>
      </c>
      <c r="AF26" s="52">
        <v>0.0</v>
      </c>
      <c r="AG26" s="52">
        <v>0.0</v>
      </c>
      <c r="AH26" s="52">
        <v>0.0</v>
      </c>
      <c r="AI26" s="52">
        <v>0.0</v>
      </c>
      <c r="AJ26" s="52">
        <v>0.0</v>
      </c>
      <c r="AK26" s="52">
        <v>0.0</v>
      </c>
      <c r="AL26" s="52">
        <v>0.0</v>
      </c>
      <c r="AM26" s="52">
        <v>0.0</v>
      </c>
      <c r="AN26" s="52">
        <v>0.0</v>
      </c>
      <c r="AO26" s="52">
        <v>1.94904458598726E-5</v>
      </c>
      <c r="AP26" s="52">
        <v>9.68354430379747E-5</v>
      </c>
      <c r="AQ26" s="52">
        <v>1.82830188679245E-4</v>
      </c>
      <c r="AR26" s="52">
        <v>3.346875E-4</v>
      </c>
      <c r="AS26" s="52">
        <v>3.80124223602484E-4</v>
      </c>
      <c r="AT26" s="52">
        <v>5.1E-4</v>
      </c>
      <c r="AU26" s="52">
        <v>0.00130472392638037</v>
      </c>
      <c r="AV26" s="52">
        <v>0.00187518292682927</v>
      </c>
      <c r="AW26" s="52">
        <v>0.00305072727272727</v>
      </c>
      <c r="AX26" s="52">
        <v>0.00476512048192771</v>
      </c>
      <c r="AY26" s="52">
        <v>0.0066880239520958</v>
      </c>
      <c r="AZ26" s="52">
        <v>0.00724928571428571</v>
      </c>
      <c r="BA26" s="52">
        <v>0.00917999999999999</v>
      </c>
      <c r="BB26" s="52">
        <v>0.010836</v>
      </c>
      <c r="BC26" s="52">
        <v>0.0119483157894737</v>
      </c>
      <c r="BD26" s="52">
        <v>0.0130800688242524</v>
      </c>
      <c r="BE26" s="53">
        <v>0.0153855774043061</v>
      </c>
      <c r="BF26" s="457">
        <v>0.173047368001908</v>
      </c>
      <c r="BG26" s="457">
        <v>0.383260531152688</v>
      </c>
      <c r="BH26" s="457">
        <v>0.00108866067328615</v>
      </c>
    </row>
    <row r="27" spans="8:8">
      <c r="A27" s="218" t="s">
        <v>115</v>
      </c>
      <c r="B27" s="52">
        <v>0.0</v>
      </c>
      <c r="C27" s="52">
        <v>0.0</v>
      </c>
      <c r="D27" s="52">
        <v>0.0</v>
      </c>
      <c r="E27" s="52">
        <v>0.0</v>
      </c>
      <c r="F27" s="52">
        <v>0.0</v>
      </c>
      <c r="G27" s="52">
        <v>0.0</v>
      </c>
      <c r="H27" s="52">
        <v>0.0</v>
      </c>
      <c r="I27" s="52">
        <v>0.0</v>
      </c>
      <c r="J27" s="52">
        <v>0.0</v>
      </c>
      <c r="K27" s="52">
        <v>0.0</v>
      </c>
      <c r="L27" s="52">
        <v>0.0</v>
      </c>
      <c r="M27" s="52">
        <v>0.0</v>
      </c>
      <c r="N27" s="52">
        <v>0.0</v>
      </c>
      <c r="O27" s="52">
        <v>0.0</v>
      </c>
      <c r="P27" s="52">
        <v>0.0</v>
      </c>
      <c r="Q27" s="52">
        <v>0.0</v>
      </c>
      <c r="R27" s="52">
        <v>0.0</v>
      </c>
      <c r="S27" s="52">
        <v>0.0</v>
      </c>
      <c r="T27" s="52">
        <v>0.0</v>
      </c>
      <c r="U27" s="52">
        <v>0.0</v>
      </c>
      <c r="V27" s="52">
        <v>0.0</v>
      </c>
      <c r="W27" s="52">
        <v>0.0</v>
      </c>
      <c r="X27" s="52">
        <v>0.0</v>
      </c>
      <c r="Y27" s="52">
        <v>0.0</v>
      </c>
      <c r="Z27" s="52">
        <v>0.0</v>
      </c>
      <c r="AA27" s="52">
        <v>0.0</v>
      </c>
      <c r="AB27" s="52">
        <v>0.0</v>
      </c>
      <c r="AC27" s="52">
        <v>0.0</v>
      </c>
      <c r="AD27" s="52">
        <v>0.0</v>
      </c>
      <c r="AE27" s="52">
        <v>0.0</v>
      </c>
      <c r="AF27" s="52">
        <v>0.0</v>
      </c>
      <c r="AG27" s="52">
        <v>0.0</v>
      </c>
      <c r="AH27" s="52">
        <v>0.0</v>
      </c>
      <c r="AI27" s="52">
        <v>0.0</v>
      </c>
      <c r="AJ27" s="52">
        <v>0.0</v>
      </c>
      <c r="AK27" s="52">
        <v>0.0</v>
      </c>
      <c r="AL27" s="52">
        <v>0.0</v>
      </c>
      <c r="AM27" s="52">
        <v>0.0</v>
      </c>
      <c r="AN27" s="52">
        <v>0.0</v>
      </c>
      <c r="AO27" s="52">
        <v>3.45955414012739E-6</v>
      </c>
      <c r="AP27" s="52">
        <v>3.4376582278481E-6</v>
      </c>
      <c r="AQ27" s="52">
        <v>3.41603773584906E-6</v>
      </c>
      <c r="AR27" s="52">
        <v>3.40425E-6</v>
      </c>
      <c r="AS27" s="52">
        <v>3.38310559006211E-6</v>
      </c>
      <c r="AT27" s="52">
        <v>3.36222222222222E-6</v>
      </c>
      <c r="AU27" s="52">
        <v>2.90981595092024E-4</v>
      </c>
      <c r="AV27" s="52">
        <v>0.00106353658536585</v>
      </c>
      <c r="AW27" s="52">
        <v>0.00171545454545454</v>
      </c>
      <c r="AX27" s="52">
        <v>0.00212909638554217</v>
      </c>
      <c r="AY27" s="52">
        <v>0.00168483233532934</v>
      </c>
      <c r="AZ27" s="52">
        <v>0.00202048339285714</v>
      </c>
      <c r="BA27" s="52">
        <v>0.00205238183431952</v>
      </c>
      <c r="BB27" s="52">
        <v>0.00190305</v>
      </c>
      <c r="BC27" s="52">
        <v>0.00197387894736842</v>
      </c>
      <c r="BD27" s="52">
        <v>0.00212665891028267</v>
      </c>
      <c r="BE27" s="53">
        <v>0.00213144084897959</v>
      </c>
      <c r="BF27" s="457">
        <v>-4.89815350752987E-4</v>
      </c>
      <c r="BG27" s="457">
        <v>0.905930862460556</v>
      </c>
      <c r="BH27" s="457">
        <v>1.50817598114342E-4</v>
      </c>
    </row>
    <row r="28" spans="8:8">
      <c r="A28" s="218" t="s">
        <v>116</v>
      </c>
      <c r="B28" s="52">
        <v>0.0</v>
      </c>
      <c r="C28" s="52">
        <v>0.0</v>
      </c>
      <c r="D28" s="52">
        <v>0.0</v>
      </c>
      <c r="E28" s="52">
        <v>0.0</v>
      </c>
      <c r="F28" s="52">
        <v>0.0</v>
      </c>
      <c r="G28" s="52">
        <v>0.0</v>
      </c>
      <c r="H28" s="52">
        <v>0.0</v>
      </c>
      <c r="I28" s="52">
        <v>0.0</v>
      </c>
      <c r="J28" s="52">
        <v>0.0</v>
      </c>
      <c r="K28" s="52">
        <v>0.0</v>
      </c>
      <c r="L28" s="52">
        <v>0.0</v>
      </c>
      <c r="M28" s="52">
        <v>0.0</v>
      </c>
      <c r="N28" s="52">
        <v>0.0</v>
      </c>
      <c r="O28" s="52">
        <v>0.0</v>
      </c>
      <c r="P28" s="52">
        <v>0.0</v>
      </c>
      <c r="Q28" s="52">
        <v>0.0</v>
      </c>
      <c r="R28" s="52">
        <v>0.0</v>
      </c>
      <c r="S28" s="52">
        <v>0.0</v>
      </c>
      <c r="T28" s="52">
        <v>0.0</v>
      </c>
      <c r="U28" s="52">
        <v>0.0</v>
      </c>
      <c r="V28" s="52">
        <v>0.0</v>
      </c>
      <c r="W28" s="52">
        <v>0.0</v>
      </c>
      <c r="X28" s="52">
        <v>0.0</v>
      </c>
      <c r="Y28" s="52">
        <v>0.0</v>
      </c>
      <c r="Z28" s="52">
        <v>0.0</v>
      </c>
      <c r="AA28" s="52">
        <v>0.0</v>
      </c>
      <c r="AB28" s="52">
        <v>0.0</v>
      </c>
      <c r="AC28" s="52">
        <v>0.0</v>
      </c>
      <c r="AD28" s="52">
        <v>0.0</v>
      </c>
      <c r="AE28" s="52">
        <v>0.0</v>
      </c>
      <c r="AF28" s="52">
        <v>0.0</v>
      </c>
      <c r="AG28" s="52">
        <v>0.0</v>
      </c>
      <c r="AH28" s="52">
        <v>0.0</v>
      </c>
      <c r="AI28" s="52">
        <v>0.0</v>
      </c>
      <c r="AJ28" s="52">
        <v>0.0</v>
      </c>
      <c r="AK28" s="52">
        <v>0.0</v>
      </c>
      <c r="AL28" s="52">
        <v>1.98701298701299E-6</v>
      </c>
      <c r="AM28" s="52">
        <v>1.57935483870968E-5</v>
      </c>
      <c r="AN28" s="52">
        <v>3.825E-5</v>
      </c>
      <c r="AO28" s="52">
        <v>9.64777070063694E-5</v>
      </c>
      <c r="AP28" s="52">
        <v>2.0606582278481E-4</v>
      </c>
      <c r="AQ28" s="52">
        <v>4.75117924528302E-4</v>
      </c>
      <c r="AR28" s="52">
        <v>0.001196249625</v>
      </c>
      <c r="AS28" s="52">
        <v>0.00232503931677019</v>
      </c>
      <c r="AT28" s="52">
        <v>0.00272063277777778</v>
      </c>
      <c r="AU28" s="52">
        <v>0.00314910607361963</v>
      </c>
      <c r="AV28" s="52">
        <v>0.00370185365853658</v>
      </c>
      <c r="AW28" s="52">
        <v>0.00386950909090909</v>
      </c>
      <c r="AX28" s="52">
        <v>0.00440842771084337</v>
      </c>
      <c r="AY28" s="52">
        <v>0.00436553892215568</v>
      </c>
      <c r="AZ28" s="52">
        <v>0.00521475</v>
      </c>
      <c r="BA28" s="52">
        <v>0.0044994674556213</v>
      </c>
      <c r="BB28" s="52">
        <v>0.005319342</v>
      </c>
      <c r="BC28" s="52">
        <v>0.0054519</v>
      </c>
      <c r="BD28" s="52">
        <v>0.00624006554690701</v>
      </c>
      <c r="BE28" s="53">
        <v>0.0062091493877551</v>
      </c>
      <c r="BF28" s="457">
        <v>-0.00767316430084908</v>
      </c>
      <c r="BG28" s="457">
        <v>0.0865555201945221</v>
      </c>
      <c r="BH28" s="457">
        <v>4.39350215814188E-4</v>
      </c>
    </row>
    <row r="29" spans="8:8">
      <c r="A29" s="218" t="s">
        <v>117</v>
      </c>
      <c r="B29" s="52">
        <v>0.0</v>
      </c>
      <c r="C29" s="52">
        <v>0.0</v>
      </c>
      <c r="D29" s="52">
        <v>0.0</v>
      </c>
      <c r="E29" s="52">
        <v>0.0</v>
      </c>
      <c r="F29" s="52">
        <v>0.0</v>
      </c>
      <c r="G29" s="52">
        <v>0.0</v>
      </c>
      <c r="H29" s="52">
        <v>0.0</v>
      </c>
      <c r="I29" s="52">
        <v>0.0</v>
      </c>
      <c r="J29" s="52">
        <v>0.0</v>
      </c>
      <c r="K29" s="52">
        <v>0.0</v>
      </c>
      <c r="L29" s="52">
        <v>0.0</v>
      </c>
      <c r="M29" s="52">
        <v>0.0</v>
      </c>
      <c r="N29" s="52">
        <v>0.0</v>
      </c>
      <c r="O29" s="52">
        <v>3.0E-5</v>
      </c>
      <c r="P29" s="52">
        <v>6.0E-5</v>
      </c>
      <c r="Q29" s="52">
        <v>1.05E-4</v>
      </c>
      <c r="R29" s="52">
        <v>1.05E-4</v>
      </c>
      <c r="S29" s="52">
        <v>1.85E-4</v>
      </c>
      <c r="T29" s="52">
        <v>2.71E-4</v>
      </c>
      <c r="U29" s="52">
        <v>3.32E-4</v>
      </c>
      <c r="V29" s="52">
        <v>5.14E-4</v>
      </c>
      <c r="W29" s="52">
        <v>0.001256</v>
      </c>
      <c r="X29" s="52">
        <v>0.001738</v>
      </c>
      <c r="Y29" s="52">
        <v>0.002917</v>
      </c>
      <c r="Z29" s="52">
        <v>0.004284</v>
      </c>
      <c r="AA29" s="52">
        <v>0.006103</v>
      </c>
      <c r="AB29" s="52">
        <v>0.007401</v>
      </c>
      <c r="AC29" s="52">
        <v>0.009154</v>
      </c>
      <c r="AD29" s="52">
        <v>0.010342</v>
      </c>
      <c r="AE29" s="52">
        <v>0.01137</v>
      </c>
      <c r="AF29" s="52">
        <v>0.011773</v>
      </c>
      <c r="AG29" s="52">
        <v>0.012269</v>
      </c>
      <c r="AH29" s="52">
        <v>0.019342</v>
      </c>
      <c r="AI29" s="52">
        <v>0.028199</v>
      </c>
      <c r="AJ29" s="52">
        <v>0.03029</v>
      </c>
      <c r="AK29" s="52">
        <v>0.042412</v>
      </c>
      <c r="AL29" s="52">
        <v>0.0427805827922078</v>
      </c>
      <c r="AM29" s="52">
        <v>0.0481401064516129</v>
      </c>
      <c r="AN29" s="52">
        <v>0.0545384519230769</v>
      </c>
      <c r="AO29" s="52">
        <v>0.0641538853503185</v>
      </c>
      <c r="AP29" s="52">
        <v>0.0640469620253164</v>
      </c>
      <c r="AQ29" s="52">
        <v>0.0587746933962264</v>
      </c>
      <c r="AR29" s="52">
        <v>0.0685746</v>
      </c>
      <c r="AS29" s="52">
        <v>0.0658356149068323</v>
      </c>
      <c r="AT29" s="52">
        <v>0.0634713888888889</v>
      </c>
      <c r="AU29" s="52">
        <v>0.0733031656441717</v>
      </c>
      <c r="AV29" s="52">
        <v>0.0911859786585365</v>
      </c>
      <c r="AW29" s="52">
        <v>0.0952303424242423</v>
      </c>
      <c r="AX29" s="52">
        <v>0.102521751506024</v>
      </c>
      <c r="AY29" s="52">
        <v>0.119821013473054</v>
      </c>
      <c r="AZ29" s="52">
        <v>0.128712084821428</v>
      </c>
      <c r="BA29" s="52">
        <v>0.11571625887574</v>
      </c>
      <c r="BB29" s="52">
        <v>0.13302</v>
      </c>
      <c r="BC29" s="52">
        <v>0.124385918128655</v>
      </c>
      <c r="BD29" s="52">
        <v>0.143965740816605</v>
      </c>
      <c r="BE29" s="53">
        <v>0.145244443872167</v>
      </c>
      <c r="BF29" s="457">
        <v>0.00612548727036777</v>
      </c>
      <c r="BG29" s="457">
        <v>0.085345763713061</v>
      </c>
      <c r="BH29" s="457">
        <v>0.010277281762119</v>
      </c>
    </row>
    <row r="30" spans="8:8">
      <c r="A30" s="218" t="s">
        <v>118</v>
      </c>
      <c r="B30" s="52" t="s">
        <v>114</v>
      </c>
      <c r="C30" s="52" t="s">
        <v>114</v>
      </c>
      <c r="D30" s="52" t="s">
        <v>114</v>
      </c>
      <c r="E30" s="52" t="s">
        <v>114</v>
      </c>
      <c r="F30" s="52" t="s">
        <v>114</v>
      </c>
      <c r="G30" s="52" t="s">
        <v>114</v>
      </c>
      <c r="H30" s="52" t="s">
        <v>114</v>
      </c>
      <c r="I30" s="52" t="s">
        <v>114</v>
      </c>
      <c r="J30" s="52" t="s">
        <v>114</v>
      </c>
      <c r="K30" s="52" t="s">
        <v>114</v>
      </c>
      <c r="L30" s="52" t="s">
        <v>114</v>
      </c>
      <c r="M30" s="52" t="s">
        <v>114</v>
      </c>
      <c r="N30" s="52" t="s">
        <v>114</v>
      </c>
      <c r="O30" s="52" t="s">
        <v>114</v>
      </c>
      <c r="P30" s="52" t="s">
        <v>114</v>
      </c>
      <c r="Q30" s="52" t="s">
        <v>114</v>
      </c>
      <c r="R30" s="52" t="s">
        <v>114</v>
      </c>
      <c r="S30" s="52" t="s">
        <v>114</v>
      </c>
      <c r="T30" s="52" t="s">
        <v>114</v>
      </c>
      <c r="U30" s="52" t="s">
        <v>114</v>
      </c>
      <c r="V30" s="52">
        <v>0.0</v>
      </c>
      <c r="W30" s="52">
        <v>0.0</v>
      </c>
      <c r="X30" s="52">
        <v>0.0</v>
      </c>
      <c r="Y30" s="52">
        <v>0.0</v>
      </c>
      <c r="Z30" s="52">
        <v>0.0</v>
      </c>
      <c r="AA30" s="52">
        <v>0.0</v>
      </c>
      <c r="AB30" s="52">
        <v>0.0</v>
      </c>
      <c r="AC30" s="52">
        <v>0.0</v>
      </c>
      <c r="AD30" s="52">
        <v>0.0</v>
      </c>
      <c r="AE30" s="52">
        <v>0.0</v>
      </c>
      <c r="AF30" s="52">
        <v>0.0</v>
      </c>
      <c r="AG30" s="52">
        <v>0.0</v>
      </c>
      <c r="AH30" s="52">
        <v>0.0</v>
      </c>
      <c r="AI30" s="52">
        <v>0.0</v>
      </c>
      <c r="AJ30" s="52">
        <v>0.0</v>
      </c>
      <c r="AK30" s="52">
        <v>0.0</v>
      </c>
      <c r="AL30" s="52">
        <v>0.0</v>
      </c>
      <c r="AM30" s="52">
        <v>1.38193548387097E-5</v>
      </c>
      <c r="AN30" s="52">
        <v>5.98269230769231E-5</v>
      </c>
      <c r="AO30" s="52">
        <v>7.40636942675159E-5</v>
      </c>
      <c r="AP30" s="52">
        <v>5.21943037974683E-4</v>
      </c>
      <c r="AQ30" s="52">
        <v>7.34207547169811E-4</v>
      </c>
      <c r="AR30" s="52">
        <v>8.701875E-4</v>
      </c>
      <c r="AS30" s="52">
        <v>0.00126391304347826</v>
      </c>
      <c r="AT30" s="52">
        <v>0.00184166666666667</v>
      </c>
      <c r="AU30" s="52">
        <v>0.00260006134969325</v>
      </c>
      <c r="AV30" s="52">
        <v>0.00343317073170731</v>
      </c>
      <c r="AW30" s="52">
        <v>0.00402436363636363</v>
      </c>
      <c r="AX30" s="52">
        <v>0.00487572289156626</v>
      </c>
      <c r="AY30" s="52">
        <v>0.00553365269461077</v>
      </c>
      <c r="AZ30" s="52">
        <v>0.00651251785714285</v>
      </c>
      <c r="BA30" s="52">
        <v>0.00537763313609467</v>
      </c>
      <c r="BB30" s="52">
        <v>0.006507</v>
      </c>
      <c r="BC30" s="52">
        <v>0.00569052631578947</v>
      </c>
      <c r="BD30" s="52">
        <v>0.00612417861532159</v>
      </c>
      <c r="BE30" s="53">
        <v>0.00731208643261985</v>
      </c>
      <c r="BF30" s="457">
        <v>0.190707932022934</v>
      </c>
      <c r="BG30" s="457">
        <v>0.12767429803872</v>
      </c>
      <c r="BH30" s="457">
        <v>5.17392407816591E-4</v>
      </c>
    </row>
    <row r="31" spans="8:8">
      <c r="A31" s="218" t="s">
        <v>119</v>
      </c>
      <c r="B31" s="52">
        <v>0.0</v>
      </c>
      <c r="C31" s="52">
        <v>0.0</v>
      </c>
      <c r="D31" s="52">
        <v>0.0</v>
      </c>
      <c r="E31" s="52">
        <v>0.0</v>
      </c>
      <c r="F31" s="52">
        <v>0.0</v>
      </c>
      <c r="G31" s="52">
        <v>0.0</v>
      </c>
      <c r="H31" s="52">
        <v>0.0</v>
      </c>
      <c r="I31" s="52">
        <v>0.0</v>
      </c>
      <c r="J31" s="52">
        <v>0.0</v>
      </c>
      <c r="K31" s="52">
        <v>0.0</v>
      </c>
      <c r="L31" s="52">
        <v>0.0</v>
      </c>
      <c r="M31" s="52">
        <v>0.0</v>
      </c>
      <c r="N31" s="52">
        <v>0.0</v>
      </c>
      <c r="O31" s="52">
        <v>0.0</v>
      </c>
      <c r="P31" s="52">
        <v>0.0</v>
      </c>
      <c r="Q31" s="52">
        <v>0.0</v>
      </c>
      <c r="R31" s="52">
        <v>0.0</v>
      </c>
      <c r="S31" s="52">
        <v>0.0</v>
      </c>
      <c r="T31" s="52">
        <v>0.0</v>
      </c>
      <c r="U31" s="52">
        <v>0.0</v>
      </c>
      <c r="V31" s="52">
        <v>0.0</v>
      </c>
      <c r="W31" s="52">
        <v>0.0</v>
      </c>
      <c r="X31" s="52">
        <v>0.0</v>
      </c>
      <c r="Y31" s="52">
        <v>0.0</v>
      </c>
      <c r="Z31" s="52">
        <v>0.0</v>
      </c>
      <c r="AA31" s="52">
        <v>0.0</v>
      </c>
      <c r="AB31" s="52">
        <v>6.0E-6</v>
      </c>
      <c r="AC31" s="52">
        <v>2.4E-5</v>
      </c>
      <c r="AD31" s="52">
        <v>4.4E-5</v>
      </c>
      <c r="AE31" s="52">
        <v>7.2E-5</v>
      </c>
      <c r="AF31" s="52">
        <v>1.08E-4</v>
      </c>
      <c r="AG31" s="52">
        <v>1.1E-4</v>
      </c>
      <c r="AH31" s="52">
        <v>1.66E-4</v>
      </c>
      <c r="AI31" s="52">
        <v>2.3E-4</v>
      </c>
      <c r="AJ31" s="52">
        <v>4.9E-4</v>
      </c>
      <c r="AK31" s="52">
        <v>7.66E-4</v>
      </c>
      <c r="AL31" s="52">
        <v>6.91480519480519E-4</v>
      </c>
      <c r="AM31" s="52">
        <v>6.21870967741935E-4</v>
      </c>
      <c r="AN31" s="52">
        <v>9.01326923076923E-4</v>
      </c>
      <c r="AO31" s="52">
        <v>0.00117235031847134</v>
      </c>
      <c r="AP31" s="52">
        <v>0.00162974050632911</v>
      </c>
      <c r="AQ31" s="52">
        <v>0.00146937735849057</v>
      </c>
      <c r="AR31" s="52">
        <v>0.001801575</v>
      </c>
      <c r="AS31" s="52">
        <v>0.00247555900621118</v>
      </c>
      <c r="AT31" s="52">
        <v>0.00261233333333333</v>
      </c>
      <c r="AU31" s="52">
        <v>0.00276244785276073</v>
      </c>
      <c r="AV31" s="52">
        <v>0.00449110975609756</v>
      </c>
      <c r="AW31" s="52">
        <v>0.00458350909090909</v>
      </c>
      <c r="AX31" s="52">
        <v>0.00713109036144578</v>
      </c>
      <c r="AY31" s="52">
        <v>0.0101438083832335</v>
      </c>
      <c r="AZ31" s="52">
        <v>0.0214063852813853</v>
      </c>
      <c r="BA31" s="52">
        <v>0.028055944055944</v>
      </c>
      <c r="BB31" s="52">
        <v>0.0435909090909091</v>
      </c>
      <c r="BC31" s="52">
        <v>0.0527713981924508</v>
      </c>
      <c r="BD31" s="52">
        <v>0.0542516521213777</v>
      </c>
      <c r="BE31" s="53">
        <v>0.0715016285302</v>
      </c>
      <c r="BF31" s="457">
        <v>0.31436124249033</v>
      </c>
      <c r="BG31" s="457">
        <v>0.354373468652347</v>
      </c>
      <c r="BH31" s="457">
        <v>0.00505934935109798</v>
      </c>
    </row>
    <row r="32" spans="8:8">
      <c r="A32" s="218" t="s">
        <v>120</v>
      </c>
      <c r="B32" s="52">
        <v>0.0</v>
      </c>
      <c r="C32" s="52">
        <v>0.0</v>
      </c>
      <c r="D32" s="52">
        <v>0.0</v>
      </c>
      <c r="E32" s="52">
        <v>0.0</v>
      </c>
      <c r="F32" s="52">
        <v>0.0</v>
      </c>
      <c r="G32" s="52">
        <v>0.0</v>
      </c>
      <c r="H32" s="52">
        <v>0.0</v>
      </c>
      <c r="I32" s="52">
        <v>0.0</v>
      </c>
      <c r="J32" s="52">
        <v>0.0</v>
      </c>
      <c r="K32" s="52">
        <v>0.0</v>
      </c>
      <c r="L32" s="52">
        <v>0.0</v>
      </c>
      <c r="M32" s="52">
        <v>0.0</v>
      </c>
      <c r="N32" s="52">
        <v>0.0</v>
      </c>
      <c r="O32" s="52">
        <v>0.0</v>
      </c>
      <c r="P32" s="52">
        <v>0.0</v>
      </c>
      <c r="Q32" s="52">
        <v>0.0</v>
      </c>
      <c r="R32" s="52">
        <v>0.0</v>
      </c>
      <c r="S32" s="52">
        <v>0.0</v>
      </c>
      <c r="T32" s="52">
        <v>0.0</v>
      </c>
      <c r="U32" s="52">
        <v>0.0</v>
      </c>
      <c r="V32" s="52">
        <v>0.0</v>
      </c>
      <c r="W32" s="52">
        <v>0.0</v>
      </c>
      <c r="X32" s="52">
        <v>0.0</v>
      </c>
      <c r="Y32" s="52">
        <v>0.0</v>
      </c>
      <c r="Z32" s="52">
        <v>0.0</v>
      </c>
      <c r="AA32" s="52">
        <v>2.71526E-6</v>
      </c>
      <c r="AB32" s="52">
        <v>4.89604E-6</v>
      </c>
      <c r="AC32" s="52">
        <v>4.89604E-6</v>
      </c>
      <c r="AD32" s="52">
        <v>2.40218E-5</v>
      </c>
      <c r="AE32" s="52">
        <v>4.704E-5</v>
      </c>
      <c r="AF32" s="52">
        <v>4.7142E-5</v>
      </c>
      <c r="AG32" s="52">
        <v>7.4302E-5</v>
      </c>
      <c r="AH32" s="52">
        <v>1.11284E-4</v>
      </c>
      <c r="AI32" s="52">
        <v>1.94972E-4</v>
      </c>
      <c r="AJ32" s="52">
        <v>3.694443E-4</v>
      </c>
      <c r="AK32" s="52">
        <v>4.8E-4</v>
      </c>
      <c r="AL32" s="52">
        <v>0.00130149350649351</v>
      </c>
      <c r="AM32" s="52">
        <v>0.0026158064516129</v>
      </c>
      <c r="AN32" s="52">
        <v>0.00380538461538461</v>
      </c>
      <c r="AO32" s="52">
        <v>0.0057984076433121</v>
      </c>
      <c r="AP32" s="52">
        <v>0.00931556962025316</v>
      </c>
      <c r="AQ32" s="52">
        <v>0.0209966037735849</v>
      </c>
      <c r="AR32" s="52">
        <v>0.038919375</v>
      </c>
      <c r="AS32" s="52">
        <v>0.0541106832298136</v>
      </c>
      <c r="AT32" s="52">
        <v>0.0747244444444444</v>
      </c>
      <c r="AU32" s="52">
        <v>0.0933487730061349</v>
      </c>
      <c r="AV32" s="52">
        <v>0.112436341463415</v>
      </c>
      <c r="AW32" s="52">
        <v>0.140092224545454</v>
      </c>
      <c r="AX32" s="52">
        <v>0.147970760963855</v>
      </c>
      <c r="AY32" s="52">
        <v>0.158040653712575</v>
      </c>
      <c r="AZ32" s="52">
        <v>0.19443903</v>
      </c>
      <c r="BA32" s="52">
        <v>0.192906428698225</v>
      </c>
      <c r="BB32" s="52">
        <v>0.22089321</v>
      </c>
      <c r="BC32" s="52">
        <v>0.255276205263158</v>
      </c>
      <c r="BD32" s="52">
        <v>0.308574441556739</v>
      </c>
      <c r="BE32" s="53">
        <v>0.360628171508996</v>
      </c>
      <c r="BF32" s="457">
        <v>0.165497851415186</v>
      </c>
      <c r="BG32" s="457">
        <v>0.152364114836864</v>
      </c>
      <c r="BH32" s="457">
        <v>0.0255175153771646</v>
      </c>
    </row>
    <row r="33" spans="8:8">
      <c r="A33" s="218" t="s">
        <v>121</v>
      </c>
      <c r="B33" s="52">
        <v>0.0</v>
      </c>
      <c r="C33" s="52">
        <v>0.0</v>
      </c>
      <c r="D33" s="52">
        <v>0.0</v>
      </c>
      <c r="E33" s="52">
        <v>0.0</v>
      </c>
      <c r="F33" s="52">
        <v>0.0</v>
      </c>
      <c r="G33" s="52">
        <v>0.0</v>
      </c>
      <c r="H33" s="52">
        <v>0.0</v>
      </c>
      <c r="I33" s="52">
        <v>0.0</v>
      </c>
      <c r="J33" s="52">
        <v>0.0</v>
      </c>
      <c r="K33" s="52">
        <v>0.0</v>
      </c>
      <c r="L33" s="52">
        <v>0.0</v>
      </c>
      <c r="M33" s="52">
        <v>0.0</v>
      </c>
      <c r="N33" s="52">
        <v>0.0</v>
      </c>
      <c r="O33" s="52">
        <v>0.0</v>
      </c>
      <c r="P33" s="52">
        <v>0.0</v>
      </c>
      <c r="Q33" s="52">
        <v>0.0</v>
      </c>
      <c r="R33" s="52">
        <v>0.0</v>
      </c>
      <c r="S33" s="52">
        <v>0.0</v>
      </c>
      <c r="T33" s="52">
        <v>0.0</v>
      </c>
      <c r="U33" s="52">
        <v>0.0</v>
      </c>
      <c r="V33" s="52">
        <v>0.0</v>
      </c>
      <c r="W33" s="52">
        <v>1.0E-5</v>
      </c>
      <c r="X33" s="52">
        <v>2.0E-5</v>
      </c>
      <c r="Y33" s="52">
        <v>8.0E-5</v>
      </c>
      <c r="Z33" s="52">
        <v>2.6E-4</v>
      </c>
      <c r="AA33" s="52">
        <v>7.1E-4</v>
      </c>
      <c r="AB33" s="52">
        <v>0.001</v>
      </c>
      <c r="AC33" s="52">
        <v>0.00275</v>
      </c>
      <c r="AD33" s="52">
        <v>0.006</v>
      </c>
      <c r="AE33" s="52">
        <v>0.00909</v>
      </c>
      <c r="AF33" s="52">
        <v>0.015</v>
      </c>
      <c r="AG33" s="52">
        <v>0.02032</v>
      </c>
      <c r="AH33" s="52">
        <v>0.02966</v>
      </c>
      <c r="AI33" s="52">
        <v>0.04489</v>
      </c>
      <c r="AJ33" s="52">
        <v>0.05528</v>
      </c>
      <c r="AK33" s="52">
        <v>0.09513</v>
      </c>
      <c r="AL33" s="52">
        <v>0.104407597402597</v>
      </c>
      <c r="AM33" s="52">
        <v>0.155823096774194</v>
      </c>
      <c r="AN33" s="52">
        <v>0.183531346153846</v>
      </c>
      <c r="AO33" s="52">
        <v>0.248590891719745</v>
      </c>
      <c r="AP33" s="52">
        <v>0.263673227848101</v>
      </c>
      <c r="AQ33" s="52">
        <v>0.295511320754717</v>
      </c>
      <c r="AR33" s="52">
        <v>0.3797555625</v>
      </c>
      <c r="AS33" s="52">
        <v>0.38557900621118</v>
      </c>
      <c r="AT33" s="52">
        <v>0.365008888888889</v>
      </c>
      <c r="AU33" s="52">
        <v>0.361821533742331</v>
      </c>
      <c r="AV33" s="52">
        <v>0.465129329268292</v>
      </c>
      <c r="AW33" s="52">
        <v>0.479214545454545</v>
      </c>
      <c r="AX33" s="52">
        <v>0.486069939759036</v>
      </c>
      <c r="AY33" s="52">
        <v>0.535930598802395</v>
      </c>
      <c r="AZ33" s="52">
        <v>0.734254285714285</v>
      </c>
      <c r="BA33" s="52">
        <v>0.723572307692307</v>
      </c>
      <c r="BB33" s="52">
        <v>0.951237</v>
      </c>
      <c r="BC33" s="52">
        <v>0.983772105263158</v>
      </c>
      <c r="BD33" s="52">
        <v>1.12226687423187</v>
      </c>
      <c r="BE33" s="53">
        <v>1.16318302040816</v>
      </c>
      <c r="BF33" s="457">
        <v>0.0336266278178665</v>
      </c>
      <c r="BG33" s="457">
        <v>0.118869075027134</v>
      </c>
      <c r="BH33" s="457">
        <v>0.0823051080161709</v>
      </c>
    </row>
    <row r="34" spans="8:8">
      <c r="A34" s="218" t="s">
        <v>122</v>
      </c>
      <c r="B34" s="52">
        <v>0.0</v>
      </c>
      <c r="C34" s="52">
        <v>0.0</v>
      </c>
      <c r="D34" s="52">
        <v>0.0</v>
      </c>
      <c r="E34" s="52">
        <v>0.0</v>
      </c>
      <c r="F34" s="52">
        <v>0.0</v>
      </c>
      <c r="G34" s="52">
        <v>0.0</v>
      </c>
      <c r="H34" s="52">
        <v>0.0</v>
      </c>
      <c r="I34" s="52">
        <v>0.0</v>
      </c>
      <c r="J34" s="52">
        <v>0.0</v>
      </c>
      <c r="K34" s="52">
        <v>0.0</v>
      </c>
      <c r="L34" s="52">
        <v>0.0</v>
      </c>
      <c r="M34" s="52">
        <v>0.0</v>
      </c>
      <c r="N34" s="52">
        <v>0.0</v>
      </c>
      <c r="O34" s="52">
        <v>0.0</v>
      </c>
      <c r="P34" s="52">
        <v>0.0</v>
      </c>
      <c r="Q34" s="52">
        <v>0.0</v>
      </c>
      <c r="R34" s="52">
        <v>0.0</v>
      </c>
      <c r="S34" s="52">
        <v>0.0</v>
      </c>
      <c r="T34" s="52">
        <v>0.0</v>
      </c>
      <c r="U34" s="52">
        <v>0.0</v>
      </c>
      <c r="V34" s="52">
        <v>0.0</v>
      </c>
      <c r="W34" s="52">
        <v>0.0</v>
      </c>
      <c r="X34" s="52">
        <v>1.0E-5</v>
      </c>
      <c r="Y34" s="52">
        <v>1.0E-5</v>
      </c>
      <c r="Z34" s="52">
        <v>1.0E-5</v>
      </c>
      <c r="AA34" s="52">
        <v>2.0E-5</v>
      </c>
      <c r="AB34" s="52">
        <v>2.0E-5</v>
      </c>
      <c r="AC34" s="52">
        <v>8.0E-5</v>
      </c>
      <c r="AD34" s="52">
        <v>4.7E-4</v>
      </c>
      <c r="AE34" s="52">
        <v>3.7E-4</v>
      </c>
      <c r="AF34" s="52">
        <v>3.4E-4</v>
      </c>
      <c r="AG34" s="52">
        <v>3.6E-4</v>
      </c>
      <c r="AH34" s="52">
        <v>3.7E-4</v>
      </c>
      <c r="AI34" s="52">
        <v>7.3E-4</v>
      </c>
      <c r="AJ34" s="52">
        <v>0.00162</v>
      </c>
      <c r="AK34" s="52">
        <v>0.00451</v>
      </c>
      <c r="AL34" s="52">
        <v>0.00751090909090909</v>
      </c>
      <c r="AM34" s="52">
        <v>0.006426</v>
      </c>
      <c r="AN34" s="52">
        <v>0.0100136538461538</v>
      </c>
      <c r="AO34" s="52">
        <v>0.0109243949044586</v>
      </c>
      <c r="AP34" s="52">
        <v>0.0122593670886076</v>
      </c>
      <c r="AQ34" s="52">
        <v>0.0163488679245283</v>
      </c>
      <c r="AR34" s="52">
        <v>0.017384625</v>
      </c>
      <c r="AS34" s="52">
        <v>0.0213059627329192</v>
      </c>
      <c r="AT34" s="52">
        <v>0.0240172222222222</v>
      </c>
      <c r="AU34" s="52">
        <v>0.0254749693251534</v>
      </c>
      <c r="AV34" s="52">
        <v>0.0309265243902439</v>
      </c>
      <c r="AW34" s="52">
        <v>0.0357</v>
      </c>
      <c r="AX34" s="52">
        <v>0.0381486144578313</v>
      </c>
      <c r="AY34" s="52">
        <v>0.0337974251497006</v>
      </c>
      <c r="AZ34" s="52">
        <v>0.0420841071428571</v>
      </c>
      <c r="BA34" s="52">
        <v>0.0465880473372781</v>
      </c>
      <c r="BB34" s="52">
        <v>0.049832883</v>
      </c>
      <c r="BC34" s="52">
        <v>0.0563707384210526</v>
      </c>
      <c r="BD34" s="52">
        <v>0.0647749736665301</v>
      </c>
      <c r="BE34" s="53">
        <v>0.0826477110535565</v>
      </c>
      <c r="BF34" s="457">
        <v>0.272434290127171</v>
      </c>
      <c r="BG34" s="457">
        <v>0.104303495513351</v>
      </c>
      <c r="BH34" s="457">
        <v>0.00584802964469452</v>
      </c>
    </row>
    <row r="35" spans="8:8">
      <c r="A35" s="218" t="s">
        <v>123</v>
      </c>
      <c r="B35" s="52">
        <v>0.0</v>
      </c>
      <c r="C35" s="52">
        <v>0.0</v>
      </c>
      <c r="D35" s="52">
        <v>0.0</v>
      </c>
      <c r="E35" s="52">
        <v>0.0</v>
      </c>
      <c r="F35" s="52">
        <v>0.0</v>
      </c>
      <c r="G35" s="52">
        <v>0.0</v>
      </c>
      <c r="H35" s="52">
        <v>0.0</v>
      </c>
      <c r="I35" s="52">
        <v>0.0</v>
      </c>
      <c r="J35" s="52">
        <v>0.0</v>
      </c>
      <c r="K35" s="52">
        <v>0.0</v>
      </c>
      <c r="L35" s="52">
        <v>0.0</v>
      </c>
      <c r="M35" s="52">
        <v>0.0</v>
      </c>
      <c r="N35" s="52">
        <v>0.0</v>
      </c>
      <c r="O35" s="52">
        <v>0.0</v>
      </c>
      <c r="P35" s="52">
        <v>0.0</v>
      </c>
      <c r="Q35" s="52">
        <v>0.0</v>
      </c>
      <c r="R35" s="52">
        <v>0.0</v>
      </c>
      <c r="S35" s="52">
        <v>0.0</v>
      </c>
      <c r="T35" s="52">
        <v>0.0</v>
      </c>
      <c r="U35" s="52">
        <v>0.0</v>
      </c>
      <c r="V35" s="52">
        <v>0.0</v>
      </c>
      <c r="W35" s="52">
        <v>0.0</v>
      </c>
      <c r="X35" s="52">
        <v>0.0</v>
      </c>
      <c r="Y35" s="52">
        <v>0.0</v>
      </c>
      <c r="Z35" s="52">
        <v>0.0</v>
      </c>
      <c r="AA35" s="52">
        <v>0.0</v>
      </c>
      <c r="AB35" s="52">
        <v>0.0</v>
      </c>
      <c r="AC35" s="52">
        <v>0.0</v>
      </c>
      <c r="AD35" s="52">
        <v>0.0</v>
      </c>
      <c r="AE35" s="52">
        <v>0.0</v>
      </c>
      <c r="AF35" s="52">
        <v>0.0</v>
      </c>
      <c r="AG35" s="52">
        <v>0.0</v>
      </c>
      <c r="AH35" s="52">
        <v>0.0</v>
      </c>
      <c r="AI35" s="52">
        <v>0.0</v>
      </c>
      <c r="AJ35" s="52">
        <v>0.0</v>
      </c>
      <c r="AK35" s="52">
        <v>0.0</v>
      </c>
      <c r="AL35" s="52">
        <v>9.93506493506493E-6</v>
      </c>
      <c r="AM35" s="52">
        <v>9.87096774193548E-6</v>
      </c>
      <c r="AN35" s="52">
        <v>3.92307692307692E-5</v>
      </c>
      <c r="AO35" s="52">
        <v>5.84713375796178E-5</v>
      </c>
      <c r="AP35" s="52">
        <v>9.68354430379747E-5</v>
      </c>
      <c r="AQ35" s="52">
        <v>4.1377358490566E-4</v>
      </c>
      <c r="AR35" s="52">
        <v>0.001051875</v>
      </c>
      <c r="AS35" s="52">
        <v>0.00194813664596273</v>
      </c>
      <c r="AT35" s="52">
        <v>0.00312611111111111</v>
      </c>
      <c r="AU35" s="52">
        <v>0.00494668711656441</v>
      </c>
      <c r="AV35" s="52">
        <v>0.00584012195121951</v>
      </c>
      <c r="AW35" s="52">
        <v>0.00715095109090909</v>
      </c>
      <c r="AX35" s="52">
        <v>0.00661683524096385</v>
      </c>
      <c r="AY35" s="52">
        <v>0.00601500718562874</v>
      </c>
      <c r="AZ35" s="52">
        <v>0.00631124999999999</v>
      </c>
      <c r="BA35" s="52">
        <v>0.00619242603550295</v>
      </c>
      <c r="BB35" s="52">
        <v>0.006822</v>
      </c>
      <c r="BC35" s="52">
        <v>0.00543105263157895</v>
      </c>
      <c r="BD35" s="52">
        <v>0.00649858254813601</v>
      </c>
      <c r="BE35" s="53">
        <v>0.00571088979591837</v>
      </c>
      <c r="BF35" s="457">
        <v>-0.123610998290791</v>
      </c>
      <c r="BG35" s="457">
        <v>0.0759235734292112</v>
      </c>
      <c r="BH35" s="457">
        <v>4.04094104947107E-4</v>
      </c>
    </row>
    <row r="36" spans="8:8">
      <c r="A36" s="218" t="s">
        <v>124</v>
      </c>
      <c r="B36" s="52">
        <v>0.0</v>
      </c>
      <c r="C36" s="52">
        <v>0.0</v>
      </c>
      <c r="D36" s="52">
        <v>0.0</v>
      </c>
      <c r="E36" s="52">
        <v>0.0</v>
      </c>
      <c r="F36" s="52">
        <v>0.0</v>
      </c>
      <c r="G36" s="52">
        <v>0.0</v>
      </c>
      <c r="H36" s="52">
        <v>0.0</v>
      </c>
      <c r="I36" s="52">
        <v>0.0</v>
      </c>
      <c r="J36" s="52">
        <v>0.0</v>
      </c>
      <c r="K36" s="52">
        <v>0.0</v>
      </c>
      <c r="L36" s="52">
        <v>0.0</v>
      </c>
      <c r="M36" s="52">
        <v>0.0</v>
      </c>
      <c r="N36" s="52">
        <v>0.0</v>
      </c>
      <c r="O36" s="52">
        <v>0.0</v>
      </c>
      <c r="P36" s="52">
        <v>0.0</v>
      </c>
      <c r="Q36" s="52">
        <v>0.0</v>
      </c>
      <c r="R36" s="52">
        <v>0.0</v>
      </c>
      <c r="S36" s="52">
        <v>0.0</v>
      </c>
      <c r="T36" s="52">
        <v>0.0</v>
      </c>
      <c r="U36" s="52">
        <v>0.0</v>
      </c>
      <c r="V36" s="52">
        <v>0.0</v>
      </c>
      <c r="W36" s="52">
        <v>0.0</v>
      </c>
      <c r="X36" s="52">
        <v>0.0</v>
      </c>
      <c r="Y36" s="52">
        <v>0.0</v>
      </c>
      <c r="Z36" s="52">
        <v>0.0</v>
      </c>
      <c r="AA36" s="52">
        <v>0.0</v>
      </c>
      <c r="AB36" s="52">
        <v>0.0</v>
      </c>
      <c r="AC36" s="52">
        <v>0.0</v>
      </c>
      <c r="AD36" s="52">
        <v>0.0</v>
      </c>
      <c r="AE36" s="52">
        <v>0.0</v>
      </c>
      <c r="AF36" s="52">
        <v>0.0</v>
      </c>
      <c r="AG36" s="52">
        <v>0.0</v>
      </c>
      <c r="AH36" s="52">
        <v>0.0</v>
      </c>
      <c r="AI36" s="52">
        <v>0.0</v>
      </c>
      <c r="AJ36" s="52">
        <v>0.0</v>
      </c>
      <c r="AK36" s="52">
        <v>0.0</v>
      </c>
      <c r="AL36" s="52">
        <v>0.0</v>
      </c>
      <c r="AM36" s="52">
        <v>0.0</v>
      </c>
      <c r="AN36" s="52">
        <v>0.0</v>
      </c>
      <c r="AO36" s="52">
        <v>0.0</v>
      </c>
      <c r="AP36" s="52">
        <v>0.0</v>
      </c>
      <c r="AQ36" s="52">
        <v>0.0</v>
      </c>
      <c r="AR36" s="52">
        <v>0.0</v>
      </c>
      <c r="AS36" s="52">
        <v>0.0</v>
      </c>
      <c r="AT36" s="52">
        <v>0.0</v>
      </c>
      <c r="AU36" s="52">
        <v>0.0</v>
      </c>
      <c r="AV36" s="52">
        <v>7.40370731707317E-8</v>
      </c>
      <c r="AW36" s="52">
        <v>0.0</v>
      </c>
      <c r="AX36" s="52">
        <v>5.05521954216867E-5</v>
      </c>
      <c r="AY36" s="52">
        <v>7.68256517964071E-5</v>
      </c>
      <c r="AZ36" s="52">
        <v>9.9215072142857E-5</v>
      </c>
      <c r="BA36" s="52">
        <v>8.33784635502958E-5</v>
      </c>
      <c r="BB36" s="52">
        <v>7.3141956E-5</v>
      </c>
      <c r="BC36" s="52">
        <v>3.90373684210526E-5</v>
      </c>
      <c r="BD36" s="52">
        <v>5.85602606145023E-5</v>
      </c>
      <c r="BE36" s="53">
        <v>5.9171282906719E-5</v>
      </c>
      <c r="BF36" s="457">
        <v>0.00767332856147207</v>
      </c>
      <c r="BG36" s="457">
        <v>0.0</v>
      </c>
      <c r="BH36" s="457">
        <v>4.18687235426115E-6</v>
      </c>
    </row>
    <row r="37" spans="8:8">
      <c r="A37" s="218" t="s">
        <v>125</v>
      </c>
      <c r="B37" s="52">
        <v>0.0</v>
      </c>
      <c r="C37" s="52">
        <v>0.0</v>
      </c>
      <c r="D37" s="52">
        <v>0.0</v>
      </c>
      <c r="E37" s="52">
        <v>0.0</v>
      </c>
      <c r="F37" s="52">
        <v>0.0</v>
      </c>
      <c r="G37" s="52">
        <v>0.0</v>
      </c>
      <c r="H37" s="52">
        <v>0.0</v>
      </c>
      <c r="I37" s="52">
        <v>0.0</v>
      </c>
      <c r="J37" s="52">
        <v>0.0</v>
      </c>
      <c r="K37" s="52">
        <v>0.0</v>
      </c>
      <c r="L37" s="52">
        <v>0.0</v>
      </c>
      <c r="M37" s="52">
        <v>0.0</v>
      </c>
      <c r="N37" s="52">
        <v>0.0</v>
      </c>
      <c r="O37" s="52">
        <v>0.0</v>
      </c>
      <c r="P37" s="52">
        <v>0.0</v>
      </c>
      <c r="Q37" s="52">
        <v>0.0</v>
      </c>
      <c r="R37" s="52">
        <v>0.0</v>
      </c>
      <c r="S37" s="52">
        <v>0.0</v>
      </c>
      <c r="T37" s="52">
        <v>0.0</v>
      </c>
      <c r="U37" s="52">
        <v>0.0</v>
      </c>
      <c r="V37" s="52">
        <v>0.0</v>
      </c>
      <c r="W37" s="52">
        <v>0.0</v>
      </c>
      <c r="X37" s="52">
        <v>0.0</v>
      </c>
      <c r="Y37" s="52">
        <v>0.0</v>
      </c>
      <c r="Z37" s="52">
        <v>0.0</v>
      </c>
      <c r="AA37" s="52">
        <v>0.0</v>
      </c>
      <c r="AB37" s="52">
        <v>0.0</v>
      </c>
      <c r="AC37" s="52">
        <v>5.0009E-5</v>
      </c>
      <c r="AD37" s="52">
        <v>1.50027E-4</v>
      </c>
      <c r="AE37" s="52">
        <v>1.900342E-4</v>
      </c>
      <c r="AF37" s="52">
        <v>1.600288E-4</v>
      </c>
      <c r="AG37" s="52">
        <v>1.400252E-4</v>
      </c>
      <c r="AH37" s="52">
        <v>5.0009E-4</v>
      </c>
      <c r="AI37" s="52">
        <v>0.0016903042</v>
      </c>
      <c r="AJ37" s="52">
        <v>0.0018703366</v>
      </c>
      <c r="AK37" s="52">
        <v>0.0024404392</v>
      </c>
      <c r="AL37" s="52">
        <v>0.00331890898441558</v>
      </c>
      <c r="AM37" s="52">
        <v>0.00383062487225806</v>
      </c>
      <c r="AN37" s="52">
        <v>0.00445349379230769</v>
      </c>
      <c r="AO37" s="52">
        <v>0.00638426998089172</v>
      </c>
      <c r="AP37" s="52">
        <v>0.0107691678481899</v>
      </c>
      <c r="AQ37" s="52">
        <v>0.0156111304789087</v>
      </c>
      <c r="AR37" s="52">
        <v>0.0187302892296842</v>
      </c>
      <c r="AS37" s="52">
        <v>0.0229067306291892</v>
      </c>
      <c r="AT37" s="52">
        <v>0.0279154092538136</v>
      </c>
      <c r="AU37" s="52">
        <v>0.0264245613248527</v>
      </c>
      <c r="AV37" s="52">
        <v>0.0408724867914641</v>
      </c>
      <c r="AW37" s="52">
        <v>0.0371947647684011</v>
      </c>
      <c r="AX37" s="52">
        <v>0.0418660716113722</v>
      </c>
      <c r="AY37" s="52">
        <v>0.0471000543822851</v>
      </c>
      <c r="AZ37" s="52">
        <v>0.0598720032276843</v>
      </c>
      <c r="BA37" s="52">
        <v>0.0556684615384615</v>
      </c>
      <c r="BB37" s="52">
        <v>0.067002678</v>
      </c>
      <c r="BC37" s="52">
        <v>0.0773031784210526</v>
      </c>
      <c r="BD37" s="52">
        <v>0.0893174902089308</v>
      </c>
      <c r="BE37" s="53">
        <v>0.102621687622105</v>
      </c>
      <c r="BF37" s="457">
        <v>0.145814781159418</v>
      </c>
      <c r="BG37" s="457">
        <v>0.123334898292478</v>
      </c>
      <c r="BH37" s="457">
        <v>0.00726135864807869</v>
      </c>
    </row>
    <row r="38" spans="8:8">
      <c r="A38" s="218" t="s">
        <v>126</v>
      </c>
      <c r="B38" s="52">
        <v>0.0</v>
      </c>
      <c r="C38" s="52">
        <v>0.0</v>
      </c>
      <c r="D38" s="52">
        <v>0.0</v>
      </c>
      <c r="E38" s="52">
        <v>0.0</v>
      </c>
      <c r="F38" s="52">
        <v>0.0</v>
      </c>
      <c r="G38" s="52">
        <v>0.0</v>
      </c>
      <c r="H38" s="52">
        <v>0.0</v>
      </c>
      <c r="I38" s="52">
        <v>0.0</v>
      </c>
      <c r="J38" s="52">
        <v>0.0</v>
      </c>
      <c r="K38" s="52">
        <v>0.0</v>
      </c>
      <c r="L38" s="52">
        <v>0.0</v>
      </c>
      <c r="M38" s="52">
        <v>0.0</v>
      </c>
      <c r="N38" s="52">
        <v>0.0</v>
      </c>
      <c r="O38" s="52">
        <v>0.0</v>
      </c>
      <c r="P38" s="52">
        <v>0.0</v>
      </c>
      <c r="Q38" s="52">
        <v>0.0</v>
      </c>
      <c r="R38" s="52">
        <v>0.0</v>
      </c>
      <c r="S38" s="52">
        <v>0.0</v>
      </c>
      <c r="T38" s="52">
        <v>0.0</v>
      </c>
      <c r="U38" s="52">
        <v>0.0</v>
      </c>
      <c r="V38" s="52">
        <v>0.0</v>
      </c>
      <c r="W38" s="52">
        <v>0.0</v>
      </c>
      <c r="X38" s="52">
        <v>0.0</v>
      </c>
      <c r="Y38" s="52">
        <v>0.0</v>
      </c>
      <c r="Z38" s="52">
        <v>2.0E-5</v>
      </c>
      <c r="AA38" s="52">
        <v>1.91919191919192E-5</v>
      </c>
      <c r="AB38" s="52">
        <v>2.87878787878788E-5</v>
      </c>
      <c r="AC38" s="52">
        <v>1.91919191919192E-5</v>
      </c>
      <c r="AD38" s="52">
        <v>3.83838383838384E-5</v>
      </c>
      <c r="AE38" s="52">
        <v>6.71717171717172E-5</v>
      </c>
      <c r="AF38" s="52">
        <v>8.63636363636364E-5</v>
      </c>
      <c r="AG38" s="52">
        <v>3.16666666666667E-4</v>
      </c>
      <c r="AH38" s="52">
        <v>0.00118</v>
      </c>
      <c r="AI38" s="52">
        <v>0.00232</v>
      </c>
      <c r="AJ38" s="52">
        <v>0.00403</v>
      </c>
      <c r="AK38" s="52">
        <v>0.00563</v>
      </c>
      <c r="AL38" s="52">
        <v>0.0117134415584416</v>
      </c>
      <c r="AM38" s="52">
        <v>0.0138588387096774</v>
      </c>
      <c r="AN38" s="52">
        <v>0.0142996153846154</v>
      </c>
      <c r="AO38" s="52">
        <v>0.0179994267515924</v>
      </c>
      <c r="AP38" s="52">
        <v>0.0226885443037975</v>
      </c>
      <c r="AQ38" s="52">
        <v>0.0285888679245283</v>
      </c>
      <c r="AR38" s="52">
        <v>0.038575125</v>
      </c>
      <c r="AS38" s="52">
        <v>0.0461945962732919</v>
      </c>
      <c r="AT38" s="52">
        <v>0.061795</v>
      </c>
      <c r="AU38" s="52">
        <v>0.0856602883435582</v>
      </c>
      <c r="AV38" s="52">
        <v>0.091953</v>
      </c>
      <c r="AW38" s="52">
        <v>0.124320381818182</v>
      </c>
      <c r="AX38" s="52">
        <v>0.137303674698795</v>
      </c>
      <c r="AY38" s="52">
        <v>0.139058676646706</v>
      </c>
      <c r="AZ38" s="52">
        <v>0.135185517857143</v>
      </c>
      <c r="BA38" s="52">
        <v>0.160140301775148</v>
      </c>
      <c r="BB38" s="52">
        <v>0.1596771</v>
      </c>
      <c r="BC38" s="52">
        <v>0.158515157894737</v>
      </c>
      <c r="BD38" s="52">
        <v>0.180088291683736</v>
      </c>
      <c r="BE38" s="53">
        <v>0.166109004680614</v>
      </c>
      <c r="BF38" s="457">
        <v>-0.0801447812500392</v>
      </c>
      <c r="BG38" s="457">
        <v>0.112892496293685</v>
      </c>
      <c r="BH38" s="457">
        <v>0.0117536271874904</v>
      </c>
    </row>
    <row r="39" spans="8:8">
      <c r="A39" s="218" t="s">
        <v>127</v>
      </c>
      <c r="B39" s="52" t="s">
        <v>114</v>
      </c>
      <c r="C39" s="52" t="s">
        <v>114</v>
      </c>
      <c r="D39" s="52" t="s">
        <v>114</v>
      </c>
      <c r="E39" s="52" t="s">
        <v>114</v>
      </c>
      <c r="F39" s="52" t="s">
        <v>114</v>
      </c>
      <c r="G39" s="52" t="s">
        <v>114</v>
      </c>
      <c r="H39" s="52" t="s">
        <v>114</v>
      </c>
      <c r="I39" s="52" t="s">
        <v>114</v>
      </c>
      <c r="J39" s="52" t="s">
        <v>114</v>
      </c>
      <c r="K39" s="52" t="s">
        <v>114</v>
      </c>
      <c r="L39" s="52" t="s">
        <v>114</v>
      </c>
      <c r="M39" s="52" t="s">
        <v>114</v>
      </c>
      <c r="N39" s="52" t="s">
        <v>114</v>
      </c>
      <c r="O39" s="52" t="s">
        <v>114</v>
      </c>
      <c r="P39" s="52" t="s">
        <v>114</v>
      </c>
      <c r="Q39" s="52" t="s">
        <v>114</v>
      </c>
      <c r="R39" s="52" t="s">
        <v>114</v>
      </c>
      <c r="S39" s="52" t="s">
        <v>114</v>
      </c>
      <c r="T39" s="52" t="s">
        <v>114</v>
      </c>
      <c r="U39" s="52" t="s">
        <v>114</v>
      </c>
      <c r="V39" s="52">
        <v>0.0</v>
      </c>
      <c r="W39" s="52">
        <v>0.0</v>
      </c>
      <c r="X39" s="52">
        <v>0.0</v>
      </c>
      <c r="Y39" s="52">
        <v>0.0</v>
      </c>
      <c r="Z39" s="52">
        <v>0.0</v>
      </c>
      <c r="AA39" s="52">
        <v>0.0</v>
      </c>
      <c r="AB39" s="52">
        <v>0.0</v>
      </c>
      <c r="AC39" s="52">
        <v>0.0</v>
      </c>
      <c r="AD39" s="52">
        <v>0.0</v>
      </c>
      <c r="AE39" s="52">
        <v>0.0</v>
      </c>
      <c r="AF39" s="52">
        <v>0.0</v>
      </c>
      <c r="AG39" s="52">
        <v>1.0E-5</v>
      </c>
      <c r="AH39" s="52">
        <v>2.0E-5</v>
      </c>
      <c r="AI39" s="52">
        <v>2.0E-5</v>
      </c>
      <c r="AJ39" s="52">
        <v>2.0E-5</v>
      </c>
      <c r="AK39" s="52">
        <v>5.0E-5</v>
      </c>
      <c r="AL39" s="52">
        <v>2.98051948051948E-5</v>
      </c>
      <c r="AM39" s="52">
        <v>1.0858064516129E-4</v>
      </c>
      <c r="AN39" s="52">
        <v>4.70769230769231E-4</v>
      </c>
      <c r="AO39" s="52">
        <v>4.77515923566879E-4</v>
      </c>
      <c r="AP39" s="52">
        <v>4.55126582278481E-4</v>
      </c>
      <c r="AQ39" s="52">
        <v>4.42641509433962E-4</v>
      </c>
      <c r="AR39" s="52">
        <v>5.068125E-4</v>
      </c>
      <c r="AS39" s="52">
        <v>5.51180124223602E-4</v>
      </c>
      <c r="AT39" s="52">
        <v>4.53333333333333E-4</v>
      </c>
      <c r="AU39" s="52">
        <v>4.59938650306748E-4</v>
      </c>
      <c r="AV39" s="52">
        <v>6.62378048780487E-4</v>
      </c>
      <c r="AW39" s="52">
        <v>0.00100145454545454</v>
      </c>
      <c r="AX39" s="52">
        <v>0.00109680722891566</v>
      </c>
      <c r="AY39" s="52">
        <v>9.25329341317365E-4</v>
      </c>
      <c r="AZ39" s="52">
        <v>0.00133875</v>
      </c>
      <c r="BA39" s="52">
        <v>0.00117692307692308</v>
      </c>
      <c r="BB39" s="52">
        <v>0.00135</v>
      </c>
      <c r="BC39" s="52">
        <v>0.00109191894736842</v>
      </c>
      <c r="BD39" s="52">
        <v>0.00137280550594019</v>
      </c>
      <c r="BE39" s="53">
        <v>0.0015809306122449</v>
      </c>
      <c r="BF39" s="457">
        <v>0.148459212084827</v>
      </c>
      <c r="BG39" s="457">
        <v>0.117169668265533</v>
      </c>
      <c r="BH39" s="457">
        <v>1.11864308990023E-4</v>
      </c>
    </row>
    <row r="40" spans="8:8">
      <c r="A40" s="218" t="s">
        <v>128</v>
      </c>
      <c r="B40" s="52" t="s">
        <v>114</v>
      </c>
      <c r="C40" s="52" t="s">
        <v>114</v>
      </c>
      <c r="D40" s="52" t="s">
        <v>114</v>
      </c>
      <c r="E40" s="52" t="s">
        <v>114</v>
      </c>
      <c r="F40" s="52" t="s">
        <v>114</v>
      </c>
      <c r="G40" s="52" t="s">
        <v>114</v>
      </c>
      <c r="H40" s="52" t="s">
        <v>114</v>
      </c>
      <c r="I40" s="52" t="s">
        <v>114</v>
      </c>
      <c r="J40" s="52" t="s">
        <v>114</v>
      </c>
      <c r="K40" s="52" t="s">
        <v>114</v>
      </c>
      <c r="L40" s="52" t="s">
        <v>114</v>
      </c>
      <c r="M40" s="52" t="s">
        <v>114</v>
      </c>
      <c r="N40" s="52" t="s">
        <v>114</v>
      </c>
      <c r="O40" s="52" t="s">
        <v>114</v>
      </c>
      <c r="P40" s="52" t="s">
        <v>114</v>
      </c>
      <c r="Q40" s="52" t="s">
        <v>114</v>
      </c>
      <c r="R40" s="52" t="s">
        <v>114</v>
      </c>
      <c r="S40" s="52" t="s">
        <v>114</v>
      </c>
      <c r="T40" s="52" t="s">
        <v>114</v>
      </c>
      <c r="U40" s="52" t="s">
        <v>114</v>
      </c>
      <c r="V40" s="52">
        <v>0.0</v>
      </c>
      <c r="W40" s="52">
        <v>0.0</v>
      </c>
      <c r="X40" s="52">
        <v>0.0</v>
      </c>
      <c r="Y40" s="52">
        <v>0.0</v>
      </c>
      <c r="Z40" s="52">
        <v>0.0</v>
      </c>
      <c r="AA40" s="52">
        <v>0.0</v>
      </c>
      <c r="AB40" s="52">
        <v>0.0</v>
      </c>
      <c r="AC40" s="52">
        <v>0.0</v>
      </c>
      <c r="AD40" s="52">
        <v>0.0</v>
      </c>
      <c r="AE40" s="52">
        <v>0.0</v>
      </c>
      <c r="AF40" s="52">
        <v>0.0</v>
      </c>
      <c r="AG40" s="52">
        <v>0.0</v>
      </c>
      <c r="AH40" s="52">
        <v>0.0</v>
      </c>
      <c r="AI40" s="52">
        <v>0.0</v>
      </c>
      <c r="AJ40" s="52">
        <v>0.0</v>
      </c>
      <c r="AK40" s="52">
        <v>0.0</v>
      </c>
      <c r="AL40" s="52">
        <v>0.0</v>
      </c>
      <c r="AM40" s="52">
        <v>0.0</v>
      </c>
      <c r="AN40" s="52">
        <v>0.0</v>
      </c>
      <c r="AO40" s="52">
        <v>1.16942675159236E-5</v>
      </c>
      <c r="AP40" s="52">
        <v>1.74303797468354E-5</v>
      </c>
      <c r="AQ40" s="52">
        <v>1.31830188679245E-4</v>
      </c>
      <c r="AR40" s="52">
        <v>0.00101458125</v>
      </c>
      <c r="AS40" s="52">
        <v>0.00124585714285714</v>
      </c>
      <c r="AT40" s="52">
        <v>0.00148938888888889</v>
      </c>
      <c r="AU40" s="52">
        <v>0.00210257668711656</v>
      </c>
      <c r="AV40" s="52">
        <v>0.00443140243902439</v>
      </c>
      <c r="AW40" s="52">
        <v>0.0050082</v>
      </c>
      <c r="AX40" s="52">
        <v>0.00555500602409638</v>
      </c>
      <c r="AY40" s="52">
        <v>0.00585522754491018</v>
      </c>
      <c r="AZ40" s="52">
        <v>0.00737951785714285</v>
      </c>
      <c r="BA40" s="52">
        <v>0.0102835917159763</v>
      </c>
      <c r="BB40" s="52">
        <v>0.0122742</v>
      </c>
      <c r="BC40" s="52">
        <v>0.0102447368421053</v>
      </c>
      <c r="BD40" s="52">
        <v>0.0133662204014748</v>
      </c>
      <c r="BE40" s="53">
        <v>0.0138739363994408</v>
      </c>
      <c r="BF40" s="457">
        <v>0.0351489840659074</v>
      </c>
      <c r="BG40" s="457">
        <v>0.245374734821577</v>
      </c>
      <c r="BH40" s="457">
        <v>9.81699194306296E-4</v>
      </c>
    </row>
    <row r="41" spans="8:8">
      <c r="A41" s="218" t="s">
        <v>129</v>
      </c>
      <c r="B41" s="52">
        <v>0.0</v>
      </c>
      <c r="C41" s="52">
        <v>0.0</v>
      </c>
      <c r="D41" s="52">
        <v>0.0</v>
      </c>
      <c r="E41" s="52">
        <v>0.0</v>
      </c>
      <c r="F41" s="52">
        <v>0.0</v>
      </c>
      <c r="G41" s="52">
        <v>0.0</v>
      </c>
      <c r="H41" s="52">
        <v>0.0</v>
      </c>
      <c r="I41" s="52">
        <v>0.0</v>
      </c>
      <c r="J41" s="52">
        <v>0.0</v>
      </c>
      <c r="K41" s="52">
        <v>0.0</v>
      </c>
      <c r="L41" s="52">
        <v>0.0</v>
      </c>
      <c r="M41" s="52">
        <v>0.0</v>
      </c>
      <c r="N41" s="52">
        <v>0.0</v>
      </c>
      <c r="O41" s="52">
        <v>0.0</v>
      </c>
      <c r="P41" s="52">
        <v>0.0</v>
      </c>
      <c r="Q41" s="52">
        <v>0.0</v>
      </c>
      <c r="R41" s="52">
        <v>0.0</v>
      </c>
      <c r="S41" s="52">
        <v>0.0</v>
      </c>
      <c r="T41" s="52">
        <v>0.0</v>
      </c>
      <c r="U41" s="52">
        <v>0.0</v>
      </c>
      <c r="V41" s="52">
        <v>0.0</v>
      </c>
      <c r="W41" s="52">
        <v>0.0</v>
      </c>
      <c r="X41" s="52">
        <v>0.0</v>
      </c>
      <c r="Y41" s="52">
        <v>0.0</v>
      </c>
      <c r="Z41" s="52">
        <v>0.0</v>
      </c>
      <c r="AA41" s="52">
        <v>0.0</v>
      </c>
      <c r="AB41" s="52">
        <v>0.0</v>
      </c>
      <c r="AC41" s="52">
        <v>0.0</v>
      </c>
      <c r="AD41" s="52">
        <v>0.0</v>
      </c>
      <c r="AE41" s="52">
        <v>0.0</v>
      </c>
      <c r="AF41" s="52">
        <v>0.0</v>
      </c>
      <c r="AG41" s="52">
        <v>0.0</v>
      </c>
      <c r="AH41" s="52">
        <v>3.0E-5</v>
      </c>
      <c r="AI41" s="52">
        <v>1.1E-4</v>
      </c>
      <c r="AJ41" s="52">
        <v>1.8E-4</v>
      </c>
      <c r="AK41" s="52">
        <v>2.4743E-4</v>
      </c>
      <c r="AL41" s="52">
        <v>2.35858441558442E-4</v>
      </c>
      <c r="AM41" s="52">
        <v>2.41631419354839E-4</v>
      </c>
      <c r="AN41" s="52">
        <v>2.56647692307692E-4</v>
      </c>
      <c r="AO41" s="52">
        <v>3.8395203821656E-4</v>
      </c>
      <c r="AP41" s="52">
        <v>5.05974873417721E-4</v>
      </c>
      <c r="AQ41" s="52">
        <v>5.57978490566038E-4</v>
      </c>
      <c r="AR41" s="52">
        <v>6.14734875E-4</v>
      </c>
      <c r="AS41" s="52">
        <v>5.75783664596273E-4</v>
      </c>
      <c r="AT41" s="52">
        <v>5.99457777777777E-4</v>
      </c>
      <c r="AU41" s="52">
        <v>5.17036748466257E-4</v>
      </c>
      <c r="AV41" s="52">
        <v>5.97539634146341E-4</v>
      </c>
      <c r="AW41" s="52">
        <v>7.1832109090909E-4</v>
      </c>
      <c r="AX41" s="52">
        <v>7.65248855421686E-4</v>
      </c>
      <c r="AY41" s="52">
        <v>7.31798083832335E-4</v>
      </c>
      <c r="AZ41" s="52">
        <v>9.27544285714285E-4</v>
      </c>
      <c r="BA41" s="52">
        <v>9.18778579881656E-4</v>
      </c>
      <c r="BB41" s="52">
        <v>0.002113407</v>
      </c>
      <c r="BC41" s="52">
        <v>0.00227777631578947</v>
      </c>
      <c r="BD41" s="52">
        <v>0.00250746336747235</v>
      </c>
      <c r="BE41" s="53">
        <v>0.00309886302688221</v>
      </c>
      <c r="BF41" s="457">
        <v>0.232479097441901</v>
      </c>
      <c r="BG41" s="457">
        <v>0.15384533821718</v>
      </c>
      <c r="BH41" s="457">
        <v>2.19270958808667E-4</v>
      </c>
    </row>
    <row r="42" spans="8:8">
      <c r="A42" s="218" t="s">
        <v>130</v>
      </c>
      <c r="B42" s="52">
        <v>0.0</v>
      </c>
      <c r="C42" s="52">
        <v>0.0</v>
      </c>
      <c r="D42" s="52">
        <v>0.0</v>
      </c>
      <c r="E42" s="52">
        <v>0.0</v>
      </c>
      <c r="F42" s="52">
        <v>0.0</v>
      </c>
      <c r="G42" s="52">
        <v>0.0</v>
      </c>
      <c r="H42" s="52">
        <v>0.0</v>
      </c>
      <c r="I42" s="52">
        <v>0.0</v>
      </c>
      <c r="J42" s="52">
        <v>0.0</v>
      </c>
      <c r="K42" s="52">
        <v>0.0</v>
      </c>
      <c r="L42" s="52">
        <v>0.0</v>
      </c>
      <c r="M42" s="52">
        <v>0.0</v>
      </c>
      <c r="N42" s="52">
        <v>0.0</v>
      </c>
      <c r="O42" s="52">
        <v>0.0</v>
      </c>
      <c r="P42" s="52">
        <v>0.0</v>
      </c>
      <c r="Q42" s="52">
        <v>0.0</v>
      </c>
      <c r="R42" s="52">
        <v>0.0</v>
      </c>
      <c r="S42" s="52">
        <v>0.0</v>
      </c>
      <c r="T42" s="52">
        <v>0.0</v>
      </c>
      <c r="U42" s="52">
        <v>0.0</v>
      </c>
      <c r="V42" s="52">
        <v>0.0</v>
      </c>
      <c r="W42" s="52">
        <v>1.0E-5</v>
      </c>
      <c r="X42" s="52">
        <v>2.0E-5</v>
      </c>
      <c r="Y42" s="52">
        <v>1.6E-4</v>
      </c>
      <c r="Z42" s="52">
        <v>2.3E-4</v>
      </c>
      <c r="AA42" s="52">
        <v>5.6E-4</v>
      </c>
      <c r="AB42" s="52">
        <v>8.8E-4</v>
      </c>
      <c r="AC42" s="52">
        <v>0.00147</v>
      </c>
      <c r="AD42" s="52">
        <v>0.00174</v>
      </c>
      <c r="AE42" s="52">
        <v>0.00238</v>
      </c>
      <c r="AF42" s="52">
        <v>0.00317</v>
      </c>
      <c r="AG42" s="52">
        <v>0.00437</v>
      </c>
      <c r="AH42" s="52">
        <v>0.00475</v>
      </c>
      <c r="AI42" s="52">
        <v>0.0064</v>
      </c>
      <c r="AJ42" s="52">
        <v>0.00645</v>
      </c>
      <c r="AK42" s="52">
        <v>0.00829</v>
      </c>
      <c r="AL42" s="52">
        <v>0.00819642857142857</v>
      </c>
      <c r="AM42" s="52">
        <v>0.00933793548387097</v>
      </c>
      <c r="AN42" s="52">
        <v>0.0129265384615385</v>
      </c>
      <c r="AO42" s="52">
        <v>0.0181943312101911</v>
      </c>
      <c r="AP42" s="52">
        <v>0.0200158860759494</v>
      </c>
      <c r="AQ42" s="52">
        <v>0.0263083018867924</v>
      </c>
      <c r="AR42" s="52">
        <v>0.0328663125</v>
      </c>
      <c r="AS42" s="52">
        <v>0.0404673881366459</v>
      </c>
      <c r="AT42" s="52">
        <v>0.0432870338888889</v>
      </c>
      <c r="AU42" s="52">
        <v>0.037480832392638</v>
      </c>
      <c r="AV42" s="52">
        <v>0.0475808635975609</v>
      </c>
      <c r="AW42" s="52">
        <v>0.0461951416363636</v>
      </c>
      <c r="AX42" s="52">
        <v>0.0518646773493976</v>
      </c>
      <c r="AY42" s="52">
        <v>0.053113299520958</v>
      </c>
      <c r="AZ42" s="52">
        <v>0.0687577719642856</v>
      </c>
      <c r="BA42" s="52">
        <v>0.0739692351479289</v>
      </c>
      <c r="BB42" s="52">
        <v>0.095119209</v>
      </c>
      <c r="BC42" s="52">
        <v>0.0943814142105263</v>
      </c>
      <c r="BD42" s="52">
        <v>0.102586026841458</v>
      </c>
      <c r="BE42" s="53">
        <v>0.135608710791837</v>
      </c>
      <c r="BF42" s="457">
        <v>0.318290603042696</v>
      </c>
      <c r="BG42" s="457">
        <v>0.0901168137709967</v>
      </c>
      <c r="BH42" s="457">
        <v>0.00959547155849927</v>
      </c>
    </row>
    <row r="43" spans="8:8">
      <c r="A43" s="218" t="s">
        <v>131</v>
      </c>
      <c r="B43" s="52" t="s">
        <v>114</v>
      </c>
      <c r="C43" s="52" t="s">
        <v>114</v>
      </c>
      <c r="D43" s="52" t="s">
        <v>114</v>
      </c>
      <c r="E43" s="52" t="s">
        <v>114</v>
      </c>
      <c r="F43" s="52" t="s">
        <v>114</v>
      </c>
      <c r="G43" s="52" t="s">
        <v>114</v>
      </c>
      <c r="H43" s="52" t="s">
        <v>114</v>
      </c>
      <c r="I43" s="52" t="s">
        <v>114</v>
      </c>
      <c r="J43" s="52" t="s">
        <v>114</v>
      </c>
      <c r="K43" s="52" t="s">
        <v>114</v>
      </c>
      <c r="L43" s="52" t="s">
        <v>114</v>
      </c>
      <c r="M43" s="52" t="s">
        <v>114</v>
      </c>
      <c r="N43" s="52" t="s">
        <v>114</v>
      </c>
      <c r="O43" s="52" t="s">
        <v>114</v>
      </c>
      <c r="P43" s="52" t="s">
        <v>114</v>
      </c>
      <c r="Q43" s="52" t="s">
        <v>114</v>
      </c>
      <c r="R43" s="52" t="s">
        <v>114</v>
      </c>
      <c r="S43" s="52" t="s">
        <v>114</v>
      </c>
      <c r="T43" s="52" t="s">
        <v>114</v>
      </c>
      <c r="U43" s="52" t="s">
        <v>114</v>
      </c>
      <c r="V43" s="52" t="s">
        <v>114</v>
      </c>
      <c r="W43" s="52" t="s">
        <v>114</v>
      </c>
      <c r="X43" s="52" t="s">
        <v>114</v>
      </c>
      <c r="Y43" s="52" t="s">
        <v>114</v>
      </c>
      <c r="Z43" s="52" t="s">
        <v>114</v>
      </c>
      <c r="AA43" s="52">
        <v>0.0</v>
      </c>
      <c r="AB43" s="52">
        <v>0.0</v>
      </c>
      <c r="AC43" s="52">
        <v>0.0</v>
      </c>
      <c r="AD43" s="52">
        <v>0.0</v>
      </c>
      <c r="AE43" s="52">
        <v>0.0</v>
      </c>
      <c r="AF43" s="52">
        <v>0.0</v>
      </c>
      <c r="AG43" s="52">
        <v>0.0</v>
      </c>
      <c r="AH43" s="52">
        <v>0.0</v>
      </c>
      <c r="AI43" s="52">
        <v>0.0</v>
      </c>
      <c r="AJ43" s="52">
        <v>0.0</v>
      </c>
      <c r="AK43" s="52">
        <v>0.0</v>
      </c>
      <c r="AL43" s="52">
        <v>0.0</v>
      </c>
      <c r="AM43" s="52">
        <v>0.0</v>
      </c>
      <c r="AN43" s="52">
        <v>0.0</v>
      </c>
      <c r="AO43" s="52">
        <v>0.0</v>
      </c>
      <c r="AP43" s="52">
        <v>0.0</v>
      </c>
      <c r="AQ43" s="52">
        <v>0.0</v>
      </c>
      <c r="AR43" s="52">
        <v>0.0</v>
      </c>
      <c r="AS43" s="52">
        <v>0.0</v>
      </c>
      <c r="AT43" s="52">
        <v>0.0</v>
      </c>
      <c r="AU43" s="52">
        <v>0.0</v>
      </c>
      <c r="AV43" s="52">
        <v>0.0</v>
      </c>
      <c r="AW43" s="52">
        <v>0.0</v>
      </c>
      <c r="AX43" s="52">
        <v>0.0</v>
      </c>
      <c r="AY43" s="52">
        <v>6.47116706586826E-4</v>
      </c>
      <c r="AZ43" s="52">
        <v>0.00109984232142857</v>
      </c>
      <c r="BA43" s="52">
        <v>9.91177455621301E-4</v>
      </c>
      <c r="BB43" s="52">
        <v>9.9432E-4</v>
      </c>
      <c r="BC43" s="52">
        <v>8.70918947368421E-4</v>
      </c>
      <c r="BD43" s="52">
        <v>9.07537304383449E-4</v>
      </c>
      <c r="BE43" s="53">
        <v>0.00103812963265306</v>
      </c>
      <c r="BF43" s="457">
        <v>0.140772073931504</v>
      </c>
      <c r="BG43" s="457">
        <v>0.0</v>
      </c>
      <c r="BH43" s="457">
        <v>7.34565154848252E-5</v>
      </c>
    </row>
    <row r="44" spans="8:8">
      <c r="A44" s="218" t="s">
        <v>132</v>
      </c>
      <c r="B44" s="52">
        <v>0.0</v>
      </c>
      <c r="C44" s="52">
        <v>0.0</v>
      </c>
      <c r="D44" s="52">
        <v>0.0</v>
      </c>
      <c r="E44" s="52">
        <v>0.0</v>
      </c>
      <c r="F44" s="52">
        <v>0.0</v>
      </c>
      <c r="G44" s="52">
        <v>0.0</v>
      </c>
      <c r="H44" s="52">
        <v>0.0</v>
      </c>
      <c r="I44" s="52">
        <v>0.0</v>
      </c>
      <c r="J44" s="52">
        <v>0.0</v>
      </c>
      <c r="K44" s="52">
        <v>0.0</v>
      </c>
      <c r="L44" s="52">
        <v>0.0</v>
      </c>
      <c r="M44" s="52">
        <v>0.0</v>
      </c>
      <c r="N44" s="52">
        <v>0.0</v>
      </c>
      <c r="O44" s="52">
        <v>0.0</v>
      </c>
      <c r="P44" s="52">
        <v>0.0</v>
      </c>
      <c r="Q44" s="52">
        <v>0.0</v>
      </c>
      <c r="R44" s="52">
        <v>0.0</v>
      </c>
      <c r="S44" s="52">
        <v>0.0</v>
      </c>
      <c r="T44" s="52">
        <v>0.0</v>
      </c>
      <c r="U44" s="52">
        <v>0.0</v>
      </c>
      <c r="V44" s="52">
        <v>0.0</v>
      </c>
      <c r="W44" s="52">
        <v>0.0</v>
      </c>
      <c r="X44" s="52">
        <v>0.0</v>
      </c>
      <c r="Y44" s="52">
        <v>0.0</v>
      </c>
      <c r="Z44" s="52">
        <v>0.0</v>
      </c>
      <c r="AA44" s="52">
        <v>0.0</v>
      </c>
      <c r="AB44" s="52">
        <v>0.0</v>
      </c>
      <c r="AC44" s="52">
        <v>0.0</v>
      </c>
      <c r="AD44" s="52">
        <v>0.0</v>
      </c>
      <c r="AE44" s="52">
        <v>0.0</v>
      </c>
      <c r="AF44" s="52">
        <v>0.0</v>
      </c>
      <c r="AG44" s="52">
        <v>0.0</v>
      </c>
      <c r="AH44" s="52">
        <v>0.0</v>
      </c>
      <c r="AI44" s="52">
        <v>0.0</v>
      </c>
      <c r="AJ44" s="52">
        <v>1.4276E-4</v>
      </c>
      <c r="AK44" s="52">
        <v>3.0199E-4</v>
      </c>
      <c r="AL44" s="52">
        <v>2.85712597402597E-4</v>
      </c>
      <c r="AM44" s="52">
        <v>3.84010258064516E-4</v>
      </c>
      <c r="AN44" s="52">
        <v>0.00215569153846154</v>
      </c>
      <c r="AO44" s="52">
        <v>0.00252907050955414</v>
      </c>
      <c r="AP44" s="52">
        <v>0.00490984746835443</v>
      </c>
      <c r="AQ44" s="52">
        <v>0.00612</v>
      </c>
      <c r="AR44" s="52">
        <v>0.00852975</v>
      </c>
      <c r="AS44" s="52">
        <v>0.0086763354037267</v>
      </c>
      <c r="AT44" s="52">
        <v>0.00922722222222222</v>
      </c>
      <c r="AU44" s="52">
        <v>0.00825073619631901</v>
      </c>
      <c r="AV44" s="52">
        <v>0.0119694512195122</v>
      </c>
      <c r="AW44" s="52">
        <v>0.0143541818181818</v>
      </c>
      <c r="AX44" s="52">
        <v>0.0173369277108434</v>
      </c>
      <c r="AY44" s="52">
        <v>0.0203114371257485</v>
      </c>
      <c r="AZ44" s="52">
        <v>0.0229044642857143</v>
      </c>
      <c r="BA44" s="52">
        <v>0.0191543506508876</v>
      </c>
      <c r="BB44" s="52">
        <v>0.025686</v>
      </c>
      <c r="BC44" s="52">
        <v>0.0346889473684211</v>
      </c>
      <c r="BD44" s="52">
        <v>0.0492519459238017</v>
      </c>
      <c r="BE44" s="53">
        <v>0.0878433550590426</v>
      </c>
      <c r="BF44" s="457">
        <v>0.77867786234775</v>
      </c>
      <c r="BG44" s="457">
        <v>0.18232055882654</v>
      </c>
      <c r="BH44" s="457">
        <v>0.00621566572051606</v>
      </c>
    </row>
    <row r="45" spans="8:8">
      <c r="A45" s="218" t="s">
        <v>133</v>
      </c>
      <c r="B45" s="52">
        <v>0.0</v>
      </c>
      <c r="C45" s="52">
        <v>0.0</v>
      </c>
      <c r="D45" s="52">
        <v>0.0</v>
      </c>
      <c r="E45" s="52">
        <v>0.0</v>
      </c>
      <c r="F45" s="52">
        <v>0.0</v>
      </c>
      <c r="G45" s="52">
        <v>0.0</v>
      </c>
      <c r="H45" s="52">
        <v>0.0</v>
      </c>
      <c r="I45" s="52">
        <v>0.0</v>
      </c>
      <c r="J45" s="52">
        <v>0.0</v>
      </c>
      <c r="K45" s="52">
        <v>0.0</v>
      </c>
      <c r="L45" s="52">
        <v>0.0</v>
      </c>
      <c r="M45" s="52">
        <v>0.0</v>
      </c>
      <c r="N45" s="52">
        <v>0.0</v>
      </c>
      <c r="O45" s="52">
        <v>0.0</v>
      </c>
      <c r="P45" s="52">
        <v>0.0</v>
      </c>
      <c r="Q45" s="52">
        <v>0.0</v>
      </c>
      <c r="R45" s="52">
        <v>0.0</v>
      </c>
      <c r="S45" s="52">
        <v>0.0</v>
      </c>
      <c r="T45" s="52">
        <v>0.0</v>
      </c>
      <c r="U45" s="52">
        <v>0.0</v>
      </c>
      <c r="V45" s="52">
        <v>0.0</v>
      </c>
      <c r="W45" s="52">
        <v>0.0</v>
      </c>
      <c r="X45" s="52">
        <v>0.0</v>
      </c>
      <c r="Y45" s="52">
        <v>0.0</v>
      </c>
      <c r="Z45" s="52">
        <v>0.0</v>
      </c>
      <c r="AA45" s="52">
        <v>0.0</v>
      </c>
      <c r="AB45" s="52">
        <v>0.0</v>
      </c>
      <c r="AC45" s="52">
        <v>0.0</v>
      </c>
      <c r="AD45" s="52">
        <v>0.0</v>
      </c>
      <c r="AE45" s="52">
        <v>0.0</v>
      </c>
      <c r="AF45" s="52">
        <v>1.0E-5</v>
      </c>
      <c r="AG45" s="52">
        <v>0.0</v>
      </c>
      <c r="AH45" s="52">
        <v>2.0E-5</v>
      </c>
      <c r="AI45" s="52">
        <v>4.0E-5</v>
      </c>
      <c r="AJ45" s="52">
        <v>4.0E-5</v>
      </c>
      <c r="AK45" s="52">
        <v>5.0E-5</v>
      </c>
      <c r="AL45" s="52">
        <v>1.39090909090909E-4</v>
      </c>
      <c r="AM45" s="52">
        <v>6.02129032258064E-4</v>
      </c>
      <c r="AN45" s="52">
        <v>0.00121615384615385</v>
      </c>
      <c r="AO45" s="52">
        <v>0.00138382165605096</v>
      </c>
      <c r="AP45" s="52">
        <v>0.00130727848101266</v>
      </c>
      <c r="AQ45" s="52">
        <v>0.00246339622641509</v>
      </c>
      <c r="AR45" s="52">
        <v>0.004991625</v>
      </c>
      <c r="AS45" s="52">
        <v>0.00795409937888198</v>
      </c>
      <c r="AT45" s="52">
        <v>0.0101716666666667</v>
      </c>
      <c r="AU45" s="52">
        <v>0.0156191411042945</v>
      </c>
      <c r="AV45" s="52">
        <v>0.0299003048780488</v>
      </c>
      <c r="AW45" s="52">
        <v>0.0440176363636363</v>
      </c>
      <c r="AX45" s="52">
        <v>0.0553380722891566</v>
      </c>
      <c r="AY45" s="52">
        <v>0.0703433532934131</v>
      </c>
      <c r="AZ45" s="52">
        <v>0.0988853571428571</v>
      </c>
      <c r="BA45" s="52">
        <v>0.113962366863905</v>
      </c>
      <c r="BB45" s="52">
        <v>0.134181</v>
      </c>
      <c r="BC45" s="52">
        <v>0.114517368421053</v>
      </c>
      <c r="BD45" s="52">
        <v>0.134667380516182</v>
      </c>
      <c r="BE45" s="53">
        <v>0.139672555102041</v>
      </c>
      <c r="BF45" s="457">
        <v>0.0343331515406755</v>
      </c>
      <c r="BG45" s="457">
        <v>0.294753308038005</v>
      </c>
      <c r="BH45" s="457">
        <v>0.00988302316391634</v>
      </c>
    </row>
    <row r="46" spans="8:8">
      <c r="A46" s="218" t="s">
        <v>134</v>
      </c>
      <c r="B46" s="52">
        <v>0.0</v>
      </c>
      <c r="C46" s="52">
        <v>0.0</v>
      </c>
      <c r="D46" s="52">
        <v>0.0</v>
      </c>
      <c r="E46" s="52">
        <v>0.0</v>
      </c>
      <c r="F46" s="52">
        <v>0.0</v>
      </c>
      <c r="G46" s="52">
        <v>0.0</v>
      </c>
      <c r="H46" s="52">
        <v>0.0</v>
      </c>
      <c r="I46" s="52">
        <v>0.0</v>
      </c>
      <c r="J46" s="52">
        <v>0.0</v>
      </c>
      <c r="K46" s="52">
        <v>0.0</v>
      </c>
      <c r="L46" s="52">
        <v>0.0</v>
      </c>
      <c r="M46" s="52">
        <v>0.0</v>
      </c>
      <c r="N46" s="52">
        <v>0.0</v>
      </c>
      <c r="O46" s="52">
        <v>0.0</v>
      </c>
      <c r="P46" s="52">
        <v>0.0</v>
      </c>
      <c r="Q46" s="52">
        <v>0.0</v>
      </c>
      <c r="R46" s="52">
        <v>0.0</v>
      </c>
      <c r="S46" s="52">
        <v>0.0</v>
      </c>
      <c r="T46" s="52">
        <v>0.0</v>
      </c>
      <c r="U46" s="52">
        <v>0.0</v>
      </c>
      <c r="V46" s="52">
        <v>0.0</v>
      </c>
      <c r="W46" s="52">
        <v>0.0</v>
      </c>
      <c r="X46" s="52">
        <v>0.0</v>
      </c>
      <c r="Y46" s="52">
        <v>0.0</v>
      </c>
      <c r="Z46" s="52">
        <v>1.0E-5</v>
      </c>
      <c r="AA46" s="52">
        <v>9.5959595959596E-6</v>
      </c>
      <c r="AB46" s="52">
        <v>9.5959595959596E-6</v>
      </c>
      <c r="AC46" s="52">
        <v>3.83838383838384E-5</v>
      </c>
      <c r="AD46" s="52">
        <v>1.05555555555556E-4</v>
      </c>
      <c r="AE46" s="52">
        <v>1.7E-4</v>
      </c>
      <c r="AF46" s="52">
        <v>1.6E-4</v>
      </c>
      <c r="AG46" s="52">
        <v>2.1E-4</v>
      </c>
      <c r="AH46" s="52">
        <v>3.8E-4</v>
      </c>
      <c r="AI46" s="52">
        <v>8.9E-4</v>
      </c>
      <c r="AJ46" s="52">
        <v>0.00123</v>
      </c>
      <c r="AK46" s="52">
        <v>0.00168</v>
      </c>
      <c r="AL46" s="52">
        <v>0.00254337662337662</v>
      </c>
      <c r="AM46" s="52">
        <v>0.00357329032258065</v>
      </c>
      <c r="AN46" s="52">
        <v>0.00486461538461538</v>
      </c>
      <c r="AO46" s="52">
        <v>0.00795210191082802</v>
      </c>
      <c r="AP46" s="52">
        <v>0.0171689240506329</v>
      </c>
      <c r="AQ46" s="52">
        <v>0.0281462264150943</v>
      </c>
      <c r="AR46" s="52">
        <v>0.0386038125</v>
      </c>
      <c r="AS46" s="52">
        <v>0.0547093788819876</v>
      </c>
      <c r="AT46" s="52">
        <v>0.0715605555555555</v>
      </c>
      <c r="AU46" s="52">
        <v>0.0861868711656441</v>
      </c>
      <c r="AV46" s="52">
        <v>0.0854747560975609</v>
      </c>
      <c r="AW46" s="52">
        <v>0.0951381818181817</v>
      </c>
      <c r="AX46" s="52">
        <v>0.110736986152771</v>
      </c>
      <c r="AY46" s="52">
        <v>0.110960586086766</v>
      </c>
      <c r="AZ46" s="52">
        <v>0.105712416297857</v>
      </c>
      <c r="BA46" s="52">
        <v>0.112930295857988</v>
      </c>
      <c r="BB46" s="52">
        <v>0.110232</v>
      </c>
      <c r="BC46" s="52">
        <v>0.112888947368421</v>
      </c>
      <c r="BD46" s="52">
        <v>0.121832822613683</v>
      </c>
      <c r="BE46" s="53">
        <v>0.109812506122449</v>
      </c>
      <c r="BF46" s="457">
        <v>-0.101125053139692</v>
      </c>
      <c r="BG46" s="457">
        <v>0.0546517078114011</v>
      </c>
      <c r="BH46" s="457">
        <v>0.00777017031658792</v>
      </c>
    </row>
    <row r="47" spans="8:8">
      <c r="A47" s="218" t="s">
        <v>135</v>
      </c>
      <c r="B47" s="52">
        <v>0.0</v>
      </c>
      <c r="C47" s="52">
        <v>0.0</v>
      </c>
      <c r="D47" s="52">
        <v>0.0</v>
      </c>
      <c r="E47" s="52">
        <v>0.0</v>
      </c>
      <c r="F47" s="52">
        <v>0.0</v>
      </c>
      <c r="G47" s="52">
        <v>0.0</v>
      </c>
      <c r="H47" s="52">
        <v>0.0</v>
      </c>
      <c r="I47" s="52">
        <v>0.0</v>
      </c>
      <c r="J47" s="52">
        <v>0.0</v>
      </c>
      <c r="K47" s="52">
        <v>0.0</v>
      </c>
      <c r="L47" s="52">
        <v>0.0</v>
      </c>
      <c r="M47" s="52">
        <v>0.0</v>
      </c>
      <c r="N47" s="52">
        <v>0.0</v>
      </c>
      <c r="O47" s="52">
        <v>0.0</v>
      </c>
      <c r="P47" s="52">
        <v>0.0</v>
      </c>
      <c r="Q47" s="52">
        <v>0.0</v>
      </c>
      <c r="R47" s="52">
        <v>0.0</v>
      </c>
      <c r="S47" s="52">
        <v>0.0</v>
      </c>
      <c r="T47" s="52">
        <v>0.0</v>
      </c>
      <c r="U47" s="52">
        <v>0.0</v>
      </c>
      <c r="V47" s="52">
        <v>0.0</v>
      </c>
      <c r="W47" s="52">
        <v>0.0</v>
      </c>
      <c r="X47" s="52">
        <v>0.0</v>
      </c>
      <c r="Y47" s="52">
        <v>0.0</v>
      </c>
      <c r="Z47" s="52">
        <v>0.0</v>
      </c>
      <c r="AA47" s="52">
        <v>1.01010101010101E-5</v>
      </c>
      <c r="AB47" s="52">
        <v>0.0</v>
      </c>
      <c r="AC47" s="52">
        <v>0.0</v>
      </c>
      <c r="AD47" s="52">
        <v>0.0</v>
      </c>
      <c r="AE47" s="52">
        <v>0.0</v>
      </c>
      <c r="AF47" s="52">
        <v>0.0</v>
      </c>
      <c r="AG47" s="52">
        <v>0.0</v>
      </c>
      <c r="AH47" s="52">
        <v>0.0</v>
      </c>
      <c r="AI47" s="52">
        <v>0.0</v>
      </c>
      <c r="AJ47" s="52">
        <v>0.0</v>
      </c>
      <c r="AK47" s="52">
        <v>0.0</v>
      </c>
      <c r="AL47" s="52">
        <v>0.0</v>
      </c>
      <c r="AM47" s="52">
        <v>0.0</v>
      </c>
      <c r="AN47" s="52">
        <v>0.0</v>
      </c>
      <c r="AO47" s="52">
        <v>0.0</v>
      </c>
      <c r="AP47" s="52">
        <v>0.0</v>
      </c>
      <c r="AQ47" s="52">
        <v>9.62264150943396E-6</v>
      </c>
      <c r="AR47" s="52">
        <v>2.86875E-5</v>
      </c>
      <c r="AS47" s="52">
        <v>4.75155279503105E-5</v>
      </c>
      <c r="AT47" s="52">
        <v>8.5E-5</v>
      </c>
      <c r="AU47" s="52">
        <v>0.0028722699386503</v>
      </c>
      <c r="AV47" s="52">
        <v>0.0129396951219512</v>
      </c>
      <c r="AW47" s="52">
        <v>0.02448</v>
      </c>
      <c r="AX47" s="52">
        <v>0.0416602409638554</v>
      </c>
      <c r="AY47" s="52">
        <v>0.0432760958083832</v>
      </c>
      <c r="AZ47" s="52">
        <v>0.0643237499999999</v>
      </c>
      <c r="BA47" s="52">
        <v>0.0596609467455621</v>
      </c>
      <c r="BB47" s="52">
        <v>0.066663</v>
      </c>
      <c r="BC47" s="52">
        <v>0.0565652631578947</v>
      </c>
      <c r="BD47" s="52">
        <v>0.0603770913560016</v>
      </c>
      <c r="BE47" s="53">
        <v>0.0617717551020408</v>
      </c>
      <c r="BF47" s="457">
        <v>0.0203038674328797</v>
      </c>
      <c r="BG47" s="457">
        <v>0.928170020737586</v>
      </c>
      <c r="BH47" s="457">
        <v>0.00437087791587423</v>
      </c>
    </row>
    <row r="48" spans="8:8">
      <c r="A48" s="218" t="s">
        <v>136</v>
      </c>
      <c r="B48" s="52">
        <v>0.0</v>
      </c>
      <c r="C48" s="52">
        <v>0.0</v>
      </c>
      <c r="D48" s="52">
        <v>0.0</v>
      </c>
      <c r="E48" s="52">
        <v>0.0</v>
      </c>
      <c r="F48" s="52">
        <v>0.0</v>
      </c>
      <c r="G48" s="52">
        <v>0.0</v>
      </c>
      <c r="H48" s="52">
        <v>0.0</v>
      </c>
      <c r="I48" s="52">
        <v>0.0</v>
      </c>
      <c r="J48" s="52">
        <v>0.0</v>
      </c>
      <c r="K48" s="52">
        <v>0.0</v>
      </c>
      <c r="L48" s="52">
        <v>0.0</v>
      </c>
      <c r="M48" s="52">
        <v>0.0</v>
      </c>
      <c r="N48" s="52">
        <v>0.0</v>
      </c>
      <c r="O48" s="52">
        <v>0.0</v>
      </c>
      <c r="P48" s="52">
        <v>0.0</v>
      </c>
      <c r="Q48" s="52">
        <v>0.0</v>
      </c>
      <c r="R48" s="52">
        <v>0.0</v>
      </c>
      <c r="S48" s="52">
        <v>0.0</v>
      </c>
      <c r="T48" s="52">
        <v>0.0</v>
      </c>
      <c r="U48" s="52">
        <v>0.0</v>
      </c>
      <c r="V48" s="52">
        <v>0.0</v>
      </c>
      <c r="W48" s="52">
        <v>0.0</v>
      </c>
      <c r="X48" s="52">
        <v>0.0</v>
      </c>
      <c r="Y48" s="52">
        <v>0.0</v>
      </c>
      <c r="Z48" s="52">
        <v>0.0</v>
      </c>
      <c r="AA48" s="52">
        <v>0.0</v>
      </c>
      <c r="AB48" s="52">
        <v>0.0</v>
      </c>
      <c r="AC48" s="52">
        <v>0.0</v>
      </c>
      <c r="AD48" s="52">
        <v>0.0</v>
      </c>
      <c r="AE48" s="52">
        <v>0.0</v>
      </c>
      <c r="AF48" s="52">
        <v>0.0</v>
      </c>
      <c r="AG48" s="52">
        <v>0.0</v>
      </c>
      <c r="AH48" s="52">
        <v>0.0</v>
      </c>
      <c r="AI48" s="52">
        <v>0.0</v>
      </c>
      <c r="AJ48" s="52">
        <v>0.0</v>
      </c>
      <c r="AK48" s="52">
        <v>0.0</v>
      </c>
      <c r="AL48" s="52">
        <v>0.0</v>
      </c>
      <c r="AM48" s="52">
        <v>0.0</v>
      </c>
      <c r="AN48" s="52">
        <v>1.96153846153846E-5</v>
      </c>
      <c r="AO48" s="52">
        <v>5.84713375796178E-5</v>
      </c>
      <c r="AP48" s="52">
        <v>6.77848101265823E-5</v>
      </c>
      <c r="AQ48" s="52">
        <v>5.77358490566038E-5</v>
      </c>
      <c r="AR48" s="52">
        <v>7.65E-5</v>
      </c>
      <c r="AS48" s="52">
        <v>6.65217391304348E-5</v>
      </c>
      <c r="AT48" s="52">
        <v>5.66666666666666E-5</v>
      </c>
      <c r="AU48" s="52">
        <v>5.63190184049079E-5</v>
      </c>
      <c r="AV48" s="52">
        <v>4.66463414634146E-5</v>
      </c>
      <c r="AW48" s="52">
        <v>5.56363636363636E-5</v>
      </c>
      <c r="AX48" s="52">
        <v>5.53012048192771E-5</v>
      </c>
      <c r="AY48" s="52">
        <v>5.49700598802395E-5</v>
      </c>
      <c r="AZ48" s="52">
        <v>5.46428571428571E-5</v>
      </c>
      <c r="BA48" s="52">
        <v>5.44683472481154E-5</v>
      </c>
      <c r="BB48" s="52">
        <v>5.4E-5</v>
      </c>
      <c r="BC48" s="52">
        <v>5.36842105263158E-5</v>
      </c>
      <c r="BD48" s="52">
        <v>5.34862761163458E-5</v>
      </c>
      <c r="BE48" s="53">
        <v>5.32897959183674E-5</v>
      </c>
      <c r="BF48" s="457">
        <v>-0.00639567302330757</v>
      </c>
      <c r="BG48" s="457">
        <v>-0.00575945523613175</v>
      </c>
      <c r="BH48" s="457">
        <v>3.77070704460753E-6</v>
      </c>
    </row>
    <row r="49" spans="8:8">
      <c r="A49" s="218" t="s">
        <v>137</v>
      </c>
      <c r="B49" s="52" t="s">
        <v>114</v>
      </c>
      <c r="C49" s="52" t="s">
        <v>114</v>
      </c>
      <c r="D49" s="52" t="s">
        <v>114</v>
      </c>
      <c r="E49" s="52" t="s">
        <v>114</v>
      </c>
      <c r="F49" s="52" t="s">
        <v>114</v>
      </c>
      <c r="G49" s="52" t="s">
        <v>114</v>
      </c>
      <c r="H49" s="52" t="s">
        <v>114</v>
      </c>
      <c r="I49" s="52" t="s">
        <v>114</v>
      </c>
      <c r="J49" s="52" t="s">
        <v>114</v>
      </c>
      <c r="K49" s="52" t="s">
        <v>114</v>
      </c>
      <c r="L49" s="52" t="s">
        <v>114</v>
      </c>
      <c r="M49" s="52" t="s">
        <v>114</v>
      </c>
      <c r="N49" s="52" t="s">
        <v>114</v>
      </c>
      <c r="O49" s="52" t="s">
        <v>114</v>
      </c>
      <c r="P49" s="52" t="s">
        <v>114</v>
      </c>
      <c r="Q49" s="52" t="s">
        <v>114</v>
      </c>
      <c r="R49" s="52" t="s">
        <v>114</v>
      </c>
      <c r="S49" s="52" t="s">
        <v>114</v>
      </c>
      <c r="T49" s="52" t="s">
        <v>114</v>
      </c>
      <c r="U49" s="52" t="s">
        <v>114</v>
      </c>
      <c r="V49" s="52" t="s">
        <v>114</v>
      </c>
      <c r="W49" s="52" t="s">
        <v>114</v>
      </c>
      <c r="X49" s="52" t="s">
        <v>114</v>
      </c>
      <c r="Y49" s="52" t="s">
        <v>114</v>
      </c>
      <c r="Z49" s="52" t="s">
        <v>114</v>
      </c>
      <c r="AA49" s="52">
        <v>0.0</v>
      </c>
      <c r="AB49" s="52">
        <v>0.0</v>
      </c>
      <c r="AC49" s="52">
        <v>0.0</v>
      </c>
      <c r="AD49" s="52">
        <v>0.0</v>
      </c>
      <c r="AE49" s="52">
        <v>0.0</v>
      </c>
      <c r="AF49" s="52">
        <v>0.0</v>
      </c>
      <c r="AG49" s="52">
        <v>0.0</v>
      </c>
      <c r="AH49" s="52">
        <v>0.0</v>
      </c>
      <c r="AI49" s="52">
        <v>0.0</v>
      </c>
      <c r="AJ49" s="52">
        <v>0.0</v>
      </c>
      <c r="AK49" s="52">
        <v>0.0</v>
      </c>
      <c r="AL49" s="52">
        <v>0.0</v>
      </c>
      <c r="AM49" s="52">
        <v>0.0</v>
      </c>
      <c r="AN49" s="52">
        <v>0.0</v>
      </c>
      <c r="AO49" s="52">
        <v>0.0</v>
      </c>
      <c r="AP49" s="52">
        <v>0.0</v>
      </c>
      <c r="AQ49" s="52">
        <v>0.0</v>
      </c>
      <c r="AR49" s="52">
        <v>0.0</v>
      </c>
      <c r="AS49" s="52">
        <v>0.0</v>
      </c>
      <c r="AT49" s="52">
        <v>0.0</v>
      </c>
      <c r="AU49" s="52">
        <v>0.0</v>
      </c>
      <c r="AV49" s="52">
        <v>0.0</v>
      </c>
      <c r="AW49" s="52">
        <v>0.0</v>
      </c>
      <c r="AX49" s="52">
        <v>3.6867469879518E-5</v>
      </c>
      <c r="AY49" s="52">
        <v>3.66467065868263E-5</v>
      </c>
      <c r="AZ49" s="52">
        <v>5.46428571428571E-5</v>
      </c>
      <c r="BA49" s="52">
        <v>5.44683472481154E-5</v>
      </c>
      <c r="BB49" s="52">
        <v>5.1444E-5</v>
      </c>
      <c r="BC49" s="52">
        <v>5.38721052631579E-5</v>
      </c>
      <c r="BD49" s="52">
        <v>5.48234330192544E-5</v>
      </c>
      <c r="BE49" s="53">
        <v>5.5128293877551E-5</v>
      </c>
      <c r="BF49" s="457">
        <v>0.00281334269013467</v>
      </c>
      <c r="BG49" s="457">
        <v>0.0</v>
      </c>
      <c r="BH49" s="457">
        <v>3.90079643764649E-6</v>
      </c>
    </row>
    <row r="50" spans="8:8">
      <c r="A50" s="218" t="s">
        <v>138</v>
      </c>
      <c r="B50" s="52">
        <v>0.0</v>
      </c>
      <c r="C50" s="52">
        <v>0.0</v>
      </c>
      <c r="D50" s="52">
        <v>0.0</v>
      </c>
      <c r="E50" s="52">
        <v>0.0</v>
      </c>
      <c r="F50" s="52">
        <v>0.0</v>
      </c>
      <c r="G50" s="52">
        <v>0.0</v>
      </c>
      <c r="H50" s="52">
        <v>0.0</v>
      </c>
      <c r="I50" s="52">
        <v>0.0</v>
      </c>
      <c r="J50" s="52">
        <v>0.0</v>
      </c>
      <c r="K50" s="52">
        <v>0.0</v>
      </c>
      <c r="L50" s="52">
        <v>0.0</v>
      </c>
      <c r="M50" s="52">
        <v>0.0</v>
      </c>
      <c r="N50" s="52">
        <v>0.0</v>
      </c>
      <c r="O50" s="52">
        <v>0.0</v>
      </c>
      <c r="P50" s="52">
        <v>0.0</v>
      </c>
      <c r="Q50" s="52">
        <v>0.0</v>
      </c>
      <c r="R50" s="52">
        <v>0.0</v>
      </c>
      <c r="S50" s="52">
        <v>0.0</v>
      </c>
      <c r="T50" s="52">
        <v>0.0</v>
      </c>
      <c r="U50" s="52">
        <v>0.0</v>
      </c>
      <c r="V50" s="52">
        <v>0.0</v>
      </c>
      <c r="W50" s="52">
        <v>0.0</v>
      </c>
      <c r="X50" s="52">
        <v>0.0</v>
      </c>
      <c r="Y50" s="52">
        <v>0.0</v>
      </c>
      <c r="Z50" s="52">
        <v>1.3E-4</v>
      </c>
      <c r="AA50" s="52">
        <v>1.4E-4</v>
      </c>
      <c r="AB50" s="52">
        <v>1.5E-4</v>
      </c>
      <c r="AC50" s="52">
        <v>0.00103</v>
      </c>
      <c r="AD50" s="52">
        <v>0.00116</v>
      </c>
      <c r="AE50" s="52">
        <v>0.00175</v>
      </c>
      <c r="AF50" s="52">
        <v>0.0027</v>
      </c>
      <c r="AG50" s="52">
        <v>0.00364</v>
      </c>
      <c r="AH50" s="52">
        <v>0.00742</v>
      </c>
      <c r="AI50" s="52">
        <v>0.01352</v>
      </c>
      <c r="AJ50" s="52">
        <v>0.02744</v>
      </c>
      <c r="AK50" s="52">
        <v>0.04727</v>
      </c>
      <c r="AL50" s="52">
        <v>0.0671511038961039</v>
      </c>
      <c r="AM50" s="52">
        <v>0.0922145806451613</v>
      </c>
      <c r="AN50" s="52">
        <v>0.118427884615385</v>
      </c>
      <c r="AO50" s="52">
        <v>0.153</v>
      </c>
      <c r="AP50" s="52">
        <v>0.205058734177215</v>
      </c>
      <c r="AQ50" s="52">
        <v>0.224178679245283</v>
      </c>
      <c r="AR50" s="52">
        <v>0.263619</v>
      </c>
      <c r="AS50" s="52">
        <v>0.313089316770186</v>
      </c>
      <c r="AT50" s="52">
        <v>0.357820750987027</v>
      </c>
      <c r="AU50" s="52">
        <v>0.410015194855345</v>
      </c>
      <c r="AV50" s="52">
        <v>0.395868841463414</v>
      </c>
      <c r="AW50" s="52">
        <v>0.458740363636363</v>
      </c>
      <c r="AX50" s="52">
        <v>0.513998245407171</v>
      </c>
      <c r="AY50" s="52">
        <v>0.476526287425149</v>
      </c>
      <c r="AZ50" s="52">
        <v>0.449209821428571</v>
      </c>
      <c r="BA50" s="52">
        <v>0.442830887573964</v>
      </c>
      <c r="BB50" s="52">
        <v>0.442143</v>
      </c>
      <c r="BC50" s="52">
        <v>0.455385263157895</v>
      </c>
      <c r="BD50" s="52">
        <v>0.473256111513642</v>
      </c>
      <c r="BE50" s="53">
        <v>0.472689074361738</v>
      </c>
      <c r="BF50" s="457">
        <v>-0.00392712805997064</v>
      </c>
      <c r="BG50" s="457">
        <v>0.0283550161339585</v>
      </c>
      <c r="BH50" s="457">
        <v>0.0334467789168337</v>
      </c>
    </row>
    <row r="51" spans="8:8">
      <c r="A51" s="218" t="s">
        <v>139</v>
      </c>
      <c r="B51" s="52">
        <v>0.0</v>
      </c>
      <c r="C51" s="52">
        <v>0.0</v>
      </c>
      <c r="D51" s="52">
        <v>0.0</v>
      </c>
      <c r="E51" s="52">
        <v>0.0</v>
      </c>
      <c r="F51" s="52">
        <v>0.0</v>
      </c>
      <c r="G51" s="52">
        <v>0.0</v>
      </c>
      <c r="H51" s="52">
        <v>0.0</v>
      </c>
      <c r="I51" s="52">
        <v>0.0</v>
      </c>
      <c r="J51" s="52">
        <v>0.0</v>
      </c>
      <c r="K51" s="52">
        <v>0.0</v>
      </c>
      <c r="L51" s="52">
        <v>0.0</v>
      </c>
      <c r="M51" s="52">
        <v>0.0</v>
      </c>
      <c r="N51" s="52">
        <v>0.0</v>
      </c>
      <c r="O51" s="52">
        <v>0.0</v>
      </c>
      <c r="P51" s="52">
        <v>0.0</v>
      </c>
      <c r="Q51" s="52">
        <v>0.0</v>
      </c>
      <c r="R51" s="52">
        <v>0.0</v>
      </c>
      <c r="S51" s="52">
        <v>0.0</v>
      </c>
      <c r="T51" s="52">
        <v>3.0E-5</v>
      </c>
      <c r="U51" s="52">
        <v>5.0E-5</v>
      </c>
      <c r="V51" s="52">
        <v>6.0E-5</v>
      </c>
      <c r="W51" s="52">
        <v>6.0E-5</v>
      </c>
      <c r="X51" s="52">
        <v>6.0E-5</v>
      </c>
      <c r="Y51" s="52">
        <v>5.0E-5</v>
      </c>
      <c r="Z51" s="52">
        <v>5.0E-5</v>
      </c>
      <c r="AA51" s="52">
        <v>6.0E-5</v>
      </c>
      <c r="AB51" s="52">
        <v>1.3E-4</v>
      </c>
      <c r="AC51" s="52">
        <v>3.1E-4</v>
      </c>
      <c r="AD51" s="52">
        <v>5.2E-4</v>
      </c>
      <c r="AE51" s="52">
        <v>7.5E-4</v>
      </c>
      <c r="AF51" s="52">
        <v>0.00105</v>
      </c>
      <c r="AG51" s="52">
        <v>0.00144</v>
      </c>
      <c r="AH51" s="52">
        <v>0.00203</v>
      </c>
      <c r="AI51" s="52">
        <v>0.00308</v>
      </c>
      <c r="AJ51" s="52">
        <v>0.00358</v>
      </c>
      <c r="AK51" s="52">
        <v>0.00457</v>
      </c>
      <c r="AL51" s="52">
        <v>0.0047887012987013</v>
      </c>
      <c r="AM51" s="52">
        <v>0.00600154838709677</v>
      </c>
      <c r="AN51" s="52">
        <v>0.00665942307692308</v>
      </c>
      <c r="AO51" s="52">
        <v>0.00828343949044586</v>
      </c>
      <c r="AP51" s="52">
        <v>0.00918968354430379</v>
      </c>
      <c r="AQ51" s="52">
        <v>0.00949754716981132</v>
      </c>
      <c r="AR51" s="52">
        <v>0.013674375</v>
      </c>
      <c r="AS51" s="52">
        <v>0.018968198757764</v>
      </c>
      <c r="AT51" s="52">
        <v>0.0234694444444444</v>
      </c>
      <c r="AU51" s="52">
        <v>0.0328715337423313</v>
      </c>
      <c r="AV51" s="52">
        <v>0.0567032926829268</v>
      </c>
      <c r="AW51" s="52">
        <v>0.0664390909090909</v>
      </c>
      <c r="AX51" s="52">
        <v>0.0907124096385541</v>
      </c>
      <c r="AY51" s="52">
        <v>0.102922275449102</v>
      </c>
      <c r="AZ51" s="52">
        <v>0.148155</v>
      </c>
      <c r="BA51" s="52">
        <v>0.140135325443787</v>
      </c>
      <c r="BB51" s="52">
        <v>0.158481</v>
      </c>
      <c r="BC51" s="52">
        <v>0.148732105263158</v>
      </c>
      <c r="BD51" s="52">
        <v>0.176923687013519</v>
      </c>
      <c r="BE51" s="53">
        <v>0.249319659122606</v>
      </c>
      <c r="BF51" s="457">
        <v>0.405342959245326</v>
      </c>
      <c r="BG51" s="457">
        <v>0.223850352282401</v>
      </c>
      <c r="BH51" s="457">
        <v>0.0176414898727119</v>
      </c>
    </row>
    <row r="52" spans="8:8">
      <c r="A52" s="218" t="s">
        <v>140</v>
      </c>
      <c r="B52" s="52">
        <v>0.0</v>
      </c>
      <c r="C52" s="52">
        <v>0.0</v>
      </c>
      <c r="D52" s="52">
        <v>0.0</v>
      </c>
      <c r="E52" s="52">
        <v>0.0</v>
      </c>
      <c r="F52" s="52">
        <v>0.0</v>
      </c>
      <c r="G52" s="52">
        <v>0.0</v>
      </c>
      <c r="H52" s="52">
        <v>0.0</v>
      </c>
      <c r="I52" s="52">
        <v>0.0</v>
      </c>
      <c r="J52" s="52">
        <v>0.0</v>
      </c>
      <c r="K52" s="52">
        <v>0.0</v>
      </c>
      <c r="L52" s="52">
        <v>0.0</v>
      </c>
      <c r="M52" s="52">
        <v>0.0</v>
      </c>
      <c r="N52" s="52">
        <v>0.0</v>
      </c>
      <c r="O52" s="52">
        <v>0.0</v>
      </c>
      <c r="P52" s="52">
        <v>0.0</v>
      </c>
      <c r="Q52" s="52">
        <v>0.0</v>
      </c>
      <c r="R52" s="52">
        <v>0.0</v>
      </c>
      <c r="S52" s="52">
        <v>0.0</v>
      </c>
      <c r="T52" s="52">
        <v>0.0</v>
      </c>
      <c r="U52" s="52">
        <v>0.0</v>
      </c>
      <c r="V52" s="52">
        <v>0.0</v>
      </c>
      <c r="W52" s="52">
        <v>0.0</v>
      </c>
      <c r="X52" s="52">
        <v>0.0</v>
      </c>
      <c r="Y52" s="52">
        <v>0.0</v>
      </c>
      <c r="Z52" s="52">
        <v>0.0</v>
      </c>
      <c r="AA52" s="52">
        <v>0.0</v>
      </c>
      <c r="AB52" s="52">
        <v>0.0</v>
      </c>
      <c r="AC52" s="52">
        <v>0.0</v>
      </c>
      <c r="AD52" s="52">
        <v>0.0</v>
      </c>
      <c r="AE52" s="52">
        <v>0.0</v>
      </c>
      <c r="AF52" s="52">
        <v>0.0</v>
      </c>
      <c r="AG52" s="52">
        <v>1.0E-5</v>
      </c>
      <c r="AH52" s="52">
        <v>2.0E-5</v>
      </c>
      <c r="AI52" s="52">
        <v>3.0E-5</v>
      </c>
      <c r="AJ52" s="52">
        <v>3.0E-5</v>
      </c>
      <c r="AK52" s="52">
        <v>3.0E-5</v>
      </c>
      <c r="AL52" s="52">
        <v>3.97402597402597E-5</v>
      </c>
      <c r="AM52" s="52">
        <v>4.93548387096774E-5</v>
      </c>
      <c r="AN52" s="52">
        <v>4.90384615384615E-5</v>
      </c>
      <c r="AO52" s="52">
        <v>5.84713375796178E-5</v>
      </c>
      <c r="AP52" s="52">
        <v>7.74683544303797E-5</v>
      </c>
      <c r="AQ52" s="52">
        <v>1.44339622641509E-4</v>
      </c>
      <c r="AR52" s="52">
        <v>1.53E-4</v>
      </c>
      <c r="AS52" s="52">
        <v>1.8055900621118E-4</v>
      </c>
      <c r="AT52" s="52">
        <v>2.17222222222222E-4</v>
      </c>
      <c r="AU52" s="52">
        <v>3.47300613496932E-4</v>
      </c>
      <c r="AV52" s="52">
        <v>6.53048780487804E-4</v>
      </c>
      <c r="AW52" s="52">
        <v>8.15999999999999E-4</v>
      </c>
      <c r="AX52" s="52">
        <v>8.29518072289156E-4</v>
      </c>
      <c r="AY52" s="52">
        <v>9.25329341317365E-4</v>
      </c>
      <c r="AZ52" s="52">
        <v>0.00100178571428571</v>
      </c>
      <c r="BA52" s="52">
        <v>9.8680473372781E-4</v>
      </c>
      <c r="BB52" s="52">
        <v>0.001197</v>
      </c>
      <c r="BC52" s="52">
        <v>0.00109157894736842</v>
      </c>
      <c r="BD52" s="52">
        <v>0.00130149938549775</v>
      </c>
      <c r="BE52" s="53">
        <v>0.00150419330148502</v>
      </c>
      <c r="BF52" s="457">
        <v>0.152581015739557</v>
      </c>
      <c r="BG52" s="457">
        <v>0.196062767956369</v>
      </c>
      <c r="BH52" s="457">
        <v>1.06434490517651E-4</v>
      </c>
    </row>
    <row r="53" spans="8:8">
      <c r="A53" s="218" t="s">
        <v>141</v>
      </c>
      <c r="B53" s="52">
        <v>0.0</v>
      </c>
      <c r="C53" s="52">
        <v>0.0</v>
      </c>
      <c r="D53" s="52">
        <v>0.0</v>
      </c>
      <c r="E53" s="52">
        <v>0.0</v>
      </c>
      <c r="F53" s="52">
        <v>0.0</v>
      </c>
      <c r="G53" s="52">
        <v>0.0</v>
      </c>
      <c r="H53" s="52">
        <v>0.0</v>
      </c>
      <c r="I53" s="52">
        <v>0.0</v>
      </c>
      <c r="J53" s="52">
        <v>0.0</v>
      </c>
      <c r="K53" s="52">
        <v>0.0</v>
      </c>
      <c r="L53" s="52">
        <v>0.0</v>
      </c>
      <c r="M53" s="52">
        <v>0.0</v>
      </c>
      <c r="N53" s="52">
        <v>0.0</v>
      </c>
      <c r="O53" s="52">
        <v>0.0</v>
      </c>
      <c r="P53" s="52">
        <v>0.0</v>
      </c>
      <c r="Q53" s="52">
        <v>0.0</v>
      </c>
      <c r="R53" s="52">
        <v>0.0</v>
      </c>
      <c r="S53" s="52">
        <v>0.0</v>
      </c>
      <c r="T53" s="52">
        <v>0.0</v>
      </c>
      <c r="U53" s="52">
        <v>0.0</v>
      </c>
      <c r="V53" s="52">
        <v>0.0</v>
      </c>
      <c r="W53" s="52">
        <v>0.0</v>
      </c>
      <c r="X53" s="52">
        <v>0.0</v>
      </c>
      <c r="Y53" s="52">
        <v>0.0</v>
      </c>
      <c r="Z53" s="52">
        <v>0.0</v>
      </c>
      <c r="AA53" s="52">
        <v>0.0</v>
      </c>
      <c r="AB53" s="52">
        <v>0.0</v>
      </c>
      <c r="AC53" s="52">
        <v>0.0</v>
      </c>
      <c r="AD53" s="52">
        <v>0.0</v>
      </c>
      <c r="AE53" s="52">
        <v>0.0</v>
      </c>
      <c r="AF53" s="52">
        <v>0.0</v>
      </c>
      <c r="AG53" s="52">
        <v>0.0</v>
      </c>
      <c r="AH53" s="52">
        <v>0.0</v>
      </c>
      <c r="AI53" s="52">
        <v>5.5E-5</v>
      </c>
      <c r="AJ53" s="52">
        <v>2.05E-4</v>
      </c>
      <c r="AK53" s="52">
        <v>3.34E-4</v>
      </c>
      <c r="AL53" s="52">
        <v>6.19948051948052E-4</v>
      </c>
      <c r="AM53" s="52">
        <v>4.73806451612903E-4</v>
      </c>
      <c r="AN53" s="52">
        <v>6.02192307692308E-4</v>
      </c>
      <c r="AO53" s="52">
        <v>5.62299363057325E-4</v>
      </c>
      <c r="AP53" s="52">
        <v>5.71329113924051E-4</v>
      </c>
      <c r="AQ53" s="52">
        <v>0.00125575471698113</v>
      </c>
      <c r="AR53" s="52">
        <v>0.00335739375</v>
      </c>
      <c r="AS53" s="52">
        <v>0.00804437888198757</v>
      </c>
      <c r="AT53" s="52">
        <v>0.0141229388888889</v>
      </c>
      <c r="AU53" s="52">
        <v>0.0273750791411043</v>
      </c>
      <c r="AV53" s="52">
        <v>0.0440705304878048</v>
      </c>
      <c r="AW53" s="52">
        <v>0.0543451363636363</v>
      </c>
      <c r="AX53" s="52">
        <v>0.0696560150602409</v>
      </c>
      <c r="AY53" s="52">
        <v>0.0780579431137724</v>
      </c>
      <c r="AZ53" s="52">
        <v>0.106120708928571</v>
      </c>
      <c r="BA53" s="52">
        <v>0.14048025443787</v>
      </c>
      <c r="BB53" s="52">
        <v>0.1611342</v>
      </c>
      <c r="BC53" s="52">
        <v>0.178492842105263</v>
      </c>
      <c r="BD53" s="52">
        <v>0.193715703400246</v>
      </c>
      <c r="BE53" s="53">
        <v>0.219923672219819</v>
      </c>
      <c r="BF53" s="457">
        <v>0.132188996657323</v>
      </c>
      <c r="BG53" s="457">
        <v>0.299343489828882</v>
      </c>
      <c r="BH53" s="457">
        <v>0.0155614733707285</v>
      </c>
    </row>
    <row r="54" spans="8:8">
      <c r="A54" s="218" t="s">
        <v>142</v>
      </c>
      <c r="B54" s="52" t="s">
        <v>114</v>
      </c>
      <c r="C54" s="52" t="s">
        <v>114</v>
      </c>
      <c r="D54" s="52" t="s">
        <v>114</v>
      </c>
      <c r="E54" s="52" t="s">
        <v>114</v>
      </c>
      <c r="F54" s="52" t="s">
        <v>114</v>
      </c>
      <c r="G54" s="52" t="s">
        <v>114</v>
      </c>
      <c r="H54" s="52" t="s">
        <v>114</v>
      </c>
      <c r="I54" s="52" t="s">
        <v>114</v>
      </c>
      <c r="J54" s="52" t="s">
        <v>114</v>
      </c>
      <c r="K54" s="52" t="s">
        <v>114</v>
      </c>
      <c r="L54" s="52" t="s">
        <v>114</v>
      </c>
      <c r="M54" s="52" t="s">
        <v>114</v>
      </c>
      <c r="N54" s="52" t="s">
        <v>114</v>
      </c>
      <c r="O54" s="52" t="s">
        <v>114</v>
      </c>
      <c r="P54" s="52" t="s">
        <v>114</v>
      </c>
      <c r="Q54" s="52" t="s">
        <v>114</v>
      </c>
      <c r="R54" s="52" t="s">
        <v>114</v>
      </c>
      <c r="S54" s="52" t="s">
        <v>114</v>
      </c>
      <c r="T54" s="52" t="s">
        <v>114</v>
      </c>
      <c r="U54" s="52" t="s">
        <v>114</v>
      </c>
      <c r="V54" s="52">
        <v>0.0</v>
      </c>
      <c r="W54" s="52">
        <v>0.0</v>
      </c>
      <c r="X54" s="52">
        <v>0.0</v>
      </c>
      <c r="Y54" s="52">
        <v>0.0</v>
      </c>
      <c r="Z54" s="52">
        <v>0.0</v>
      </c>
      <c r="AA54" s="52">
        <v>0.0</v>
      </c>
      <c r="AB54" s="52">
        <v>0.0</v>
      </c>
      <c r="AC54" s="52">
        <v>0.0</v>
      </c>
      <c r="AD54" s="52">
        <v>0.0</v>
      </c>
      <c r="AE54" s="52">
        <v>0.0</v>
      </c>
      <c r="AF54" s="52">
        <v>0.0</v>
      </c>
      <c r="AG54" s="52">
        <v>0.0</v>
      </c>
      <c r="AH54" s="52">
        <v>0.0</v>
      </c>
      <c r="AI54" s="52">
        <v>3.0E-5</v>
      </c>
      <c r="AJ54" s="52">
        <v>3.0E-5</v>
      </c>
      <c r="AK54" s="52">
        <v>6.0E-5</v>
      </c>
      <c r="AL54" s="52">
        <v>1.58961038961039E-4</v>
      </c>
      <c r="AM54" s="52">
        <v>2.17161290322581E-4</v>
      </c>
      <c r="AN54" s="52">
        <v>3.04038461538461E-4</v>
      </c>
      <c r="AO54" s="52">
        <v>3.21592356687898E-4</v>
      </c>
      <c r="AP54" s="52">
        <v>3.67974683544304E-4</v>
      </c>
      <c r="AQ54" s="52">
        <v>3.36792452830189E-4</v>
      </c>
      <c r="AR54" s="52">
        <v>4.303125E-4</v>
      </c>
      <c r="AS54" s="52">
        <v>4.27639751552795E-4</v>
      </c>
      <c r="AT54" s="52">
        <v>4.06111111111111E-4</v>
      </c>
      <c r="AU54" s="52">
        <v>4.69325153374233E-4</v>
      </c>
      <c r="AV54" s="52">
        <v>8.34969512195121E-4</v>
      </c>
      <c r="AW54" s="52">
        <v>0.0026724</v>
      </c>
      <c r="AX54" s="52">
        <v>0.00588589156626506</v>
      </c>
      <c r="AY54" s="52">
        <v>0.0103545269461078</v>
      </c>
      <c r="AZ54" s="52">
        <v>0.00987578571428571</v>
      </c>
      <c r="BA54" s="52">
        <v>0.00863499408284023</v>
      </c>
      <c r="BB54" s="52">
        <v>0.0088506</v>
      </c>
      <c r="BC54" s="52">
        <v>0.0106330526315789</v>
      </c>
      <c r="BD54" s="52">
        <v>0.0180088291683736</v>
      </c>
      <c r="BE54" s="53">
        <v>0.0281722316987565</v>
      </c>
      <c r="BF54" s="457">
        <v>0.560082453191566</v>
      </c>
      <c r="BG54" s="457">
        <v>0.46111386066894</v>
      </c>
      <c r="BH54" s="457">
        <v>0.00199342539595283</v>
      </c>
    </row>
    <row r="55" spans="8:8">
      <c r="A55" s="218" t="s">
        <v>143</v>
      </c>
      <c r="B55" s="52">
        <v>0.0</v>
      </c>
      <c r="C55" s="52">
        <v>0.0</v>
      </c>
      <c r="D55" s="52">
        <v>0.0</v>
      </c>
      <c r="E55" s="52">
        <v>0.0</v>
      </c>
      <c r="F55" s="52">
        <v>0.0</v>
      </c>
      <c r="G55" s="52">
        <v>0.0</v>
      </c>
      <c r="H55" s="52">
        <v>0.0</v>
      </c>
      <c r="I55" s="52">
        <v>0.0</v>
      </c>
      <c r="J55" s="52">
        <v>0.0</v>
      </c>
      <c r="K55" s="52">
        <v>0.0</v>
      </c>
      <c r="L55" s="52">
        <v>0.0</v>
      </c>
      <c r="M55" s="52">
        <v>0.0</v>
      </c>
      <c r="N55" s="52">
        <v>0.0</v>
      </c>
      <c r="O55" s="52">
        <v>0.0</v>
      </c>
      <c r="P55" s="52">
        <v>0.0</v>
      </c>
      <c r="Q55" s="52">
        <v>0.0</v>
      </c>
      <c r="R55" s="52">
        <v>0.0</v>
      </c>
      <c r="S55" s="52">
        <v>0.0</v>
      </c>
      <c r="T55" s="52">
        <v>0.0</v>
      </c>
      <c r="U55" s="52">
        <v>0.0</v>
      </c>
      <c r="V55" s="52">
        <v>0.0</v>
      </c>
      <c r="W55" s="52">
        <v>0.0</v>
      </c>
      <c r="X55" s="52">
        <v>0.0</v>
      </c>
      <c r="Y55" s="52">
        <v>0.0</v>
      </c>
      <c r="Z55" s="52">
        <v>9.0E-5</v>
      </c>
      <c r="AA55" s="52">
        <v>9.0E-5</v>
      </c>
      <c r="AB55" s="52">
        <v>9.0E-5</v>
      </c>
      <c r="AC55" s="52">
        <v>3.3E-4</v>
      </c>
      <c r="AD55" s="52">
        <v>0.00217</v>
      </c>
      <c r="AE55" s="52">
        <v>0.00344</v>
      </c>
      <c r="AF55" s="52">
        <v>0.00392</v>
      </c>
      <c r="AG55" s="52">
        <v>0.00488</v>
      </c>
      <c r="AH55" s="52">
        <v>0.00667</v>
      </c>
      <c r="AI55" s="52">
        <v>0.00877</v>
      </c>
      <c r="AJ55" s="52">
        <v>0.0085</v>
      </c>
      <c r="AK55" s="52">
        <v>0.00946</v>
      </c>
      <c r="AL55" s="52">
        <v>0.00958733766233766</v>
      </c>
      <c r="AM55" s="52">
        <v>0.0124275483870968</v>
      </c>
      <c r="AN55" s="52">
        <v>0.0126323076923077</v>
      </c>
      <c r="AO55" s="52">
        <v>0.0188959872611465</v>
      </c>
      <c r="AP55" s="52">
        <v>0.0281984810126582</v>
      </c>
      <c r="AQ55" s="52">
        <v>0.0407615094339622</v>
      </c>
      <c r="AR55" s="52">
        <v>0.05043087984375</v>
      </c>
      <c r="AS55" s="52">
        <v>0.0674458987583851</v>
      </c>
      <c r="AT55" s="52">
        <v>0.0876536198883841</v>
      </c>
      <c r="AU55" s="52">
        <v>0.0965462341078601</v>
      </c>
      <c r="AV55" s="52">
        <v>0.14892281694582</v>
      </c>
      <c r="AW55" s="52">
        <v>0.184036930662509</v>
      </c>
      <c r="AX55" s="52">
        <v>0.261732783988154</v>
      </c>
      <c r="AY55" s="52">
        <v>0.292800264687133</v>
      </c>
      <c r="AZ55" s="52">
        <v>0.366787626346612</v>
      </c>
      <c r="BA55" s="52">
        <v>0.336413709506823</v>
      </c>
      <c r="BB55" s="52">
        <v>0.446770091476958</v>
      </c>
      <c r="BC55" s="52">
        <v>0.509162083573993</v>
      </c>
      <c r="BD55" s="52">
        <v>0.573505202661985</v>
      </c>
      <c r="BE55" s="53">
        <v>0.671538684012969</v>
      </c>
      <c r="BF55" s="457">
        <v>0.16773810552527</v>
      </c>
      <c r="BG55" s="457">
        <v>0.206637312050036</v>
      </c>
      <c r="BH55" s="457">
        <v>0.0475170828278855</v>
      </c>
    </row>
    <row r="56" spans="8:8">
      <c r="A56" s="218" t="s">
        <v>144</v>
      </c>
      <c r="B56" s="52">
        <v>0.0</v>
      </c>
      <c r="C56" s="52">
        <v>0.0</v>
      </c>
      <c r="D56" s="52">
        <v>0.0</v>
      </c>
      <c r="E56" s="52">
        <v>0.0</v>
      </c>
      <c r="F56" s="52">
        <v>0.0</v>
      </c>
      <c r="G56" s="52">
        <v>0.0</v>
      </c>
      <c r="H56" s="52">
        <v>0.0</v>
      </c>
      <c r="I56" s="52">
        <v>0.0</v>
      </c>
      <c r="J56" s="52">
        <v>0.0</v>
      </c>
      <c r="K56" s="52">
        <v>0.0</v>
      </c>
      <c r="L56" s="52">
        <v>0.0</v>
      </c>
      <c r="M56" s="52">
        <v>0.0</v>
      </c>
      <c r="N56" s="52">
        <v>0.0</v>
      </c>
      <c r="O56" s="52">
        <v>0.0</v>
      </c>
      <c r="P56" s="52">
        <v>0.0</v>
      </c>
      <c r="Q56" s="52">
        <v>0.0</v>
      </c>
      <c r="R56" s="52">
        <v>0.0</v>
      </c>
      <c r="S56" s="52">
        <v>0.0</v>
      </c>
      <c r="T56" s="52">
        <v>0.0</v>
      </c>
      <c r="U56" s="52">
        <v>0.0</v>
      </c>
      <c r="V56" s="52">
        <v>0.0</v>
      </c>
      <c r="W56" s="52">
        <v>0.0</v>
      </c>
      <c r="X56" s="52">
        <v>0.0</v>
      </c>
      <c r="Y56" s="52">
        <v>0.0</v>
      </c>
      <c r="Z56" s="52">
        <v>0.0</v>
      </c>
      <c r="AA56" s="52">
        <v>0.0</v>
      </c>
      <c r="AB56" s="52">
        <v>0.0</v>
      </c>
      <c r="AC56" s="52">
        <v>0.0</v>
      </c>
      <c r="AD56" s="52">
        <v>4.27272727272727E-6</v>
      </c>
      <c r="AE56" s="52">
        <v>6.11111111111111E-6</v>
      </c>
      <c r="AF56" s="52">
        <v>5.75757575757576E-6</v>
      </c>
      <c r="AG56" s="52">
        <v>5.85858585858586E-6</v>
      </c>
      <c r="AH56" s="52">
        <v>5.55555555555556E-6</v>
      </c>
      <c r="AI56" s="52">
        <v>5.51515151515152E-6</v>
      </c>
      <c r="AJ56" s="52">
        <v>5.67676767676768E-6</v>
      </c>
      <c r="AK56" s="52">
        <v>5.28282828282828E-6</v>
      </c>
      <c r="AL56" s="52">
        <v>5.05785123966942E-6</v>
      </c>
      <c r="AM56" s="52">
        <v>5.51378299120235E-6</v>
      </c>
      <c r="AN56" s="52">
        <v>2.96509324009324E-5</v>
      </c>
      <c r="AO56" s="52">
        <v>7.39160393746381E-5</v>
      </c>
      <c r="AP56" s="52">
        <v>1.10842347525892E-4</v>
      </c>
      <c r="AQ56" s="52">
        <v>1.55303602058319E-4</v>
      </c>
      <c r="AR56" s="52">
        <v>1.61876704545454E-4</v>
      </c>
      <c r="AS56" s="52">
        <v>1.34089779785432E-4</v>
      </c>
      <c r="AT56" s="52">
        <v>1.52685185185185E-4</v>
      </c>
      <c r="AU56" s="52">
        <v>1.47662018962632E-4</v>
      </c>
      <c r="AV56" s="52">
        <v>1.46309312638581E-4</v>
      </c>
      <c r="AW56" s="52">
        <v>1.10401652892562E-4</v>
      </c>
      <c r="AX56" s="52">
        <v>2.20059693318729E-4</v>
      </c>
      <c r="AY56" s="52">
        <v>3.39224496461622E-4</v>
      </c>
      <c r="AZ56" s="52">
        <v>5.33447489177489E-4</v>
      </c>
      <c r="BA56" s="52">
        <v>8.11326872158399E-4</v>
      </c>
      <c r="BB56" s="52">
        <v>0.00263643090909091</v>
      </c>
      <c r="BC56" s="52">
        <v>0.00513556090909091</v>
      </c>
      <c r="BD56" s="52">
        <v>0.0147300708280676</v>
      </c>
      <c r="BE56" s="53">
        <v>0.0153595623616721</v>
      </c>
      <c r="BF56" s="457">
        <v>0.0398861297464559</v>
      </c>
      <c r="BG56" s="457">
        <v>0.579213302047319</v>
      </c>
      <c r="BH56" s="457">
        <v>0.00108681988739393</v>
      </c>
    </row>
    <row r="57" spans="8:8" s="47" ht="10.2" customFormat="1">
      <c r="A57" s="54" t="s">
        <v>145</v>
      </c>
      <c r="B57" s="55">
        <v>0.0</v>
      </c>
      <c r="C57" s="55">
        <v>0.0</v>
      </c>
      <c r="D57" s="55">
        <v>0.0</v>
      </c>
      <c r="E57" s="55">
        <v>0.0</v>
      </c>
      <c r="F57" s="55">
        <v>0.0</v>
      </c>
      <c r="G57" s="55">
        <v>0.0</v>
      </c>
      <c r="H57" s="55">
        <v>0.0</v>
      </c>
      <c r="I57" s="55">
        <v>0.0</v>
      </c>
      <c r="J57" s="55">
        <v>0.0</v>
      </c>
      <c r="K57" s="55">
        <v>0.0</v>
      </c>
      <c r="L57" s="55">
        <v>0.0</v>
      </c>
      <c r="M57" s="55">
        <v>0.0</v>
      </c>
      <c r="N57" s="55">
        <v>0.0</v>
      </c>
      <c r="O57" s="55">
        <v>3.0E-5</v>
      </c>
      <c r="P57" s="55">
        <v>6.0E-5</v>
      </c>
      <c r="Q57" s="55">
        <v>1.05E-4</v>
      </c>
      <c r="R57" s="55">
        <v>1.05E-4</v>
      </c>
      <c r="S57" s="55">
        <v>1.85E-4</v>
      </c>
      <c r="T57" s="55">
        <v>3.01E-4</v>
      </c>
      <c r="U57" s="55">
        <v>3.82E-4</v>
      </c>
      <c r="V57" s="55">
        <v>5.74E-4</v>
      </c>
      <c r="W57" s="55">
        <v>0.001336</v>
      </c>
      <c r="X57" s="55">
        <v>0.001908</v>
      </c>
      <c r="Y57" s="55">
        <v>0.003297</v>
      </c>
      <c r="Z57" s="55">
        <v>0.005154</v>
      </c>
      <c r="AA57" s="55">
        <v>0.00779460414888889</v>
      </c>
      <c r="AB57" s="55">
        <v>0.00980027987838384</v>
      </c>
      <c r="AC57" s="55">
        <v>0.0153504807975758</v>
      </c>
      <c r="AD57" s="55">
        <v>0.0228482609212121</v>
      </c>
      <c r="AE57" s="55">
        <v>0.0297923570282828</v>
      </c>
      <c r="AF57" s="55">
        <v>0.0386302920121212</v>
      </c>
      <c r="AG57" s="55">
        <v>0.0482858524525253</v>
      </c>
      <c r="AH57" s="55">
        <v>0.0729549295555556</v>
      </c>
      <c r="AI57" s="55">
        <v>0.111764791351515</v>
      </c>
      <c r="AJ57" s="55">
        <v>0.142443217667677</v>
      </c>
      <c r="AK57" s="55">
        <v>0.224547142028283</v>
      </c>
      <c r="AL57" s="55">
        <v>0.26759388690059</v>
      </c>
      <c r="AM57" s="55">
        <v>0.359559370655249</v>
      </c>
      <c r="AN57" s="55">
        <v>0.436747839724709</v>
      </c>
      <c r="AO57" s="55">
        <v>0.57786040697568</v>
      </c>
      <c r="AP57" s="55">
        <v>0.688468522333814</v>
      </c>
      <c r="AQ57" s="55">
        <v>0.800258704489925</v>
      </c>
      <c r="AR57" s="55">
        <v>1.01088241539714</v>
      </c>
      <c r="AS57" s="55">
        <v>1.15323893969708</v>
      </c>
      <c r="AT57" s="55">
        <v>1.27861938134677</v>
      </c>
      <c r="AU57" s="55">
        <v>1.44029785400116</v>
      </c>
      <c r="AV57" s="55">
        <v>1.74137699355661</v>
      </c>
      <c r="AW57" s="55">
        <v>1.99393684695739</v>
      </c>
      <c r="AX57" s="55">
        <v>2.28684542953362</v>
      </c>
      <c r="AY57" s="55">
        <v>2.42614958406381</v>
      </c>
      <c r="AZ57" s="55">
        <v>2.90455227339149</v>
      </c>
      <c r="BA57" s="55">
        <v>2.92300503439587</v>
      </c>
      <c r="BB57" s="55">
        <v>3.45794869265696</v>
      </c>
      <c r="BC57" s="55">
        <v>3.60773637429524</v>
      </c>
      <c r="BD57" s="55">
        <v>4.1008802649451</v>
      </c>
      <c r="BE57" s="55">
        <v>4.5308589490323</v>
      </c>
      <c r="BF57" s="458">
        <v>0.101831621766987</v>
      </c>
      <c r="BG57" s="458">
        <v>0.123604786485662</v>
      </c>
      <c r="BH57" s="458">
        <v>0.320596869678584</v>
      </c>
    </row>
    <row r="58" spans="8:8">
      <c r="A58" s="218"/>
      <c r="B58" s="52"/>
      <c r="C58" s="52"/>
      <c r="D58" s="52"/>
      <c r="E58" s="52"/>
      <c r="F58" s="52"/>
      <c r="G58" s="52"/>
      <c r="H58" s="52"/>
      <c r="I58" s="52"/>
      <c r="J58" s="52"/>
      <c r="K58" s="52"/>
      <c r="L58" s="52"/>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c r="AL58" s="52"/>
      <c r="AM58" s="52"/>
      <c r="AN58" s="52"/>
      <c r="AO58" s="52"/>
      <c r="AP58" s="52"/>
      <c r="AQ58" s="52"/>
      <c r="AR58" s="52"/>
      <c r="AS58" s="52"/>
      <c r="AT58" s="52"/>
      <c r="AU58" s="52"/>
      <c r="AV58" s="52"/>
      <c r="AW58" s="52"/>
      <c r="AX58" s="52"/>
      <c r="AY58" s="52"/>
      <c r="AZ58" s="52"/>
      <c r="BA58" s="52"/>
      <c r="BB58" s="52"/>
      <c r="BC58" s="52"/>
      <c r="BD58" s="52"/>
      <c r="BE58" s="53"/>
      <c r="BF58" s="461"/>
      <c r="BG58" s="461"/>
      <c r="BH58" s="461"/>
    </row>
    <row r="59" spans="8:8">
      <c r="A59" s="218" t="s">
        <v>146</v>
      </c>
      <c r="B59" s="52" t="s">
        <v>114</v>
      </c>
      <c r="C59" s="52" t="s">
        <v>114</v>
      </c>
      <c r="D59" s="52" t="s">
        <v>114</v>
      </c>
      <c r="E59" s="52" t="s">
        <v>114</v>
      </c>
      <c r="F59" s="52" t="s">
        <v>114</v>
      </c>
      <c r="G59" s="52" t="s">
        <v>114</v>
      </c>
      <c r="H59" s="52" t="s">
        <v>114</v>
      </c>
      <c r="I59" s="52" t="s">
        <v>114</v>
      </c>
      <c r="J59" s="52" t="s">
        <v>114</v>
      </c>
      <c r="K59" s="52" t="s">
        <v>114</v>
      </c>
      <c r="L59" s="52" t="s">
        <v>114</v>
      </c>
      <c r="M59" s="52" t="s">
        <v>114</v>
      </c>
      <c r="N59" s="52" t="s">
        <v>114</v>
      </c>
      <c r="O59" s="52" t="s">
        <v>114</v>
      </c>
      <c r="P59" s="52" t="s">
        <v>114</v>
      </c>
      <c r="Q59" s="52" t="s">
        <v>114</v>
      </c>
      <c r="R59" s="52" t="s">
        <v>114</v>
      </c>
      <c r="S59" s="52" t="s">
        <v>114</v>
      </c>
      <c r="T59" s="52" t="s">
        <v>114</v>
      </c>
      <c r="U59" s="52" t="s">
        <v>114</v>
      </c>
      <c r="V59" s="52">
        <v>0.0</v>
      </c>
      <c r="W59" s="52">
        <v>0.0</v>
      </c>
      <c r="X59" s="52">
        <v>0.0</v>
      </c>
      <c r="Y59" s="52">
        <v>0.0</v>
      </c>
      <c r="Z59" s="52">
        <v>0.0</v>
      </c>
      <c r="AA59" s="52">
        <v>0.0</v>
      </c>
      <c r="AB59" s="52">
        <v>0.0</v>
      </c>
      <c r="AC59" s="52">
        <v>0.0</v>
      </c>
      <c r="AD59" s="52">
        <v>0.0</v>
      </c>
      <c r="AE59" s="52">
        <v>0.0</v>
      </c>
      <c r="AF59" s="52">
        <v>0.0</v>
      </c>
      <c r="AG59" s="52">
        <v>0.0</v>
      </c>
      <c r="AH59" s="52">
        <v>0.0</v>
      </c>
      <c r="AI59" s="52">
        <v>0.0</v>
      </c>
      <c r="AJ59" s="52">
        <v>0.0</v>
      </c>
      <c r="AK59" s="52">
        <v>0.0</v>
      </c>
      <c r="AL59" s="52">
        <v>0.0</v>
      </c>
      <c r="AM59" s="52">
        <v>0.0</v>
      </c>
      <c r="AN59" s="52">
        <v>0.0</v>
      </c>
      <c r="AO59" s="52">
        <v>0.0</v>
      </c>
      <c r="AP59" s="52">
        <v>0.0</v>
      </c>
      <c r="AQ59" s="52">
        <v>0.0</v>
      </c>
      <c r="AR59" s="52">
        <v>0.0</v>
      </c>
      <c r="AS59" s="52">
        <v>0.0</v>
      </c>
      <c r="AT59" s="52">
        <v>1.98333333333333E-5</v>
      </c>
      <c r="AU59" s="52">
        <v>4.69325153374233E-6</v>
      </c>
      <c r="AV59" s="52">
        <v>0.0</v>
      </c>
      <c r="AW59" s="52">
        <v>0.0</v>
      </c>
      <c r="AX59" s="52">
        <v>7.37349397590361E-6</v>
      </c>
      <c r="AY59" s="52">
        <v>2.10718562874251E-5</v>
      </c>
      <c r="AZ59" s="52">
        <v>4.18928571428571E-5</v>
      </c>
      <c r="BA59" s="52">
        <v>2.06414201183432E-4</v>
      </c>
      <c r="BB59" s="52">
        <v>1.989E-4</v>
      </c>
      <c r="BC59" s="52">
        <v>7.39947368421053E-4</v>
      </c>
      <c r="BD59" s="52">
        <v>9.39575583777141E-4</v>
      </c>
      <c r="BE59" s="53">
        <v>8.44643265306122E-4</v>
      </c>
      <c r="BF59" s="461">
        <v>-0.10349362907511</v>
      </c>
      <c r="BG59" s="461">
        <v>0.470799932100653</v>
      </c>
      <c r="BH59" s="461">
        <v>5.97657066570294E-5</v>
      </c>
    </row>
    <row r="60" spans="8:8">
      <c r="A60" s="218" t="s">
        <v>147</v>
      </c>
      <c r="B60" s="52" t="s">
        <v>114</v>
      </c>
      <c r="C60" s="52" t="s">
        <v>114</v>
      </c>
      <c r="D60" s="52" t="s">
        <v>114</v>
      </c>
      <c r="E60" s="52" t="s">
        <v>114</v>
      </c>
      <c r="F60" s="52" t="s">
        <v>114</v>
      </c>
      <c r="G60" s="52" t="s">
        <v>114</v>
      </c>
      <c r="H60" s="52" t="s">
        <v>114</v>
      </c>
      <c r="I60" s="52" t="s">
        <v>114</v>
      </c>
      <c r="J60" s="52" t="s">
        <v>114</v>
      </c>
      <c r="K60" s="52" t="s">
        <v>114</v>
      </c>
      <c r="L60" s="52" t="s">
        <v>114</v>
      </c>
      <c r="M60" s="52" t="s">
        <v>114</v>
      </c>
      <c r="N60" s="52" t="s">
        <v>114</v>
      </c>
      <c r="O60" s="52" t="s">
        <v>114</v>
      </c>
      <c r="P60" s="52" t="s">
        <v>114</v>
      </c>
      <c r="Q60" s="52" t="s">
        <v>114</v>
      </c>
      <c r="R60" s="52" t="s">
        <v>114</v>
      </c>
      <c r="S60" s="52" t="s">
        <v>114</v>
      </c>
      <c r="T60" s="52" t="s">
        <v>114</v>
      </c>
      <c r="U60" s="52" t="s">
        <v>114</v>
      </c>
      <c r="V60" s="52">
        <v>0.0</v>
      </c>
      <c r="W60" s="52">
        <v>0.0</v>
      </c>
      <c r="X60" s="52">
        <v>0.0</v>
      </c>
      <c r="Y60" s="52">
        <v>0.0</v>
      </c>
      <c r="Z60" s="52">
        <v>0.0</v>
      </c>
      <c r="AA60" s="52">
        <v>0.0</v>
      </c>
      <c r="AB60" s="52">
        <v>0.0</v>
      </c>
      <c r="AC60" s="52">
        <v>0.0</v>
      </c>
      <c r="AD60" s="52">
        <v>0.0</v>
      </c>
      <c r="AE60" s="52">
        <v>0.0</v>
      </c>
      <c r="AF60" s="52">
        <v>0.0</v>
      </c>
      <c r="AG60" s="52">
        <v>0.0</v>
      </c>
      <c r="AH60" s="52">
        <v>0.0</v>
      </c>
      <c r="AI60" s="52">
        <v>0.0</v>
      </c>
      <c r="AJ60" s="52">
        <v>0.0</v>
      </c>
      <c r="AK60" s="52">
        <v>0.0</v>
      </c>
      <c r="AL60" s="52">
        <v>0.0</v>
      </c>
      <c r="AM60" s="52">
        <v>0.0</v>
      </c>
      <c r="AN60" s="52">
        <v>0.0</v>
      </c>
      <c r="AO60" s="52">
        <v>9.84365952518819E-6</v>
      </c>
      <c r="AP60" s="52">
        <v>9.68354430379747E-6</v>
      </c>
      <c r="AQ60" s="52">
        <v>9.62264150943396E-6</v>
      </c>
      <c r="AR60" s="52">
        <v>9.5625E-6</v>
      </c>
      <c r="AS60" s="52">
        <v>9.50310559006211E-6</v>
      </c>
      <c r="AT60" s="52">
        <v>9.44444444444444E-6</v>
      </c>
      <c r="AU60" s="52">
        <v>9.38650306748466E-6</v>
      </c>
      <c r="AV60" s="52">
        <v>3.73170731707317E-5</v>
      </c>
      <c r="AW60" s="52">
        <v>5.56363636363636E-5</v>
      </c>
      <c r="AX60" s="52">
        <v>7.37349397590361E-5</v>
      </c>
      <c r="AY60" s="52">
        <v>8.24550898203592E-5</v>
      </c>
      <c r="AZ60" s="52">
        <v>3.55178571428571E-4</v>
      </c>
      <c r="BA60" s="52">
        <v>6.60887573964496E-4</v>
      </c>
      <c r="BB60" s="52">
        <v>8.73E-4</v>
      </c>
      <c r="BC60" s="52">
        <v>8.85789473684211E-4</v>
      </c>
      <c r="BD60" s="52">
        <v>0.00147978697255223</v>
      </c>
      <c r="BE60" s="53">
        <v>0.00163318994279978</v>
      </c>
      <c r="BF60" s="461">
        <v>0.100650097214594</v>
      </c>
      <c r="BG60" s="461">
        <v>0.657686033155982</v>
      </c>
      <c r="BH60" s="461">
        <v>1.15562101831483E-4</v>
      </c>
    </row>
    <row r="61" spans="8:8">
      <c r="A61" s="218" t="s">
        <v>148</v>
      </c>
      <c r="B61" s="52" t="s">
        <v>114</v>
      </c>
      <c r="C61" s="52" t="s">
        <v>114</v>
      </c>
      <c r="D61" s="52" t="s">
        <v>114</v>
      </c>
      <c r="E61" s="52" t="s">
        <v>114</v>
      </c>
      <c r="F61" s="52" t="s">
        <v>114</v>
      </c>
      <c r="G61" s="52" t="s">
        <v>114</v>
      </c>
      <c r="H61" s="52" t="s">
        <v>114</v>
      </c>
      <c r="I61" s="52" t="s">
        <v>114</v>
      </c>
      <c r="J61" s="52" t="s">
        <v>114</v>
      </c>
      <c r="K61" s="52" t="s">
        <v>114</v>
      </c>
      <c r="L61" s="52" t="s">
        <v>114</v>
      </c>
      <c r="M61" s="52" t="s">
        <v>114</v>
      </c>
      <c r="N61" s="52" t="s">
        <v>114</v>
      </c>
      <c r="O61" s="52" t="s">
        <v>114</v>
      </c>
      <c r="P61" s="52" t="s">
        <v>114</v>
      </c>
      <c r="Q61" s="52" t="s">
        <v>114</v>
      </c>
      <c r="R61" s="52" t="s">
        <v>114</v>
      </c>
      <c r="S61" s="52" t="s">
        <v>114</v>
      </c>
      <c r="T61" s="52" t="s">
        <v>114</v>
      </c>
      <c r="U61" s="52" t="s">
        <v>114</v>
      </c>
      <c r="V61" s="52">
        <v>0.0</v>
      </c>
      <c r="W61" s="52">
        <v>0.0</v>
      </c>
      <c r="X61" s="52">
        <v>0.0</v>
      </c>
      <c r="Y61" s="52">
        <v>0.0</v>
      </c>
      <c r="Z61" s="52">
        <v>0.0</v>
      </c>
      <c r="AA61" s="52">
        <v>0.0</v>
      </c>
      <c r="AB61" s="52">
        <v>0.0</v>
      </c>
      <c r="AC61" s="52">
        <v>0.0</v>
      </c>
      <c r="AD61" s="52">
        <v>0.0</v>
      </c>
      <c r="AE61" s="52">
        <v>0.0</v>
      </c>
      <c r="AF61" s="52">
        <v>0.0</v>
      </c>
      <c r="AG61" s="52">
        <v>0.0</v>
      </c>
      <c r="AH61" s="52">
        <v>0.0</v>
      </c>
      <c r="AI61" s="52">
        <v>0.0</v>
      </c>
      <c r="AJ61" s="52">
        <v>0.0</v>
      </c>
      <c r="AK61" s="52">
        <v>0.0</v>
      </c>
      <c r="AL61" s="52">
        <v>0.0</v>
      </c>
      <c r="AM61" s="52">
        <v>0.0</v>
      </c>
      <c r="AN61" s="52">
        <v>0.0</v>
      </c>
      <c r="AO61" s="52">
        <v>0.0</v>
      </c>
      <c r="AP61" s="52">
        <v>0.0</v>
      </c>
      <c r="AQ61" s="52">
        <v>0.0</v>
      </c>
      <c r="AR61" s="52">
        <v>0.0</v>
      </c>
      <c r="AS61" s="52">
        <v>0.0</v>
      </c>
      <c r="AT61" s="52">
        <v>0.0</v>
      </c>
      <c r="AU61" s="52">
        <v>0.0</v>
      </c>
      <c r="AV61" s="52">
        <v>1.37140243902439E-6</v>
      </c>
      <c r="AW61" s="52">
        <v>2.47118181818182E-5</v>
      </c>
      <c r="AX61" s="52">
        <v>4.19247650602409E-5</v>
      </c>
      <c r="AY61" s="52">
        <v>1.21531473053892E-4</v>
      </c>
      <c r="AZ61" s="52">
        <v>0.00119961380357143</v>
      </c>
      <c r="BA61" s="52">
        <v>0.00248948925443787</v>
      </c>
      <c r="BB61" s="52">
        <v>0.0030578733</v>
      </c>
      <c r="BC61" s="52">
        <v>0.00344755615789474</v>
      </c>
      <c r="BD61" s="52">
        <v>0.00630365538058173</v>
      </c>
      <c r="BE61" s="53">
        <v>0.0100844913918511</v>
      </c>
      <c r="BF61" s="457">
        <v>0.595413697211665</v>
      </c>
      <c r="BG61" s="457">
        <v>0.0</v>
      </c>
      <c r="BH61" s="457">
        <v>7.13563677196044E-4</v>
      </c>
    </row>
    <row r="62" spans="8:8">
      <c r="A62" s="218" t="s">
        <v>149</v>
      </c>
      <c r="B62" s="52" t="s">
        <v>114</v>
      </c>
      <c r="C62" s="52" t="s">
        <v>114</v>
      </c>
      <c r="D62" s="52" t="s">
        <v>114</v>
      </c>
      <c r="E62" s="52" t="s">
        <v>114</v>
      </c>
      <c r="F62" s="52" t="s">
        <v>114</v>
      </c>
      <c r="G62" s="52" t="s">
        <v>114</v>
      </c>
      <c r="H62" s="52" t="s">
        <v>114</v>
      </c>
      <c r="I62" s="52" t="s">
        <v>114</v>
      </c>
      <c r="J62" s="52" t="s">
        <v>114</v>
      </c>
      <c r="K62" s="52" t="s">
        <v>114</v>
      </c>
      <c r="L62" s="52" t="s">
        <v>114</v>
      </c>
      <c r="M62" s="52" t="s">
        <v>114</v>
      </c>
      <c r="N62" s="52" t="s">
        <v>114</v>
      </c>
      <c r="O62" s="52" t="s">
        <v>114</v>
      </c>
      <c r="P62" s="52" t="s">
        <v>114</v>
      </c>
      <c r="Q62" s="52" t="s">
        <v>114</v>
      </c>
      <c r="R62" s="52" t="s">
        <v>114</v>
      </c>
      <c r="S62" s="52" t="s">
        <v>114</v>
      </c>
      <c r="T62" s="52" t="s">
        <v>114</v>
      </c>
      <c r="U62" s="52" t="s">
        <v>114</v>
      </c>
      <c r="V62" s="52">
        <v>0.0</v>
      </c>
      <c r="W62" s="52">
        <v>0.0</v>
      </c>
      <c r="X62" s="52">
        <v>0.0</v>
      </c>
      <c r="Y62" s="52">
        <v>0.0</v>
      </c>
      <c r="Z62" s="52">
        <v>0.0</v>
      </c>
      <c r="AA62" s="52">
        <v>0.0</v>
      </c>
      <c r="AB62" s="52">
        <v>0.0</v>
      </c>
      <c r="AC62" s="52">
        <v>0.0</v>
      </c>
      <c r="AD62" s="52">
        <v>0.0</v>
      </c>
      <c r="AE62" s="52">
        <v>0.0</v>
      </c>
      <c r="AF62" s="52">
        <v>0.0</v>
      </c>
      <c r="AG62" s="52">
        <v>0.0</v>
      </c>
      <c r="AH62" s="52">
        <v>0.0</v>
      </c>
      <c r="AI62" s="52">
        <v>0.0</v>
      </c>
      <c r="AJ62" s="52">
        <v>0.0</v>
      </c>
      <c r="AK62" s="52">
        <v>1.9E-5</v>
      </c>
      <c r="AL62" s="52">
        <v>3.07987012987013E-5</v>
      </c>
      <c r="AM62" s="52">
        <v>6.12E-5</v>
      </c>
      <c r="AN62" s="52">
        <v>8.43461538461538E-5</v>
      </c>
      <c r="AO62" s="52">
        <v>6.82165605095541E-5</v>
      </c>
      <c r="AP62" s="52">
        <v>6.58481012658228E-5</v>
      </c>
      <c r="AQ62" s="52">
        <v>5.00377358490566E-5</v>
      </c>
      <c r="AR62" s="52">
        <v>6.31125E-5</v>
      </c>
      <c r="AS62" s="52">
        <v>4.94161490683229E-5</v>
      </c>
      <c r="AT62" s="52">
        <v>3.58888888888889E-5</v>
      </c>
      <c r="AU62" s="52">
        <v>3.92919018404908E-5</v>
      </c>
      <c r="AV62" s="52">
        <v>5.03034146341463E-5</v>
      </c>
      <c r="AW62" s="52">
        <v>4.86910909090909E-5</v>
      </c>
      <c r="AX62" s="52">
        <v>4.12270481927711E-5</v>
      </c>
      <c r="AY62" s="52">
        <v>8.80492095808382E-4</v>
      </c>
      <c r="AZ62" s="52">
        <v>0.00134819410714286</v>
      </c>
      <c r="BA62" s="52">
        <v>0.0013409725739645</v>
      </c>
      <c r="BB62" s="52">
        <v>0.001251</v>
      </c>
      <c r="BC62" s="52">
        <v>0.00212195789473684</v>
      </c>
      <c r="BD62" s="52">
        <v>0.00280633576403113</v>
      </c>
      <c r="BE62" s="53">
        <v>0.0101074755918367</v>
      </c>
      <c r="BF62" s="457">
        <v>2.5918223569328</v>
      </c>
      <c r="BG62" s="457">
        <v>0.546386187278246</v>
      </c>
      <c r="BH62" s="457">
        <v>7.15190005150711E-4</v>
      </c>
    </row>
    <row r="63" spans="8:8">
      <c r="A63" s="218" t="s">
        <v>150</v>
      </c>
      <c r="B63" s="52" t="s">
        <v>114</v>
      </c>
      <c r="C63" s="52" t="s">
        <v>114</v>
      </c>
      <c r="D63" s="52" t="s">
        <v>114</v>
      </c>
      <c r="E63" s="52" t="s">
        <v>114</v>
      </c>
      <c r="F63" s="52" t="s">
        <v>114</v>
      </c>
      <c r="G63" s="52" t="s">
        <v>114</v>
      </c>
      <c r="H63" s="52" t="s">
        <v>114</v>
      </c>
      <c r="I63" s="52" t="s">
        <v>114</v>
      </c>
      <c r="J63" s="52" t="s">
        <v>114</v>
      </c>
      <c r="K63" s="52" t="s">
        <v>114</v>
      </c>
      <c r="L63" s="52" t="s">
        <v>114</v>
      </c>
      <c r="M63" s="52" t="s">
        <v>114</v>
      </c>
      <c r="N63" s="52" t="s">
        <v>114</v>
      </c>
      <c r="O63" s="52" t="s">
        <v>114</v>
      </c>
      <c r="P63" s="52" t="s">
        <v>114</v>
      </c>
      <c r="Q63" s="52" t="s">
        <v>114</v>
      </c>
      <c r="R63" s="52" t="s">
        <v>114</v>
      </c>
      <c r="S63" s="52" t="s">
        <v>114</v>
      </c>
      <c r="T63" s="52" t="s">
        <v>114</v>
      </c>
      <c r="U63" s="52" t="s">
        <v>114</v>
      </c>
      <c r="V63" s="52">
        <v>0.0</v>
      </c>
      <c r="W63" s="52">
        <v>0.0</v>
      </c>
      <c r="X63" s="52">
        <v>0.0</v>
      </c>
      <c r="Y63" s="52">
        <v>0.0</v>
      </c>
      <c r="Z63" s="52">
        <v>0.0</v>
      </c>
      <c r="AA63" s="52">
        <v>0.0</v>
      </c>
      <c r="AB63" s="52">
        <v>0.0</v>
      </c>
      <c r="AC63" s="52">
        <v>0.0</v>
      </c>
      <c r="AD63" s="52">
        <v>0.0</v>
      </c>
      <c r="AE63" s="52">
        <v>0.0</v>
      </c>
      <c r="AF63" s="52">
        <v>0.0</v>
      </c>
      <c r="AG63" s="52">
        <v>0.0</v>
      </c>
      <c r="AH63" s="52">
        <v>0.0</v>
      </c>
      <c r="AI63" s="52">
        <v>0.0</v>
      </c>
      <c r="AJ63" s="52">
        <v>0.0</v>
      </c>
      <c r="AK63" s="52">
        <v>0.0</v>
      </c>
      <c r="AL63" s="52">
        <v>0.0</v>
      </c>
      <c r="AM63" s="52">
        <v>0.0</v>
      </c>
      <c r="AN63" s="52">
        <v>0.0</v>
      </c>
      <c r="AO63" s="52">
        <v>0.0</v>
      </c>
      <c r="AP63" s="52">
        <v>0.0</v>
      </c>
      <c r="AQ63" s="52">
        <v>0.0</v>
      </c>
      <c r="AR63" s="52">
        <v>0.0</v>
      </c>
      <c r="AS63" s="52">
        <v>0.0</v>
      </c>
      <c r="AT63" s="52">
        <v>0.0</v>
      </c>
      <c r="AU63" s="52">
        <v>0.0</v>
      </c>
      <c r="AV63" s="52">
        <v>0.0</v>
      </c>
      <c r="AW63" s="52">
        <v>0.0</v>
      </c>
      <c r="AX63" s="52">
        <v>0.0</v>
      </c>
      <c r="AY63" s="52">
        <v>0.0</v>
      </c>
      <c r="AZ63" s="52">
        <v>0.0</v>
      </c>
      <c r="BA63" s="52">
        <v>0.0</v>
      </c>
      <c r="BB63" s="52">
        <v>0.0</v>
      </c>
      <c r="BC63" s="52">
        <v>0.0</v>
      </c>
      <c r="BD63" s="52">
        <v>0.0</v>
      </c>
      <c r="BE63" s="53">
        <v>0.0</v>
      </c>
      <c r="BF63" s="457">
        <v>0.0</v>
      </c>
      <c r="BG63" s="457">
        <v>0.0</v>
      </c>
      <c r="BH63" s="457">
        <v>0.0</v>
      </c>
    </row>
    <row r="64" spans="8:8">
      <c r="A64" s="218" t="s">
        <v>151</v>
      </c>
      <c r="B64" s="52">
        <v>0.0</v>
      </c>
      <c r="C64" s="52">
        <v>0.0</v>
      </c>
      <c r="D64" s="52">
        <v>0.0</v>
      </c>
      <c r="E64" s="52">
        <v>0.0</v>
      </c>
      <c r="F64" s="52">
        <v>0.0</v>
      </c>
      <c r="G64" s="52">
        <v>0.0</v>
      </c>
      <c r="H64" s="52">
        <v>0.0</v>
      </c>
      <c r="I64" s="52">
        <v>0.0</v>
      </c>
      <c r="J64" s="52">
        <v>0.0</v>
      </c>
      <c r="K64" s="52">
        <v>0.0</v>
      </c>
      <c r="L64" s="52">
        <v>0.0</v>
      </c>
      <c r="M64" s="52">
        <v>0.0</v>
      </c>
      <c r="N64" s="52">
        <v>0.0</v>
      </c>
      <c r="O64" s="52">
        <v>0.0</v>
      </c>
      <c r="P64" s="52">
        <v>0.0</v>
      </c>
      <c r="Q64" s="52">
        <v>0.0</v>
      </c>
      <c r="R64" s="52">
        <v>0.0</v>
      </c>
      <c r="S64" s="52">
        <v>0.0</v>
      </c>
      <c r="T64" s="52">
        <v>0.0</v>
      </c>
      <c r="U64" s="52">
        <v>0.0</v>
      </c>
      <c r="V64" s="52" t="s">
        <v>114</v>
      </c>
      <c r="W64" s="52" t="s">
        <v>114</v>
      </c>
      <c r="X64" s="52" t="s">
        <v>114</v>
      </c>
      <c r="Y64" s="52" t="s">
        <v>114</v>
      </c>
      <c r="Z64" s="52" t="s">
        <v>114</v>
      </c>
      <c r="AA64" s="52" t="s">
        <v>114</v>
      </c>
      <c r="AB64" s="52" t="s">
        <v>114</v>
      </c>
      <c r="AC64" s="52" t="s">
        <v>114</v>
      </c>
      <c r="AD64" s="52" t="s">
        <v>114</v>
      </c>
      <c r="AE64" s="52" t="s">
        <v>114</v>
      </c>
      <c r="AF64" s="52" t="s">
        <v>114</v>
      </c>
      <c r="AG64" s="52" t="s">
        <v>114</v>
      </c>
      <c r="AH64" s="52" t="s">
        <v>114</v>
      </c>
      <c r="AI64" s="52" t="s">
        <v>114</v>
      </c>
      <c r="AJ64" s="52" t="s">
        <v>114</v>
      </c>
      <c r="AK64" s="52" t="s">
        <v>114</v>
      </c>
      <c r="AL64" s="52" t="s">
        <v>114</v>
      </c>
      <c r="AM64" s="52" t="s">
        <v>114</v>
      </c>
      <c r="AN64" s="52" t="s">
        <v>114</v>
      </c>
      <c r="AO64" s="52" t="s">
        <v>114</v>
      </c>
      <c r="AP64" s="52" t="s">
        <v>114</v>
      </c>
      <c r="AQ64" s="52" t="s">
        <v>114</v>
      </c>
      <c r="AR64" s="52" t="s">
        <v>114</v>
      </c>
      <c r="AS64" s="52" t="s">
        <v>114</v>
      </c>
      <c r="AT64" s="52" t="s">
        <v>114</v>
      </c>
      <c r="AU64" s="52" t="s">
        <v>114</v>
      </c>
      <c r="AV64" s="52" t="s">
        <v>114</v>
      </c>
      <c r="AW64" s="52" t="s">
        <v>114</v>
      </c>
      <c r="AX64" s="52" t="s">
        <v>114</v>
      </c>
      <c r="AY64" s="52" t="s">
        <v>114</v>
      </c>
      <c r="AZ64" s="52" t="s">
        <v>114</v>
      </c>
      <c r="BA64" s="52" t="s">
        <v>114</v>
      </c>
      <c r="BB64" s="52" t="s">
        <v>114</v>
      </c>
      <c r="BC64" s="52" t="s">
        <v>114</v>
      </c>
      <c r="BD64" s="52" t="s">
        <v>114</v>
      </c>
      <c r="BE64" s="53" t="s">
        <v>114</v>
      </c>
      <c r="BF64" s="457" t="s">
        <v>114</v>
      </c>
      <c r="BG64" s="457" t="s">
        <v>114</v>
      </c>
      <c r="BH64" s="457" t="s">
        <v>114</v>
      </c>
    </row>
    <row r="65" spans="8:8">
      <c r="A65" s="218" t="s">
        <v>152</v>
      </c>
      <c r="B65" s="52" t="s">
        <v>114</v>
      </c>
      <c r="C65" s="52" t="s">
        <v>114</v>
      </c>
      <c r="D65" s="52" t="s">
        <v>114</v>
      </c>
      <c r="E65" s="52" t="s">
        <v>114</v>
      </c>
      <c r="F65" s="52" t="s">
        <v>114</v>
      </c>
      <c r="G65" s="52" t="s">
        <v>114</v>
      </c>
      <c r="H65" s="52" t="s">
        <v>114</v>
      </c>
      <c r="I65" s="52" t="s">
        <v>114</v>
      </c>
      <c r="J65" s="52" t="s">
        <v>114</v>
      </c>
      <c r="K65" s="52" t="s">
        <v>114</v>
      </c>
      <c r="L65" s="52" t="s">
        <v>114</v>
      </c>
      <c r="M65" s="52" t="s">
        <v>114</v>
      </c>
      <c r="N65" s="52" t="s">
        <v>114</v>
      </c>
      <c r="O65" s="52" t="s">
        <v>114</v>
      </c>
      <c r="P65" s="52" t="s">
        <v>114</v>
      </c>
      <c r="Q65" s="52" t="s">
        <v>114</v>
      </c>
      <c r="R65" s="52" t="s">
        <v>114</v>
      </c>
      <c r="S65" s="52" t="s">
        <v>114</v>
      </c>
      <c r="T65" s="52" t="s">
        <v>114</v>
      </c>
      <c r="U65" s="52" t="s">
        <v>114</v>
      </c>
      <c r="V65" s="52">
        <v>0.0</v>
      </c>
      <c r="W65" s="52">
        <v>0.0</v>
      </c>
      <c r="X65" s="52">
        <v>0.0</v>
      </c>
      <c r="Y65" s="52">
        <v>0.0</v>
      </c>
      <c r="Z65" s="52">
        <v>0.0</v>
      </c>
      <c r="AA65" s="52">
        <v>0.0</v>
      </c>
      <c r="AB65" s="52">
        <v>0.0</v>
      </c>
      <c r="AC65" s="52">
        <v>0.0</v>
      </c>
      <c r="AD65" s="52">
        <v>0.0</v>
      </c>
      <c r="AE65" s="52">
        <v>0.0</v>
      </c>
      <c r="AF65" s="52">
        <v>0.0</v>
      </c>
      <c r="AG65" s="52">
        <v>0.0</v>
      </c>
      <c r="AH65" s="52">
        <v>0.0</v>
      </c>
      <c r="AI65" s="52">
        <v>0.0</v>
      </c>
      <c r="AJ65" s="52">
        <v>0.0</v>
      </c>
      <c r="AK65" s="52">
        <v>0.0</v>
      </c>
      <c r="AL65" s="52">
        <v>0.0</v>
      </c>
      <c r="AM65" s="52">
        <v>0.0</v>
      </c>
      <c r="AN65" s="52">
        <v>0.0</v>
      </c>
      <c r="AO65" s="52">
        <v>0.0</v>
      </c>
      <c r="AP65" s="52">
        <v>0.0</v>
      </c>
      <c r="AQ65" s="52">
        <v>0.0</v>
      </c>
      <c r="AR65" s="52">
        <v>0.0</v>
      </c>
      <c r="AS65" s="52">
        <v>0.0</v>
      </c>
      <c r="AT65" s="52">
        <v>0.0</v>
      </c>
      <c r="AU65" s="52">
        <v>0.0</v>
      </c>
      <c r="AV65" s="52">
        <v>0.0</v>
      </c>
      <c r="AW65" s="52">
        <v>0.0</v>
      </c>
      <c r="AX65" s="52">
        <v>0.0</v>
      </c>
      <c r="AY65" s="52">
        <v>0.0</v>
      </c>
      <c r="AZ65" s="52">
        <v>0.0</v>
      </c>
      <c r="BA65" s="52">
        <v>0.0</v>
      </c>
      <c r="BB65" s="52">
        <v>0.0</v>
      </c>
      <c r="BC65" s="52">
        <v>0.0</v>
      </c>
      <c r="BD65" s="52">
        <v>0.0</v>
      </c>
      <c r="BE65" s="53">
        <v>0.0</v>
      </c>
      <c r="BF65" s="456">
        <v>0.0</v>
      </c>
      <c r="BG65" s="456">
        <v>0.0</v>
      </c>
      <c r="BH65" s="456">
        <v>0.0</v>
      </c>
    </row>
    <row r="66" spans="8:8">
      <c r="A66" s="218" t="s">
        <v>153</v>
      </c>
      <c r="B66" s="52" t="s">
        <v>114</v>
      </c>
      <c r="C66" s="52" t="s">
        <v>114</v>
      </c>
      <c r="D66" s="52" t="s">
        <v>114</v>
      </c>
      <c r="E66" s="52" t="s">
        <v>114</v>
      </c>
      <c r="F66" s="52" t="s">
        <v>114</v>
      </c>
      <c r="G66" s="52" t="s">
        <v>114</v>
      </c>
      <c r="H66" s="52" t="s">
        <v>114</v>
      </c>
      <c r="I66" s="52" t="s">
        <v>114</v>
      </c>
      <c r="J66" s="52" t="s">
        <v>114</v>
      </c>
      <c r="K66" s="52" t="s">
        <v>114</v>
      </c>
      <c r="L66" s="52" t="s">
        <v>114</v>
      </c>
      <c r="M66" s="52" t="s">
        <v>114</v>
      </c>
      <c r="N66" s="52" t="s">
        <v>114</v>
      </c>
      <c r="O66" s="52" t="s">
        <v>114</v>
      </c>
      <c r="P66" s="52" t="s">
        <v>114</v>
      </c>
      <c r="Q66" s="52" t="s">
        <v>114</v>
      </c>
      <c r="R66" s="52" t="s">
        <v>114</v>
      </c>
      <c r="S66" s="52" t="s">
        <v>114</v>
      </c>
      <c r="T66" s="52" t="s">
        <v>114</v>
      </c>
      <c r="U66" s="52" t="s">
        <v>114</v>
      </c>
      <c r="V66" s="52">
        <v>0.0</v>
      </c>
      <c r="W66" s="52">
        <v>0.0</v>
      </c>
      <c r="X66" s="52">
        <v>0.0</v>
      </c>
      <c r="Y66" s="52">
        <v>0.0</v>
      </c>
      <c r="Z66" s="52">
        <v>0.0</v>
      </c>
      <c r="AA66" s="52">
        <v>0.0</v>
      </c>
      <c r="AB66" s="52">
        <v>0.0</v>
      </c>
      <c r="AC66" s="52">
        <v>0.0</v>
      </c>
      <c r="AD66" s="52">
        <v>0.0</v>
      </c>
      <c r="AE66" s="52">
        <v>0.0</v>
      </c>
      <c r="AF66" s="52">
        <v>0.0</v>
      </c>
      <c r="AG66" s="52">
        <v>0.0</v>
      </c>
      <c r="AH66" s="52">
        <v>0.0</v>
      </c>
      <c r="AI66" s="52">
        <v>0.0</v>
      </c>
      <c r="AJ66" s="52">
        <v>0.0</v>
      </c>
      <c r="AK66" s="52">
        <v>0.0</v>
      </c>
      <c r="AL66" s="52">
        <v>0.0</v>
      </c>
      <c r="AM66" s="52">
        <v>0.0</v>
      </c>
      <c r="AN66" s="52">
        <v>0.0</v>
      </c>
      <c r="AO66" s="52">
        <v>0.0</v>
      </c>
      <c r="AP66" s="52">
        <v>0.0</v>
      </c>
      <c r="AQ66" s="52">
        <v>2.50188679245283E-5</v>
      </c>
      <c r="AR66" s="52">
        <v>2.773125E-5</v>
      </c>
      <c r="AS66" s="52">
        <v>1.8055900621118E-5</v>
      </c>
      <c r="AT66" s="52">
        <v>4.06111111111111E-5</v>
      </c>
      <c r="AU66" s="52">
        <v>3.84846625766871E-5</v>
      </c>
      <c r="AV66" s="52">
        <v>2.79878048780488E-5</v>
      </c>
      <c r="AW66" s="52">
        <v>3.89454545454545E-5</v>
      </c>
      <c r="AX66" s="52">
        <v>3.04156626506024E-5</v>
      </c>
      <c r="AY66" s="52">
        <v>4.58083832335329E-5</v>
      </c>
      <c r="AZ66" s="52">
        <v>5.19107142857142E-5</v>
      </c>
      <c r="BA66" s="52">
        <v>4.52662721893491E-5</v>
      </c>
      <c r="BB66" s="52">
        <v>8.19E-5</v>
      </c>
      <c r="BC66" s="52">
        <v>2.2278947368421E-4</v>
      </c>
      <c r="BD66" s="52">
        <v>4.12735764031135E-4</v>
      </c>
      <c r="BE66" s="53">
        <v>4.09909356449772E-4</v>
      </c>
      <c r="BF66" s="461">
        <v>-0.00956151330837207</v>
      </c>
      <c r="BG66" s="461">
        <v>0.260964102361414</v>
      </c>
      <c r="BH66" s="461">
        <v>2.90045790451781E-5</v>
      </c>
    </row>
    <row r="67" spans="8:8" s="47" ht="10.2" customFormat="1">
      <c r="A67" s="54" t="s">
        <v>154</v>
      </c>
      <c r="B67" s="55">
        <v>0.0</v>
      </c>
      <c r="C67" s="55">
        <v>0.0</v>
      </c>
      <c r="D67" s="55">
        <v>0.0</v>
      </c>
      <c r="E67" s="55">
        <v>0.0</v>
      </c>
      <c r="F67" s="55">
        <v>0.0</v>
      </c>
      <c r="G67" s="55">
        <v>0.0</v>
      </c>
      <c r="H67" s="55">
        <v>0.0</v>
      </c>
      <c r="I67" s="55">
        <v>0.0</v>
      </c>
      <c r="J67" s="55">
        <v>0.0</v>
      </c>
      <c r="K67" s="55">
        <v>0.0</v>
      </c>
      <c r="L67" s="55">
        <v>0.0</v>
      </c>
      <c r="M67" s="55">
        <v>0.0</v>
      </c>
      <c r="N67" s="55">
        <v>0.0</v>
      </c>
      <c r="O67" s="55">
        <v>0.0</v>
      </c>
      <c r="P67" s="55">
        <v>0.0</v>
      </c>
      <c r="Q67" s="55">
        <v>0.0</v>
      </c>
      <c r="R67" s="55">
        <v>0.0</v>
      </c>
      <c r="S67" s="55">
        <v>0.0</v>
      </c>
      <c r="T67" s="55">
        <v>0.0</v>
      </c>
      <c r="U67" s="55">
        <v>0.0</v>
      </c>
      <c r="V67" s="55">
        <v>0.0</v>
      </c>
      <c r="W67" s="55">
        <v>0.0</v>
      </c>
      <c r="X67" s="55">
        <v>0.0</v>
      </c>
      <c r="Y67" s="55">
        <v>0.0</v>
      </c>
      <c r="Z67" s="55">
        <v>0.0</v>
      </c>
      <c r="AA67" s="55">
        <v>0.0</v>
      </c>
      <c r="AB67" s="55">
        <v>0.0</v>
      </c>
      <c r="AC67" s="55">
        <v>0.0</v>
      </c>
      <c r="AD67" s="55">
        <v>0.0</v>
      </c>
      <c r="AE67" s="55">
        <v>0.0</v>
      </c>
      <c r="AF67" s="55">
        <v>0.0</v>
      </c>
      <c r="AG67" s="55">
        <v>0.0</v>
      </c>
      <c r="AH67" s="55">
        <v>0.0</v>
      </c>
      <c r="AI67" s="55">
        <v>0.0</v>
      </c>
      <c r="AJ67" s="55">
        <v>0.0</v>
      </c>
      <c r="AK67" s="55">
        <v>1.9E-5</v>
      </c>
      <c r="AL67" s="55">
        <v>3.07987012987013E-5</v>
      </c>
      <c r="AM67" s="55">
        <v>6.12E-5</v>
      </c>
      <c r="AN67" s="55">
        <v>8.43461538461538E-5</v>
      </c>
      <c r="AO67" s="55">
        <v>7.80602200347423E-5</v>
      </c>
      <c r="AP67" s="55">
        <v>7.55316455696202E-5</v>
      </c>
      <c r="AQ67" s="55">
        <v>8.46792452830188E-5</v>
      </c>
      <c r="AR67" s="55">
        <v>1.0040625E-4</v>
      </c>
      <c r="AS67" s="55">
        <v>7.69751552795031E-5</v>
      </c>
      <c r="AT67" s="55">
        <v>1.05777777777778E-4</v>
      </c>
      <c r="AU67" s="55">
        <v>9.18563190184048E-5</v>
      </c>
      <c r="AV67" s="55">
        <v>1.16979695121951E-4</v>
      </c>
      <c r="AW67" s="55">
        <v>1.67984727272727E-4</v>
      </c>
      <c r="AX67" s="55">
        <v>1.94675909638554E-4</v>
      </c>
      <c r="AY67" s="55">
        <v>0.00115135889820359</v>
      </c>
      <c r="AZ67" s="55">
        <v>0.00299679005357143</v>
      </c>
      <c r="BA67" s="55">
        <v>0.00474302987573964</v>
      </c>
      <c r="BB67" s="55">
        <v>0.0054626733</v>
      </c>
      <c r="BC67" s="55">
        <v>0.00741804036842105</v>
      </c>
      <c r="BD67" s="55">
        <v>0.0119420894649734</v>
      </c>
      <c r="BE67" s="55">
        <v>0.0230797095482435</v>
      </c>
      <c r="BF67" s="458">
        <v>0.927355367755926</v>
      </c>
      <c r="BG67" s="458">
        <v>0.604237219755232</v>
      </c>
      <c r="BH67" s="458">
        <v>0.00163308606988045</v>
      </c>
    </row>
    <row r="68" spans="8:8">
      <c r="B68" s="52"/>
      <c r="C68" s="52"/>
      <c r="D68" s="52"/>
      <c r="E68" s="52"/>
      <c r="F68" s="52"/>
      <c r="G68" s="52"/>
      <c r="H68" s="52"/>
      <c r="I68" s="52"/>
      <c r="J68" s="52"/>
      <c r="K68" s="52"/>
      <c r="L68" s="52"/>
      <c r="M68" s="52"/>
      <c r="N68" s="52"/>
      <c r="O68" s="52"/>
      <c r="P68" s="52"/>
      <c r="Q68" s="52"/>
      <c r="R68" s="52"/>
      <c r="S68" s="52"/>
      <c r="T68" s="52"/>
      <c r="U68" s="52"/>
      <c r="V68" s="52"/>
      <c r="W68" s="52"/>
      <c r="X68" s="52"/>
      <c r="Y68" s="52"/>
      <c r="Z68" s="52"/>
      <c r="AA68" s="52"/>
      <c r="AB68" s="52"/>
      <c r="AC68" s="52"/>
      <c r="AD68" s="52"/>
      <c r="AE68" s="52"/>
      <c r="AF68" s="52"/>
      <c r="AG68" s="52"/>
      <c r="AH68" s="52"/>
      <c r="AI68" s="52"/>
      <c r="AJ68" s="52"/>
      <c r="AK68" s="52"/>
      <c r="AL68" s="52"/>
      <c r="AM68" s="52"/>
      <c r="AN68" s="52"/>
      <c r="AO68" s="52"/>
      <c r="AP68" s="52"/>
      <c r="AQ68" s="52"/>
      <c r="AR68" s="52"/>
      <c r="AS68" s="52"/>
      <c r="AT68" s="52"/>
      <c r="AU68" s="52"/>
      <c r="AV68" s="52"/>
      <c r="AW68" s="52"/>
      <c r="AX68" s="52"/>
      <c r="AY68" s="52"/>
      <c r="AZ68" s="52"/>
      <c r="BA68" s="52"/>
      <c r="BB68" s="52"/>
      <c r="BC68" s="52"/>
      <c r="BD68" s="52"/>
      <c r="BE68" s="53"/>
      <c r="BF68" s="457"/>
      <c r="BG68" s="457"/>
      <c r="BH68" s="457"/>
    </row>
    <row r="69" spans="8:8">
      <c r="A69" s="45" t="s">
        <v>155</v>
      </c>
      <c r="B69" s="52">
        <v>0.0</v>
      </c>
      <c r="C69" s="52">
        <v>0.0</v>
      </c>
      <c r="D69" s="52">
        <v>0.0</v>
      </c>
      <c r="E69" s="52">
        <v>0.0</v>
      </c>
      <c r="F69" s="52">
        <v>0.0</v>
      </c>
      <c r="G69" s="52">
        <v>0.0</v>
      </c>
      <c r="H69" s="52">
        <v>0.0</v>
      </c>
      <c r="I69" s="52">
        <v>0.0</v>
      </c>
      <c r="J69" s="52">
        <v>0.0</v>
      </c>
      <c r="K69" s="52">
        <v>0.0</v>
      </c>
      <c r="L69" s="52">
        <v>0.0</v>
      </c>
      <c r="M69" s="52">
        <v>0.0</v>
      </c>
      <c r="N69" s="52">
        <v>0.0</v>
      </c>
      <c r="O69" s="52">
        <v>0.0</v>
      </c>
      <c r="P69" s="52">
        <v>0.0</v>
      </c>
      <c r="Q69" s="52">
        <v>0.0</v>
      </c>
      <c r="R69" s="52">
        <v>0.0</v>
      </c>
      <c r="S69" s="52">
        <v>0.0</v>
      </c>
      <c r="T69" s="52">
        <v>0.0</v>
      </c>
      <c r="U69" s="52">
        <v>0.0</v>
      </c>
      <c r="V69" s="52">
        <v>0.0</v>
      </c>
      <c r="W69" s="52">
        <v>0.0</v>
      </c>
      <c r="X69" s="52">
        <v>0.0</v>
      </c>
      <c r="Y69" s="52">
        <v>0.0</v>
      </c>
      <c r="Z69" s="52">
        <v>0.0</v>
      </c>
      <c r="AA69" s="52">
        <v>0.0</v>
      </c>
      <c r="AB69" s="52">
        <v>0.0</v>
      </c>
      <c r="AC69" s="52">
        <v>0.0</v>
      </c>
      <c r="AD69" s="52">
        <v>0.0</v>
      </c>
      <c r="AE69" s="52">
        <v>0.0</v>
      </c>
      <c r="AF69" s="52">
        <v>0.0</v>
      </c>
      <c r="AG69" s="52">
        <v>0.0</v>
      </c>
      <c r="AH69" s="52">
        <v>0.0</v>
      </c>
      <c r="AI69" s="52">
        <v>0.0</v>
      </c>
      <c r="AJ69" s="52">
        <v>3.5E-4</v>
      </c>
      <c r="AK69" s="52">
        <v>3.65E-4</v>
      </c>
      <c r="AL69" s="52">
        <v>3.34811688311688E-4</v>
      </c>
      <c r="AM69" s="52">
        <v>2.99090322580645E-4</v>
      </c>
      <c r="AN69" s="52">
        <v>2.70692307692308E-4</v>
      </c>
      <c r="AO69" s="52">
        <v>4.51203821656051E-4</v>
      </c>
      <c r="AP69" s="52">
        <v>6.8656329113924E-4</v>
      </c>
      <c r="AQ69" s="52">
        <v>0.00120571698113208</v>
      </c>
      <c r="AR69" s="52">
        <v>0.00134735625</v>
      </c>
      <c r="AS69" s="52">
        <v>0.00186070807453416</v>
      </c>
      <c r="AT69" s="52">
        <v>0.00213633333333333</v>
      </c>
      <c r="AU69" s="52">
        <v>0.00196084049079754</v>
      </c>
      <c r="AV69" s="52">
        <v>0.0019917987804878</v>
      </c>
      <c r="AW69" s="52">
        <v>0.00189441818181818</v>
      </c>
      <c r="AX69" s="52">
        <v>0.00194752409638554</v>
      </c>
      <c r="AY69" s="52">
        <v>0.00181126347305389</v>
      </c>
      <c r="AZ69" s="52">
        <v>0.00220575</v>
      </c>
      <c r="BA69" s="52">
        <v>0.00239277514792899</v>
      </c>
      <c r="BB69" s="52">
        <v>0.002756322</v>
      </c>
      <c r="BC69" s="52">
        <v>0.00523760157894737</v>
      </c>
      <c r="BD69" s="52">
        <v>0.00559208292158393</v>
      </c>
      <c r="BE69" s="53">
        <v>0.00558960844408792</v>
      </c>
      <c r="BF69" s="457">
        <v>-0.00317352799729176</v>
      </c>
      <c r="BG69" s="457">
        <v>0.101007959396862</v>
      </c>
      <c r="BH69" s="457">
        <v>3.95512416091944E-4</v>
      </c>
    </row>
    <row r="70" spans="8:8">
      <c r="A70" s="45" t="s">
        <v>156</v>
      </c>
      <c r="B70" s="52">
        <v>0.0</v>
      </c>
      <c r="C70" s="52">
        <v>0.0</v>
      </c>
      <c r="D70" s="52">
        <v>0.0</v>
      </c>
      <c r="E70" s="52">
        <v>0.0</v>
      </c>
      <c r="F70" s="52">
        <v>0.0</v>
      </c>
      <c r="G70" s="52">
        <v>0.0</v>
      </c>
      <c r="H70" s="52">
        <v>0.0</v>
      </c>
      <c r="I70" s="52">
        <v>0.0</v>
      </c>
      <c r="J70" s="52">
        <v>0.0</v>
      </c>
      <c r="K70" s="52">
        <v>0.0</v>
      </c>
      <c r="L70" s="52">
        <v>0.0</v>
      </c>
      <c r="M70" s="52">
        <v>0.0</v>
      </c>
      <c r="N70" s="52">
        <v>0.0</v>
      </c>
      <c r="O70" s="52">
        <v>0.0</v>
      </c>
      <c r="P70" s="52">
        <v>0.0</v>
      </c>
      <c r="Q70" s="52">
        <v>0.0</v>
      </c>
      <c r="R70" s="52">
        <v>0.0</v>
      </c>
      <c r="S70" s="52">
        <v>0.0</v>
      </c>
      <c r="T70" s="52">
        <v>0.0</v>
      </c>
      <c r="U70" s="52">
        <v>0.0</v>
      </c>
      <c r="V70" s="52">
        <v>0.0</v>
      </c>
      <c r="W70" s="52">
        <v>0.0</v>
      </c>
      <c r="X70" s="52">
        <v>0.0</v>
      </c>
      <c r="Y70" s="52">
        <v>0.0</v>
      </c>
      <c r="Z70" s="52">
        <v>0.0</v>
      </c>
      <c r="AA70" s="52">
        <v>0.0</v>
      </c>
      <c r="AB70" s="52">
        <v>0.0</v>
      </c>
      <c r="AC70" s="52">
        <v>0.0</v>
      </c>
      <c r="AD70" s="52">
        <v>0.0</v>
      </c>
      <c r="AE70" s="52">
        <v>0.0</v>
      </c>
      <c r="AF70" s="52">
        <v>0.0</v>
      </c>
      <c r="AG70" s="52">
        <v>0.0</v>
      </c>
      <c r="AH70" s="52">
        <v>0.0</v>
      </c>
      <c r="AI70" s="52">
        <v>0.0</v>
      </c>
      <c r="AJ70" s="52">
        <v>0.0</v>
      </c>
      <c r="AK70" s="52">
        <v>0.0</v>
      </c>
      <c r="AL70" s="52">
        <v>0.0</v>
      </c>
      <c r="AM70" s="52">
        <v>0.0</v>
      </c>
      <c r="AN70" s="52">
        <v>0.0</v>
      </c>
      <c r="AO70" s="52">
        <v>0.0</v>
      </c>
      <c r="AP70" s="52">
        <v>0.0</v>
      </c>
      <c r="AQ70" s="52">
        <v>0.0</v>
      </c>
      <c r="AR70" s="52">
        <v>0.0</v>
      </c>
      <c r="AS70" s="52">
        <v>0.0</v>
      </c>
      <c r="AT70" s="52">
        <v>0.0</v>
      </c>
      <c r="AU70" s="52">
        <v>0.0</v>
      </c>
      <c r="AV70" s="52">
        <v>0.0</v>
      </c>
      <c r="AW70" s="52">
        <v>0.0</v>
      </c>
      <c r="AX70" s="52">
        <v>0.0</v>
      </c>
      <c r="AY70" s="52">
        <v>0.0</v>
      </c>
      <c r="AZ70" s="52">
        <v>0.0</v>
      </c>
      <c r="BA70" s="52">
        <v>0.0</v>
      </c>
      <c r="BB70" s="52">
        <v>0.0</v>
      </c>
      <c r="BC70" s="52">
        <v>0.0</v>
      </c>
      <c r="BD70" s="52">
        <v>0.0</v>
      </c>
      <c r="BE70" s="53">
        <v>0.0</v>
      </c>
      <c r="BF70" s="457">
        <v>0.0</v>
      </c>
      <c r="BG70" s="457">
        <v>0.0</v>
      </c>
      <c r="BH70" s="457">
        <v>0.0</v>
      </c>
    </row>
    <row r="71" spans="8:8">
      <c r="A71" s="45" t="s">
        <v>157</v>
      </c>
      <c r="B71" s="52">
        <v>0.0</v>
      </c>
      <c r="C71" s="52">
        <v>0.0</v>
      </c>
      <c r="D71" s="52">
        <v>0.0</v>
      </c>
      <c r="E71" s="52">
        <v>0.0</v>
      </c>
      <c r="F71" s="52">
        <v>0.0</v>
      </c>
      <c r="G71" s="52">
        <v>0.0</v>
      </c>
      <c r="H71" s="52">
        <v>0.0</v>
      </c>
      <c r="I71" s="52">
        <v>0.0</v>
      </c>
      <c r="J71" s="52">
        <v>0.0</v>
      </c>
      <c r="K71" s="52">
        <v>0.0</v>
      </c>
      <c r="L71" s="52">
        <v>0.0</v>
      </c>
      <c r="M71" s="52">
        <v>0.0</v>
      </c>
      <c r="N71" s="52">
        <v>0.0</v>
      </c>
      <c r="O71" s="52">
        <v>0.0</v>
      </c>
      <c r="P71" s="52">
        <v>0.0</v>
      </c>
      <c r="Q71" s="52">
        <v>0.0</v>
      </c>
      <c r="R71" s="52">
        <v>0.0</v>
      </c>
      <c r="S71" s="52">
        <v>0.0</v>
      </c>
      <c r="T71" s="52">
        <v>0.0</v>
      </c>
      <c r="U71" s="52">
        <v>0.0</v>
      </c>
      <c r="V71" s="52">
        <v>0.0</v>
      </c>
      <c r="W71" s="52">
        <v>0.0</v>
      </c>
      <c r="X71" s="52">
        <v>0.0</v>
      </c>
      <c r="Y71" s="52">
        <v>0.0</v>
      </c>
      <c r="Z71" s="52">
        <v>0.0</v>
      </c>
      <c r="AA71" s="52">
        <v>0.0</v>
      </c>
      <c r="AB71" s="52">
        <v>0.0</v>
      </c>
      <c r="AC71" s="52">
        <v>0.0</v>
      </c>
      <c r="AD71" s="52">
        <v>0.0</v>
      </c>
      <c r="AE71" s="52">
        <v>0.0</v>
      </c>
      <c r="AF71" s="52">
        <v>0.0</v>
      </c>
      <c r="AG71" s="52">
        <v>0.0</v>
      </c>
      <c r="AH71" s="52">
        <v>0.0</v>
      </c>
      <c r="AI71" s="52">
        <v>0.0</v>
      </c>
      <c r="AJ71" s="52">
        <v>0.0</v>
      </c>
      <c r="AK71" s="52">
        <v>0.0</v>
      </c>
      <c r="AL71" s="52">
        <v>9.93506493506493E-5</v>
      </c>
      <c r="AM71" s="52">
        <v>1.0858064516129E-4</v>
      </c>
      <c r="AN71" s="52">
        <v>1.17692307692308E-4</v>
      </c>
      <c r="AO71" s="52">
        <v>1.07197452229299E-4</v>
      </c>
      <c r="AP71" s="52">
        <v>1.06518987341772E-4</v>
      </c>
      <c r="AQ71" s="52">
        <v>9.62264150943396E-5</v>
      </c>
      <c r="AR71" s="52">
        <v>9.5625E-5</v>
      </c>
      <c r="AS71" s="52">
        <v>8.5527950310559E-5</v>
      </c>
      <c r="AT71" s="52">
        <v>8.5E-5</v>
      </c>
      <c r="AU71" s="52">
        <v>7.50920245398773E-5</v>
      </c>
      <c r="AV71" s="52">
        <v>6.53048780487804E-5</v>
      </c>
      <c r="AW71" s="52">
        <v>5.56363636363636E-5</v>
      </c>
      <c r="AX71" s="52">
        <v>5.53012048192771E-5</v>
      </c>
      <c r="AY71" s="52">
        <v>5.40538922155688E-5</v>
      </c>
      <c r="AZ71" s="52">
        <v>6.10178571428571E-5</v>
      </c>
      <c r="BA71" s="52">
        <v>6.06568047337278E-5</v>
      </c>
      <c r="BB71" s="52">
        <v>6.03E-5</v>
      </c>
      <c r="BC71" s="52">
        <v>5.99473684210526E-5</v>
      </c>
      <c r="BD71" s="52">
        <v>5.97263416632528E-5</v>
      </c>
      <c r="BE71" s="53">
        <v>5.95069387755102E-5</v>
      </c>
      <c r="BF71" s="457">
        <v>-0.00639567302330757</v>
      </c>
      <c r="BG71" s="457">
        <v>-0.03467245460168</v>
      </c>
      <c r="BH71" s="457">
        <v>4.21062286647841E-6</v>
      </c>
    </row>
    <row r="72" spans="8:8">
      <c r="A72" s="45" t="s">
        <v>158</v>
      </c>
      <c r="B72" s="52">
        <v>0.0</v>
      </c>
      <c r="C72" s="52">
        <v>0.0</v>
      </c>
      <c r="D72" s="52">
        <v>0.0</v>
      </c>
      <c r="E72" s="52">
        <v>0.0</v>
      </c>
      <c r="F72" s="52">
        <v>0.0</v>
      </c>
      <c r="G72" s="52">
        <v>0.0</v>
      </c>
      <c r="H72" s="52">
        <v>0.0</v>
      </c>
      <c r="I72" s="52">
        <v>0.0</v>
      </c>
      <c r="J72" s="52">
        <v>0.0</v>
      </c>
      <c r="K72" s="52">
        <v>0.0</v>
      </c>
      <c r="L72" s="52">
        <v>0.0</v>
      </c>
      <c r="M72" s="52">
        <v>0.0</v>
      </c>
      <c r="N72" s="52">
        <v>0.0</v>
      </c>
      <c r="O72" s="52">
        <v>0.0</v>
      </c>
      <c r="P72" s="52">
        <v>0.0</v>
      </c>
      <c r="Q72" s="52">
        <v>0.0</v>
      </c>
      <c r="R72" s="52">
        <v>0.0</v>
      </c>
      <c r="S72" s="52">
        <v>0.0</v>
      </c>
      <c r="T72" s="52">
        <v>0.0</v>
      </c>
      <c r="U72" s="52">
        <v>0.0</v>
      </c>
      <c r="V72" s="52">
        <v>0.0</v>
      </c>
      <c r="W72" s="52">
        <v>0.0</v>
      </c>
      <c r="X72" s="52">
        <v>0.0</v>
      </c>
      <c r="Y72" s="52">
        <v>0.0</v>
      </c>
      <c r="Z72" s="52">
        <v>0.0</v>
      </c>
      <c r="AA72" s="52">
        <v>0.0</v>
      </c>
      <c r="AB72" s="52">
        <v>0.0</v>
      </c>
      <c r="AC72" s="52">
        <v>0.0</v>
      </c>
      <c r="AD72" s="52">
        <v>0.0</v>
      </c>
      <c r="AE72" s="52">
        <v>0.0</v>
      </c>
      <c r="AF72" s="52">
        <v>0.0</v>
      </c>
      <c r="AG72" s="52">
        <v>0.0</v>
      </c>
      <c r="AH72" s="52">
        <v>0.0</v>
      </c>
      <c r="AI72" s="52">
        <v>0.0</v>
      </c>
      <c r="AJ72" s="52">
        <v>0.0</v>
      </c>
      <c r="AK72" s="52">
        <v>0.0</v>
      </c>
      <c r="AL72" s="52">
        <v>0.0</v>
      </c>
      <c r="AM72" s="52">
        <v>0.0</v>
      </c>
      <c r="AN72" s="52">
        <v>0.0</v>
      </c>
      <c r="AO72" s="52">
        <v>0.0</v>
      </c>
      <c r="AP72" s="52">
        <v>0.0</v>
      </c>
      <c r="AQ72" s="52">
        <v>0.0</v>
      </c>
      <c r="AR72" s="52">
        <v>0.0</v>
      </c>
      <c r="AS72" s="52">
        <v>0.0</v>
      </c>
      <c r="AT72" s="52">
        <v>0.0</v>
      </c>
      <c r="AU72" s="52">
        <v>0.0</v>
      </c>
      <c r="AV72" s="52">
        <v>0.0</v>
      </c>
      <c r="AW72" s="52">
        <v>0.0</v>
      </c>
      <c r="AX72" s="52">
        <v>0.0</v>
      </c>
      <c r="AY72" s="52">
        <v>0.0</v>
      </c>
      <c r="AZ72" s="52">
        <v>0.0</v>
      </c>
      <c r="BA72" s="52">
        <v>0.0</v>
      </c>
      <c r="BB72" s="52">
        <v>1.5768E-4</v>
      </c>
      <c r="BC72" s="52">
        <v>1.56757894736842E-4</v>
      </c>
      <c r="BD72" s="52">
        <v>1.5617992625973E-4</v>
      </c>
      <c r="BE72" s="53">
        <v>1.55606204081633E-4</v>
      </c>
      <c r="BF72" s="457">
        <v>-0.00639567302330768</v>
      </c>
      <c r="BG72" s="457">
        <v>0.0</v>
      </c>
      <c r="BH72" s="457">
        <v>1.1010464570254E-5</v>
      </c>
    </row>
    <row r="73" spans="8:8">
      <c r="A73" s="45" t="s">
        <v>159</v>
      </c>
      <c r="B73" s="52">
        <v>0.0</v>
      </c>
      <c r="C73" s="52">
        <v>0.0</v>
      </c>
      <c r="D73" s="52">
        <v>0.0</v>
      </c>
      <c r="E73" s="52">
        <v>0.0</v>
      </c>
      <c r="F73" s="52">
        <v>0.0</v>
      </c>
      <c r="G73" s="52">
        <v>0.0</v>
      </c>
      <c r="H73" s="52">
        <v>0.0</v>
      </c>
      <c r="I73" s="52">
        <v>0.0</v>
      </c>
      <c r="J73" s="52">
        <v>0.0</v>
      </c>
      <c r="K73" s="52">
        <v>0.0</v>
      </c>
      <c r="L73" s="52">
        <v>0.0</v>
      </c>
      <c r="M73" s="52">
        <v>0.0</v>
      </c>
      <c r="N73" s="52">
        <v>0.0</v>
      </c>
      <c r="O73" s="52">
        <v>0.0</v>
      </c>
      <c r="P73" s="52">
        <v>0.0</v>
      </c>
      <c r="Q73" s="52">
        <v>0.0</v>
      </c>
      <c r="R73" s="52">
        <v>0.0</v>
      </c>
      <c r="S73" s="52">
        <v>0.0</v>
      </c>
      <c r="T73" s="52">
        <v>0.0</v>
      </c>
      <c r="U73" s="52">
        <v>0.0</v>
      </c>
      <c r="V73" s="52">
        <v>0.0</v>
      </c>
      <c r="W73" s="52">
        <v>0.0</v>
      </c>
      <c r="X73" s="52">
        <v>0.0</v>
      </c>
      <c r="Y73" s="52">
        <v>0.0</v>
      </c>
      <c r="Z73" s="52">
        <v>0.0</v>
      </c>
      <c r="AA73" s="52">
        <v>0.0</v>
      </c>
      <c r="AB73" s="52">
        <v>0.0</v>
      </c>
      <c r="AC73" s="52">
        <v>0.0</v>
      </c>
      <c r="AD73" s="52">
        <v>0.0</v>
      </c>
      <c r="AE73" s="52">
        <v>0.0</v>
      </c>
      <c r="AF73" s="52">
        <v>0.0</v>
      </c>
      <c r="AG73" s="52">
        <v>0.0</v>
      </c>
      <c r="AH73" s="52">
        <v>0.0</v>
      </c>
      <c r="AI73" s="52">
        <v>0.0</v>
      </c>
      <c r="AJ73" s="52">
        <v>0.0</v>
      </c>
      <c r="AK73" s="52">
        <v>0.0</v>
      </c>
      <c r="AL73" s="52">
        <v>0.0</v>
      </c>
      <c r="AM73" s="52">
        <v>0.0</v>
      </c>
      <c r="AN73" s="52">
        <v>0.0</v>
      </c>
      <c r="AO73" s="52">
        <v>0.0</v>
      </c>
      <c r="AP73" s="52">
        <v>0.0</v>
      </c>
      <c r="AQ73" s="52">
        <v>0.0</v>
      </c>
      <c r="AR73" s="52">
        <v>0.0</v>
      </c>
      <c r="AS73" s="52">
        <v>0.0</v>
      </c>
      <c r="AT73" s="52">
        <v>0.0</v>
      </c>
      <c r="AU73" s="52">
        <v>0.0</v>
      </c>
      <c r="AV73" s="52">
        <v>0.0</v>
      </c>
      <c r="AW73" s="52">
        <v>0.0</v>
      </c>
      <c r="AX73" s="52">
        <v>0.0</v>
      </c>
      <c r="AY73" s="52">
        <v>0.0</v>
      </c>
      <c r="AZ73" s="52">
        <v>0.0</v>
      </c>
      <c r="BA73" s="52">
        <v>0.0</v>
      </c>
      <c r="BB73" s="52">
        <v>0.0</v>
      </c>
      <c r="BC73" s="52">
        <v>0.0</v>
      </c>
      <c r="BD73" s="52">
        <v>0.0</v>
      </c>
      <c r="BE73" s="53">
        <v>0.0</v>
      </c>
      <c r="BF73" s="457">
        <v>0.0</v>
      </c>
      <c r="BG73" s="457">
        <v>0.0</v>
      </c>
      <c r="BH73" s="457">
        <v>0.0</v>
      </c>
    </row>
    <row r="74" spans="8:8">
      <c r="A74" s="45" t="s">
        <v>160</v>
      </c>
      <c r="B74" s="52">
        <v>0.0</v>
      </c>
      <c r="C74" s="52">
        <v>0.0</v>
      </c>
      <c r="D74" s="52">
        <v>0.0</v>
      </c>
      <c r="E74" s="52">
        <v>0.0</v>
      </c>
      <c r="F74" s="52">
        <v>0.0</v>
      </c>
      <c r="G74" s="52">
        <v>0.0</v>
      </c>
      <c r="H74" s="52">
        <v>0.0</v>
      </c>
      <c r="I74" s="52">
        <v>0.0</v>
      </c>
      <c r="J74" s="52">
        <v>0.0</v>
      </c>
      <c r="K74" s="52">
        <v>0.0</v>
      </c>
      <c r="L74" s="52">
        <v>0.0</v>
      </c>
      <c r="M74" s="52">
        <v>0.0</v>
      </c>
      <c r="N74" s="52">
        <v>0.0</v>
      </c>
      <c r="O74" s="52">
        <v>0.0</v>
      </c>
      <c r="P74" s="52">
        <v>0.0</v>
      </c>
      <c r="Q74" s="52">
        <v>0.0</v>
      </c>
      <c r="R74" s="52">
        <v>0.0</v>
      </c>
      <c r="S74" s="52">
        <v>0.0</v>
      </c>
      <c r="T74" s="52">
        <v>0.0</v>
      </c>
      <c r="U74" s="52">
        <v>0.0</v>
      </c>
      <c r="V74" s="52">
        <v>0.0</v>
      </c>
      <c r="W74" s="52">
        <v>0.0</v>
      </c>
      <c r="X74" s="52">
        <v>0.0</v>
      </c>
      <c r="Y74" s="52">
        <v>0.0</v>
      </c>
      <c r="Z74" s="52">
        <v>0.0</v>
      </c>
      <c r="AA74" s="52">
        <v>0.0</v>
      </c>
      <c r="AB74" s="52">
        <v>0.0</v>
      </c>
      <c r="AC74" s="52">
        <v>0.0</v>
      </c>
      <c r="AD74" s="52">
        <v>0.0</v>
      </c>
      <c r="AE74" s="52">
        <v>0.0</v>
      </c>
      <c r="AF74" s="52">
        <v>0.0</v>
      </c>
      <c r="AG74" s="52">
        <v>0.0</v>
      </c>
      <c r="AH74" s="52">
        <v>0.0</v>
      </c>
      <c r="AI74" s="52">
        <v>0.0</v>
      </c>
      <c r="AJ74" s="52">
        <v>0.0</v>
      </c>
      <c r="AK74" s="52">
        <v>0.0</v>
      </c>
      <c r="AL74" s="52">
        <v>0.0</v>
      </c>
      <c r="AM74" s="52">
        <v>0.0</v>
      </c>
      <c r="AN74" s="52">
        <v>0.0</v>
      </c>
      <c r="AO74" s="52">
        <v>0.0</v>
      </c>
      <c r="AP74" s="52">
        <v>0.0</v>
      </c>
      <c r="AQ74" s="52">
        <v>0.0</v>
      </c>
      <c r="AR74" s="52">
        <v>0.0</v>
      </c>
      <c r="AS74" s="52">
        <v>0.0</v>
      </c>
      <c r="AT74" s="52">
        <v>0.0</v>
      </c>
      <c r="AU74" s="52">
        <v>0.0</v>
      </c>
      <c r="AV74" s="52">
        <v>0.0</v>
      </c>
      <c r="AW74" s="52">
        <v>0.0</v>
      </c>
      <c r="AX74" s="52">
        <v>0.0</v>
      </c>
      <c r="AY74" s="52">
        <v>0.0</v>
      </c>
      <c r="AZ74" s="52">
        <v>0.0</v>
      </c>
      <c r="BA74" s="52">
        <v>0.0</v>
      </c>
      <c r="BB74" s="52">
        <v>0.0</v>
      </c>
      <c r="BC74" s="52">
        <v>0.0</v>
      </c>
      <c r="BD74" s="52">
        <v>0.0</v>
      </c>
      <c r="BE74" s="53">
        <v>0.0</v>
      </c>
      <c r="BF74" s="457">
        <v>0.0</v>
      </c>
      <c r="BG74" s="457">
        <v>0.0</v>
      </c>
      <c r="BH74" s="457">
        <v>0.0</v>
      </c>
    </row>
    <row r="75" spans="8:8">
      <c r="A75" s="45" t="s">
        <v>161</v>
      </c>
      <c r="B75" s="52">
        <v>0.0</v>
      </c>
      <c r="C75" s="52">
        <v>0.0</v>
      </c>
      <c r="D75" s="52">
        <v>0.0</v>
      </c>
      <c r="E75" s="52">
        <v>0.0</v>
      </c>
      <c r="F75" s="52">
        <v>0.0</v>
      </c>
      <c r="G75" s="52">
        <v>0.0</v>
      </c>
      <c r="H75" s="52">
        <v>0.0</v>
      </c>
      <c r="I75" s="52">
        <v>0.0</v>
      </c>
      <c r="J75" s="52">
        <v>0.0</v>
      </c>
      <c r="K75" s="52">
        <v>0.0</v>
      </c>
      <c r="L75" s="52">
        <v>0.0</v>
      </c>
      <c r="M75" s="52">
        <v>0.0</v>
      </c>
      <c r="N75" s="52">
        <v>0.0</v>
      </c>
      <c r="O75" s="52">
        <v>0.0</v>
      </c>
      <c r="P75" s="52">
        <v>0.0</v>
      </c>
      <c r="Q75" s="52">
        <v>0.0</v>
      </c>
      <c r="R75" s="52">
        <v>0.0</v>
      </c>
      <c r="S75" s="52">
        <v>0.0</v>
      </c>
      <c r="T75" s="52">
        <v>0.0</v>
      </c>
      <c r="U75" s="52">
        <v>0.0</v>
      </c>
      <c r="V75" s="52">
        <v>0.0</v>
      </c>
      <c r="W75" s="52">
        <v>0.0</v>
      </c>
      <c r="X75" s="52">
        <v>0.0</v>
      </c>
      <c r="Y75" s="52">
        <v>0.0</v>
      </c>
      <c r="Z75" s="52">
        <v>0.0</v>
      </c>
      <c r="AA75" s="52">
        <v>0.0</v>
      </c>
      <c r="AB75" s="52">
        <v>0.0</v>
      </c>
      <c r="AC75" s="52">
        <v>0.0</v>
      </c>
      <c r="AD75" s="52">
        <v>0.0</v>
      </c>
      <c r="AE75" s="52">
        <v>0.0</v>
      </c>
      <c r="AF75" s="52">
        <v>0.0</v>
      </c>
      <c r="AG75" s="52">
        <v>0.0</v>
      </c>
      <c r="AH75" s="52">
        <v>0.0</v>
      </c>
      <c r="AI75" s="52">
        <v>0.0</v>
      </c>
      <c r="AJ75" s="52">
        <v>0.0</v>
      </c>
      <c r="AK75" s="52">
        <v>0.0</v>
      </c>
      <c r="AL75" s="52">
        <v>0.0</v>
      </c>
      <c r="AM75" s="52">
        <v>0.0</v>
      </c>
      <c r="AN75" s="52">
        <v>0.0</v>
      </c>
      <c r="AO75" s="52">
        <v>0.0</v>
      </c>
      <c r="AP75" s="52">
        <v>0.0</v>
      </c>
      <c r="AQ75" s="52">
        <v>0.0</v>
      </c>
      <c r="AR75" s="52">
        <v>0.0</v>
      </c>
      <c r="AS75" s="52">
        <v>0.0</v>
      </c>
      <c r="AT75" s="52">
        <v>0.0</v>
      </c>
      <c r="AU75" s="52">
        <v>0.0</v>
      </c>
      <c r="AV75" s="52">
        <v>0.0</v>
      </c>
      <c r="AW75" s="52">
        <v>0.0</v>
      </c>
      <c r="AX75" s="52">
        <v>0.0</v>
      </c>
      <c r="AY75" s="52">
        <v>0.0</v>
      </c>
      <c r="AZ75" s="52">
        <v>0.0</v>
      </c>
      <c r="BA75" s="52">
        <v>0.0</v>
      </c>
      <c r="BB75" s="52">
        <v>0.0</v>
      </c>
      <c r="BC75" s="52">
        <v>0.0</v>
      </c>
      <c r="BD75" s="52">
        <v>0.0</v>
      </c>
      <c r="BE75" s="53">
        <v>0.0</v>
      </c>
      <c r="BF75" s="457">
        <v>0.0</v>
      </c>
      <c r="BG75" s="457">
        <v>0.0</v>
      </c>
      <c r="BH75" s="457">
        <v>0.0</v>
      </c>
    </row>
    <row r="76" spans="8:8">
      <c r="A76" s="45" t="s">
        <v>162</v>
      </c>
      <c r="B76" s="52">
        <v>0.0</v>
      </c>
      <c r="C76" s="52">
        <v>0.0</v>
      </c>
      <c r="D76" s="52">
        <v>0.0</v>
      </c>
      <c r="E76" s="52">
        <v>0.0</v>
      </c>
      <c r="F76" s="52">
        <v>0.0</v>
      </c>
      <c r="G76" s="52">
        <v>0.0</v>
      </c>
      <c r="H76" s="52">
        <v>0.0</v>
      </c>
      <c r="I76" s="52">
        <v>0.0</v>
      </c>
      <c r="J76" s="52">
        <v>0.0</v>
      </c>
      <c r="K76" s="52">
        <v>0.0</v>
      </c>
      <c r="L76" s="52">
        <v>0.0</v>
      </c>
      <c r="M76" s="52">
        <v>0.0</v>
      </c>
      <c r="N76" s="52">
        <v>0.0</v>
      </c>
      <c r="O76" s="52">
        <v>0.0</v>
      </c>
      <c r="P76" s="52">
        <v>0.0</v>
      </c>
      <c r="Q76" s="52">
        <v>0.0</v>
      </c>
      <c r="R76" s="52">
        <v>0.0</v>
      </c>
      <c r="S76" s="52">
        <v>0.0</v>
      </c>
      <c r="T76" s="52">
        <v>0.0</v>
      </c>
      <c r="U76" s="52">
        <v>0.0</v>
      </c>
      <c r="V76" s="52">
        <v>0.0</v>
      </c>
      <c r="W76" s="52">
        <v>0.0</v>
      </c>
      <c r="X76" s="52">
        <v>0.0</v>
      </c>
      <c r="Y76" s="52">
        <v>0.0</v>
      </c>
      <c r="Z76" s="52">
        <v>0.0</v>
      </c>
      <c r="AA76" s="52">
        <v>0.0</v>
      </c>
      <c r="AB76" s="52">
        <v>0.0</v>
      </c>
      <c r="AC76" s="52">
        <v>0.0</v>
      </c>
      <c r="AD76" s="52">
        <v>0.0</v>
      </c>
      <c r="AE76" s="52">
        <v>0.0</v>
      </c>
      <c r="AF76" s="52">
        <v>0.0</v>
      </c>
      <c r="AG76" s="52">
        <v>0.0</v>
      </c>
      <c r="AH76" s="52">
        <v>0.0</v>
      </c>
      <c r="AI76" s="52">
        <v>0.0</v>
      </c>
      <c r="AJ76" s="52">
        <v>0.0</v>
      </c>
      <c r="AK76" s="52">
        <v>0.0</v>
      </c>
      <c r="AL76" s="52">
        <v>0.0</v>
      </c>
      <c r="AM76" s="52">
        <v>0.0</v>
      </c>
      <c r="AN76" s="52">
        <v>0.0</v>
      </c>
      <c r="AO76" s="52">
        <v>0.0</v>
      </c>
      <c r="AP76" s="52">
        <v>0.0</v>
      </c>
      <c r="AQ76" s="52">
        <v>0.0</v>
      </c>
      <c r="AR76" s="52">
        <v>0.0</v>
      </c>
      <c r="AS76" s="52">
        <v>0.0</v>
      </c>
      <c r="AT76" s="52">
        <v>0.0</v>
      </c>
      <c r="AU76" s="52">
        <v>0.0</v>
      </c>
      <c r="AV76" s="52">
        <v>0.0</v>
      </c>
      <c r="AW76" s="52">
        <v>0.0</v>
      </c>
      <c r="AX76" s="52">
        <v>1.37239156626506E-5</v>
      </c>
      <c r="AY76" s="52">
        <v>2.72834730538922E-5</v>
      </c>
      <c r="AZ76" s="52">
        <v>1.35605357142857E-5</v>
      </c>
      <c r="BA76" s="52">
        <v>0.0</v>
      </c>
      <c r="BB76" s="52">
        <v>0.0</v>
      </c>
      <c r="BC76" s="52">
        <v>0.0</v>
      </c>
      <c r="BD76" s="52">
        <v>0.0</v>
      </c>
      <c r="BE76" s="53">
        <v>0.0</v>
      </c>
      <c r="BF76" s="457">
        <v>0.0</v>
      </c>
      <c r="BG76" s="457">
        <v>0.0</v>
      </c>
      <c r="BH76" s="457">
        <v>0.0</v>
      </c>
    </row>
    <row r="77" spans="8:8">
      <c r="A77" s="45" t="s">
        <v>163</v>
      </c>
      <c r="B77" s="52">
        <v>0.0</v>
      </c>
      <c r="C77" s="52">
        <v>0.0</v>
      </c>
      <c r="D77" s="52">
        <v>0.0</v>
      </c>
      <c r="E77" s="52">
        <v>0.0</v>
      </c>
      <c r="F77" s="52">
        <v>0.0</v>
      </c>
      <c r="G77" s="52">
        <v>0.0</v>
      </c>
      <c r="H77" s="52">
        <v>0.0</v>
      </c>
      <c r="I77" s="52">
        <v>0.0</v>
      </c>
      <c r="J77" s="52">
        <v>0.0</v>
      </c>
      <c r="K77" s="52">
        <v>0.0</v>
      </c>
      <c r="L77" s="52">
        <v>0.0</v>
      </c>
      <c r="M77" s="52">
        <v>0.0</v>
      </c>
      <c r="N77" s="52">
        <v>0.0</v>
      </c>
      <c r="O77" s="52">
        <v>0.0</v>
      </c>
      <c r="P77" s="52">
        <v>0.0</v>
      </c>
      <c r="Q77" s="52">
        <v>0.0</v>
      </c>
      <c r="R77" s="52">
        <v>0.0</v>
      </c>
      <c r="S77" s="52">
        <v>0.0</v>
      </c>
      <c r="T77" s="52">
        <v>0.0</v>
      </c>
      <c r="U77" s="52">
        <v>0.0</v>
      </c>
      <c r="V77" s="52">
        <v>0.0</v>
      </c>
      <c r="W77" s="52">
        <v>0.0</v>
      </c>
      <c r="X77" s="52">
        <v>0.0</v>
      </c>
      <c r="Y77" s="52">
        <v>0.0</v>
      </c>
      <c r="Z77" s="52">
        <v>0.0</v>
      </c>
      <c r="AA77" s="52">
        <v>1.0E-5</v>
      </c>
      <c r="AB77" s="52">
        <v>1.0E-5</v>
      </c>
      <c r="AC77" s="52">
        <v>1.0E-5</v>
      </c>
      <c r="AD77" s="52">
        <v>1.0E-5</v>
      </c>
      <c r="AE77" s="52">
        <v>1.0E-5</v>
      </c>
      <c r="AF77" s="52">
        <v>1.0E-5</v>
      </c>
      <c r="AG77" s="52">
        <v>1.0E-5</v>
      </c>
      <c r="AH77" s="52">
        <v>3.0E-5</v>
      </c>
      <c r="AI77" s="52">
        <v>3.0E-5</v>
      </c>
      <c r="AJ77" s="52">
        <v>3.0E-5</v>
      </c>
      <c r="AK77" s="52">
        <v>3.0E-5</v>
      </c>
      <c r="AL77" s="52">
        <v>2.98051948051948E-5</v>
      </c>
      <c r="AM77" s="52">
        <v>2.96129032258065E-5</v>
      </c>
      <c r="AN77" s="52">
        <v>2.94230769230769E-5</v>
      </c>
      <c r="AO77" s="52">
        <v>3.99554140127389E-5</v>
      </c>
      <c r="AP77" s="52">
        <v>3.97025316455696E-5</v>
      </c>
      <c r="AQ77" s="52">
        <v>3.94528301886792E-5</v>
      </c>
      <c r="AR77" s="52">
        <v>3.920625E-5</v>
      </c>
      <c r="AS77" s="52">
        <v>5.03664596273292E-5</v>
      </c>
      <c r="AT77" s="691">
        <v>5.00555555555555E-5</v>
      </c>
      <c r="AU77" s="52">
        <v>4.97484662576687E-5</v>
      </c>
      <c r="AV77" s="52">
        <v>4.94451219512195E-5</v>
      </c>
      <c r="AW77" s="52">
        <v>5.84181818181818E-5</v>
      </c>
      <c r="AX77" s="52">
        <v>8.57168674698795E-5</v>
      </c>
      <c r="AY77" s="52">
        <v>9.80299401197604E-5</v>
      </c>
      <c r="AZ77" s="52">
        <v>0.00119667857142857</v>
      </c>
      <c r="BA77" s="52">
        <v>0.00368467455621301</v>
      </c>
      <c r="BB77" s="52">
        <v>0.004183659</v>
      </c>
      <c r="BC77" s="52">
        <v>0.00651414052631579</v>
      </c>
      <c r="BD77" s="52">
        <v>0.00802785324047521</v>
      </c>
      <c r="BE77" s="53">
        <v>0.0111074992804647</v>
      </c>
      <c r="BF77" s="461">
        <v>0.379839739212671</v>
      </c>
      <c r="BG77" s="461">
        <v>0.661554970133919</v>
      </c>
      <c r="BH77" s="461">
        <v>7.85950200465781E-4</v>
      </c>
    </row>
    <row r="78" spans="8:8" s="47" ht="10.2" customFormat="1">
      <c r="A78" s="54" t="s">
        <v>164</v>
      </c>
      <c r="B78" s="55">
        <v>0.0</v>
      </c>
      <c r="C78" s="55">
        <v>0.0</v>
      </c>
      <c r="D78" s="55">
        <v>0.0</v>
      </c>
      <c r="E78" s="55">
        <v>0.0</v>
      </c>
      <c r="F78" s="55">
        <v>0.0</v>
      </c>
      <c r="G78" s="55">
        <v>0.0</v>
      </c>
      <c r="H78" s="55">
        <v>0.0</v>
      </c>
      <c r="I78" s="55">
        <v>0.0</v>
      </c>
      <c r="J78" s="55">
        <v>0.0</v>
      </c>
      <c r="K78" s="55">
        <v>0.0</v>
      </c>
      <c r="L78" s="55">
        <v>0.0</v>
      </c>
      <c r="M78" s="55">
        <v>0.0</v>
      </c>
      <c r="N78" s="55">
        <v>0.0</v>
      </c>
      <c r="O78" s="55">
        <v>0.0</v>
      </c>
      <c r="P78" s="55">
        <v>0.0</v>
      </c>
      <c r="Q78" s="55">
        <v>0.0</v>
      </c>
      <c r="R78" s="55">
        <v>0.0</v>
      </c>
      <c r="S78" s="55">
        <v>0.0</v>
      </c>
      <c r="T78" s="55">
        <v>0.0</v>
      </c>
      <c r="U78" s="55">
        <v>0.0</v>
      </c>
      <c r="V78" s="55">
        <v>0.0</v>
      </c>
      <c r="W78" s="55">
        <v>0.0</v>
      </c>
      <c r="X78" s="55">
        <v>0.0</v>
      </c>
      <c r="Y78" s="55">
        <v>0.0</v>
      </c>
      <c r="Z78" s="55">
        <v>0.0</v>
      </c>
      <c r="AA78" s="55">
        <v>1.0E-5</v>
      </c>
      <c r="AB78" s="55">
        <v>1.0E-5</v>
      </c>
      <c r="AC78" s="55">
        <v>1.0E-5</v>
      </c>
      <c r="AD78" s="55">
        <v>1.0E-5</v>
      </c>
      <c r="AE78" s="55">
        <v>1.0E-5</v>
      </c>
      <c r="AF78" s="55">
        <v>1.0E-5</v>
      </c>
      <c r="AG78" s="55">
        <v>1.0E-5</v>
      </c>
      <c r="AH78" s="55">
        <v>3.0E-5</v>
      </c>
      <c r="AI78" s="55">
        <v>3.0E-5</v>
      </c>
      <c r="AJ78" s="55">
        <v>3.8E-4</v>
      </c>
      <c r="AK78" s="55">
        <v>3.95E-4</v>
      </c>
      <c r="AL78" s="55">
        <v>4.63967532467532E-4</v>
      </c>
      <c r="AM78" s="55">
        <v>4.37283870967742E-4</v>
      </c>
      <c r="AN78" s="55">
        <v>4.17807692307692E-4</v>
      </c>
      <c r="AO78" s="55">
        <v>5.98356687898089E-4</v>
      </c>
      <c r="AP78" s="55">
        <v>8.32784810126582E-4</v>
      </c>
      <c r="AQ78" s="55">
        <v>0.00134139622641509</v>
      </c>
      <c r="AR78" s="55">
        <v>0.0014821875</v>
      </c>
      <c r="AS78" s="55">
        <v>0.00199660248447205</v>
      </c>
      <c r="AT78" s="55">
        <v>0.00227138888888889</v>
      </c>
      <c r="AU78" s="55">
        <v>0.00208568098159509</v>
      </c>
      <c r="AV78" s="55">
        <v>0.0021065487804878</v>
      </c>
      <c r="AW78" s="55">
        <v>0.00200847272727273</v>
      </c>
      <c r="AX78" s="55">
        <v>0.00210226608433735</v>
      </c>
      <c r="AY78" s="55">
        <v>0.00199063077844311</v>
      </c>
      <c r="AZ78" s="55">
        <v>0.00347700696428571</v>
      </c>
      <c r="BA78" s="55">
        <v>0.00613810650887573</v>
      </c>
      <c r="BB78" s="55">
        <v>0.007157961</v>
      </c>
      <c r="BC78" s="55">
        <v>0.0119684473684211</v>
      </c>
      <c r="BD78" s="55">
        <v>0.0138358424299821</v>
      </c>
      <c r="BE78" s="55">
        <v>0.0169122208674098</v>
      </c>
      <c r="BF78" s="458">
        <v>0.219008723106387</v>
      </c>
      <c r="BG78" s="458">
        <v>0.198040255387294</v>
      </c>
      <c r="BH78" s="458">
        <v>0.00119668370399446</v>
      </c>
    </row>
    <row r="79" spans="8:8">
      <c r="B79" s="52"/>
      <c r="C79" s="52"/>
      <c r="D79" s="52"/>
      <c r="E79" s="52"/>
      <c r="F79" s="52"/>
      <c r="G79" s="52"/>
      <c r="H79" s="52"/>
      <c r="I79" s="52"/>
      <c r="J79" s="52"/>
      <c r="K79" s="52"/>
      <c r="L79" s="52"/>
      <c r="M79" s="52"/>
      <c r="N79" s="52"/>
      <c r="O79" s="52"/>
      <c r="P79" s="52"/>
      <c r="Q79" s="52"/>
      <c r="R79" s="52"/>
      <c r="S79" s="52"/>
      <c r="T79" s="52"/>
      <c r="U79" s="52"/>
      <c r="V79" s="52"/>
      <c r="W79" s="52"/>
      <c r="X79" s="52"/>
      <c r="Y79" s="52"/>
      <c r="Z79" s="52"/>
      <c r="AA79" s="52"/>
      <c r="AB79" s="52"/>
      <c r="AC79" s="52"/>
      <c r="AD79" s="52"/>
      <c r="AE79" s="52"/>
      <c r="AF79" s="52"/>
      <c r="AG79" s="52"/>
      <c r="AH79" s="52"/>
      <c r="AI79" s="52"/>
      <c r="AJ79" s="52"/>
      <c r="AK79" s="52"/>
      <c r="AL79" s="52"/>
      <c r="AM79" s="52"/>
      <c r="AN79" s="52"/>
      <c r="AO79" s="52"/>
      <c r="AP79" s="52"/>
      <c r="AQ79" s="52"/>
      <c r="AR79" s="52"/>
      <c r="AS79" s="52"/>
      <c r="AT79" s="52"/>
      <c r="AU79" s="52"/>
      <c r="AV79" s="52"/>
      <c r="AW79" s="52"/>
      <c r="AX79" s="52"/>
      <c r="AY79" s="52"/>
      <c r="AZ79" s="52"/>
      <c r="BA79" s="52"/>
      <c r="BB79" s="52"/>
      <c r="BC79" s="52"/>
      <c r="BD79" s="52"/>
      <c r="BE79" s="53"/>
      <c r="BF79" s="457"/>
      <c r="BG79" s="457"/>
      <c r="BH79" s="457"/>
    </row>
    <row r="80" spans="8:8">
      <c r="A80" s="218" t="s">
        <v>165</v>
      </c>
      <c r="B80" s="52">
        <v>0.0</v>
      </c>
      <c r="C80" s="52">
        <v>0.0</v>
      </c>
      <c r="D80" s="52">
        <v>0.0</v>
      </c>
      <c r="E80" s="52">
        <v>0.0</v>
      </c>
      <c r="F80" s="52">
        <v>0.0</v>
      </c>
      <c r="G80" s="52">
        <v>0.0</v>
      </c>
      <c r="H80" s="52">
        <v>0.0</v>
      </c>
      <c r="I80" s="52">
        <v>0.0</v>
      </c>
      <c r="J80" s="52">
        <v>0.0</v>
      </c>
      <c r="K80" s="52">
        <v>0.0</v>
      </c>
      <c r="L80" s="52">
        <v>0.0</v>
      </c>
      <c r="M80" s="52">
        <v>0.0</v>
      </c>
      <c r="N80" s="52">
        <v>0.0</v>
      </c>
      <c r="O80" s="52">
        <v>0.0</v>
      </c>
      <c r="P80" s="52">
        <v>0.0</v>
      </c>
      <c r="Q80" s="52">
        <v>0.0</v>
      </c>
      <c r="R80" s="52">
        <v>0.0</v>
      </c>
      <c r="S80" s="52">
        <v>0.0</v>
      </c>
      <c r="T80" s="52">
        <v>0.0</v>
      </c>
      <c r="U80" s="52">
        <v>0.0</v>
      </c>
      <c r="V80" s="52">
        <v>0.0</v>
      </c>
      <c r="W80" s="52">
        <v>0.0</v>
      </c>
      <c r="X80" s="52">
        <v>0.0</v>
      </c>
      <c r="Y80" s="52">
        <v>0.0</v>
      </c>
      <c r="Z80" s="52">
        <v>0.0</v>
      </c>
      <c r="AA80" s="52">
        <v>0.0</v>
      </c>
      <c r="AB80" s="52">
        <v>0.0</v>
      </c>
      <c r="AC80" s="52">
        <v>0.0</v>
      </c>
      <c r="AD80" s="52">
        <v>0.0</v>
      </c>
      <c r="AE80" s="52">
        <v>0.0</v>
      </c>
      <c r="AF80" s="52">
        <v>0.0</v>
      </c>
      <c r="AG80" s="52">
        <v>0.0</v>
      </c>
      <c r="AH80" s="52">
        <v>0.0</v>
      </c>
      <c r="AI80" s="52">
        <v>0.0</v>
      </c>
      <c r="AJ80" s="52">
        <v>0.0</v>
      </c>
      <c r="AK80" s="52">
        <v>0.0</v>
      </c>
      <c r="AL80" s="52">
        <v>0.0</v>
      </c>
      <c r="AM80" s="52">
        <v>0.0</v>
      </c>
      <c r="AN80" s="52">
        <v>0.0</v>
      </c>
      <c r="AO80" s="52">
        <v>0.0</v>
      </c>
      <c r="AP80" s="52">
        <v>0.0</v>
      </c>
      <c r="AQ80" s="52">
        <v>0.0</v>
      </c>
      <c r="AR80" s="52">
        <v>0.0</v>
      </c>
      <c r="AS80" s="52">
        <v>0.0</v>
      </c>
      <c r="AT80" s="52">
        <v>0.0</v>
      </c>
      <c r="AU80" s="52">
        <v>0.0</v>
      </c>
      <c r="AV80" s="52">
        <v>0.0</v>
      </c>
      <c r="AW80" s="52">
        <v>0.0</v>
      </c>
      <c r="AX80" s="52">
        <v>0.0</v>
      </c>
      <c r="AY80" s="52">
        <v>9.16167664670658E-6</v>
      </c>
      <c r="AZ80" s="52">
        <v>1.73035714285714E-4</v>
      </c>
      <c r="BA80" s="52">
        <v>1.72483099619032E-4</v>
      </c>
      <c r="BB80" s="52">
        <v>1.71E-4</v>
      </c>
      <c r="BC80" s="52">
        <v>8.94736842105263E-5</v>
      </c>
      <c r="BD80" s="52">
        <v>8.91437935272429E-5</v>
      </c>
      <c r="BE80" s="53">
        <v>7.10530612244898E-5</v>
      </c>
      <c r="BF80" s="457">
        <v>-0.205116538418646</v>
      </c>
      <c r="BG80" s="457">
        <v>0.0</v>
      </c>
      <c r="BH80" s="457">
        <v>5.02760939281004E-6</v>
      </c>
    </row>
    <row r="81" spans="8:8">
      <c r="A81" s="218" t="s">
        <v>166</v>
      </c>
      <c r="B81" s="52">
        <v>0.0</v>
      </c>
      <c r="C81" s="52">
        <v>0.0</v>
      </c>
      <c r="D81" s="52">
        <v>0.0</v>
      </c>
      <c r="E81" s="52">
        <v>0.0</v>
      </c>
      <c r="F81" s="52">
        <v>0.0</v>
      </c>
      <c r="G81" s="52">
        <v>0.0</v>
      </c>
      <c r="H81" s="52">
        <v>0.0</v>
      </c>
      <c r="I81" s="52">
        <v>0.0</v>
      </c>
      <c r="J81" s="52">
        <v>0.0</v>
      </c>
      <c r="K81" s="52">
        <v>0.0</v>
      </c>
      <c r="L81" s="52">
        <v>0.0</v>
      </c>
      <c r="M81" s="52">
        <v>0.0</v>
      </c>
      <c r="N81" s="52">
        <v>0.0</v>
      </c>
      <c r="O81" s="52">
        <v>0.0</v>
      </c>
      <c r="P81" s="52">
        <v>0.0</v>
      </c>
      <c r="Q81" s="52">
        <v>0.0</v>
      </c>
      <c r="R81" s="52">
        <v>0.0</v>
      </c>
      <c r="S81" s="52">
        <v>0.0</v>
      </c>
      <c r="T81" s="52">
        <v>0.0</v>
      </c>
      <c r="U81" s="52">
        <v>0.0</v>
      </c>
      <c r="V81" s="52">
        <v>0.0</v>
      </c>
      <c r="W81" s="52">
        <v>0.0</v>
      </c>
      <c r="X81" s="52">
        <v>0.0</v>
      </c>
      <c r="Y81" s="52">
        <v>0.0</v>
      </c>
      <c r="Z81" s="52">
        <v>0.0</v>
      </c>
      <c r="AA81" s="52">
        <v>0.0</v>
      </c>
      <c r="AB81" s="52">
        <v>0.0</v>
      </c>
      <c r="AC81" s="52">
        <v>0.0</v>
      </c>
      <c r="AD81" s="52">
        <v>0.0</v>
      </c>
      <c r="AE81" s="52">
        <v>0.0</v>
      </c>
      <c r="AF81" s="52">
        <v>0.0</v>
      </c>
      <c r="AG81" s="52">
        <v>0.0</v>
      </c>
      <c r="AH81" s="52">
        <v>0.0</v>
      </c>
      <c r="AI81" s="52">
        <v>0.0</v>
      </c>
      <c r="AJ81" s="52">
        <v>1.2E-4</v>
      </c>
      <c r="AK81" s="52">
        <v>8.05E-4</v>
      </c>
      <c r="AL81" s="52">
        <v>0.00177837662337662</v>
      </c>
      <c r="AM81" s="52">
        <v>0.00209758064516129</v>
      </c>
      <c r="AN81" s="52">
        <v>0.002805</v>
      </c>
      <c r="AO81" s="52">
        <v>0.00491208453966416</v>
      </c>
      <c r="AP81" s="52">
        <v>0.0049396835443038</v>
      </c>
      <c r="AQ81" s="52">
        <v>0.00582228130360206</v>
      </c>
      <c r="AR81" s="52">
        <v>0.00633454772727272</v>
      </c>
      <c r="AS81" s="52">
        <v>0.00883611236589497</v>
      </c>
      <c r="AT81" s="52">
        <v>0.00979572053872053</v>
      </c>
      <c r="AU81" s="52">
        <v>0.0132269291689905</v>
      </c>
      <c r="AV81" s="52">
        <v>0.0139456229101995</v>
      </c>
      <c r="AW81" s="52">
        <v>0.0123902463746556</v>
      </c>
      <c r="AX81" s="52">
        <v>0.0145311584282585</v>
      </c>
      <c r="AY81" s="52">
        <v>0.00941937415895481</v>
      </c>
      <c r="AZ81" s="52">
        <v>0.0172538961038961</v>
      </c>
      <c r="BA81" s="52">
        <v>0.0216978718128026</v>
      </c>
      <c r="BB81" s="52">
        <v>0.0189861859090909</v>
      </c>
      <c r="BC81" s="52">
        <v>0.0267292882562467</v>
      </c>
      <c r="BD81" s="52">
        <v>0.0405770446953955</v>
      </c>
      <c r="BE81" s="53">
        <v>0.0601850093792527</v>
      </c>
      <c r="BF81" s="457">
        <v>0.479175477501615</v>
      </c>
      <c r="BG81" s="457">
        <v>0.152721524370558</v>
      </c>
      <c r="BH81" s="457">
        <v>0.00425860213827352</v>
      </c>
    </row>
    <row r="82" spans="8:8">
      <c r="A82" s="218" t="s">
        <v>167</v>
      </c>
      <c r="B82" s="52">
        <v>0.0</v>
      </c>
      <c r="C82" s="52">
        <v>0.0</v>
      </c>
      <c r="D82" s="52">
        <v>0.0</v>
      </c>
      <c r="E82" s="52">
        <v>0.0</v>
      </c>
      <c r="F82" s="52">
        <v>0.0</v>
      </c>
      <c r="G82" s="52">
        <v>0.0</v>
      </c>
      <c r="H82" s="52">
        <v>0.0</v>
      </c>
      <c r="I82" s="52">
        <v>0.0</v>
      </c>
      <c r="J82" s="52">
        <v>0.0</v>
      </c>
      <c r="K82" s="52">
        <v>0.0</v>
      </c>
      <c r="L82" s="52">
        <v>0.0</v>
      </c>
      <c r="M82" s="52">
        <v>0.0</v>
      </c>
      <c r="N82" s="52">
        <v>0.0</v>
      </c>
      <c r="O82" s="52">
        <v>0.0</v>
      </c>
      <c r="P82" s="52">
        <v>0.0</v>
      </c>
      <c r="Q82" s="52">
        <v>0.0</v>
      </c>
      <c r="R82" s="52">
        <v>0.0</v>
      </c>
      <c r="S82" s="52">
        <v>0.0</v>
      </c>
      <c r="T82" s="52">
        <v>0.0</v>
      </c>
      <c r="U82" s="52">
        <v>0.0</v>
      </c>
      <c r="V82" s="52">
        <v>0.0</v>
      </c>
      <c r="W82" s="52">
        <v>0.0</v>
      </c>
      <c r="X82" s="52">
        <v>0.0</v>
      </c>
      <c r="Y82" s="52">
        <v>0.0</v>
      </c>
      <c r="Z82" s="52">
        <v>0.0</v>
      </c>
      <c r="AA82" s="52">
        <v>0.0</v>
      </c>
      <c r="AB82" s="52">
        <v>0.0</v>
      </c>
      <c r="AC82" s="52">
        <v>0.0</v>
      </c>
      <c r="AD82" s="52">
        <v>0.0</v>
      </c>
      <c r="AE82" s="52">
        <v>0.0</v>
      </c>
      <c r="AF82" s="52">
        <v>0.0</v>
      </c>
      <c r="AG82" s="52">
        <v>0.0</v>
      </c>
      <c r="AH82" s="52">
        <v>0.0</v>
      </c>
      <c r="AI82" s="52">
        <v>0.0</v>
      </c>
      <c r="AJ82" s="52">
        <v>0.0</v>
      </c>
      <c r="AK82" s="52">
        <v>6.4E-4</v>
      </c>
      <c r="AL82" s="52">
        <v>0.00204463636363636</v>
      </c>
      <c r="AM82" s="52">
        <v>0.00191398064516129</v>
      </c>
      <c r="AN82" s="52">
        <v>0.001989</v>
      </c>
      <c r="AO82" s="52">
        <v>0.00193832484076433</v>
      </c>
      <c r="AP82" s="52">
        <v>0.00199771518987342</v>
      </c>
      <c r="AQ82" s="52">
        <v>0.0017628679245283</v>
      </c>
      <c r="AR82" s="52">
        <v>0.00266698125</v>
      </c>
      <c r="AS82" s="52">
        <v>0.00283382608695652</v>
      </c>
      <c r="AT82" s="52">
        <v>0.00369372222222222</v>
      </c>
      <c r="AU82" s="52">
        <v>0.00618382822085889</v>
      </c>
      <c r="AV82" s="52">
        <v>0.00645771951219512</v>
      </c>
      <c r="AW82" s="52">
        <v>0.00675054545454545</v>
      </c>
      <c r="AX82" s="52">
        <v>0.0111975722891566</v>
      </c>
      <c r="AY82" s="52">
        <v>0.0176252335329341</v>
      </c>
      <c r="AZ82" s="52">
        <v>0.0229445357142857</v>
      </c>
      <c r="BA82" s="52">
        <v>0.0271606686390532</v>
      </c>
      <c r="BB82" s="52">
        <v>0.0273141</v>
      </c>
      <c r="BC82" s="52">
        <v>0.034364542631579</v>
      </c>
      <c r="BD82" s="52">
        <v>0.0418903623105285</v>
      </c>
      <c r="BE82" s="53">
        <v>0.0478691863284391</v>
      </c>
      <c r="BF82" s="457">
        <v>0.139603325652315</v>
      </c>
      <c r="BG82" s="457">
        <v>0.274867319691198</v>
      </c>
      <c r="BH82" s="457">
        <v>0.00338715273717276</v>
      </c>
    </row>
    <row r="83" spans="8:8">
      <c r="A83" s="218" t="s">
        <v>168</v>
      </c>
      <c r="B83" s="52">
        <v>0.0</v>
      </c>
      <c r="C83" s="52">
        <v>0.0</v>
      </c>
      <c r="D83" s="52">
        <v>0.0</v>
      </c>
      <c r="E83" s="52">
        <v>0.0</v>
      </c>
      <c r="F83" s="52">
        <v>0.0</v>
      </c>
      <c r="G83" s="52">
        <v>0.0</v>
      </c>
      <c r="H83" s="52">
        <v>0.0</v>
      </c>
      <c r="I83" s="52">
        <v>0.0</v>
      </c>
      <c r="J83" s="52">
        <v>0.0</v>
      </c>
      <c r="K83" s="52">
        <v>0.0</v>
      </c>
      <c r="L83" s="52">
        <v>0.0</v>
      </c>
      <c r="M83" s="52">
        <v>0.0</v>
      </c>
      <c r="N83" s="52">
        <v>0.0</v>
      </c>
      <c r="O83" s="52">
        <v>0.0</v>
      </c>
      <c r="P83" s="52">
        <v>0.0</v>
      </c>
      <c r="Q83" s="52">
        <v>0.0</v>
      </c>
      <c r="R83" s="52">
        <v>0.0</v>
      </c>
      <c r="S83" s="52">
        <v>0.0</v>
      </c>
      <c r="T83" s="52">
        <v>0.0</v>
      </c>
      <c r="U83" s="52">
        <v>0.0</v>
      </c>
      <c r="V83" s="52">
        <v>0.0</v>
      </c>
      <c r="W83" s="52">
        <v>0.0</v>
      </c>
      <c r="X83" s="52">
        <v>0.0</v>
      </c>
      <c r="Y83" s="52">
        <v>0.0</v>
      </c>
      <c r="Z83" s="52">
        <v>0.0</v>
      </c>
      <c r="AA83" s="52">
        <v>0.0</v>
      </c>
      <c r="AB83" s="52">
        <v>0.0</v>
      </c>
      <c r="AC83" s="52">
        <v>0.0</v>
      </c>
      <c r="AD83" s="52">
        <v>0.0</v>
      </c>
      <c r="AE83" s="52">
        <v>0.0</v>
      </c>
      <c r="AF83" s="52">
        <v>0.0</v>
      </c>
      <c r="AG83" s="52">
        <v>0.0</v>
      </c>
      <c r="AH83" s="52">
        <v>0.0</v>
      </c>
      <c r="AI83" s="52">
        <v>0.0</v>
      </c>
      <c r="AJ83" s="52">
        <v>0.0</v>
      </c>
      <c r="AK83" s="52">
        <v>0.0</v>
      </c>
      <c r="AL83" s="52">
        <v>0.0</v>
      </c>
      <c r="AM83" s="52">
        <v>0.0</v>
      </c>
      <c r="AN83" s="52">
        <v>5.88461538461538E-5</v>
      </c>
      <c r="AO83" s="52">
        <v>1.16942675159236E-4</v>
      </c>
      <c r="AP83" s="52">
        <v>1.1620253164557E-4</v>
      </c>
      <c r="AQ83" s="52">
        <v>1.15471698113208E-4</v>
      </c>
      <c r="AR83" s="52">
        <v>1.1475E-4</v>
      </c>
      <c r="AS83" s="52">
        <v>1.99565217391304E-4</v>
      </c>
      <c r="AT83" s="52">
        <v>2.83333333333333E-4</v>
      </c>
      <c r="AU83" s="52">
        <v>3.19141104294478E-4</v>
      </c>
      <c r="AV83" s="52">
        <v>3.45182926829268E-4</v>
      </c>
      <c r="AW83" s="52">
        <v>3.43090909090909E-4</v>
      </c>
      <c r="AX83" s="52">
        <v>3.41024096385542E-4</v>
      </c>
      <c r="AY83" s="52">
        <v>0.00976634730538921</v>
      </c>
      <c r="AZ83" s="52">
        <v>0.0279680357142857</v>
      </c>
      <c r="BA83" s="52">
        <v>0.038105147928994</v>
      </c>
      <c r="BB83" s="52">
        <v>0.0528026420454545</v>
      </c>
      <c r="BC83" s="52">
        <v>0.0574093886230728</v>
      </c>
      <c r="BD83" s="52">
        <v>0.0595508454475108</v>
      </c>
      <c r="BE83" s="53">
        <v>0.0620856265757321</v>
      </c>
      <c r="BF83" s="457">
        <v>0.0397164515625481</v>
      </c>
      <c r="BG83" s="457">
        <v>0.70710025044731</v>
      </c>
      <c r="BH83" s="457">
        <v>0.00439308699655381</v>
      </c>
    </row>
    <row r="84" spans="8:8">
      <c r="A84" s="218" t="s">
        <v>169</v>
      </c>
      <c r="B84" s="52">
        <v>0.0</v>
      </c>
      <c r="C84" s="52">
        <v>0.0</v>
      </c>
      <c r="D84" s="52">
        <v>0.0</v>
      </c>
      <c r="E84" s="52">
        <v>0.0</v>
      </c>
      <c r="F84" s="52">
        <v>0.0</v>
      </c>
      <c r="G84" s="52">
        <v>0.0</v>
      </c>
      <c r="H84" s="52">
        <v>0.0</v>
      </c>
      <c r="I84" s="52">
        <v>0.0</v>
      </c>
      <c r="J84" s="52">
        <v>0.0</v>
      </c>
      <c r="K84" s="52">
        <v>0.0</v>
      </c>
      <c r="L84" s="52">
        <v>0.0</v>
      </c>
      <c r="M84" s="52">
        <v>0.0</v>
      </c>
      <c r="N84" s="52">
        <v>0.0</v>
      </c>
      <c r="O84" s="52">
        <v>0.0</v>
      </c>
      <c r="P84" s="52">
        <v>0.0</v>
      </c>
      <c r="Q84" s="52">
        <v>0.0</v>
      </c>
      <c r="R84" s="52">
        <v>0.0</v>
      </c>
      <c r="S84" s="52">
        <v>0.0</v>
      </c>
      <c r="T84" s="52">
        <v>0.0</v>
      </c>
      <c r="U84" s="52">
        <v>0.0</v>
      </c>
      <c r="V84" s="52">
        <v>0.0</v>
      </c>
      <c r="W84" s="52">
        <v>0.0</v>
      </c>
      <c r="X84" s="52">
        <v>0.0</v>
      </c>
      <c r="Y84" s="52">
        <v>0.0</v>
      </c>
      <c r="Z84" s="52">
        <v>0.0</v>
      </c>
      <c r="AA84" s="52">
        <v>0.0</v>
      </c>
      <c r="AB84" s="52">
        <v>0.0</v>
      </c>
      <c r="AC84" s="52">
        <v>0.0</v>
      </c>
      <c r="AD84" s="52">
        <v>0.0</v>
      </c>
      <c r="AE84" s="52">
        <v>0.0</v>
      </c>
      <c r="AF84" s="52">
        <v>0.0</v>
      </c>
      <c r="AG84" s="52">
        <v>0.0</v>
      </c>
      <c r="AH84" s="52">
        <v>0.0</v>
      </c>
      <c r="AI84" s="52">
        <v>0.0</v>
      </c>
      <c r="AJ84" s="52">
        <v>0.0</v>
      </c>
      <c r="AK84" s="52">
        <v>1.0E-6</v>
      </c>
      <c r="AL84" s="52">
        <v>0.0</v>
      </c>
      <c r="AM84" s="52">
        <v>2.96129032258064E-6</v>
      </c>
      <c r="AN84" s="52">
        <v>3.92307692307692E-6</v>
      </c>
      <c r="AO84" s="52">
        <v>8.77070063694267E-6</v>
      </c>
      <c r="AP84" s="52">
        <v>1.25886075949367E-5</v>
      </c>
      <c r="AQ84" s="52">
        <v>4.6188679245283E-5</v>
      </c>
      <c r="AR84" s="52">
        <v>1.05187500028498E-4</v>
      </c>
      <c r="AS84" s="52">
        <v>1.52714906832298E-4</v>
      </c>
      <c r="AT84" s="52">
        <v>2.52166666666667E-4</v>
      </c>
      <c r="AU84" s="52">
        <v>3.58658282208589E-4</v>
      </c>
      <c r="AV84" s="52">
        <v>3.18407926829268E-4</v>
      </c>
      <c r="AW84" s="52">
        <v>0.0014277978553944</v>
      </c>
      <c r="AX84" s="52">
        <v>0.00290065050084383</v>
      </c>
      <c r="AY84" s="52">
        <v>0.00404307997089865</v>
      </c>
      <c r="AZ84" s="52">
        <v>0.00708282262625067</v>
      </c>
      <c r="BA84" s="52">
        <v>0.00805649655745629</v>
      </c>
      <c r="BB84" s="52">
        <v>0.00712885463810992</v>
      </c>
      <c r="BC84" s="52">
        <v>0.00773184607461081</v>
      </c>
      <c r="BD84" s="52">
        <v>0.019833745039102</v>
      </c>
      <c r="BE84" s="53">
        <v>0.0174814636996597</v>
      </c>
      <c r="BF84" s="457">
        <v>-0.121008155380215</v>
      </c>
      <c r="BG84" s="457">
        <v>0.547289950509301</v>
      </c>
      <c r="BH84" s="457">
        <v>0.00123696248383714</v>
      </c>
    </row>
    <row r="85" spans="8:8">
      <c r="A85" s="218" t="s">
        <v>170</v>
      </c>
      <c r="B85" s="52">
        <v>0.0</v>
      </c>
      <c r="C85" s="52">
        <v>0.0</v>
      </c>
      <c r="D85" s="52">
        <v>0.0</v>
      </c>
      <c r="E85" s="52">
        <v>0.0</v>
      </c>
      <c r="F85" s="52">
        <v>0.0</v>
      </c>
      <c r="G85" s="52">
        <v>0.0</v>
      </c>
      <c r="H85" s="52">
        <v>0.0</v>
      </c>
      <c r="I85" s="52">
        <v>0.0</v>
      </c>
      <c r="J85" s="52">
        <v>0.0</v>
      </c>
      <c r="K85" s="52">
        <v>0.0</v>
      </c>
      <c r="L85" s="52">
        <v>0.0</v>
      </c>
      <c r="M85" s="52">
        <v>0.0</v>
      </c>
      <c r="N85" s="52">
        <v>0.0</v>
      </c>
      <c r="O85" s="52">
        <v>0.0</v>
      </c>
      <c r="P85" s="52">
        <v>0.0</v>
      </c>
      <c r="Q85" s="52">
        <v>0.0</v>
      </c>
      <c r="R85" s="52">
        <v>0.0</v>
      </c>
      <c r="S85" s="52">
        <v>0.0</v>
      </c>
      <c r="T85" s="52">
        <v>0.0</v>
      </c>
      <c r="U85" s="52">
        <v>0.0</v>
      </c>
      <c r="V85" s="52">
        <v>0.0</v>
      </c>
      <c r="W85" s="52">
        <v>0.0</v>
      </c>
      <c r="X85" s="52">
        <v>0.0</v>
      </c>
      <c r="Y85" s="52">
        <v>0.0</v>
      </c>
      <c r="Z85" s="52">
        <v>0.0</v>
      </c>
      <c r="AA85" s="52">
        <v>0.0</v>
      </c>
      <c r="AB85" s="52">
        <v>0.0</v>
      </c>
      <c r="AC85" s="52">
        <v>0.0</v>
      </c>
      <c r="AD85" s="52">
        <v>0.0</v>
      </c>
      <c r="AE85" s="52">
        <v>0.0</v>
      </c>
      <c r="AF85" s="52">
        <v>0.0</v>
      </c>
      <c r="AG85" s="52">
        <v>0.0</v>
      </c>
      <c r="AH85" s="52">
        <v>0.0</v>
      </c>
      <c r="AI85" s="52">
        <v>0.0</v>
      </c>
      <c r="AJ85" s="52">
        <v>0.0</v>
      </c>
      <c r="AK85" s="52">
        <v>0.0</v>
      </c>
      <c r="AL85" s="52">
        <v>0.0</v>
      </c>
      <c r="AM85" s="52">
        <v>0.0</v>
      </c>
      <c r="AN85" s="52">
        <v>0.0</v>
      </c>
      <c r="AO85" s="52">
        <v>0.0</v>
      </c>
      <c r="AP85" s="52">
        <v>0.0</v>
      </c>
      <c r="AQ85" s="52">
        <v>0.0</v>
      </c>
      <c r="AR85" s="52">
        <v>0.0</v>
      </c>
      <c r="AS85" s="52">
        <v>0.0</v>
      </c>
      <c r="AT85" s="52">
        <v>0.0</v>
      </c>
      <c r="AU85" s="52">
        <v>0.0</v>
      </c>
      <c r="AV85" s="52">
        <v>0.0</v>
      </c>
      <c r="AW85" s="52">
        <v>0.0</v>
      </c>
      <c r="AX85" s="52">
        <v>0.0</v>
      </c>
      <c r="AY85" s="52">
        <v>0.0</v>
      </c>
      <c r="AZ85" s="52">
        <v>0.0</v>
      </c>
      <c r="BA85" s="52">
        <v>8.05739610434989E-5</v>
      </c>
      <c r="BB85" s="52">
        <v>8.00999965667725E-5</v>
      </c>
      <c r="BC85" s="52">
        <v>7.96315755342182E-5</v>
      </c>
      <c r="BD85" s="52">
        <v>7.93379728386804E-5</v>
      </c>
      <c r="BE85" s="53">
        <v>7.90465272241709E-5</v>
      </c>
      <c r="BF85" s="457">
        <v>-0.00639567302330812</v>
      </c>
      <c r="BG85" s="457" t="s">
        <v>114</v>
      </c>
      <c r="BH85" s="457">
        <v>5.59321520976607E-6</v>
      </c>
    </row>
    <row r="86" spans="8:8">
      <c r="A86" s="218" t="s">
        <v>171</v>
      </c>
      <c r="B86" s="52">
        <v>0.0</v>
      </c>
      <c r="C86" s="52">
        <v>0.0</v>
      </c>
      <c r="D86" s="52">
        <v>0.0</v>
      </c>
      <c r="E86" s="52">
        <v>0.0</v>
      </c>
      <c r="F86" s="52">
        <v>0.0</v>
      </c>
      <c r="G86" s="52">
        <v>0.0</v>
      </c>
      <c r="H86" s="52">
        <v>0.0</v>
      </c>
      <c r="I86" s="52">
        <v>0.0</v>
      </c>
      <c r="J86" s="52">
        <v>0.0</v>
      </c>
      <c r="K86" s="52">
        <v>0.0</v>
      </c>
      <c r="L86" s="52">
        <v>0.0</v>
      </c>
      <c r="M86" s="52">
        <v>0.0</v>
      </c>
      <c r="N86" s="52">
        <v>0.0</v>
      </c>
      <c r="O86" s="52">
        <v>0.0</v>
      </c>
      <c r="P86" s="52">
        <v>0.0</v>
      </c>
      <c r="Q86" s="52">
        <v>0.0</v>
      </c>
      <c r="R86" s="52">
        <v>0.0</v>
      </c>
      <c r="S86" s="52">
        <v>0.0</v>
      </c>
      <c r="T86" s="52">
        <v>0.0</v>
      </c>
      <c r="U86" s="52">
        <v>0.0</v>
      </c>
      <c r="V86" s="52">
        <v>0.0</v>
      </c>
      <c r="W86" s="52">
        <v>0.0</v>
      </c>
      <c r="X86" s="52">
        <v>0.0</v>
      </c>
      <c r="Y86" s="52">
        <v>0.0</v>
      </c>
      <c r="Z86" s="52">
        <v>0.0</v>
      </c>
      <c r="AA86" s="52">
        <v>0.0</v>
      </c>
      <c r="AB86" s="52">
        <v>0.0</v>
      </c>
      <c r="AC86" s="52">
        <v>0.0</v>
      </c>
      <c r="AD86" s="52">
        <v>2.0E-5</v>
      </c>
      <c r="AE86" s="52">
        <v>5.4E-5</v>
      </c>
      <c r="AF86" s="52">
        <v>6.3E-5</v>
      </c>
      <c r="AG86" s="52">
        <v>7.1E-5</v>
      </c>
      <c r="AH86" s="52">
        <v>7.2E-5</v>
      </c>
      <c r="AI86" s="52">
        <v>7.6E-5</v>
      </c>
      <c r="AJ86" s="52">
        <v>7.8E-5</v>
      </c>
      <c r="AK86" s="52">
        <v>7.9E-5</v>
      </c>
      <c r="AL86" s="52">
        <v>6.73597402597403E-5</v>
      </c>
      <c r="AM86" s="52">
        <v>6.79517419354839E-5</v>
      </c>
      <c r="AN86" s="52">
        <v>7.25671153846154E-5</v>
      </c>
      <c r="AO86" s="52">
        <v>8.2152229299363E-5</v>
      </c>
      <c r="AP86" s="52">
        <v>8.39660126582278E-5</v>
      </c>
      <c r="AQ86" s="52">
        <v>9.14632075471698E-5</v>
      </c>
      <c r="AR86" s="52">
        <v>8.49819375E-5</v>
      </c>
      <c r="AS86" s="52">
        <v>7.31263975155279E-5</v>
      </c>
      <c r="AT86" s="52">
        <v>6.83494444585177E-5</v>
      </c>
      <c r="AU86" s="52">
        <v>5.09593251130917E-5</v>
      </c>
      <c r="AV86" s="52">
        <v>1.80512012061666E-4</v>
      </c>
      <c r="AW86" s="52">
        <v>5.97618000013817E-4</v>
      </c>
      <c r="AX86" s="52">
        <v>8.50283678791038E-4</v>
      </c>
      <c r="AY86" s="52">
        <v>8.50584411133606E-4</v>
      </c>
      <c r="AZ86" s="52">
        <v>0.00164856705802914</v>
      </c>
      <c r="BA86" s="52">
        <v>0.00161804279023015</v>
      </c>
      <c r="BB86" s="52">
        <v>0.00159788427246409</v>
      </c>
      <c r="BC86" s="52">
        <v>0.00170088019683565</v>
      </c>
      <c r="BD86" s="52">
        <v>0.00163173947673261</v>
      </c>
      <c r="BE86" s="53">
        <v>0.00162448429402103</v>
      </c>
      <c r="BF86" s="457">
        <v>-0.00716637953299093</v>
      </c>
      <c r="BG86" s="457">
        <v>0.373382733879991</v>
      </c>
      <c r="BH86" s="457">
        <v>1.14946103015721E-4</v>
      </c>
    </row>
    <row r="87" spans="8:8">
      <c r="A87" s="218" t="s">
        <v>172</v>
      </c>
      <c r="B87" s="52">
        <v>0.0</v>
      </c>
      <c r="C87" s="52">
        <v>0.0</v>
      </c>
      <c r="D87" s="52">
        <v>0.0</v>
      </c>
      <c r="E87" s="52">
        <v>0.0</v>
      </c>
      <c r="F87" s="52">
        <v>0.0</v>
      </c>
      <c r="G87" s="52">
        <v>0.0</v>
      </c>
      <c r="H87" s="52">
        <v>0.0</v>
      </c>
      <c r="I87" s="52">
        <v>0.0</v>
      </c>
      <c r="J87" s="52">
        <v>0.0</v>
      </c>
      <c r="K87" s="52">
        <v>0.0</v>
      </c>
      <c r="L87" s="52">
        <v>0.0</v>
      </c>
      <c r="M87" s="52">
        <v>0.0</v>
      </c>
      <c r="N87" s="52">
        <v>0.0</v>
      </c>
      <c r="O87" s="52">
        <v>0.0</v>
      </c>
      <c r="P87" s="52">
        <v>0.0</v>
      </c>
      <c r="Q87" s="52">
        <v>0.0</v>
      </c>
      <c r="R87" s="52">
        <v>0.0</v>
      </c>
      <c r="S87" s="52">
        <v>0.0</v>
      </c>
      <c r="T87" s="52">
        <v>0.0</v>
      </c>
      <c r="U87" s="52">
        <v>0.0</v>
      </c>
      <c r="V87" s="52">
        <v>0.0</v>
      </c>
      <c r="W87" s="52">
        <v>0.0</v>
      </c>
      <c r="X87" s="52">
        <v>0.0</v>
      </c>
      <c r="Y87" s="52">
        <v>0.0</v>
      </c>
      <c r="Z87" s="52">
        <v>0.0</v>
      </c>
      <c r="AA87" s="52">
        <v>0.0</v>
      </c>
      <c r="AB87" s="52">
        <v>0.0</v>
      </c>
      <c r="AC87" s="52">
        <v>0.0</v>
      </c>
      <c r="AD87" s="52">
        <v>0.0</v>
      </c>
      <c r="AE87" s="52">
        <v>0.0</v>
      </c>
      <c r="AF87" s="52">
        <v>0.0</v>
      </c>
      <c r="AG87" s="52">
        <v>0.0</v>
      </c>
      <c r="AH87" s="52">
        <v>0.0</v>
      </c>
      <c r="AI87" s="52">
        <v>0.0</v>
      </c>
      <c r="AJ87" s="52">
        <v>0.0</v>
      </c>
      <c r="AK87" s="52">
        <v>2.3E-4</v>
      </c>
      <c r="AL87" s="52">
        <v>2.38441558441558E-4</v>
      </c>
      <c r="AM87" s="52">
        <v>2.96129032258065E-4</v>
      </c>
      <c r="AN87" s="52">
        <v>3.23653846153846E-4</v>
      </c>
      <c r="AO87" s="52">
        <v>4.28789808917197E-4</v>
      </c>
      <c r="AP87" s="52">
        <v>4.06708860759494E-4</v>
      </c>
      <c r="AQ87" s="52">
        <v>3.6566037735849E-4</v>
      </c>
      <c r="AR87" s="52">
        <v>4.111875E-4</v>
      </c>
      <c r="AS87" s="52">
        <v>3.70621118012422E-4</v>
      </c>
      <c r="AT87" s="52">
        <v>9.1611111111111E-4</v>
      </c>
      <c r="AU87" s="52">
        <v>0.00130472392638037</v>
      </c>
      <c r="AV87" s="52">
        <v>0.00101689024390244</v>
      </c>
      <c r="AW87" s="52">
        <v>0.00181745454545454</v>
      </c>
      <c r="AX87" s="52">
        <v>0.00329963855421686</v>
      </c>
      <c r="AY87" s="52">
        <v>0.00464497005988024</v>
      </c>
      <c r="AZ87" s="52">
        <v>0.00408</v>
      </c>
      <c r="BA87" s="52">
        <v>0.00429124260355029</v>
      </c>
      <c r="BB87" s="52">
        <v>0.0040392</v>
      </c>
      <c r="BC87" s="52">
        <v>0.00405405263157895</v>
      </c>
      <c r="BD87" s="52">
        <v>0.00445273248668578</v>
      </c>
      <c r="BE87" s="53">
        <v>0.00413351183673469</v>
      </c>
      <c r="BF87" s="457">
        <v>-0.0742273197698645</v>
      </c>
      <c r="BG87" s="457">
        <v>0.171299196496807</v>
      </c>
      <c r="BH87" s="457">
        <v>2.92481176426724E-4</v>
      </c>
    </row>
    <row r="88" spans="8:8">
      <c r="A88" s="218" t="s">
        <v>173</v>
      </c>
      <c r="B88" s="52">
        <v>0.0</v>
      </c>
      <c r="C88" s="52">
        <v>0.0</v>
      </c>
      <c r="D88" s="52">
        <v>0.0</v>
      </c>
      <c r="E88" s="52">
        <v>0.0</v>
      </c>
      <c r="F88" s="52">
        <v>0.0</v>
      </c>
      <c r="G88" s="52">
        <v>0.0</v>
      </c>
      <c r="H88" s="52">
        <v>0.0</v>
      </c>
      <c r="I88" s="52">
        <v>0.0</v>
      </c>
      <c r="J88" s="52">
        <v>0.0</v>
      </c>
      <c r="K88" s="52">
        <v>0.0</v>
      </c>
      <c r="L88" s="52">
        <v>0.0</v>
      </c>
      <c r="M88" s="52">
        <v>0.0</v>
      </c>
      <c r="N88" s="52">
        <v>0.0</v>
      </c>
      <c r="O88" s="52">
        <v>0.0</v>
      </c>
      <c r="P88" s="52">
        <v>0.0</v>
      </c>
      <c r="Q88" s="52">
        <v>0.0</v>
      </c>
      <c r="R88" s="52">
        <v>0.0</v>
      </c>
      <c r="S88" s="52">
        <v>0.0</v>
      </c>
      <c r="T88" s="52">
        <v>0.0</v>
      </c>
      <c r="U88" s="52">
        <v>0.0</v>
      </c>
      <c r="V88" s="52">
        <v>0.0</v>
      </c>
      <c r="W88" s="52">
        <v>0.0</v>
      </c>
      <c r="X88" s="52">
        <v>0.0</v>
      </c>
      <c r="Y88" s="52">
        <v>0.0</v>
      </c>
      <c r="Z88" s="52">
        <v>0.0</v>
      </c>
      <c r="AA88" s="52">
        <v>0.0</v>
      </c>
      <c r="AB88" s="52">
        <v>0.0</v>
      </c>
      <c r="AC88" s="52">
        <v>0.0</v>
      </c>
      <c r="AD88" s="52">
        <v>0.0</v>
      </c>
      <c r="AE88" s="52">
        <v>0.0</v>
      </c>
      <c r="AF88" s="52">
        <v>0.0</v>
      </c>
      <c r="AG88" s="52">
        <v>0.0</v>
      </c>
      <c r="AH88" s="52">
        <v>0.0</v>
      </c>
      <c r="AI88" s="52">
        <v>0.0</v>
      </c>
      <c r="AJ88" s="52">
        <v>0.0</v>
      </c>
      <c r="AK88" s="52">
        <v>0.0</v>
      </c>
      <c r="AL88" s="52">
        <v>0.0</v>
      </c>
      <c r="AM88" s="52">
        <v>0.0</v>
      </c>
      <c r="AN88" s="52">
        <v>0.0</v>
      </c>
      <c r="AO88" s="52">
        <v>0.0</v>
      </c>
      <c r="AP88" s="52">
        <v>0.0</v>
      </c>
      <c r="AQ88" s="52">
        <v>0.0</v>
      </c>
      <c r="AR88" s="52">
        <v>0.0</v>
      </c>
      <c r="AS88" s="52">
        <v>0.0</v>
      </c>
      <c r="AT88" s="52">
        <v>0.0</v>
      </c>
      <c r="AU88" s="52">
        <v>0.0</v>
      </c>
      <c r="AV88" s="52">
        <v>0.0</v>
      </c>
      <c r="AW88" s="52">
        <v>0.0</v>
      </c>
      <c r="AX88" s="52">
        <v>0.0</v>
      </c>
      <c r="AY88" s="52">
        <v>0.0</v>
      </c>
      <c r="AZ88" s="52">
        <v>0.0</v>
      </c>
      <c r="BA88" s="52">
        <v>0.0</v>
      </c>
      <c r="BB88" s="52">
        <v>0.0</v>
      </c>
      <c r="BC88" s="52">
        <v>0.0</v>
      </c>
      <c r="BD88" s="52">
        <v>0.0</v>
      </c>
      <c r="BE88" s="53">
        <v>0.0</v>
      </c>
      <c r="BF88" s="457" t="s">
        <v>114</v>
      </c>
      <c r="BG88" s="457" t="s">
        <v>114</v>
      </c>
      <c r="BH88" s="457">
        <v>0.0</v>
      </c>
    </row>
    <row r="89" spans="8:8" s="47" ht="10.2" customFormat="1">
      <c r="A89" s="54" t="s">
        <v>174</v>
      </c>
      <c r="B89" s="55">
        <v>0.0</v>
      </c>
      <c r="C89" s="55">
        <v>0.0</v>
      </c>
      <c r="D89" s="55">
        <v>0.0</v>
      </c>
      <c r="E89" s="55">
        <v>0.0</v>
      </c>
      <c r="F89" s="55">
        <v>0.0</v>
      </c>
      <c r="G89" s="55">
        <v>0.0</v>
      </c>
      <c r="H89" s="55">
        <v>0.0</v>
      </c>
      <c r="I89" s="55">
        <v>0.0</v>
      </c>
      <c r="J89" s="55">
        <v>0.0</v>
      </c>
      <c r="K89" s="55">
        <v>0.0</v>
      </c>
      <c r="L89" s="55">
        <v>0.0</v>
      </c>
      <c r="M89" s="55">
        <v>0.0</v>
      </c>
      <c r="N89" s="55">
        <v>0.0</v>
      </c>
      <c r="O89" s="55">
        <v>0.0</v>
      </c>
      <c r="P89" s="55">
        <v>0.0</v>
      </c>
      <c r="Q89" s="55">
        <v>0.0</v>
      </c>
      <c r="R89" s="55">
        <v>0.0</v>
      </c>
      <c r="S89" s="55">
        <v>0.0</v>
      </c>
      <c r="T89" s="55">
        <v>0.0</v>
      </c>
      <c r="U89" s="55">
        <v>0.0</v>
      </c>
      <c r="V89" s="55">
        <v>0.0</v>
      </c>
      <c r="W89" s="55">
        <v>0.0</v>
      </c>
      <c r="X89" s="55">
        <v>0.0</v>
      </c>
      <c r="Y89" s="55">
        <v>0.0</v>
      </c>
      <c r="Z89" s="55">
        <v>0.0</v>
      </c>
      <c r="AA89" s="55">
        <v>0.0</v>
      </c>
      <c r="AB89" s="55">
        <v>0.0</v>
      </c>
      <c r="AC89" s="55">
        <v>0.0</v>
      </c>
      <c r="AD89" s="55">
        <v>2.0E-5</v>
      </c>
      <c r="AE89" s="55">
        <v>5.4E-5</v>
      </c>
      <c r="AF89" s="55">
        <v>6.3E-5</v>
      </c>
      <c r="AG89" s="55">
        <v>7.1E-5</v>
      </c>
      <c r="AH89" s="55">
        <v>7.2E-5</v>
      </c>
      <c r="AI89" s="55">
        <v>7.6E-5</v>
      </c>
      <c r="AJ89" s="55">
        <v>1.98E-4</v>
      </c>
      <c r="AK89" s="55">
        <v>0.001755</v>
      </c>
      <c r="AL89" s="55">
        <v>0.00412881428571429</v>
      </c>
      <c r="AM89" s="55">
        <v>0.00437860335483871</v>
      </c>
      <c r="AN89" s="55">
        <v>0.00525299019230769</v>
      </c>
      <c r="AO89" s="55">
        <v>0.00748706479444123</v>
      </c>
      <c r="AP89" s="55">
        <v>0.00755686474683544</v>
      </c>
      <c r="AQ89" s="55">
        <v>0.00820393319039451</v>
      </c>
      <c r="AR89" s="55">
        <v>0.00971763591480122</v>
      </c>
      <c r="AS89" s="55">
        <v>0.012465966092603</v>
      </c>
      <c r="AT89" s="55">
        <v>0.0150094033165124</v>
      </c>
      <c r="AU89" s="55">
        <v>0.0214442400278459</v>
      </c>
      <c r="AV89" s="55">
        <v>0.0222643355320173</v>
      </c>
      <c r="AW89" s="55">
        <v>0.0233267531391548</v>
      </c>
      <c r="AX89" s="55">
        <v>0.0331203275476524</v>
      </c>
      <c r="AY89" s="55">
        <v>0.0463587511158373</v>
      </c>
      <c r="AZ89" s="55">
        <v>0.081150892931033</v>
      </c>
      <c r="BA89" s="55">
        <v>0.101182527392749</v>
      </c>
      <c r="BB89" s="55">
        <v>0.112119966861686</v>
      </c>
      <c r="BC89" s="55">
        <v>0.132159103673669</v>
      </c>
      <c r="BD89" s="55">
        <v>0.168104951222321</v>
      </c>
      <c r="BE89" s="55">
        <v>0.193529381702288</v>
      </c>
      <c r="BF89" s="458">
        <v>0.148095945398877</v>
      </c>
      <c r="BG89" s="458">
        <v>0.273273521439007</v>
      </c>
      <c r="BH89" s="458">
        <v>0.0136938524598822</v>
      </c>
    </row>
    <row r="90" spans="8:8">
      <c r="B90" s="52"/>
      <c r="C90" s="52"/>
      <c r="D90" s="52"/>
      <c r="E90" s="52"/>
      <c r="F90" s="52"/>
      <c r="G90" s="52"/>
      <c r="H90" s="52"/>
      <c r="I90" s="52"/>
      <c r="J90" s="52"/>
      <c r="K90" s="52"/>
      <c r="L90" s="52"/>
      <c r="M90" s="52"/>
      <c r="N90" s="52"/>
      <c r="O90" s="52"/>
      <c r="P90" s="52"/>
      <c r="Q90" s="52"/>
      <c r="R90" s="52"/>
      <c r="S90" s="52"/>
      <c r="T90" s="52"/>
      <c r="U90" s="52"/>
      <c r="V90" s="52"/>
      <c r="W90" s="52"/>
      <c r="X90" s="52"/>
      <c r="Y90" s="52"/>
      <c r="Z90" s="52"/>
      <c r="AA90" s="52"/>
      <c r="AB90" s="52"/>
      <c r="AC90" s="52"/>
      <c r="AD90" s="52"/>
      <c r="AE90" s="52"/>
      <c r="AF90" s="52"/>
      <c r="AG90" s="52"/>
      <c r="AH90" s="52"/>
      <c r="AI90" s="52"/>
      <c r="AJ90" s="52"/>
      <c r="AK90" s="52"/>
      <c r="AL90" s="52"/>
      <c r="AM90" s="52"/>
      <c r="AN90" s="52"/>
      <c r="AO90" s="52"/>
      <c r="AP90" s="52"/>
      <c r="AQ90" s="52"/>
      <c r="AR90" s="52"/>
      <c r="AS90" s="52"/>
      <c r="AT90" s="52"/>
      <c r="AU90" s="52"/>
      <c r="AV90" s="52"/>
      <c r="AW90" s="52"/>
      <c r="AX90" s="52"/>
      <c r="AY90" s="52"/>
      <c r="AZ90" s="52"/>
      <c r="BA90" s="52"/>
      <c r="BB90" s="52"/>
      <c r="BC90" s="52"/>
      <c r="BD90" s="52"/>
      <c r="BE90" s="53"/>
      <c r="BF90" s="457"/>
      <c r="BG90" s="457"/>
      <c r="BH90" s="457"/>
    </row>
    <row r="91" spans="8:8">
      <c r="A91" s="218" t="s">
        <v>175</v>
      </c>
      <c r="B91" s="52">
        <v>0.0</v>
      </c>
      <c r="C91" s="52">
        <v>0.0</v>
      </c>
      <c r="D91" s="52">
        <v>0.0</v>
      </c>
      <c r="E91" s="52">
        <v>0.0</v>
      </c>
      <c r="F91" s="52">
        <v>0.0</v>
      </c>
      <c r="G91" s="52">
        <v>0.0</v>
      </c>
      <c r="H91" s="52">
        <v>0.0</v>
      </c>
      <c r="I91" s="52">
        <v>0.0</v>
      </c>
      <c r="J91" s="52">
        <v>0.0</v>
      </c>
      <c r="K91" s="52">
        <v>0.0</v>
      </c>
      <c r="L91" s="52">
        <v>0.0</v>
      </c>
      <c r="M91" s="52">
        <v>0.0</v>
      </c>
      <c r="N91" s="52">
        <v>0.0</v>
      </c>
      <c r="O91" s="52">
        <v>0.0</v>
      </c>
      <c r="P91" s="52">
        <v>0.0</v>
      </c>
      <c r="Q91" s="52">
        <v>0.0</v>
      </c>
      <c r="R91" s="52">
        <v>0.0</v>
      </c>
      <c r="S91" s="52">
        <v>0.0</v>
      </c>
      <c r="T91" s="52">
        <v>0.0</v>
      </c>
      <c r="U91" s="52">
        <v>0.0</v>
      </c>
      <c r="V91" s="52">
        <v>0.0</v>
      </c>
      <c r="W91" s="52">
        <v>0.0</v>
      </c>
      <c r="X91" s="52">
        <v>0.0</v>
      </c>
      <c r="Y91" s="52">
        <v>0.0</v>
      </c>
      <c r="Z91" s="52">
        <v>0.0</v>
      </c>
      <c r="AA91" s="52">
        <v>0.0</v>
      </c>
      <c r="AB91" s="52">
        <v>0.0</v>
      </c>
      <c r="AC91" s="52">
        <v>0.0</v>
      </c>
      <c r="AD91" s="52">
        <v>2.0E-5</v>
      </c>
      <c r="AE91" s="52">
        <v>5.5E-5</v>
      </c>
      <c r="AF91" s="52">
        <v>7.0E-5</v>
      </c>
      <c r="AG91" s="52">
        <v>7.0E-5</v>
      </c>
      <c r="AH91" s="52">
        <v>7.5E-5</v>
      </c>
      <c r="AI91" s="52">
        <v>1.8E-4</v>
      </c>
      <c r="AJ91" s="52">
        <v>4.3E-4</v>
      </c>
      <c r="AK91" s="52">
        <v>0.00134</v>
      </c>
      <c r="AL91" s="52">
        <v>0.00285136363636364</v>
      </c>
      <c r="AM91" s="52">
        <v>0.00526665483870968</v>
      </c>
      <c r="AN91" s="52">
        <v>0.00690510576923077</v>
      </c>
      <c r="AO91" s="52">
        <v>0.00774745222929936</v>
      </c>
      <c r="AP91" s="52">
        <v>0.0125794082278481</v>
      </c>
      <c r="AQ91" s="52">
        <v>0.0208051132075472</v>
      </c>
      <c r="AR91" s="52">
        <v>0.02727320625</v>
      </c>
      <c r="AS91" s="52">
        <v>0.0328660155279503</v>
      </c>
      <c r="AT91" s="52">
        <v>0.0419120833333333</v>
      </c>
      <c r="AU91" s="52">
        <v>0.046791717791411</v>
      </c>
      <c r="AV91" s="52">
        <v>0.0600058536585365</v>
      </c>
      <c r="AW91" s="52">
        <v>0.0716318181818181</v>
      </c>
      <c r="AX91" s="52">
        <v>0.0853389759036144</v>
      </c>
      <c r="AY91" s="52">
        <v>0.0895737125748502</v>
      </c>
      <c r="AZ91" s="52">
        <v>0.107764840489801</v>
      </c>
      <c r="BA91" s="52">
        <v>0.118051766083766</v>
      </c>
      <c r="BB91" s="52">
        <v>0.11889711388942</v>
      </c>
      <c r="BC91" s="52">
        <v>0.145501696509082</v>
      </c>
      <c r="BD91" s="52">
        <v>0.173578014176258</v>
      </c>
      <c r="BE91" s="53">
        <v>0.200786108362547</v>
      </c>
      <c r="BF91" s="457">
        <v>0.153587989748116</v>
      </c>
      <c r="BG91" s="457">
        <v>0.152698018638423</v>
      </c>
      <c r="BH91" s="457">
        <v>0.0142073276921865</v>
      </c>
    </row>
    <row r="92" spans="8:8">
      <c r="A92" s="218" t="s">
        <v>176</v>
      </c>
      <c r="B92" s="52">
        <v>0.0</v>
      </c>
      <c r="C92" s="52">
        <v>0.0</v>
      </c>
      <c r="D92" s="52">
        <v>0.0</v>
      </c>
      <c r="E92" s="52">
        <v>0.0</v>
      </c>
      <c r="F92" s="52">
        <v>0.0</v>
      </c>
      <c r="G92" s="52">
        <v>0.0</v>
      </c>
      <c r="H92" s="52">
        <v>0.0</v>
      </c>
      <c r="I92" s="52">
        <v>0.0</v>
      </c>
      <c r="J92" s="52">
        <v>0.0</v>
      </c>
      <c r="K92" s="52">
        <v>0.0</v>
      </c>
      <c r="L92" s="52">
        <v>0.0</v>
      </c>
      <c r="M92" s="52">
        <v>0.0</v>
      </c>
      <c r="N92" s="52">
        <v>0.0</v>
      </c>
      <c r="O92" s="52">
        <v>0.0</v>
      </c>
      <c r="P92" s="52">
        <v>0.0</v>
      </c>
      <c r="Q92" s="52">
        <v>0.0</v>
      </c>
      <c r="R92" s="52">
        <v>0.0</v>
      </c>
      <c r="S92" s="52">
        <v>0.0</v>
      </c>
      <c r="T92" s="52">
        <v>0.0</v>
      </c>
      <c r="U92" s="52">
        <v>0.0</v>
      </c>
      <c r="V92" s="52">
        <v>0.0</v>
      </c>
      <c r="W92" s="52">
        <v>0.0</v>
      </c>
      <c r="X92" s="52">
        <v>0.0</v>
      </c>
      <c r="Y92" s="52">
        <v>0.0</v>
      </c>
      <c r="Z92" s="52">
        <v>0.0</v>
      </c>
      <c r="AA92" s="52">
        <v>0.0</v>
      </c>
      <c r="AB92" s="52">
        <v>0.0</v>
      </c>
      <c r="AC92" s="52">
        <v>0.0</v>
      </c>
      <c r="AD92" s="52">
        <v>0.0</v>
      </c>
      <c r="AE92" s="52">
        <v>0.0</v>
      </c>
      <c r="AF92" s="52">
        <v>0.0</v>
      </c>
      <c r="AG92" s="52">
        <v>0.0</v>
      </c>
      <c r="AH92" s="52">
        <v>0.0</v>
      </c>
      <c r="AI92" s="52">
        <v>0.0</v>
      </c>
      <c r="AJ92" s="52">
        <v>0.0</v>
      </c>
      <c r="AK92" s="52">
        <v>0.0</v>
      </c>
      <c r="AL92" s="52">
        <v>0.0</v>
      </c>
      <c r="AM92" s="52">
        <v>0.0</v>
      </c>
      <c r="AN92" s="52">
        <v>0.0</v>
      </c>
      <c r="AO92" s="52">
        <v>0.0</v>
      </c>
      <c r="AP92" s="52">
        <v>0.0</v>
      </c>
      <c r="AQ92" s="52">
        <v>1.53962264150943E-5</v>
      </c>
      <c r="AR92" s="52">
        <v>1.53E-5</v>
      </c>
      <c r="AS92" s="52">
        <v>2.75590062111801E-5</v>
      </c>
      <c r="AT92" s="52">
        <v>4.81666666666666E-5</v>
      </c>
      <c r="AU92" s="52">
        <v>4.78711656441717E-5</v>
      </c>
      <c r="AV92" s="52">
        <v>4.75792682926829E-5</v>
      </c>
      <c r="AW92" s="52">
        <v>4.72909090909091E-5</v>
      </c>
      <c r="AX92" s="52">
        <v>4.68309036144578E-5</v>
      </c>
      <c r="AY92" s="52">
        <v>4.65504790419161E-5</v>
      </c>
      <c r="AZ92" s="52">
        <v>4.62733928571428E-5</v>
      </c>
      <c r="BA92" s="52">
        <v>4.59995857988165E-5</v>
      </c>
      <c r="BB92" s="52">
        <v>4.5729E-5</v>
      </c>
      <c r="BC92" s="52">
        <v>4.54615789473684E-5</v>
      </c>
      <c r="BD92" s="52">
        <v>4.52939614911921E-5</v>
      </c>
      <c r="BE92" s="53">
        <v>4.51275755102041E-5</v>
      </c>
      <c r="BF92" s="457">
        <v>-0.00639567302330735</v>
      </c>
      <c r="BG92" s="457">
        <v>-0.00613048101577762</v>
      </c>
      <c r="BH92" s="457">
        <v>3.19316041560848E-6</v>
      </c>
    </row>
    <row r="93" spans="8:8">
      <c r="A93" s="218" t="s">
        <v>177</v>
      </c>
      <c r="B93" s="52">
        <v>0.0</v>
      </c>
      <c r="C93" s="52">
        <v>0.0</v>
      </c>
      <c r="D93" s="52">
        <v>0.0</v>
      </c>
      <c r="E93" s="52">
        <v>0.0</v>
      </c>
      <c r="F93" s="52">
        <v>0.0</v>
      </c>
      <c r="G93" s="52">
        <v>0.0</v>
      </c>
      <c r="H93" s="52">
        <v>0.0</v>
      </c>
      <c r="I93" s="52">
        <v>0.0</v>
      </c>
      <c r="J93" s="52">
        <v>0.0</v>
      </c>
      <c r="K93" s="52">
        <v>0.0</v>
      </c>
      <c r="L93" s="52">
        <v>0.0</v>
      </c>
      <c r="M93" s="52">
        <v>0.0</v>
      </c>
      <c r="N93" s="52">
        <v>0.0</v>
      </c>
      <c r="O93" s="52">
        <v>0.0</v>
      </c>
      <c r="P93" s="52">
        <v>0.0</v>
      </c>
      <c r="Q93" s="52">
        <v>0.0</v>
      </c>
      <c r="R93" s="52">
        <v>0.0</v>
      </c>
      <c r="S93" s="52">
        <v>0.0</v>
      </c>
      <c r="T93" s="52">
        <v>0.0</v>
      </c>
      <c r="U93" s="52">
        <v>0.0</v>
      </c>
      <c r="V93" s="52">
        <v>0.0</v>
      </c>
      <c r="W93" s="52">
        <v>0.0</v>
      </c>
      <c r="X93" s="52">
        <v>0.0</v>
      </c>
      <c r="Y93" s="52">
        <v>0.0</v>
      </c>
      <c r="Z93" s="52">
        <v>0.0</v>
      </c>
      <c r="AA93" s="52">
        <v>2.02020202020202E-5</v>
      </c>
      <c r="AB93" s="52">
        <v>9.09090909090909E-5</v>
      </c>
      <c r="AC93" s="52">
        <v>0.00131313131313131</v>
      </c>
      <c r="AD93" s="52">
        <v>0.00212121212121212</v>
      </c>
      <c r="AE93" s="52">
        <v>0.00383838383838384</v>
      </c>
      <c r="AF93" s="52">
        <v>0.00616161616161616</v>
      </c>
      <c r="AG93" s="52">
        <v>9.39393939393939E-4</v>
      </c>
      <c r="AH93" s="52">
        <v>0.00197979797979798</v>
      </c>
      <c r="AI93" s="52">
        <v>0.00355555555555556</v>
      </c>
      <c r="AJ93" s="52">
        <v>0.00473737373737374</v>
      </c>
      <c r="AK93" s="52">
        <v>0.0058989898989899</v>
      </c>
      <c r="AL93" s="52">
        <v>0.00714521841794569</v>
      </c>
      <c r="AM93" s="52">
        <v>0.00826568914956012</v>
      </c>
      <c r="AN93" s="52">
        <v>0.00977797202797203</v>
      </c>
      <c r="AO93" s="52">
        <v>0.0124522292993631</v>
      </c>
      <c r="AP93" s="52">
        <v>0.0188447640966628</v>
      </c>
      <c r="AQ93" s="52">
        <v>0.0357174957118353</v>
      </c>
      <c r="AR93" s="52">
        <v>0.0523957386363636</v>
      </c>
      <c r="AS93" s="52">
        <v>0.124490683229814</v>
      </c>
      <c r="AT93" s="52">
        <v>0.260808312869111</v>
      </c>
      <c r="AU93" s="52">
        <v>0.463689684662576</v>
      </c>
      <c r="AV93" s="52">
        <v>0.691298780487805</v>
      </c>
      <c r="AW93" s="52">
        <v>0.955553678454545</v>
      </c>
      <c r="AX93" s="52">
        <v>1.27436219154217</v>
      </c>
      <c r="AY93" s="52">
        <v>1.46369419760479</v>
      </c>
      <c r="AZ93" s="52">
        <v>1.69020775714286</v>
      </c>
      <c r="BA93" s="52">
        <v>2.18057139053254</v>
      </c>
      <c r="BB93" s="52">
        <v>2.7414</v>
      </c>
      <c r="BC93" s="52">
        <v>3.27294736842105</v>
      </c>
      <c r="BD93" s="52">
        <v>3.61299795165916</v>
      </c>
      <c r="BE93" s="53">
        <v>4.14328163265306</v>
      </c>
      <c r="BF93" s="457">
        <v>0.143637844891752</v>
      </c>
      <c r="BG93" s="457">
        <v>0.300632579870914</v>
      </c>
      <c r="BH93" s="457">
        <v>0.293172472718236</v>
      </c>
    </row>
    <row r="94" spans="8:8">
      <c r="A94" s="218" t="s">
        <v>178</v>
      </c>
      <c r="B94" s="52">
        <v>0.0</v>
      </c>
      <c r="C94" s="52">
        <v>0.0</v>
      </c>
      <c r="D94" s="52">
        <v>0.0</v>
      </c>
      <c r="E94" s="52">
        <v>0.0</v>
      </c>
      <c r="F94" s="52">
        <v>0.0</v>
      </c>
      <c r="G94" s="52">
        <v>0.0</v>
      </c>
      <c r="H94" s="52">
        <v>0.0</v>
      </c>
      <c r="I94" s="52">
        <v>0.0</v>
      </c>
      <c r="J94" s="52">
        <v>0.0</v>
      </c>
      <c r="K94" s="52">
        <v>0.0</v>
      </c>
      <c r="L94" s="52">
        <v>0.0</v>
      </c>
      <c r="M94" s="52">
        <v>0.0</v>
      </c>
      <c r="N94" s="52">
        <v>0.0</v>
      </c>
      <c r="O94" s="52">
        <v>0.0</v>
      </c>
      <c r="P94" s="52">
        <v>0.0</v>
      </c>
      <c r="Q94" s="52">
        <v>0.0</v>
      </c>
      <c r="R94" s="52">
        <v>0.0</v>
      </c>
      <c r="S94" s="52">
        <v>0.0</v>
      </c>
      <c r="T94" s="52">
        <v>0.0</v>
      </c>
      <c r="U94" s="52">
        <v>0.0</v>
      </c>
      <c r="V94" s="52">
        <v>0.0</v>
      </c>
      <c r="W94" s="52">
        <v>0.0</v>
      </c>
      <c r="X94" s="52">
        <v>0.0</v>
      </c>
      <c r="Y94" s="52">
        <v>0.0</v>
      </c>
      <c r="Z94" s="52">
        <v>0.0</v>
      </c>
      <c r="AA94" s="52">
        <v>0.0</v>
      </c>
      <c r="AB94" s="52">
        <v>0.0</v>
      </c>
      <c r="AC94" s="52">
        <v>0.0</v>
      </c>
      <c r="AD94" s="52">
        <v>0.0</v>
      </c>
      <c r="AE94" s="52">
        <v>0.0</v>
      </c>
      <c r="AF94" s="52">
        <v>0.0</v>
      </c>
      <c r="AG94" s="52">
        <v>0.0</v>
      </c>
      <c r="AH94" s="52">
        <v>0.0</v>
      </c>
      <c r="AI94" s="52">
        <v>0.0</v>
      </c>
      <c r="AJ94" s="52">
        <v>0.0</v>
      </c>
      <c r="AK94" s="52">
        <v>0.0</v>
      </c>
      <c r="AL94" s="52">
        <v>0.0</v>
      </c>
      <c r="AM94" s="52">
        <v>0.0</v>
      </c>
      <c r="AN94" s="52">
        <v>0.0</v>
      </c>
      <c r="AO94" s="52">
        <v>0.0</v>
      </c>
      <c r="AP94" s="52">
        <v>0.0</v>
      </c>
      <c r="AQ94" s="52">
        <v>6.67811320754717E-6</v>
      </c>
      <c r="AR94" s="52">
        <v>8.2715625E-6</v>
      </c>
      <c r="AS94" s="52">
        <v>7.66900621118012E-6</v>
      </c>
      <c r="AT94" s="52">
        <v>1.03794444444444E-5</v>
      </c>
      <c r="AU94" s="52">
        <v>9.77134969325153E-6</v>
      </c>
      <c r="AV94" s="52">
        <v>8.09780487804877E-6</v>
      </c>
      <c r="AW94" s="52">
        <v>9.76418181818181E-6</v>
      </c>
      <c r="AX94" s="52">
        <v>7.70530120481927E-6</v>
      </c>
      <c r="AY94" s="52">
        <v>8.24550898203592E-6</v>
      </c>
      <c r="AZ94" s="52">
        <v>7.38589285714285E-6</v>
      </c>
      <c r="BA94" s="52">
        <v>4.45420118343195E-6</v>
      </c>
      <c r="BB94" s="52">
        <v>9.405E-6</v>
      </c>
      <c r="BC94" s="52">
        <v>6.26315789473684E-6</v>
      </c>
      <c r="BD94" s="52">
        <v>6.02693900807088E-6</v>
      </c>
      <c r="BE94" s="53">
        <v>7.32734693877551E-6</v>
      </c>
      <c r="BF94" s="457">
        <v>0.212444137129447</v>
      </c>
      <c r="BG94" s="457">
        <v>-0.0529077806225605</v>
      </c>
      <c r="BH94" s="457">
        <v>5.18472218633536E-7</v>
      </c>
    </row>
    <row r="95" spans="8:8">
      <c r="A95" s="218" t="s">
        <v>179</v>
      </c>
      <c r="B95" s="52">
        <v>0.0</v>
      </c>
      <c r="C95" s="52">
        <v>0.0</v>
      </c>
      <c r="D95" s="52">
        <v>0.0</v>
      </c>
      <c r="E95" s="52">
        <v>0.0</v>
      </c>
      <c r="F95" s="52">
        <v>0.0</v>
      </c>
      <c r="G95" s="52">
        <v>0.0</v>
      </c>
      <c r="H95" s="52">
        <v>0.0</v>
      </c>
      <c r="I95" s="52">
        <v>0.0</v>
      </c>
      <c r="J95" s="52">
        <v>0.0</v>
      </c>
      <c r="K95" s="52">
        <v>0.0</v>
      </c>
      <c r="L95" s="52">
        <v>0.0</v>
      </c>
      <c r="M95" s="52">
        <v>0.0</v>
      </c>
      <c r="N95" s="52">
        <v>0.0</v>
      </c>
      <c r="O95" s="52">
        <v>0.0</v>
      </c>
      <c r="P95" s="52">
        <v>0.0</v>
      </c>
      <c r="Q95" s="52">
        <v>0.0</v>
      </c>
      <c r="R95" s="52">
        <v>0.0</v>
      </c>
      <c r="S95" s="52">
        <v>0.0</v>
      </c>
      <c r="T95" s="52">
        <v>0.0</v>
      </c>
      <c r="U95" s="52">
        <v>0.0</v>
      </c>
      <c r="V95" s="52">
        <v>0.0</v>
      </c>
      <c r="W95" s="52">
        <v>0.0</v>
      </c>
      <c r="X95" s="52">
        <v>0.0</v>
      </c>
      <c r="Y95" s="52">
        <v>0.0</v>
      </c>
      <c r="Z95" s="52">
        <v>0.0</v>
      </c>
      <c r="AA95" s="52">
        <v>3.03030303030303E-4</v>
      </c>
      <c r="AB95" s="52">
        <v>0.0011291</v>
      </c>
      <c r="AC95" s="52">
        <v>8.847E-4</v>
      </c>
      <c r="AD95" s="52">
        <v>9.477E-4</v>
      </c>
      <c r="AE95" s="52">
        <v>0.0019128</v>
      </c>
      <c r="AF95" s="52">
        <v>0.0049647</v>
      </c>
      <c r="AG95" s="52">
        <v>0.0087838</v>
      </c>
      <c r="AH95" s="52">
        <v>0.00988</v>
      </c>
      <c r="AI95" s="52">
        <v>0.01079</v>
      </c>
      <c r="AJ95" s="52">
        <v>0.01446</v>
      </c>
      <c r="AK95" s="52">
        <v>0.01582</v>
      </c>
      <c r="AL95" s="52">
        <v>0.0207146103896104</v>
      </c>
      <c r="AM95" s="52">
        <v>0.0205809677419355</v>
      </c>
      <c r="AN95" s="52">
        <v>0.0255439384615385</v>
      </c>
      <c r="AO95" s="52">
        <v>0.0509229802547771</v>
      </c>
      <c r="AP95" s="52">
        <v>0.0580141139240506</v>
      </c>
      <c r="AQ95" s="52">
        <v>0.0898494905660377</v>
      </c>
      <c r="AR95" s="52">
        <v>0.111716775</v>
      </c>
      <c r="AS95" s="52">
        <v>0.136637552795031</v>
      </c>
      <c r="AT95" s="52">
        <v>0.153670555555555</v>
      </c>
      <c r="AU95" s="52">
        <v>0.182627558282209</v>
      </c>
      <c r="AV95" s="52">
        <v>0.223457432926829</v>
      </c>
      <c r="AW95" s="52">
        <v>0.254375018181818</v>
      </c>
      <c r="AX95" s="52">
        <v>0.276574228915662</v>
      </c>
      <c r="AY95" s="52">
        <v>0.306502976047904</v>
      </c>
      <c r="AZ95" s="52">
        <v>0.298180425</v>
      </c>
      <c r="BA95" s="52">
        <v>0.393389526035503</v>
      </c>
      <c r="BB95" s="52">
        <v>0.47362455</v>
      </c>
      <c r="BC95" s="52">
        <v>0.539626168421053</v>
      </c>
      <c r="BD95" s="52">
        <v>0.564407064645637</v>
      </c>
      <c r="BE95" s="53">
        <v>0.536693992275368</v>
      </c>
      <c r="BF95" s="457">
        <v>-0.0516992986554198</v>
      </c>
      <c r="BG95" s="457">
        <v>0.138938248628164</v>
      </c>
      <c r="BH95" s="457">
        <v>0.0379756721262608</v>
      </c>
    </row>
    <row r="96" spans="8:8">
      <c r="A96" s="218" t="s">
        <v>180</v>
      </c>
      <c r="B96" s="52">
        <v>0.0</v>
      </c>
      <c r="C96" s="52">
        <v>0.0</v>
      </c>
      <c r="D96" s="52">
        <v>0.0</v>
      </c>
      <c r="E96" s="52">
        <v>0.0</v>
      </c>
      <c r="F96" s="52">
        <v>0.0</v>
      </c>
      <c r="G96" s="52">
        <v>0.0</v>
      </c>
      <c r="H96" s="52">
        <v>0.0</v>
      </c>
      <c r="I96" s="52">
        <v>0.0</v>
      </c>
      <c r="J96" s="52">
        <v>0.0</v>
      </c>
      <c r="K96" s="52">
        <v>0.0</v>
      </c>
      <c r="L96" s="52">
        <v>0.0</v>
      </c>
      <c r="M96" s="52">
        <v>0.0</v>
      </c>
      <c r="N96" s="52">
        <v>0.0</v>
      </c>
      <c r="O96" s="52">
        <v>0.0</v>
      </c>
      <c r="P96" s="52">
        <v>0.0</v>
      </c>
      <c r="Q96" s="52">
        <v>0.0</v>
      </c>
      <c r="R96" s="52">
        <v>0.0</v>
      </c>
      <c r="S96" s="52">
        <v>0.0</v>
      </c>
      <c r="T96" s="52">
        <v>0.0</v>
      </c>
      <c r="U96" s="52">
        <v>0.0</v>
      </c>
      <c r="V96" s="52">
        <v>0.0</v>
      </c>
      <c r="W96" s="52">
        <v>0.0</v>
      </c>
      <c r="X96" s="52">
        <v>0.0</v>
      </c>
      <c r="Y96" s="52">
        <v>0.0</v>
      </c>
      <c r="Z96" s="52">
        <v>0.0</v>
      </c>
      <c r="AA96" s="52">
        <v>0.0</v>
      </c>
      <c r="AB96" s="52">
        <v>0.0</v>
      </c>
      <c r="AC96" s="52">
        <v>0.0</v>
      </c>
      <c r="AD96" s="52">
        <v>0.0</v>
      </c>
      <c r="AE96" s="52">
        <v>0.0</v>
      </c>
      <c r="AF96" s="52">
        <v>0.0</v>
      </c>
      <c r="AG96" s="52">
        <v>0.0</v>
      </c>
      <c r="AH96" s="52">
        <v>0.0</v>
      </c>
      <c r="AI96" s="52">
        <v>0.0</v>
      </c>
      <c r="AJ96" s="52">
        <v>0.0</v>
      </c>
      <c r="AK96" s="52">
        <v>0.0</v>
      </c>
      <c r="AL96" s="52">
        <v>0.0</v>
      </c>
      <c r="AM96" s="52">
        <v>0.0</v>
      </c>
      <c r="AN96" s="52">
        <v>0.0</v>
      </c>
      <c r="AO96" s="52">
        <v>0.0</v>
      </c>
      <c r="AP96" s="52">
        <v>0.0</v>
      </c>
      <c r="AQ96" s="52">
        <v>0.0</v>
      </c>
      <c r="AR96" s="52">
        <v>1.9125E-7</v>
      </c>
      <c r="AS96" s="52">
        <v>2.56583850931677E-6</v>
      </c>
      <c r="AT96" s="52">
        <v>3.46611111111111E-5</v>
      </c>
      <c r="AU96" s="52">
        <v>3.41668711656441E-5</v>
      </c>
      <c r="AV96" s="52">
        <v>4.37542682926829E-5</v>
      </c>
      <c r="AW96" s="52">
        <v>4.27472727272727E-5</v>
      </c>
      <c r="AX96" s="52">
        <v>9.21686746987951E-7</v>
      </c>
      <c r="AY96" s="52">
        <v>0.0</v>
      </c>
      <c r="AZ96" s="52">
        <v>3.36964285714285E-5</v>
      </c>
      <c r="BA96" s="52">
        <v>5.15130177514792E-5</v>
      </c>
      <c r="BB96" s="52">
        <v>0.0</v>
      </c>
      <c r="BC96" s="52">
        <v>0.00168192631578947</v>
      </c>
      <c r="BD96" s="52">
        <v>0.00429673084801311</v>
      </c>
      <c r="BE96" s="53">
        <v>0.00419825178550857</v>
      </c>
      <c r="BF96" s="457">
        <v>-0.0255891513077017</v>
      </c>
      <c r="BG96" s="457">
        <v>0.6193083932478</v>
      </c>
      <c r="BH96" s="457">
        <v>2.97062079331347E-4</v>
      </c>
    </row>
    <row r="97" spans="8:8">
      <c r="A97" s="218" t="s">
        <v>181</v>
      </c>
      <c r="B97" s="52">
        <v>0.0</v>
      </c>
      <c r="C97" s="52">
        <v>0.0</v>
      </c>
      <c r="D97" s="52">
        <v>0.0</v>
      </c>
      <c r="E97" s="52">
        <v>0.0</v>
      </c>
      <c r="F97" s="52">
        <v>0.0</v>
      </c>
      <c r="G97" s="52">
        <v>0.0</v>
      </c>
      <c r="H97" s="52">
        <v>0.0</v>
      </c>
      <c r="I97" s="52">
        <v>0.0</v>
      </c>
      <c r="J97" s="52">
        <v>0.0</v>
      </c>
      <c r="K97" s="52">
        <v>0.0</v>
      </c>
      <c r="L97" s="52">
        <v>0.0</v>
      </c>
      <c r="M97" s="52">
        <v>0.0</v>
      </c>
      <c r="N97" s="52">
        <v>0.0</v>
      </c>
      <c r="O97" s="52">
        <v>0.0</v>
      </c>
      <c r="P97" s="52">
        <v>0.0</v>
      </c>
      <c r="Q97" s="52">
        <v>0.0</v>
      </c>
      <c r="R97" s="52">
        <v>0.0</v>
      </c>
      <c r="S97" s="52">
        <v>0.0</v>
      </c>
      <c r="T97" s="52">
        <v>0.0</v>
      </c>
      <c r="U97" s="52">
        <v>0.0</v>
      </c>
      <c r="V97" s="52">
        <v>0.0</v>
      </c>
      <c r="W97" s="52">
        <v>0.0</v>
      </c>
      <c r="X97" s="52">
        <v>0.0</v>
      </c>
      <c r="Y97" s="52">
        <v>0.0</v>
      </c>
      <c r="Z97" s="52">
        <v>0.0</v>
      </c>
      <c r="AA97" s="52">
        <v>0.0</v>
      </c>
      <c r="AB97" s="52">
        <v>0.0</v>
      </c>
      <c r="AC97" s="52">
        <v>0.0</v>
      </c>
      <c r="AD97" s="52">
        <v>9.5959595959596E-6</v>
      </c>
      <c r="AE97" s="52">
        <v>9.5959595959596E-6</v>
      </c>
      <c r="AF97" s="52">
        <v>9.5959595959596E-6</v>
      </c>
      <c r="AG97" s="52">
        <v>1.91919191919192E-5</v>
      </c>
      <c r="AH97" s="52">
        <v>9.5959595959596E-6</v>
      </c>
      <c r="AI97" s="52">
        <v>7.07070707070707E-5</v>
      </c>
      <c r="AJ97" s="52">
        <v>3.63636363636364E-4</v>
      </c>
      <c r="AK97" s="52">
        <v>0.00109</v>
      </c>
      <c r="AL97" s="52">
        <v>0.00250363636363636</v>
      </c>
      <c r="AM97" s="52">
        <v>0.00407670967741936</v>
      </c>
      <c r="AN97" s="52">
        <v>0.00816</v>
      </c>
      <c r="AO97" s="52">
        <v>0.0140331210191083</v>
      </c>
      <c r="AP97" s="52">
        <v>0.0184955696202532</v>
      </c>
      <c r="AQ97" s="52">
        <v>0.0205443396226415</v>
      </c>
      <c r="AR97" s="52">
        <v>0.02620125</v>
      </c>
      <c r="AS97" s="52">
        <v>0.0279866459627329</v>
      </c>
      <c r="AT97" s="52">
        <v>0.0323689661572222</v>
      </c>
      <c r="AU97" s="52">
        <v>0.0368488678919632</v>
      </c>
      <c r="AV97" s="52">
        <v>0.0415995898170731</v>
      </c>
      <c r="AW97" s="52">
        <v>0.0438360485454545</v>
      </c>
      <c r="AX97" s="52">
        <v>0.0473117390002409</v>
      </c>
      <c r="AY97" s="52">
        <v>0.0459363866065868</v>
      </c>
      <c r="AZ97" s="52">
        <v>0.0475648456325464</v>
      </c>
      <c r="BA97" s="52">
        <v>0.0483513389398224</v>
      </c>
      <c r="BB97" s="52">
        <v>0.05244453126</v>
      </c>
      <c r="BC97" s="52">
        <v>0.0576647288705263</v>
      </c>
      <c r="BD97" s="52">
        <v>0.0601601601038263</v>
      </c>
      <c r="BE97" s="53">
        <v>0.0691835466027537</v>
      </c>
      <c r="BF97" s="457">
        <v>0.146847355460271</v>
      </c>
      <c r="BG97" s="457">
        <v>0.0639421521709334</v>
      </c>
      <c r="BH97" s="457">
        <v>0.00489532530666012</v>
      </c>
    </row>
    <row r="98" spans="8:8">
      <c r="A98" s="218" t="s">
        <v>182</v>
      </c>
      <c r="B98" s="52">
        <v>0.0</v>
      </c>
      <c r="C98" s="52">
        <v>0.0</v>
      </c>
      <c r="D98" s="52">
        <v>0.0</v>
      </c>
      <c r="E98" s="52">
        <v>0.0</v>
      </c>
      <c r="F98" s="52">
        <v>0.0</v>
      </c>
      <c r="G98" s="52">
        <v>0.0</v>
      </c>
      <c r="H98" s="52">
        <v>0.0</v>
      </c>
      <c r="I98" s="52">
        <v>0.0</v>
      </c>
      <c r="J98" s="52">
        <v>0.0</v>
      </c>
      <c r="K98" s="52">
        <v>0.0</v>
      </c>
      <c r="L98" s="52">
        <v>0.0</v>
      </c>
      <c r="M98" s="52">
        <v>0.0</v>
      </c>
      <c r="N98" s="52">
        <v>0.0</v>
      </c>
      <c r="O98" s="52">
        <v>0.0</v>
      </c>
      <c r="P98" s="52">
        <v>0.0</v>
      </c>
      <c r="Q98" s="52">
        <v>0.0</v>
      </c>
      <c r="R98" s="52">
        <v>0.0</v>
      </c>
      <c r="S98" s="52">
        <v>0.0</v>
      </c>
      <c r="T98" s="52">
        <v>0.0</v>
      </c>
      <c r="U98" s="52">
        <v>0.0</v>
      </c>
      <c r="V98" s="52">
        <v>0.0</v>
      </c>
      <c r="W98" s="52">
        <v>0.0</v>
      </c>
      <c r="X98" s="52">
        <v>0.0</v>
      </c>
      <c r="Y98" s="52">
        <v>0.0</v>
      </c>
      <c r="Z98" s="52">
        <v>0.0</v>
      </c>
      <c r="AA98" s="52">
        <v>0.0</v>
      </c>
      <c r="AB98" s="52">
        <v>0.0</v>
      </c>
      <c r="AC98" s="52">
        <v>0.0</v>
      </c>
      <c r="AD98" s="52">
        <v>0.0</v>
      </c>
      <c r="AE98" s="52">
        <v>0.0</v>
      </c>
      <c r="AF98" s="52">
        <v>0.0</v>
      </c>
      <c r="AG98" s="52">
        <v>0.0</v>
      </c>
      <c r="AH98" s="52">
        <v>0.0</v>
      </c>
      <c r="AI98" s="52">
        <v>0.0</v>
      </c>
      <c r="AJ98" s="52">
        <v>0.0</v>
      </c>
      <c r="AK98" s="52">
        <v>0.0</v>
      </c>
      <c r="AL98" s="52">
        <v>0.0</v>
      </c>
      <c r="AM98" s="52">
        <v>0.0</v>
      </c>
      <c r="AN98" s="52">
        <v>0.0</v>
      </c>
      <c r="AO98" s="52">
        <v>0.0</v>
      </c>
      <c r="AP98" s="52">
        <v>0.0</v>
      </c>
      <c r="AQ98" s="52">
        <v>0.0</v>
      </c>
      <c r="AR98" s="52">
        <v>0.0</v>
      </c>
      <c r="AS98" s="52">
        <v>0.0</v>
      </c>
      <c r="AT98" s="52">
        <v>0.0</v>
      </c>
      <c r="AU98" s="52">
        <v>0.0</v>
      </c>
      <c r="AV98" s="52">
        <v>0.0</v>
      </c>
      <c r="AW98" s="52">
        <v>0.0</v>
      </c>
      <c r="AX98" s="52">
        <v>0.0</v>
      </c>
      <c r="AY98" s="52">
        <v>0.0</v>
      </c>
      <c r="AZ98" s="52">
        <v>0.0</v>
      </c>
      <c r="BA98" s="52">
        <v>0.0</v>
      </c>
      <c r="BB98" s="52">
        <v>0.0</v>
      </c>
      <c r="BC98" s="52">
        <v>0.0</v>
      </c>
      <c r="BD98" s="52">
        <v>0.0</v>
      </c>
      <c r="BE98" s="53">
        <v>0.0</v>
      </c>
      <c r="BF98" s="457">
        <v>0.0</v>
      </c>
      <c r="BG98" s="457">
        <v>0.0</v>
      </c>
      <c r="BH98" s="457">
        <v>0.0</v>
      </c>
    </row>
    <row r="99" spans="8:8">
      <c r="A99" s="218" t="s">
        <v>183</v>
      </c>
      <c r="B99" s="52">
        <v>0.0</v>
      </c>
      <c r="C99" s="52">
        <v>0.0</v>
      </c>
      <c r="D99" s="52">
        <v>0.0</v>
      </c>
      <c r="E99" s="52">
        <v>0.0</v>
      </c>
      <c r="F99" s="52">
        <v>0.0</v>
      </c>
      <c r="G99" s="52">
        <v>0.0</v>
      </c>
      <c r="H99" s="52">
        <v>0.0</v>
      </c>
      <c r="I99" s="52">
        <v>0.0</v>
      </c>
      <c r="J99" s="52">
        <v>0.0</v>
      </c>
      <c r="K99" s="52">
        <v>0.0</v>
      </c>
      <c r="L99" s="52">
        <v>0.0</v>
      </c>
      <c r="M99" s="52">
        <v>0.0</v>
      </c>
      <c r="N99" s="52">
        <v>0.0</v>
      </c>
      <c r="O99" s="52">
        <v>0.0</v>
      </c>
      <c r="P99" s="52">
        <v>0.0</v>
      </c>
      <c r="Q99" s="52">
        <v>0.0</v>
      </c>
      <c r="R99" s="52">
        <v>0.0</v>
      </c>
      <c r="S99" s="52">
        <v>0.0</v>
      </c>
      <c r="T99" s="52">
        <v>0.0</v>
      </c>
      <c r="U99" s="52">
        <v>0.0</v>
      </c>
      <c r="V99" s="52">
        <v>0.0</v>
      </c>
      <c r="W99" s="52">
        <v>0.0</v>
      </c>
      <c r="X99" s="52">
        <v>0.0</v>
      </c>
      <c r="Y99" s="52">
        <v>0.0</v>
      </c>
      <c r="Z99" s="52">
        <v>0.0</v>
      </c>
      <c r="AA99" s="52">
        <v>0.0</v>
      </c>
      <c r="AB99" s="52">
        <v>0.0</v>
      </c>
      <c r="AC99" s="52">
        <v>6.90909090909091E-6</v>
      </c>
      <c r="AD99" s="52">
        <v>9.85858585858586E-6</v>
      </c>
      <c r="AE99" s="52">
        <v>1.01010101010101E-5</v>
      </c>
      <c r="AF99" s="52">
        <v>1.01010101010101E-5</v>
      </c>
      <c r="AG99" s="52">
        <v>8.32626262626263E-5</v>
      </c>
      <c r="AH99" s="52">
        <v>1.35935555555556E-4</v>
      </c>
      <c r="AI99" s="52">
        <v>2.2069696969697E-4</v>
      </c>
      <c r="AJ99" s="52">
        <v>3.89929292929293E-4</v>
      </c>
      <c r="AK99" s="52">
        <v>0.00120208080808081</v>
      </c>
      <c r="AL99" s="52">
        <v>0.00138085360094451</v>
      </c>
      <c r="AM99" s="52">
        <v>0.00153476940234604</v>
      </c>
      <c r="AN99" s="52">
        <v>0.00143722867191142</v>
      </c>
      <c r="AO99" s="52">
        <v>0.00352325538448176</v>
      </c>
      <c r="AP99" s="52">
        <v>0.0059494331703107</v>
      </c>
      <c r="AQ99" s="52">
        <v>0.00598736984711263</v>
      </c>
      <c r="AR99" s="52">
        <v>0.00889197608011363</v>
      </c>
      <c r="AS99" s="52">
        <v>0.0100586352377908</v>
      </c>
      <c r="AT99" s="52">
        <v>0.0139443529778577</v>
      </c>
      <c r="AU99" s="52">
        <v>0.0153673553246347</v>
      </c>
      <c r="AV99" s="52">
        <v>0.018259420422561</v>
      </c>
      <c r="AW99" s="52">
        <v>0.0192798133755289</v>
      </c>
      <c r="AX99" s="52">
        <v>0.0186353116606544</v>
      </c>
      <c r="AY99" s="52">
        <v>0.0202585171476919</v>
      </c>
      <c r="AZ99" s="52">
        <v>0.0215304689063514</v>
      </c>
      <c r="BA99" s="52">
        <v>0.0211003487076896</v>
      </c>
      <c r="BB99" s="52">
        <v>0.0187776031892727</v>
      </c>
      <c r="BC99" s="52">
        <v>0.0184974303727908</v>
      </c>
      <c r="BD99" s="52">
        <v>0.02009899329913</v>
      </c>
      <c r="BE99" s="53">
        <v>0.0204475453746086</v>
      </c>
      <c r="BF99" s="457">
        <v>0.0145621455169127</v>
      </c>
      <c r="BG99" s="457">
        <v>0.0372360288577758</v>
      </c>
      <c r="BH99" s="457">
        <v>0.00144683803081321</v>
      </c>
    </row>
    <row r="100" spans="8:8">
      <c r="A100" s="218" t="s">
        <v>184</v>
      </c>
      <c r="B100" s="52">
        <v>0.0</v>
      </c>
      <c r="C100" s="52">
        <v>0.0</v>
      </c>
      <c r="D100" s="52">
        <v>0.0</v>
      </c>
      <c r="E100" s="52">
        <v>0.0</v>
      </c>
      <c r="F100" s="52">
        <v>0.0</v>
      </c>
      <c r="G100" s="52">
        <v>0.0</v>
      </c>
      <c r="H100" s="52">
        <v>0.0</v>
      </c>
      <c r="I100" s="52">
        <v>0.0</v>
      </c>
      <c r="J100" s="52">
        <v>0.0</v>
      </c>
      <c r="K100" s="52">
        <v>0.0</v>
      </c>
      <c r="L100" s="52">
        <v>0.0</v>
      </c>
      <c r="M100" s="52">
        <v>0.0</v>
      </c>
      <c r="N100" s="52">
        <v>0.0</v>
      </c>
      <c r="O100" s="52">
        <v>0.0</v>
      </c>
      <c r="P100" s="52">
        <v>0.0</v>
      </c>
      <c r="Q100" s="52">
        <v>0.0</v>
      </c>
      <c r="R100" s="52">
        <v>0.0</v>
      </c>
      <c r="S100" s="52">
        <v>0.0</v>
      </c>
      <c r="T100" s="52">
        <v>0.0</v>
      </c>
      <c r="U100" s="52">
        <v>0.0</v>
      </c>
      <c r="V100" s="52">
        <v>0.0</v>
      </c>
      <c r="W100" s="52">
        <v>0.0</v>
      </c>
      <c r="X100" s="52">
        <v>0.0</v>
      </c>
      <c r="Y100" s="52">
        <v>0.0</v>
      </c>
      <c r="Z100" s="52">
        <v>0.0</v>
      </c>
      <c r="AA100" s="52">
        <v>0.0</v>
      </c>
      <c r="AB100" s="52">
        <v>0.0</v>
      </c>
      <c r="AC100" s="52">
        <v>0.0</v>
      </c>
      <c r="AD100" s="52">
        <v>0.0</v>
      </c>
      <c r="AE100" s="52">
        <v>0.0</v>
      </c>
      <c r="AF100" s="52">
        <v>0.0</v>
      </c>
      <c r="AG100" s="52">
        <v>0.0</v>
      </c>
      <c r="AH100" s="52">
        <v>0.0</v>
      </c>
      <c r="AI100" s="52">
        <v>0.0</v>
      </c>
      <c r="AJ100" s="52">
        <v>0.0</v>
      </c>
      <c r="AK100" s="52">
        <v>0.0</v>
      </c>
      <c r="AL100" s="52">
        <v>0.0</v>
      </c>
      <c r="AM100" s="52">
        <v>0.0</v>
      </c>
      <c r="AN100" s="52">
        <v>0.0</v>
      </c>
      <c r="AO100" s="52">
        <v>0.0</v>
      </c>
      <c r="AP100" s="52">
        <v>0.0</v>
      </c>
      <c r="AQ100" s="52">
        <v>0.0</v>
      </c>
      <c r="AR100" s="52">
        <v>0.0</v>
      </c>
      <c r="AS100" s="52">
        <v>0.0</v>
      </c>
      <c r="AT100" s="52">
        <v>0.0</v>
      </c>
      <c r="AU100" s="52">
        <v>0.0</v>
      </c>
      <c r="AV100" s="52">
        <v>0.0</v>
      </c>
      <c r="AW100" s="52">
        <v>1.76181818181818E-4</v>
      </c>
      <c r="AX100" s="52">
        <v>0.00139517240127826</v>
      </c>
      <c r="AY100" s="52">
        <v>0.00287097514007917</v>
      </c>
      <c r="AZ100" s="52">
        <v>0.0054514809248349</v>
      </c>
      <c r="BA100" s="52">
        <v>0.00831196554701163</v>
      </c>
      <c r="BB100" s="52">
        <v>0.0158661161364859</v>
      </c>
      <c r="BC100" s="52">
        <v>0.0253370684210526</v>
      </c>
      <c r="BD100" s="52">
        <v>0.0280646478280911</v>
      </c>
      <c r="BE100" s="53">
        <v>0.0242658130478698</v>
      </c>
      <c r="BF100" s="457">
        <v>-0.137722548294457</v>
      </c>
      <c r="BG100" s="457">
        <v>0.0</v>
      </c>
      <c r="BH100" s="457">
        <v>0.00171701299706413</v>
      </c>
    </row>
    <row r="101" spans="8:8">
      <c r="A101" s="218" t="s">
        <v>185</v>
      </c>
      <c r="B101" s="52">
        <v>0.0</v>
      </c>
      <c r="C101" s="52">
        <v>0.0</v>
      </c>
      <c r="D101" s="52">
        <v>0.0</v>
      </c>
      <c r="E101" s="52">
        <v>0.0</v>
      </c>
      <c r="F101" s="52">
        <v>0.0</v>
      </c>
      <c r="G101" s="52">
        <v>0.0</v>
      </c>
      <c r="H101" s="52">
        <v>0.0</v>
      </c>
      <c r="I101" s="52">
        <v>0.0</v>
      </c>
      <c r="J101" s="52">
        <v>0.0</v>
      </c>
      <c r="K101" s="52">
        <v>0.0</v>
      </c>
      <c r="L101" s="52">
        <v>0.0</v>
      </c>
      <c r="M101" s="52">
        <v>0.0</v>
      </c>
      <c r="N101" s="52">
        <v>0.0</v>
      </c>
      <c r="O101" s="52">
        <v>0.0</v>
      </c>
      <c r="P101" s="52">
        <v>0.0</v>
      </c>
      <c r="Q101" s="52">
        <v>0.0</v>
      </c>
      <c r="R101" s="52">
        <v>0.0</v>
      </c>
      <c r="S101" s="52">
        <v>0.0</v>
      </c>
      <c r="T101" s="52">
        <v>0.0</v>
      </c>
      <c r="U101" s="52">
        <v>0.0</v>
      </c>
      <c r="V101" s="52">
        <v>0.0</v>
      </c>
      <c r="W101" s="52">
        <v>0.0</v>
      </c>
      <c r="X101" s="52">
        <v>0.0</v>
      </c>
      <c r="Y101" s="52">
        <v>0.0</v>
      </c>
      <c r="Z101" s="52">
        <v>0.0</v>
      </c>
      <c r="AA101" s="52">
        <v>0.0</v>
      </c>
      <c r="AB101" s="52">
        <v>0.0</v>
      </c>
      <c r="AC101" s="52">
        <v>0.0</v>
      </c>
      <c r="AD101" s="52">
        <v>0.0</v>
      </c>
      <c r="AE101" s="52">
        <v>0.0</v>
      </c>
      <c r="AF101" s="52">
        <v>0.0</v>
      </c>
      <c r="AG101" s="52">
        <v>0.0</v>
      </c>
      <c r="AH101" s="52">
        <v>0.0</v>
      </c>
      <c r="AI101" s="52">
        <v>0.0</v>
      </c>
      <c r="AJ101" s="52">
        <v>0.0</v>
      </c>
      <c r="AK101" s="52">
        <v>0.0</v>
      </c>
      <c r="AL101" s="52">
        <v>0.0</v>
      </c>
      <c r="AM101" s="52">
        <v>0.0</v>
      </c>
      <c r="AN101" s="52">
        <v>0.0</v>
      </c>
      <c r="AO101" s="52">
        <v>0.0</v>
      </c>
      <c r="AP101" s="52">
        <v>1.69161835443038E-4</v>
      </c>
      <c r="AQ101" s="52">
        <v>5.12261320754717E-4</v>
      </c>
      <c r="AR101" s="52">
        <v>5.53114125E-4</v>
      </c>
      <c r="AS101" s="52">
        <v>5.83357639751553E-4</v>
      </c>
      <c r="AT101" s="52">
        <v>6.08486666666666E-4</v>
      </c>
      <c r="AU101" s="52">
        <v>5.79306809815951E-4</v>
      </c>
      <c r="AV101" s="52">
        <v>8.22878780487804E-4</v>
      </c>
      <c r="AW101" s="52">
        <v>6.98597999999999E-4</v>
      </c>
      <c r="AX101" s="52">
        <v>6.05133433734939E-4</v>
      </c>
      <c r="AY101" s="52">
        <v>0.00139305125748503</v>
      </c>
      <c r="AZ101" s="52">
        <v>0.00681591321428571</v>
      </c>
      <c r="BA101" s="52">
        <v>0.00882890573964496</v>
      </c>
      <c r="BB101" s="52">
        <v>0.009842022</v>
      </c>
      <c r="BC101" s="52">
        <v>0.0103156272089474</v>
      </c>
      <c r="BD101" s="52">
        <v>0.00928575239655879</v>
      </c>
      <c r="BE101" s="53">
        <v>0.00911655183673469</v>
      </c>
      <c r="BF101" s="457">
        <v>-0.0209039788172477</v>
      </c>
      <c r="BG101" s="457">
        <v>0.313277801160756</v>
      </c>
      <c r="BH101" s="457">
        <v>6.45073707656233E-4</v>
      </c>
    </row>
    <row r="102" spans="8:8">
      <c r="A102" s="218" t="s">
        <v>186</v>
      </c>
      <c r="B102" s="52">
        <v>0.0</v>
      </c>
      <c r="C102" s="52">
        <v>0.0</v>
      </c>
      <c r="D102" s="52">
        <v>0.0</v>
      </c>
      <c r="E102" s="52">
        <v>0.0</v>
      </c>
      <c r="F102" s="52">
        <v>0.0</v>
      </c>
      <c r="G102" s="52">
        <v>0.0</v>
      </c>
      <c r="H102" s="52">
        <v>0.0</v>
      </c>
      <c r="I102" s="52">
        <v>0.0</v>
      </c>
      <c r="J102" s="52">
        <v>0.0</v>
      </c>
      <c r="K102" s="52">
        <v>0.0</v>
      </c>
      <c r="L102" s="52">
        <v>0.0</v>
      </c>
      <c r="M102" s="52">
        <v>0.0</v>
      </c>
      <c r="N102" s="52">
        <v>0.0</v>
      </c>
      <c r="O102" s="52">
        <v>0.0</v>
      </c>
      <c r="P102" s="52">
        <v>0.0</v>
      </c>
      <c r="Q102" s="52">
        <v>0.0</v>
      </c>
      <c r="R102" s="52">
        <v>0.0</v>
      </c>
      <c r="S102" s="52">
        <v>0.0</v>
      </c>
      <c r="T102" s="52">
        <v>0.0</v>
      </c>
      <c r="U102" s="52">
        <v>0.0</v>
      </c>
      <c r="V102" s="52">
        <v>0.0</v>
      </c>
      <c r="W102" s="52">
        <v>0.0</v>
      </c>
      <c r="X102" s="52">
        <v>0.0</v>
      </c>
      <c r="Y102" s="52">
        <v>0.0</v>
      </c>
      <c r="Z102" s="52">
        <v>0.0</v>
      </c>
      <c r="AA102" s="52">
        <v>0.0</v>
      </c>
      <c r="AB102" s="52">
        <v>0.0</v>
      </c>
      <c r="AC102" s="52">
        <v>0.0</v>
      </c>
      <c r="AD102" s="52">
        <v>0.0</v>
      </c>
      <c r="AE102" s="52">
        <v>0.0</v>
      </c>
      <c r="AF102" s="52">
        <v>0.0</v>
      </c>
      <c r="AG102" s="52">
        <v>0.0</v>
      </c>
      <c r="AH102" s="52">
        <v>0.0</v>
      </c>
      <c r="AI102" s="52">
        <v>0.0</v>
      </c>
      <c r="AJ102" s="52">
        <v>0.0</v>
      </c>
      <c r="AK102" s="52">
        <v>0.0</v>
      </c>
      <c r="AL102" s="52">
        <v>0.0</v>
      </c>
      <c r="AM102" s="52">
        <v>0.0</v>
      </c>
      <c r="AN102" s="52">
        <v>0.0</v>
      </c>
      <c r="AO102" s="52">
        <v>0.0</v>
      </c>
      <c r="AP102" s="52">
        <v>0.0</v>
      </c>
      <c r="AQ102" s="52">
        <v>0.0</v>
      </c>
      <c r="AR102" s="52">
        <v>0.0</v>
      </c>
      <c r="AS102" s="52">
        <v>0.0</v>
      </c>
      <c r="AT102" s="52">
        <v>0.0</v>
      </c>
      <c r="AU102" s="52">
        <v>0.0</v>
      </c>
      <c r="AV102" s="52">
        <v>0.0</v>
      </c>
      <c r="AW102" s="52">
        <v>0.0</v>
      </c>
      <c r="AX102" s="52">
        <v>0.0</v>
      </c>
      <c r="AY102" s="52">
        <v>0.0</v>
      </c>
      <c r="AZ102" s="52">
        <v>0.0</v>
      </c>
      <c r="BA102" s="52">
        <v>0.0</v>
      </c>
      <c r="BB102" s="52">
        <v>0.0</v>
      </c>
      <c r="BC102" s="52">
        <v>0.0</v>
      </c>
      <c r="BD102" s="52">
        <v>0.0</v>
      </c>
      <c r="BE102" s="53">
        <v>0.0</v>
      </c>
      <c r="BF102" s="457">
        <v>0.0</v>
      </c>
      <c r="BG102" s="457">
        <v>0.0</v>
      </c>
      <c r="BH102" s="457">
        <v>0.0</v>
      </c>
    </row>
    <row r="103" spans="8:8">
      <c r="A103" s="218" t="s">
        <v>187</v>
      </c>
      <c r="B103" s="52">
        <v>0.0</v>
      </c>
      <c r="C103" s="52">
        <v>0.0</v>
      </c>
      <c r="D103" s="52">
        <v>0.0</v>
      </c>
      <c r="E103" s="52">
        <v>0.0</v>
      </c>
      <c r="F103" s="52">
        <v>0.0</v>
      </c>
      <c r="G103" s="52">
        <v>0.0</v>
      </c>
      <c r="H103" s="52">
        <v>0.0</v>
      </c>
      <c r="I103" s="52">
        <v>0.0</v>
      </c>
      <c r="J103" s="52">
        <v>0.0</v>
      </c>
      <c r="K103" s="52">
        <v>0.0</v>
      </c>
      <c r="L103" s="52">
        <v>0.0</v>
      </c>
      <c r="M103" s="52">
        <v>0.0</v>
      </c>
      <c r="N103" s="52">
        <v>0.0</v>
      </c>
      <c r="O103" s="52">
        <v>0.0</v>
      </c>
      <c r="P103" s="52">
        <v>0.0</v>
      </c>
      <c r="Q103" s="52">
        <v>0.0</v>
      </c>
      <c r="R103" s="52">
        <v>0.0</v>
      </c>
      <c r="S103" s="52">
        <v>0.0</v>
      </c>
      <c r="T103" s="52">
        <v>0.0</v>
      </c>
      <c r="U103" s="52">
        <v>0.0</v>
      </c>
      <c r="V103" s="52">
        <v>0.0</v>
      </c>
      <c r="W103" s="52">
        <v>0.0</v>
      </c>
      <c r="X103" s="52">
        <v>0.0</v>
      </c>
      <c r="Y103" s="52">
        <v>0.0</v>
      </c>
      <c r="Z103" s="52">
        <v>0.0</v>
      </c>
      <c r="AA103" s="52">
        <v>0.0</v>
      </c>
      <c r="AB103" s="52">
        <v>0.0</v>
      </c>
      <c r="AC103" s="52">
        <v>0.0</v>
      </c>
      <c r="AD103" s="52">
        <v>1.0E-5</v>
      </c>
      <c r="AE103" s="52">
        <v>1.0E-5</v>
      </c>
      <c r="AF103" s="52">
        <v>0.0</v>
      </c>
      <c r="AG103" s="52">
        <v>0.0</v>
      </c>
      <c r="AH103" s="52">
        <v>1.0E-5</v>
      </c>
      <c r="AI103" s="52">
        <v>2.0E-5</v>
      </c>
      <c r="AJ103" s="52">
        <v>5.839E-5</v>
      </c>
      <c r="AK103" s="52">
        <v>1.6685E-4</v>
      </c>
      <c r="AL103" s="52">
        <v>1.25082467532468E-4</v>
      </c>
      <c r="AM103" s="52">
        <v>1.46889870967742E-4</v>
      </c>
      <c r="AN103" s="52">
        <v>2.43868269230769E-4</v>
      </c>
      <c r="AO103" s="52">
        <v>4.62332866242038E-4</v>
      </c>
      <c r="AP103" s="52">
        <v>0.00125777620253165</v>
      </c>
      <c r="AQ103" s="52">
        <v>0.00229895490566038</v>
      </c>
      <c r="AR103" s="52">
        <v>0.0035920670625</v>
      </c>
      <c r="AS103" s="52">
        <v>0.00414367714285714</v>
      </c>
      <c r="AT103" s="52">
        <v>0.00647277833333333</v>
      </c>
      <c r="AU103" s="52">
        <v>0.00766830368098159</v>
      </c>
      <c r="AV103" s="52">
        <v>0.00805007634146341</v>
      </c>
      <c r="AW103" s="52">
        <v>0.00846377454545454</v>
      </c>
      <c r="AX103" s="52">
        <v>0.0105826136746988</v>
      </c>
      <c r="AY103" s="52">
        <v>0.0104952228143712</v>
      </c>
      <c r="AZ103" s="52">
        <v>0.01222578375</v>
      </c>
      <c r="BA103" s="52">
        <v>0.0152379141481065</v>
      </c>
      <c r="BB103" s="52">
        <v>0.019521128934</v>
      </c>
      <c r="BC103" s="52">
        <v>0.0220541800838018</v>
      </c>
      <c r="BD103" s="52">
        <v>0.0238830297214893</v>
      </c>
      <c r="BE103" s="53">
        <v>0.0278846761795918</v>
      </c>
      <c r="BF103" s="457">
        <v>0.164361844541672</v>
      </c>
      <c r="BG103" s="457">
        <v>0.139462057792551</v>
      </c>
      <c r="BH103" s="457">
        <v>0.00197307839324539</v>
      </c>
    </row>
    <row r="104" spans="8:8">
      <c r="A104" s="218" t="s">
        <v>188</v>
      </c>
      <c r="B104" s="52">
        <v>0.0</v>
      </c>
      <c r="C104" s="52">
        <v>0.0</v>
      </c>
      <c r="D104" s="52">
        <v>0.0</v>
      </c>
      <c r="E104" s="52">
        <v>0.0</v>
      </c>
      <c r="F104" s="52">
        <v>0.0</v>
      </c>
      <c r="G104" s="52">
        <v>0.0</v>
      </c>
      <c r="H104" s="52">
        <v>0.0</v>
      </c>
      <c r="I104" s="52">
        <v>0.0</v>
      </c>
      <c r="J104" s="52">
        <v>0.0</v>
      </c>
      <c r="K104" s="52">
        <v>0.0</v>
      </c>
      <c r="L104" s="52">
        <v>0.0</v>
      </c>
      <c r="M104" s="52">
        <v>0.0</v>
      </c>
      <c r="N104" s="52">
        <v>0.0</v>
      </c>
      <c r="O104" s="52">
        <v>0.0</v>
      </c>
      <c r="P104" s="52">
        <v>0.0</v>
      </c>
      <c r="Q104" s="52">
        <v>0.0</v>
      </c>
      <c r="R104" s="52">
        <v>0.0</v>
      </c>
      <c r="S104" s="52">
        <v>0.0</v>
      </c>
      <c r="T104" s="52">
        <v>0.0</v>
      </c>
      <c r="U104" s="52">
        <v>0.0</v>
      </c>
      <c r="V104" s="52">
        <v>0.0</v>
      </c>
      <c r="W104" s="52">
        <v>0.0</v>
      </c>
      <c r="X104" s="52">
        <v>0.0</v>
      </c>
      <c r="Y104" s="52">
        <v>0.0</v>
      </c>
      <c r="Z104" s="52">
        <v>0.0</v>
      </c>
      <c r="AA104" s="52">
        <v>0.0</v>
      </c>
      <c r="AB104" s="52">
        <v>0.0</v>
      </c>
      <c r="AC104" s="52">
        <v>0.0</v>
      </c>
      <c r="AD104" s="52">
        <v>0.0</v>
      </c>
      <c r="AE104" s="52">
        <v>0.0</v>
      </c>
      <c r="AF104" s="52">
        <v>0.0</v>
      </c>
      <c r="AG104" s="52">
        <v>0.0</v>
      </c>
      <c r="AH104" s="52">
        <v>0.0</v>
      </c>
      <c r="AI104" s="52">
        <v>0.0</v>
      </c>
      <c r="AJ104" s="52">
        <v>3.5E-5</v>
      </c>
      <c r="AK104" s="52">
        <v>3.4E-5</v>
      </c>
      <c r="AL104" s="52">
        <v>3.47727272727273E-5</v>
      </c>
      <c r="AM104" s="52">
        <v>3.55922079793548E-5</v>
      </c>
      <c r="AN104" s="52">
        <v>3.34025143384615E-5</v>
      </c>
      <c r="AO104" s="52">
        <v>2.63681034191083E-5</v>
      </c>
      <c r="AP104" s="52">
        <v>2.32961533974683E-5</v>
      </c>
      <c r="AQ104" s="52">
        <v>2.21873725584906E-5</v>
      </c>
      <c r="AR104" s="52">
        <v>2.204870148E-5</v>
      </c>
      <c r="AS104" s="52">
        <v>3.08066598559006E-5</v>
      </c>
      <c r="AT104" s="52">
        <v>3.30692250666666E-5</v>
      </c>
      <c r="AU104" s="52">
        <v>4.99000088716564E-4</v>
      </c>
      <c r="AV104" s="52">
        <v>8.54751734517073E-4</v>
      </c>
      <c r="AW104" s="52">
        <v>0.00136130819537454</v>
      </c>
      <c r="AX104" s="52">
        <v>0.00216210886889638</v>
      </c>
      <c r="AY104" s="52">
        <v>0.00249613312716647</v>
      </c>
      <c r="AZ104" s="52">
        <v>0.0031256625</v>
      </c>
      <c r="BA104" s="52">
        <v>0.00312219585798816</v>
      </c>
      <c r="BB104" s="52">
        <v>0.00330129</v>
      </c>
      <c r="BC104" s="52">
        <v>0.00291961578947368</v>
      </c>
      <c r="BD104" s="52">
        <v>0.00290885112658746</v>
      </c>
      <c r="BE104" s="53">
        <v>0.00568464632262343</v>
      </c>
      <c r="BF104" s="457">
        <v>0.948918750173567</v>
      </c>
      <c r="BG104" s="457">
        <v>0.564695190666385</v>
      </c>
      <c r="BH104" s="457">
        <v>4.02237155639593E-4</v>
      </c>
    </row>
    <row r="105" spans="8:8">
      <c r="A105" s="218" t="s">
        <v>189</v>
      </c>
      <c r="B105" s="52">
        <v>0.0</v>
      </c>
      <c r="C105" s="52">
        <v>0.0</v>
      </c>
      <c r="D105" s="52">
        <v>0.0</v>
      </c>
      <c r="E105" s="52">
        <v>0.0</v>
      </c>
      <c r="F105" s="52">
        <v>0.0</v>
      </c>
      <c r="G105" s="52">
        <v>0.0</v>
      </c>
      <c r="H105" s="52">
        <v>0.0</v>
      </c>
      <c r="I105" s="52">
        <v>0.0</v>
      </c>
      <c r="J105" s="52">
        <v>0.0</v>
      </c>
      <c r="K105" s="52">
        <v>0.0</v>
      </c>
      <c r="L105" s="52">
        <v>0.0</v>
      </c>
      <c r="M105" s="52">
        <v>0.0</v>
      </c>
      <c r="N105" s="52">
        <v>0.0</v>
      </c>
      <c r="O105" s="52">
        <v>0.0</v>
      </c>
      <c r="P105" s="52">
        <v>0.0</v>
      </c>
      <c r="Q105" s="52">
        <v>0.0</v>
      </c>
      <c r="R105" s="52">
        <v>0.0</v>
      </c>
      <c r="S105" s="52">
        <v>0.0</v>
      </c>
      <c r="T105" s="52">
        <v>0.0</v>
      </c>
      <c r="U105" s="52">
        <v>0.0</v>
      </c>
      <c r="V105" s="52">
        <v>0.0</v>
      </c>
      <c r="W105" s="52">
        <v>0.0</v>
      </c>
      <c r="X105" s="52">
        <v>0.0</v>
      </c>
      <c r="Y105" s="52">
        <v>0.0</v>
      </c>
      <c r="Z105" s="52">
        <v>0.0</v>
      </c>
      <c r="AA105" s="52">
        <v>0.0</v>
      </c>
      <c r="AB105" s="52">
        <v>0.0</v>
      </c>
      <c r="AC105" s="52">
        <v>0.0</v>
      </c>
      <c r="AD105" s="52">
        <v>0.0</v>
      </c>
      <c r="AE105" s="52">
        <v>0.0</v>
      </c>
      <c r="AF105" s="52">
        <v>0.0</v>
      </c>
      <c r="AG105" s="52">
        <v>0.0</v>
      </c>
      <c r="AH105" s="52">
        <v>0.0</v>
      </c>
      <c r="AI105" s="52">
        <v>0.0</v>
      </c>
      <c r="AJ105" s="52">
        <v>0.0</v>
      </c>
      <c r="AK105" s="52">
        <v>1.38286E-5</v>
      </c>
      <c r="AL105" s="52">
        <v>1.21493653831169E-4</v>
      </c>
      <c r="AM105" s="52">
        <v>1.56747009483871E-4</v>
      </c>
      <c r="AN105" s="52">
        <v>2.33046657692308E-4</v>
      </c>
      <c r="AO105" s="52">
        <v>2.46094272802548E-4</v>
      </c>
      <c r="AP105" s="52">
        <v>8.84111720126582E-4</v>
      </c>
      <c r="AQ105" s="52">
        <v>0.00265656817584906</v>
      </c>
      <c r="AR105" s="52">
        <v>0.0042030487231875</v>
      </c>
      <c r="AS105" s="52">
        <v>0.00559034599695652</v>
      </c>
      <c r="AT105" s="52">
        <v>0.00742933479611111</v>
      </c>
      <c r="AU105" s="52">
        <v>0.00963372286104294</v>
      </c>
      <c r="AV105" s="52">
        <v>0.0139255811379878</v>
      </c>
      <c r="AW105" s="52">
        <v>0.0131067077421818</v>
      </c>
      <c r="AX105" s="52">
        <v>0.0151157328001807</v>
      </c>
      <c r="AY105" s="52">
        <v>0.013746952730479</v>
      </c>
      <c r="AZ105" s="52">
        <v>0.0138905394744643</v>
      </c>
      <c r="BA105" s="52">
        <v>0.0131915137537278</v>
      </c>
      <c r="BB105" s="52">
        <v>0.015502127616</v>
      </c>
      <c r="BC105" s="52">
        <v>0.0152717640110526</v>
      </c>
      <c r="BD105" s="52">
        <v>0.0168680713040229</v>
      </c>
      <c r="BE105" s="53">
        <v>0.0203326160033959</v>
      </c>
      <c r="BF105" s="457">
        <v>0.20209726662243</v>
      </c>
      <c r="BG105" s="457">
        <v>0.0854543160035985</v>
      </c>
      <c r="BH105" s="457">
        <v>0.00143870579870019</v>
      </c>
    </row>
    <row r="106" spans="8:8">
      <c r="A106" s="218" t="s">
        <v>190</v>
      </c>
      <c r="B106" s="52">
        <v>0.0</v>
      </c>
      <c r="C106" s="52">
        <v>0.0</v>
      </c>
      <c r="D106" s="52">
        <v>0.0</v>
      </c>
      <c r="E106" s="52">
        <v>0.0</v>
      </c>
      <c r="F106" s="52">
        <v>0.0</v>
      </c>
      <c r="G106" s="52">
        <v>0.0</v>
      </c>
      <c r="H106" s="52">
        <v>0.0</v>
      </c>
      <c r="I106" s="52">
        <v>0.0</v>
      </c>
      <c r="J106" s="52">
        <v>0.0</v>
      </c>
      <c r="K106" s="52">
        <v>0.0</v>
      </c>
      <c r="L106" s="52">
        <v>0.0</v>
      </c>
      <c r="M106" s="52">
        <v>0.0</v>
      </c>
      <c r="N106" s="52">
        <v>0.0</v>
      </c>
      <c r="O106" s="52">
        <v>0.0</v>
      </c>
      <c r="P106" s="52">
        <v>0.0</v>
      </c>
      <c r="Q106" s="52">
        <v>0.0</v>
      </c>
      <c r="R106" s="52">
        <v>0.0</v>
      </c>
      <c r="S106" s="52">
        <v>0.0</v>
      </c>
      <c r="T106" s="52">
        <v>0.0</v>
      </c>
      <c r="U106" s="52">
        <v>0.0</v>
      </c>
      <c r="V106" s="52">
        <v>0.0</v>
      </c>
      <c r="W106" s="52">
        <v>0.0</v>
      </c>
      <c r="X106" s="52">
        <v>0.0</v>
      </c>
      <c r="Y106" s="52">
        <v>0.0</v>
      </c>
      <c r="Z106" s="52">
        <v>0.0</v>
      </c>
      <c r="AA106" s="52">
        <v>0.0</v>
      </c>
      <c r="AB106" s="52">
        <v>0.0</v>
      </c>
      <c r="AC106" s="52">
        <v>0.0</v>
      </c>
      <c r="AD106" s="52">
        <v>0.0</v>
      </c>
      <c r="AE106" s="52">
        <v>0.0</v>
      </c>
      <c r="AF106" s="52">
        <v>0.0</v>
      </c>
      <c r="AG106" s="52">
        <v>0.0</v>
      </c>
      <c r="AH106" s="52">
        <v>0.0</v>
      </c>
      <c r="AI106" s="52">
        <v>0.0</v>
      </c>
      <c r="AJ106" s="52">
        <v>0.0</v>
      </c>
      <c r="AK106" s="52">
        <v>0.0</v>
      </c>
      <c r="AL106" s="52">
        <v>0.0</v>
      </c>
      <c r="AM106" s="52">
        <v>0.0</v>
      </c>
      <c r="AN106" s="52">
        <v>0.0</v>
      </c>
      <c r="AO106" s="52">
        <v>0.0</v>
      </c>
      <c r="AP106" s="52">
        <v>0.0</v>
      </c>
      <c r="AQ106" s="52">
        <v>1.26056603773585E-6</v>
      </c>
      <c r="AR106" s="52">
        <v>3.767625E-6</v>
      </c>
      <c r="AS106" s="52">
        <v>4.58049689440994E-6</v>
      </c>
      <c r="AT106" s="52">
        <v>9.44444444444444E-6</v>
      </c>
      <c r="AU106" s="52">
        <v>3.68326380368098E-5</v>
      </c>
      <c r="AV106" s="52">
        <v>4.66463414634146E-5</v>
      </c>
      <c r="AW106" s="52">
        <v>1.59296181818182E-4</v>
      </c>
      <c r="AX106" s="52">
        <v>0.00323792240963855</v>
      </c>
      <c r="AY106" s="52">
        <v>0.00362802395209581</v>
      </c>
      <c r="AZ106" s="52">
        <v>0.00298714285714285</v>
      </c>
      <c r="BA106" s="52">
        <v>0.00312337278106509</v>
      </c>
      <c r="BB106" s="52">
        <v>0.009981</v>
      </c>
      <c r="BC106" s="52">
        <v>0.0146826315789474</v>
      </c>
      <c r="BD106" s="52">
        <v>0.0199874059302687</v>
      </c>
      <c r="BE106" s="53">
        <v>0.0199139828064432</v>
      </c>
      <c r="BF106" s="457">
        <v>-0.00639567302330746</v>
      </c>
      <c r="BG106" s="457">
        <v>1.15059187973814</v>
      </c>
      <c r="BH106" s="457">
        <v>0.00140908393361978</v>
      </c>
    </row>
    <row r="107" spans="8:8">
      <c r="A107" s="218" t="s">
        <v>191</v>
      </c>
      <c r="B107" s="52">
        <v>0.0</v>
      </c>
      <c r="C107" s="52">
        <v>0.0</v>
      </c>
      <c r="D107" s="52">
        <v>0.0</v>
      </c>
      <c r="E107" s="52">
        <v>0.0</v>
      </c>
      <c r="F107" s="52">
        <v>0.0</v>
      </c>
      <c r="G107" s="52">
        <v>0.0</v>
      </c>
      <c r="H107" s="52">
        <v>0.0</v>
      </c>
      <c r="I107" s="52">
        <v>0.0</v>
      </c>
      <c r="J107" s="52">
        <v>0.0</v>
      </c>
      <c r="K107" s="52">
        <v>0.0</v>
      </c>
      <c r="L107" s="52">
        <v>0.0</v>
      </c>
      <c r="M107" s="52">
        <v>0.0</v>
      </c>
      <c r="N107" s="52">
        <v>0.0</v>
      </c>
      <c r="O107" s="52">
        <v>0.0</v>
      </c>
      <c r="P107" s="52">
        <v>0.0</v>
      </c>
      <c r="Q107" s="52">
        <v>0.0</v>
      </c>
      <c r="R107" s="52">
        <v>0.0</v>
      </c>
      <c r="S107" s="52">
        <v>0.0</v>
      </c>
      <c r="T107" s="52">
        <v>0.0</v>
      </c>
      <c r="U107" s="52">
        <v>0.0</v>
      </c>
      <c r="V107" s="52">
        <v>0.0</v>
      </c>
      <c r="W107" s="52">
        <v>0.0</v>
      </c>
      <c r="X107" s="52">
        <v>0.0</v>
      </c>
      <c r="Y107" s="52">
        <v>0.0</v>
      </c>
      <c r="Z107" s="52">
        <v>0.0</v>
      </c>
      <c r="AA107" s="52">
        <v>0.0</v>
      </c>
      <c r="AB107" s="52">
        <v>0.0</v>
      </c>
      <c r="AC107" s="52">
        <v>0.0</v>
      </c>
      <c r="AD107" s="52">
        <v>0.0</v>
      </c>
      <c r="AE107" s="52">
        <v>0.0</v>
      </c>
      <c r="AF107" s="52">
        <v>0.0</v>
      </c>
      <c r="AG107" s="52">
        <v>0.0</v>
      </c>
      <c r="AH107" s="52">
        <v>0.0</v>
      </c>
      <c r="AI107" s="52">
        <v>0.0</v>
      </c>
      <c r="AJ107" s="52">
        <v>0.0</v>
      </c>
      <c r="AK107" s="52">
        <v>0.0</v>
      </c>
      <c r="AL107" s="52">
        <v>0.0</v>
      </c>
      <c r="AM107" s="52">
        <v>0.0</v>
      </c>
      <c r="AN107" s="52">
        <v>0.0</v>
      </c>
      <c r="AO107" s="52">
        <v>0.0</v>
      </c>
      <c r="AP107" s="52">
        <v>0.0</v>
      </c>
      <c r="AQ107" s="52">
        <v>0.0</v>
      </c>
      <c r="AR107" s="52">
        <v>0.0</v>
      </c>
      <c r="AS107" s="52">
        <v>1.61552795031056E-5</v>
      </c>
      <c r="AT107" s="52">
        <v>1.09555555555555E-4</v>
      </c>
      <c r="AU107" s="52">
        <v>3.82030674846626E-4</v>
      </c>
      <c r="AV107" s="52">
        <v>3.79701219512195E-4</v>
      </c>
      <c r="AW107" s="52">
        <v>3.774E-4</v>
      </c>
      <c r="AX107" s="52">
        <v>6.35042168674698E-4</v>
      </c>
      <c r="AY107" s="52">
        <v>6.31239520958083E-4</v>
      </c>
      <c r="AZ107" s="52">
        <v>0.00160923214285714</v>
      </c>
      <c r="BA107" s="52">
        <v>0.00189937278106509</v>
      </c>
      <c r="BB107" s="52">
        <v>0.002414628</v>
      </c>
      <c r="BC107" s="52">
        <v>0.00277576987838428</v>
      </c>
      <c r="BD107" s="52">
        <v>4.3110377151516E-6</v>
      </c>
      <c r="BE107" s="53">
        <v>6.92297058537762E-6</v>
      </c>
      <c r="BF107" s="457">
        <v>0.60148340640444</v>
      </c>
      <c r="BG107" s="457">
        <v>-0.276406358849056</v>
      </c>
      <c r="BH107" s="457">
        <v>4.89859146690721E-7</v>
      </c>
    </row>
    <row r="108" spans="8:8">
      <c r="A108" s="218" t="s">
        <v>192</v>
      </c>
      <c r="B108" s="52">
        <v>0.0</v>
      </c>
      <c r="C108" s="52">
        <v>0.0</v>
      </c>
      <c r="D108" s="52">
        <v>0.0</v>
      </c>
      <c r="E108" s="52">
        <v>0.0</v>
      </c>
      <c r="F108" s="52">
        <v>0.0</v>
      </c>
      <c r="G108" s="52">
        <v>0.0</v>
      </c>
      <c r="H108" s="52">
        <v>0.0</v>
      </c>
      <c r="I108" s="52">
        <v>0.0</v>
      </c>
      <c r="J108" s="52">
        <v>0.0</v>
      </c>
      <c r="K108" s="52">
        <v>0.0</v>
      </c>
      <c r="L108" s="52">
        <v>0.0</v>
      </c>
      <c r="M108" s="52">
        <v>0.0</v>
      </c>
      <c r="N108" s="52">
        <v>0.0</v>
      </c>
      <c r="O108" s="52">
        <v>0.0</v>
      </c>
      <c r="P108" s="52">
        <v>0.0</v>
      </c>
      <c r="Q108" s="52">
        <v>0.0</v>
      </c>
      <c r="R108" s="52">
        <v>0.0</v>
      </c>
      <c r="S108" s="52">
        <v>0.0</v>
      </c>
      <c r="T108" s="52">
        <v>0.0</v>
      </c>
      <c r="U108" s="52">
        <v>0.0</v>
      </c>
      <c r="V108" s="52">
        <v>0.0</v>
      </c>
      <c r="W108" s="52">
        <v>0.0</v>
      </c>
      <c r="X108" s="52">
        <v>0.0</v>
      </c>
      <c r="Y108" s="52">
        <v>0.0</v>
      </c>
      <c r="Z108" s="52">
        <v>0.0</v>
      </c>
      <c r="AA108" s="52">
        <v>0.0</v>
      </c>
      <c r="AB108" s="52">
        <v>0.0</v>
      </c>
      <c r="AC108" s="52">
        <v>0.0</v>
      </c>
      <c r="AD108" s="52">
        <v>0.0</v>
      </c>
      <c r="AE108" s="52">
        <v>0.0</v>
      </c>
      <c r="AF108" s="52">
        <v>0.0</v>
      </c>
      <c r="AG108" s="52">
        <v>1.640218E-5</v>
      </c>
      <c r="AH108" s="52">
        <v>4.917092E-5</v>
      </c>
      <c r="AI108" s="52">
        <v>5.854207E-5</v>
      </c>
      <c r="AJ108" s="52">
        <v>5.816067E-5</v>
      </c>
      <c r="AK108" s="52">
        <v>7.37204899761581E-5</v>
      </c>
      <c r="AL108" s="52">
        <v>6.86597136776117E-5</v>
      </c>
      <c r="AM108" s="52">
        <v>8.1336665589369E-5</v>
      </c>
      <c r="AN108" s="52">
        <v>4.7104669015544E-5</v>
      </c>
      <c r="AO108" s="52">
        <v>1.12541742219715E-4</v>
      </c>
      <c r="AP108" s="52">
        <v>1.70758826227062E-4</v>
      </c>
      <c r="AQ108" s="52">
        <v>2.7348131263054E-4</v>
      </c>
      <c r="AR108" s="52">
        <v>3.9068913371785E-4</v>
      </c>
      <c r="AS108" s="52">
        <v>4.24798198510615E-4</v>
      </c>
      <c r="AT108" s="52">
        <v>5.48536572671196E-4</v>
      </c>
      <c r="AU108" s="52">
        <v>6.35470772170879E-4</v>
      </c>
      <c r="AV108" s="52">
        <v>5.48417203091126E-4</v>
      </c>
      <c r="AW108" s="52">
        <v>6.810243732854E-4</v>
      </c>
      <c r="AX108" s="52">
        <v>0.00111113704946848</v>
      </c>
      <c r="AY108" s="52">
        <v>0.00181488883115044</v>
      </c>
      <c r="AZ108" s="52">
        <v>0.00214118003442261</v>
      </c>
      <c r="BA108" s="52">
        <v>0.00216013067925467</v>
      </c>
      <c r="BB108" s="52">
        <v>0.00225275901501419</v>
      </c>
      <c r="BC108" s="52">
        <v>0.00392487154426691</v>
      </c>
      <c r="BD108" s="52">
        <v>0.00411001471803888</v>
      </c>
      <c r="BE108" s="53">
        <v>0.00409479677319545</v>
      </c>
      <c r="BF108" s="457">
        <v>-0.00642477362750349</v>
      </c>
      <c r="BG108" s="457">
        <v>0.223105105021777</v>
      </c>
      <c r="BH108" s="457">
        <v>2.89741755862166E-4</v>
      </c>
    </row>
    <row r="109" spans="8:8" s="47" ht="10.2" customFormat="1">
      <c r="A109" s="54" t="s">
        <v>193</v>
      </c>
      <c r="B109" s="55">
        <v>0.0</v>
      </c>
      <c r="C109" s="55">
        <v>0.0</v>
      </c>
      <c r="D109" s="55">
        <v>0.0</v>
      </c>
      <c r="E109" s="55">
        <v>0.0</v>
      </c>
      <c r="F109" s="55">
        <v>0.0</v>
      </c>
      <c r="G109" s="55">
        <v>0.0</v>
      </c>
      <c r="H109" s="55">
        <v>0.0</v>
      </c>
      <c r="I109" s="55">
        <v>0.0</v>
      </c>
      <c r="J109" s="55">
        <v>0.0</v>
      </c>
      <c r="K109" s="55">
        <v>0.0</v>
      </c>
      <c r="L109" s="55">
        <v>0.0</v>
      </c>
      <c r="M109" s="55">
        <v>0.0</v>
      </c>
      <c r="N109" s="55">
        <v>0.0</v>
      </c>
      <c r="O109" s="55">
        <v>0.0</v>
      </c>
      <c r="P109" s="55">
        <v>0.0</v>
      </c>
      <c r="Q109" s="55">
        <v>0.0</v>
      </c>
      <c r="R109" s="55">
        <v>0.0</v>
      </c>
      <c r="S109" s="55">
        <v>0.0</v>
      </c>
      <c r="T109" s="55">
        <v>0.0</v>
      </c>
      <c r="U109" s="55">
        <v>0.0</v>
      </c>
      <c r="V109" s="55">
        <v>0.0</v>
      </c>
      <c r="W109" s="55">
        <v>0.0</v>
      </c>
      <c r="X109" s="55">
        <v>0.0</v>
      </c>
      <c r="Y109" s="55">
        <v>0.0</v>
      </c>
      <c r="Z109" s="55">
        <v>0.0</v>
      </c>
      <c r="AA109" s="55">
        <v>3.23232323232323E-4</v>
      </c>
      <c r="AB109" s="55">
        <v>0.00122000909090909</v>
      </c>
      <c r="AC109" s="55">
        <v>0.0022047404040404</v>
      </c>
      <c r="AD109" s="55">
        <v>0.00311836666666667</v>
      </c>
      <c r="AE109" s="55">
        <v>0.00583588080808081</v>
      </c>
      <c r="AF109" s="55">
        <v>0.0112160131313131</v>
      </c>
      <c r="AG109" s="55">
        <v>0.00991205066484849</v>
      </c>
      <c r="AH109" s="55">
        <v>0.0121395004149495</v>
      </c>
      <c r="AI109" s="55">
        <v>0.0148955016659596</v>
      </c>
      <c r="AJ109" s="55">
        <v>0.0205324900639394</v>
      </c>
      <c r="AK109" s="55">
        <v>0.0256394697970469</v>
      </c>
      <c r="AL109" s="55">
        <v>0.0349456909708146</v>
      </c>
      <c r="AM109" s="55">
        <v>0.040145356563991</v>
      </c>
      <c r="AN109" s="55">
        <v>0.0523816670409298</v>
      </c>
      <c r="AO109" s="55">
        <v>0.0895263751717129</v>
      </c>
      <c r="AP109" s="55">
        <v>0.116388393776851</v>
      </c>
      <c r="AQ109" s="55">
        <v>0.178690596948288</v>
      </c>
      <c r="AR109" s="55">
        <v>0.235267444149863</v>
      </c>
      <c r="AS109" s="55">
        <v>0.342871048018579</v>
      </c>
      <c r="AT109" s="55">
        <v>0.518008683709151</v>
      </c>
      <c r="AU109" s="55">
        <v>0.764851660864908</v>
      </c>
      <c r="AV109" s="55">
        <v>1.05934856141279</v>
      </c>
      <c r="AW109" s="55">
        <v>1.3698004699591</v>
      </c>
      <c r="AX109" s="55">
        <v>1.73712276772048</v>
      </c>
      <c r="AY109" s="55">
        <v>1.96309707334363</v>
      </c>
      <c r="AZ109" s="55">
        <v>2.21358262778385</v>
      </c>
      <c r="BA109" s="55">
        <v>2.81744170839192</v>
      </c>
      <c r="BB109" s="55">
        <v>3.48388000404019</v>
      </c>
      <c r="BC109" s="55">
        <v>4.13325257216306</v>
      </c>
      <c r="BD109" s="55">
        <v>4.54070231969529</v>
      </c>
      <c r="BE109" s="55">
        <v>5.08594353791674</v>
      </c>
      <c r="BF109" s="458">
        <v>0.117018284885432</v>
      </c>
      <c r="BG109" s="458">
        <v>0.242449080798634</v>
      </c>
      <c r="BH109" s="458">
        <v>0.359873833187056</v>
      </c>
    </row>
    <row r="110" spans="8:8">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c r="AA110" s="52"/>
      <c r="AB110" s="52"/>
      <c r="AC110" s="52"/>
      <c r="AD110" s="52"/>
      <c r="AE110" s="52"/>
      <c r="AF110" s="52"/>
      <c r="AG110" s="52"/>
      <c r="AH110" s="52"/>
      <c r="AI110" s="52"/>
      <c r="AJ110" s="52"/>
      <c r="AK110" s="52"/>
      <c r="AL110" s="52"/>
      <c r="AM110" s="52"/>
      <c r="AN110" s="52"/>
      <c r="AO110" s="52"/>
      <c r="AP110" s="52"/>
      <c r="AQ110" s="52"/>
      <c r="AR110" s="52"/>
      <c r="AS110" s="52"/>
      <c r="AT110" s="52"/>
      <c r="AU110" s="52"/>
      <c r="AV110" s="52"/>
      <c r="AW110" s="52"/>
      <c r="AX110" s="52"/>
      <c r="AY110" s="52"/>
      <c r="AZ110" s="52"/>
      <c r="BA110" s="52"/>
      <c r="BB110" s="52"/>
      <c r="BC110" s="52"/>
      <c r="BD110" s="52"/>
      <c r="BE110" s="53"/>
      <c r="BF110" s="457"/>
      <c r="BG110" s="457"/>
      <c r="BH110" s="457"/>
    </row>
    <row r="111" spans="8:8" s="482" ht="10.2" customFormat="1">
      <c r="A111" s="765" t="s">
        <v>194</v>
      </c>
      <c r="B111" s="762">
        <v>0.0</v>
      </c>
      <c r="C111" s="762">
        <v>0.0</v>
      </c>
      <c r="D111" s="762">
        <v>0.0</v>
      </c>
      <c r="E111" s="762">
        <v>0.0</v>
      </c>
      <c r="F111" s="762">
        <v>0.0</v>
      </c>
      <c r="G111" s="762">
        <v>0.0</v>
      </c>
      <c r="H111" s="762">
        <v>0.0</v>
      </c>
      <c r="I111" s="762">
        <v>0.0</v>
      </c>
      <c r="J111" s="762">
        <v>0.0</v>
      </c>
      <c r="K111" s="762">
        <v>0.0</v>
      </c>
      <c r="L111" s="762">
        <v>0.0</v>
      </c>
      <c r="M111" s="762">
        <v>0.0</v>
      </c>
      <c r="N111" s="762">
        <v>0.0</v>
      </c>
      <c r="O111" s="762">
        <v>3.0E-5</v>
      </c>
      <c r="P111" s="762">
        <v>6.0E-5</v>
      </c>
      <c r="Q111" s="762">
        <v>1.05E-4</v>
      </c>
      <c r="R111" s="762">
        <v>1.05E-4</v>
      </c>
      <c r="S111" s="762">
        <v>1.85E-4</v>
      </c>
      <c r="T111" s="762">
        <v>3.27949494949495E-4</v>
      </c>
      <c r="U111" s="762">
        <v>4.47555555555556E-4</v>
      </c>
      <c r="V111" s="762">
        <v>6.4220202020202E-4</v>
      </c>
      <c r="W111" s="762">
        <v>0.00138831313131313</v>
      </c>
      <c r="X111" s="762">
        <v>0.00195376767676768</v>
      </c>
      <c r="Y111" s="762">
        <v>0.00331579797979798</v>
      </c>
      <c r="Z111" s="762">
        <v>0.0264977676767677</v>
      </c>
      <c r="AA111" s="762">
        <v>0.0363247051589899</v>
      </c>
      <c r="AB111" s="762">
        <v>0.0408670667470707</v>
      </c>
      <c r="AC111" s="762">
        <v>0.0473321201915152</v>
      </c>
      <c r="AD111" s="762">
        <v>0.0569756881939394</v>
      </c>
      <c r="AE111" s="762">
        <v>0.0712292984424242</v>
      </c>
      <c r="AF111" s="762">
        <v>0.0826192344363637</v>
      </c>
      <c r="AG111" s="762">
        <v>0.0920460066059596</v>
      </c>
      <c r="AH111" s="762">
        <v>0.120178164697778</v>
      </c>
      <c r="AI111" s="762">
        <v>0.15921260267805</v>
      </c>
      <c r="AJ111" s="762">
        <v>0.212161740066094</v>
      </c>
      <c r="AK111" s="762">
        <v>0.31420434564131</v>
      </c>
      <c r="AL111" s="762">
        <v>0.381411632981346</v>
      </c>
      <c r="AM111" s="762">
        <v>0.516555460901044</v>
      </c>
      <c r="AN111" s="762">
        <v>0.617015607766516</v>
      </c>
      <c r="AO111" s="762">
        <v>0.829476270160878</v>
      </c>
      <c r="AP111" s="762">
        <v>1.00790086094658</v>
      </c>
      <c r="AQ111" s="762">
        <v>1.27845660708141</v>
      </c>
      <c r="AR111" s="762">
        <v>1.63215255929891</v>
      </c>
      <c r="AS111" s="762">
        <v>2.0963855222709</v>
      </c>
      <c r="AT111" s="762">
        <v>2.60686052615795</v>
      </c>
      <c r="AU111" s="762">
        <v>3.25209499119791</v>
      </c>
      <c r="AV111" s="762">
        <v>4.10847067518212</v>
      </c>
      <c r="AW111" s="762">
        <v>4.91968645252856</v>
      </c>
      <c r="AX111" s="762">
        <v>5.85724601233648</v>
      </c>
      <c r="AY111" s="762">
        <v>6.4663650718975</v>
      </c>
      <c r="AZ111" s="762">
        <v>7.57194894685274</v>
      </c>
      <c r="BA111" s="762">
        <v>8.71128943772987</v>
      </c>
      <c r="BB111" s="762">
        <v>10.2627985413828</v>
      </c>
      <c r="BC111" s="762">
        <v>11.3588679510969</v>
      </c>
      <c r="BD111" s="762">
        <v>12.6421057790906</v>
      </c>
      <c r="BE111" s="762">
        <v>14.1325738881192</v>
      </c>
      <c r="BF111" s="767">
        <v>0.114842775763799</v>
      </c>
      <c r="BG111" s="767">
        <v>0.171035773584881</v>
      </c>
      <c r="BH111" s="767">
        <v>1.0</v>
      </c>
    </row>
    <row r="112" spans="8:8">
      <c r="A112" s="45" t="s">
        <v>195</v>
      </c>
      <c r="B112" s="52">
        <v>0.0</v>
      </c>
      <c r="C112" s="52">
        <v>0.0</v>
      </c>
      <c r="D112" s="52">
        <v>0.0</v>
      </c>
      <c r="E112" s="52">
        <v>0.0</v>
      </c>
      <c r="F112" s="52">
        <v>0.0</v>
      </c>
      <c r="G112" s="52">
        <v>0.0</v>
      </c>
      <c r="H112" s="52">
        <v>0.0</v>
      </c>
      <c r="I112" s="52">
        <v>0.0</v>
      </c>
      <c r="J112" s="52">
        <v>0.0</v>
      </c>
      <c r="K112" s="52">
        <v>0.0</v>
      </c>
      <c r="L112" s="52">
        <v>0.0</v>
      </c>
      <c r="M112" s="52">
        <v>0.0</v>
      </c>
      <c r="N112" s="52">
        <v>0.0</v>
      </c>
      <c r="O112" s="52">
        <v>3.0E-5</v>
      </c>
      <c r="P112" s="52">
        <v>6.0E-5</v>
      </c>
      <c r="Q112" s="52">
        <v>1.05E-4</v>
      </c>
      <c r="R112" s="52">
        <v>1.05E-4</v>
      </c>
      <c r="S112" s="52">
        <v>1.85E-4</v>
      </c>
      <c r="T112" s="52">
        <v>3.27949494949495E-4</v>
      </c>
      <c r="U112" s="52">
        <v>4.47555555555556E-4</v>
      </c>
      <c r="V112" s="52">
        <v>6.4220202020202E-4</v>
      </c>
      <c r="W112" s="52">
        <v>0.00138831313131313</v>
      </c>
      <c r="X112" s="52">
        <v>0.00195376767676768</v>
      </c>
      <c r="Y112" s="52">
        <v>0.00331579797979798</v>
      </c>
      <c r="Z112" s="52">
        <v>0.0264977676767677</v>
      </c>
      <c r="AA112" s="52">
        <v>0.0359813718256566</v>
      </c>
      <c r="AB112" s="52">
        <v>0.0396370576561616</v>
      </c>
      <c r="AC112" s="52">
        <v>0.0451242888783838</v>
      </c>
      <c r="AD112" s="52">
        <v>0.0538553316282828</v>
      </c>
      <c r="AE112" s="52">
        <v>0.0653302257151515</v>
      </c>
      <c r="AF112" s="52">
        <v>0.0713363829212121</v>
      </c>
      <c r="AG112" s="52">
        <v>0.0817998120484848</v>
      </c>
      <c r="AH112" s="52">
        <v>0.107132380262626</v>
      </c>
      <c r="AI112" s="52">
        <v>0.14355326609899</v>
      </c>
      <c r="AJ112" s="52">
        <v>0.190772809687879</v>
      </c>
      <c r="AK112" s="52">
        <v>0.287608375866667</v>
      </c>
      <c r="AL112" s="52">
        <v>0.345519108093034</v>
      </c>
      <c r="AM112" s="52">
        <v>0.477983584474018</v>
      </c>
      <c r="AN112" s="52">
        <v>0.571131892668182</v>
      </c>
      <c r="AO112" s="52">
        <v>0.752491253506659</v>
      </c>
      <c r="AP112" s="52">
        <v>0.916200849226794</v>
      </c>
      <c r="AQ112" s="52">
        <v>1.13221509681883</v>
      </c>
      <c r="AR112" s="52">
        <v>1.43970832536242</v>
      </c>
      <c r="AS112" s="52">
        <v>1.79696367286368</v>
      </c>
      <c r="AT112" s="52">
        <v>2.14451935317137</v>
      </c>
      <c r="AU112" s="52">
        <v>2.52993618020927</v>
      </c>
      <c r="AV112" s="52">
        <v>3.09091375332146</v>
      </c>
      <c r="AW112" s="52">
        <v>3.55622866774899</v>
      </c>
      <c r="AX112" s="52">
        <v>4.09087696783062</v>
      </c>
      <c r="AY112" s="52">
        <v>4.38852660919137</v>
      </c>
      <c r="AZ112" s="52">
        <v>5.09492930727753</v>
      </c>
      <c r="BA112" s="52">
        <v>5.50401329084422</v>
      </c>
      <c r="BB112" s="52">
        <v>6.28593032318611</v>
      </c>
      <c r="BC112" s="52">
        <v>6.66315539777168</v>
      </c>
      <c r="BD112" s="52">
        <v>7.40639180462755</v>
      </c>
      <c r="BE112" s="53">
        <v>8.28605810253039</v>
      </c>
      <c r="BF112" s="457">
        <v>0.115714482503477</v>
      </c>
      <c r="BG112" s="457">
        <v>0.131951114216457</v>
      </c>
      <c r="BH112" s="457">
        <v>0.586309200866534</v>
      </c>
    </row>
    <row r="113" spans="8:8">
      <c r="A113" s="45" t="s">
        <v>196</v>
      </c>
      <c r="B113" s="52">
        <v>0.0</v>
      </c>
      <c r="C113" s="52">
        <v>0.0</v>
      </c>
      <c r="D113" s="52">
        <v>0.0</v>
      </c>
      <c r="E113" s="52">
        <v>0.0</v>
      </c>
      <c r="F113" s="52">
        <v>0.0</v>
      </c>
      <c r="G113" s="52">
        <v>0.0</v>
      </c>
      <c r="H113" s="52">
        <v>0.0</v>
      </c>
      <c r="I113" s="52">
        <v>0.0</v>
      </c>
      <c r="J113" s="52">
        <v>0.0</v>
      </c>
      <c r="K113" s="52">
        <v>0.0</v>
      </c>
      <c r="L113" s="52">
        <v>0.0</v>
      </c>
      <c r="M113" s="52">
        <v>0.0</v>
      </c>
      <c r="N113" s="52">
        <v>0.0</v>
      </c>
      <c r="O113" s="52">
        <v>0.0</v>
      </c>
      <c r="P113" s="52">
        <v>0.0</v>
      </c>
      <c r="Q113" s="52">
        <v>0.0</v>
      </c>
      <c r="R113" s="52">
        <v>0.0</v>
      </c>
      <c r="S113" s="52">
        <v>0.0</v>
      </c>
      <c r="T113" s="52">
        <v>0.0</v>
      </c>
      <c r="U113" s="52">
        <v>0.0</v>
      </c>
      <c r="V113" s="52">
        <v>0.0</v>
      </c>
      <c r="W113" s="52">
        <v>0.0</v>
      </c>
      <c r="X113" s="52">
        <v>0.0</v>
      </c>
      <c r="Y113" s="52">
        <v>0.0</v>
      </c>
      <c r="Z113" s="52">
        <v>0.0</v>
      </c>
      <c r="AA113" s="52">
        <v>3.43333333333333E-4</v>
      </c>
      <c r="AB113" s="52">
        <v>0.00123000909090909</v>
      </c>
      <c r="AC113" s="52">
        <v>0.00220783131313131</v>
      </c>
      <c r="AD113" s="52">
        <v>0.00312035656565657</v>
      </c>
      <c r="AE113" s="52">
        <v>0.00589907272727273</v>
      </c>
      <c r="AF113" s="52">
        <v>0.0112828515151515</v>
      </c>
      <c r="AG113" s="52">
        <v>0.0102461945574747</v>
      </c>
      <c r="AH113" s="52">
        <v>0.0130457844351515</v>
      </c>
      <c r="AI113" s="52">
        <v>0.0156593365790596</v>
      </c>
      <c r="AJ113" s="52">
        <v>0.0213889303782152</v>
      </c>
      <c r="AK113" s="52">
        <v>0.0265959697746428</v>
      </c>
      <c r="AL113" s="52">
        <v>0.0358925248883122</v>
      </c>
      <c r="AM113" s="52">
        <v>0.0385718764270268</v>
      </c>
      <c r="AN113" s="52">
        <v>0.0458837150983336</v>
      </c>
      <c r="AO113" s="52">
        <v>0.0769850166542196</v>
      </c>
      <c r="AP113" s="52">
        <v>0.091700011719785</v>
      </c>
      <c r="AQ113" s="52">
        <v>0.146241510262578</v>
      </c>
      <c r="AR113" s="52">
        <v>0.19244423393649</v>
      </c>
      <c r="AS113" s="52">
        <v>0.299421849407218</v>
      </c>
      <c r="AT113" s="52">
        <v>0.462341172986584</v>
      </c>
      <c r="AU113" s="52">
        <v>0.722158810988642</v>
      </c>
      <c r="AV113" s="52">
        <v>1.01755692186066</v>
      </c>
      <c r="AW113" s="52">
        <v>1.36345778477957</v>
      </c>
      <c r="AX113" s="52">
        <v>1.76636904450585</v>
      </c>
      <c r="AY113" s="52">
        <v>2.07783846270613</v>
      </c>
      <c r="AZ113" s="52">
        <v>2.47701963957521</v>
      </c>
      <c r="BA113" s="52">
        <v>3.20727614688565</v>
      </c>
      <c r="BB113" s="52">
        <v>3.97686821819664</v>
      </c>
      <c r="BC113" s="52">
        <v>4.69571255332525</v>
      </c>
      <c r="BD113" s="52">
        <v>5.23571397446302</v>
      </c>
      <c r="BE113" s="53">
        <v>5.84651578558877</v>
      </c>
      <c r="BF113" s="457">
        <v>0.113609667598559</v>
      </c>
      <c r="BG113" s="457">
        <v>0.27468047716671</v>
      </c>
      <c r="BH113" s="457">
        <v>0.413690799133466</v>
      </c>
    </row>
    <row r="114" spans="8:8">
      <c r="A114" s="60" t="s">
        <v>197</v>
      </c>
      <c r="B114" s="61">
        <v>0.0</v>
      </c>
      <c r="C114" s="61">
        <v>0.0</v>
      </c>
      <c r="D114" s="61">
        <v>0.0</v>
      </c>
      <c r="E114" s="61">
        <v>0.0</v>
      </c>
      <c r="F114" s="61">
        <v>0.0</v>
      </c>
      <c r="G114" s="61">
        <v>0.0</v>
      </c>
      <c r="H114" s="61">
        <v>0.0</v>
      </c>
      <c r="I114" s="61">
        <v>0.0</v>
      </c>
      <c r="J114" s="61">
        <v>0.0</v>
      </c>
      <c r="K114" s="61">
        <v>0.0</v>
      </c>
      <c r="L114" s="61">
        <v>0.0</v>
      </c>
      <c r="M114" s="61">
        <v>0.0</v>
      </c>
      <c r="N114" s="61">
        <v>0.0</v>
      </c>
      <c r="O114" s="61">
        <v>3.0E-5</v>
      </c>
      <c r="P114" s="61">
        <v>6.0E-5</v>
      </c>
      <c r="Q114" s="61">
        <v>1.05E-4</v>
      </c>
      <c r="R114" s="61">
        <v>1.05E-4</v>
      </c>
      <c r="S114" s="61">
        <v>1.85E-4</v>
      </c>
      <c r="T114" s="61">
        <v>3.01E-4</v>
      </c>
      <c r="U114" s="61">
        <v>3.82E-4</v>
      </c>
      <c r="V114" s="61">
        <v>5.74E-4</v>
      </c>
      <c r="W114" s="61">
        <v>0.001336</v>
      </c>
      <c r="X114" s="61">
        <v>0.001908</v>
      </c>
      <c r="Y114" s="61">
        <v>0.003297</v>
      </c>
      <c r="Z114" s="61">
        <v>0.005064</v>
      </c>
      <c r="AA114" s="61">
        <v>0.00770460414888889</v>
      </c>
      <c r="AB114" s="61">
        <v>0.00971027987838384</v>
      </c>
      <c r="AC114" s="61">
        <v>0.0150204807975758</v>
      </c>
      <c r="AD114" s="61">
        <v>0.0206739881939394</v>
      </c>
      <c r="AE114" s="61">
        <v>0.0263462459171717</v>
      </c>
      <c r="AF114" s="61">
        <v>0.0347045344363636</v>
      </c>
      <c r="AG114" s="61">
        <v>0.0433899938666667</v>
      </c>
      <c r="AH114" s="61">
        <v>0.066259374</v>
      </c>
      <c r="AI114" s="61">
        <v>0.1028742762</v>
      </c>
      <c r="AJ114" s="61">
        <v>0.1335297809</v>
      </c>
      <c r="AK114" s="61">
        <v>0.2143558692</v>
      </c>
      <c r="AL114" s="61">
        <v>0.256897129438961</v>
      </c>
      <c r="AM114" s="61">
        <v>0.346001975646452</v>
      </c>
      <c r="AN114" s="61">
        <v>0.420974920330769</v>
      </c>
      <c r="AO114" s="61">
        <v>0.55541907010828</v>
      </c>
      <c r="AP114" s="61">
        <v>0.654232579353377</v>
      </c>
      <c r="AQ114" s="61">
        <v>0.751485004661452</v>
      </c>
      <c r="AR114" s="61">
        <v>0.947819202598843</v>
      </c>
      <c r="AS114" s="61">
        <v>1.06833003811543</v>
      </c>
      <c r="AT114" s="61">
        <v>1.16683958182875</v>
      </c>
      <c r="AU114" s="61">
        <v>1.30716151677004</v>
      </c>
      <c r="AV114" s="61">
        <v>1.53477979326108</v>
      </c>
      <c r="AW114" s="61">
        <v>1.73760179646017</v>
      </c>
      <c r="AX114" s="61">
        <v>1.93113368124709</v>
      </c>
      <c r="AY114" s="61">
        <v>2.02263691599489</v>
      </c>
      <c r="AZ114" s="61">
        <v>2.39612992573356</v>
      </c>
      <c r="BA114" s="61">
        <v>2.41544956328115</v>
      </c>
      <c r="BB114" s="61">
        <v>2.81060743031491</v>
      </c>
      <c r="BC114" s="61">
        <v>2.86762287139111</v>
      </c>
      <c r="BD114" s="61">
        <v>3.24940143304614</v>
      </c>
      <c r="BE114" s="55">
        <v>3.50541994946299</v>
      </c>
      <c r="BF114" s="464">
        <v>0.0758419270009025</v>
      </c>
      <c r="BG114" s="464">
        <v>0.107845559978719</v>
      </c>
      <c r="BH114" s="464">
        <v>0.248038324597751</v>
      </c>
    </row>
    <row r="115" spans="8:8">
      <c r="A115" s="62"/>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c r="Z115" s="62"/>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472"/>
      <c r="BF115" s="62"/>
      <c r="BG115" s="62"/>
      <c r="BH115" s="62"/>
    </row>
    <row r="116" spans="8:8">
      <c r="A116" s="473" t="s">
        <v>198</v>
      </c>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c r="Z116" s="62"/>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472"/>
      <c r="BF116" s="62"/>
      <c r="BG116" s="62"/>
      <c r="BH116" s="62"/>
    </row>
    <row r="117" spans="8:8">
      <c r="A117" s="454" t="s">
        <v>729</v>
      </c>
      <c r="BD117" s="47"/>
      <c r="BE117" s="45"/>
    </row>
    <row r="118" spans="8:8">
      <c r="A118" s="45" t="s">
        <v>730</v>
      </c>
      <c r="BD118" s="47"/>
      <c r="BE118" s="45"/>
    </row>
    <row r="119" spans="8:8">
      <c r="A119" s="45" t="s">
        <v>201</v>
      </c>
      <c r="BD119" s="47"/>
      <c r="BE119" s="45"/>
    </row>
    <row r="120" spans="8:8">
      <c r="A120" s="45" t="s">
        <v>332</v>
      </c>
      <c r="BD120" s="47"/>
      <c r="BE120" s="45"/>
    </row>
    <row r="121" spans="8:8">
      <c r="A121" s="45" t="s">
        <v>203</v>
      </c>
      <c r="BD121" s="47"/>
      <c r="BE121" s="45"/>
    </row>
    <row r="122" spans="8:8">
      <c r="A122" s="45" t="s">
        <v>740</v>
      </c>
      <c r="BD122" s="47"/>
      <c r="BE122" s="45"/>
    </row>
    <row r="123" spans="8:8">
      <c r="A123" s="45" t="s">
        <v>701</v>
      </c>
      <c r="BD123" s="47"/>
      <c r="BE123" s="45"/>
    </row>
    <row r="124" spans="8:8">
      <c r="A124" s="47" t="s">
        <v>741</v>
      </c>
      <c r="BD124" s="47"/>
      <c r="BE124" s="45"/>
    </row>
    <row r="125" spans="8:8">
      <c r="A125" s="47" t="s">
        <v>230</v>
      </c>
      <c r="BD125" s="47"/>
      <c r="BE125" s="45"/>
    </row>
  </sheetData>
  <mergeCells count="1">
    <mergeCell ref="BF2:BG2"/>
  </mergeCells>
  <conditionalFormatting sqref="BF4:BH53 BF55:BH114">
    <cfRule type="cellIs" operator="greaterThan" priority="8" dxfId="486">
      <formula>0</formula>
    </cfRule>
    <cfRule type="cellIs" operator="lessThanOrEqual" priority="7" dxfId="487">
      <formula>0</formula>
    </cfRule>
  </conditionalFormatting>
  <conditionalFormatting sqref="BF4:BH53 BF55:BH56">
    <cfRule type="cellIs" operator="greaterThan" priority="6" dxfId="488">
      <formula>0</formula>
    </cfRule>
    <cfRule type="cellIs" operator="lessThanOrEqual" priority="5" dxfId="489">
      <formula>0</formula>
    </cfRule>
  </conditionalFormatting>
  <conditionalFormatting sqref="BF54:BH54">
    <cfRule type="cellIs" operator="greaterThan" priority="2" dxfId="490">
      <formula>0</formula>
    </cfRule>
    <cfRule type="cellIs" operator="lessThanOrEqual" priority="1" dxfId="491">
      <formula>0</formula>
    </cfRule>
    <cfRule type="cellIs" operator="lessThanOrEqual" priority="3" dxfId="492">
      <formula>0</formula>
    </cfRule>
    <cfRule type="cellIs" operator="greaterThan" priority="4" dxfId="493">
      <formula>0</formula>
    </cfRule>
  </conditionalFormatting>
  <hyperlinks>
    <hyperlink ref="L1" location="Contents!A1" display="Contents"/>
    <hyperlink ref="BJ1" location="Contents!A1" display="Contents"/>
  </hyperlinks>
  <pageMargins left="0.75" right="0.75" top="1.0" bottom="1.0" header="0.5" footer="0.5"/>
</worksheet>
</file>

<file path=xl/worksheets/sheet61.xml><?xml version="1.0" encoding="utf-8"?>
<worksheet xmlns:r="http://schemas.openxmlformats.org/officeDocument/2006/relationships" xmlns="http://schemas.openxmlformats.org/spreadsheetml/2006/main">
  <dimension ref="A1:BK125"/>
  <sheetViews>
    <sheetView workbookViewId="0" showGridLines="0">
      <pane xSplit="1" ySplit="3" topLeftCell="AX4" state="frozen" activePane="bottomRight"/>
      <selection pane="bottomRight" activeCell="A1" sqref="A1"/>
    </sheetView>
  </sheetViews>
  <sheetFormatPr defaultRowHeight="10.2" defaultColWidth="9"/>
  <cols>
    <col min="1" max="1" customWidth="1" width="30.664062" style="45"/>
    <col min="2" max="56" customWidth="1" width="8.5" style="45"/>
    <col min="57" max="57" customWidth="1" width="8.5" style="47"/>
    <col min="58" max="59" customWidth="1" width="11.832031" style="45"/>
    <col min="60" max="16384" customWidth="0" width="9.1640625" style="45"/>
  </cols>
  <sheetData>
    <row r="1" spans="8:8" ht="13.2">
      <c r="A1" s="760" t="s">
        <v>759</v>
      </c>
      <c r="L1" s="21" t="s">
        <v>89</v>
      </c>
      <c r="BH1" s="455"/>
      <c r="BJ1" s="21" t="s">
        <v>89</v>
      </c>
    </row>
    <row r="2" spans="8:8">
      <c r="BF2" s="455" t="s">
        <v>90</v>
      </c>
      <c r="BG2" s="455"/>
      <c r="BH2" s="455" t="s">
        <v>91</v>
      </c>
    </row>
    <row r="3" spans="8:8">
      <c r="A3" s="45" t="s">
        <v>723</v>
      </c>
      <c r="B3" s="45">
        <v>1965.0</v>
      </c>
      <c r="C3" s="45">
        <v>1966.0</v>
      </c>
      <c r="D3" s="45">
        <v>1967.0</v>
      </c>
      <c r="E3" s="45">
        <v>1968.0</v>
      </c>
      <c r="F3" s="45">
        <v>1969.0</v>
      </c>
      <c r="G3" s="45">
        <v>1970.0</v>
      </c>
      <c r="H3" s="45">
        <v>1971.0</v>
      </c>
      <c r="I3" s="45">
        <v>1972.0</v>
      </c>
      <c r="J3" s="45">
        <v>1973.0</v>
      </c>
      <c r="K3" s="45">
        <v>1974.0</v>
      </c>
      <c r="L3" s="45">
        <v>1975.0</v>
      </c>
      <c r="M3" s="45">
        <v>1976.0</v>
      </c>
      <c r="N3" s="45">
        <v>1977.0</v>
      </c>
      <c r="O3" s="45">
        <v>1978.0</v>
      </c>
      <c r="P3" s="45">
        <v>1979.0</v>
      </c>
      <c r="Q3" s="45">
        <v>1980.0</v>
      </c>
      <c r="R3" s="45">
        <v>1981.0</v>
      </c>
      <c r="S3" s="45">
        <v>1982.0</v>
      </c>
      <c r="T3" s="45">
        <v>1983.0</v>
      </c>
      <c r="U3" s="45">
        <v>1984.0</v>
      </c>
      <c r="V3" s="45">
        <v>1985.0</v>
      </c>
      <c r="W3" s="45">
        <v>1986.0</v>
      </c>
      <c r="X3" s="45">
        <v>1987.0</v>
      </c>
      <c r="Y3" s="45">
        <v>1988.0</v>
      </c>
      <c r="Z3" s="45">
        <v>1989.0</v>
      </c>
      <c r="AA3" s="45">
        <v>1990.0</v>
      </c>
      <c r="AB3" s="45">
        <v>1991.0</v>
      </c>
      <c r="AC3" s="45">
        <v>1992.0</v>
      </c>
      <c r="AD3" s="45">
        <v>1993.0</v>
      </c>
      <c r="AE3" s="45">
        <v>1994.0</v>
      </c>
      <c r="AF3" s="45">
        <v>1995.0</v>
      </c>
      <c r="AG3" s="45">
        <v>1996.0</v>
      </c>
      <c r="AH3" s="45">
        <v>1997.0</v>
      </c>
      <c r="AI3" s="45">
        <v>1998.0</v>
      </c>
      <c r="AJ3" s="45">
        <v>1999.0</v>
      </c>
      <c r="AK3" s="45">
        <v>2000.0</v>
      </c>
      <c r="AL3" s="45">
        <v>2001.0</v>
      </c>
      <c r="AM3" s="45">
        <v>2002.0</v>
      </c>
      <c r="AN3" s="45">
        <v>2003.0</v>
      </c>
      <c r="AO3" s="45">
        <v>2004.0</v>
      </c>
      <c r="AP3" s="45">
        <v>2005.0</v>
      </c>
      <c r="AQ3" s="45">
        <v>2006.0</v>
      </c>
      <c r="AR3" s="45">
        <v>2007.0</v>
      </c>
      <c r="AS3" s="45">
        <v>2008.0</v>
      </c>
      <c r="AT3" s="45">
        <v>2009.0</v>
      </c>
      <c r="AU3" s="45">
        <v>2010.0</v>
      </c>
      <c r="AV3" s="45">
        <v>2011.0</v>
      </c>
      <c r="AW3" s="45">
        <v>2012.0</v>
      </c>
      <c r="AX3" s="45">
        <v>2013.0</v>
      </c>
      <c r="AY3" s="45">
        <v>2014.0</v>
      </c>
      <c r="AZ3" s="45">
        <v>2015.0</v>
      </c>
      <c r="BA3" s="45">
        <v>2016.0</v>
      </c>
      <c r="BB3" s="45">
        <v>2017.0</v>
      </c>
      <c r="BC3" s="45">
        <v>2018.0</v>
      </c>
      <c r="BD3" s="45">
        <v>2019.0</v>
      </c>
      <c r="BE3" s="47">
        <v>2020.0</v>
      </c>
      <c r="BF3" s="455">
        <v>2020.0</v>
      </c>
      <c r="BG3" s="455" t="s">
        <v>93</v>
      </c>
      <c r="BH3" s="455">
        <v>2020.0</v>
      </c>
    </row>
    <row r="4" spans="8:8">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0"/>
      <c r="AL4" s="50"/>
      <c r="AM4" s="50"/>
      <c r="AN4" s="50"/>
      <c r="AO4" s="50"/>
      <c r="AP4" s="50"/>
      <c r="AQ4" s="50"/>
      <c r="AR4" s="50"/>
      <c r="AS4" s="50"/>
      <c r="AT4" s="50"/>
      <c r="AU4" s="50"/>
      <c r="AV4" s="50"/>
      <c r="AW4" s="50"/>
      <c r="AX4" s="50"/>
      <c r="AY4" s="50"/>
      <c r="AZ4" s="50"/>
      <c r="BA4" s="50"/>
      <c r="BB4" s="50"/>
      <c r="BC4" s="50"/>
      <c r="BD4" s="50"/>
      <c r="BE4" s="51"/>
      <c r="BF4" s="50"/>
      <c r="BG4" s="50"/>
      <c r="BH4" s="50"/>
    </row>
    <row r="5" spans="8:8">
      <c r="A5" s="45" t="s">
        <v>94</v>
      </c>
      <c r="B5" s="433">
        <v>0.0</v>
      </c>
      <c r="C5" s="433">
        <v>0.0</v>
      </c>
      <c r="D5" s="433">
        <v>0.0</v>
      </c>
      <c r="E5" s="433">
        <v>0.0</v>
      </c>
      <c r="F5" s="433">
        <v>0.0</v>
      </c>
      <c r="G5" s="433">
        <v>0.0</v>
      </c>
      <c r="H5" s="433">
        <v>0.0</v>
      </c>
      <c r="I5" s="433">
        <v>0.0</v>
      </c>
      <c r="J5" s="433">
        <v>0.0</v>
      </c>
      <c r="K5" s="433">
        <v>0.0</v>
      </c>
      <c r="L5" s="433">
        <v>0.0</v>
      </c>
      <c r="M5" s="433">
        <v>0.707</v>
      </c>
      <c r="N5" s="433">
        <v>1.069</v>
      </c>
      <c r="O5" s="433">
        <v>1.132</v>
      </c>
      <c r="P5" s="433">
        <v>1.345</v>
      </c>
      <c r="Q5" s="433">
        <v>1.3</v>
      </c>
      <c r="R5" s="433">
        <v>1.898</v>
      </c>
      <c r="S5" s="433">
        <v>2.139</v>
      </c>
      <c r="T5" s="433">
        <v>2.085</v>
      </c>
      <c r="U5" s="433">
        <v>2.337</v>
      </c>
      <c r="V5" s="433">
        <v>1.677</v>
      </c>
      <c r="W5" s="433">
        <v>1.865</v>
      </c>
      <c r="X5" s="433">
        <v>2.312</v>
      </c>
      <c r="Y5" s="433">
        <v>2.485</v>
      </c>
      <c r="Z5" s="433">
        <v>3.477</v>
      </c>
      <c r="AA5" s="433">
        <v>3.954</v>
      </c>
      <c r="AB5" s="433">
        <v>3.984</v>
      </c>
      <c r="AC5" s="433">
        <v>4.465</v>
      </c>
      <c r="AD5" s="433">
        <v>4.817</v>
      </c>
      <c r="AE5" s="433">
        <v>5.733</v>
      </c>
      <c r="AF5" s="433">
        <v>7.13786580261281</v>
      </c>
      <c r="AG5" s="433">
        <v>7.52851480028531</v>
      </c>
      <c r="AH5" s="433">
        <v>8.16821952035939</v>
      </c>
      <c r="AI5" s="433">
        <v>8.98725372275196</v>
      </c>
      <c r="AJ5" s="433">
        <v>8.94314817178467</v>
      </c>
      <c r="AK5" s="433">
        <v>8.91704230172435</v>
      </c>
      <c r="AL5" s="433">
        <v>9.67214920101609</v>
      </c>
      <c r="AM5" s="433">
        <v>10.0461040587381</v>
      </c>
      <c r="AN5" s="433">
        <v>9.4172940473509</v>
      </c>
      <c r="AO5" s="433">
        <v>9.80452631578947</v>
      </c>
      <c r="AP5" s="433">
        <v>9.15425578947368</v>
      </c>
      <c r="AQ5" s="433">
        <v>8.9376252631579</v>
      </c>
      <c r="AR5" s="433">
        <v>8.99065684210526</v>
      </c>
      <c r="AS5" s="433">
        <v>7.97896631578947</v>
      </c>
      <c r="AT5" s="433">
        <v>8.94205684210526</v>
      </c>
      <c r="AU5" s="433">
        <v>10.2975578947368</v>
      </c>
      <c r="AV5" s="433">
        <v>10.2137842105263</v>
      </c>
      <c r="AW5" s="433">
        <v>10.9138189473684</v>
      </c>
      <c r="AX5" s="433">
        <v>11.0356105263158</v>
      </c>
      <c r="AY5" s="433">
        <v>9.79524526315789</v>
      </c>
      <c r="AZ5" s="433">
        <v>9.98717894736842</v>
      </c>
      <c r="BA5" s="433">
        <v>11.3595231578947</v>
      </c>
      <c r="BB5" s="433">
        <v>6.56206</v>
      </c>
      <c r="BC5" s="433">
        <v>10.5416052631579</v>
      </c>
      <c r="BD5" s="433">
        <v>10.2620210526316</v>
      </c>
      <c r="BE5" s="435">
        <v>10.6948894627444</v>
      </c>
      <c r="BF5" s="456">
        <v>0.0393341037385844</v>
      </c>
      <c r="BG5" s="456">
        <v>0.013863638114096</v>
      </c>
      <c r="BH5" s="456">
        <v>0.0152769152708757</v>
      </c>
    </row>
    <row r="6" spans="8:8">
      <c r="A6" s="45" t="s">
        <v>95</v>
      </c>
      <c r="B6" s="433">
        <v>0.0</v>
      </c>
      <c r="C6" s="433">
        <v>0.0</v>
      </c>
      <c r="D6" s="433">
        <v>0.0</v>
      </c>
      <c r="E6" s="433">
        <v>0.0</v>
      </c>
      <c r="F6" s="433">
        <v>0.0</v>
      </c>
      <c r="G6" s="433">
        <v>0.0</v>
      </c>
      <c r="H6" s="433">
        <v>0.0</v>
      </c>
      <c r="I6" s="433">
        <v>0.0</v>
      </c>
      <c r="J6" s="433">
        <v>0.161</v>
      </c>
      <c r="K6" s="433">
        <v>0.463</v>
      </c>
      <c r="L6" s="433">
        <v>0.518</v>
      </c>
      <c r="M6" s="433">
        <v>0.579</v>
      </c>
      <c r="N6" s="433">
        <v>0.592</v>
      </c>
      <c r="O6" s="433">
        <v>0.598</v>
      </c>
      <c r="P6" s="433">
        <v>1.019</v>
      </c>
      <c r="Q6" s="433">
        <v>0.915</v>
      </c>
      <c r="R6" s="433">
        <v>0.964</v>
      </c>
      <c r="S6" s="433">
        <v>1.296</v>
      </c>
      <c r="T6" s="433">
        <v>1.353</v>
      </c>
      <c r="U6" s="433">
        <v>1.424</v>
      </c>
      <c r="V6" s="433">
        <v>1.641</v>
      </c>
      <c r="W6" s="433">
        <v>3.394</v>
      </c>
      <c r="X6" s="433">
        <v>4.418</v>
      </c>
      <c r="Y6" s="433">
        <v>4.633</v>
      </c>
      <c r="Z6" s="433">
        <v>4.675</v>
      </c>
      <c r="AA6" s="433">
        <v>5.124</v>
      </c>
      <c r="AB6" s="433">
        <v>5.83251247537754</v>
      </c>
      <c r="AC6" s="433">
        <v>6.36552298095863</v>
      </c>
      <c r="AD6" s="433">
        <v>6.49976066973079</v>
      </c>
      <c r="AE6" s="433">
        <v>6.21852540000691</v>
      </c>
      <c r="AF6" s="433">
        <v>6.41444348066489</v>
      </c>
      <c r="AG6" s="433">
        <v>6.18455515430072</v>
      </c>
      <c r="AH6" s="433">
        <v>5.8832462245568</v>
      </c>
      <c r="AI6" s="433">
        <v>6.13858603172409</v>
      </c>
      <c r="AJ6" s="433">
        <v>6.06000131319764</v>
      </c>
      <c r="AK6" s="433">
        <v>6.3586451083388</v>
      </c>
      <c r="AL6" s="433">
        <v>6.24749704530532</v>
      </c>
      <c r="AM6" s="433">
        <v>6.07106036839987</v>
      </c>
      <c r="AN6" s="433">
        <v>6.94971253870191</v>
      </c>
      <c r="AO6" s="433">
        <v>7.26183433594682</v>
      </c>
      <c r="AP6" s="433">
        <v>8.13751914</v>
      </c>
      <c r="AQ6" s="433">
        <v>7.48738685</v>
      </c>
      <c r="AR6" s="433">
        <v>8.249912841</v>
      </c>
      <c r="AS6" s="433">
        <v>7.896158096</v>
      </c>
      <c r="AT6" s="433">
        <v>7.547069263</v>
      </c>
      <c r="AU6" s="433">
        <v>7.446049653</v>
      </c>
      <c r="AV6" s="433">
        <v>7.366924462</v>
      </c>
      <c r="AW6" s="433">
        <v>6.760935214</v>
      </c>
      <c r="AX6" s="433">
        <v>7.322260778</v>
      </c>
      <c r="AY6" s="433">
        <v>7.136634289</v>
      </c>
      <c r="AZ6" s="433">
        <v>7.63215399</v>
      </c>
      <c r="BA6" s="433">
        <v>7.609291411</v>
      </c>
      <c r="BB6" s="433">
        <v>8.123817313</v>
      </c>
      <c r="BC6" s="433">
        <v>9.63403574014435</v>
      </c>
      <c r="BD6" s="433">
        <v>8.22594514569747</v>
      </c>
      <c r="BE6" s="435">
        <v>7.59609979018926</v>
      </c>
      <c r="BF6" s="457">
        <v>-0.079091182228458</v>
      </c>
      <c r="BG6" s="457">
        <v>0.00865059102709265</v>
      </c>
      <c r="BH6" s="457">
        <v>0.0108505069910335</v>
      </c>
    </row>
    <row r="7" spans="8:8">
      <c r="A7" s="45" t="s">
        <v>96</v>
      </c>
      <c r="B7" s="433">
        <v>13.3322320956526</v>
      </c>
      <c r="C7" s="433">
        <v>14.0620068952729</v>
      </c>
      <c r="D7" s="433">
        <v>14.073570742648</v>
      </c>
      <c r="E7" s="433">
        <v>15.5460450961759</v>
      </c>
      <c r="F7" s="433">
        <v>16.2270603765372</v>
      </c>
      <c r="G7" s="433">
        <v>16.2359025339549</v>
      </c>
      <c r="H7" s="433">
        <v>16.5844139735813</v>
      </c>
      <c r="I7" s="433">
        <v>18.6729784402924</v>
      </c>
      <c r="J7" s="433">
        <v>19.9896917718543</v>
      </c>
      <c r="K7" s="433">
        <v>20.4042648058213</v>
      </c>
      <c r="L7" s="433">
        <v>19.7543019617013</v>
      </c>
      <c r="M7" s="433">
        <v>22.5647535418537</v>
      </c>
      <c r="N7" s="433">
        <v>23.5361218624592</v>
      </c>
      <c r="O7" s="433">
        <v>24.6787866573097</v>
      </c>
      <c r="P7" s="433">
        <v>25.7560372422994</v>
      </c>
      <c r="Q7" s="433">
        <v>26.6561163181232</v>
      </c>
      <c r="R7" s="433">
        <v>27.3776032732906</v>
      </c>
      <c r="S7" s="433">
        <v>26.405048945356</v>
      </c>
      <c r="T7" s="433">
        <v>29.8045991641743</v>
      </c>
      <c r="U7" s="433">
        <v>35.5953261351533</v>
      </c>
      <c r="V7" s="433">
        <v>36.3928944238884</v>
      </c>
      <c r="W7" s="433">
        <v>38.7016722006723</v>
      </c>
      <c r="X7" s="433">
        <v>42.6654331757929</v>
      </c>
      <c r="Y7" s="433">
        <v>42.3940612596506</v>
      </c>
      <c r="Z7" s="433">
        <v>48.8542678947368</v>
      </c>
      <c r="AA7" s="433">
        <v>57.4593152631579</v>
      </c>
      <c r="AB7" s="433">
        <v>60.5517631578947</v>
      </c>
      <c r="AC7" s="433">
        <v>64.8154121052631</v>
      </c>
      <c r="AD7" s="433">
        <v>66.9247236842105</v>
      </c>
      <c r="AE7" s="433">
        <v>66.3548573684211</v>
      </c>
      <c r="AF7" s="433">
        <v>63.2650794736842</v>
      </c>
      <c r="AG7" s="433">
        <v>64.82596</v>
      </c>
      <c r="AH7" s="433">
        <v>65.8200836842105</v>
      </c>
      <c r="AI7" s="433">
        <v>65.6171257894737</v>
      </c>
      <c r="AJ7" s="433">
        <v>66.4777205263158</v>
      </c>
      <c r="AK7" s="433">
        <v>66.5828221052632</v>
      </c>
      <c r="AL7" s="433">
        <v>66.8304357894737</v>
      </c>
      <c r="AM7" s="433">
        <v>71.7893568421053</v>
      </c>
      <c r="AN7" s="433">
        <v>71.33214</v>
      </c>
      <c r="AO7" s="433">
        <v>71.9453726315789</v>
      </c>
      <c r="AP7" s="433">
        <v>72.59806</v>
      </c>
      <c r="AQ7" s="433">
        <v>73.0822705263158</v>
      </c>
      <c r="AR7" s="433">
        <v>73.8695505263158</v>
      </c>
      <c r="AS7" s="433">
        <v>73.5514736842105</v>
      </c>
      <c r="AT7" s="433">
        <v>73.1598610526316</v>
      </c>
      <c r="AU7" s="433">
        <v>75.0618463157895</v>
      </c>
      <c r="AV7" s="433">
        <v>75.7751589473684</v>
      </c>
      <c r="AW7" s="433">
        <v>77.0361021052631</v>
      </c>
      <c r="AX7" s="433">
        <v>80.6655315789474</v>
      </c>
      <c r="AY7" s="433">
        <v>84.0702294736842</v>
      </c>
      <c r="AZ7" s="433">
        <v>83.7362652631579</v>
      </c>
      <c r="BA7" s="433">
        <v>82.7225663157894</v>
      </c>
      <c r="BB7" s="433">
        <v>82.8003210526316</v>
      </c>
      <c r="BC7" s="433">
        <v>81.8932063157894</v>
      </c>
      <c r="BD7" s="433">
        <v>76.8205431578947</v>
      </c>
      <c r="BE7" s="435">
        <v>76.8254578947369</v>
      </c>
      <c r="BF7" s="457">
        <v>-0.00266843838112085</v>
      </c>
      <c r="BG7" s="457">
        <v>0.00489445582092873</v>
      </c>
      <c r="BH7" s="457">
        <v>0.109739891655033</v>
      </c>
    </row>
    <row r="8" spans="8:8" s="47" ht="10.2" customFormat="1">
      <c r="A8" s="54" t="s">
        <v>97</v>
      </c>
      <c r="B8" s="436">
        <v>13.3322320956526</v>
      </c>
      <c r="C8" s="436">
        <v>14.0620068952729</v>
      </c>
      <c r="D8" s="436">
        <v>14.073570742648</v>
      </c>
      <c r="E8" s="436">
        <v>15.5460450961759</v>
      </c>
      <c r="F8" s="436">
        <v>16.2270603765372</v>
      </c>
      <c r="G8" s="436">
        <v>16.2359025339549</v>
      </c>
      <c r="H8" s="436">
        <v>16.5844139735813</v>
      </c>
      <c r="I8" s="436">
        <v>18.6729784402924</v>
      </c>
      <c r="J8" s="436">
        <v>20.1506917718543</v>
      </c>
      <c r="K8" s="436">
        <v>20.8672648058213</v>
      </c>
      <c r="L8" s="436">
        <v>20.2723019617013</v>
      </c>
      <c r="M8" s="436">
        <v>23.8507535418537</v>
      </c>
      <c r="N8" s="436">
        <v>25.1971218624592</v>
      </c>
      <c r="O8" s="436">
        <v>26.4087866573097</v>
      </c>
      <c r="P8" s="436">
        <v>28.1200372422994</v>
      </c>
      <c r="Q8" s="436">
        <v>28.8711163181232</v>
      </c>
      <c r="R8" s="436">
        <v>30.2396032732906</v>
      </c>
      <c r="S8" s="436">
        <v>29.840048945356</v>
      </c>
      <c r="T8" s="436">
        <v>33.2425991641743</v>
      </c>
      <c r="U8" s="436">
        <v>39.3563261351534</v>
      </c>
      <c r="V8" s="436">
        <v>39.7108944238884</v>
      </c>
      <c r="W8" s="436">
        <v>43.9606722006723</v>
      </c>
      <c r="X8" s="436">
        <v>49.3954331757929</v>
      </c>
      <c r="Y8" s="436">
        <v>49.5120612596507</v>
      </c>
      <c r="Z8" s="436">
        <v>57.0062678947368</v>
      </c>
      <c r="AA8" s="436">
        <v>66.5373152631579</v>
      </c>
      <c r="AB8" s="436">
        <v>70.3682756332723</v>
      </c>
      <c r="AC8" s="436">
        <v>75.6459350862218</v>
      </c>
      <c r="AD8" s="436">
        <v>78.2414843539413</v>
      </c>
      <c r="AE8" s="436">
        <v>78.306382768428</v>
      </c>
      <c r="AF8" s="436">
        <v>76.8173887569619</v>
      </c>
      <c r="AG8" s="436">
        <v>78.539029954586</v>
      </c>
      <c r="AH8" s="436">
        <v>79.8715494291267</v>
      </c>
      <c r="AI8" s="436">
        <v>80.7429655439497</v>
      </c>
      <c r="AJ8" s="436">
        <v>81.4808700112981</v>
      </c>
      <c r="AK8" s="436">
        <v>81.8585095153263</v>
      </c>
      <c r="AL8" s="436">
        <v>82.7500820357951</v>
      </c>
      <c r="AM8" s="436">
        <v>87.9065212692433</v>
      </c>
      <c r="AN8" s="436">
        <v>87.6991465860528</v>
      </c>
      <c r="AO8" s="436">
        <v>89.0117332833152</v>
      </c>
      <c r="AP8" s="436">
        <v>89.8898349294737</v>
      </c>
      <c r="AQ8" s="436">
        <v>89.5072826394737</v>
      </c>
      <c r="AR8" s="436">
        <v>91.110120209421</v>
      </c>
      <c r="AS8" s="436">
        <v>89.426598096</v>
      </c>
      <c r="AT8" s="436">
        <v>89.6489871577369</v>
      </c>
      <c r="AU8" s="436">
        <v>92.8054538635263</v>
      </c>
      <c r="AV8" s="436">
        <v>93.3558676198947</v>
      </c>
      <c r="AW8" s="436">
        <v>94.7108562666316</v>
      </c>
      <c r="AX8" s="436">
        <v>99.0234028832631</v>
      </c>
      <c r="AY8" s="436">
        <v>101.002109025842</v>
      </c>
      <c r="AZ8" s="436">
        <v>101.355598200526</v>
      </c>
      <c r="BA8" s="436">
        <v>101.691380884684</v>
      </c>
      <c r="BB8" s="436">
        <v>97.4861983656316</v>
      </c>
      <c r="BC8" s="436">
        <v>102.068847319092</v>
      </c>
      <c r="BD8" s="436">
        <v>95.3085093562238</v>
      </c>
      <c r="BE8" s="436">
        <v>95.1164471476705</v>
      </c>
      <c r="BF8" s="458">
        <v>-0.00474189780893353</v>
      </c>
      <c r="BG8" s="458">
        <v>0.00614049548157602</v>
      </c>
      <c r="BH8" s="458">
        <v>0.135867313916942</v>
      </c>
    </row>
    <row r="9" spans="8:8">
      <c r="B9" s="433"/>
      <c r="C9" s="433"/>
      <c r="D9" s="433"/>
      <c r="E9" s="433"/>
      <c r="F9" s="433"/>
      <c r="G9" s="433"/>
      <c r="H9" s="433"/>
      <c r="I9" s="433"/>
      <c r="J9" s="433"/>
      <c r="K9" s="433"/>
      <c r="L9" s="433"/>
      <c r="M9" s="433"/>
      <c r="N9" s="433"/>
      <c r="O9" s="433"/>
      <c r="P9" s="433"/>
      <c r="Q9" s="433"/>
      <c r="R9" s="433"/>
      <c r="S9" s="433"/>
      <c r="T9" s="433"/>
      <c r="U9" s="433"/>
      <c r="V9" s="433"/>
      <c r="W9" s="433"/>
      <c r="X9" s="433"/>
      <c r="Y9" s="433"/>
      <c r="Z9" s="433"/>
      <c r="AA9" s="433"/>
      <c r="AB9" s="433"/>
      <c r="AC9" s="433"/>
      <c r="AD9" s="433"/>
      <c r="AE9" s="433"/>
      <c r="AF9" s="433"/>
      <c r="AG9" s="433"/>
      <c r="AH9" s="433"/>
      <c r="AI9" s="433"/>
      <c r="AJ9" s="433"/>
      <c r="AK9" s="433"/>
      <c r="AL9" s="433"/>
      <c r="AM9" s="433"/>
      <c r="AN9" s="433"/>
      <c r="AO9" s="433"/>
      <c r="AP9" s="433"/>
      <c r="AQ9" s="433"/>
      <c r="AR9" s="433"/>
      <c r="AS9" s="433"/>
      <c r="AT9" s="433"/>
      <c r="AU9" s="433"/>
      <c r="AV9" s="433"/>
      <c r="AW9" s="433"/>
      <c r="AX9" s="433"/>
      <c r="AY9" s="433"/>
      <c r="AZ9" s="433"/>
      <c r="BA9" s="433"/>
      <c r="BB9" s="433"/>
      <c r="BC9" s="433"/>
      <c r="BD9" s="433"/>
      <c r="BE9" s="435"/>
      <c r="BF9" s="457"/>
      <c r="BG9" s="457"/>
      <c r="BH9" s="457"/>
    </row>
    <row r="10" spans="8:8">
      <c r="A10" s="45" t="s">
        <v>98</v>
      </c>
      <c r="B10" s="433">
        <v>0.0</v>
      </c>
      <c r="C10" s="433">
        <v>0.0</v>
      </c>
      <c r="D10" s="433">
        <v>0.0</v>
      </c>
      <c r="E10" s="433">
        <v>0.0</v>
      </c>
      <c r="F10" s="433">
        <v>0.0</v>
      </c>
      <c r="G10" s="433">
        <v>0.0475409912536443</v>
      </c>
      <c r="H10" s="433">
        <v>0.0498646137026239</v>
      </c>
      <c r="I10" s="433">
        <v>0.0643531519274376</v>
      </c>
      <c r="J10" s="433">
        <v>0.0490424344023324</v>
      </c>
      <c r="K10" s="433">
        <v>0.0500676714285714</v>
      </c>
      <c r="L10" s="433">
        <v>0.054922641509434</v>
      </c>
      <c r="M10" s="433">
        <v>0.0502027915451895</v>
      </c>
      <c r="N10" s="433">
        <v>0.0538551078167116</v>
      </c>
      <c r="O10" s="433">
        <v>0.0541366620879121</v>
      </c>
      <c r="P10" s="433">
        <v>0.0843937633928572</v>
      </c>
      <c r="Q10" s="433">
        <v>0.0862515679442509</v>
      </c>
      <c r="R10" s="433">
        <v>0.0747225</v>
      </c>
      <c r="S10" s="433">
        <v>0.095912465437788</v>
      </c>
      <c r="T10" s="433">
        <v>0.137314784053156</v>
      </c>
      <c r="U10" s="433">
        <v>0.0973927918118467</v>
      </c>
      <c r="V10" s="433">
        <v>0.103321614285714</v>
      </c>
      <c r="W10" s="433">
        <v>0.107078920807453</v>
      </c>
      <c r="X10" s="433">
        <v>0.108156823308271</v>
      </c>
      <c r="Y10" s="433">
        <v>0.121116047351525</v>
      </c>
      <c r="Z10" s="433">
        <v>0.119376907894737</v>
      </c>
      <c r="AA10" s="433">
        <v>0.106763283730159</v>
      </c>
      <c r="AB10" s="433">
        <v>0.0996004043126685</v>
      </c>
      <c r="AC10" s="433">
        <v>0.101865494505494</v>
      </c>
      <c r="AD10" s="433">
        <v>0.107438402777778</v>
      </c>
      <c r="AE10" s="433">
        <v>0.119290037593985</v>
      </c>
      <c r="AF10" s="433">
        <v>0.115592457298137</v>
      </c>
      <c r="AG10" s="433">
        <v>0.351397492063492</v>
      </c>
      <c r="AH10" s="433">
        <v>0.44563205</v>
      </c>
      <c r="AI10" s="433">
        <v>0.463881203007519</v>
      </c>
      <c r="AJ10" s="433">
        <v>0.650455142857143</v>
      </c>
      <c r="AK10" s="433">
        <v>0.67501431010453</v>
      </c>
      <c r="AL10" s="433">
        <v>0.609325850253807</v>
      </c>
      <c r="AM10" s="433">
        <v>0.850248637873754</v>
      </c>
      <c r="AN10" s="433">
        <v>1.01407985835694</v>
      </c>
      <c r="AO10" s="433">
        <v>0.900295090287307</v>
      </c>
      <c r="AP10" s="433">
        <v>1.07407290085825</v>
      </c>
      <c r="AQ10" s="433">
        <v>1.56741031456089</v>
      </c>
      <c r="AR10" s="433">
        <v>1.57570869577978</v>
      </c>
      <c r="AS10" s="433">
        <v>1.69353638367225</v>
      </c>
      <c r="AT10" s="433">
        <v>1.72875616184549</v>
      </c>
      <c r="AU10" s="433">
        <v>2.01325481034589</v>
      </c>
      <c r="AV10" s="433">
        <v>2.19020582803824</v>
      </c>
      <c r="AW10" s="433">
        <v>2.4538216104798</v>
      </c>
      <c r="AX10" s="433">
        <v>2.45735005010909</v>
      </c>
      <c r="AY10" s="433">
        <v>2.30202525205827</v>
      </c>
      <c r="AZ10" s="433">
        <v>2.37825859784431</v>
      </c>
      <c r="BA10" s="433">
        <v>1.96340864256076</v>
      </c>
      <c r="BB10" s="433">
        <v>2.38365450770783</v>
      </c>
      <c r="BC10" s="433">
        <v>0.473010421274291</v>
      </c>
      <c r="BD10" s="433">
        <v>0.622944561868864</v>
      </c>
      <c r="BE10" s="435">
        <v>0.413941191137137</v>
      </c>
      <c r="BF10" s="457">
        <v>-0.337324331016462</v>
      </c>
      <c r="BG10" s="457">
        <v>-0.097033650805139</v>
      </c>
      <c r="BH10" s="457">
        <v>5.91286569735588E-4</v>
      </c>
    </row>
    <row r="11" spans="8:8">
      <c r="A11" s="45" t="s">
        <v>99</v>
      </c>
      <c r="B11" s="433">
        <v>0.0</v>
      </c>
      <c r="C11" s="433">
        <v>0.0</v>
      </c>
      <c r="D11" s="433">
        <v>0.0</v>
      </c>
      <c r="E11" s="433">
        <v>0.0</v>
      </c>
      <c r="F11" s="433">
        <v>0.0</v>
      </c>
      <c r="G11" s="433">
        <v>0.5146915</v>
      </c>
      <c r="H11" s="433">
        <v>0.63339525</v>
      </c>
      <c r="I11" s="433">
        <v>0.7165701875</v>
      </c>
      <c r="J11" s="433">
        <v>0.750800375</v>
      </c>
      <c r="K11" s="433">
        <v>0.7851518</v>
      </c>
      <c r="L11" s="433">
        <v>0.867177575</v>
      </c>
      <c r="M11" s="433">
        <v>0.864337725</v>
      </c>
      <c r="N11" s="433">
        <v>1.1168454625</v>
      </c>
      <c r="O11" s="433">
        <v>1.331944075</v>
      </c>
      <c r="P11" s="433">
        <v>1.7760194</v>
      </c>
      <c r="Q11" s="433">
        <v>1.8055082625</v>
      </c>
      <c r="R11" s="433">
        <v>1.873622875</v>
      </c>
      <c r="S11" s="433">
        <v>2.178474475</v>
      </c>
      <c r="T11" s="433">
        <v>2.98445495</v>
      </c>
      <c r="U11" s="433">
        <v>2.8516788875</v>
      </c>
      <c r="V11" s="433">
        <v>3.06712558859223</v>
      </c>
      <c r="W11" s="433">
        <v>3.19393242386731</v>
      </c>
      <c r="X11" s="433">
        <v>3.56569731472492</v>
      </c>
      <c r="Y11" s="433">
        <v>3.33978379409385</v>
      </c>
      <c r="Z11" s="433">
        <v>3.40316233851133</v>
      </c>
      <c r="AA11" s="433">
        <v>3.8590625</v>
      </c>
      <c r="AB11" s="433">
        <v>3.9996125625</v>
      </c>
      <c r="AC11" s="433">
        <v>4.92936073794521</v>
      </c>
      <c r="AD11" s="433">
        <v>4.98393703322444</v>
      </c>
      <c r="AE11" s="433">
        <v>5.38822364877749</v>
      </c>
      <c r="AF11" s="433">
        <v>5.59374048895831</v>
      </c>
      <c r="AG11" s="433">
        <v>6.75270962822204</v>
      </c>
      <c r="AH11" s="433">
        <v>7.3789509982127</v>
      </c>
      <c r="AI11" s="433">
        <v>7.50523301216012</v>
      </c>
      <c r="AJ11" s="433">
        <v>8.37600228095872</v>
      </c>
      <c r="AK11" s="433">
        <v>7.855363</v>
      </c>
      <c r="AL11" s="433">
        <v>8.990407</v>
      </c>
      <c r="AM11" s="433">
        <v>10.2261469647577</v>
      </c>
      <c r="AN11" s="433">
        <v>11.894463</v>
      </c>
      <c r="AO11" s="433">
        <v>12.4750557048106</v>
      </c>
      <c r="AP11" s="433">
        <v>13.5909392784592</v>
      </c>
      <c r="AQ11" s="433">
        <v>14.8456589842885</v>
      </c>
      <c r="AR11" s="433">
        <v>18.0634440836128</v>
      </c>
      <c r="AS11" s="433">
        <v>19.786257301834</v>
      </c>
      <c r="AT11" s="433">
        <v>22.8758721262415</v>
      </c>
      <c r="AU11" s="433">
        <v>31.9423754519358</v>
      </c>
      <c r="AV11" s="433">
        <v>32.6290407198591</v>
      </c>
      <c r="AW11" s="433">
        <v>35.7656708601629</v>
      </c>
      <c r="AX11" s="433">
        <v>40.971846093115</v>
      </c>
      <c r="AY11" s="433">
        <v>47.0791827899048</v>
      </c>
      <c r="AZ11" s="433">
        <v>49.8803208309096</v>
      </c>
      <c r="BA11" s="433">
        <v>51.3346995595824</v>
      </c>
      <c r="BB11" s="433">
        <v>52.9121053357326</v>
      </c>
      <c r="BC11" s="433">
        <v>54.3822343713919</v>
      </c>
      <c r="BD11" s="433">
        <v>54.920876610949</v>
      </c>
      <c r="BE11" s="435">
        <v>55.3680730069685</v>
      </c>
      <c r="BF11" s="457">
        <v>0.00538806964277927</v>
      </c>
      <c r="BG11" s="457">
        <v>0.0915307628459323</v>
      </c>
      <c r="BH11" s="457">
        <v>0.079089490638089</v>
      </c>
    </row>
    <row r="12" spans="8:8">
      <c r="A12" s="45" t="s">
        <v>100</v>
      </c>
      <c r="B12" s="433">
        <v>0.0</v>
      </c>
      <c r="C12" s="433">
        <v>0.0</v>
      </c>
      <c r="D12" s="433">
        <v>0.0</v>
      </c>
      <c r="E12" s="433">
        <v>0.0</v>
      </c>
      <c r="F12" s="433">
        <v>0.0</v>
      </c>
      <c r="G12" s="433">
        <v>0.0</v>
      </c>
      <c r="H12" s="433">
        <v>0.066</v>
      </c>
      <c r="I12" s="433">
        <v>0.057</v>
      </c>
      <c r="J12" s="433">
        <v>0.051</v>
      </c>
      <c r="K12" s="433">
        <v>0.046</v>
      </c>
      <c r="L12" s="433">
        <v>0.051</v>
      </c>
      <c r="M12" s="433">
        <v>0.073</v>
      </c>
      <c r="N12" s="433">
        <v>0.08</v>
      </c>
      <c r="O12" s="433">
        <v>0.091</v>
      </c>
      <c r="P12" s="433">
        <v>0.094</v>
      </c>
      <c r="Q12" s="433">
        <v>0.105</v>
      </c>
      <c r="R12" s="433">
        <v>0.11</v>
      </c>
      <c r="S12" s="433">
        <v>0.137</v>
      </c>
      <c r="T12" s="433">
        <v>0.208</v>
      </c>
      <c r="U12" s="433">
        <v>0.201</v>
      </c>
      <c r="V12" s="433">
        <v>0.195</v>
      </c>
      <c r="W12" s="433">
        <v>0.28</v>
      </c>
      <c r="X12" s="433">
        <v>0.271</v>
      </c>
      <c r="Y12" s="433">
        <v>0.327</v>
      </c>
      <c r="Z12" s="433">
        <v>0.321</v>
      </c>
      <c r="AA12" s="433">
        <v>0.963</v>
      </c>
      <c r="AB12" s="433">
        <v>1.033</v>
      </c>
      <c r="AC12" s="433">
        <v>1.743</v>
      </c>
      <c r="AD12" s="433">
        <v>1.75</v>
      </c>
      <c r="AE12" s="433">
        <v>1.786</v>
      </c>
      <c r="AF12" s="433">
        <v>1.879</v>
      </c>
      <c r="AG12" s="433">
        <v>1.738</v>
      </c>
      <c r="AH12" s="433">
        <v>1.743</v>
      </c>
      <c r="AI12" s="433">
        <v>1.161</v>
      </c>
      <c r="AJ12" s="433">
        <v>1.45</v>
      </c>
      <c r="AK12" s="433">
        <v>1.375</v>
      </c>
      <c r="AL12" s="433">
        <v>1.683</v>
      </c>
      <c r="AM12" s="433">
        <v>1.781</v>
      </c>
      <c r="AN12" s="433">
        <v>1.695</v>
      </c>
      <c r="AO12" s="433">
        <v>2.031</v>
      </c>
      <c r="AP12" s="433">
        <v>1.79</v>
      </c>
      <c r="AQ12" s="433">
        <v>1.431</v>
      </c>
      <c r="AR12" s="433">
        <v>2.696</v>
      </c>
      <c r="AS12" s="433">
        <v>3.588221316</v>
      </c>
      <c r="AT12" s="433">
        <v>3.3916818156</v>
      </c>
      <c r="AU12" s="433">
        <v>3.412477248</v>
      </c>
      <c r="AV12" s="433">
        <v>4.314426102</v>
      </c>
      <c r="AW12" s="433">
        <v>5.98317351470219</v>
      </c>
      <c r="AX12" s="433">
        <v>6.896006202</v>
      </c>
      <c r="AY12" s="433">
        <v>4.98987300500002</v>
      </c>
      <c r="AZ12" s="433">
        <v>5.56612961558999</v>
      </c>
      <c r="BA12" s="433">
        <v>6.72221602203591</v>
      </c>
      <c r="BB12" s="433">
        <v>7.44931011272033</v>
      </c>
      <c r="BC12" s="433">
        <v>9.15725196893666</v>
      </c>
      <c r="BD12" s="433">
        <v>9.54654954254351</v>
      </c>
      <c r="BE12" s="435">
        <v>10.3383839493967</v>
      </c>
      <c r="BF12" s="457">
        <v>0.0799857008827036</v>
      </c>
      <c r="BG12" s="457">
        <v>0.109029587617716</v>
      </c>
      <c r="BH12" s="457">
        <v>0.0147676716232453</v>
      </c>
    </row>
    <row r="13" spans="8:8">
      <c r="A13" s="45" t="s">
        <v>101</v>
      </c>
      <c r="B13" s="433">
        <v>0.0</v>
      </c>
      <c r="C13" s="433">
        <v>0.0</v>
      </c>
      <c r="D13" s="433">
        <v>0.0</v>
      </c>
      <c r="E13" s="433">
        <v>0.0</v>
      </c>
      <c r="F13" s="433">
        <v>0.0</v>
      </c>
      <c r="G13" s="433">
        <v>0.0</v>
      </c>
      <c r="H13" s="433">
        <v>0.0</v>
      </c>
      <c r="I13" s="433">
        <v>0.0</v>
      </c>
      <c r="J13" s="433">
        <v>0.0</v>
      </c>
      <c r="K13" s="433">
        <v>0.0</v>
      </c>
      <c r="L13" s="433">
        <v>0.189</v>
      </c>
      <c r="M13" s="433">
        <v>0.202</v>
      </c>
      <c r="N13" s="433">
        <v>0.192</v>
      </c>
      <c r="O13" s="433">
        <v>0.206</v>
      </c>
      <c r="P13" s="433">
        <v>0.216</v>
      </c>
      <c r="Q13" s="433">
        <v>0.227</v>
      </c>
      <c r="R13" s="433">
        <v>0.212</v>
      </c>
      <c r="S13" s="433">
        <v>0.231</v>
      </c>
      <c r="T13" s="433">
        <v>0.234</v>
      </c>
      <c r="U13" s="433">
        <v>0.255</v>
      </c>
      <c r="V13" s="433">
        <v>0.267</v>
      </c>
      <c r="W13" s="433">
        <v>0.266</v>
      </c>
      <c r="X13" s="433">
        <v>0.268</v>
      </c>
      <c r="Y13" s="433">
        <v>0.274</v>
      </c>
      <c r="Z13" s="433">
        <v>0.274</v>
      </c>
      <c r="AA13" s="433">
        <v>0.274</v>
      </c>
      <c r="AB13" s="433">
        <v>0.269</v>
      </c>
      <c r="AC13" s="433">
        <v>0.34</v>
      </c>
      <c r="AD13" s="433">
        <v>0.389</v>
      </c>
      <c r="AE13" s="433">
        <v>0.444</v>
      </c>
      <c r="AF13" s="433">
        <v>0.477</v>
      </c>
      <c r="AG13" s="433">
        <v>0.496</v>
      </c>
      <c r="AH13" s="433">
        <v>0.483</v>
      </c>
      <c r="AI13" s="433">
        <v>0.532</v>
      </c>
      <c r="AJ13" s="433">
        <v>0.457</v>
      </c>
      <c r="AK13" s="433">
        <v>0.496</v>
      </c>
      <c r="AL13" s="433">
        <v>0.496</v>
      </c>
      <c r="AM13" s="433">
        <v>0.491</v>
      </c>
      <c r="AN13" s="433">
        <v>0.495</v>
      </c>
      <c r="AO13" s="433">
        <v>0.467</v>
      </c>
      <c r="AP13" s="433">
        <v>0.503</v>
      </c>
      <c r="AQ13" s="433">
        <v>0.519726085710441</v>
      </c>
      <c r="AR13" s="433">
        <v>0.507136400947158</v>
      </c>
      <c r="AS13" s="433">
        <v>0.509349324642553</v>
      </c>
      <c r="AT13" s="433">
        <v>1.00328730364401</v>
      </c>
      <c r="AU13" s="433">
        <v>1.10998231943943</v>
      </c>
      <c r="AV13" s="433">
        <v>1.37838773189576</v>
      </c>
      <c r="AW13" s="433">
        <v>1.47605857737621</v>
      </c>
      <c r="AX13" s="433">
        <v>1.34643372060678</v>
      </c>
      <c r="AY13" s="433">
        <v>1.72892301592235</v>
      </c>
      <c r="AZ13" s="433">
        <v>1.82290012959278</v>
      </c>
      <c r="BA13" s="433">
        <v>1.99380433528889</v>
      </c>
      <c r="BB13" s="433">
        <v>1.99125928385928</v>
      </c>
      <c r="BC13" s="433">
        <v>2.11902928900707</v>
      </c>
      <c r="BD13" s="433">
        <v>2.43980830774144</v>
      </c>
      <c r="BE13" s="435">
        <v>2.43466209108652</v>
      </c>
      <c r="BF13" s="457">
        <v>-0.00483574829775091</v>
      </c>
      <c r="BG13" s="457">
        <v>0.0929317409588293</v>
      </c>
      <c r="BH13" s="457">
        <v>0.00347774762967935</v>
      </c>
    </row>
    <row r="14" spans="8:8">
      <c r="A14" s="45" t="s">
        <v>102</v>
      </c>
      <c r="B14" s="433">
        <v>0.0</v>
      </c>
      <c r="C14" s="433">
        <v>0.0</v>
      </c>
      <c r="D14" s="433">
        <v>0.0</v>
      </c>
      <c r="E14" s="433">
        <v>0.0</v>
      </c>
      <c r="F14" s="433">
        <v>0.0</v>
      </c>
      <c r="G14" s="433">
        <v>0.0</v>
      </c>
      <c r="H14" s="433">
        <v>0.0</v>
      </c>
      <c r="I14" s="433">
        <v>0.0</v>
      </c>
      <c r="J14" s="433">
        <v>0.0</v>
      </c>
      <c r="K14" s="433">
        <v>0.0</v>
      </c>
      <c r="L14" s="433">
        <v>0.0</v>
      </c>
      <c r="M14" s="433">
        <v>0.0</v>
      </c>
      <c r="N14" s="433">
        <v>0.0</v>
      </c>
      <c r="O14" s="433">
        <v>0.0</v>
      </c>
      <c r="P14" s="433">
        <v>0.0</v>
      </c>
      <c r="Q14" s="433">
        <v>0.0</v>
      </c>
      <c r="R14" s="433">
        <v>0.0</v>
      </c>
      <c r="S14" s="433">
        <v>0.0</v>
      </c>
      <c r="T14" s="433">
        <v>0.0</v>
      </c>
      <c r="U14" s="433">
        <v>0.0</v>
      </c>
      <c r="V14" s="433">
        <v>0.0</v>
      </c>
      <c r="W14" s="433">
        <v>0.0</v>
      </c>
      <c r="X14" s="433">
        <v>0.0</v>
      </c>
      <c r="Y14" s="433">
        <v>0.0</v>
      </c>
      <c r="Z14" s="433">
        <v>0.0</v>
      </c>
      <c r="AA14" s="433">
        <v>0.0</v>
      </c>
      <c r="AB14" s="433">
        <v>0.0</v>
      </c>
      <c r="AC14" s="433">
        <v>0.0</v>
      </c>
      <c r="AD14" s="433">
        <v>0.0</v>
      </c>
      <c r="AE14" s="433">
        <v>0.0</v>
      </c>
      <c r="AF14" s="433">
        <v>0.0</v>
      </c>
      <c r="AG14" s="433">
        <v>0.0</v>
      </c>
      <c r="AH14" s="433">
        <v>0.0</v>
      </c>
      <c r="AI14" s="433">
        <v>0.0</v>
      </c>
      <c r="AJ14" s="433">
        <v>0.0</v>
      </c>
      <c r="AK14" s="433">
        <v>0.0</v>
      </c>
      <c r="AL14" s="433">
        <v>0.0</v>
      </c>
      <c r="AM14" s="433">
        <v>0.0</v>
      </c>
      <c r="AN14" s="433">
        <v>0.0</v>
      </c>
      <c r="AO14" s="433">
        <v>0.00324057</v>
      </c>
      <c r="AP14" s="433">
        <v>0.102856283</v>
      </c>
      <c r="AQ14" s="433">
        <v>0.145555728742</v>
      </c>
      <c r="AR14" s="433">
        <v>0.218752751</v>
      </c>
      <c r="AS14" s="433">
        <v>0.208324462</v>
      </c>
      <c r="AT14" s="433">
        <v>0.216519797</v>
      </c>
      <c r="AU14" s="433">
        <v>0.235561874588</v>
      </c>
      <c r="AV14" s="433">
        <v>0.278200369999</v>
      </c>
      <c r="AW14" s="433">
        <v>0.296353241997</v>
      </c>
      <c r="AX14" s="433">
        <v>0.295787929997</v>
      </c>
      <c r="AY14" s="433">
        <v>0.399471182998</v>
      </c>
      <c r="AZ14" s="433">
        <v>0.407751048</v>
      </c>
      <c r="BA14" s="433">
        <v>0.489796490998</v>
      </c>
      <c r="BB14" s="433">
        <v>0.43085</v>
      </c>
      <c r="BC14" s="433">
        <v>0.427967651475</v>
      </c>
      <c r="BD14" s="433">
        <v>0.45472344827</v>
      </c>
      <c r="BE14" s="435">
        <v>0.484793656785307</v>
      </c>
      <c r="BF14" s="457">
        <v>0.063215644128146</v>
      </c>
      <c r="BG14" s="457">
        <v>0.0770229901080395</v>
      </c>
      <c r="BH14" s="457">
        <v>6.92494452080729E-4</v>
      </c>
    </row>
    <row r="15" spans="8:8">
      <c r="A15" s="45" t="s">
        <v>103</v>
      </c>
      <c r="B15" s="433">
        <v>0.0</v>
      </c>
      <c r="C15" s="433">
        <v>0.0</v>
      </c>
      <c r="D15" s="433">
        <v>0.0</v>
      </c>
      <c r="E15" s="433">
        <v>0.0</v>
      </c>
      <c r="F15" s="433">
        <v>0.0</v>
      </c>
      <c r="G15" s="433">
        <v>0.0</v>
      </c>
      <c r="H15" s="433">
        <v>0.227</v>
      </c>
      <c r="I15" s="433">
        <v>0.227</v>
      </c>
      <c r="J15" s="433">
        <v>0.23</v>
      </c>
      <c r="K15" s="433">
        <v>0.266</v>
      </c>
      <c r="L15" s="433">
        <v>0.266</v>
      </c>
      <c r="M15" s="433">
        <v>0.245</v>
      </c>
      <c r="N15" s="433">
        <v>0.242</v>
      </c>
      <c r="O15" s="433">
        <v>0.215</v>
      </c>
      <c r="P15" s="433">
        <v>0.163</v>
      </c>
      <c r="Q15" s="433">
        <v>0.085</v>
      </c>
      <c r="R15" s="433">
        <v>0.076</v>
      </c>
      <c r="S15" s="433">
        <v>0.151</v>
      </c>
      <c r="T15" s="433">
        <v>0.145</v>
      </c>
      <c r="U15" s="433">
        <v>0.142</v>
      </c>
      <c r="V15" s="433">
        <v>0.169</v>
      </c>
      <c r="W15" s="433">
        <v>0.154</v>
      </c>
      <c r="X15" s="433">
        <v>0.136</v>
      </c>
      <c r="Y15" s="433">
        <v>0.136</v>
      </c>
      <c r="Z15" s="433">
        <v>0.145</v>
      </c>
      <c r="AA15" s="433">
        <v>0.136</v>
      </c>
      <c r="AB15" s="433">
        <v>0.133</v>
      </c>
      <c r="AC15" s="433">
        <v>0.133</v>
      </c>
      <c r="AD15" s="433">
        <v>0.109</v>
      </c>
      <c r="AE15" s="433">
        <v>0.119</v>
      </c>
      <c r="AF15" s="433">
        <v>0.142</v>
      </c>
      <c r="AG15" s="433">
        <v>0.137</v>
      </c>
      <c r="AH15" s="433">
        <v>0.154</v>
      </c>
      <c r="AI15" s="433">
        <v>0.126</v>
      </c>
      <c r="AJ15" s="433">
        <v>0.139</v>
      </c>
      <c r="AK15" s="433">
        <v>0.158</v>
      </c>
      <c r="AL15" s="433">
        <v>0.163</v>
      </c>
      <c r="AM15" s="433">
        <v>0.186</v>
      </c>
      <c r="AN15" s="433">
        <v>0.196</v>
      </c>
      <c r="AO15" s="433">
        <v>0.153</v>
      </c>
      <c r="AP15" s="433">
        <v>0.348</v>
      </c>
      <c r="AQ15" s="433">
        <v>0.348</v>
      </c>
      <c r="AR15" s="433">
        <v>0.417</v>
      </c>
      <c r="AS15" s="433">
        <v>0.46</v>
      </c>
      <c r="AT15" s="433">
        <v>0.46</v>
      </c>
      <c r="AU15" s="433">
        <v>0.673</v>
      </c>
      <c r="AV15" s="433">
        <v>0.675</v>
      </c>
      <c r="AW15" s="433">
        <v>0.668</v>
      </c>
      <c r="AX15" s="433">
        <v>0.96</v>
      </c>
      <c r="AY15" s="433">
        <v>1.291</v>
      </c>
      <c r="AZ15" s="433">
        <v>0.907</v>
      </c>
      <c r="BA15" s="433">
        <v>0.556</v>
      </c>
      <c r="BB15" s="433">
        <v>0.471434</v>
      </c>
      <c r="BC15" s="433">
        <v>0.418896</v>
      </c>
      <c r="BD15" s="433">
        <v>0.52998</v>
      </c>
      <c r="BE15" s="435">
        <v>0.694229594809801</v>
      </c>
      <c r="BF15" s="457">
        <v>0.306337583754461</v>
      </c>
      <c r="BG15" s="457">
        <v>0.0142620239500248</v>
      </c>
      <c r="BH15" s="457">
        <v>9.91659309372817E-4</v>
      </c>
    </row>
    <row r="16" spans="8:8">
      <c r="A16" s="45" t="s">
        <v>104</v>
      </c>
      <c r="B16" s="433">
        <v>0.0</v>
      </c>
      <c r="C16" s="433">
        <v>0.0</v>
      </c>
      <c r="D16" s="433">
        <v>0.0</v>
      </c>
      <c r="E16" s="433">
        <v>0.0</v>
      </c>
      <c r="F16" s="433">
        <v>0.0</v>
      </c>
      <c r="G16" s="433">
        <v>0.0</v>
      </c>
      <c r="H16" s="433">
        <v>0.035</v>
      </c>
      <c r="I16" s="433">
        <v>0.035</v>
      </c>
      <c r="J16" s="433">
        <v>0.029</v>
      </c>
      <c r="K16" s="433">
        <v>0.025</v>
      </c>
      <c r="L16" s="433">
        <v>0.023</v>
      </c>
      <c r="M16" s="433">
        <v>0.019</v>
      </c>
      <c r="N16" s="433">
        <v>0.023</v>
      </c>
      <c r="O16" s="433">
        <v>0.029</v>
      </c>
      <c r="P16" s="433">
        <v>0.029</v>
      </c>
      <c r="Q16" s="433">
        <v>0.026</v>
      </c>
      <c r="R16" s="433">
        <v>0.019</v>
      </c>
      <c r="S16" s="433">
        <v>0.018</v>
      </c>
      <c r="T16" s="433">
        <v>0.016</v>
      </c>
      <c r="U16" s="433">
        <v>0.013</v>
      </c>
      <c r="V16" s="433">
        <v>0.017</v>
      </c>
      <c r="W16" s="433">
        <v>0.026</v>
      </c>
      <c r="X16" s="433">
        <v>0.031</v>
      </c>
      <c r="Y16" s="433">
        <v>0.027</v>
      </c>
      <c r="Z16" s="433">
        <v>0.026</v>
      </c>
      <c r="AA16" s="433">
        <v>0.031</v>
      </c>
      <c r="AB16" s="433">
        <v>0.025</v>
      </c>
      <c r="AC16" s="433">
        <v>0.03</v>
      </c>
      <c r="AD16" s="433">
        <v>0.028</v>
      </c>
      <c r="AE16" s="433">
        <v>0.032</v>
      </c>
      <c r="AF16" s="433">
        <v>0.033</v>
      </c>
      <c r="AG16" s="433">
        <v>0.017</v>
      </c>
      <c r="AH16" s="433">
        <v>0.018</v>
      </c>
      <c r="AI16" s="433">
        <v>0.018</v>
      </c>
      <c r="AJ16" s="433">
        <v>0.018</v>
      </c>
      <c r="AK16" s="433">
        <v>0.02</v>
      </c>
      <c r="AL16" s="433">
        <v>0.029</v>
      </c>
      <c r="AM16" s="433">
        <v>0.026</v>
      </c>
      <c r="AN16" s="433">
        <v>0.012</v>
      </c>
      <c r="AO16" s="433">
        <v>0.023</v>
      </c>
      <c r="AP16" s="433">
        <v>0.022</v>
      </c>
      <c r="AQ16" s="433">
        <v>0.026</v>
      </c>
      <c r="AR16" s="433">
        <v>0.019</v>
      </c>
      <c r="AS16" s="433">
        <v>0.02</v>
      </c>
      <c r="AT16" s="433">
        <v>0.019</v>
      </c>
      <c r="AU16" s="433">
        <v>0.0</v>
      </c>
      <c r="AV16" s="433">
        <v>0.0</v>
      </c>
      <c r="AW16" s="433">
        <v>0.0</v>
      </c>
      <c r="AX16" s="433">
        <v>0.0</v>
      </c>
      <c r="AY16" s="433">
        <v>0.0</v>
      </c>
      <c r="AZ16" s="433">
        <v>0.0</v>
      </c>
      <c r="BA16" s="433">
        <v>0.0</v>
      </c>
      <c r="BB16" s="433">
        <v>0.0</v>
      </c>
      <c r="BC16" s="433">
        <v>0.0</v>
      </c>
      <c r="BD16" s="433">
        <v>0.0</v>
      </c>
      <c r="BE16" s="435">
        <v>0.0</v>
      </c>
      <c r="BF16" s="457">
        <v>0.0</v>
      </c>
      <c r="BG16" s="457">
        <v>-1.0</v>
      </c>
      <c r="BH16" s="457">
        <v>0.0</v>
      </c>
    </row>
    <row r="17" spans="8:8">
      <c r="A17" s="45" t="s">
        <v>105</v>
      </c>
      <c r="B17" s="433">
        <v>0.0</v>
      </c>
      <c r="C17" s="433">
        <v>0.0</v>
      </c>
      <c r="D17" s="433">
        <v>0.0</v>
      </c>
      <c r="E17" s="433">
        <v>0.0</v>
      </c>
      <c r="F17" s="433">
        <v>0.0</v>
      </c>
      <c r="G17" s="433">
        <v>0.0</v>
      </c>
      <c r="H17" s="433">
        <v>0.0</v>
      </c>
      <c r="I17" s="433">
        <v>0.0</v>
      </c>
      <c r="J17" s="433">
        <v>0.0</v>
      </c>
      <c r="K17" s="433">
        <v>0.0</v>
      </c>
      <c r="L17" s="433">
        <v>0.0</v>
      </c>
      <c r="M17" s="433">
        <v>0.0</v>
      </c>
      <c r="N17" s="433">
        <v>0.0</v>
      </c>
      <c r="O17" s="433">
        <v>0.0</v>
      </c>
      <c r="P17" s="433">
        <v>0.0</v>
      </c>
      <c r="Q17" s="433">
        <v>0.0</v>
      </c>
      <c r="R17" s="433">
        <v>0.0</v>
      </c>
      <c r="S17" s="433">
        <v>0.0</v>
      </c>
      <c r="T17" s="433">
        <v>0.0</v>
      </c>
      <c r="U17" s="433">
        <v>0.0</v>
      </c>
      <c r="V17" s="433">
        <v>0.0</v>
      </c>
      <c r="W17" s="433">
        <v>0.0</v>
      </c>
      <c r="X17" s="433">
        <v>0.0</v>
      </c>
      <c r="Y17" s="433">
        <v>0.0</v>
      </c>
      <c r="Z17" s="433">
        <v>0.0</v>
      </c>
      <c r="AA17" s="433">
        <v>0.0</v>
      </c>
      <c r="AB17" s="433">
        <v>0.0</v>
      </c>
      <c r="AC17" s="433">
        <v>0.0</v>
      </c>
      <c r="AD17" s="433">
        <v>0.0</v>
      </c>
      <c r="AE17" s="433">
        <v>0.0</v>
      </c>
      <c r="AF17" s="433">
        <v>0.0</v>
      </c>
      <c r="AG17" s="433">
        <v>0.0</v>
      </c>
      <c r="AH17" s="433">
        <v>0.0</v>
      </c>
      <c r="AI17" s="433">
        <v>0.0</v>
      </c>
      <c r="AJ17" s="433">
        <v>0.0</v>
      </c>
      <c r="AK17" s="433">
        <v>0.0</v>
      </c>
      <c r="AL17" s="433">
        <v>0.0</v>
      </c>
      <c r="AM17" s="433">
        <v>0.0</v>
      </c>
      <c r="AN17" s="433">
        <v>0.0</v>
      </c>
      <c r="AO17" s="433">
        <v>0.0</v>
      </c>
      <c r="AP17" s="433">
        <v>0.0</v>
      </c>
      <c r="AQ17" s="433">
        <v>0.0</v>
      </c>
      <c r="AR17" s="433">
        <v>0.0</v>
      </c>
      <c r="AS17" s="433">
        <v>0.0</v>
      </c>
      <c r="AT17" s="433">
        <v>0.0</v>
      </c>
      <c r="AU17" s="433">
        <v>0.0</v>
      </c>
      <c r="AV17" s="433">
        <v>0.0</v>
      </c>
      <c r="AW17" s="433">
        <v>0.0</v>
      </c>
      <c r="AX17" s="433">
        <v>0.0</v>
      </c>
      <c r="AY17" s="433">
        <v>0.0</v>
      </c>
      <c r="AZ17" s="433">
        <v>0.0</v>
      </c>
      <c r="BA17" s="433">
        <v>0.0</v>
      </c>
      <c r="BB17" s="433">
        <v>0.0</v>
      </c>
      <c r="BC17" s="433">
        <v>0.0</v>
      </c>
      <c r="BD17" s="433">
        <v>0.0</v>
      </c>
      <c r="BE17" s="435">
        <v>0.0</v>
      </c>
      <c r="BF17" s="457">
        <v>0.0</v>
      </c>
      <c r="BG17" s="457">
        <v>0.0</v>
      </c>
      <c r="BH17" s="457">
        <v>0.0</v>
      </c>
    </row>
    <row r="18" spans="8:8">
      <c r="A18" s="45" t="s">
        <v>106</v>
      </c>
      <c r="B18" s="433">
        <v>0.0</v>
      </c>
      <c r="C18" s="433">
        <v>0.0</v>
      </c>
      <c r="D18" s="433">
        <v>0.0</v>
      </c>
      <c r="E18" s="433">
        <v>0.0</v>
      </c>
      <c r="F18" s="433">
        <v>0.0</v>
      </c>
      <c r="G18" s="433">
        <v>0.0</v>
      </c>
      <c r="H18" s="433">
        <v>0.107</v>
      </c>
      <c r="I18" s="433">
        <v>0.141</v>
      </c>
      <c r="J18" s="433">
        <v>0.117</v>
      </c>
      <c r="K18" s="433">
        <v>0.156</v>
      </c>
      <c r="L18" s="433">
        <v>0.338</v>
      </c>
      <c r="M18" s="433">
        <v>0.724</v>
      </c>
      <c r="N18" s="433">
        <v>0.699</v>
      </c>
      <c r="O18" s="433">
        <v>0.752</v>
      </c>
      <c r="P18" s="433">
        <v>0.642</v>
      </c>
      <c r="Q18" s="433">
        <v>0.682105263157895</v>
      </c>
      <c r="R18" s="433">
        <v>1.10910526315789</v>
      </c>
      <c r="S18" s="433">
        <v>1.19810526315789</v>
      </c>
      <c r="T18" s="433">
        <v>1.02610526315789</v>
      </c>
      <c r="U18" s="433">
        <v>1.23710526315789</v>
      </c>
      <c r="V18" s="433">
        <v>0.93699</v>
      </c>
      <c r="W18" s="433">
        <v>0.86075</v>
      </c>
      <c r="X18" s="433">
        <v>0.910516</v>
      </c>
      <c r="Y18" s="433">
        <v>0.883962</v>
      </c>
      <c r="Z18" s="433">
        <v>1.171867</v>
      </c>
      <c r="AA18" s="433">
        <v>1.22075563157895</v>
      </c>
      <c r="AB18" s="433">
        <v>1.33506391578947</v>
      </c>
      <c r="AC18" s="433">
        <v>1.82165317368421</v>
      </c>
      <c r="AD18" s="433">
        <v>1.72201002105263</v>
      </c>
      <c r="AE18" s="433">
        <v>1.69305722105263</v>
      </c>
      <c r="AF18" s="433">
        <v>1.75083889473684</v>
      </c>
      <c r="AG18" s="433">
        <v>1.73942529548791</v>
      </c>
      <c r="AH18" s="433">
        <v>1.85083236415789</v>
      </c>
      <c r="AI18" s="433">
        <v>1.61432092968421</v>
      </c>
      <c r="AJ18" s="433">
        <v>2.41370143136842</v>
      </c>
      <c r="AK18" s="433">
        <v>2.80561786169474</v>
      </c>
      <c r="AL18" s="433">
        <v>3.0532751956</v>
      </c>
      <c r="AM18" s="433">
        <v>3.32633306673684</v>
      </c>
      <c r="AN18" s="433">
        <v>3.546236776</v>
      </c>
      <c r="AO18" s="433">
        <v>3.720174545</v>
      </c>
      <c r="AP18" s="433">
        <v>3.99598306011111</v>
      </c>
      <c r="AQ18" s="433">
        <v>4.29515444444444</v>
      </c>
      <c r="AR18" s="433">
        <v>4.75568846588889</v>
      </c>
      <c r="AS18" s="433">
        <v>4.91883754966667</v>
      </c>
      <c r="AT18" s="433">
        <v>5.29447689633333</v>
      </c>
      <c r="AU18" s="433">
        <v>6.02833793816754</v>
      </c>
      <c r="AV18" s="433">
        <v>6.00949093704229</v>
      </c>
      <c r="AW18" s="433">
        <v>6.87883171381685</v>
      </c>
      <c r="AX18" s="433">
        <v>7.35452379893281</v>
      </c>
      <c r="AY18" s="433">
        <v>7.84912665141928</v>
      </c>
      <c r="AZ18" s="433">
        <v>8.04780318953134</v>
      </c>
      <c r="BA18" s="433">
        <v>8.76040566275881</v>
      </c>
      <c r="BB18" s="433">
        <v>8.79090698828149</v>
      </c>
      <c r="BC18" s="433">
        <v>9.59982316997704</v>
      </c>
      <c r="BD18" s="433">
        <v>10.6364789564071</v>
      </c>
      <c r="BE18" s="435">
        <v>10.5746250728304</v>
      </c>
      <c r="BF18" s="457">
        <v>-0.00853161108863298</v>
      </c>
      <c r="BG18" s="457">
        <v>0.0722535253149654</v>
      </c>
      <c r="BH18" s="457">
        <v>0.0151051258474114</v>
      </c>
    </row>
    <row r="19" spans="8:8">
      <c r="A19" s="45" t="s">
        <v>107</v>
      </c>
      <c r="B19" s="433">
        <v>0.0</v>
      </c>
      <c r="C19" s="433">
        <v>0.0</v>
      </c>
      <c r="D19" s="433">
        <v>0.0</v>
      </c>
      <c r="E19" s="433">
        <v>0.0</v>
      </c>
      <c r="F19" s="433">
        <v>0.0</v>
      </c>
      <c r="G19" s="433">
        <v>0.0</v>
      </c>
      <c r="H19" s="433">
        <v>0.97</v>
      </c>
      <c r="I19" s="433">
        <v>0.831</v>
      </c>
      <c r="J19" s="433">
        <v>0.978</v>
      </c>
      <c r="K19" s="433">
        <v>0.984</v>
      </c>
      <c r="L19" s="433">
        <v>1.012</v>
      </c>
      <c r="M19" s="433">
        <v>1.103</v>
      </c>
      <c r="N19" s="433">
        <v>1.193</v>
      </c>
      <c r="O19" s="433">
        <v>1.339</v>
      </c>
      <c r="P19" s="433">
        <v>1.289</v>
      </c>
      <c r="Q19" s="433">
        <v>1.292</v>
      </c>
      <c r="R19" s="433">
        <v>1.308</v>
      </c>
      <c r="S19" s="433">
        <v>1.406</v>
      </c>
      <c r="T19" s="433">
        <v>1.515</v>
      </c>
      <c r="U19" s="433">
        <v>1.289</v>
      </c>
      <c r="V19" s="433">
        <v>1.209</v>
      </c>
      <c r="W19" s="433">
        <v>1.266</v>
      </c>
      <c r="X19" s="433">
        <v>1.304</v>
      </c>
      <c r="Y19" s="433">
        <v>1.422</v>
      </c>
      <c r="Z19" s="433">
        <v>1.389</v>
      </c>
      <c r="AA19" s="433">
        <v>1.60384210526316</v>
      </c>
      <c r="AB19" s="433">
        <v>1.36784210526316</v>
      </c>
      <c r="AC19" s="433">
        <v>1.47</v>
      </c>
      <c r="AD19" s="433">
        <v>1.064</v>
      </c>
      <c r="AE19" s="433">
        <v>1.131</v>
      </c>
      <c r="AF19" s="433">
        <v>0.951</v>
      </c>
      <c r="AG19" s="433">
        <v>1.22217109473684</v>
      </c>
      <c r="AH19" s="433">
        <v>1.179</v>
      </c>
      <c r="AI19" s="433">
        <v>1.040475684</v>
      </c>
      <c r="AJ19" s="433">
        <v>1.21712006505263</v>
      </c>
      <c r="AK19" s="433">
        <v>1.33550642199743</v>
      </c>
      <c r="AL19" s="433">
        <v>1.26892886091316</v>
      </c>
      <c r="AM19" s="433">
        <v>1.18301222491928</v>
      </c>
      <c r="AN19" s="433">
        <v>0.965124540110933</v>
      </c>
      <c r="AO19" s="433">
        <v>1.0528671531118</v>
      </c>
      <c r="AP19" s="433">
        <v>0.758547456624359</v>
      </c>
      <c r="AQ19" s="433">
        <v>0.756636889042734</v>
      </c>
      <c r="AR19" s="433">
        <v>0.802227809701923</v>
      </c>
      <c r="AS19" s="433">
        <v>0.887007294291037</v>
      </c>
      <c r="AT19" s="433">
        <v>0.90163875462556</v>
      </c>
      <c r="AU19" s="433">
        <v>0.771436084594868</v>
      </c>
      <c r="AV19" s="433">
        <v>0.826520094440057</v>
      </c>
      <c r="AW19" s="433">
        <v>0.975492630206931</v>
      </c>
      <c r="AX19" s="433">
        <v>1.11800111022667</v>
      </c>
      <c r="AY19" s="433">
        <v>0.942699930674004</v>
      </c>
      <c r="AZ19" s="433">
        <v>1.01901847619142</v>
      </c>
      <c r="BA19" s="433">
        <v>1.0037863013038</v>
      </c>
      <c r="BB19" s="433">
        <v>1.06660713852175</v>
      </c>
      <c r="BC19" s="433">
        <v>0.99903208241864</v>
      </c>
      <c r="BD19" s="433">
        <v>1.24271642528592</v>
      </c>
      <c r="BE19" s="435">
        <v>1.26262951067168</v>
      </c>
      <c r="BF19" s="457">
        <v>0.0132478155471174</v>
      </c>
      <c r="BG19" s="457">
        <v>0.0326043418266053</v>
      </c>
      <c r="BH19" s="457">
        <v>0.00180357956201717</v>
      </c>
    </row>
    <row r="20" spans="8:8">
      <c r="A20" s="45" t="s">
        <v>108</v>
      </c>
      <c r="B20" s="433">
        <v>0.0</v>
      </c>
      <c r="C20" s="433">
        <v>0.0</v>
      </c>
      <c r="D20" s="433">
        <v>0.0</v>
      </c>
      <c r="E20" s="433">
        <v>0.0</v>
      </c>
      <c r="F20" s="433">
        <v>0.0</v>
      </c>
      <c r="G20" s="433">
        <v>0.0</v>
      </c>
      <c r="H20" s="433">
        <v>0.056</v>
      </c>
      <c r="I20" s="433">
        <v>0.059</v>
      </c>
      <c r="J20" s="433">
        <v>0.061</v>
      </c>
      <c r="K20" s="433">
        <v>0.066</v>
      </c>
      <c r="L20" s="433">
        <v>0.063</v>
      </c>
      <c r="M20" s="433">
        <v>0.072</v>
      </c>
      <c r="N20" s="433">
        <v>0.074</v>
      </c>
      <c r="O20" s="433">
        <v>0.056</v>
      </c>
      <c r="P20" s="433">
        <v>0.079</v>
      </c>
      <c r="Q20" s="433">
        <v>0.084</v>
      </c>
      <c r="R20" s="433">
        <v>0.089</v>
      </c>
      <c r="S20" s="433">
        <v>0.091</v>
      </c>
      <c r="T20" s="433">
        <v>0.075</v>
      </c>
      <c r="U20" s="433">
        <v>0.08</v>
      </c>
      <c r="V20" s="433">
        <v>0.095</v>
      </c>
      <c r="W20" s="433">
        <v>0.097</v>
      </c>
      <c r="X20" s="433">
        <v>0.11</v>
      </c>
      <c r="Y20" s="433">
        <v>0.107</v>
      </c>
      <c r="Z20" s="433">
        <v>0.095</v>
      </c>
      <c r="AA20" s="433">
        <v>0.111</v>
      </c>
      <c r="AB20" s="433">
        <v>0.111894736842105</v>
      </c>
      <c r="AC20" s="433">
        <v>0.123842105263158</v>
      </c>
      <c r="AD20" s="433">
        <v>0.133578947368421</v>
      </c>
      <c r="AE20" s="433">
        <v>0.119842105263158</v>
      </c>
      <c r="AF20" s="433">
        <v>0.121631578947368</v>
      </c>
      <c r="AG20" s="433">
        <v>0.119578947368421</v>
      </c>
      <c r="AH20" s="433">
        <v>0.115789473684211</v>
      </c>
      <c r="AI20" s="433">
        <v>0.128789473684211</v>
      </c>
      <c r="AJ20" s="433">
        <v>0.134789473684211</v>
      </c>
      <c r="AK20" s="433">
        <v>0.104236082772355</v>
      </c>
      <c r="AL20" s="433">
        <v>0.106556235199827</v>
      </c>
      <c r="AM20" s="433">
        <v>0.120365685481979</v>
      </c>
      <c r="AN20" s="433">
        <v>0.118119064307251</v>
      </c>
      <c r="AO20" s="433">
        <v>0.111659798350576</v>
      </c>
      <c r="AP20" s="433">
        <v>0.1044949483567</v>
      </c>
      <c r="AQ20" s="433">
        <v>0.122786674930669</v>
      </c>
      <c r="AR20" s="433">
        <v>0.231764634808479</v>
      </c>
      <c r="AS20" s="433">
        <v>0.990639372646887</v>
      </c>
      <c r="AT20" s="433">
        <v>1.06883397947191</v>
      </c>
      <c r="AU20" s="433">
        <v>1.23056470889551</v>
      </c>
      <c r="AV20" s="433">
        <v>1.27783298626271</v>
      </c>
      <c r="AW20" s="433">
        <v>1.47709789387765</v>
      </c>
      <c r="AX20" s="433">
        <v>1.68309765122842</v>
      </c>
      <c r="AY20" s="433">
        <v>2.27142999569452</v>
      </c>
      <c r="AZ20" s="433">
        <v>2.79908104286</v>
      </c>
      <c r="BA20" s="433">
        <v>3.55340175820995</v>
      </c>
      <c r="BB20" s="433">
        <v>3.39466853733767</v>
      </c>
      <c r="BC20" s="433">
        <v>3.38312403685629</v>
      </c>
      <c r="BD20" s="433">
        <v>3.12005589439019</v>
      </c>
      <c r="BE20" s="435">
        <v>3.12961648345712</v>
      </c>
      <c r="BF20" s="457">
        <v>3.23623804254547E-4</v>
      </c>
      <c r="BG20" s="457">
        <v>0.113077008699874</v>
      </c>
      <c r="BH20" s="457">
        <v>0.0044704422626021</v>
      </c>
    </row>
    <row r="21" spans="8:8" s="47" ht="10.2" customFormat="1">
      <c r="A21" s="54" t="s">
        <v>109</v>
      </c>
      <c r="B21" s="436">
        <v>0.0</v>
      </c>
      <c r="C21" s="436">
        <v>0.0</v>
      </c>
      <c r="D21" s="436">
        <v>0.0</v>
      </c>
      <c r="E21" s="436">
        <v>0.0</v>
      </c>
      <c r="F21" s="436">
        <v>0.0</v>
      </c>
      <c r="G21" s="436">
        <v>0.562232491253644</v>
      </c>
      <c r="H21" s="436">
        <v>2.14425986370262</v>
      </c>
      <c r="I21" s="436">
        <v>2.13092333942744</v>
      </c>
      <c r="J21" s="436">
        <v>2.26584280940233</v>
      </c>
      <c r="K21" s="436">
        <v>2.37821947142857</v>
      </c>
      <c r="L21" s="436">
        <v>2.86410021650943</v>
      </c>
      <c r="M21" s="436">
        <v>3.35254051654519</v>
      </c>
      <c r="N21" s="436">
        <v>3.67370057031671</v>
      </c>
      <c r="O21" s="436">
        <v>4.07408073708791</v>
      </c>
      <c r="P21" s="436">
        <v>4.37241316339286</v>
      </c>
      <c r="Q21" s="436">
        <v>4.39286509360215</v>
      </c>
      <c r="R21" s="436">
        <v>4.87145063815789</v>
      </c>
      <c r="S21" s="436">
        <v>5.50649220359568</v>
      </c>
      <c r="T21" s="436">
        <v>6.34087499721105</v>
      </c>
      <c r="U21" s="436">
        <v>6.16617694246974</v>
      </c>
      <c r="V21" s="436">
        <v>6.05943720287795</v>
      </c>
      <c r="W21" s="436">
        <v>6.25076134467477</v>
      </c>
      <c r="X21" s="436">
        <v>6.70437013803319</v>
      </c>
      <c r="Y21" s="436">
        <v>6.63786184144537</v>
      </c>
      <c r="Z21" s="436">
        <v>6.94440624640606</v>
      </c>
      <c r="AA21" s="436">
        <v>8.30542352057227</v>
      </c>
      <c r="AB21" s="436">
        <v>8.37401372470741</v>
      </c>
      <c r="AC21" s="436">
        <v>10.6927215113981</v>
      </c>
      <c r="AD21" s="436">
        <v>10.2869644044233</v>
      </c>
      <c r="AE21" s="436">
        <v>10.8324130126873</v>
      </c>
      <c r="AF21" s="436">
        <v>11.0638034199407</v>
      </c>
      <c r="AG21" s="436">
        <v>12.5732824578787</v>
      </c>
      <c r="AH21" s="436">
        <v>13.3682048860548</v>
      </c>
      <c r="AI21" s="436">
        <v>12.5897003025361</v>
      </c>
      <c r="AJ21" s="436">
        <v>14.8560683939211</v>
      </c>
      <c r="AK21" s="436">
        <v>14.824737676569</v>
      </c>
      <c r="AL21" s="436">
        <v>16.3994931419668</v>
      </c>
      <c r="AM21" s="436">
        <v>18.1901065797696</v>
      </c>
      <c r="AN21" s="436">
        <v>19.9360232387751</v>
      </c>
      <c r="AO21" s="436">
        <v>20.9372928615602</v>
      </c>
      <c r="AP21" s="436">
        <v>22.2898939274097</v>
      </c>
      <c r="AQ21" s="436">
        <v>24.0579291217197</v>
      </c>
      <c r="AR21" s="436">
        <v>29.286722841739</v>
      </c>
      <c r="AS21" s="436">
        <v>33.0621730047534</v>
      </c>
      <c r="AT21" s="436">
        <v>36.9600668347618</v>
      </c>
      <c r="AU21" s="436">
        <v>47.4169904359671</v>
      </c>
      <c r="AV21" s="436">
        <v>49.5791047695372</v>
      </c>
      <c r="AW21" s="436">
        <v>55.9745000426195</v>
      </c>
      <c r="AX21" s="436">
        <v>63.0830465562158</v>
      </c>
      <c r="AY21" s="436">
        <v>68.8537318236713</v>
      </c>
      <c r="AZ21" s="436">
        <v>72.8282629305195</v>
      </c>
      <c r="BA21" s="436">
        <v>76.3775187727385</v>
      </c>
      <c r="BB21" s="436">
        <v>78.890795904161</v>
      </c>
      <c r="BC21" s="436">
        <v>80.9603689913369</v>
      </c>
      <c r="BD21" s="436">
        <v>83.5141337474561</v>
      </c>
      <c r="BE21" s="436">
        <v>84.7009545571432</v>
      </c>
      <c r="BF21" s="458">
        <v>0.0114399490686119</v>
      </c>
      <c r="BG21" s="458">
        <v>0.0849325106477095</v>
      </c>
      <c r="BH21" s="458">
        <v>0.120989497894233</v>
      </c>
    </row>
    <row r="22" spans="8:8">
      <c r="B22" s="433"/>
      <c r="C22" s="433"/>
      <c r="D22" s="433"/>
      <c r="E22" s="433"/>
      <c r="F22" s="433"/>
      <c r="G22" s="433"/>
      <c r="H22" s="433"/>
      <c r="I22" s="433"/>
      <c r="J22" s="433"/>
      <c r="K22" s="433"/>
      <c r="L22" s="433"/>
      <c r="M22" s="433"/>
      <c r="N22" s="433"/>
      <c r="O22" s="433"/>
      <c r="P22" s="433"/>
      <c r="Q22" s="433"/>
      <c r="R22" s="433"/>
      <c r="S22" s="433"/>
      <c r="T22" s="433"/>
      <c r="U22" s="433"/>
      <c r="V22" s="433"/>
      <c r="W22" s="433"/>
      <c r="X22" s="433"/>
      <c r="Y22" s="433"/>
      <c r="Z22" s="433"/>
      <c r="AA22" s="433"/>
      <c r="AB22" s="433"/>
      <c r="AC22" s="433"/>
      <c r="AD22" s="433"/>
      <c r="AE22" s="433"/>
      <c r="AF22" s="433"/>
      <c r="AG22" s="433"/>
      <c r="AH22" s="433"/>
      <c r="AI22" s="433"/>
      <c r="AJ22" s="433"/>
      <c r="AK22" s="433"/>
      <c r="AL22" s="433"/>
      <c r="AM22" s="433"/>
      <c r="AN22" s="433"/>
      <c r="AO22" s="433"/>
      <c r="AP22" s="433"/>
      <c r="AQ22" s="433"/>
      <c r="AR22" s="433"/>
      <c r="AS22" s="433"/>
      <c r="AT22" s="433"/>
      <c r="AU22" s="433"/>
      <c r="AV22" s="433"/>
      <c r="AW22" s="433"/>
      <c r="AX22" s="433"/>
      <c r="AY22" s="433"/>
      <c r="AZ22" s="433"/>
      <c r="BA22" s="433"/>
      <c r="BB22" s="433"/>
      <c r="BC22" s="433"/>
      <c r="BD22" s="433"/>
      <c r="BE22" s="435"/>
      <c r="BF22" s="457"/>
      <c r="BG22" s="457"/>
      <c r="BH22" s="457"/>
    </row>
    <row r="23" spans="8:8">
      <c r="A23" s="218" t="s">
        <v>110</v>
      </c>
      <c r="B23" s="433">
        <v>0.0</v>
      </c>
      <c r="C23" s="433">
        <v>0.0</v>
      </c>
      <c r="D23" s="433">
        <v>0.0</v>
      </c>
      <c r="E23" s="433">
        <v>0.0</v>
      </c>
      <c r="F23" s="433">
        <v>0.0</v>
      </c>
      <c r="G23" s="433">
        <v>0.0</v>
      </c>
      <c r="H23" s="433">
        <v>0.0</v>
      </c>
      <c r="I23" s="433">
        <v>0.0</v>
      </c>
      <c r="J23" s="433">
        <v>0.0</v>
      </c>
      <c r="K23" s="433">
        <v>0.0</v>
      </c>
      <c r="L23" s="433">
        <v>0.0</v>
      </c>
      <c r="M23" s="433">
        <v>0.0</v>
      </c>
      <c r="N23" s="433">
        <v>0.0</v>
      </c>
      <c r="O23" s="433">
        <v>0.0</v>
      </c>
      <c r="P23" s="433">
        <v>0.0</v>
      </c>
      <c r="Q23" s="433">
        <v>0.0</v>
      </c>
      <c r="R23" s="433">
        <v>0.0</v>
      </c>
      <c r="S23" s="433">
        <v>0.0</v>
      </c>
      <c r="T23" s="433">
        <v>0.0</v>
      </c>
      <c r="U23" s="433">
        <v>0.0</v>
      </c>
      <c r="V23" s="433">
        <v>0.0</v>
      </c>
      <c r="W23" s="433">
        <v>1.287501</v>
      </c>
      <c r="X23" s="433">
        <v>0.905816</v>
      </c>
      <c r="Y23" s="433">
        <v>1.04696</v>
      </c>
      <c r="Z23" s="433">
        <v>1.10445</v>
      </c>
      <c r="AA23" s="433">
        <v>1.142485</v>
      </c>
      <c r="AB23" s="433">
        <v>1.225832</v>
      </c>
      <c r="AC23" s="433">
        <v>1.32916399999989</v>
      </c>
      <c r="AD23" s="433">
        <v>1.361111</v>
      </c>
      <c r="AE23" s="433">
        <v>1.210555</v>
      </c>
      <c r="AF23" s="433">
        <v>1.857221</v>
      </c>
      <c r="AG23" s="433">
        <v>1.589444</v>
      </c>
      <c r="AH23" s="433">
        <v>1.711389</v>
      </c>
      <c r="AI23" s="433">
        <v>1.842777</v>
      </c>
      <c r="AJ23" s="433">
        <v>1.59691181888152</v>
      </c>
      <c r="AK23" s="433">
        <v>1.52827932</v>
      </c>
      <c r="AL23" s="433">
        <v>1.667812</v>
      </c>
      <c r="AM23" s="433">
        <v>1.520444</v>
      </c>
      <c r="AN23" s="433">
        <v>1.711921</v>
      </c>
      <c r="AO23" s="433">
        <v>2.05973</v>
      </c>
      <c r="AP23" s="433">
        <v>2.43715433867822</v>
      </c>
      <c r="AQ23" s="433">
        <v>3.23750255635424</v>
      </c>
      <c r="AR23" s="433">
        <v>4.06160691149705</v>
      </c>
      <c r="AS23" s="433">
        <v>4.30230414102499</v>
      </c>
      <c r="AT23" s="433">
        <v>4.27798216739992</v>
      </c>
      <c r="AU23" s="433">
        <v>4.46343008098254</v>
      </c>
      <c r="AV23" s="433">
        <v>4.51675200916291</v>
      </c>
      <c r="AW23" s="433">
        <v>4.60803650070558</v>
      </c>
      <c r="AX23" s="433">
        <v>4.58428170879082</v>
      </c>
      <c r="AY23" s="433">
        <v>4.33629619571349</v>
      </c>
      <c r="AZ23" s="433">
        <v>4.5035465270659</v>
      </c>
      <c r="BA23" s="433">
        <v>4.69122703886075</v>
      </c>
      <c r="BB23" s="433">
        <v>4.920933436</v>
      </c>
      <c r="BC23" s="433">
        <v>4.93019578066511</v>
      </c>
      <c r="BD23" s="433">
        <v>4.74531023766078</v>
      </c>
      <c r="BE23" s="435">
        <v>5.25397547867007</v>
      </c>
      <c r="BF23" s="457">
        <v>0.104168134851875</v>
      </c>
      <c r="BG23" s="457">
        <v>0.0104214660941535</v>
      </c>
      <c r="BH23" s="457">
        <v>0.00750494322568762</v>
      </c>
    </row>
    <row r="24" spans="8:8">
      <c r="A24" s="218" t="s">
        <v>111</v>
      </c>
      <c r="B24" s="433">
        <v>0.0</v>
      </c>
      <c r="C24" s="433">
        <v>0.0</v>
      </c>
      <c r="D24" s="433">
        <v>0.0</v>
      </c>
      <c r="E24" s="433">
        <v>0.0</v>
      </c>
      <c r="F24" s="433">
        <v>0.0</v>
      </c>
      <c r="G24" s="433">
        <v>0.0</v>
      </c>
      <c r="H24" s="433">
        <v>0.0</v>
      </c>
      <c r="I24" s="433">
        <v>0.0</v>
      </c>
      <c r="J24" s="433">
        <v>0.116</v>
      </c>
      <c r="K24" s="433">
        <v>0.108</v>
      </c>
      <c r="L24" s="433">
        <v>0.083</v>
      </c>
      <c r="M24" s="433">
        <v>0.057</v>
      </c>
      <c r="N24" s="433">
        <v>0.247</v>
      </c>
      <c r="O24" s="433">
        <v>0.26</v>
      </c>
      <c r="P24" s="433">
        <v>0.315</v>
      </c>
      <c r="Q24" s="433">
        <v>0.3</v>
      </c>
      <c r="R24" s="433">
        <v>0.291</v>
      </c>
      <c r="S24" s="433">
        <v>0.046</v>
      </c>
      <c r="T24" s="433">
        <v>0.022</v>
      </c>
      <c r="U24" s="433">
        <v>0.024</v>
      </c>
      <c r="V24" s="433">
        <v>0.053</v>
      </c>
      <c r="W24" s="433">
        <v>0.119</v>
      </c>
      <c r="X24" s="433">
        <v>0.142</v>
      </c>
      <c r="Y24" s="433">
        <v>0.18</v>
      </c>
      <c r="Z24" s="433">
        <v>0.191</v>
      </c>
      <c r="AA24" s="433">
        <v>0.282</v>
      </c>
      <c r="AB24" s="433">
        <v>0.299</v>
      </c>
      <c r="AC24" s="433">
        <v>0.267</v>
      </c>
      <c r="AD24" s="433">
        <v>0.245</v>
      </c>
      <c r="AE24" s="433">
        <v>0.245</v>
      </c>
      <c r="AF24" s="433">
        <v>0.321</v>
      </c>
      <c r="AG24" s="433">
        <v>0.314</v>
      </c>
      <c r="AH24" s="433">
        <v>0.275</v>
      </c>
      <c r="AI24" s="433">
        <v>0.359</v>
      </c>
      <c r="AJ24" s="433">
        <v>0.496</v>
      </c>
      <c r="AK24" s="433">
        <v>0.568</v>
      </c>
      <c r="AL24" s="433">
        <v>0.597</v>
      </c>
      <c r="AM24" s="433">
        <v>0.721</v>
      </c>
      <c r="AN24" s="433">
        <v>0.857</v>
      </c>
      <c r="AO24" s="433">
        <v>1.037</v>
      </c>
      <c r="AP24" s="433">
        <v>1.59</v>
      </c>
      <c r="AQ24" s="433">
        <v>2.225</v>
      </c>
      <c r="AR24" s="433">
        <v>2.6</v>
      </c>
      <c r="AS24" s="433">
        <v>3.329</v>
      </c>
      <c r="AT24" s="433">
        <v>3.949</v>
      </c>
      <c r="AU24" s="433">
        <v>4.330428</v>
      </c>
      <c r="AV24" s="433">
        <v>4.699934</v>
      </c>
      <c r="AW24" s="433">
        <v>5.202093</v>
      </c>
      <c r="AX24" s="433">
        <v>4.98362</v>
      </c>
      <c r="AY24" s="433">
        <v>4.4732</v>
      </c>
      <c r="AZ24" s="433">
        <v>5.56370000000001</v>
      </c>
      <c r="BA24" s="433">
        <v>5.44990000000001</v>
      </c>
      <c r="BB24" s="433">
        <v>5.77700000000002</v>
      </c>
      <c r="BC24" s="433">
        <v>5.47080000000002</v>
      </c>
      <c r="BD24" s="433">
        <v>5.24090000000002</v>
      </c>
      <c r="BE24" s="435">
        <v>5.33165926568838</v>
      </c>
      <c r="BF24" s="457">
        <v>0.0145379401716292</v>
      </c>
      <c r="BG24" s="457">
        <v>0.0287074236873313</v>
      </c>
      <c r="BH24" s="457">
        <v>0.00761590918156155</v>
      </c>
    </row>
    <row r="25" spans="8:8">
      <c r="A25" s="218" t="s">
        <v>112</v>
      </c>
      <c r="B25" s="433">
        <v>0.0</v>
      </c>
      <c r="C25" s="433">
        <v>0.0</v>
      </c>
      <c r="D25" s="433">
        <v>0.0</v>
      </c>
      <c r="E25" s="433">
        <v>0.0</v>
      </c>
      <c r="F25" s="433">
        <v>0.0</v>
      </c>
      <c r="G25" s="433">
        <v>0.0</v>
      </c>
      <c r="H25" s="433">
        <v>0.0</v>
      </c>
      <c r="I25" s="433">
        <v>0.0</v>
      </c>
      <c r="J25" s="433">
        <v>0.0</v>
      </c>
      <c r="K25" s="433">
        <v>0.0</v>
      </c>
      <c r="L25" s="433">
        <v>0.0</v>
      </c>
      <c r="M25" s="433">
        <v>0.0</v>
      </c>
      <c r="N25" s="433">
        <v>0.0</v>
      </c>
      <c r="O25" s="433">
        <v>0.0</v>
      </c>
      <c r="P25" s="433">
        <v>0.0</v>
      </c>
      <c r="Q25" s="433">
        <v>0.0</v>
      </c>
      <c r="R25" s="433">
        <v>0.0</v>
      </c>
      <c r="S25" s="433">
        <v>0.0</v>
      </c>
      <c r="T25" s="433">
        <v>0.0</v>
      </c>
      <c r="U25" s="433">
        <v>0.0</v>
      </c>
      <c r="V25" s="433">
        <v>0.0</v>
      </c>
      <c r="W25" s="433">
        <v>0.0</v>
      </c>
      <c r="X25" s="433">
        <v>0.0</v>
      </c>
      <c r="Y25" s="433">
        <v>0.0</v>
      </c>
      <c r="Z25" s="433">
        <v>0.0</v>
      </c>
      <c r="AA25" s="433">
        <v>0.0</v>
      </c>
      <c r="AB25" s="433">
        <v>0.0</v>
      </c>
      <c r="AC25" s="433">
        <v>0.0</v>
      </c>
      <c r="AD25" s="433">
        <v>0.0</v>
      </c>
      <c r="AE25" s="433">
        <v>0.0</v>
      </c>
      <c r="AF25" s="433">
        <v>0.0</v>
      </c>
      <c r="AG25" s="433">
        <v>0.0</v>
      </c>
      <c r="AH25" s="433">
        <v>0.0</v>
      </c>
      <c r="AI25" s="433">
        <v>0.0</v>
      </c>
      <c r="AJ25" s="433">
        <v>0.0</v>
      </c>
      <c r="AK25" s="433">
        <v>0.0</v>
      </c>
      <c r="AL25" s="433">
        <v>0.0</v>
      </c>
      <c r="AM25" s="433">
        <v>0.0</v>
      </c>
      <c r="AN25" s="433">
        <v>0.0</v>
      </c>
      <c r="AO25" s="433">
        <v>0.0</v>
      </c>
      <c r="AP25" s="433">
        <v>0.0</v>
      </c>
      <c r="AQ25" s="433">
        <v>0.0</v>
      </c>
      <c r="AR25" s="433">
        <v>0.0</v>
      </c>
      <c r="AS25" s="433">
        <v>0.016</v>
      </c>
      <c r="AT25" s="433">
        <v>0.008</v>
      </c>
      <c r="AU25" s="433">
        <v>0.035</v>
      </c>
      <c r="AV25" s="433">
        <v>0.056</v>
      </c>
      <c r="AW25" s="433">
        <v>0.066</v>
      </c>
      <c r="AX25" s="433">
        <v>0.111713</v>
      </c>
      <c r="AY25" s="433">
        <v>0.200792</v>
      </c>
      <c r="AZ25" s="433">
        <v>0.270185</v>
      </c>
      <c r="BA25" s="433">
        <v>0.353614</v>
      </c>
      <c r="BB25" s="433">
        <v>0.395981</v>
      </c>
      <c r="BC25" s="433">
        <v>1.5921</v>
      </c>
      <c r="BD25" s="433">
        <v>1.8311</v>
      </c>
      <c r="BE25" s="435">
        <v>1.96413597864686</v>
      </c>
      <c r="BF25" s="457">
        <v>0.069722837038896</v>
      </c>
      <c r="BG25" s="457">
        <v>0.721718743985639</v>
      </c>
      <c r="BH25" s="457">
        <v>0.00280563338506604</v>
      </c>
    </row>
    <row r="26" spans="8:8">
      <c r="A26" s="218" t="s">
        <v>113</v>
      </c>
      <c r="B26" s="433" t="s">
        <v>114</v>
      </c>
      <c r="C26" s="433" t="s">
        <v>114</v>
      </c>
      <c r="D26" s="433" t="s">
        <v>114</v>
      </c>
      <c r="E26" s="433" t="s">
        <v>114</v>
      </c>
      <c r="F26" s="433" t="s">
        <v>114</v>
      </c>
      <c r="G26" s="433" t="s">
        <v>114</v>
      </c>
      <c r="H26" s="433" t="s">
        <v>114</v>
      </c>
      <c r="I26" s="433" t="s">
        <v>114</v>
      </c>
      <c r="J26" s="433" t="s">
        <v>114</v>
      </c>
      <c r="K26" s="433" t="s">
        <v>114</v>
      </c>
      <c r="L26" s="433" t="s">
        <v>114</v>
      </c>
      <c r="M26" s="433" t="s">
        <v>114</v>
      </c>
      <c r="N26" s="433" t="s">
        <v>114</v>
      </c>
      <c r="O26" s="433" t="s">
        <v>114</v>
      </c>
      <c r="P26" s="433" t="s">
        <v>114</v>
      </c>
      <c r="Q26" s="433" t="s">
        <v>114</v>
      </c>
      <c r="R26" s="433" t="s">
        <v>114</v>
      </c>
      <c r="S26" s="433" t="s">
        <v>114</v>
      </c>
      <c r="T26" s="433" t="s">
        <v>114</v>
      </c>
      <c r="U26" s="433" t="s">
        <v>114</v>
      </c>
      <c r="V26" s="433" t="s">
        <v>114</v>
      </c>
      <c r="W26" s="433" t="s">
        <v>114</v>
      </c>
      <c r="X26" s="433" t="s">
        <v>114</v>
      </c>
      <c r="Y26" s="433" t="s">
        <v>114</v>
      </c>
      <c r="Z26" s="433" t="s">
        <v>114</v>
      </c>
      <c r="AA26" s="433">
        <v>0.0</v>
      </c>
      <c r="AB26" s="433">
        <v>0.0</v>
      </c>
      <c r="AC26" s="433">
        <v>0.006</v>
      </c>
      <c r="AD26" s="433">
        <v>0.019</v>
      </c>
      <c r="AE26" s="433">
        <v>0.006</v>
      </c>
      <c r="AF26" s="433">
        <v>0.005</v>
      </c>
      <c r="AG26" s="433">
        <v>0.01</v>
      </c>
      <c r="AH26" s="433">
        <v>0.002</v>
      </c>
      <c r="AI26" s="433">
        <v>0.005</v>
      </c>
      <c r="AJ26" s="433">
        <v>0.002</v>
      </c>
      <c r="AK26" s="433">
        <v>0.001</v>
      </c>
      <c r="AL26" s="433">
        <v>0.0</v>
      </c>
      <c r="AM26" s="433">
        <v>0.0</v>
      </c>
      <c r="AN26" s="433">
        <v>0.0</v>
      </c>
      <c r="AO26" s="433">
        <v>0.004</v>
      </c>
      <c r="AP26" s="433">
        <v>0.014</v>
      </c>
      <c r="AQ26" s="433">
        <v>0.011</v>
      </c>
      <c r="AR26" s="433">
        <v>0.007</v>
      </c>
      <c r="AS26" s="433">
        <v>0.021</v>
      </c>
      <c r="AT26" s="433">
        <v>0.025</v>
      </c>
      <c r="AU26" s="433">
        <v>0.033</v>
      </c>
      <c r="AV26" s="433">
        <v>0.055</v>
      </c>
      <c r="AW26" s="433">
        <v>0.094</v>
      </c>
      <c r="AX26" s="433">
        <v>0.125</v>
      </c>
      <c r="AY26" s="433">
        <v>0.165</v>
      </c>
      <c r="AZ26" s="433">
        <v>0.266</v>
      </c>
      <c r="BA26" s="433">
        <v>0.431</v>
      </c>
      <c r="BB26" s="433">
        <v>0.5256</v>
      </c>
      <c r="BC26" s="433">
        <v>0.6701</v>
      </c>
      <c r="BD26" s="433">
        <v>0.9703</v>
      </c>
      <c r="BE26" s="435">
        <v>1.0685817985433</v>
      </c>
      <c r="BF26" s="457">
        <v>0.0982811255724136</v>
      </c>
      <c r="BG26" s="457">
        <v>0.441772050585683</v>
      </c>
      <c r="BH26" s="457">
        <v>0.00152639572883973</v>
      </c>
    </row>
    <row r="27" spans="8:8">
      <c r="A27" s="218" t="s">
        <v>115</v>
      </c>
      <c r="B27" s="433">
        <v>0.0</v>
      </c>
      <c r="C27" s="433">
        <v>0.0</v>
      </c>
      <c r="D27" s="433">
        <v>0.0</v>
      </c>
      <c r="E27" s="433">
        <v>0.0</v>
      </c>
      <c r="F27" s="433">
        <v>0.0</v>
      </c>
      <c r="G27" s="433">
        <v>0.0</v>
      </c>
      <c r="H27" s="433">
        <v>0.0</v>
      </c>
      <c r="I27" s="433">
        <v>0.0</v>
      </c>
      <c r="J27" s="433">
        <v>0.0</v>
      </c>
      <c r="K27" s="433">
        <v>0.0</v>
      </c>
      <c r="L27" s="433">
        <v>0.0</v>
      </c>
      <c r="M27" s="433">
        <v>0.0</v>
      </c>
      <c r="N27" s="433">
        <v>0.0</v>
      </c>
      <c r="O27" s="433">
        <v>0.0</v>
      </c>
      <c r="P27" s="433">
        <v>0.0</v>
      </c>
      <c r="Q27" s="433">
        <v>0.0</v>
      </c>
      <c r="R27" s="433">
        <v>0.0</v>
      </c>
      <c r="S27" s="433">
        <v>0.0</v>
      </c>
      <c r="T27" s="433">
        <v>0.0</v>
      </c>
      <c r="U27" s="433">
        <v>0.0</v>
      </c>
      <c r="V27" s="433">
        <v>0.0</v>
      </c>
      <c r="W27" s="433">
        <v>0.0</v>
      </c>
      <c r="X27" s="433">
        <v>0.0</v>
      </c>
      <c r="Y27" s="433">
        <v>0.0</v>
      </c>
      <c r="Z27" s="433">
        <v>0.0</v>
      </c>
      <c r="AA27" s="433">
        <v>0.0</v>
      </c>
      <c r="AB27" s="433">
        <v>0.0</v>
      </c>
      <c r="AC27" s="433">
        <v>0.0</v>
      </c>
      <c r="AD27" s="433">
        <v>0.0</v>
      </c>
      <c r="AE27" s="433">
        <v>0.0</v>
      </c>
      <c r="AF27" s="433">
        <v>0.0</v>
      </c>
      <c r="AG27" s="433">
        <v>0.0</v>
      </c>
      <c r="AH27" s="433">
        <v>0.0</v>
      </c>
      <c r="AI27" s="433">
        <v>0.0</v>
      </c>
      <c r="AJ27" s="433">
        <v>0.0</v>
      </c>
      <c r="AK27" s="433">
        <v>0.0</v>
      </c>
      <c r="AL27" s="433">
        <v>0.0</v>
      </c>
      <c r="AM27" s="433">
        <v>0.0</v>
      </c>
      <c r="AN27" s="433">
        <v>0.0</v>
      </c>
      <c r="AO27" s="433">
        <v>0.0</v>
      </c>
      <c r="AP27" s="433">
        <v>0.0</v>
      </c>
      <c r="AQ27" s="433">
        <v>1.55E-4</v>
      </c>
      <c r="AR27" s="433">
        <v>0.0014</v>
      </c>
      <c r="AS27" s="433">
        <v>0.012</v>
      </c>
      <c r="AT27" s="433">
        <v>0.027</v>
      </c>
      <c r="AU27" s="433">
        <v>0.035</v>
      </c>
      <c r="AV27" s="433">
        <v>0.052</v>
      </c>
      <c r="AW27" s="433">
        <v>0.05</v>
      </c>
      <c r="AX27" s="433">
        <v>0.049</v>
      </c>
      <c r="AY27" s="433">
        <v>0.0505</v>
      </c>
      <c r="AZ27" s="433">
        <v>0.051236</v>
      </c>
      <c r="BA27" s="433">
        <v>0.052021</v>
      </c>
      <c r="BB27" s="433">
        <v>0.05175</v>
      </c>
      <c r="BC27" s="433">
        <v>0.05136</v>
      </c>
      <c r="BD27" s="433">
        <v>0.05792</v>
      </c>
      <c r="BE27" s="435">
        <v>0.05981</v>
      </c>
      <c r="BF27" s="457">
        <v>0.0298098187060349</v>
      </c>
      <c r="BG27" s="457">
        <v>0.0793106909059995</v>
      </c>
      <c r="BH27" s="457">
        <v>8.54344783584712E-5</v>
      </c>
    </row>
    <row r="28" spans="8:8">
      <c r="A28" s="218" t="s">
        <v>116</v>
      </c>
      <c r="B28" s="433">
        <v>0.0</v>
      </c>
      <c r="C28" s="433">
        <v>0.0</v>
      </c>
      <c r="D28" s="433">
        <v>0.0</v>
      </c>
      <c r="E28" s="433">
        <v>0.0</v>
      </c>
      <c r="F28" s="433">
        <v>0.0</v>
      </c>
      <c r="G28" s="433">
        <v>0.0</v>
      </c>
      <c r="H28" s="433">
        <v>0.0</v>
      </c>
      <c r="I28" s="433">
        <v>0.0</v>
      </c>
      <c r="J28" s="433">
        <v>0.0</v>
      </c>
      <c r="K28" s="433">
        <v>0.0</v>
      </c>
      <c r="L28" s="433">
        <v>0.0</v>
      </c>
      <c r="M28" s="433">
        <v>0.0</v>
      </c>
      <c r="N28" s="433">
        <v>0.0</v>
      </c>
      <c r="O28" s="433">
        <v>0.0</v>
      </c>
      <c r="P28" s="433">
        <v>0.0</v>
      </c>
      <c r="Q28" s="433">
        <v>0.0</v>
      </c>
      <c r="R28" s="433">
        <v>0.0</v>
      </c>
      <c r="S28" s="433">
        <v>0.0</v>
      </c>
      <c r="T28" s="433">
        <v>0.0</v>
      </c>
      <c r="U28" s="433">
        <v>0.0</v>
      </c>
      <c r="V28" s="433">
        <v>0.0</v>
      </c>
      <c r="W28" s="433">
        <v>0.0</v>
      </c>
      <c r="X28" s="433">
        <v>0.0</v>
      </c>
      <c r="Y28" s="433">
        <v>0.0</v>
      </c>
      <c r="Z28" s="433">
        <v>0.0</v>
      </c>
      <c r="AA28" s="433">
        <v>0.0</v>
      </c>
      <c r="AB28" s="433">
        <v>0.0</v>
      </c>
      <c r="AC28" s="433">
        <v>0.0</v>
      </c>
      <c r="AD28" s="433">
        <v>0.221</v>
      </c>
      <c r="AE28" s="433">
        <v>0.309</v>
      </c>
      <c r="AF28" s="433">
        <v>0.405</v>
      </c>
      <c r="AG28" s="433">
        <v>0.292</v>
      </c>
      <c r="AH28" s="433">
        <v>0.494</v>
      </c>
      <c r="AI28" s="433">
        <v>0.587</v>
      </c>
      <c r="AJ28" s="433">
        <v>0.683</v>
      </c>
      <c r="AK28" s="433">
        <v>0.517</v>
      </c>
      <c r="AL28" s="433">
        <v>0.514</v>
      </c>
      <c r="AM28" s="433">
        <v>0.494</v>
      </c>
      <c r="AN28" s="433">
        <v>0.49</v>
      </c>
      <c r="AO28" s="433">
        <v>0.580831</v>
      </c>
      <c r="AP28" s="433">
        <v>0.648312</v>
      </c>
      <c r="AQ28" s="433">
        <v>0.912375</v>
      </c>
      <c r="AR28" s="433">
        <v>1.187319</v>
      </c>
      <c r="AS28" s="433">
        <v>1.456526</v>
      </c>
      <c r="AT28" s="433">
        <v>1.86202</v>
      </c>
      <c r="AU28" s="433">
        <v>2.146246</v>
      </c>
      <c r="AV28" s="433">
        <v>2.705329</v>
      </c>
      <c r="AW28" s="433">
        <v>3.361419</v>
      </c>
      <c r="AX28" s="433">
        <v>3.995469</v>
      </c>
      <c r="AY28" s="433">
        <v>4.661073</v>
      </c>
      <c r="AZ28" s="433">
        <v>4.791685</v>
      </c>
      <c r="BA28" s="433">
        <v>4.76655</v>
      </c>
      <c r="BB28" s="433">
        <v>4.964567</v>
      </c>
      <c r="BC28" s="433">
        <v>4.826179</v>
      </c>
      <c r="BD28" s="433">
        <v>5.0306</v>
      </c>
      <c r="BE28" s="435">
        <v>5.0917</v>
      </c>
      <c r="BF28" s="457">
        <v>0.00938024318493214</v>
      </c>
      <c r="BG28" s="457">
        <v>0.104494466753377</v>
      </c>
      <c r="BH28" s="457">
        <v>0.00727314384647765</v>
      </c>
    </row>
    <row r="29" spans="8:8">
      <c r="A29" s="218" t="s">
        <v>117</v>
      </c>
      <c r="B29" s="433">
        <v>0.0</v>
      </c>
      <c r="C29" s="433">
        <v>0.0</v>
      </c>
      <c r="D29" s="433">
        <v>0.0</v>
      </c>
      <c r="E29" s="433">
        <v>0.0</v>
      </c>
      <c r="F29" s="433">
        <v>0.0</v>
      </c>
      <c r="G29" s="433">
        <v>0.0</v>
      </c>
      <c r="H29" s="433">
        <v>0.0</v>
      </c>
      <c r="I29" s="433">
        <v>0.0</v>
      </c>
      <c r="J29" s="433">
        <v>0.0</v>
      </c>
      <c r="K29" s="433">
        <v>0.0</v>
      </c>
      <c r="L29" s="433">
        <v>0.0</v>
      </c>
      <c r="M29" s="433">
        <v>0.0</v>
      </c>
      <c r="N29" s="433">
        <v>0.0</v>
      </c>
      <c r="O29" s="433">
        <v>0.0</v>
      </c>
      <c r="P29" s="433">
        <v>0.0</v>
      </c>
      <c r="Q29" s="433">
        <v>0.0</v>
      </c>
      <c r="R29" s="433">
        <v>0.0</v>
      </c>
      <c r="S29" s="433">
        <v>0.0</v>
      </c>
      <c r="T29" s="433">
        <v>0.033</v>
      </c>
      <c r="U29" s="433">
        <v>0.033</v>
      </c>
      <c r="V29" s="433">
        <v>0.036</v>
      </c>
      <c r="W29" s="433">
        <v>0.051</v>
      </c>
      <c r="X29" s="433">
        <v>0.061</v>
      </c>
      <c r="Y29" s="433">
        <v>0.08</v>
      </c>
      <c r="Z29" s="433">
        <v>0.126</v>
      </c>
      <c r="AA29" s="433">
        <v>0.21</v>
      </c>
      <c r="AB29" s="433">
        <v>0.355</v>
      </c>
      <c r="AC29" s="433">
        <v>0.521</v>
      </c>
      <c r="AD29" s="433">
        <v>0.728</v>
      </c>
      <c r="AE29" s="433">
        <v>0.5733997093737</v>
      </c>
      <c r="AF29" s="433">
        <v>0.646840455485243</v>
      </c>
      <c r="AG29" s="433">
        <v>0.832183189957281</v>
      </c>
      <c r="AH29" s="433">
        <v>0.975667404162744</v>
      </c>
      <c r="AI29" s="433">
        <v>1.07815697601542</v>
      </c>
      <c r="AJ29" s="433">
        <v>1.3189089746079</v>
      </c>
      <c r="AK29" s="433">
        <v>1.29960555966815</v>
      </c>
      <c r="AL29" s="433">
        <v>1.51155920940104</v>
      </c>
      <c r="AM29" s="433">
        <v>1.87912153071229</v>
      </c>
      <c r="AN29" s="433">
        <v>2.49335153939466</v>
      </c>
      <c r="AO29" s="433">
        <v>2.91075474211808</v>
      </c>
      <c r="AP29" s="433">
        <v>3.17424946549037</v>
      </c>
      <c r="AQ29" s="433">
        <v>3.06994934282915</v>
      </c>
      <c r="AR29" s="433">
        <v>3.10506380403469</v>
      </c>
      <c r="AS29" s="433">
        <v>3.14057126928215</v>
      </c>
      <c r="AT29" s="433">
        <v>3.3202575919934</v>
      </c>
      <c r="AU29" s="433">
        <v>4.59393055555556</v>
      </c>
      <c r="AV29" s="433">
        <v>4.375025</v>
      </c>
      <c r="AW29" s="433">
        <v>4.44600555555556</v>
      </c>
      <c r="AX29" s="433">
        <v>4.31350277777778</v>
      </c>
      <c r="AY29" s="433">
        <v>4.30185277777778</v>
      </c>
      <c r="AZ29" s="433">
        <v>4.20062777777778</v>
      </c>
      <c r="BA29" s="433">
        <v>4.91377222222222</v>
      </c>
      <c r="BB29" s="433">
        <v>6.35477777777778</v>
      </c>
      <c r="BC29" s="433">
        <v>6.04058055555556</v>
      </c>
      <c r="BD29" s="433">
        <v>6.16363055555556</v>
      </c>
      <c r="BE29" s="435">
        <v>5.27778741904031</v>
      </c>
      <c r="BF29" s="457">
        <v>-0.146060558400734</v>
      </c>
      <c r="BG29" s="457">
        <v>0.0638159123015716</v>
      </c>
      <c r="BH29" s="457">
        <v>0.00753895694754408</v>
      </c>
    </row>
    <row r="30" spans="8:8">
      <c r="A30" s="218" t="s">
        <v>118</v>
      </c>
      <c r="B30" s="433" t="s">
        <v>114</v>
      </c>
      <c r="C30" s="433" t="s">
        <v>114</v>
      </c>
      <c r="D30" s="433" t="s">
        <v>114</v>
      </c>
      <c r="E30" s="433" t="s">
        <v>114</v>
      </c>
      <c r="F30" s="433" t="s">
        <v>114</v>
      </c>
      <c r="G30" s="433" t="s">
        <v>114</v>
      </c>
      <c r="H30" s="433" t="s">
        <v>114</v>
      </c>
      <c r="I30" s="433" t="s">
        <v>114</v>
      </c>
      <c r="J30" s="433" t="s">
        <v>114</v>
      </c>
      <c r="K30" s="433" t="s">
        <v>114</v>
      </c>
      <c r="L30" s="433" t="s">
        <v>114</v>
      </c>
      <c r="M30" s="433" t="s">
        <v>114</v>
      </c>
      <c r="N30" s="433" t="s">
        <v>114</v>
      </c>
      <c r="O30" s="433" t="s">
        <v>114</v>
      </c>
      <c r="P30" s="433" t="s">
        <v>114</v>
      </c>
      <c r="Q30" s="433" t="s">
        <v>114</v>
      </c>
      <c r="R30" s="433" t="s">
        <v>114</v>
      </c>
      <c r="S30" s="433" t="s">
        <v>114</v>
      </c>
      <c r="T30" s="433" t="s">
        <v>114</v>
      </c>
      <c r="U30" s="433" t="s">
        <v>114</v>
      </c>
      <c r="V30" s="433">
        <v>0.0</v>
      </c>
      <c r="W30" s="433">
        <v>0.0</v>
      </c>
      <c r="X30" s="433">
        <v>0.0</v>
      </c>
      <c r="Y30" s="433">
        <v>0.0</v>
      </c>
      <c r="Z30" s="433">
        <v>0.0</v>
      </c>
      <c r="AA30" s="433">
        <v>0.0</v>
      </c>
      <c r="AB30" s="433">
        <v>0.0</v>
      </c>
      <c r="AC30" s="433">
        <v>0.0</v>
      </c>
      <c r="AD30" s="433">
        <v>0.0</v>
      </c>
      <c r="AE30" s="433">
        <v>0.0</v>
      </c>
      <c r="AF30" s="433">
        <v>0.006</v>
      </c>
      <c r="AG30" s="433">
        <v>0.005</v>
      </c>
      <c r="AH30" s="433">
        <v>0.008</v>
      </c>
      <c r="AI30" s="433">
        <v>0.012</v>
      </c>
      <c r="AJ30" s="433">
        <v>0.012</v>
      </c>
      <c r="AK30" s="433">
        <v>0.013</v>
      </c>
      <c r="AL30" s="433">
        <v>0.011</v>
      </c>
      <c r="AM30" s="433">
        <v>0.027</v>
      </c>
      <c r="AN30" s="433">
        <v>0.026</v>
      </c>
      <c r="AO30" s="433">
        <v>0.031</v>
      </c>
      <c r="AP30" s="433">
        <v>0.033</v>
      </c>
      <c r="AQ30" s="433">
        <v>0.038</v>
      </c>
      <c r="AR30" s="433">
        <v>0.036</v>
      </c>
      <c r="AS30" s="433">
        <v>0.038</v>
      </c>
      <c r="AT30" s="433">
        <v>0.314</v>
      </c>
      <c r="AU30" s="433">
        <v>0.742</v>
      </c>
      <c r="AV30" s="433">
        <v>0.783</v>
      </c>
      <c r="AW30" s="433">
        <v>1.001</v>
      </c>
      <c r="AX30" s="433">
        <v>0.667</v>
      </c>
      <c r="AY30" s="433">
        <v>0.74</v>
      </c>
      <c r="AZ30" s="433">
        <v>0.779</v>
      </c>
      <c r="BA30" s="433">
        <v>0.885</v>
      </c>
      <c r="BB30" s="433">
        <v>1.683898</v>
      </c>
      <c r="BC30" s="433">
        <v>1.242</v>
      </c>
      <c r="BD30" s="433">
        <v>1.296</v>
      </c>
      <c r="BE30" s="435">
        <v>1.34407562184865</v>
      </c>
      <c r="BF30" s="457">
        <v>0.0342617932747202</v>
      </c>
      <c r="BG30" s="457">
        <v>0.15230523613519</v>
      </c>
      <c r="BH30" s="457">
        <v>0.0019199197396251</v>
      </c>
    </row>
    <row r="31" spans="8:8">
      <c r="A31" s="218" t="s">
        <v>119</v>
      </c>
      <c r="B31" s="433">
        <v>0.0</v>
      </c>
      <c r="C31" s="433">
        <v>0.0</v>
      </c>
      <c r="D31" s="433">
        <v>0.0</v>
      </c>
      <c r="E31" s="433">
        <v>0.0</v>
      </c>
      <c r="F31" s="433">
        <v>0.0</v>
      </c>
      <c r="G31" s="433">
        <v>0.0</v>
      </c>
      <c r="H31" s="433">
        <v>0.0</v>
      </c>
      <c r="I31" s="433">
        <v>0.0</v>
      </c>
      <c r="J31" s="433">
        <v>0.0</v>
      </c>
      <c r="K31" s="433">
        <v>0.0</v>
      </c>
      <c r="L31" s="433">
        <v>0.0</v>
      </c>
      <c r="M31" s="433">
        <v>0.0</v>
      </c>
      <c r="N31" s="433">
        <v>0.0</v>
      </c>
      <c r="O31" s="433">
        <v>0.0</v>
      </c>
      <c r="P31" s="433">
        <v>0.0</v>
      </c>
      <c r="Q31" s="433">
        <v>0.0</v>
      </c>
      <c r="R31" s="433">
        <v>0.0</v>
      </c>
      <c r="S31" s="433">
        <v>0.0</v>
      </c>
      <c r="T31" s="433">
        <v>0.0</v>
      </c>
      <c r="U31" s="433">
        <v>0.0</v>
      </c>
      <c r="V31" s="433">
        <v>0.0</v>
      </c>
      <c r="W31" s="433">
        <v>0.0</v>
      </c>
      <c r="X31" s="433">
        <v>0.0</v>
      </c>
      <c r="Y31" s="433">
        <v>0.0</v>
      </c>
      <c r="Z31" s="433">
        <v>0.0</v>
      </c>
      <c r="AA31" s="433">
        <v>5.156</v>
      </c>
      <c r="AB31" s="433">
        <v>4.999</v>
      </c>
      <c r="AC31" s="433">
        <v>4.95</v>
      </c>
      <c r="AD31" s="433">
        <v>5.958</v>
      </c>
      <c r="AE31" s="433">
        <v>6.465</v>
      </c>
      <c r="AF31" s="433">
        <v>6.608</v>
      </c>
      <c r="AG31" s="433">
        <v>5.889</v>
      </c>
      <c r="AH31" s="433">
        <v>7.891</v>
      </c>
      <c r="AI31" s="433">
        <v>9.333</v>
      </c>
      <c r="AJ31" s="433">
        <v>8.363</v>
      </c>
      <c r="AK31" s="433">
        <v>8.58852631578947</v>
      </c>
      <c r="AL31" s="433">
        <v>8.21178947368421</v>
      </c>
      <c r="AM31" s="433">
        <v>8.93242105263158</v>
      </c>
      <c r="AN31" s="433">
        <v>9.292</v>
      </c>
      <c r="AO31" s="433">
        <v>10.3709473684211</v>
      </c>
      <c r="AP31" s="433">
        <v>9.47947368421053</v>
      </c>
      <c r="AQ31" s="433">
        <v>10.7566315789474</v>
      </c>
      <c r="AR31" s="433">
        <v>9.928</v>
      </c>
      <c r="AS31" s="433">
        <v>10.3912631578947</v>
      </c>
      <c r="AT31" s="433">
        <v>8.74357894736842</v>
      </c>
      <c r="AU31" s="433">
        <v>10.9802105263158</v>
      </c>
      <c r="AV31" s="433">
        <v>11.1828421052632</v>
      </c>
      <c r="AW31" s="433">
        <v>11.1012631578947</v>
      </c>
      <c r="AX31" s="433">
        <v>11.9426315789474</v>
      </c>
      <c r="AY31" s="433">
        <v>11.7072631578947</v>
      </c>
      <c r="AZ31" s="433">
        <v>11.3178947368421</v>
      </c>
      <c r="BA31" s="433">
        <v>11.4221052631579</v>
      </c>
      <c r="BB31" s="433">
        <v>11.8336842105263</v>
      </c>
      <c r="BC31" s="433">
        <v>12.8252631578947</v>
      </c>
      <c r="BD31" s="433">
        <v>13.2021052631579</v>
      </c>
      <c r="BE31" s="435">
        <v>11.2336842105263</v>
      </c>
      <c r="BF31" s="457">
        <v>-0.151423893314093</v>
      </c>
      <c r="BG31" s="457">
        <v>0.0420664063587044</v>
      </c>
      <c r="BH31" s="457">
        <v>0.0160465465736517</v>
      </c>
    </row>
    <row r="32" spans="8:8">
      <c r="A32" s="218" t="s">
        <v>120</v>
      </c>
      <c r="B32" s="433">
        <v>0.0</v>
      </c>
      <c r="C32" s="433">
        <v>0.39</v>
      </c>
      <c r="D32" s="433">
        <v>0.605</v>
      </c>
      <c r="E32" s="433">
        <v>0.926</v>
      </c>
      <c r="F32" s="433">
        <v>1.067</v>
      </c>
      <c r="G32" s="433">
        <v>1.3702458</v>
      </c>
      <c r="H32" s="433">
        <v>1.3918224</v>
      </c>
      <c r="I32" s="433">
        <v>1.5151953</v>
      </c>
      <c r="J32" s="433">
        <v>1.5500864</v>
      </c>
      <c r="K32" s="433">
        <v>1.5770592</v>
      </c>
      <c r="L32" s="433">
        <v>1.4158849</v>
      </c>
      <c r="M32" s="433">
        <v>1.3329</v>
      </c>
      <c r="N32" s="433">
        <v>1.3745814</v>
      </c>
      <c r="O32" s="433">
        <v>1.4183881</v>
      </c>
      <c r="P32" s="433">
        <v>1.4840102</v>
      </c>
      <c r="Q32" s="433">
        <v>1.4710235</v>
      </c>
      <c r="R32" s="433">
        <v>1.4921525</v>
      </c>
      <c r="S32" s="433">
        <v>1.52734</v>
      </c>
      <c r="T32" s="433">
        <v>1.5587</v>
      </c>
      <c r="U32" s="433">
        <v>1.6223</v>
      </c>
      <c r="V32" s="433">
        <v>1.65215</v>
      </c>
      <c r="W32" s="433">
        <v>1.6628</v>
      </c>
      <c r="X32" s="433">
        <v>1.7506</v>
      </c>
      <c r="Y32" s="433">
        <v>1.77325</v>
      </c>
      <c r="Z32" s="433">
        <v>1.84145</v>
      </c>
      <c r="AA32" s="433">
        <v>1.913</v>
      </c>
      <c r="AB32" s="433">
        <v>2.102</v>
      </c>
      <c r="AC32" s="433">
        <v>2.134</v>
      </c>
      <c r="AD32" s="433">
        <v>1.974</v>
      </c>
      <c r="AE32" s="433">
        <v>2.157</v>
      </c>
      <c r="AF32" s="433">
        <v>2.329</v>
      </c>
      <c r="AG32" s="433">
        <v>2.423</v>
      </c>
      <c r="AH32" s="433">
        <v>2.675</v>
      </c>
      <c r="AI32" s="433">
        <v>2.653</v>
      </c>
      <c r="AJ32" s="433">
        <v>2.853</v>
      </c>
      <c r="AK32" s="433">
        <v>2.986</v>
      </c>
      <c r="AL32" s="433">
        <v>3.334</v>
      </c>
      <c r="AM32" s="433">
        <v>3.537</v>
      </c>
      <c r="AN32" s="433">
        <v>3.717</v>
      </c>
      <c r="AO32" s="433">
        <v>3.782</v>
      </c>
      <c r="AP32" s="433">
        <v>3.872</v>
      </c>
      <c r="AQ32" s="433">
        <v>3.841</v>
      </c>
      <c r="AR32" s="433">
        <v>4.216</v>
      </c>
      <c r="AS32" s="433">
        <v>4.436</v>
      </c>
      <c r="AT32" s="433">
        <v>4.578</v>
      </c>
      <c r="AU32" s="433">
        <v>4.917</v>
      </c>
      <c r="AV32" s="433">
        <v>5.48</v>
      </c>
      <c r="AW32" s="433">
        <v>6.34710030851177</v>
      </c>
      <c r="AX32" s="433">
        <v>7.80986957865061</v>
      </c>
      <c r="AY32" s="433">
        <v>8.32037369057424</v>
      </c>
      <c r="AZ32" s="433">
        <v>8.84425307822827</v>
      </c>
      <c r="BA32" s="433">
        <v>9.63590155977153</v>
      </c>
      <c r="BB32" s="433">
        <v>10.3338214744095</v>
      </c>
      <c r="BC32" s="433">
        <v>10.5500785883963</v>
      </c>
      <c r="BD32" s="433">
        <v>10.7439616912101</v>
      </c>
      <c r="BE32" s="435">
        <v>10.5952599140082</v>
      </c>
      <c r="BF32" s="457">
        <v>-0.0165349225813551</v>
      </c>
      <c r="BG32" s="457">
        <v>0.0890526252991934</v>
      </c>
      <c r="BH32" s="457">
        <v>0.0151346013012157</v>
      </c>
    </row>
    <row r="33" spans="8:8">
      <c r="A33" s="218" t="s">
        <v>121</v>
      </c>
      <c r="B33" s="433">
        <v>0.0</v>
      </c>
      <c r="C33" s="433">
        <v>0.0</v>
      </c>
      <c r="D33" s="433">
        <v>0.0</v>
      </c>
      <c r="E33" s="433">
        <v>0.0</v>
      </c>
      <c r="F33" s="433">
        <v>0.0</v>
      </c>
      <c r="G33" s="433">
        <v>0.9200201613</v>
      </c>
      <c r="H33" s="433">
        <v>1.001028226</v>
      </c>
      <c r="I33" s="433">
        <v>1.01874874</v>
      </c>
      <c r="J33" s="433">
        <v>1.053104839</v>
      </c>
      <c r="K33" s="433">
        <v>1.07625</v>
      </c>
      <c r="L33" s="433">
        <v>1.124710181</v>
      </c>
      <c r="M33" s="433">
        <v>1.277685232</v>
      </c>
      <c r="N33" s="433">
        <v>1.246583921</v>
      </c>
      <c r="O33" s="433">
        <v>1.317465978</v>
      </c>
      <c r="P33" s="433">
        <v>1.443317792</v>
      </c>
      <c r="Q33" s="433">
        <v>1.96625378</v>
      </c>
      <c r="R33" s="433">
        <v>1.804237651</v>
      </c>
      <c r="S33" s="433">
        <v>1.798813004</v>
      </c>
      <c r="T33" s="433">
        <v>1.540238155</v>
      </c>
      <c r="U33" s="433">
        <v>1.642944808</v>
      </c>
      <c r="V33" s="433">
        <v>1.644029738</v>
      </c>
      <c r="W33" s="433">
        <v>1.595569556</v>
      </c>
      <c r="X33" s="433">
        <v>1.445849294</v>
      </c>
      <c r="Y33" s="433">
        <v>1.637881804</v>
      </c>
      <c r="Z33" s="433">
        <v>1.749267893</v>
      </c>
      <c r="AA33" s="433">
        <v>1.435</v>
      </c>
      <c r="AB33" s="433">
        <v>1.471</v>
      </c>
      <c r="AC33" s="433">
        <v>1.558</v>
      </c>
      <c r="AD33" s="433">
        <v>1.635</v>
      </c>
      <c r="AE33" s="433">
        <v>1.875</v>
      </c>
      <c r="AF33" s="433">
        <v>2.01</v>
      </c>
      <c r="AG33" s="433">
        <v>2.098</v>
      </c>
      <c r="AH33" s="433">
        <v>2.273</v>
      </c>
      <c r="AI33" s="433">
        <v>3.256</v>
      </c>
      <c r="AJ33" s="433">
        <v>3.585</v>
      </c>
      <c r="AK33" s="433">
        <v>4.731</v>
      </c>
      <c r="AL33" s="433">
        <v>5.214</v>
      </c>
      <c r="AM33" s="433">
        <v>6.048</v>
      </c>
      <c r="AN33" s="433">
        <v>8.841</v>
      </c>
      <c r="AO33" s="433">
        <v>10.4712</v>
      </c>
      <c r="AP33" s="433">
        <v>14.3542</v>
      </c>
      <c r="AQ33" s="433">
        <v>18.7004</v>
      </c>
      <c r="AR33" s="433">
        <v>24.3634</v>
      </c>
      <c r="AS33" s="433">
        <v>27.8096</v>
      </c>
      <c r="AT33" s="433">
        <v>30.9048</v>
      </c>
      <c r="AU33" s="433">
        <v>33.9517</v>
      </c>
      <c r="AV33" s="433">
        <v>36.9098</v>
      </c>
      <c r="AW33" s="433">
        <v>43.2284</v>
      </c>
      <c r="AX33" s="433">
        <v>45.593</v>
      </c>
      <c r="AY33" s="433">
        <v>48.385</v>
      </c>
      <c r="AZ33" s="433">
        <v>50.459</v>
      </c>
      <c r="BA33" s="433">
        <v>51.103510751</v>
      </c>
      <c r="BB33" s="433">
        <v>51.080455139</v>
      </c>
      <c r="BC33" s="433">
        <v>51.078522209917</v>
      </c>
      <c r="BD33" s="433">
        <v>50.416628691269</v>
      </c>
      <c r="BE33" s="435">
        <v>50.8155898812748</v>
      </c>
      <c r="BF33" s="457">
        <v>0.00515942432579175</v>
      </c>
      <c r="BG33" s="457">
        <v>0.0501583416134037</v>
      </c>
      <c r="BH33" s="457">
        <v>0.0725865810731436</v>
      </c>
    </row>
    <row r="34" spans="8:8">
      <c r="A34" s="218" t="s">
        <v>122</v>
      </c>
      <c r="B34" s="433">
        <v>0.0</v>
      </c>
      <c r="C34" s="433">
        <v>0.0</v>
      </c>
      <c r="D34" s="433">
        <v>0.0</v>
      </c>
      <c r="E34" s="433">
        <v>0.0</v>
      </c>
      <c r="F34" s="433">
        <v>0.0</v>
      </c>
      <c r="G34" s="433">
        <v>0.0</v>
      </c>
      <c r="H34" s="433">
        <v>0.0</v>
      </c>
      <c r="I34" s="433">
        <v>0.0</v>
      </c>
      <c r="J34" s="433">
        <v>0.0</v>
      </c>
      <c r="K34" s="433">
        <v>0.0</v>
      </c>
      <c r="L34" s="433">
        <v>0.0</v>
      </c>
      <c r="M34" s="433">
        <v>0.0</v>
      </c>
      <c r="N34" s="433">
        <v>0.0</v>
      </c>
      <c r="O34" s="433">
        <v>0.0</v>
      </c>
      <c r="P34" s="433">
        <v>0.0</v>
      </c>
      <c r="Q34" s="433">
        <v>0.0</v>
      </c>
      <c r="R34" s="433">
        <v>0.0</v>
      </c>
      <c r="S34" s="433">
        <v>0.0</v>
      </c>
      <c r="T34" s="433">
        <v>0.0</v>
      </c>
      <c r="U34" s="433">
        <v>0.0</v>
      </c>
      <c r="V34" s="433">
        <v>0.0</v>
      </c>
      <c r="W34" s="433">
        <v>0.0</v>
      </c>
      <c r="X34" s="433">
        <v>0.0</v>
      </c>
      <c r="Y34" s="433">
        <v>0.0</v>
      </c>
      <c r="Z34" s="433">
        <v>0.0</v>
      </c>
      <c r="AA34" s="433">
        <v>0.0</v>
      </c>
      <c r="AB34" s="433">
        <v>0.0</v>
      </c>
      <c r="AC34" s="433">
        <v>0.001</v>
      </c>
      <c r="AD34" s="433">
        <v>0.001</v>
      </c>
      <c r="AE34" s="433">
        <v>0.001</v>
      </c>
      <c r="AF34" s="433">
        <v>0.001</v>
      </c>
      <c r="AG34" s="433">
        <v>0.0</v>
      </c>
      <c r="AH34" s="433">
        <v>0.0</v>
      </c>
      <c r="AI34" s="433">
        <v>0.0</v>
      </c>
      <c r="AJ34" s="433">
        <v>0.001</v>
      </c>
      <c r="AK34" s="433">
        <v>0.0</v>
      </c>
      <c r="AL34" s="433">
        <v>0.079</v>
      </c>
      <c r="AM34" s="433">
        <v>0.126</v>
      </c>
      <c r="AN34" s="433">
        <v>0.105</v>
      </c>
      <c r="AO34" s="433">
        <v>0.123</v>
      </c>
      <c r="AP34" s="433">
        <v>0.122</v>
      </c>
      <c r="AQ34" s="433">
        <v>0.114</v>
      </c>
      <c r="AR34" s="433">
        <v>0.184</v>
      </c>
      <c r="AS34" s="433">
        <v>0.191</v>
      </c>
      <c r="AT34" s="433">
        <v>0.218</v>
      </c>
      <c r="AU34" s="433">
        <v>0.19</v>
      </c>
      <c r="AV34" s="433">
        <v>0.207</v>
      </c>
      <c r="AW34" s="433">
        <v>0.204</v>
      </c>
      <c r="AX34" s="433">
        <v>0.216</v>
      </c>
      <c r="AY34" s="433">
        <v>0.22</v>
      </c>
      <c r="AZ34" s="433">
        <v>0.231</v>
      </c>
      <c r="BA34" s="433">
        <v>0.274</v>
      </c>
      <c r="BB34" s="433">
        <v>0.310028</v>
      </c>
      <c r="BC34" s="433">
        <v>0.31407</v>
      </c>
      <c r="BD34" s="433">
        <v>0.402027</v>
      </c>
      <c r="BE34" s="435">
        <v>0.372932887031101</v>
      </c>
      <c r="BF34" s="457">
        <v>-0.074903066916381</v>
      </c>
      <c r="BG34" s="457">
        <v>0.0631140866604787</v>
      </c>
      <c r="BH34" s="457">
        <v>5.32709023009877E-4</v>
      </c>
    </row>
    <row r="35" spans="8:8">
      <c r="A35" s="218" t="s">
        <v>123</v>
      </c>
      <c r="B35" s="433">
        <v>0.0</v>
      </c>
      <c r="C35" s="433">
        <v>0.0</v>
      </c>
      <c r="D35" s="433">
        <v>0.0</v>
      </c>
      <c r="E35" s="433">
        <v>0.0</v>
      </c>
      <c r="F35" s="433">
        <v>0.0</v>
      </c>
      <c r="G35" s="433">
        <v>0.0</v>
      </c>
      <c r="H35" s="433">
        <v>0.0</v>
      </c>
      <c r="I35" s="433">
        <v>0.0</v>
      </c>
      <c r="J35" s="433">
        <v>0.0</v>
      </c>
      <c r="K35" s="433">
        <v>0.0</v>
      </c>
      <c r="L35" s="433">
        <v>0.0</v>
      </c>
      <c r="M35" s="433">
        <v>0.0</v>
      </c>
      <c r="N35" s="433">
        <v>0.0</v>
      </c>
      <c r="O35" s="433">
        <v>0.0</v>
      </c>
      <c r="P35" s="433">
        <v>0.0</v>
      </c>
      <c r="Q35" s="433">
        <v>0.0</v>
      </c>
      <c r="R35" s="433">
        <v>0.0</v>
      </c>
      <c r="S35" s="433">
        <v>0.0</v>
      </c>
      <c r="T35" s="433">
        <v>0.0</v>
      </c>
      <c r="U35" s="433">
        <v>0.0</v>
      </c>
      <c r="V35" s="433">
        <v>0.0</v>
      </c>
      <c r="W35" s="433">
        <v>0.0</v>
      </c>
      <c r="X35" s="433">
        <v>0.0</v>
      </c>
      <c r="Y35" s="433">
        <v>0.0</v>
      </c>
      <c r="Z35" s="433">
        <v>0.0</v>
      </c>
      <c r="AA35" s="433">
        <v>0.017</v>
      </c>
      <c r="AB35" s="433">
        <v>0.024</v>
      </c>
      <c r="AC35" s="433">
        <v>0.046</v>
      </c>
      <c r="AD35" s="433">
        <v>0.039</v>
      </c>
      <c r="AE35" s="433">
        <v>0.045</v>
      </c>
      <c r="AF35" s="433">
        <v>0.056</v>
      </c>
      <c r="AG35" s="433">
        <v>0.05</v>
      </c>
      <c r="AH35" s="433">
        <v>0.053</v>
      </c>
      <c r="AI35" s="433">
        <v>0.06</v>
      </c>
      <c r="AJ35" s="433">
        <v>0.065</v>
      </c>
      <c r="AK35" s="433">
        <v>0.065</v>
      </c>
      <c r="AL35" s="433">
        <v>0.07</v>
      </c>
      <c r="AM35" s="433">
        <v>0.042</v>
      </c>
      <c r="AN35" s="433">
        <v>0.161</v>
      </c>
      <c r="AO35" s="433">
        <v>0.725</v>
      </c>
      <c r="AP35" s="433">
        <v>1.658</v>
      </c>
      <c r="AQ35" s="433">
        <v>1.264</v>
      </c>
      <c r="AR35" s="433">
        <v>1.563</v>
      </c>
      <c r="AS35" s="433">
        <v>1.938</v>
      </c>
      <c r="AT35" s="433">
        <v>2.335</v>
      </c>
      <c r="AU35" s="433">
        <v>2.297</v>
      </c>
      <c r="AV35" s="433">
        <v>1.859</v>
      </c>
      <c r="AW35" s="433">
        <v>1.655</v>
      </c>
      <c r="AX35" s="433">
        <v>1.832</v>
      </c>
      <c r="AY35" s="433">
        <v>2.126</v>
      </c>
      <c r="AZ35" s="433">
        <v>2.161</v>
      </c>
      <c r="BA35" s="433">
        <v>2.071</v>
      </c>
      <c r="BB35" s="433">
        <v>2.155</v>
      </c>
      <c r="BC35" s="433">
        <v>2.309</v>
      </c>
      <c r="BD35" s="433">
        <v>2.242</v>
      </c>
      <c r="BE35" s="435">
        <v>2.117</v>
      </c>
      <c r="BF35" s="457">
        <v>-0.0583336989319646</v>
      </c>
      <c r="BG35" s="457">
        <v>-0.00405610832809911</v>
      </c>
      <c r="BH35" s="457">
        <v>0.00302398914370312</v>
      </c>
    </row>
    <row r="36" spans="8:8">
      <c r="A36" s="218" t="s">
        <v>124</v>
      </c>
      <c r="B36" s="433">
        <v>0.0</v>
      </c>
      <c r="C36" s="433">
        <v>0.0</v>
      </c>
      <c r="D36" s="433">
        <v>0.0</v>
      </c>
      <c r="E36" s="433">
        <v>0.0</v>
      </c>
      <c r="F36" s="433">
        <v>0.001904</v>
      </c>
      <c r="G36" s="433">
        <v>0.012091</v>
      </c>
      <c r="H36" s="433">
        <v>0.012033</v>
      </c>
      <c r="I36" s="433">
        <v>0.021664</v>
      </c>
      <c r="J36" s="433">
        <v>0.0242</v>
      </c>
      <c r="K36" s="433">
        <v>0.005751</v>
      </c>
      <c r="L36" s="433">
        <v>0.018347</v>
      </c>
      <c r="M36" s="433">
        <v>0.019012</v>
      </c>
      <c r="N36" s="433">
        <v>0.016126</v>
      </c>
      <c r="O36" s="433">
        <v>0.018285</v>
      </c>
      <c r="P36" s="433">
        <v>0.04563</v>
      </c>
      <c r="Q36" s="433">
        <v>0.044672</v>
      </c>
      <c r="R36" s="433">
        <v>0.123133</v>
      </c>
      <c r="S36" s="433">
        <v>0.158968</v>
      </c>
      <c r="T36" s="433">
        <v>0.171714</v>
      </c>
      <c r="U36" s="433">
        <v>0.173233</v>
      </c>
      <c r="V36" s="433">
        <v>0.171233</v>
      </c>
      <c r="W36" s="433">
        <v>0.212339</v>
      </c>
      <c r="X36" s="433">
        <v>0.234136</v>
      </c>
      <c r="Y36" s="433">
        <v>0.245608</v>
      </c>
      <c r="Z36" s="433">
        <v>0.257508</v>
      </c>
      <c r="AA36" s="433">
        <v>0.28291</v>
      </c>
      <c r="AB36" s="433">
        <v>0.267025</v>
      </c>
      <c r="AC36" s="433">
        <v>0.229769</v>
      </c>
      <c r="AD36" s="433">
        <v>0.254272</v>
      </c>
      <c r="AE36" s="433">
        <v>0.258365</v>
      </c>
      <c r="AF36" s="433">
        <v>0.288177</v>
      </c>
      <c r="AG36" s="433">
        <v>0.343134288</v>
      </c>
      <c r="AH36" s="433">
        <v>0.37307241</v>
      </c>
      <c r="AI36" s="433">
        <v>0.652658067</v>
      </c>
      <c r="AJ36" s="433">
        <v>1.135673</v>
      </c>
      <c r="AK36" s="433">
        <v>1.322663</v>
      </c>
      <c r="AL36" s="433">
        <v>1.450863</v>
      </c>
      <c r="AM36" s="433">
        <v>1.430420015302</v>
      </c>
      <c r="AN36" s="433">
        <v>1.4046782756395</v>
      </c>
      <c r="AO36" s="433">
        <v>1.48238277502431</v>
      </c>
      <c r="AP36" s="433">
        <v>1.659029823</v>
      </c>
      <c r="AQ36" s="433">
        <v>2.63259802256</v>
      </c>
      <c r="AR36" s="433">
        <v>3.58065268115789</v>
      </c>
      <c r="AS36" s="433">
        <v>4.03793701657895</v>
      </c>
      <c r="AT36" s="433">
        <v>4.55308681</v>
      </c>
      <c r="AU36" s="433">
        <v>4.465322569</v>
      </c>
      <c r="AV36" s="433">
        <v>4.70146301</v>
      </c>
      <c r="AW36" s="433">
        <v>5.20950492</v>
      </c>
      <c r="AX36" s="433">
        <v>5.244991925</v>
      </c>
      <c r="AY36" s="433">
        <v>5.238364799</v>
      </c>
      <c r="AZ36" s="433">
        <v>5.00298221</v>
      </c>
      <c r="BA36" s="433">
        <v>5.067279583</v>
      </c>
      <c r="BB36" s="433">
        <v>5.169598667</v>
      </c>
      <c r="BC36" s="433">
        <v>6.009834</v>
      </c>
      <c r="BD36" s="433">
        <v>6.018138296</v>
      </c>
      <c r="BE36" s="435">
        <v>5.96059833622725</v>
      </c>
      <c r="BF36" s="457">
        <v>-0.0122672068911602</v>
      </c>
      <c r="BG36" s="457">
        <v>0.0282900258556529</v>
      </c>
      <c r="BH36" s="457">
        <v>0.00851430545995564</v>
      </c>
    </row>
    <row r="37" spans="8:8">
      <c r="A37" s="218" t="s">
        <v>125</v>
      </c>
      <c r="B37" s="433">
        <v>0.0</v>
      </c>
      <c r="C37" s="433">
        <v>0.0</v>
      </c>
      <c r="D37" s="433">
        <v>0.0</v>
      </c>
      <c r="E37" s="433">
        <v>0.0</v>
      </c>
      <c r="F37" s="433">
        <v>0.0</v>
      </c>
      <c r="G37" s="433">
        <v>0.0</v>
      </c>
      <c r="H37" s="433">
        <v>0.0</v>
      </c>
      <c r="I37" s="433">
        <v>0.0</v>
      </c>
      <c r="J37" s="433">
        <v>0.0</v>
      </c>
      <c r="K37" s="433">
        <v>0.0</v>
      </c>
      <c r="L37" s="433">
        <v>0.0</v>
      </c>
      <c r="M37" s="433">
        <v>0.0</v>
      </c>
      <c r="N37" s="433">
        <v>0.0</v>
      </c>
      <c r="O37" s="433">
        <v>0.0</v>
      </c>
      <c r="P37" s="433">
        <v>0.0</v>
      </c>
      <c r="Q37" s="433">
        <v>0.0</v>
      </c>
      <c r="R37" s="433">
        <v>0.0</v>
      </c>
      <c r="S37" s="433">
        <v>0.0</v>
      </c>
      <c r="T37" s="433">
        <v>0.0</v>
      </c>
      <c r="U37" s="433">
        <v>0.0</v>
      </c>
      <c r="V37" s="433">
        <v>0.0</v>
      </c>
      <c r="W37" s="433">
        <v>0.0</v>
      </c>
      <c r="X37" s="433">
        <v>0.0</v>
      </c>
      <c r="Y37" s="433">
        <v>0.0</v>
      </c>
      <c r="Z37" s="433">
        <v>0.0</v>
      </c>
      <c r="AA37" s="433">
        <v>0.0</v>
      </c>
      <c r="AB37" s="433">
        <v>0.0</v>
      </c>
      <c r="AC37" s="433">
        <v>0.0</v>
      </c>
      <c r="AD37" s="433">
        <v>0.0</v>
      </c>
      <c r="AE37" s="433">
        <v>0.0</v>
      </c>
      <c r="AF37" s="433">
        <v>0.0</v>
      </c>
      <c r="AG37" s="433">
        <v>0.02700486</v>
      </c>
      <c r="AH37" s="433">
        <v>0.08101458</v>
      </c>
      <c r="AI37" s="433">
        <v>0.0850153</v>
      </c>
      <c r="AJ37" s="433">
        <v>0.09101638</v>
      </c>
      <c r="AK37" s="433">
        <v>0.0950171</v>
      </c>
      <c r="AL37" s="433">
        <v>0.09701746</v>
      </c>
      <c r="AM37" s="433">
        <v>0.08101458</v>
      </c>
      <c r="AN37" s="433">
        <v>0.08601548</v>
      </c>
      <c r="AO37" s="433">
        <v>0.10901962</v>
      </c>
      <c r="AP37" s="433">
        <v>0.13028544716</v>
      </c>
      <c r="AQ37" s="433">
        <v>0.128455817886</v>
      </c>
      <c r="AR37" s="433">
        <v>0.170037836271409</v>
      </c>
      <c r="AS37" s="433">
        <v>0.208921506225919</v>
      </c>
      <c r="AT37" s="433">
        <v>0.251354475687426</v>
      </c>
      <c r="AU37" s="433">
        <v>0.315056212569931</v>
      </c>
      <c r="AV37" s="433">
        <v>0.336096781748836</v>
      </c>
      <c r="AW37" s="433">
        <v>0.439326551737157</v>
      </c>
      <c r="AX37" s="433">
        <v>0.480951589689977</v>
      </c>
      <c r="AY37" s="433">
        <v>0.536249306512702</v>
      </c>
      <c r="AZ37" s="433">
        <v>0.476241665577547</v>
      </c>
      <c r="BA37" s="433">
        <v>0.681</v>
      </c>
      <c r="BB37" s="433">
        <v>0.729833</v>
      </c>
      <c r="BC37" s="433">
        <v>0.848341</v>
      </c>
      <c r="BD37" s="433">
        <v>0.852089</v>
      </c>
      <c r="BE37" s="435">
        <v>0.932940409930155</v>
      </c>
      <c r="BF37" s="457">
        <v>0.0918946171311732</v>
      </c>
      <c r="BG37" s="457">
        <v>0.129847512004245</v>
      </c>
      <c r="BH37" s="457">
        <v>0.00133264131854073</v>
      </c>
    </row>
    <row r="38" spans="8:8">
      <c r="A38" s="218" t="s">
        <v>126</v>
      </c>
      <c r="B38" s="433">
        <v>2.676</v>
      </c>
      <c r="C38" s="433">
        <v>3.351</v>
      </c>
      <c r="D38" s="433">
        <v>3.475</v>
      </c>
      <c r="E38" s="433">
        <v>3.617</v>
      </c>
      <c r="F38" s="433">
        <v>3.812</v>
      </c>
      <c r="G38" s="433">
        <v>4.228</v>
      </c>
      <c r="H38" s="433">
        <v>4.209</v>
      </c>
      <c r="I38" s="433">
        <v>3.807</v>
      </c>
      <c r="J38" s="433">
        <v>3.845</v>
      </c>
      <c r="K38" s="433">
        <v>4.245</v>
      </c>
      <c r="L38" s="433">
        <v>3.986</v>
      </c>
      <c r="M38" s="433">
        <v>3.812</v>
      </c>
      <c r="N38" s="433">
        <v>3.73</v>
      </c>
      <c r="O38" s="433">
        <v>3.811</v>
      </c>
      <c r="P38" s="433">
        <v>3.825</v>
      </c>
      <c r="Q38" s="433">
        <v>3.96</v>
      </c>
      <c r="R38" s="433">
        <v>3.469</v>
      </c>
      <c r="S38" s="433">
        <v>3.521</v>
      </c>
      <c r="T38" s="433">
        <v>3.393</v>
      </c>
      <c r="U38" s="433">
        <v>3.472</v>
      </c>
      <c r="V38" s="433">
        <v>3.212</v>
      </c>
      <c r="W38" s="433">
        <v>3.501</v>
      </c>
      <c r="X38" s="433">
        <v>3.693</v>
      </c>
      <c r="Y38" s="433">
        <v>3.787</v>
      </c>
      <c r="Z38" s="433">
        <v>3.197</v>
      </c>
      <c r="AA38" s="433">
        <v>3.271</v>
      </c>
      <c r="AB38" s="433">
        <v>3.292</v>
      </c>
      <c r="AC38" s="433">
        <v>3.556</v>
      </c>
      <c r="AD38" s="433">
        <v>3.783</v>
      </c>
      <c r="AE38" s="433">
        <v>3.564</v>
      </c>
      <c r="AF38" s="433">
        <v>3.654</v>
      </c>
      <c r="AG38" s="433">
        <v>4.139</v>
      </c>
      <c r="AH38" s="433">
        <v>4.47</v>
      </c>
      <c r="AI38" s="433">
        <v>5.009</v>
      </c>
      <c r="AJ38" s="433">
        <v>5.53</v>
      </c>
      <c r="AK38" s="433">
        <v>6.099</v>
      </c>
      <c r="AL38" s="433">
        <v>6.338</v>
      </c>
      <c r="AM38" s="433">
        <v>7.372</v>
      </c>
      <c r="AN38" s="433">
        <v>8.714</v>
      </c>
      <c r="AO38" s="433">
        <v>9.657</v>
      </c>
      <c r="AP38" s="433">
        <v>9.998</v>
      </c>
      <c r="AQ38" s="433">
        <v>10.635</v>
      </c>
      <c r="AR38" s="433">
        <v>10.827</v>
      </c>
      <c r="AS38" s="433">
        <v>11.486</v>
      </c>
      <c r="AT38" s="433">
        <v>12.8987</v>
      </c>
      <c r="AU38" s="433">
        <v>14.816</v>
      </c>
      <c r="AV38" s="433">
        <v>16.4867</v>
      </c>
      <c r="AW38" s="433">
        <v>18.0786</v>
      </c>
      <c r="AX38" s="433">
        <v>22.7493</v>
      </c>
      <c r="AY38" s="433">
        <v>24.6487</v>
      </c>
      <c r="AZ38" s="433">
        <v>25.5807</v>
      </c>
      <c r="BA38" s="433">
        <v>25.7972</v>
      </c>
      <c r="BB38" s="433">
        <v>25.5794</v>
      </c>
      <c r="BC38" s="433">
        <v>25.258</v>
      </c>
      <c r="BD38" s="433">
        <v>25.6375</v>
      </c>
      <c r="BE38" s="435">
        <v>25.6547340165902</v>
      </c>
      <c r="BF38" s="457">
        <v>-0.0020618580241617</v>
      </c>
      <c r="BG38" s="457">
        <v>0.0711072850491252</v>
      </c>
      <c r="BH38" s="457">
        <v>0.0366460260513746</v>
      </c>
    </row>
    <row r="39" spans="8:8">
      <c r="A39" s="218" t="s">
        <v>127</v>
      </c>
      <c r="B39" s="433" t="s">
        <v>114</v>
      </c>
      <c r="C39" s="433" t="s">
        <v>114</v>
      </c>
      <c r="D39" s="433" t="s">
        <v>114</v>
      </c>
      <c r="E39" s="433" t="s">
        <v>114</v>
      </c>
      <c r="F39" s="433" t="s">
        <v>114</v>
      </c>
      <c r="G39" s="433" t="s">
        <v>114</v>
      </c>
      <c r="H39" s="433" t="s">
        <v>114</v>
      </c>
      <c r="I39" s="433" t="s">
        <v>114</v>
      </c>
      <c r="J39" s="433" t="s">
        <v>114</v>
      </c>
      <c r="K39" s="433" t="s">
        <v>114</v>
      </c>
      <c r="L39" s="433" t="s">
        <v>114</v>
      </c>
      <c r="M39" s="433" t="s">
        <v>114</v>
      </c>
      <c r="N39" s="433" t="s">
        <v>114</v>
      </c>
      <c r="O39" s="433" t="s">
        <v>114</v>
      </c>
      <c r="P39" s="433" t="s">
        <v>114</v>
      </c>
      <c r="Q39" s="433" t="s">
        <v>114</v>
      </c>
      <c r="R39" s="433" t="s">
        <v>114</v>
      </c>
      <c r="S39" s="433" t="s">
        <v>114</v>
      </c>
      <c r="T39" s="433" t="s">
        <v>114</v>
      </c>
      <c r="U39" s="433" t="s">
        <v>114</v>
      </c>
      <c r="V39" s="433">
        <v>0.0</v>
      </c>
      <c r="W39" s="433">
        <v>0.0</v>
      </c>
      <c r="X39" s="433">
        <v>0.0</v>
      </c>
      <c r="Y39" s="433">
        <v>0.0</v>
      </c>
      <c r="Z39" s="433">
        <v>0.0</v>
      </c>
      <c r="AA39" s="433">
        <v>0.0</v>
      </c>
      <c r="AB39" s="433">
        <v>0.0</v>
      </c>
      <c r="AC39" s="433">
        <v>0.0</v>
      </c>
      <c r="AD39" s="433">
        <v>0.0</v>
      </c>
      <c r="AE39" s="433">
        <v>0.0</v>
      </c>
      <c r="AF39" s="433">
        <v>0.0</v>
      </c>
      <c r="AG39" s="433">
        <v>0.0</v>
      </c>
      <c r="AH39" s="433">
        <v>0.0</v>
      </c>
      <c r="AI39" s="433">
        <v>0.0</v>
      </c>
      <c r="AJ39" s="433">
        <v>0.0</v>
      </c>
      <c r="AK39" s="433">
        <v>0.0</v>
      </c>
      <c r="AL39" s="433">
        <v>0.003</v>
      </c>
      <c r="AM39" s="433">
        <v>0.01</v>
      </c>
      <c r="AN39" s="433">
        <v>0.024</v>
      </c>
      <c r="AO39" s="433">
        <v>0.038</v>
      </c>
      <c r="AP39" s="433">
        <v>0.042</v>
      </c>
      <c r="AQ39" s="433">
        <v>0.043</v>
      </c>
      <c r="AR39" s="433">
        <v>0.042</v>
      </c>
      <c r="AS39" s="433">
        <v>0.045</v>
      </c>
      <c r="AT39" s="433">
        <v>0.048</v>
      </c>
      <c r="AU39" s="433">
        <v>0.066</v>
      </c>
      <c r="AV39" s="433">
        <v>0.12</v>
      </c>
      <c r="AW39" s="433">
        <v>0.288</v>
      </c>
      <c r="AX39" s="433">
        <v>0.502</v>
      </c>
      <c r="AY39" s="433">
        <v>0.669</v>
      </c>
      <c r="AZ39" s="433">
        <v>0.769</v>
      </c>
      <c r="BA39" s="433">
        <v>0.823</v>
      </c>
      <c r="BB39" s="433">
        <v>0.93064</v>
      </c>
      <c r="BC39" s="433">
        <v>0.943715</v>
      </c>
      <c r="BD39" s="433">
        <v>0.92742</v>
      </c>
      <c r="BE39" s="435">
        <v>0.889059561051875</v>
      </c>
      <c r="BF39" s="457">
        <v>-0.0439817595392302</v>
      </c>
      <c r="BG39" s="457">
        <v>0.344632246040152</v>
      </c>
      <c r="BH39" s="457">
        <v>0.00126996053884097</v>
      </c>
    </row>
    <row r="40" spans="8:8">
      <c r="A40" s="218" t="s">
        <v>128</v>
      </c>
      <c r="B40" s="433" t="s">
        <v>114</v>
      </c>
      <c r="C40" s="433" t="s">
        <v>114</v>
      </c>
      <c r="D40" s="433" t="s">
        <v>114</v>
      </c>
      <c r="E40" s="433" t="s">
        <v>114</v>
      </c>
      <c r="F40" s="433" t="s">
        <v>114</v>
      </c>
      <c r="G40" s="433" t="s">
        <v>114</v>
      </c>
      <c r="H40" s="433" t="s">
        <v>114</v>
      </c>
      <c r="I40" s="433" t="s">
        <v>114</v>
      </c>
      <c r="J40" s="433" t="s">
        <v>114</v>
      </c>
      <c r="K40" s="433" t="s">
        <v>114</v>
      </c>
      <c r="L40" s="433" t="s">
        <v>114</v>
      </c>
      <c r="M40" s="433" t="s">
        <v>114</v>
      </c>
      <c r="N40" s="433" t="s">
        <v>114</v>
      </c>
      <c r="O40" s="433" t="s">
        <v>114</v>
      </c>
      <c r="P40" s="433" t="s">
        <v>114</v>
      </c>
      <c r="Q40" s="433" t="s">
        <v>114</v>
      </c>
      <c r="R40" s="433" t="s">
        <v>114</v>
      </c>
      <c r="S40" s="433" t="s">
        <v>114</v>
      </c>
      <c r="T40" s="433" t="s">
        <v>114</v>
      </c>
      <c r="U40" s="433" t="s">
        <v>114</v>
      </c>
      <c r="V40" s="433">
        <v>0.0</v>
      </c>
      <c r="W40" s="433">
        <v>0.0</v>
      </c>
      <c r="X40" s="433">
        <v>0.0</v>
      </c>
      <c r="Y40" s="433">
        <v>0.0</v>
      </c>
      <c r="Z40" s="433">
        <v>0.0</v>
      </c>
      <c r="AA40" s="433">
        <v>0.0</v>
      </c>
      <c r="AB40" s="433">
        <v>0.0</v>
      </c>
      <c r="AC40" s="433">
        <v>0.0</v>
      </c>
      <c r="AD40" s="433">
        <v>0.0</v>
      </c>
      <c r="AE40" s="433">
        <v>0.0</v>
      </c>
      <c r="AF40" s="433">
        <v>0.0</v>
      </c>
      <c r="AG40" s="433">
        <v>0.0</v>
      </c>
      <c r="AH40" s="433">
        <v>0.0</v>
      </c>
      <c r="AI40" s="433">
        <v>0.0</v>
      </c>
      <c r="AJ40" s="433">
        <v>0.0</v>
      </c>
      <c r="AK40" s="433">
        <v>0.0</v>
      </c>
      <c r="AL40" s="433">
        <v>0.002</v>
      </c>
      <c r="AM40" s="433">
        <v>0.004</v>
      </c>
      <c r="AN40" s="433">
        <v>0.007</v>
      </c>
      <c r="AO40" s="433">
        <v>0.006</v>
      </c>
      <c r="AP40" s="433">
        <v>0.007</v>
      </c>
      <c r="AQ40" s="433">
        <v>0.025</v>
      </c>
      <c r="AR40" s="433">
        <v>0.054</v>
      </c>
      <c r="AS40" s="433">
        <v>0.069</v>
      </c>
      <c r="AT40" s="433">
        <v>0.102</v>
      </c>
      <c r="AU40" s="433">
        <v>0.147</v>
      </c>
      <c r="AV40" s="433">
        <v>0.157</v>
      </c>
      <c r="AW40" s="433">
        <v>0.218</v>
      </c>
      <c r="AX40" s="433">
        <v>0.357</v>
      </c>
      <c r="AY40" s="433">
        <v>0.3998</v>
      </c>
      <c r="AZ40" s="433">
        <v>0.4465</v>
      </c>
      <c r="BA40" s="433">
        <v>0.4323</v>
      </c>
      <c r="BB40" s="433">
        <v>0.5036</v>
      </c>
      <c r="BC40" s="433">
        <v>0.47</v>
      </c>
      <c r="BD40" s="433">
        <v>0.5332</v>
      </c>
      <c r="BE40" s="435">
        <v>0.611495989078283</v>
      </c>
      <c r="BF40" s="457">
        <v>0.143708242703983</v>
      </c>
      <c r="BG40" s="457">
        <v>0.179855976838839</v>
      </c>
      <c r="BH40" s="457">
        <v>8.7348003419496E-4</v>
      </c>
    </row>
    <row r="41" spans="8:8">
      <c r="A41" s="218" t="s">
        <v>129</v>
      </c>
      <c r="B41" s="433">
        <v>0.0</v>
      </c>
      <c r="C41" s="433">
        <v>0.0</v>
      </c>
      <c r="D41" s="433">
        <v>0.0</v>
      </c>
      <c r="E41" s="433">
        <v>0.0</v>
      </c>
      <c r="F41" s="433">
        <v>0.0</v>
      </c>
      <c r="G41" s="433">
        <v>0.0</v>
      </c>
      <c r="H41" s="433">
        <v>0.0</v>
      </c>
      <c r="I41" s="433">
        <v>0.0</v>
      </c>
      <c r="J41" s="433">
        <v>0.0</v>
      </c>
      <c r="K41" s="433">
        <v>0.0</v>
      </c>
      <c r="L41" s="433">
        <v>0.0</v>
      </c>
      <c r="M41" s="433">
        <v>0.0</v>
      </c>
      <c r="N41" s="433">
        <v>0.013</v>
      </c>
      <c r="O41" s="433">
        <v>0.015</v>
      </c>
      <c r="P41" s="433">
        <v>0.016</v>
      </c>
      <c r="Q41" s="433">
        <v>0.015</v>
      </c>
      <c r="R41" s="433">
        <v>0.018</v>
      </c>
      <c r="S41" s="433">
        <v>0.018</v>
      </c>
      <c r="T41" s="433">
        <v>0.017</v>
      </c>
      <c r="U41" s="433">
        <v>0.019</v>
      </c>
      <c r="V41" s="433">
        <v>0.018</v>
      </c>
      <c r="W41" s="433">
        <v>0.017</v>
      </c>
      <c r="X41" s="433">
        <v>0.022</v>
      </c>
      <c r="Y41" s="433">
        <v>0.023</v>
      </c>
      <c r="Z41" s="433">
        <v>0.019</v>
      </c>
      <c r="AA41" s="433">
        <v>0.012505</v>
      </c>
      <c r="AB41" s="433">
        <v>0.013976</v>
      </c>
      <c r="AC41" s="433">
        <v>0.01177</v>
      </c>
      <c r="AD41" s="433">
        <v>0.014712</v>
      </c>
      <c r="AE41" s="433">
        <v>0.01508</v>
      </c>
      <c r="AF41" s="433">
        <v>0.019493</v>
      </c>
      <c r="AG41" s="433">
        <v>0.015448</v>
      </c>
      <c r="AH41" s="433">
        <v>0.016919</v>
      </c>
      <c r="AI41" s="433">
        <v>0.017068</v>
      </c>
      <c r="AJ41" s="433">
        <v>0.01885</v>
      </c>
      <c r="AK41" s="433">
        <v>0.022352</v>
      </c>
      <c r="AL41" s="433">
        <v>0.025873</v>
      </c>
      <c r="AM41" s="433">
        <v>0.027015</v>
      </c>
      <c r="AN41" s="433">
        <v>0.034151</v>
      </c>
      <c r="AO41" s="433">
        <v>0.042575</v>
      </c>
      <c r="AP41" s="433">
        <v>0.046163</v>
      </c>
      <c r="AQ41" s="433">
        <v>0.055216</v>
      </c>
      <c r="AR41" s="433">
        <v>0.062667</v>
      </c>
      <c r="AS41" s="433">
        <v>0.069648</v>
      </c>
      <c r="AT41" s="433">
        <v>0.078185</v>
      </c>
      <c r="AU41" s="433">
        <v>0.08414</v>
      </c>
      <c r="AV41" s="433">
        <v>0.092979</v>
      </c>
      <c r="AW41" s="433">
        <v>0.094011</v>
      </c>
      <c r="AX41" s="433">
        <v>0.094211</v>
      </c>
      <c r="AY41" s="433">
        <v>0.115225</v>
      </c>
      <c r="AZ41" s="433">
        <v>0.125964</v>
      </c>
      <c r="BA41" s="433">
        <v>0.140018</v>
      </c>
      <c r="BB41" s="433">
        <v>0.17138</v>
      </c>
      <c r="BC41" s="433">
        <v>0.217402</v>
      </c>
      <c r="BD41" s="433">
        <v>0.277679</v>
      </c>
      <c r="BE41" s="435">
        <v>0.385154202579856</v>
      </c>
      <c r="BF41" s="457">
        <v>0.383258614058052</v>
      </c>
      <c r="BG41" s="457">
        <v>0.13512048070239</v>
      </c>
      <c r="BH41" s="457">
        <v>5.50166333137986E-4</v>
      </c>
    </row>
    <row r="42" spans="8:8">
      <c r="A42" s="218" t="s">
        <v>130</v>
      </c>
      <c r="B42" s="433">
        <v>0.0</v>
      </c>
      <c r="C42" s="433">
        <v>0.0</v>
      </c>
      <c r="D42" s="433">
        <v>0.0</v>
      </c>
      <c r="E42" s="433">
        <v>0.0</v>
      </c>
      <c r="F42" s="433">
        <v>0.0</v>
      </c>
      <c r="G42" s="433">
        <v>0.0</v>
      </c>
      <c r="H42" s="433">
        <v>0.0</v>
      </c>
      <c r="I42" s="433">
        <v>0.0</v>
      </c>
      <c r="J42" s="433">
        <v>0.0</v>
      </c>
      <c r="K42" s="433">
        <v>0.0</v>
      </c>
      <c r="L42" s="433">
        <v>0.803</v>
      </c>
      <c r="M42" s="433">
        <v>0.872</v>
      </c>
      <c r="N42" s="433">
        <v>0.867</v>
      </c>
      <c r="O42" s="433">
        <v>1.211</v>
      </c>
      <c r="P42" s="433">
        <v>1.106</v>
      </c>
      <c r="Q42" s="433">
        <v>1.024</v>
      </c>
      <c r="R42" s="433">
        <v>1.085</v>
      </c>
      <c r="S42" s="433">
        <v>0.265</v>
      </c>
      <c r="T42" s="433">
        <v>0.231</v>
      </c>
      <c r="U42" s="433">
        <v>0.017</v>
      </c>
      <c r="V42" s="433">
        <v>0.441</v>
      </c>
      <c r="W42" s="433">
        <v>0.553</v>
      </c>
      <c r="X42" s="433">
        <v>0.702</v>
      </c>
      <c r="Y42" s="433">
        <v>0.835</v>
      </c>
      <c r="Z42" s="433">
        <v>0.9</v>
      </c>
      <c r="AA42" s="433">
        <v>0.67</v>
      </c>
      <c r="AB42" s="433">
        <v>0.75</v>
      </c>
      <c r="AC42" s="433">
        <v>0.752</v>
      </c>
      <c r="AD42" s="433">
        <v>0.863</v>
      </c>
      <c r="AE42" s="433">
        <v>0.939</v>
      </c>
      <c r="AF42" s="433">
        <v>1.017</v>
      </c>
      <c r="AG42" s="433">
        <v>1.316</v>
      </c>
      <c r="AH42" s="433">
        <v>1.463</v>
      </c>
      <c r="AI42" s="433">
        <v>1.590281</v>
      </c>
      <c r="AJ42" s="433">
        <v>1.788338</v>
      </c>
      <c r="AK42" s="433">
        <v>2.013194</v>
      </c>
      <c r="AL42" s="433">
        <v>2.358034</v>
      </c>
      <c r="AM42" s="433">
        <v>2.906752</v>
      </c>
      <c r="AN42" s="433">
        <v>2.547534</v>
      </c>
      <c r="AO42" s="433">
        <v>3.324906</v>
      </c>
      <c r="AP42" s="433">
        <v>5.276719</v>
      </c>
      <c r="AQ42" s="433">
        <v>5.194</v>
      </c>
      <c r="AR42" s="433">
        <v>4.026282</v>
      </c>
      <c r="AS42" s="433">
        <v>5.082893</v>
      </c>
      <c r="AT42" s="433">
        <v>6.111</v>
      </c>
      <c r="AU42" s="433">
        <v>7.058056</v>
      </c>
      <c r="AV42" s="433">
        <v>7.083559</v>
      </c>
      <c r="AW42" s="433">
        <v>7.203605</v>
      </c>
      <c r="AX42" s="433">
        <v>5.954</v>
      </c>
      <c r="AY42" s="433">
        <v>5.013182</v>
      </c>
      <c r="AZ42" s="433">
        <v>4.93</v>
      </c>
      <c r="BA42" s="433">
        <v>4.90458</v>
      </c>
      <c r="BB42" s="433">
        <v>4.59935</v>
      </c>
      <c r="BC42" s="433">
        <v>4.571278</v>
      </c>
      <c r="BD42" s="433">
        <v>5.814188</v>
      </c>
      <c r="BE42" s="435">
        <v>8.68201816963803</v>
      </c>
      <c r="BF42" s="457">
        <v>0.489166984025766</v>
      </c>
      <c r="BG42" s="457">
        <v>-0.00496655453495398</v>
      </c>
      <c r="BH42" s="457">
        <v>0.0124016668353418</v>
      </c>
    </row>
    <row r="43" spans="8:8">
      <c r="A43" s="218" t="s">
        <v>131</v>
      </c>
      <c r="B43" s="433" t="s">
        <v>114</v>
      </c>
      <c r="C43" s="433" t="s">
        <v>114</v>
      </c>
      <c r="D43" s="433" t="s">
        <v>114</v>
      </c>
      <c r="E43" s="433" t="s">
        <v>114</v>
      </c>
      <c r="F43" s="433" t="s">
        <v>114</v>
      </c>
      <c r="G43" s="433" t="s">
        <v>114</v>
      </c>
      <c r="H43" s="433" t="s">
        <v>114</v>
      </c>
      <c r="I43" s="433" t="s">
        <v>114</v>
      </c>
      <c r="J43" s="433" t="s">
        <v>114</v>
      </c>
      <c r="K43" s="433" t="s">
        <v>114</v>
      </c>
      <c r="L43" s="433" t="s">
        <v>114</v>
      </c>
      <c r="M43" s="433" t="s">
        <v>114</v>
      </c>
      <c r="N43" s="433" t="s">
        <v>114</v>
      </c>
      <c r="O43" s="433" t="s">
        <v>114</v>
      </c>
      <c r="P43" s="433" t="s">
        <v>114</v>
      </c>
      <c r="Q43" s="433" t="s">
        <v>114</v>
      </c>
      <c r="R43" s="433" t="s">
        <v>114</v>
      </c>
      <c r="S43" s="433" t="s">
        <v>114</v>
      </c>
      <c r="T43" s="433" t="s">
        <v>114</v>
      </c>
      <c r="U43" s="433" t="s">
        <v>114</v>
      </c>
      <c r="V43" s="433" t="s">
        <v>114</v>
      </c>
      <c r="W43" s="433" t="s">
        <v>114</v>
      </c>
      <c r="X43" s="433" t="s">
        <v>114</v>
      </c>
      <c r="Y43" s="433" t="s">
        <v>114</v>
      </c>
      <c r="Z43" s="433" t="s">
        <v>114</v>
      </c>
      <c r="AA43" s="433">
        <v>0.0</v>
      </c>
      <c r="AB43" s="433">
        <v>0.0</v>
      </c>
      <c r="AC43" s="433">
        <v>0.0</v>
      </c>
      <c r="AD43" s="433">
        <v>0.0</v>
      </c>
      <c r="AE43" s="433">
        <v>0.0</v>
      </c>
      <c r="AF43" s="433">
        <v>0.0</v>
      </c>
      <c r="AG43" s="433">
        <v>0.0</v>
      </c>
      <c r="AH43" s="433">
        <v>0.0</v>
      </c>
      <c r="AI43" s="433">
        <v>0.0</v>
      </c>
      <c r="AJ43" s="433">
        <v>0.0</v>
      </c>
      <c r="AK43" s="433">
        <v>0.0</v>
      </c>
      <c r="AL43" s="433">
        <v>0.0</v>
      </c>
      <c r="AM43" s="433">
        <v>0.0</v>
      </c>
      <c r="AN43" s="433">
        <v>0.0</v>
      </c>
      <c r="AO43" s="433">
        <v>0.0</v>
      </c>
      <c r="AP43" s="433">
        <v>0.0</v>
      </c>
      <c r="AQ43" s="433">
        <v>0.0</v>
      </c>
      <c r="AR43" s="433">
        <v>0.0</v>
      </c>
      <c r="AS43" s="433">
        <v>0.0</v>
      </c>
      <c r="AT43" s="433">
        <v>0.0</v>
      </c>
      <c r="AU43" s="433">
        <v>0.0</v>
      </c>
      <c r="AV43" s="433">
        <v>0.0</v>
      </c>
      <c r="AW43" s="433">
        <v>0.0</v>
      </c>
      <c r="AX43" s="433">
        <v>0.0</v>
      </c>
      <c r="AY43" s="433">
        <v>0.0</v>
      </c>
      <c r="AZ43" s="433">
        <v>0.020219</v>
      </c>
      <c r="BA43" s="433">
        <v>0.036033</v>
      </c>
      <c r="BB43" s="433">
        <v>0.051551</v>
      </c>
      <c r="BC43" s="433">
        <v>0.05405</v>
      </c>
      <c r="BD43" s="433">
        <v>0.055103</v>
      </c>
      <c r="BE43" s="435">
        <v>0.057298</v>
      </c>
      <c r="BF43" s="457">
        <v>0.0369934139235919</v>
      </c>
      <c r="BG43" s="457">
        <v>0.0</v>
      </c>
      <c r="BH43" s="457">
        <v>8.18462588360422E-5</v>
      </c>
    </row>
    <row r="44" spans="8:8">
      <c r="A44" s="218" t="s">
        <v>132</v>
      </c>
      <c r="B44" s="433">
        <v>0.0</v>
      </c>
      <c r="C44" s="433">
        <v>0.0</v>
      </c>
      <c r="D44" s="433">
        <v>0.0</v>
      </c>
      <c r="E44" s="433">
        <v>0.0</v>
      </c>
      <c r="F44" s="433">
        <v>0.0</v>
      </c>
      <c r="G44" s="433">
        <v>0.0</v>
      </c>
      <c r="H44" s="433">
        <v>0.0</v>
      </c>
      <c r="I44" s="433">
        <v>0.0</v>
      </c>
      <c r="J44" s="433">
        <v>0.0</v>
      </c>
      <c r="K44" s="433">
        <v>0.0</v>
      </c>
      <c r="L44" s="433">
        <v>0.0</v>
      </c>
      <c r="M44" s="433">
        <v>0.0</v>
      </c>
      <c r="N44" s="433">
        <v>0.0</v>
      </c>
      <c r="O44" s="433">
        <v>0.0</v>
      </c>
      <c r="P44" s="433">
        <v>0.0</v>
      </c>
      <c r="Q44" s="433">
        <v>0.0</v>
      </c>
      <c r="R44" s="433">
        <v>0.0</v>
      </c>
      <c r="S44" s="433">
        <v>0.0</v>
      </c>
      <c r="T44" s="433">
        <v>0.0</v>
      </c>
      <c r="U44" s="433">
        <v>0.0</v>
      </c>
      <c r="V44" s="433">
        <v>0.005</v>
      </c>
      <c r="W44" s="433">
        <v>0.026</v>
      </c>
      <c r="X44" s="433">
        <v>0.021</v>
      </c>
      <c r="Y44" s="433">
        <v>0.027</v>
      </c>
      <c r="Z44" s="433">
        <v>0.029</v>
      </c>
      <c r="AA44" s="433">
        <v>0.213</v>
      </c>
      <c r="AB44" s="433">
        <v>0.209</v>
      </c>
      <c r="AC44" s="433">
        <v>0.227</v>
      </c>
      <c r="AD44" s="433">
        <v>0.243</v>
      </c>
      <c r="AE44" s="433">
        <v>0.27</v>
      </c>
      <c r="AF44" s="433">
        <v>0.289</v>
      </c>
      <c r="AG44" s="433">
        <v>0.303</v>
      </c>
      <c r="AH44" s="433">
        <v>0.241</v>
      </c>
      <c r="AI44" s="433">
        <v>0.27</v>
      </c>
      <c r="AJ44" s="433">
        <v>0.273</v>
      </c>
      <c r="AK44" s="433">
        <v>0.256</v>
      </c>
      <c r="AL44" s="433">
        <v>0.255</v>
      </c>
      <c r="AM44" s="433">
        <v>0.25</v>
      </c>
      <c r="AN44" s="433">
        <v>0.33</v>
      </c>
      <c r="AO44" s="433">
        <v>0.359</v>
      </c>
      <c r="AP44" s="433">
        <v>0.333</v>
      </c>
      <c r="AQ44" s="433">
        <v>0.388</v>
      </c>
      <c r="AR44" s="433">
        <v>0.386</v>
      </c>
      <c r="AS44" s="433">
        <v>0.397</v>
      </c>
      <c r="AT44" s="433">
        <v>0.227</v>
      </c>
      <c r="AU44" s="433">
        <v>0.344</v>
      </c>
      <c r="AV44" s="433">
        <v>0.339</v>
      </c>
      <c r="AW44" s="433">
        <v>0.326</v>
      </c>
      <c r="AX44" s="433">
        <v>0.396</v>
      </c>
      <c r="AY44" s="433">
        <v>0.258</v>
      </c>
      <c r="AZ44" s="433">
        <v>0.256</v>
      </c>
      <c r="BA44" s="433">
        <v>0.233</v>
      </c>
      <c r="BB44" s="433">
        <v>0.21</v>
      </c>
      <c r="BC44" s="433">
        <v>0.204168</v>
      </c>
      <c r="BD44" s="433">
        <v>0.253005</v>
      </c>
      <c r="BE44" s="435">
        <v>0.259741601186134</v>
      </c>
      <c r="BF44" s="457">
        <v>0.0238213659024955</v>
      </c>
      <c r="BG44" s="457">
        <v>0.0109049536362391</v>
      </c>
      <c r="BH44" s="457">
        <v>3.71023043058542E-4</v>
      </c>
    </row>
    <row r="45" spans="8:8">
      <c r="A45" s="218" t="s">
        <v>133</v>
      </c>
      <c r="B45" s="433">
        <v>0.026</v>
      </c>
      <c r="C45" s="433">
        <v>0.038</v>
      </c>
      <c r="D45" s="433">
        <v>0.044</v>
      </c>
      <c r="E45" s="433">
        <v>0.047</v>
      </c>
      <c r="F45" s="433">
        <v>0.084</v>
      </c>
      <c r="G45" s="433">
        <v>0.059</v>
      </c>
      <c r="H45" s="433">
        <v>0.101</v>
      </c>
      <c r="I45" s="433">
        <v>0.185</v>
      </c>
      <c r="J45" s="433">
        <v>0.223</v>
      </c>
      <c r="K45" s="433">
        <v>0.235</v>
      </c>
      <c r="L45" s="433">
        <v>0.211</v>
      </c>
      <c r="M45" s="433">
        <v>0.183</v>
      </c>
      <c r="N45" s="433">
        <v>0.265</v>
      </c>
      <c r="O45" s="433">
        <v>0.262</v>
      </c>
      <c r="P45" s="433">
        <v>0.24</v>
      </c>
      <c r="Q45" s="433">
        <v>0.248</v>
      </c>
      <c r="R45" s="433">
        <v>0.269</v>
      </c>
      <c r="S45" s="433">
        <v>0.269</v>
      </c>
      <c r="T45" s="433">
        <v>0.362</v>
      </c>
      <c r="U45" s="433">
        <v>0.345</v>
      </c>
      <c r="V45" s="433">
        <v>0.397</v>
      </c>
      <c r="W45" s="433">
        <v>0.368</v>
      </c>
      <c r="X45" s="433">
        <v>0.193</v>
      </c>
      <c r="Y45" s="433">
        <v>0.094</v>
      </c>
      <c r="Z45" s="433">
        <v>0.103</v>
      </c>
      <c r="AA45" s="433">
        <v>0.055</v>
      </c>
      <c r="AB45" s="433">
        <v>0.083</v>
      </c>
      <c r="AC45" s="433">
        <v>0.111</v>
      </c>
      <c r="AD45" s="433">
        <v>0.061</v>
      </c>
      <c r="AE45" s="433">
        <v>0.051</v>
      </c>
      <c r="AF45" s="433">
        <v>0.067</v>
      </c>
      <c r="AG45" s="433">
        <v>0.133</v>
      </c>
      <c r="AH45" s="433">
        <v>0.169</v>
      </c>
      <c r="AI45" s="433">
        <v>0.22</v>
      </c>
      <c r="AJ45" s="433">
        <v>0.193</v>
      </c>
      <c r="AK45" s="433">
        <v>0.221</v>
      </c>
      <c r="AL45" s="433">
        <v>0.444</v>
      </c>
      <c r="AM45" s="433">
        <v>0.427</v>
      </c>
      <c r="AN45" s="433">
        <v>0.455</v>
      </c>
      <c r="AO45" s="433">
        <v>0.8504</v>
      </c>
      <c r="AP45" s="433">
        <v>1.5108</v>
      </c>
      <c r="AQ45" s="433">
        <v>1.9928</v>
      </c>
      <c r="AR45" s="433">
        <v>2.5555</v>
      </c>
      <c r="AS45" s="433">
        <v>3.617</v>
      </c>
      <c r="AT45" s="433">
        <v>5.2263</v>
      </c>
      <c r="AU45" s="433">
        <v>6.3045</v>
      </c>
      <c r="AV45" s="433">
        <v>7.6008</v>
      </c>
      <c r="AW45" s="433">
        <v>10.0943</v>
      </c>
      <c r="AX45" s="433">
        <v>8.6221</v>
      </c>
      <c r="AY45" s="433">
        <v>9.977</v>
      </c>
      <c r="AZ45" s="433">
        <v>9.739</v>
      </c>
      <c r="BA45" s="433">
        <v>7.957</v>
      </c>
      <c r="BB45" s="433">
        <v>6.488</v>
      </c>
      <c r="BC45" s="433">
        <v>6.548</v>
      </c>
      <c r="BD45" s="433">
        <v>7.682984</v>
      </c>
      <c r="BE45" s="435">
        <v>7.898</v>
      </c>
      <c r="BF45" s="457">
        <v>0.0251772963509129</v>
      </c>
      <c r="BG45" s="457">
        <v>0.0392823680622472</v>
      </c>
      <c r="BH45" s="457">
        <v>0.0112817507118409</v>
      </c>
    </row>
    <row r="46" spans="8:8">
      <c r="A46" s="218" t="s">
        <v>134</v>
      </c>
      <c r="B46" s="433">
        <v>0.207</v>
      </c>
      <c r="C46" s="433">
        <v>0.2</v>
      </c>
      <c r="D46" s="433">
        <v>0.192</v>
      </c>
      <c r="E46" s="433">
        <v>0.228</v>
      </c>
      <c r="F46" s="433">
        <v>0.28</v>
      </c>
      <c r="G46" s="433">
        <v>0.186</v>
      </c>
      <c r="H46" s="433">
        <v>0.143</v>
      </c>
      <c r="I46" s="433">
        <v>0.113</v>
      </c>
      <c r="J46" s="433">
        <v>0.2</v>
      </c>
      <c r="K46" s="433">
        <v>0.18</v>
      </c>
      <c r="L46" s="433">
        <v>0.236</v>
      </c>
      <c r="M46" s="433">
        <v>0.23</v>
      </c>
      <c r="N46" s="433">
        <v>0.234</v>
      </c>
      <c r="O46" s="433">
        <v>0.232</v>
      </c>
      <c r="P46" s="433">
        <v>0.258</v>
      </c>
      <c r="Q46" s="433">
        <v>0.32</v>
      </c>
      <c r="R46" s="433">
        <v>0.311</v>
      </c>
      <c r="S46" s="433">
        <v>0.353</v>
      </c>
      <c r="T46" s="433">
        <v>0.405</v>
      </c>
      <c r="U46" s="433">
        <v>0.373</v>
      </c>
      <c r="V46" s="433">
        <v>0.548</v>
      </c>
      <c r="W46" s="433">
        <v>0.606</v>
      </c>
      <c r="X46" s="433">
        <v>0.614</v>
      </c>
      <c r="Y46" s="433">
        <v>0.653</v>
      </c>
      <c r="Z46" s="433">
        <v>0.661</v>
      </c>
      <c r="AA46" s="433">
        <v>0.693</v>
      </c>
      <c r="AB46" s="433">
        <v>0.813</v>
      </c>
      <c r="AC46" s="433">
        <v>0.887</v>
      </c>
      <c r="AD46" s="433">
        <v>0.905</v>
      </c>
      <c r="AE46" s="433">
        <v>0.967</v>
      </c>
      <c r="AF46" s="433">
        <v>1.03</v>
      </c>
      <c r="AG46" s="433">
        <v>1.008</v>
      </c>
      <c r="AH46" s="433">
        <v>1.087</v>
      </c>
      <c r="AI46" s="433">
        <v>1.0796</v>
      </c>
      <c r="AJ46" s="433">
        <v>1.2381</v>
      </c>
      <c r="AK46" s="433">
        <v>1.376</v>
      </c>
      <c r="AL46" s="433">
        <v>1.45</v>
      </c>
      <c r="AM46" s="433">
        <v>1.569</v>
      </c>
      <c r="AN46" s="433">
        <v>1.484</v>
      </c>
      <c r="AO46" s="433">
        <v>1.631</v>
      </c>
      <c r="AP46" s="433">
        <v>1.722</v>
      </c>
      <c r="AQ46" s="433">
        <v>1.789</v>
      </c>
      <c r="AR46" s="433">
        <v>2.083</v>
      </c>
      <c r="AS46" s="433">
        <v>2.044</v>
      </c>
      <c r="AT46" s="433">
        <v>2.271</v>
      </c>
      <c r="AU46" s="433">
        <v>2.811</v>
      </c>
      <c r="AV46" s="433">
        <v>3.133</v>
      </c>
      <c r="AW46" s="433">
        <v>3.097</v>
      </c>
      <c r="AX46" s="433">
        <v>3.247583434</v>
      </c>
      <c r="AY46" s="433">
        <v>3.25438015</v>
      </c>
      <c r="AZ46" s="433">
        <v>3.307567386</v>
      </c>
      <c r="BA46" s="433">
        <v>3.242</v>
      </c>
      <c r="BB46" s="433">
        <v>3.437</v>
      </c>
      <c r="BC46" s="433">
        <v>3.386</v>
      </c>
      <c r="BD46" s="433">
        <v>3.577</v>
      </c>
      <c r="BE46" s="435">
        <v>4.034</v>
      </c>
      <c r="BF46" s="457">
        <v>0.124679379948701</v>
      </c>
      <c r="BG46" s="457">
        <v>0.0464781878304783</v>
      </c>
      <c r="BH46" s="457">
        <v>0.00576229201969692</v>
      </c>
    </row>
    <row r="47" spans="8:8">
      <c r="A47" s="218" t="s">
        <v>135</v>
      </c>
      <c r="B47" s="433">
        <v>0.0</v>
      </c>
      <c r="C47" s="433">
        <v>0.0</v>
      </c>
      <c r="D47" s="433">
        <v>0.0</v>
      </c>
      <c r="E47" s="433">
        <v>0.0</v>
      </c>
      <c r="F47" s="433">
        <v>0.0</v>
      </c>
      <c r="G47" s="433">
        <v>0.0</v>
      </c>
      <c r="H47" s="433">
        <v>0.0</v>
      </c>
      <c r="I47" s="433">
        <v>0.0</v>
      </c>
      <c r="J47" s="433">
        <v>0.0</v>
      </c>
      <c r="K47" s="433">
        <v>0.0</v>
      </c>
      <c r="L47" s="433">
        <v>0.0</v>
      </c>
      <c r="M47" s="433">
        <v>0.0</v>
      </c>
      <c r="N47" s="433">
        <v>0.0</v>
      </c>
      <c r="O47" s="433">
        <v>0.0</v>
      </c>
      <c r="P47" s="433">
        <v>0.0</v>
      </c>
      <c r="Q47" s="433">
        <v>0.0</v>
      </c>
      <c r="R47" s="433">
        <v>0.0</v>
      </c>
      <c r="S47" s="433">
        <v>0.0</v>
      </c>
      <c r="T47" s="433">
        <v>0.0</v>
      </c>
      <c r="U47" s="433">
        <v>0.0</v>
      </c>
      <c r="V47" s="433">
        <v>0.0</v>
      </c>
      <c r="W47" s="433">
        <v>0.0</v>
      </c>
      <c r="X47" s="433">
        <v>0.0</v>
      </c>
      <c r="Y47" s="433">
        <v>0.0</v>
      </c>
      <c r="Z47" s="433">
        <v>0.0</v>
      </c>
      <c r="AA47" s="433">
        <v>0.00105263157894737</v>
      </c>
      <c r="AB47" s="433">
        <v>0.0</v>
      </c>
      <c r="AC47" s="433">
        <v>0.002</v>
      </c>
      <c r="AD47" s="433">
        <v>0.001</v>
      </c>
      <c r="AE47" s="433">
        <v>0.0</v>
      </c>
      <c r="AF47" s="433">
        <v>0.0</v>
      </c>
      <c r="AG47" s="433">
        <v>0.0</v>
      </c>
      <c r="AH47" s="433">
        <v>0.011</v>
      </c>
      <c r="AI47" s="433">
        <v>0.011</v>
      </c>
      <c r="AJ47" s="433">
        <v>0.0</v>
      </c>
      <c r="AK47" s="433">
        <v>0.0</v>
      </c>
      <c r="AL47" s="433">
        <v>0.0</v>
      </c>
      <c r="AM47" s="433">
        <v>0.003</v>
      </c>
      <c r="AN47" s="433">
        <v>0.003</v>
      </c>
      <c r="AO47" s="433">
        <v>0.004</v>
      </c>
      <c r="AP47" s="433">
        <v>0.006</v>
      </c>
      <c r="AQ47" s="433">
        <v>0.004</v>
      </c>
      <c r="AR47" s="433">
        <v>0.035</v>
      </c>
      <c r="AS47" s="433">
        <v>0.024</v>
      </c>
      <c r="AT47" s="433">
        <v>0.01</v>
      </c>
      <c r="AU47" s="433">
        <v>0.111</v>
      </c>
      <c r="AV47" s="433">
        <v>0.198</v>
      </c>
      <c r="AW47" s="433">
        <v>0.212</v>
      </c>
      <c r="AX47" s="433">
        <v>0.252</v>
      </c>
      <c r="AY47" s="433">
        <v>0.505</v>
      </c>
      <c r="AZ47" s="433">
        <v>0.524</v>
      </c>
      <c r="BA47" s="433">
        <v>0.531</v>
      </c>
      <c r="BB47" s="433">
        <v>0.525168</v>
      </c>
      <c r="BC47" s="433">
        <v>0.43713</v>
      </c>
      <c r="BD47" s="433">
        <v>0.504144</v>
      </c>
      <c r="BE47" s="435">
        <v>0.575069201663733</v>
      </c>
      <c r="BF47" s="457">
        <v>0.137567786856102</v>
      </c>
      <c r="BG47" s="457">
        <v>0.479978683831056</v>
      </c>
      <c r="BH47" s="457">
        <v>8.21446869489441E-4</v>
      </c>
    </row>
    <row r="48" spans="8:8">
      <c r="A48" s="218" t="s">
        <v>136</v>
      </c>
      <c r="B48" s="433">
        <v>0.0</v>
      </c>
      <c r="C48" s="433">
        <v>0.0</v>
      </c>
      <c r="D48" s="433">
        <v>0.0</v>
      </c>
      <c r="E48" s="433">
        <v>0.0</v>
      </c>
      <c r="F48" s="433">
        <v>0.0</v>
      </c>
      <c r="G48" s="433">
        <v>0.0</v>
      </c>
      <c r="H48" s="433">
        <v>0.0</v>
      </c>
      <c r="I48" s="433">
        <v>0.0</v>
      </c>
      <c r="J48" s="433">
        <v>0.0</v>
      </c>
      <c r="K48" s="433">
        <v>0.0</v>
      </c>
      <c r="L48" s="433">
        <v>0.0</v>
      </c>
      <c r="M48" s="433">
        <v>0.0</v>
      </c>
      <c r="N48" s="433">
        <v>0.0</v>
      </c>
      <c r="O48" s="433">
        <v>0.0</v>
      </c>
      <c r="P48" s="433">
        <v>0.0</v>
      </c>
      <c r="Q48" s="433">
        <v>0.0</v>
      </c>
      <c r="R48" s="433">
        <v>0.0</v>
      </c>
      <c r="S48" s="433">
        <v>0.0</v>
      </c>
      <c r="T48" s="433">
        <v>0.0</v>
      </c>
      <c r="U48" s="433">
        <v>0.0</v>
      </c>
      <c r="V48" s="433">
        <v>0.0</v>
      </c>
      <c r="W48" s="433">
        <v>0.0</v>
      </c>
      <c r="X48" s="433">
        <v>0.0</v>
      </c>
      <c r="Y48" s="433">
        <v>0.0</v>
      </c>
      <c r="Z48" s="433">
        <v>0.0</v>
      </c>
      <c r="AA48" s="433">
        <v>0.0</v>
      </c>
      <c r="AB48" s="433">
        <v>0.0</v>
      </c>
      <c r="AC48" s="433">
        <v>0.0</v>
      </c>
      <c r="AD48" s="433">
        <v>0.0</v>
      </c>
      <c r="AE48" s="433">
        <v>0.0</v>
      </c>
      <c r="AF48" s="433">
        <v>0.0</v>
      </c>
      <c r="AG48" s="433">
        <v>0.0</v>
      </c>
      <c r="AH48" s="433">
        <v>0.0</v>
      </c>
      <c r="AI48" s="433">
        <v>0.0</v>
      </c>
      <c r="AJ48" s="433">
        <v>0.0</v>
      </c>
      <c r="AK48" s="433">
        <v>0.0</v>
      </c>
      <c r="AL48" s="433">
        <v>0.154</v>
      </c>
      <c r="AM48" s="433">
        <v>0.152</v>
      </c>
      <c r="AN48" s="433">
        <v>0.099</v>
      </c>
      <c r="AO48" s="433">
        <v>0.02</v>
      </c>
      <c r="AP48" s="433">
        <v>0.032</v>
      </c>
      <c r="AQ48" s="433">
        <v>0.398</v>
      </c>
      <c r="AR48" s="433">
        <v>0.475</v>
      </c>
      <c r="AS48" s="433">
        <v>0.517</v>
      </c>
      <c r="AT48" s="433">
        <v>0.537</v>
      </c>
      <c r="AU48" s="433">
        <v>0.662</v>
      </c>
      <c r="AV48" s="433">
        <v>0.819</v>
      </c>
      <c r="AW48" s="433">
        <v>0.941</v>
      </c>
      <c r="AX48" s="433">
        <v>0.911</v>
      </c>
      <c r="AY48" s="433">
        <v>1.417</v>
      </c>
      <c r="AZ48" s="433">
        <v>1.662</v>
      </c>
      <c r="BA48" s="433">
        <v>1.731</v>
      </c>
      <c r="BB48" s="433">
        <v>1.696</v>
      </c>
      <c r="BC48" s="433">
        <v>1.625</v>
      </c>
      <c r="BD48" s="433">
        <v>1.693</v>
      </c>
      <c r="BE48" s="435">
        <v>1.63860642772913</v>
      </c>
      <c r="BF48" s="457">
        <v>-0.0347729704744829</v>
      </c>
      <c r="BG48" s="457">
        <v>0.121678168670103</v>
      </c>
      <c r="BH48" s="457">
        <v>0.00234063677291216</v>
      </c>
    </row>
    <row r="49" spans="8:8">
      <c r="A49" s="218" t="s">
        <v>137</v>
      </c>
      <c r="B49" s="433" t="s">
        <v>114</v>
      </c>
      <c r="C49" s="433" t="s">
        <v>114</v>
      </c>
      <c r="D49" s="433" t="s">
        <v>114</v>
      </c>
      <c r="E49" s="433" t="s">
        <v>114</v>
      </c>
      <c r="F49" s="433" t="s">
        <v>114</v>
      </c>
      <c r="G49" s="433" t="s">
        <v>114</v>
      </c>
      <c r="H49" s="433" t="s">
        <v>114</v>
      </c>
      <c r="I49" s="433" t="s">
        <v>114</v>
      </c>
      <c r="J49" s="433" t="s">
        <v>114</v>
      </c>
      <c r="K49" s="433" t="s">
        <v>114</v>
      </c>
      <c r="L49" s="433" t="s">
        <v>114</v>
      </c>
      <c r="M49" s="433" t="s">
        <v>114</v>
      </c>
      <c r="N49" s="433" t="s">
        <v>114</v>
      </c>
      <c r="O49" s="433" t="s">
        <v>114</v>
      </c>
      <c r="P49" s="433" t="s">
        <v>114</v>
      </c>
      <c r="Q49" s="433" t="s">
        <v>114</v>
      </c>
      <c r="R49" s="433" t="s">
        <v>114</v>
      </c>
      <c r="S49" s="433" t="s">
        <v>114</v>
      </c>
      <c r="T49" s="433" t="s">
        <v>114</v>
      </c>
      <c r="U49" s="433" t="s">
        <v>114</v>
      </c>
      <c r="V49" s="433" t="s">
        <v>114</v>
      </c>
      <c r="W49" s="433" t="s">
        <v>114</v>
      </c>
      <c r="X49" s="433" t="s">
        <v>114</v>
      </c>
      <c r="Y49" s="433" t="s">
        <v>114</v>
      </c>
      <c r="Z49" s="433" t="s">
        <v>114</v>
      </c>
      <c r="AA49" s="433">
        <v>0.0</v>
      </c>
      <c r="AB49" s="433">
        <v>0.0</v>
      </c>
      <c r="AC49" s="433">
        <v>0.0</v>
      </c>
      <c r="AD49" s="433">
        <v>0.0</v>
      </c>
      <c r="AE49" s="433">
        <v>0.0</v>
      </c>
      <c r="AF49" s="433">
        <v>0.0</v>
      </c>
      <c r="AG49" s="433">
        <v>0.0</v>
      </c>
      <c r="AH49" s="433">
        <v>0.0</v>
      </c>
      <c r="AI49" s="433">
        <v>0.0</v>
      </c>
      <c r="AJ49" s="433">
        <v>0.031</v>
      </c>
      <c r="AK49" s="433">
        <v>0.07</v>
      </c>
      <c r="AL49" s="433">
        <v>0.072</v>
      </c>
      <c r="AM49" s="433">
        <v>0.102</v>
      </c>
      <c r="AN49" s="433">
        <v>0.122</v>
      </c>
      <c r="AO49" s="433">
        <v>0.121</v>
      </c>
      <c r="AP49" s="433">
        <v>0.11</v>
      </c>
      <c r="AQ49" s="433">
        <v>0.099</v>
      </c>
      <c r="AR49" s="433">
        <v>0.104</v>
      </c>
      <c r="AS49" s="433">
        <v>0.291</v>
      </c>
      <c r="AT49" s="433">
        <v>0.193</v>
      </c>
      <c r="AU49" s="433">
        <v>0.221</v>
      </c>
      <c r="AV49" s="433">
        <v>0.252</v>
      </c>
      <c r="AW49" s="433">
        <v>0.267</v>
      </c>
      <c r="AX49" s="433">
        <v>0.261</v>
      </c>
      <c r="AY49" s="433">
        <v>0.259</v>
      </c>
      <c r="AZ49" s="433">
        <v>0.267</v>
      </c>
      <c r="BA49" s="433">
        <v>0.283</v>
      </c>
      <c r="BB49" s="433">
        <v>0.293889</v>
      </c>
      <c r="BC49" s="433">
        <v>0.272717</v>
      </c>
      <c r="BD49" s="433">
        <v>0.256212</v>
      </c>
      <c r="BE49" s="435">
        <v>0.240971803448276</v>
      </c>
      <c r="BF49" s="457">
        <v>-0.062052477859431</v>
      </c>
      <c r="BG49" s="457">
        <v>0.0287366579990698</v>
      </c>
      <c r="BH49" s="457">
        <v>3.44211675751605E-4</v>
      </c>
    </row>
    <row r="50" spans="8:8">
      <c r="A50" s="218" t="s">
        <v>138</v>
      </c>
      <c r="B50" s="433">
        <v>0.0</v>
      </c>
      <c r="C50" s="433">
        <v>0.0</v>
      </c>
      <c r="D50" s="433">
        <v>0.0</v>
      </c>
      <c r="E50" s="433">
        <v>0.0</v>
      </c>
      <c r="F50" s="433">
        <v>0.0</v>
      </c>
      <c r="G50" s="433">
        <v>0.047</v>
      </c>
      <c r="H50" s="433">
        <v>0.052</v>
      </c>
      <c r="I50" s="433">
        <v>0.061</v>
      </c>
      <c r="J50" s="433">
        <v>0.056</v>
      </c>
      <c r="K50" s="433">
        <v>0.051</v>
      </c>
      <c r="L50" s="433">
        <v>0.113</v>
      </c>
      <c r="M50" s="433">
        <v>0.187</v>
      </c>
      <c r="N50" s="433">
        <v>0.309</v>
      </c>
      <c r="O50" s="433">
        <v>0.316</v>
      </c>
      <c r="P50" s="433">
        <v>0.251</v>
      </c>
      <c r="Q50" s="433">
        <v>0.362</v>
      </c>
      <c r="R50" s="433">
        <v>0.424</v>
      </c>
      <c r="S50" s="433">
        <v>0.487</v>
      </c>
      <c r="T50" s="433">
        <v>0.56</v>
      </c>
      <c r="U50" s="433">
        <v>0.55</v>
      </c>
      <c r="V50" s="433">
        <v>0.611</v>
      </c>
      <c r="W50" s="433">
        <v>0.538</v>
      </c>
      <c r="X50" s="433">
        <v>0.563</v>
      </c>
      <c r="Y50" s="433">
        <v>0.673</v>
      </c>
      <c r="Z50" s="433">
        <v>0.578</v>
      </c>
      <c r="AA50" s="433">
        <v>0.542</v>
      </c>
      <c r="AB50" s="433">
        <v>0.542</v>
      </c>
      <c r="AC50" s="433">
        <v>0.575</v>
      </c>
      <c r="AD50" s="433">
        <v>0.579</v>
      </c>
      <c r="AE50" s="433">
        <v>0.639</v>
      </c>
      <c r="AF50" s="433">
        <v>1.011</v>
      </c>
      <c r="AG50" s="433">
        <v>1.083</v>
      </c>
      <c r="AH50" s="433">
        <v>1.463</v>
      </c>
      <c r="AI50" s="433">
        <v>1.531</v>
      </c>
      <c r="AJ50" s="433">
        <v>1.724</v>
      </c>
      <c r="AK50" s="433">
        <v>1.493</v>
      </c>
      <c r="AL50" s="433">
        <v>1.631</v>
      </c>
      <c r="AM50" s="433">
        <v>2.586</v>
      </c>
      <c r="AN50" s="433">
        <v>3.184</v>
      </c>
      <c r="AO50" s="433">
        <v>3.33</v>
      </c>
      <c r="AP50" s="433">
        <v>2.653</v>
      </c>
      <c r="AQ50" s="433">
        <v>2.774</v>
      </c>
      <c r="AR50" s="433">
        <v>2.898</v>
      </c>
      <c r="AS50" s="433">
        <v>3.255</v>
      </c>
      <c r="AT50" s="433">
        <v>3.40880921994885</v>
      </c>
      <c r="AU50" s="433">
        <v>3.81764390025575</v>
      </c>
      <c r="AV50" s="433">
        <v>4.515</v>
      </c>
      <c r="AW50" s="433">
        <v>4.97700945997</v>
      </c>
      <c r="AX50" s="433">
        <v>5.29042084507901</v>
      </c>
      <c r="AY50" s="433">
        <v>5.41405676778948</v>
      </c>
      <c r="AZ50" s="433">
        <v>5.76416733440251</v>
      </c>
      <c r="BA50" s="433">
        <v>5.66468036626714</v>
      </c>
      <c r="BB50" s="433">
        <v>6.078</v>
      </c>
      <c r="BC50" s="433">
        <v>6.175546925</v>
      </c>
      <c r="BD50" s="433">
        <v>5.63706481</v>
      </c>
      <c r="BE50" s="435">
        <v>6.494382277385</v>
      </c>
      <c r="BF50" s="457">
        <v>0.148938016824462</v>
      </c>
      <c r="BG50" s="457">
        <v>0.0515865753178919</v>
      </c>
      <c r="BH50" s="457">
        <v>0.00927677916951827</v>
      </c>
    </row>
    <row r="51" spans="8:8">
      <c r="A51" s="218" t="s">
        <v>139</v>
      </c>
      <c r="B51" s="433">
        <v>0.0</v>
      </c>
      <c r="C51" s="433">
        <v>0.0</v>
      </c>
      <c r="D51" s="433">
        <v>0.0</v>
      </c>
      <c r="E51" s="433">
        <v>0.0</v>
      </c>
      <c r="F51" s="433">
        <v>0.0</v>
      </c>
      <c r="G51" s="433">
        <v>0.13</v>
      </c>
      <c r="H51" s="433">
        <v>0.16</v>
      </c>
      <c r="I51" s="433">
        <v>0.226</v>
      </c>
      <c r="J51" s="433">
        <v>0.399</v>
      </c>
      <c r="K51" s="433">
        <v>0.357</v>
      </c>
      <c r="L51" s="433">
        <v>0.31</v>
      </c>
      <c r="M51" s="433">
        <v>0.354</v>
      </c>
      <c r="N51" s="433">
        <v>0.36</v>
      </c>
      <c r="O51" s="433">
        <v>0.276</v>
      </c>
      <c r="P51" s="433">
        <v>0.347</v>
      </c>
      <c r="Q51" s="433">
        <v>0.721</v>
      </c>
      <c r="R51" s="433">
        <v>0.921</v>
      </c>
      <c r="S51" s="433">
        <v>1.002</v>
      </c>
      <c r="T51" s="433">
        <v>1.447</v>
      </c>
      <c r="U51" s="433">
        <v>1.848</v>
      </c>
      <c r="V51" s="433">
        <v>1.802</v>
      </c>
      <c r="W51" s="433">
        <v>1.98</v>
      </c>
      <c r="X51" s="433">
        <v>1.959</v>
      </c>
      <c r="Y51" s="433">
        <v>2.041</v>
      </c>
      <c r="Z51" s="433">
        <v>2.189</v>
      </c>
      <c r="AA51" s="433">
        <v>1.943</v>
      </c>
      <c r="AB51" s="433">
        <v>1.86</v>
      </c>
      <c r="AC51" s="433">
        <v>2.01</v>
      </c>
      <c r="AD51" s="433">
        <v>2.171</v>
      </c>
      <c r="AE51" s="433">
        <v>2.229</v>
      </c>
      <c r="AF51" s="433">
        <v>2.354</v>
      </c>
      <c r="AG51" s="433">
        <v>2.118</v>
      </c>
      <c r="AH51" s="433">
        <v>2.773</v>
      </c>
      <c r="AI51" s="433">
        <v>2.78</v>
      </c>
      <c r="AJ51" s="433">
        <v>2.697</v>
      </c>
      <c r="AK51" s="433">
        <v>4.098</v>
      </c>
      <c r="AL51" s="433">
        <v>3.777</v>
      </c>
      <c r="AM51" s="433">
        <v>4.175</v>
      </c>
      <c r="AN51" s="433">
        <v>4.51</v>
      </c>
      <c r="AO51" s="433">
        <v>7.201</v>
      </c>
      <c r="AP51" s="433">
        <v>7.491</v>
      </c>
      <c r="AQ51" s="433">
        <v>8.359</v>
      </c>
      <c r="AR51" s="433">
        <v>9.836</v>
      </c>
      <c r="AS51" s="433">
        <v>10.337</v>
      </c>
      <c r="AT51" s="433">
        <v>11.46</v>
      </c>
      <c r="AU51" s="433">
        <v>12.192</v>
      </c>
      <c r="AV51" s="433">
        <v>11.536</v>
      </c>
      <c r="AW51" s="433">
        <v>12.194</v>
      </c>
      <c r="AX51" s="433">
        <v>11.45</v>
      </c>
      <c r="AY51" s="433">
        <v>10.696</v>
      </c>
      <c r="AZ51" s="433">
        <v>10.765</v>
      </c>
      <c r="BA51" s="433">
        <v>11.488078</v>
      </c>
      <c r="BB51" s="433">
        <v>12.076</v>
      </c>
      <c r="BC51" s="433">
        <v>11.913</v>
      </c>
      <c r="BD51" s="433">
        <v>13.036</v>
      </c>
      <c r="BE51" s="435">
        <v>10.9913401753902</v>
      </c>
      <c r="BF51" s="457">
        <v>-0.15915087516842</v>
      </c>
      <c r="BG51" s="457">
        <v>0.0129685769258352</v>
      </c>
      <c r="BH51" s="457">
        <v>0.0157003747591535</v>
      </c>
    </row>
    <row r="52" spans="8:8">
      <c r="A52" s="218" t="s">
        <v>140</v>
      </c>
      <c r="B52" s="433">
        <v>0.0</v>
      </c>
      <c r="C52" s="433">
        <v>0.0</v>
      </c>
      <c r="D52" s="433">
        <v>0.0</v>
      </c>
      <c r="E52" s="433">
        <v>0.0</v>
      </c>
      <c r="F52" s="433">
        <v>0.0</v>
      </c>
      <c r="G52" s="433">
        <v>0.0</v>
      </c>
      <c r="H52" s="433">
        <v>0.0</v>
      </c>
      <c r="I52" s="433">
        <v>0.0</v>
      </c>
      <c r="J52" s="433">
        <v>0.0</v>
      </c>
      <c r="K52" s="433">
        <v>0.0</v>
      </c>
      <c r="L52" s="433">
        <v>0.0</v>
      </c>
      <c r="M52" s="433">
        <v>0.0</v>
      </c>
      <c r="N52" s="433">
        <v>0.0</v>
      </c>
      <c r="O52" s="433">
        <v>0.098</v>
      </c>
      <c r="P52" s="433">
        <v>0.287</v>
      </c>
      <c r="Q52" s="433">
        <v>0.173</v>
      </c>
      <c r="R52" s="433">
        <v>0.436</v>
      </c>
      <c r="S52" s="433">
        <v>0.39</v>
      </c>
      <c r="T52" s="433">
        <v>0.396</v>
      </c>
      <c r="U52" s="433">
        <v>0.369</v>
      </c>
      <c r="V52" s="433">
        <v>0.365</v>
      </c>
      <c r="W52" s="433">
        <v>0.458</v>
      </c>
      <c r="X52" s="433">
        <v>0.511</v>
      </c>
      <c r="Y52" s="433">
        <v>0.513</v>
      </c>
      <c r="Z52" s="433">
        <v>0.529</v>
      </c>
      <c r="AA52" s="433">
        <v>0.438</v>
      </c>
      <c r="AB52" s="433">
        <v>0.436</v>
      </c>
      <c r="AC52" s="433">
        <v>0.485</v>
      </c>
      <c r="AD52" s="433">
        <v>0.491</v>
      </c>
      <c r="AE52" s="433">
        <v>0.55</v>
      </c>
      <c r="AF52" s="433">
        <v>0.574</v>
      </c>
      <c r="AG52" s="433">
        <v>0.614</v>
      </c>
      <c r="AH52" s="433">
        <v>0.658</v>
      </c>
      <c r="AI52" s="433">
        <v>0.689</v>
      </c>
      <c r="AJ52" s="433">
        <v>0.749</v>
      </c>
      <c r="AK52" s="433">
        <v>0.833</v>
      </c>
      <c r="AL52" s="433">
        <v>0.876</v>
      </c>
      <c r="AM52" s="433">
        <v>0.909</v>
      </c>
      <c r="AN52" s="433">
        <v>0.93</v>
      </c>
      <c r="AO52" s="433">
        <v>0.97</v>
      </c>
      <c r="AP52" s="433">
        <v>1.016</v>
      </c>
      <c r="AQ52" s="433">
        <v>1.135</v>
      </c>
      <c r="AR52" s="433">
        <v>1.179</v>
      </c>
      <c r="AS52" s="433">
        <v>1.229</v>
      </c>
      <c r="AT52" s="433">
        <v>1.229</v>
      </c>
      <c r="AU52" s="433">
        <v>1.272</v>
      </c>
      <c r="AV52" s="433">
        <v>1.385</v>
      </c>
      <c r="AW52" s="433">
        <v>1.527</v>
      </c>
      <c r="AX52" s="433">
        <v>1.607</v>
      </c>
      <c r="AY52" s="433">
        <v>1.671</v>
      </c>
      <c r="AZ52" s="433">
        <v>1.601</v>
      </c>
      <c r="BA52" s="433">
        <v>1.725</v>
      </c>
      <c r="BB52" s="433">
        <v>1.838</v>
      </c>
      <c r="BC52" s="433">
        <v>1.811</v>
      </c>
      <c r="BD52" s="433">
        <v>1.862</v>
      </c>
      <c r="BE52" s="435">
        <v>1.9416068009244</v>
      </c>
      <c r="BF52" s="457">
        <v>0.0399043309934748</v>
      </c>
      <c r="BG52" s="457">
        <v>0.0424201060036418</v>
      </c>
      <c r="BH52" s="457">
        <v>0.00277345200157559</v>
      </c>
    </row>
    <row r="53" spans="8:8">
      <c r="A53" s="218" t="s">
        <v>141</v>
      </c>
      <c r="B53" s="433">
        <v>0.1</v>
      </c>
      <c r="C53" s="433">
        <v>0.122</v>
      </c>
      <c r="D53" s="433">
        <v>0.173</v>
      </c>
      <c r="E53" s="433">
        <v>0.179</v>
      </c>
      <c r="F53" s="433">
        <v>0.178</v>
      </c>
      <c r="G53" s="433">
        <v>0.166</v>
      </c>
      <c r="H53" s="433">
        <v>0.162</v>
      </c>
      <c r="I53" s="433">
        <v>0.175</v>
      </c>
      <c r="J53" s="433">
        <v>0.197</v>
      </c>
      <c r="K53" s="433">
        <v>0.207</v>
      </c>
      <c r="L53" s="433">
        <v>0.22</v>
      </c>
      <c r="M53" s="433">
        <v>0.161</v>
      </c>
      <c r="N53" s="433">
        <v>0.218</v>
      </c>
      <c r="O53" s="433">
        <v>0.137</v>
      </c>
      <c r="P53" s="433">
        <v>0.145</v>
      </c>
      <c r="Q53" s="433">
        <v>0.136</v>
      </c>
      <c r="R53" s="433">
        <v>0.11</v>
      </c>
      <c r="S53" s="433">
        <v>0.0</v>
      </c>
      <c r="T53" s="433">
        <v>0.0</v>
      </c>
      <c r="U53" s="433">
        <v>0.0221</v>
      </c>
      <c r="V53" s="433">
        <v>0.006</v>
      </c>
      <c r="W53" s="433">
        <v>0.0436</v>
      </c>
      <c r="X53" s="433">
        <v>0.0579</v>
      </c>
      <c r="Y53" s="433">
        <v>0.0684</v>
      </c>
      <c r="Z53" s="433">
        <v>0.0626</v>
      </c>
      <c r="AA53" s="433">
        <v>0.0801</v>
      </c>
      <c r="AB53" s="433">
        <v>0.1197</v>
      </c>
      <c r="AC53" s="433">
        <v>0.1167</v>
      </c>
      <c r="AD53" s="433">
        <v>0.134</v>
      </c>
      <c r="AE53" s="433">
        <v>0.13</v>
      </c>
      <c r="AF53" s="433">
        <v>0.3083</v>
      </c>
      <c r="AG53" s="433">
        <v>0.2591</v>
      </c>
      <c r="AH53" s="433">
        <v>0.3768</v>
      </c>
      <c r="AI53" s="433">
        <v>0.326</v>
      </c>
      <c r="AJ53" s="433">
        <v>0.2139</v>
      </c>
      <c r="AK53" s="433">
        <v>0.2415</v>
      </c>
      <c r="AL53" s="433">
        <v>0.2736</v>
      </c>
      <c r="AM53" s="433">
        <v>0.2346</v>
      </c>
      <c r="AN53" s="433">
        <v>0.1676</v>
      </c>
      <c r="AO53" s="433">
        <v>0.1692</v>
      </c>
      <c r="AP53" s="433">
        <v>0.1284</v>
      </c>
      <c r="AQ53" s="433">
        <v>0.14785</v>
      </c>
      <c r="AR53" s="433">
        <v>0.254942</v>
      </c>
      <c r="AS53" s="433">
        <v>0.304695</v>
      </c>
      <c r="AT53" s="433">
        <v>0.687389</v>
      </c>
      <c r="AU53" s="433">
        <v>1.001144</v>
      </c>
      <c r="AV53" s="433">
        <v>1.037141</v>
      </c>
      <c r="AW53" s="433">
        <v>1.491272</v>
      </c>
      <c r="AX53" s="433">
        <v>2.242158</v>
      </c>
      <c r="AY53" s="433">
        <v>3.446564</v>
      </c>
      <c r="AZ53" s="433">
        <v>4.665543</v>
      </c>
      <c r="BA53" s="433">
        <v>6.45323</v>
      </c>
      <c r="BB53" s="433">
        <v>8.2515</v>
      </c>
      <c r="BC53" s="433">
        <v>10.080515</v>
      </c>
      <c r="BD53" s="433">
        <v>12.3500745374178</v>
      </c>
      <c r="BE53" s="435">
        <v>14.2239412051181</v>
      </c>
      <c r="BF53" s="457">
        <v>0.148582377766574</v>
      </c>
      <c r="BG53" s="457">
        <v>0.334893751174292</v>
      </c>
      <c r="BH53" s="457">
        <v>0.0203179233750348</v>
      </c>
    </row>
    <row r="54" spans="8:8">
      <c r="A54" s="218" t="s">
        <v>142</v>
      </c>
      <c r="B54" s="433" t="s">
        <v>114</v>
      </c>
      <c r="C54" s="433" t="s">
        <v>114</v>
      </c>
      <c r="D54" s="433" t="s">
        <v>114</v>
      </c>
      <c r="E54" s="433" t="s">
        <v>114</v>
      </c>
      <c r="F54" s="433" t="s">
        <v>114</v>
      </c>
      <c r="G54" s="433" t="s">
        <v>114</v>
      </c>
      <c r="H54" s="433" t="s">
        <v>114</v>
      </c>
      <c r="I54" s="433" t="s">
        <v>114</v>
      </c>
      <c r="J54" s="433" t="s">
        <v>114</v>
      </c>
      <c r="K54" s="433" t="s">
        <v>114</v>
      </c>
      <c r="L54" s="433" t="s">
        <v>114</v>
      </c>
      <c r="M54" s="433" t="s">
        <v>114</v>
      </c>
      <c r="N54" s="433" t="s">
        <v>114</v>
      </c>
      <c r="O54" s="433" t="s">
        <v>114</v>
      </c>
      <c r="P54" s="433" t="s">
        <v>114</v>
      </c>
      <c r="Q54" s="433" t="s">
        <v>114</v>
      </c>
      <c r="R54" s="433" t="s">
        <v>114</v>
      </c>
      <c r="S54" s="433" t="s">
        <v>114</v>
      </c>
      <c r="T54" s="433" t="s">
        <v>114</v>
      </c>
      <c r="U54" s="433" t="s">
        <v>114</v>
      </c>
      <c r="V54" s="433">
        <v>0.0</v>
      </c>
      <c r="W54" s="433">
        <v>0.0</v>
      </c>
      <c r="X54" s="433">
        <v>0.0</v>
      </c>
      <c r="Y54" s="433">
        <v>0.0</v>
      </c>
      <c r="Z54" s="433">
        <v>0.0</v>
      </c>
      <c r="AA54" s="433">
        <v>0.0</v>
      </c>
      <c r="AB54" s="433">
        <v>0.0</v>
      </c>
      <c r="AC54" s="433">
        <v>0.0</v>
      </c>
      <c r="AD54" s="433">
        <v>0.0</v>
      </c>
      <c r="AE54" s="433">
        <v>0.0</v>
      </c>
      <c r="AF54" s="433">
        <v>0.0</v>
      </c>
      <c r="AG54" s="433">
        <v>0.0</v>
      </c>
      <c r="AH54" s="433">
        <v>0.0</v>
      </c>
      <c r="AI54" s="433">
        <v>0.0</v>
      </c>
      <c r="AJ54" s="433">
        <v>0.0</v>
      </c>
      <c r="AK54" s="433">
        <v>0.0</v>
      </c>
      <c r="AL54" s="433">
        <v>0.0</v>
      </c>
      <c r="AM54" s="433">
        <v>0.0</v>
      </c>
      <c r="AN54" s="433">
        <v>0.0</v>
      </c>
      <c r="AO54" s="433">
        <v>0.0</v>
      </c>
      <c r="AP54" s="433">
        <v>0.0</v>
      </c>
      <c r="AQ54" s="433">
        <v>0.0</v>
      </c>
      <c r="AR54" s="433">
        <v>0.281</v>
      </c>
      <c r="AS54" s="433">
        <v>0.264</v>
      </c>
      <c r="AT54" s="433">
        <v>0.139</v>
      </c>
      <c r="AU54" s="433">
        <v>0.188</v>
      </c>
      <c r="AV54" s="433">
        <v>0.134</v>
      </c>
      <c r="AW54" s="433">
        <v>0.134</v>
      </c>
      <c r="AX54" s="433">
        <v>0.101</v>
      </c>
      <c r="AY54" s="433">
        <v>0.13</v>
      </c>
      <c r="AZ54" s="433">
        <v>0.145</v>
      </c>
      <c r="BA54" s="433">
        <v>0.136</v>
      </c>
      <c r="BB54" s="433">
        <v>0.2099</v>
      </c>
      <c r="BC54" s="433">
        <v>0.3005</v>
      </c>
      <c r="BD54" s="433">
        <v>0.329181257060605</v>
      </c>
      <c r="BE54" s="435">
        <v>0.357857754879327</v>
      </c>
      <c r="BF54" s="457">
        <v>0.0841443545037281</v>
      </c>
      <c r="BG54" s="457">
        <v>0.0900389831116675</v>
      </c>
      <c r="BH54" s="457">
        <v>5.11175231811553E-4</v>
      </c>
    </row>
    <row r="55" spans="8:8">
      <c r="A55" s="218" t="s">
        <v>143</v>
      </c>
      <c r="B55" s="433">
        <v>0.0</v>
      </c>
      <c r="C55" s="433">
        <v>0.0</v>
      </c>
      <c r="D55" s="433">
        <v>0.0</v>
      </c>
      <c r="E55" s="433">
        <v>0.0</v>
      </c>
      <c r="F55" s="433">
        <v>0.0</v>
      </c>
      <c r="G55" s="433">
        <v>0.0</v>
      </c>
      <c r="H55" s="433">
        <v>0.0</v>
      </c>
      <c r="I55" s="433">
        <v>0.0</v>
      </c>
      <c r="J55" s="433">
        <v>0.0</v>
      </c>
      <c r="K55" s="433">
        <v>0.0</v>
      </c>
      <c r="L55" s="433">
        <v>0.0</v>
      </c>
      <c r="M55" s="433">
        <v>0.0</v>
      </c>
      <c r="N55" s="433">
        <v>0.0</v>
      </c>
      <c r="O55" s="433">
        <v>0.0</v>
      </c>
      <c r="P55" s="433">
        <v>0.0</v>
      </c>
      <c r="Q55" s="433">
        <v>0.0</v>
      </c>
      <c r="R55" s="433">
        <v>0.0</v>
      </c>
      <c r="S55" s="433">
        <v>0.0</v>
      </c>
      <c r="T55" s="433">
        <v>0.0</v>
      </c>
      <c r="U55" s="433">
        <v>0.0</v>
      </c>
      <c r="V55" s="433">
        <v>0.0</v>
      </c>
      <c r="W55" s="433">
        <v>0.0</v>
      </c>
      <c r="X55" s="433">
        <v>0.0</v>
      </c>
      <c r="Y55" s="433">
        <v>0.0</v>
      </c>
      <c r="Z55" s="433">
        <v>0.0</v>
      </c>
      <c r="AA55" s="433">
        <v>0.5958</v>
      </c>
      <c r="AB55" s="433">
        <v>0.6879</v>
      </c>
      <c r="AC55" s="433">
        <v>0.9342</v>
      </c>
      <c r="AD55" s="433">
        <v>1.198</v>
      </c>
      <c r="AE55" s="433">
        <v>1.5185</v>
      </c>
      <c r="AF55" s="433">
        <v>1.6416</v>
      </c>
      <c r="AG55" s="433">
        <v>1.8046</v>
      </c>
      <c r="AH55" s="433">
        <v>2.1098</v>
      </c>
      <c r="AI55" s="433">
        <v>2.6542</v>
      </c>
      <c r="AJ55" s="433">
        <v>3.4291</v>
      </c>
      <c r="AK55" s="433">
        <v>3.8818</v>
      </c>
      <c r="AL55" s="433">
        <v>4.526</v>
      </c>
      <c r="AM55" s="433">
        <v>5.0801</v>
      </c>
      <c r="AN55" s="433">
        <v>6.1737</v>
      </c>
      <c r="AO55" s="433">
        <v>7.3639</v>
      </c>
      <c r="AP55" s="433">
        <v>9.1023</v>
      </c>
      <c r="AQ55" s="433">
        <v>9.2769</v>
      </c>
      <c r="AR55" s="433">
        <v>9.32450116541498</v>
      </c>
      <c r="AS55" s="433">
        <v>9.64927751572395</v>
      </c>
      <c r="AT55" s="433">
        <v>10.7149476650373</v>
      </c>
      <c r="AU55" s="433">
        <v>12.2629684145089</v>
      </c>
      <c r="AV55" s="433">
        <v>13.3137936964753</v>
      </c>
      <c r="AW55" s="433">
        <v>14.737996831243</v>
      </c>
      <c r="AX55" s="433">
        <v>18.1048904689818</v>
      </c>
      <c r="AY55" s="433">
        <v>22.6212461720443</v>
      </c>
      <c r="AZ55" s="433">
        <v>29.2589764578175</v>
      </c>
      <c r="BA55" s="433">
        <v>30.0655344937497</v>
      </c>
      <c r="BB55" s="433">
        <v>31.8983726924116</v>
      </c>
      <c r="BC55" s="433">
        <v>34.9632735317629</v>
      </c>
      <c r="BD55" s="433">
        <v>37.3277268723195</v>
      </c>
      <c r="BE55" s="435">
        <v>39.408169780528</v>
      </c>
      <c r="BF55" s="457">
        <v>0.0528499986063364</v>
      </c>
      <c r="BG55" s="457">
        <v>0.132932796193102</v>
      </c>
      <c r="BH55" s="457">
        <v>0.0562918647092707</v>
      </c>
    </row>
    <row r="56" spans="8:8">
      <c r="A56" s="218" t="s">
        <v>144</v>
      </c>
      <c r="B56" s="433">
        <v>0.0</v>
      </c>
      <c r="C56" s="433">
        <v>0.0</v>
      </c>
      <c r="D56" s="433">
        <v>0.0</v>
      </c>
      <c r="E56" s="433">
        <v>0.0</v>
      </c>
      <c r="F56" s="433">
        <v>0.0</v>
      </c>
      <c r="G56" s="433">
        <v>0.0</v>
      </c>
      <c r="H56" s="433">
        <v>0.0</v>
      </c>
      <c r="I56" s="433">
        <v>0.0</v>
      </c>
      <c r="J56" s="433">
        <v>0.0</v>
      </c>
      <c r="K56" s="433">
        <v>0.0</v>
      </c>
      <c r="L56" s="433">
        <v>0.0</v>
      </c>
      <c r="M56" s="433">
        <v>0.0</v>
      </c>
      <c r="N56" s="433">
        <v>0.0</v>
      </c>
      <c r="O56" s="433">
        <v>0.0</v>
      </c>
      <c r="P56" s="433">
        <v>0.0</v>
      </c>
      <c r="Q56" s="433">
        <v>0.0</v>
      </c>
      <c r="R56" s="433">
        <v>0.0</v>
      </c>
      <c r="S56" s="433">
        <v>0.0</v>
      </c>
      <c r="T56" s="433">
        <v>0.0</v>
      </c>
      <c r="U56" s="433">
        <v>0.0</v>
      </c>
      <c r="V56" s="433">
        <v>0.0</v>
      </c>
      <c r="W56" s="433">
        <v>0.0</v>
      </c>
      <c r="X56" s="433">
        <v>0.0</v>
      </c>
      <c r="Y56" s="433">
        <v>0.0</v>
      </c>
      <c r="Z56" s="433">
        <v>0.0</v>
      </c>
      <c r="AA56" s="433">
        <v>0.0</v>
      </c>
      <c r="AB56" s="433">
        <v>0.0</v>
      </c>
      <c r="AC56" s="433">
        <v>0.0</v>
      </c>
      <c r="AD56" s="433">
        <v>0.0</v>
      </c>
      <c r="AE56" s="433">
        <v>0.0</v>
      </c>
      <c r="AF56" s="433">
        <v>0.0</v>
      </c>
      <c r="AG56" s="433">
        <v>0.0142855</v>
      </c>
      <c r="AH56" s="433">
        <v>0.012857</v>
      </c>
      <c r="AI56" s="433">
        <v>0.0142855</v>
      </c>
      <c r="AJ56" s="433">
        <v>0.011802</v>
      </c>
      <c r="AK56" s="433">
        <v>0.011311</v>
      </c>
      <c r="AL56" s="433">
        <v>0.0111205</v>
      </c>
      <c r="AM56" s="433">
        <v>0.010448</v>
      </c>
      <c r="AN56" s="433">
        <v>0.0110195</v>
      </c>
      <c r="AO56" s="433">
        <v>0.026295</v>
      </c>
      <c r="AP56" s="433">
        <v>0.027092</v>
      </c>
      <c r="AQ56" s="433">
        <v>0.0304244343719482</v>
      </c>
      <c r="AR56" s="433">
        <v>0.0424576349639893</v>
      </c>
      <c r="AS56" s="433">
        <v>0.0351045</v>
      </c>
      <c r="AT56" s="433">
        <v>0.0381418054199219</v>
      </c>
      <c r="AU56" s="433">
        <v>0.0371620757598877</v>
      </c>
      <c r="AV56" s="433">
        <v>0.042921</v>
      </c>
      <c r="AW56" s="433">
        <v>0.054928288</v>
      </c>
      <c r="AX56" s="433">
        <v>0.069249937</v>
      </c>
      <c r="AY56" s="433">
        <v>0.0681878766640015</v>
      </c>
      <c r="AZ56" s="433">
        <v>0.0699927214956665</v>
      </c>
      <c r="BA56" s="433">
        <v>0.0825287123481445</v>
      </c>
      <c r="BB56" s="433">
        <v>0.132955021034607</v>
      </c>
      <c r="BC56" s="433">
        <v>0.167212997</v>
      </c>
      <c r="BD56" s="433">
        <v>0.204226216</v>
      </c>
      <c r="BE56" s="435">
        <v>0.253205191894337</v>
      </c>
      <c r="BF56" s="457">
        <v>0.236439568709165</v>
      </c>
      <c r="BG56" s="457">
        <v>0.182690271501513</v>
      </c>
      <c r="BH56" s="457">
        <v>3.61686231184573E-4</v>
      </c>
    </row>
    <row r="57" spans="8:8" s="47" ht="10.2" customFormat="1">
      <c r="A57" s="54" t="s">
        <v>145</v>
      </c>
      <c r="B57" s="436">
        <v>3.009</v>
      </c>
      <c r="C57" s="436">
        <v>4.101</v>
      </c>
      <c r="D57" s="436">
        <v>4.489</v>
      </c>
      <c r="E57" s="436">
        <v>4.997</v>
      </c>
      <c r="F57" s="436">
        <v>5.422904</v>
      </c>
      <c r="G57" s="436">
        <v>7.1183569613</v>
      </c>
      <c r="H57" s="436">
        <v>7.231883626</v>
      </c>
      <c r="I57" s="436">
        <v>7.12260804</v>
      </c>
      <c r="J57" s="436">
        <v>7.663391239</v>
      </c>
      <c r="K57" s="436">
        <v>8.0420602</v>
      </c>
      <c r="L57" s="436">
        <v>8.520942081</v>
      </c>
      <c r="M57" s="436">
        <v>8.485597232</v>
      </c>
      <c r="N57" s="436">
        <v>8.880291321</v>
      </c>
      <c r="O57" s="436">
        <v>9.372139078</v>
      </c>
      <c r="P57" s="436">
        <v>9.762957992</v>
      </c>
      <c r="Q57" s="436">
        <v>10.74094928</v>
      </c>
      <c r="R57" s="436">
        <v>10.753523151</v>
      </c>
      <c r="S57" s="436">
        <v>9.836121004</v>
      </c>
      <c r="T57" s="436">
        <v>10.136652155</v>
      </c>
      <c r="U57" s="436">
        <v>10.510577808</v>
      </c>
      <c r="V57" s="436">
        <v>10.961412738</v>
      </c>
      <c r="W57" s="436">
        <v>13.018809556</v>
      </c>
      <c r="X57" s="436">
        <v>12.875301294</v>
      </c>
      <c r="Y57" s="436">
        <v>13.678099804</v>
      </c>
      <c r="Z57" s="436">
        <v>13.537275893</v>
      </c>
      <c r="AA57" s="436">
        <v>18.9528526315789</v>
      </c>
      <c r="AB57" s="436">
        <v>19.549433</v>
      </c>
      <c r="AC57" s="436">
        <v>20.7096029999999</v>
      </c>
      <c r="AD57" s="436">
        <v>22.879095</v>
      </c>
      <c r="AE57" s="436">
        <v>24.0178997093737</v>
      </c>
      <c r="AF57" s="436">
        <v>26.4986314554852</v>
      </c>
      <c r="AG57" s="436">
        <v>26.6801998379573</v>
      </c>
      <c r="AH57" s="436">
        <v>31.6635193941627</v>
      </c>
      <c r="AI57" s="436">
        <v>36.1150418430154</v>
      </c>
      <c r="AJ57" s="436">
        <v>38.0996001734894</v>
      </c>
      <c r="AK57" s="436">
        <v>42.3312482954576</v>
      </c>
      <c r="AL57" s="436">
        <v>44.9546686430853</v>
      </c>
      <c r="AM57" s="436">
        <v>50.6563361786459</v>
      </c>
      <c r="AN57" s="436">
        <v>57.9809707950342</v>
      </c>
      <c r="AO57" s="436">
        <v>68.8011415055635</v>
      </c>
      <c r="AP57" s="436">
        <v>78.6731787585391</v>
      </c>
      <c r="AQ57" s="436">
        <v>89.2772577529487</v>
      </c>
      <c r="AR57" s="436">
        <v>99.46983003334</v>
      </c>
      <c r="AS57" s="436">
        <v>110.044741106731</v>
      </c>
      <c r="AT57" s="436">
        <v>120.746552682855</v>
      </c>
      <c r="AU57" s="436">
        <v>136.890938334948</v>
      </c>
      <c r="AV57" s="436">
        <v>146.16513560265</v>
      </c>
      <c r="AW57" s="436">
        <v>162.948871573618</v>
      </c>
      <c r="AX57" s="436">
        <v>174.159944843917</v>
      </c>
      <c r="AY57" s="436">
        <v>186.025306893971</v>
      </c>
      <c r="AZ57" s="436">
        <v>198.815981895207</v>
      </c>
      <c r="BA57" s="436">
        <v>203.523063990377</v>
      </c>
      <c r="BB57" s="436">
        <v>211.25763341816</v>
      </c>
      <c r="BC57" s="436">
        <v>218.156932746192</v>
      </c>
      <c r="BD57" s="436">
        <v>227.170419427651</v>
      </c>
      <c r="BE57" s="436">
        <v>232.01638336052</v>
      </c>
      <c r="BF57" s="458">
        <v>0.0185413197668096</v>
      </c>
      <c r="BG57" s="458">
        <v>0.0652405837957677</v>
      </c>
      <c r="BH57" s="458">
        <v>0.331419473048406</v>
      </c>
    </row>
    <row r="58" spans="8:8">
      <c r="A58" s="218"/>
      <c r="B58" s="459"/>
      <c r="C58" s="459"/>
      <c r="D58" s="459"/>
      <c r="E58" s="459"/>
      <c r="F58" s="459"/>
      <c r="G58" s="459"/>
      <c r="H58" s="459"/>
      <c r="I58" s="459"/>
      <c r="J58" s="459"/>
      <c r="K58" s="459"/>
      <c r="L58" s="459"/>
      <c r="M58" s="459"/>
      <c r="N58" s="459"/>
      <c r="O58" s="459"/>
      <c r="P58" s="459"/>
      <c r="Q58" s="459"/>
      <c r="R58" s="459"/>
      <c r="S58" s="459"/>
      <c r="T58" s="459"/>
      <c r="U58" s="459"/>
      <c r="V58" s="459"/>
      <c r="W58" s="459"/>
      <c r="X58" s="459"/>
      <c r="Y58" s="459"/>
      <c r="Z58" s="459"/>
      <c r="AA58" s="459"/>
      <c r="AB58" s="459"/>
      <c r="AC58" s="459"/>
      <c r="AD58" s="459"/>
      <c r="AE58" s="459"/>
      <c r="AF58" s="459"/>
      <c r="AG58" s="459"/>
      <c r="AH58" s="459"/>
      <c r="AI58" s="459"/>
      <c r="AJ58" s="459"/>
      <c r="AK58" s="459"/>
      <c r="AL58" s="459"/>
      <c r="AM58" s="459"/>
      <c r="AN58" s="459"/>
      <c r="AO58" s="459"/>
      <c r="AP58" s="459"/>
      <c r="AQ58" s="459"/>
      <c r="AR58" s="459"/>
      <c r="AS58" s="459"/>
      <c r="AT58" s="459"/>
      <c r="AU58" s="459"/>
      <c r="AV58" s="459"/>
      <c r="AW58" s="459"/>
      <c r="AX58" s="459"/>
      <c r="AY58" s="459"/>
      <c r="AZ58" s="459"/>
      <c r="BA58" s="459"/>
      <c r="BB58" s="459"/>
      <c r="BC58" s="459"/>
      <c r="BD58" s="459"/>
      <c r="BE58" s="459"/>
      <c r="BF58" s="461"/>
      <c r="BG58" s="461"/>
      <c r="BH58" s="461"/>
    </row>
    <row r="59" spans="8:8">
      <c r="A59" s="218" t="s">
        <v>146</v>
      </c>
      <c r="B59" s="459" t="s">
        <v>114</v>
      </c>
      <c r="C59" s="459" t="s">
        <v>114</v>
      </c>
      <c r="D59" s="459" t="s">
        <v>114</v>
      </c>
      <c r="E59" s="459" t="s">
        <v>114</v>
      </c>
      <c r="F59" s="459" t="s">
        <v>114</v>
      </c>
      <c r="G59" s="459" t="s">
        <v>114</v>
      </c>
      <c r="H59" s="459" t="s">
        <v>114</v>
      </c>
      <c r="I59" s="459" t="s">
        <v>114</v>
      </c>
      <c r="J59" s="459" t="s">
        <v>114</v>
      </c>
      <c r="K59" s="459" t="s">
        <v>114</v>
      </c>
      <c r="L59" s="459" t="s">
        <v>114</v>
      </c>
      <c r="M59" s="459" t="s">
        <v>114</v>
      </c>
      <c r="N59" s="459" t="s">
        <v>114</v>
      </c>
      <c r="O59" s="459" t="s">
        <v>114</v>
      </c>
      <c r="P59" s="459" t="s">
        <v>114</v>
      </c>
      <c r="Q59" s="459" t="s">
        <v>114</v>
      </c>
      <c r="R59" s="459" t="s">
        <v>114</v>
      </c>
      <c r="S59" s="459" t="s">
        <v>114</v>
      </c>
      <c r="T59" s="459" t="s">
        <v>114</v>
      </c>
      <c r="U59" s="459" t="s">
        <v>114</v>
      </c>
      <c r="V59" s="459">
        <v>0.0</v>
      </c>
      <c r="W59" s="459">
        <v>0.0</v>
      </c>
      <c r="X59" s="459">
        <v>0.0</v>
      </c>
      <c r="Y59" s="459">
        <v>0.0</v>
      </c>
      <c r="Z59" s="459">
        <v>0.0</v>
      </c>
      <c r="AA59" s="459">
        <v>0.0</v>
      </c>
      <c r="AB59" s="459">
        <v>0.0</v>
      </c>
      <c r="AC59" s="459">
        <v>0.0</v>
      </c>
      <c r="AD59" s="459">
        <v>0.0</v>
      </c>
      <c r="AE59" s="459">
        <v>0.0</v>
      </c>
      <c r="AF59" s="459">
        <v>0.0</v>
      </c>
      <c r="AG59" s="459">
        <v>0.0</v>
      </c>
      <c r="AH59" s="459">
        <v>0.0</v>
      </c>
      <c r="AI59" s="459">
        <v>0.0</v>
      </c>
      <c r="AJ59" s="459">
        <v>0.0</v>
      </c>
      <c r="AK59" s="459">
        <v>0.0</v>
      </c>
      <c r="AL59" s="459">
        <v>0.0</v>
      </c>
      <c r="AM59" s="459">
        <v>0.0</v>
      </c>
      <c r="AN59" s="459">
        <v>0.0</v>
      </c>
      <c r="AO59" s="459">
        <v>0.0</v>
      </c>
      <c r="AP59" s="459">
        <v>0.0</v>
      </c>
      <c r="AQ59" s="459">
        <v>0.0</v>
      </c>
      <c r="AR59" s="459">
        <v>0.0</v>
      </c>
      <c r="AS59" s="459">
        <v>0.0</v>
      </c>
      <c r="AT59" s="459">
        <v>0.0</v>
      </c>
      <c r="AU59" s="459">
        <v>0.0</v>
      </c>
      <c r="AV59" s="459">
        <v>0.0</v>
      </c>
      <c r="AW59" s="459">
        <v>0.0</v>
      </c>
      <c r="AX59" s="459">
        <v>0.067</v>
      </c>
      <c r="AY59" s="459">
        <v>0.087</v>
      </c>
      <c r="AZ59" s="459">
        <v>0.0909</v>
      </c>
      <c r="BA59" s="459">
        <v>0.08725</v>
      </c>
      <c r="BB59" s="459">
        <v>0.08515</v>
      </c>
      <c r="BC59" s="459">
        <v>0.0811</v>
      </c>
      <c r="BD59" s="459">
        <v>0.09795</v>
      </c>
      <c r="BE59" s="460">
        <v>0.09821835616</v>
      </c>
      <c r="BF59" s="461">
        <v>-4.46307435453264E-11</v>
      </c>
      <c r="BG59" s="461">
        <v>0.0</v>
      </c>
      <c r="BH59" s="461">
        <v>1.40298177959474E-4</v>
      </c>
    </row>
    <row r="60" spans="8:8">
      <c r="A60" s="218" t="s">
        <v>147</v>
      </c>
      <c r="B60" s="459" t="s">
        <v>114</v>
      </c>
      <c r="C60" s="459" t="s">
        <v>114</v>
      </c>
      <c r="D60" s="459" t="s">
        <v>114</v>
      </c>
      <c r="E60" s="459" t="s">
        <v>114</v>
      </c>
      <c r="F60" s="459" t="s">
        <v>114</v>
      </c>
      <c r="G60" s="459" t="s">
        <v>114</v>
      </c>
      <c r="H60" s="459" t="s">
        <v>114</v>
      </c>
      <c r="I60" s="459" t="s">
        <v>114</v>
      </c>
      <c r="J60" s="459" t="s">
        <v>114</v>
      </c>
      <c r="K60" s="459" t="s">
        <v>114</v>
      </c>
      <c r="L60" s="459" t="s">
        <v>114</v>
      </c>
      <c r="M60" s="459" t="s">
        <v>114</v>
      </c>
      <c r="N60" s="459" t="s">
        <v>114</v>
      </c>
      <c r="O60" s="459" t="s">
        <v>114</v>
      </c>
      <c r="P60" s="459" t="s">
        <v>114</v>
      </c>
      <c r="Q60" s="459" t="s">
        <v>114</v>
      </c>
      <c r="R60" s="459" t="s">
        <v>114</v>
      </c>
      <c r="S60" s="459" t="s">
        <v>114</v>
      </c>
      <c r="T60" s="459" t="s">
        <v>114</v>
      </c>
      <c r="U60" s="459" t="s">
        <v>114</v>
      </c>
      <c r="V60" s="459">
        <v>0.0</v>
      </c>
      <c r="W60" s="459">
        <v>0.0</v>
      </c>
      <c r="X60" s="459">
        <v>0.0</v>
      </c>
      <c r="Y60" s="459">
        <v>0.0</v>
      </c>
      <c r="Z60" s="459">
        <v>0.0</v>
      </c>
      <c r="AA60" s="459">
        <v>0.0</v>
      </c>
      <c r="AB60" s="459">
        <v>0.0</v>
      </c>
      <c r="AC60" s="459">
        <v>0.0</v>
      </c>
      <c r="AD60" s="459">
        <v>0.0</v>
      </c>
      <c r="AE60" s="459">
        <v>0.0</v>
      </c>
      <c r="AF60" s="459">
        <v>0.0</v>
      </c>
      <c r="AG60" s="459">
        <v>0.0</v>
      </c>
      <c r="AH60" s="459">
        <v>0.0</v>
      </c>
      <c r="AI60" s="459">
        <v>0.0</v>
      </c>
      <c r="AJ60" s="459">
        <v>0.0</v>
      </c>
      <c r="AK60" s="459">
        <v>0.0</v>
      </c>
      <c r="AL60" s="459">
        <v>0.0</v>
      </c>
      <c r="AM60" s="459">
        <v>0.0</v>
      </c>
      <c r="AN60" s="459">
        <v>0.0</v>
      </c>
      <c r="AO60" s="459">
        <v>0.0</v>
      </c>
      <c r="AP60" s="459">
        <v>0.0</v>
      </c>
      <c r="AQ60" s="459">
        <v>0.002</v>
      </c>
      <c r="AR60" s="459">
        <v>0.014</v>
      </c>
      <c r="AS60" s="459">
        <v>0.033</v>
      </c>
      <c r="AT60" s="459">
        <v>0.06</v>
      </c>
      <c r="AU60" s="459">
        <v>0.084</v>
      </c>
      <c r="AV60" s="459">
        <v>0.095</v>
      </c>
      <c r="AW60" s="459">
        <v>0.095</v>
      </c>
      <c r="AX60" s="459">
        <v>0.082</v>
      </c>
      <c r="AY60" s="459">
        <v>0.079</v>
      </c>
      <c r="AZ60" s="459">
        <v>0.094</v>
      </c>
      <c r="BA60" s="459">
        <v>0.094</v>
      </c>
      <c r="BB60" s="459">
        <v>0.106</v>
      </c>
      <c r="BC60" s="459">
        <v>0.109</v>
      </c>
      <c r="BD60" s="459">
        <v>0.11</v>
      </c>
      <c r="BE60" s="460">
        <v>0.11206378987059</v>
      </c>
      <c r="BF60" s="461">
        <v>0.0159782241124027</v>
      </c>
      <c r="BG60" s="461">
        <v>0.0624882685141506</v>
      </c>
      <c r="BH60" s="461">
        <v>1.6007542936745E-4</v>
      </c>
    </row>
    <row r="61" spans="8:8">
      <c r="A61" s="218" t="s">
        <v>148</v>
      </c>
      <c r="B61" s="433" t="s">
        <v>114</v>
      </c>
      <c r="C61" s="433" t="s">
        <v>114</v>
      </c>
      <c r="D61" s="433" t="s">
        <v>114</v>
      </c>
      <c r="E61" s="433" t="s">
        <v>114</v>
      </c>
      <c r="F61" s="433" t="s">
        <v>114</v>
      </c>
      <c r="G61" s="433" t="s">
        <v>114</v>
      </c>
      <c r="H61" s="433" t="s">
        <v>114</v>
      </c>
      <c r="I61" s="433" t="s">
        <v>114</v>
      </c>
      <c r="J61" s="433" t="s">
        <v>114</v>
      </c>
      <c r="K61" s="433" t="s">
        <v>114</v>
      </c>
      <c r="L61" s="433" t="s">
        <v>114</v>
      </c>
      <c r="M61" s="433" t="s">
        <v>114</v>
      </c>
      <c r="N61" s="433" t="s">
        <v>114</v>
      </c>
      <c r="O61" s="433" t="s">
        <v>114</v>
      </c>
      <c r="P61" s="433" t="s">
        <v>114</v>
      </c>
      <c r="Q61" s="433" t="s">
        <v>114</v>
      </c>
      <c r="R61" s="433" t="s">
        <v>114</v>
      </c>
      <c r="S61" s="433" t="s">
        <v>114</v>
      </c>
      <c r="T61" s="433" t="s">
        <v>114</v>
      </c>
      <c r="U61" s="433" t="s">
        <v>114</v>
      </c>
      <c r="V61" s="433">
        <v>0.0</v>
      </c>
      <c r="W61" s="433">
        <v>0.0</v>
      </c>
      <c r="X61" s="433">
        <v>0.0</v>
      </c>
      <c r="Y61" s="433">
        <v>0.0</v>
      </c>
      <c r="Z61" s="433">
        <v>0.0</v>
      </c>
      <c r="AA61" s="433">
        <v>0.0</v>
      </c>
      <c r="AB61" s="433">
        <v>0.0</v>
      </c>
      <c r="AC61" s="433">
        <v>0.0</v>
      </c>
      <c r="AD61" s="433">
        <v>0.0</v>
      </c>
      <c r="AE61" s="433">
        <v>0.0</v>
      </c>
      <c r="AF61" s="433">
        <v>0.0</v>
      </c>
      <c r="AG61" s="433">
        <v>0.0</v>
      </c>
      <c r="AH61" s="433">
        <v>0.0</v>
      </c>
      <c r="AI61" s="433">
        <v>0.0</v>
      </c>
      <c r="AJ61" s="433">
        <v>0.0</v>
      </c>
      <c r="AK61" s="433">
        <v>0.0</v>
      </c>
      <c r="AL61" s="433">
        <v>0.0</v>
      </c>
      <c r="AM61" s="433">
        <v>0.0</v>
      </c>
      <c r="AN61" s="433">
        <v>0.0</v>
      </c>
      <c r="AO61" s="433">
        <v>0.0</v>
      </c>
      <c r="AP61" s="433">
        <v>0.0</v>
      </c>
      <c r="AQ61" s="433">
        <v>0.0</v>
      </c>
      <c r="AR61" s="433">
        <v>0.0</v>
      </c>
      <c r="AS61" s="433">
        <v>0.0</v>
      </c>
      <c r="AT61" s="433">
        <v>0.0</v>
      </c>
      <c r="AU61" s="433">
        <v>0.0</v>
      </c>
      <c r="AV61" s="433">
        <v>0.0</v>
      </c>
      <c r="AW61" s="433">
        <v>0.0</v>
      </c>
      <c r="AX61" s="433">
        <v>0.0</v>
      </c>
      <c r="AY61" s="433">
        <v>0.0</v>
      </c>
      <c r="AZ61" s="433">
        <v>4.76E-4</v>
      </c>
      <c r="BA61" s="433">
        <v>0.00186</v>
      </c>
      <c r="BB61" s="433">
        <v>0.0021442</v>
      </c>
      <c r="BC61" s="433">
        <v>0.0024284</v>
      </c>
      <c r="BD61" s="433">
        <v>0.0051146</v>
      </c>
      <c r="BE61" s="435">
        <v>0.0054196</v>
      </c>
      <c r="BF61" s="457">
        <v>0.0567380342014576</v>
      </c>
      <c r="BG61" s="457">
        <v>0.0</v>
      </c>
      <c r="BH61" s="457">
        <v>7.74152648238707E-6</v>
      </c>
    </row>
    <row r="62" spans="8:8">
      <c r="A62" s="218" t="s">
        <v>149</v>
      </c>
      <c r="B62" s="433" t="s">
        <v>114</v>
      </c>
      <c r="C62" s="433" t="s">
        <v>114</v>
      </c>
      <c r="D62" s="433" t="s">
        <v>114</v>
      </c>
      <c r="E62" s="433" t="s">
        <v>114</v>
      </c>
      <c r="F62" s="433" t="s">
        <v>114</v>
      </c>
      <c r="G62" s="433" t="s">
        <v>114</v>
      </c>
      <c r="H62" s="433" t="s">
        <v>114</v>
      </c>
      <c r="I62" s="433" t="s">
        <v>114</v>
      </c>
      <c r="J62" s="433" t="s">
        <v>114</v>
      </c>
      <c r="K62" s="433" t="s">
        <v>114</v>
      </c>
      <c r="L62" s="433" t="s">
        <v>114</v>
      </c>
      <c r="M62" s="433" t="s">
        <v>114</v>
      </c>
      <c r="N62" s="433" t="s">
        <v>114</v>
      </c>
      <c r="O62" s="433" t="s">
        <v>114</v>
      </c>
      <c r="P62" s="433" t="s">
        <v>114</v>
      </c>
      <c r="Q62" s="433" t="s">
        <v>114</v>
      </c>
      <c r="R62" s="433" t="s">
        <v>114</v>
      </c>
      <c r="S62" s="433" t="s">
        <v>114</v>
      </c>
      <c r="T62" s="433" t="s">
        <v>114</v>
      </c>
      <c r="U62" s="433" t="s">
        <v>114</v>
      </c>
      <c r="V62" s="433">
        <v>0.0</v>
      </c>
      <c r="W62" s="433">
        <v>0.0</v>
      </c>
      <c r="X62" s="433">
        <v>0.0</v>
      </c>
      <c r="Y62" s="433">
        <v>0.0</v>
      </c>
      <c r="Z62" s="433">
        <v>0.0</v>
      </c>
      <c r="AA62" s="433">
        <v>0.065</v>
      </c>
      <c r="AB62" s="433">
        <v>0.065</v>
      </c>
      <c r="AC62" s="433">
        <v>0.063</v>
      </c>
      <c r="AD62" s="433">
        <v>0.06</v>
      </c>
      <c r="AE62" s="433">
        <v>0.061</v>
      </c>
      <c r="AF62" s="433">
        <v>0.059</v>
      </c>
      <c r="AG62" s="433">
        <v>0.057</v>
      </c>
      <c r="AH62" s="433">
        <v>0.057</v>
      </c>
      <c r="AI62" s="433">
        <v>0.058</v>
      </c>
      <c r="AJ62" s="433">
        <v>0.058</v>
      </c>
      <c r="AK62" s="433">
        <v>0.0791</v>
      </c>
      <c r="AL62" s="433">
        <v>0.1141</v>
      </c>
      <c r="AM62" s="433">
        <v>0.1733</v>
      </c>
      <c r="AN62" s="433">
        <v>0.3658</v>
      </c>
      <c r="AO62" s="433">
        <v>0.4498</v>
      </c>
      <c r="AP62" s="433">
        <v>0.4513</v>
      </c>
      <c r="AQ62" s="433">
        <v>0.5057</v>
      </c>
      <c r="AR62" s="433">
        <v>0.4845</v>
      </c>
      <c r="AS62" s="433">
        <v>0.4889</v>
      </c>
      <c r="AT62" s="433">
        <v>0.4974</v>
      </c>
      <c r="AU62" s="433">
        <v>0.536914</v>
      </c>
      <c r="AV62" s="433">
        <v>0.557208</v>
      </c>
      <c r="AW62" s="433">
        <v>0.502849</v>
      </c>
      <c r="AX62" s="433">
        <v>0.481527</v>
      </c>
      <c r="AY62" s="433">
        <v>0.5544</v>
      </c>
      <c r="AZ62" s="433">
        <v>0.4812</v>
      </c>
      <c r="BA62" s="433">
        <v>0.4459</v>
      </c>
      <c r="BB62" s="433">
        <v>0.519179</v>
      </c>
      <c r="BC62" s="433">
        <v>0.504307</v>
      </c>
      <c r="BD62" s="433">
        <v>0.521152</v>
      </c>
      <c r="BE62" s="435">
        <v>0.513382</v>
      </c>
      <c r="BF62" s="457">
        <v>-0.017600782612576</v>
      </c>
      <c r="BG62" s="457">
        <v>0.00467561819747364</v>
      </c>
      <c r="BH62" s="457">
        <v>7.33330937445723E-4</v>
      </c>
    </row>
    <row r="63" spans="8:8">
      <c r="A63" s="218" t="s">
        <v>150</v>
      </c>
      <c r="B63" s="433" t="s">
        <v>114</v>
      </c>
      <c r="C63" s="433" t="s">
        <v>114</v>
      </c>
      <c r="D63" s="433" t="s">
        <v>114</v>
      </c>
      <c r="E63" s="433" t="s">
        <v>114</v>
      </c>
      <c r="F63" s="433" t="s">
        <v>114</v>
      </c>
      <c r="G63" s="433" t="s">
        <v>114</v>
      </c>
      <c r="H63" s="433" t="s">
        <v>114</v>
      </c>
      <c r="I63" s="433" t="s">
        <v>114</v>
      </c>
      <c r="J63" s="433" t="s">
        <v>114</v>
      </c>
      <c r="K63" s="433" t="s">
        <v>114</v>
      </c>
      <c r="L63" s="433" t="s">
        <v>114</v>
      </c>
      <c r="M63" s="433" t="s">
        <v>114</v>
      </c>
      <c r="N63" s="433" t="s">
        <v>114</v>
      </c>
      <c r="O63" s="433" t="s">
        <v>114</v>
      </c>
      <c r="P63" s="433" t="s">
        <v>114</v>
      </c>
      <c r="Q63" s="433" t="s">
        <v>114</v>
      </c>
      <c r="R63" s="433" t="s">
        <v>114</v>
      </c>
      <c r="S63" s="433" t="s">
        <v>114</v>
      </c>
      <c r="T63" s="433" t="s">
        <v>114</v>
      </c>
      <c r="U63" s="433" t="s">
        <v>114</v>
      </c>
      <c r="V63" s="433">
        <v>0.0</v>
      </c>
      <c r="W63" s="433">
        <v>0.0</v>
      </c>
      <c r="X63" s="433">
        <v>0.0</v>
      </c>
      <c r="Y63" s="433">
        <v>0.0</v>
      </c>
      <c r="Z63" s="433">
        <v>0.0</v>
      </c>
      <c r="AA63" s="433">
        <v>0.0</v>
      </c>
      <c r="AB63" s="433">
        <v>0.0</v>
      </c>
      <c r="AC63" s="433">
        <v>0.0</v>
      </c>
      <c r="AD63" s="433">
        <v>0.0</v>
      </c>
      <c r="AE63" s="433">
        <v>0.0</v>
      </c>
      <c r="AF63" s="433">
        <v>0.0</v>
      </c>
      <c r="AG63" s="433">
        <v>0.0</v>
      </c>
      <c r="AH63" s="433">
        <v>0.0</v>
      </c>
      <c r="AI63" s="433">
        <v>0.0</v>
      </c>
      <c r="AJ63" s="433">
        <v>0.0</v>
      </c>
      <c r="AK63" s="433">
        <v>0.0</v>
      </c>
      <c r="AL63" s="433">
        <v>0.0</v>
      </c>
      <c r="AM63" s="433">
        <v>0.0</v>
      </c>
      <c r="AN63" s="433">
        <v>0.0</v>
      </c>
      <c r="AO63" s="433">
        <v>0.0</v>
      </c>
      <c r="AP63" s="433">
        <v>0.0</v>
      </c>
      <c r="AQ63" s="433">
        <v>0.0</v>
      </c>
      <c r="AR63" s="433">
        <v>0.0</v>
      </c>
      <c r="AS63" s="433">
        <v>0.0</v>
      </c>
      <c r="AT63" s="433">
        <v>0.0</v>
      </c>
      <c r="AU63" s="433">
        <v>0.0</v>
      </c>
      <c r="AV63" s="433">
        <v>0.0</v>
      </c>
      <c r="AW63" s="433">
        <v>0.0</v>
      </c>
      <c r="AX63" s="433">
        <v>0.0</v>
      </c>
      <c r="AY63" s="433">
        <v>0.0</v>
      </c>
      <c r="AZ63" s="433">
        <v>0.0</v>
      </c>
      <c r="BA63" s="433">
        <v>0.0</v>
      </c>
      <c r="BB63" s="433">
        <v>0.0</v>
      </c>
      <c r="BC63" s="433">
        <v>0.0</v>
      </c>
      <c r="BD63" s="433">
        <v>0.0</v>
      </c>
      <c r="BE63" s="435">
        <v>0.0</v>
      </c>
      <c r="BF63" s="457">
        <v>0.0</v>
      </c>
      <c r="BG63" s="457">
        <v>0.0</v>
      </c>
      <c r="BH63" s="457">
        <v>0.0</v>
      </c>
    </row>
    <row r="64" spans="8:8">
      <c r="A64" s="218" t="s">
        <v>151</v>
      </c>
      <c r="B64" s="433">
        <v>0.0</v>
      </c>
      <c r="C64" s="433">
        <v>0.0</v>
      </c>
      <c r="D64" s="433">
        <v>0.0</v>
      </c>
      <c r="E64" s="433">
        <v>0.0</v>
      </c>
      <c r="F64" s="433">
        <v>0.0</v>
      </c>
      <c r="G64" s="433">
        <v>0.0</v>
      </c>
      <c r="H64" s="433">
        <v>0.0</v>
      </c>
      <c r="I64" s="433">
        <v>0.0</v>
      </c>
      <c r="J64" s="433">
        <v>0.0</v>
      </c>
      <c r="K64" s="433">
        <v>0.0</v>
      </c>
      <c r="L64" s="433">
        <v>0.0</v>
      </c>
      <c r="M64" s="433">
        <v>0.0</v>
      </c>
      <c r="N64" s="433">
        <v>0.0</v>
      </c>
      <c r="O64" s="433">
        <v>0.0</v>
      </c>
      <c r="P64" s="433">
        <v>0.0</v>
      </c>
      <c r="Q64" s="433">
        <v>0.0</v>
      </c>
      <c r="R64" s="433">
        <v>0.0</v>
      </c>
      <c r="S64" s="433">
        <v>0.0</v>
      </c>
      <c r="T64" s="433">
        <v>0.0</v>
      </c>
      <c r="U64" s="433">
        <v>0.0</v>
      </c>
      <c r="V64" s="433" t="s">
        <v>114</v>
      </c>
      <c r="W64" s="433" t="s">
        <v>114</v>
      </c>
      <c r="X64" s="433" t="s">
        <v>114</v>
      </c>
      <c r="Y64" s="433" t="s">
        <v>114</v>
      </c>
      <c r="Z64" s="433" t="s">
        <v>114</v>
      </c>
      <c r="AA64" s="433" t="s">
        <v>114</v>
      </c>
      <c r="AB64" s="433" t="s">
        <v>114</v>
      </c>
      <c r="AC64" s="433" t="s">
        <v>114</v>
      </c>
      <c r="AD64" s="433" t="s">
        <v>114</v>
      </c>
      <c r="AE64" s="433" t="s">
        <v>114</v>
      </c>
      <c r="AF64" s="433" t="s">
        <v>114</v>
      </c>
      <c r="AG64" s="433" t="s">
        <v>114</v>
      </c>
      <c r="AH64" s="433" t="s">
        <v>114</v>
      </c>
      <c r="AI64" s="433" t="s">
        <v>114</v>
      </c>
      <c r="AJ64" s="433" t="s">
        <v>114</v>
      </c>
      <c r="AK64" s="433" t="s">
        <v>114</v>
      </c>
      <c r="AL64" s="433" t="s">
        <v>114</v>
      </c>
      <c r="AM64" s="433" t="s">
        <v>114</v>
      </c>
      <c r="AN64" s="433" t="s">
        <v>114</v>
      </c>
      <c r="AO64" s="433" t="s">
        <v>114</v>
      </c>
      <c r="AP64" s="433" t="s">
        <v>114</v>
      </c>
      <c r="AQ64" s="433" t="s">
        <v>114</v>
      </c>
      <c r="AR64" s="433" t="s">
        <v>114</v>
      </c>
      <c r="AS64" s="433" t="s">
        <v>114</v>
      </c>
      <c r="AT64" s="433" t="s">
        <v>114</v>
      </c>
      <c r="AU64" s="433" t="s">
        <v>114</v>
      </c>
      <c r="AV64" s="433" t="s">
        <v>114</v>
      </c>
      <c r="AW64" s="433" t="s">
        <v>114</v>
      </c>
      <c r="AX64" s="433" t="s">
        <v>114</v>
      </c>
      <c r="AY64" s="433" t="s">
        <v>114</v>
      </c>
      <c r="AZ64" s="433" t="s">
        <v>114</v>
      </c>
      <c r="BA64" s="433" t="s">
        <v>114</v>
      </c>
      <c r="BB64" s="433" t="s">
        <v>114</v>
      </c>
      <c r="BC64" s="433" t="s">
        <v>114</v>
      </c>
      <c r="BD64" s="433" t="s">
        <v>114</v>
      </c>
      <c r="BE64" s="435" t="s">
        <v>114</v>
      </c>
      <c r="BF64" s="457" t="s">
        <v>114</v>
      </c>
      <c r="BG64" s="457" t="s">
        <v>114</v>
      </c>
      <c r="BH64" s="457" t="s">
        <v>114</v>
      </c>
    </row>
    <row r="65" spans="8:8">
      <c r="A65" s="218" t="s">
        <v>152</v>
      </c>
      <c r="B65" s="459" t="s">
        <v>114</v>
      </c>
      <c r="C65" s="459" t="s">
        <v>114</v>
      </c>
      <c r="D65" s="459" t="s">
        <v>114</v>
      </c>
      <c r="E65" s="459" t="s">
        <v>114</v>
      </c>
      <c r="F65" s="459" t="s">
        <v>114</v>
      </c>
      <c r="G65" s="459" t="s">
        <v>114</v>
      </c>
      <c r="H65" s="459" t="s">
        <v>114</v>
      </c>
      <c r="I65" s="459" t="s">
        <v>114</v>
      </c>
      <c r="J65" s="459" t="s">
        <v>114</v>
      </c>
      <c r="K65" s="459" t="s">
        <v>114</v>
      </c>
      <c r="L65" s="459" t="s">
        <v>114</v>
      </c>
      <c r="M65" s="459" t="s">
        <v>114</v>
      </c>
      <c r="N65" s="459" t="s">
        <v>114</v>
      </c>
      <c r="O65" s="459" t="s">
        <v>114</v>
      </c>
      <c r="P65" s="459" t="s">
        <v>114</v>
      </c>
      <c r="Q65" s="459" t="s">
        <v>114</v>
      </c>
      <c r="R65" s="459" t="s">
        <v>114</v>
      </c>
      <c r="S65" s="459" t="s">
        <v>114</v>
      </c>
      <c r="T65" s="459" t="s">
        <v>114</v>
      </c>
      <c r="U65" s="459" t="s">
        <v>114</v>
      </c>
      <c r="V65" s="459">
        <v>0.0</v>
      </c>
      <c r="W65" s="459">
        <v>0.0</v>
      </c>
      <c r="X65" s="459">
        <v>0.0</v>
      </c>
      <c r="Y65" s="459">
        <v>0.0</v>
      </c>
      <c r="Z65" s="459">
        <v>0.0</v>
      </c>
      <c r="AA65" s="459">
        <v>0.0</v>
      </c>
      <c r="AB65" s="459">
        <v>0.0</v>
      </c>
      <c r="AC65" s="459">
        <v>0.0</v>
      </c>
      <c r="AD65" s="459">
        <v>0.0</v>
      </c>
      <c r="AE65" s="459">
        <v>0.0</v>
      </c>
      <c r="AF65" s="459">
        <v>0.0</v>
      </c>
      <c r="AG65" s="459">
        <v>0.0</v>
      </c>
      <c r="AH65" s="459">
        <v>0.0</v>
      </c>
      <c r="AI65" s="459">
        <v>0.0</v>
      </c>
      <c r="AJ65" s="459">
        <v>0.0</v>
      </c>
      <c r="AK65" s="459">
        <v>0.0</v>
      </c>
      <c r="AL65" s="459">
        <v>0.0</v>
      </c>
      <c r="AM65" s="459">
        <v>0.0</v>
      </c>
      <c r="AN65" s="459">
        <v>0.0</v>
      </c>
      <c r="AO65" s="459">
        <v>0.0</v>
      </c>
      <c r="AP65" s="459">
        <v>0.0</v>
      </c>
      <c r="AQ65" s="459">
        <v>0.0</v>
      </c>
      <c r="AR65" s="459">
        <v>0.0</v>
      </c>
      <c r="AS65" s="459">
        <v>0.0</v>
      </c>
      <c r="AT65" s="459">
        <v>0.0</v>
      </c>
      <c r="AU65" s="459">
        <v>0.0</v>
      </c>
      <c r="AV65" s="459">
        <v>0.0</v>
      </c>
      <c r="AW65" s="459">
        <v>0.0</v>
      </c>
      <c r="AX65" s="459">
        <v>0.0</v>
      </c>
      <c r="AY65" s="459">
        <v>0.0</v>
      </c>
      <c r="AZ65" s="459">
        <v>0.0</v>
      </c>
      <c r="BA65" s="459">
        <v>0.0</v>
      </c>
      <c r="BB65" s="459">
        <v>0.0</v>
      </c>
      <c r="BC65" s="459">
        <v>0.0</v>
      </c>
      <c r="BD65" s="459">
        <v>0.0</v>
      </c>
      <c r="BE65" s="460">
        <v>0.0</v>
      </c>
      <c r="BF65" s="456">
        <v>0.0</v>
      </c>
      <c r="BG65" s="456">
        <v>0.0</v>
      </c>
      <c r="BH65" s="456">
        <v>0.0</v>
      </c>
    </row>
    <row r="66" spans="8:8">
      <c r="A66" s="218" t="s">
        <v>153</v>
      </c>
      <c r="B66" s="459" t="s">
        <v>114</v>
      </c>
      <c r="C66" s="459" t="s">
        <v>114</v>
      </c>
      <c r="D66" s="459" t="s">
        <v>114</v>
      </c>
      <c r="E66" s="459" t="s">
        <v>114</v>
      </c>
      <c r="F66" s="459" t="s">
        <v>114</v>
      </c>
      <c r="G66" s="459" t="s">
        <v>114</v>
      </c>
      <c r="H66" s="459" t="s">
        <v>114</v>
      </c>
      <c r="I66" s="459" t="s">
        <v>114</v>
      </c>
      <c r="J66" s="459" t="s">
        <v>114</v>
      </c>
      <c r="K66" s="459" t="s">
        <v>114</v>
      </c>
      <c r="L66" s="459" t="s">
        <v>114</v>
      </c>
      <c r="M66" s="459" t="s">
        <v>114</v>
      </c>
      <c r="N66" s="459" t="s">
        <v>114</v>
      </c>
      <c r="O66" s="459" t="s">
        <v>114</v>
      </c>
      <c r="P66" s="459" t="s">
        <v>114</v>
      </c>
      <c r="Q66" s="459" t="s">
        <v>114</v>
      </c>
      <c r="R66" s="459" t="s">
        <v>114</v>
      </c>
      <c r="S66" s="459" t="s">
        <v>114</v>
      </c>
      <c r="T66" s="459" t="s">
        <v>114</v>
      </c>
      <c r="U66" s="459" t="s">
        <v>114</v>
      </c>
      <c r="V66" s="459">
        <v>0.0</v>
      </c>
      <c r="W66" s="459">
        <v>0.0</v>
      </c>
      <c r="X66" s="459">
        <v>0.0</v>
      </c>
      <c r="Y66" s="459">
        <v>0.0</v>
      </c>
      <c r="Z66" s="459">
        <v>0.0</v>
      </c>
      <c r="AA66" s="459">
        <v>0.0</v>
      </c>
      <c r="AB66" s="459">
        <v>0.0</v>
      </c>
      <c r="AC66" s="459">
        <v>0.0</v>
      </c>
      <c r="AD66" s="459">
        <v>0.0</v>
      </c>
      <c r="AE66" s="459">
        <v>0.0</v>
      </c>
      <c r="AF66" s="459">
        <v>0.0</v>
      </c>
      <c r="AG66" s="459">
        <v>0.0</v>
      </c>
      <c r="AH66" s="459">
        <v>0.0</v>
      </c>
      <c r="AI66" s="459">
        <v>0.0</v>
      </c>
      <c r="AJ66" s="459">
        <v>0.0</v>
      </c>
      <c r="AK66" s="459">
        <v>0.0</v>
      </c>
      <c r="AL66" s="459">
        <v>0.0</v>
      </c>
      <c r="AM66" s="459">
        <v>0.0</v>
      </c>
      <c r="AN66" s="459">
        <v>0.0</v>
      </c>
      <c r="AO66" s="459">
        <v>0.0</v>
      </c>
      <c r="AP66" s="459">
        <v>0.0</v>
      </c>
      <c r="AQ66" s="459">
        <v>0.0</v>
      </c>
      <c r="AR66" s="459">
        <v>0.0</v>
      </c>
      <c r="AS66" s="459">
        <v>0.0</v>
      </c>
      <c r="AT66" s="459">
        <v>0.0</v>
      </c>
      <c r="AU66" s="459">
        <v>0.0</v>
      </c>
      <c r="AV66" s="459">
        <v>0.0</v>
      </c>
      <c r="AW66" s="459">
        <v>0.0</v>
      </c>
      <c r="AX66" s="459">
        <v>0.0035</v>
      </c>
      <c r="AY66" s="459">
        <v>0.013</v>
      </c>
      <c r="AZ66" s="459">
        <v>0.015</v>
      </c>
      <c r="BA66" s="459">
        <v>0.014</v>
      </c>
      <c r="BB66" s="459">
        <v>0.023</v>
      </c>
      <c r="BC66" s="459">
        <v>0.03</v>
      </c>
      <c r="BD66" s="459">
        <v>0.031</v>
      </c>
      <c r="BE66" s="460">
        <v>0.031</v>
      </c>
      <c r="BF66" s="461">
        <v>-0.00273224043715847</v>
      </c>
      <c r="BG66" s="461" t="s">
        <v>114</v>
      </c>
      <c r="BH66" s="461">
        <v>4.42813714949441E-5</v>
      </c>
    </row>
    <row r="67" spans="8:8" s="47" ht="10.2" customFormat="1">
      <c r="A67" s="54" t="s">
        <v>154</v>
      </c>
      <c r="B67" s="436">
        <v>0.0</v>
      </c>
      <c r="C67" s="436">
        <v>0.0</v>
      </c>
      <c r="D67" s="436">
        <v>0.0</v>
      </c>
      <c r="E67" s="436">
        <v>0.0</v>
      </c>
      <c r="F67" s="436">
        <v>0.0</v>
      </c>
      <c r="G67" s="436">
        <v>0.0</v>
      </c>
      <c r="H67" s="436">
        <v>0.0</v>
      </c>
      <c r="I67" s="436">
        <v>0.0</v>
      </c>
      <c r="J67" s="436">
        <v>0.0</v>
      </c>
      <c r="K67" s="436">
        <v>0.0</v>
      </c>
      <c r="L67" s="436">
        <v>0.0</v>
      </c>
      <c r="M67" s="436">
        <v>0.0</v>
      </c>
      <c r="N67" s="436">
        <v>0.0</v>
      </c>
      <c r="O67" s="436">
        <v>0.0</v>
      </c>
      <c r="P67" s="436">
        <v>0.0</v>
      </c>
      <c r="Q67" s="436">
        <v>0.0</v>
      </c>
      <c r="R67" s="436">
        <v>0.0</v>
      </c>
      <c r="S67" s="436">
        <v>0.0</v>
      </c>
      <c r="T67" s="436">
        <v>0.0</v>
      </c>
      <c r="U67" s="436">
        <v>0.0</v>
      </c>
      <c r="V67" s="436">
        <v>0.0</v>
      </c>
      <c r="W67" s="436">
        <v>0.0</v>
      </c>
      <c r="X67" s="436">
        <v>0.0</v>
      </c>
      <c r="Y67" s="436">
        <v>0.0</v>
      </c>
      <c r="Z67" s="436">
        <v>0.0</v>
      </c>
      <c r="AA67" s="436">
        <v>0.065</v>
      </c>
      <c r="AB67" s="436">
        <v>0.065</v>
      </c>
      <c r="AC67" s="436">
        <v>0.063</v>
      </c>
      <c r="AD67" s="436">
        <v>0.06</v>
      </c>
      <c r="AE67" s="436">
        <v>0.061</v>
      </c>
      <c r="AF67" s="436">
        <v>0.059</v>
      </c>
      <c r="AG67" s="436">
        <v>0.057</v>
      </c>
      <c r="AH67" s="436">
        <v>0.057</v>
      </c>
      <c r="AI67" s="436">
        <v>0.058</v>
      </c>
      <c r="AJ67" s="436">
        <v>0.058</v>
      </c>
      <c r="AK67" s="436">
        <v>0.0791</v>
      </c>
      <c r="AL67" s="436">
        <v>0.1141</v>
      </c>
      <c r="AM67" s="436">
        <v>0.1733</v>
      </c>
      <c r="AN67" s="436">
        <v>0.3658</v>
      </c>
      <c r="AO67" s="436">
        <v>0.4498</v>
      </c>
      <c r="AP67" s="436">
        <v>0.4513</v>
      </c>
      <c r="AQ67" s="436">
        <v>0.5077</v>
      </c>
      <c r="AR67" s="436">
        <v>0.4985</v>
      </c>
      <c r="AS67" s="436">
        <v>0.5219</v>
      </c>
      <c r="AT67" s="436">
        <v>0.5574</v>
      </c>
      <c r="AU67" s="436">
        <v>0.620914</v>
      </c>
      <c r="AV67" s="436">
        <v>0.652208</v>
      </c>
      <c r="AW67" s="436">
        <v>0.597849</v>
      </c>
      <c r="AX67" s="436">
        <v>0.634027</v>
      </c>
      <c r="AY67" s="436">
        <v>0.7334</v>
      </c>
      <c r="AZ67" s="436">
        <v>0.681576</v>
      </c>
      <c r="BA67" s="436">
        <v>0.64301</v>
      </c>
      <c r="BB67" s="436">
        <v>0.7354732</v>
      </c>
      <c r="BC67" s="436">
        <v>0.7268354</v>
      </c>
      <c r="BD67" s="436">
        <v>0.7652166</v>
      </c>
      <c r="BE67" s="436">
        <v>0.76008374603059</v>
      </c>
      <c r="BF67" s="458">
        <v>-0.00942162717842465</v>
      </c>
      <c r="BG67" s="458">
        <v>0.0321949782181044</v>
      </c>
      <c r="BH67" s="458">
        <v>0.00108572744274998</v>
      </c>
    </row>
    <row r="68" spans="8:8">
      <c r="B68" s="433"/>
      <c r="C68" s="433"/>
      <c r="D68" s="433"/>
      <c r="E68" s="433"/>
      <c r="F68" s="433"/>
      <c r="G68" s="433"/>
      <c r="H68" s="433"/>
      <c r="I68" s="433"/>
      <c r="J68" s="433"/>
      <c r="K68" s="433"/>
      <c r="L68" s="433"/>
      <c r="M68" s="433"/>
      <c r="N68" s="433"/>
      <c r="O68" s="433"/>
      <c r="P68" s="433"/>
      <c r="Q68" s="433"/>
      <c r="R68" s="433"/>
      <c r="S68" s="433"/>
      <c r="T68" s="433"/>
      <c r="U68" s="433"/>
      <c r="V68" s="433"/>
      <c r="W68" s="433"/>
      <c r="X68" s="433"/>
      <c r="Y68" s="433"/>
      <c r="Z68" s="433"/>
      <c r="AA68" s="433"/>
      <c r="AB68" s="433"/>
      <c r="AC68" s="433"/>
      <c r="AD68" s="433"/>
      <c r="AE68" s="433"/>
      <c r="AF68" s="433"/>
      <c r="AG68" s="433"/>
      <c r="AH68" s="433"/>
      <c r="AI68" s="433"/>
      <c r="AJ68" s="433"/>
      <c r="AK68" s="433"/>
      <c r="AL68" s="433"/>
      <c r="AM68" s="433"/>
      <c r="AN68" s="433"/>
      <c r="AO68" s="433"/>
      <c r="AP68" s="433"/>
      <c r="AQ68" s="433"/>
      <c r="AR68" s="433"/>
      <c r="AS68" s="433"/>
      <c r="AT68" s="433"/>
      <c r="AU68" s="433"/>
      <c r="AV68" s="433"/>
      <c r="AW68" s="433"/>
      <c r="AX68" s="433"/>
      <c r="AY68" s="433"/>
      <c r="AZ68" s="433"/>
      <c r="BA68" s="433"/>
      <c r="BB68" s="433"/>
      <c r="BC68" s="433"/>
      <c r="BD68" s="433"/>
      <c r="BE68" s="435"/>
      <c r="BF68" s="457"/>
      <c r="BG68" s="457"/>
      <c r="BH68" s="457"/>
    </row>
    <row r="69" spans="8:8">
      <c r="A69" s="45" t="s">
        <v>155</v>
      </c>
      <c r="B69" s="433">
        <v>0.0</v>
      </c>
      <c r="C69" s="433">
        <v>0.0</v>
      </c>
      <c r="D69" s="433">
        <v>0.0</v>
      </c>
      <c r="E69" s="433">
        <v>0.0</v>
      </c>
      <c r="F69" s="433">
        <v>0.0</v>
      </c>
      <c r="G69" s="433">
        <v>0.0</v>
      </c>
      <c r="H69" s="433">
        <v>0.0</v>
      </c>
      <c r="I69" s="433">
        <v>0.0</v>
      </c>
      <c r="J69" s="433">
        <v>0.0</v>
      </c>
      <c r="K69" s="433">
        <v>0.0</v>
      </c>
      <c r="L69" s="433">
        <v>0.0</v>
      </c>
      <c r="M69" s="433">
        <v>0.0</v>
      </c>
      <c r="N69" s="433">
        <v>0.0</v>
      </c>
      <c r="O69" s="433">
        <v>0.0</v>
      </c>
      <c r="P69" s="433">
        <v>0.0</v>
      </c>
      <c r="Q69" s="433">
        <v>0.0</v>
      </c>
      <c r="R69" s="433">
        <v>0.0</v>
      </c>
      <c r="S69" s="433">
        <v>0.0</v>
      </c>
      <c r="T69" s="433">
        <v>0.0</v>
      </c>
      <c r="U69" s="433">
        <v>0.0</v>
      </c>
      <c r="V69" s="433">
        <v>0.0</v>
      </c>
      <c r="W69" s="433">
        <v>0.0</v>
      </c>
      <c r="X69" s="433">
        <v>0.0</v>
      </c>
      <c r="Y69" s="433">
        <v>0.0</v>
      </c>
      <c r="Z69" s="433">
        <v>0.0</v>
      </c>
      <c r="AA69" s="433">
        <v>0.0</v>
      </c>
      <c r="AB69" s="433">
        <v>0.0</v>
      </c>
      <c r="AC69" s="433">
        <v>0.0</v>
      </c>
      <c r="AD69" s="433">
        <v>0.0</v>
      </c>
      <c r="AE69" s="433">
        <v>0.0</v>
      </c>
      <c r="AF69" s="433">
        <v>0.0</v>
      </c>
      <c r="AG69" s="433">
        <v>0.0</v>
      </c>
      <c r="AH69" s="433">
        <v>0.0</v>
      </c>
      <c r="AI69" s="433">
        <v>0.0</v>
      </c>
      <c r="AJ69" s="433">
        <v>0.0</v>
      </c>
      <c r="AK69" s="433">
        <v>0.0</v>
      </c>
      <c r="AL69" s="433">
        <v>0.0</v>
      </c>
      <c r="AM69" s="433">
        <v>0.0</v>
      </c>
      <c r="AN69" s="433">
        <v>0.0</v>
      </c>
      <c r="AO69" s="433">
        <v>0.0</v>
      </c>
      <c r="AP69" s="433">
        <v>0.0</v>
      </c>
      <c r="AQ69" s="433">
        <v>0.0</v>
      </c>
      <c r="AR69" s="433">
        <v>0.0</v>
      </c>
      <c r="AS69" s="433">
        <v>0.0</v>
      </c>
      <c r="AT69" s="433">
        <v>0.0017</v>
      </c>
      <c r="AU69" s="433">
        <v>0.0102</v>
      </c>
      <c r="AV69" s="433">
        <v>0.022</v>
      </c>
      <c r="AW69" s="433">
        <v>0.0226</v>
      </c>
      <c r="AX69" s="433">
        <v>0.0193</v>
      </c>
      <c r="AY69" s="433">
        <v>0.0466</v>
      </c>
      <c r="AZ69" s="433">
        <v>0.0163</v>
      </c>
      <c r="BA69" s="433">
        <v>0.0218</v>
      </c>
      <c r="BB69" s="433">
        <v>0.02444</v>
      </c>
      <c r="BC69" s="433">
        <v>0.02444</v>
      </c>
      <c r="BD69" s="433">
        <v>0.02444</v>
      </c>
      <c r="BE69" s="435">
        <v>0.02444</v>
      </c>
      <c r="BF69" s="457">
        <v>-0.00273224043715847</v>
      </c>
      <c r="BG69" s="457">
        <v>0.305464985872174</v>
      </c>
      <c r="BH69" s="457">
        <v>3.49108619140785E-5</v>
      </c>
    </row>
    <row r="70" spans="8:8">
      <c r="A70" s="45" t="s">
        <v>156</v>
      </c>
      <c r="B70" s="433">
        <v>0.0</v>
      </c>
      <c r="C70" s="433">
        <v>0.0</v>
      </c>
      <c r="D70" s="433">
        <v>0.0</v>
      </c>
      <c r="E70" s="433">
        <v>0.0</v>
      </c>
      <c r="F70" s="433">
        <v>0.0</v>
      </c>
      <c r="G70" s="433">
        <v>0.0</v>
      </c>
      <c r="H70" s="433">
        <v>0.0</v>
      </c>
      <c r="I70" s="433">
        <v>0.0</v>
      </c>
      <c r="J70" s="433">
        <v>0.0</v>
      </c>
      <c r="K70" s="433">
        <v>0.0</v>
      </c>
      <c r="L70" s="433">
        <v>0.0</v>
      </c>
      <c r="M70" s="433">
        <v>0.0</v>
      </c>
      <c r="N70" s="433">
        <v>0.0</v>
      </c>
      <c r="O70" s="433">
        <v>0.0</v>
      </c>
      <c r="P70" s="433">
        <v>0.0</v>
      </c>
      <c r="Q70" s="433">
        <v>0.0</v>
      </c>
      <c r="R70" s="433">
        <v>0.0</v>
      </c>
      <c r="S70" s="433">
        <v>0.0</v>
      </c>
      <c r="T70" s="433">
        <v>0.0</v>
      </c>
      <c r="U70" s="433">
        <v>0.0</v>
      </c>
      <c r="V70" s="433">
        <v>0.0</v>
      </c>
      <c r="W70" s="433">
        <v>0.0</v>
      </c>
      <c r="X70" s="433">
        <v>0.0</v>
      </c>
      <c r="Y70" s="433">
        <v>0.0</v>
      </c>
      <c r="Z70" s="433">
        <v>0.0</v>
      </c>
      <c r="AA70" s="433">
        <v>0.0</v>
      </c>
      <c r="AB70" s="433">
        <v>0.0</v>
      </c>
      <c r="AC70" s="433">
        <v>0.0</v>
      </c>
      <c r="AD70" s="433">
        <v>0.0</v>
      </c>
      <c r="AE70" s="433">
        <v>0.0</v>
      </c>
      <c r="AF70" s="433">
        <v>0.0</v>
      </c>
      <c r="AG70" s="433">
        <v>0.0</v>
      </c>
      <c r="AH70" s="433">
        <v>0.0</v>
      </c>
      <c r="AI70" s="433">
        <v>0.0</v>
      </c>
      <c r="AJ70" s="433">
        <v>0.0</v>
      </c>
      <c r="AK70" s="433">
        <v>0.0</v>
      </c>
      <c r="AL70" s="433">
        <v>0.0</v>
      </c>
      <c r="AM70" s="433">
        <v>0.0</v>
      </c>
      <c r="AN70" s="433">
        <v>0.0</v>
      </c>
      <c r="AO70" s="433">
        <v>0.0</v>
      </c>
      <c r="AP70" s="433">
        <v>0.0</v>
      </c>
      <c r="AQ70" s="433">
        <v>0.0</v>
      </c>
      <c r="AR70" s="433">
        <v>0.0</v>
      </c>
      <c r="AS70" s="433">
        <v>0.0</v>
      </c>
      <c r="AT70" s="433">
        <v>0.0</v>
      </c>
      <c r="AU70" s="433">
        <v>0.0</v>
      </c>
      <c r="AV70" s="433">
        <v>0.0</v>
      </c>
      <c r="AW70" s="433">
        <v>0.0</v>
      </c>
      <c r="AX70" s="433">
        <v>0.0</v>
      </c>
      <c r="AY70" s="433">
        <v>0.0</v>
      </c>
      <c r="AZ70" s="433">
        <v>0.0</v>
      </c>
      <c r="BA70" s="433">
        <v>0.0</v>
      </c>
      <c r="BB70" s="433">
        <v>0.0</v>
      </c>
      <c r="BC70" s="433">
        <v>0.0</v>
      </c>
      <c r="BD70" s="433">
        <v>0.0</v>
      </c>
      <c r="BE70" s="435">
        <v>0.0</v>
      </c>
      <c r="BF70" s="457">
        <v>0.0</v>
      </c>
      <c r="BG70" s="457">
        <v>0.0</v>
      </c>
      <c r="BH70" s="457">
        <v>0.0</v>
      </c>
    </row>
    <row r="71" spans="8:8">
      <c r="A71" s="45" t="s">
        <v>157</v>
      </c>
      <c r="B71" s="433">
        <v>0.0</v>
      </c>
      <c r="C71" s="433">
        <v>0.0</v>
      </c>
      <c r="D71" s="433">
        <v>0.0</v>
      </c>
      <c r="E71" s="433">
        <v>0.0</v>
      </c>
      <c r="F71" s="433">
        <v>0.0</v>
      </c>
      <c r="G71" s="433">
        <v>0.0</v>
      </c>
      <c r="H71" s="433">
        <v>0.0</v>
      </c>
      <c r="I71" s="433">
        <v>0.0</v>
      </c>
      <c r="J71" s="433">
        <v>0.0</v>
      </c>
      <c r="K71" s="433">
        <v>0.0</v>
      </c>
      <c r="L71" s="433">
        <v>0.0</v>
      </c>
      <c r="M71" s="433">
        <v>0.0</v>
      </c>
      <c r="N71" s="433">
        <v>0.0</v>
      </c>
      <c r="O71" s="433">
        <v>0.0</v>
      </c>
      <c r="P71" s="433">
        <v>0.0</v>
      </c>
      <c r="Q71" s="433">
        <v>0.0</v>
      </c>
      <c r="R71" s="433">
        <v>0.0</v>
      </c>
      <c r="S71" s="433">
        <v>0.0</v>
      </c>
      <c r="T71" s="433">
        <v>0.0</v>
      </c>
      <c r="U71" s="433">
        <v>0.0</v>
      </c>
      <c r="V71" s="433">
        <v>0.0</v>
      </c>
      <c r="W71" s="433">
        <v>0.0</v>
      </c>
      <c r="X71" s="433">
        <v>0.0</v>
      </c>
      <c r="Y71" s="433">
        <v>0.0</v>
      </c>
      <c r="Z71" s="433">
        <v>0.0</v>
      </c>
      <c r="AA71" s="433">
        <v>0.0</v>
      </c>
      <c r="AB71" s="433">
        <v>0.0</v>
      </c>
      <c r="AC71" s="433">
        <v>0.0</v>
      </c>
      <c r="AD71" s="433">
        <v>0.0</v>
      </c>
      <c r="AE71" s="433">
        <v>0.0</v>
      </c>
      <c r="AF71" s="433">
        <v>0.0</v>
      </c>
      <c r="AG71" s="433">
        <v>0.0</v>
      </c>
      <c r="AH71" s="433">
        <v>0.0</v>
      </c>
      <c r="AI71" s="433">
        <v>0.0</v>
      </c>
      <c r="AJ71" s="433">
        <v>0.0</v>
      </c>
      <c r="AK71" s="433">
        <v>0.0</v>
      </c>
      <c r="AL71" s="433">
        <v>0.0</v>
      </c>
      <c r="AM71" s="433">
        <v>0.0</v>
      </c>
      <c r="AN71" s="433">
        <v>0.0</v>
      </c>
      <c r="AO71" s="433">
        <v>0.0</v>
      </c>
      <c r="AP71" s="433">
        <v>0.0</v>
      </c>
      <c r="AQ71" s="433">
        <v>0.0</v>
      </c>
      <c r="AR71" s="433">
        <v>0.0</v>
      </c>
      <c r="AS71" s="433">
        <v>0.007</v>
      </c>
      <c r="AT71" s="433">
        <v>0.042</v>
      </c>
      <c r="AU71" s="433">
        <v>0.061</v>
      </c>
      <c r="AV71" s="433">
        <v>0.073</v>
      </c>
      <c r="AW71" s="433">
        <v>0.076</v>
      </c>
      <c r="AX71" s="433">
        <v>0.043</v>
      </c>
      <c r="AY71" s="433">
        <v>0.0975</v>
      </c>
      <c r="AZ71" s="433">
        <v>0.0701999999999999</v>
      </c>
      <c r="BA71" s="433">
        <v>0.1707</v>
      </c>
      <c r="BB71" s="433">
        <v>0.1733</v>
      </c>
      <c r="BC71" s="433">
        <v>0.1816</v>
      </c>
      <c r="BD71" s="433">
        <v>0.1775</v>
      </c>
      <c r="BE71" s="435">
        <v>0.1775</v>
      </c>
      <c r="BF71" s="457">
        <v>-0.00273224043715847</v>
      </c>
      <c r="BG71" s="457">
        <v>0.155034367639622</v>
      </c>
      <c r="BH71" s="457">
        <v>2.53546562592019E-4</v>
      </c>
    </row>
    <row r="72" spans="8:8">
      <c r="A72" s="45" t="s">
        <v>158</v>
      </c>
      <c r="B72" s="433">
        <v>0.0</v>
      </c>
      <c r="C72" s="433">
        <v>0.0</v>
      </c>
      <c r="D72" s="433">
        <v>0.0</v>
      </c>
      <c r="E72" s="433">
        <v>0.0</v>
      </c>
      <c r="F72" s="433">
        <v>0.0</v>
      </c>
      <c r="G72" s="433">
        <v>0.0</v>
      </c>
      <c r="H72" s="433">
        <v>0.0</v>
      </c>
      <c r="I72" s="433">
        <v>0.0</v>
      </c>
      <c r="J72" s="433">
        <v>0.0</v>
      </c>
      <c r="K72" s="433">
        <v>0.0</v>
      </c>
      <c r="L72" s="433">
        <v>0.0</v>
      </c>
      <c r="M72" s="433">
        <v>0.0</v>
      </c>
      <c r="N72" s="433">
        <v>0.0</v>
      </c>
      <c r="O72" s="433">
        <v>0.0</v>
      </c>
      <c r="P72" s="433">
        <v>0.0</v>
      </c>
      <c r="Q72" s="433">
        <v>0.0</v>
      </c>
      <c r="R72" s="433">
        <v>0.0</v>
      </c>
      <c r="S72" s="433">
        <v>0.0</v>
      </c>
      <c r="T72" s="433">
        <v>0.0</v>
      </c>
      <c r="U72" s="433">
        <v>0.0</v>
      </c>
      <c r="V72" s="433">
        <v>0.0</v>
      </c>
      <c r="W72" s="433">
        <v>0.0</v>
      </c>
      <c r="X72" s="433">
        <v>0.0</v>
      </c>
      <c r="Y72" s="433">
        <v>0.0</v>
      </c>
      <c r="Z72" s="433">
        <v>0.0</v>
      </c>
      <c r="AA72" s="433">
        <v>0.0</v>
      </c>
      <c r="AB72" s="433">
        <v>0.0</v>
      </c>
      <c r="AC72" s="433">
        <v>0.0</v>
      </c>
      <c r="AD72" s="433">
        <v>0.0</v>
      </c>
      <c r="AE72" s="433">
        <v>0.0</v>
      </c>
      <c r="AF72" s="433">
        <v>0.0</v>
      </c>
      <c r="AG72" s="433">
        <v>0.0</v>
      </c>
      <c r="AH72" s="433">
        <v>0.0</v>
      </c>
      <c r="AI72" s="433">
        <v>0.0</v>
      </c>
      <c r="AJ72" s="433">
        <v>0.0</v>
      </c>
      <c r="AK72" s="433">
        <v>0.0</v>
      </c>
      <c r="AL72" s="433">
        <v>0.0</v>
      </c>
      <c r="AM72" s="433">
        <v>0.0</v>
      </c>
      <c r="AN72" s="433">
        <v>0.0</v>
      </c>
      <c r="AO72" s="433">
        <v>0.0</v>
      </c>
      <c r="AP72" s="433">
        <v>0.0</v>
      </c>
      <c r="AQ72" s="433">
        <v>0.0</v>
      </c>
      <c r="AR72" s="433">
        <v>0.0</v>
      </c>
      <c r="AS72" s="433">
        <v>0.0</v>
      </c>
      <c r="AT72" s="433">
        <v>0.0</v>
      </c>
      <c r="AU72" s="433">
        <v>0.0</v>
      </c>
      <c r="AV72" s="433">
        <v>0.0</v>
      </c>
      <c r="AW72" s="433">
        <v>0.0</v>
      </c>
      <c r="AX72" s="433">
        <v>0.0</v>
      </c>
      <c r="AY72" s="433">
        <v>0.0</v>
      </c>
      <c r="AZ72" s="433">
        <v>0.0</v>
      </c>
      <c r="BA72" s="433">
        <v>0.0</v>
      </c>
      <c r="BB72" s="433">
        <v>0.0</v>
      </c>
      <c r="BC72" s="433">
        <v>0.0</v>
      </c>
      <c r="BD72" s="433">
        <v>0.0</v>
      </c>
      <c r="BE72" s="435">
        <v>0.0</v>
      </c>
      <c r="BF72" s="457">
        <v>0.0</v>
      </c>
      <c r="BG72" s="457">
        <v>0.0</v>
      </c>
      <c r="BH72" s="457">
        <v>0.0</v>
      </c>
    </row>
    <row r="73" spans="8:8">
      <c r="A73" s="45" t="s">
        <v>159</v>
      </c>
      <c r="B73" s="433">
        <v>0.0</v>
      </c>
      <c r="C73" s="433">
        <v>0.0</v>
      </c>
      <c r="D73" s="433">
        <v>0.0</v>
      </c>
      <c r="E73" s="433">
        <v>0.0</v>
      </c>
      <c r="F73" s="433">
        <v>0.0</v>
      </c>
      <c r="G73" s="433">
        <v>0.0</v>
      </c>
      <c r="H73" s="433">
        <v>0.0</v>
      </c>
      <c r="I73" s="433">
        <v>0.0</v>
      </c>
      <c r="J73" s="433">
        <v>0.0</v>
      </c>
      <c r="K73" s="433">
        <v>0.0</v>
      </c>
      <c r="L73" s="433">
        <v>0.0</v>
      </c>
      <c r="M73" s="433">
        <v>0.0</v>
      </c>
      <c r="N73" s="433">
        <v>0.0</v>
      </c>
      <c r="O73" s="433">
        <v>0.0</v>
      </c>
      <c r="P73" s="433">
        <v>0.0</v>
      </c>
      <c r="Q73" s="433">
        <v>0.0</v>
      </c>
      <c r="R73" s="433">
        <v>0.0</v>
      </c>
      <c r="S73" s="433">
        <v>0.0</v>
      </c>
      <c r="T73" s="433">
        <v>0.0</v>
      </c>
      <c r="U73" s="433">
        <v>0.0</v>
      </c>
      <c r="V73" s="433">
        <v>0.0</v>
      </c>
      <c r="W73" s="433">
        <v>0.0</v>
      </c>
      <c r="X73" s="433">
        <v>0.0</v>
      </c>
      <c r="Y73" s="433">
        <v>0.0</v>
      </c>
      <c r="Z73" s="433">
        <v>0.0</v>
      </c>
      <c r="AA73" s="433">
        <v>0.0</v>
      </c>
      <c r="AB73" s="433">
        <v>0.0</v>
      </c>
      <c r="AC73" s="433">
        <v>0.0</v>
      </c>
      <c r="AD73" s="433">
        <v>0.0</v>
      </c>
      <c r="AE73" s="433">
        <v>0.0</v>
      </c>
      <c r="AF73" s="433">
        <v>0.0</v>
      </c>
      <c r="AG73" s="433">
        <v>0.0</v>
      </c>
      <c r="AH73" s="433">
        <v>0.0</v>
      </c>
      <c r="AI73" s="433">
        <v>0.0</v>
      </c>
      <c r="AJ73" s="433">
        <v>0.0</v>
      </c>
      <c r="AK73" s="433">
        <v>0.0</v>
      </c>
      <c r="AL73" s="433">
        <v>0.0</v>
      </c>
      <c r="AM73" s="433">
        <v>0.0</v>
      </c>
      <c r="AN73" s="433">
        <v>0.0</v>
      </c>
      <c r="AO73" s="433">
        <v>0.0</v>
      </c>
      <c r="AP73" s="433">
        <v>0.0</v>
      </c>
      <c r="AQ73" s="433">
        <v>0.0</v>
      </c>
      <c r="AR73" s="433">
        <v>0.0</v>
      </c>
      <c r="AS73" s="433">
        <v>0.0</v>
      </c>
      <c r="AT73" s="433">
        <v>0.0</v>
      </c>
      <c r="AU73" s="433">
        <v>0.0</v>
      </c>
      <c r="AV73" s="433">
        <v>0.0</v>
      </c>
      <c r="AW73" s="433">
        <v>0.0</v>
      </c>
      <c r="AX73" s="433">
        <v>0.0</v>
      </c>
      <c r="AY73" s="433">
        <v>0.0</v>
      </c>
      <c r="AZ73" s="433">
        <v>0.0</v>
      </c>
      <c r="BA73" s="433">
        <v>0.0</v>
      </c>
      <c r="BB73" s="433">
        <v>0.0</v>
      </c>
      <c r="BC73" s="433">
        <v>0.0</v>
      </c>
      <c r="BD73" s="433">
        <v>0.0</v>
      </c>
      <c r="BE73" s="435">
        <v>0.0</v>
      </c>
      <c r="BF73" s="457">
        <v>0.0</v>
      </c>
      <c r="BG73" s="457">
        <v>0.0</v>
      </c>
      <c r="BH73" s="457">
        <v>0.0</v>
      </c>
    </row>
    <row r="74" spans="8:8">
      <c r="A74" s="45" t="s">
        <v>160</v>
      </c>
      <c r="B74" s="433">
        <v>0.0</v>
      </c>
      <c r="C74" s="433">
        <v>0.0</v>
      </c>
      <c r="D74" s="433">
        <v>0.0</v>
      </c>
      <c r="E74" s="433">
        <v>0.0</v>
      </c>
      <c r="F74" s="433">
        <v>0.0</v>
      </c>
      <c r="G74" s="433">
        <v>0.0</v>
      </c>
      <c r="H74" s="433">
        <v>0.0</v>
      </c>
      <c r="I74" s="433">
        <v>0.0</v>
      </c>
      <c r="J74" s="433">
        <v>0.0</v>
      </c>
      <c r="K74" s="433">
        <v>0.0</v>
      </c>
      <c r="L74" s="433">
        <v>0.0</v>
      </c>
      <c r="M74" s="433">
        <v>0.0</v>
      </c>
      <c r="N74" s="433">
        <v>0.0</v>
      </c>
      <c r="O74" s="433">
        <v>0.0</v>
      </c>
      <c r="P74" s="433">
        <v>0.0</v>
      </c>
      <c r="Q74" s="433">
        <v>0.0</v>
      </c>
      <c r="R74" s="433">
        <v>0.0</v>
      </c>
      <c r="S74" s="433">
        <v>0.0</v>
      </c>
      <c r="T74" s="433">
        <v>0.0</v>
      </c>
      <c r="U74" s="433">
        <v>0.0</v>
      </c>
      <c r="V74" s="433">
        <v>0.0</v>
      </c>
      <c r="W74" s="433">
        <v>0.0</v>
      </c>
      <c r="X74" s="433">
        <v>0.0</v>
      </c>
      <c r="Y74" s="433">
        <v>0.0</v>
      </c>
      <c r="Z74" s="433">
        <v>0.0</v>
      </c>
      <c r="AA74" s="433">
        <v>0.0</v>
      </c>
      <c r="AB74" s="433">
        <v>0.0</v>
      </c>
      <c r="AC74" s="433">
        <v>0.0</v>
      </c>
      <c r="AD74" s="433">
        <v>0.0</v>
      </c>
      <c r="AE74" s="433">
        <v>0.0</v>
      </c>
      <c r="AF74" s="433">
        <v>0.0</v>
      </c>
      <c r="AG74" s="433">
        <v>0.0</v>
      </c>
      <c r="AH74" s="433">
        <v>0.0</v>
      </c>
      <c r="AI74" s="433">
        <v>0.0</v>
      </c>
      <c r="AJ74" s="433">
        <v>0.0</v>
      </c>
      <c r="AK74" s="433">
        <v>0.0</v>
      </c>
      <c r="AL74" s="433">
        <v>0.0</v>
      </c>
      <c r="AM74" s="433">
        <v>0.0</v>
      </c>
      <c r="AN74" s="433">
        <v>0.0</v>
      </c>
      <c r="AO74" s="433">
        <v>0.0</v>
      </c>
      <c r="AP74" s="433">
        <v>0.0</v>
      </c>
      <c r="AQ74" s="433">
        <v>0.0</v>
      </c>
      <c r="AR74" s="433">
        <v>0.0</v>
      </c>
      <c r="AS74" s="433">
        <v>0.0</v>
      </c>
      <c r="AT74" s="433">
        <v>0.0</v>
      </c>
      <c r="AU74" s="433">
        <v>0.0</v>
      </c>
      <c r="AV74" s="433">
        <v>0.114844</v>
      </c>
      <c r="AW74" s="433">
        <v>0.114844</v>
      </c>
      <c r="AX74" s="433">
        <v>0.114844</v>
      </c>
      <c r="AY74" s="433">
        <v>0.114844</v>
      </c>
      <c r="AZ74" s="433">
        <v>0.114844</v>
      </c>
      <c r="BA74" s="433">
        <v>0.114844</v>
      </c>
      <c r="BB74" s="433">
        <v>0.114844</v>
      </c>
      <c r="BC74" s="433">
        <v>0.114844</v>
      </c>
      <c r="BD74" s="433">
        <v>0.114844</v>
      </c>
      <c r="BE74" s="435">
        <v>0.114844</v>
      </c>
      <c r="BF74" s="457">
        <v>-0.00273224043715847</v>
      </c>
      <c r="BG74" s="457">
        <v>0.0</v>
      </c>
      <c r="BH74" s="457">
        <v>1.64046768644044E-4</v>
      </c>
    </row>
    <row r="75" spans="8:8">
      <c r="A75" s="45" t="s">
        <v>161</v>
      </c>
      <c r="B75" s="433">
        <v>0.0</v>
      </c>
      <c r="C75" s="433">
        <v>0.0</v>
      </c>
      <c r="D75" s="433">
        <v>0.0</v>
      </c>
      <c r="E75" s="433">
        <v>0.0</v>
      </c>
      <c r="F75" s="433">
        <v>0.0</v>
      </c>
      <c r="G75" s="433">
        <v>0.0</v>
      </c>
      <c r="H75" s="433">
        <v>0.0</v>
      </c>
      <c r="I75" s="433">
        <v>0.0</v>
      </c>
      <c r="J75" s="433">
        <v>0.0</v>
      </c>
      <c r="K75" s="433">
        <v>0.0</v>
      </c>
      <c r="L75" s="433">
        <v>0.0</v>
      </c>
      <c r="M75" s="433">
        <v>0.0</v>
      </c>
      <c r="N75" s="433">
        <v>0.0</v>
      </c>
      <c r="O75" s="433">
        <v>0.0</v>
      </c>
      <c r="P75" s="433">
        <v>0.0</v>
      </c>
      <c r="Q75" s="433">
        <v>0.0</v>
      </c>
      <c r="R75" s="433">
        <v>0.0</v>
      </c>
      <c r="S75" s="433">
        <v>0.0</v>
      </c>
      <c r="T75" s="433">
        <v>0.0</v>
      </c>
      <c r="U75" s="433">
        <v>0.0</v>
      </c>
      <c r="V75" s="433">
        <v>0.0</v>
      </c>
      <c r="W75" s="433">
        <v>0.0</v>
      </c>
      <c r="X75" s="433">
        <v>0.0</v>
      </c>
      <c r="Y75" s="433">
        <v>0.0</v>
      </c>
      <c r="Z75" s="433">
        <v>0.0</v>
      </c>
      <c r="AA75" s="433">
        <v>0.0</v>
      </c>
      <c r="AB75" s="433">
        <v>0.0</v>
      </c>
      <c r="AC75" s="433">
        <v>0.0</v>
      </c>
      <c r="AD75" s="433">
        <v>0.0</v>
      </c>
      <c r="AE75" s="433">
        <v>0.0</v>
      </c>
      <c r="AF75" s="433">
        <v>0.0</v>
      </c>
      <c r="AG75" s="433">
        <v>0.0</v>
      </c>
      <c r="AH75" s="433">
        <v>0.0</v>
      </c>
      <c r="AI75" s="433">
        <v>0.0</v>
      </c>
      <c r="AJ75" s="433">
        <v>0.0</v>
      </c>
      <c r="AK75" s="433">
        <v>0.0</v>
      </c>
      <c r="AL75" s="433">
        <v>0.0</v>
      </c>
      <c r="AM75" s="433">
        <v>0.0</v>
      </c>
      <c r="AN75" s="433">
        <v>0.0</v>
      </c>
      <c r="AO75" s="433">
        <v>0.0</v>
      </c>
      <c r="AP75" s="433">
        <v>0.0</v>
      </c>
      <c r="AQ75" s="433">
        <v>0.0</v>
      </c>
      <c r="AR75" s="433">
        <v>0.0</v>
      </c>
      <c r="AS75" s="433">
        <v>0.0</v>
      </c>
      <c r="AT75" s="433">
        <v>0.0</v>
      </c>
      <c r="AU75" s="433">
        <v>0.0</v>
      </c>
      <c r="AV75" s="433">
        <v>0.0</v>
      </c>
      <c r="AW75" s="433">
        <v>0.0</v>
      </c>
      <c r="AX75" s="433">
        <v>0.0</v>
      </c>
      <c r="AY75" s="433">
        <v>0.0</v>
      </c>
      <c r="AZ75" s="433">
        <v>0.0</v>
      </c>
      <c r="BA75" s="433">
        <v>0.0</v>
      </c>
      <c r="BB75" s="433">
        <v>0.0</v>
      </c>
      <c r="BC75" s="433">
        <v>0.0</v>
      </c>
      <c r="BD75" s="433">
        <v>0.0</v>
      </c>
      <c r="BE75" s="435">
        <v>0.0</v>
      </c>
      <c r="BF75" s="457">
        <v>0.0</v>
      </c>
      <c r="BG75" s="457">
        <v>0.0</v>
      </c>
      <c r="BH75" s="457">
        <v>0.0</v>
      </c>
    </row>
    <row r="76" spans="8:8">
      <c r="A76" s="45" t="s">
        <v>162</v>
      </c>
      <c r="B76" s="433">
        <v>0.0</v>
      </c>
      <c r="C76" s="433">
        <v>0.0</v>
      </c>
      <c r="D76" s="433">
        <v>0.0</v>
      </c>
      <c r="E76" s="433">
        <v>0.0</v>
      </c>
      <c r="F76" s="433">
        <v>0.0</v>
      </c>
      <c r="G76" s="433">
        <v>0.0</v>
      </c>
      <c r="H76" s="433">
        <v>0.0</v>
      </c>
      <c r="I76" s="433">
        <v>0.0</v>
      </c>
      <c r="J76" s="433">
        <v>0.0</v>
      </c>
      <c r="K76" s="433">
        <v>0.0</v>
      </c>
      <c r="L76" s="433">
        <v>0.0</v>
      </c>
      <c r="M76" s="433">
        <v>0.0</v>
      </c>
      <c r="N76" s="433">
        <v>0.0</v>
      </c>
      <c r="O76" s="433">
        <v>0.0</v>
      </c>
      <c r="P76" s="433">
        <v>0.0</v>
      </c>
      <c r="Q76" s="433">
        <v>0.0</v>
      </c>
      <c r="R76" s="433">
        <v>0.0</v>
      </c>
      <c r="S76" s="433">
        <v>0.0</v>
      </c>
      <c r="T76" s="433">
        <v>0.0</v>
      </c>
      <c r="U76" s="433">
        <v>0.0</v>
      </c>
      <c r="V76" s="433">
        <v>0.0</v>
      </c>
      <c r="W76" s="433">
        <v>0.0</v>
      </c>
      <c r="X76" s="433">
        <v>0.0</v>
      </c>
      <c r="Y76" s="433">
        <v>0.0</v>
      </c>
      <c r="Z76" s="433">
        <v>0.0</v>
      </c>
      <c r="AA76" s="433">
        <v>0.0</v>
      </c>
      <c r="AB76" s="433">
        <v>0.0</v>
      </c>
      <c r="AC76" s="433">
        <v>0.0</v>
      </c>
      <c r="AD76" s="433">
        <v>0.0</v>
      </c>
      <c r="AE76" s="433">
        <v>0.0</v>
      </c>
      <c r="AF76" s="433">
        <v>0.0</v>
      </c>
      <c r="AG76" s="433">
        <v>0.0</v>
      </c>
      <c r="AH76" s="433">
        <v>0.0</v>
      </c>
      <c r="AI76" s="433">
        <v>0.0</v>
      </c>
      <c r="AJ76" s="433">
        <v>0.0</v>
      </c>
      <c r="AK76" s="433">
        <v>0.0</v>
      </c>
      <c r="AL76" s="433">
        <v>0.0</v>
      </c>
      <c r="AM76" s="433">
        <v>0.0</v>
      </c>
      <c r="AN76" s="433">
        <v>0.0</v>
      </c>
      <c r="AO76" s="433">
        <v>0.0</v>
      </c>
      <c r="AP76" s="433">
        <v>0.0</v>
      </c>
      <c r="AQ76" s="433">
        <v>0.0</v>
      </c>
      <c r="AR76" s="433">
        <v>0.0</v>
      </c>
      <c r="AS76" s="433">
        <v>0.0</v>
      </c>
      <c r="AT76" s="433">
        <v>0.0</v>
      </c>
      <c r="AU76" s="433">
        <v>0.0</v>
      </c>
      <c r="AV76" s="433">
        <v>0.0</v>
      </c>
      <c r="AW76" s="433">
        <v>0.0</v>
      </c>
      <c r="AX76" s="433">
        <v>1.0E-4</v>
      </c>
      <c r="AY76" s="433">
        <v>0.006</v>
      </c>
      <c r="AZ76" s="433">
        <v>0.006</v>
      </c>
      <c r="BA76" s="433">
        <v>0.006</v>
      </c>
      <c r="BB76" s="433">
        <v>0.006</v>
      </c>
      <c r="BC76" s="433">
        <v>0.006</v>
      </c>
      <c r="BD76" s="433">
        <v>0.006</v>
      </c>
      <c r="BE76" s="435">
        <v>0.006</v>
      </c>
      <c r="BF76" s="457">
        <v>-0.00273224043715847</v>
      </c>
      <c r="BG76" s="457">
        <v>0.0</v>
      </c>
      <c r="BH76" s="457">
        <v>8.57058803127951E-6</v>
      </c>
    </row>
    <row r="77" spans="8:8">
      <c r="A77" s="45" t="s">
        <v>163</v>
      </c>
      <c r="B77" s="459">
        <v>0.0</v>
      </c>
      <c r="C77" s="459">
        <v>0.0</v>
      </c>
      <c r="D77" s="459">
        <v>0.0</v>
      </c>
      <c r="E77" s="459">
        <v>0.0</v>
      </c>
      <c r="F77" s="459">
        <v>0.0</v>
      </c>
      <c r="G77" s="459">
        <v>0.0</v>
      </c>
      <c r="H77" s="459">
        <v>0.0</v>
      </c>
      <c r="I77" s="459">
        <v>0.0</v>
      </c>
      <c r="J77" s="459">
        <v>0.0</v>
      </c>
      <c r="K77" s="459">
        <v>0.0</v>
      </c>
      <c r="L77" s="459">
        <v>0.0</v>
      </c>
      <c r="M77" s="459">
        <v>0.0</v>
      </c>
      <c r="N77" s="459">
        <v>0.0</v>
      </c>
      <c r="O77" s="459">
        <v>0.0</v>
      </c>
      <c r="P77" s="459">
        <v>0.0</v>
      </c>
      <c r="Q77" s="459">
        <v>0.0</v>
      </c>
      <c r="R77" s="459">
        <v>0.0</v>
      </c>
      <c r="S77" s="459">
        <v>0.0</v>
      </c>
      <c r="T77" s="459">
        <v>0.0</v>
      </c>
      <c r="U77" s="459">
        <v>0.0</v>
      </c>
      <c r="V77" s="459">
        <v>0.0</v>
      </c>
      <c r="W77" s="459">
        <v>0.0</v>
      </c>
      <c r="X77" s="459">
        <v>0.0</v>
      </c>
      <c r="Y77" s="459">
        <v>0.0</v>
      </c>
      <c r="Z77" s="459">
        <v>0.0</v>
      </c>
      <c r="AA77" s="459">
        <v>0.0</v>
      </c>
      <c r="AB77" s="459">
        <v>0.0</v>
      </c>
      <c r="AC77" s="459">
        <v>0.0</v>
      </c>
      <c r="AD77" s="459">
        <v>0.0</v>
      </c>
      <c r="AE77" s="459">
        <v>0.0</v>
      </c>
      <c r="AF77" s="459">
        <v>0.0</v>
      </c>
      <c r="AG77" s="459">
        <v>0.0</v>
      </c>
      <c r="AH77" s="459">
        <v>0.0</v>
      </c>
      <c r="AI77" s="459">
        <v>0.0</v>
      </c>
      <c r="AJ77" s="459">
        <v>0.0</v>
      </c>
      <c r="AK77" s="459">
        <v>0.003</v>
      </c>
      <c r="AL77" s="459">
        <v>0.005</v>
      </c>
      <c r="AM77" s="459">
        <v>0.005</v>
      </c>
      <c r="AN77" s="459">
        <v>0.006</v>
      </c>
      <c r="AO77" s="459">
        <v>0.006</v>
      </c>
      <c r="AP77" s="459">
        <v>0.005</v>
      </c>
      <c r="AQ77" s="459">
        <v>0.006</v>
      </c>
      <c r="AR77" s="459">
        <v>0.01</v>
      </c>
      <c r="AS77" s="459">
        <v>0.009</v>
      </c>
      <c r="AT77" s="459">
        <v>0.007</v>
      </c>
      <c r="AU77" s="459">
        <v>0.009</v>
      </c>
      <c r="AV77" s="459">
        <v>0.008</v>
      </c>
      <c r="AW77" s="459">
        <v>0.006</v>
      </c>
      <c r="AX77" s="459">
        <v>0.006</v>
      </c>
      <c r="AY77" s="459">
        <v>0.0035</v>
      </c>
      <c r="AZ77" s="459">
        <v>0.0041</v>
      </c>
      <c r="BA77" s="459">
        <v>0.0041</v>
      </c>
      <c r="BB77" s="459">
        <v>0.0041</v>
      </c>
      <c r="BC77" s="459">
        <v>0.0104</v>
      </c>
      <c r="BD77" s="459">
        <v>0.0105</v>
      </c>
      <c r="BE77" s="460">
        <v>0.0105</v>
      </c>
      <c r="BF77" s="461">
        <v>-0.00273224043715847</v>
      </c>
      <c r="BG77" s="461">
        <v>0.0413797439924106</v>
      </c>
      <c r="BH77" s="461">
        <v>1.49985290547391E-5</v>
      </c>
    </row>
    <row r="78" spans="8:8" s="47" ht="10.2" customFormat="1">
      <c r="A78" s="54" t="s">
        <v>164</v>
      </c>
      <c r="B78" s="436">
        <v>0.0</v>
      </c>
      <c r="C78" s="436">
        <v>0.0</v>
      </c>
      <c r="D78" s="436">
        <v>0.0</v>
      </c>
      <c r="E78" s="436">
        <v>0.0</v>
      </c>
      <c r="F78" s="436">
        <v>0.0</v>
      </c>
      <c r="G78" s="436">
        <v>0.0</v>
      </c>
      <c r="H78" s="436">
        <v>0.0</v>
      </c>
      <c r="I78" s="436">
        <v>0.0</v>
      </c>
      <c r="J78" s="436">
        <v>0.0</v>
      </c>
      <c r="K78" s="436">
        <v>0.0</v>
      </c>
      <c r="L78" s="436">
        <v>0.0</v>
      </c>
      <c r="M78" s="436">
        <v>0.0</v>
      </c>
      <c r="N78" s="436">
        <v>0.0</v>
      </c>
      <c r="O78" s="436">
        <v>0.0</v>
      </c>
      <c r="P78" s="436">
        <v>0.0</v>
      </c>
      <c r="Q78" s="436">
        <v>0.0</v>
      </c>
      <c r="R78" s="436">
        <v>0.0</v>
      </c>
      <c r="S78" s="436">
        <v>0.0</v>
      </c>
      <c r="T78" s="436">
        <v>0.0</v>
      </c>
      <c r="U78" s="436">
        <v>0.0</v>
      </c>
      <c r="V78" s="436">
        <v>0.0</v>
      </c>
      <c r="W78" s="436">
        <v>0.0</v>
      </c>
      <c r="X78" s="436">
        <v>0.0</v>
      </c>
      <c r="Y78" s="436">
        <v>0.0</v>
      </c>
      <c r="Z78" s="436">
        <v>0.0</v>
      </c>
      <c r="AA78" s="436">
        <v>0.0</v>
      </c>
      <c r="AB78" s="436">
        <v>0.0</v>
      </c>
      <c r="AC78" s="436">
        <v>0.0</v>
      </c>
      <c r="AD78" s="436">
        <v>0.0</v>
      </c>
      <c r="AE78" s="436">
        <v>0.0</v>
      </c>
      <c r="AF78" s="436">
        <v>0.0</v>
      </c>
      <c r="AG78" s="436">
        <v>0.0</v>
      </c>
      <c r="AH78" s="436">
        <v>0.0</v>
      </c>
      <c r="AI78" s="436">
        <v>0.0</v>
      </c>
      <c r="AJ78" s="436">
        <v>0.0</v>
      </c>
      <c r="AK78" s="436">
        <v>0.003</v>
      </c>
      <c r="AL78" s="436">
        <v>0.005</v>
      </c>
      <c r="AM78" s="436">
        <v>0.005</v>
      </c>
      <c r="AN78" s="436">
        <v>0.006</v>
      </c>
      <c r="AO78" s="436">
        <v>0.006</v>
      </c>
      <c r="AP78" s="436">
        <v>0.005</v>
      </c>
      <c r="AQ78" s="436">
        <v>0.006</v>
      </c>
      <c r="AR78" s="436">
        <v>0.01</v>
      </c>
      <c r="AS78" s="436">
        <v>0.016</v>
      </c>
      <c r="AT78" s="436">
        <v>0.0507</v>
      </c>
      <c r="AU78" s="436">
        <v>0.0802</v>
      </c>
      <c r="AV78" s="436">
        <v>0.217844</v>
      </c>
      <c r="AW78" s="436">
        <v>0.219444</v>
      </c>
      <c r="AX78" s="436">
        <v>0.183244</v>
      </c>
      <c r="AY78" s="436">
        <v>0.268444</v>
      </c>
      <c r="AZ78" s="436">
        <v>0.211444</v>
      </c>
      <c r="BA78" s="436">
        <v>0.317444</v>
      </c>
      <c r="BB78" s="436">
        <v>0.322684</v>
      </c>
      <c r="BC78" s="436">
        <v>0.337284</v>
      </c>
      <c r="BD78" s="436">
        <v>0.333284</v>
      </c>
      <c r="BE78" s="436">
        <v>0.333284</v>
      </c>
      <c r="BF78" s="458">
        <v>-0.00273224043715847</v>
      </c>
      <c r="BG78" s="458">
        <v>0.207203957696857</v>
      </c>
      <c r="BH78" s="458">
        <v>4.7607331023616E-4</v>
      </c>
    </row>
    <row r="79" spans="8:8">
      <c r="B79" s="433"/>
      <c r="C79" s="433"/>
      <c r="D79" s="433"/>
      <c r="E79" s="433"/>
      <c r="F79" s="433"/>
      <c r="G79" s="433"/>
      <c r="H79" s="433"/>
      <c r="I79" s="433"/>
      <c r="J79" s="433"/>
      <c r="K79" s="433"/>
      <c r="L79" s="433"/>
      <c r="M79" s="433"/>
      <c r="N79" s="433"/>
      <c r="O79" s="433"/>
      <c r="P79" s="433"/>
      <c r="Q79" s="433"/>
      <c r="R79" s="433"/>
      <c r="S79" s="433"/>
      <c r="T79" s="433"/>
      <c r="U79" s="433"/>
      <c r="V79" s="433"/>
      <c r="W79" s="433"/>
      <c r="X79" s="433"/>
      <c r="Y79" s="433"/>
      <c r="Z79" s="433"/>
      <c r="AA79" s="433"/>
      <c r="AB79" s="433"/>
      <c r="AC79" s="433"/>
      <c r="AD79" s="433"/>
      <c r="AE79" s="433"/>
      <c r="AF79" s="433"/>
      <c r="AG79" s="433"/>
      <c r="AH79" s="433"/>
      <c r="AI79" s="433"/>
      <c r="AJ79" s="433"/>
      <c r="AK79" s="433"/>
      <c r="AL79" s="433"/>
      <c r="AM79" s="433"/>
      <c r="AN79" s="433"/>
      <c r="AO79" s="433"/>
      <c r="AP79" s="433"/>
      <c r="AQ79" s="433"/>
      <c r="AR79" s="433"/>
      <c r="AS79" s="433"/>
      <c r="AT79" s="433"/>
      <c r="AU79" s="433"/>
      <c r="AV79" s="433"/>
      <c r="AW79" s="433"/>
      <c r="AX79" s="433"/>
      <c r="AY79" s="433"/>
      <c r="AZ79" s="433"/>
      <c r="BA79" s="433"/>
      <c r="BB79" s="433"/>
      <c r="BC79" s="433"/>
      <c r="BD79" s="433"/>
      <c r="BE79" s="435"/>
      <c r="BF79" s="457"/>
      <c r="BG79" s="457"/>
      <c r="BH79" s="457"/>
    </row>
    <row r="80" spans="8:8">
      <c r="A80" s="218" t="s">
        <v>165</v>
      </c>
      <c r="B80" s="433">
        <v>0.0</v>
      </c>
      <c r="C80" s="433">
        <v>0.0</v>
      </c>
      <c r="D80" s="433">
        <v>0.0</v>
      </c>
      <c r="E80" s="433">
        <v>0.0</v>
      </c>
      <c r="F80" s="433">
        <v>0.0</v>
      </c>
      <c r="G80" s="433">
        <v>0.0</v>
      </c>
      <c r="H80" s="433">
        <v>0.0</v>
      </c>
      <c r="I80" s="433">
        <v>0.0</v>
      </c>
      <c r="J80" s="433">
        <v>0.0</v>
      </c>
      <c r="K80" s="433">
        <v>0.0</v>
      </c>
      <c r="L80" s="433">
        <v>0.0</v>
      </c>
      <c r="M80" s="433">
        <v>0.0</v>
      </c>
      <c r="N80" s="433">
        <v>0.0</v>
      </c>
      <c r="O80" s="433">
        <v>0.0</v>
      </c>
      <c r="P80" s="433">
        <v>0.0</v>
      </c>
      <c r="Q80" s="433">
        <v>0.0</v>
      </c>
      <c r="R80" s="433">
        <v>0.0</v>
      </c>
      <c r="S80" s="433">
        <v>0.0</v>
      </c>
      <c r="T80" s="433">
        <v>0.0</v>
      </c>
      <c r="U80" s="433">
        <v>0.0</v>
      </c>
      <c r="V80" s="433">
        <v>0.0</v>
      </c>
      <c r="W80" s="433">
        <v>0.0</v>
      </c>
      <c r="X80" s="433">
        <v>0.0</v>
      </c>
      <c r="Y80" s="433">
        <v>0.0</v>
      </c>
      <c r="Z80" s="433">
        <v>0.0</v>
      </c>
      <c r="AA80" s="433">
        <v>0.0</v>
      </c>
      <c r="AB80" s="433">
        <v>0.0</v>
      </c>
      <c r="AC80" s="433">
        <v>0.0</v>
      </c>
      <c r="AD80" s="433">
        <v>0.0</v>
      </c>
      <c r="AE80" s="433">
        <v>0.0</v>
      </c>
      <c r="AF80" s="433">
        <v>0.0</v>
      </c>
      <c r="AG80" s="433">
        <v>0.0</v>
      </c>
      <c r="AH80" s="433">
        <v>0.0</v>
      </c>
      <c r="AI80" s="433">
        <v>0.0</v>
      </c>
      <c r="AJ80" s="433">
        <v>0.0</v>
      </c>
      <c r="AK80" s="433">
        <v>0.0</v>
      </c>
      <c r="AL80" s="433">
        <v>0.0</v>
      </c>
      <c r="AM80" s="433">
        <v>0.0</v>
      </c>
      <c r="AN80" s="433">
        <v>0.0</v>
      </c>
      <c r="AO80" s="433">
        <v>0.0</v>
      </c>
      <c r="AP80" s="433">
        <v>0.0</v>
      </c>
      <c r="AQ80" s="433">
        <v>0.0</v>
      </c>
      <c r="AR80" s="433">
        <v>0.0</v>
      </c>
      <c r="AS80" s="433">
        <v>0.0</v>
      </c>
      <c r="AT80" s="433">
        <v>0.0</v>
      </c>
      <c r="AU80" s="433">
        <v>0.0</v>
      </c>
      <c r="AV80" s="433">
        <v>0.0</v>
      </c>
      <c r="AW80" s="433">
        <v>0.0</v>
      </c>
      <c r="AX80" s="433">
        <v>0.0</v>
      </c>
      <c r="AY80" s="433">
        <v>0.0</v>
      </c>
      <c r="AZ80" s="433">
        <v>0.0</v>
      </c>
      <c r="BA80" s="433">
        <v>0.0</v>
      </c>
      <c r="BB80" s="433">
        <v>0.0</v>
      </c>
      <c r="BC80" s="433">
        <v>0.0</v>
      </c>
      <c r="BD80" s="433">
        <v>0.0</v>
      </c>
      <c r="BE80" s="435">
        <v>0.0</v>
      </c>
      <c r="BF80" s="457">
        <v>0.0</v>
      </c>
      <c r="BG80" s="457">
        <v>0.0</v>
      </c>
      <c r="BH80" s="457">
        <v>0.0</v>
      </c>
    </row>
    <row r="81" spans="8:8">
      <c r="A81" s="218" t="s">
        <v>166</v>
      </c>
      <c r="B81" s="433">
        <v>0.0</v>
      </c>
      <c r="C81" s="433">
        <v>0.0</v>
      </c>
      <c r="D81" s="433">
        <v>0.0</v>
      </c>
      <c r="E81" s="433">
        <v>0.0</v>
      </c>
      <c r="F81" s="433">
        <v>0.0</v>
      </c>
      <c r="G81" s="433">
        <v>0.0</v>
      </c>
      <c r="H81" s="433">
        <v>0.0</v>
      </c>
      <c r="I81" s="433">
        <v>0.0</v>
      </c>
      <c r="J81" s="433">
        <v>0.0</v>
      </c>
      <c r="K81" s="433">
        <v>0.0</v>
      </c>
      <c r="L81" s="433">
        <v>0.0</v>
      </c>
      <c r="M81" s="433">
        <v>0.0</v>
      </c>
      <c r="N81" s="433">
        <v>0.0</v>
      </c>
      <c r="O81" s="433">
        <v>0.0</v>
      </c>
      <c r="P81" s="433">
        <v>0.0</v>
      </c>
      <c r="Q81" s="433">
        <v>0.0</v>
      </c>
      <c r="R81" s="433">
        <v>0.0</v>
      </c>
      <c r="S81" s="433">
        <v>0.0</v>
      </c>
      <c r="T81" s="433">
        <v>0.0</v>
      </c>
      <c r="U81" s="433">
        <v>0.0</v>
      </c>
      <c r="V81" s="433">
        <v>0.0</v>
      </c>
      <c r="W81" s="433">
        <v>0.0</v>
      </c>
      <c r="X81" s="433">
        <v>0.0</v>
      </c>
      <c r="Y81" s="433">
        <v>0.0</v>
      </c>
      <c r="Z81" s="433">
        <v>0.0</v>
      </c>
      <c r="AA81" s="433">
        <v>0.0</v>
      </c>
      <c r="AB81" s="433">
        <v>0.0</v>
      </c>
      <c r="AC81" s="433">
        <v>0.0</v>
      </c>
      <c r="AD81" s="433">
        <v>0.0</v>
      </c>
      <c r="AE81" s="433">
        <v>0.0</v>
      </c>
      <c r="AF81" s="433">
        <v>0.0</v>
      </c>
      <c r="AG81" s="433">
        <v>0.0</v>
      </c>
      <c r="AH81" s="433">
        <v>0.0</v>
      </c>
      <c r="AI81" s="433">
        <v>0.0</v>
      </c>
      <c r="AJ81" s="433">
        <v>0.0</v>
      </c>
      <c r="AK81" s="433">
        <v>0.0</v>
      </c>
      <c r="AL81" s="433">
        <v>0.0</v>
      </c>
      <c r="AM81" s="433">
        <v>0.0</v>
      </c>
      <c r="AN81" s="433">
        <v>0.0</v>
      </c>
      <c r="AO81" s="433">
        <v>0.0</v>
      </c>
      <c r="AP81" s="433">
        <v>0.0</v>
      </c>
      <c r="AQ81" s="433">
        <v>0.0</v>
      </c>
      <c r="AR81" s="433">
        <v>0.0</v>
      </c>
      <c r="AS81" s="433">
        <v>0.0</v>
      </c>
      <c r="AT81" s="433">
        <v>0.0</v>
      </c>
      <c r="AU81" s="433">
        <v>0.0</v>
      </c>
      <c r="AV81" s="433">
        <v>0.0</v>
      </c>
      <c r="AW81" s="433">
        <v>0.0</v>
      </c>
      <c r="AX81" s="433">
        <v>0.0</v>
      </c>
      <c r="AY81" s="433">
        <v>0.0</v>
      </c>
      <c r="AZ81" s="433">
        <v>0.0</v>
      </c>
      <c r="BA81" s="433">
        <v>0.0</v>
      </c>
      <c r="BB81" s="433">
        <v>0.0</v>
      </c>
      <c r="BC81" s="433">
        <v>0.0</v>
      </c>
      <c r="BD81" s="433">
        <v>0.0</v>
      </c>
      <c r="BE81" s="435">
        <v>0.0</v>
      </c>
      <c r="BF81" s="457">
        <v>0.0</v>
      </c>
      <c r="BG81" s="457">
        <v>0.0</v>
      </c>
      <c r="BH81" s="457">
        <v>0.0</v>
      </c>
    </row>
    <row r="82" spans="8:8">
      <c r="A82" s="218" t="s">
        <v>167</v>
      </c>
      <c r="B82" s="433">
        <v>0.0</v>
      </c>
      <c r="C82" s="433">
        <v>0.0</v>
      </c>
      <c r="D82" s="433">
        <v>0.0</v>
      </c>
      <c r="E82" s="433">
        <v>0.0</v>
      </c>
      <c r="F82" s="433">
        <v>0.0</v>
      </c>
      <c r="G82" s="433">
        <v>0.0</v>
      </c>
      <c r="H82" s="433">
        <v>0.0</v>
      </c>
      <c r="I82" s="433">
        <v>0.0</v>
      </c>
      <c r="J82" s="433">
        <v>0.0</v>
      </c>
      <c r="K82" s="433">
        <v>0.0</v>
      </c>
      <c r="L82" s="433">
        <v>0.0</v>
      </c>
      <c r="M82" s="433">
        <v>0.0</v>
      </c>
      <c r="N82" s="433">
        <v>0.0</v>
      </c>
      <c r="O82" s="433">
        <v>0.0</v>
      </c>
      <c r="P82" s="433">
        <v>0.0</v>
      </c>
      <c r="Q82" s="433">
        <v>0.0</v>
      </c>
      <c r="R82" s="433">
        <v>0.0</v>
      </c>
      <c r="S82" s="433">
        <v>0.0</v>
      </c>
      <c r="T82" s="433">
        <v>0.0</v>
      </c>
      <c r="U82" s="433">
        <v>0.0</v>
      </c>
      <c r="V82" s="433">
        <v>0.0</v>
      </c>
      <c r="W82" s="433">
        <v>0.0</v>
      </c>
      <c r="X82" s="433">
        <v>0.0</v>
      </c>
      <c r="Y82" s="433">
        <v>0.0</v>
      </c>
      <c r="Z82" s="433">
        <v>0.0</v>
      </c>
      <c r="AA82" s="433">
        <v>0.0</v>
      </c>
      <c r="AB82" s="433">
        <v>0.0</v>
      </c>
      <c r="AC82" s="433">
        <v>0.0</v>
      </c>
      <c r="AD82" s="433">
        <v>0.0</v>
      </c>
      <c r="AE82" s="433">
        <v>0.0</v>
      </c>
      <c r="AF82" s="433">
        <v>0.0</v>
      </c>
      <c r="AG82" s="433">
        <v>0.0</v>
      </c>
      <c r="AH82" s="433">
        <v>0.0</v>
      </c>
      <c r="AI82" s="433">
        <v>0.0</v>
      </c>
      <c r="AJ82" s="433">
        <v>0.0</v>
      </c>
      <c r="AK82" s="433">
        <v>0.0</v>
      </c>
      <c r="AL82" s="433">
        <v>0.0</v>
      </c>
      <c r="AM82" s="433">
        <v>0.0</v>
      </c>
      <c r="AN82" s="433">
        <v>0.0</v>
      </c>
      <c r="AO82" s="433">
        <v>0.0</v>
      </c>
      <c r="AP82" s="433">
        <v>0.0</v>
      </c>
      <c r="AQ82" s="433">
        <v>0.0</v>
      </c>
      <c r="AR82" s="433">
        <v>0.0</v>
      </c>
      <c r="AS82" s="433">
        <v>0.0</v>
      </c>
      <c r="AT82" s="433">
        <v>0.0</v>
      </c>
      <c r="AU82" s="433">
        <v>0.0</v>
      </c>
      <c r="AV82" s="433">
        <v>0.0</v>
      </c>
      <c r="AW82" s="433">
        <v>0.0</v>
      </c>
      <c r="AX82" s="433">
        <v>0.0</v>
      </c>
      <c r="AY82" s="433">
        <v>0.0</v>
      </c>
      <c r="AZ82" s="433">
        <v>0.0</v>
      </c>
      <c r="BA82" s="433">
        <v>0.0</v>
      </c>
      <c r="BB82" s="433">
        <v>0.0</v>
      </c>
      <c r="BC82" s="433">
        <v>0.0</v>
      </c>
      <c r="BD82" s="433">
        <v>0.0</v>
      </c>
      <c r="BE82" s="435">
        <v>0.0</v>
      </c>
      <c r="BF82" s="457">
        <v>0.0</v>
      </c>
      <c r="BG82" s="457">
        <v>0.0</v>
      </c>
      <c r="BH82" s="457">
        <v>0.0</v>
      </c>
    </row>
    <row r="83" spans="8:8">
      <c r="A83" s="218" t="s">
        <v>168</v>
      </c>
      <c r="B83" s="433">
        <v>0.0</v>
      </c>
      <c r="C83" s="433">
        <v>0.0</v>
      </c>
      <c r="D83" s="433">
        <v>0.0</v>
      </c>
      <c r="E83" s="433">
        <v>0.0</v>
      </c>
      <c r="F83" s="433">
        <v>0.0</v>
      </c>
      <c r="G83" s="433">
        <v>0.0</v>
      </c>
      <c r="H83" s="433">
        <v>0.0</v>
      </c>
      <c r="I83" s="433">
        <v>0.0</v>
      </c>
      <c r="J83" s="433">
        <v>0.0</v>
      </c>
      <c r="K83" s="433">
        <v>0.0</v>
      </c>
      <c r="L83" s="433">
        <v>0.0</v>
      </c>
      <c r="M83" s="433">
        <v>0.0</v>
      </c>
      <c r="N83" s="433">
        <v>0.0</v>
      </c>
      <c r="O83" s="433">
        <v>0.0</v>
      </c>
      <c r="P83" s="433">
        <v>0.0</v>
      </c>
      <c r="Q83" s="433">
        <v>0.0</v>
      </c>
      <c r="R83" s="433">
        <v>0.0</v>
      </c>
      <c r="S83" s="433">
        <v>0.0</v>
      </c>
      <c r="T83" s="433">
        <v>0.0</v>
      </c>
      <c r="U83" s="433">
        <v>0.0</v>
      </c>
      <c r="V83" s="433">
        <v>0.0</v>
      </c>
      <c r="W83" s="433">
        <v>0.0</v>
      </c>
      <c r="X83" s="433">
        <v>0.0</v>
      </c>
      <c r="Y83" s="433">
        <v>0.0</v>
      </c>
      <c r="Z83" s="433">
        <v>0.0</v>
      </c>
      <c r="AA83" s="433">
        <v>0.0</v>
      </c>
      <c r="AB83" s="433">
        <v>0.0</v>
      </c>
      <c r="AC83" s="433">
        <v>0.0</v>
      </c>
      <c r="AD83" s="433">
        <v>0.0</v>
      </c>
      <c r="AE83" s="433">
        <v>0.0</v>
      </c>
      <c r="AF83" s="433">
        <v>0.0</v>
      </c>
      <c r="AG83" s="433">
        <v>0.06</v>
      </c>
      <c r="AH83" s="433">
        <v>0.146</v>
      </c>
      <c r="AI83" s="433">
        <v>0.231</v>
      </c>
      <c r="AJ83" s="433">
        <v>0.197</v>
      </c>
      <c r="AK83" s="433">
        <v>0.4775</v>
      </c>
      <c r="AL83" s="433">
        <v>0.4231</v>
      </c>
      <c r="AM83" s="433">
        <v>0.4603</v>
      </c>
      <c r="AN83" s="433">
        <v>0.4084</v>
      </c>
      <c r="AO83" s="433">
        <v>0.3819</v>
      </c>
      <c r="AP83" s="433">
        <v>0.4253</v>
      </c>
      <c r="AQ83" s="433">
        <v>0.4055</v>
      </c>
      <c r="AR83" s="433">
        <v>0.4305</v>
      </c>
      <c r="AS83" s="433">
        <v>0.4561</v>
      </c>
      <c r="AT83" s="433">
        <v>0.4491</v>
      </c>
      <c r="AU83" s="433">
        <v>0.3963</v>
      </c>
      <c r="AV83" s="433">
        <v>0.412</v>
      </c>
      <c r="AW83" s="433">
        <v>0.4226</v>
      </c>
      <c r="AX83" s="433">
        <v>0.4777</v>
      </c>
      <c r="AY83" s="433">
        <v>0.4321</v>
      </c>
      <c r="AZ83" s="433">
        <v>0.4179</v>
      </c>
      <c r="BA83" s="433">
        <v>0.4373</v>
      </c>
      <c r="BB83" s="433">
        <v>0.483268097970506</v>
      </c>
      <c r="BC83" s="433">
        <v>0.429248669927269</v>
      </c>
      <c r="BD83" s="433">
        <v>0.429248669927269</v>
      </c>
      <c r="BE83" s="435">
        <v>0.429248669927269</v>
      </c>
      <c r="BF83" s="457">
        <v>-0.00273224043715847</v>
      </c>
      <c r="BG83" s="457">
        <v>-0.00451071392538094</v>
      </c>
      <c r="BH83" s="457">
        <v>6.1315225215355E-4</v>
      </c>
    </row>
    <row r="84" spans="8:8">
      <c r="A84" s="218" t="s">
        <v>169</v>
      </c>
      <c r="B84" s="433">
        <v>0.0</v>
      </c>
      <c r="C84" s="433">
        <v>0.0</v>
      </c>
      <c r="D84" s="433">
        <v>0.0</v>
      </c>
      <c r="E84" s="433">
        <v>0.0</v>
      </c>
      <c r="F84" s="433">
        <v>0.0</v>
      </c>
      <c r="G84" s="433">
        <v>0.0</v>
      </c>
      <c r="H84" s="433">
        <v>0.126</v>
      </c>
      <c r="I84" s="433">
        <v>0.127</v>
      </c>
      <c r="J84" s="433">
        <v>0.132</v>
      </c>
      <c r="K84" s="433">
        <v>0.136</v>
      </c>
      <c r="L84" s="433">
        <v>0.133</v>
      </c>
      <c r="M84" s="433">
        <v>0.146</v>
      </c>
      <c r="N84" s="433">
        <v>0.149</v>
      </c>
      <c r="O84" s="433">
        <v>0.155</v>
      </c>
      <c r="P84" s="433">
        <v>0.161</v>
      </c>
      <c r="Q84" s="433">
        <v>0.167</v>
      </c>
      <c r="R84" s="433">
        <v>0.177</v>
      </c>
      <c r="S84" s="433">
        <v>0.195</v>
      </c>
      <c r="T84" s="433">
        <v>0.189</v>
      </c>
      <c r="U84" s="433">
        <v>0.192</v>
      </c>
      <c r="V84" s="433">
        <v>0.227</v>
      </c>
      <c r="W84" s="433">
        <v>0.617</v>
      </c>
      <c r="X84" s="433">
        <v>0.615</v>
      </c>
      <c r="Y84" s="433">
        <v>0.583</v>
      </c>
      <c r="Z84" s="433">
        <v>0.574</v>
      </c>
      <c r="AA84" s="433">
        <v>0.713</v>
      </c>
      <c r="AB84" s="433">
        <v>0.716</v>
      </c>
      <c r="AC84" s="433">
        <v>0.709</v>
      </c>
      <c r="AD84" s="433">
        <v>0.698</v>
      </c>
      <c r="AE84" s="433">
        <v>0.586</v>
      </c>
      <c r="AF84" s="433">
        <v>0.73</v>
      </c>
      <c r="AG84" s="433">
        <v>0.894093087911034</v>
      </c>
      <c r="AH84" s="433">
        <v>0.912093087911034</v>
      </c>
      <c r="AI84" s="433">
        <v>1.14650196529575</v>
      </c>
      <c r="AJ84" s="433">
        <v>1.13218617582207</v>
      </c>
      <c r="AK84" s="433">
        <v>1.49976315789474</v>
      </c>
      <c r="AL84" s="433">
        <v>1.59565263157895</v>
      </c>
      <c r="AM84" s="433">
        <v>1.4887</v>
      </c>
      <c r="AN84" s="433">
        <v>1.8968</v>
      </c>
      <c r="AO84" s="433">
        <v>2.1822</v>
      </c>
      <c r="AP84" s="433">
        <v>2.1533</v>
      </c>
      <c r="AQ84" s="433">
        <v>2.29319</v>
      </c>
      <c r="AR84" s="433">
        <v>2.20555</v>
      </c>
      <c r="AS84" s="433">
        <v>2.321822</v>
      </c>
      <c r="AT84" s="433">
        <v>2.67872219</v>
      </c>
      <c r="AU84" s="433">
        <v>2.936542064</v>
      </c>
      <c r="AV84" s="433">
        <v>2.938756611</v>
      </c>
      <c r="AW84" s="433">
        <v>3.089649862</v>
      </c>
      <c r="AX84" s="433">
        <v>3.371167925</v>
      </c>
      <c r="AY84" s="433">
        <v>4.542418028</v>
      </c>
      <c r="AZ84" s="433">
        <v>6.206952605</v>
      </c>
      <c r="BA84" s="433">
        <v>6.2813965183</v>
      </c>
      <c r="BB84" s="433">
        <v>6.5285278920152</v>
      </c>
      <c r="BC84" s="433">
        <v>7.14585030955319</v>
      </c>
      <c r="BD84" s="433">
        <v>7.2760614401896</v>
      </c>
      <c r="BE84" s="435">
        <v>7.11735255914241</v>
      </c>
      <c r="BF84" s="457">
        <v>-0.024485114780745</v>
      </c>
      <c r="BG84" s="457">
        <v>0.105088013341091</v>
      </c>
      <c r="BH84" s="457">
        <v>0.0101666494429637</v>
      </c>
    </row>
    <row r="85" spans="8:8">
      <c r="A85" s="218" t="s">
        <v>170</v>
      </c>
      <c r="B85" s="433">
        <v>0.0</v>
      </c>
      <c r="C85" s="433">
        <v>0.0</v>
      </c>
      <c r="D85" s="433">
        <v>0.0</v>
      </c>
      <c r="E85" s="433">
        <v>0.0</v>
      </c>
      <c r="F85" s="433">
        <v>0.0</v>
      </c>
      <c r="G85" s="433">
        <v>0.0</v>
      </c>
      <c r="H85" s="433">
        <v>0.0</v>
      </c>
      <c r="I85" s="433">
        <v>0.0</v>
      </c>
      <c r="J85" s="433">
        <v>0.0</v>
      </c>
      <c r="K85" s="433">
        <v>0.0</v>
      </c>
      <c r="L85" s="433">
        <v>0.0</v>
      </c>
      <c r="M85" s="433">
        <v>0.0</v>
      </c>
      <c r="N85" s="433">
        <v>0.0</v>
      </c>
      <c r="O85" s="433">
        <v>0.0</v>
      </c>
      <c r="P85" s="433">
        <v>0.0</v>
      </c>
      <c r="Q85" s="433">
        <v>0.0</v>
      </c>
      <c r="R85" s="433">
        <v>0.0</v>
      </c>
      <c r="S85" s="433">
        <v>0.0</v>
      </c>
      <c r="T85" s="433">
        <v>0.0</v>
      </c>
      <c r="U85" s="433">
        <v>0.0</v>
      </c>
      <c r="V85" s="433">
        <v>0.0</v>
      </c>
      <c r="W85" s="433">
        <v>0.0</v>
      </c>
      <c r="X85" s="433">
        <v>0.0</v>
      </c>
      <c r="Y85" s="433">
        <v>0.0</v>
      </c>
      <c r="Z85" s="433">
        <v>0.0</v>
      </c>
      <c r="AA85" s="433">
        <v>0.003</v>
      </c>
      <c r="AB85" s="433">
        <v>0.008</v>
      </c>
      <c r="AC85" s="433">
        <v>0.008</v>
      </c>
      <c r="AD85" s="433">
        <v>0.008</v>
      </c>
      <c r="AE85" s="433">
        <v>0.009</v>
      </c>
      <c r="AF85" s="433">
        <v>0.009</v>
      </c>
      <c r="AG85" s="433">
        <v>0.007</v>
      </c>
      <c r="AH85" s="433">
        <v>0.007</v>
      </c>
      <c r="AI85" s="433">
        <v>0.007</v>
      </c>
      <c r="AJ85" s="433">
        <v>0.007</v>
      </c>
      <c r="AK85" s="433">
        <v>0.007</v>
      </c>
      <c r="AL85" s="433">
        <v>0.007</v>
      </c>
      <c r="AM85" s="433">
        <v>0.007</v>
      </c>
      <c r="AN85" s="433">
        <v>0.007</v>
      </c>
      <c r="AO85" s="433">
        <v>0.007</v>
      </c>
      <c r="AP85" s="433">
        <v>0.008</v>
      </c>
      <c r="AQ85" s="433">
        <v>0.65</v>
      </c>
      <c r="AR85" s="433">
        <v>0.084</v>
      </c>
      <c r="AS85" s="433">
        <v>0.085</v>
      </c>
      <c r="AT85" s="433">
        <v>0.079</v>
      </c>
      <c r="AU85" s="433">
        <v>0.067</v>
      </c>
      <c r="AV85" s="433">
        <v>0.07</v>
      </c>
      <c r="AW85" s="433">
        <v>0.073</v>
      </c>
      <c r="AX85" s="433">
        <v>0.078</v>
      </c>
      <c r="AY85" s="433">
        <v>0.082</v>
      </c>
      <c r="AZ85" s="433">
        <v>0.045</v>
      </c>
      <c r="BA85" s="433">
        <v>0.048</v>
      </c>
      <c r="BB85" s="433">
        <v>0.0489759997024536</v>
      </c>
      <c r="BC85" s="433">
        <v>0.0506219998550415</v>
      </c>
      <c r="BD85" s="433">
        <v>0.0506219998550415</v>
      </c>
      <c r="BE85" s="435">
        <v>0.0506219998550415</v>
      </c>
      <c r="BF85" s="457">
        <v>-0.00273224043715847</v>
      </c>
      <c r="BG85" s="457">
        <v>-0.043530290909361</v>
      </c>
      <c r="BH85" s="457">
        <v>7.23100510128419E-5</v>
      </c>
    </row>
    <row r="86" spans="8:8">
      <c r="A86" s="218" t="s">
        <v>171</v>
      </c>
      <c r="B86" s="433">
        <v>0.0</v>
      </c>
      <c r="C86" s="433">
        <v>0.0</v>
      </c>
      <c r="D86" s="433">
        <v>0.0</v>
      </c>
      <c r="E86" s="433">
        <v>0.0</v>
      </c>
      <c r="F86" s="433">
        <v>0.0</v>
      </c>
      <c r="G86" s="433">
        <v>0.0</v>
      </c>
      <c r="H86" s="433">
        <v>0.038</v>
      </c>
      <c r="I86" s="433">
        <v>0.038</v>
      </c>
      <c r="J86" s="433">
        <v>0.038</v>
      </c>
      <c r="K86" s="433">
        <v>0.039</v>
      </c>
      <c r="L86" s="433">
        <v>0.039</v>
      </c>
      <c r="M86" s="433">
        <v>0.039</v>
      </c>
      <c r="N86" s="433">
        <v>0.04</v>
      </c>
      <c r="O86" s="433">
        <v>0.04</v>
      </c>
      <c r="P86" s="433">
        <v>0.04</v>
      </c>
      <c r="Q86" s="433">
        <v>0.04</v>
      </c>
      <c r="R86" s="433">
        <v>0.041</v>
      </c>
      <c r="S86" s="433">
        <v>0.041</v>
      </c>
      <c r="T86" s="433">
        <v>0.041</v>
      </c>
      <c r="U86" s="433">
        <v>0.042</v>
      </c>
      <c r="V86" s="433">
        <v>0.042</v>
      </c>
      <c r="W86" s="433">
        <v>0.042</v>
      </c>
      <c r="X86" s="433">
        <v>0.043</v>
      </c>
      <c r="Y86" s="433">
        <v>0.043</v>
      </c>
      <c r="Z86" s="433">
        <v>0.043</v>
      </c>
      <c r="AA86" s="433">
        <v>0.092</v>
      </c>
      <c r="AB86" s="433">
        <v>0.1</v>
      </c>
      <c r="AC86" s="433">
        <v>0.105</v>
      </c>
      <c r="AD86" s="433">
        <v>0.109</v>
      </c>
      <c r="AE86" s="433">
        <v>0.113</v>
      </c>
      <c r="AF86" s="433">
        <v>0.114</v>
      </c>
      <c r="AG86" s="433">
        <v>0.127</v>
      </c>
      <c r="AH86" s="433">
        <v>0.128</v>
      </c>
      <c r="AI86" s="433">
        <v>0.133</v>
      </c>
      <c r="AJ86" s="433">
        <v>0.138</v>
      </c>
      <c r="AK86" s="433">
        <v>0.155</v>
      </c>
      <c r="AL86" s="433">
        <v>0.165</v>
      </c>
      <c r="AM86" s="433">
        <v>0.175</v>
      </c>
      <c r="AN86" s="433">
        <v>0.163</v>
      </c>
      <c r="AO86" s="433">
        <v>0.251749534606934</v>
      </c>
      <c r="AP86" s="433">
        <v>0.263869407653809</v>
      </c>
      <c r="AQ86" s="433">
        <v>0.271114784240723</v>
      </c>
      <c r="AR86" s="433">
        <v>0.267198287963867</v>
      </c>
      <c r="AS86" s="433">
        <v>0.261973686218262</v>
      </c>
      <c r="AT86" s="433">
        <v>0.231</v>
      </c>
      <c r="AU86" s="433">
        <v>0.24786449432373</v>
      </c>
      <c r="AV86" s="433">
        <v>0.25</v>
      </c>
      <c r="AW86" s="433">
        <v>0.215074684143066</v>
      </c>
      <c r="AX86" s="433">
        <v>0.228126174926758</v>
      </c>
      <c r="AY86" s="433">
        <v>0.237332702636719</v>
      </c>
      <c r="AZ86" s="433">
        <v>0.298815611362457</v>
      </c>
      <c r="BA86" s="433">
        <v>0.291411087036133</v>
      </c>
      <c r="BB86" s="433">
        <v>0.370460434265137</v>
      </c>
      <c r="BC86" s="433">
        <v>0.270603320163727</v>
      </c>
      <c r="BD86" s="433">
        <v>0.270583320163727</v>
      </c>
      <c r="BE86" s="435">
        <v>0.270903890006531</v>
      </c>
      <c r="BF86" s="457">
        <v>-0.00155074126446808</v>
      </c>
      <c r="BG86" s="457">
        <v>0.0159419750073946</v>
      </c>
      <c r="BH86" s="457">
        <v>3.86967606219506E-4</v>
      </c>
    </row>
    <row r="87" spans="8:8">
      <c r="A87" s="218" t="s">
        <v>760</v>
      </c>
      <c r="B87" s="433"/>
      <c r="C87" s="433"/>
      <c r="D87" s="433"/>
      <c r="E87" s="433"/>
      <c r="F87" s="433"/>
      <c r="G87" s="433"/>
      <c r="H87" s="433"/>
      <c r="I87" s="433"/>
      <c r="J87" s="433"/>
      <c r="K87" s="433"/>
      <c r="L87" s="433"/>
      <c r="M87" s="433"/>
      <c r="N87" s="433"/>
      <c r="O87" s="433"/>
      <c r="P87" s="433"/>
      <c r="Q87" s="433"/>
      <c r="R87" s="433"/>
      <c r="S87" s="433"/>
      <c r="T87" s="433"/>
      <c r="U87" s="433"/>
      <c r="V87" s="433"/>
      <c r="W87" s="433"/>
      <c r="X87" s="433"/>
      <c r="Y87" s="433"/>
      <c r="Z87" s="433"/>
      <c r="AA87" s="433"/>
      <c r="AB87" s="433"/>
      <c r="AC87" s="433"/>
      <c r="AD87" s="433"/>
      <c r="AE87" s="433"/>
      <c r="AF87" s="433"/>
      <c r="AG87" s="433"/>
      <c r="AH87" s="433"/>
      <c r="AI87" s="433"/>
      <c r="AJ87" s="433"/>
      <c r="AK87" s="433"/>
      <c r="AL87" s="433"/>
      <c r="AM87" s="433"/>
      <c r="AN87" s="433"/>
      <c r="AO87" s="433"/>
      <c r="AP87" s="433"/>
      <c r="AQ87" s="433"/>
      <c r="AR87" s="433"/>
      <c r="AS87" s="433"/>
      <c r="AT87" s="433"/>
      <c r="AU87" s="433"/>
      <c r="AV87" s="433"/>
      <c r="AW87" s="433"/>
      <c r="AX87" s="433"/>
      <c r="AY87" s="433"/>
      <c r="AZ87" s="433"/>
      <c r="BA87" s="433"/>
      <c r="BB87" s="433"/>
      <c r="BC87" s="433"/>
      <c r="BD87" s="433"/>
      <c r="BE87" s="435"/>
      <c r="BF87" s="457"/>
      <c r="BG87" s="457"/>
      <c r="BH87" s="457"/>
    </row>
    <row r="88" spans="8:8">
      <c r="A88" s="218" t="s">
        <v>173</v>
      </c>
      <c r="B88" s="433">
        <v>0.0</v>
      </c>
      <c r="C88" s="433">
        <v>0.0</v>
      </c>
      <c r="D88" s="433">
        <v>0.0</v>
      </c>
      <c r="E88" s="433">
        <v>0.0</v>
      </c>
      <c r="F88" s="433">
        <v>0.0</v>
      </c>
      <c r="G88" s="433">
        <v>0.0</v>
      </c>
      <c r="H88" s="433">
        <v>0.0</v>
      </c>
      <c r="I88" s="433">
        <v>0.0</v>
      </c>
      <c r="J88" s="433">
        <v>0.0</v>
      </c>
      <c r="K88" s="433">
        <v>0.0</v>
      </c>
      <c r="L88" s="433">
        <v>0.0</v>
      </c>
      <c r="M88" s="433">
        <v>0.0</v>
      </c>
      <c r="N88" s="433">
        <v>0.0</v>
      </c>
      <c r="O88" s="433">
        <v>0.0</v>
      </c>
      <c r="P88" s="433">
        <v>0.0</v>
      </c>
      <c r="Q88" s="433">
        <v>0.0</v>
      </c>
      <c r="R88" s="433">
        <v>0.0</v>
      </c>
      <c r="S88" s="433">
        <v>0.0</v>
      </c>
      <c r="T88" s="433">
        <v>0.0</v>
      </c>
      <c r="U88" s="433">
        <v>0.0</v>
      </c>
      <c r="V88" s="433">
        <v>0.0</v>
      </c>
      <c r="W88" s="433">
        <v>0.0</v>
      </c>
      <c r="X88" s="433">
        <v>0.0</v>
      </c>
      <c r="Y88" s="433">
        <v>0.0</v>
      </c>
      <c r="Z88" s="433">
        <v>0.0</v>
      </c>
      <c r="AA88" s="433">
        <v>0.0</v>
      </c>
      <c r="AB88" s="433">
        <v>0.0</v>
      </c>
      <c r="AC88" s="433">
        <v>0.032250000088655</v>
      </c>
      <c r="AD88" s="433">
        <v>0.124700000043806</v>
      </c>
      <c r="AE88" s="433">
        <v>0.12900000004172</v>
      </c>
      <c r="AF88" s="433">
        <v>0.167700000022946</v>
      </c>
      <c r="AG88" s="433">
        <v>0.17200000002086</v>
      </c>
      <c r="AH88" s="433">
        <v>0.195547320300773</v>
      </c>
      <c r="AI88" s="433">
        <v>0.197047320300773</v>
      </c>
      <c r="AJ88" s="433">
        <v>0.221938623145586</v>
      </c>
      <c r="AK88" s="433">
        <v>0.1298</v>
      </c>
      <c r="AL88" s="433">
        <v>0.1446</v>
      </c>
      <c r="AM88" s="433">
        <v>0.1554</v>
      </c>
      <c r="AN88" s="433">
        <v>0.1472</v>
      </c>
      <c r="AO88" s="433">
        <v>0.156</v>
      </c>
      <c r="AP88" s="433">
        <v>0.1592</v>
      </c>
      <c r="AQ88" s="433">
        <v>0.1506</v>
      </c>
      <c r="AR88" s="433">
        <v>0.1548</v>
      </c>
      <c r="AS88" s="433">
        <v>0.1425</v>
      </c>
      <c r="AT88" s="433">
        <v>0.1249</v>
      </c>
      <c r="AU88" s="433">
        <v>0.1777</v>
      </c>
      <c r="AV88" s="433">
        <v>0.2589</v>
      </c>
      <c r="AW88" s="433">
        <v>0.2847</v>
      </c>
      <c r="AX88" s="433">
        <v>0.2759</v>
      </c>
      <c r="AY88" s="433">
        <v>0.227205175785504</v>
      </c>
      <c r="AZ88" s="433">
        <v>0.222533905376971</v>
      </c>
      <c r="BA88" s="433">
        <v>0.22314358730951</v>
      </c>
      <c r="BB88" s="433">
        <v>0.222533905376971</v>
      </c>
      <c r="BC88" s="433">
        <v>0.201567</v>
      </c>
      <c r="BD88" s="433">
        <v>0.201567</v>
      </c>
      <c r="BE88" s="435">
        <v>0.200008</v>
      </c>
      <c r="BF88" s="457">
        <v>-0.0104455091624879</v>
      </c>
      <c r="BG88" s="457">
        <v>0.0490246644880108</v>
      </c>
      <c r="BH88" s="457">
        <v>2.85697695160025E-4</v>
      </c>
    </row>
    <row r="89" spans="8:8" s="47" ht="10.2" customFormat="1">
      <c r="A89" s="54" t="s">
        <v>174</v>
      </c>
      <c r="B89" s="436">
        <v>0.0</v>
      </c>
      <c r="C89" s="436">
        <v>0.0</v>
      </c>
      <c r="D89" s="436">
        <v>0.0</v>
      </c>
      <c r="E89" s="436">
        <v>0.0</v>
      </c>
      <c r="F89" s="436">
        <v>0.0</v>
      </c>
      <c r="G89" s="436">
        <v>0.0</v>
      </c>
      <c r="H89" s="436">
        <v>0.164</v>
      </c>
      <c r="I89" s="436">
        <v>0.165</v>
      </c>
      <c r="J89" s="436">
        <v>0.17</v>
      </c>
      <c r="K89" s="436">
        <v>0.175</v>
      </c>
      <c r="L89" s="436">
        <v>0.172</v>
      </c>
      <c r="M89" s="436">
        <v>0.185</v>
      </c>
      <c r="N89" s="436">
        <v>0.189</v>
      </c>
      <c r="O89" s="436">
        <v>0.195</v>
      </c>
      <c r="P89" s="436">
        <v>0.201</v>
      </c>
      <c r="Q89" s="436">
        <v>0.207</v>
      </c>
      <c r="R89" s="436">
        <v>0.218</v>
      </c>
      <c r="S89" s="436">
        <v>0.236</v>
      </c>
      <c r="T89" s="436">
        <v>0.23</v>
      </c>
      <c r="U89" s="436">
        <v>0.234</v>
      </c>
      <c r="V89" s="436">
        <v>0.269</v>
      </c>
      <c r="W89" s="436">
        <v>0.659</v>
      </c>
      <c r="X89" s="436">
        <v>0.658</v>
      </c>
      <c r="Y89" s="436">
        <v>0.626</v>
      </c>
      <c r="Z89" s="436">
        <v>0.617</v>
      </c>
      <c r="AA89" s="436">
        <v>0.808</v>
      </c>
      <c r="AB89" s="436">
        <v>0.824</v>
      </c>
      <c r="AC89" s="436">
        <v>0.854250000088655</v>
      </c>
      <c r="AD89" s="436">
        <v>0.939700000043806</v>
      </c>
      <c r="AE89" s="436">
        <v>0.83700000004172</v>
      </c>
      <c r="AF89" s="436">
        <v>1.02070000002295</v>
      </c>
      <c r="AG89" s="436">
        <v>1.26009308793189</v>
      </c>
      <c r="AH89" s="436">
        <v>1.38864040821181</v>
      </c>
      <c r="AI89" s="436">
        <v>1.71454928559653</v>
      </c>
      <c r="AJ89" s="436">
        <v>1.69612479896766</v>
      </c>
      <c r="AK89" s="436">
        <v>2.26906315789474</v>
      </c>
      <c r="AL89" s="436">
        <v>2.33535263157895</v>
      </c>
      <c r="AM89" s="436">
        <v>2.2864</v>
      </c>
      <c r="AN89" s="436">
        <v>2.6224</v>
      </c>
      <c r="AO89" s="436">
        <v>2.97884953460693</v>
      </c>
      <c r="AP89" s="436">
        <v>3.00966940765381</v>
      </c>
      <c r="AQ89" s="436">
        <v>3.77040478424072</v>
      </c>
      <c r="AR89" s="436">
        <v>3.14204828796387</v>
      </c>
      <c r="AS89" s="436">
        <v>3.26739568621826</v>
      </c>
      <c r="AT89" s="436">
        <v>3.56272219</v>
      </c>
      <c r="AU89" s="436">
        <v>3.82540655832373</v>
      </c>
      <c r="AV89" s="436">
        <v>3.929656611</v>
      </c>
      <c r="AW89" s="436">
        <v>4.08502454614307</v>
      </c>
      <c r="AX89" s="436">
        <v>4.43089409992676</v>
      </c>
      <c r="AY89" s="436">
        <v>5.52105590642222</v>
      </c>
      <c r="AZ89" s="436">
        <v>7.19120212173943</v>
      </c>
      <c r="BA89" s="436">
        <v>7.28125119264564</v>
      </c>
      <c r="BB89" s="436">
        <v>7.65376632933027</v>
      </c>
      <c r="BC89" s="436">
        <v>8.09789129949922</v>
      </c>
      <c r="BD89" s="436">
        <v>8.22808243013564</v>
      </c>
      <c r="BE89" s="436">
        <v>8.06813511893125</v>
      </c>
      <c r="BF89" s="458">
        <v>-0.0221183243816615</v>
      </c>
      <c r="BG89" s="458">
        <v>0.0873057069263865</v>
      </c>
      <c r="BH89" s="458">
        <v>0.0115247770475097</v>
      </c>
    </row>
    <row r="90" spans="8:8">
      <c r="B90" s="433"/>
      <c r="C90" s="433"/>
      <c r="D90" s="433"/>
      <c r="E90" s="433"/>
      <c r="F90" s="433"/>
      <c r="G90" s="433"/>
      <c r="H90" s="433"/>
      <c r="I90" s="433"/>
      <c r="J90" s="433"/>
      <c r="K90" s="433"/>
      <c r="L90" s="433"/>
      <c r="M90" s="433"/>
      <c r="N90" s="433"/>
      <c r="O90" s="433"/>
      <c r="P90" s="433"/>
      <c r="Q90" s="433"/>
      <c r="R90" s="433"/>
      <c r="S90" s="433"/>
      <c r="T90" s="433"/>
      <c r="U90" s="433"/>
      <c r="V90" s="433"/>
      <c r="W90" s="433"/>
      <c r="X90" s="433"/>
      <c r="Y90" s="433"/>
      <c r="Z90" s="433"/>
      <c r="AA90" s="433"/>
      <c r="AB90" s="433"/>
      <c r="AC90" s="433"/>
      <c r="AD90" s="433"/>
      <c r="AE90" s="433"/>
      <c r="AF90" s="433"/>
      <c r="AG90" s="433"/>
      <c r="AH90" s="433"/>
      <c r="AI90" s="433"/>
      <c r="AJ90" s="433"/>
      <c r="AK90" s="433"/>
      <c r="AL90" s="433"/>
      <c r="AM90" s="433"/>
      <c r="AN90" s="433"/>
      <c r="AO90" s="433"/>
      <c r="AP90" s="433"/>
      <c r="AQ90" s="433"/>
      <c r="AR90" s="433"/>
      <c r="AS90" s="433"/>
      <c r="AT90" s="433"/>
      <c r="AU90" s="433"/>
      <c r="AV90" s="433"/>
      <c r="AW90" s="433"/>
      <c r="AX90" s="433"/>
      <c r="AY90" s="433"/>
      <c r="AZ90" s="433"/>
      <c r="BA90" s="433"/>
      <c r="BB90" s="433"/>
      <c r="BC90" s="433"/>
      <c r="BD90" s="433"/>
      <c r="BE90" s="435"/>
      <c r="BF90" s="457"/>
      <c r="BG90" s="457"/>
      <c r="BH90" s="457"/>
    </row>
    <row r="91" spans="8:8">
      <c r="A91" s="218" t="s">
        <v>175</v>
      </c>
      <c r="B91" s="433">
        <v>0.296</v>
      </c>
      <c r="C91" s="433">
        <v>0.284</v>
      </c>
      <c r="D91" s="433">
        <v>0.29</v>
      </c>
      <c r="E91" s="433">
        <v>0.282</v>
      </c>
      <c r="F91" s="433">
        <v>0.281</v>
      </c>
      <c r="G91" s="433">
        <v>0.261</v>
      </c>
      <c r="H91" s="433">
        <v>0.263</v>
      </c>
      <c r="I91" s="433">
        <v>0.28</v>
      </c>
      <c r="J91" s="433">
        <v>0.338</v>
      </c>
      <c r="K91" s="433">
        <v>0.429</v>
      </c>
      <c r="L91" s="433">
        <v>0.489</v>
      </c>
      <c r="M91" s="433">
        <v>0.484</v>
      </c>
      <c r="N91" s="433">
        <v>0.429</v>
      </c>
      <c r="O91" s="433">
        <v>0.405</v>
      </c>
      <c r="P91" s="433">
        <v>0.418</v>
      </c>
      <c r="Q91" s="433">
        <v>0.385</v>
      </c>
      <c r="R91" s="433">
        <v>0.404</v>
      </c>
      <c r="S91" s="433">
        <v>0.516</v>
      </c>
      <c r="T91" s="433">
        <v>0.431</v>
      </c>
      <c r="U91" s="433">
        <v>0.441</v>
      </c>
      <c r="V91" s="433">
        <v>0.456</v>
      </c>
      <c r="W91" s="433">
        <v>0.46</v>
      </c>
      <c r="X91" s="433">
        <v>0.47</v>
      </c>
      <c r="Y91" s="433">
        <v>0.731</v>
      </c>
      <c r="Z91" s="433">
        <v>0.81</v>
      </c>
      <c r="AA91" s="433">
        <v>0.7595</v>
      </c>
      <c r="AB91" s="433">
        <v>0.7195</v>
      </c>
      <c r="AC91" s="433">
        <v>0.67</v>
      </c>
      <c r="AD91" s="433">
        <v>0.67</v>
      </c>
      <c r="AE91" s="433">
        <v>0.6965</v>
      </c>
      <c r="AF91" s="433">
        <v>0.8255</v>
      </c>
      <c r="AG91" s="433">
        <v>0.9465</v>
      </c>
      <c r="AH91" s="433">
        <v>0.997</v>
      </c>
      <c r="AI91" s="433">
        <v>1.081</v>
      </c>
      <c r="AJ91" s="433">
        <v>1.1335</v>
      </c>
      <c r="AK91" s="433">
        <v>0.8895</v>
      </c>
      <c r="AL91" s="433">
        <v>0.7975</v>
      </c>
      <c r="AM91" s="433">
        <v>1.2668</v>
      </c>
      <c r="AN91" s="433">
        <v>1.6918</v>
      </c>
      <c r="AO91" s="433">
        <v>2.81525</v>
      </c>
      <c r="AP91" s="433">
        <v>3.871</v>
      </c>
      <c r="AQ91" s="433">
        <v>3.9325</v>
      </c>
      <c r="AR91" s="433">
        <v>4.275</v>
      </c>
      <c r="AS91" s="433">
        <v>3.6961</v>
      </c>
      <c r="AT91" s="433">
        <v>2.7868</v>
      </c>
      <c r="AU91" s="433">
        <v>2.44155</v>
      </c>
      <c r="AV91" s="433">
        <v>2.57395</v>
      </c>
      <c r="AW91" s="433">
        <v>3.09785</v>
      </c>
      <c r="AX91" s="433">
        <v>3.33165</v>
      </c>
      <c r="AY91" s="433">
        <v>3.546362</v>
      </c>
      <c r="AZ91" s="433">
        <v>3.67806199489683</v>
      </c>
      <c r="BA91" s="433">
        <v>3.62751292795112</v>
      </c>
      <c r="BB91" s="433">
        <v>3.56168385896142</v>
      </c>
      <c r="BC91" s="433">
        <v>3.58814895980933</v>
      </c>
      <c r="BD91" s="433">
        <v>3.4677261879623</v>
      </c>
      <c r="BE91" s="435">
        <v>3.4104241358129</v>
      </c>
      <c r="BF91" s="457">
        <v>-0.0192114795892463</v>
      </c>
      <c r="BG91" s="457">
        <v>0.0221012034441173</v>
      </c>
      <c r="BH91" s="457">
        <v>0.0048715567133308</v>
      </c>
    </row>
    <row r="92" spans="8:8">
      <c r="A92" s="218" t="s">
        <v>176</v>
      </c>
      <c r="B92" s="433">
        <v>0.0</v>
      </c>
      <c r="C92" s="433">
        <v>0.0</v>
      </c>
      <c r="D92" s="433">
        <v>0.0</v>
      </c>
      <c r="E92" s="433">
        <v>0.0</v>
      </c>
      <c r="F92" s="433">
        <v>0.0</v>
      </c>
      <c r="G92" s="433">
        <v>0.0</v>
      </c>
      <c r="H92" s="433">
        <v>0.0</v>
      </c>
      <c r="I92" s="433">
        <v>0.0</v>
      </c>
      <c r="J92" s="433">
        <v>0.0</v>
      </c>
      <c r="K92" s="433">
        <v>0.0</v>
      </c>
      <c r="L92" s="433">
        <v>0.0</v>
      </c>
      <c r="M92" s="433">
        <v>0.0</v>
      </c>
      <c r="N92" s="433">
        <v>0.0</v>
      </c>
      <c r="O92" s="433">
        <v>0.0</v>
      </c>
      <c r="P92" s="433">
        <v>0.0</v>
      </c>
      <c r="Q92" s="433">
        <v>0.0</v>
      </c>
      <c r="R92" s="433">
        <v>0.0</v>
      </c>
      <c r="S92" s="433">
        <v>0.0</v>
      </c>
      <c r="T92" s="433">
        <v>0.0</v>
      </c>
      <c r="U92" s="433">
        <v>0.0</v>
      </c>
      <c r="V92" s="433">
        <v>0.0</v>
      </c>
      <c r="W92" s="433">
        <v>0.0</v>
      </c>
      <c r="X92" s="433">
        <v>0.0</v>
      </c>
      <c r="Y92" s="433">
        <v>0.0</v>
      </c>
      <c r="Z92" s="433">
        <v>0.0</v>
      </c>
      <c r="AA92" s="433">
        <v>0.0</v>
      </c>
      <c r="AB92" s="433">
        <v>0.0</v>
      </c>
      <c r="AC92" s="433">
        <v>0.0</v>
      </c>
      <c r="AD92" s="433">
        <v>0.0</v>
      </c>
      <c r="AE92" s="433">
        <v>0.0</v>
      </c>
      <c r="AF92" s="433">
        <v>0.0</v>
      </c>
      <c r="AG92" s="433">
        <v>0.0</v>
      </c>
      <c r="AH92" s="433">
        <v>0.0</v>
      </c>
      <c r="AI92" s="433">
        <v>0.0</v>
      </c>
      <c r="AJ92" s="433">
        <v>0.0</v>
      </c>
      <c r="AK92" s="433">
        <v>0.0</v>
      </c>
      <c r="AL92" s="433">
        <v>0.0</v>
      </c>
      <c r="AM92" s="433">
        <v>0.0</v>
      </c>
      <c r="AN92" s="433">
        <v>0.0</v>
      </c>
      <c r="AO92" s="433">
        <v>0.0</v>
      </c>
      <c r="AP92" s="433">
        <v>0.0</v>
      </c>
      <c r="AQ92" s="433">
        <v>0.0</v>
      </c>
      <c r="AR92" s="433">
        <v>0.0</v>
      </c>
      <c r="AS92" s="433">
        <v>0.0</v>
      </c>
      <c r="AT92" s="433">
        <v>0.001</v>
      </c>
      <c r="AU92" s="433">
        <v>0.002</v>
      </c>
      <c r="AV92" s="433">
        <v>0.003</v>
      </c>
      <c r="AW92" s="433">
        <v>0.004</v>
      </c>
      <c r="AX92" s="433">
        <v>0.004993</v>
      </c>
      <c r="AY92" s="433">
        <v>0.006015</v>
      </c>
      <c r="AZ92" s="433">
        <v>0.002682</v>
      </c>
      <c r="BA92" s="433">
        <v>0.002877</v>
      </c>
      <c r="BB92" s="433">
        <v>0.002877</v>
      </c>
      <c r="BC92" s="433">
        <v>0.002877</v>
      </c>
      <c r="BD92" s="433">
        <v>0.002877</v>
      </c>
      <c r="BE92" s="435">
        <v>0.00303536697641015</v>
      </c>
      <c r="BF92" s="457">
        <v>0.0521632339296445</v>
      </c>
      <c r="BG92" s="457">
        <v>0.111460380215857</v>
      </c>
      <c r="BH92" s="457">
        <v>4.33581331309365E-6</v>
      </c>
    </row>
    <row r="93" spans="8:8">
      <c r="A93" s="218" t="s">
        <v>177</v>
      </c>
      <c r="B93" s="433">
        <v>0.0</v>
      </c>
      <c r="C93" s="433">
        <v>0.0</v>
      </c>
      <c r="D93" s="433">
        <v>0.0</v>
      </c>
      <c r="E93" s="433">
        <v>0.0</v>
      </c>
      <c r="F93" s="433">
        <v>0.0</v>
      </c>
      <c r="G93" s="433">
        <v>0.0</v>
      </c>
      <c r="H93" s="433">
        <v>0.0</v>
      </c>
      <c r="I93" s="433">
        <v>0.0</v>
      </c>
      <c r="J93" s="433">
        <v>0.0</v>
      </c>
      <c r="K93" s="433">
        <v>0.0</v>
      </c>
      <c r="L93" s="433">
        <v>0.0</v>
      </c>
      <c r="M93" s="433">
        <v>0.0</v>
      </c>
      <c r="N93" s="433">
        <v>0.0</v>
      </c>
      <c r="O93" s="433">
        <v>0.0</v>
      </c>
      <c r="P93" s="433">
        <v>0.0</v>
      </c>
      <c r="Q93" s="433">
        <v>0.0</v>
      </c>
      <c r="R93" s="433">
        <v>0.0</v>
      </c>
      <c r="S93" s="433">
        <v>0.0</v>
      </c>
      <c r="T93" s="433">
        <v>0.0</v>
      </c>
      <c r="U93" s="433">
        <v>0.0</v>
      </c>
      <c r="V93" s="433">
        <v>0.0</v>
      </c>
      <c r="W93" s="433">
        <v>0.0</v>
      </c>
      <c r="X93" s="433">
        <v>0.0</v>
      </c>
      <c r="Y93" s="433">
        <v>0.0</v>
      </c>
      <c r="Z93" s="433">
        <v>0.0</v>
      </c>
      <c r="AA93" s="433">
        <v>0.064</v>
      </c>
      <c r="AB93" s="433">
        <v>0.064</v>
      </c>
      <c r="AC93" s="433">
        <v>0.113</v>
      </c>
      <c r="AD93" s="433">
        <v>0.117</v>
      </c>
      <c r="AE93" s="433">
        <v>0.46</v>
      </c>
      <c r="AF93" s="433">
        <v>3.014</v>
      </c>
      <c r="AG93" s="433">
        <v>1.533</v>
      </c>
      <c r="AH93" s="433">
        <v>2.722</v>
      </c>
      <c r="AI93" s="433">
        <v>2.48</v>
      </c>
      <c r="AJ93" s="433">
        <v>2.52</v>
      </c>
      <c r="AK93" s="433">
        <v>2.537</v>
      </c>
      <c r="AL93" s="433">
        <v>2.554</v>
      </c>
      <c r="AM93" s="433">
        <v>2.546</v>
      </c>
      <c r="AN93" s="433">
        <v>2.536</v>
      </c>
      <c r="AO93" s="433">
        <v>2.528</v>
      </c>
      <c r="AP93" s="433">
        <v>5.322</v>
      </c>
      <c r="AQ93" s="433">
        <v>7.133</v>
      </c>
      <c r="AR93" s="433">
        <v>9.863</v>
      </c>
      <c r="AS93" s="433">
        <v>14.866</v>
      </c>
      <c r="AT93" s="433">
        <v>20.85932</v>
      </c>
      <c r="AU93" s="433">
        <v>24.90023</v>
      </c>
      <c r="AV93" s="433">
        <v>27.632</v>
      </c>
      <c r="AW93" s="433">
        <v>30.133</v>
      </c>
      <c r="AX93" s="433">
        <v>37.133</v>
      </c>
      <c r="AY93" s="433">
        <v>46.26822</v>
      </c>
      <c r="AZ93" s="433">
        <v>54.07029</v>
      </c>
      <c r="BA93" s="433">
        <v>62.134767</v>
      </c>
      <c r="BB93" s="433">
        <v>79.5974842105263</v>
      </c>
      <c r="BC93" s="433">
        <v>93.7238</v>
      </c>
      <c r="BD93" s="433">
        <v>112.7238</v>
      </c>
      <c r="BE93" s="435">
        <v>135.5242</v>
      </c>
      <c r="BF93" s="457">
        <v>0.198982959237947</v>
      </c>
      <c r="BG93" s="457">
        <v>0.183781496801633</v>
      </c>
      <c r="BH93" s="457">
        <v>0.193587014411455</v>
      </c>
    </row>
    <row r="94" spans="8:8">
      <c r="A94" s="218" t="s">
        <v>178</v>
      </c>
      <c r="B94" s="433">
        <v>0.0</v>
      </c>
      <c r="C94" s="433">
        <v>0.0</v>
      </c>
      <c r="D94" s="433">
        <v>0.0</v>
      </c>
      <c r="E94" s="433">
        <v>0.0</v>
      </c>
      <c r="F94" s="433">
        <v>0.0</v>
      </c>
      <c r="G94" s="433">
        <v>0.0</v>
      </c>
      <c r="H94" s="433">
        <v>0.0</v>
      </c>
      <c r="I94" s="433">
        <v>0.0</v>
      </c>
      <c r="J94" s="433">
        <v>0.0</v>
      </c>
      <c r="K94" s="433">
        <v>0.0</v>
      </c>
      <c r="L94" s="433">
        <v>0.0</v>
      </c>
      <c r="M94" s="433">
        <v>0.0</v>
      </c>
      <c r="N94" s="433">
        <v>0.0</v>
      </c>
      <c r="O94" s="433">
        <v>0.0</v>
      </c>
      <c r="P94" s="433">
        <v>0.0</v>
      </c>
      <c r="Q94" s="433">
        <v>0.0</v>
      </c>
      <c r="R94" s="433">
        <v>0.0</v>
      </c>
      <c r="S94" s="433">
        <v>0.0</v>
      </c>
      <c r="T94" s="433">
        <v>0.0</v>
      </c>
      <c r="U94" s="433">
        <v>0.0</v>
      </c>
      <c r="V94" s="433">
        <v>0.0</v>
      </c>
      <c r="W94" s="433">
        <v>0.0</v>
      </c>
      <c r="X94" s="433">
        <v>0.0</v>
      </c>
      <c r="Y94" s="433">
        <v>0.0</v>
      </c>
      <c r="Z94" s="433">
        <v>0.0</v>
      </c>
      <c r="AA94" s="433">
        <v>0.0</v>
      </c>
      <c r="AB94" s="433">
        <v>0.0</v>
      </c>
      <c r="AC94" s="433">
        <v>0.0</v>
      </c>
      <c r="AD94" s="433">
        <v>0.0</v>
      </c>
      <c r="AE94" s="433">
        <v>0.0</v>
      </c>
      <c r="AF94" s="433">
        <v>0.0</v>
      </c>
      <c r="AG94" s="433">
        <v>0.0</v>
      </c>
      <c r="AH94" s="433">
        <v>0.0</v>
      </c>
      <c r="AI94" s="433">
        <v>0.0</v>
      </c>
      <c r="AJ94" s="433">
        <v>0.0</v>
      </c>
      <c r="AK94" s="433">
        <v>0.0</v>
      </c>
      <c r="AL94" s="433">
        <v>0.0</v>
      </c>
      <c r="AM94" s="433">
        <v>0.0</v>
      </c>
      <c r="AN94" s="433">
        <v>0.0</v>
      </c>
      <c r="AO94" s="433">
        <v>0.0</v>
      </c>
      <c r="AP94" s="433">
        <v>0.0</v>
      </c>
      <c r="AQ94" s="433">
        <v>0.0</v>
      </c>
      <c r="AR94" s="433">
        <v>0.0</v>
      </c>
      <c r="AS94" s="433">
        <v>0.0</v>
      </c>
      <c r="AT94" s="433">
        <v>0.0</v>
      </c>
      <c r="AU94" s="433">
        <v>0.039</v>
      </c>
      <c r="AV94" s="433">
        <v>0.043</v>
      </c>
      <c r="AW94" s="433">
        <v>0.041</v>
      </c>
      <c r="AX94" s="433">
        <v>0.036</v>
      </c>
      <c r="AY94" s="433">
        <v>0.043</v>
      </c>
      <c r="AZ94" s="433">
        <v>0.057</v>
      </c>
      <c r="BA94" s="433">
        <v>0.065</v>
      </c>
      <c r="BB94" s="433">
        <v>0.065044</v>
      </c>
      <c r="BC94" s="433">
        <v>0.067185</v>
      </c>
      <c r="BD94" s="433">
        <v>0.0741193936321752</v>
      </c>
      <c r="BE94" s="435">
        <v>0.120143221046806</v>
      </c>
      <c r="BF94" s="457">
        <v>0.616512966560474</v>
      </c>
      <c r="BG94" s="457">
        <v>0.0</v>
      </c>
      <c r="BH94" s="457">
        <v>1.71616342057187E-4</v>
      </c>
    </row>
    <row r="95" spans="8:8">
      <c r="A95" s="218" t="s">
        <v>179</v>
      </c>
      <c r="B95" s="433">
        <v>0.0</v>
      </c>
      <c r="C95" s="433">
        <v>0.0</v>
      </c>
      <c r="D95" s="433">
        <v>0.0</v>
      </c>
      <c r="E95" s="433">
        <v>0.0</v>
      </c>
      <c r="F95" s="433">
        <v>0.0</v>
      </c>
      <c r="G95" s="433">
        <v>0.0</v>
      </c>
      <c r="H95" s="433">
        <v>0.0</v>
      </c>
      <c r="I95" s="433">
        <v>0.0</v>
      </c>
      <c r="J95" s="433">
        <v>0.0</v>
      </c>
      <c r="K95" s="433">
        <v>0.0</v>
      </c>
      <c r="L95" s="433">
        <v>0.0</v>
      </c>
      <c r="M95" s="433">
        <v>0.0</v>
      </c>
      <c r="N95" s="433">
        <v>0.0</v>
      </c>
      <c r="O95" s="433">
        <v>0.0</v>
      </c>
      <c r="P95" s="433">
        <v>0.0</v>
      </c>
      <c r="Q95" s="433">
        <v>0.0</v>
      </c>
      <c r="R95" s="433">
        <v>0.0</v>
      </c>
      <c r="S95" s="433">
        <v>0.0</v>
      </c>
      <c r="T95" s="433">
        <v>0.0</v>
      </c>
      <c r="U95" s="433">
        <v>0.0</v>
      </c>
      <c r="V95" s="433">
        <v>0.0</v>
      </c>
      <c r="W95" s="433">
        <v>0.0</v>
      </c>
      <c r="X95" s="433">
        <v>0.0</v>
      </c>
      <c r="Y95" s="433">
        <v>0.0</v>
      </c>
      <c r="Z95" s="433">
        <v>0.0</v>
      </c>
      <c r="AA95" s="433">
        <v>0.0375863363363363</v>
      </c>
      <c r="AB95" s="433">
        <v>0.0950713213213213</v>
      </c>
      <c r="AC95" s="433">
        <v>0.119391891891892</v>
      </c>
      <c r="AD95" s="433">
        <v>0.252049549549549</v>
      </c>
      <c r="AE95" s="433">
        <v>0.380285285285285</v>
      </c>
      <c r="AF95" s="433">
        <v>0.563795045045045</v>
      </c>
      <c r="AG95" s="433">
        <v>0.756148648648648</v>
      </c>
      <c r="AH95" s="433">
        <v>0.981666666666666</v>
      </c>
      <c r="AI95" s="433">
        <v>1.29252777777778</v>
      </c>
      <c r="AJ95" s="433">
        <v>1.68607882882883</v>
      </c>
      <c r="AK95" s="433">
        <v>1.68607882882883</v>
      </c>
      <c r="AL95" s="433">
        <v>2.06914992492492</v>
      </c>
      <c r="AM95" s="433">
        <v>2.13990067567568</v>
      </c>
      <c r="AN95" s="433">
        <v>2.71253956456456</v>
      </c>
      <c r="AO95" s="433">
        <v>3.31436313813814</v>
      </c>
      <c r="AP95" s="433">
        <v>4.03513641141141</v>
      </c>
      <c r="AQ95" s="433">
        <v>5.587</v>
      </c>
      <c r="AR95" s="433">
        <v>7.403</v>
      </c>
      <c r="AS95" s="433">
        <v>9.302</v>
      </c>
      <c r="AT95" s="433">
        <v>11.642</v>
      </c>
      <c r="AU95" s="433">
        <v>14.295</v>
      </c>
      <c r="AV95" s="433">
        <v>17.137</v>
      </c>
      <c r="AW95" s="433">
        <v>19.936</v>
      </c>
      <c r="AX95" s="433">
        <v>22.478</v>
      </c>
      <c r="AY95" s="433">
        <v>24.676</v>
      </c>
      <c r="AZ95" s="433">
        <v>25.818</v>
      </c>
      <c r="BA95" s="433">
        <v>24.8168457331189</v>
      </c>
      <c r="BB95" s="433">
        <v>24.9081862369481</v>
      </c>
      <c r="BC95" s="433">
        <v>27.2240900730966</v>
      </c>
      <c r="BD95" s="433">
        <v>29.6670943244103</v>
      </c>
      <c r="BE95" s="435">
        <v>32.0981768173327</v>
      </c>
      <c r="BF95" s="457">
        <v>0.0789892845803537</v>
      </c>
      <c r="BG95" s="457">
        <v>0.0980566381307419</v>
      </c>
      <c r="BH95" s="457">
        <v>0.0458500416760876</v>
      </c>
    </row>
    <row r="96" spans="8:8">
      <c r="A96" s="218" t="s">
        <v>180</v>
      </c>
      <c r="B96" s="433">
        <v>0.0</v>
      </c>
      <c r="C96" s="433">
        <v>0.0</v>
      </c>
      <c r="D96" s="433">
        <v>0.0</v>
      </c>
      <c r="E96" s="433">
        <v>0.0</v>
      </c>
      <c r="F96" s="433">
        <v>0.0</v>
      </c>
      <c r="G96" s="433">
        <v>0.0</v>
      </c>
      <c r="H96" s="433">
        <v>0.0</v>
      </c>
      <c r="I96" s="433">
        <v>0.0</v>
      </c>
      <c r="J96" s="433">
        <v>0.0</v>
      </c>
      <c r="K96" s="433">
        <v>0.0</v>
      </c>
      <c r="L96" s="433">
        <v>0.0</v>
      </c>
      <c r="M96" s="433">
        <v>0.0</v>
      </c>
      <c r="N96" s="433">
        <v>0.0</v>
      </c>
      <c r="O96" s="433">
        <v>0.0</v>
      </c>
      <c r="P96" s="433">
        <v>0.0</v>
      </c>
      <c r="Q96" s="433">
        <v>0.0</v>
      </c>
      <c r="R96" s="433">
        <v>0.0</v>
      </c>
      <c r="S96" s="433">
        <v>0.0</v>
      </c>
      <c r="T96" s="433">
        <v>0.0</v>
      </c>
      <c r="U96" s="433">
        <v>0.0</v>
      </c>
      <c r="V96" s="433">
        <v>0.0</v>
      </c>
      <c r="W96" s="433">
        <v>0.0</v>
      </c>
      <c r="X96" s="433">
        <v>0.0</v>
      </c>
      <c r="Y96" s="433">
        <v>0.0</v>
      </c>
      <c r="Z96" s="433">
        <v>0.0</v>
      </c>
      <c r="AA96" s="433">
        <v>1.12742</v>
      </c>
      <c r="AB96" s="433">
        <v>1.05146</v>
      </c>
      <c r="AC96" s="433">
        <v>1.08574</v>
      </c>
      <c r="AD96" s="433">
        <v>1.09197</v>
      </c>
      <c r="AE96" s="433">
        <v>1.60391</v>
      </c>
      <c r="AF96" s="433">
        <v>2.21253</v>
      </c>
      <c r="AG96" s="433">
        <v>2.34287</v>
      </c>
      <c r="AH96" s="433">
        <v>2.72838</v>
      </c>
      <c r="AI96" s="433">
        <v>3.2865</v>
      </c>
      <c r="AJ96" s="433">
        <v>3.94073</v>
      </c>
      <c r="AK96" s="433">
        <v>4.8724</v>
      </c>
      <c r="AL96" s="433">
        <v>6.0346</v>
      </c>
      <c r="AM96" s="433">
        <v>6.2433</v>
      </c>
      <c r="AN96" s="433">
        <v>6.3019</v>
      </c>
      <c r="AO96" s="433">
        <v>6.6656</v>
      </c>
      <c r="AP96" s="433">
        <v>6.615</v>
      </c>
      <c r="AQ96" s="433">
        <v>6.674</v>
      </c>
      <c r="AR96" s="433">
        <v>7.039</v>
      </c>
      <c r="AS96" s="433">
        <v>8.336595</v>
      </c>
      <c r="AT96" s="433">
        <v>9.326545</v>
      </c>
      <c r="AU96" s="433">
        <v>9.40429</v>
      </c>
      <c r="AV96" s="433">
        <v>9.47989</v>
      </c>
      <c r="AW96" s="433">
        <v>9.550715</v>
      </c>
      <c r="AX96" s="433">
        <v>9.50575</v>
      </c>
      <c r="AY96" s="433">
        <v>10.159085</v>
      </c>
      <c r="AZ96" s="433">
        <v>10.287645</v>
      </c>
      <c r="BA96" s="433">
        <v>10.950965</v>
      </c>
      <c r="BB96" s="433">
        <v>13.05905</v>
      </c>
      <c r="BC96" s="433">
        <v>14.33001</v>
      </c>
      <c r="BD96" s="433">
        <v>14.346</v>
      </c>
      <c r="BE96" s="435">
        <v>15.88226164444</v>
      </c>
      <c r="BF96" s="457">
        <v>0.104061584200581</v>
      </c>
      <c r="BG96" s="457">
        <v>0.0440012139271362</v>
      </c>
      <c r="BH96" s="457">
        <v>0.0226867202599145</v>
      </c>
    </row>
    <row r="97" spans="8:8">
      <c r="A97" s="218" t="s">
        <v>181</v>
      </c>
      <c r="B97" s="433">
        <v>0.0</v>
      </c>
      <c r="C97" s="433">
        <v>0.0</v>
      </c>
      <c r="D97" s="433">
        <v>0.0</v>
      </c>
      <c r="E97" s="433">
        <v>0.0</v>
      </c>
      <c r="F97" s="433">
        <v>0.0</v>
      </c>
      <c r="G97" s="433">
        <v>0.242704</v>
      </c>
      <c r="H97" s="433">
        <v>0.235611</v>
      </c>
      <c r="I97" s="433">
        <v>0.248591</v>
      </c>
      <c r="J97" s="433">
        <v>0.253998</v>
      </c>
      <c r="K97" s="433">
        <v>0.307547</v>
      </c>
      <c r="L97" s="433">
        <v>0.378507</v>
      </c>
      <c r="M97" s="433">
        <v>0.367553</v>
      </c>
      <c r="N97" s="433">
        <v>0.533774</v>
      </c>
      <c r="O97" s="433">
        <v>0.827644</v>
      </c>
      <c r="P97" s="433">
        <v>1.099732</v>
      </c>
      <c r="Q97" s="433">
        <v>1.09144</v>
      </c>
      <c r="R97" s="433">
        <v>1.136527</v>
      </c>
      <c r="S97" s="433">
        <v>9.870767</v>
      </c>
      <c r="T97" s="433">
        <v>11.030233</v>
      </c>
      <c r="U97" s="433">
        <v>12.119023</v>
      </c>
      <c r="V97" s="433">
        <v>12.699479</v>
      </c>
      <c r="W97" s="433">
        <v>13.803359</v>
      </c>
      <c r="X97" s="433">
        <v>14.792468</v>
      </c>
      <c r="Y97" s="433">
        <v>15.986553</v>
      </c>
      <c r="Z97" s="433">
        <v>17.046979</v>
      </c>
      <c r="AA97" s="433">
        <v>11.340126</v>
      </c>
      <c r="AB97" s="433">
        <v>11.650857</v>
      </c>
      <c r="AC97" s="433">
        <v>11.850117</v>
      </c>
      <c r="AD97" s="433">
        <v>11.559372</v>
      </c>
      <c r="AE97" s="433">
        <v>13.472534</v>
      </c>
      <c r="AF97" s="433">
        <v>14.295146</v>
      </c>
      <c r="AG97" s="433">
        <v>15.247687</v>
      </c>
      <c r="AH97" s="433">
        <v>16.437627</v>
      </c>
      <c r="AI97" s="433">
        <v>16.172629</v>
      </c>
      <c r="AJ97" s="433">
        <v>16.48681</v>
      </c>
      <c r="AK97" s="433">
        <v>16.111082</v>
      </c>
      <c r="AL97" s="433">
        <v>16.02874</v>
      </c>
      <c r="AM97" s="433">
        <v>16.93931</v>
      </c>
      <c r="AN97" s="433">
        <v>17.876465</v>
      </c>
      <c r="AO97" s="433">
        <v>18.053456</v>
      </c>
      <c r="AP97" s="433">
        <v>21.686</v>
      </c>
      <c r="AQ97" s="433">
        <v>21.528</v>
      </c>
      <c r="AR97" s="433">
        <v>22.198</v>
      </c>
      <c r="AS97" s="433">
        <v>21.293</v>
      </c>
      <c r="AT97" s="433">
        <v>20.325751</v>
      </c>
      <c r="AU97" s="433">
        <v>21.827083</v>
      </c>
      <c r="AV97" s="433">
        <v>21.105194</v>
      </c>
      <c r="AW97" s="433">
        <v>22.1299815</v>
      </c>
      <c r="AX97" s="433">
        <v>23.1767014697</v>
      </c>
      <c r="AY97" s="433">
        <v>23.62768075425</v>
      </c>
      <c r="AZ97" s="433">
        <v>28.48517468655</v>
      </c>
      <c r="BA97" s="433">
        <v>23.6708529356762</v>
      </c>
      <c r="BB97" s="433">
        <v>27.3897285966485</v>
      </c>
      <c r="BC97" s="433">
        <v>30.131918119264</v>
      </c>
      <c r="BD97" s="433">
        <v>32.1562119845985</v>
      </c>
      <c r="BE97" s="435">
        <v>34.8705680510083</v>
      </c>
      <c r="BF97" s="457">
        <v>0.081448688407969</v>
      </c>
      <c r="BG97" s="457">
        <v>0.0469400847962296</v>
      </c>
      <c r="BH97" s="457">
        <v>0.0498102121969815</v>
      </c>
    </row>
    <row r="98" spans="8:8">
      <c r="A98" s="218" t="s">
        <v>182</v>
      </c>
      <c r="B98" s="433">
        <v>0.0</v>
      </c>
      <c r="C98" s="433">
        <v>0.0</v>
      </c>
      <c r="D98" s="433">
        <v>0.0</v>
      </c>
      <c r="E98" s="433">
        <v>0.0</v>
      </c>
      <c r="F98" s="433">
        <v>0.0</v>
      </c>
      <c r="G98" s="433">
        <v>0.0</v>
      </c>
      <c r="H98" s="433">
        <v>0.0</v>
      </c>
      <c r="I98" s="433">
        <v>0.0</v>
      </c>
      <c r="J98" s="433">
        <v>0.0</v>
      </c>
      <c r="K98" s="433">
        <v>0.0</v>
      </c>
      <c r="L98" s="433">
        <v>0.0</v>
      </c>
      <c r="M98" s="433">
        <v>0.0</v>
      </c>
      <c r="N98" s="433">
        <v>0.0</v>
      </c>
      <c r="O98" s="433">
        <v>0.0</v>
      </c>
      <c r="P98" s="433">
        <v>0.0</v>
      </c>
      <c r="Q98" s="433">
        <v>0.0</v>
      </c>
      <c r="R98" s="433">
        <v>0.0</v>
      </c>
      <c r="S98" s="433">
        <v>0.0</v>
      </c>
      <c r="T98" s="433">
        <v>0.0</v>
      </c>
      <c r="U98" s="433">
        <v>0.0</v>
      </c>
      <c r="V98" s="433">
        <v>0.0</v>
      </c>
      <c r="W98" s="433">
        <v>0.0</v>
      </c>
      <c r="X98" s="433">
        <v>0.0</v>
      </c>
      <c r="Y98" s="433">
        <v>0.0</v>
      </c>
      <c r="Z98" s="433">
        <v>0.0</v>
      </c>
      <c r="AA98" s="433">
        <v>0.0</v>
      </c>
      <c r="AB98" s="433">
        <v>0.0</v>
      </c>
      <c r="AC98" s="433">
        <v>0.0</v>
      </c>
      <c r="AD98" s="433">
        <v>0.0</v>
      </c>
      <c r="AE98" s="433">
        <v>0.0</v>
      </c>
      <c r="AF98" s="433">
        <v>0.0</v>
      </c>
      <c r="AG98" s="433">
        <v>0.0</v>
      </c>
      <c r="AH98" s="433">
        <v>0.0</v>
      </c>
      <c r="AI98" s="433">
        <v>0.0</v>
      </c>
      <c r="AJ98" s="433">
        <v>0.0</v>
      </c>
      <c r="AK98" s="433">
        <v>0.570903</v>
      </c>
      <c r="AL98" s="433">
        <v>0.574094</v>
      </c>
      <c r="AM98" s="433">
        <v>0.4044</v>
      </c>
      <c r="AN98" s="433">
        <v>0.4165</v>
      </c>
      <c r="AO98" s="433">
        <v>0.57636</v>
      </c>
      <c r="AP98" s="433">
        <v>0.5925</v>
      </c>
      <c r="AQ98" s="433">
        <v>0.623964</v>
      </c>
      <c r="AR98" s="433">
        <v>0.759773</v>
      </c>
      <c r="AS98" s="433">
        <v>0.796761</v>
      </c>
      <c r="AT98" s="433">
        <v>1.393368</v>
      </c>
      <c r="AU98" s="433">
        <v>1.2629545</v>
      </c>
      <c r="AV98" s="433">
        <v>1.5375349</v>
      </c>
      <c r="AW98" s="433">
        <v>1.5016624</v>
      </c>
      <c r="AX98" s="433">
        <v>1.10359</v>
      </c>
      <c r="AY98" s="433">
        <v>0.693</v>
      </c>
      <c r="AZ98" s="433">
        <v>0.751</v>
      </c>
      <c r="BA98" s="433">
        <v>0.76</v>
      </c>
      <c r="BB98" s="433">
        <v>0.765</v>
      </c>
      <c r="BC98" s="433">
        <v>1.351</v>
      </c>
      <c r="BD98" s="433">
        <v>1.90641979517169</v>
      </c>
      <c r="BE98" s="435">
        <v>1.92440137592421</v>
      </c>
      <c r="BF98" s="457">
        <v>0.00667410899116527</v>
      </c>
      <c r="BG98" s="457">
        <v>0.0318469163995103</v>
      </c>
      <c r="BH98" s="457">
        <v>0.0027488752333123</v>
      </c>
    </row>
    <row r="99" spans="8:8">
      <c r="A99" s="218" t="s">
        <v>183</v>
      </c>
      <c r="B99" s="433">
        <v>1.348</v>
      </c>
      <c r="C99" s="433">
        <v>1.359</v>
      </c>
      <c r="D99" s="433">
        <v>1.134</v>
      </c>
      <c r="E99" s="433">
        <v>1.295</v>
      </c>
      <c r="F99" s="433">
        <v>1.327</v>
      </c>
      <c r="G99" s="433">
        <v>1.273</v>
      </c>
      <c r="H99" s="433">
        <v>1.256</v>
      </c>
      <c r="I99" s="433">
        <v>1.257</v>
      </c>
      <c r="J99" s="433">
        <v>1.243</v>
      </c>
      <c r="K99" s="433">
        <v>1.75972210526316</v>
      </c>
      <c r="L99" s="433">
        <v>1.78682736842105</v>
      </c>
      <c r="M99" s="433">
        <v>1.73551157894737</v>
      </c>
      <c r="N99" s="433">
        <v>1.65866947368421</v>
      </c>
      <c r="O99" s="433">
        <v>1.68182736842105</v>
      </c>
      <c r="P99" s="433">
        <v>1.55824842105263</v>
      </c>
      <c r="Q99" s="433">
        <v>1.65214315789474</v>
      </c>
      <c r="R99" s="433">
        <v>1.61924842105263</v>
      </c>
      <c r="S99" s="433">
        <v>1.64898526315789</v>
      </c>
      <c r="T99" s="433">
        <v>1.66704842105263</v>
      </c>
      <c r="U99" s="433">
        <v>1.81909578947368</v>
      </c>
      <c r="V99" s="433">
        <v>1.69087263157895</v>
      </c>
      <c r="W99" s="433">
        <v>1.76369894736842</v>
      </c>
      <c r="X99" s="433">
        <v>1.75856473684211</v>
      </c>
      <c r="Y99" s="433">
        <v>1.76794736842105</v>
      </c>
      <c r="Z99" s="433">
        <v>2.26091578947368</v>
      </c>
      <c r="AA99" s="433">
        <v>2.60853684210526</v>
      </c>
      <c r="AB99" s="433">
        <v>2.78516842105263</v>
      </c>
      <c r="AC99" s="433">
        <v>2.76110526315789</v>
      </c>
      <c r="AD99" s="433">
        <v>2.88321052631579</v>
      </c>
      <c r="AE99" s="433">
        <v>2.73663157894737</v>
      </c>
      <c r="AF99" s="433">
        <v>2.68163</v>
      </c>
      <c r="AG99" s="433">
        <v>2.62549705263158</v>
      </c>
      <c r="AH99" s="433">
        <v>2.71738421052632</v>
      </c>
      <c r="AI99" s="433">
        <v>3.08545715789474</v>
      </c>
      <c r="AJ99" s="433">
        <v>3.30906526315789</v>
      </c>
      <c r="AK99" s="433">
        <v>3.4793747368421</v>
      </c>
      <c r="AL99" s="433">
        <v>3.30495789473684</v>
      </c>
      <c r="AM99" s="433">
        <v>3.17587203052632</v>
      </c>
      <c r="AN99" s="433">
        <v>3.10910517497976</v>
      </c>
      <c r="AO99" s="433">
        <v>3.21402874744939</v>
      </c>
      <c r="AP99" s="433">
        <v>3.62873354315789</v>
      </c>
      <c r="AQ99" s="433">
        <v>3.88890992947368</v>
      </c>
      <c r="AR99" s="433">
        <v>4.08255729052632</v>
      </c>
      <c r="AS99" s="433">
        <v>4.72969925792113</v>
      </c>
      <c r="AT99" s="433">
        <v>5.41877484747368</v>
      </c>
      <c r="AU99" s="433">
        <v>6.44307174967895</v>
      </c>
      <c r="AV99" s="433">
        <v>6.79053677263158</v>
      </c>
      <c r="AW99" s="433">
        <v>6.87887356263735</v>
      </c>
      <c r="AX99" s="433">
        <v>7.21716571448973</v>
      </c>
      <c r="AY99" s="433">
        <v>7.98831933731553</v>
      </c>
      <c r="AZ99" s="433">
        <v>8.57623201448684</v>
      </c>
      <c r="BA99" s="433">
        <v>8.56360692679936</v>
      </c>
      <c r="BB99" s="433">
        <v>8.57164371019015</v>
      </c>
      <c r="BC99" s="433">
        <v>8.50879946331935</v>
      </c>
      <c r="BD99" s="433">
        <v>8.59002015995471</v>
      </c>
      <c r="BE99" s="435">
        <v>8.61582378886891</v>
      </c>
      <c r="BF99" s="457">
        <v>2.63460005526461E-4</v>
      </c>
      <c r="BG99" s="457">
        <v>0.0471509900683165</v>
      </c>
      <c r="BH99" s="457">
        <v>0.0123071127074155</v>
      </c>
    </row>
    <row r="100" spans="8:8">
      <c r="A100" s="218" t="s">
        <v>184</v>
      </c>
      <c r="B100" s="433">
        <v>0.0</v>
      </c>
      <c r="C100" s="433">
        <v>0.0</v>
      </c>
      <c r="D100" s="433">
        <v>0.0</v>
      </c>
      <c r="E100" s="433">
        <v>0.0</v>
      </c>
      <c r="F100" s="433">
        <v>0.0</v>
      </c>
      <c r="G100" s="433">
        <v>0.0</v>
      </c>
      <c r="H100" s="433">
        <v>0.0</v>
      </c>
      <c r="I100" s="433">
        <v>0.0</v>
      </c>
      <c r="J100" s="433">
        <v>0.0</v>
      </c>
      <c r="K100" s="433">
        <v>0.0</v>
      </c>
      <c r="L100" s="433">
        <v>0.0</v>
      </c>
      <c r="M100" s="433">
        <v>0.0</v>
      </c>
      <c r="N100" s="433">
        <v>0.0</v>
      </c>
      <c r="O100" s="433">
        <v>0.0</v>
      </c>
      <c r="P100" s="433">
        <v>0.0</v>
      </c>
      <c r="Q100" s="433">
        <v>0.0</v>
      </c>
      <c r="R100" s="433">
        <v>0.0</v>
      </c>
      <c r="S100" s="433">
        <v>0.0</v>
      </c>
      <c r="T100" s="433">
        <v>0.0</v>
      </c>
      <c r="U100" s="433">
        <v>0.0</v>
      </c>
      <c r="V100" s="433">
        <v>0.0</v>
      </c>
      <c r="W100" s="433">
        <v>0.0</v>
      </c>
      <c r="X100" s="433">
        <v>0.0</v>
      </c>
      <c r="Y100" s="433">
        <v>0.0</v>
      </c>
      <c r="Z100" s="433">
        <v>0.0</v>
      </c>
      <c r="AA100" s="433">
        <v>0.0</v>
      </c>
      <c r="AB100" s="433">
        <v>0.0</v>
      </c>
      <c r="AC100" s="433">
        <v>0.0</v>
      </c>
      <c r="AD100" s="433">
        <v>0.0</v>
      </c>
      <c r="AE100" s="433">
        <v>0.0</v>
      </c>
      <c r="AF100" s="433">
        <v>0.0</v>
      </c>
      <c r="AG100" s="433">
        <v>0.0</v>
      </c>
      <c r="AH100" s="433">
        <v>0.0</v>
      </c>
      <c r="AI100" s="433">
        <v>0.0</v>
      </c>
      <c r="AJ100" s="433">
        <v>0.0</v>
      </c>
      <c r="AK100" s="433">
        <v>0.9267</v>
      </c>
      <c r="AL100" s="433">
        <v>0.8721</v>
      </c>
      <c r="AM100" s="433">
        <v>0.9608</v>
      </c>
      <c r="AN100" s="433">
        <v>1.0411</v>
      </c>
      <c r="AO100" s="433">
        <v>1.0764</v>
      </c>
      <c r="AP100" s="433">
        <v>0.0</v>
      </c>
      <c r="AQ100" s="433">
        <v>0.0</v>
      </c>
      <c r="AR100" s="433">
        <v>0.0</v>
      </c>
      <c r="AS100" s="433">
        <v>0.0</v>
      </c>
      <c r="AT100" s="433">
        <v>0.0</v>
      </c>
      <c r="AU100" s="433">
        <v>0.0</v>
      </c>
      <c r="AV100" s="433">
        <v>0.0</v>
      </c>
      <c r="AW100" s="433">
        <v>0.0</v>
      </c>
      <c r="AX100" s="433">
        <v>0.0</v>
      </c>
      <c r="AY100" s="433">
        <v>0.0</v>
      </c>
      <c r="AZ100" s="433">
        <v>0.0796760664700381</v>
      </c>
      <c r="BA100" s="433">
        <v>0.532255716638598</v>
      </c>
      <c r="BB100" s="433">
        <v>1.07531473432679</v>
      </c>
      <c r="BC100" s="433">
        <v>1.03037833267132</v>
      </c>
      <c r="BD100" s="433">
        <v>0.618053230932766</v>
      </c>
      <c r="BE100" s="435">
        <v>0.63427933592265</v>
      </c>
      <c r="BF100" s="457">
        <v>0.0234496004785043</v>
      </c>
      <c r="BG100" s="457">
        <v>0.0</v>
      </c>
      <c r="BH100" s="457">
        <v>9.0602448082443E-4</v>
      </c>
    </row>
    <row r="101" spans="8:8">
      <c r="A101" s="218" t="s">
        <v>185</v>
      </c>
      <c r="B101" s="433">
        <v>0.0</v>
      </c>
      <c r="C101" s="433">
        <v>0.0</v>
      </c>
      <c r="D101" s="433">
        <v>0.0</v>
      </c>
      <c r="E101" s="433">
        <v>0.0</v>
      </c>
      <c r="F101" s="433">
        <v>0.0</v>
      </c>
      <c r="G101" s="433">
        <v>0.0</v>
      </c>
      <c r="H101" s="433">
        <v>0.0</v>
      </c>
      <c r="I101" s="433">
        <v>0.0</v>
      </c>
      <c r="J101" s="433">
        <v>0.0</v>
      </c>
      <c r="K101" s="433">
        <v>0.0</v>
      </c>
      <c r="L101" s="433">
        <v>0.0</v>
      </c>
      <c r="M101" s="433">
        <v>0.0</v>
      </c>
      <c r="N101" s="433">
        <v>0.001</v>
      </c>
      <c r="O101" s="433">
        <v>0.003</v>
      </c>
      <c r="P101" s="433">
        <v>0.63694</v>
      </c>
      <c r="Q101" s="433">
        <v>2.04485</v>
      </c>
      <c r="R101" s="433">
        <v>3.91219</v>
      </c>
      <c r="S101" s="433">
        <v>3.90786</v>
      </c>
      <c r="T101" s="433">
        <v>4.93498</v>
      </c>
      <c r="U101" s="433">
        <v>5.35846</v>
      </c>
      <c r="V101" s="433">
        <v>5.94218</v>
      </c>
      <c r="W101" s="433">
        <v>5.5733</v>
      </c>
      <c r="X101" s="433">
        <v>4.89597</v>
      </c>
      <c r="Y101" s="433">
        <v>5.22291</v>
      </c>
      <c r="Z101" s="433">
        <v>5.70166</v>
      </c>
      <c r="AA101" s="433">
        <v>5.89576</v>
      </c>
      <c r="AB101" s="433">
        <v>5.758</v>
      </c>
      <c r="AC101" s="433">
        <v>5.7</v>
      </c>
      <c r="AD101" s="433">
        <v>5.667</v>
      </c>
      <c r="AE101" s="433">
        <v>6.32</v>
      </c>
      <c r="AF101" s="433">
        <v>6.135</v>
      </c>
      <c r="AG101" s="433">
        <v>6.534</v>
      </c>
      <c r="AH101" s="433">
        <v>7.237</v>
      </c>
      <c r="AI101" s="433">
        <v>8.914</v>
      </c>
      <c r="AJ101" s="433">
        <v>10.594</v>
      </c>
      <c r="AK101" s="433">
        <v>11.626</v>
      </c>
      <c r="AL101" s="433">
        <v>10.442</v>
      </c>
      <c r="AM101" s="433">
        <v>10.242493</v>
      </c>
      <c r="AN101" s="433">
        <v>9.822444</v>
      </c>
      <c r="AO101" s="433">
        <v>10.28155</v>
      </c>
      <c r="AP101" s="433">
        <v>9.902443</v>
      </c>
      <c r="AQ101" s="433">
        <v>10.465279</v>
      </c>
      <c r="AR101" s="433">
        <v>10.214688</v>
      </c>
      <c r="AS101" s="433">
        <v>10.72278</v>
      </c>
      <c r="AT101" s="433">
        <v>10.337557</v>
      </c>
      <c r="AU101" s="433">
        <v>9.956422</v>
      </c>
      <c r="AV101" s="433">
        <v>10.057604</v>
      </c>
      <c r="AW101" s="433">
        <v>10.432809</v>
      </c>
      <c r="AX101" s="433">
        <v>9.816571</v>
      </c>
      <c r="AY101" s="433">
        <v>10.503812</v>
      </c>
      <c r="AZ101" s="433">
        <v>11.41115</v>
      </c>
      <c r="BA101" s="433">
        <v>11.796309</v>
      </c>
      <c r="BB101" s="433">
        <v>11.283225</v>
      </c>
      <c r="BC101" s="433">
        <v>11.5401274137768</v>
      </c>
      <c r="BD101" s="433">
        <v>11.731147</v>
      </c>
      <c r="BE101" s="435">
        <v>12.017831</v>
      </c>
      <c r="BF101" s="457">
        <v>0.0216388385700788</v>
      </c>
      <c r="BG101" s="457">
        <v>0.0127266904191969</v>
      </c>
      <c r="BH101" s="457">
        <v>0.0171666464217566</v>
      </c>
    </row>
    <row r="102" spans="8:8">
      <c r="A102" s="218" t="s">
        <v>186</v>
      </c>
      <c r="B102" s="433">
        <v>0.0</v>
      </c>
      <c r="C102" s="433">
        <v>0.0</v>
      </c>
      <c r="D102" s="433">
        <v>0.0</v>
      </c>
      <c r="E102" s="433">
        <v>0.0</v>
      </c>
      <c r="F102" s="433">
        <v>0.0</v>
      </c>
      <c r="G102" s="433">
        <v>0.0</v>
      </c>
      <c r="H102" s="433">
        <v>0.0</v>
      </c>
      <c r="I102" s="433">
        <v>0.0</v>
      </c>
      <c r="J102" s="433">
        <v>0.0</v>
      </c>
      <c r="K102" s="433">
        <v>0.0</v>
      </c>
      <c r="L102" s="433">
        <v>0.0</v>
      </c>
      <c r="M102" s="433">
        <v>0.0</v>
      </c>
      <c r="N102" s="433">
        <v>0.0</v>
      </c>
      <c r="O102" s="433">
        <v>0.0</v>
      </c>
      <c r="P102" s="433">
        <v>0.0</v>
      </c>
      <c r="Q102" s="433">
        <v>0.0</v>
      </c>
      <c r="R102" s="433">
        <v>0.0</v>
      </c>
      <c r="S102" s="433">
        <v>0.0</v>
      </c>
      <c r="T102" s="433">
        <v>0.0</v>
      </c>
      <c r="U102" s="433">
        <v>0.0</v>
      </c>
      <c r="V102" s="433">
        <v>0.0</v>
      </c>
      <c r="W102" s="433">
        <v>0.085</v>
      </c>
      <c r="X102" s="433">
        <v>0.085</v>
      </c>
      <c r="Y102" s="433">
        <v>0.085</v>
      </c>
      <c r="Z102" s="433">
        <v>0.085</v>
      </c>
      <c r="AA102" s="433">
        <v>0.085</v>
      </c>
      <c r="AB102" s="433">
        <v>0.245</v>
      </c>
      <c r="AC102" s="433">
        <v>0.245</v>
      </c>
      <c r="AD102" s="433">
        <v>0.245</v>
      </c>
      <c r="AE102" s="433">
        <v>0.245</v>
      </c>
      <c r="AF102" s="433">
        <v>0.245</v>
      </c>
      <c r="AG102" s="433">
        <v>0.245</v>
      </c>
      <c r="AH102" s="433">
        <v>0.245</v>
      </c>
      <c r="AI102" s="433">
        <v>0.245</v>
      </c>
      <c r="AJ102" s="433">
        <v>0.245</v>
      </c>
      <c r="AK102" s="433">
        <v>0.245</v>
      </c>
      <c r="AL102" s="433">
        <v>0.473</v>
      </c>
      <c r="AM102" s="433">
        <v>0.473</v>
      </c>
      <c r="AN102" s="433">
        <v>0.495</v>
      </c>
      <c r="AO102" s="433">
        <v>0.479</v>
      </c>
      <c r="AP102" s="433">
        <v>0.47765875</v>
      </c>
      <c r="AQ102" s="433">
        <v>0.4737648</v>
      </c>
      <c r="AR102" s="433">
        <v>0.4936092</v>
      </c>
      <c r="AS102" s="433">
        <v>0.5208824625</v>
      </c>
      <c r="AT102" s="433">
        <v>0.52708211</v>
      </c>
      <c r="AU102" s="433">
        <v>0.587158215</v>
      </c>
      <c r="AV102" s="433">
        <v>0.605184735</v>
      </c>
      <c r="AW102" s="433">
        <v>0.63571347</v>
      </c>
      <c r="AX102" s="433">
        <v>0.705713071838679</v>
      </c>
      <c r="AY102" s="433">
        <v>0.741450481496951</v>
      </c>
      <c r="AZ102" s="433">
        <v>0.812286066509875</v>
      </c>
      <c r="BA102" s="433">
        <v>0.801526082021217</v>
      </c>
      <c r="BB102" s="433">
        <v>0.774868116211044</v>
      </c>
      <c r="BC102" s="433">
        <v>0.762494014809037</v>
      </c>
      <c r="BD102" s="433">
        <v>0.760276931166762</v>
      </c>
      <c r="BE102" s="435">
        <v>0.679397680464478</v>
      </c>
      <c r="BF102" s="457">
        <v>-0.108822884301895</v>
      </c>
      <c r="BG102" s="457">
        <v>0.0373118846849461</v>
      </c>
      <c r="BH102" s="457">
        <v>9.7047293811132E-4</v>
      </c>
    </row>
    <row r="103" spans="8:8">
      <c r="A103" s="218" t="s">
        <v>187</v>
      </c>
      <c r="B103" s="433">
        <v>0.0</v>
      </c>
      <c r="C103" s="433">
        <v>0.0</v>
      </c>
      <c r="D103" s="433">
        <v>0.0</v>
      </c>
      <c r="E103" s="433">
        <v>0.0</v>
      </c>
      <c r="F103" s="433">
        <v>0.0</v>
      </c>
      <c r="G103" s="433">
        <v>0.0</v>
      </c>
      <c r="H103" s="433">
        <v>0.0</v>
      </c>
      <c r="I103" s="433">
        <v>0.0</v>
      </c>
      <c r="J103" s="433">
        <v>0.0</v>
      </c>
      <c r="K103" s="433">
        <v>0.0</v>
      </c>
      <c r="L103" s="433">
        <v>0.0</v>
      </c>
      <c r="M103" s="433">
        <v>0.0</v>
      </c>
      <c r="N103" s="433">
        <v>0.0</v>
      </c>
      <c r="O103" s="433">
        <v>0.0</v>
      </c>
      <c r="P103" s="433">
        <v>0.0</v>
      </c>
      <c r="Q103" s="433">
        <v>0.0</v>
      </c>
      <c r="R103" s="433">
        <v>0.0</v>
      </c>
      <c r="S103" s="433">
        <v>0.0</v>
      </c>
      <c r="T103" s="433">
        <v>0.0</v>
      </c>
      <c r="U103" s="433">
        <v>0.0</v>
      </c>
      <c r="V103" s="433">
        <v>0.0</v>
      </c>
      <c r="W103" s="433">
        <v>0.0</v>
      </c>
      <c r="X103" s="433">
        <v>0.0</v>
      </c>
      <c r="Y103" s="433">
        <v>0.0</v>
      </c>
      <c r="Z103" s="433">
        <v>0.0</v>
      </c>
      <c r="AA103" s="433">
        <v>0.0</v>
      </c>
      <c r="AB103" s="433">
        <v>0.0</v>
      </c>
      <c r="AC103" s="433">
        <v>0.0</v>
      </c>
      <c r="AD103" s="433">
        <v>0.0</v>
      </c>
      <c r="AE103" s="433">
        <v>0.0</v>
      </c>
      <c r="AF103" s="433">
        <v>0.25</v>
      </c>
      <c r="AG103" s="433">
        <v>0.403</v>
      </c>
      <c r="AH103" s="433">
        <v>0.078</v>
      </c>
      <c r="AI103" s="433">
        <v>0.058</v>
      </c>
      <c r="AJ103" s="433">
        <v>0.087</v>
      </c>
      <c r="AK103" s="433">
        <v>0.079</v>
      </c>
      <c r="AL103" s="433">
        <v>0.088</v>
      </c>
      <c r="AM103" s="433">
        <v>0.179</v>
      </c>
      <c r="AN103" s="433">
        <v>0.188</v>
      </c>
      <c r="AO103" s="433">
        <v>0.292869218331</v>
      </c>
      <c r="AP103" s="433">
        <v>0.259813728954</v>
      </c>
      <c r="AQ103" s="433">
        <v>0.241290188952</v>
      </c>
      <c r="AR103" s="433">
        <v>0.38390424427</v>
      </c>
      <c r="AS103" s="433">
        <v>0.653075825441</v>
      </c>
      <c r="AT103" s="433">
        <v>0.539064507450945</v>
      </c>
      <c r="AU103" s="433">
        <v>2.88830663945279</v>
      </c>
      <c r="AV103" s="433">
        <v>5.8123050526054</v>
      </c>
      <c r="AW103" s="433">
        <v>6.60188186573144</v>
      </c>
      <c r="AX103" s="433">
        <v>7.406297</v>
      </c>
      <c r="AY103" s="433">
        <v>10.993833361595</v>
      </c>
      <c r="AZ103" s="433">
        <v>11.996351251286</v>
      </c>
      <c r="BA103" s="433">
        <v>12.130076303464</v>
      </c>
      <c r="BB103" s="433">
        <v>14.920127985</v>
      </c>
      <c r="BC103" s="433">
        <v>15.5036962475032</v>
      </c>
      <c r="BD103" s="433">
        <v>14.8510807661466</v>
      </c>
      <c r="BE103" s="435">
        <v>17.340249562822</v>
      </c>
      <c r="BF103" s="457">
        <v>0.164418408604682</v>
      </c>
      <c r="BG103" s="457">
        <v>0.393194438597832</v>
      </c>
      <c r="BH103" s="457">
        <v>0.0247693558937537</v>
      </c>
    </row>
    <row r="104" spans="8:8">
      <c r="A104" s="218" t="s">
        <v>188</v>
      </c>
      <c r="B104" s="433">
        <v>0.0</v>
      </c>
      <c r="C104" s="433">
        <v>0.0</v>
      </c>
      <c r="D104" s="433">
        <v>0.0</v>
      </c>
      <c r="E104" s="433">
        <v>0.0</v>
      </c>
      <c r="F104" s="433">
        <v>0.0</v>
      </c>
      <c r="G104" s="433">
        <v>0.0</v>
      </c>
      <c r="H104" s="433">
        <v>0.0</v>
      </c>
      <c r="I104" s="433">
        <v>0.0</v>
      </c>
      <c r="J104" s="433">
        <v>0.0</v>
      </c>
      <c r="K104" s="433">
        <v>0.0</v>
      </c>
      <c r="L104" s="433">
        <v>0.0</v>
      </c>
      <c r="M104" s="433">
        <v>0.0</v>
      </c>
      <c r="N104" s="433">
        <v>0.0</v>
      </c>
      <c r="O104" s="433">
        <v>0.0</v>
      </c>
      <c r="P104" s="433">
        <v>0.0</v>
      </c>
      <c r="Q104" s="433">
        <v>0.0</v>
      </c>
      <c r="R104" s="433">
        <v>0.0</v>
      </c>
      <c r="S104" s="433">
        <v>0.0</v>
      </c>
      <c r="T104" s="433">
        <v>0.0</v>
      </c>
      <c r="U104" s="433">
        <v>0.0</v>
      </c>
      <c r="V104" s="433">
        <v>0.0</v>
      </c>
      <c r="W104" s="433">
        <v>0.0</v>
      </c>
      <c r="X104" s="433">
        <v>0.0</v>
      </c>
      <c r="Y104" s="433">
        <v>0.0</v>
      </c>
      <c r="Z104" s="433">
        <v>0.0</v>
      </c>
      <c r="AA104" s="433">
        <v>0.0</v>
      </c>
      <c r="AB104" s="433">
        <v>0.0</v>
      </c>
      <c r="AC104" s="433">
        <v>0.0</v>
      </c>
      <c r="AD104" s="433">
        <v>0.0</v>
      </c>
      <c r="AE104" s="433">
        <v>0.0</v>
      </c>
      <c r="AF104" s="433">
        <v>0.0</v>
      </c>
      <c r="AG104" s="433">
        <v>0.0</v>
      </c>
      <c r="AH104" s="433">
        <v>0.0</v>
      </c>
      <c r="AI104" s="433">
        <v>0.0</v>
      </c>
      <c r="AJ104" s="433">
        <v>0.0</v>
      </c>
      <c r="AK104" s="433">
        <v>0.0</v>
      </c>
      <c r="AL104" s="433">
        <v>0.0</v>
      </c>
      <c r="AM104" s="433">
        <v>0.0</v>
      </c>
      <c r="AN104" s="433">
        <v>0.0</v>
      </c>
      <c r="AO104" s="433">
        <v>1.2E-4</v>
      </c>
      <c r="AP104" s="433">
        <v>0.00228</v>
      </c>
      <c r="AQ104" s="433">
        <v>0.00178</v>
      </c>
      <c r="AR104" s="433">
        <v>0.0011</v>
      </c>
      <c r="AS104" s="433">
        <v>0.00572</v>
      </c>
      <c r="AT104" s="433">
        <v>0.02301</v>
      </c>
      <c r="AU104" s="433">
        <v>0.03251</v>
      </c>
      <c r="AV104" s="433">
        <v>0.031626</v>
      </c>
      <c r="AW104" s="433">
        <v>0.022173</v>
      </c>
      <c r="AX104" s="433">
        <v>0.026389</v>
      </c>
      <c r="AY104" s="433">
        <v>0.041393</v>
      </c>
      <c r="AZ104" s="433">
        <v>0.05731</v>
      </c>
      <c r="BA104" s="433">
        <v>0.07196</v>
      </c>
      <c r="BB104" s="433">
        <v>0.067</v>
      </c>
      <c r="BC104" s="433">
        <v>0.0871</v>
      </c>
      <c r="BD104" s="433">
        <v>0.0927259544476867</v>
      </c>
      <c r="BE104" s="435">
        <v>0.0927259544476867</v>
      </c>
      <c r="BF104" s="457">
        <v>-0.00273224043715847</v>
      </c>
      <c r="BG104" s="457">
        <v>0.149551597658678</v>
      </c>
      <c r="BH104" s="457">
        <v>1.32452659229719E-4</v>
      </c>
    </row>
    <row r="105" spans="8:8">
      <c r="A105" s="218" t="s">
        <v>189</v>
      </c>
      <c r="B105" s="433">
        <v>0.0</v>
      </c>
      <c r="C105" s="433">
        <v>0.0</v>
      </c>
      <c r="D105" s="433">
        <v>0.0</v>
      </c>
      <c r="E105" s="433">
        <v>0.0</v>
      </c>
      <c r="F105" s="433">
        <v>0.0</v>
      </c>
      <c r="G105" s="433">
        <v>0.0</v>
      </c>
      <c r="H105" s="433">
        <v>0.0</v>
      </c>
      <c r="I105" s="433">
        <v>0.0</v>
      </c>
      <c r="J105" s="433">
        <v>0.0</v>
      </c>
      <c r="K105" s="433">
        <v>0.0</v>
      </c>
      <c r="L105" s="433">
        <v>0.0</v>
      </c>
      <c r="M105" s="433">
        <v>0.0</v>
      </c>
      <c r="N105" s="433">
        <v>0.0</v>
      </c>
      <c r="O105" s="433">
        <v>0.0</v>
      </c>
      <c r="P105" s="433">
        <v>0.0</v>
      </c>
      <c r="Q105" s="433">
        <v>0.0</v>
      </c>
      <c r="R105" s="433">
        <v>0.0</v>
      </c>
      <c r="S105" s="433">
        <v>0.00828249</v>
      </c>
      <c r="T105" s="433">
        <v>0.004545145</v>
      </c>
      <c r="U105" s="433">
        <v>0.00350599</v>
      </c>
      <c r="V105" s="433">
        <v>0.00295588</v>
      </c>
      <c r="W105" s="433">
        <v>0.0045321</v>
      </c>
      <c r="X105" s="433">
        <v>0.0028272</v>
      </c>
      <c r="Y105" s="433">
        <v>0.00310436</v>
      </c>
      <c r="Z105" s="433">
        <v>0.31721424</v>
      </c>
      <c r="AA105" s="433">
        <v>0.3461438</v>
      </c>
      <c r="AB105" s="433">
        <v>0.394528202</v>
      </c>
      <c r="AC105" s="433">
        <v>0.42111909</v>
      </c>
      <c r="AD105" s="433">
        <v>0.36348286</v>
      </c>
      <c r="AE105" s="433">
        <v>0.38535519</v>
      </c>
      <c r="AF105" s="433">
        <v>0.516788615</v>
      </c>
      <c r="AG105" s="433">
        <v>0.595200458</v>
      </c>
      <c r="AH105" s="433">
        <v>0.520269522</v>
      </c>
      <c r="AI105" s="433">
        <v>0.6172268445</v>
      </c>
      <c r="AJ105" s="433">
        <v>0.753077587</v>
      </c>
      <c r="AK105" s="433">
        <v>1.0581287895</v>
      </c>
      <c r="AL105" s="433">
        <v>1.364907839</v>
      </c>
      <c r="AM105" s="433">
        <v>1.7257151875</v>
      </c>
      <c r="AN105" s="433">
        <v>1.7891279775</v>
      </c>
      <c r="AO105" s="433">
        <v>1.8475166</v>
      </c>
      <c r="AP105" s="433">
        <v>1.848429219</v>
      </c>
      <c r="AQ105" s="433">
        <v>1.84917816</v>
      </c>
      <c r="AR105" s="433">
        <v>1.8822760085</v>
      </c>
      <c r="AS105" s="433">
        <v>1.815817719</v>
      </c>
      <c r="AT105" s="433">
        <v>1.7466864225</v>
      </c>
      <c r="AU105" s="433">
        <v>1.832937199</v>
      </c>
      <c r="AV105" s="433">
        <v>1.8342044005</v>
      </c>
      <c r="AW105" s="433">
        <v>1.834369061</v>
      </c>
      <c r="AX105" s="433">
        <v>1.8412041555</v>
      </c>
      <c r="AY105" s="433">
        <v>1.911959253</v>
      </c>
      <c r="AZ105" s="433">
        <v>1.93829899386</v>
      </c>
      <c r="BA105" s="433">
        <v>1.903696737</v>
      </c>
      <c r="BB105" s="433">
        <v>1.85819815</v>
      </c>
      <c r="BC105" s="433">
        <v>1.9646947305</v>
      </c>
      <c r="BD105" s="433">
        <v>1.980636367</v>
      </c>
      <c r="BE105" s="435">
        <v>1.9418111305</v>
      </c>
      <c r="BF105" s="457">
        <v>-0.0222810870926903</v>
      </c>
      <c r="BG105" s="457">
        <v>0.0126490986014554</v>
      </c>
      <c r="BH105" s="457">
        <v>0.00277374387234477</v>
      </c>
    </row>
    <row r="106" spans="8:8">
      <c r="A106" s="218" t="s">
        <v>190</v>
      </c>
      <c r="B106" s="433">
        <v>0.0</v>
      </c>
      <c r="C106" s="433">
        <v>0.0</v>
      </c>
      <c r="D106" s="433">
        <v>0.0</v>
      </c>
      <c r="E106" s="433">
        <v>0.0</v>
      </c>
      <c r="F106" s="433">
        <v>0.0</v>
      </c>
      <c r="G106" s="433">
        <v>0.0</v>
      </c>
      <c r="H106" s="433">
        <v>0.0</v>
      </c>
      <c r="I106" s="433">
        <v>0.0</v>
      </c>
      <c r="J106" s="433">
        <v>0.0</v>
      </c>
      <c r="K106" s="433">
        <v>0.0</v>
      </c>
      <c r="L106" s="433">
        <v>0.0</v>
      </c>
      <c r="M106" s="433">
        <v>0.0</v>
      </c>
      <c r="N106" s="433">
        <v>0.0</v>
      </c>
      <c r="O106" s="433">
        <v>0.0</v>
      </c>
      <c r="P106" s="433">
        <v>0.0</v>
      </c>
      <c r="Q106" s="433">
        <v>0.0</v>
      </c>
      <c r="R106" s="433">
        <v>0.0</v>
      </c>
      <c r="S106" s="433">
        <v>0.0</v>
      </c>
      <c r="T106" s="433">
        <v>0.0</v>
      </c>
      <c r="U106" s="433">
        <v>0.0</v>
      </c>
      <c r="V106" s="433">
        <v>0.0</v>
      </c>
      <c r="W106" s="433">
        <v>0.0</v>
      </c>
      <c r="X106" s="433">
        <v>0.00492</v>
      </c>
      <c r="Y106" s="433">
        <v>0.03019</v>
      </c>
      <c r="Z106" s="433">
        <v>0.02157</v>
      </c>
      <c r="AA106" s="433">
        <v>0.025009</v>
      </c>
      <c r="AB106" s="433">
        <v>0.029667</v>
      </c>
      <c r="AC106" s="433">
        <v>0.020861</v>
      </c>
      <c r="AD106" s="433">
        <v>0.029429</v>
      </c>
      <c r="AE106" s="433">
        <v>0.05076354</v>
      </c>
      <c r="AF106" s="433">
        <v>0.14274906</v>
      </c>
      <c r="AG106" s="433">
        <v>0.20712081</v>
      </c>
      <c r="AH106" s="433">
        <v>0.273500265</v>
      </c>
      <c r="AI106" s="433">
        <v>0.309511095</v>
      </c>
      <c r="AJ106" s="433">
        <v>0.447433287</v>
      </c>
      <c r="AK106" s="433">
        <v>0.526897491</v>
      </c>
      <c r="AL106" s="433">
        <v>0.621087838999999</v>
      </c>
      <c r="AM106" s="433">
        <v>0.752402167</v>
      </c>
      <c r="AN106" s="433">
        <v>1.231493312</v>
      </c>
      <c r="AO106" s="433">
        <v>1.841917895</v>
      </c>
      <c r="AP106" s="433">
        <v>1.856268039</v>
      </c>
      <c r="AQ106" s="433">
        <v>1.989577895</v>
      </c>
      <c r="AR106" s="433">
        <v>2.419469854</v>
      </c>
      <c r="AS106" s="433">
        <v>2.139686233</v>
      </c>
      <c r="AT106" s="433">
        <v>2.252298026</v>
      </c>
      <c r="AU106" s="433">
        <v>3.36561349</v>
      </c>
      <c r="AV106" s="433">
        <v>3.979047259</v>
      </c>
      <c r="AW106" s="433">
        <v>4.696401945</v>
      </c>
      <c r="AX106" s="433">
        <v>5.62638148872</v>
      </c>
      <c r="AY106" s="433">
        <v>6.71746314253</v>
      </c>
      <c r="AZ106" s="433">
        <v>7.33683232234</v>
      </c>
      <c r="BA106" s="433">
        <v>8.81659434152</v>
      </c>
      <c r="BB106" s="433">
        <v>9.293569923</v>
      </c>
      <c r="BC106" s="433">
        <v>11.74623394</v>
      </c>
      <c r="BD106" s="433">
        <v>14.5936638187174</v>
      </c>
      <c r="BE106" s="435">
        <v>13.6921153480874</v>
      </c>
      <c r="BF106" s="457">
        <v>-0.0643401570378787</v>
      </c>
      <c r="BG106" s="457">
        <v>0.205462898079877</v>
      </c>
      <c r="BH106" s="457">
        <v>0.0195582466542027</v>
      </c>
    </row>
    <row r="107" spans="8:8">
      <c r="A107" s="218" t="s">
        <v>191</v>
      </c>
      <c r="B107" s="433">
        <v>0.0</v>
      </c>
      <c r="C107" s="433">
        <v>0.0</v>
      </c>
      <c r="D107" s="433">
        <v>0.0</v>
      </c>
      <c r="E107" s="433">
        <v>0.0</v>
      </c>
      <c r="F107" s="433">
        <v>0.0</v>
      </c>
      <c r="G107" s="433">
        <v>0.0</v>
      </c>
      <c r="H107" s="433">
        <v>0.0</v>
      </c>
      <c r="I107" s="433">
        <v>0.0</v>
      </c>
      <c r="J107" s="433">
        <v>0.0</v>
      </c>
      <c r="K107" s="433">
        <v>0.0</v>
      </c>
      <c r="L107" s="433">
        <v>0.0</v>
      </c>
      <c r="M107" s="433">
        <v>0.0</v>
      </c>
      <c r="N107" s="433">
        <v>0.0</v>
      </c>
      <c r="O107" s="433">
        <v>0.0</v>
      </c>
      <c r="P107" s="433">
        <v>0.0</v>
      </c>
      <c r="Q107" s="433">
        <v>0.0</v>
      </c>
      <c r="R107" s="433">
        <v>0.0</v>
      </c>
      <c r="S107" s="433">
        <v>0.0</v>
      </c>
      <c r="T107" s="433">
        <v>0.0</v>
      </c>
      <c r="U107" s="433">
        <v>0.0</v>
      </c>
      <c r="V107" s="433">
        <v>0.0</v>
      </c>
      <c r="W107" s="433">
        <v>0.0</v>
      </c>
      <c r="X107" s="433">
        <v>0.0</v>
      </c>
      <c r="Y107" s="433">
        <v>0.0</v>
      </c>
      <c r="Z107" s="433">
        <v>0.0</v>
      </c>
      <c r="AA107" s="433">
        <v>0.0</v>
      </c>
      <c r="AB107" s="433">
        <v>0.0</v>
      </c>
      <c r="AC107" s="433">
        <v>0.0</v>
      </c>
      <c r="AD107" s="433">
        <v>0.0</v>
      </c>
      <c r="AE107" s="433">
        <v>0.0</v>
      </c>
      <c r="AF107" s="433">
        <v>0.0</v>
      </c>
      <c r="AG107" s="433">
        <v>0.0</v>
      </c>
      <c r="AH107" s="433">
        <v>0.0</v>
      </c>
      <c r="AI107" s="433">
        <v>0.0</v>
      </c>
      <c r="AJ107" s="433">
        <v>0.0</v>
      </c>
      <c r="AK107" s="433">
        <v>0.0</v>
      </c>
      <c r="AL107" s="433">
        <v>0.0</v>
      </c>
      <c r="AM107" s="433">
        <v>0.0</v>
      </c>
      <c r="AN107" s="433">
        <v>0.0</v>
      </c>
      <c r="AO107" s="433">
        <v>0.0</v>
      </c>
      <c r="AP107" s="433">
        <v>0.05</v>
      </c>
      <c r="AQ107" s="433">
        <v>0.065</v>
      </c>
      <c r="AR107" s="433">
        <v>0.079</v>
      </c>
      <c r="AS107" s="433">
        <v>0.055</v>
      </c>
      <c r="AT107" s="433">
        <v>0.062</v>
      </c>
      <c r="AU107" s="433">
        <v>0.055</v>
      </c>
      <c r="AV107" s="433">
        <v>0.056</v>
      </c>
      <c r="AW107" s="433">
        <v>0.057</v>
      </c>
      <c r="AX107" s="433">
        <v>0.058</v>
      </c>
      <c r="AY107" s="433">
        <v>0.059</v>
      </c>
      <c r="AZ107" s="433">
        <v>0.07</v>
      </c>
      <c r="BA107" s="433">
        <v>0.068</v>
      </c>
      <c r="BB107" s="433">
        <v>0.076454</v>
      </c>
      <c r="BC107" s="433">
        <v>0.076454</v>
      </c>
      <c r="BD107" s="433">
        <v>4.39335567400779E-4</v>
      </c>
      <c r="BE107" s="435">
        <v>4.09552291775114E-4</v>
      </c>
      <c r="BF107" s="457">
        <v>-0.0703386505700175</v>
      </c>
      <c r="BG107" s="457">
        <v>-0.390406303622653</v>
      </c>
      <c r="BH107" s="457">
        <v>5.85017328345148E-7</v>
      </c>
    </row>
    <row r="108" spans="8:8">
      <c r="A108" s="218" t="s">
        <v>192</v>
      </c>
      <c r="B108" s="433">
        <v>0.0</v>
      </c>
      <c r="C108" s="433">
        <v>0.0</v>
      </c>
      <c r="D108" s="433">
        <v>0.0</v>
      </c>
      <c r="E108" s="433">
        <v>0.0</v>
      </c>
      <c r="F108" s="433">
        <v>0.0</v>
      </c>
      <c r="G108" s="433">
        <v>0.0</v>
      </c>
      <c r="H108" s="433">
        <v>0.0</v>
      </c>
      <c r="I108" s="433">
        <v>0.0</v>
      </c>
      <c r="J108" s="433">
        <v>0.0</v>
      </c>
      <c r="K108" s="433">
        <v>0.0</v>
      </c>
      <c r="L108" s="433">
        <v>0.0</v>
      </c>
      <c r="M108" s="433">
        <v>0.0</v>
      </c>
      <c r="N108" s="433">
        <v>0.0</v>
      </c>
      <c r="O108" s="433">
        <v>0.0</v>
      </c>
      <c r="P108" s="433">
        <v>0.0</v>
      </c>
      <c r="Q108" s="433">
        <v>0.0</v>
      </c>
      <c r="R108" s="433">
        <v>0.0</v>
      </c>
      <c r="S108" s="433">
        <v>0.0</v>
      </c>
      <c r="T108" s="433">
        <v>0.0</v>
      </c>
      <c r="U108" s="433">
        <v>0.00105263157894737</v>
      </c>
      <c r="V108" s="433">
        <v>0.0</v>
      </c>
      <c r="W108" s="433">
        <v>0.0</v>
      </c>
      <c r="X108" s="433">
        <v>0.0</v>
      </c>
      <c r="Y108" s="433">
        <v>0.0</v>
      </c>
      <c r="Z108" s="433">
        <v>0.0</v>
      </c>
      <c r="AA108" s="433">
        <v>0.045</v>
      </c>
      <c r="AB108" s="433">
        <v>0.045</v>
      </c>
      <c r="AC108" s="433">
        <v>0.02</v>
      </c>
      <c r="AD108" s="433">
        <v>0.02</v>
      </c>
      <c r="AE108" s="433">
        <v>0.02</v>
      </c>
      <c r="AF108" s="433">
        <v>0.02</v>
      </c>
      <c r="AG108" s="433">
        <v>0.02</v>
      </c>
      <c r="AH108" s="433">
        <v>0.0</v>
      </c>
      <c r="AI108" s="433">
        <v>0.0</v>
      </c>
      <c r="AJ108" s="433">
        <v>0.0</v>
      </c>
      <c r="AK108" s="433">
        <v>0.0</v>
      </c>
      <c r="AL108" s="433">
        <v>0.0201170212765957</v>
      </c>
      <c r="AM108" s="433">
        <v>0.0251414267834794</v>
      </c>
      <c r="AN108" s="433">
        <v>0.0330724260588894</v>
      </c>
      <c r="AO108" s="433">
        <v>0.0390972267966537</v>
      </c>
      <c r="AP108" s="433">
        <v>0.0449026743956261</v>
      </c>
      <c r="AQ108" s="433">
        <v>0.0473124736861179</v>
      </c>
      <c r="AR108" s="433">
        <v>0.0402769999592304</v>
      </c>
      <c r="AS108" s="433">
        <v>0.0376939999408722</v>
      </c>
      <c r="AT108" s="433">
        <v>0.0479729999885559</v>
      </c>
      <c r="AU108" s="433">
        <v>0.0558549999070168</v>
      </c>
      <c r="AV108" s="433">
        <v>0.0689280136771202</v>
      </c>
      <c r="AW108" s="433">
        <v>0.0739739999980926</v>
      </c>
      <c r="AX108" s="433">
        <v>0.0900757724653931</v>
      </c>
      <c r="AY108" s="433">
        <v>0.100918983908447</v>
      </c>
      <c r="AZ108" s="433">
        <v>0.129126452988556</v>
      </c>
      <c r="BA108" s="433">
        <v>0.134567562230789</v>
      </c>
      <c r="BB108" s="433">
        <v>0.174973039093018</v>
      </c>
      <c r="BC108" s="433">
        <v>0.186743948040009</v>
      </c>
      <c r="BD108" s="433">
        <v>0.252353948040009</v>
      </c>
      <c r="BE108" s="435">
        <v>0.225508948040009</v>
      </c>
      <c r="BF108" s="457">
        <v>-0.108819952610459</v>
      </c>
      <c r="BG108" s="457">
        <v>0.180596041113483</v>
      </c>
      <c r="BH108" s="457">
        <v>3.22124048503022E-4</v>
      </c>
    </row>
    <row r="109" spans="8:8" s="47" ht="10.2" customFormat="1">
      <c r="A109" s="54" t="s">
        <v>193</v>
      </c>
      <c r="B109" s="436">
        <v>1.644</v>
      </c>
      <c r="C109" s="436">
        <v>1.643</v>
      </c>
      <c r="D109" s="436">
        <v>1.424</v>
      </c>
      <c r="E109" s="436">
        <v>1.577</v>
      </c>
      <c r="F109" s="436">
        <v>1.608</v>
      </c>
      <c r="G109" s="436">
        <v>1.776704</v>
      </c>
      <c r="H109" s="436">
        <v>1.754611</v>
      </c>
      <c r="I109" s="436">
        <v>1.785591</v>
      </c>
      <c r="J109" s="436">
        <v>1.834998</v>
      </c>
      <c r="K109" s="436">
        <v>2.49626910526316</v>
      </c>
      <c r="L109" s="436">
        <v>2.65433436842105</v>
      </c>
      <c r="M109" s="436">
        <v>2.58706457894737</v>
      </c>
      <c r="N109" s="436">
        <v>2.62244347368421</v>
      </c>
      <c r="O109" s="436">
        <v>2.91747136842105</v>
      </c>
      <c r="P109" s="436">
        <v>3.71292042105263</v>
      </c>
      <c r="Q109" s="436">
        <v>5.17343315789474</v>
      </c>
      <c r="R109" s="436">
        <v>7.07196542105263</v>
      </c>
      <c r="S109" s="436">
        <v>15.9518947531579</v>
      </c>
      <c r="T109" s="436">
        <v>18.0678065660526</v>
      </c>
      <c r="U109" s="436">
        <v>19.7421374110526</v>
      </c>
      <c r="V109" s="436">
        <v>20.7914875115789</v>
      </c>
      <c r="W109" s="436">
        <v>21.6898900473684</v>
      </c>
      <c r="X109" s="436">
        <v>22.0097499368421</v>
      </c>
      <c r="Y109" s="436">
        <v>23.8267047284211</v>
      </c>
      <c r="Z109" s="436">
        <v>26.2433390294737</v>
      </c>
      <c r="AA109" s="436">
        <v>22.3340819784416</v>
      </c>
      <c r="AB109" s="436">
        <v>22.838251944374</v>
      </c>
      <c r="AC109" s="436">
        <v>23.0063342450498</v>
      </c>
      <c r="AD109" s="436">
        <v>22.8985139358653</v>
      </c>
      <c r="AE109" s="436">
        <v>26.3709795942327</v>
      </c>
      <c r="AF109" s="436">
        <v>30.902138720045</v>
      </c>
      <c r="AG109" s="436">
        <v>31.4560239692802</v>
      </c>
      <c r="AH109" s="436">
        <v>34.937827664193</v>
      </c>
      <c r="AI109" s="436">
        <v>37.5418518751725</v>
      </c>
      <c r="AJ109" s="436">
        <v>41.2026949659867</v>
      </c>
      <c r="AK109" s="436">
        <v>44.6080648461709</v>
      </c>
      <c r="AL109" s="436">
        <v>45.2442545189384</v>
      </c>
      <c r="AM109" s="436">
        <v>47.0741344874855</v>
      </c>
      <c r="AN109" s="436">
        <v>49.2445474551032</v>
      </c>
      <c r="AO109" s="436">
        <v>53.0255288257152</v>
      </c>
      <c r="AP109" s="436">
        <v>60.1921653659189</v>
      </c>
      <c r="AQ109" s="436">
        <v>64.5005564471118</v>
      </c>
      <c r="AR109" s="436">
        <v>71.1346545972555</v>
      </c>
      <c r="AS109" s="436">
        <v>78.970811497803</v>
      </c>
      <c r="AT109" s="436">
        <v>87.2892299134132</v>
      </c>
      <c r="AU109" s="436">
        <v>99.3889817930388</v>
      </c>
      <c r="AV109" s="436">
        <v>108.747005133414</v>
      </c>
      <c r="AW109" s="436">
        <v>117.627404804367</v>
      </c>
      <c r="AX109" s="436">
        <v>129.557481672714</v>
      </c>
      <c r="AY109" s="436">
        <v>148.077512314096</v>
      </c>
      <c r="AZ109" s="436">
        <v>165.557116849388</v>
      </c>
      <c r="BA109" s="436">
        <v>170.84741326642</v>
      </c>
      <c r="BB109" s="436">
        <v>197.444428560905</v>
      </c>
      <c r="BC109" s="436">
        <v>221.82575124279</v>
      </c>
      <c r="BD109" s="436">
        <v>247.814646197748</v>
      </c>
      <c r="BE109" s="436">
        <v>279.073362913986</v>
      </c>
      <c r="BF109" s="458">
        <v>0.123060608632533</v>
      </c>
      <c r="BG109" s="458">
        <v>0.10998377553436</v>
      </c>
      <c r="BH109" s="458">
        <v>0.398637137339922</v>
      </c>
    </row>
    <row r="110" spans="8:8">
      <c r="B110" s="433"/>
      <c r="C110" s="433"/>
      <c r="D110" s="433"/>
      <c r="E110" s="433"/>
      <c r="F110" s="433"/>
      <c r="G110" s="433"/>
      <c r="H110" s="433"/>
      <c r="I110" s="433"/>
      <c r="J110" s="433"/>
      <c r="K110" s="433"/>
      <c r="L110" s="433"/>
      <c r="M110" s="433"/>
      <c r="N110" s="433"/>
      <c r="O110" s="433"/>
      <c r="P110" s="433"/>
      <c r="Q110" s="433"/>
      <c r="R110" s="433"/>
      <c r="S110" s="433"/>
      <c r="T110" s="433"/>
      <c r="U110" s="433"/>
      <c r="V110" s="433"/>
      <c r="W110" s="433"/>
      <c r="X110" s="433"/>
      <c r="Y110" s="433"/>
      <c r="Z110" s="433"/>
      <c r="AA110" s="433"/>
      <c r="AB110" s="433"/>
      <c r="AC110" s="433"/>
      <c r="AD110" s="433"/>
      <c r="AE110" s="433"/>
      <c r="AF110" s="433"/>
      <c r="AG110" s="433"/>
      <c r="AH110" s="433"/>
      <c r="AI110" s="433"/>
      <c r="AJ110" s="433"/>
      <c r="AK110" s="433"/>
      <c r="AL110" s="433"/>
      <c r="AM110" s="433"/>
      <c r="AN110" s="433"/>
      <c r="AO110" s="433"/>
      <c r="AP110" s="433"/>
      <c r="AQ110" s="433"/>
      <c r="AR110" s="433"/>
      <c r="AS110" s="433"/>
      <c r="AT110" s="433"/>
      <c r="AU110" s="433"/>
      <c r="AV110" s="433"/>
      <c r="AW110" s="433"/>
      <c r="AX110" s="433"/>
      <c r="AY110" s="433"/>
      <c r="AZ110" s="433"/>
      <c r="BA110" s="433"/>
      <c r="BB110" s="433"/>
      <c r="BC110" s="433"/>
      <c r="BD110" s="433"/>
      <c r="BE110" s="435"/>
      <c r="BF110" s="457"/>
      <c r="BG110" s="457"/>
      <c r="BH110" s="457"/>
    </row>
    <row r="111" spans="8:8" s="482" ht="10.2" customFormat="1">
      <c r="A111" s="765" t="s">
        <v>194</v>
      </c>
      <c r="B111" s="770">
        <v>17.9852320956526</v>
      </c>
      <c r="C111" s="770">
        <v>19.8060068952729</v>
      </c>
      <c r="D111" s="770">
        <v>19.986570742648</v>
      </c>
      <c r="E111" s="770">
        <v>22.1200450961759</v>
      </c>
      <c r="F111" s="770">
        <v>23.2579643765372</v>
      </c>
      <c r="G111" s="770">
        <v>25.6931959865086</v>
      </c>
      <c r="H111" s="770">
        <v>27.879168463284</v>
      </c>
      <c r="I111" s="770">
        <v>29.8771008197198</v>
      </c>
      <c r="J111" s="770">
        <v>32.0849238202566</v>
      </c>
      <c r="K111" s="770">
        <v>33.9588135825131</v>
      </c>
      <c r="L111" s="770">
        <v>34.4836786276318</v>
      </c>
      <c r="M111" s="770">
        <v>38.4609558693462</v>
      </c>
      <c r="N111" s="770">
        <v>40.5625572274602</v>
      </c>
      <c r="O111" s="770">
        <v>42.9674778408186</v>
      </c>
      <c r="P111" s="770">
        <v>46.1693288187449</v>
      </c>
      <c r="Q111" s="770">
        <v>49.3853638496201</v>
      </c>
      <c r="R111" s="770">
        <v>53.1545424835012</v>
      </c>
      <c r="S111" s="770">
        <v>61.3705569061095</v>
      </c>
      <c r="T111" s="770">
        <v>68.017932882438</v>
      </c>
      <c r="U111" s="770">
        <v>76.0092182966757</v>
      </c>
      <c r="V111" s="770">
        <v>77.7922318763453</v>
      </c>
      <c r="W111" s="770">
        <v>85.5791331487155</v>
      </c>
      <c r="X111" s="770">
        <v>91.6428545446682</v>
      </c>
      <c r="Y111" s="770">
        <v>94.2807276335171</v>
      </c>
      <c r="Z111" s="770">
        <v>104.348289063617</v>
      </c>
      <c r="AA111" s="770">
        <v>117.002673393751</v>
      </c>
      <c r="AB111" s="770">
        <v>122.018974302354</v>
      </c>
      <c r="AC111" s="770">
        <v>130.971843842758</v>
      </c>
      <c r="AD111" s="770">
        <v>135.305757694274</v>
      </c>
      <c r="AE111" s="770">
        <v>140.425675084763</v>
      </c>
      <c r="AF111" s="770">
        <v>146.361662352456</v>
      </c>
      <c r="AG111" s="770">
        <v>150.565629307634</v>
      </c>
      <c r="AH111" s="770">
        <v>161.286741781749</v>
      </c>
      <c r="AI111" s="770">
        <v>168.76210885027</v>
      </c>
      <c r="AJ111" s="770">
        <v>177.393358343663</v>
      </c>
      <c r="AK111" s="770">
        <v>185.973723491419</v>
      </c>
      <c r="AL111" s="770">
        <v>191.802950971364</v>
      </c>
      <c r="AM111" s="770">
        <v>206.291798515144</v>
      </c>
      <c r="AN111" s="770">
        <v>217.854888074965</v>
      </c>
      <c r="AO111" s="770">
        <v>235.210346010761</v>
      </c>
      <c r="AP111" s="770">
        <v>254.511042388995</v>
      </c>
      <c r="AQ111" s="770">
        <v>271.627130745495</v>
      </c>
      <c r="AR111" s="770">
        <v>294.65187596972</v>
      </c>
      <c r="AS111" s="770">
        <v>315.309619391505</v>
      </c>
      <c r="AT111" s="770">
        <v>338.815658778767</v>
      </c>
      <c r="AU111" s="770">
        <v>381.028884985804</v>
      </c>
      <c r="AV111" s="770">
        <v>402.646821736496</v>
      </c>
      <c r="AW111" s="770">
        <v>436.163950233379</v>
      </c>
      <c r="AX111" s="770">
        <v>471.072041056037</v>
      </c>
      <c r="AY111" s="770">
        <v>510.481559964002</v>
      </c>
      <c r="AZ111" s="770">
        <v>546.64118199738</v>
      </c>
      <c r="BA111" s="770">
        <v>560.681082106866</v>
      </c>
      <c r="BB111" s="770">
        <v>593.790979778188</v>
      </c>
      <c r="BC111" s="770">
        <v>632.173910998909</v>
      </c>
      <c r="BD111" s="770">
        <v>663.134291759215</v>
      </c>
      <c r="BE111" s="770">
        <v>700.068650844283</v>
      </c>
      <c r="BF111" s="767">
        <v>0.0528122337264985</v>
      </c>
      <c r="BG111" s="767">
        <v>0.0694581668849985</v>
      </c>
      <c r="BH111" s="767">
        <v>1.0</v>
      </c>
    </row>
    <row r="112" spans="8:8">
      <c r="A112" s="45" t="s">
        <v>195</v>
      </c>
      <c r="B112" s="433">
        <v>17.9852320956526</v>
      </c>
      <c r="C112" s="433">
        <v>19.8060068952729</v>
      </c>
      <c r="D112" s="433">
        <v>19.986570742648</v>
      </c>
      <c r="E112" s="433">
        <v>22.1200450961759</v>
      </c>
      <c r="F112" s="433">
        <v>23.2579643765372</v>
      </c>
      <c r="G112" s="433">
        <v>25.1309634952549</v>
      </c>
      <c r="H112" s="433">
        <v>25.6369085995813</v>
      </c>
      <c r="I112" s="433">
        <v>27.6381774802924</v>
      </c>
      <c r="J112" s="433">
        <v>29.7000810108543</v>
      </c>
      <c r="K112" s="433">
        <v>31.4515941110845</v>
      </c>
      <c r="L112" s="433">
        <v>31.6875784111224</v>
      </c>
      <c r="M112" s="433">
        <v>35.198415352801</v>
      </c>
      <c r="N112" s="433">
        <v>36.9708566571434</v>
      </c>
      <c r="O112" s="433">
        <v>38.9923971037307</v>
      </c>
      <c r="P112" s="433">
        <v>41.268975655352</v>
      </c>
      <c r="Q112" s="433">
        <v>43.072648756018</v>
      </c>
      <c r="R112" s="433">
        <v>44.4749018453433</v>
      </c>
      <c r="S112" s="433">
        <v>52.0799222125139</v>
      </c>
      <c r="T112" s="433">
        <v>56.949532740227</v>
      </c>
      <c r="U112" s="433">
        <v>64.7020227326271</v>
      </c>
      <c r="V112" s="433">
        <v>65.9806587934673</v>
      </c>
      <c r="W112" s="433">
        <v>73.5525397040407</v>
      </c>
      <c r="X112" s="433">
        <v>79.830767206635</v>
      </c>
      <c r="Y112" s="433">
        <v>82.2766614320717</v>
      </c>
      <c r="Z112" s="433">
        <v>91.2564385772105</v>
      </c>
      <c r="AA112" s="433">
        <v>101.434278105263</v>
      </c>
      <c r="AB112" s="433">
        <v>106.375234054325</v>
      </c>
      <c r="AC112" s="433">
        <v>113.71176034938</v>
      </c>
      <c r="AD112" s="433">
        <v>118.352161880257</v>
      </c>
      <c r="AE112" s="433">
        <v>121.453948056749</v>
      </c>
      <c r="AF112" s="433">
        <v>123.719296212447</v>
      </c>
      <c r="AG112" s="433">
        <v>126.651628345175</v>
      </c>
      <c r="AH112" s="433">
        <v>133.965223033816</v>
      </c>
      <c r="AI112" s="433">
        <v>138.91780804486</v>
      </c>
      <c r="AJ112" s="433">
        <v>142.490043447945</v>
      </c>
      <c r="AK112" s="433">
        <v>146.607403547626</v>
      </c>
      <c r="AL112" s="433">
        <v>150.091828073617</v>
      </c>
      <c r="AM112" s="433">
        <v>162.382391478415</v>
      </c>
      <c r="AN112" s="433">
        <v>170.721468056067</v>
      </c>
      <c r="AO112" s="433">
        <v>184.652183754659</v>
      </c>
      <c r="AP112" s="433">
        <v>200.254468960125</v>
      </c>
      <c r="AQ112" s="433">
        <v>210.280387162187</v>
      </c>
      <c r="AR112" s="433">
        <v>224.355690543541</v>
      </c>
      <c r="AS112" s="433">
        <v>233.575680426735</v>
      </c>
      <c r="AT112" s="433">
        <v>243.655757509341</v>
      </c>
      <c r="AU112" s="433">
        <v>267.440701079286</v>
      </c>
      <c r="AV112" s="433">
        <v>281.030881881678</v>
      </c>
      <c r="AW112" s="433">
        <v>303.292618572696</v>
      </c>
      <c r="AX112" s="433">
        <v>321.892638896977</v>
      </c>
      <c r="AY112" s="433">
        <v>338.880427517232</v>
      </c>
      <c r="AZ112" s="433">
        <v>359.01999706664</v>
      </c>
      <c r="BA112" s="433">
        <v>360.471017613929</v>
      </c>
      <c r="BB112" s="433">
        <v>370.907980310137</v>
      </c>
      <c r="BC112" s="433">
        <v>386.143771116123</v>
      </c>
      <c r="BD112" s="433">
        <v>389.755851259761</v>
      </c>
      <c r="BE112" s="435">
        <v>399.984484161559</v>
      </c>
      <c r="BF112" s="457">
        <v>0.0234397484743503</v>
      </c>
      <c r="BG112" s="457">
        <v>0.0480972864184368</v>
      </c>
      <c r="BH112" s="457">
        <v>0.57135037210876</v>
      </c>
    </row>
    <row r="113" spans="8:8">
      <c r="A113" s="45" t="s">
        <v>196</v>
      </c>
      <c r="B113" s="433">
        <v>0.0</v>
      </c>
      <c r="C113" s="433">
        <v>0.0</v>
      </c>
      <c r="D113" s="433">
        <v>0.0</v>
      </c>
      <c r="E113" s="433">
        <v>0.0</v>
      </c>
      <c r="F113" s="433">
        <v>0.0</v>
      </c>
      <c r="G113" s="433">
        <v>0.562232491253644</v>
      </c>
      <c r="H113" s="433">
        <v>2.24225986370262</v>
      </c>
      <c r="I113" s="433">
        <v>2.23892333942744</v>
      </c>
      <c r="J113" s="433">
        <v>2.38484280940233</v>
      </c>
      <c r="K113" s="433">
        <v>2.50721947142857</v>
      </c>
      <c r="L113" s="433">
        <v>2.79610021650943</v>
      </c>
      <c r="M113" s="433">
        <v>3.26254051654519</v>
      </c>
      <c r="N113" s="433">
        <v>3.59170057031671</v>
      </c>
      <c r="O113" s="433">
        <v>3.97508073708791</v>
      </c>
      <c r="P113" s="433">
        <v>4.90035316339286</v>
      </c>
      <c r="Q113" s="433">
        <v>6.31271509360215</v>
      </c>
      <c r="R113" s="433">
        <v>8.6796406381579</v>
      </c>
      <c r="S113" s="433">
        <v>9.29063469359568</v>
      </c>
      <c r="T113" s="433">
        <v>11.068400142211</v>
      </c>
      <c r="U113" s="433">
        <v>11.3071955640487</v>
      </c>
      <c r="V113" s="433">
        <v>11.8115730828779</v>
      </c>
      <c r="W113" s="433">
        <v>12.0265934446748</v>
      </c>
      <c r="X113" s="433">
        <v>11.8120873380332</v>
      </c>
      <c r="Y113" s="433">
        <v>12.0040662014454</v>
      </c>
      <c r="Z113" s="433">
        <v>13.0918504864061</v>
      </c>
      <c r="AA113" s="433">
        <v>15.5683952884875</v>
      </c>
      <c r="AB113" s="433">
        <v>15.6437402480287</v>
      </c>
      <c r="AC113" s="433">
        <v>17.2600834933786</v>
      </c>
      <c r="AD113" s="433">
        <v>16.9535958140166</v>
      </c>
      <c r="AE113" s="433">
        <v>18.9717270280143</v>
      </c>
      <c r="AF113" s="433">
        <v>22.6423661400086</v>
      </c>
      <c r="AG113" s="433">
        <v>23.9140009624592</v>
      </c>
      <c r="AH113" s="433">
        <v>27.3215187479333</v>
      </c>
      <c r="AI113" s="433">
        <v>29.8443008054104</v>
      </c>
      <c r="AJ113" s="433">
        <v>34.9033148957176</v>
      </c>
      <c r="AK113" s="433">
        <v>39.3663199437926</v>
      </c>
      <c r="AL113" s="433">
        <v>41.7111228977473</v>
      </c>
      <c r="AM113" s="433">
        <v>43.9094070367287</v>
      </c>
      <c r="AN113" s="433">
        <v>47.1334200188986</v>
      </c>
      <c r="AO113" s="433">
        <v>50.558162256102</v>
      </c>
      <c r="AP113" s="433">
        <v>54.2565734288705</v>
      </c>
      <c r="AQ113" s="433">
        <v>61.3467435833081</v>
      </c>
      <c r="AR113" s="433">
        <v>70.2961854261789</v>
      </c>
      <c r="AS113" s="433">
        <v>81.73393896477</v>
      </c>
      <c r="AT113" s="433">
        <v>95.1599012694263</v>
      </c>
      <c r="AU113" s="433">
        <v>113.588183906518</v>
      </c>
      <c r="AV113" s="433">
        <v>121.615939854819</v>
      </c>
      <c r="AW113" s="433">
        <v>132.871331660682</v>
      </c>
      <c r="AX113" s="433">
        <v>149.17940215906</v>
      </c>
      <c r="AY113" s="433">
        <v>171.601132446771</v>
      </c>
      <c r="AZ113" s="433">
        <v>187.62118493074</v>
      </c>
      <c r="BA113" s="433">
        <v>200.210064492937</v>
      </c>
      <c r="BB113" s="433">
        <v>222.882999468052</v>
      </c>
      <c r="BC113" s="433">
        <v>246.030139882786</v>
      </c>
      <c r="BD113" s="433">
        <v>273.378440499454</v>
      </c>
      <c r="BE113" s="435">
        <v>300.084166682724</v>
      </c>
      <c r="BF113" s="457">
        <v>0.0946886083672722</v>
      </c>
      <c r="BG113" s="457">
        <v>0.111299267007355</v>
      </c>
      <c r="BH113" s="457">
        <v>0.428649627891239</v>
      </c>
    </row>
    <row r="114" spans="8:8">
      <c r="A114" s="60" t="s">
        <v>197</v>
      </c>
      <c r="B114" s="447">
        <v>2.909</v>
      </c>
      <c r="C114" s="447">
        <v>3.979</v>
      </c>
      <c r="D114" s="447">
        <v>4.316</v>
      </c>
      <c r="E114" s="447">
        <v>4.818</v>
      </c>
      <c r="F114" s="447">
        <v>5.243</v>
      </c>
      <c r="G114" s="447">
        <v>6.9402659613</v>
      </c>
      <c r="H114" s="447">
        <v>7.057850626</v>
      </c>
      <c r="I114" s="447">
        <v>6.92594404</v>
      </c>
      <c r="J114" s="447">
        <v>7.442191239</v>
      </c>
      <c r="K114" s="447">
        <v>7.8293092</v>
      </c>
      <c r="L114" s="447">
        <v>8.282595081</v>
      </c>
      <c r="M114" s="447">
        <v>8.305585232</v>
      </c>
      <c r="N114" s="447">
        <v>8.646165321</v>
      </c>
      <c r="O114" s="447">
        <v>9.118854078</v>
      </c>
      <c r="P114" s="447">
        <v>9.285327992</v>
      </c>
      <c r="Q114" s="447">
        <v>10.38727728</v>
      </c>
      <c r="R114" s="447">
        <v>10.084390151</v>
      </c>
      <c r="S114" s="447">
        <v>9.287153004</v>
      </c>
      <c r="T114" s="447">
        <v>9.568938155</v>
      </c>
      <c r="U114" s="447">
        <v>9.946244808</v>
      </c>
      <c r="V114" s="447">
        <v>10.414179738</v>
      </c>
      <c r="W114" s="447">
        <v>12.278870556</v>
      </c>
      <c r="X114" s="447">
        <v>12.051265294</v>
      </c>
      <c r="Y114" s="447">
        <v>12.824091804</v>
      </c>
      <c r="Z114" s="447">
        <v>12.659167893</v>
      </c>
      <c r="AA114" s="447">
        <v>17.3430426315789</v>
      </c>
      <c r="AB114" s="447">
        <v>17.829808</v>
      </c>
      <c r="AC114" s="447">
        <v>18.7169339999999</v>
      </c>
      <c r="AD114" s="447">
        <v>20.558823</v>
      </c>
      <c r="AE114" s="447">
        <v>21.2910347093737</v>
      </c>
      <c r="AF114" s="447">
        <v>23.3975544554852</v>
      </c>
      <c r="AG114" s="447">
        <v>23.3420800499573</v>
      </c>
      <c r="AH114" s="447">
        <v>27.8919899841627</v>
      </c>
      <c r="AI114" s="447">
        <v>31.5088982760154</v>
      </c>
      <c r="AJ114" s="447">
        <v>32.2871251734894</v>
      </c>
      <c r="AK114" s="447">
        <v>35.7849742954576</v>
      </c>
      <c r="AL114" s="447">
        <v>37.5620851430853</v>
      </c>
      <c r="AM114" s="447">
        <v>42.7417681633439</v>
      </c>
      <c r="AN114" s="447">
        <v>48.9639730193947</v>
      </c>
      <c r="AO114" s="447">
        <v>58.4303637305391</v>
      </c>
      <c r="AP114" s="447">
        <v>66.4073569355391</v>
      </c>
      <c r="AQ114" s="447">
        <v>75.6664852960168</v>
      </c>
      <c r="AR114" s="447">
        <v>84.4212765518031</v>
      </c>
      <c r="AS114" s="447">
        <v>94.1277270744278</v>
      </c>
      <c r="AT114" s="447">
        <v>103.157987402398</v>
      </c>
      <c r="AU114" s="447">
        <v>117.32034127568</v>
      </c>
      <c r="AV114" s="447">
        <v>125.216816896175</v>
      </c>
      <c r="AW114" s="447">
        <v>139.477169534375</v>
      </c>
      <c r="AX114" s="447">
        <v>146.400654512936</v>
      </c>
      <c r="AY114" s="447">
        <v>152.598944046262</v>
      </c>
      <c r="AZ114" s="447">
        <v>157.802913505894</v>
      </c>
      <c r="BA114" s="447">
        <v>159.732765201279</v>
      </c>
      <c r="BB114" s="447">
        <v>163.505494037714</v>
      </c>
      <c r="BC114" s="447">
        <v>164.575331217429</v>
      </c>
      <c r="BD114" s="447">
        <v>168.779916248853</v>
      </c>
      <c r="BE114" s="436">
        <v>169.562916689763</v>
      </c>
      <c r="BF114" s="464">
        <v>0.00189426437927431</v>
      </c>
      <c r="BG114" s="464">
        <v>0.0504654928119552</v>
      </c>
      <c r="BH114" s="464">
        <v>0.242208984055021</v>
      </c>
    </row>
    <row r="115" spans="8:8">
      <c r="A115" s="62"/>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c r="Z115" s="62"/>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472"/>
      <c r="BF115" s="62"/>
      <c r="BG115" s="62"/>
      <c r="BH115" s="62"/>
    </row>
    <row r="116" spans="8:8">
      <c r="A116" s="473" t="s">
        <v>198</v>
      </c>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c r="Z116" s="62"/>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472"/>
      <c r="BF116" s="62"/>
      <c r="BG116" s="62"/>
      <c r="BH116" s="62"/>
    </row>
    <row r="117" spans="8:8">
      <c r="A117" s="45" t="s">
        <v>724</v>
      </c>
      <c r="BD117" s="47"/>
      <c r="BE117" s="45"/>
    </row>
    <row r="118" spans="8:8">
      <c r="A118" s="45" t="s">
        <v>221</v>
      </c>
      <c r="BD118" s="47"/>
      <c r="BE118" s="45"/>
    </row>
    <row r="119" spans="8:8">
      <c r="A119" s="45" t="s">
        <v>332</v>
      </c>
      <c r="BD119" s="47"/>
      <c r="BE119" s="45"/>
    </row>
    <row r="120" spans="8:8">
      <c r="A120" s="45" t="s">
        <v>203</v>
      </c>
      <c r="BD120" s="47"/>
      <c r="BE120" s="45"/>
    </row>
    <row r="121" spans="8:8">
      <c r="A121" s="45" t="s">
        <v>740</v>
      </c>
      <c r="BD121" s="47"/>
      <c r="BE121" s="45"/>
    </row>
    <row r="122" spans="8:8">
      <c r="A122" s="45" t="s">
        <v>701</v>
      </c>
      <c r="BD122" s="47"/>
      <c r="BE122" s="45"/>
    </row>
    <row r="123" spans="8:8">
      <c r="A123" s="47" t="s">
        <v>726</v>
      </c>
      <c r="BD123" s="47"/>
      <c r="BE123" s="45"/>
    </row>
    <row r="124" spans="8:8">
      <c r="A124" s="47" t="s">
        <v>230</v>
      </c>
      <c r="BD124" s="47"/>
      <c r="BE124" s="45"/>
    </row>
    <row r="125" spans="8:8">
      <c r="BD125" s="47"/>
      <c r="BE125" s="45"/>
    </row>
  </sheetData>
  <mergeCells count="1">
    <mergeCell ref="BF2:BG2"/>
  </mergeCells>
  <conditionalFormatting sqref="BF4:BH114">
    <cfRule type="cellIs" operator="lessThanOrEqual" priority="3" dxfId="494">
      <formula>0</formula>
    </cfRule>
    <cfRule type="cellIs" operator="greaterThan" priority="4" dxfId="495">
      <formula>0</formula>
    </cfRule>
  </conditionalFormatting>
  <conditionalFormatting sqref="BF4:BH56">
    <cfRule type="cellIs" operator="greaterThan" priority="2" dxfId="496">
      <formula>0</formula>
    </cfRule>
    <cfRule type="cellIs" operator="lessThanOrEqual" priority="1" dxfId="497">
      <formula>0</formula>
    </cfRule>
  </conditionalFormatting>
  <hyperlinks>
    <hyperlink ref="L1" location="Contents!A1" display="Contents"/>
    <hyperlink ref="BJ1" location="Contents!A1" display="Contents"/>
  </hyperlinks>
  <pageMargins left="0.75" right="0.75" top="1.0" bottom="1.0" header="0.5" footer="0.5"/>
</worksheet>
</file>

<file path=xl/worksheets/sheet62.xml><?xml version="1.0" encoding="utf-8"?>
<worksheet xmlns:r="http://schemas.openxmlformats.org/officeDocument/2006/relationships" xmlns="http://schemas.openxmlformats.org/spreadsheetml/2006/main">
  <dimension ref="A1:BK125"/>
  <sheetViews>
    <sheetView workbookViewId="0" showGridLines="0">
      <pane xSplit="1" ySplit="3" topLeftCell="AR100" state="frozen" activePane="bottomRight"/>
      <selection pane="bottomRight" activeCell="BJ1" sqref="BJ1"/>
    </sheetView>
  </sheetViews>
  <sheetFormatPr defaultRowHeight="10.2" defaultColWidth="9"/>
  <cols>
    <col min="1" max="1" customWidth="1" width="30.664062" style="45"/>
    <col min="2" max="56" customWidth="1" width="8.5" style="45"/>
    <col min="57" max="57" customWidth="1" width="8.5" style="47"/>
    <col min="58" max="58" customWidth="1" width="10.1640625" style="45"/>
    <col min="59" max="59" customWidth="1" width="11.832031" style="45"/>
    <col min="60" max="16384" customWidth="0" width="9.1640625" style="45"/>
  </cols>
  <sheetData>
    <row r="1" spans="8:8" ht="13.2">
      <c r="A1" s="760" t="s">
        <v>761</v>
      </c>
      <c r="L1" s="21" t="s">
        <v>89</v>
      </c>
      <c r="BH1" s="455"/>
      <c r="BJ1" s="21" t="s">
        <v>89</v>
      </c>
    </row>
    <row r="2" spans="8:8">
      <c r="BF2" s="455" t="s">
        <v>90</v>
      </c>
      <c r="BG2" s="455"/>
      <c r="BH2" s="455" t="s">
        <v>91</v>
      </c>
    </row>
    <row r="3" spans="8:8">
      <c r="A3" s="45" t="s">
        <v>728</v>
      </c>
      <c r="B3" s="45">
        <v>1965.0</v>
      </c>
      <c r="C3" s="45">
        <v>1966.0</v>
      </c>
      <c r="D3" s="45">
        <v>1967.0</v>
      </c>
      <c r="E3" s="45">
        <v>1968.0</v>
      </c>
      <c r="F3" s="45">
        <v>1969.0</v>
      </c>
      <c r="G3" s="45">
        <v>1970.0</v>
      </c>
      <c r="H3" s="45">
        <v>1971.0</v>
      </c>
      <c r="I3" s="45">
        <v>1972.0</v>
      </c>
      <c r="J3" s="45">
        <v>1973.0</v>
      </c>
      <c r="K3" s="45">
        <v>1974.0</v>
      </c>
      <c r="L3" s="45">
        <v>1975.0</v>
      </c>
      <c r="M3" s="45">
        <v>1976.0</v>
      </c>
      <c r="N3" s="45">
        <v>1977.0</v>
      </c>
      <c r="O3" s="45">
        <v>1978.0</v>
      </c>
      <c r="P3" s="45">
        <v>1979.0</v>
      </c>
      <c r="Q3" s="45">
        <v>1980.0</v>
      </c>
      <c r="R3" s="45">
        <v>1981.0</v>
      </c>
      <c r="S3" s="45">
        <v>1982.0</v>
      </c>
      <c r="T3" s="45">
        <v>1983.0</v>
      </c>
      <c r="U3" s="45">
        <v>1984.0</v>
      </c>
      <c r="V3" s="45">
        <v>1985.0</v>
      </c>
      <c r="W3" s="45">
        <v>1986.0</v>
      </c>
      <c r="X3" s="45">
        <v>1987.0</v>
      </c>
      <c r="Y3" s="45">
        <v>1988.0</v>
      </c>
      <c r="Z3" s="45">
        <v>1989.0</v>
      </c>
      <c r="AA3" s="45">
        <v>1990.0</v>
      </c>
      <c r="AB3" s="45">
        <v>1991.0</v>
      </c>
      <c r="AC3" s="45">
        <v>1992.0</v>
      </c>
      <c r="AD3" s="45">
        <v>1993.0</v>
      </c>
      <c r="AE3" s="45">
        <v>1994.0</v>
      </c>
      <c r="AF3" s="45">
        <v>1995.0</v>
      </c>
      <c r="AG3" s="45">
        <v>1996.0</v>
      </c>
      <c r="AH3" s="45">
        <v>1997.0</v>
      </c>
      <c r="AI3" s="45">
        <v>1998.0</v>
      </c>
      <c r="AJ3" s="45">
        <v>1999.0</v>
      </c>
      <c r="AK3" s="45">
        <v>2000.0</v>
      </c>
      <c r="AL3" s="45">
        <v>2001.0</v>
      </c>
      <c r="AM3" s="45">
        <v>2002.0</v>
      </c>
      <c r="AN3" s="45">
        <v>2003.0</v>
      </c>
      <c r="AO3" s="45">
        <v>2004.0</v>
      </c>
      <c r="AP3" s="45">
        <v>2005.0</v>
      </c>
      <c r="AQ3" s="45">
        <v>2006.0</v>
      </c>
      <c r="AR3" s="45">
        <v>2007.0</v>
      </c>
      <c r="AS3" s="45">
        <v>2008.0</v>
      </c>
      <c r="AT3" s="45">
        <v>2009.0</v>
      </c>
      <c r="AU3" s="45">
        <v>2010.0</v>
      </c>
      <c r="AV3" s="45">
        <v>2011.0</v>
      </c>
      <c r="AW3" s="45">
        <v>2012.0</v>
      </c>
      <c r="AX3" s="45">
        <v>2013.0</v>
      </c>
      <c r="AY3" s="45">
        <v>2014.0</v>
      </c>
      <c r="AZ3" s="45">
        <v>2015.0</v>
      </c>
      <c r="BA3" s="45">
        <v>2016.0</v>
      </c>
      <c r="BB3" s="45">
        <v>2017.0</v>
      </c>
      <c r="BC3" s="45">
        <v>2018.0</v>
      </c>
      <c r="BD3" s="45">
        <v>2019.0</v>
      </c>
      <c r="BE3" s="47">
        <v>2020.0</v>
      </c>
      <c r="BF3" s="455">
        <v>2020.0</v>
      </c>
      <c r="BG3" s="455" t="s">
        <v>93</v>
      </c>
      <c r="BH3" s="455">
        <v>2020.0</v>
      </c>
    </row>
    <row r="4" spans="8:8">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0"/>
      <c r="AL4" s="50"/>
      <c r="AM4" s="50"/>
      <c r="AN4" s="50"/>
      <c r="AO4" s="50"/>
      <c r="AP4" s="50"/>
      <c r="AQ4" s="50"/>
      <c r="AR4" s="50"/>
      <c r="AS4" s="50"/>
      <c r="AT4" s="50"/>
      <c r="AU4" s="50"/>
      <c r="AV4" s="50"/>
      <c r="AW4" s="50"/>
      <c r="AX4" s="50"/>
      <c r="AY4" s="50"/>
      <c r="AZ4" s="50"/>
      <c r="BA4" s="50"/>
      <c r="BB4" s="50"/>
      <c r="BC4" s="50"/>
      <c r="BD4" s="50"/>
      <c r="BE4" s="51"/>
      <c r="BF4" s="50"/>
      <c r="BG4" s="50"/>
      <c r="BH4" s="50"/>
    </row>
    <row r="5" spans="8:8">
      <c r="A5" s="45" t="s">
        <v>94</v>
      </c>
      <c r="B5" s="52">
        <v>0.0</v>
      </c>
      <c r="C5" s="52">
        <v>0.0</v>
      </c>
      <c r="D5" s="52">
        <v>0.0</v>
      </c>
      <c r="E5" s="52">
        <v>0.0</v>
      </c>
      <c r="F5" s="52">
        <v>0.0</v>
      </c>
      <c r="G5" s="52">
        <v>0.0</v>
      </c>
      <c r="H5" s="52">
        <v>0.0</v>
      </c>
      <c r="I5" s="52">
        <v>0.0</v>
      </c>
      <c r="J5" s="52">
        <v>0.0</v>
      </c>
      <c r="K5" s="52">
        <v>0.0</v>
      </c>
      <c r="L5" s="52">
        <v>0.0</v>
      </c>
      <c r="M5" s="52">
        <v>0.00707</v>
      </c>
      <c r="N5" s="52">
        <v>0.01069</v>
      </c>
      <c r="O5" s="52">
        <v>0.01132</v>
      </c>
      <c r="P5" s="52">
        <v>0.01345</v>
      </c>
      <c r="Q5" s="52">
        <v>0.013</v>
      </c>
      <c r="R5" s="52">
        <v>0.01898</v>
      </c>
      <c r="S5" s="52">
        <v>0.02139</v>
      </c>
      <c r="T5" s="52">
        <v>0.02085</v>
      </c>
      <c r="U5" s="52">
        <v>0.02337</v>
      </c>
      <c r="V5" s="52">
        <v>0.01677</v>
      </c>
      <c r="W5" s="52">
        <v>0.01865</v>
      </c>
      <c r="X5" s="52">
        <v>0.02312</v>
      </c>
      <c r="Y5" s="52">
        <v>0.02485</v>
      </c>
      <c r="Z5" s="52">
        <v>0.03477</v>
      </c>
      <c r="AA5" s="52">
        <v>0.03954</v>
      </c>
      <c r="AB5" s="52">
        <v>0.03984</v>
      </c>
      <c r="AC5" s="52">
        <v>0.04465</v>
      </c>
      <c r="AD5" s="52">
        <v>0.04817</v>
      </c>
      <c r="AE5" s="52">
        <v>0.05733</v>
      </c>
      <c r="AF5" s="52">
        <v>0.0713786580261281</v>
      </c>
      <c r="AG5" s="52">
        <v>0.0752851480028531</v>
      </c>
      <c r="AH5" s="52">
        <v>0.0816821952035939</v>
      </c>
      <c r="AI5" s="52">
        <v>0.0898725372275196</v>
      </c>
      <c r="AJ5" s="52">
        <v>0.0894314817178467</v>
      </c>
      <c r="AK5" s="52">
        <v>0.0891704230172436</v>
      </c>
      <c r="AL5" s="52">
        <v>0.0960934303737313</v>
      </c>
      <c r="AM5" s="52">
        <v>0.0991647690959313</v>
      </c>
      <c r="AN5" s="52">
        <v>0.09236192238748</v>
      </c>
      <c r="AO5" s="52">
        <v>0.0955472946697955</v>
      </c>
      <c r="AP5" s="52">
        <v>0.0886456415056629</v>
      </c>
      <c r="AQ5" s="52">
        <v>0.0860035638530288</v>
      </c>
      <c r="AR5" s="52">
        <v>0.0859731560526315</v>
      </c>
      <c r="AS5" s="52">
        <v>0.0758249593984962</v>
      </c>
      <c r="AT5" s="52">
        <v>0.0844527590643274</v>
      </c>
      <c r="AU5" s="52">
        <v>0.0966580587665482</v>
      </c>
      <c r="AV5" s="52">
        <v>0.0952871331835686</v>
      </c>
      <c r="AW5" s="52">
        <v>0.101200866602871</v>
      </c>
      <c r="AX5" s="52">
        <v>0.10171375967026</v>
      </c>
      <c r="AY5" s="52">
        <v>0.0897408697762369</v>
      </c>
      <c r="AZ5" s="52">
        <v>0.0909546654135337</v>
      </c>
      <c r="BA5" s="52">
        <v>0.102840653441295</v>
      </c>
      <c r="BB5" s="52">
        <v>0.05905854</v>
      </c>
      <c r="BC5" s="52">
        <v>0.0943196260387811</v>
      </c>
      <c r="BD5" s="52">
        <v>0.0914795485888009</v>
      </c>
      <c r="BE5" s="53">
        <v>0.0949880794731909</v>
      </c>
      <c r="BF5" s="456">
        <v>0.0355161417248511</v>
      </c>
      <c r="BG5" s="456">
        <v>0.00802433587483597</v>
      </c>
      <c r="BH5" s="456">
        <v>0.0152769152708757</v>
      </c>
    </row>
    <row r="6" spans="8:8">
      <c r="A6" s="45" t="s">
        <v>95</v>
      </c>
      <c r="B6" s="52">
        <v>0.0</v>
      </c>
      <c r="C6" s="52">
        <v>0.0</v>
      </c>
      <c r="D6" s="52">
        <v>0.0</v>
      </c>
      <c r="E6" s="52">
        <v>0.0</v>
      </c>
      <c r="F6" s="52">
        <v>0.0</v>
      </c>
      <c r="G6" s="52">
        <v>0.0</v>
      </c>
      <c r="H6" s="52">
        <v>0.0</v>
      </c>
      <c r="I6" s="52">
        <v>0.0</v>
      </c>
      <c r="J6" s="52">
        <v>0.00161</v>
      </c>
      <c r="K6" s="52">
        <v>0.00463</v>
      </c>
      <c r="L6" s="52">
        <v>0.00518</v>
      </c>
      <c r="M6" s="52">
        <v>0.00579</v>
      </c>
      <c r="N6" s="52">
        <v>0.00592</v>
      </c>
      <c r="O6" s="52">
        <v>0.00598</v>
      </c>
      <c r="P6" s="52">
        <v>0.01019</v>
      </c>
      <c r="Q6" s="52">
        <v>0.00915</v>
      </c>
      <c r="R6" s="52">
        <v>0.00964</v>
      </c>
      <c r="S6" s="52">
        <v>0.01296</v>
      </c>
      <c r="T6" s="52">
        <v>0.01353</v>
      </c>
      <c r="U6" s="52">
        <v>0.01424</v>
      </c>
      <c r="V6" s="52">
        <v>0.01641</v>
      </c>
      <c r="W6" s="52">
        <v>0.03394</v>
      </c>
      <c r="X6" s="52">
        <v>0.04418</v>
      </c>
      <c r="Y6" s="52">
        <v>0.04633</v>
      </c>
      <c r="Z6" s="52">
        <v>0.04675</v>
      </c>
      <c r="AA6" s="52">
        <v>0.05124</v>
      </c>
      <c r="AB6" s="52">
        <v>0.0583251247537754</v>
      </c>
      <c r="AC6" s="52">
        <v>0.0636552298095863</v>
      </c>
      <c r="AD6" s="52">
        <v>0.0649976066973079</v>
      </c>
      <c r="AE6" s="52">
        <v>0.0621852540000691</v>
      </c>
      <c r="AF6" s="52">
        <v>0.0641444348066489</v>
      </c>
      <c r="AG6" s="52">
        <v>0.0618455515430072</v>
      </c>
      <c r="AH6" s="52">
        <v>0.058832462245568</v>
      </c>
      <c r="AI6" s="52">
        <v>0.0613858603172409</v>
      </c>
      <c r="AJ6" s="52">
        <v>0.0606000131319764</v>
      </c>
      <c r="AK6" s="52">
        <v>0.063586451083388</v>
      </c>
      <c r="AL6" s="52">
        <v>0.0620692888267347</v>
      </c>
      <c r="AM6" s="52">
        <v>0.0599272410558181</v>
      </c>
      <c r="AN6" s="52">
        <v>0.0681606422064994</v>
      </c>
      <c r="AO6" s="52">
        <v>0.0707681944840677</v>
      </c>
      <c r="AP6" s="52">
        <v>0.0788000271151899</v>
      </c>
      <c r="AQ6" s="52">
        <v>0.0720484395</v>
      </c>
      <c r="AR6" s="52">
        <v>0.0788897915420624</v>
      </c>
      <c r="AS6" s="52">
        <v>0.0750380241421118</v>
      </c>
      <c r="AT6" s="52">
        <v>0.0712778763727777</v>
      </c>
      <c r="AU6" s="52">
        <v>0.0698923679085276</v>
      </c>
      <c r="AV6" s="52">
        <v>0.0687280147979268</v>
      </c>
      <c r="AW6" s="52">
        <v>0.062692308348</v>
      </c>
      <c r="AX6" s="52">
        <v>0.0674883071707228</v>
      </c>
      <c r="AY6" s="52">
        <v>0.0653835357016167</v>
      </c>
      <c r="AZ6" s="52">
        <v>0.0695071166946428</v>
      </c>
      <c r="BA6" s="52">
        <v>0.0688888512356804</v>
      </c>
      <c r="BB6" s="52">
        <v>0.073114355817</v>
      </c>
      <c r="BC6" s="52">
        <v>0.0861992671486599</v>
      </c>
      <c r="BD6" s="52">
        <v>0.0733291955634482</v>
      </c>
      <c r="BE6" s="53">
        <v>0.0674657679324564</v>
      </c>
      <c r="BF6" s="457">
        <v>-0.0824741125794555</v>
      </c>
      <c r="BG6" s="457">
        <v>0.00284131309917424</v>
      </c>
      <c r="BH6" s="457">
        <v>0.0108505069910335</v>
      </c>
    </row>
    <row r="7" spans="8:8">
      <c r="A7" s="45" t="s">
        <v>96</v>
      </c>
      <c r="B7" s="52">
        <v>0.133322320956526</v>
      </c>
      <c r="C7" s="52">
        <v>0.140620068952729</v>
      </c>
      <c r="D7" s="52">
        <v>0.14073570742648</v>
      </c>
      <c r="E7" s="52">
        <v>0.155460450961759</v>
      </c>
      <c r="F7" s="52">
        <v>0.162270603765372</v>
      </c>
      <c r="G7" s="52">
        <v>0.162359025339549</v>
      </c>
      <c r="H7" s="52">
        <v>0.165844139735813</v>
      </c>
      <c r="I7" s="52">
        <v>0.186729784402924</v>
      </c>
      <c r="J7" s="52">
        <v>0.199896917718543</v>
      </c>
      <c r="K7" s="52">
        <v>0.204042648058213</v>
      </c>
      <c r="L7" s="52">
        <v>0.197543019617013</v>
      </c>
      <c r="M7" s="52">
        <v>0.225647535418537</v>
      </c>
      <c r="N7" s="52">
        <v>0.235361218624592</v>
      </c>
      <c r="O7" s="52">
        <v>0.246787866573097</v>
      </c>
      <c r="P7" s="52">
        <v>0.257560372422994</v>
      </c>
      <c r="Q7" s="52">
        <v>0.266561163181232</v>
      </c>
      <c r="R7" s="52">
        <v>0.273776032732907</v>
      </c>
      <c r="S7" s="52">
        <v>0.26405048945356</v>
      </c>
      <c r="T7" s="52">
        <v>0.298045991641743</v>
      </c>
      <c r="U7" s="52">
        <v>0.355953261351533</v>
      </c>
      <c r="V7" s="52">
        <v>0.363928944238884</v>
      </c>
      <c r="W7" s="52">
        <v>0.387016722006723</v>
      </c>
      <c r="X7" s="52">
        <v>0.426654331757929</v>
      </c>
      <c r="Y7" s="52">
        <v>0.423940612596507</v>
      </c>
      <c r="Z7" s="52">
        <v>0.488542678947368</v>
      </c>
      <c r="AA7" s="52">
        <v>0.574593152631579</v>
      </c>
      <c r="AB7" s="52">
        <v>0.605517631578947</v>
      </c>
      <c r="AC7" s="52">
        <v>0.648154121052632</v>
      </c>
      <c r="AD7" s="52">
        <v>0.669247236842105</v>
      </c>
      <c r="AE7" s="52">
        <v>0.663548573684211</v>
      </c>
      <c r="AF7" s="52">
        <v>0.632650794736842</v>
      </c>
      <c r="AG7" s="52">
        <v>0.6482596</v>
      </c>
      <c r="AH7" s="52">
        <v>0.658200836842105</v>
      </c>
      <c r="AI7" s="52">
        <v>0.656171257894737</v>
      </c>
      <c r="AJ7" s="52">
        <v>0.664777205263158</v>
      </c>
      <c r="AK7" s="52">
        <v>0.665828221052632</v>
      </c>
      <c r="AL7" s="52">
        <v>0.663964719207109</v>
      </c>
      <c r="AM7" s="52">
        <v>0.708630425602716</v>
      </c>
      <c r="AN7" s="52">
        <v>0.699603680769231</v>
      </c>
      <c r="AO7" s="52">
        <v>0.701123695072075</v>
      </c>
      <c r="AP7" s="52">
        <v>0.703006530379747</v>
      </c>
      <c r="AQ7" s="52">
        <v>0.703244489970208</v>
      </c>
      <c r="AR7" s="52">
        <v>0.706377576907894</v>
      </c>
      <c r="AS7" s="52">
        <v>0.698967420725727</v>
      </c>
      <c r="AT7" s="52">
        <v>0.690954243274853</v>
      </c>
      <c r="AU7" s="52">
        <v>0.70456825069422</v>
      </c>
      <c r="AV7" s="52">
        <v>0.706926787740693</v>
      </c>
      <c r="AW7" s="52">
        <v>0.714334764976076</v>
      </c>
      <c r="AX7" s="52">
        <v>0.743483513950538</v>
      </c>
      <c r="AY7" s="52">
        <v>0.770224258052316</v>
      </c>
      <c r="AZ7" s="52">
        <v>0.762598130075187</v>
      </c>
      <c r="BA7" s="52">
        <v>0.748908440610401</v>
      </c>
      <c r="BB7" s="52">
        <v>0.745202889473684</v>
      </c>
      <c r="BC7" s="52">
        <v>0.732728688088642</v>
      </c>
      <c r="BD7" s="52">
        <v>0.684807463791802</v>
      </c>
      <c r="BE7" s="53">
        <v>0.682335495424275</v>
      </c>
      <c r="BF7" s="457">
        <v>-0.00633210534216977</v>
      </c>
      <c r="BG7" s="457">
        <v>-8.93188814408807E-4</v>
      </c>
      <c r="BH7" s="457">
        <v>0.109739891655033</v>
      </c>
    </row>
    <row r="8" spans="8:8" s="47" ht="10.2" customFormat="1">
      <c r="A8" s="54" t="s">
        <v>97</v>
      </c>
      <c r="B8" s="55">
        <v>0.133322320956526</v>
      </c>
      <c r="C8" s="55">
        <v>0.140620068952729</v>
      </c>
      <c r="D8" s="55">
        <v>0.14073570742648</v>
      </c>
      <c r="E8" s="55">
        <v>0.155460450961759</v>
      </c>
      <c r="F8" s="55">
        <v>0.162270603765372</v>
      </c>
      <c r="G8" s="55">
        <v>0.162359025339549</v>
      </c>
      <c r="H8" s="55">
        <v>0.165844139735813</v>
      </c>
      <c r="I8" s="55">
        <v>0.186729784402924</v>
      </c>
      <c r="J8" s="55">
        <v>0.201506917718543</v>
      </c>
      <c r="K8" s="55">
        <v>0.208672648058213</v>
      </c>
      <c r="L8" s="55">
        <v>0.202723019617013</v>
      </c>
      <c r="M8" s="55">
        <v>0.238507535418537</v>
      </c>
      <c r="N8" s="55">
        <v>0.251971218624592</v>
      </c>
      <c r="O8" s="55">
        <v>0.264087866573097</v>
      </c>
      <c r="P8" s="55">
        <v>0.281200372422994</v>
      </c>
      <c r="Q8" s="55">
        <v>0.288711163181232</v>
      </c>
      <c r="R8" s="55">
        <v>0.302396032732906</v>
      </c>
      <c r="S8" s="55">
        <v>0.29840048945356</v>
      </c>
      <c r="T8" s="55">
        <v>0.332425991641743</v>
      </c>
      <c r="U8" s="55">
        <v>0.393563261351534</v>
      </c>
      <c r="V8" s="55">
        <v>0.397108944238884</v>
      </c>
      <c r="W8" s="55">
        <v>0.439606722006723</v>
      </c>
      <c r="X8" s="55">
        <v>0.493954331757929</v>
      </c>
      <c r="Y8" s="55">
        <v>0.495120612596507</v>
      </c>
      <c r="Z8" s="55">
        <v>0.570062678947369</v>
      </c>
      <c r="AA8" s="55">
        <v>0.665373152631579</v>
      </c>
      <c r="AB8" s="55">
        <v>0.703682756332723</v>
      </c>
      <c r="AC8" s="55">
        <v>0.756459350862218</v>
      </c>
      <c r="AD8" s="55">
        <v>0.782414843539413</v>
      </c>
      <c r="AE8" s="55">
        <v>0.78306382768428</v>
      </c>
      <c r="AF8" s="55">
        <v>0.768173887569619</v>
      </c>
      <c r="AG8" s="55">
        <v>0.78539029954586</v>
      </c>
      <c r="AH8" s="55">
        <v>0.798715494291267</v>
      </c>
      <c r="AI8" s="55">
        <v>0.807429655439497</v>
      </c>
      <c r="AJ8" s="55">
        <v>0.814808700112981</v>
      </c>
      <c r="AK8" s="55">
        <v>0.818585095153263</v>
      </c>
      <c r="AL8" s="55">
        <v>0.822127438407575</v>
      </c>
      <c r="AM8" s="55">
        <v>0.867722435754466</v>
      </c>
      <c r="AN8" s="55">
        <v>0.86012624536321</v>
      </c>
      <c r="AO8" s="55">
        <v>0.867439184225938</v>
      </c>
      <c r="AP8" s="55">
        <v>0.870452199000599</v>
      </c>
      <c r="AQ8" s="55">
        <v>0.861296493323237</v>
      </c>
      <c r="AR8" s="55">
        <v>0.871240524502588</v>
      </c>
      <c r="AS8" s="55">
        <v>0.849830404266335</v>
      </c>
      <c r="AT8" s="55">
        <v>0.846684878711959</v>
      </c>
      <c r="AU8" s="55">
        <v>0.871118677369296</v>
      </c>
      <c r="AV8" s="55">
        <v>0.870941935722188</v>
      </c>
      <c r="AW8" s="55">
        <v>0.878227939926947</v>
      </c>
      <c r="AX8" s="55">
        <v>0.912685580791521</v>
      </c>
      <c r="AY8" s="55">
        <v>0.925348663530169</v>
      </c>
      <c r="AZ8" s="55">
        <v>0.923059912183363</v>
      </c>
      <c r="BA8" s="55">
        <v>0.920637945287377</v>
      </c>
      <c r="BB8" s="55">
        <v>0.877375785290684</v>
      </c>
      <c r="BC8" s="55">
        <v>0.913247581276083</v>
      </c>
      <c r="BD8" s="55">
        <v>0.849616207944051</v>
      </c>
      <c r="BE8" s="55">
        <v>0.844789342829922</v>
      </c>
      <c r="BF8" s="458">
        <v>-0.00839794798024751</v>
      </c>
      <c r="BG8" s="458">
        <v>3.45674336590385E-4</v>
      </c>
      <c r="BH8" s="458">
        <v>0.135867313916942</v>
      </c>
    </row>
    <row r="9" spans="8:8">
      <c r="B9" s="52"/>
      <c r="C9" s="52"/>
      <c r="D9" s="52"/>
      <c r="E9" s="52"/>
      <c r="F9" s="52"/>
      <c r="G9" s="52"/>
      <c r="H9" s="52"/>
      <c r="I9" s="52"/>
      <c r="J9" s="52"/>
      <c r="K9" s="52"/>
      <c r="L9" s="52"/>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2"/>
      <c r="AP9" s="52"/>
      <c r="AQ9" s="52"/>
      <c r="AR9" s="52"/>
      <c r="AS9" s="52"/>
      <c r="AT9" s="52"/>
      <c r="AU9" s="52"/>
      <c r="AV9" s="52"/>
      <c r="AW9" s="52"/>
      <c r="AX9" s="52"/>
      <c r="AY9" s="52"/>
      <c r="AZ9" s="52"/>
      <c r="BA9" s="52"/>
      <c r="BB9" s="52"/>
      <c r="BC9" s="52"/>
      <c r="BD9" s="52"/>
      <c r="BE9" s="53"/>
      <c r="BF9" s="457"/>
      <c r="BG9" s="457"/>
      <c r="BH9" s="457"/>
    </row>
    <row r="10" spans="8:8">
      <c r="A10" s="45" t="s">
        <v>98</v>
      </c>
      <c r="B10" s="52">
        <v>0.0</v>
      </c>
      <c r="C10" s="52">
        <v>0.0</v>
      </c>
      <c r="D10" s="52">
        <v>0.0</v>
      </c>
      <c r="E10" s="52">
        <v>0.0</v>
      </c>
      <c r="F10" s="52">
        <v>0.0</v>
      </c>
      <c r="G10" s="52">
        <v>4.75409912536443E-4</v>
      </c>
      <c r="H10" s="52">
        <v>4.98646137026239E-4</v>
      </c>
      <c r="I10" s="52">
        <v>6.43531519274376E-4</v>
      </c>
      <c r="J10" s="52">
        <v>4.90424344023324E-4</v>
      </c>
      <c r="K10" s="52">
        <v>5.00676714285714E-4</v>
      </c>
      <c r="L10" s="52">
        <v>5.4922641509434E-4</v>
      </c>
      <c r="M10" s="52">
        <v>5.02027915451895E-4</v>
      </c>
      <c r="N10" s="52">
        <v>5.38551078167116E-4</v>
      </c>
      <c r="O10" s="52">
        <v>5.41366620879121E-4</v>
      </c>
      <c r="P10" s="52">
        <v>8.43937633928572E-4</v>
      </c>
      <c r="Q10" s="52">
        <v>8.62515679442509E-4</v>
      </c>
      <c r="R10" s="52">
        <v>7.47225E-4</v>
      </c>
      <c r="S10" s="52">
        <v>9.5912465437788E-4</v>
      </c>
      <c r="T10" s="52">
        <v>0.00137314784053156</v>
      </c>
      <c r="U10" s="52">
        <v>9.73927918118467E-4</v>
      </c>
      <c r="V10" s="52">
        <v>0.00103321614285714</v>
      </c>
      <c r="W10" s="52">
        <v>0.00107078920807453</v>
      </c>
      <c r="X10" s="52">
        <v>0.00108156823308271</v>
      </c>
      <c r="Y10" s="52">
        <v>0.00121116047351525</v>
      </c>
      <c r="Z10" s="52">
        <v>0.00119376907894737</v>
      </c>
      <c r="AA10" s="52">
        <v>0.00106763283730159</v>
      </c>
      <c r="AB10" s="52">
        <v>9.96004043126685E-4</v>
      </c>
      <c r="AC10" s="52">
        <v>0.00101865494505495</v>
      </c>
      <c r="AD10" s="52">
        <v>0.00107438402777778</v>
      </c>
      <c r="AE10" s="52">
        <v>0.00119290037593985</v>
      </c>
      <c r="AF10" s="52">
        <v>0.00115592457298137</v>
      </c>
      <c r="AG10" s="52">
        <v>0.00351397492063492</v>
      </c>
      <c r="AH10" s="52">
        <v>0.0044563205</v>
      </c>
      <c r="AI10" s="52">
        <v>0.00463881203007519</v>
      </c>
      <c r="AJ10" s="52">
        <v>0.00650455142857143</v>
      </c>
      <c r="AK10" s="52">
        <v>0.0067501431010453</v>
      </c>
      <c r="AL10" s="52">
        <v>0.00605369188888523</v>
      </c>
      <c r="AM10" s="52">
        <v>0.00839277687707641</v>
      </c>
      <c r="AN10" s="52">
        <v>0.00994578322619307</v>
      </c>
      <c r="AO10" s="52">
        <v>0.00877357635757694</v>
      </c>
      <c r="AP10" s="52">
        <v>0.0104008325209691</v>
      </c>
      <c r="AQ10" s="52">
        <v>0.0150826275552086</v>
      </c>
      <c r="AR10" s="52">
        <v>0.0150677144033942</v>
      </c>
      <c r="AS10" s="52">
        <v>0.0160938550746494</v>
      </c>
      <c r="AT10" s="52">
        <v>0.0163271415285408</v>
      </c>
      <c r="AU10" s="52">
        <v>0.0188974224529399</v>
      </c>
      <c r="AV10" s="52">
        <v>0.0204330177859665</v>
      </c>
      <c r="AW10" s="52">
        <v>0.0227536185699036</v>
      </c>
      <c r="AX10" s="52">
        <v>0.0226490697389573</v>
      </c>
      <c r="AY10" s="52">
        <v>0.0210904109919111</v>
      </c>
      <c r="AZ10" s="52">
        <v>0.0216591408017964</v>
      </c>
      <c r="BA10" s="52">
        <v>0.0177752380066152</v>
      </c>
      <c r="BB10" s="52">
        <v>0.0214528905693705</v>
      </c>
      <c r="BC10" s="52">
        <v>0.00423219850613839</v>
      </c>
      <c r="BD10" s="52">
        <v>0.00555316414021569</v>
      </c>
      <c r="BE10" s="53">
        <v>0.00367647359965065</v>
      </c>
      <c r="BF10" s="457">
        <v>-0.339758649800483</v>
      </c>
      <c r="BG10" s="457">
        <v>-0.10223424507306</v>
      </c>
      <c r="BH10" s="457">
        <v>5.91286569735588E-4</v>
      </c>
    </row>
    <row r="11" spans="8:8">
      <c r="A11" s="45" t="s">
        <v>99</v>
      </c>
      <c r="B11" s="52">
        <v>0.0</v>
      </c>
      <c r="C11" s="52">
        <v>0.0</v>
      </c>
      <c r="D11" s="52">
        <v>0.0</v>
      </c>
      <c r="E11" s="52">
        <v>0.0</v>
      </c>
      <c r="F11" s="52">
        <v>0.0</v>
      </c>
      <c r="G11" s="52">
        <v>0.005146915</v>
      </c>
      <c r="H11" s="52">
        <v>0.0063339525</v>
      </c>
      <c r="I11" s="52">
        <v>0.007165701875</v>
      </c>
      <c r="J11" s="52">
        <v>0.00750800375</v>
      </c>
      <c r="K11" s="52">
        <v>0.007851518</v>
      </c>
      <c r="L11" s="52">
        <v>0.00867177575</v>
      </c>
      <c r="M11" s="52">
        <v>0.00864337725</v>
      </c>
      <c r="N11" s="52">
        <v>0.011168454625</v>
      </c>
      <c r="O11" s="52">
        <v>0.01331944075</v>
      </c>
      <c r="P11" s="52">
        <v>0.017760194</v>
      </c>
      <c r="Q11" s="52">
        <v>0.018055082625</v>
      </c>
      <c r="R11" s="52">
        <v>0.01873622875</v>
      </c>
      <c r="S11" s="52">
        <v>0.02178474475</v>
      </c>
      <c r="T11" s="52">
        <v>0.0298445495</v>
      </c>
      <c r="U11" s="52">
        <v>0.028516788875</v>
      </c>
      <c r="V11" s="52">
        <v>0.0306712558859223</v>
      </c>
      <c r="W11" s="52">
        <v>0.0319393242386731</v>
      </c>
      <c r="X11" s="52">
        <v>0.0356569731472492</v>
      </c>
      <c r="Y11" s="52">
        <v>0.0333978379409385</v>
      </c>
      <c r="Z11" s="52">
        <v>0.0340316233851133</v>
      </c>
      <c r="AA11" s="52">
        <v>0.038590625</v>
      </c>
      <c r="AB11" s="52">
        <v>0.039996125625</v>
      </c>
      <c r="AC11" s="52">
        <v>0.0492936073794521</v>
      </c>
      <c r="AD11" s="52">
        <v>0.0498393703322444</v>
      </c>
      <c r="AE11" s="52">
        <v>0.0538822364877749</v>
      </c>
      <c r="AF11" s="52">
        <v>0.0559374048895831</v>
      </c>
      <c r="AG11" s="52">
        <v>0.0675270962822204</v>
      </c>
      <c r="AH11" s="52">
        <v>0.073789509982127</v>
      </c>
      <c r="AI11" s="52">
        <v>0.0750523301216012</v>
      </c>
      <c r="AJ11" s="52">
        <v>0.0837600228095872</v>
      </c>
      <c r="AK11" s="52">
        <v>0.07855363</v>
      </c>
      <c r="AL11" s="52">
        <v>0.0893202773376623</v>
      </c>
      <c r="AM11" s="52">
        <v>0.100941966813415</v>
      </c>
      <c r="AN11" s="52">
        <v>0.116657233269231</v>
      </c>
      <c r="AO11" s="52">
        <v>0.121572198906752</v>
      </c>
      <c r="AP11" s="52">
        <v>0.131608462633181</v>
      </c>
      <c r="AQ11" s="52">
        <v>0.142854454377116</v>
      </c>
      <c r="AR11" s="52">
        <v>0.172731684049547</v>
      </c>
      <c r="AS11" s="52">
        <v>0.188030892371466</v>
      </c>
      <c r="AT11" s="52">
        <v>0.216049903414503</v>
      </c>
      <c r="AU11" s="52">
        <v>0.299827205162342</v>
      </c>
      <c r="AV11" s="52">
        <v>0.304405075008442</v>
      </c>
      <c r="AW11" s="52">
        <v>0.33164531161242</v>
      </c>
      <c r="AX11" s="52">
        <v>0.377632075436542</v>
      </c>
      <c r="AY11" s="52">
        <v>0.431324249512301</v>
      </c>
      <c r="AZ11" s="52">
        <v>0.454267207567212</v>
      </c>
      <c r="BA11" s="52">
        <v>0.464746096604503</v>
      </c>
      <c r="BB11" s="52">
        <v>0.476208948021593</v>
      </c>
      <c r="BC11" s="52">
        <v>0.486577886480875</v>
      </c>
      <c r="BD11" s="52">
        <v>0.489585528494163</v>
      </c>
      <c r="BE11" s="53">
        <v>0.491758885155769</v>
      </c>
      <c r="BF11" s="457">
        <v>0.00169480734613225</v>
      </c>
      <c r="BG11" s="457">
        <v>0.0852441402784603</v>
      </c>
      <c r="BH11" s="457">
        <v>0.0790894906380891</v>
      </c>
    </row>
    <row r="12" spans="8:8">
      <c r="A12" s="45" t="s">
        <v>100</v>
      </c>
      <c r="B12" s="52">
        <v>0.0</v>
      </c>
      <c r="C12" s="52">
        <v>0.0</v>
      </c>
      <c r="D12" s="52">
        <v>0.0</v>
      </c>
      <c r="E12" s="52">
        <v>0.0</v>
      </c>
      <c r="F12" s="52">
        <v>0.0</v>
      </c>
      <c r="G12" s="52">
        <v>0.0</v>
      </c>
      <c r="H12" s="52">
        <v>6.6E-4</v>
      </c>
      <c r="I12" s="52">
        <v>5.7E-4</v>
      </c>
      <c r="J12" s="52">
        <v>5.1E-4</v>
      </c>
      <c r="K12" s="52">
        <v>4.6E-4</v>
      </c>
      <c r="L12" s="52">
        <v>5.1E-4</v>
      </c>
      <c r="M12" s="52">
        <v>7.3E-4</v>
      </c>
      <c r="N12" s="52">
        <v>8.0E-4</v>
      </c>
      <c r="O12" s="52">
        <v>9.1E-4</v>
      </c>
      <c r="P12" s="52">
        <v>9.4E-4</v>
      </c>
      <c r="Q12" s="52">
        <v>0.00105</v>
      </c>
      <c r="R12" s="52">
        <v>0.0011</v>
      </c>
      <c r="S12" s="52">
        <v>0.00137</v>
      </c>
      <c r="T12" s="52">
        <v>0.00208</v>
      </c>
      <c r="U12" s="52">
        <v>0.00201</v>
      </c>
      <c r="V12" s="52">
        <v>0.00195</v>
      </c>
      <c r="W12" s="52">
        <v>0.0028</v>
      </c>
      <c r="X12" s="52">
        <v>0.00271</v>
      </c>
      <c r="Y12" s="52">
        <v>0.00327</v>
      </c>
      <c r="Z12" s="52">
        <v>0.00321</v>
      </c>
      <c r="AA12" s="52">
        <v>0.00963</v>
      </c>
      <c r="AB12" s="52">
        <v>0.01033</v>
      </c>
      <c r="AC12" s="52">
        <v>0.01743</v>
      </c>
      <c r="AD12" s="52">
        <v>0.0175</v>
      </c>
      <c r="AE12" s="52">
        <v>0.01786</v>
      </c>
      <c r="AF12" s="52">
        <v>0.01879</v>
      </c>
      <c r="AG12" s="52">
        <v>0.01738</v>
      </c>
      <c r="AH12" s="52">
        <v>0.01743</v>
      </c>
      <c r="AI12" s="52">
        <v>0.01161</v>
      </c>
      <c r="AJ12" s="52">
        <v>0.0145</v>
      </c>
      <c r="AK12" s="52">
        <v>0.01375</v>
      </c>
      <c r="AL12" s="52">
        <v>0.0167207142857143</v>
      </c>
      <c r="AM12" s="52">
        <v>0.0175801935483871</v>
      </c>
      <c r="AN12" s="52">
        <v>0.0166240384615385</v>
      </c>
      <c r="AO12" s="52">
        <v>0.0197925477707006</v>
      </c>
      <c r="AP12" s="52">
        <v>0.0173335443037975</v>
      </c>
      <c r="AQ12" s="52">
        <v>0.01377</v>
      </c>
      <c r="AR12" s="52">
        <v>0.0257805</v>
      </c>
      <c r="AS12" s="52">
        <v>0.0340992460464596</v>
      </c>
      <c r="AT12" s="52">
        <v>0.0320325504806667</v>
      </c>
      <c r="AU12" s="52">
        <v>0.0320312281560736</v>
      </c>
      <c r="AV12" s="52">
        <v>0.0402504386345122</v>
      </c>
      <c r="AW12" s="52">
        <v>0.0554803362272384</v>
      </c>
      <c r="AX12" s="52">
        <v>0.0635595752353012</v>
      </c>
      <c r="AY12" s="52">
        <v>0.0457156029799402</v>
      </c>
      <c r="AZ12" s="52">
        <v>0.0506915375705517</v>
      </c>
      <c r="BA12" s="52">
        <v>0.0608579320338161</v>
      </c>
      <c r="BB12" s="52">
        <v>0.067043791014483</v>
      </c>
      <c r="BC12" s="52">
        <v>0.0819333070904859</v>
      </c>
      <c r="BD12" s="52">
        <v>0.0851015641318094</v>
      </c>
      <c r="BE12" s="53">
        <v>0.091821728464846</v>
      </c>
      <c r="BF12" s="457">
        <v>0.0760184064712979</v>
      </c>
      <c r="BG12" s="457">
        <v>0.102642181352286</v>
      </c>
      <c r="BH12" s="457">
        <v>0.0147676716232453</v>
      </c>
    </row>
    <row r="13" spans="8:8" ht="11.1" customHeight="1">
      <c r="A13" s="45" t="s">
        <v>101</v>
      </c>
      <c r="B13" s="52">
        <v>0.0</v>
      </c>
      <c r="C13" s="52">
        <v>0.0</v>
      </c>
      <c r="D13" s="52">
        <v>0.0</v>
      </c>
      <c r="E13" s="52">
        <v>0.0</v>
      </c>
      <c r="F13" s="52">
        <v>0.0</v>
      </c>
      <c r="G13" s="52">
        <v>0.0</v>
      </c>
      <c r="H13" s="52">
        <v>0.0</v>
      </c>
      <c r="I13" s="52">
        <v>0.0</v>
      </c>
      <c r="J13" s="52">
        <v>0.0</v>
      </c>
      <c r="K13" s="52">
        <v>0.0</v>
      </c>
      <c r="L13" s="52">
        <v>0.00189</v>
      </c>
      <c r="M13" s="52">
        <v>0.00202</v>
      </c>
      <c r="N13" s="52">
        <v>0.00192</v>
      </c>
      <c r="O13" s="52">
        <v>0.00206</v>
      </c>
      <c r="P13" s="52">
        <v>0.00216</v>
      </c>
      <c r="Q13" s="52">
        <v>0.00227</v>
      </c>
      <c r="R13" s="52">
        <v>0.00212</v>
      </c>
      <c r="S13" s="52">
        <v>0.00231</v>
      </c>
      <c r="T13" s="52">
        <v>0.00234</v>
      </c>
      <c r="U13" s="52">
        <v>0.00255</v>
      </c>
      <c r="V13" s="52">
        <v>0.00267</v>
      </c>
      <c r="W13" s="52">
        <v>0.00266</v>
      </c>
      <c r="X13" s="52">
        <v>0.00268</v>
      </c>
      <c r="Y13" s="52">
        <v>0.00274</v>
      </c>
      <c r="Z13" s="52">
        <v>0.00274</v>
      </c>
      <c r="AA13" s="52">
        <v>0.00274</v>
      </c>
      <c r="AB13" s="52">
        <v>0.00269</v>
      </c>
      <c r="AC13" s="52">
        <v>0.0034</v>
      </c>
      <c r="AD13" s="52">
        <v>0.00389</v>
      </c>
      <c r="AE13" s="52">
        <v>0.00444</v>
      </c>
      <c r="AF13" s="52">
        <v>0.00477</v>
      </c>
      <c r="AG13" s="52">
        <v>0.00496</v>
      </c>
      <c r="AH13" s="52">
        <v>0.00483</v>
      </c>
      <c r="AI13" s="52">
        <v>0.00532</v>
      </c>
      <c r="AJ13" s="52">
        <v>0.00457</v>
      </c>
      <c r="AK13" s="52">
        <v>0.00496</v>
      </c>
      <c r="AL13" s="52">
        <v>0.00492779220779221</v>
      </c>
      <c r="AM13" s="52">
        <v>0.00484664516129032</v>
      </c>
      <c r="AN13" s="52">
        <v>0.00485480769230769</v>
      </c>
      <c r="AO13" s="52">
        <v>0.00455101910828025</v>
      </c>
      <c r="AP13" s="52">
        <v>0.00487082278481013</v>
      </c>
      <c r="AQ13" s="52">
        <v>0.00500113780589292</v>
      </c>
      <c r="AR13" s="52">
        <v>0.0048494918340572</v>
      </c>
      <c r="AS13" s="52">
        <v>0.004840400414305</v>
      </c>
      <c r="AT13" s="52">
        <v>0.00947549120108235</v>
      </c>
      <c r="AU13" s="52">
        <v>0.010418852446272</v>
      </c>
      <c r="AV13" s="52">
        <v>0.0128593489621982</v>
      </c>
      <c r="AW13" s="52">
        <v>0.0136870886265794</v>
      </c>
      <c r="AX13" s="52">
        <v>0.0124099011598094</v>
      </c>
      <c r="AY13" s="52">
        <v>0.0158398336189293</v>
      </c>
      <c r="AZ13" s="52">
        <v>0.0166014118945057</v>
      </c>
      <c r="BA13" s="52">
        <v>0.0180504179466982</v>
      </c>
      <c r="BB13" s="52">
        <v>0.0179213335547336</v>
      </c>
      <c r="BC13" s="52">
        <v>0.0189597357437475</v>
      </c>
      <c r="BD13" s="52">
        <v>0.0217493768031355</v>
      </c>
      <c r="BE13" s="53">
        <v>0.0216237743273644</v>
      </c>
      <c r="BF13" s="457">
        <v>-0.0084914537121672</v>
      </c>
      <c r="BG13" s="457">
        <v>0.0866370495206292</v>
      </c>
      <c r="BH13" s="457">
        <v>0.00347774762967935</v>
      </c>
    </row>
    <row r="14" spans="8:8" ht="11.1" customHeight="1">
      <c r="A14" s="45" t="s">
        <v>102</v>
      </c>
      <c r="B14" s="52">
        <v>0.0</v>
      </c>
      <c r="C14" s="52">
        <v>0.0</v>
      </c>
      <c r="D14" s="52">
        <v>0.0</v>
      </c>
      <c r="E14" s="52">
        <v>0.0</v>
      </c>
      <c r="F14" s="52">
        <v>0.0</v>
      </c>
      <c r="G14" s="52">
        <v>0.0</v>
      </c>
      <c r="H14" s="52">
        <v>0.0</v>
      </c>
      <c r="I14" s="52">
        <v>0.0</v>
      </c>
      <c r="J14" s="52">
        <v>0.0</v>
      </c>
      <c r="K14" s="52">
        <v>0.0</v>
      </c>
      <c r="L14" s="52">
        <v>0.0</v>
      </c>
      <c r="M14" s="52">
        <v>0.0</v>
      </c>
      <c r="N14" s="52">
        <v>0.0</v>
      </c>
      <c r="O14" s="52">
        <v>0.0</v>
      </c>
      <c r="P14" s="52">
        <v>0.0</v>
      </c>
      <c r="Q14" s="52">
        <v>0.0</v>
      </c>
      <c r="R14" s="52">
        <v>0.0</v>
      </c>
      <c r="S14" s="52">
        <v>0.0</v>
      </c>
      <c r="T14" s="52">
        <v>0.0</v>
      </c>
      <c r="U14" s="52">
        <v>0.0</v>
      </c>
      <c r="V14" s="52">
        <v>0.0</v>
      </c>
      <c r="W14" s="52">
        <v>0.0</v>
      </c>
      <c r="X14" s="52">
        <v>0.0</v>
      </c>
      <c r="Y14" s="52">
        <v>0.0</v>
      </c>
      <c r="Z14" s="52">
        <v>0.0</v>
      </c>
      <c r="AA14" s="52">
        <v>0.0</v>
      </c>
      <c r="AB14" s="52">
        <v>0.0</v>
      </c>
      <c r="AC14" s="52">
        <v>0.0</v>
      </c>
      <c r="AD14" s="52">
        <v>0.0</v>
      </c>
      <c r="AE14" s="52">
        <v>0.0</v>
      </c>
      <c r="AF14" s="52">
        <v>0.0</v>
      </c>
      <c r="AG14" s="52">
        <v>0.0</v>
      </c>
      <c r="AH14" s="52">
        <v>0.0</v>
      </c>
      <c r="AI14" s="52">
        <v>0.0</v>
      </c>
      <c r="AJ14" s="52">
        <v>0.0</v>
      </c>
      <c r="AK14" s="52">
        <v>0.0</v>
      </c>
      <c r="AL14" s="52">
        <v>0.0</v>
      </c>
      <c r="AM14" s="52">
        <v>0.0</v>
      </c>
      <c r="AN14" s="52">
        <v>0.0</v>
      </c>
      <c r="AO14" s="52">
        <v>3.15800770700637E-5</v>
      </c>
      <c r="AP14" s="52">
        <v>9.9601337335443E-4</v>
      </c>
      <c r="AQ14" s="52">
        <v>0.00140063059732868</v>
      </c>
      <c r="AR14" s="52">
        <v>0.0020918231814375</v>
      </c>
      <c r="AS14" s="52">
        <v>0.00197972935937888</v>
      </c>
      <c r="AT14" s="52">
        <v>0.00204490919388889</v>
      </c>
      <c r="AU14" s="52">
        <v>0.0022111022584027</v>
      </c>
      <c r="AV14" s="52">
        <v>0.00259540589084433</v>
      </c>
      <c r="AW14" s="52">
        <v>0.00274800278942673</v>
      </c>
      <c r="AX14" s="52">
        <v>0.00272623814997235</v>
      </c>
      <c r="AY14" s="52">
        <v>0.00365982580830503</v>
      </c>
      <c r="AZ14" s="52">
        <v>0.00371344704428571</v>
      </c>
      <c r="BA14" s="52">
        <v>0.00443425225578071</v>
      </c>
      <c r="BB14" s="52">
        <v>0.00387765</v>
      </c>
      <c r="BC14" s="52">
        <v>0.00382918425003947</v>
      </c>
      <c r="BD14" s="52">
        <v>0.00405357731845768</v>
      </c>
      <c r="BE14" s="53">
        <v>0.00430575917210133</v>
      </c>
      <c r="BF14" s="457">
        <v>0.0593099540068589</v>
      </c>
      <c r="BG14" s="457">
        <v>0.0708199244082275</v>
      </c>
      <c r="BH14" s="457">
        <v>6.92494452080729E-4</v>
      </c>
    </row>
    <row r="15" spans="8:8" ht="11.1" customHeight="1">
      <c r="A15" s="45" t="s">
        <v>103</v>
      </c>
      <c r="B15" s="52">
        <v>0.0</v>
      </c>
      <c r="C15" s="52">
        <v>0.0</v>
      </c>
      <c r="D15" s="52">
        <v>0.0</v>
      </c>
      <c r="E15" s="52">
        <v>0.0</v>
      </c>
      <c r="F15" s="52">
        <v>0.0</v>
      </c>
      <c r="G15" s="52">
        <v>0.0</v>
      </c>
      <c r="H15" s="52">
        <v>0.00227</v>
      </c>
      <c r="I15" s="52">
        <v>0.00227</v>
      </c>
      <c r="J15" s="52">
        <v>0.0023</v>
      </c>
      <c r="K15" s="52">
        <v>0.00266</v>
      </c>
      <c r="L15" s="52">
        <v>0.00266</v>
      </c>
      <c r="M15" s="52">
        <v>0.00245</v>
      </c>
      <c r="N15" s="52">
        <v>0.00242</v>
      </c>
      <c r="O15" s="52">
        <v>0.00215</v>
      </c>
      <c r="P15" s="52">
        <v>0.00163</v>
      </c>
      <c r="Q15" s="52">
        <v>8.5E-4</v>
      </c>
      <c r="R15" s="52">
        <v>7.6E-4</v>
      </c>
      <c r="S15" s="52">
        <v>0.00151</v>
      </c>
      <c r="T15" s="52">
        <v>0.00145</v>
      </c>
      <c r="U15" s="52">
        <v>0.00142</v>
      </c>
      <c r="V15" s="52">
        <v>0.00169</v>
      </c>
      <c r="W15" s="52">
        <v>0.00154</v>
      </c>
      <c r="X15" s="52">
        <v>0.00136</v>
      </c>
      <c r="Y15" s="52">
        <v>0.00136</v>
      </c>
      <c r="Z15" s="52">
        <v>0.00145</v>
      </c>
      <c r="AA15" s="52">
        <v>0.00136</v>
      </c>
      <c r="AB15" s="52">
        <v>0.00133</v>
      </c>
      <c r="AC15" s="52">
        <v>0.00133</v>
      </c>
      <c r="AD15" s="52">
        <v>0.00109</v>
      </c>
      <c r="AE15" s="52">
        <v>0.00119</v>
      </c>
      <c r="AF15" s="52">
        <v>0.00142</v>
      </c>
      <c r="AG15" s="52">
        <v>0.00137</v>
      </c>
      <c r="AH15" s="52">
        <v>0.00154</v>
      </c>
      <c r="AI15" s="52">
        <v>0.00126</v>
      </c>
      <c r="AJ15" s="52">
        <v>0.00139</v>
      </c>
      <c r="AK15" s="52">
        <v>0.00158</v>
      </c>
      <c r="AL15" s="52">
        <v>0.00161941558441558</v>
      </c>
      <c r="AM15" s="52">
        <v>0.001836</v>
      </c>
      <c r="AN15" s="52">
        <v>0.00192230769230769</v>
      </c>
      <c r="AO15" s="52">
        <v>0.00149101910828025</v>
      </c>
      <c r="AP15" s="52">
        <v>0.00336987341772152</v>
      </c>
      <c r="AQ15" s="52">
        <v>0.00334867924528302</v>
      </c>
      <c r="AR15" s="52">
        <v>0.0039875625</v>
      </c>
      <c r="AS15" s="52">
        <v>0.00437142857142857</v>
      </c>
      <c r="AT15" s="52">
        <v>0.00434444444444444</v>
      </c>
      <c r="AU15" s="52">
        <v>0.00631711656441717</v>
      </c>
      <c r="AV15" s="52">
        <v>0.00629725609756097</v>
      </c>
      <c r="AW15" s="52">
        <v>0.00619418181818181</v>
      </c>
      <c r="AX15" s="52">
        <v>0.00884819277108433</v>
      </c>
      <c r="AY15" s="52">
        <v>0.0118277245508982</v>
      </c>
      <c r="AZ15" s="52">
        <v>0.00826017857142856</v>
      </c>
      <c r="BA15" s="52">
        <v>0.00503360946745562</v>
      </c>
      <c r="BB15" s="52">
        <v>0.004242906</v>
      </c>
      <c r="BC15" s="52">
        <v>0.00374801684210526</v>
      </c>
      <c r="BD15" s="52">
        <v>0.00472444276935682</v>
      </c>
      <c r="BE15" s="53">
        <v>0.00616589223798419</v>
      </c>
      <c r="BF15" s="457">
        <v>0.301538792630465</v>
      </c>
      <c r="BG15" s="457">
        <v>0.00842042722537628</v>
      </c>
      <c r="BH15" s="457">
        <v>9.91659309372817E-4</v>
      </c>
    </row>
    <row r="16" spans="8:8">
      <c r="A16" s="45" t="s">
        <v>104</v>
      </c>
      <c r="B16" s="52">
        <v>0.0</v>
      </c>
      <c r="C16" s="52">
        <v>0.0</v>
      </c>
      <c r="D16" s="52">
        <v>0.0</v>
      </c>
      <c r="E16" s="52">
        <v>0.0</v>
      </c>
      <c r="F16" s="52">
        <v>0.0</v>
      </c>
      <c r="G16" s="52">
        <v>0.0</v>
      </c>
      <c r="H16" s="52">
        <v>3.5E-4</v>
      </c>
      <c r="I16" s="52">
        <v>3.5E-4</v>
      </c>
      <c r="J16" s="52">
        <v>2.9E-4</v>
      </c>
      <c r="K16" s="52">
        <v>2.5E-4</v>
      </c>
      <c r="L16" s="52">
        <v>2.3E-4</v>
      </c>
      <c r="M16" s="52">
        <v>1.9E-4</v>
      </c>
      <c r="N16" s="52">
        <v>2.3E-4</v>
      </c>
      <c r="O16" s="52">
        <v>2.9E-4</v>
      </c>
      <c r="P16" s="52">
        <v>2.9E-4</v>
      </c>
      <c r="Q16" s="52">
        <v>2.6E-4</v>
      </c>
      <c r="R16" s="52">
        <v>1.9E-4</v>
      </c>
      <c r="S16" s="52">
        <v>1.8E-4</v>
      </c>
      <c r="T16" s="52">
        <v>1.6E-4</v>
      </c>
      <c r="U16" s="52">
        <v>1.3E-4</v>
      </c>
      <c r="V16" s="52">
        <v>1.7E-4</v>
      </c>
      <c r="W16" s="52">
        <v>2.6E-4</v>
      </c>
      <c r="X16" s="52">
        <v>3.1E-4</v>
      </c>
      <c r="Y16" s="52">
        <v>2.7E-4</v>
      </c>
      <c r="Z16" s="52">
        <v>2.6E-4</v>
      </c>
      <c r="AA16" s="52">
        <v>3.1E-4</v>
      </c>
      <c r="AB16" s="52">
        <v>2.5E-4</v>
      </c>
      <c r="AC16" s="52">
        <v>3.0E-4</v>
      </c>
      <c r="AD16" s="52">
        <v>2.8E-4</v>
      </c>
      <c r="AE16" s="52">
        <v>3.2E-4</v>
      </c>
      <c r="AF16" s="52">
        <v>3.3E-4</v>
      </c>
      <c r="AG16" s="52">
        <v>1.7E-4</v>
      </c>
      <c r="AH16" s="52">
        <v>1.8E-4</v>
      </c>
      <c r="AI16" s="52">
        <v>1.8E-4</v>
      </c>
      <c r="AJ16" s="52">
        <v>1.8E-4</v>
      </c>
      <c r="AK16" s="52">
        <v>2.0E-4</v>
      </c>
      <c r="AL16" s="52">
        <v>2.88116883116883E-4</v>
      </c>
      <c r="AM16" s="52">
        <v>2.56645161290323E-4</v>
      </c>
      <c r="AN16" s="52">
        <v>1.17692307692308E-4</v>
      </c>
      <c r="AO16" s="52">
        <v>2.24140127388535E-4</v>
      </c>
      <c r="AP16" s="52">
        <v>2.13037974683544E-4</v>
      </c>
      <c r="AQ16" s="52">
        <v>2.50188679245283E-4</v>
      </c>
      <c r="AR16" s="52">
        <v>1.816875E-4</v>
      </c>
      <c r="AS16" s="52">
        <v>1.90062111801242E-4</v>
      </c>
      <c r="AT16" s="52">
        <v>1.79444444444444E-4</v>
      </c>
      <c r="AU16" s="52">
        <v>0.0</v>
      </c>
      <c r="AV16" s="52">
        <v>0.0</v>
      </c>
      <c r="AW16" s="52">
        <v>0.0</v>
      </c>
      <c r="AX16" s="52">
        <v>0.0</v>
      </c>
      <c r="AY16" s="52">
        <v>0.0</v>
      </c>
      <c r="AZ16" s="52">
        <v>0.0</v>
      </c>
      <c r="BA16" s="52">
        <v>0.0</v>
      </c>
      <c r="BB16" s="52">
        <v>0.0</v>
      </c>
      <c r="BC16" s="52">
        <v>0.0</v>
      </c>
      <c r="BD16" s="52">
        <v>0.0</v>
      </c>
      <c r="BE16" s="53">
        <v>0.0</v>
      </c>
      <c r="BF16" s="457">
        <v>0.0</v>
      </c>
      <c r="BG16" s="457">
        <v>-1.0</v>
      </c>
      <c r="BH16" s="457">
        <v>0.0</v>
      </c>
    </row>
    <row r="17" spans="8:8">
      <c r="A17" s="45" t="s">
        <v>105</v>
      </c>
      <c r="B17" s="52">
        <v>0.0</v>
      </c>
      <c r="C17" s="52">
        <v>0.0</v>
      </c>
      <c r="D17" s="52">
        <v>0.0</v>
      </c>
      <c r="E17" s="52">
        <v>0.0</v>
      </c>
      <c r="F17" s="52">
        <v>0.0</v>
      </c>
      <c r="G17" s="52">
        <v>0.0</v>
      </c>
      <c r="H17" s="52">
        <v>0.0</v>
      </c>
      <c r="I17" s="52">
        <v>0.0</v>
      </c>
      <c r="J17" s="52">
        <v>0.0</v>
      </c>
      <c r="K17" s="52">
        <v>0.0</v>
      </c>
      <c r="L17" s="52">
        <v>0.0</v>
      </c>
      <c r="M17" s="52">
        <v>0.0</v>
      </c>
      <c r="N17" s="52">
        <v>0.0</v>
      </c>
      <c r="O17" s="52">
        <v>0.0</v>
      </c>
      <c r="P17" s="52">
        <v>0.0</v>
      </c>
      <c r="Q17" s="52">
        <v>0.0</v>
      </c>
      <c r="R17" s="52">
        <v>0.0</v>
      </c>
      <c r="S17" s="52">
        <v>0.0</v>
      </c>
      <c r="T17" s="52">
        <v>0.0</v>
      </c>
      <c r="U17" s="52">
        <v>0.0</v>
      </c>
      <c r="V17" s="52">
        <v>0.0</v>
      </c>
      <c r="W17" s="52">
        <v>0.0</v>
      </c>
      <c r="X17" s="52">
        <v>0.0</v>
      </c>
      <c r="Y17" s="52">
        <v>0.0</v>
      </c>
      <c r="Z17" s="52">
        <v>0.0</v>
      </c>
      <c r="AA17" s="52">
        <v>0.0</v>
      </c>
      <c r="AB17" s="52">
        <v>0.0</v>
      </c>
      <c r="AC17" s="52">
        <v>0.0</v>
      </c>
      <c r="AD17" s="52">
        <v>0.0</v>
      </c>
      <c r="AE17" s="52">
        <v>0.0</v>
      </c>
      <c r="AF17" s="52">
        <v>0.0</v>
      </c>
      <c r="AG17" s="52">
        <v>0.0</v>
      </c>
      <c r="AH17" s="52">
        <v>0.0</v>
      </c>
      <c r="AI17" s="52">
        <v>0.0</v>
      </c>
      <c r="AJ17" s="52">
        <v>0.0</v>
      </c>
      <c r="AK17" s="52">
        <v>0.0</v>
      </c>
      <c r="AL17" s="52">
        <v>0.0</v>
      </c>
      <c r="AM17" s="52">
        <v>0.0</v>
      </c>
      <c r="AN17" s="52">
        <v>0.0</v>
      </c>
      <c r="AO17" s="52">
        <v>0.0</v>
      </c>
      <c r="AP17" s="52">
        <v>0.0</v>
      </c>
      <c r="AQ17" s="52">
        <v>0.0</v>
      </c>
      <c r="AR17" s="52">
        <v>0.0</v>
      </c>
      <c r="AS17" s="52">
        <v>0.0</v>
      </c>
      <c r="AT17" s="52">
        <v>0.0</v>
      </c>
      <c r="AU17" s="52">
        <v>0.0</v>
      </c>
      <c r="AV17" s="52">
        <v>0.0</v>
      </c>
      <c r="AW17" s="52">
        <v>0.0</v>
      </c>
      <c r="AX17" s="52">
        <v>0.0</v>
      </c>
      <c r="AY17" s="52">
        <v>0.0</v>
      </c>
      <c r="AZ17" s="52">
        <v>0.0</v>
      </c>
      <c r="BA17" s="52">
        <v>0.0</v>
      </c>
      <c r="BB17" s="52">
        <v>0.0</v>
      </c>
      <c r="BC17" s="52">
        <v>0.0</v>
      </c>
      <c r="BD17" s="52">
        <v>0.0</v>
      </c>
      <c r="BE17" s="53">
        <v>0.0</v>
      </c>
      <c r="BF17" s="457">
        <v>0.0</v>
      </c>
      <c r="BG17" s="457">
        <v>0.0</v>
      </c>
      <c r="BH17" s="457">
        <v>0.0</v>
      </c>
    </row>
    <row r="18" spans="8:8">
      <c r="A18" s="45" t="s">
        <v>106</v>
      </c>
      <c r="B18" s="52">
        <v>0.0</v>
      </c>
      <c r="C18" s="52">
        <v>0.0</v>
      </c>
      <c r="D18" s="52">
        <v>0.0</v>
      </c>
      <c r="E18" s="52">
        <v>0.0</v>
      </c>
      <c r="F18" s="52">
        <v>0.0</v>
      </c>
      <c r="G18" s="52">
        <v>0.0</v>
      </c>
      <c r="H18" s="52">
        <v>0.00107</v>
      </c>
      <c r="I18" s="52">
        <v>0.00141</v>
      </c>
      <c r="J18" s="52">
        <v>0.00117</v>
      </c>
      <c r="K18" s="52">
        <v>0.00156</v>
      </c>
      <c r="L18" s="52">
        <v>0.00338</v>
      </c>
      <c r="M18" s="52">
        <v>0.00724</v>
      </c>
      <c r="N18" s="52">
        <v>0.00699</v>
      </c>
      <c r="O18" s="52">
        <v>0.00752</v>
      </c>
      <c r="P18" s="52">
        <v>0.00642</v>
      </c>
      <c r="Q18" s="52">
        <v>0.00682105263157895</v>
      </c>
      <c r="R18" s="52">
        <v>0.0110910526315789</v>
      </c>
      <c r="S18" s="52">
        <v>0.0119810526315789</v>
      </c>
      <c r="T18" s="52">
        <v>0.0102610526315789</v>
      </c>
      <c r="U18" s="52">
        <v>0.0123710526315789</v>
      </c>
      <c r="V18" s="52">
        <v>0.0093699</v>
      </c>
      <c r="W18" s="52">
        <v>0.0086075</v>
      </c>
      <c r="X18" s="52">
        <v>0.00910516</v>
      </c>
      <c r="Y18" s="52">
        <v>0.00883962</v>
      </c>
      <c r="Z18" s="52">
        <v>0.01171867</v>
      </c>
      <c r="AA18" s="52">
        <v>0.0122075563157895</v>
      </c>
      <c r="AB18" s="52">
        <v>0.0133506391578947</v>
      </c>
      <c r="AC18" s="52">
        <v>0.0182165317368421</v>
      </c>
      <c r="AD18" s="52">
        <v>0.0172201002105263</v>
      </c>
      <c r="AE18" s="52">
        <v>0.0169305722105263</v>
      </c>
      <c r="AF18" s="52">
        <v>0.0175083889473684</v>
      </c>
      <c r="AG18" s="52">
        <v>0.017394252954879</v>
      </c>
      <c r="AH18" s="52">
        <v>0.0185083236415789</v>
      </c>
      <c r="AI18" s="52">
        <v>0.0161432092968421</v>
      </c>
      <c r="AJ18" s="52">
        <v>0.0241370143136842</v>
      </c>
      <c r="AK18" s="52">
        <v>0.0280561786169474</v>
      </c>
      <c r="AL18" s="52">
        <v>0.0303344873329091</v>
      </c>
      <c r="AM18" s="52">
        <v>0.0328341264006927</v>
      </c>
      <c r="AN18" s="52">
        <v>0.0347803991492308</v>
      </c>
      <c r="AO18" s="52">
        <v>0.0362539302792994</v>
      </c>
      <c r="AP18" s="52">
        <v>0.0386952789998101</v>
      </c>
      <c r="AQ18" s="52">
        <v>0.0413307314465409</v>
      </c>
      <c r="AR18" s="52">
        <v>0.0454762709550625</v>
      </c>
      <c r="AS18" s="52">
        <v>0.0467442326148447</v>
      </c>
      <c r="AT18" s="52">
        <v>0.0500033929098148</v>
      </c>
      <c r="AU18" s="52">
        <v>0.0565850125484437</v>
      </c>
      <c r="AV18" s="52">
        <v>0.056064153254114</v>
      </c>
      <c r="AW18" s="52">
        <v>0.0637855304372107</v>
      </c>
      <c r="AX18" s="52">
        <v>0.0677856711588385</v>
      </c>
      <c r="AY18" s="52">
        <v>0.0719111603393502</v>
      </c>
      <c r="AZ18" s="52">
        <v>0.0732924933332318</v>
      </c>
      <c r="BA18" s="52">
        <v>0.0793101814439111</v>
      </c>
      <c r="BB18" s="52">
        <v>0.0791181628945334</v>
      </c>
      <c r="BC18" s="52">
        <v>0.085893154678742</v>
      </c>
      <c r="BD18" s="52">
        <v>0.0948176083946817</v>
      </c>
      <c r="BE18" s="53">
        <v>0.0939199353407301</v>
      </c>
      <c r="BF18" s="457">
        <v>-0.0121737398642258</v>
      </c>
      <c r="BG18" s="457">
        <v>0.0660779291341294</v>
      </c>
      <c r="BH18" s="457">
        <v>0.0151051258474114</v>
      </c>
    </row>
    <row r="19" spans="8:8">
      <c r="A19" s="45" t="s">
        <v>107</v>
      </c>
      <c r="B19" s="52">
        <v>0.0</v>
      </c>
      <c r="C19" s="52">
        <v>0.0</v>
      </c>
      <c r="D19" s="52">
        <v>0.0</v>
      </c>
      <c r="E19" s="52">
        <v>0.0</v>
      </c>
      <c r="F19" s="52">
        <v>0.0</v>
      </c>
      <c r="G19" s="52">
        <v>0.0</v>
      </c>
      <c r="H19" s="52">
        <v>0.0097</v>
      </c>
      <c r="I19" s="52">
        <v>0.00831</v>
      </c>
      <c r="J19" s="52">
        <v>0.00978</v>
      </c>
      <c r="K19" s="52">
        <v>0.00984</v>
      </c>
      <c r="L19" s="52">
        <v>0.01012</v>
      </c>
      <c r="M19" s="52">
        <v>0.01103</v>
      </c>
      <c r="N19" s="52">
        <v>0.01193</v>
      </c>
      <c r="O19" s="52">
        <v>0.01339</v>
      </c>
      <c r="P19" s="52">
        <v>0.01289</v>
      </c>
      <c r="Q19" s="52">
        <v>0.01292</v>
      </c>
      <c r="R19" s="52">
        <v>0.01308</v>
      </c>
      <c r="S19" s="52">
        <v>0.01406</v>
      </c>
      <c r="T19" s="52">
        <v>0.01515</v>
      </c>
      <c r="U19" s="52">
        <v>0.01289</v>
      </c>
      <c r="V19" s="52">
        <v>0.01209</v>
      </c>
      <c r="W19" s="52">
        <v>0.01266</v>
      </c>
      <c r="X19" s="52">
        <v>0.01304</v>
      </c>
      <c r="Y19" s="52">
        <v>0.01422</v>
      </c>
      <c r="Z19" s="52">
        <v>0.01389</v>
      </c>
      <c r="AA19" s="52">
        <v>0.0160384210526316</v>
      </c>
      <c r="AB19" s="52">
        <v>0.0136784210526316</v>
      </c>
      <c r="AC19" s="52">
        <v>0.0147</v>
      </c>
      <c r="AD19" s="52">
        <v>0.01064</v>
      </c>
      <c r="AE19" s="52">
        <v>0.01131</v>
      </c>
      <c r="AF19" s="52">
        <v>0.00951</v>
      </c>
      <c r="AG19" s="52">
        <v>0.0122217109473684</v>
      </c>
      <c r="AH19" s="52">
        <v>0.01179</v>
      </c>
      <c r="AI19" s="52">
        <v>0.01040475684</v>
      </c>
      <c r="AJ19" s="52">
        <v>0.0121712006505263</v>
      </c>
      <c r="AK19" s="52">
        <v>0.0133550642199743</v>
      </c>
      <c r="AL19" s="52">
        <v>0.0126068906311502</v>
      </c>
      <c r="AM19" s="52">
        <v>0.0116774755104935</v>
      </c>
      <c r="AN19" s="52">
        <v>0.00946564452801107</v>
      </c>
      <c r="AO19" s="52">
        <v>0.0102604251226818</v>
      </c>
      <c r="AP19" s="52">
        <v>0.00734542790275487</v>
      </c>
      <c r="AQ19" s="52">
        <v>0.00728084553607159</v>
      </c>
      <c r="AR19" s="52">
        <v>0.00767130343027464</v>
      </c>
      <c r="AS19" s="52">
        <v>0.00842932397680301</v>
      </c>
      <c r="AT19" s="52">
        <v>0.00851547712701917</v>
      </c>
      <c r="AU19" s="52">
        <v>0.00724108717441808</v>
      </c>
      <c r="AV19" s="52">
        <v>0.00771082771032492</v>
      </c>
      <c r="AW19" s="52">
        <v>0.00904547711646426</v>
      </c>
      <c r="AX19" s="52">
        <v>0.0103044680641374</v>
      </c>
      <c r="AY19" s="52">
        <v>0.00863671193970793</v>
      </c>
      <c r="AZ19" s="52">
        <v>0.00928034683674333</v>
      </c>
      <c r="BA19" s="52">
        <v>0.00908753278695158</v>
      </c>
      <c r="BB19" s="52">
        <v>0.00959946424669572</v>
      </c>
      <c r="BC19" s="52">
        <v>0.00893870810585099</v>
      </c>
      <c r="BD19" s="52">
        <v>0.0110780456428601</v>
      </c>
      <c r="BE19" s="53">
        <v>0.0112142114907003</v>
      </c>
      <c r="BF19" s="457">
        <v>0.009525680714495</v>
      </c>
      <c r="BG19" s="457">
        <v>0.0266571033432197</v>
      </c>
      <c r="BH19" s="457">
        <v>0.00180357956201717</v>
      </c>
    </row>
    <row r="20" spans="8:8">
      <c r="A20" s="45" t="s">
        <v>108</v>
      </c>
      <c r="B20" s="52">
        <v>0.0</v>
      </c>
      <c r="C20" s="52">
        <v>0.0</v>
      </c>
      <c r="D20" s="52">
        <v>0.0</v>
      </c>
      <c r="E20" s="52">
        <v>0.0</v>
      </c>
      <c r="F20" s="52">
        <v>0.0</v>
      </c>
      <c r="G20" s="52">
        <v>0.0</v>
      </c>
      <c r="H20" s="52">
        <v>5.6E-4</v>
      </c>
      <c r="I20" s="52">
        <v>5.9E-4</v>
      </c>
      <c r="J20" s="52">
        <v>6.1E-4</v>
      </c>
      <c r="K20" s="52">
        <v>6.6E-4</v>
      </c>
      <c r="L20" s="52">
        <v>6.3E-4</v>
      </c>
      <c r="M20" s="52">
        <v>7.2E-4</v>
      </c>
      <c r="N20" s="52">
        <v>7.4E-4</v>
      </c>
      <c r="O20" s="52">
        <v>5.6E-4</v>
      </c>
      <c r="P20" s="52">
        <v>7.9E-4</v>
      </c>
      <c r="Q20" s="52">
        <v>8.4E-4</v>
      </c>
      <c r="R20" s="52">
        <v>8.9E-4</v>
      </c>
      <c r="S20" s="52">
        <v>9.1E-4</v>
      </c>
      <c r="T20" s="52">
        <v>7.5E-4</v>
      </c>
      <c r="U20" s="52">
        <v>8.0E-4</v>
      </c>
      <c r="V20" s="52">
        <v>9.5E-4</v>
      </c>
      <c r="W20" s="52">
        <v>9.7E-4</v>
      </c>
      <c r="X20" s="52">
        <v>0.0011</v>
      </c>
      <c r="Y20" s="52">
        <v>0.00107</v>
      </c>
      <c r="Z20" s="52">
        <v>9.5E-4</v>
      </c>
      <c r="AA20" s="52">
        <v>0.00111</v>
      </c>
      <c r="AB20" s="52">
        <v>0.00111894736842105</v>
      </c>
      <c r="AC20" s="52">
        <v>0.00123842105263158</v>
      </c>
      <c r="AD20" s="52">
        <v>0.00133578947368421</v>
      </c>
      <c r="AE20" s="52">
        <v>0.00119842105263158</v>
      </c>
      <c r="AF20" s="52">
        <v>0.00121631578947368</v>
      </c>
      <c r="AG20" s="52">
        <v>0.00119578947368421</v>
      </c>
      <c r="AH20" s="52">
        <v>0.00115789473684211</v>
      </c>
      <c r="AI20" s="52">
        <v>0.00128789473684211</v>
      </c>
      <c r="AJ20" s="52">
        <v>0.00134789473684211</v>
      </c>
      <c r="AK20" s="52">
        <v>0.00104236082772355</v>
      </c>
      <c r="AL20" s="52">
        <v>0.00105864311594634</v>
      </c>
      <c r="AM20" s="52">
        <v>0.00118812579862857</v>
      </c>
      <c r="AN20" s="52">
        <v>0.00115847543839804</v>
      </c>
      <c r="AO20" s="52">
        <v>0.0010881496272381</v>
      </c>
      <c r="AP20" s="52">
        <v>0.00101188146193513</v>
      </c>
      <c r="AQ20" s="52">
        <v>0.00118153215499323</v>
      </c>
      <c r="AR20" s="52">
        <v>0.00221624932035608</v>
      </c>
      <c r="AS20" s="52">
        <v>0.00941415055993625</v>
      </c>
      <c r="AT20" s="52">
        <v>0.0100945431394569</v>
      </c>
      <c r="AU20" s="52">
        <v>0.0115506994147861</v>
      </c>
      <c r="AV20" s="52">
        <v>0.0119212467620851</v>
      </c>
      <c r="AW20" s="52">
        <v>0.0136967259250473</v>
      </c>
      <c r="AX20" s="52">
        <v>0.0155128879902378</v>
      </c>
      <c r="AY20" s="52">
        <v>0.0208101071461833</v>
      </c>
      <c r="AZ20" s="52">
        <v>0.0254916309260464</v>
      </c>
      <c r="BA20" s="52">
        <v>0.0321698502370487</v>
      </c>
      <c r="BB20" s="52">
        <v>0.0305520168360391</v>
      </c>
      <c r="BC20" s="52">
        <v>0.0302700571718721</v>
      </c>
      <c r="BD20" s="52">
        <v>0.0278133618442976</v>
      </c>
      <c r="BE20" s="53">
        <v>0.0277961039510314</v>
      </c>
      <c r="BF20" s="457">
        <v>-0.00335103440563855</v>
      </c>
      <c r="BG20" s="457">
        <v>0.1066662914939</v>
      </c>
      <c r="BH20" s="457">
        <v>0.0044704422626021</v>
      </c>
    </row>
    <row r="21" spans="8:8" s="47" ht="10.2" customFormat="1">
      <c r="A21" s="54" t="s">
        <v>109</v>
      </c>
      <c r="B21" s="55">
        <v>0.0</v>
      </c>
      <c r="C21" s="55">
        <v>0.0</v>
      </c>
      <c r="D21" s="55">
        <v>0.0</v>
      </c>
      <c r="E21" s="55">
        <v>0.0</v>
      </c>
      <c r="F21" s="55">
        <v>0.0</v>
      </c>
      <c r="G21" s="55">
        <v>0.00562232491253645</v>
      </c>
      <c r="H21" s="55">
        <v>0.0214425986370262</v>
      </c>
      <c r="I21" s="55">
        <v>0.0213092333942744</v>
      </c>
      <c r="J21" s="55">
        <v>0.0226584280940233</v>
      </c>
      <c r="K21" s="55">
        <v>0.0237821947142857</v>
      </c>
      <c r="L21" s="55">
        <v>0.0286410021650943</v>
      </c>
      <c r="M21" s="55">
        <v>0.0335254051654519</v>
      </c>
      <c r="N21" s="55">
        <v>0.0367370057031671</v>
      </c>
      <c r="O21" s="55">
        <v>0.0407408073708791</v>
      </c>
      <c r="P21" s="55">
        <v>0.0437241316339286</v>
      </c>
      <c r="Q21" s="55">
        <v>0.0439286509360215</v>
      </c>
      <c r="R21" s="55">
        <v>0.0487145063815789</v>
      </c>
      <c r="S21" s="55">
        <v>0.0550649220359568</v>
      </c>
      <c r="T21" s="55">
        <v>0.0634087499721105</v>
      </c>
      <c r="U21" s="55">
        <v>0.0616617694246974</v>
      </c>
      <c r="V21" s="55">
        <v>0.0605943720287795</v>
      </c>
      <c r="W21" s="55">
        <v>0.0625076134467477</v>
      </c>
      <c r="X21" s="55">
        <v>0.0670437013803319</v>
      </c>
      <c r="Y21" s="55">
        <v>0.0663786184144538</v>
      </c>
      <c r="Z21" s="55">
        <v>0.0694440624640607</v>
      </c>
      <c r="AA21" s="55">
        <v>0.0830542352057227</v>
      </c>
      <c r="AB21" s="55">
        <v>0.083740137247074</v>
      </c>
      <c r="AC21" s="55">
        <v>0.106927215113981</v>
      </c>
      <c r="AD21" s="55">
        <v>0.102869644044233</v>
      </c>
      <c r="AE21" s="55">
        <v>0.108324130126873</v>
      </c>
      <c r="AF21" s="55">
        <v>0.110638034199407</v>
      </c>
      <c r="AG21" s="55">
        <v>0.125732824578787</v>
      </c>
      <c r="AH21" s="55">
        <v>0.133682048860548</v>
      </c>
      <c r="AI21" s="55">
        <v>0.125897003025361</v>
      </c>
      <c r="AJ21" s="55">
        <v>0.148560683939211</v>
      </c>
      <c r="AK21" s="55">
        <v>0.14824737676569</v>
      </c>
      <c r="AL21" s="55">
        <v>0.162930029267592</v>
      </c>
      <c r="AM21" s="55">
        <v>0.179553955271274</v>
      </c>
      <c r="AN21" s="55">
        <v>0.19552638176491</v>
      </c>
      <c r="AO21" s="55">
        <v>0.204038586485268</v>
      </c>
      <c r="AP21" s="55">
        <v>0.215845175373017</v>
      </c>
      <c r="AQ21" s="55">
        <v>0.23150082739768</v>
      </c>
      <c r="AR21" s="55">
        <v>0.280054287174129</v>
      </c>
      <c r="AS21" s="55">
        <v>0.314193321101072</v>
      </c>
      <c r="AT21" s="55">
        <v>0.349067297883862</v>
      </c>
      <c r="AU21" s="55">
        <v>0.445079726178096</v>
      </c>
      <c r="AV21" s="55">
        <v>0.462536770106048</v>
      </c>
      <c r="AW21" s="55">
        <v>0.519036273122472</v>
      </c>
      <c r="AX21" s="55">
        <v>0.58142807970488</v>
      </c>
      <c r="AY21" s="55">
        <v>0.630815626887527</v>
      </c>
      <c r="AZ21" s="55">
        <v>0.663257394545802</v>
      </c>
      <c r="BA21" s="55">
        <v>0.69146511078278</v>
      </c>
      <c r="BB21" s="55">
        <v>0.710017163137449</v>
      </c>
      <c r="BC21" s="55">
        <v>0.724382248869856</v>
      </c>
      <c r="BD21" s="55">
        <v>0.744476669538977</v>
      </c>
      <c r="BE21" s="55">
        <v>0.752282763740177</v>
      </c>
      <c r="BF21" s="458">
        <v>0.00772445537815591</v>
      </c>
      <c r="BG21" s="458">
        <v>0.07868389041841</v>
      </c>
      <c r="BH21" s="458">
        <v>0.120989497894233</v>
      </c>
    </row>
    <row r="22" spans="8:8">
      <c r="B22" s="52"/>
      <c r="C22" s="52"/>
      <c r="D22" s="52"/>
      <c r="E22" s="52"/>
      <c r="F22" s="52"/>
      <c r="G22" s="52"/>
      <c r="H22" s="52"/>
      <c r="I22" s="52"/>
      <c r="J22" s="52"/>
      <c r="K22" s="52"/>
      <c r="L22" s="52"/>
      <c r="M22" s="52"/>
      <c r="N22" s="52"/>
      <c r="O22" s="52"/>
      <c r="P22" s="52"/>
      <c r="Q22" s="52"/>
      <c r="R22" s="52"/>
      <c r="S22" s="52"/>
      <c r="T22" s="52"/>
      <c r="U22" s="52"/>
      <c r="V22" s="52"/>
      <c r="W22" s="52"/>
      <c r="X22" s="52"/>
      <c r="Y22" s="52"/>
      <c r="Z22" s="52"/>
      <c r="AA22" s="52"/>
      <c r="AB22" s="52"/>
      <c r="AC22" s="52"/>
      <c r="AD22" s="52"/>
      <c r="AE22" s="52"/>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3"/>
      <c r="BF22" s="457"/>
      <c r="BG22" s="457"/>
      <c r="BH22" s="457"/>
    </row>
    <row r="23" spans="8:8">
      <c r="A23" s="218" t="s">
        <v>110</v>
      </c>
      <c r="B23" s="52">
        <v>0.0</v>
      </c>
      <c r="C23" s="52">
        <v>0.0</v>
      </c>
      <c r="D23" s="52">
        <v>0.0</v>
      </c>
      <c r="E23" s="52">
        <v>0.0</v>
      </c>
      <c r="F23" s="52">
        <v>0.0</v>
      </c>
      <c r="G23" s="52">
        <v>0.0</v>
      </c>
      <c r="H23" s="52">
        <v>0.0</v>
      </c>
      <c r="I23" s="52">
        <v>0.0</v>
      </c>
      <c r="J23" s="52">
        <v>0.0</v>
      </c>
      <c r="K23" s="52">
        <v>0.0</v>
      </c>
      <c r="L23" s="52">
        <v>0.0</v>
      </c>
      <c r="M23" s="52">
        <v>0.0</v>
      </c>
      <c r="N23" s="52">
        <v>0.0</v>
      </c>
      <c r="O23" s="52">
        <v>0.0</v>
      </c>
      <c r="P23" s="52">
        <v>0.0</v>
      </c>
      <c r="Q23" s="52">
        <v>0.0</v>
      </c>
      <c r="R23" s="52">
        <v>0.0</v>
      </c>
      <c r="S23" s="52">
        <v>0.0</v>
      </c>
      <c r="T23" s="52">
        <v>0.0</v>
      </c>
      <c r="U23" s="52">
        <v>0.0</v>
      </c>
      <c r="V23" s="52">
        <v>0.0</v>
      </c>
      <c r="W23" s="52">
        <v>0.01287501</v>
      </c>
      <c r="X23" s="52">
        <v>0.00905816</v>
      </c>
      <c r="Y23" s="52">
        <v>0.0104696</v>
      </c>
      <c r="Z23" s="52">
        <v>0.0110445</v>
      </c>
      <c r="AA23" s="52">
        <v>0.01142485</v>
      </c>
      <c r="AB23" s="52">
        <v>0.01225832</v>
      </c>
      <c r="AC23" s="52">
        <v>0.0132916399999989</v>
      </c>
      <c r="AD23" s="52">
        <v>0.01361111</v>
      </c>
      <c r="AE23" s="52">
        <v>0.01210555</v>
      </c>
      <c r="AF23" s="52">
        <v>0.01857221</v>
      </c>
      <c r="AG23" s="52">
        <v>0.01589444</v>
      </c>
      <c r="AH23" s="52">
        <v>0.01711389</v>
      </c>
      <c r="AI23" s="52">
        <v>0.01842777</v>
      </c>
      <c r="AJ23" s="52">
        <v>0.0159691181888152</v>
      </c>
      <c r="AK23" s="52">
        <v>0.0152827932</v>
      </c>
      <c r="AL23" s="52">
        <v>0.0165698205194805</v>
      </c>
      <c r="AM23" s="52">
        <v>0.0150082536774194</v>
      </c>
      <c r="AN23" s="52">
        <v>0.0167899944230769</v>
      </c>
      <c r="AO23" s="52">
        <v>0.0200725280254777</v>
      </c>
      <c r="AP23" s="52">
        <v>0.0236002920137828</v>
      </c>
      <c r="AQ23" s="52">
        <v>0.0311533264856728</v>
      </c>
      <c r="AR23" s="52">
        <v>0.0388391160911905</v>
      </c>
      <c r="AS23" s="52">
        <v>0.0408852505327219</v>
      </c>
      <c r="AT23" s="52">
        <v>0.0404031649143326</v>
      </c>
      <c r="AU23" s="52">
        <v>0.0418960001466459</v>
      </c>
      <c r="AV23" s="52">
        <v>0.0421379913049954</v>
      </c>
      <c r="AW23" s="52">
        <v>0.0427290657338153</v>
      </c>
      <c r="AX23" s="52">
        <v>0.0422527169545177</v>
      </c>
      <c r="AY23" s="52">
        <v>0.0397277435894708</v>
      </c>
      <c r="AZ23" s="52">
        <v>0.0410144415857787</v>
      </c>
      <c r="BA23" s="52">
        <v>0.0424708720086209</v>
      </c>
      <c r="BB23" s="52">
        <v>0.044288400924</v>
      </c>
      <c r="BC23" s="52">
        <v>0.0441122780375299</v>
      </c>
      <c r="BD23" s="52">
        <v>0.0423014956048744</v>
      </c>
      <c r="BE23" s="53">
        <v>0.0466638801697391</v>
      </c>
      <c r="BF23" s="457">
        <v>0.100112007009562</v>
      </c>
      <c r="BG23" s="457">
        <v>0.00460198889055774</v>
      </c>
      <c r="BH23" s="457">
        <v>0.00750494322568762</v>
      </c>
    </row>
    <row r="24" spans="8:8">
      <c r="A24" s="218" t="s">
        <v>111</v>
      </c>
      <c r="B24" s="52">
        <v>0.0</v>
      </c>
      <c r="C24" s="52">
        <v>0.0</v>
      </c>
      <c r="D24" s="52">
        <v>0.0</v>
      </c>
      <c r="E24" s="52">
        <v>0.0</v>
      </c>
      <c r="F24" s="52">
        <v>0.0</v>
      </c>
      <c r="G24" s="52">
        <v>0.0</v>
      </c>
      <c r="H24" s="52">
        <v>0.0</v>
      </c>
      <c r="I24" s="52">
        <v>0.0</v>
      </c>
      <c r="J24" s="52">
        <v>0.00116</v>
      </c>
      <c r="K24" s="52">
        <v>0.00108</v>
      </c>
      <c r="L24" s="52">
        <v>8.3E-4</v>
      </c>
      <c r="M24" s="52">
        <v>5.7E-4</v>
      </c>
      <c r="N24" s="52">
        <v>0.00247</v>
      </c>
      <c r="O24" s="52">
        <v>0.0026</v>
      </c>
      <c r="P24" s="52">
        <v>0.00315</v>
      </c>
      <c r="Q24" s="52">
        <v>0.003</v>
      </c>
      <c r="R24" s="52">
        <v>0.00291</v>
      </c>
      <c r="S24" s="52">
        <v>4.6E-4</v>
      </c>
      <c r="T24" s="52">
        <v>2.2E-4</v>
      </c>
      <c r="U24" s="52">
        <v>2.4E-4</v>
      </c>
      <c r="V24" s="52">
        <v>5.3E-4</v>
      </c>
      <c r="W24" s="52">
        <v>0.00119</v>
      </c>
      <c r="X24" s="52">
        <v>0.00142</v>
      </c>
      <c r="Y24" s="52">
        <v>0.0018</v>
      </c>
      <c r="Z24" s="52">
        <v>0.00191</v>
      </c>
      <c r="AA24" s="52">
        <v>0.00282</v>
      </c>
      <c r="AB24" s="52">
        <v>0.00299</v>
      </c>
      <c r="AC24" s="52">
        <v>0.00267</v>
      </c>
      <c r="AD24" s="52">
        <v>0.00245</v>
      </c>
      <c r="AE24" s="52">
        <v>0.00245</v>
      </c>
      <c r="AF24" s="52">
        <v>0.00321</v>
      </c>
      <c r="AG24" s="52">
        <v>0.00314</v>
      </c>
      <c r="AH24" s="52">
        <v>0.00275</v>
      </c>
      <c r="AI24" s="52">
        <v>0.00359</v>
      </c>
      <c r="AJ24" s="52">
        <v>0.00496</v>
      </c>
      <c r="AK24" s="52">
        <v>0.00568</v>
      </c>
      <c r="AL24" s="52">
        <v>0.00593123376623377</v>
      </c>
      <c r="AM24" s="52">
        <v>0.00711696774193548</v>
      </c>
      <c r="AN24" s="52">
        <v>0.0084051923076923</v>
      </c>
      <c r="AO24" s="52">
        <v>0.0101057961783439</v>
      </c>
      <c r="AP24" s="52">
        <v>0.015396835443038</v>
      </c>
      <c r="AQ24" s="52">
        <v>0.0214103773584906</v>
      </c>
      <c r="AR24" s="52">
        <v>0.0248625</v>
      </c>
      <c r="AS24" s="52">
        <v>0.0316358385093168</v>
      </c>
      <c r="AT24" s="52">
        <v>0.0372961111111111</v>
      </c>
      <c r="AU24" s="52">
        <v>0.0406475757055214</v>
      </c>
      <c r="AV24" s="52">
        <v>0.0438469452439024</v>
      </c>
      <c r="AW24" s="52">
        <v>0.0482375896363636</v>
      </c>
      <c r="AX24" s="52">
        <v>0.0459333650602409</v>
      </c>
      <c r="AY24" s="52">
        <v>0.0409820119760479</v>
      </c>
      <c r="AZ24" s="52">
        <v>0.0506694107142857</v>
      </c>
      <c r="BA24" s="52">
        <v>0.0493393313609468</v>
      </c>
      <c r="BB24" s="52">
        <v>0.0519930000000002</v>
      </c>
      <c r="BC24" s="52">
        <v>0.0489492631578949</v>
      </c>
      <c r="BD24" s="52">
        <v>0.0467193707496929</v>
      </c>
      <c r="BE24" s="53">
        <v>0.0473538390291343</v>
      </c>
      <c r="BF24" s="457">
        <v>0.0108110661056926</v>
      </c>
      <c r="BG24" s="457">
        <v>0.0227826293295277</v>
      </c>
      <c r="BH24" s="457">
        <v>0.00761590918156155</v>
      </c>
    </row>
    <row r="25" spans="8:8">
      <c r="A25" s="218" t="s">
        <v>112</v>
      </c>
      <c r="B25" s="52">
        <v>0.0</v>
      </c>
      <c r="C25" s="52">
        <v>0.0</v>
      </c>
      <c r="D25" s="52">
        <v>0.0</v>
      </c>
      <c r="E25" s="52">
        <v>0.0</v>
      </c>
      <c r="F25" s="52">
        <v>0.0</v>
      </c>
      <c r="G25" s="52">
        <v>0.0</v>
      </c>
      <c r="H25" s="52">
        <v>0.0</v>
      </c>
      <c r="I25" s="52">
        <v>0.0</v>
      </c>
      <c r="J25" s="52">
        <v>0.0</v>
      </c>
      <c r="K25" s="52">
        <v>0.0</v>
      </c>
      <c r="L25" s="52">
        <v>0.0</v>
      </c>
      <c r="M25" s="52">
        <v>0.0</v>
      </c>
      <c r="N25" s="52">
        <v>0.0</v>
      </c>
      <c r="O25" s="52">
        <v>0.0</v>
      </c>
      <c r="P25" s="52">
        <v>0.0</v>
      </c>
      <c r="Q25" s="52">
        <v>0.0</v>
      </c>
      <c r="R25" s="52">
        <v>0.0</v>
      </c>
      <c r="S25" s="52">
        <v>0.0</v>
      </c>
      <c r="T25" s="52">
        <v>0.0</v>
      </c>
      <c r="U25" s="52">
        <v>0.0</v>
      </c>
      <c r="V25" s="52">
        <v>0.0</v>
      </c>
      <c r="W25" s="52">
        <v>0.0</v>
      </c>
      <c r="X25" s="52">
        <v>0.0</v>
      </c>
      <c r="Y25" s="52">
        <v>0.0</v>
      </c>
      <c r="Z25" s="52">
        <v>0.0</v>
      </c>
      <c r="AA25" s="52">
        <v>0.0</v>
      </c>
      <c r="AB25" s="52">
        <v>0.0</v>
      </c>
      <c r="AC25" s="52">
        <v>0.0</v>
      </c>
      <c r="AD25" s="52">
        <v>0.0</v>
      </c>
      <c r="AE25" s="52">
        <v>0.0</v>
      </c>
      <c r="AF25" s="52">
        <v>0.0</v>
      </c>
      <c r="AG25" s="52">
        <v>0.0</v>
      </c>
      <c r="AH25" s="52">
        <v>0.0</v>
      </c>
      <c r="AI25" s="52">
        <v>0.0</v>
      </c>
      <c r="AJ25" s="52">
        <v>0.0</v>
      </c>
      <c r="AK25" s="52">
        <v>0.0</v>
      </c>
      <c r="AL25" s="52">
        <v>0.0</v>
      </c>
      <c r="AM25" s="52">
        <v>0.0</v>
      </c>
      <c r="AN25" s="52">
        <v>0.0</v>
      </c>
      <c r="AO25" s="52">
        <v>0.0</v>
      </c>
      <c r="AP25" s="52">
        <v>0.0</v>
      </c>
      <c r="AQ25" s="52">
        <v>0.0</v>
      </c>
      <c r="AR25" s="52">
        <v>0.0</v>
      </c>
      <c r="AS25" s="52">
        <v>1.52049689440994E-4</v>
      </c>
      <c r="AT25" s="52">
        <v>7.55555555555555E-5</v>
      </c>
      <c r="AU25" s="52">
        <v>3.28527607361963E-4</v>
      </c>
      <c r="AV25" s="52">
        <v>5.22439024390243E-4</v>
      </c>
      <c r="AW25" s="52">
        <v>6.12E-4</v>
      </c>
      <c r="AX25" s="52">
        <v>0.00102964391566265</v>
      </c>
      <c r="AY25" s="52">
        <v>0.00183959137724551</v>
      </c>
      <c r="AZ25" s="52">
        <v>0.00246061339285714</v>
      </c>
      <c r="BA25" s="52">
        <v>0.0032013575147929</v>
      </c>
      <c r="BB25" s="52">
        <v>0.003563829</v>
      </c>
      <c r="BC25" s="52">
        <v>0.0142451052631579</v>
      </c>
      <c r="BD25" s="52">
        <v>0.0163231200327735</v>
      </c>
      <c r="BE25" s="53">
        <v>0.0174447342430023</v>
      </c>
      <c r="BF25" s="457">
        <v>0.0657932429436512</v>
      </c>
      <c r="BG25" s="457">
        <v>0.711802581950445</v>
      </c>
      <c r="BH25" s="457">
        <v>0.00280563338506604</v>
      </c>
    </row>
    <row r="26" spans="8:8">
      <c r="A26" s="218" t="s">
        <v>113</v>
      </c>
      <c r="B26" s="52" t="s">
        <v>114</v>
      </c>
      <c r="C26" s="52" t="s">
        <v>114</v>
      </c>
      <c r="D26" s="52" t="s">
        <v>114</v>
      </c>
      <c r="E26" s="52" t="s">
        <v>114</v>
      </c>
      <c r="F26" s="52" t="s">
        <v>114</v>
      </c>
      <c r="G26" s="52" t="s">
        <v>114</v>
      </c>
      <c r="H26" s="52" t="s">
        <v>114</v>
      </c>
      <c r="I26" s="52" t="s">
        <v>114</v>
      </c>
      <c r="J26" s="52" t="s">
        <v>114</v>
      </c>
      <c r="K26" s="52" t="s">
        <v>114</v>
      </c>
      <c r="L26" s="52" t="s">
        <v>114</v>
      </c>
      <c r="M26" s="52" t="s">
        <v>114</v>
      </c>
      <c r="N26" s="52" t="s">
        <v>114</v>
      </c>
      <c r="O26" s="52" t="s">
        <v>114</v>
      </c>
      <c r="P26" s="52" t="s">
        <v>114</v>
      </c>
      <c r="Q26" s="52" t="s">
        <v>114</v>
      </c>
      <c r="R26" s="52" t="s">
        <v>114</v>
      </c>
      <c r="S26" s="52" t="s">
        <v>114</v>
      </c>
      <c r="T26" s="52" t="s">
        <v>114</v>
      </c>
      <c r="U26" s="52" t="s">
        <v>114</v>
      </c>
      <c r="V26" s="52" t="s">
        <v>114</v>
      </c>
      <c r="W26" s="52" t="s">
        <v>114</v>
      </c>
      <c r="X26" s="52" t="s">
        <v>114</v>
      </c>
      <c r="Y26" s="52" t="s">
        <v>114</v>
      </c>
      <c r="Z26" s="52" t="s">
        <v>114</v>
      </c>
      <c r="AA26" s="52">
        <v>0.0</v>
      </c>
      <c r="AB26" s="52">
        <v>0.0</v>
      </c>
      <c r="AC26" s="52">
        <v>6.0E-5</v>
      </c>
      <c r="AD26" s="52">
        <v>1.9E-4</v>
      </c>
      <c r="AE26" s="52">
        <v>6.0E-5</v>
      </c>
      <c r="AF26" s="52">
        <v>5.0E-5</v>
      </c>
      <c r="AG26" s="52">
        <v>1.0E-4</v>
      </c>
      <c r="AH26" s="52">
        <v>2.0E-5</v>
      </c>
      <c r="AI26" s="52">
        <v>5.0E-5</v>
      </c>
      <c r="AJ26" s="52">
        <v>2.0E-5</v>
      </c>
      <c r="AK26" s="52">
        <v>1.0E-5</v>
      </c>
      <c r="AL26" s="52">
        <v>0.0</v>
      </c>
      <c r="AM26" s="52">
        <v>0.0</v>
      </c>
      <c r="AN26" s="52">
        <v>0.0</v>
      </c>
      <c r="AO26" s="52">
        <v>3.89808917197452E-5</v>
      </c>
      <c r="AP26" s="52">
        <v>1.35569620253165E-4</v>
      </c>
      <c r="AQ26" s="52">
        <v>1.05849056603774E-4</v>
      </c>
      <c r="AR26" s="52">
        <v>6.69375E-5</v>
      </c>
      <c r="AS26" s="52">
        <v>1.99565217391304E-4</v>
      </c>
      <c r="AT26" s="52">
        <v>2.36111111111111E-4</v>
      </c>
      <c r="AU26" s="52">
        <v>3.09754601226994E-4</v>
      </c>
      <c r="AV26" s="52">
        <v>5.13109756097561E-4</v>
      </c>
      <c r="AW26" s="52">
        <v>8.71636363636363E-4</v>
      </c>
      <c r="AX26" s="52">
        <v>0.00115210843373494</v>
      </c>
      <c r="AY26" s="52">
        <v>0.00151167664670659</v>
      </c>
      <c r="AZ26" s="52">
        <v>0.0024225</v>
      </c>
      <c r="BA26" s="52">
        <v>0.00390195266272189</v>
      </c>
      <c r="BB26" s="52">
        <v>0.0047304</v>
      </c>
      <c r="BC26" s="52">
        <v>0.00599563157894737</v>
      </c>
      <c r="BD26" s="52">
        <v>0.00864962228594838</v>
      </c>
      <c r="BE26" s="53">
        <v>0.0094907509944091</v>
      </c>
      <c r="BF26" s="457">
        <v>0.094246623478474</v>
      </c>
      <c r="BG26" s="457">
        <v>0.433468228999629</v>
      </c>
      <c r="BH26" s="457">
        <v>0.00152639572883973</v>
      </c>
    </row>
    <row r="27" spans="8:8">
      <c r="A27" s="218" t="s">
        <v>115</v>
      </c>
      <c r="B27" s="52">
        <v>0.0</v>
      </c>
      <c r="C27" s="52">
        <v>0.0</v>
      </c>
      <c r="D27" s="52">
        <v>0.0</v>
      </c>
      <c r="E27" s="52">
        <v>0.0</v>
      </c>
      <c r="F27" s="52">
        <v>0.0</v>
      </c>
      <c r="G27" s="52">
        <v>0.0</v>
      </c>
      <c r="H27" s="52">
        <v>0.0</v>
      </c>
      <c r="I27" s="52">
        <v>0.0</v>
      </c>
      <c r="J27" s="52">
        <v>0.0</v>
      </c>
      <c r="K27" s="52">
        <v>0.0</v>
      </c>
      <c r="L27" s="52">
        <v>0.0</v>
      </c>
      <c r="M27" s="52">
        <v>0.0</v>
      </c>
      <c r="N27" s="52">
        <v>0.0</v>
      </c>
      <c r="O27" s="52">
        <v>0.0</v>
      </c>
      <c r="P27" s="52">
        <v>0.0</v>
      </c>
      <c r="Q27" s="52">
        <v>0.0</v>
      </c>
      <c r="R27" s="52">
        <v>0.0</v>
      </c>
      <c r="S27" s="52">
        <v>0.0</v>
      </c>
      <c r="T27" s="52">
        <v>0.0</v>
      </c>
      <c r="U27" s="52">
        <v>0.0</v>
      </c>
      <c r="V27" s="52">
        <v>0.0</v>
      </c>
      <c r="W27" s="52">
        <v>0.0</v>
      </c>
      <c r="X27" s="52">
        <v>0.0</v>
      </c>
      <c r="Y27" s="52">
        <v>0.0</v>
      </c>
      <c r="Z27" s="52">
        <v>0.0</v>
      </c>
      <c r="AA27" s="52">
        <v>0.0</v>
      </c>
      <c r="AB27" s="52">
        <v>0.0</v>
      </c>
      <c r="AC27" s="52">
        <v>0.0</v>
      </c>
      <c r="AD27" s="52">
        <v>0.0</v>
      </c>
      <c r="AE27" s="52">
        <v>0.0</v>
      </c>
      <c r="AF27" s="52">
        <v>0.0</v>
      </c>
      <c r="AG27" s="52">
        <v>0.0</v>
      </c>
      <c r="AH27" s="52">
        <v>0.0</v>
      </c>
      <c r="AI27" s="52">
        <v>0.0</v>
      </c>
      <c r="AJ27" s="52">
        <v>0.0</v>
      </c>
      <c r="AK27" s="52">
        <v>0.0</v>
      </c>
      <c r="AL27" s="52">
        <v>0.0</v>
      </c>
      <c r="AM27" s="52">
        <v>0.0</v>
      </c>
      <c r="AN27" s="52">
        <v>0.0</v>
      </c>
      <c r="AO27" s="52">
        <v>0.0</v>
      </c>
      <c r="AP27" s="52">
        <v>0.0</v>
      </c>
      <c r="AQ27" s="52">
        <v>1.49150943396226E-6</v>
      </c>
      <c r="AR27" s="52">
        <v>1.33875E-5</v>
      </c>
      <c r="AS27" s="52">
        <v>1.14037267080745E-4</v>
      </c>
      <c r="AT27" s="52">
        <v>2.55E-4</v>
      </c>
      <c r="AU27" s="52">
        <v>3.28527607361963E-4</v>
      </c>
      <c r="AV27" s="52">
        <v>4.85121951219512E-4</v>
      </c>
      <c r="AW27" s="52">
        <v>4.63636363636363E-4</v>
      </c>
      <c r="AX27" s="52">
        <v>4.51626506024096E-4</v>
      </c>
      <c r="AY27" s="52">
        <v>4.62664670658682E-4</v>
      </c>
      <c r="AZ27" s="52">
        <v>4.66613571428571E-4</v>
      </c>
      <c r="BA27" s="52">
        <v>4.70959349112426E-4</v>
      </c>
      <c r="BB27" s="52">
        <v>4.6575E-4</v>
      </c>
      <c r="BC27" s="52">
        <v>4.59536842105263E-4</v>
      </c>
      <c r="BD27" s="52">
        <v>5.16320852109791E-4</v>
      </c>
      <c r="BE27" s="53">
        <v>5.31210448979592E-4</v>
      </c>
      <c r="BF27" s="457">
        <v>0.026026843861809</v>
      </c>
      <c r="BG27" s="457">
        <v>0.0730944492958479</v>
      </c>
      <c r="BH27" s="457">
        <v>8.54344783584713E-5</v>
      </c>
    </row>
    <row r="28" spans="8:8">
      <c r="A28" s="218" t="s">
        <v>116</v>
      </c>
      <c r="B28" s="52">
        <v>0.0</v>
      </c>
      <c r="C28" s="52">
        <v>0.0</v>
      </c>
      <c r="D28" s="52">
        <v>0.0</v>
      </c>
      <c r="E28" s="52">
        <v>0.0</v>
      </c>
      <c r="F28" s="52">
        <v>0.0</v>
      </c>
      <c r="G28" s="52">
        <v>0.0</v>
      </c>
      <c r="H28" s="52">
        <v>0.0</v>
      </c>
      <c r="I28" s="52">
        <v>0.0</v>
      </c>
      <c r="J28" s="52">
        <v>0.0</v>
      </c>
      <c r="K28" s="52">
        <v>0.0</v>
      </c>
      <c r="L28" s="52">
        <v>0.0</v>
      </c>
      <c r="M28" s="52">
        <v>0.0</v>
      </c>
      <c r="N28" s="52">
        <v>0.0</v>
      </c>
      <c r="O28" s="52">
        <v>0.0</v>
      </c>
      <c r="P28" s="52">
        <v>0.0</v>
      </c>
      <c r="Q28" s="52">
        <v>0.0</v>
      </c>
      <c r="R28" s="52">
        <v>0.0</v>
      </c>
      <c r="S28" s="52">
        <v>0.0</v>
      </c>
      <c r="T28" s="52">
        <v>0.0</v>
      </c>
      <c r="U28" s="52">
        <v>0.0</v>
      </c>
      <c r="V28" s="52">
        <v>0.0</v>
      </c>
      <c r="W28" s="52">
        <v>0.0</v>
      </c>
      <c r="X28" s="52">
        <v>0.0</v>
      </c>
      <c r="Y28" s="52">
        <v>0.0</v>
      </c>
      <c r="Z28" s="52">
        <v>0.0</v>
      </c>
      <c r="AA28" s="52">
        <v>0.0</v>
      </c>
      <c r="AB28" s="52">
        <v>0.0</v>
      </c>
      <c r="AC28" s="52">
        <v>0.0</v>
      </c>
      <c r="AD28" s="52">
        <v>0.00221</v>
      </c>
      <c r="AE28" s="52">
        <v>0.00309</v>
      </c>
      <c r="AF28" s="52">
        <v>0.00405</v>
      </c>
      <c r="AG28" s="52">
        <v>0.00292</v>
      </c>
      <c r="AH28" s="52">
        <v>0.00494</v>
      </c>
      <c r="AI28" s="52">
        <v>0.00587</v>
      </c>
      <c r="AJ28" s="52">
        <v>0.00683</v>
      </c>
      <c r="AK28" s="52">
        <v>0.00517</v>
      </c>
      <c r="AL28" s="52">
        <v>0.00510662337662338</v>
      </c>
      <c r="AM28" s="52">
        <v>0.00487625806451613</v>
      </c>
      <c r="AN28" s="52">
        <v>0.00480576923076923</v>
      </c>
      <c r="AO28" s="52">
        <v>0.00566032757961783</v>
      </c>
      <c r="AP28" s="52">
        <v>0.00627795797468354</v>
      </c>
      <c r="AQ28" s="52">
        <v>0.00877945754716981</v>
      </c>
      <c r="AR28" s="52">
        <v>0.0113537379375</v>
      </c>
      <c r="AS28" s="52">
        <v>0.0138415203726708</v>
      </c>
      <c r="AT28" s="52">
        <v>0.0175857444444444</v>
      </c>
      <c r="AU28" s="52">
        <v>0.0201457446625767</v>
      </c>
      <c r="AV28" s="52">
        <v>0.0252387400609756</v>
      </c>
      <c r="AW28" s="52">
        <v>0.0311695216363636</v>
      </c>
      <c r="AX28" s="52">
        <v>0.036825708253012</v>
      </c>
      <c r="AY28" s="52">
        <v>0.0427032436526946</v>
      </c>
      <c r="AZ28" s="52">
        <v>0.0436385598214285</v>
      </c>
      <c r="BA28" s="52">
        <v>0.0431527899408284</v>
      </c>
      <c r="BB28" s="52">
        <v>0.044681103</v>
      </c>
      <c r="BC28" s="52">
        <v>0.0431816015789474</v>
      </c>
      <c r="BD28" s="52">
        <v>0.0448446767718148</v>
      </c>
      <c r="BE28" s="53">
        <v>0.0452226089795918</v>
      </c>
      <c r="BF28" s="457">
        <v>0.0056723157609877</v>
      </c>
      <c r="BG28" s="457">
        <v>0.0981331803135557</v>
      </c>
      <c r="BH28" s="457">
        <v>0.00727314384647765</v>
      </c>
    </row>
    <row r="29" spans="8:8">
      <c r="A29" s="218" t="s">
        <v>117</v>
      </c>
      <c r="B29" s="52">
        <v>0.0</v>
      </c>
      <c r="C29" s="52">
        <v>0.0</v>
      </c>
      <c r="D29" s="52">
        <v>0.0</v>
      </c>
      <c r="E29" s="52">
        <v>0.0</v>
      </c>
      <c r="F29" s="52">
        <v>0.0</v>
      </c>
      <c r="G29" s="52">
        <v>0.0</v>
      </c>
      <c r="H29" s="52">
        <v>0.0</v>
      </c>
      <c r="I29" s="52">
        <v>0.0</v>
      </c>
      <c r="J29" s="52">
        <v>0.0</v>
      </c>
      <c r="K29" s="52">
        <v>0.0</v>
      </c>
      <c r="L29" s="52">
        <v>0.0</v>
      </c>
      <c r="M29" s="52">
        <v>0.0</v>
      </c>
      <c r="N29" s="52">
        <v>0.0</v>
      </c>
      <c r="O29" s="52">
        <v>0.0</v>
      </c>
      <c r="P29" s="52">
        <v>0.0</v>
      </c>
      <c r="Q29" s="52">
        <v>0.0</v>
      </c>
      <c r="R29" s="52">
        <v>0.0</v>
      </c>
      <c r="S29" s="52">
        <v>0.0</v>
      </c>
      <c r="T29" s="52">
        <v>3.3E-4</v>
      </c>
      <c r="U29" s="52">
        <v>3.3E-4</v>
      </c>
      <c r="V29" s="52">
        <v>3.6E-4</v>
      </c>
      <c r="W29" s="52">
        <v>5.1E-4</v>
      </c>
      <c r="X29" s="52">
        <v>6.1E-4</v>
      </c>
      <c r="Y29" s="52">
        <v>8.0E-4</v>
      </c>
      <c r="Z29" s="52">
        <v>0.00126</v>
      </c>
      <c r="AA29" s="52">
        <v>0.0021</v>
      </c>
      <c r="AB29" s="52">
        <v>0.00355</v>
      </c>
      <c r="AC29" s="52">
        <v>0.00521</v>
      </c>
      <c r="AD29" s="52">
        <v>0.00728</v>
      </c>
      <c r="AE29" s="52">
        <v>0.005733997093737</v>
      </c>
      <c r="AF29" s="52">
        <v>0.00646840455485243</v>
      </c>
      <c r="AG29" s="52">
        <v>0.00832183189957281</v>
      </c>
      <c r="AH29" s="52">
        <v>0.00975667404162744</v>
      </c>
      <c r="AI29" s="52">
        <v>0.0107815697601542</v>
      </c>
      <c r="AJ29" s="52">
        <v>0.013189089746079</v>
      </c>
      <c r="AK29" s="52">
        <v>0.0129960555966815</v>
      </c>
      <c r="AL29" s="52">
        <v>0.0150174388985948</v>
      </c>
      <c r="AM29" s="52">
        <v>0.0185487480128374</v>
      </c>
      <c r="AN29" s="52">
        <v>0.0244540247132938</v>
      </c>
      <c r="AO29" s="52">
        <v>0.02836595385631</v>
      </c>
      <c r="AP29" s="52">
        <v>0.0307379853303814</v>
      </c>
      <c r="AQ29" s="52">
        <v>0.0295410219781673</v>
      </c>
      <c r="AR29" s="52">
        <v>0.0296921726260818</v>
      </c>
      <c r="AS29" s="52">
        <v>0.0298451803851037</v>
      </c>
      <c r="AT29" s="52">
        <v>0.0313579883688265</v>
      </c>
      <c r="AU29" s="52">
        <v>0.0431209432515337</v>
      </c>
      <c r="AV29" s="52">
        <v>0.0408157820121951</v>
      </c>
      <c r="AW29" s="52">
        <v>0.0412265969696969</v>
      </c>
      <c r="AX29" s="52">
        <v>0.0397569834337349</v>
      </c>
      <c r="AY29" s="52">
        <v>0.0394121841317365</v>
      </c>
      <c r="AZ29" s="52">
        <v>0.0382557172619047</v>
      </c>
      <c r="BA29" s="52">
        <v>0.0444856301775148</v>
      </c>
      <c r="BB29" s="52">
        <v>0.057193</v>
      </c>
      <c r="BC29" s="52">
        <v>0.0540472997076023</v>
      </c>
      <c r="BD29" s="52">
        <v>0.054944940962265</v>
      </c>
      <c r="BE29" s="53">
        <v>0.0468753690768642</v>
      </c>
      <c r="BF29" s="457">
        <v>-0.149197478798445</v>
      </c>
      <c r="BG29" s="457">
        <v>0.057688912175186</v>
      </c>
      <c r="BH29" s="457">
        <v>0.00753895694754408</v>
      </c>
    </row>
    <row r="30" spans="8:8">
      <c r="A30" s="218" t="s">
        <v>118</v>
      </c>
      <c r="B30" s="52" t="s">
        <v>114</v>
      </c>
      <c r="C30" s="52" t="s">
        <v>114</v>
      </c>
      <c r="D30" s="52" t="s">
        <v>114</v>
      </c>
      <c r="E30" s="52" t="s">
        <v>114</v>
      </c>
      <c r="F30" s="52" t="s">
        <v>114</v>
      </c>
      <c r="G30" s="52" t="s">
        <v>114</v>
      </c>
      <c r="H30" s="52" t="s">
        <v>114</v>
      </c>
      <c r="I30" s="52" t="s">
        <v>114</v>
      </c>
      <c r="J30" s="52" t="s">
        <v>114</v>
      </c>
      <c r="K30" s="52" t="s">
        <v>114</v>
      </c>
      <c r="L30" s="52" t="s">
        <v>114</v>
      </c>
      <c r="M30" s="52" t="s">
        <v>114</v>
      </c>
      <c r="N30" s="52" t="s">
        <v>114</v>
      </c>
      <c r="O30" s="52" t="s">
        <v>114</v>
      </c>
      <c r="P30" s="52" t="s">
        <v>114</v>
      </c>
      <c r="Q30" s="52" t="s">
        <v>114</v>
      </c>
      <c r="R30" s="52" t="s">
        <v>114</v>
      </c>
      <c r="S30" s="52" t="s">
        <v>114</v>
      </c>
      <c r="T30" s="52" t="s">
        <v>114</v>
      </c>
      <c r="U30" s="52" t="s">
        <v>114</v>
      </c>
      <c r="V30" s="52">
        <v>0.0</v>
      </c>
      <c r="W30" s="52">
        <v>0.0</v>
      </c>
      <c r="X30" s="52">
        <v>0.0</v>
      </c>
      <c r="Y30" s="52">
        <v>0.0</v>
      </c>
      <c r="Z30" s="52">
        <v>0.0</v>
      </c>
      <c r="AA30" s="52">
        <v>0.0</v>
      </c>
      <c r="AB30" s="52">
        <v>0.0</v>
      </c>
      <c r="AC30" s="52">
        <v>0.0</v>
      </c>
      <c r="AD30" s="52">
        <v>0.0</v>
      </c>
      <c r="AE30" s="52">
        <v>0.0</v>
      </c>
      <c r="AF30" s="52">
        <v>6.0E-5</v>
      </c>
      <c r="AG30" s="52">
        <v>5.0E-5</v>
      </c>
      <c r="AH30" s="52">
        <v>8.0E-5</v>
      </c>
      <c r="AI30" s="52">
        <v>1.2E-4</v>
      </c>
      <c r="AJ30" s="52">
        <v>1.2E-4</v>
      </c>
      <c r="AK30" s="52">
        <v>1.3E-4</v>
      </c>
      <c r="AL30" s="52">
        <v>1.09285714285714E-4</v>
      </c>
      <c r="AM30" s="52">
        <v>2.66516129032258E-4</v>
      </c>
      <c r="AN30" s="52">
        <v>2.55E-4</v>
      </c>
      <c r="AO30" s="52">
        <v>3.02101910828025E-4</v>
      </c>
      <c r="AP30" s="52">
        <v>3.19556962025316E-4</v>
      </c>
      <c r="AQ30" s="52">
        <v>3.6566037735849E-4</v>
      </c>
      <c r="AR30" s="52">
        <v>3.4425E-4</v>
      </c>
      <c r="AS30" s="52">
        <v>3.6111801242236E-4</v>
      </c>
      <c r="AT30" s="52">
        <v>0.00296555555555555</v>
      </c>
      <c r="AU30" s="52">
        <v>0.00696478527607361</v>
      </c>
      <c r="AV30" s="52">
        <v>0.00730481707317073</v>
      </c>
      <c r="AW30" s="52">
        <v>0.00928199999999999</v>
      </c>
      <c r="AX30" s="52">
        <v>0.00614765060240963</v>
      </c>
      <c r="AY30" s="52">
        <v>0.00677964071856287</v>
      </c>
      <c r="AZ30" s="52">
        <v>0.00709446428571428</v>
      </c>
      <c r="BA30" s="52">
        <v>0.00801213017751478</v>
      </c>
      <c r="BB30" s="52">
        <v>0.015155082</v>
      </c>
      <c r="BC30" s="52">
        <v>0.0111126315789474</v>
      </c>
      <c r="BD30" s="52">
        <v>0.0115530356411307</v>
      </c>
      <c r="BE30" s="53">
        <v>0.0119375859311945</v>
      </c>
      <c r="BF30" s="457">
        <v>0.0304624642382005</v>
      </c>
      <c r="BG30" s="457">
        <v>0.145668585709309</v>
      </c>
      <c r="BH30" s="457">
        <v>0.0019199197396251</v>
      </c>
    </row>
    <row r="31" spans="8:8">
      <c r="A31" s="218" t="s">
        <v>119</v>
      </c>
      <c r="B31" s="52">
        <v>0.0</v>
      </c>
      <c r="C31" s="52">
        <v>0.0</v>
      </c>
      <c r="D31" s="52">
        <v>0.0</v>
      </c>
      <c r="E31" s="52">
        <v>0.0</v>
      </c>
      <c r="F31" s="52">
        <v>0.0</v>
      </c>
      <c r="G31" s="52">
        <v>0.0</v>
      </c>
      <c r="H31" s="52">
        <v>0.0</v>
      </c>
      <c r="I31" s="52">
        <v>0.0</v>
      </c>
      <c r="J31" s="52">
        <v>0.0</v>
      </c>
      <c r="K31" s="52">
        <v>0.0</v>
      </c>
      <c r="L31" s="52">
        <v>0.0</v>
      </c>
      <c r="M31" s="52">
        <v>0.0</v>
      </c>
      <c r="N31" s="52">
        <v>0.0</v>
      </c>
      <c r="O31" s="52">
        <v>0.0</v>
      </c>
      <c r="P31" s="52">
        <v>0.0</v>
      </c>
      <c r="Q31" s="52">
        <v>0.0</v>
      </c>
      <c r="R31" s="52">
        <v>0.0</v>
      </c>
      <c r="S31" s="52">
        <v>0.0</v>
      </c>
      <c r="T31" s="52">
        <v>0.0</v>
      </c>
      <c r="U31" s="52">
        <v>0.0</v>
      </c>
      <c r="V31" s="52">
        <v>0.0</v>
      </c>
      <c r="W31" s="52">
        <v>0.0</v>
      </c>
      <c r="X31" s="52">
        <v>0.0</v>
      </c>
      <c r="Y31" s="52">
        <v>0.0</v>
      </c>
      <c r="Z31" s="52">
        <v>0.0</v>
      </c>
      <c r="AA31" s="52">
        <v>0.05156</v>
      </c>
      <c r="AB31" s="52">
        <v>0.04999</v>
      </c>
      <c r="AC31" s="52">
        <v>0.0495</v>
      </c>
      <c r="AD31" s="52">
        <v>0.05958</v>
      </c>
      <c r="AE31" s="52">
        <v>0.06465</v>
      </c>
      <c r="AF31" s="52">
        <v>0.06608</v>
      </c>
      <c r="AG31" s="52">
        <v>0.05889</v>
      </c>
      <c r="AH31" s="52">
        <v>0.07891</v>
      </c>
      <c r="AI31" s="52">
        <v>0.09333</v>
      </c>
      <c r="AJ31" s="52">
        <v>0.08363</v>
      </c>
      <c r="AK31" s="52">
        <v>0.0858852631578947</v>
      </c>
      <c r="AL31" s="52">
        <v>0.0815846616541353</v>
      </c>
      <c r="AM31" s="52">
        <v>0.0881716400679117</v>
      </c>
      <c r="AN31" s="52">
        <v>0.0911330769230769</v>
      </c>
      <c r="AO31" s="52">
        <v>0.101067194099899</v>
      </c>
      <c r="AP31" s="52">
        <v>0.0917949033977348</v>
      </c>
      <c r="AQ31" s="52">
        <v>0.103507209533267</v>
      </c>
      <c r="AR31" s="52">
        <v>0.0949365</v>
      </c>
      <c r="AS31" s="52">
        <v>0.0987492710035959</v>
      </c>
      <c r="AT31" s="52">
        <v>0.082578245614035</v>
      </c>
      <c r="AU31" s="52">
        <v>0.10306577978689</v>
      </c>
      <c r="AV31" s="52">
        <v>0.104327734274711</v>
      </c>
      <c r="AW31" s="52">
        <v>0.102938985645933</v>
      </c>
      <c r="AX31" s="52">
        <v>0.110073652504756</v>
      </c>
      <c r="AY31" s="52">
        <v>0.107258159470533</v>
      </c>
      <c r="AZ31" s="52">
        <v>0.103073684210526</v>
      </c>
      <c r="BA31" s="52">
        <v>0.1034072251635</v>
      </c>
      <c r="BB31" s="52">
        <v>0.106503157894737</v>
      </c>
      <c r="BC31" s="52">
        <v>0.114752354570637</v>
      </c>
      <c r="BD31" s="52">
        <v>0.117688574570387</v>
      </c>
      <c r="BE31" s="53">
        <v>0.0997734564983888</v>
      </c>
      <c r="BF31" s="457">
        <v>-0.154541111665184</v>
      </c>
      <c r="BG31" s="457">
        <v>0.0360646715382047</v>
      </c>
      <c r="BH31" s="457">
        <v>0.0160465465736517</v>
      </c>
    </row>
    <row r="32" spans="8:8">
      <c r="A32" s="218" t="s">
        <v>120</v>
      </c>
      <c r="B32" s="52">
        <v>0.0</v>
      </c>
      <c r="C32" s="52">
        <v>0.0039</v>
      </c>
      <c r="D32" s="52">
        <v>0.00605</v>
      </c>
      <c r="E32" s="52">
        <v>0.00926</v>
      </c>
      <c r="F32" s="52">
        <v>0.01067</v>
      </c>
      <c r="G32" s="52">
        <v>0.013702458</v>
      </c>
      <c r="H32" s="52">
        <v>0.013918224</v>
      </c>
      <c r="I32" s="52">
        <v>0.015151953</v>
      </c>
      <c r="J32" s="52">
        <v>0.015500864</v>
      </c>
      <c r="K32" s="52">
        <v>0.015770592</v>
      </c>
      <c r="L32" s="52">
        <v>0.014158849</v>
      </c>
      <c r="M32" s="52">
        <v>0.013329</v>
      </c>
      <c r="N32" s="52">
        <v>0.013745814</v>
      </c>
      <c r="O32" s="52">
        <v>0.014183881</v>
      </c>
      <c r="P32" s="52">
        <v>0.014840102</v>
      </c>
      <c r="Q32" s="52">
        <v>0.014710235</v>
      </c>
      <c r="R32" s="52">
        <v>0.014921525</v>
      </c>
      <c r="S32" s="52">
        <v>0.0152734</v>
      </c>
      <c r="T32" s="52">
        <v>0.015587</v>
      </c>
      <c r="U32" s="52">
        <v>0.016223</v>
      </c>
      <c r="V32" s="52">
        <v>0.0165215</v>
      </c>
      <c r="W32" s="52">
        <v>0.016628</v>
      </c>
      <c r="X32" s="52">
        <v>0.017506</v>
      </c>
      <c r="Y32" s="52">
        <v>0.0177325</v>
      </c>
      <c r="Z32" s="52">
        <v>0.0184145</v>
      </c>
      <c r="AA32" s="52">
        <v>0.01913</v>
      </c>
      <c r="AB32" s="52">
        <v>0.02102</v>
      </c>
      <c r="AC32" s="52">
        <v>0.02134</v>
      </c>
      <c r="AD32" s="52">
        <v>0.01974</v>
      </c>
      <c r="AE32" s="52">
        <v>0.02157</v>
      </c>
      <c r="AF32" s="52">
        <v>0.02329</v>
      </c>
      <c r="AG32" s="52">
        <v>0.02423</v>
      </c>
      <c r="AH32" s="52">
        <v>0.02675</v>
      </c>
      <c r="AI32" s="52">
        <v>0.02653</v>
      </c>
      <c r="AJ32" s="52">
        <v>0.02853</v>
      </c>
      <c r="AK32" s="52">
        <v>0.02986</v>
      </c>
      <c r="AL32" s="52">
        <v>0.0331235064935065</v>
      </c>
      <c r="AM32" s="52">
        <v>0.0349136129032258</v>
      </c>
      <c r="AN32" s="52">
        <v>0.0364551923076923</v>
      </c>
      <c r="AO32" s="52">
        <v>0.0368564331210191</v>
      </c>
      <c r="AP32" s="52">
        <v>0.0374946835443038</v>
      </c>
      <c r="AQ32" s="52">
        <v>0.0369605660377358</v>
      </c>
      <c r="AR32" s="52">
        <v>0.0403155</v>
      </c>
      <c r="AS32" s="52">
        <v>0.0421557763975155</v>
      </c>
      <c r="AT32" s="52">
        <v>0.0432366666666666</v>
      </c>
      <c r="AU32" s="52">
        <v>0.0461534355828221</v>
      </c>
      <c r="AV32" s="52">
        <v>0.0511243902439024</v>
      </c>
      <c r="AW32" s="52">
        <v>0.0588549301334728</v>
      </c>
      <c r="AX32" s="52">
        <v>0.0719825328634664</v>
      </c>
      <c r="AY32" s="52">
        <v>0.0762285733328058</v>
      </c>
      <c r="AZ32" s="52">
        <v>0.0805458762481502</v>
      </c>
      <c r="BA32" s="52">
        <v>0.0872362685588783</v>
      </c>
      <c r="BB32" s="52">
        <v>0.0930043932696858</v>
      </c>
      <c r="BC32" s="52">
        <v>0.0943954400014405</v>
      </c>
      <c r="BD32" s="52">
        <v>0.0957757502665844</v>
      </c>
      <c r="BE32" s="53">
        <v>0.0941032064199257</v>
      </c>
      <c r="BF32" s="457">
        <v>-0.0201476514371788</v>
      </c>
      <c r="BG32" s="457">
        <v>0.082780275453991</v>
      </c>
      <c r="BH32" s="457">
        <v>0.0151346013012157</v>
      </c>
    </row>
    <row r="33" spans="8:8">
      <c r="A33" s="218" t="s">
        <v>121</v>
      </c>
      <c r="B33" s="52">
        <v>0.0</v>
      </c>
      <c r="C33" s="52">
        <v>0.0</v>
      </c>
      <c r="D33" s="52">
        <v>0.0</v>
      </c>
      <c r="E33" s="52">
        <v>0.0</v>
      </c>
      <c r="F33" s="52">
        <v>0.0</v>
      </c>
      <c r="G33" s="52">
        <v>0.009200201613</v>
      </c>
      <c r="H33" s="52">
        <v>0.01001028226</v>
      </c>
      <c r="I33" s="52">
        <v>0.0101874874</v>
      </c>
      <c r="J33" s="52">
        <v>0.01053104839</v>
      </c>
      <c r="K33" s="52">
        <v>0.0107625</v>
      </c>
      <c r="L33" s="52">
        <v>0.01124710181</v>
      </c>
      <c r="M33" s="52">
        <v>0.01277685232</v>
      </c>
      <c r="N33" s="52">
        <v>0.01246583921</v>
      </c>
      <c r="O33" s="52">
        <v>0.01317465978</v>
      </c>
      <c r="P33" s="52">
        <v>0.01443317792</v>
      </c>
      <c r="Q33" s="52">
        <v>0.0196625378</v>
      </c>
      <c r="R33" s="52">
        <v>0.01804237651</v>
      </c>
      <c r="S33" s="52">
        <v>0.01798813004</v>
      </c>
      <c r="T33" s="52">
        <v>0.01540238155</v>
      </c>
      <c r="U33" s="52">
        <v>0.01642944808</v>
      </c>
      <c r="V33" s="52">
        <v>0.01644029738</v>
      </c>
      <c r="W33" s="52">
        <v>0.01595569556</v>
      </c>
      <c r="X33" s="52">
        <v>0.01445849294</v>
      </c>
      <c r="Y33" s="52">
        <v>0.01637881804</v>
      </c>
      <c r="Z33" s="52">
        <v>0.01749267893</v>
      </c>
      <c r="AA33" s="52">
        <v>0.01435</v>
      </c>
      <c r="AB33" s="52">
        <v>0.01471</v>
      </c>
      <c r="AC33" s="52">
        <v>0.01558</v>
      </c>
      <c r="AD33" s="52">
        <v>0.01635</v>
      </c>
      <c r="AE33" s="52">
        <v>0.01875</v>
      </c>
      <c r="AF33" s="52">
        <v>0.0201</v>
      </c>
      <c r="AG33" s="52">
        <v>0.02098</v>
      </c>
      <c r="AH33" s="52">
        <v>0.02273</v>
      </c>
      <c r="AI33" s="52">
        <v>0.03256</v>
      </c>
      <c r="AJ33" s="52">
        <v>0.03585</v>
      </c>
      <c r="AK33" s="52">
        <v>0.04731</v>
      </c>
      <c r="AL33" s="52">
        <v>0.0518014285714286</v>
      </c>
      <c r="AM33" s="52">
        <v>0.0596996129032258</v>
      </c>
      <c r="AN33" s="52">
        <v>0.0867098076923077</v>
      </c>
      <c r="AO33" s="52">
        <v>0.102044178343949</v>
      </c>
      <c r="AP33" s="52">
        <v>0.13899953164557</v>
      </c>
      <c r="AQ33" s="52">
        <v>0.179947245283019</v>
      </c>
      <c r="AR33" s="52">
        <v>0.2329750125</v>
      </c>
      <c r="AS33" s="52">
        <v>0.264277565217391</v>
      </c>
      <c r="AT33" s="52">
        <v>0.291878666666667</v>
      </c>
      <c r="AU33" s="52">
        <v>0.318687736196319</v>
      </c>
      <c r="AV33" s="52">
        <v>0.344341426829268</v>
      </c>
      <c r="AW33" s="52">
        <v>0.400845163636363</v>
      </c>
      <c r="AX33" s="52">
        <v>0.420224638554216</v>
      </c>
      <c r="AY33" s="52">
        <v>0.443287724550898</v>
      </c>
      <c r="AZ33" s="52">
        <v>0.459537321428571</v>
      </c>
      <c r="BA33" s="52">
        <v>0.462653085497219</v>
      </c>
      <c r="BB33" s="52">
        <v>0.459724096251</v>
      </c>
      <c r="BC33" s="52">
        <v>0.457018356615047</v>
      </c>
      <c r="BD33" s="52">
        <v>0.449432953839415</v>
      </c>
      <c r="BE33" s="53">
        <v>0.451325402374098</v>
      </c>
      <c r="BF33" s="457">
        <v>0.00146700195071747</v>
      </c>
      <c r="BG33" s="457">
        <v>0.044110001654031</v>
      </c>
      <c r="BH33" s="457">
        <v>0.0725865810731437</v>
      </c>
    </row>
    <row r="34" spans="8:8">
      <c r="A34" s="218" t="s">
        <v>122</v>
      </c>
      <c r="B34" s="52">
        <v>0.0</v>
      </c>
      <c r="C34" s="52">
        <v>0.0</v>
      </c>
      <c r="D34" s="52">
        <v>0.0</v>
      </c>
      <c r="E34" s="52">
        <v>0.0</v>
      </c>
      <c r="F34" s="52">
        <v>0.0</v>
      </c>
      <c r="G34" s="52">
        <v>0.0</v>
      </c>
      <c r="H34" s="52">
        <v>0.0</v>
      </c>
      <c r="I34" s="52">
        <v>0.0</v>
      </c>
      <c r="J34" s="52">
        <v>0.0</v>
      </c>
      <c r="K34" s="52">
        <v>0.0</v>
      </c>
      <c r="L34" s="52">
        <v>0.0</v>
      </c>
      <c r="M34" s="52">
        <v>0.0</v>
      </c>
      <c r="N34" s="52">
        <v>0.0</v>
      </c>
      <c r="O34" s="52">
        <v>0.0</v>
      </c>
      <c r="P34" s="52">
        <v>0.0</v>
      </c>
      <c r="Q34" s="52">
        <v>0.0</v>
      </c>
      <c r="R34" s="52">
        <v>0.0</v>
      </c>
      <c r="S34" s="52">
        <v>0.0</v>
      </c>
      <c r="T34" s="52">
        <v>0.0</v>
      </c>
      <c r="U34" s="52">
        <v>0.0</v>
      </c>
      <c r="V34" s="52">
        <v>0.0</v>
      </c>
      <c r="W34" s="52">
        <v>0.0</v>
      </c>
      <c r="X34" s="52">
        <v>0.0</v>
      </c>
      <c r="Y34" s="52">
        <v>0.0</v>
      </c>
      <c r="Z34" s="52">
        <v>0.0</v>
      </c>
      <c r="AA34" s="52">
        <v>0.0</v>
      </c>
      <c r="AB34" s="52">
        <v>0.0</v>
      </c>
      <c r="AC34" s="52">
        <v>1.0E-5</v>
      </c>
      <c r="AD34" s="52">
        <v>1.0E-5</v>
      </c>
      <c r="AE34" s="52">
        <v>1.0E-5</v>
      </c>
      <c r="AF34" s="52">
        <v>1.0E-5</v>
      </c>
      <c r="AG34" s="52">
        <v>0.0</v>
      </c>
      <c r="AH34" s="52">
        <v>0.0</v>
      </c>
      <c r="AI34" s="52">
        <v>0.0</v>
      </c>
      <c r="AJ34" s="52">
        <v>1.0E-5</v>
      </c>
      <c r="AK34" s="52">
        <v>0.0</v>
      </c>
      <c r="AL34" s="52">
        <v>7.8487012987013E-4</v>
      </c>
      <c r="AM34" s="52">
        <v>0.00124374193548387</v>
      </c>
      <c r="AN34" s="52">
        <v>0.00102980769230769</v>
      </c>
      <c r="AO34" s="52">
        <v>0.00119866242038217</v>
      </c>
      <c r="AP34" s="52">
        <v>0.00118139240506329</v>
      </c>
      <c r="AQ34" s="52">
        <v>0.00109698113207547</v>
      </c>
      <c r="AR34" s="52">
        <v>0.0017595</v>
      </c>
      <c r="AS34" s="52">
        <v>0.00181509316770186</v>
      </c>
      <c r="AT34" s="52">
        <v>0.00205888888888889</v>
      </c>
      <c r="AU34" s="52">
        <v>0.00178343558282208</v>
      </c>
      <c r="AV34" s="52">
        <v>0.00193115853658536</v>
      </c>
      <c r="AW34" s="52">
        <v>0.00189163636363636</v>
      </c>
      <c r="AX34" s="52">
        <v>0.00199084337349397</v>
      </c>
      <c r="AY34" s="52">
        <v>0.00201556886227545</v>
      </c>
      <c r="AZ34" s="52">
        <v>0.00210375</v>
      </c>
      <c r="BA34" s="52">
        <v>0.00248059171597633</v>
      </c>
      <c r="BB34" s="52">
        <v>0.002790252</v>
      </c>
      <c r="BC34" s="52">
        <v>0.0028101</v>
      </c>
      <c r="BD34" s="52">
        <v>0.00358382118803769</v>
      </c>
      <c r="BE34" s="53">
        <v>0.00331225290685582</v>
      </c>
      <c r="BF34" s="457">
        <v>-0.0783013821807699</v>
      </c>
      <c r="BG34" s="457">
        <v>0.0569911286674565</v>
      </c>
      <c r="BH34" s="457">
        <v>5.32709023009877E-4</v>
      </c>
    </row>
    <row r="35" spans="8:8">
      <c r="A35" s="218" t="s">
        <v>123</v>
      </c>
      <c r="B35" s="52">
        <v>0.0</v>
      </c>
      <c r="C35" s="52">
        <v>0.0</v>
      </c>
      <c r="D35" s="52">
        <v>0.0</v>
      </c>
      <c r="E35" s="52">
        <v>0.0</v>
      </c>
      <c r="F35" s="52">
        <v>0.0</v>
      </c>
      <c r="G35" s="52">
        <v>0.0</v>
      </c>
      <c r="H35" s="52">
        <v>0.0</v>
      </c>
      <c r="I35" s="52">
        <v>0.0</v>
      </c>
      <c r="J35" s="52">
        <v>0.0</v>
      </c>
      <c r="K35" s="52">
        <v>0.0</v>
      </c>
      <c r="L35" s="52">
        <v>0.0</v>
      </c>
      <c r="M35" s="52">
        <v>0.0</v>
      </c>
      <c r="N35" s="52">
        <v>0.0</v>
      </c>
      <c r="O35" s="52">
        <v>0.0</v>
      </c>
      <c r="P35" s="52">
        <v>0.0</v>
      </c>
      <c r="Q35" s="52">
        <v>0.0</v>
      </c>
      <c r="R35" s="52">
        <v>0.0</v>
      </c>
      <c r="S35" s="52">
        <v>0.0</v>
      </c>
      <c r="T35" s="52">
        <v>0.0</v>
      </c>
      <c r="U35" s="52">
        <v>0.0</v>
      </c>
      <c r="V35" s="52">
        <v>0.0</v>
      </c>
      <c r="W35" s="52">
        <v>0.0</v>
      </c>
      <c r="X35" s="52">
        <v>0.0</v>
      </c>
      <c r="Y35" s="52">
        <v>0.0</v>
      </c>
      <c r="Z35" s="52">
        <v>0.0</v>
      </c>
      <c r="AA35" s="52">
        <v>1.7E-4</v>
      </c>
      <c r="AB35" s="52">
        <v>2.4E-4</v>
      </c>
      <c r="AC35" s="52">
        <v>4.6E-4</v>
      </c>
      <c r="AD35" s="52">
        <v>3.9E-4</v>
      </c>
      <c r="AE35" s="52">
        <v>4.5E-4</v>
      </c>
      <c r="AF35" s="52">
        <v>5.6E-4</v>
      </c>
      <c r="AG35" s="52">
        <v>5.0E-4</v>
      </c>
      <c r="AH35" s="52">
        <v>5.3E-4</v>
      </c>
      <c r="AI35" s="52">
        <v>6.0E-4</v>
      </c>
      <c r="AJ35" s="52">
        <v>6.5E-4</v>
      </c>
      <c r="AK35" s="52">
        <v>6.5E-4</v>
      </c>
      <c r="AL35" s="52">
        <v>6.95454545454546E-4</v>
      </c>
      <c r="AM35" s="52">
        <v>4.1458064516129E-4</v>
      </c>
      <c r="AN35" s="52">
        <v>0.00157903846153846</v>
      </c>
      <c r="AO35" s="52">
        <v>0.00706528662420382</v>
      </c>
      <c r="AP35" s="52">
        <v>0.0160553164556962</v>
      </c>
      <c r="AQ35" s="52">
        <v>0.0121630188679245</v>
      </c>
      <c r="AR35" s="52">
        <v>0.0149461875</v>
      </c>
      <c r="AS35" s="52">
        <v>0.0184170186335404</v>
      </c>
      <c r="AT35" s="52">
        <v>0.0220527777777778</v>
      </c>
      <c r="AU35" s="52">
        <v>0.0215607975460123</v>
      </c>
      <c r="AV35" s="52">
        <v>0.0173431097560975</v>
      </c>
      <c r="AW35" s="52">
        <v>0.0153463636363636</v>
      </c>
      <c r="AX35" s="52">
        <v>0.0168853012048193</v>
      </c>
      <c r="AY35" s="52">
        <v>0.0194777245508982</v>
      </c>
      <c r="AZ35" s="52">
        <v>0.0196805357142857</v>
      </c>
      <c r="BA35" s="52">
        <v>0.0187492899408284</v>
      </c>
      <c r="BB35" s="52">
        <v>0.019395</v>
      </c>
      <c r="BC35" s="52">
        <v>0.0206594736842105</v>
      </c>
      <c r="BD35" s="52">
        <v>0.0199860385088079</v>
      </c>
      <c r="BE35" s="53">
        <v>0.0188024163265306</v>
      </c>
      <c r="BF35" s="457">
        <v>-0.0617928812624184</v>
      </c>
      <c r="BG35" s="457">
        <v>-0.00979220258988223</v>
      </c>
      <c r="BH35" s="457">
        <v>0.00302398914370312</v>
      </c>
    </row>
    <row r="36" spans="8:8">
      <c r="A36" s="218" t="s">
        <v>124</v>
      </c>
      <c r="B36" s="52">
        <v>0.0</v>
      </c>
      <c r="C36" s="52">
        <v>0.0</v>
      </c>
      <c r="D36" s="52">
        <v>0.0</v>
      </c>
      <c r="E36" s="52">
        <v>0.0</v>
      </c>
      <c r="F36" s="52">
        <v>1.904E-5</v>
      </c>
      <c r="G36" s="52">
        <v>1.2091E-4</v>
      </c>
      <c r="H36" s="52">
        <v>1.2033E-4</v>
      </c>
      <c r="I36" s="52">
        <v>2.1664E-4</v>
      </c>
      <c r="J36" s="52">
        <v>2.42E-4</v>
      </c>
      <c r="K36" s="52">
        <v>5.751E-5</v>
      </c>
      <c r="L36" s="52">
        <v>1.8347E-4</v>
      </c>
      <c r="M36" s="52">
        <v>1.9012E-4</v>
      </c>
      <c r="N36" s="52">
        <v>1.6126E-4</v>
      </c>
      <c r="O36" s="52">
        <v>1.8285E-4</v>
      </c>
      <c r="P36" s="52">
        <v>4.563E-4</v>
      </c>
      <c r="Q36" s="52">
        <v>4.4672E-4</v>
      </c>
      <c r="R36" s="52">
        <v>0.00123133</v>
      </c>
      <c r="S36" s="52">
        <v>0.00158968</v>
      </c>
      <c r="T36" s="52">
        <v>0.00171714</v>
      </c>
      <c r="U36" s="52">
        <v>0.00173233</v>
      </c>
      <c r="V36" s="52">
        <v>0.00171233</v>
      </c>
      <c r="W36" s="52">
        <v>0.00212339</v>
      </c>
      <c r="X36" s="52">
        <v>0.00234136</v>
      </c>
      <c r="Y36" s="52">
        <v>0.00245608</v>
      </c>
      <c r="Z36" s="52">
        <v>0.00257508</v>
      </c>
      <c r="AA36" s="52">
        <v>0.0028291</v>
      </c>
      <c r="AB36" s="52">
        <v>0.00267025</v>
      </c>
      <c r="AC36" s="52">
        <v>0.00229769</v>
      </c>
      <c r="AD36" s="52">
        <v>0.00254272</v>
      </c>
      <c r="AE36" s="52">
        <v>0.00258365</v>
      </c>
      <c r="AF36" s="52">
        <v>0.00288177</v>
      </c>
      <c r="AG36" s="52">
        <v>0.00343134288</v>
      </c>
      <c r="AH36" s="52">
        <v>0.0037307241</v>
      </c>
      <c r="AI36" s="52">
        <v>0.00652658067</v>
      </c>
      <c r="AJ36" s="52">
        <v>0.01135673</v>
      </c>
      <c r="AK36" s="52">
        <v>0.01322663</v>
      </c>
      <c r="AL36" s="52">
        <v>0.0144144181168831</v>
      </c>
      <c r="AM36" s="52">
        <v>0.0141196298284649</v>
      </c>
      <c r="AN36" s="52">
        <v>0.013776652318772</v>
      </c>
      <c r="AO36" s="52">
        <v>0.0144461506101095</v>
      </c>
      <c r="AP36" s="52">
        <v>0.0160652887923418</v>
      </c>
      <c r="AQ36" s="52">
        <v>0.0253325470095396</v>
      </c>
      <c r="AR36" s="52">
        <v>0.0342399912635724</v>
      </c>
      <c r="AS36" s="52">
        <v>0.0383729418345701</v>
      </c>
      <c r="AT36" s="52">
        <v>0.0430013754277778</v>
      </c>
      <c r="AU36" s="52">
        <v>0.041913763991227</v>
      </c>
      <c r="AV36" s="52">
        <v>0.0438612097884146</v>
      </c>
      <c r="AW36" s="52">
        <v>0.0483063183490909</v>
      </c>
      <c r="AX36" s="52">
        <v>0.0483423954533132</v>
      </c>
      <c r="AY36" s="52">
        <v>0.0479922044459281</v>
      </c>
      <c r="AZ36" s="52">
        <v>0.0455628736982142</v>
      </c>
      <c r="BA36" s="52">
        <v>0.0458753713727219</v>
      </c>
      <c r="BB36" s="52">
        <v>0.046526388003</v>
      </c>
      <c r="BC36" s="52">
        <v>0.0537721989473684</v>
      </c>
      <c r="BD36" s="52">
        <v>0.0536479677677018</v>
      </c>
      <c r="BE36" s="53">
        <v>0.0529398448148184</v>
      </c>
      <c r="BF36" s="457">
        <v>-0.0158956130699274</v>
      </c>
      <c r="BG36" s="457">
        <v>0.0223676354819764</v>
      </c>
      <c r="BH36" s="457">
        <v>0.00851430545995564</v>
      </c>
    </row>
    <row r="37" spans="8:8">
      <c r="A37" s="218" t="s">
        <v>125</v>
      </c>
      <c r="B37" s="52">
        <v>0.0</v>
      </c>
      <c r="C37" s="52">
        <v>0.0</v>
      </c>
      <c r="D37" s="52">
        <v>0.0</v>
      </c>
      <c r="E37" s="52">
        <v>0.0</v>
      </c>
      <c r="F37" s="52">
        <v>0.0</v>
      </c>
      <c r="G37" s="52">
        <v>0.0</v>
      </c>
      <c r="H37" s="52">
        <v>0.0</v>
      </c>
      <c r="I37" s="52">
        <v>0.0</v>
      </c>
      <c r="J37" s="52">
        <v>0.0</v>
      </c>
      <c r="K37" s="52">
        <v>0.0</v>
      </c>
      <c r="L37" s="52">
        <v>0.0</v>
      </c>
      <c r="M37" s="52">
        <v>0.0</v>
      </c>
      <c r="N37" s="52">
        <v>0.0</v>
      </c>
      <c r="O37" s="52">
        <v>0.0</v>
      </c>
      <c r="P37" s="52">
        <v>0.0</v>
      </c>
      <c r="Q37" s="52">
        <v>0.0</v>
      </c>
      <c r="R37" s="52">
        <v>0.0</v>
      </c>
      <c r="S37" s="52">
        <v>0.0</v>
      </c>
      <c r="T37" s="52">
        <v>0.0</v>
      </c>
      <c r="U37" s="52">
        <v>0.0</v>
      </c>
      <c r="V37" s="52">
        <v>0.0</v>
      </c>
      <c r="W37" s="52">
        <v>0.0</v>
      </c>
      <c r="X37" s="52">
        <v>0.0</v>
      </c>
      <c r="Y37" s="52">
        <v>0.0</v>
      </c>
      <c r="Z37" s="52">
        <v>0.0</v>
      </c>
      <c r="AA37" s="52">
        <v>0.0</v>
      </c>
      <c r="AB37" s="52">
        <v>0.0</v>
      </c>
      <c r="AC37" s="52">
        <v>0.0</v>
      </c>
      <c r="AD37" s="52">
        <v>0.0</v>
      </c>
      <c r="AE37" s="52">
        <v>0.0</v>
      </c>
      <c r="AF37" s="52">
        <v>0.0</v>
      </c>
      <c r="AG37" s="52">
        <v>2.700486E-4</v>
      </c>
      <c r="AH37" s="52">
        <v>8.101458E-4</v>
      </c>
      <c r="AI37" s="52">
        <v>8.50153E-4</v>
      </c>
      <c r="AJ37" s="52">
        <v>9.101638E-4</v>
      </c>
      <c r="AK37" s="52">
        <v>9.50171E-4</v>
      </c>
      <c r="AL37" s="52">
        <v>9.63874764935065E-4</v>
      </c>
      <c r="AM37" s="52">
        <v>7.99692305806451E-4</v>
      </c>
      <c r="AN37" s="52">
        <v>8.43613361538461E-4</v>
      </c>
      <c r="AO37" s="52">
        <v>0.00106242050063694</v>
      </c>
      <c r="AP37" s="52">
        <v>0.00126162489971392</v>
      </c>
      <c r="AQ37" s="52">
        <v>0.00123608428531811</v>
      </c>
      <c r="AR37" s="52">
        <v>0.00162598680934535</v>
      </c>
      <c r="AS37" s="52">
        <v>0.00198540313369972</v>
      </c>
      <c r="AT37" s="52">
        <v>0.00237390338149235</v>
      </c>
      <c r="AU37" s="52">
        <v>0.00295727610571775</v>
      </c>
      <c r="AV37" s="52">
        <v>0.00313553704924218</v>
      </c>
      <c r="AW37" s="52">
        <v>0.00407375529792636</v>
      </c>
      <c r="AX37" s="52">
        <v>0.00443286706160039</v>
      </c>
      <c r="AY37" s="52">
        <v>0.00491294274829002</v>
      </c>
      <c r="AZ37" s="52">
        <v>0.00433720088293837</v>
      </c>
      <c r="BA37" s="52">
        <v>0.00616526627218934</v>
      </c>
      <c r="BB37" s="52">
        <v>0.006568497</v>
      </c>
      <c r="BC37" s="52">
        <v>0.00759041947368421</v>
      </c>
      <c r="BD37" s="52">
        <v>0.00759584458828349</v>
      </c>
      <c r="BE37" s="53">
        <v>0.00828603400819598</v>
      </c>
      <c r="BF37" s="457">
        <v>0.0878835756804874</v>
      </c>
      <c r="BG37" s="457">
        <v>0.123340205835202</v>
      </c>
      <c r="BH37" s="457">
        <v>0.00133264131854073</v>
      </c>
    </row>
    <row r="38" spans="8:8">
      <c r="A38" s="218" t="s">
        <v>126</v>
      </c>
      <c r="B38" s="52">
        <v>0.02676</v>
      </c>
      <c r="C38" s="52">
        <v>0.03351</v>
      </c>
      <c r="D38" s="52">
        <v>0.03475</v>
      </c>
      <c r="E38" s="52">
        <v>0.03617</v>
      </c>
      <c r="F38" s="52">
        <v>0.03812</v>
      </c>
      <c r="G38" s="52">
        <v>0.04228</v>
      </c>
      <c r="H38" s="52">
        <v>0.04209</v>
      </c>
      <c r="I38" s="52">
        <v>0.03807</v>
      </c>
      <c r="J38" s="52">
        <v>0.03845</v>
      </c>
      <c r="K38" s="52">
        <v>0.04245</v>
      </c>
      <c r="L38" s="52">
        <v>0.03986</v>
      </c>
      <c r="M38" s="52">
        <v>0.03812</v>
      </c>
      <c r="N38" s="52">
        <v>0.0373</v>
      </c>
      <c r="O38" s="52">
        <v>0.03811</v>
      </c>
      <c r="P38" s="52">
        <v>0.03825</v>
      </c>
      <c r="Q38" s="52">
        <v>0.0396</v>
      </c>
      <c r="R38" s="52">
        <v>0.03469</v>
      </c>
      <c r="S38" s="52">
        <v>0.03521</v>
      </c>
      <c r="T38" s="52">
        <v>0.03393</v>
      </c>
      <c r="U38" s="52">
        <v>0.03472</v>
      </c>
      <c r="V38" s="52">
        <v>0.03212</v>
      </c>
      <c r="W38" s="52">
        <v>0.03501</v>
      </c>
      <c r="X38" s="52">
        <v>0.03693</v>
      </c>
      <c r="Y38" s="52">
        <v>0.03787</v>
      </c>
      <c r="Z38" s="52">
        <v>0.03197</v>
      </c>
      <c r="AA38" s="52">
        <v>0.03271</v>
      </c>
      <c r="AB38" s="52">
        <v>0.03292</v>
      </c>
      <c r="AC38" s="52">
        <v>0.03556</v>
      </c>
      <c r="AD38" s="52">
        <v>0.03783</v>
      </c>
      <c r="AE38" s="52">
        <v>0.03564</v>
      </c>
      <c r="AF38" s="52">
        <v>0.03654</v>
      </c>
      <c r="AG38" s="52">
        <v>0.04139</v>
      </c>
      <c r="AH38" s="52">
        <v>0.0447</v>
      </c>
      <c r="AI38" s="52">
        <v>0.05009</v>
      </c>
      <c r="AJ38" s="52">
        <v>0.0553</v>
      </c>
      <c r="AK38" s="52">
        <v>0.06099</v>
      </c>
      <c r="AL38" s="52">
        <v>0.0629684415584416</v>
      </c>
      <c r="AM38" s="52">
        <v>0.0727687741935484</v>
      </c>
      <c r="AN38" s="52">
        <v>0.0854642307692308</v>
      </c>
      <c r="AO38" s="52">
        <v>0.0941096178343949</v>
      </c>
      <c r="AP38" s="52">
        <v>0.0968160759493671</v>
      </c>
      <c r="AQ38" s="52">
        <v>0.10233679245283</v>
      </c>
      <c r="AR38" s="52">
        <v>0.1035331875</v>
      </c>
      <c r="AS38" s="52">
        <v>0.109152670807453</v>
      </c>
      <c r="AT38" s="52">
        <v>0.121821055555555</v>
      </c>
      <c r="AU38" s="52">
        <v>0.139070429447853</v>
      </c>
      <c r="AV38" s="52">
        <v>0.153808847560976</v>
      </c>
      <c r="AW38" s="52">
        <v>0.167637927272727</v>
      </c>
      <c r="AX38" s="52">
        <v>0.20967728313253</v>
      </c>
      <c r="AY38" s="52">
        <v>0.225823419161677</v>
      </c>
      <c r="AZ38" s="52">
        <v>0.232967089285714</v>
      </c>
      <c r="BA38" s="52">
        <v>0.233548615384615</v>
      </c>
      <c r="BB38" s="52">
        <v>0.2302146</v>
      </c>
      <c r="BC38" s="52">
        <v>0.225992631578947</v>
      </c>
      <c r="BD38" s="52">
        <v>0.228542400655469</v>
      </c>
      <c r="BE38" s="53">
        <v>0.227855923347348</v>
      </c>
      <c r="BF38" s="457">
        <v>-0.00572775323958319</v>
      </c>
      <c r="BG38" s="457">
        <v>0.0649382905877902</v>
      </c>
      <c r="BH38" s="457">
        <v>0.0366460260513746</v>
      </c>
    </row>
    <row r="39" spans="8:8">
      <c r="A39" s="218" t="s">
        <v>127</v>
      </c>
      <c r="B39" s="52" t="s">
        <v>114</v>
      </c>
      <c r="C39" s="52" t="s">
        <v>114</v>
      </c>
      <c r="D39" s="52" t="s">
        <v>114</v>
      </c>
      <c r="E39" s="52" t="s">
        <v>114</v>
      </c>
      <c r="F39" s="52" t="s">
        <v>114</v>
      </c>
      <c r="G39" s="52" t="s">
        <v>114</v>
      </c>
      <c r="H39" s="52" t="s">
        <v>114</v>
      </c>
      <c r="I39" s="52" t="s">
        <v>114</v>
      </c>
      <c r="J39" s="52" t="s">
        <v>114</v>
      </c>
      <c r="K39" s="52" t="s">
        <v>114</v>
      </c>
      <c r="L39" s="52" t="s">
        <v>114</v>
      </c>
      <c r="M39" s="52" t="s">
        <v>114</v>
      </c>
      <c r="N39" s="52" t="s">
        <v>114</v>
      </c>
      <c r="O39" s="52" t="s">
        <v>114</v>
      </c>
      <c r="P39" s="52" t="s">
        <v>114</v>
      </c>
      <c r="Q39" s="52" t="s">
        <v>114</v>
      </c>
      <c r="R39" s="52" t="s">
        <v>114</v>
      </c>
      <c r="S39" s="52" t="s">
        <v>114</v>
      </c>
      <c r="T39" s="52" t="s">
        <v>114</v>
      </c>
      <c r="U39" s="52" t="s">
        <v>114</v>
      </c>
      <c r="V39" s="52">
        <v>0.0</v>
      </c>
      <c r="W39" s="52">
        <v>0.0</v>
      </c>
      <c r="X39" s="52">
        <v>0.0</v>
      </c>
      <c r="Y39" s="52">
        <v>0.0</v>
      </c>
      <c r="Z39" s="52">
        <v>0.0</v>
      </c>
      <c r="AA39" s="52">
        <v>0.0</v>
      </c>
      <c r="AB39" s="52">
        <v>0.0</v>
      </c>
      <c r="AC39" s="52">
        <v>0.0</v>
      </c>
      <c r="AD39" s="52">
        <v>0.0</v>
      </c>
      <c r="AE39" s="52">
        <v>0.0</v>
      </c>
      <c r="AF39" s="52">
        <v>0.0</v>
      </c>
      <c r="AG39" s="52">
        <v>0.0</v>
      </c>
      <c r="AH39" s="52">
        <v>0.0</v>
      </c>
      <c r="AI39" s="52">
        <v>0.0</v>
      </c>
      <c r="AJ39" s="52">
        <v>0.0</v>
      </c>
      <c r="AK39" s="52">
        <v>0.0</v>
      </c>
      <c r="AL39" s="52">
        <v>2.98051948051948E-5</v>
      </c>
      <c r="AM39" s="52">
        <v>9.87096774193548E-5</v>
      </c>
      <c r="AN39" s="52">
        <v>2.35384615384615E-4</v>
      </c>
      <c r="AO39" s="52">
        <v>3.70318471337579E-4</v>
      </c>
      <c r="AP39" s="52">
        <v>4.06708860759494E-4</v>
      </c>
      <c r="AQ39" s="52">
        <v>4.1377358490566E-4</v>
      </c>
      <c r="AR39" s="52">
        <v>4.01625E-4</v>
      </c>
      <c r="AS39" s="52">
        <v>4.27639751552795E-4</v>
      </c>
      <c r="AT39" s="52">
        <v>4.53333333333333E-4</v>
      </c>
      <c r="AU39" s="52">
        <v>6.19509202453987E-4</v>
      </c>
      <c r="AV39" s="52">
        <v>0.00111951219512195</v>
      </c>
      <c r="AW39" s="52">
        <v>0.00267054545454545</v>
      </c>
      <c r="AX39" s="52">
        <v>0.00462686746987951</v>
      </c>
      <c r="AY39" s="52">
        <v>0.0061291616766467</v>
      </c>
      <c r="AZ39" s="52">
        <v>0.00700339285714285</v>
      </c>
      <c r="BA39" s="52">
        <v>0.00745082840236686</v>
      </c>
      <c r="BB39" s="52">
        <v>0.00837576</v>
      </c>
      <c r="BC39" s="52">
        <v>0.00844376578947368</v>
      </c>
      <c r="BD39" s="52">
        <v>0.00826737369930357</v>
      </c>
      <c r="BE39" s="53">
        <v>0.00789630042795462</v>
      </c>
      <c r="BF39" s="457">
        <v>-0.0474936632796985</v>
      </c>
      <c r="BG39" s="457">
        <v>0.336887896810024</v>
      </c>
      <c r="BH39" s="457">
        <v>0.00126996053884097</v>
      </c>
    </row>
    <row r="40" spans="8:8">
      <c r="A40" s="218" t="s">
        <v>128</v>
      </c>
      <c r="B40" s="52" t="s">
        <v>114</v>
      </c>
      <c r="C40" s="52" t="s">
        <v>114</v>
      </c>
      <c r="D40" s="52" t="s">
        <v>114</v>
      </c>
      <c r="E40" s="52" t="s">
        <v>114</v>
      </c>
      <c r="F40" s="52" t="s">
        <v>114</v>
      </c>
      <c r="G40" s="52" t="s">
        <v>114</v>
      </c>
      <c r="H40" s="52" t="s">
        <v>114</v>
      </c>
      <c r="I40" s="52" t="s">
        <v>114</v>
      </c>
      <c r="J40" s="52" t="s">
        <v>114</v>
      </c>
      <c r="K40" s="52" t="s">
        <v>114</v>
      </c>
      <c r="L40" s="52" t="s">
        <v>114</v>
      </c>
      <c r="M40" s="52" t="s">
        <v>114</v>
      </c>
      <c r="N40" s="52" t="s">
        <v>114</v>
      </c>
      <c r="O40" s="52" t="s">
        <v>114</v>
      </c>
      <c r="P40" s="52" t="s">
        <v>114</v>
      </c>
      <c r="Q40" s="52" t="s">
        <v>114</v>
      </c>
      <c r="R40" s="52" t="s">
        <v>114</v>
      </c>
      <c r="S40" s="52" t="s">
        <v>114</v>
      </c>
      <c r="T40" s="52" t="s">
        <v>114</v>
      </c>
      <c r="U40" s="52" t="s">
        <v>114</v>
      </c>
      <c r="V40" s="52">
        <v>0.0</v>
      </c>
      <c r="W40" s="52">
        <v>0.0</v>
      </c>
      <c r="X40" s="52">
        <v>0.0</v>
      </c>
      <c r="Y40" s="52">
        <v>0.0</v>
      </c>
      <c r="Z40" s="52">
        <v>0.0</v>
      </c>
      <c r="AA40" s="52">
        <v>0.0</v>
      </c>
      <c r="AB40" s="52">
        <v>0.0</v>
      </c>
      <c r="AC40" s="52">
        <v>0.0</v>
      </c>
      <c r="AD40" s="52">
        <v>0.0</v>
      </c>
      <c r="AE40" s="52">
        <v>0.0</v>
      </c>
      <c r="AF40" s="52">
        <v>0.0</v>
      </c>
      <c r="AG40" s="52">
        <v>0.0</v>
      </c>
      <c r="AH40" s="52">
        <v>0.0</v>
      </c>
      <c r="AI40" s="52">
        <v>0.0</v>
      </c>
      <c r="AJ40" s="52">
        <v>0.0</v>
      </c>
      <c r="AK40" s="52">
        <v>0.0</v>
      </c>
      <c r="AL40" s="52">
        <v>1.98701298701299E-5</v>
      </c>
      <c r="AM40" s="52">
        <v>3.94838709677419E-5</v>
      </c>
      <c r="AN40" s="52">
        <v>6.86538461538461E-5</v>
      </c>
      <c r="AO40" s="52">
        <v>5.84713375796178E-5</v>
      </c>
      <c r="AP40" s="52">
        <v>6.77848101265823E-5</v>
      </c>
      <c r="AQ40" s="52">
        <v>2.40566037735849E-4</v>
      </c>
      <c r="AR40" s="52">
        <v>5.16375E-4</v>
      </c>
      <c r="AS40" s="52">
        <v>6.55714285714286E-4</v>
      </c>
      <c r="AT40" s="52">
        <v>9.63333333333333E-4</v>
      </c>
      <c r="AU40" s="52">
        <v>0.00137981595092024</v>
      </c>
      <c r="AV40" s="52">
        <v>0.00146469512195122</v>
      </c>
      <c r="AW40" s="52">
        <v>0.00202145454545454</v>
      </c>
      <c r="AX40" s="52">
        <v>0.00329042168674699</v>
      </c>
      <c r="AY40" s="52">
        <v>0.00366283832335329</v>
      </c>
      <c r="AZ40" s="52">
        <v>0.00406633928571428</v>
      </c>
      <c r="BA40" s="52">
        <v>0.00391372189349112</v>
      </c>
      <c r="BB40" s="52">
        <v>0.0045324</v>
      </c>
      <c r="BC40" s="52">
        <v>0.00420526315789474</v>
      </c>
      <c r="BD40" s="52">
        <v>0.00475314707087259</v>
      </c>
      <c r="BE40" s="53">
        <v>0.00543108274381365</v>
      </c>
      <c r="BF40" s="457">
        <v>0.139506865485886</v>
      </c>
      <c r="BG40" s="457">
        <v>0.173060649155153</v>
      </c>
      <c r="BH40" s="457">
        <v>8.7348003419496E-4</v>
      </c>
    </row>
    <row r="41" spans="8:8">
      <c r="A41" s="218" t="s">
        <v>129</v>
      </c>
      <c r="B41" s="52">
        <v>0.0</v>
      </c>
      <c r="C41" s="52">
        <v>0.0</v>
      </c>
      <c r="D41" s="52">
        <v>0.0</v>
      </c>
      <c r="E41" s="52">
        <v>0.0</v>
      </c>
      <c r="F41" s="52">
        <v>0.0</v>
      </c>
      <c r="G41" s="52">
        <v>0.0</v>
      </c>
      <c r="H41" s="52">
        <v>0.0</v>
      </c>
      <c r="I41" s="52">
        <v>0.0</v>
      </c>
      <c r="J41" s="52">
        <v>0.0</v>
      </c>
      <c r="K41" s="52">
        <v>0.0</v>
      </c>
      <c r="L41" s="52">
        <v>0.0</v>
      </c>
      <c r="M41" s="52">
        <v>0.0</v>
      </c>
      <c r="N41" s="52">
        <v>1.3E-4</v>
      </c>
      <c r="O41" s="52">
        <v>1.5E-4</v>
      </c>
      <c r="P41" s="52">
        <v>1.6E-4</v>
      </c>
      <c r="Q41" s="52">
        <v>1.5E-4</v>
      </c>
      <c r="R41" s="52">
        <v>1.8E-4</v>
      </c>
      <c r="S41" s="52">
        <v>1.8E-4</v>
      </c>
      <c r="T41" s="52">
        <v>1.7E-4</v>
      </c>
      <c r="U41" s="52">
        <v>1.9E-4</v>
      </c>
      <c r="V41" s="52">
        <v>1.8E-4</v>
      </c>
      <c r="W41" s="52">
        <v>1.7E-4</v>
      </c>
      <c r="X41" s="52">
        <v>2.2E-4</v>
      </c>
      <c r="Y41" s="52">
        <v>2.3E-4</v>
      </c>
      <c r="Z41" s="52">
        <v>1.9E-4</v>
      </c>
      <c r="AA41" s="52">
        <v>1.2505E-4</v>
      </c>
      <c r="AB41" s="52">
        <v>1.3976E-4</v>
      </c>
      <c r="AC41" s="52">
        <v>1.177E-4</v>
      </c>
      <c r="AD41" s="52">
        <v>1.4712E-4</v>
      </c>
      <c r="AE41" s="52">
        <v>1.508E-4</v>
      </c>
      <c r="AF41" s="52">
        <v>1.9493E-4</v>
      </c>
      <c r="AG41" s="52">
        <v>1.5448E-4</v>
      </c>
      <c r="AH41" s="52">
        <v>1.6919E-4</v>
      </c>
      <c r="AI41" s="52">
        <v>1.7068E-4</v>
      </c>
      <c r="AJ41" s="52">
        <v>1.885E-4</v>
      </c>
      <c r="AK41" s="52">
        <v>2.2352E-4</v>
      </c>
      <c r="AL41" s="52">
        <v>2.57049935064935E-4</v>
      </c>
      <c r="AM41" s="52">
        <v>2.66664193548387E-4</v>
      </c>
      <c r="AN41" s="52">
        <v>3.349425E-4</v>
      </c>
      <c r="AO41" s="52">
        <v>4.14902866242038E-4</v>
      </c>
      <c r="AP41" s="52">
        <v>4.47021455696202E-4</v>
      </c>
      <c r="AQ41" s="52">
        <v>5.31323773584905E-4</v>
      </c>
      <c r="AR41" s="52">
        <v>5.992531875E-4</v>
      </c>
      <c r="AS41" s="52">
        <v>6.61872298136646E-4</v>
      </c>
      <c r="AT41" s="52">
        <v>7.38413888888889E-4</v>
      </c>
      <c r="AU41" s="52">
        <v>7.89780368098159E-4</v>
      </c>
      <c r="AV41" s="52">
        <v>8.67426036585365E-4</v>
      </c>
      <c r="AW41" s="52">
        <v>8.71738363636363E-4</v>
      </c>
      <c r="AX41" s="52">
        <v>8.68330301204819E-4</v>
      </c>
      <c r="AY41" s="52">
        <v>0.00105565419161677</v>
      </c>
      <c r="AZ41" s="52">
        <v>0.00114717214285714</v>
      </c>
      <c r="BA41" s="52">
        <v>0.00126761857988166</v>
      </c>
      <c r="BB41" s="52">
        <v>0.00154242</v>
      </c>
      <c r="BC41" s="52">
        <v>0.00194517578947368</v>
      </c>
      <c r="BD41" s="52">
        <v>0.00247533594428513</v>
      </c>
      <c r="BE41" s="53">
        <v>0.00342079814209701</v>
      </c>
      <c r="BF41" s="457">
        <v>0.378177255883961</v>
      </c>
      <c r="BG41" s="457">
        <v>0.128582805106168</v>
      </c>
      <c r="BH41" s="457">
        <v>5.50166333137986E-4</v>
      </c>
    </row>
    <row r="42" spans="8:8">
      <c r="A42" s="218" t="s">
        <v>130</v>
      </c>
      <c r="B42" s="52">
        <v>0.0</v>
      </c>
      <c r="C42" s="52">
        <v>0.0</v>
      </c>
      <c r="D42" s="52">
        <v>0.0</v>
      </c>
      <c r="E42" s="52">
        <v>0.0</v>
      </c>
      <c r="F42" s="52">
        <v>0.0</v>
      </c>
      <c r="G42" s="52">
        <v>0.0</v>
      </c>
      <c r="H42" s="52">
        <v>0.0</v>
      </c>
      <c r="I42" s="52">
        <v>0.0</v>
      </c>
      <c r="J42" s="52">
        <v>0.0</v>
      </c>
      <c r="K42" s="52">
        <v>0.0</v>
      </c>
      <c r="L42" s="52">
        <v>0.00803</v>
      </c>
      <c r="M42" s="52">
        <v>0.00872</v>
      </c>
      <c r="N42" s="52">
        <v>0.00867</v>
      </c>
      <c r="O42" s="52">
        <v>0.01211</v>
      </c>
      <c r="P42" s="52">
        <v>0.01106</v>
      </c>
      <c r="Q42" s="52">
        <v>0.01024</v>
      </c>
      <c r="R42" s="52">
        <v>0.01085</v>
      </c>
      <c r="S42" s="52">
        <v>0.00265</v>
      </c>
      <c r="T42" s="52">
        <v>0.00231</v>
      </c>
      <c r="U42" s="52">
        <v>1.7E-4</v>
      </c>
      <c r="V42" s="52">
        <v>0.00441</v>
      </c>
      <c r="W42" s="52">
        <v>0.00553</v>
      </c>
      <c r="X42" s="52">
        <v>0.00702</v>
      </c>
      <c r="Y42" s="52">
        <v>0.00835</v>
      </c>
      <c r="Z42" s="52">
        <v>0.009</v>
      </c>
      <c r="AA42" s="52">
        <v>0.0067</v>
      </c>
      <c r="AB42" s="52">
        <v>0.0075</v>
      </c>
      <c r="AC42" s="52">
        <v>0.00752</v>
      </c>
      <c r="AD42" s="52">
        <v>0.00863</v>
      </c>
      <c r="AE42" s="52">
        <v>0.00939</v>
      </c>
      <c r="AF42" s="52">
        <v>0.01017</v>
      </c>
      <c r="AG42" s="52">
        <v>0.01316</v>
      </c>
      <c r="AH42" s="52">
        <v>0.01463</v>
      </c>
      <c r="AI42" s="52">
        <v>0.01590281</v>
      </c>
      <c r="AJ42" s="52">
        <v>0.01788338</v>
      </c>
      <c r="AK42" s="52">
        <v>0.02013194</v>
      </c>
      <c r="AL42" s="52">
        <v>0.0234272209090909</v>
      </c>
      <c r="AM42" s="52">
        <v>0.0286924552258064</v>
      </c>
      <c r="AN42" s="52">
        <v>0.0249854296153846</v>
      </c>
      <c r="AO42" s="52">
        <v>0.0324019501910828</v>
      </c>
      <c r="AP42" s="52">
        <v>0.0510973422151899</v>
      </c>
      <c r="AQ42" s="52">
        <v>0.04998</v>
      </c>
      <c r="AR42" s="52">
        <v>0.038501321625</v>
      </c>
      <c r="AS42" s="52">
        <v>0.0483032688819876</v>
      </c>
      <c r="AT42" s="52">
        <v>0.057715</v>
      </c>
      <c r="AU42" s="52">
        <v>0.0662504642944785</v>
      </c>
      <c r="AV42" s="52">
        <v>0.0660844223780487</v>
      </c>
      <c r="AW42" s="52">
        <v>0.0667970645454545</v>
      </c>
      <c r="AX42" s="52">
        <v>0.0548772289156626</v>
      </c>
      <c r="AY42" s="52">
        <v>0.0459291524550898</v>
      </c>
      <c r="AZ42" s="52">
        <v>0.0448982142857142</v>
      </c>
      <c r="BA42" s="52">
        <v>0.0444024106508875</v>
      </c>
      <c r="BB42" s="52">
        <v>0.04139415</v>
      </c>
      <c r="BC42" s="52">
        <v>0.0409009084210526</v>
      </c>
      <c r="BD42" s="52">
        <v>0.0518298774600574</v>
      </c>
      <c r="BE42" s="53">
        <v>0.077110496069928</v>
      </c>
      <c r="BF42" s="457">
        <v>0.483696574696692</v>
      </c>
      <c r="BG42" s="457">
        <v>-0.0106974051225639</v>
      </c>
      <c r="BH42" s="457">
        <v>0.0124016668353418</v>
      </c>
    </row>
    <row r="43" spans="8:8">
      <c r="A43" s="218" t="s">
        <v>131</v>
      </c>
      <c r="B43" s="52" t="s">
        <v>114</v>
      </c>
      <c r="C43" s="52" t="s">
        <v>114</v>
      </c>
      <c r="D43" s="52" t="s">
        <v>114</v>
      </c>
      <c r="E43" s="52" t="s">
        <v>114</v>
      </c>
      <c r="F43" s="52" t="s">
        <v>114</v>
      </c>
      <c r="G43" s="52" t="s">
        <v>114</v>
      </c>
      <c r="H43" s="52" t="s">
        <v>114</v>
      </c>
      <c r="I43" s="52" t="s">
        <v>114</v>
      </c>
      <c r="J43" s="52" t="s">
        <v>114</v>
      </c>
      <c r="K43" s="52" t="s">
        <v>114</v>
      </c>
      <c r="L43" s="52" t="s">
        <v>114</v>
      </c>
      <c r="M43" s="52" t="s">
        <v>114</v>
      </c>
      <c r="N43" s="52" t="s">
        <v>114</v>
      </c>
      <c r="O43" s="52" t="s">
        <v>114</v>
      </c>
      <c r="P43" s="52" t="s">
        <v>114</v>
      </c>
      <c r="Q43" s="52" t="s">
        <v>114</v>
      </c>
      <c r="R43" s="52" t="s">
        <v>114</v>
      </c>
      <c r="S43" s="52" t="s">
        <v>114</v>
      </c>
      <c r="T43" s="52" t="s">
        <v>114</v>
      </c>
      <c r="U43" s="52" t="s">
        <v>114</v>
      </c>
      <c r="V43" s="52" t="s">
        <v>114</v>
      </c>
      <c r="W43" s="52" t="s">
        <v>114</v>
      </c>
      <c r="X43" s="52" t="s">
        <v>114</v>
      </c>
      <c r="Y43" s="52" t="s">
        <v>114</v>
      </c>
      <c r="Z43" s="52" t="s">
        <v>114</v>
      </c>
      <c r="AA43" s="52">
        <v>0.0</v>
      </c>
      <c r="AB43" s="52">
        <v>0.0</v>
      </c>
      <c r="AC43" s="52">
        <v>0.0</v>
      </c>
      <c r="AD43" s="52">
        <v>0.0</v>
      </c>
      <c r="AE43" s="52">
        <v>0.0</v>
      </c>
      <c r="AF43" s="52">
        <v>0.0</v>
      </c>
      <c r="AG43" s="52">
        <v>0.0</v>
      </c>
      <c r="AH43" s="52">
        <v>0.0</v>
      </c>
      <c r="AI43" s="52">
        <v>0.0</v>
      </c>
      <c r="AJ43" s="52">
        <v>0.0</v>
      </c>
      <c r="AK43" s="52">
        <v>0.0</v>
      </c>
      <c r="AL43" s="52">
        <v>0.0</v>
      </c>
      <c r="AM43" s="52">
        <v>0.0</v>
      </c>
      <c r="AN43" s="52">
        <v>0.0</v>
      </c>
      <c r="AO43" s="52">
        <v>0.0</v>
      </c>
      <c r="AP43" s="52">
        <v>0.0</v>
      </c>
      <c r="AQ43" s="52">
        <v>0.0</v>
      </c>
      <c r="AR43" s="52">
        <v>0.0</v>
      </c>
      <c r="AS43" s="52">
        <v>0.0</v>
      </c>
      <c r="AT43" s="52">
        <v>0.0</v>
      </c>
      <c r="AU43" s="52">
        <v>0.0</v>
      </c>
      <c r="AV43" s="52">
        <v>0.0</v>
      </c>
      <c r="AW43" s="52">
        <v>0.0</v>
      </c>
      <c r="AX43" s="52">
        <v>0.0</v>
      </c>
      <c r="AY43" s="52">
        <v>0.0</v>
      </c>
      <c r="AZ43" s="52">
        <v>1.84137321428571E-4</v>
      </c>
      <c r="BA43" s="52">
        <v>3.26215917159763E-4</v>
      </c>
      <c r="BB43" s="52">
        <v>4.63959E-4</v>
      </c>
      <c r="BC43" s="52">
        <v>4.83605263157895E-4</v>
      </c>
      <c r="BD43" s="52">
        <v>4.91209045473167E-4</v>
      </c>
      <c r="BE43" s="53">
        <v>5.08899787755102E-4</v>
      </c>
      <c r="BF43" s="457">
        <v>0.0331840503622396</v>
      </c>
      <c r="BG43" s="457">
        <v>0.0</v>
      </c>
      <c r="BH43" s="457">
        <v>8.18462588360422E-5</v>
      </c>
    </row>
    <row r="44" spans="8:8">
      <c r="A44" s="218" t="s">
        <v>132</v>
      </c>
      <c r="B44" s="52">
        <v>0.0</v>
      </c>
      <c r="C44" s="52">
        <v>0.0</v>
      </c>
      <c r="D44" s="52">
        <v>0.0</v>
      </c>
      <c r="E44" s="52">
        <v>0.0</v>
      </c>
      <c r="F44" s="52">
        <v>0.0</v>
      </c>
      <c r="G44" s="52">
        <v>0.0</v>
      </c>
      <c r="H44" s="52">
        <v>0.0</v>
      </c>
      <c r="I44" s="52">
        <v>0.0</v>
      </c>
      <c r="J44" s="52">
        <v>0.0</v>
      </c>
      <c r="K44" s="52">
        <v>0.0</v>
      </c>
      <c r="L44" s="52">
        <v>0.0</v>
      </c>
      <c r="M44" s="52">
        <v>0.0</v>
      </c>
      <c r="N44" s="52">
        <v>0.0</v>
      </c>
      <c r="O44" s="52">
        <v>0.0</v>
      </c>
      <c r="P44" s="52">
        <v>0.0</v>
      </c>
      <c r="Q44" s="52">
        <v>0.0</v>
      </c>
      <c r="R44" s="52">
        <v>0.0</v>
      </c>
      <c r="S44" s="52">
        <v>0.0</v>
      </c>
      <c r="T44" s="52">
        <v>0.0</v>
      </c>
      <c r="U44" s="52">
        <v>0.0</v>
      </c>
      <c r="V44" s="52">
        <v>5.0E-5</v>
      </c>
      <c r="W44" s="52">
        <v>2.6E-4</v>
      </c>
      <c r="X44" s="52">
        <v>2.1E-4</v>
      </c>
      <c r="Y44" s="52">
        <v>2.7E-4</v>
      </c>
      <c r="Z44" s="52">
        <v>2.9E-4</v>
      </c>
      <c r="AA44" s="52">
        <v>0.00213</v>
      </c>
      <c r="AB44" s="52">
        <v>0.00209</v>
      </c>
      <c r="AC44" s="52">
        <v>0.00227</v>
      </c>
      <c r="AD44" s="52">
        <v>0.00243</v>
      </c>
      <c r="AE44" s="52">
        <v>0.0027</v>
      </c>
      <c r="AF44" s="52">
        <v>0.00289</v>
      </c>
      <c r="AG44" s="52">
        <v>0.00303</v>
      </c>
      <c r="AH44" s="52">
        <v>0.00241</v>
      </c>
      <c r="AI44" s="52">
        <v>0.0027</v>
      </c>
      <c r="AJ44" s="52">
        <v>0.00273</v>
      </c>
      <c r="AK44" s="52">
        <v>0.00256</v>
      </c>
      <c r="AL44" s="52">
        <v>0.00253344155844156</v>
      </c>
      <c r="AM44" s="52">
        <v>0.00246774193548387</v>
      </c>
      <c r="AN44" s="52">
        <v>0.00323653846153846</v>
      </c>
      <c r="AO44" s="52">
        <v>0.00349853503184713</v>
      </c>
      <c r="AP44" s="52">
        <v>0.00322462025316456</v>
      </c>
      <c r="AQ44" s="52">
        <v>0.00373358490566038</v>
      </c>
      <c r="AR44" s="52">
        <v>0.003691125</v>
      </c>
      <c r="AS44" s="52">
        <v>0.00377273291925466</v>
      </c>
      <c r="AT44" s="52">
        <v>0.00214388888888889</v>
      </c>
      <c r="AU44" s="52">
        <v>0.00322895705521472</v>
      </c>
      <c r="AV44" s="52">
        <v>0.00316262195121951</v>
      </c>
      <c r="AW44" s="52">
        <v>0.00302290909090909</v>
      </c>
      <c r="AX44" s="52">
        <v>0.00364987951807229</v>
      </c>
      <c r="AY44" s="52">
        <v>0.0023637125748503</v>
      </c>
      <c r="AZ44" s="52">
        <v>0.00233142857142857</v>
      </c>
      <c r="BA44" s="52">
        <v>0.00210940828402367</v>
      </c>
      <c r="BB44" s="52">
        <v>0.00189</v>
      </c>
      <c r="BC44" s="52">
        <v>0.00182676631578947</v>
      </c>
      <c r="BD44" s="52">
        <v>0.00225538254813601</v>
      </c>
      <c r="BE44" s="53">
        <v>0.00230692948645317</v>
      </c>
      <c r="BF44" s="457">
        <v>0.0200603894563232</v>
      </c>
      <c r="BG44" s="457">
        <v>0.00508269180778731</v>
      </c>
      <c r="BH44" s="457">
        <v>3.71023043058543E-4</v>
      </c>
    </row>
    <row r="45" spans="8:8">
      <c r="A45" s="218" t="s">
        <v>133</v>
      </c>
      <c r="B45" s="52">
        <v>2.6E-4</v>
      </c>
      <c r="C45" s="52">
        <v>3.8E-4</v>
      </c>
      <c r="D45" s="52">
        <v>4.4E-4</v>
      </c>
      <c r="E45" s="52">
        <v>4.7E-4</v>
      </c>
      <c r="F45" s="52">
        <v>8.4E-4</v>
      </c>
      <c r="G45" s="52">
        <v>5.9E-4</v>
      </c>
      <c r="H45" s="52">
        <v>0.00101</v>
      </c>
      <c r="I45" s="52">
        <v>0.00185</v>
      </c>
      <c r="J45" s="52">
        <v>0.00223</v>
      </c>
      <c r="K45" s="52">
        <v>0.00235</v>
      </c>
      <c r="L45" s="52">
        <v>0.00211</v>
      </c>
      <c r="M45" s="52">
        <v>0.00183</v>
      </c>
      <c r="N45" s="52">
        <v>0.00265</v>
      </c>
      <c r="O45" s="52">
        <v>0.00262</v>
      </c>
      <c r="P45" s="52">
        <v>0.0024</v>
      </c>
      <c r="Q45" s="52">
        <v>0.00248</v>
      </c>
      <c r="R45" s="52">
        <v>0.00269</v>
      </c>
      <c r="S45" s="52">
        <v>0.00269</v>
      </c>
      <c r="T45" s="52">
        <v>0.00362</v>
      </c>
      <c r="U45" s="52">
        <v>0.00345</v>
      </c>
      <c r="V45" s="52">
        <v>0.00397</v>
      </c>
      <c r="W45" s="52">
        <v>0.00368</v>
      </c>
      <c r="X45" s="52">
        <v>0.00193</v>
      </c>
      <c r="Y45" s="52">
        <v>9.4E-4</v>
      </c>
      <c r="Z45" s="52">
        <v>0.00103</v>
      </c>
      <c r="AA45" s="52">
        <v>5.5E-4</v>
      </c>
      <c r="AB45" s="52">
        <v>8.3E-4</v>
      </c>
      <c r="AC45" s="52">
        <v>0.00111</v>
      </c>
      <c r="AD45" s="52">
        <v>6.1E-4</v>
      </c>
      <c r="AE45" s="52">
        <v>5.1E-4</v>
      </c>
      <c r="AF45" s="52">
        <v>6.7E-4</v>
      </c>
      <c r="AG45" s="52">
        <v>0.00133</v>
      </c>
      <c r="AH45" s="52">
        <v>0.00169</v>
      </c>
      <c r="AI45" s="52">
        <v>0.0022</v>
      </c>
      <c r="AJ45" s="52">
        <v>0.00193</v>
      </c>
      <c r="AK45" s="52">
        <v>0.00221</v>
      </c>
      <c r="AL45" s="52">
        <v>0.00441116883116883</v>
      </c>
      <c r="AM45" s="52">
        <v>0.00421490322580645</v>
      </c>
      <c r="AN45" s="52">
        <v>0.0044625</v>
      </c>
      <c r="AO45" s="52">
        <v>0.00828733757961783</v>
      </c>
      <c r="AP45" s="52">
        <v>0.0146298987341772</v>
      </c>
      <c r="AQ45" s="52">
        <v>0.019176</v>
      </c>
      <c r="AR45" s="52">
        <v>0.02443696875</v>
      </c>
      <c r="AS45" s="52">
        <v>0.0343727329192546</v>
      </c>
      <c r="AT45" s="52">
        <v>0.0493595</v>
      </c>
      <c r="AU45" s="52">
        <v>0.059177208588957</v>
      </c>
      <c r="AV45" s="52">
        <v>0.0709099024390244</v>
      </c>
      <c r="AW45" s="52">
        <v>0.0936016909090908</v>
      </c>
      <c r="AX45" s="52">
        <v>0.0794687530120481</v>
      </c>
      <c r="AY45" s="52">
        <v>0.0914060479041916</v>
      </c>
      <c r="AZ45" s="52">
        <v>0.0886944642857142</v>
      </c>
      <c r="BA45" s="52">
        <v>0.0720367455621301</v>
      </c>
      <c r="BB45" s="52">
        <v>0.058392</v>
      </c>
      <c r="BC45" s="52">
        <v>0.0585873684210526</v>
      </c>
      <c r="BD45" s="52">
        <v>0.0684890339369111</v>
      </c>
      <c r="BE45" s="53">
        <v>0.0701471346938776</v>
      </c>
      <c r="BF45" s="457">
        <v>0.0214113389357464</v>
      </c>
      <c r="BG45" s="457">
        <v>0.0332966677856918</v>
      </c>
      <c r="BH45" s="457">
        <v>0.0112817507118409</v>
      </c>
    </row>
    <row r="46" spans="8:8">
      <c r="A46" s="218" t="s">
        <v>134</v>
      </c>
      <c r="B46" s="52">
        <v>0.00207</v>
      </c>
      <c r="C46" s="52">
        <v>0.002</v>
      </c>
      <c r="D46" s="52">
        <v>0.00192</v>
      </c>
      <c r="E46" s="52">
        <v>0.00228</v>
      </c>
      <c r="F46" s="52">
        <v>0.0028</v>
      </c>
      <c r="G46" s="52">
        <v>0.00186</v>
      </c>
      <c r="H46" s="52">
        <v>0.00143</v>
      </c>
      <c r="I46" s="52">
        <v>0.00113</v>
      </c>
      <c r="J46" s="52">
        <v>0.002</v>
      </c>
      <c r="K46" s="52">
        <v>0.0018</v>
      </c>
      <c r="L46" s="52">
        <v>0.00236</v>
      </c>
      <c r="M46" s="52">
        <v>0.0023</v>
      </c>
      <c r="N46" s="52">
        <v>0.00234</v>
      </c>
      <c r="O46" s="52">
        <v>0.00232</v>
      </c>
      <c r="P46" s="52">
        <v>0.00258</v>
      </c>
      <c r="Q46" s="52">
        <v>0.0032</v>
      </c>
      <c r="R46" s="52">
        <v>0.00311</v>
      </c>
      <c r="S46" s="52">
        <v>0.00353</v>
      </c>
      <c r="T46" s="52">
        <v>0.00405</v>
      </c>
      <c r="U46" s="52">
        <v>0.00373</v>
      </c>
      <c r="V46" s="52">
        <v>0.00548</v>
      </c>
      <c r="W46" s="52">
        <v>0.00606</v>
      </c>
      <c r="X46" s="52">
        <v>0.00614</v>
      </c>
      <c r="Y46" s="52">
        <v>0.00653</v>
      </c>
      <c r="Z46" s="52">
        <v>0.00661</v>
      </c>
      <c r="AA46" s="52">
        <v>0.00693</v>
      </c>
      <c r="AB46" s="52">
        <v>0.00813</v>
      </c>
      <c r="AC46" s="52">
        <v>0.00887</v>
      </c>
      <c r="AD46" s="52">
        <v>0.00905</v>
      </c>
      <c r="AE46" s="52">
        <v>0.00967</v>
      </c>
      <c r="AF46" s="52">
        <v>0.0103</v>
      </c>
      <c r="AG46" s="52">
        <v>0.01008</v>
      </c>
      <c r="AH46" s="52">
        <v>0.01087</v>
      </c>
      <c r="AI46" s="52">
        <v>0.010796</v>
      </c>
      <c r="AJ46" s="52">
        <v>0.012381</v>
      </c>
      <c r="AK46" s="52">
        <v>0.01376</v>
      </c>
      <c r="AL46" s="52">
        <v>0.0144058441558442</v>
      </c>
      <c r="AM46" s="52">
        <v>0.0154875483870968</v>
      </c>
      <c r="AN46" s="52">
        <v>0.0145546153846154</v>
      </c>
      <c r="AO46" s="52">
        <v>0.0158944585987261</v>
      </c>
      <c r="AP46" s="52">
        <v>0.0166750632911392</v>
      </c>
      <c r="AQ46" s="52">
        <v>0.0172149056603773</v>
      </c>
      <c r="AR46" s="52">
        <v>0.0199186875</v>
      </c>
      <c r="AS46" s="52">
        <v>0.0194243478260869</v>
      </c>
      <c r="AT46" s="52">
        <v>0.0214483333333333</v>
      </c>
      <c r="AU46" s="52">
        <v>0.0263854601226994</v>
      </c>
      <c r="AV46" s="52">
        <v>0.0292285975609756</v>
      </c>
      <c r="AW46" s="52">
        <v>0.0287176363636363</v>
      </c>
      <c r="AX46" s="52">
        <v>0.0299325461085542</v>
      </c>
      <c r="AY46" s="52">
        <v>0.0298155786197605</v>
      </c>
      <c r="AZ46" s="52">
        <v>0.0301224886939285</v>
      </c>
      <c r="BA46" s="52">
        <v>0.0293506508875739</v>
      </c>
      <c r="BB46" s="52">
        <v>0.030933</v>
      </c>
      <c r="BC46" s="52">
        <v>0.0302957894736842</v>
      </c>
      <c r="BD46" s="52">
        <v>0.0318867349446948</v>
      </c>
      <c r="BE46" s="53">
        <v>0.035828506122449</v>
      </c>
      <c r="BF46" s="457">
        <v>0.12054790467542</v>
      </c>
      <c r="BG46" s="457">
        <v>0.0404510435520804</v>
      </c>
      <c r="BH46" s="457">
        <v>0.00576229201969692</v>
      </c>
    </row>
    <row r="47" spans="8:8">
      <c r="A47" s="218" t="s">
        <v>135</v>
      </c>
      <c r="B47" s="52">
        <v>0.0</v>
      </c>
      <c r="C47" s="52">
        <v>0.0</v>
      </c>
      <c r="D47" s="52">
        <v>0.0</v>
      </c>
      <c r="E47" s="52">
        <v>0.0</v>
      </c>
      <c r="F47" s="52">
        <v>0.0</v>
      </c>
      <c r="G47" s="52">
        <v>0.0</v>
      </c>
      <c r="H47" s="52">
        <v>0.0</v>
      </c>
      <c r="I47" s="52">
        <v>0.0</v>
      </c>
      <c r="J47" s="52">
        <v>0.0</v>
      </c>
      <c r="K47" s="52">
        <v>0.0</v>
      </c>
      <c r="L47" s="52">
        <v>0.0</v>
      </c>
      <c r="M47" s="52">
        <v>0.0</v>
      </c>
      <c r="N47" s="52">
        <v>0.0</v>
      </c>
      <c r="O47" s="52">
        <v>0.0</v>
      </c>
      <c r="P47" s="52">
        <v>0.0</v>
      </c>
      <c r="Q47" s="52">
        <v>0.0</v>
      </c>
      <c r="R47" s="52">
        <v>0.0</v>
      </c>
      <c r="S47" s="52">
        <v>0.0</v>
      </c>
      <c r="T47" s="52">
        <v>0.0</v>
      </c>
      <c r="U47" s="52">
        <v>0.0</v>
      </c>
      <c r="V47" s="52">
        <v>0.0</v>
      </c>
      <c r="W47" s="52">
        <v>0.0</v>
      </c>
      <c r="X47" s="52">
        <v>0.0</v>
      </c>
      <c r="Y47" s="52">
        <v>0.0</v>
      </c>
      <c r="Z47" s="52">
        <v>0.0</v>
      </c>
      <c r="AA47" s="52">
        <v>1.05263157894737E-5</v>
      </c>
      <c r="AB47" s="52">
        <v>0.0</v>
      </c>
      <c r="AC47" s="52">
        <v>2.0E-5</v>
      </c>
      <c r="AD47" s="52">
        <v>1.0E-5</v>
      </c>
      <c r="AE47" s="52">
        <v>0.0</v>
      </c>
      <c r="AF47" s="52">
        <v>0.0</v>
      </c>
      <c r="AG47" s="52">
        <v>0.0</v>
      </c>
      <c r="AH47" s="52">
        <v>1.1E-4</v>
      </c>
      <c r="AI47" s="52">
        <v>1.1E-4</v>
      </c>
      <c r="AJ47" s="52">
        <v>0.0</v>
      </c>
      <c r="AK47" s="52">
        <v>0.0</v>
      </c>
      <c r="AL47" s="52">
        <v>0.0</v>
      </c>
      <c r="AM47" s="52">
        <v>2.96129032258065E-5</v>
      </c>
      <c r="AN47" s="52">
        <v>2.94230769230769E-5</v>
      </c>
      <c r="AO47" s="52">
        <v>3.89808917197452E-5</v>
      </c>
      <c r="AP47" s="52">
        <v>5.81012658227848E-5</v>
      </c>
      <c r="AQ47" s="52">
        <v>3.84905660377358E-5</v>
      </c>
      <c r="AR47" s="52">
        <v>3.346875E-4</v>
      </c>
      <c r="AS47" s="52">
        <v>2.28074534161491E-4</v>
      </c>
      <c r="AT47" s="52">
        <v>9.44444444444444E-5</v>
      </c>
      <c r="AU47" s="52">
        <v>0.0010419018404908</v>
      </c>
      <c r="AV47" s="52">
        <v>0.00184719512195122</v>
      </c>
      <c r="AW47" s="52">
        <v>0.00196581818181818</v>
      </c>
      <c r="AX47" s="52">
        <v>0.00232265060240964</v>
      </c>
      <c r="AY47" s="52">
        <v>0.00462664670658682</v>
      </c>
      <c r="AZ47" s="52">
        <v>0.00477214285714285</v>
      </c>
      <c r="BA47" s="52">
        <v>0.00480727810650887</v>
      </c>
      <c r="BB47" s="52">
        <v>0.004726512</v>
      </c>
      <c r="BC47" s="52">
        <v>0.00391116315789474</v>
      </c>
      <c r="BD47" s="52">
        <v>0.00449413086439984</v>
      </c>
      <c r="BE47" s="53">
        <v>0.00510755339926646</v>
      </c>
      <c r="BF47" s="457">
        <v>0.133388966414589</v>
      </c>
      <c r="BG47" s="457">
        <v>0.471454812851102</v>
      </c>
      <c r="BH47" s="457">
        <v>8.21446869489441E-4</v>
      </c>
    </row>
    <row r="48" spans="8:8">
      <c r="A48" s="218" t="s">
        <v>136</v>
      </c>
      <c r="B48" s="52">
        <v>0.0</v>
      </c>
      <c r="C48" s="52">
        <v>0.0</v>
      </c>
      <c r="D48" s="52">
        <v>0.0</v>
      </c>
      <c r="E48" s="52">
        <v>0.0</v>
      </c>
      <c r="F48" s="52">
        <v>0.0</v>
      </c>
      <c r="G48" s="52">
        <v>0.0</v>
      </c>
      <c r="H48" s="52">
        <v>0.0</v>
      </c>
      <c r="I48" s="52">
        <v>0.0</v>
      </c>
      <c r="J48" s="52">
        <v>0.0</v>
      </c>
      <c r="K48" s="52">
        <v>0.0</v>
      </c>
      <c r="L48" s="52">
        <v>0.0</v>
      </c>
      <c r="M48" s="52">
        <v>0.0</v>
      </c>
      <c r="N48" s="52">
        <v>0.0</v>
      </c>
      <c r="O48" s="52">
        <v>0.0</v>
      </c>
      <c r="P48" s="52">
        <v>0.0</v>
      </c>
      <c r="Q48" s="52">
        <v>0.0</v>
      </c>
      <c r="R48" s="52">
        <v>0.0</v>
      </c>
      <c r="S48" s="52">
        <v>0.0</v>
      </c>
      <c r="T48" s="52">
        <v>0.0</v>
      </c>
      <c r="U48" s="52">
        <v>0.0</v>
      </c>
      <c r="V48" s="52">
        <v>0.0</v>
      </c>
      <c r="W48" s="52">
        <v>0.0</v>
      </c>
      <c r="X48" s="52">
        <v>0.0</v>
      </c>
      <c r="Y48" s="52">
        <v>0.0</v>
      </c>
      <c r="Z48" s="52">
        <v>0.0</v>
      </c>
      <c r="AA48" s="52">
        <v>0.0</v>
      </c>
      <c r="AB48" s="52">
        <v>0.0</v>
      </c>
      <c r="AC48" s="52">
        <v>0.0</v>
      </c>
      <c r="AD48" s="52">
        <v>0.0</v>
      </c>
      <c r="AE48" s="52">
        <v>0.0</v>
      </c>
      <c r="AF48" s="52">
        <v>0.0</v>
      </c>
      <c r="AG48" s="52">
        <v>0.0</v>
      </c>
      <c r="AH48" s="52">
        <v>0.0</v>
      </c>
      <c r="AI48" s="52">
        <v>0.0</v>
      </c>
      <c r="AJ48" s="52">
        <v>0.0</v>
      </c>
      <c r="AK48" s="52">
        <v>0.0</v>
      </c>
      <c r="AL48" s="52">
        <v>0.00153</v>
      </c>
      <c r="AM48" s="52">
        <v>0.00150038709677419</v>
      </c>
      <c r="AN48" s="52">
        <v>9.70961538461538E-4</v>
      </c>
      <c r="AO48" s="52">
        <v>1.94904458598726E-4</v>
      </c>
      <c r="AP48" s="52">
        <v>3.09873417721519E-4</v>
      </c>
      <c r="AQ48" s="52">
        <v>0.00382981132075472</v>
      </c>
      <c r="AR48" s="52">
        <v>0.0045421875</v>
      </c>
      <c r="AS48" s="52">
        <v>0.00491310559006211</v>
      </c>
      <c r="AT48" s="52">
        <v>0.00507166666666666</v>
      </c>
      <c r="AU48" s="52">
        <v>0.00621386503067484</v>
      </c>
      <c r="AV48" s="52">
        <v>0.00764067073170731</v>
      </c>
      <c r="AW48" s="52">
        <v>0.00872563636363636</v>
      </c>
      <c r="AX48" s="52">
        <v>0.00839656626506023</v>
      </c>
      <c r="AY48" s="52">
        <v>0.0129820958083832</v>
      </c>
      <c r="AZ48" s="52">
        <v>0.0151360714285714</v>
      </c>
      <c r="BA48" s="52">
        <v>0.0156711834319526</v>
      </c>
      <c r="BB48" s="52">
        <v>0.015264</v>
      </c>
      <c r="BC48" s="52">
        <v>0.0145394736842105</v>
      </c>
      <c r="BD48" s="52">
        <v>0.0150920442441622</v>
      </c>
      <c r="BE48" s="53">
        <v>0.014553500354035</v>
      </c>
      <c r="BF48" s="457">
        <v>-0.0383187024196786</v>
      </c>
      <c r="BG48" s="457">
        <v>0.115217913468301</v>
      </c>
      <c r="BH48" s="457">
        <v>0.00234063677291216</v>
      </c>
    </row>
    <row r="49" spans="8:8">
      <c r="A49" s="218" t="s">
        <v>137</v>
      </c>
      <c r="B49" s="52" t="s">
        <v>114</v>
      </c>
      <c r="C49" s="52" t="s">
        <v>114</v>
      </c>
      <c r="D49" s="52" t="s">
        <v>114</v>
      </c>
      <c r="E49" s="52" t="s">
        <v>114</v>
      </c>
      <c r="F49" s="52" t="s">
        <v>114</v>
      </c>
      <c r="G49" s="52" t="s">
        <v>114</v>
      </c>
      <c r="H49" s="52" t="s">
        <v>114</v>
      </c>
      <c r="I49" s="52" t="s">
        <v>114</v>
      </c>
      <c r="J49" s="52" t="s">
        <v>114</v>
      </c>
      <c r="K49" s="52" t="s">
        <v>114</v>
      </c>
      <c r="L49" s="52" t="s">
        <v>114</v>
      </c>
      <c r="M49" s="52" t="s">
        <v>114</v>
      </c>
      <c r="N49" s="52" t="s">
        <v>114</v>
      </c>
      <c r="O49" s="52" t="s">
        <v>114</v>
      </c>
      <c r="P49" s="52" t="s">
        <v>114</v>
      </c>
      <c r="Q49" s="52" t="s">
        <v>114</v>
      </c>
      <c r="R49" s="52" t="s">
        <v>114</v>
      </c>
      <c r="S49" s="52" t="s">
        <v>114</v>
      </c>
      <c r="T49" s="52" t="s">
        <v>114</v>
      </c>
      <c r="U49" s="52" t="s">
        <v>114</v>
      </c>
      <c r="V49" s="52" t="s">
        <v>114</v>
      </c>
      <c r="W49" s="52" t="s">
        <v>114</v>
      </c>
      <c r="X49" s="52" t="s">
        <v>114</v>
      </c>
      <c r="Y49" s="52" t="s">
        <v>114</v>
      </c>
      <c r="Z49" s="52" t="s">
        <v>114</v>
      </c>
      <c r="AA49" s="52">
        <v>0.0</v>
      </c>
      <c r="AB49" s="52">
        <v>0.0</v>
      </c>
      <c r="AC49" s="52">
        <v>0.0</v>
      </c>
      <c r="AD49" s="52">
        <v>0.0</v>
      </c>
      <c r="AE49" s="52">
        <v>0.0</v>
      </c>
      <c r="AF49" s="52">
        <v>0.0</v>
      </c>
      <c r="AG49" s="52">
        <v>0.0</v>
      </c>
      <c r="AH49" s="52">
        <v>0.0</v>
      </c>
      <c r="AI49" s="52">
        <v>0.0</v>
      </c>
      <c r="AJ49" s="52">
        <v>3.1E-4</v>
      </c>
      <c r="AK49" s="52">
        <v>7.0E-4</v>
      </c>
      <c r="AL49" s="52">
        <v>7.15324675324675E-4</v>
      </c>
      <c r="AM49" s="52">
        <v>0.00100683870967742</v>
      </c>
      <c r="AN49" s="52">
        <v>0.00119653846153846</v>
      </c>
      <c r="AO49" s="52">
        <v>0.00117917197452229</v>
      </c>
      <c r="AP49" s="52">
        <v>0.00106518987341772</v>
      </c>
      <c r="AQ49" s="52">
        <v>9.52641509433962E-4</v>
      </c>
      <c r="AR49" s="52">
        <v>9.945E-4</v>
      </c>
      <c r="AS49" s="52">
        <v>0.00276540372670807</v>
      </c>
      <c r="AT49" s="52">
        <v>0.00182277777777778</v>
      </c>
      <c r="AU49" s="52">
        <v>0.00207441717791411</v>
      </c>
      <c r="AV49" s="52">
        <v>0.0023509756097561</v>
      </c>
      <c r="AW49" s="52">
        <v>0.00247581818181818</v>
      </c>
      <c r="AX49" s="52">
        <v>0.00240560240963855</v>
      </c>
      <c r="AY49" s="52">
        <v>0.002372874251497</v>
      </c>
      <c r="AZ49" s="52">
        <v>0.00243160714285714</v>
      </c>
      <c r="BA49" s="52">
        <v>0.00256207100591716</v>
      </c>
      <c r="BB49" s="52">
        <v>0.002645001</v>
      </c>
      <c r="BC49" s="52">
        <v>0.00244009947368421</v>
      </c>
      <c r="BD49" s="52">
        <v>0.0022839709627202</v>
      </c>
      <c r="BE49" s="53">
        <v>0.00214022303797326</v>
      </c>
      <c r="BF49" s="457">
        <v>-0.0654979993693351</v>
      </c>
      <c r="BG49" s="457">
        <v>0.0228116952675566</v>
      </c>
      <c r="BH49" s="457">
        <v>3.44211675751605E-4</v>
      </c>
    </row>
    <row r="50" spans="8:8">
      <c r="A50" s="218" t="s">
        <v>138</v>
      </c>
      <c r="B50" s="52">
        <v>0.0</v>
      </c>
      <c r="C50" s="52">
        <v>0.0</v>
      </c>
      <c r="D50" s="52">
        <v>0.0</v>
      </c>
      <c r="E50" s="52">
        <v>0.0</v>
      </c>
      <c r="F50" s="52">
        <v>0.0</v>
      </c>
      <c r="G50" s="52">
        <v>4.7E-4</v>
      </c>
      <c r="H50" s="52">
        <v>5.2E-4</v>
      </c>
      <c r="I50" s="52">
        <v>6.1E-4</v>
      </c>
      <c r="J50" s="52">
        <v>5.6E-4</v>
      </c>
      <c r="K50" s="52">
        <v>5.1E-4</v>
      </c>
      <c r="L50" s="52">
        <v>0.00113</v>
      </c>
      <c r="M50" s="52">
        <v>0.00187</v>
      </c>
      <c r="N50" s="52">
        <v>0.00309</v>
      </c>
      <c r="O50" s="52">
        <v>0.00316</v>
      </c>
      <c r="P50" s="52">
        <v>0.00251</v>
      </c>
      <c r="Q50" s="52">
        <v>0.00362</v>
      </c>
      <c r="R50" s="52">
        <v>0.00424</v>
      </c>
      <c r="S50" s="52">
        <v>0.00487</v>
      </c>
      <c r="T50" s="52">
        <v>0.0056</v>
      </c>
      <c r="U50" s="52">
        <v>0.0055</v>
      </c>
      <c r="V50" s="52">
        <v>0.00611</v>
      </c>
      <c r="W50" s="52">
        <v>0.00538</v>
      </c>
      <c r="X50" s="52">
        <v>0.00563</v>
      </c>
      <c r="Y50" s="52">
        <v>0.00673</v>
      </c>
      <c r="Z50" s="52">
        <v>0.00578</v>
      </c>
      <c r="AA50" s="52">
        <v>0.00542</v>
      </c>
      <c r="AB50" s="52">
        <v>0.00542</v>
      </c>
      <c r="AC50" s="52">
        <v>0.00575</v>
      </c>
      <c r="AD50" s="52">
        <v>0.00579</v>
      </c>
      <c r="AE50" s="52">
        <v>0.00639</v>
      </c>
      <c r="AF50" s="52">
        <v>0.01011</v>
      </c>
      <c r="AG50" s="52">
        <v>0.01083</v>
      </c>
      <c r="AH50" s="52">
        <v>0.01463</v>
      </c>
      <c r="AI50" s="52">
        <v>0.01531</v>
      </c>
      <c r="AJ50" s="52">
        <v>0.01724</v>
      </c>
      <c r="AK50" s="52">
        <v>0.01493</v>
      </c>
      <c r="AL50" s="52">
        <v>0.0162040909090909</v>
      </c>
      <c r="AM50" s="52">
        <v>0.0255263225806452</v>
      </c>
      <c r="AN50" s="52">
        <v>0.0312276923076923</v>
      </c>
      <c r="AO50" s="52">
        <v>0.0324515923566879</v>
      </c>
      <c r="AP50" s="52">
        <v>0.0256904430379747</v>
      </c>
      <c r="AQ50" s="52">
        <v>0.0266932075471698</v>
      </c>
      <c r="AR50" s="52">
        <v>0.027712125</v>
      </c>
      <c r="AS50" s="52">
        <v>0.0309326086956522</v>
      </c>
      <c r="AT50" s="52">
        <v>0.0321943092995169</v>
      </c>
      <c r="AU50" s="52">
        <v>0.0358343261803147</v>
      </c>
      <c r="AV50" s="52">
        <v>0.0421216463414634</v>
      </c>
      <c r="AW50" s="52">
        <v>0.0461504513560854</v>
      </c>
      <c r="AX50" s="52">
        <v>0.0487611077889812</v>
      </c>
      <c r="AY50" s="52">
        <v>0.0496018374534006</v>
      </c>
      <c r="AZ50" s="52">
        <v>0.0524950953668799</v>
      </c>
      <c r="BA50" s="52">
        <v>0.051283792665022</v>
      </c>
      <c r="BB50" s="52">
        <v>0.054702</v>
      </c>
      <c r="BC50" s="52">
        <v>0.0552548935394737</v>
      </c>
      <c r="BD50" s="52">
        <v>0.0502509341522327</v>
      </c>
      <c r="BE50" s="53">
        <v>0.0576807176962847</v>
      </c>
      <c r="BF50" s="457">
        <v>0.144717428191229</v>
      </c>
      <c r="BG50" s="457">
        <v>0.0455300095104314</v>
      </c>
      <c r="BH50" s="457">
        <v>0.00927677916951827</v>
      </c>
    </row>
    <row r="51" spans="8:8">
      <c r="A51" s="218" t="s">
        <v>139</v>
      </c>
      <c r="B51" s="52">
        <v>0.0</v>
      </c>
      <c r="C51" s="52">
        <v>0.0</v>
      </c>
      <c r="D51" s="52">
        <v>0.0</v>
      </c>
      <c r="E51" s="52">
        <v>0.0</v>
      </c>
      <c r="F51" s="52">
        <v>0.0</v>
      </c>
      <c r="G51" s="52">
        <v>0.0013</v>
      </c>
      <c r="H51" s="52">
        <v>0.0016</v>
      </c>
      <c r="I51" s="52">
        <v>0.00226</v>
      </c>
      <c r="J51" s="52">
        <v>0.00399</v>
      </c>
      <c r="K51" s="52">
        <v>0.00357</v>
      </c>
      <c r="L51" s="52">
        <v>0.0031</v>
      </c>
      <c r="M51" s="52">
        <v>0.00354</v>
      </c>
      <c r="N51" s="52">
        <v>0.0036</v>
      </c>
      <c r="O51" s="52">
        <v>0.00276</v>
      </c>
      <c r="P51" s="52">
        <v>0.00347</v>
      </c>
      <c r="Q51" s="52">
        <v>0.00721</v>
      </c>
      <c r="R51" s="52">
        <v>0.00921</v>
      </c>
      <c r="S51" s="52">
        <v>0.01002</v>
      </c>
      <c r="T51" s="52">
        <v>0.01447</v>
      </c>
      <c r="U51" s="52">
        <v>0.01848</v>
      </c>
      <c r="V51" s="52">
        <v>0.01802</v>
      </c>
      <c r="W51" s="52">
        <v>0.0198</v>
      </c>
      <c r="X51" s="52">
        <v>0.01959</v>
      </c>
      <c r="Y51" s="52">
        <v>0.02041</v>
      </c>
      <c r="Z51" s="52">
        <v>0.02189</v>
      </c>
      <c r="AA51" s="52">
        <v>0.01943</v>
      </c>
      <c r="AB51" s="52">
        <v>0.0186</v>
      </c>
      <c r="AC51" s="52">
        <v>0.0201</v>
      </c>
      <c r="AD51" s="52">
        <v>0.02171</v>
      </c>
      <c r="AE51" s="52">
        <v>0.02229</v>
      </c>
      <c r="AF51" s="52">
        <v>0.02354</v>
      </c>
      <c r="AG51" s="52">
        <v>0.02118</v>
      </c>
      <c r="AH51" s="52">
        <v>0.02773</v>
      </c>
      <c r="AI51" s="52">
        <v>0.0278</v>
      </c>
      <c r="AJ51" s="52">
        <v>0.02697</v>
      </c>
      <c r="AK51" s="52">
        <v>0.04098</v>
      </c>
      <c r="AL51" s="52">
        <v>0.0375247402597403</v>
      </c>
      <c r="AM51" s="52">
        <v>0.0412112903225806</v>
      </c>
      <c r="AN51" s="52">
        <v>0.0442326923076923</v>
      </c>
      <c r="AO51" s="52">
        <v>0.0701753503184713</v>
      </c>
      <c r="AP51" s="52">
        <v>0.0725394303797468</v>
      </c>
      <c r="AQ51" s="52">
        <v>0.0804356603773585</v>
      </c>
      <c r="AR51" s="52">
        <v>0.09405675</v>
      </c>
      <c r="AS51" s="52">
        <v>0.098233602484472</v>
      </c>
      <c r="AT51" s="52">
        <v>0.108233333333333</v>
      </c>
      <c r="AU51" s="52">
        <v>0.114440245398773</v>
      </c>
      <c r="AV51" s="52">
        <v>0.10762243902439</v>
      </c>
      <c r="AW51" s="52">
        <v>0.113071636363636</v>
      </c>
      <c r="AX51" s="52">
        <v>0.10553313253012</v>
      </c>
      <c r="AY51" s="52">
        <v>0.0979932934131736</v>
      </c>
      <c r="AZ51" s="52">
        <v>0.0980383928571428</v>
      </c>
      <c r="BA51" s="52">
        <v>0.104004493136095</v>
      </c>
      <c r="BB51" s="52">
        <v>0.108684</v>
      </c>
      <c r="BC51" s="52">
        <v>0.10659</v>
      </c>
      <c r="BD51" s="52">
        <v>0.116207849242114</v>
      </c>
      <c r="BE51" s="53">
        <v>0.0976210458026497</v>
      </c>
      <c r="BF51" s="457">
        <v>-0.162239708688209</v>
      </c>
      <c r="BG51" s="457">
        <v>0.00713442975142264</v>
      </c>
      <c r="BH51" s="457">
        <v>0.0157003747591535</v>
      </c>
    </row>
    <row r="52" spans="8:8">
      <c r="A52" s="218" t="s">
        <v>140</v>
      </c>
      <c r="B52" s="52">
        <v>0.0</v>
      </c>
      <c r="C52" s="52">
        <v>0.0</v>
      </c>
      <c r="D52" s="52">
        <v>0.0</v>
      </c>
      <c r="E52" s="52">
        <v>0.0</v>
      </c>
      <c r="F52" s="52">
        <v>0.0</v>
      </c>
      <c r="G52" s="52">
        <v>0.0</v>
      </c>
      <c r="H52" s="52">
        <v>0.0</v>
      </c>
      <c r="I52" s="52">
        <v>0.0</v>
      </c>
      <c r="J52" s="52">
        <v>0.0</v>
      </c>
      <c r="K52" s="52">
        <v>0.0</v>
      </c>
      <c r="L52" s="52">
        <v>0.0</v>
      </c>
      <c r="M52" s="52">
        <v>0.0</v>
      </c>
      <c r="N52" s="52">
        <v>0.0</v>
      </c>
      <c r="O52" s="52">
        <v>9.8E-4</v>
      </c>
      <c r="P52" s="52">
        <v>0.00287</v>
      </c>
      <c r="Q52" s="52">
        <v>0.00173</v>
      </c>
      <c r="R52" s="52">
        <v>0.00436</v>
      </c>
      <c r="S52" s="52">
        <v>0.0039</v>
      </c>
      <c r="T52" s="52">
        <v>0.00396</v>
      </c>
      <c r="U52" s="52">
        <v>0.00369</v>
      </c>
      <c r="V52" s="52">
        <v>0.00365</v>
      </c>
      <c r="W52" s="52">
        <v>0.00458</v>
      </c>
      <c r="X52" s="52">
        <v>0.00511</v>
      </c>
      <c r="Y52" s="52">
        <v>0.00513</v>
      </c>
      <c r="Z52" s="52">
        <v>0.00529</v>
      </c>
      <c r="AA52" s="52">
        <v>0.00438</v>
      </c>
      <c r="AB52" s="52">
        <v>0.00436</v>
      </c>
      <c r="AC52" s="52">
        <v>0.00485</v>
      </c>
      <c r="AD52" s="52">
        <v>0.00491</v>
      </c>
      <c r="AE52" s="52">
        <v>0.0055</v>
      </c>
      <c r="AF52" s="52">
        <v>0.00574</v>
      </c>
      <c r="AG52" s="52">
        <v>0.00614</v>
      </c>
      <c r="AH52" s="52">
        <v>0.00658</v>
      </c>
      <c r="AI52" s="52">
        <v>0.00689</v>
      </c>
      <c r="AJ52" s="52">
        <v>0.00749</v>
      </c>
      <c r="AK52" s="52">
        <v>0.00833</v>
      </c>
      <c r="AL52" s="52">
        <v>0.00870311688311688</v>
      </c>
      <c r="AM52" s="52">
        <v>0.00897270967741935</v>
      </c>
      <c r="AN52" s="52">
        <v>0.00912115384615384</v>
      </c>
      <c r="AO52" s="52">
        <v>0.00945286624203821</v>
      </c>
      <c r="AP52" s="52">
        <v>0.00983848101265822</v>
      </c>
      <c r="AQ52" s="52">
        <v>0.0109216981132075</v>
      </c>
      <c r="AR52" s="52">
        <v>0.0112741875</v>
      </c>
      <c r="AS52" s="52">
        <v>0.0116793167701863</v>
      </c>
      <c r="AT52" s="52">
        <v>0.0116072222222222</v>
      </c>
      <c r="AU52" s="52">
        <v>0.0119396319018405</v>
      </c>
      <c r="AV52" s="52">
        <v>0.0129210365853658</v>
      </c>
      <c r="AW52" s="52">
        <v>0.0141594545454545</v>
      </c>
      <c r="AX52" s="52">
        <v>0.0148115060240964</v>
      </c>
      <c r="AY52" s="52">
        <v>0.0153091616766467</v>
      </c>
      <c r="AZ52" s="52">
        <v>0.0145805357142857</v>
      </c>
      <c r="BA52" s="52">
        <v>0.0156168639053254</v>
      </c>
      <c r="BB52" s="52">
        <v>0.016542</v>
      </c>
      <c r="BC52" s="52">
        <v>0.0162036842105263</v>
      </c>
      <c r="BD52" s="52">
        <v>0.0165985743547726</v>
      </c>
      <c r="BE52" s="53">
        <v>0.0172446383624959</v>
      </c>
      <c r="BF52" s="457">
        <v>0.0360842742673764</v>
      </c>
      <c r="BG52" s="457">
        <v>0.0364163340658701</v>
      </c>
      <c r="BH52" s="457">
        <v>0.00277345200157559</v>
      </c>
    </row>
    <row r="53" spans="8:8">
      <c r="A53" s="218" t="s">
        <v>141</v>
      </c>
      <c r="B53" s="52">
        <v>0.001</v>
      </c>
      <c r="C53" s="52">
        <v>0.00122</v>
      </c>
      <c r="D53" s="52">
        <v>0.00173</v>
      </c>
      <c r="E53" s="52">
        <v>0.00179</v>
      </c>
      <c r="F53" s="52">
        <v>0.00178</v>
      </c>
      <c r="G53" s="52">
        <v>0.00166</v>
      </c>
      <c r="H53" s="52">
        <v>0.00162</v>
      </c>
      <c r="I53" s="52">
        <v>0.00175</v>
      </c>
      <c r="J53" s="52">
        <v>0.00197</v>
      </c>
      <c r="K53" s="52">
        <v>0.00207</v>
      </c>
      <c r="L53" s="52">
        <v>0.0022</v>
      </c>
      <c r="M53" s="52">
        <v>0.00161</v>
      </c>
      <c r="N53" s="52">
        <v>0.00218</v>
      </c>
      <c r="O53" s="52">
        <v>0.00137</v>
      </c>
      <c r="P53" s="52">
        <v>0.00145</v>
      </c>
      <c r="Q53" s="52">
        <v>0.00136</v>
      </c>
      <c r="R53" s="52">
        <v>0.0011</v>
      </c>
      <c r="S53" s="52">
        <v>0.0</v>
      </c>
      <c r="T53" s="52">
        <v>0.0</v>
      </c>
      <c r="U53" s="52">
        <v>2.21E-4</v>
      </c>
      <c r="V53" s="52">
        <v>6.0E-5</v>
      </c>
      <c r="W53" s="52">
        <v>4.36E-4</v>
      </c>
      <c r="X53" s="52">
        <v>5.79E-4</v>
      </c>
      <c r="Y53" s="52">
        <v>6.84E-4</v>
      </c>
      <c r="Z53" s="52">
        <v>6.26E-4</v>
      </c>
      <c r="AA53" s="52">
        <v>8.01E-4</v>
      </c>
      <c r="AB53" s="52">
        <v>0.001197</v>
      </c>
      <c r="AC53" s="52">
        <v>0.001167</v>
      </c>
      <c r="AD53" s="52">
        <v>0.00134</v>
      </c>
      <c r="AE53" s="52">
        <v>0.0013</v>
      </c>
      <c r="AF53" s="52">
        <v>0.003083</v>
      </c>
      <c r="AG53" s="52">
        <v>0.002591</v>
      </c>
      <c r="AH53" s="52">
        <v>0.003768</v>
      </c>
      <c r="AI53" s="52">
        <v>0.00326</v>
      </c>
      <c r="AJ53" s="52">
        <v>0.002139</v>
      </c>
      <c r="AK53" s="52">
        <v>0.002415</v>
      </c>
      <c r="AL53" s="52">
        <v>0.00271823376623377</v>
      </c>
      <c r="AM53" s="52">
        <v>0.00231572903225806</v>
      </c>
      <c r="AN53" s="52">
        <v>0.00164376923076923</v>
      </c>
      <c r="AO53" s="52">
        <v>0.00164889171974522</v>
      </c>
      <c r="AP53" s="52">
        <v>0.00124336708860759</v>
      </c>
      <c r="AQ53" s="52">
        <v>0.00142270754716981</v>
      </c>
      <c r="AR53" s="52">
        <v>0.002437882875</v>
      </c>
      <c r="AS53" s="52">
        <v>0.00289554875776397</v>
      </c>
      <c r="AT53" s="52">
        <v>0.00649200722222222</v>
      </c>
      <c r="AU53" s="52">
        <v>0.00939724122699386</v>
      </c>
      <c r="AV53" s="52">
        <v>0.00967576664634146</v>
      </c>
      <c r="AW53" s="52">
        <v>0.0138281585454545</v>
      </c>
      <c r="AX53" s="52">
        <v>0.0206656731325301</v>
      </c>
      <c r="AY53" s="52">
        <v>0.0315763049101796</v>
      </c>
      <c r="AZ53" s="52">
        <v>0.0424897666071428</v>
      </c>
      <c r="BA53" s="52">
        <v>0.0584227331360946</v>
      </c>
      <c r="BB53" s="52">
        <v>0.0742635</v>
      </c>
      <c r="BC53" s="52">
        <v>0.0901940815789474</v>
      </c>
      <c r="BD53" s="52">
        <v>0.110093249460963</v>
      </c>
      <c r="BE53" s="53">
        <v>0.1263318206626</v>
      </c>
      <c r="BF53" s="457">
        <v>0.144363095562534</v>
      </c>
      <c r="BG53" s="457">
        <v>0.327205490369412</v>
      </c>
      <c r="BH53" s="457">
        <v>0.0203179233750348</v>
      </c>
    </row>
    <row r="54" spans="8:8">
      <c r="A54" s="218" t="s">
        <v>142</v>
      </c>
      <c r="B54" s="52" t="s">
        <v>114</v>
      </c>
      <c r="C54" s="52" t="s">
        <v>114</v>
      </c>
      <c r="D54" s="52" t="s">
        <v>114</v>
      </c>
      <c r="E54" s="52" t="s">
        <v>114</v>
      </c>
      <c r="F54" s="52" t="s">
        <v>114</v>
      </c>
      <c r="G54" s="52" t="s">
        <v>114</v>
      </c>
      <c r="H54" s="52" t="s">
        <v>114</v>
      </c>
      <c r="I54" s="52" t="s">
        <v>114</v>
      </c>
      <c r="J54" s="52" t="s">
        <v>114</v>
      </c>
      <c r="K54" s="52" t="s">
        <v>114</v>
      </c>
      <c r="L54" s="52" t="s">
        <v>114</v>
      </c>
      <c r="M54" s="52" t="s">
        <v>114</v>
      </c>
      <c r="N54" s="52" t="s">
        <v>114</v>
      </c>
      <c r="O54" s="52" t="s">
        <v>114</v>
      </c>
      <c r="P54" s="52" t="s">
        <v>114</v>
      </c>
      <c r="Q54" s="52" t="s">
        <v>114</v>
      </c>
      <c r="R54" s="52" t="s">
        <v>114</v>
      </c>
      <c r="S54" s="52" t="s">
        <v>114</v>
      </c>
      <c r="T54" s="52" t="s">
        <v>114</v>
      </c>
      <c r="U54" s="52" t="s">
        <v>114</v>
      </c>
      <c r="V54" s="52">
        <v>0.0</v>
      </c>
      <c r="W54" s="52">
        <v>0.0</v>
      </c>
      <c r="X54" s="52">
        <v>0.0</v>
      </c>
      <c r="Y54" s="52">
        <v>0.0</v>
      </c>
      <c r="Z54" s="52">
        <v>0.0</v>
      </c>
      <c r="AA54" s="52">
        <v>0.0</v>
      </c>
      <c r="AB54" s="52">
        <v>0.0</v>
      </c>
      <c r="AC54" s="52">
        <v>0.0</v>
      </c>
      <c r="AD54" s="52">
        <v>0.0</v>
      </c>
      <c r="AE54" s="52">
        <v>0.0</v>
      </c>
      <c r="AF54" s="52">
        <v>0.0</v>
      </c>
      <c r="AG54" s="52">
        <v>0.0</v>
      </c>
      <c r="AH54" s="52">
        <v>0.0</v>
      </c>
      <c r="AI54" s="52">
        <v>0.0</v>
      </c>
      <c r="AJ54" s="52">
        <v>0.0</v>
      </c>
      <c r="AK54" s="52">
        <v>0.0</v>
      </c>
      <c r="AL54" s="52">
        <v>0.0</v>
      </c>
      <c r="AM54" s="52">
        <v>0.0</v>
      </c>
      <c r="AN54" s="52">
        <v>0.0</v>
      </c>
      <c r="AO54" s="52">
        <v>0.0</v>
      </c>
      <c r="AP54" s="52">
        <v>0.0</v>
      </c>
      <c r="AQ54" s="52">
        <v>0.0</v>
      </c>
      <c r="AR54" s="52">
        <v>0.0026870625</v>
      </c>
      <c r="AS54" s="52">
        <v>0.0025088198757764</v>
      </c>
      <c r="AT54" s="52">
        <v>0.00131277777777778</v>
      </c>
      <c r="AU54" s="52">
        <v>0.00176466257668712</v>
      </c>
      <c r="AV54" s="52">
        <v>0.00125012195121951</v>
      </c>
      <c r="AW54" s="52">
        <v>0.00124254545454545</v>
      </c>
      <c r="AX54" s="52">
        <v>9.30903614457831E-4</v>
      </c>
      <c r="AY54" s="52">
        <v>0.00119101796407186</v>
      </c>
      <c r="AZ54" s="52">
        <v>0.00132053571428571</v>
      </c>
      <c r="BA54" s="52">
        <v>0.00123124260355029</v>
      </c>
      <c r="BB54" s="52">
        <v>0.0018891</v>
      </c>
      <c r="BC54" s="52">
        <v>0.00268868421052632</v>
      </c>
      <c r="BD54" s="52">
        <v>0.00293444660124488</v>
      </c>
      <c r="BE54" s="53">
        <v>0.00317836112088741</v>
      </c>
      <c r="BF54" s="457">
        <v>0.0801617834055512</v>
      </c>
      <c r="BG54" s="457">
        <v>0.0837609523827971</v>
      </c>
      <c r="BH54" s="457">
        <v>5.11175231811553E-4</v>
      </c>
    </row>
    <row r="55" spans="8:8">
      <c r="A55" s="218" t="s">
        <v>143</v>
      </c>
      <c r="B55" s="52">
        <v>0.0</v>
      </c>
      <c r="C55" s="52">
        <v>0.0</v>
      </c>
      <c r="D55" s="52">
        <v>0.0</v>
      </c>
      <c r="E55" s="52">
        <v>0.0</v>
      </c>
      <c r="F55" s="52">
        <v>0.0</v>
      </c>
      <c r="G55" s="52">
        <v>0.0</v>
      </c>
      <c r="H55" s="52">
        <v>0.0</v>
      </c>
      <c r="I55" s="52">
        <v>0.0</v>
      </c>
      <c r="J55" s="52">
        <v>0.0</v>
      </c>
      <c r="K55" s="52">
        <v>0.0</v>
      </c>
      <c r="L55" s="52">
        <v>0.0</v>
      </c>
      <c r="M55" s="52">
        <v>0.0</v>
      </c>
      <c r="N55" s="52">
        <v>0.0</v>
      </c>
      <c r="O55" s="52">
        <v>0.0</v>
      </c>
      <c r="P55" s="52">
        <v>0.0</v>
      </c>
      <c r="Q55" s="52">
        <v>0.0</v>
      </c>
      <c r="R55" s="52">
        <v>0.0</v>
      </c>
      <c r="S55" s="52">
        <v>0.0</v>
      </c>
      <c r="T55" s="52">
        <v>0.0</v>
      </c>
      <c r="U55" s="52">
        <v>0.0</v>
      </c>
      <c r="V55" s="52">
        <v>0.0</v>
      </c>
      <c r="W55" s="52">
        <v>0.0</v>
      </c>
      <c r="X55" s="52">
        <v>0.0</v>
      </c>
      <c r="Y55" s="52">
        <v>0.0</v>
      </c>
      <c r="Z55" s="52">
        <v>0.0</v>
      </c>
      <c r="AA55" s="52">
        <v>0.005958</v>
      </c>
      <c r="AB55" s="52">
        <v>0.006879</v>
      </c>
      <c r="AC55" s="52">
        <v>0.009342</v>
      </c>
      <c r="AD55" s="52">
        <v>0.01198</v>
      </c>
      <c r="AE55" s="52">
        <v>0.015185</v>
      </c>
      <c r="AF55" s="52">
        <v>0.016416</v>
      </c>
      <c r="AG55" s="52">
        <v>0.018046</v>
      </c>
      <c r="AH55" s="52">
        <v>0.021098</v>
      </c>
      <c r="AI55" s="52">
        <v>0.026542</v>
      </c>
      <c r="AJ55" s="52">
        <v>0.034291</v>
      </c>
      <c r="AK55" s="52">
        <v>0.038818</v>
      </c>
      <c r="AL55" s="52">
        <v>0.0449661038961039</v>
      </c>
      <c r="AM55" s="52">
        <v>0.0501455032258065</v>
      </c>
      <c r="AN55" s="52">
        <v>0.06054975</v>
      </c>
      <c r="AO55" s="52">
        <v>0.071762847133758</v>
      </c>
      <c r="AP55" s="52">
        <v>0.0881425253164557</v>
      </c>
      <c r="AQ55" s="52">
        <v>0.0892682830188679</v>
      </c>
      <c r="AR55" s="52">
        <v>0.0891655423942807</v>
      </c>
      <c r="AS55" s="52">
        <v>0.0916981030997369</v>
      </c>
      <c r="AT55" s="52">
        <v>0.101196727947575</v>
      </c>
      <c r="AU55" s="52">
        <v>0.115106390639256</v>
      </c>
      <c r="AV55" s="52">
        <v>0.124207953387848</v>
      </c>
      <c r="AW55" s="52">
        <v>0.136661425162435</v>
      </c>
      <c r="AX55" s="52">
        <v>0.16687037600929</v>
      </c>
      <c r="AY55" s="52">
        <v>0.207248542773819</v>
      </c>
      <c r="AZ55" s="52">
        <v>0.266465678455124</v>
      </c>
      <c r="BA55" s="52">
        <v>0.272190933582468</v>
      </c>
      <c r="BB55" s="52">
        <v>0.287085354231704</v>
      </c>
      <c r="BC55" s="52">
        <v>0.312829289494721</v>
      </c>
      <c r="BD55" s="52">
        <v>0.332753517714736</v>
      </c>
      <c r="BE55" s="53">
        <v>0.350008887520118</v>
      </c>
      <c r="BF55" s="457">
        <v>0.0489823863665584</v>
      </c>
      <c r="BG55" s="457">
        <v>0.126407720467882</v>
      </c>
      <c r="BH55" s="457">
        <v>0.0562918647092707</v>
      </c>
    </row>
    <row r="56" spans="8:8">
      <c r="A56" s="218" t="s">
        <v>144</v>
      </c>
      <c r="B56" s="52">
        <v>0.0</v>
      </c>
      <c r="C56" s="52">
        <v>0.0</v>
      </c>
      <c r="D56" s="52">
        <v>0.0</v>
      </c>
      <c r="E56" s="52">
        <v>0.0</v>
      </c>
      <c r="F56" s="52">
        <v>0.0</v>
      </c>
      <c r="G56" s="52">
        <v>0.0</v>
      </c>
      <c r="H56" s="52">
        <v>0.0</v>
      </c>
      <c r="I56" s="52">
        <v>0.0</v>
      </c>
      <c r="J56" s="52">
        <v>0.0</v>
      </c>
      <c r="K56" s="52">
        <v>0.0</v>
      </c>
      <c r="L56" s="52">
        <v>0.0</v>
      </c>
      <c r="M56" s="52">
        <v>0.0</v>
      </c>
      <c r="N56" s="52">
        <v>0.0</v>
      </c>
      <c r="O56" s="52">
        <v>0.0</v>
      </c>
      <c r="P56" s="52">
        <v>0.0</v>
      </c>
      <c r="Q56" s="52">
        <v>0.0</v>
      </c>
      <c r="R56" s="52">
        <v>0.0</v>
      </c>
      <c r="S56" s="52">
        <v>0.0</v>
      </c>
      <c r="T56" s="52">
        <v>0.0</v>
      </c>
      <c r="U56" s="52">
        <v>0.0</v>
      </c>
      <c r="V56" s="52">
        <v>0.0</v>
      </c>
      <c r="W56" s="52">
        <v>0.0</v>
      </c>
      <c r="X56" s="52">
        <v>0.0</v>
      </c>
      <c r="Y56" s="52">
        <v>0.0</v>
      </c>
      <c r="Z56" s="52">
        <v>0.0</v>
      </c>
      <c r="AA56" s="52">
        <v>0.0</v>
      </c>
      <c r="AB56" s="52">
        <v>0.0</v>
      </c>
      <c r="AC56" s="52">
        <v>0.0</v>
      </c>
      <c r="AD56" s="52">
        <v>0.0</v>
      </c>
      <c r="AE56" s="52">
        <v>0.0</v>
      </c>
      <c r="AF56" s="52">
        <v>0.0</v>
      </c>
      <c r="AG56" s="52">
        <v>1.42855E-4</v>
      </c>
      <c r="AH56" s="52">
        <v>1.2857E-4</v>
      </c>
      <c r="AI56" s="52">
        <v>1.42855E-4</v>
      </c>
      <c r="AJ56" s="52">
        <v>1.1802E-4</v>
      </c>
      <c r="AK56" s="52">
        <v>1.1311E-4</v>
      </c>
      <c r="AL56" s="52">
        <v>1.1048288961039E-4</v>
      </c>
      <c r="AM56" s="52">
        <v>1.03131870967742E-4</v>
      </c>
      <c r="AN56" s="52">
        <v>1.08075865384615E-4</v>
      </c>
      <c r="AO56" s="52">
        <v>2.56250636942675E-4</v>
      </c>
      <c r="AP56" s="52">
        <v>2.62346582278481E-4</v>
      </c>
      <c r="AQ56" s="52">
        <v>2.92763425088558E-4</v>
      </c>
      <c r="AR56" s="52">
        <v>4.06001134343147E-4</v>
      </c>
      <c r="AS56" s="52">
        <v>3.33601770186335E-4</v>
      </c>
      <c r="AT56" s="52">
        <v>3.60228162299262E-4</v>
      </c>
      <c r="AU56" s="52">
        <v>3.48821938114283E-4</v>
      </c>
      <c r="AV56" s="52">
        <v>4.00421524390244E-4</v>
      </c>
      <c r="AW56" s="52">
        <v>5.09335034181818E-4</v>
      </c>
      <c r="AX56" s="52">
        <v>6.38267491626506E-4</v>
      </c>
      <c r="AY56" s="52">
        <v>6.24715277221091E-4</v>
      </c>
      <c r="AZ56" s="52">
        <v>6.37433713621248E-4</v>
      </c>
      <c r="BA56" s="52">
        <v>7.47153431317521E-4</v>
      </c>
      <c r="BB56" s="52">
        <v>0.00119659518931146</v>
      </c>
      <c r="BC56" s="52">
        <v>0.00149611628894737</v>
      </c>
      <c r="BD56" s="52">
        <v>0.00182054996319541</v>
      </c>
      <c r="BE56" s="53">
        <v>0.00224887550025338</v>
      </c>
      <c r="BF56" s="457">
        <v>0.231897545803703</v>
      </c>
      <c r="BG56" s="457">
        <v>0.175878619824592</v>
      </c>
      <c r="BH56" s="457">
        <v>3.61686231184573E-4</v>
      </c>
    </row>
    <row r="57" spans="8:8" s="47" ht="10.2" customFormat="1">
      <c r="A57" s="54" t="s">
        <v>145</v>
      </c>
      <c r="B57" s="55">
        <v>0.03009</v>
      </c>
      <c r="C57" s="55">
        <v>0.04101</v>
      </c>
      <c r="D57" s="55">
        <v>0.04489</v>
      </c>
      <c r="E57" s="55">
        <v>0.04997</v>
      </c>
      <c r="F57" s="55">
        <v>0.05422904</v>
      </c>
      <c r="G57" s="55">
        <v>0.071183569613</v>
      </c>
      <c r="H57" s="55">
        <v>0.07231883626</v>
      </c>
      <c r="I57" s="55">
        <v>0.0712260804</v>
      </c>
      <c r="J57" s="55">
        <v>0.07663391239</v>
      </c>
      <c r="K57" s="55">
        <v>0.080420602</v>
      </c>
      <c r="L57" s="55">
        <v>0.08520942081</v>
      </c>
      <c r="M57" s="55">
        <v>0.08485597232</v>
      </c>
      <c r="N57" s="55">
        <v>0.08880291321</v>
      </c>
      <c r="O57" s="55">
        <v>0.09372139078</v>
      </c>
      <c r="P57" s="55">
        <v>0.09762957992</v>
      </c>
      <c r="Q57" s="55">
        <v>0.1074094928</v>
      </c>
      <c r="R57" s="55">
        <v>0.10753523151</v>
      </c>
      <c r="S57" s="55">
        <v>0.09836121004</v>
      </c>
      <c r="T57" s="55">
        <v>0.10136652155</v>
      </c>
      <c r="U57" s="55">
        <v>0.10510577808</v>
      </c>
      <c r="V57" s="55">
        <v>0.10961412738</v>
      </c>
      <c r="W57" s="55">
        <v>0.13018809556</v>
      </c>
      <c r="X57" s="55">
        <v>0.12875301294</v>
      </c>
      <c r="Y57" s="55">
        <v>0.13678099804</v>
      </c>
      <c r="Z57" s="55">
        <v>0.13537275893</v>
      </c>
      <c r="AA57" s="55">
        <v>0.189528526315789</v>
      </c>
      <c r="AB57" s="55">
        <v>0.19549433</v>
      </c>
      <c r="AC57" s="55">
        <v>0.207096029999999</v>
      </c>
      <c r="AD57" s="55">
        <v>0.22879095</v>
      </c>
      <c r="AE57" s="55">
        <v>0.240178997093737</v>
      </c>
      <c r="AF57" s="55">
        <v>0.264986314554852</v>
      </c>
      <c r="AG57" s="55">
        <v>0.266801998379573</v>
      </c>
      <c r="AH57" s="55">
        <v>0.316635193941627</v>
      </c>
      <c r="AI57" s="55">
        <v>0.361150418430154</v>
      </c>
      <c r="AJ57" s="55">
        <v>0.380996001734894</v>
      </c>
      <c r="AK57" s="55">
        <v>0.423312482954576</v>
      </c>
      <c r="AL57" s="55">
        <v>0.446627552103379</v>
      </c>
      <c r="AM57" s="55">
        <v>0.500027060344053</v>
      </c>
      <c r="AN57" s="55">
        <v>0.568659521258989</v>
      </c>
      <c r="AO57" s="55">
        <v>0.670482461805809</v>
      </c>
      <c r="AP57" s="55">
        <v>0.761835212028891</v>
      </c>
      <c r="AQ57" s="55">
        <v>0.859083046301959</v>
      </c>
      <c r="AR57" s="55">
        <v>0.951180249693814</v>
      </c>
      <c r="AS57" s="55">
        <v>1.04576679436831</v>
      </c>
      <c r="AT57" s="55">
        <v>1.14038410867141</v>
      </c>
      <c r="AU57" s="55">
        <v>1.28492721259185</v>
      </c>
      <c r="AV57" s="55">
        <v>1.3636137650735</v>
      </c>
      <c r="AW57" s="55">
        <v>1.51098044550082</v>
      </c>
      <c r="AX57" s="55">
        <v>1.60520913018791</v>
      </c>
      <c r="AY57" s="55">
        <v>1.70430370986692</v>
      </c>
      <c r="AZ57" s="55">
        <v>1.81064554940278</v>
      </c>
      <c r="BA57" s="55">
        <v>1.84254608227975</v>
      </c>
      <c r="BB57" s="55">
        <v>1.90131870076344</v>
      </c>
      <c r="BC57" s="55">
        <v>1.95193045088698</v>
      </c>
      <c r="BD57" s="55">
        <v>2.02508329649557</v>
      </c>
      <c r="BE57" s="55">
        <v>2.06068428649997</v>
      </c>
      <c r="BF57" s="458">
        <v>0.0147997394084822</v>
      </c>
      <c r="BG57" s="458">
        <v>0.0591053783376851</v>
      </c>
      <c r="BH57" s="458">
        <v>0.331419473048406</v>
      </c>
    </row>
    <row r="58" spans="8:8">
      <c r="A58" s="218"/>
      <c r="B58" s="52"/>
      <c r="C58" s="52"/>
      <c r="D58" s="52"/>
      <c r="E58" s="52"/>
      <c r="F58" s="52"/>
      <c r="G58" s="52"/>
      <c r="H58" s="52"/>
      <c r="I58" s="52"/>
      <c r="J58" s="52"/>
      <c r="K58" s="52"/>
      <c r="L58" s="52"/>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c r="AL58" s="52"/>
      <c r="AM58" s="52"/>
      <c r="AN58" s="52"/>
      <c r="AO58" s="52"/>
      <c r="AP58" s="52"/>
      <c r="AQ58" s="52"/>
      <c r="AR58" s="52"/>
      <c r="AS58" s="52"/>
      <c r="AT58" s="52"/>
      <c r="AU58" s="52"/>
      <c r="AV58" s="52"/>
      <c r="AW58" s="52"/>
      <c r="AX58" s="52"/>
      <c r="AY58" s="52"/>
      <c r="AZ58" s="52"/>
      <c r="BA58" s="52"/>
      <c r="BB58" s="52"/>
      <c r="BC58" s="52"/>
      <c r="BD58" s="52"/>
      <c r="BE58" s="53"/>
      <c r="BF58" s="461"/>
      <c r="BG58" s="461"/>
      <c r="BH58" s="461"/>
    </row>
    <row r="59" spans="8:8">
      <c r="A59" s="218" t="s">
        <v>146</v>
      </c>
      <c r="B59" s="52" t="s">
        <v>114</v>
      </c>
      <c r="C59" s="52" t="s">
        <v>114</v>
      </c>
      <c r="D59" s="52" t="s">
        <v>114</v>
      </c>
      <c r="E59" s="52" t="s">
        <v>114</v>
      </c>
      <c r="F59" s="52" t="s">
        <v>114</v>
      </c>
      <c r="G59" s="52" t="s">
        <v>114</v>
      </c>
      <c r="H59" s="52" t="s">
        <v>114</v>
      </c>
      <c r="I59" s="52" t="s">
        <v>114</v>
      </c>
      <c r="J59" s="52" t="s">
        <v>114</v>
      </c>
      <c r="K59" s="52" t="s">
        <v>114</v>
      </c>
      <c r="L59" s="52" t="s">
        <v>114</v>
      </c>
      <c r="M59" s="52" t="s">
        <v>114</v>
      </c>
      <c r="N59" s="52" t="s">
        <v>114</v>
      </c>
      <c r="O59" s="52" t="s">
        <v>114</v>
      </c>
      <c r="P59" s="52" t="s">
        <v>114</v>
      </c>
      <c r="Q59" s="52" t="s">
        <v>114</v>
      </c>
      <c r="R59" s="52" t="s">
        <v>114</v>
      </c>
      <c r="S59" s="52" t="s">
        <v>114</v>
      </c>
      <c r="T59" s="52" t="s">
        <v>114</v>
      </c>
      <c r="U59" s="52" t="s">
        <v>114</v>
      </c>
      <c r="V59" s="52">
        <v>0.0</v>
      </c>
      <c r="W59" s="52">
        <v>0.0</v>
      </c>
      <c r="X59" s="52">
        <v>0.0</v>
      </c>
      <c r="Y59" s="52">
        <v>0.0</v>
      </c>
      <c r="Z59" s="52">
        <v>0.0</v>
      </c>
      <c r="AA59" s="52">
        <v>0.0</v>
      </c>
      <c r="AB59" s="52">
        <v>0.0</v>
      </c>
      <c r="AC59" s="52">
        <v>0.0</v>
      </c>
      <c r="AD59" s="52">
        <v>0.0</v>
      </c>
      <c r="AE59" s="52">
        <v>0.0</v>
      </c>
      <c r="AF59" s="52">
        <v>0.0</v>
      </c>
      <c r="AG59" s="52">
        <v>0.0</v>
      </c>
      <c r="AH59" s="52">
        <v>0.0</v>
      </c>
      <c r="AI59" s="52">
        <v>0.0</v>
      </c>
      <c r="AJ59" s="52">
        <v>0.0</v>
      </c>
      <c r="AK59" s="52">
        <v>0.0</v>
      </c>
      <c r="AL59" s="52">
        <v>0.0</v>
      </c>
      <c r="AM59" s="52">
        <v>0.0</v>
      </c>
      <c r="AN59" s="52">
        <v>0.0</v>
      </c>
      <c r="AO59" s="52">
        <v>0.0</v>
      </c>
      <c r="AP59" s="52">
        <v>0.0</v>
      </c>
      <c r="AQ59" s="52">
        <v>0.0</v>
      </c>
      <c r="AR59" s="52">
        <v>0.0</v>
      </c>
      <c r="AS59" s="52">
        <v>0.0</v>
      </c>
      <c r="AT59" s="52">
        <v>0.0</v>
      </c>
      <c r="AU59" s="52">
        <v>0.0</v>
      </c>
      <c r="AV59" s="52">
        <v>0.0</v>
      </c>
      <c r="AW59" s="52">
        <v>0.0</v>
      </c>
      <c r="AX59" s="52">
        <v>6.17530120481927E-4</v>
      </c>
      <c r="AY59" s="52">
        <v>7.97065868263473E-4</v>
      </c>
      <c r="AZ59" s="52">
        <v>8.27839285714285E-4</v>
      </c>
      <c r="BA59" s="52">
        <v>7.89896449704141E-4</v>
      </c>
      <c r="BB59" s="52">
        <v>7.6635E-4</v>
      </c>
      <c r="BC59" s="52">
        <v>7.25631578947368E-4</v>
      </c>
      <c r="BD59" s="52">
        <v>8.73163457599345E-4</v>
      </c>
      <c r="BE59" s="53">
        <v>8.72339359200653E-4</v>
      </c>
      <c r="BF59" s="461">
        <v>-0.00367346943222191</v>
      </c>
      <c r="BG59" s="461">
        <v>0.0</v>
      </c>
      <c r="BH59" s="461">
        <v>1.40298177959474E-4</v>
      </c>
    </row>
    <row r="60" spans="8:8">
      <c r="A60" s="218" t="s">
        <v>147</v>
      </c>
      <c r="B60" s="52" t="s">
        <v>114</v>
      </c>
      <c r="C60" s="52" t="s">
        <v>114</v>
      </c>
      <c r="D60" s="52" t="s">
        <v>114</v>
      </c>
      <c r="E60" s="52" t="s">
        <v>114</v>
      </c>
      <c r="F60" s="52" t="s">
        <v>114</v>
      </c>
      <c r="G60" s="52" t="s">
        <v>114</v>
      </c>
      <c r="H60" s="52" t="s">
        <v>114</v>
      </c>
      <c r="I60" s="52" t="s">
        <v>114</v>
      </c>
      <c r="J60" s="52" t="s">
        <v>114</v>
      </c>
      <c r="K60" s="52" t="s">
        <v>114</v>
      </c>
      <c r="L60" s="52" t="s">
        <v>114</v>
      </c>
      <c r="M60" s="52" t="s">
        <v>114</v>
      </c>
      <c r="N60" s="52" t="s">
        <v>114</v>
      </c>
      <c r="O60" s="52" t="s">
        <v>114</v>
      </c>
      <c r="P60" s="52" t="s">
        <v>114</v>
      </c>
      <c r="Q60" s="52" t="s">
        <v>114</v>
      </c>
      <c r="R60" s="52" t="s">
        <v>114</v>
      </c>
      <c r="S60" s="52" t="s">
        <v>114</v>
      </c>
      <c r="T60" s="52" t="s">
        <v>114</v>
      </c>
      <c r="U60" s="52" t="s">
        <v>114</v>
      </c>
      <c r="V60" s="52">
        <v>0.0</v>
      </c>
      <c r="W60" s="52">
        <v>0.0</v>
      </c>
      <c r="X60" s="52">
        <v>0.0</v>
      </c>
      <c r="Y60" s="52">
        <v>0.0</v>
      </c>
      <c r="Z60" s="52">
        <v>0.0</v>
      </c>
      <c r="AA60" s="52">
        <v>0.0</v>
      </c>
      <c r="AB60" s="52">
        <v>0.0</v>
      </c>
      <c r="AC60" s="52">
        <v>0.0</v>
      </c>
      <c r="AD60" s="52">
        <v>0.0</v>
      </c>
      <c r="AE60" s="52">
        <v>0.0</v>
      </c>
      <c r="AF60" s="52">
        <v>0.0</v>
      </c>
      <c r="AG60" s="52">
        <v>0.0</v>
      </c>
      <c r="AH60" s="52">
        <v>0.0</v>
      </c>
      <c r="AI60" s="52">
        <v>0.0</v>
      </c>
      <c r="AJ60" s="52">
        <v>0.0</v>
      </c>
      <c r="AK60" s="52">
        <v>0.0</v>
      </c>
      <c r="AL60" s="52">
        <v>0.0</v>
      </c>
      <c r="AM60" s="52">
        <v>0.0</v>
      </c>
      <c r="AN60" s="52">
        <v>0.0</v>
      </c>
      <c r="AO60" s="52">
        <v>0.0</v>
      </c>
      <c r="AP60" s="52">
        <v>0.0</v>
      </c>
      <c r="AQ60" s="52">
        <v>1.92452830188679E-5</v>
      </c>
      <c r="AR60" s="52">
        <v>1.33875E-4</v>
      </c>
      <c r="AS60" s="52">
        <v>3.1360248447205E-4</v>
      </c>
      <c r="AT60" s="52">
        <v>5.66666666666666E-4</v>
      </c>
      <c r="AU60" s="52">
        <v>7.88466257668711E-4</v>
      </c>
      <c r="AV60" s="52">
        <v>8.86280487804877E-4</v>
      </c>
      <c r="AW60" s="52">
        <v>8.8090909090909E-4</v>
      </c>
      <c r="AX60" s="52">
        <v>7.5578313253012E-4</v>
      </c>
      <c r="AY60" s="52">
        <v>7.2377245508982E-4</v>
      </c>
      <c r="AZ60" s="52">
        <v>8.56071428571428E-4</v>
      </c>
      <c r="BA60" s="52">
        <v>8.51005917159762E-4</v>
      </c>
      <c r="BB60" s="52">
        <v>9.54E-4</v>
      </c>
      <c r="BC60" s="52">
        <v>9.75263157894737E-4</v>
      </c>
      <c r="BD60" s="52">
        <v>9.80581728799672E-4</v>
      </c>
      <c r="BE60" s="53">
        <v>9.95309415340424E-4</v>
      </c>
      <c r="BF60" s="461">
        <v>0.0122460592075</v>
      </c>
      <c r="BG60" s="461">
        <v>0.0563689148927282</v>
      </c>
      <c r="BH60" s="461">
        <v>1.6007542936745E-4</v>
      </c>
    </row>
    <row r="61" spans="8:8">
      <c r="A61" s="218" t="s">
        <v>148</v>
      </c>
      <c r="B61" s="52" t="s">
        <v>114</v>
      </c>
      <c r="C61" s="52" t="s">
        <v>114</v>
      </c>
      <c r="D61" s="52" t="s">
        <v>114</v>
      </c>
      <c r="E61" s="52" t="s">
        <v>114</v>
      </c>
      <c r="F61" s="52" t="s">
        <v>114</v>
      </c>
      <c r="G61" s="52" t="s">
        <v>114</v>
      </c>
      <c r="H61" s="52" t="s">
        <v>114</v>
      </c>
      <c r="I61" s="52" t="s">
        <v>114</v>
      </c>
      <c r="J61" s="52" t="s">
        <v>114</v>
      </c>
      <c r="K61" s="52" t="s">
        <v>114</v>
      </c>
      <c r="L61" s="52" t="s">
        <v>114</v>
      </c>
      <c r="M61" s="52" t="s">
        <v>114</v>
      </c>
      <c r="N61" s="52" t="s">
        <v>114</v>
      </c>
      <c r="O61" s="52" t="s">
        <v>114</v>
      </c>
      <c r="P61" s="52" t="s">
        <v>114</v>
      </c>
      <c r="Q61" s="52" t="s">
        <v>114</v>
      </c>
      <c r="R61" s="52" t="s">
        <v>114</v>
      </c>
      <c r="S61" s="52" t="s">
        <v>114</v>
      </c>
      <c r="T61" s="52" t="s">
        <v>114</v>
      </c>
      <c r="U61" s="52" t="s">
        <v>114</v>
      </c>
      <c r="V61" s="52">
        <v>0.0</v>
      </c>
      <c r="W61" s="52">
        <v>0.0</v>
      </c>
      <c r="X61" s="52">
        <v>0.0</v>
      </c>
      <c r="Y61" s="52">
        <v>0.0</v>
      </c>
      <c r="Z61" s="52">
        <v>0.0</v>
      </c>
      <c r="AA61" s="52">
        <v>0.0</v>
      </c>
      <c r="AB61" s="52">
        <v>0.0</v>
      </c>
      <c r="AC61" s="52">
        <v>0.0</v>
      </c>
      <c r="AD61" s="52">
        <v>0.0</v>
      </c>
      <c r="AE61" s="52">
        <v>0.0</v>
      </c>
      <c r="AF61" s="52">
        <v>0.0</v>
      </c>
      <c r="AG61" s="52">
        <v>0.0</v>
      </c>
      <c r="AH61" s="52">
        <v>0.0</v>
      </c>
      <c r="AI61" s="52">
        <v>0.0</v>
      </c>
      <c r="AJ61" s="52">
        <v>0.0</v>
      </c>
      <c r="AK61" s="52">
        <v>0.0</v>
      </c>
      <c r="AL61" s="52">
        <v>0.0</v>
      </c>
      <c r="AM61" s="52">
        <v>0.0</v>
      </c>
      <c r="AN61" s="52">
        <v>0.0</v>
      </c>
      <c r="AO61" s="52">
        <v>0.0</v>
      </c>
      <c r="AP61" s="52">
        <v>0.0</v>
      </c>
      <c r="AQ61" s="52">
        <v>0.0</v>
      </c>
      <c r="AR61" s="52">
        <v>0.0</v>
      </c>
      <c r="AS61" s="52">
        <v>0.0</v>
      </c>
      <c r="AT61" s="52">
        <v>0.0</v>
      </c>
      <c r="AU61" s="52">
        <v>0.0</v>
      </c>
      <c r="AV61" s="52">
        <v>0.0</v>
      </c>
      <c r="AW61" s="52">
        <v>0.0</v>
      </c>
      <c r="AX61" s="52">
        <v>0.0</v>
      </c>
      <c r="AY61" s="52">
        <v>0.0</v>
      </c>
      <c r="AZ61" s="52">
        <v>4.335E-6</v>
      </c>
      <c r="BA61" s="52">
        <v>1.68390532544379E-5</v>
      </c>
      <c r="BB61" s="52">
        <v>1.92978E-5</v>
      </c>
      <c r="BC61" s="52">
        <v>2.17277894736842E-5</v>
      </c>
      <c r="BD61" s="52">
        <v>4.55934846374437E-5</v>
      </c>
      <c r="BE61" s="53">
        <v>4.81348963265306E-5</v>
      </c>
      <c r="BF61" s="457">
        <v>0.0528561393819424</v>
      </c>
      <c r="BG61" s="457">
        <v>0.0</v>
      </c>
      <c r="BH61" s="457">
        <v>7.74152648238707E-6</v>
      </c>
    </row>
    <row r="62" spans="8:8">
      <c r="A62" s="218" t="s">
        <v>149</v>
      </c>
      <c r="B62" s="52" t="s">
        <v>114</v>
      </c>
      <c r="C62" s="52" t="s">
        <v>114</v>
      </c>
      <c r="D62" s="52" t="s">
        <v>114</v>
      </c>
      <c r="E62" s="52" t="s">
        <v>114</v>
      </c>
      <c r="F62" s="52" t="s">
        <v>114</v>
      </c>
      <c r="G62" s="52" t="s">
        <v>114</v>
      </c>
      <c r="H62" s="52" t="s">
        <v>114</v>
      </c>
      <c r="I62" s="52" t="s">
        <v>114</v>
      </c>
      <c r="J62" s="52" t="s">
        <v>114</v>
      </c>
      <c r="K62" s="52" t="s">
        <v>114</v>
      </c>
      <c r="L62" s="52" t="s">
        <v>114</v>
      </c>
      <c r="M62" s="52" t="s">
        <v>114</v>
      </c>
      <c r="N62" s="52" t="s">
        <v>114</v>
      </c>
      <c r="O62" s="52" t="s">
        <v>114</v>
      </c>
      <c r="P62" s="52" t="s">
        <v>114</v>
      </c>
      <c r="Q62" s="52" t="s">
        <v>114</v>
      </c>
      <c r="R62" s="52" t="s">
        <v>114</v>
      </c>
      <c r="S62" s="52" t="s">
        <v>114</v>
      </c>
      <c r="T62" s="52" t="s">
        <v>114</v>
      </c>
      <c r="U62" s="52" t="s">
        <v>114</v>
      </c>
      <c r="V62" s="52">
        <v>0.0</v>
      </c>
      <c r="W62" s="52">
        <v>0.0</v>
      </c>
      <c r="X62" s="52">
        <v>0.0</v>
      </c>
      <c r="Y62" s="52">
        <v>0.0</v>
      </c>
      <c r="Z62" s="52">
        <v>0.0</v>
      </c>
      <c r="AA62" s="52">
        <v>6.5E-4</v>
      </c>
      <c r="AB62" s="52">
        <v>6.5E-4</v>
      </c>
      <c r="AC62" s="52">
        <v>6.3E-4</v>
      </c>
      <c r="AD62" s="52">
        <v>6.0E-4</v>
      </c>
      <c r="AE62" s="52">
        <v>6.1E-4</v>
      </c>
      <c r="AF62" s="52">
        <v>5.9E-4</v>
      </c>
      <c r="AG62" s="52">
        <v>5.7E-4</v>
      </c>
      <c r="AH62" s="52">
        <v>5.7E-4</v>
      </c>
      <c r="AI62" s="52">
        <v>5.8E-4</v>
      </c>
      <c r="AJ62" s="52">
        <v>5.8E-4</v>
      </c>
      <c r="AK62" s="52">
        <v>7.91E-4</v>
      </c>
      <c r="AL62" s="52">
        <v>0.00113359090909091</v>
      </c>
      <c r="AM62" s="52">
        <v>0.00171063870967742</v>
      </c>
      <c r="AN62" s="52">
        <v>0.00358765384615385</v>
      </c>
      <c r="AO62" s="52">
        <v>0.00438340127388535</v>
      </c>
      <c r="AP62" s="52">
        <v>0.0043701835443038</v>
      </c>
      <c r="AQ62" s="52">
        <v>0.00486616981132075</v>
      </c>
      <c r="AR62" s="52">
        <v>0.00463303125</v>
      </c>
      <c r="AS62" s="52">
        <v>0.00464606832298136</v>
      </c>
      <c r="AT62" s="52">
        <v>0.00469766666666666</v>
      </c>
      <c r="AU62" s="52">
        <v>0.00503974490797546</v>
      </c>
      <c r="AV62" s="52">
        <v>0.00519834292682927</v>
      </c>
      <c r="AW62" s="52">
        <v>0.00466278163636363</v>
      </c>
      <c r="AX62" s="52">
        <v>0.00443817054216867</v>
      </c>
      <c r="AY62" s="52">
        <v>0.00507923353293413</v>
      </c>
      <c r="AZ62" s="52">
        <v>0.00438235714285714</v>
      </c>
      <c r="BA62" s="52">
        <v>0.00403684615384615</v>
      </c>
      <c r="BB62" s="52">
        <v>0.004672611</v>
      </c>
      <c r="BC62" s="52">
        <v>0.00451222052631579</v>
      </c>
      <c r="BD62" s="52">
        <v>0.00464574662843097</v>
      </c>
      <c r="BE62" s="53">
        <v>0.00455967033469388</v>
      </c>
      <c r="BF62" s="457">
        <v>-0.0212095960642031</v>
      </c>
      <c r="BG62" s="457">
        <v>-0.0011107660523676</v>
      </c>
      <c r="BH62" s="457">
        <v>7.33330937445723E-4</v>
      </c>
    </row>
    <row r="63" spans="8:8">
      <c r="A63" s="218" t="s">
        <v>150</v>
      </c>
      <c r="B63" s="52" t="s">
        <v>114</v>
      </c>
      <c r="C63" s="52" t="s">
        <v>114</v>
      </c>
      <c r="D63" s="52" t="s">
        <v>114</v>
      </c>
      <c r="E63" s="52" t="s">
        <v>114</v>
      </c>
      <c r="F63" s="52" t="s">
        <v>114</v>
      </c>
      <c r="G63" s="52" t="s">
        <v>114</v>
      </c>
      <c r="H63" s="52" t="s">
        <v>114</v>
      </c>
      <c r="I63" s="52" t="s">
        <v>114</v>
      </c>
      <c r="J63" s="52" t="s">
        <v>114</v>
      </c>
      <c r="K63" s="52" t="s">
        <v>114</v>
      </c>
      <c r="L63" s="52" t="s">
        <v>114</v>
      </c>
      <c r="M63" s="52" t="s">
        <v>114</v>
      </c>
      <c r="N63" s="52" t="s">
        <v>114</v>
      </c>
      <c r="O63" s="52" t="s">
        <v>114</v>
      </c>
      <c r="P63" s="52" t="s">
        <v>114</v>
      </c>
      <c r="Q63" s="52" t="s">
        <v>114</v>
      </c>
      <c r="R63" s="52" t="s">
        <v>114</v>
      </c>
      <c r="S63" s="52" t="s">
        <v>114</v>
      </c>
      <c r="T63" s="52" t="s">
        <v>114</v>
      </c>
      <c r="U63" s="52" t="s">
        <v>114</v>
      </c>
      <c r="V63" s="52">
        <v>0.0</v>
      </c>
      <c r="W63" s="52">
        <v>0.0</v>
      </c>
      <c r="X63" s="52">
        <v>0.0</v>
      </c>
      <c r="Y63" s="52">
        <v>0.0</v>
      </c>
      <c r="Z63" s="52">
        <v>0.0</v>
      </c>
      <c r="AA63" s="52">
        <v>0.0</v>
      </c>
      <c r="AB63" s="52">
        <v>0.0</v>
      </c>
      <c r="AC63" s="52">
        <v>0.0</v>
      </c>
      <c r="AD63" s="52">
        <v>0.0</v>
      </c>
      <c r="AE63" s="52">
        <v>0.0</v>
      </c>
      <c r="AF63" s="52">
        <v>0.0</v>
      </c>
      <c r="AG63" s="52">
        <v>0.0</v>
      </c>
      <c r="AH63" s="52">
        <v>0.0</v>
      </c>
      <c r="AI63" s="52">
        <v>0.0</v>
      </c>
      <c r="AJ63" s="52">
        <v>0.0</v>
      </c>
      <c r="AK63" s="52">
        <v>0.0</v>
      </c>
      <c r="AL63" s="52">
        <v>0.0</v>
      </c>
      <c r="AM63" s="52">
        <v>0.0</v>
      </c>
      <c r="AN63" s="52">
        <v>0.0</v>
      </c>
      <c r="AO63" s="52">
        <v>0.0</v>
      </c>
      <c r="AP63" s="52">
        <v>0.0</v>
      </c>
      <c r="AQ63" s="52">
        <v>0.0</v>
      </c>
      <c r="AR63" s="52">
        <v>0.0</v>
      </c>
      <c r="AS63" s="52">
        <v>0.0</v>
      </c>
      <c r="AT63" s="52">
        <v>0.0</v>
      </c>
      <c r="AU63" s="52">
        <v>0.0</v>
      </c>
      <c r="AV63" s="52">
        <v>0.0</v>
      </c>
      <c r="AW63" s="52">
        <v>0.0</v>
      </c>
      <c r="AX63" s="52">
        <v>0.0</v>
      </c>
      <c r="AY63" s="52">
        <v>0.0</v>
      </c>
      <c r="AZ63" s="52">
        <v>0.0</v>
      </c>
      <c r="BA63" s="52">
        <v>0.0</v>
      </c>
      <c r="BB63" s="52">
        <v>0.0</v>
      </c>
      <c r="BC63" s="52">
        <v>0.0</v>
      </c>
      <c r="BD63" s="52">
        <v>0.0</v>
      </c>
      <c r="BE63" s="53">
        <v>0.0</v>
      </c>
      <c r="BF63" s="457">
        <v>0.0</v>
      </c>
      <c r="BG63" s="457">
        <v>0.0</v>
      </c>
      <c r="BH63" s="457">
        <v>0.0</v>
      </c>
    </row>
    <row r="64" spans="8:8">
      <c r="A64" s="218" t="s">
        <v>151</v>
      </c>
      <c r="B64" s="52">
        <v>0.0</v>
      </c>
      <c r="C64" s="52">
        <v>0.0</v>
      </c>
      <c r="D64" s="52">
        <v>0.0</v>
      </c>
      <c r="E64" s="52">
        <v>0.0</v>
      </c>
      <c r="F64" s="52">
        <v>0.0</v>
      </c>
      <c r="G64" s="52">
        <v>0.0</v>
      </c>
      <c r="H64" s="52">
        <v>0.0</v>
      </c>
      <c r="I64" s="52">
        <v>0.0</v>
      </c>
      <c r="J64" s="52">
        <v>0.0</v>
      </c>
      <c r="K64" s="52">
        <v>0.0</v>
      </c>
      <c r="L64" s="52">
        <v>0.0</v>
      </c>
      <c r="M64" s="52">
        <v>0.0</v>
      </c>
      <c r="N64" s="52">
        <v>0.0</v>
      </c>
      <c r="O64" s="52">
        <v>0.0</v>
      </c>
      <c r="P64" s="52">
        <v>0.0</v>
      </c>
      <c r="Q64" s="52">
        <v>0.0</v>
      </c>
      <c r="R64" s="52">
        <v>0.0</v>
      </c>
      <c r="S64" s="52">
        <v>0.0</v>
      </c>
      <c r="T64" s="52">
        <v>0.0</v>
      </c>
      <c r="U64" s="52">
        <v>0.0</v>
      </c>
      <c r="V64" s="52" t="s">
        <v>114</v>
      </c>
      <c r="W64" s="52" t="s">
        <v>114</v>
      </c>
      <c r="X64" s="52" t="s">
        <v>114</v>
      </c>
      <c r="Y64" s="52" t="s">
        <v>114</v>
      </c>
      <c r="Z64" s="52" t="s">
        <v>114</v>
      </c>
      <c r="AA64" s="52" t="s">
        <v>114</v>
      </c>
      <c r="AB64" s="52" t="s">
        <v>114</v>
      </c>
      <c r="AC64" s="52" t="s">
        <v>114</v>
      </c>
      <c r="AD64" s="52" t="s">
        <v>114</v>
      </c>
      <c r="AE64" s="52" t="s">
        <v>114</v>
      </c>
      <c r="AF64" s="52" t="s">
        <v>114</v>
      </c>
      <c r="AG64" s="52" t="s">
        <v>114</v>
      </c>
      <c r="AH64" s="52" t="s">
        <v>114</v>
      </c>
      <c r="AI64" s="52" t="s">
        <v>114</v>
      </c>
      <c r="AJ64" s="52" t="s">
        <v>114</v>
      </c>
      <c r="AK64" s="52" t="s">
        <v>114</v>
      </c>
      <c r="AL64" s="52" t="s">
        <v>114</v>
      </c>
      <c r="AM64" s="52" t="s">
        <v>114</v>
      </c>
      <c r="AN64" s="52" t="s">
        <v>114</v>
      </c>
      <c r="AO64" s="52" t="s">
        <v>114</v>
      </c>
      <c r="AP64" s="52" t="s">
        <v>114</v>
      </c>
      <c r="AQ64" s="52" t="s">
        <v>114</v>
      </c>
      <c r="AR64" s="52" t="s">
        <v>114</v>
      </c>
      <c r="AS64" s="52" t="s">
        <v>114</v>
      </c>
      <c r="AT64" s="52" t="s">
        <v>114</v>
      </c>
      <c r="AU64" s="52" t="s">
        <v>114</v>
      </c>
      <c r="AV64" s="52" t="s">
        <v>114</v>
      </c>
      <c r="AW64" s="52" t="s">
        <v>114</v>
      </c>
      <c r="AX64" s="52" t="s">
        <v>114</v>
      </c>
      <c r="AY64" s="52" t="s">
        <v>114</v>
      </c>
      <c r="AZ64" s="52" t="s">
        <v>114</v>
      </c>
      <c r="BA64" s="52" t="s">
        <v>114</v>
      </c>
      <c r="BB64" s="52" t="s">
        <v>114</v>
      </c>
      <c r="BC64" s="52" t="s">
        <v>114</v>
      </c>
      <c r="BD64" s="52" t="s">
        <v>114</v>
      </c>
      <c r="BE64" s="53" t="s">
        <v>114</v>
      </c>
      <c r="BF64" s="457" t="s">
        <v>114</v>
      </c>
      <c r="BG64" s="457" t="s">
        <v>114</v>
      </c>
      <c r="BH64" s="457" t="s">
        <v>114</v>
      </c>
    </row>
    <row r="65" spans="8:8">
      <c r="A65" s="218" t="s">
        <v>152</v>
      </c>
      <c r="B65" s="52" t="s">
        <v>114</v>
      </c>
      <c r="C65" s="52" t="s">
        <v>114</v>
      </c>
      <c r="D65" s="52" t="s">
        <v>114</v>
      </c>
      <c r="E65" s="52" t="s">
        <v>114</v>
      </c>
      <c r="F65" s="52" t="s">
        <v>114</v>
      </c>
      <c r="G65" s="52" t="s">
        <v>114</v>
      </c>
      <c r="H65" s="52" t="s">
        <v>114</v>
      </c>
      <c r="I65" s="52" t="s">
        <v>114</v>
      </c>
      <c r="J65" s="52" t="s">
        <v>114</v>
      </c>
      <c r="K65" s="52" t="s">
        <v>114</v>
      </c>
      <c r="L65" s="52" t="s">
        <v>114</v>
      </c>
      <c r="M65" s="52" t="s">
        <v>114</v>
      </c>
      <c r="N65" s="52" t="s">
        <v>114</v>
      </c>
      <c r="O65" s="52" t="s">
        <v>114</v>
      </c>
      <c r="P65" s="52" t="s">
        <v>114</v>
      </c>
      <c r="Q65" s="52" t="s">
        <v>114</v>
      </c>
      <c r="R65" s="52" t="s">
        <v>114</v>
      </c>
      <c r="S65" s="52" t="s">
        <v>114</v>
      </c>
      <c r="T65" s="52" t="s">
        <v>114</v>
      </c>
      <c r="U65" s="52" t="s">
        <v>114</v>
      </c>
      <c r="V65" s="52">
        <v>0.0</v>
      </c>
      <c r="W65" s="52">
        <v>0.0</v>
      </c>
      <c r="X65" s="52">
        <v>0.0</v>
      </c>
      <c r="Y65" s="52">
        <v>0.0</v>
      </c>
      <c r="Z65" s="52">
        <v>0.0</v>
      </c>
      <c r="AA65" s="52">
        <v>0.0</v>
      </c>
      <c r="AB65" s="52">
        <v>0.0</v>
      </c>
      <c r="AC65" s="52">
        <v>0.0</v>
      </c>
      <c r="AD65" s="52">
        <v>0.0</v>
      </c>
      <c r="AE65" s="52">
        <v>0.0</v>
      </c>
      <c r="AF65" s="52">
        <v>0.0</v>
      </c>
      <c r="AG65" s="52">
        <v>0.0</v>
      </c>
      <c r="AH65" s="52">
        <v>0.0</v>
      </c>
      <c r="AI65" s="52">
        <v>0.0</v>
      </c>
      <c r="AJ65" s="52">
        <v>0.0</v>
      </c>
      <c r="AK65" s="52">
        <v>0.0</v>
      </c>
      <c r="AL65" s="52">
        <v>0.0</v>
      </c>
      <c r="AM65" s="52">
        <v>0.0</v>
      </c>
      <c r="AN65" s="52">
        <v>0.0</v>
      </c>
      <c r="AO65" s="52">
        <v>0.0</v>
      </c>
      <c r="AP65" s="52">
        <v>0.0</v>
      </c>
      <c r="AQ65" s="52">
        <v>0.0</v>
      </c>
      <c r="AR65" s="52">
        <v>0.0</v>
      </c>
      <c r="AS65" s="52">
        <v>0.0</v>
      </c>
      <c r="AT65" s="52">
        <v>0.0</v>
      </c>
      <c r="AU65" s="52">
        <v>0.0</v>
      </c>
      <c r="AV65" s="52">
        <v>0.0</v>
      </c>
      <c r="AW65" s="52">
        <v>0.0</v>
      </c>
      <c r="AX65" s="52">
        <v>0.0</v>
      </c>
      <c r="AY65" s="52">
        <v>0.0</v>
      </c>
      <c r="AZ65" s="52">
        <v>0.0</v>
      </c>
      <c r="BA65" s="52">
        <v>0.0</v>
      </c>
      <c r="BB65" s="52">
        <v>0.0</v>
      </c>
      <c r="BC65" s="52">
        <v>0.0</v>
      </c>
      <c r="BD65" s="52">
        <v>0.0</v>
      </c>
      <c r="BE65" s="53">
        <v>0.0</v>
      </c>
      <c r="BF65" s="456">
        <v>0.0</v>
      </c>
      <c r="BG65" s="456">
        <v>0.0</v>
      </c>
      <c r="BH65" s="456">
        <v>0.0</v>
      </c>
    </row>
    <row r="66" spans="8:8">
      <c r="A66" s="218" t="s">
        <v>153</v>
      </c>
      <c r="B66" s="52" t="s">
        <v>114</v>
      </c>
      <c r="C66" s="52" t="s">
        <v>114</v>
      </c>
      <c r="D66" s="52" t="s">
        <v>114</v>
      </c>
      <c r="E66" s="52" t="s">
        <v>114</v>
      </c>
      <c r="F66" s="52" t="s">
        <v>114</v>
      </c>
      <c r="G66" s="52" t="s">
        <v>114</v>
      </c>
      <c r="H66" s="52" t="s">
        <v>114</v>
      </c>
      <c r="I66" s="52" t="s">
        <v>114</v>
      </c>
      <c r="J66" s="52" t="s">
        <v>114</v>
      </c>
      <c r="K66" s="52" t="s">
        <v>114</v>
      </c>
      <c r="L66" s="52" t="s">
        <v>114</v>
      </c>
      <c r="M66" s="52" t="s">
        <v>114</v>
      </c>
      <c r="N66" s="52" t="s">
        <v>114</v>
      </c>
      <c r="O66" s="52" t="s">
        <v>114</v>
      </c>
      <c r="P66" s="52" t="s">
        <v>114</v>
      </c>
      <c r="Q66" s="52" t="s">
        <v>114</v>
      </c>
      <c r="R66" s="52" t="s">
        <v>114</v>
      </c>
      <c r="S66" s="52" t="s">
        <v>114</v>
      </c>
      <c r="T66" s="52" t="s">
        <v>114</v>
      </c>
      <c r="U66" s="52" t="s">
        <v>114</v>
      </c>
      <c r="V66" s="52">
        <v>0.0</v>
      </c>
      <c r="W66" s="52">
        <v>0.0</v>
      </c>
      <c r="X66" s="52">
        <v>0.0</v>
      </c>
      <c r="Y66" s="52">
        <v>0.0</v>
      </c>
      <c r="Z66" s="52">
        <v>0.0</v>
      </c>
      <c r="AA66" s="52">
        <v>0.0</v>
      </c>
      <c r="AB66" s="52">
        <v>0.0</v>
      </c>
      <c r="AC66" s="52">
        <v>0.0</v>
      </c>
      <c r="AD66" s="52">
        <v>0.0</v>
      </c>
      <c r="AE66" s="52">
        <v>0.0</v>
      </c>
      <c r="AF66" s="52">
        <v>0.0</v>
      </c>
      <c r="AG66" s="52">
        <v>0.0</v>
      </c>
      <c r="AH66" s="52">
        <v>0.0</v>
      </c>
      <c r="AI66" s="52">
        <v>0.0</v>
      </c>
      <c r="AJ66" s="52">
        <v>0.0</v>
      </c>
      <c r="AK66" s="52">
        <v>0.0</v>
      </c>
      <c r="AL66" s="52">
        <v>0.0</v>
      </c>
      <c r="AM66" s="52">
        <v>0.0</v>
      </c>
      <c r="AN66" s="52">
        <v>0.0</v>
      </c>
      <c r="AO66" s="52">
        <v>0.0</v>
      </c>
      <c r="AP66" s="52">
        <v>0.0</v>
      </c>
      <c r="AQ66" s="52">
        <v>0.0</v>
      </c>
      <c r="AR66" s="52">
        <v>0.0</v>
      </c>
      <c r="AS66" s="52">
        <v>0.0</v>
      </c>
      <c r="AT66" s="52">
        <v>0.0</v>
      </c>
      <c r="AU66" s="52">
        <v>0.0</v>
      </c>
      <c r="AV66" s="52">
        <v>0.0</v>
      </c>
      <c r="AW66" s="52">
        <v>0.0</v>
      </c>
      <c r="AX66" s="52">
        <v>3.22590361445783E-5</v>
      </c>
      <c r="AY66" s="52">
        <v>1.19101796407186E-4</v>
      </c>
      <c r="AZ66" s="52">
        <v>1.36607142857143E-4</v>
      </c>
      <c r="BA66" s="52">
        <v>1.26745562130177E-4</v>
      </c>
      <c r="BB66" s="52">
        <v>2.07E-4</v>
      </c>
      <c r="BC66" s="52">
        <v>2.68421052631579E-4</v>
      </c>
      <c r="BD66" s="52">
        <v>2.76345759934453E-4</v>
      </c>
      <c r="BE66" s="53">
        <v>2.75330612244898E-4</v>
      </c>
      <c r="BF66" s="461">
        <v>-0.00639567302330746</v>
      </c>
      <c r="BG66" s="461" t="s">
        <v>114</v>
      </c>
      <c r="BH66" s="461">
        <v>4.42813714949441E-5</v>
      </c>
    </row>
    <row r="67" spans="8:8" s="47" ht="10.2" customFormat="1">
      <c r="A67" s="54" t="s">
        <v>154</v>
      </c>
      <c r="B67" s="55">
        <v>0.0</v>
      </c>
      <c r="C67" s="55">
        <v>0.0</v>
      </c>
      <c r="D67" s="55">
        <v>0.0</v>
      </c>
      <c r="E67" s="55">
        <v>0.0</v>
      </c>
      <c r="F67" s="55">
        <v>0.0</v>
      </c>
      <c r="G67" s="55">
        <v>0.0</v>
      </c>
      <c r="H67" s="55">
        <v>0.0</v>
      </c>
      <c r="I67" s="55">
        <v>0.0</v>
      </c>
      <c r="J67" s="55">
        <v>0.0</v>
      </c>
      <c r="K67" s="55">
        <v>0.0</v>
      </c>
      <c r="L67" s="55">
        <v>0.0</v>
      </c>
      <c r="M67" s="55">
        <v>0.0</v>
      </c>
      <c r="N67" s="55">
        <v>0.0</v>
      </c>
      <c r="O67" s="55">
        <v>0.0</v>
      </c>
      <c r="P67" s="55">
        <v>0.0</v>
      </c>
      <c r="Q67" s="55">
        <v>0.0</v>
      </c>
      <c r="R67" s="55">
        <v>0.0</v>
      </c>
      <c r="S67" s="55">
        <v>0.0</v>
      </c>
      <c r="T67" s="55">
        <v>0.0</v>
      </c>
      <c r="U67" s="55">
        <v>0.0</v>
      </c>
      <c r="V67" s="55">
        <v>0.0</v>
      </c>
      <c r="W67" s="55">
        <v>0.0</v>
      </c>
      <c r="X67" s="55">
        <v>0.0</v>
      </c>
      <c r="Y67" s="55">
        <v>0.0</v>
      </c>
      <c r="Z67" s="55">
        <v>0.0</v>
      </c>
      <c r="AA67" s="55">
        <v>6.5E-4</v>
      </c>
      <c r="AB67" s="55">
        <v>6.5E-4</v>
      </c>
      <c r="AC67" s="55">
        <v>6.3E-4</v>
      </c>
      <c r="AD67" s="55">
        <v>6.0E-4</v>
      </c>
      <c r="AE67" s="55">
        <v>6.1E-4</v>
      </c>
      <c r="AF67" s="55">
        <v>5.9E-4</v>
      </c>
      <c r="AG67" s="55">
        <v>5.7E-4</v>
      </c>
      <c r="AH67" s="55">
        <v>5.7E-4</v>
      </c>
      <c r="AI67" s="55">
        <v>5.8E-4</v>
      </c>
      <c r="AJ67" s="55">
        <v>5.8E-4</v>
      </c>
      <c r="AK67" s="55">
        <v>7.91E-4</v>
      </c>
      <c r="AL67" s="55">
        <v>0.00113359090909091</v>
      </c>
      <c r="AM67" s="55">
        <v>0.00171063870967742</v>
      </c>
      <c r="AN67" s="55">
        <v>0.00358765384615385</v>
      </c>
      <c r="AO67" s="55">
        <v>0.00438340127388535</v>
      </c>
      <c r="AP67" s="55">
        <v>0.0043701835443038</v>
      </c>
      <c r="AQ67" s="55">
        <v>0.00488541509433962</v>
      </c>
      <c r="AR67" s="55">
        <v>0.00476690625</v>
      </c>
      <c r="AS67" s="55">
        <v>0.00495967080745341</v>
      </c>
      <c r="AT67" s="55">
        <v>0.00526433333333333</v>
      </c>
      <c r="AU67" s="55">
        <v>0.00582821116564417</v>
      </c>
      <c r="AV67" s="55">
        <v>0.00608462341463414</v>
      </c>
      <c r="AW67" s="55">
        <v>0.00554369072727272</v>
      </c>
      <c r="AX67" s="55">
        <v>0.0058437428313253</v>
      </c>
      <c r="AY67" s="55">
        <v>0.00671917365269461</v>
      </c>
      <c r="AZ67" s="55">
        <v>0.00620720999999999</v>
      </c>
      <c r="BA67" s="55">
        <v>0.00582133313609467</v>
      </c>
      <c r="BB67" s="55">
        <v>0.0066192588</v>
      </c>
      <c r="BC67" s="55">
        <v>0.00650326410526316</v>
      </c>
      <c r="BD67" s="55">
        <v>0.00682143105940188</v>
      </c>
      <c r="BE67" s="55">
        <v>0.00675078461780638</v>
      </c>
      <c r="BF67" s="458">
        <v>-0.0130604865071567</v>
      </c>
      <c r="BG67" s="458">
        <v>0.0262500974460971</v>
      </c>
      <c r="BH67" s="458">
        <v>0.00108572744274998</v>
      </c>
    </row>
    <row r="68" spans="8:8">
      <c r="B68" s="52"/>
      <c r="C68" s="52"/>
      <c r="D68" s="52"/>
      <c r="E68" s="52"/>
      <c r="F68" s="52"/>
      <c r="G68" s="52"/>
      <c r="H68" s="52"/>
      <c r="I68" s="52"/>
      <c r="J68" s="52"/>
      <c r="K68" s="52"/>
      <c r="L68" s="52"/>
      <c r="M68" s="52"/>
      <c r="N68" s="52"/>
      <c r="O68" s="52"/>
      <c r="P68" s="52"/>
      <c r="Q68" s="52"/>
      <c r="R68" s="52"/>
      <c r="S68" s="52"/>
      <c r="T68" s="52"/>
      <c r="U68" s="52"/>
      <c r="V68" s="52"/>
      <c r="W68" s="52"/>
      <c r="X68" s="52"/>
      <c r="Y68" s="52"/>
      <c r="Z68" s="52"/>
      <c r="AA68" s="52"/>
      <c r="AB68" s="52"/>
      <c r="AC68" s="52"/>
      <c r="AD68" s="52"/>
      <c r="AE68" s="52"/>
      <c r="AF68" s="52"/>
      <c r="AG68" s="52"/>
      <c r="AH68" s="52"/>
      <c r="AI68" s="52"/>
      <c r="AJ68" s="52"/>
      <c r="AK68" s="52"/>
      <c r="AL68" s="52"/>
      <c r="AM68" s="52"/>
      <c r="AN68" s="52"/>
      <c r="AO68" s="52"/>
      <c r="AP68" s="52"/>
      <c r="AQ68" s="52"/>
      <c r="AR68" s="52"/>
      <c r="AS68" s="52"/>
      <c r="AT68" s="52"/>
      <c r="AU68" s="52"/>
      <c r="AV68" s="52"/>
      <c r="AW68" s="52"/>
      <c r="AX68" s="52"/>
      <c r="AY68" s="52"/>
      <c r="AZ68" s="52"/>
      <c r="BA68" s="52"/>
      <c r="BB68" s="52"/>
      <c r="BC68" s="52"/>
      <c r="BD68" s="52"/>
      <c r="BE68" s="53"/>
      <c r="BF68" s="457"/>
      <c r="BG68" s="457"/>
      <c r="BH68" s="457"/>
    </row>
    <row r="69" spans="8:8">
      <c r="A69" s="45" t="s">
        <v>155</v>
      </c>
      <c r="B69" s="52">
        <v>0.0</v>
      </c>
      <c r="C69" s="52">
        <v>0.0</v>
      </c>
      <c r="D69" s="52">
        <v>0.0</v>
      </c>
      <c r="E69" s="52">
        <v>0.0</v>
      </c>
      <c r="F69" s="52">
        <v>0.0</v>
      </c>
      <c r="G69" s="52">
        <v>0.0</v>
      </c>
      <c r="H69" s="52">
        <v>0.0</v>
      </c>
      <c r="I69" s="52">
        <v>0.0</v>
      </c>
      <c r="J69" s="52">
        <v>0.0</v>
      </c>
      <c r="K69" s="52">
        <v>0.0</v>
      </c>
      <c r="L69" s="52">
        <v>0.0</v>
      </c>
      <c r="M69" s="52">
        <v>0.0</v>
      </c>
      <c r="N69" s="52">
        <v>0.0</v>
      </c>
      <c r="O69" s="52">
        <v>0.0</v>
      </c>
      <c r="P69" s="52">
        <v>0.0</v>
      </c>
      <c r="Q69" s="52">
        <v>0.0</v>
      </c>
      <c r="R69" s="52">
        <v>0.0</v>
      </c>
      <c r="S69" s="52">
        <v>0.0</v>
      </c>
      <c r="T69" s="52">
        <v>0.0</v>
      </c>
      <c r="U69" s="52">
        <v>0.0</v>
      </c>
      <c r="V69" s="52">
        <v>0.0</v>
      </c>
      <c r="W69" s="52">
        <v>0.0</v>
      </c>
      <c r="X69" s="52">
        <v>0.0</v>
      </c>
      <c r="Y69" s="52">
        <v>0.0</v>
      </c>
      <c r="Z69" s="52">
        <v>0.0</v>
      </c>
      <c r="AA69" s="52">
        <v>0.0</v>
      </c>
      <c r="AB69" s="52">
        <v>0.0</v>
      </c>
      <c r="AC69" s="52">
        <v>0.0</v>
      </c>
      <c r="AD69" s="52">
        <v>0.0</v>
      </c>
      <c r="AE69" s="52">
        <v>0.0</v>
      </c>
      <c r="AF69" s="52">
        <v>0.0</v>
      </c>
      <c r="AG69" s="52">
        <v>0.0</v>
      </c>
      <c r="AH69" s="52">
        <v>0.0</v>
      </c>
      <c r="AI69" s="52">
        <v>0.0</v>
      </c>
      <c r="AJ69" s="52">
        <v>0.0</v>
      </c>
      <c r="AK69" s="52">
        <v>0.0</v>
      </c>
      <c r="AL69" s="52">
        <v>0.0</v>
      </c>
      <c r="AM69" s="52">
        <v>0.0</v>
      </c>
      <c r="AN69" s="52">
        <v>0.0</v>
      </c>
      <c r="AO69" s="52">
        <v>0.0</v>
      </c>
      <c r="AP69" s="52">
        <v>0.0</v>
      </c>
      <c r="AQ69" s="52">
        <v>0.0</v>
      </c>
      <c r="AR69" s="52">
        <v>0.0</v>
      </c>
      <c r="AS69" s="52">
        <v>0.0</v>
      </c>
      <c r="AT69" s="52">
        <v>1.60555555555555E-5</v>
      </c>
      <c r="AU69" s="52">
        <v>9.57423312883435E-5</v>
      </c>
      <c r="AV69" s="52">
        <v>2.05243902439024E-4</v>
      </c>
      <c r="AW69" s="52">
        <v>2.09563636363636E-4</v>
      </c>
      <c r="AX69" s="52">
        <v>1.77885542168675E-4</v>
      </c>
      <c r="AY69" s="52">
        <v>4.26934131736527E-4</v>
      </c>
      <c r="AZ69" s="52">
        <v>1.48446428571428E-4</v>
      </c>
      <c r="BA69" s="52">
        <v>1.97360946745562E-4</v>
      </c>
      <c r="BB69" s="52">
        <v>2.1996E-4</v>
      </c>
      <c r="BC69" s="52">
        <v>2.18673684210526E-4</v>
      </c>
      <c r="BD69" s="52">
        <v>2.17867431380582E-4</v>
      </c>
      <c r="BE69" s="53">
        <v>2.17067102040816E-4</v>
      </c>
      <c r="BF69" s="457">
        <v>-0.00639567302330768</v>
      </c>
      <c r="BG69" s="457">
        <v>0.297946218723706</v>
      </c>
      <c r="BH69" s="457">
        <v>3.49108619140785E-5</v>
      </c>
    </row>
    <row r="70" spans="8:8">
      <c r="A70" s="45" t="s">
        <v>156</v>
      </c>
      <c r="B70" s="52">
        <v>0.0</v>
      </c>
      <c r="C70" s="52">
        <v>0.0</v>
      </c>
      <c r="D70" s="52">
        <v>0.0</v>
      </c>
      <c r="E70" s="52">
        <v>0.0</v>
      </c>
      <c r="F70" s="52">
        <v>0.0</v>
      </c>
      <c r="G70" s="52">
        <v>0.0</v>
      </c>
      <c r="H70" s="52">
        <v>0.0</v>
      </c>
      <c r="I70" s="52">
        <v>0.0</v>
      </c>
      <c r="J70" s="52">
        <v>0.0</v>
      </c>
      <c r="K70" s="52">
        <v>0.0</v>
      </c>
      <c r="L70" s="52">
        <v>0.0</v>
      </c>
      <c r="M70" s="52">
        <v>0.0</v>
      </c>
      <c r="N70" s="52">
        <v>0.0</v>
      </c>
      <c r="O70" s="52">
        <v>0.0</v>
      </c>
      <c r="P70" s="52">
        <v>0.0</v>
      </c>
      <c r="Q70" s="52">
        <v>0.0</v>
      </c>
      <c r="R70" s="52">
        <v>0.0</v>
      </c>
      <c r="S70" s="52">
        <v>0.0</v>
      </c>
      <c r="T70" s="52">
        <v>0.0</v>
      </c>
      <c r="U70" s="52">
        <v>0.0</v>
      </c>
      <c r="V70" s="52">
        <v>0.0</v>
      </c>
      <c r="W70" s="52">
        <v>0.0</v>
      </c>
      <c r="X70" s="52">
        <v>0.0</v>
      </c>
      <c r="Y70" s="52">
        <v>0.0</v>
      </c>
      <c r="Z70" s="52">
        <v>0.0</v>
      </c>
      <c r="AA70" s="52">
        <v>0.0</v>
      </c>
      <c r="AB70" s="52">
        <v>0.0</v>
      </c>
      <c r="AC70" s="52">
        <v>0.0</v>
      </c>
      <c r="AD70" s="52">
        <v>0.0</v>
      </c>
      <c r="AE70" s="52">
        <v>0.0</v>
      </c>
      <c r="AF70" s="52">
        <v>0.0</v>
      </c>
      <c r="AG70" s="52">
        <v>0.0</v>
      </c>
      <c r="AH70" s="52">
        <v>0.0</v>
      </c>
      <c r="AI70" s="52">
        <v>0.0</v>
      </c>
      <c r="AJ70" s="52">
        <v>0.0</v>
      </c>
      <c r="AK70" s="52">
        <v>0.0</v>
      </c>
      <c r="AL70" s="52">
        <v>0.0</v>
      </c>
      <c r="AM70" s="52">
        <v>0.0</v>
      </c>
      <c r="AN70" s="52">
        <v>0.0</v>
      </c>
      <c r="AO70" s="52">
        <v>0.0</v>
      </c>
      <c r="AP70" s="52">
        <v>0.0</v>
      </c>
      <c r="AQ70" s="52">
        <v>0.0</v>
      </c>
      <c r="AR70" s="52">
        <v>0.0</v>
      </c>
      <c r="AS70" s="52">
        <v>0.0</v>
      </c>
      <c r="AT70" s="52">
        <v>0.0</v>
      </c>
      <c r="AU70" s="52">
        <v>0.0</v>
      </c>
      <c r="AV70" s="52">
        <v>0.0</v>
      </c>
      <c r="AW70" s="52">
        <v>0.0</v>
      </c>
      <c r="AX70" s="52">
        <v>0.0</v>
      </c>
      <c r="AY70" s="52">
        <v>0.0</v>
      </c>
      <c r="AZ70" s="52">
        <v>0.0</v>
      </c>
      <c r="BA70" s="52">
        <v>0.0</v>
      </c>
      <c r="BB70" s="52">
        <v>0.0</v>
      </c>
      <c r="BC70" s="52">
        <v>0.0</v>
      </c>
      <c r="BD70" s="52">
        <v>0.0</v>
      </c>
      <c r="BE70" s="53">
        <v>0.0</v>
      </c>
      <c r="BF70" s="457">
        <v>0.0</v>
      </c>
      <c r="BG70" s="457">
        <v>0.0</v>
      </c>
      <c r="BH70" s="457">
        <v>0.0</v>
      </c>
    </row>
    <row r="71" spans="8:8">
      <c r="A71" s="45" t="s">
        <v>157</v>
      </c>
      <c r="B71" s="52">
        <v>0.0</v>
      </c>
      <c r="C71" s="52">
        <v>0.0</v>
      </c>
      <c r="D71" s="52">
        <v>0.0</v>
      </c>
      <c r="E71" s="52">
        <v>0.0</v>
      </c>
      <c r="F71" s="52">
        <v>0.0</v>
      </c>
      <c r="G71" s="52">
        <v>0.0</v>
      </c>
      <c r="H71" s="52">
        <v>0.0</v>
      </c>
      <c r="I71" s="52">
        <v>0.0</v>
      </c>
      <c r="J71" s="52">
        <v>0.0</v>
      </c>
      <c r="K71" s="52">
        <v>0.0</v>
      </c>
      <c r="L71" s="52">
        <v>0.0</v>
      </c>
      <c r="M71" s="52">
        <v>0.0</v>
      </c>
      <c r="N71" s="52">
        <v>0.0</v>
      </c>
      <c r="O71" s="52">
        <v>0.0</v>
      </c>
      <c r="P71" s="52">
        <v>0.0</v>
      </c>
      <c r="Q71" s="52">
        <v>0.0</v>
      </c>
      <c r="R71" s="52">
        <v>0.0</v>
      </c>
      <c r="S71" s="52">
        <v>0.0</v>
      </c>
      <c r="T71" s="52">
        <v>0.0</v>
      </c>
      <c r="U71" s="52">
        <v>0.0</v>
      </c>
      <c r="V71" s="52">
        <v>0.0</v>
      </c>
      <c r="W71" s="52">
        <v>0.0</v>
      </c>
      <c r="X71" s="52">
        <v>0.0</v>
      </c>
      <c r="Y71" s="52">
        <v>0.0</v>
      </c>
      <c r="Z71" s="52">
        <v>0.0</v>
      </c>
      <c r="AA71" s="52">
        <v>0.0</v>
      </c>
      <c r="AB71" s="52">
        <v>0.0</v>
      </c>
      <c r="AC71" s="52">
        <v>0.0</v>
      </c>
      <c r="AD71" s="52">
        <v>0.0</v>
      </c>
      <c r="AE71" s="52">
        <v>0.0</v>
      </c>
      <c r="AF71" s="52">
        <v>0.0</v>
      </c>
      <c r="AG71" s="52">
        <v>0.0</v>
      </c>
      <c r="AH71" s="52">
        <v>0.0</v>
      </c>
      <c r="AI71" s="52">
        <v>0.0</v>
      </c>
      <c r="AJ71" s="52">
        <v>0.0</v>
      </c>
      <c r="AK71" s="52">
        <v>0.0</v>
      </c>
      <c r="AL71" s="52">
        <v>0.0</v>
      </c>
      <c r="AM71" s="52">
        <v>0.0</v>
      </c>
      <c r="AN71" s="52">
        <v>0.0</v>
      </c>
      <c r="AO71" s="52">
        <v>0.0</v>
      </c>
      <c r="AP71" s="52">
        <v>0.0</v>
      </c>
      <c r="AQ71" s="52">
        <v>0.0</v>
      </c>
      <c r="AR71" s="52">
        <v>0.0</v>
      </c>
      <c r="AS71" s="52">
        <v>6.65217391304348E-5</v>
      </c>
      <c r="AT71" s="52">
        <v>3.96666666666666E-4</v>
      </c>
      <c r="AU71" s="52">
        <v>5.72576687116564E-4</v>
      </c>
      <c r="AV71" s="52">
        <v>6.81036585365853E-4</v>
      </c>
      <c r="AW71" s="52">
        <v>7.04727272727272E-4</v>
      </c>
      <c r="AX71" s="52">
        <v>3.96325301204819E-4</v>
      </c>
      <c r="AY71" s="52">
        <v>8.93263473053891E-4</v>
      </c>
      <c r="AZ71" s="52">
        <v>6.39321428571427E-4</v>
      </c>
      <c r="BA71" s="52">
        <v>0.00154539053254438</v>
      </c>
      <c r="BB71" s="52">
        <v>0.0015597</v>
      </c>
      <c r="BC71" s="52">
        <v>0.00162484210526316</v>
      </c>
      <c r="BD71" s="52">
        <v>0.00158230233510856</v>
      </c>
      <c r="BE71" s="53">
        <v>0.00157648979591837</v>
      </c>
      <c r="BF71" s="457">
        <v>-0.00639567302330757</v>
      </c>
      <c r="BG71" s="457">
        <v>0.148381998903008</v>
      </c>
      <c r="BH71" s="457">
        <v>2.53546562592019E-4</v>
      </c>
    </row>
    <row r="72" spans="8:8">
      <c r="A72" s="45" t="s">
        <v>158</v>
      </c>
      <c r="B72" s="52">
        <v>0.0</v>
      </c>
      <c r="C72" s="52">
        <v>0.0</v>
      </c>
      <c r="D72" s="52">
        <v>0.0</v>
      </c>
      <c r="E72" s="52">
        <v>0.0</v>
      </c>
      <c r="F72" s="52">
        <v>0.0</v>
      </c>
      <c r="G72" s="52">
        <v>0.0</v>
      </c>
      <c r="H72" s="52">
        <v>0.0</v>
      </c>
      <c r="I72" s="52">
        <v>0.0</v>
      </c>
      <c r="J72" s="52">
        <v>0.0</v>
      </c>
      <c r="K72" s="52">
        <v>0.0</v>
      </c>
      <c r="L72" s="52">
        <v>0.0</v>
      </c>
      <c r="M72" s="52">
        <v>0.0</v>
      </c>
      <c r="N72" s="52">
        <v>0.0</v>
      </c>
      <c r="O72" s="52">
        <v>0.0</v>
      </c>
      <c r="P72" s="52">
        <v>0.0</v>
      </c>
      <c r="Q72" s="52">
        <v>0.0</v>
      </c>
      <c r="R72" s="52">
        <v>0.0</v>
      </c>
      <c r="S72" s="52">
        <v>0.0</v>
      </c>
      <c r="T72" s="52">
        <v>0.0</v>
      </c>
      <c r="U72" s="52">
        <v>0.0</v>
      </c>
      <c r="V72" s="52">
        <v>0.0</v>
      </c>
      <c r="W72" s="52">
        <v>0.0</v>
      </c>
      <c r="X72" s="52">
        <v>0.0</v>
      </c>
      <c r="Y72" s="52">
        <v>0.0</v>
      </c>
      <c r="Z72" s="52">
        <v>0.0</v>
      </c>
      <c r="AA72" s="52">
        <v>0.0</v>
      </c>
      <c r="AB72" s="52">
        <v>0.0</v>
      </c>
      <c r="AC72" s="52">
        <v>0.0</v>
      </c>
      <c r="AD72" s="52">
        <v>0.0</v>
      </c>
      <c r="AE72" s="52">
        <v>0.0</v>
      </c>
      <c r="AF72" s="52">
        <v>0.0</v>
      </c>
      <c r="AG72" s="52">
        <v>0.0</v>
      </c>
      <c r="AH72" s="52">
        <v>0.0</v>
      </c>
      <c r="AI72" s="52">
        <v>0.0</v>
      </c>
      <c r="AJ72" s="52">
        <v>0.0</v>
      </c>
      <c r="AK72" s="52">
        <v>0.0</v>
      </c>
      <c r="AL72" s="52">
        <v>0.0</v>
      </c>
      <c r="AM72" s="52">
        <v>0.0</v>
      </c>
      <c r="AN72" s="52">
        <v>0.0</v>
      </c>
      <c r="AO72" s="52">
        <v>0.0</v>
      </c>
      <c r="AP72" s="52">
        <v>0.0</v>
      </c>
      <c r="AQ72" s="52">
        <v>0.0</v>
      </c>
      <c r="AR72" s="52">
        <v>0.0</v>
      </c>
      <c r="AS72" s="52">
        <v>0.0</v>
      </c>
      <c r="AT72" s="52">
        <v>0.0</v>
      </c>
      <c r="AU72" s="52">
        <v>0.0</v>
      </c>
      <c r="AV72" s="52">
        <v>0.0</v>
      </c>
      <c r="AW72" s="52">
        <v>0.0</v>
      </c>
      <c r="AX72" s="52">
        <v>0.0</v>
      </c>
      <c r="AY72" s="52">
        <v>0.0</v>
      </c>
      <c r="AZ72" s="52">
        <v>0.0</v>
      </c>
      <c r="BA72" s="52">
        <v>0.0</v>
      </c>
      <c r="BB72" s="52">
        <v>0.0</v>
      </c>
      <c r="BC72" s="52">
        <v>0.0</v>
      </c>
      <c r="BD72" s="52">
        <v>0.0</v>
      </c>
      <c r="BE72" s="53">
        <v>0.0</v>
      </c>
      <c r="BF72" s="457">
        <v>0.0</v>
      </c>
      <c r="BG72" s="457">
        <v>0.0</v>
      </c>
      <c r="BH72" s="457">
        <v>0.0</v>
      </c>
    </row>
    <row r="73" spans="8:8">
      <c r="A73" s="45" t="s">
        <v>159</v>
      </c>
      <c r="B73" s="52">
        <v>0.0</v>
      </c>
      <c r="C73" s="52">
        <v>0.0</v>
      </c>
      <c r="D73" s="52">
        <v>0.0</v>
      </c>
      <c r="E73" s="52">
        <v>0.0</v>
      </c>
      <c r="F73" s="52">
        <v>0.0</v>
      </c>
      <c r="G73" s="52">
        <v>0.0</v>
      </c>
      <c r="H73" s="52">
        <v>0.0</v>
      </c>
      <c r="I73" s="52">
        <v>0.0</v>
      </c>
      <c r="J73" s="52">
        <v>0.0</v>
      </c>
      <c r="K73" s="52">
        <v>0.0</v>
      </c>
      <c r="L73" s="52">
        <v>0.0</v>
      </c>
      <c r="M73" s="52">
        <v>0.0</v>
      </c>
      <c r="N73" s="52">
        <v>0.0</v>
      </c>
      <c r="O73" s="52">
        <v>0.0</v>
      </c>
      <c r="P73" s="52">
        <v>0.0</v>
      </c>
      <c r="Q73" s="52">
        <v>0.0</v>
      </c>
      <c r="R73" s="52">
        <v>0.0</v>
      </c>
      <c r="S73" s="52">
        <v>0.0</v>
      </c>
      <c r="T73" s="52">
        <v>0.0</v>
      </c>
      <c r="U73" s="52">
        <v>0.0</v>
      </c>
      <c r="V73" s="52">
        <v>0.0</v>
      </c>
      <c r="W73" s="52">
        <v>0.0</v>
      </c>
      <c r="X73" s="52">
        <v>0.0</v>
      </c>
      <c r="Y73" s="52">
        <v>0.0</v>
      </c>
      <c r="Z73" s="52">
        <v>0.0</v>
      </c>
      <c r="AA73" s="52">
        <v>0.0</v>
      </c>
      <c r="AB73" s="52">
        <v>0.0</v>
      </c>
      <c r="AC73" s="52">
        <v>0.0</v>
      </c>
      <c r="AD73" s="52">
        <v>0.0</v>
      </c>
      <c r="AE73" s="52">
        <v>0.0</v>
      </c>
      <c r="AF73" s="52">
        <v>0.0</v>
      </c>
      <c r="AG73" s="52">
        <v>0.0</v>
      </c>
      <c r="AH73" s="52">
        <v>0.0</v>
      </c>
      <c r="AI73" s="52">
        <v>0.0</v>
      </c>
      <c r="AJ73" s="52">
        <v>0.0</v>
      </c>
      <c r="AK73" s="52">
        <v>0.0</v>
      </c>
      <c r="AL73" s="52">
        <v>0.0</v>
      </c>
      <c r="AM73" s="52">
        <v>0.0</v>
      </c>
      <c r="AN73" s="52">
        <v>0.0</v>
      </c>
      <c r="AO73" s="52">
        <v>0.0</v>
      </c>
      <c r="AP73" s="52">
        <v>0.0</v>
      </c>
      <c r="AQ73" s="52">
        <v>0.0</v>
      </c>
      <c r="AR73" s="52">
        <v>0.0</v>
      </c>
      <c r="AS73" s="52">
        <v>0.0</v>
      </c>
      <c r="AT73" s="52">
        <v>0.0</v>
      </c>
      <c r="AU73" s="52">
        <v>0.0</v>
      </c>
      <c r="AV73" s="52">
        <v>0.0</v>
      </c>
      <c r="AW73" s="52">
        <v>0.0</v>
      </c>
      <c r="AX73" s="52">
        <v>0.0</v>
      </c>
      <c r="AY73" s="52">
        <v>0.0</v>
      </c>
      <c r="AZ73" s="52">
        <v>0.0</v>
      </c>
      <c r="BA73" s="52">
        <v>0.0</v>
      </c>
      <c r="BB73" s="52">
        <v>0.0</v>
      </c>
      <c r="BC73" s="52">
        <v>0.0</v>
      </c>
      <c r="BD73" s="52">
        <v>0.0</v>
      </c>
      <c r="BE73" s="53">
        <v>0.0</v>
      </c>
      <c r="BF73" s="457">
        <v>0.0</v>
      </c>
      <c r="BG73" s="457">
        <v>0.0</v>
      </c>
      <c r="BH73" s="457">
        <v>0.0</v>
      </c>
    </row>
    <row r="74" spans="8:8">
      <c r="A74" s="45" t="s">
        <v>160</v>
      </c>
      <c r="B74" s="52">
        <v>0.0</v>
      </c>
      <c r="C74" s="52">
        <v>0.0</v>
      </c>
      <c r="D74" s="52">
        <v>0.0</v>
      </c>
      <c r="E74" s="52">
        <v>0.0</v>
      </c>
      <c r="F74" s="52">
        <v>0.0</v>
      </c>
      <c r="G74" s="52">
        <v>0.0</v>
      </c>
      <c r="H74" s="52">
        <v>0.0</v>
      </c>
      <c r="I74" s="52">
        <v>0.0</v>
      </c>
      <c r="J74" s="52">
        <v>0.0</v>
      </c>
      <c r="K74" s="52">
        <v>0.0</v>
      </c>
      <c r="L74" s="52">
        <v>0.0</v>
      </c>
      <c r="M74" s="52">
        <v>0.0</v>
      </c>
      <c r="N74" s="52">
        <v>0.0</v>
      </c>
      <c r="O74" s="52">
        <v>0.0</v>
      </c>
      <c r="P74" s="52">
        <v>0.0</v>
      </c>
      <c r="Q74" s="52">
        <v>0.0</v>
      </c>
      <c r="R74" s="52">
        <v>0.0</v>
      </c>
      <c r="S74" s="52">
        <v>0.0</v>
      </c>
      <c r="T74" s="52">
        <v>0.0</v>
      </c>
      <c r="U74" s="52">
        <v>0.0</v>
      </c>
      <c r="V74" s="52">
        <v>0.0</v>
      </c>
      <c r="W74" s="52">
        <v>0.0</v>
      </c>
      <c r="X74" s="52">
        <v>0.0</v>
      </c>
      <c r="Y74" s="52">
        <v>0.0</v>
      </c>
      <c r="Z74" s="52">
        <v>0.0</v>
      </c>
      <c r="AA74" s="52">
        <v>0.0</v>
      </c>
      <c r="AB74" s="52">
        <v>0.0</v>
      </c>
      <c r="AC74" s="52">
        <v>0.0</v>
      </c>
      <c r="AD74" s="52">
        <v>0.0</v>
      </c>
      <c r="AE74" s="52">
        <v>0.0</v>
      </c>
      <c r="AF74" s="52">
        <v>0.0</v>
      </c>
      <c r="AG74" s="52">
        <v>0.0</v>
      </c>
      <c r="AH74" s="52">
        <v>0.0</v>
      </c>
      <c r="AI74" s="52">
        <v>0.0</v>
      </c>
      <c r="AJ74" s="52">
        <v>0.0</v>
      </c>
      <c r="AK74" s="52">
        <v>0.0</v>
      </c>
      <c r="AL74" s="52">
        <v>0.0</v>
      </c>
      <c r="AM74" s="52">
        <v>0.0</v>
      </c>
      <c r="AN74" s="52">
        <v>0.0</v>
      </c>
      <c r="AO74" s="52">
        <v>0.0</v>
      </c>
      <c r="AP74" s="52">
        <v>0.0</v>
      </c>
      <c r="AQ74" s="52">
        <v>0.0</v>
      </c>
      <c r="AR74" s="52">
        <v>0.0</v>
      </c>
      <c r="AS74" s="52">
        <v>0.0</v>
      </c>
      <c r="AT74" s="52">
        <v>0.0</v>
      </c>
      <c r="AU74" s="52">
        <v>0.0</v>
      </c>
      <c r="AV74" s="52">
        <v>0.00107141048780488</v>
      </c>
      <c r="AW74" s="52">
        <v>0.00106491709090909</v>
      </c>
      <c r="AX74" s="52">
        <v>0.00105850192771084</v>
      </c>
      <c r="AY74" s="52">
        <v>0.00105216359281437</v>
      </c>
      <c r="AZ74" s="52">
        <v>0.00104590071428571</v>
      </c>
      <c r="BA74" s="52">
        <v>0.00103971195266272</v>
      </c>
      <c r="BB74" s="52">
        <v>0.001033596</v>
      </c>
      <c r="BC74" s="52">
        <v>0.00102755157894737</v>
      </c>
      <c r="BD74" s="52">
        <v>0.00102376298238427</v>
      </c>
      <c r="BE74" s="53">
        <v>0.00102000222040816</v>
      </c>
      <c r="BF74" s="457">
        <v>-0.00639567302330768</v>
      </c>
      <c r="BG74" s="457">
        <v>0.0</v>
      </c>
      <c r="BH74" s="457">
        <v>1.64046768644044E-4</v>
      </c>
    </row>
    <row r="75" spans="8:8">
      <c r="A75" s="45" t="s">
        <v>161</v>
      </c>
      <c r="B75" s="52">
        <v>0.0</v>
      </c>
      <c r="C75" s="52">
        <v>0.0</v>
      </c>
      <c r="D75" s="52">
        <v>0.0</v>
      </c>
      <c r="E75" s="52">
        <v>0.0</v>
      </c>
      <c r="F75" s="52">
        <v>0.0</v>
      </c>
      <c r="G75" s="52">
        <v>0.0</v>
      </c>
      <c r="H75" s="52">
        <v>0.0</v>
      </c>
      <c r="I75" s="52">
        <v>0.0</v>
      </c>
      <c r="J75" s="52">
        <v>0.0</v>
      </c>
      <c r="K75" s="52">
        <v>0.0</v>
      </c>
      <c r="L75" s="52">
        <v>0.0</v>
      </c>
      <c r="M75" s="52">
        <v>0.0</v>
      </c>
      <c r="N75" s="52">
        <v>0.0</v>
      </c>
      <c r="O75" s="52">
        <v>0.0</v>
      </c>
      <c r="P75" s="52">
        <v>0.0</v>
      </c>
      <c r="Q75" s="52">
        <v>0.0</v>
      </c>
      <c r="R75" s="52">
        <v>0.0</v>
      </c>
      <c r="S75" s="52">
        <v>0.0</v>
      </c>
      <c r="T75" s="52">
        <v>0.0</v>
      </c>
      <c r="U75" s="52">
        <v>0.0</v>
      </c>
      <c r="V75" s="52">
        <v>0.0</v>
      </c>
      <c r="W75" s="52">
        <v>0.0</v>
      </c>
      <c r="X75" s="52">
        <v>0.0</v>
      </c>
      <c r="Y75" s="52">
        <v>0.0</v>
      </c>
      <c r="Z75" s="52">
        <v>0.0</v>
      </c>
      <c r="AA75" s="52">
        <v>0.0</v>
      </c>
      <c r="AB75" s="52">
        <v>0.0</v>
      </c>
      <c r="AC75" s="52">
        <v>0.0</v>
      </c>
      <c r="AD75" s="52">
        <v>0.0</v>
      </c>
      <c r="AE75" s="52">
        <v>0.0</v>
      </c>
      <c r="AF75" s="52">
        <v>0.0</v>
      </c>
      <c r="AG75" s="52">
        <v>0.0</v>
      </c>
      <c r="AH75" s="52">
        <v>0.0</v>
      </c>
      <c r="AI75" s="52">
        <v>0.0</v>
      </c>
      <c r="AJ75" s="52">
        <v>0.0</v>
      </c>
      <c r="AK75" s="52">
        <v>0.0</v>
      </c>
      <c r="AL75" s="52">
        <v>0.0</v>
      </c>
      <c r="AM75" s="52">
        <v>0.0</v>
      </c>
      <c r="AN75" s="52">
        <v>0.0</v>
      </c>
      <c r="AO75" s="52">
        <v>0.0</v>
      </c>
      <c r="AP75" s="52">
        <v>0.0</v>
      </c>
      <c r="AQ75" s="52">
        <v>0.0</v>
      </c>
      <c r="AR75" s="52">
        <v>0.0</v>
      </c>
      <c r="AS75" s="52">
        <v>0.0</v>
      </c>
      <c r="AT75" s="52">
        <v>0.0</v>
      </c>
      <c r="AU75" s="52">
        <v>0.0</v>
      </c>
      <c r="AV75" s="52">
        <v>0.0</v>
      </c>
      <c r="AW75" s="52">
        <v>0.0</v>
      </c>
      <c r="AX75" s="52">
        <v>0.0</v>
      </c>
      <c r="AY75" s="52">
        <v>0.0</v>
      </c>
      <c r="AZ75" s="52">
        <v>0.0</v>
      </c>
      <c r="BA75" s="52">
        <v>0.0</v>
      </c>
      <c r="BB75" s="52">
        <v>0.0</v>
      </c>
      <c r="BC75" s="52">
        <v>0.0</v>
      </c>
      <c r="BD75" s="52">
        <v>0.0</v>
      </c>
      <c r="BE75" s="53">
        <v>0.0</v>
      </c>
      <c r="BF75" s="457">
        <v>0.0</v>
      </c>
      <c r="BG75" s="457">
        <v>0.0</v>
      </c>
      <c r="BH75" s="457">
        <v>0.0</v>
      </c>
    </row>
    <row r="76" spans="8:8">
      <c r="A76" s="45" t="s">
        <v>162</v>
      </c>
      <c r="B76" s="52">
        <v>0.0</v>
      </c>
      <c r="C76" s="52">
        <v>0.0</v>
      </c>
      <c r="D76" s="52">
        <v>0.0</v>
      </c>
      <c r="E76" s="52">
        <v>0.0</v>
      </c>
      <c r="F76" s="52">
        <v>0.0</v>
      </c>
      <c r="G76" s="52">
        <v>0.0</v>
      </c>
      <c r="H76" s="52">
        <v>0.0</v>
      </c>
      <c r="I76" s="52">
        <v>0.0</v>
      </c>
      <c r="J76" s="52">
        <v>0.0</v>
      </c>
      <c r="K76" s="52">
        <v>0.0</v>
      </c>
      <c r="L76" s="52">
        <v>0.0</v>
      </c>
      <c r="M76" s="52">
        <v>0.0</v>
      </c>
      <c r="N76" s="52">
        <v>0.0</v>
      </c>
      <c r="O76" s="52">
        <v>0.0</v>
      </c>
      <c r="P76" s="52">
        <v>0.0</v>
      </c>
      <c r="Q76" s="52">
        <v>0.0</v>
      </c>
      <c r="R76" s="52">
        <v>0.0</v>
      </c>
      <c r="S76" s="52">
        <v>0.0</v>
      </c>
      <c r="T76" s="52">
        <v>0.0</v>
      </c>
      <c r="U76" s="52">
        <v>0.0</v>
      </c>
      <c r="V76" s="52">
        <v>0.0</v>
      </c>
      <c r="W76" s="52">
        <v>0.0</v>
      </c>
      <c r="X76" s="52">
        <v>0.0</v>
      </c>
      <c r="Y76" s="52">
        <v>0.0</v>
      </c>
      <c r="Z76" s="52">
        <v>0.0</v>
      </c>
      <c r="AA76" s="52">
        <v>0.0</v>
      </c>
      <c r="AB76" s="52">
        <v>0.0</v>
      </c>
      <c r="AC76" s="52">
        <v>0.0</v>
      </c>
      <c r="AD76" s="52">
        <v>0.0</v>
      </c>
      <c r="AE76" s="52">
        <v>0.0</v>
      </c>
      <c r="AF76" s="52">
        <v>0.0</v>
      </c>
      <c r="AG76" s="52">
        <v>0.0</v>
      </c>
      <c r="AH76" s="52">
        <v>0.0</v>
      </c>
      <c r="AI76" s="52">
        <v>0.0</v>
      </c>
      <c r="AJ76" s="52">
        <v>0.0</v>
      </c>
      <c r="AK76" s="52">
        <v>0.0</v>
      </c>
      <c r="AL76" s="52">
        <v>0.0</v>
      </c>
      <c r="AM76" s="52">
        <v>0.0</v>
      </c>
      <c r="AN76" s="52">
        <v>0.0</v>
      </c>
      <c r="AO76" s="52">
        <v>0.0</v>
      </c>
      <c r="AP76" s="52">
        <v>0.0</v>
      </c>
      <c r="AQ76" s="52">
        <v>0.0</v>
      </c>
      <c r="AR76" s="52">
        <v>0.0</v>
      </c>
      <c r="AS76" s="52">
        <v>0.0</v>
      </c>
      <c r="AT76" s="52">
        <v>0.0</v>
      </c>
      <c r="AU76" s="52">
        <v>0.0</v>
      </c>
      <c r="AV76" s="52">
        <v>0.0</v>
      </c>
      <c r="AW76" s="52">
        <v>0.0</v>
      </c>
      <c r="AX76" s="52">
        <v>9.21686746987951E-7</v>
      </c>
      <c r="AY76" s="52">
        <v>5.49700598802395E-5</v>
      </c>
      <c r="AZ76" s="52">
        <v>5.46428571428571E-5</v>
      </c>
      <c r="BA76" s="52">
        <v>5.43195266272189E-5</v>
      </c>
      <c r="BB76" s="52">
        <v>5.4E-5</v>
      </c>
      <c r="BC76" s="52">
        <v>5.36842105263158E-5</v>
      </c>
      <c r="BD76" s="52">
        <v>5.34862761163458E-5</v>
      </c>
      <c r="BE76" s="53">
        <v>5.32897959183674E-5</v>
      </c>
      <c r="BF76" s="457">
        <v>-0.00639567302330757</v>
      </c>
      <c r="BG76" s="457">
        <v>0.0</v>
      </c>
      <c r="BH76" s="457">
        <v>8.57058803127951E-6</v>
      </c>
    </row>
    <row r="77" spans="8:8">
      <c r="A77" s="45" t="s">
        <v>163</v>
      </c>
      <c r="B77" s="52">
        <v>0.0</v>
      </c>
      <c r="C77" s="52">
        <v>0.0</v>
      </c>
      <c r="D77" s="52">
        <v>0.0</v>
      </c>
      <c r="E77" s="52">
        <v>0.0</v>
      </c>
      <c r="F77" s="52">
        <v>0.0</v>
      </c>
      <c r="G77" s="52">
        <v>0.0</v>
      </c>
      <c r="H77" s="52">
        <v>0.0</v>
      </c>
      <c r="I77" s="52">
        <v>0.0</v>
      </c>
      <c r="J77" s="52">
        <v>0.0</v>
      </c>
      <c r="K77" s="52">
        <v>0.0</v>
      </c>
      <c r="L77" s="52">
        <v>0.0</v>
      </c>
      <c r="M77" s="52">
        <v>0.0</v>
      </c>
      <c r="N77" s="52">
        <v>0.0</v>
      </c>
      <c r="O77" s="52">
        <v>0.0</v>
      </c>
      <c r="P77" s="52">
        <v>0.0</v>
      </c>
      <c r="Q77" s="52">
        <v>0.0</v>
      </c>
      <c r="R77" s="52">
        <v>0.0</v>
      </c>
      <c r="S77" s="52">
        <v>0.0</v>
      </c>
      <c r="T77" s="52">
        <v>0.0</v>
      </c>
      <c r="U77" s="52">
        <v>0.0</v>
      </c>
      <c r="V77" s="52">
        <v>0.0</v>
      </c>
      <c r="W77" s="52">
        <v>0.0</v>
      </c>
      <c r="X77" s="52">
        <v>0.0</v>
      </c>
      <c r="Y77" s="52">
        <v>0.0</v>
      </c>
      <c r="Z77" s="52">
        <v>0.0</v>
      </c>
      <c r="AA77" s="52">
        <v>0.0</v>
      </c>
      <c r="AB77" s="52">
        <v>0.0</v>
      </c>
      <c r="AC77" s="52">
        <v>0.0</v>
      </c>
      <c r="AD77" s="52">
        <v>0.0</v>
      </c>
      <c r="AE77" s="52">
        <v>0.0</v>
      </c>
      <c r="AF77" s="52">
        <v>0.0</v>
      </c>
      <c r="AG77" s="52">
        <v>0.0</v>
      </c>
      <c r="AH77" s="52">
        <v>0.0</v>
      </c>
      <c r="AI77" s="52">
        <v>0.0</v>
      </c>
      <c r="AJ77" s="52">
        <v>0.0</v>
      </c>
      <c r="AK77" s="52">
        <v>3.0E-5</v>
      </c>
      <c r="AL77" s="52">
        <v>4.96753246753247E-5</v>
      </c>
      <c r="AM77" s="52">
        <v>4.93548387096774E-5</v>
      </c>
      <c r="AN77" s="52">
        <v>5.88461538461538E-5</v>
      </c>
      <c r="AO77" s="52">
        <v>5.84713375796178E-5</v>
      </c>
      <c r="AP77" s="52">
        <v>4.84177215189873E-5</v>
      </c>
      <c r="AQ77" s="52">
        <v>5.77358490566038E-5</v>
      </c>
      <c r="AR77" s="52">
        <v>9.5625E-5</v>
      </c>
      <c r="AS77" s="52">
        <v>8.5527950310559E-5</v>
      </c>
      <c r="AT77" s="52">
        <v>6.61111111111111E-5</v>
      </c>
      <c r="AU77" s="52">
        <v>8.44785276073619E-5</v>
      </c>
      <c r="AV77" s="52">
        <v>7.46341463414634E-5</v>
      </c>
      <c r="AW77" s="52">
        <v>5.56363636363636E-5</v>
      </c>
      <c r="AX77" s="52">
        <v>5.53012048192771E-5</v>
      </c>
      <c r="AY77" s="52">
        <v>3.2065868263473E-5</v>
      </c>
      <c r="AZ77" s="52">
        <v>3.73392857142857E-5</v>
      </c>
      <c r="BA77" s="52">
        <v>3.71183431952662E-5</v>
      </c>
      <c r="BB77" s="52">
        <v>3.69E-5</v>
      </c>
      <c r="BC77" s="52">
        <v>9.30526315789474E-5</v>
      </c>
      <c r="BD77" s="52">
        <v>9.36009832036051E-5</v>
      </c>
      <c r="BE77" s="53">
        <v>9.32571428571429E-5</v>
      </c>
      <c r="BF77" s="461">
        <v>-0.00639567302330768</v>
      </c>
      <c r="BG77" s="461">
        <v>0.0353819639730719</v>
      </c>
      <c r="BH77" s="461">
        <v>1.49985290547391E-5</v>
      </c>
    </row>
    <row r="78" spans="8:8" s="47" ht="10.2" customFormat="1">
      <c r="A78" s="54" t="s">
        <v>164</v>
      </c>
      <c r="B78" s="55">
        <v>0.0</v>
      </c>
      <c r="C78" s="55">
        <v>0.0</v>
      </c>
      <c r="D78" s="55">
        <v>0.0</v>
      </c>
      <c r="E78" s="55">
        <v>0.0</v>
      </c>
      <c r="F78" s="55">
        <v>0.0</v>
      </c>
      <c r="G78" s="55">
        <v>0.0</v>
      </c>
      <c r="H78" s="55">
        <v>0.0</v>
      </c>
      <c r="I78" s="55">
        <v>0.0</v>
      </c>
      <c r="J78" s="55">
        <v>0.0</v>
      </c>
      <c r="K78" s="55">
        <v>0.0</v>
      </c>
      <c r="L78" s="55">
        <v>0.0</v>
      </c>
      <c r="M78" s="55">
        <v>0.0</v>
      </c>
      <c r="N78" s="55">
        <v>0.0</v>
      </c>
      <c r="O78" s="55">
        <v>0.0</v>
      </c>
      <c r="P78" s="55">
        <v>0.0</v>
      </c>
      <c r="Q78" s="55">
        <v>0.0</v>
      </c>
      <c r="R78" s="55">
        <v>0.0</v>
      </c>
      <c r="S78" s="55">
        <v>0.0</v>
      </c>
      <c r="T78" s="55">
        <v>0.0</v>
      </c>
      <c r="U78" s="55">
        <v>0.0</v>
      </c>
      <c r="V78" s="55">
        <v>0.0</v>
      </c>
      <c r="W78" s="55">
        <v>0.0</v>
      </c>
      <c r="X78" s="55">
        <v>0.0</v>
      </c>
      <c r="Y78" s="55">
        <v>0.0</v>
      </c>
      <c r="Z78" s="55">
        <v>0.0</v>
      </c>
      <c r="AA78" s="55">
        <v>0.0</v>
      </c>
      <c r="AB78" s="55">
        <v>0.0</v>
      </c>
      <c r="AC78" s="55">
        <v>0.0</v>
      </c>
      <c r="AD78" s="55">
        <v>0.0</v>
      </c>
      <c r="AE78" s="55">
        <v>0.0</v>
      </c>
      <c r="AF78" s="55">
        <v>0.0</v>
      </c>
      <c r="AG78" s="55">
        <v>0.0</v>
      </c>
      <c r="AH78" s="55">
        <v>0.0</v>
      </c>
      <c r="AI78" s="55">
        <v>0.0</v>
      </c>
      <c r="AJ78" s="55">
        <v>0.0</v>
      </c>
      <c r="AK78" s="55">
        <v>3.0E-5</v>
      </c>
      <c r="AL78" s="55">
        <v>4.96753246753247E-5</v>
      </c>
      <c r="AM78" s="55">
        <v>4.93548387096774E-5</v>
      </c>
      <c r="AN78" s="55">
        <v>5.88461538461538E-5</v>
      </c>
      <c r="AO78" s="55">
        <v>5.84713375796178E-5</v>
      </c>
      <c r="AP78" s="55">
        <v>4.84177215189873E-5</v>
      </c>
      <c r="AQ78" s="55">
        <v>5.77358490566038E-5</v>
      </c>
      <c r="AR78" s="55">
        <v>9.5625E-5</v>
      </c>
      <c r="AS78" s="55">
        <v>1.52049689440994E-4</v>
      </c>
      <c r="AT78" s="55">
        <v>4.78833333333333E-4</v>
      </c>
      <c r="AU78" s="55">
        <v>7.52797546012269E-4</v>
      </c>
      <c r="AV78" s="55">
        <v>0.00203232512195122</v>
      </c>
      <c r="AW78" s="55">
        <v>0.00203484436363636</v>
      </c>
      <c r="AX78" s="55">
        <v>0.0016889356626506</v>
      </c>
      <c r="AY78" s="55">
        <v>0.0024593971257485</v>
      </c>
      <c r="AZ78" s="55">
        <v>0.00192565071428571</v>
      </c>
      <c r="BA78" s="55">
        <v>0.00287390130177515</v>
      </c>
      <c r="BB78" s="55">
        <v>0.002904156</v>
      </c>
      <c r="BC78" s="55">
        <v>0.00301780421052631</v>
      </c>
      <c r="BD78" s="55">
        <v>0.00297102000819336</v>
      </c>
      <c r="BE78" s="55">
        <v>0.00296010605714286</v>
      </c>
      <c r="BF78" s="458">
        <v>-0.00639567302330757</v>
      </c>
      <c r="BG78" s="458">
        <v>0.200251120541621</v>
      </c>
      <c r="BH78" s="458">
        <v>4.7607331023616E-4</v>
      </c>
    </row>
    <row r="79" spans="8:8">
      <c r="B79" s="52"/>
      <c r="C79" s="52"/>
      <c r="D79" s="52"/>
      <c r="E79" s="52"/>
      <c r="F79" s="52"/>
      <c r="G79" s="52"/>
      <c r="H79" s="52"/>
      <c r="I79" s="52"/>
      <c r="J79" s="52"/>
      <c r="K79" s="52"/>
      <c r="L79" s="52"/>
      <c r="M79" s="52"/>
      <c r="N79" s="52"/>
      <c r="O79" s="52"/>
      <c r="P79" s="52"/>
      <c r="Q79" s="52"/>
      <c r="R79" s="52"/>
      <c r="S79" s="52"/>
      <c r="T79" s="52"/>
      <c r="U79" s="52"/>
      <c r="V79" s="52"/>
      <c r="W79" s="52"/>
      <c r="X79" s="52"/>
      <c r="Y79" s="52"/>
      <c r="Z79" s="52"/>
      <c r="AA79" s="52"/>
      <c r="AB79" s="52"/>
      <c r="AC79" s="52"/>
      <c r="AD79" s="52"/>
      <c r="AE79" s="52"/>
      <c r="AF79" s="52"/>
      <c r="AG79" s="52"/>
      <c r="AH79" s="52"/>
      <c r="AI79" s="52"/>
      <c r="AJ79" s="52"/>
      <c r="AK79" s="52"/>
      <c r="AL79" s="52"/>
      <c r="AM79" s="52"/>
      <c r="AN79" s="52"/>
      <c r="AO79" s="52"/>
      <c r="AP79" s="52"/>
      <c r="AQ79" s="52"/>
      <c r="AR79" s="52"/>
      <c r="AS79" s="52"/>
      <c r="AT79" s="52"/>
      <c r="AU79" s="52"/>
      <c r="AV79" s="52"/>
      <c r="AW79" s="52"/>
      <c r="AX79" s="52"/>
      <c r="AY79" s="52"/>
      <c r="AZ79" s="52"/>
      <c r="BA79" s="52"/>
      <c r="BB79" s="52"/>
      <c r="BC79" s="52"/>
      <c r="BD79" s="52"/>
      <c r="BE79" s="53"/>
      <c r="BF79" s="457"/>
      <c r="BG79" s="457"/>
      <c r="BH79" s="457"/>
    </row>
    <row r="80" spans="8:8">
      <c r="A80" s="218" t="s">
        <v>165</v>
      </c>
      <c r="B80" s="52">
        <v>0.0</v>
      </c>
      <c r="C80" s="52">
        <v>0.0</v>
      </c>
      <c r="D80" s="52">
        <v>0.0</v>
      </c>
      <c r="E80" s="52">
        <v>0.0</v>
      </c>
      <c r="F80" s="52">
        <v>0.0</v>
      </c>
      <c r="G80" s="52">
        <v>0.0</v>
      </c>
      <c r="H80" s="52">
        <v>0.0</v>
      </c>
      <c r="I80" s="52">
        <v>0.0</v>
      </c>
      <c r="J80" s="52">
        <v>0.0</v>
      </c>
      <c r="K80" s="52">
        <v>0.0</v>
      </c>
      <c r="L80" s="52">
        <v>0.0</v>
      </c>
      <c r="M80" s="52">
        <v>0.0</v>
      </c>
      <c r="N80" s="52">
        <v>0.0</v>
      </c>
      <c r="O80" s="52">
        <v>0.0</v>
      </c>
      <c r="P80" s="52">
        <v>0.0</v>
      </c>
      <c r="Q80" s="52">
        <v>0.0</v>
      </c>
      <c r="R80" s="52">
        <v>0.0</v>
      </c>
      <c r="S80" s="52">
        <v>0.0</v>
      </c>
      <c r="T80" s="52">
        <v>0.0</v>
      </c>
      <c r="U80" s="52">
        <v>0.0</v>
      </c>
      <c r="V80" s="52">
        <v>0.0</v>
      </c>
      <c r="W80" s="52">
        <v>0.0</v>
      </c>
      <c r="X80" s="52">
        <v>0.0</v>
      </c>
      <c r="Y80" s="52">
        <v>0.0</v>
      </c>
      <c r="Z80" s="52">
        <v>0.0</v>
      </c>
      <c r="AA80" s="52">
        <v>0.0</v>
      </c>
      <c r="AB80" s="52">
        <v>0.0</v>
      </c>
      <c r="AC80" s="52">
        <v>0.0</v>
      </c>
      <c r="AD80" s="52">
        <v>0.0</v>
      </c>
      <c r="AE80" s="52">
        <v>0.0</v>
      </c>
      <c r="AF80" s="52">
        <v>0.0</v>
      </c>
      <c r="AG80" s="52">
        <v>0.0</v>
      </c>
      <c r="AH80" s="52">
        <v>0.0</v>
      </c>
      <c r="AI80" s="52">
        <v>0.0</v>
      </c>
      <c r="AJ80" s="52">
        <v>0.0</v>
      </c>
      <c r="AK80" s="52">
        <v>0.0</v>
      </c>
      <c r="AL80" s="52">
        <v>0.0</v>
      </c>
      <c r="AM80" s="52">
        <v>0.0</v>
      </c>
      <c r="AN80" s="52">
        <v>0.0</v>
      </c>
      <c r="AO80" s="52">
        <v>0.0</v>
      </c>
      <c r="AP80" s="52">
        <v>0.0</v>
      </c>
      <c r="AQ80" s="52">
        <v>0.0</v>
      </c>
      <c r="AR80" s="52">
        <v>0.0</v>
      </c>
      <c r="AS80" s="52">
        <v>0.0</v>
      </c>
      <c r="AT80" s="52">
        <v>0.0</v>
      </c>
      <c r="AU80" s="52">
        <v>0.0</v>
      </c>
      <c r="AV80" s="52">
        <v>0.0</v>
      </c>
      <c r="AW80" s="52">
        <v>0.0</v>
      </c>
      <c r="AX80" s="52">
        <v>0.0</v>
      </c>
      <c r="AY80" s="52">
        <v>0.0</v>
      </c>
      <c r="AZ80" s="52">
        <v>0.0</v>
      </c>
      <c r="BA80" s="52">
        <v>0.0</v>
      </c>
      <c r="BB80" s="52">
        <v>0.0</v>
      </c>
      <c r="BC80" s="52">
        <v>0.0</v>
      </c>
      <c r="BD80" s="52">
        <v>0.0</v>
      </c>
      <c r="BE80" s="53">
        <v>0.0</v>
      </c>
      <c r="BF80" s="457">
        <v>0.0</v>
      </c>
      <c r="BG80" s="457">
        <v>0.0</v>
      </c>
      <c r="BH80" s="457">
        <v>0.0</v>
      </c>
    </row>
    <row r="81" spans="8:8">
      <c r="A81" s="218" t="s">
        <v>166</v>
      </c>
      <c r="B81" s="52">
        <v>0.0</v>
      </c>
      <c r="C81" s="52">
        <v>0.0</v>
      </c>
      <c r="D81" s="52">
        <v>0.0</v>
      </c>
      <c r="E81" s="52">
        <v>0.0</v>
      </c>
      <c r="F81" s="52">
        <v>0.0</v>
      </c>
      <c r="G81" s="52">
        <v>0.0</v>
      </c>
      <c r="H81" s="52">
        <v>0.0</v>
      </c>
      <c r="I81" s="52">
        <v>0.0</v>
      </c>
      <c r="J81" s="52">
        <v>0.0</v>
      </c>
      <c r="K81" s="52">
        <v>0.0</v>
      </c>
      <c r="L81" s="52">
        <v>0.0</v>
      </c>
      <c r="M81" s="52">
        <v>0.0</v>
      </c>
      <c r="N81" s="52">
        <v>0.0</v>
      </c>
      <c r="O81" s="52">
        <v>0.0</v>
      </c>
      <c r="P81" s="52">
        <v>0.0</v>
      </c>
      <c r="Q81" s="52">
        <v>0.0</v>
      </c>
      <c r="R81" s="52">
        <v>0.0</v>
      </c>
      <c r="S81" s="52">
        <v>0.0</v>
      </c>
      <c r="T81" s="52">
        <v>0.0</v>
      </c>
      <c r="U81" s="52">
        <v>0.0</v>
      </c>
      <c r="V81" s="52">
        <v>0.0</v>
      </c>
      <c r="W81" s="52">
        <v>0.0</v>
      </c>
      <c r="X81" s="52">
        <v>0.0</v>
      </c>
      <c r="Y81" s="52">
        <v>0.0</v>
      </c>
      <c r="Z81" s="52">
        <v>0.0</v>
      </c>
      <c r="AA81" s="52">
        <v>0.0</v>
      </c>
      <c r="AB81" s="52">
        <v>0.0</v>
      </c>
      <c r="AC81" s="52">
        <v>0.0</v>
      </c>
      <c r="AD81" s="52">
        <v>0.0</v>
      </c>
      <c r="AE81" s="52">
        <v>0.0</v>
      </c>
      <c r="AF81" s="52">
        <v>0.0</v>
      </c>
      <c r="AG81" s="52">
        <v>0.0</v>
      </c>
      <c r="AH81" s="52">
        <v>0.0</v>
      </c>
      <c r="AI81" s="52">
        <v>0.0</v>
      </c>
      <c r="AJ81" s="52">
        <v>0.0</v>
      </c>
      <c r="AK81" s="52">
        <v>0.0</v>
      </c>
      <c r="AL81" s="52">
        <v>0.0</v>
      </c>
      <c r="AM81" s="52">
        <v>0.0</v>
      </c>
      <c r="AN81" s="52">
        <v>0.0</v>
      </c>
      <c r="AO81" s="52">
        <v>0.0</v>
      </c>
      <c r="AP81" s="52">
        <v>0.0</v>
      </c>
      <c r="AQ81" s="52">
        <v>0.0</v>
      </c>
      <c r="AR81" s="52">
        <v>0.0</v>
      </c>
      <c r="AS81" s="52">
        <v>0.0</v>
      </c>
      <c r="AT81" s="52">
        <v>0.0</v>
      </c>
      <c r="AU81" s="52">
        <v>0.0</v>
      </c>
      <c r="AV81" s="52">
        <v>0.0</v>
      </c>
      <c r="AW81" s="52">
        <v>0.0</v>
      </c>
      <c r="AX81" s="52">
        <v>0.0</v>
      </c>
      <c r="AY81" s="52">
        <v>0.0</v>
      </c>
      <c r="AZ81" s="52">
        <v>0.0</v>
      </c>
      <c r="BA81" s="52">
        <v>0.0</v>
      </c>
      <c r="BB81" s="52">
        <v>0.0</v>
      </c>
      <c r="BC81" s="52">
        <v>0.0</v>
      </c>
      <c r="BD81" s="52">
        <v>0.0</v>
      </c>
      <c r="BE81" s="53">
        <v>0.0</v>
      </c>
      <c r="BF81" s="457">
        <v>0.0</v>
      </c>
      <c r="BG81" s="457">
        <v>0.0</v>
      </c>
      <c r="BH81" s="457">
        <v>0.0</v>
      </c>
    </row>
    <row r="82" spans="8:8">
      <c r="A82" s="218" t="s">
        <v>167</v>
      </c>
      <c r="B82" s="52">
        <v>0.0</v>
      </c>
      <c r="C82" s="52">
        <v>0.0</v>
      </c>
      <c r="D82" s="52">
        <v>0.0</v>
      </c>
      <c r="E82" s="52">
        <v>0.0</v>
      </c>
      <c r="F82" s="52">
        <v>0.0</v>
      </c>
      <c r="G82" s="52">
        <v>0.0</v>
      </c>
      <c r="H82" s="52">
        <v>0.0</v>
      </c>
      <c r="I82" s="52">
        <v>0.0</v>
      </c>
      <c r="J82" s="52">
        <v>0.0</v>
      </c>
      <c r="K82" s="52">
        <v>0.0</v>
      </c>
      <c r="L82" s="52">
        <v>0.0</v>
      </c>
      <c r="M82" s="52">
        <v>0.0</v>
      </c>
      <c r="N82" s="52">
        <v>0.0</v>
      </c>
      <c r="O82" s="52">
        <v>0.0</v>
      </c>
      <c r="P82" s="52">
        <v>0.0</v>
      </c>
      <c r="Q82" s="52">
        <v>0.0</v>
      </c>
      <c r="R82" s="52">
        <v>0.0</v>
      </c>
      <c r="S82" s="52">
        <v>0.0</v>
      </c>
      <c r="T82" s="52">
        <v>0.0</v>
      </c>
      <c r="U82" s="52">
        <v>0.0</v>
      </c>
      <c r="V82" s="52">
        <v>0.0</v>
      </c>
      <c r="W82" s="52">
        <v>0.0</v>
      </c>
      <c r="X82" s="52">
        <v>0.0</v>
      </c>
      <c r="Y82" s="52">
        <v>0.0</v>
      </c>
      <c r="Z82" s="52">
        <v>0.0</v>
      </c>
      <c r="AA82" s="52">
        <v>0.0</v>
      </c>
      <c r="AB82" s="52">
        <v>0.0</v>
      </c>
      <c r="AC82" s="52">
        <v>0.0</v>
      </c>
      <c r="AD82" s="52">
        <v>0.0</v>
      </c>
      <c r="AE82" s="52">
        <v>0.0</v>
      </c>
      <c r="AF82" s="52">
        <v>0.0</v>
      </c>
      <c r="AG82" s="52">
        <v>0.0</v>
      </c>
      <c r="AH82" s="52">
        <v>0.0</v>
      </c>
      <c r="AI82" s="52">
        <v>0.0</v>
      </c>
      <c r="AJ82" s="52">
        <v>0.0</v>
      </c>
      <c r="AK82" s="52">
        <v>0.0</v>
      </c>
      <c r="AL82" s="52">
        <v>0.0</v>
      </c>
      <c r="AM82" s="52">
        <v>0.0</v>
      </c>
      <c r="AN82" s="52">
        <v>0.0</v>
      </c>
      <c r="AO82" s="52">
        <v>0.0</v>
      </c>
      <c r="AP82" s="52">
        <v>0.0</v>
      </c>
      <c r="AQ82" s="52">
        <v>0.0</v>
      </c>
      <c r="AR82" s="52">
        <v>0.0</v>
      </c>
      <c r="AS82" s="52">
        <v>0.0</v>
      </c>
      <c r="AT82" s="52">
        <v>0.0</v>
      </c>
      <c r="AU82" s="52">
        <v>0.0</v>
      </c>
      <c r="AV82" s="52">
        <v>0.0</v>
      </c>
      <c r="AW82" s="52">
        <v>0.0</v>
      </c>
      <c r="AX82" s="52">
        <v>0.0</v>
      </c>
      <c r="AY82" s="52">
        <v>0.0</v>
      </c>
      <c r="AZ82" s="52">
        <v>0.0</v>
      </c>
      <c r="BA82" s="52">
        <v>0.0</v>
      </c>
      <c r="BB82" s="52">
        <v>0.0</v>
      </c>
      <c r="BC82" s="52">
        <v>0.0</v>
      </c>
      <c r="BD82" s="52">
        <v>0.0</v>
      </c>
      <c r="BE82" s="53">
        <v>0.0</v>
      </c>
      <c r="BF82" s="457">
        <v>0.0</v>
      </c>
      <c r="BG82" s="457">
        <v>0.0</v>
      </c>
      <c r="BH82" s="457">
        <v>0.0</v>
      </c>
    </row>
    <row r="83" spans="8:8">
      <c r="A83" s="218" t="s">
        <v>168</v>
      </c>
      <c r="B83" s="52">
        <v>0.0</v>
      </c>
      <c r="C83" s="52">
        <v>0.0</v>
      </c>
      <c r="D83" s="52">
        <v>0.0</v>
      </c>
      <c r="E83" s="52">
        <v>0.0</v>
      </c>
      <c r="F83" s="52">
        <v>0.0</v>
      </c>
      <c r="G83" s="52">
        <v>0.0</v>
      </c>
      <c r="H83" s="52">
        <v>0.0</v>
      </c>
      <c r="I83" s="52">
        <v>0.0</v>
      </c>
      <c r="J83" s="52">
        <v>0.0</v>
      </c>
      <c r="K83" s="52">
        <v>0.0</v>
      </c>
      <c r="L83" s="52">
        <v>0.0</v>
      </c>
      <c r="M83" s="52">
        <v>0.0</v>
      </c>
      <c r="N83" s="52">
        <v>0.0</v>
      </c>
      <c r="O83" s="52">
        <v>0.0</v>
      </c>
      <c r="P83" s="52">
        <v>0.0</v>
      </c>
      <c r="Q83" s="52">
        <v>0.0</v>
      </c>
      <c r="R83" s="52">
        <v>0.0</v>
      </c>
      <c r="S83" s="52">
        <v>0.0</v>
      </c>
      <c r="T83" s="52">
        <v>0.0</v>
      </c>
      <c r="U83" s="52">
        <v>0.0</v>
      </c>
      <c r="V83" s="52">
        <v>0.0</v>
      </c>
      <c r="W83" s="52">
        <v>0.0</v>
      </c>
      <c r="X83" s="52">
        <v>0.0</v>
      </c>
      <c r="Y83" s="52">
        <v>0.0</v>
      </c>
      <c r="Z83" s="52">
        <v>0.0</v>
      </c>
      <c r="AA83" s="52">
        <v>0.0</v>
      </c>
      <c r="AB83" s="52">
        <v>0.0</v>
      </c>
      <c r="AC83" s="52">
        <v>0.0</v>
      </c>
      <c r="AD83" s="52">
        <v>0.0</v>
      </c>
      <c r="AE83" s="52">
        <v>0.0</v>
      </c>
      <c r="AF83" s="52">
        <v>0.0</v>
      </c>
      <c r="AG83" s="52">
        <v>6.0E-4</v>
      </c>
      <c r="AH83" s="52">
        <v>0.00146</v>
      </c>
      <c r="AI83" s="52">
        <v>0.00231</v>
      </c>
      <c r="AJ83" s="52">
        <v>0.00197</v>
      </c>
      <c r="AK83" s="52">
        <v>0.004775</v>
      </c>
      <c r="AL83" s="52">
        <v>0.00420352597402597</v>
      </c>
      <c r="AM83" s="52">
        <v>0.0045436064516129</v>
      </c>
      <c r="AN83" s="52">
        <v>0.00400546153846154</v>
      </c>
      <c r="AO83" s="52">
        <v>0.00372170063694267</v>
      </c>
      <c r="AP83" s="52">
        <v>0.00411841139240506</v>
      </c>
      <c r="AQ83" s="52">
        <v>0.00390198113207547</v>
      </c>
      <c r="AR83" s="52">
        <v>0.00411665625</v>
      </c>
      <c r="AS83" s="52">
        <v>0.00433436645962733</v>
      </c>
      <c r="AT83" s="52">
        <v>0.0042415</v>
      </c>
      <c r="AU83" s="52">
        <v>0.00371987116564417</v>
      </c>
      <c r="AV83" s="52">
        <v>0.00384365853658536</v>
      </c>
      <c r="AW83" s="52">
        <v>0.00391865454545454</v>
      </c>
      <c r="AX83" s="52">
        <v>0.00440289759036144</v>
      </c>
      <c r="AY83" s="52">
        <v>0.00395876047904191</v>
      </c>
      <c r="AZ83" s="52">
        <v>0.003805875</v>
      </c>
      <c r="BA83" s="52">
        <v>0.00395898816568047</v>
      </c>
      <c r="BB83" s="52">
        <v>0.00434941288173455</v>
      </c>
      <c r="BC83" s="52">
        <v>0.00384064599408609</v>
      </c>
      <c r="BD83" s="52">
        <v>0.00382648548038401</v>
      </c>
      <c r="BE83" s="53">
        <v>0.00381242900310913</v>
      </c>
      <c r="BF83" s="457">
        <v>-0.00639567302330757</v>
      </c>
      <c r="BG83" s="457">
        <v>-0.0102441899065765</v>
      </c>
      <c r="BH83" s="457">
        <v>6.1315225215355E-4</v>
      </c>
    </row>
    <row r="84" spans="8:8">
      <c r="A84" s="218" t="s">
        <v>169</v>
      </c>
      <c r="B84" s="52">
        <v>0.0</v>
      </c>
      <c r="C84" s="52">
        <v>0.0</v>
      </c>
      <c r="D84" s="52">
        <v>0.0</v>
      </c>
      <c r="E84" s="52">
        <v>0.0</v>
      </c>
      <c r="F84" s="52">
        <v>0.0</v>
      </c>
      <c r="G84" s="52">
        <v>0.0</v>
      </c>
      <c r="H84" s="52">
        <v>0.00126</v>
      </c>
      <c r="I84" s="52">
        <v>0.00127</v>
      </c>
      <c r="J84" s="52">
        <v>0.00132</v>
      </c>
      <c r="K84" s="52">
        <v>0.00136</v>
      </c>
      <c r="L84" s="52">
        <v>0.00133</v>
      </c>
      <c r="M84" s="52">
        <v>0.00146</v>
      </c>
      <c r="N84" s="52">
        <v>0.00149</v>
      </c>
      <c r="O84" s="52">
        <v>0.00155</v>
      </c>
      <c r="P84" s="52">
        <v>0.00161</v>
      </c>
      <c r="Q84" s="52">
        <v>0.00167</v>
      </c>
      <c r="R84" s="52">
        <v>0.00177</v>
      </c>
      <c r="S84" s="52">
        <v>0.00195</v>
      </c>
      <c r="T84" s="52">
        <v>0.00189</v>
      </c>
      <c r="U84" s="52">
        <v>0.00192</v>
      </c>
      <c r="V84" s="52">
        <v>0.00227</v>
      </c>
      <c r="W84" s="52">
        <v>0.00617</v>
      </c>
      <c r="X84" s="52">
        <v>0.00615</v>
      </c>
      <c r="Y84" s="52">
        <v>0.00583</v>
      </c>
      <c r="Z84" s="52">
        <v>0.00574</v>
      </c>
      <c r="AA84" s="52">
        <v>0.00713</v>
      </c>
      <c r="AB84" s="52">
        <v>0.00716</v>
      </c>
      <c r="AC84" s="52">
        <v>0.00709</v>
      </c>
      <c r="AD84" s="52">
        <v>0.00698</v>
      </c>
      <c r="AE84" s="52">
        <v>0.00586</v>
      </c>
      <c r="AF84" s="52">
        <v>0.0073</v>
      </c>
      <c r="AG84" s="52">
        <v>0.00894093087911034</v>
      </c>
      <c r="AH84" s="52">
        <v>0.00912093087911034</v>
      </c>
      <c r="AI84" s="52">
        <v>0.0114650196529575</v>
      </c>
      <c r="AJ84" s="52">
        <v>0.0113218617582207</v>
      </c>
      <c r="AK84" s="52">
        <v>0.0149976315789474</v>
      </c>
      <c r="AL84" s="52">
        <v>0.0158529125085441</v>
      </c>
      <c r="AM84" s="52">
        <v>0.0146949096774194</v>
      </c>
      <c r="AN84" s="52">
        <v>0.0186032307692308</v>
      </c>
      <c r="AO84" s="52">
        <v>0.021266025477707</v>
      </c>
      <c r="AP84" s="52">
        <v>0.0208515759493671</v>
      </c>
      <c r="AQ84" s="52">
        <v>0.0220665452830189</v>
      </c>
      <c r="AR84" s="52">
        <v>0.021090571875</v>
      </c>
      <c r="AS84" s="52">
        <v>0.0220645196273292</v>
      </c>
      <c r="AT84" s="52">
        <v>0.0252990429055555</v>
      </c>
      <c r="AU84" s="52">
        <v>0.0275638610915337</v>
      </c>
      <c r="AV84" s="52">
        <v>0.0274164488709146</v>
      </c>
      <c r="AW84" s="52">
        <v>0.0286494805385454</v>
      </c>
      <c r="AX84" s="52">
        <v>0.0310716079834337</v>
      </c>
      <c r="AY84" s="52">
        <v>0.0416161651667066</v>
      </c>
      <c r="AZ84" s="52">
        <v>0.05652760408125</v>
      </c>
      <c r="BA84" s="52">
        <v>0.0568670809053195</v>
      </c>
      <c r="BB84" s="52">
        <v>0.0587567510281368</v>
      </c>
      <c r="BC84" s="52">
        <v>0.0639365554012654</v>
      </c>
      <c r="BD84" s="52">
        <v>0.0648615718715796</v>
      </c>
      <c r="BE84" s="53">
        <v>0.0632137108926281</v>
      </c>
      <c r="BF84" s="457">
        <v>-0.0280686388488972</v>
      </c>
      <c r="BG84" s="457">
        <v>0.0987233083962671</v>
      </c>
      <c r="BH84" s="457">
        <v>0.0101666494429638</v>
      </c>
    </row>
    <row r="85" spans="8:8">
      <c r="A85" s="218" t="s">
        <v>170</v>
      </c>
      <c r="B85" s="52">
        <v>0.0</v>
      </c>
      <c r="C85" s="52">
        <v>0.0</v>
      </c>
      <c r="D85" s="52">
        <v>0.0</v>
      </c>
      <c r="E85" s="52">
        <v>0.0</v>
      </c>
      <c r="F85" s="52">
        <v>0.0</v>
      </c>
      <c r="G85" s="52">
        <v>0.0</v>
      </c>
      <c r="H85" s="52">
        <v>0.0</v>
      </c>
      <c r="I85" s="52">
        <v>0.0</v>
      </c>
      <c r="J85" s="52">
        <v>0.0</v>
      </c>
      <c r="K85" s="52">
        <v>0.0</v>
      </c>
      <c r="L85" s="52">
        <v>0.0</v>
      </c>
      <c r="M85" s="52">
        <v>0.0</v>
      </c>
      <c r="N85" s="52">
        <v>0.0</v>
      </c>
      <c r="O85" s="52">
        <v>0.0</v>
      </c>
      <c r="P85" s="52">
        <v>0.0</v>
      </c>
      <c r="Q85" s="52">
        <v>0.0</v>
      </c>
      <c r="R85" s="52">
        <v>0.0</v>
      </c>
      <c r="S85" s="52">
        <v>0.0</v>
      </c>
      <c r="T85" s="52">
        <v>0.0</v>
      </c>
      <c r="U85" s="52">
        <v>0.0</v>
      </c>
      <c r="V85" s="52">
        <v>0.0</v>
      </c>
      <c r="W85" s="52">
        <v>0.0</v>
      </c>
      <c r="X85" s="52">
        <v>0.0</v>
      </c>
      <c r="Y85" s="52">
        <v>0.0</v>
      </c>
      <c r="Z85" s="52">
        <v>0.0</v>
      </c>
      <c r="AA85" s="52">
        <v>3.0E-5</v>
      </c>
      <c r="AB85" s="52">
        <v>8.0E-5</v>
      </c>
      <c r="AC85" s="52">
        <v>8.0E-5</v>
      </c>
      <c r="AD85" s="52">
        <v>8.0E-5</v>
      </c>
      <c r="AE85" s="52">
        <v>9.0E-5</v>
      </c>
      <c r="AF85" s="52">
        <v>9.0E-5</v>
      </c>
      <c r="AG85" s="52">
        <v>7.0E-5</v>
      </c>
      <c r="AH85" s="52">
        <v>7.0E-5</v>
      </c>
      <c r="AI85" s="52">
        <v>7.0E-5</v>
      </c>
      <c r="AJ85" s="52">
        <v>7.0E-5</v>
      </c>
      <c r="AK85" s="52">
        <v>7.0E-5</v>
      </c>
      <c r="AL85" s="52">
        <v>6.95454545454546E-5</v>
      </c>
      <c r="AM85" s="52">
        <v>6.90967741935484E-5</v>
      </c>
      <c r="AN85" s="52">
        <v>6.86538461538461E-5</v>
      </c>
      <c r="AO85" s="52">
        <v>6.82165605095541E-5</v>
      </c>
      <c r="AP85" s="52">
        <v>7.74683544303797E-5</v>
      </c>
      <c r="AQ85" s="52">
        <v>0.00625471698113207</v>
      </c>
      <c r="AR85" s="52">
        <v>8.03249999999999E-4</v>
      </c>
      <c r="AS85" s="52">
        <v>8.07763975155279E-4</v>
      </c>
      <c r="AT85" s="52">
        <v>7.46111111111111E-4</v>
      </c>
      <c r="AU85" s="52">
        <v>6.28895705521472E-4</v>
      </c>
      <c r="AV85" s="52">
        <v>6.53048780487804E-4</v>
      </c>
      <c r="AW85" s="52">
        <v>6.7690909090909E-4</v>
      </c>
      <c r="AX85" s="52">
        <v>7.18915662650602E-4</v>
      </c>
      <c r="AY85" s="52">
        <v>7.5125748502994E-4</v>
      </c>
      <c r="AZ85" s="52">
        <v>4.09821428571428E-4</v>
      </c>
      <c r="BA85" s="52">
        <v>4.34556213017751E-4</v>
      </c>
      <c r="BB85" s="52">
        <v>4.40783997322082E-4</v>
      </c>
      <c r="BC85" s="52">
        <v>4.52933682913529E-4</v>
      </c>
      <c r="BD85" s="52">
        <v>4.51263710301394E-4</v>
      </c>
      <c r="BE85" s="53">
        <v>4.49606006875797E-4</v>
      </c>
      <c r="BF85" s="457">
        <v>-0.00639567302330746</v>
      </c>
      <c r="BG85" s="457">
        <v>-0.0490390353835845</v>
      </c>
      <c r="BH85" s="457">
        <v>7.2310051012842E-5</v>
      </c>
    </row>
    <row r="86" spans="8:8">
      <c r="A86" s="218" t="s">
        <v>171</v>
      </c>
      <c r="B86" s="52">
        <v>0.0</v>
      </c>
      <c r="C86" s="52">
        <v>0.0</v>
      </c>
      <c r="D86" s="52">
        <v>0.0</v>
      </c>
      <c r="E86" s="52">
        <v>0.0</v>
      </c>
      <c r="F86" s="52">
        <v>0.0</v>
      </c>
      <c r="G86" s="52">
        <v>0.0</v>
      </c>
      <c r="H86" s="52">
        <v>3.8E-4</v>
      </c>
      <c r="I86" s="52">
        <v>3.8E-4</v>
      </c>
      <c r="J86" s="52">
        <v>3.8E-4</v>
      </c>
      <c r="K86" s="52">
        <v>3.9E-4</v>
      </c>
      <c r="L86" s="52">
        <v>3.9E-4</v>
      </c>
      <c r="M86" s="52">
        <v>3.9E-4</v>
      </c>
      <c r="N86" s="52">
        <v>4.0E-4</v>
      </c>
      <c r="O86" s="52">
        <v>4.0E-4</v>
      </c>
      <c r="P86" s="52">
        <v>4.0E-4</v>
      </c>
      <c r="Q86" s="52">
        <v>4.0E-4</v>
      </c>
      <c r="R86" s="52">
        <v>4.1E-4</v>
      </c>
      <c r="S86" s="52">
        <v>4.1E-4</v>
      </c>
      <c r="T86" s="52">
        <v>4.1E-4</v>
      </c>
      <c r="U86" s="52">
        <v>4.2E-4</v>
      </c>
      <c r="V86" s="52">
        <v>4.2E-4</v>
      </c>
      <c r="W86" s="52">
        <v>4.2E-4</v>
      </c>
      <c r="X86" s="52">
        <v>4.3E-4</v>
      </c>
      <c r="Y86" s="52">
        <v>4.3E-4</v>
      </c>
      <c r="Z86" s="52">
        <v>4.3E-4</v>
      </c>
      <c r="AA86" s="52">
        <v>9.2E-4</v>
      </c>
      <c r="AB86" s="52">
        <v>0.001</v>
      </c>
      <c r="AC86" s="52">
        <v>0.00105</v>
      </c>
      <c r="AD86" s="52">
        <v>0.00109</v>
      </c>
      <c r="AE86" s="52">
        <v>0.00113</v>
      </c>
      <c r="AF86" s="52">
        <v>0.00114</v>
      </c>
      <c r="AG86" s="52">
        <v>0.00127</v>
      </c>
      <c r="AH86" s="52">
        <v>0.00128</v>
      </c>
      <c r="AI86" s="52">
        <v>0.00133</v>
      </c>
      <c r="AJ86" s="52">
        <v>0.00138</v>
      </c>
      <c r="AK86" s="52">
        <v>0.00155</v>
      </c>
      <c r="AL86" s="52">
        <v>0.00163928571428571</v>
      </c>
      <c r="AM86" s="52">
        <v>0.00172741935483871</v>
      </c>
      <c r="AN86" s="52">
        <v>0.00159865384615385</v>
      </c>
      <c r="AO86" s="52">
        <v>0.00245335533725228</v>
      </c>
      <c r="AP86" s="52">
        <v>0.00255519109943245</v>
      </c>
      <c r="AQ86" s="52">
        <v>0.00260884037665601</v>
      </c>
      <c r="AR86" s="52">
        <v>0.00255508362865448</v>
      </c>
      <c r="AS86" s="52">
        <v>0.00248956360194994</v>
      </c>
      <c r="AT86" s="52">
        <v>0.00218166666666667</v>
      </c>
      <c r="AU86" s="52">
        <v>0.00232658083629023</v>
      </c>
      <c r="AV86" s="52">
        <v>0.00233231707317073</v>
      </c>
      <c r="AW86" s="52">
        <v>0.00199432888932661</v>
      </c>
      <c r="AX86" s="52">
        <v>0.00210260872071048</v>
      </c>
      <c r="AY86" s="52">
        <v>0.00217436547924658</v>
      </c>
      <c r="AZ86" s="52">
        <v>0.00272135646062238</v>
      </c>
      <c r="BA86" s="52">
        <v>0.00263821871695434</v>
      </c>
      <c r="BB86" s="52">
        <v>0.00333414390838623</v>
      </c>
      <c r="BC86" s="52">
        <v>0.00242118760146492</v>
      </c>
      <c r="BD86" s="52">
        <v>0.00241208236245911</v>
      </c>
      <c r="BE86" s="53">
        <v>0.00240606883532332</v>
      </c>
      <c r="BF86" s="457">
        <v>-0.00521851405165996</v>
      </c>
      <c r="BG86" s="457">
        <v>0.0100907026798323</v>
      </c>
      <c r="BH86" s="457">
        <v>3.86967606219507E-4</v>
      </c>
    </row>
    <row r="87" spans="8:8">
      <c r="A87" s="218" t="s">
        <v>172</v>
      </c>
      <c r="B87" s="52">
        <v>0.0</v>
      </c>
      <c r="C87" s="52">
        <v>0.0</v>
      </c>
      <c r="D87" s="52">
        <v>0.0</v>
      </c>
      <c r="E87" s="52">
        <v>0.0</v>
      </c>
      <c r="F87" s="52">
        <v>0.0</v>
      </c>
      <c r="G87" s="52">
        <v>0.0</v>
      </c>
      <c r="H87" s="52">
        <v>0.0</v>
      </c>
      <c r="I87" s="52">
        <v>0.0</v>
      </c>
      <c r="J87" s="52">
        <v>0.0</v>
      </c>
      <c r="K87" s="52">
        <v>0.0</v>
      </c>
      <c r="L87" s="52">
        <v>0.0</v>
      </c>
      <c r="M87" s="52">
        <v>0.0</v>
      </c>
      <c r="N87" s="52">
        <v>0.0</v>
      </c>
      <c r="O87" s="52">
        <v>0.0</v>
      </c>
      <c r="P87" s="52">
        <v>0.0</v>
      </c>
      <c r="Q87" s="52">
        <v>0.0</v>
      </c>
      <c r="R87" s="52">
        <v>0.0</v>
      </c>
      <c r="S87" s="52">
        <v>0.0</v>
      </c>
      <c r="T87" s="52">
        <v>0.0</v>
      </c>
      <c r="U87" s="52">
        <v>0.0</v>
      </c>
      <c r="V87" s="52">
        <v>0.0</v>
      </c>
      <c r="W87" s="52">
        <v>0.0</v>
      </c>
      <c r="X87" s="52">
        <v>0.0</v>
      </c>
      <c r="Y87" s="52">
        <v>0.0</v>
      </c>
      <c r="Z87" s="52">
        <v>0.0</v>
      </c>
      <c r="AA87" s="52">
        <v>0.0</v>
      </c>
      <c r="AB87" s="52">
        <v>0.0</v>
      </c>
      <c r="AC87" s="52">
        <v>0.0</v>
      </c>
      <c r="AD87" s="52">
        <v>0.0</v>
      </c>
      <c r="AE87" s="52">
        <v>0.0</v>
      </c>
      <c r="AF87" s="52">
        <v>0.0</v>
      </c>
      <c r="AG87" s="52">
        <v>0.0</v>
      </c>
      <c r="AH87" s="52">
        <v>0.0</v>
      </c>
      <c r="AI87" s="52">
        <v>0.0</v>
      </c>
      <c r="AJ87" s="52">
        <v>0.0</v>
      </c>
      <c r="AK87" s="52">
        <v>0.0</v>
      </c>
      <c r="AL87" s="52">
        <v>0.0</v>
      </c>
      <c r="AM87" s="52">
        <v>0.0</v>
      </c>
      <c r="AN87" s="52">
        <v>0.0</v>
      </c>
      <c r="AO87" s="52">
        <v>0.0</v>
      </c>
      <c r="AP87" s="52">
        <v>0.0</v>
      </c>
      <c r="AQ87" s="52">
        <v>0.0</v>
      </c>
      <c r="AR87" s="52">
        <v>0.0</v>
      </c>
      <c r="AS87" s="52">
        <v>0.0</v>
      </c>
      <c r="AT87" s="52">
        <v>0.0</v>
      </c>
      <c r="AU87" s="52">
        <v>0.0</v>
      </c>
      <c r="AV87" s="52">
        <v>0.0</v>
      </c>
      <c r="AW87" s="52">
        <v>0.0</v>
      </c>
      <c r="AX87" s="52">
        <v>0.0</v>
      </c>
      <c r="AY87" s="52">
        <v>0.0</v>
      </c>
      <c r="AZ87" s="52">
        <v>0.0</v>
      </c>
      <c r="BA87" s="52">
        <v>0.0</v>
      </c>
      <c r="BB87" s="52">
        <v>0.0</v>
      </c>
      <c r="BC87" s="52">
        <v>0.0</v>
      </c>
      <c r="BD87" s="52">
        <v>0.0</v>
      </c>
      <c r="BE87" s="53">
        <v>0.0</v>
      </c>
      <c r="BF87" s="457" t="s">
        <v>114</v>
      </c>
      <c r="BG87" s="457" t="s">
        <v>114</v>
      </c>
      <c r="BH87" s="457">
        <v>0.0</v>
      </c>
    </row>
    <row r="88" spans="8:8">
      <c r="A88" s="218" t="s">
        <v>173</v>
      </c>
      <c r="B88" s="52">
        <v>0.0</v>
      </c>
      <c r="C88" s="52">
        <v>0.0</v>
      </c>
      <c r="D88" s="52">
        <v>0.0</v>
      </c>
      <c r="E88" s="52">
        <v>0.0</v>
      </c>
      <c r="F88" s="52">
        <v>0.0</v>
      </c>
      <c r="G88" s="52">
        <v>0.0</v>
      </c>
      <c r="H88" s="52">
        <v>0.0</v>
      </c>
      <c r="I88" s="52">
        <v>0.0</v>
      </c>
      <c r="J88" s="52">
        <v>0.0</v>
      </c>
      <c r="K88" s="52">
        <v>0.0</v>
      </c>
      <c r="L88" s="52">
        <v>0.0</v>
      </c>
      <c r="M88" s="52">
        <v>0.0</v>
      </c>
      <c r="N88" s="52">
        <v>0.0</v>
      </c>
      <c r="O88" s="52">
        <v>0.0</v>
      </c>
      <c r="P88" s="52">
        <v>0.0</v>
      </c>
      <c r="Q88" s="52">
        <v>0.0</v>
      </c>
      <c r="R88" s="52">
        <v>0.0</v>
      </c>
      <c r="S88" s="52">
        <v>0.0</v>
      </c>
      <c r="T88" s="52">
        <v>0.0</v>
      </c>
      <c r="U88" s="52">
        <v>0.0</v>
      </c>
      <c r="V88" s="52">
        <v>0.0</v>
      </c>
      <c r="W88" s="52">
        <v>0.0</v>
      </c>
      <c r="X88" s="52">
        <v>0.0</v>
      </c>
      <c r="Y88" s="52">
        <v>0.0</v>
      </c>
      <c r="Z88" s="52">
        <v>0.0</v>
      </c>
      <c r="AA88" s="52">
        <v>0.0</v>
      </c>
      <c r="AB88" s="52">
        <v>0.0</v>
      </c>
      <c r="AC88" s="52">
        <v>3.2250000088655E-4</v>
      </c>
      <c r="AD88" s="52">
        <v>0.00124700000043806</v>
      </c>
      <c r="AE88" s="52">
        <v>0.0012900000004172</v>
      </c>
      <c r="AF88" s="52">
        <v>0.00167700000022946</v>
      </c>
      <c r="AG88" s="52">
        <v>0.0017200000002086</v>
      </c>
      <c r="AH88" s="52">
        <v>0.00195547320300773</v>
      </c>
      <c r="AI88" s="52">
        <v>0.00197047320300773</v>
      </c>
      <c r="AJ88" s="52">
        <v>0.00221938623145586</v>
      </c>
      <c r="AK88" s="52">
        <v>0.001298</v>
      </c>
      <c r="AL88" s="52">
        <v>0.00143661038961039</v>
      </c>
      <c r="AM88" s="52">
        <v>0.00153394838709677</v>
      </c>
      <c r="AN88" s="52">
        <v>0.00144369230769231</v>
      </c>
      <c r="AO88" s="52">
        <v>0.00152025477707006</v>
      </c>
      <c r="AP88" s="52">
        <v>0.00154162025316456</v>
      </c>
      <c r="AQ88" s="52">
        <v>0.00144916981132075</v>
      </c>
      <c r="AR88" s="52">
        <v>0.001480275</v>
      </c>
      <c r="AS88" s="52">
        <v>0.00135419254658385</v>
      </c>
      <c r="AT88" s="52">
        <v>0.00117961111111111</v>
      </c>
      <c r="AU88" s="52">
        <v>0.00166798159509202</v>
      </c>
      <c r="AV88" s="52">
        <v>0.00241534756097561</v>
      </c>
      <c r="AW88" s="52">
        <v>0.00263994545454545</v>
      </c>
      <c r="AX88" s="52">
        <v>0.00254293373493976</v>
      </c>
      <c r="AY88" s="52">
        <v>0.00208158035300491</v>
      </c>
      <c r="AZ88" s="52">
        <v>0.00202664806682598</v>
      </c>
      <c r="BA88" s="52">
        <v>0.00202017567209201</v>
      </c>
      <c r="BB88" s="52">
        <v>0.00200280514839274</v>
      </c>
      <c r="BC88" s="52">
        <v>0.00180349421052632</v>
      </c>
      <c r="BD88" s="52">
        <v>0.00179684470299058</v>
      </c>
      <c r="BE88" s="53">
        <v>0.00177639758367347</v>
      </c>
      <c r="BF88" s="457">
        <v>-0.0140806072920951</v>
      </c>
      <c r="BG88" s="457">
        <v>0.042982853891294</v>
      </c>
      <c r="BH88" s="457">
        <v>2.85697695160025E-4</v>
      </c>
    </row>
    <row r="89" spans="8:8" s="47" ht="10.2" customFormat="1">
      <c r="A89" s="54" t="s">
        <v>174</v>
      </c>
      <c r="B89" s="55">
        <v>0.0</v>
      </c>
      <c r="C89" s="55">
        <v>0.0</v>
      </c>
      <c r="D89" s="55">
        <v>0.0</v>
      </c>
      <c r="E89" s="55">
        <v>0.0</v>
      </c>
      <c r="F89" s="55">
        <v>0.0</v>
      </c>
      <c r="G89" s="55">
        <v>0.0</v>
      </c>
      <c r="H89" s="55">
        <v>0.00164</v>
      </c>
      <c r="I89" s="55">
        <v>0.00165</v>
      </c>
      <c r="J89" s="55">
        <v>0.0017</v>
      </c>
      <c r="K89" s="55">
        <v>0.00175</v>
      </c>
      <c r="L89" s="55">
        <v>0.00172</v>
      </c>
      <c r="M89" s="55">
        <v>0.00185</v>
      </c>
      <c r="N89" s="55">
        <v>0.00189</v>
      </c>
      <c r="O89" s="55">
        <v>0.00195</v>
      </c>
      <c r="P89" s="55">
        <v>0.00201</v>
      </c>
      <c r="Q89" s="55">
        <v>0.00207</v>
      </c>
      <c r="R89" s="55">
        <v>0.00218</v>
      </c>
      <c r="S89" s="55">
        <v>0.00236</v>
      </c>
      <c r="T89" s="55">
        <v>0.0023</v>
      </c>
      <c r="U89" s="55">
        <v>0.00234</v>
      </c>
      <c r="V89" s="55">
        <v>0.00269</v>
      </c>
      <c r="W89" s="55">
        <v>0.00659</v>
      </c>
      <c r="X89" s="55">
        <v>0.00658</v>
      </c>
      <c r="Y89" s="55">
        <v>0.00626</v>
      </c>
      <c r="Z89" s="55">
        <v>0.00617</v>
      </c>
      <c r="AA89" s="55">
        <v>0.00808</v>
      </c>
      <c r="AB89" s="55">
        <v>0.00824</v>
      </c>
      <c r="AC89" s="55">
        <v>0.00854250000088655</v>
      </c>
      <c r="AD89" s="55">
        <v>0.00939700000043806</v>
      </c>
      <c r="AE89" s="55">
        <v>0.0083700000004172</v>
      </c>
      <c r="AF89" s="55">
        <v>0.0102070000002295</v>
      </c>
      <c r="AG89" s="55">
        <v>0.0126009308793189</v>
      </c>
      <c r="AH89" s="55">
        <v>0.0138864040821181</v>
      </c>
      <c r="AI89" s="55">
        <v>0.0171454928559653</v>
      </c>
      <c r="AJ89" s="55">
        <v>0.0169612479896766</v>
      </c>
      <c r="AK89" s="55">
        <v>0.0226906315789474</v>
      </c>
      <c r="AL89" s="55">
        <v>0.0232018800410116</v>
      </c>
      <c r="AM89" s="55">
        <v>0.0225689806451613</v>
      </c>
      <c r="AN89" s="55">
        <v>0.0257196923076923</v>
      </c>
      <c r="AO89" s="55">
        <v>0.0290295527894816</v>
      </c>
      <c r="AP89" s="55">
        <v>0.0291442670487995</v>
      </c>
      <c r="AQ89" s="55">
        <v>0.0362812535842032</v>
      </c>
      <c r="AR89" s="55">
        <v>0.0300458367536545</v>
      </c>
      <c r="AS89" s="55">
        <v>0.0310504062106456</v>
      </c>
      <c r="AT89" s="55">
        <v>0.0336479317944444</v>
      </c>
      <c r="AU89" s="55">
        <v>0.0359071903940816</v>
      </c>
      <c r="AV89" s="55">
        <v>0.0366608208221341</v>
      </c>
      <c r="AW89" s="55">
        <v>0.0378793185187811</v>
      </c>
      <c r="AX89" s="55">
        <v>0.040838963692096</v>
      </c>
      <c r="AY89" s="55">
        <v>0.0505821289630299</v>
      </c>
      <c r="AZ89" s="55">
        <v>0.0654913050372697</v>
      </c>
      <c r="BA89" s="55">
        <v>0.0659190196730641</v>
      </c>
      <c r="BB89" s="55">
        <v>0.0688838969639724</v>
      </c>
      <c r="BC89" s="55">
        <v>0.0724548168902562</v>
      </c>
      <c r="BD89" s="55">
        <v>0.0733482481277146</v>
      </c>
      <c r="BE89" s="55">
        <v>0.0716582123216098</v>
      </c>
      <c r="BF89" s="458">
        <v>-0.0257105427818919</v>
      </c>
      <c r="BG89" s="458">
        <v>0.0810434183793534</v>
      </c>
      <c r="BH89" s="458">
        <v>0.0115247770475097</v>
      </c>
    </row>
    <row r="90" spans="8:8">
      <c r="B90" s="52"/>
      <c r="C90" s="52"/>
      <c r="D90" s="52"/>
      <c r="E90" s="52"/>
      <c r="F90" s="52"/>
      <c r="G90" s="52"/>
      <c r="H90" s="52"/>
      <c r="I90" s="52"/>
      <c r="J90" s="52"/>
      <c r="K90" s="52"/>
      <c r="L90" s="52"/>
      <c r="M90" s="52"/>
      <c r="N90" s="52"/>
      <c r="O90" s="52"/>
      <c r="P90" s="52"/>
      <c r="Q90" s="52"/>
      <c r="R90" s="52"/>
      <c r="S90" s="52"/>
      <c r="T90" s="52"/>
      <c r="U90" s="52"/>
      <c r="V90" s="52"/>
      <c r="W90" s="52"/>
      <c r="X90" s="52"/>
      <c r="Y90" s="52"/>
      <c r="Z90" s="52"/>
      <c r="AA90" s="52"/>
      <c r="AB90" s="52"/>
      <c r="AC90" s="52"/>
      <c r="AD90" s="52"/>
      <c r="AE90" s="52"/>
      <c r="AF90" s="52"/>
      <c r="AG90" s="52"/>
      <c r="AH90" s="52"/>
      <c r="AI90" s="52"/>
      <c r="AJ90" s="52"/>
      <c r="AK90" s="52"/>
      <c r="AL90" s="52"/>
      <c r="AM90" s="52"/>
      <c r="AN90" s="52"/>
      <c r="AO90" s="52"/>
      <c r="AP90" s="52"/>
      <c r="AQ90" s="52"/>
      <c r="AR90" s="52"/>
      <c r="AS90" s="52"/>
      <c r="AT90" s="52"/>
      <c r="AU90" s="52"/>
      <c r="AV90" s="52"/>
      <c r="AW90" s="52"/>
      <c r="AX90" s="52"/>
      <c r="AY90" s="52"/>
      <c r="AZ90" s="52"/>
      <c r="BA90" s="52"/>
      <c r="BB90" s="52"/>
      <c r="BC90" s="52"/>
      <c r="BD90" s="52"/>
      <c r="BE90" s="53"/>
      <c r="BF90" s="457"/>
      <c r="BG90" s="457"/>
      <c r="BH90" s="457"/>
    </row>
    <row r="91" spans="8:8">
      <c r="A91" s="218" t="s">
        <v>175</v>
      </c>
      <c r="B91" s="52">
        <v>0.00296</v>
      </c>
      <c r="C91" s="52">
        <v>0.00284</v>
      </c>
      <c r="D91" s="52">
        <v>0.0029</v>
      </c>
      <c r="E91" s="52">
        <v>0.00282</v>
      </c>
      <c r="F91" s="52">
        <v>0.00281</v>
      </c>
      <c r="G91" s="52">
        <v>0.00261</v>
      </c>
      <c r="H91" s="52">
        <v>0.00263</v>
      </c>
      <c r="I91" s="52">
        <v>0.0028</v>
      </c>
      <c r="J91" s="52">
        <v>0.00338</v>
      </c>
      <c r="K91" s="52">
        <v>0.00429</v>
      </c>
      <c r="L91" s="52">
        <v>0.00489</v>
      </c>
      <c r="M91" s="52">
        <v>0.00484</v>
      </c>
      <c r="N91" s="52">
        <v>0.00429</v>
      </c>
      <c r="O91" s="52">
        <v>0.00405</v>
      </c>
      <c r="P91" s="52">
        <v>0.00418</v>
      </c>
      <c r="Q91" s="52">
        <v>0.00385</v>
      </c>
      <c r="R91" s="52">
        <v>0.00404</v>
      </c>
      <c r="S91" s="52">
        <v>0.00516</v>
      </c>
      <c r="T91" s="52">
        <v>0.00431</v>
      </c>
      <c r="U91" s="52">
        <v>0.00441</v>
      </c>
      <c r="V91" s="52">
        <v>0.00456</v>
      </c>
      <c r="W91" s="52">
        <v>0.0046</v>
      </c>
      <c r="X91" s="52">
        <v>0.0047</v>
      </c>
      <c r="Y91" s="52">
        <v>0.00731</v>
      </c>
      <c r="Z91" s="52">
        <v>0.0081</v>
      </c>
      <c r="AA91" s="52">
        <v>0.007595</v>
      </c>
      <c r="AB91" s="52">
        <v>0.007195</v>
      </c>
      <c r="AC91" s="52">
        <v>0.0067</v>
      </c>
      <c r="AD91" s="52">
        <v>0.0067</v>
      </c>
      <c r="AE91" s="52">
        <v>0.006965</v>
      </c>
      <c r="AF91" s="52">
        <v>0.008255</v>
      </c>
      <c r="AG91" s="52">
        <v>0.009465</v>
      </c>
      <c r="AH91" s="52">
        <v>0.00997</v>
      </c>
      <c r="AI91" s="52">
        <v>0.01081</v>
      </c>
      <c r="AJ91" s="52">
        <v>0.011335</v>
      </c>
      <c r="AK91" s="52">
        <v>0.008895</v>
      </c>
      <c r="AL91" s="52">
        <v>0.00792321428571429</v>
      </c>
      <c r="AM91" s="52">
        <v>0.0125045419354839</v>
      </c>
      <c r="AN91" s="52">
        <v>0.0165926538461538</v>
      </c>
      <c r="AO91" s="52">
        <v>0.0274352388535032</v>
      </c>
      <c r="AP91" s="52">
        <v>0.037485</v>
      </c>
      <c r="AQ91" s="52">
        <v>0.037841037735849</v>
      </c>
      <c r="AR91" s="52">
        <v>0.0408796875</v>
      </c>
      <c r="AS91" s="52">
        <v>0.0351244285714285</v>
      </c>
      <c r="AT91" s="52">
        <v>0.0263197777777778</v>
      </c>
      <c r="AU91" s="52">
        <v>0.0229176165644172</v>
      </c>
      <c r="AV91" s="52">
        <v>0.0240130701219512</v>
      </c>
      <c r="AW91" s="52">
        <v>0.0287255181818182</v>
      </c>
      <c r="AX91" s="52">
        <v>0.0307073765060241</v>
      </c>
      <c r="AY91" s="52">
        <v>0.0324906219161676</v>
      </c>
      <c r="AZ91" s="52">
        <v>0.0334966360249532</v>
      </c>
      <c r="BA91" s="52">
        <v>0.0328407975134036</v>
      </c>
      <c r="BB91" s="52">
        <v>0.0320551547306528</v>
      </c>
      <c r="BC91" s="52">
        <v>0.0321044906930308</v>
      </c>
      <c r="BD91" s="52">
        <v>0.0309126267308725</v>
      </c>
      <c r="BE91" s="53">
        <v>0.030290134365424</v>
      </c>
      <c r="BF91" s="457">
        <v>-0.0228143761948368</v>
      </c>
      <c r="BG91" s="457">
        <v>0.0162144573160845</v>
      </c>
      <c r="BH91" s="457">
        <v>0.0048715567133308</v>
      </c>
    </row>
    <row r="92" spans="8:8">
      <c r="A92" s="218" t="s">
        <v>176</v>
      </c>
      <c r="B92" s="52">
        <v>0.0</v>
      </c>
      <c r="C92" s="52">
        <v>0.0</v>
      </c>
      <c r="D92" s="52">
        <v>0.0</v>
      </c>
      <c r="E92" s="52">
        <v>0.0</v>
      </c>
      <c r="F92" s="52">
        <v>0.0</v>
      </c>
      <c r="G92" s="52">
        <v>0.0</v>
      </c>
      <c r="H92" s="52">
        <v>0.0</v>
      </c>
      <c r="I92" s="52">
        <v>0.0</v>
      </c>
      <c r="J92" s="52">
        <v>0.0</v>
      </c>
      <c r="K92" s="52">
        <v>0.0</v>
      </c>
      <c r="L92" s="52">
        <v>0.0</v>
      </c>
      <c r="M92" s="52">
        <v>0.0</v>
      </c>
      <c r="N92" s="52">
        <v>0.0</v>
      </c>
      <c r="O92" s="52">
        <v>0.0</v>
      </c>
      <c r="P92" s="52">
        <v>0.0</v>
      </c>
      <c r="Q92" s="52">
        <v>0.0</v>
      </c>
      <c r="R92" s="52">
        <v>0.0</v>
      </c>
      <c r="S92" s="52">
        <v>0.0</v>
      </c>
      <c r="T92" s="52">
        <v>0.0</v>
      </c>
      <c r="U92" s="52">
        <v>0.0</v>
      </c>
      <c r="V92" s="52">
        <v>0.0</v>
      </c>
      <c r="W92" s="52">
        <v>0.0</v>
      </c>
      <c r="X92" s="52">
        <v>0.0</v>
      </c>
      <c r="Y92" s="52">
        <v>0.0</v>
      </c>
      <c r="Z92" s="52">
        <v>0.0</v>
      </c>
      <c r="AA92" s="52">
        <v>0.0</v>
      </c>
      <c r="AB92" s="52">
        <v>0.0</v>
      </c>
      <c r="AC92" s="52">
        <v>0.0</v>
      </c>
      <c r="AD92" s="52">
        <v>0.0</v>
      </c>
      <c r="AE92" s="52">
        <v>0.0</v>
      </c>
      <c r="AF92" s="52">
        <v>0.0</v>
      </c>
      <c r="AG92" s="52">
        <v>0.0</v>
      </c>
      <c r="AH92" s="52">
        <v>0.0</v>
      </c>
      <c r="AI92" s="52">
        <v>0.0</v>
      </c>
      <c r="AJ92" s="52">
        <v>0.0</v>
      </c>
      <c r="AK92" s="52">
        <v>0.0</v>
      </c>
      <c r="AL92" s="52">
        <v>0.0</v>
      </c>
      <c r="AM92" s="52">
        <v>0.0</v>
      </c>
      <c r="AN92" s="52">
        <v>0.0</v>
      </c>
      <c r="AO92" s="52">
        <v>0.0</v>
      </c>
      <c r="AP92" s="52">
        <v>0.0</v>
      </c>
      <c r="AQ92" s="52">
        <v>0.0</v>
      </c>
      <c r="AR92" s="52">
        <v>0.0</v>
      </c>
      <c r="AS92" s="52">
        <v>0.0</v>
      </c>
      <c r="AT92" s="52">
        <v>9.44444444444444E-6</v>
      </c>
      <c r="AU92" s="52">
        <v>1.87730061349693E-5</v>
      </c>
      <c r="AV92" s="52">
        <v>2.79878048780488E-5</v>
      </c>
      <c r="AW92" s="52">
        <v>3.70909090909091E-5</v>
      </c>
      <c r="AX92" s="52">
        <v>4.60198192771084E-5</v>
      </c>
      <c r="AY92" s="52">
        <v>5.51074850299401E-5</v>
      </c>
      <c r="AZ92" s="52">
        <v>2.44253571428571E-5</v>
      </c>
      <c r="BA92" s="52">
        <v>2.60462130177515E-5</v>
      </c>
      <c r="BB92" s="52">
        <v>2.5893E-5</v>
      </c>
      <c r="BC92" s="52">
        <v>2.57415789473684E-5</v>
      </c>
      <c r="BD92" s="52">
        <v>2.56466693977878E-5</v>
      </c>
      <c r="BE92" s="53">
        <v>2.69590144517081E-5</v>
      </c>
      <c r="BF92" s="457">
        <v>0.0482981444988828</v>
      </c>
      <c r="BG92" s="457">
        <v>0.10505897390927</v>
      </c>
      <c r="BH92" s="457">
        <v>4.33581331309365E-6</v>
      </c>
    </row>
    <row r="93" spans="8:8">
      <c r="A93" s="218" t="s">
        <v>177</v>
      </c>
      <c r="B93" s="52">
        <v>0.0</v>
      </c>
      <c r="C93" s="52">
        <v>0.0</v>
      </c>
      <c r="D93" s="52">
        <v>0.0</v>
      </c>
      <c r="E93" s="52">
        <v>0.0</v>
      </c>
      <c r="F93" s="52">
        <v>0.0</v>
      </c>
      <c r="G93" s="52">
        <v>0.0</v>
      </c>
      <c r="H93" s="52">
        <v>0.0</v>
      </c>
      <c r="I93" s="52">
        <v>0.0</v>
      </c>
      <c r="J93" s="52">
        <v>0.0</v>
      </c>
      <c r="K93" s="52">
        <v>0.0</v>
      </c>
      <c r="L93" s="52">
        <v>0.0</v>
      </c>
      <c r="M93" s="52">
        <v>0.0</v>
      </c>
      <c r="N93" s="52">
        <v>0.0</v>
      </c>
      <c r="O93" s="52">
        <v>0.0</v>
      </c>
      <c r="P93" s="52">
        <v>0.0</v>
      </c>
      <c r="Q93" s="52">
        <v>0.0</v>
      </c>
      <c r="R93" s="52">
        <v>0.0</v>
      </c>
      <c r="S93" s="52">
        <v>0.0</v>
      </c>
      <c r="T93" s="52">
        <v>0.0</v>
      </c>
      <c r="U93" s="52">
        <v>0.0</v>
      </c>
      <c r="V93" s="52">
        <v>0.0</v>
      </c>
      <c r="W93" s="52">
        <v>0.0</v>
      </c>
      <c r="X93" s="52">
        <v>0.0</v>
      </c>
      <c r="Y93" s="52">
        <v>0.0</v>
      </c>
      <c r="Z93" s="52">
        <v>0.0</v>
      </c>
      <c r="AA93" s="52">
        <v>6.4E-4</v>
      </c>
      <c r="AB93" s="52">
        <v>6.4E-4</v>
      </c>
      <c r="AC93" s="52">
        <v>0.00113</v>
      </c>
      <c r="AD93" s="52">
        <v>0.00117</v>
      </c>
      <c r="AE93" s="52">
        <v>0.0046</v>
      </c>
      <c r="AF93" s="52">
        <v>0.03014</v>
      </c>
      <c r="AG93" s="52">
        <v>0.01533</v>
      </c>
      <c r="AH93" s="52">
        <v>0.02722</v>
      </c>
      <c r="AI93" s="52">
        <v>0.0248</v>
      </c>
      <c r="AJ93" s="52">
        <v>0.0252</v>
      </c>
      <c r="AK93" s="52">
        <v>0.02537</v>
      </c>
      <c r="AL93" s="52">
        <v>0.0253741558441558</v>
      </c>
      <c r="AM93" s="52">
        <v>0.0251314838709677</v>
      </c>
      <c r="AN93" s="52">
        <v>0.0248723076923077</v>
      </c>
      <c r="AO93" s="52">
        <v>0.024635923566879</v>
      </c>
      <c r="AP93" s="52">
        <v>0.0515358227848101</v>
      </c>
      <c r="AQ93" s="52">
        <v>0.0686383018867924</v>
      </c>
      <c r="AR93" s="52">
        <v>0.0943149375</v>
      </c>
      <c r="AS93" s="52">
        <v>0.141273167701863</v>
      </c>
      <c r="AT93" s="52">
        <v>0.197004688888889</v>
      </c>
      <c r="AU93" s="52">
        <v>0.233726085276073</v>
      </c>
      <c r="AV93" s="52">
        <v>0.257786341463414</v>
      </c>
      <c r="AW93" s="52">
        <v>0.279415090909091</v>
      </c>
      <c r="AX93" s="52">
        <v>0.342249939759036</v>
      </c>
      <c r="AY93" s="52">
        <v>0.423894470658682</v>
      </c>
      <c r="AZ93" s="52">
        <v>0.492425855357142</v>
      </c>
      <c r="BA93" s="52">
        <v>0.562521855088757</v>
      </c>
      <c r="BB93" s="52">
        <v>0.716377357894737</v>
      </c>
      <c r="BC93" s="52">
        <v>0.838581368421053</v>
      </c>
      <c r="BD93" s="52">
        <v>1.00486271528062</v>
      </c>
      <c r="BE93" s="53">
        <v>1.20367616</v>
      </c>
      <c r="BF93" s="457">
        <v>0.194578532040746</v>
      </c>
      <c r="BG93" s="457">
        <v>0.176963560261443</v>
      </c>
      <c r="BH93" s="457">
        <v>0.193587014411455</v>
      </c>
    </row>
    <row r="94" spans="8:8">
      <c r="A94" s="218" t="s">
        <v>178</v>
      </c>
      <c r="B94" s="52">
        <v>0.0</v>
      </c>
      <c r="C94" s="52">
        <v>0.0</v>
      </c>
      <c r="D94" s="52">
        <v>0.0</v>
      </c>
      <c r="E94" s="52">
        <v>0.0</v>
      </c>
      <c r="F94" s="52">
        <v>0.0</v>
      </c>
      <c r="G94" s="52">
        <v>0.0</v>
      </c>
      <c r="H94" s="52">
        <v>0.0</v>
      </c>
      <c r="I94" s="52">
        <v>0.0</v>
      </c>
      <c r="J94" s="52">
        <v>0.0</v>
      </c>
      <c r="K94" s="52">
        <v>0.0</v>
      </c>
      <c r="L94" s="52">
        <v>0.0</v>
      </c>
      <c r="M94" s="52">
        <v>0.0</v>
      </c>
      <c r="N94" s="52">
        <v>0.0</v>
      </c>
      <c r="O94" s="52">
        <v>0.0</v>
      </c>
      <c r="P94" s="52">
        <v>0.0</v>
      </c>
      <c r="Q94" s="52">
        <v>0.0</v>
      </c>
      <c r="R94" s="52">
        <v>0.0</v>
      </c>
      <c r="S94" s="52">
        <v>0.0</v>
      </c>
      <c r="T94" s="52">
        <v>0.0</v>
      </c>
      <c r="U94" s="52">
        <v>0.0</v>
      </c>
      <c r="V94" s="52">
        <v>0.0</v>
      </c>
      <c r="W94" s="52">
        <v>0.0</v>
      </c>
      <c r="X94" s="52">
        <v>0.0</v>
      </c>
      <c r="Y94" s="52">
        <v>0.0</v>
      </c>
      <c r="Z94" s="52">
        <v>0.0</v>
      </c>
      <c r="AA94" s="52">
        <v>0.0</v>
      </c>
      <c r="AB94" s="52">
        <v>0.0</v>
      </c>
      <c r="AC94" s="52">
        <v>0.0</v>
      </c>
      <c r="AD94" s="52">
        <v>0.0</v>
      </c>
      <c r="AE94" s="52">
        <v>0.0</v>
      </c>
      <c r="AF94" s="52">
        <v>0.0</v>
      </c>
      <c r="AG94" s="52">
        <v>0.0</v>
      </c>
      <c r="AH94" s="52">
        <v>0.0</v>
      </c>
      <c r="AI94" s="52">
        <v>0.0</v>
      </c>
      <c r="AJ94" s="52">
        <v>0.0</v>
      </c>
      <c r="AK94" s="52">
        <v>0.0</v>
      </c>
      <c r="AL94" s="52">
        <v>0.0</v>
      </c>
      <c r="AM94" s="52">
        <v>0.0</v>
      </c>
      <c r="AN94" s="52">
        <v>0.0</v>
      </c>
      <c r="AO94" s="52">
        <v>0.0</v>
      </c>
      <c r="AP94" s="52">
        <v>0.0</v>
      </c>
      <c r="AQ94" s="52">
        <v>0.0</v>
      </c>
      <c r="AR94" s="52">
        <v>0.0</v>
      </c>
      <c r="AS94" s="52">
        <v>0.0</v>
      </c>
      <c r="AT94" s="52">
        <v>0.0</v>
      </c>
      <c r="AU94" s="52">
        <v>3.66073619631902E-4</v>
      </c>
      <c r="AV94" s="52">
        <v>4.01158536585366E-4</v>
      </c>
      <c r="AW94" s="52">
        <v>3.80181818181818E-4</v>
      </c>
      <c r="AX94" s="52">
        <v>3.31807228915662E-4</v>
      </c>
      <c r="AY94" s="52">
        <v>3.93952095808383E-4</v>
      </c>
      <c r="AZ94" s="52">
        <v>5.19107142857142E-4</v>
      </c>
      <c r="BA94" s="52">
        <v>5.88461538461538E-4</v>
      </c>
      <c r="BB94" s="52">
        <v>5.85396E-4</v>
      </c>
      <c r="BC94" s="52">
        <v>6.01128947368421E-4</v>
      </c>
      <c r="BD94" s="52">
        <v>6.60728392231107E-4</v>
      </c>
      <c r="BE94" s="53">
        <v>0.00106706795509326</v>
      </c>
      <c r="BF94" s="457">
        <v>0.610574755662906</v>
      </c>
      <c r="BG94" s="457">
        <v>0.0</v>
      </c>
      <c r="BH94" s="457">
        <v>1.71616342057187E-4</v>
      </c>
    </row>
    <row r="95" spans="8:8">
      <c r="A95" s="218" t="s">
        <v>179</v>
      </c>
      <c r="B95" s="52">
        <v>0.0</v>
      </c>
      <c r="C95" s="52">
        <v>0.0</v>
      </c>
      <c r="D95" s="52">
        <v>0.0</v>
      </c>
      <c r="E95" s="52">
        <v>0.0</v>
      </c>
      <c r="F95" s="52">
        <v>0.0</v>
      </c>
      <c r="G95" s="52">
        <v>0.0</v>
      </c>
      <c r="H95" s="52">
        <v>0.0</v>
      </c>
      <c r="I95" s="52">
        <v>0.0</v>
      </c>
      <c r="J95" s="52">
        <v>0.0</v>
      </c>
      <c r="K95" s="52">
        <v>0.0</v>
      </c>
      <c r="L95" s="52">
        <v>0.0</v>
      </c>
      <c r="M95" s="52">
        <v>0.0</v>
      </c>
      <c r="N95" s="52">
        <v>0.0</v>
      </c>
      <c r="O95" s="52">
        <v>0.0</v>
      </c>
      <c r="P95" s="52">
        <v>0.0</v>
      </c>
      <c r="Q95" s="52">
        <v>0.0</v>
      </c>
      <c r="R95" s="52">
        <v>0.0</v>
      </c>
      <c r="S95" s="52">
        <v>0.0</v>
      </c>
      <c r="T95" s="52">
        <v>0.0</v>
      </c>
      <c r="U95" s="52">
        <v>0.0</v>
      </c>
      <c r="V95" s="52">
        <v>0.0</v>
      </c>
      <c r="W95" s="52">
        <v>0.0</v>
      </c>
      <c r="X95" s="52">
        <v>0.0</v>
      </c>
      <c r="Y95" s="52">
        <v>0.0</v>
      </c>
      <c r="Z95" s="52">
        <v>0.0</v>
      </c>
      <c r="AA95" s="52">
        <v>3.75863363363363E-4</v>
      </c>
      <c r="AB95" s="52">
        <v>9.50713213213213E-4</v>
      </c>
      <c r="AC95" s="52">
        <v>0.00119391891891892</v>
      </c>
      <c r="AD95" s="52">
        <v>0.00252049549549549</v>
      </c>
      <c r="AE95" s="52">
        <v>0.00380285285285285</v>
      </c>
      <c r="AF95" s="52">
        <v>0.00563795045045045</v>
      </c>
      <c r="AG95" s="52">
        <v>0.00756148648648648</v>
      </c>
      <c r="AH95" s="52">
        <v>0.00981666666666666</v>
      </c>
      <c r="AI95" s="52">
        <v>0.0129252777777778</v>
      </c>
      <c r="AJ95" s="52">
        <v>0.0168607882882883</v>
      </c>
      <c r="AK95" s="52">
        <v>0.0168607882882883</v>
      </c>
      <c r="AL95" s="52">
        <v>0.0205571388645139</v>
      </c>
      <c r="AM95" s="52">
        <v>0.0211228905405405</v>
      </c>
      <c r="AN95" s="52">
        <v>0.0266037534216909</v>
      </c>
      <c r="AO95" s="52">
        <v>0.0322992076519194</v>
      </c>
      <c r="AP95" s="52">
        <v>0.0390744222117687</v>
      </c>
      <c r="AQ95" s="52">
        <v>0.0537616981132075</v>
      </c>
      <c r="AR95" s="52">
        <v>0.0707911875</v>
      </c>
      <c r="AS95" s="52">
        <v>0.0883978881987577</v>
      </c>
      <c r="AT95" s="52">
        <v>0.109952222222222</v>
      </c>
      <c r="AU95" s="52">
        <v>0.134180061349693</v>
      </c>
      <c r="AV95" s="52">
        <v>0.159875670731707</v>
      </c>
      <c r="AW95" s="52">
        <v>0.184861090909091</v>
      </c>
      <c r="AX95" s="52">
        <v>0.207176746987952</v>
      </c>
      <c r="AY95" s="52">
        <v>0.226073532934132</v>
      </c>
      <c r="AZ95" s="52">
        <v>0.235128214285714</v>
      </c>
      <c r="BA95" s="52">
        <v>0.224673218767289</v>
      </c>
      <c r="BB95" s="52">
        <v>0.224173676132533</v>
      </c>
      <c r="BC95" s="52">
        <v>0.243583963811917</v>
      </c>
      <c r="BD95" s="52">
        <v>0.264463733100847</v>
      </c>
      <c r="BE95" s="53">
        <v>0.285084215324555</v>
      </c>
      <c r="BF95" s="457">
        <v>0.0750256504737321</v>
      </c>
      <c r="BG95" s="457">
        <v>0.0917324300766906</v>
      </c>
      <c r="BH95" s="457">
        <v>0.0458500416760876</v>
      </c>
    </row>
    <row r="96" spans="8:8">
      <c r="A96" s="218" t="s">
        <v>180</v>
      </c>
      <c r="B96" s="52">
        <v>0.0</v>
      </c>
      <c r="C96" s="52">
        <v>0.0</v>
      </c>
      <c r="D96" s="52">
        <v>0.0</v>
      </c>
      <c r="E96" s="52">
        <v>0.0</v>
      </c>
      <c r="F96" s="52">
        <v>0.0</v>
      </c>
      <c r="G96" s="52">
        <v>0.0</v>
      </c>
      <c r="H96" s="52">
        <v>0.0</v>
      </c>
      <c r="I96" s="52">
        <v>0.0</v>
      </c>
      <c r="J96" s="52">
        <v>0.0</v>
      </c>
      <c r="K96" s="52">
        <v>0.0</v>
      </c>
      <c r="L96" s="52">
        <v>0.0</v>
      </c>
      <c r="M96" s="52">
        <v>0.0</v>
      </c>
      <c r="N96" s="52">
        <v>0.0</v>
      </c>
      <c r="O96" s="52">
        <v>0.0</v>
      </c>
      <c r="P96" s="52">
        <v>0.0</v>
      </c>
      <c r="Q96" s="52">
        <v>0.0</v>
      </c>
      <c r="R96" s="52">
        <v>0.0</v>
      </c>
      <c r="S96" s="52">
        <v>0.0</v>
      </c>
      <c r="T96" s="52">
        <v>0.0</v>
      </c>
      <c r="U96" s="52">
        <v>0.0</v>
      </c>
      <c r="V96" s="52">
        <v>0.0</v>
      </c>
      <c r="W96" s="52">
        <v>0.0</v>
      </c>
      <c r="X96" s="52">
        <v>0.0</v>
      </c>
      <c r="Y96" s="52">
        <v>0.0</v>
      </c>
      <c r="Z96" s="52">
        <v>0.0</v>
      </c>
      <c r="AA96" s="52">
        <v>0.0112742</v>
      </c>
      <c r="AB96" s="52">
        <v>0.0105146</v>
      </c>
      <c r="AC96" s="52">
        <v>0.0108574</v>
      </c>
      <c r="AD96" s="52">
        <v>0.0109197</v>
      </c>
      <c r="AE96" s="52">
        <v>0.0160391</v>
      </c>
      <c r="AF96" s="52">
        <v>0.0221253</v>
      </c>
      <c r="AG96" s="52">
        <v>0.0234287</v>
      </c>
      <c r="AH96" s="52">
        <v>0.0272838</v>
      </c>
      <c r="AI96" s="52">
        <v>0.032865</v>
      </c>
      <c r="AJ96" s="52">
        <v>0.0394073</v>
      </c>
      <c r="AK96" s="52">
        <v>0.048724</v>
      </c>
      <c r="AL96" s="52">
        <v>0.0599541428571429</v>
      </c>
      <c r="AM96" s="52">
        <v>0.0616274129032258</v>
      </c>
      <c r="AN96" s="52">
        <v>0.0618070961538461</v>
      </c>
      <c r="AO96" s="52">
        <v>0.0649577579617834</v>
      </c>
      <c r="AP96" s="52">
        <v>0.0640566455696202</v>
      </c>
      <c r="AQ96" s="52">
        <v>0.0642215094339623</v>
      </c>
      <c r="AR96" s="52">
        <v>0.0673104375</v>
      </c>
      <c r="AS96" s="52">
        <v>0.0792235425465838</v>
      </c>
      <c r="AT96" s="52">
        <v>0.088084036111111</v>
      </c>
      <c r="AU96" s="52">
        <v>0.0882733969325153</v>
      </c>
      <c r="AV96" s="52">
        <v>0.0884404371951219</v>
      </c>
      <c r="AW96" s="52">
        <v>0.0885611754545454</v>
      </c>
      <c r="AX96" s="52">
        <v>0.0876132379518072</v>
      </c>
      <c r="AY96" s="52">
        <v>0.0930742517964071</v>
      </c>
      <c r="AZ96" s="52">
        <v>0.0936910526785713</v>
      </c>
      <c r="BA96" s="52">
        <v>0.099141872485207</v>
      </c>
      <c r="BB96" s="52">
        <v>0.11753145</v>
      </c>
      <c r="BC96" s="52">
        <v>0.128215878947368</v>
      </c>
      <c r="BD96" s="52">
        <v>0.127885686194183</v>
      </c>
      <c r="BE96" s="53">
        <v>0.14106041362572</v>
      </c>
      <c r="BF96" s="457">
        <v>0.100005847768823</v>
      </c>
      <c r="BG96" s="457">
        <v>0.0379883356690556</v>
      </c>
      <c r="BH96" s="457">
        <v>0.0226867202599145</v>
      </c>
    </row>
    <row r="97" spans="8:8">
      <c r="A97" s="218" t="s">
        <v>181</v>
      </c>
      <c r="B97" s="52">
        <v>0.0</v>
      </c>
      <c r="C97" s="52">
        <v>0.0</v>
      </c>
      <c r="D97" s="52">
        <v>0.0</v>
      </c>
      <c r="E97" s="52">
        <v>0.0</v>
      </c>
      <c r="F97" s="52">
        <v>0.0</v>
      </c>
      <c r="G97" s="52">
        <v>0.00242704</v>
      </c>
      <c r="H97" s="52">
        <v>0.00235611</v>
      </c>
      <c r="I97" s="52">
        <v>0.00248591</v>
      </c>
      <c r="J97" s="52">
        <v>0.00253998</v>
      </c>
      <c r="K97" s="52">
        <v>0.00307547</v>
      </c>
      <c r="L97" s="52">
        <v>0.00378507</v>
      </c>
      <c r="M97" s="52">
        <v>0.00367553</v>
      </c>
      <c r="N97" s="52">
        <v>0.00533774</v>
      </c>
      <c r="O97" s="52">
        <v>0.00827644</v>
      </c>
      <c r="P97" s="52">
        <v>0.01099732</v>
      </c>
      <c r="Q97" s="52">
        <v>0.0109144</v>
      </c>
      <c r="R97" s="52">
        <v>0.01136527</v>
      </c>
      <c r="S97" s="52">
        <v>0.09870767</v>
      </c>
      <c r="T97" s="52">
        <v>0.11030233</v>
      </c>
      <c r="U97" s="52">
        <v>0.12119023</v>
      </c>
      <c r="V97" s="52">
        <v>0.12699479</v>
      </c>
      <c r="W97" s="52">
        <v>0.13803359</v>
      </c>
      <c r="X97" s="52">
        <v>0.14792468</v>
      </c>
      <c r="Y97" s="52">
        <v>0.15986553</v>
      </c>
      <c r="Z97" s="52">
        <v>0.17046979</v>
      </c>
      <c r="AA97" s="52">
        <v>0.11340126</v>
      </c>
      <c r="AB97" s="52">
        <v>0.11650857</v>
      </c>
      <c r="AC97" s="52">
        <v>0.11850117</v>
      </c>
      <c r="AD97" s="52">
        <v>0.11559372</v>
      </c>
      <c r="AE97" s="52">
        <v>0.13472534</v>
      </c>
      <c r="AF97" s="52">
        <v>0.14295146</v>
      </c>
      <c r="AG97" s="52">
        <v>0.15247687</v>
      </c>
      <c r="AH97" s="52">
        <v>0.16437627</v>
      </c>
      <c r="AI97" s="52">
        <v>0.16172629</v>
      </c>
      <c r="AJ97" s="52">
        <v>0.1648681</v>
      </c>
      <c r="AK97" s="52">
        <v>0.16111082</v>
      </c>
      <c r="AL97" s="52">
        <v>0.159246572727273</v>
      </c>
      <c r="AM97" s="52">
        <v>0.167207382580645</v>
      </c>
      <c r="AN97" s="52">
        <v>0.175326868269231</v>
      </c>
      <c r="AO97" s="52">
        <v>0.175934953375796</v>
      </c>
      <c r="AP97" s="52">
        <v>0.209997341772152</v>
      </c>
      <c r="AQ97" s="52">
        <v>0.207156226415094</v>
      </c>
      <c r="AR97" s="52">
        <v>0.212268375</v>
      </c>
      <c r="AS97" s="52">
        <v>0.202349627329192</v>
      </c>
      <c r="AT97" s="52">
        <v>0.191965426111111</v>
      </c>
      <c r="AU97" s="52">
        <v>0.204879981533742</v>
      </c>
      <c r="AV97" s="52">
        <v>0.196896017195122</v>
      </c>
      <c r="AW97" s="52">
        <v>0.205205283</v>
      </c>
      <c r="AX97" s="52">
        <v>0.213616585835187</v>
      </c>
      <c r="AY97" s="52">
        <v>0.216469170982051</v>
      </c>
      <c r="AZ97" s="52">
        <v>0.25941855518108</v>
      </c>
      <c r="BA97" s="52">
        <v>0.214298254388074</v>
      </c>
      <c r="BB97" s="52">
        <v>0.246507557369836</v>
      </c>
      <c r="BC97" s="52">
        <v>0.269601372646047</v>
      </c>
      <c r="BD97" s="52">
        <v>0.28665267217733</v>
      </c>
      <c r="BE97" s="53">
        <v>0.309707575832629</v>
      </c>
      <c r="BF97" s="457">
        <v>0.0774760197566744</v>
      </c>
      <c r="BG97" s="457">
        <v>0.0409102802429337</v>
      </c>
      <c r="BH97" s="457">
        <v>0.0498102121969816</v>
      </c>
    </row>
    <row r="98" spans="8:8">
      <c r="A98" s="218" t="s">
        <v>182</v>
      </c>
      <c r="B98" s="52">
        <v>0.0</v>
      </c>
      <c r="C98" s="52">
        <v>0.0</v>
      </c>
      <c r="D98" s="52">
        <v>0.0</v>
      </c>
      <c r="E98" s="52">
        <v>0.0</v>
      </c>
      <c r="F98" s="52">
        <v>0.0</v>
      </c>
      <c r="G98" s="52">
        <v>0.0</v>
      </c>
      <c r="H98" s="52">
        <v>0.0</v>
      </c>
      <c r="I98" s="52">
        <v>0.0</v>
      </c>
      <c r="J98" s="52">
        <v>0.0</v>
      </c>
      <c r="K98" s="52">
        <v>0.0</v>
      </c>
      <c r="L98" s="52">
        <v>0.0</v>
      </c>
      <c r="M98" s="52">
        <v>0.0</v>
      </c>
      <c r="N98" s="52">
        <v>0.0</v>
      </c>
      <c r="O98" s="52">
        <v>0.0</v>
      </c>
      <c r="P98" s="52">
        <v>0.0</v>
      </c>
      <c r="Q98" s="52">
        <v>0.0</v>
      </c>
      <c r="R98" s="52">
        <v>0.0</v>
      </c>
      <c r="S98" s="52">
        <v>0.0</v>
      </c>
      <c r="T98" s="52">
        <v>0.0</v>
      </c>
      <c r="U98" s="52">
        <v>0.0</v>
      </c>
      <c r="V98" s="52">
        <v>0.0</v>
      </c>
      <c r="W98" s="52">
        <v>0.0</v>
      </c>
      <c r="X98" s="52">
        <v>0.0</v>
      </c>
      <c r="Y98" s="52">
        <v>0.0</v>
      </c>
      <c r="Z98" s="52">
        <v>0.0</v>
      </c>
      <c r="AA98" s="52">
        <v>0.0</v>
      </c>
      <c r="AB98" s="52">
        <v>0.0</v>
      </c>
      <c r="AC98" s="52">
        <v>0.0</v>
      </c>
      <c r="AD98" s="52">
        <v>0.0</v>
      </c>
      <c r="AE98" s="52">
        <v>0.0</v>
      </c>
      <c r="AF98" s="52">
        <v>0.0</v>
      </c>
      <c r="AG98" s="52">
        <v>0.0</v>
      </c>
      <c r="AH98" s="52">
        <v>0.0</v>
      </c>
      <c r="AI98" s="52">
        <v>0.0</v>
      </c>
      <c r="AJ98" s="52">
        <v>0.0</v>
      </c>
      <c r="AK98" s="52">
        <v>0.00570903</v>
      </c>
      <c r="AL98" s="52">
        <v>0.00570366116883117</v>
      </c>
      <c r="AM98" s="52">
        <v>0.00399181935483871</v>
      </c>
      <c r="AN98" s="52">
        <v>0.00408490384615385</v>
      </c>
      <c r="AO98" s="52">
        <v>0.00561675668789809</v>
      </c>
      <c r="AP98" s="52">
        <v>0.0057375</v>
      </c>
      <c r="AQ98" s="52">
        <v>0.00600418188679245</v>
      </c>
      <c r="AR98" s="52">
        <v>0.0072653293125</v>
      </c>
      <c r="AS98" s="52">
        <v>0.00757170391304347</v>
      </c>
      <c r="AT98" s="52">
        <v>0.0131595866666667</v>
      </c>
      <c r="AU98" s="52">
        <v>0.0118547262883436</v>
      </c>
      <c r="AV98" s="52">
        <v>0.0143440755914634</v>
      </c>
      <c r="AW98" s="52">
        <v>0.0139245058909091</v>
      </c>
      <c r="AX98" s="52">
        <v>0.0101716427710843</v>
      </c>
      <c r="AY98" s="52">
        <v>0.00634904191616766</v>
      </c>
      <c r="AZ98" s="52">
        <v>0.00683946428571428</v>
      </c>
      <c r="BA98" s="52">
        <v>0.00688047337278106</v>
      </c>
      <c r="BB98" s="52">
        <v>0.006885</v>
      </c>
      <c r="BC98" s="52">
        <v>0.0120878947368421</v>
      </c>
      <c r="BD98" s="52">
        <v>0.0169945492597034</v>
      </c>
      <c r="BE98" s="53">
        <v>0.0170918260980044</v>
      </c>
      <c r="BF98" s="457">
        <v>0.00297612246834089</v>
      </c>
      <c r="BG98" s="457">
        <v>0.025904040273967</v>
      </c>
      <c r="BH98" s="457">
        <v>0.00274887523331231</v>
      </c>
    </row>
    <row r="99" spans="8:8">
      <c r="A99" s="218" t="s">
        <v>183</v>
      </c>
      <c r="B99" s="52">
        <v>0.01348</v>
      </c>
      <c r="C99" s="52">
        <v>0.01359</v>
      </c>
      <c r="D99" s="52">
        <v>0.01134</v>
      </c>
      <c r="E99" s="52">
        <v>0.01295</v>
      </c>
      <c r="F99" s="52">
        <v>0.01327</v>
      </c>
      <c r="G99" s="52">
        <v>0.01273</v>
      </c>
      <c r="H99" s="52">
        <v>0.01256</v>
      </c>
      <c r="I99" s="52">
        <v>0.01257</v>
      </c>
      <c r="J99" s="52">
        <v>0.01243</v>
      </c>
      <c r="K99" s="52">
        <v>0.0175972210526316</v>
      </c>
      <c r="L99" s="52">
        <v>0.0178682736842105</v>
      </c>
      <c r="M99" s="52">
        <v>0.0173551157894737</v>
      </c>
      <c r="N99" s="52">
        <v>0.0165866947368421</v>
      </c>
      <c r="O99" s="52">
        <v>0.0168182736842105</v>
      </c>
      <c r="P99" s="52">
        <v>0.0155824842105263</v>
      </c>
      <c r="Q99" s="52">
        <v>0.0165214315789474</v>
      </c>
      <c r="R99" s="52">
        <v>0.0161924842105263</v>
      </c>
      <c r="S99" s="52">
        <v>0.0164898526315789</v>
      </c>
      <c r="T99" s="52">
        <v>0.0166704842105263</v>
      </c>
      <c r="U99" s="52">
        <v>0.0181909578947368</v>
      </c>
      <c r="V99" s="52">
        <v>0.0169087263157895</v>
      </c>
      <c r="W99" s="52">
        <v>0.0176369894736842</v>
      </c>
      <c r="X99" s="52">
        <v>0.0175856473684211</v>
      </c>
      <c r="Y99" s="52">
        <v>0.0176794736842105</v>
      </c>
      <c r="Z99" s="52">
        <v>0.0226091578947368</v>
      </c>
      <c r="AA99" s="52">
        <v>0.0260853684210526</v>
      </c>
      <c r="AB99" s="52">
        <v>0.0278516842105263</v>
      </c>
      <c r="AC99" s="52">
        <v>0.0276110526315789</v>
      </c>
      <c r="AD99" s="52">
        <v>0.0288321052631579</v>
      </c>
      <c r="AE99" s="52">
        <v>0.0273663157894737</v>
      </c>
      <c r="AF99" s="52">
        <v>0.0268163</v>
      </c>
      <c r="AG99" s="52">
        <v>0.0262549705263158</v>
      </c>
      <c r="AH99" s="52">
        <v>0.0271738421052632</v>
      </c>
      <c r="AI99" s="52">
        <v>0.0308545715789474</v>
      </c>
      <c r="AJ99" s="52">
        <v>0.0330906526315789</v>
      </c>
      <c r="AK99" s="52">
        <v>0.0347937473684211</v>
      </c>
      <c r="AL99" s="52">
        <v>0.032834971291866</v>
      </c>
      <c r="AM99" s="52">
        <v>0.0313489303658404</v>
      </c>
      <c r="AN99" s="52">
        <v>0.0304931469084553</v>
      </c>
      <c r="AO99" s="52">
        <v>0.0313214266471182</v>
      </c>
      <c r="AP99" s="52">
        <v>0.0351390020318454</v>
      </c>
      <c r="AQ99" s="52">
        <v>0.0374215861138034</v>
      </c>
      <c r="AR99" s="52">
        <v>0.0390394540906579</v>
      </c>
      <c r="AS99" s="52">
        <v>0.0449468314572629</v>
      </c>
      <c r="AT99" s="52">
        <v>0.0511773180039181</v>
      </c>
      <c r="AU99" s="52">
        <v>0.0604779127423852</v>
      </c>
      <c r="AV99" s="52">
        <v>0.0633507394032092</v>
      </c>
      <c r="AW99" s="52">
        <v>0.0637859184899099</v>
      </c>
      <c r="AX99" s="52">
        <v>0.0665196598986102</v>
      </c>
      <c r="AY99" s="52">
        <v>0.0731863987191183</v>
      </c>
      <c r="AZ99" s="52">
        <v>0.0781049701319337</v>
      </c>
      <c r="BA99" s="52">
        <v>0.077528512414219</v>
      </c>
      <c r="BB99" s="52">
        <v>0.0771447933917114</v>
      </c>
      <c r="BC99" s="52">
        <v>0.0761313636191731</v>
      </c>
      <c r="BD99" s="52">
        <v>0.0765746983533857</v>
      </c>
      <c r="BE99" s="53">
        <v>0.0765225818962398</v>
      </c>
      <c r="BF99" s="457">
        <v>-0.00341097719449368</v>
      </c>
      <c r="BG99" s="457">
        <v>0.041119970815547</v>
      </c>
      <c r="BH99" s="457">
        <v>0.0123071127074155</v>
      </c>
    </row>
    <row r="100" spans="8:8">
      <c r="A100" s="218" t="s">
        <v>184</v>
      </c>
      <c r="B100" s="52">
        <v>0.0</v>
      </c>
      <c r="C100" s="52">
        <v>0.0</v>
      </c>
      <c r="D100" s="52">
        <v>0.0</v>
      </c>
      <c r="E100" s="52">
        <v>0.0</v>
      </c>
      <c r="F100" s="52">
        <v>0.0</v>
      </c>
      <c r="G100" s="52">
        <v>0.0</v>
      </c>
      <c r="H100" s="52">
        <v>0.0</v>
      </c>
      <c r="I100" s="52">
        <v>0.0</v>
      </c>
      <c r="J100" s="52">
        <v>0.0</v>
      </c>
      <c r="K100" s="52">
        <v>0.0</v>
      </c>
      <c r="L100" s="52">
        <v>0.0</v>
      </c>
      <c r="M100" s="52">
        <v>0.0</v>
      </c>
      <c r="N100" s="52">
        <v>0.0</v>
      </c>
      <c r="O100" s="52">
        <v>0.0</v>
      </c>
      <c r="P100" s="52">
        <v>0.0</v>
      </c>
      <c r="Q100" s="52">
        <v>0.0</v>
      </c>
      <c r="R100" s="52">
        <v>0.0</v>
      </c>
      <c r="S100" s="52">
        <v>0.0</v>
      </c>
      <c r="T100" s="52">
        <v>0.0</v>
      </c>
      <c r="U100" s="52">
        <v>0.0</v>
      </c>
      <c r="V100" s="52">
        <v>0.0</v>
      </c>
      <c r="W100" s="52">
        <v>0.0</v>
      </c>
      <c r="X100" s="52">
        <v>0.0</v>
      </c>
      <c r="Y100" s="52">
        <v>0.0</v>
      </c>
      <c r="Z100" s="52">
        <v>0.0</v>
      </c>
      <c r="AA100" s="52">
        <v>0.0</v>
      </c>
      <c r="AB100" s="52">
        <v>0.0</v>
      </c>
      <c r="AC100" s="52">
        <v>0.0</v>
      </c>
      <c r="AD100" s="52">
        <v>0.0</v>
      </c>
      <c r="AE100" s="52">
        <v>0.0</v>
      </c>
      <c r="AF100" s="52">
        <v>0.0</v>
      </c>
      <c r="AG100" s="52">
        <v>0.0</v>
      </c>
      <c r="AH100" s="52">
        <v>0.0</v>
      </c>
      <c r="AI100" s="52">
        <v>0.0</v>
      </c>
      <c r="AJ100" s="52">
        <v>0.0</v>
      </c>
      <c r="AK100" s="52">
        <v>0.009267</v>
      </c>
      <c r="AL100" s="52">
        <v>0.00866437012987013</v>
      </c>
      <c r="AM100" s="52">
        <v>0.00948402580645161</v>
      </c>
      <c r="AN100" s="52">
        <v>0.0102107884615385</v>
      </c>
      <c r="AO100" s="52">
        <v>0.0104897579617834</v>
      </c>
      <c r="AP100" s="52">
        <v>0.0</v>
      </c>
      <c r="AQ100" s="52">
        <v>0.0</v>
      </c>
      <c r="AR100" s="52">
        <v>0.0</v>
      </c>
      <c r="AS100" s="52">
        <v>0.0</v>
      </c>
      <c r="AT100" s="52">
        <v>0.0</v>
      </c>
      <c r="AU100" s="52">
        <v>0.0</v>
      </c>
      <c r="AV100" s="52">
        <v>0.0</v>
      </c>
      <c r="AW100" s="52">
        <v>0.0</v>
      </c>
      <c r="AX100" s="52">
        <v>0.0</v>
      </c>
      <c r="AY100" s="52">
        <v>0.0</v>
      </c>
      <c r="AZ100" s="52">
        <v>7.25621319637846E-4</v>
      </c>
      <c r="BA100" s="52">
        <v>0.00481864642873996</v>
      </c>
      <c r="BB100" s="52">
        <v>0.0096778326089411</v>
      </c>
      <c r="BC100" s="52">
        <v>0.00921917455548023</v>
      </c>
      <c r="BD100" s="52">
        <v>0.00550956096071159</v>
      </c>
      <c r="BE100" s="53">
        <v>0.0056334360610926</v>
      </c>
      <c r="BF100" s="457">
        <v>0.0196899897012361</v>
      </c>
      <c r="BG100" s="457">
        <v>0.0</v>
      </c>
      <c r="BH100" s="457">
        <v>9.0602448082443E-4</v>
      </c>
    </row>
    <row r="101" spans="8:8">
      <c r="A101" s="218" t="s">
        <v>185</v>
      </c>
      <c r="B101" s="52">
        <v>0.0</v>
      </c>
      <c r="C101" s="52">
        <v>0.0</v>
      </c>
      <c r="D101" s="52">
        <v>0.0</v>
      </c>
      <c r="E101" s="52">
        <v>0.0</v>
      </c>
      <c r="F101" s="52">
        <v>0.0</v>
      </c>
      <c r="G101" s="52">
        <v>0.0</v>
      </c>
      <c r="H101" s="52">
        <v>0.0</v>
      </c>
      <c r="I101" s="52">
        <v>0.0</v>
      </c>
      <c r="J101" s="52">
        <v>0.0</v>
      </c>
      <c r="K101" s="52">
        <v>0.0</v>
      </c>
      <c r="L101" s="52">
        <v>0.0</v>
      </c>
      <c r="M101" s="52">
        <v>0.0</v>
      </c>
      <c r="N101" s="52">
        <v>1.0E-5</v>
      </c>
      <c r="O101" s="52">
        <v>3.0E-5</v>
      </c>
      <c r="P101" s="52">
        <v>0.0063694</v>
      </c>
      <c r="Q101" s="52">
        <v>0.0204485</v>
      </c>
      <c r="R101" s="52">
        <v>0.0391219</v>
      </c>
      <c r="S101" s="52">
        <v>0.0390786</v>
      </c>
      <c r="T101" s="52">
        <v>0.0493498</v>
      </c>
      <c r="U101" s="52">
        <v>0.0535846</v>
      </c>
      <c r="V101" s="52">
        <v>0.0594218</v>
      </c>
      <c r="W101" s="52">
        <v>0.055733</v>
      </c>
      <c r="X101" s="52">
        <v>0.0489597</v>
      </c>
      <c r="Y101" s="52">
        <v>0.0522291</v>
      </c>
      <c r="Z101" s="52">
        <v>0.0570166</v>
      </c>
      <c r="AA101" s="52">
        <v>0.0589576</v>
      </c>
      <c r="AB101" s="52">
        <v>0.05758</v>
      </c>
      <c r="AC101" s="52">
        <v>0.057</v>
      </c>
      <c r="AD101" s="52">
        <v>0.05667</v>
      </c>
      <c r="AE101" s="52">
        <v>0.0632</v>
      </c>
      <c r="AF101" s="52">
        <v>0.06135</v>
      </c>
      <c r="AG101" s="52">
        <v>0.06534</v>
      </c>
      <c r="AH101" s="52">
        <v>0.07237</v>
      </c>
      <c r="AI101" s="52">
        <v>0.08914</v>
      </c>
      <c r="AJ101" s="52">
        <v>0.10594</v>
      </c>
      <c r="AK101" s="52">
        <v>0.11626</v>
      </c>
      <c r="AL101" s="52">
        <v>0.103741948051948</v>
      </c>
      <c r="AM101" s="52">
        <v>0.101103318</v>
      </c>
      <c r="AN101" s="52">
        <v>0.0963355084615384</v>
      </c>
      <c r="AO101" s="52">
        <v>0.100195996815287</v>
      </c>
      <c r="AP101" s="52">
        <v>0.0958907455063291</v>
      </c>
      <c r="AQ101" s="52">
        <v>0.100703628113208</v>
      </c>
      <c r="AR101" s="52">
        <v>0.097677954</v>
      </c>
      <c r="AS101" s="52">
        <v>0.101899710559006</v>
      </c>
      <c r="AT101" s="52">
        <v>0.0976324827777777</v>
      </c>
      <c r="AU101" s="52">
        <v>0.0934559856441717</v>
      </c>
      <c r="AV101" s="52">
        <v>0.0938300860975609</v>
      </c>
      <c r="AW101" s="52">
        <v>0.0967405925454545</v>
      </c>
      <c r="AX101" s="52">
        <v>0.0904780339156626</v>
      </c>
      <c r="AY101" s="52">
        <v>0.0962325291017963</v>
      </c>
      <c r="AZ101" s="52">
        <v>0.103922973214286</v>
      </c>
      <c r="BA101" s="52">
        <v>0.106794986804734</v>
      </c>
      <c r="BB101" s="52">
        <v>0.101549025</v>
      </c>
      <c r="BC101" s="52">
        <v>0.10325377159695</v>
      </c>
      <c r="BD101" s="52">
        <v>0.104575894600574</v>
      </c>
      <c r="BE101" s="53">
        <v>0.106737960228571</v>
      </c>
      <c r="BF101" s="457">
        <v>0.01788587957125</v>
      </c>
      <c r="BG101" s="457">
        <v>0.00689393637929192</v>
      </c>
      <c r="BH101" s="457">
        <v>0.0171666464217566</v>
      </c>
    </row>
    <row r="102" spans="8:8">
      <c r="A102" s="218" t="s">
        <v>186</v>
      </c>
      <c r="B102" s="52">
        <v>0.0</v>
      </c>
      <c r="C102" s="52">
        <v>0.0</v>
      </c>
      <c r="D102" s="52">
        <v>0.0</v>
      </c>
      <c r="E102" s="52">
        <v>0.0</v>
      </c>
      <c r="F102" s="52">
        <v>0.0</v>
      </c>
      <c r="G102" s="52">
        <v>0.0</v>
      </c>
      <c r="H102" s="52">
        <v>0.0</v>
      </c>
      <c r="I102" s="52">
        <v>0.0</v>
      </c>
      <c r="J102" s="52">
        <v>0.0</v>
      </c>
      <c r="K102" s="52">
        <v>0.0</v>
      </c>
      <c r="L102" s="52">
        <v>0.0</v>
      </c>
      <c r="M102" s="52">
        <v>0.0</v>
      </c>
      <c r="N102" s="52">
        <v>0.0</v>
      </c>
      <c r="O102" s="52">
        <v>0.0</v>
      </c>
      <c r="P102" s="52">
        <v>0.0</v>
      </c>
      <c r="Q102" s="52">
        <v>0.0</v>
      </c>
      <c r="R102" s="52">
        <v>0.0</v>
      </c>
      <c r="S102" s="52">
        <v>0.0</v>
      </c>
      <c r="T102" s="52">
        <v>0.0</v>
      </c>
      <c r="U102" s="52">
        <v>0.0</v>
      </c>
      <c r="V102" s="52">
        <v>0.0</v>
      </c>
      <c r="W102" s="52">
        <v>8.5E-4</v>
      </c>
      <c r="X102" s="52">
        <v>8.5E-4</v>
      </c>
      <c r="Y102" s="52">
        <v>8.5E-4</v>
      </c>
      <c r="Z102" s="52">
        <v>8.5E-4</v>
      </c>
      <c r="AA102" s="52">
        <v>8.5E-4</v>
      </c>
      <c r="AB102" s="52">
        <v>0.00245</v>
      </c>
      <c r="AC102" s="52">
        <v>0.00245</v>
      </c>
      <c r="AD102" s="52">
        <v>0.00245</v>
      </c>
      <c r="AE102" s="52">
        <v>0.00245</v>
      </c>
      <c r="AF102" s="52">
        <v>0.00245</v>
      </c>
      <c r="AG102" s="52">
        <v>0.00245</v>
      </c>
      <c r="AH102" s="52">
        <v>0.00245</v>
      </c>
      <c r="AI102" s="52">
        <v>0.00245</v>
      </c>
      <c r="AJ102" s="52">
        <v>0.00245</v>
      </c>
      <c r="AK102" s="52">
        <v>0.00245</v>
      </c>
      <c r="AL102" s="52">
        <v>0.00469928571428571</v>
      </c>
      <c r="AM102" s="52">
        <v>0.00466896774193548</v>
      </c>
      <c r="AN102" s="52">
        <v>0.00485480769230769</v>
      </c>
      <c r="AO102" s="52">
        <v>0.00466796178343949</v>
      </c>
      <c r="AP102" s="52">
        <v>0.00462542966772152</v>
      </c>
      <c r="AQ102" s="52">
        <v>0.00455886883018868</v>
      </c>
      <c r="AR102" s="52">
        <v>0.004720137975</v>
      </c>
      <c r="AS102" s="52">
        <v>0.00495000104114907</v>
      </c>
      <c r="AT102" s="52">
        <v>0.00497799770555555</v>
      </c>
      <c r="AU102" s="52">
        <v>0.00551136238619632</v>
      </c>
      <c r="AV102" s="52">
        <v>0.00564593075945121</v>
      </c>
      <c r="AW102" s="52">
        <v>0.00589479763090909</v>
      </c>
      <c r="AX102" s="52">
        <v>0.00650446385489866</v>
      </c>
      <c r="AY102" s="52">
        <v>0.00679292956101996</v>
      </c>
      <c r="AZ102" s="52">
        <v>0.00739760524857207</v>
      </c>
      <c r="BA102" s="52">
        <v>0.00725641955912699</v>
      </c>
      <c r="BB102" s="52">
        <v>0.0069738130458994</v>
      </c>
      <c r="BC102" s="52">
        <v>0.00682231486934401</v>
      </c>
      <c r="BD102" s="52">
        <v>0.00677739697754557</v>
      </c>
      <c r="BE102" s="53">
        <v>0.00603416062322737</v>
      </c>
      <c r="BF102" s="457">
        <v>-0.11209659615548</v>
      </c>
      <c r="BG102" s="457">
        <v>0.0313375333191956</v>
      </c>
      <c r="BH102" s="457">
        <v>9.7047293811132E-4</v>
      </c>
    </row>
    <row r="103" spans="8:8">
      <c r="A103" s="218" t="s">
        <v>187</v>
      </c>
      <c r="B103" s="52">
        <v>0.0</v>
      </c>
      <c r="C103" s="52">
        <v>0.0</v>
      </c>
      <c r="D103" s="52">
        <v>0.0</v>
      </c>
      <c r="E103" s="52">
        <v>0.0</v>
      </c>
      <c r="F103" s="52">
        <v>0.0</v>
      </c>
      <c r="G103" s="52">
        <v>0.0</v>
      </c>
      <c r="H103" s="52">
        <v>0.0</v>
      </c>
      <c r="I103" s="52">
        <v>0.0</v>
      </c>
      <c r="J103" s="52">
        <v>0.0</v>
      </c>
      <c r="K103" s="52">
        <v>0.0</v>
      </c>
      <c r="L103" s="52">
        <v>0.0</v>
      </c>
      <c r="M103" s="52">
        <v>0.0</v>
      </c>
      <c r="N103" s="52">
        <v>0.0</v>
      </c>
      <c r="O103" s="52">
        <v>0.0</v>
      </c>
      <c r="P103" s="52">
        <v>0.0</v>
      </c>
      <c r="Q103" s="52">
        <v>0.0</v>
      </c>
      <c r="R103" s="52">
        <v>0.0</v>
      </c>
      <c r="S103" s="52">
        <v>0.0</v>
      </c>
      <c r="T103" s="52">
        <v>0.0</v>
      </c>
      <c r="U103" s="52">
        <v>0.0</v>
      </c>
      <c r="V103" s="52">
        <v>0.0</v>
      </c>
      <c r="W103" s="52">
        <v>0.0</v>
      </c>
      <c r="X103" s="52">
        <v>0.0</v>
      </c>
      <c r="Y103" s="52">
        <v>0.0</v>
      </c>
      <c r="Z103" s="52">
        <v>0.0</v>
      </c>
      <c r="AA103" s="52">
        <v>0.0</v>
      </c>
      <c r="AB103" s="52">
        <v>0.0</v>
      </c>
      <c r="AC103" s="52">
        <v>0.0</v>
      </c>
      <c r="AD103" s="52">
        <v>0.0</v>
      </c>
      <c r="AE103" s="52">
        <v>0.0</v>
      </c>
      <c r="AF103" s="52">
        <v>0.0025</v>
      </c>
      <c r="AG103" s="52">
        <v>0.00403</v>
      </c>
      <c r="AH103" s="52">
        <v>7.8E-4</v>
      </c>
      <c r="AI103" s="52">
        <v>5.8E-4</v>
      </c>
      <c r="AJ103" s="52">
        <v>8.7E-4</v>
      </c>
      <c r="AK103" s="52">
        <v>7.9E-4</v>
      </c>
      <c r="AL103" s="52">
        <v>8.74285714285714E-4</v>
      </c>
      <c r="AM103" s="52">
        <v>0.00176690322580645</v>
      </c>
      <c r="AN103" s="52">
        <v>0.00184384615384615</v>
      </c>
      <c r="AO103" s="52">
        <v>0.00285407582195178</v>
      </c>
      <c r="AP103" s="52">
        <v>0.00251591775506089</v>
      </c>
      <c r="AQ103" s="52">
        <v>0.00232184898802868</v>
      </c>
      <c r="AR103" s="52">
        <v>0.00367108433583187</v>
      </c>
      <c r="AS103" s="52">
        <v>0.00620624852748279</v>
      </c>
      <c r="AT103" s="52">
        <v>0.00509116479259225</v>
      </c>
      <c r="AU103" s="52">
        <v>0.0271110991310599</v>
      </c>
      <c r="AV103" s="52">
        <v>0.0542245532346723</v>
      </c>
      <c r="AW103" s="52">
        <v>0.0612174500276915</v>
      </c>
      <c r="AX103" s="52">
        <v>0.0682628578915662</v>
      </c>
      <c r="AY103" s="52">
        <v>0.100721946366709</v>
      </c>
      <c r="AZ103" s="52">
        <v>0.109252484609926</v>
      </c>
      <c r="BA103" s="52">
        <v>0.109816667126035</v>
      </c>
      <c r="BB103" s="52">
        <v>0.134281151865</v>
      </c>
      <c r="BC103" s="52">
        <v>0.138717282214502</v>
      </c>
      <c r="BD103" s="52">
        <v>0.132388167747378</v>
      </c>
      <c r="BE103" s="53">
        <v>0.154009726729391</v>
      </c>
      <c r="BF103" s="457">
        <v>0.160140953226134</v>
      </c>
      <c r="BG103" s="457">
        <v>0.3851703975935</v>
      </c>
      <c r="BH103" s="457">
        <v>0.0247693558937537</v>
      </c>
    </row>
    <row r="104" spans="8:8">
      <c r="A104" s="218" t="s">
        <v>188</v>
      </c>
      <c r="B104" s="52">
        <v>0.0</v>
      </c>
      <c r="C104" s="52">
        <v>0.0</v>
      </c>
      <c r="D104" s="52">
        <v>0.0</v>
      </c>
      <c r="E104" s="52">
        <v>0.0</v>
      </c>
      <c r="F104" s="52">
        <v>0.0</v>
      </c>
      <c r="G104" s="52">
        <v>0.0</v>
      </c>
      <c r="H104" s="52">
        <v>0.0</v>
      </c>
      <c r="I104" s="52">
        <v>0.0</v>
      </c>
      <c r="J104" s="52">
        <v>0.0</v>
      </c>
      <c r="K104" s="52">
        <v>0.0</v>
      </c>
      <c r="L104" s="52">
        <v>0.0</v>
      </c>
      <c r="M104" s="52">
        <v>0.0</v>
      </c>
      <c r="N104" s="52">
        <v>0.0</v>
      </c>
      <c r="O104" s="52">
        <v>0.0</v>
      </c>
      <c r="P104" s="52">
        <v>0.0</v>
      </c>
      <c r="Q104" s="52">
        <v>0.0</v>
      </c>
      <c r="R104" s="52">
        <v>0.0</v>
      </c>
      <c r="S104" s="52">
        <v>0.0</v>
      </c>
      <c r="T104" s="52">
        <v>0.0</v>
      </c>
      <c r="U104" s="52">
        <v>0.0</v>
      </c>
      <c r="V104" s="52">
        <v>0.0</v>
      </c>
      <c r="W104" s="52">
        <v>0.0</v>
      </c>
      <c r="X104" s="52">
        <v>0.0</v>
      </c>
      <c r="Y104" s="52">
        <v>0.0</v>
      </c>
      <c r="Z104" s="52">
        <v>0.0</v>
      </c>
      <c r="AA104" s="52">
        <v>0.0</v>
      </c>
      <c r="AB104" s="52">
        <v>0.0</v>
      </c>
      <c r="AC104" s="52">
        <v>0.0</v>
      </c>
      <c r="AD104" s="52">
        <v>0.0</v>
      </c>
      <c r="AE104" s="52">
        <v>0.0</v>
      </c>
      <c r="AF104" s="52">
        <v>0.0</v>
      </c>
      <c r="AG104" s="52">
        <v>0.0</v>
      </c>
      <c r="AH104" s="52">
        <v>0.0</v>
      </c>
      <c r="AI104" s="52">
        <v>0.0</v>
      </c>
      <c r="AJ104" s="52">
        <v>0.0</v>
      </c>
      <c r="AK104" s="52">
        <v>0.0</v>
      </c>
      <c r="AL104" s="52">
        <v>0.0</v>
      </c>
      <c r="AM104" s="52">
        <v>0.0</v>
      </c>
      <c r="AN104" s="52">
        <v>0.0</v>
      </c>
      <c r="AO104" s="52">
        <v>1.16942675159236E-6</v>
      </c>
      <c r="AP104" s="52">
        <v>2.20784810126582E-5</v>
      </c>
      <c r="AQ104" s="52">
        <v>1.71283018867924E-5</v>
      </c>
      <c r="AR104" s="52">
        <v>1.051875E-5</v>
      </c>
      <c r="AS104" s="52">
        <v>5.43577639751553E-5</v>
      </c>
      <c r="AT104" s="52">
        <v>2.17316666666667E-4</v>
      </c>
      <c r="AU104" s="52">
        <v>3.05155214723926E-4</v>
      </c>
      <c r="AV104" s="52">
        <v>2.9504743902439E-4</v>
      </c>
      <c r="AW104" s="52">
        <v>2.05604181818182E-4</v>
      </c>
      <c r="AX104" s="52">
        <v>2.4322391566265E-4</v>
      </c>
      <c r="AY104" s="52">
        <v>3.79229281437125E-4</v>
      </c>
      <c r="AZ104" s="52">
        <v>5.21930357142857E-4</v>
      </c>
      <c r="BA104" s="52">
        <v>6.51472189349112E-4</v>
      </c>
      <c r="BB104" s="52">
        <v>6.03E-4</v>
      </c>
      <c r="BC104" s="52">
        <v>7.79315789473684E-4</v>
      </c>
      <c r="BD104" s="52">
        <v>8.26594333790111E-4</v>
      </c>
      <c r="BE104" s="53">
        <v>8.23557864808842E-4</v>
      </c>
      <c r="BF104" s="457">
        <v>-0.00639567302330757</v>
      </c>
      <c r="BG104" s="457">
        <v>0.142930806690339</v>
      </c>
      <c r="BH104" s="457">
        <v>1.32452659229719E-4</v>
      </c>
    </row>
    <row r="105" spans="8:8">
      <c r="A105" s="218" t="s">
        <v>189</v>
      </c>
      <c r="B105" s="52">
        <v>0.0</v>
      </c>
      <c r="C105" s="52">
        <v>0.0</v>
      </c>
      <c r="D105" s="52">
        <v>0.0</v>
      </c>
      <c r="E105" s="52">
        <v>0.0</v>
      </c>
      <c r="F105" s="52">
        <v>0.0</v>
      </c>
      <c r="G105" s="52">
        <v>0.0</v>
      </c>
      <c r="H105" s="52">
        <v>0.0</v>
      </c>
      <c r="I105" s="52">
        <v>0.0</v>
      </c>
      <c r="J105" s="52">
        <v>0.0</v>
      </c>
      <c r="K105" s="52">
        <v>0.0</v>
      </c>
      <c r="L105" s="52">
        <v>0.0</v>
      </c>
      <c r="M105" s="52">
        <v>0.0</v>
      </c>
      <c r="N105" s="52">
        <v>0.0</v>
      </c>
      <c r="O105" s="52">
        <v>0.0</v>
      </c>
      <c r="P105" s="52">
        <v>0.0</v>
      </c>
      <c r="Q105" s="52">
        <v>0.0</v>
      </c>
      <c r="R105" s="52">
        <v>0.0</v>
      </c>
      <c r="S105" s="52">
        <v>8.28249E-5</v>
      </c>
      <c r="T105" s="52">
        <v>4.545145E-5</v>
      </c>
      <c r="U105" s="52">
        <v>3.50599E-5</v>
      </c>
      <c r="V105" s="52">
        <v>2.95588E-5</v>
      </c>
      <c r="W105" s="52">
        <v>4.5321E-5</v>
      </c>
      <c r="X105" s="52">
        <v>2.8272E-5</v>
      </c>
      <c r="Y105" s="52">
        <v>3.10436E-5</v>
      </c>
      <c r="Z105" s="52">
        <v>0.0031721424</v>
      </c>
      <c r="AA105" s="52">
        <v>0.003461438</v>
      </c>
      <c r="AB105" s="52">
        <v>0.00394528202</v>
      </c>
      <c r="AC105" s="52">
        <v>0.0042111909</v>
      </c>
      <c r="AD105" s="52">
        <v>0.0036348286</v>
      </c>
      <c r="AE105" s="52">
        <v>0.0038535519</v>
      </c>
      <c r="AF105" s="52">
        <v>0.00516788615</v>
      </c>
      <c r="AG105" s="52">
        <v>0.00595200458</v>
      </c>
      <c r="AH105" s="52">
        <v>0.00520269522</v>
      </c>
      <c r="AI105" s="52">
        <v>0.006172268445</v>
      </c>
      <c r="AJ105" s="52">
        <v>0.00753077587</v>
      </c>
      <c r="AK105" s="52">
        <v>0.010581287895</v>
      </c>
      <c r="AL105" s="52">
        <v>0.0135604480108442</v>
      </c>
      <c r="AM105" s="52">
        <v>0.0170344789475806</v>
      </c>
      <c r="AN105" s="52">
        <v>0.0175472167024038</v>
      </c>
      <c r="AO105" s="52">
        <v>0.018004461133758</v>
      </c>
      <c r="AP105" s="52">
        <v>0.0178993462346203</v>
      </c>
      <c r="AQ105" s="52">
        <v>0.0177939785207547</v>
      </c>
      <c r="AR105" s="52">
        <v>0.0179992643312812</v>
      </c>
      <c r="AS105" s="52">
        <v>0.0172559075159627</v>
      </c>
      <c r="AT105" s="52">
        <v>0.0164964828791667</v>
      </c>
      <c r="AU105" s="52">
        <v>0.0172048706409202</v>
      </c>
      <c r="AV105" s="52">
        <v>0.0171117849558841</v>
      </c>
      <c r="AW105" s="52">
        <v>0.0170096040201818</v>
      </c>
      <c r="AX105" s="52">
        <v>0.0169701346862349</v>
      </c>
      <c r="AY105" s="52">
        <v>0.0175167524376647</v>
      </c>
      <c r="AZ105" s="52">
        <v>0.0176523658369393</v>
      </c>
      <c r="BA105" s="52">
        <v>0.0172346509326035</v>
      </c>
      <c r="BB105" s="52">
        <v>0.01672378335</v>
      </c>
      <c r="BC105" s="52">
        <v>0.0175788475886842</v>
      </c>
      <c r="BD105" s="52">
        <v>0.0176561439352397</v>
      </c>
      <c r="BE105" s="53">
        <v>0.0172464531427265</v>
      </c>
      <c r="BF105" s="457">
        <v>-0.0258727075890844</v>
      </c>
      <c r="BG105" s="457">
        <v>0.00681679144815095</v>
      </c>
      <c r="BH105" s="457">
        <v>0.00277374387234477</v>
      </c>
    </row>
    <row r="106" spans="8:8">
      <c r="A106" s="218" t="s">
        <v>190</v>
      </c>
      <c r="B106" s="52">
        <v>0.0</v>
      </c>
      <c r="C106" s="52">
        <v>0.0</v>
      </c>
      <c r="D106" s="52">
        <v>0.0</v>
      </c>
      <c r="E106" s="52">
        <v>0.0</v>
      </c>
      <c r="F106" s="52">
        <v>0.0</v>
      </c>
      <c r="G106" s="52">
        <v>0.0</v>
      </c>
      <c r="H106" s="52">
        <v>0.0</v>
      </c>
      <c r="I106" s="52">
        <v>0.0</v>
      </c>
      <c r="J106" s="52">
        <v>0.0</v>
      </c>
      <c r="K106" s="52">
        <v>0.0</v>
      </c>
      <c r="L106" s="52">
        <v>0.0</v>
      </c>
      <c r="M106" s="52">
        <v>0.0</v>
      </c>
      <c r="N106" s="52">
        <v>0.0</v>
      </c>
      <c r="O106" s="52">
        <v>0.0</v>
      </c>
      <c r="P106" s="52">
        <v>0.0</v>
      </c>
      <c r="Q106" s="52">
        <v>0.0</v>
      </c>
      <c r="R106" s="52">
        <v>0.0</v>
      </c>
      <c r="S106" s="52">
        <v>0.0</v>
      </c>
      <c r="T106" s="52">
        <v>0.0</v>
      </c>
      <c r="U106" s="52">
        <v>0.0</v>
      </c>
      <c r="V106" s="52">
        <v>0.0</v>
      </c>
      <c r="W106" s="52">
        <v>0.0</v>
      </c>
      <c r="X106" s="52">
        <v>4.92E-5</v>
      </c>
      <c r="Y106" s="52">
        <v>3.019E-4</v>
      </c>
      <c r="Z106" s="52">
        <v>2.157E-4</v>
      </c>
      <c r="AA106" s="52">
        <v>2.5009E-4</v>
      </c>
      <c r="AB106" s="52">
        <v>2.9667E-4</v>
      </c>
      <c r="AC106" s="52">
        <v>2.0861E-4</v>
      </c>
      <c r="AD106" s="52">
        <v>2.9429E-4</v>
      </c>
      <c r="AE106" s="52">
        <v>5.076354E-4</v>
      </c>
      <c r="AF106" s="52">
        <v>0.0014274906</v>
      </c>
      <c r="AG106" s="52">
        <v>0.0020712081</v>
      </c>
      <c r="AH106" s="52">
        <v>0.00273500265</v>
      </c>
      <c r="AI106" s="52">
        <v>0.00309511095</v>
      </c>
      <c r="AJ106" s="52">
        <v>0.00447433287</v>
      </c>
      <c r="AK106" s="52">
        <v>0.00526897491</v>
      </c>
      <c r="AL106" s="52">
        <v>0.00617054801084415</v>
      </c>
      <c r="AM106" s="52">
        <v>0.00742693751941936</v>
      </c>
      <c r="AN106" s="52">
        <v>0.0120781074830769</v>
      </c>
      <c r="AO106" s="52">
        <v>0.017949900505414</v>
      </c>
      <c r="AP106" s="52">
        <v>0.0179752537953797</v>
      </c>
      <c r="AQ106" s="52">
        <v>0.0191449948386792</v>
      </c>
      <c r="AR106" s="52">
        <v>0.023136180478875</v>
      </c>
      <c r="AS106" s="52">
        <v>0.0203336642018012</v>
      </c>
      <c r="AT106" s="52">
        <v>0.0212717035788889</v>
      </c>
      <c r="AU106" s="52">
        <v>0.0315913413478527</v>
      </c>
      <c r="AV106" s="52">
        <v>0.0371215994284756</v>
      </c>
      <c r="AW106" s="52">
        <v>0.0435484543990909</v>
      </c>
      <c r="AX106" s="52">
        <v>0.0518576125165156</v>
      </c>
      <c r="AY106" s="52">
        <v>0.0615432251980293</v>
      </c>
      <c r="AZ106" s="52">
        <v>0.0668175800784535</v>
      </c>
      <c r="BA106" s="52">
        <v>0.0798188718492639</v>
      </c>
      <c r="BB106" s="52">
        <v>0.083642129307</v>
      </c>
      <c r="BC106" s="52">
        <v>0.105097882621053</v>
      </c>
      <c r="BD106" s="52">
        <v>0.130093455426174</v>
      </c>
      <c r="BE106" s="53">
        <v>0.121608338765054</v>
      </c>
      <c r="BF106" s="457">
        <v>-0.0677772748283517</v>
      </c>
      <c r="BG106" s="457">
        <v>0.198520088479568</v>
      </c>
      <c r="BH106" s="457">
        <v>0.0195582466542027</v>
      </c>
    </row>
    <row r="107" spans="8:8">
      <c r="A107" s="218" t="s">
        <v>191</v>
      </c>
      <c r="B107" s="52">
        <v>0.0</v>
      </c>
      <c r="C107" s="52">
        <v>0.0</v>
      </c>
      <c r="D107" s="52">
        <v>0.0</v>
      </c>
      <c r="E107" s="52">
        <v>0.0</v>
      </c>
      <c r="F107" s="52">
        <v>0.0</v>
      </c>
      <c r="G107" s="52">
        <v>0.0</v>
      </c>
      <c r="H107" s="52">
        <v>0.0</v>
      </c>
      <c r="I107" s="52">
        <v>0.0</v>
      </c>
      <c r="J107" s="52">
        <v>0.0</v>
      </c>
      <c r="K107" s="52">
        <v>0.0</v>
      </c>
      <c r="L107" s="52">
        <v>0.0</v>
      </c>
      <c r="M107" s="52">
        <v>0.0</v>
      </c>
      <c r="N107" s="52">
        <v>0.0</v>
      </c>
      <c r="O107" s="52">
        <v>0.0</v>
      </c>
      <c r="P107" s="52">
        <v>0.0</v>
      </c>
      <c r="Q107" s="52">
        <v>0.0</v>
      </c>
      <c r="R107" s="52">
        <v>0.0</v>
      </c>
      <c r="S107" s="52">
        <v>0.0</v>
      </c>
      <c r="T107" s="52">
        <v>0.0</v>
      </c>
      <c r="U107" s="52">
        <v>0.0</v>
      </c>
      <c r="V107" s="52">
        <v>0.0</v>
      </c>
      <c r="W107" s="52">
        <v>0.0</v>
      </c>
      <c r="X107" s="52">
        <v>0.0</v>
      </c>
      <c r="Y107" s="52">
        <v>0.0</v>
      </c>
      <c r="Z107" s="52">
        <v>0.0</v>
      </c>
      <c r="AA107" s="52">
        <v>0.0</v>
      </c>
      <c r="AB107" s="52">
        <v>0.0</v>
      </c>
      <c r="AC107" s="52">
        <v>0.0</v>
      </c>
      <c r="AD107" s="52">
        <v>0.0</v>
      </c>
      <c r="AE107" s="52">
        <v>0.0</v>
      </c>
      <c r="AF107" s="52">
        <v>0.0</v>
      </c>
      <c r="AG107" s="52">
        <v>0.0</v>
      </c>
      <c r="AH107" s="52">
        <v>0.0</v>
      </c>
      <c r="AI107" s="52">
        <v>0.0</v>
      </c>
      <c r="AJ107" s="52">
        <v>0.0</v>
      </c>
      <c r="AK107" s="52">
        <v>0.0</v>
      </c>
      <c r="AL107" s="52">
        <v>0.0</v>
      </c>
      <c r="AM107" s="52">
        <v>0.0</v>
      </c>
      <c r="AN107" s="52">
        <v>0.0</v>
      </c>
      <c r="AO107" s="52">
        <v>0.0</v>
      </c>
      <c r="AP107" s="52">
        <v>4.84177215189873E-4</v>
      </c>
      <c r="AQ107" s="52">
        <v>6.25471698113207E-4</v>
      </c>
      <c r="AR107" s="52">
        <v>7.554375E-4</v>
      </c>
      <c r="AS107" s="52">
        <v>5.22670807453416E-4</v>
      </c>
      <c r="AT107" s="52">
        <v>5.85555555555555E-4</v>
      </c>
      <c r="AU107" s="52">
        <v>5.16257668711656E-4</v>
      </c>
      <c r="AV107" s="52">
        <v>5.22439024390243E-4</v>
      </c>
      <c r="AW107" s="52">
        <v>5.28545454545454E-4</v>
      </c>
      <c r="AX107" s="52">
        <v>5.34578313253012E-4</v>
      </c>
      <c r="AY107" s="52">
        <v>5.40538922155688E-4</v>
      </c>
      <c r="AZ107" s="52">
        <v>6.375E-4</v>
      </c>
      <c r="BA107" s="52">
        <v>6.15621301775147E-4</v>
      </c>
      <c r="BB107" s="52">
        <v>6.88086E-4</v>
      </c>
      <c r="BC107" s="52">
        <v>6.84062105263158E-4</v>
      </c>
      <c r="BD107" s="52">
        <v>3.91640391095492E-6</v>
      </c>
      <c r="BE107" s="53">
        <v>3.63749300776591E-6</v>
      </c>
      <c r="BF107" s="457">
        <v>-0.0737537330781276</v>
      </c>
      <c r="BG107" s="457">
        <v>-0.393917231229166</v>
      </c>
      <c r="BH107" s="457">
        <v>5.85017328345148E-7</v>
      </c>
    </row>
    <row r="108" spans="8:8">
      <c r="A108" s="218" t="s">
        <v>192</v>
      </c>
      <c r="B108" s="52">
        <v>0.0</v>
      </c>
      <c r="C108" s="52">
        <v>0.0</v>
      </c>
      <c r="D108" s="52">
        <v>0.0</v>
      </c>
      <c r="E108" s="52">
        <v>0.0</v>
      </c>
      <c r="F108" s="52">
        <v>0.0</v>
      </c>
      <c r="G108" s="52">
        <v>0.0</v>
      </c>
      <c r="H108" s="52">
        <v>0.0</v>
      </c>
      <c r="I108" s="52">
        <v>0.0</v>
      </c>
      <c r="J108" s="52">
        <v>0.0</v>
      </c>
      <c r="K108" s="52">
        <v>0.0</v>
      </c>
      <c r="L108" s="52">
        <v>0.0</v>
      </c>
      <c r="M108" s="52">
        <v>0.0</v>
      </c>
      <c r="N108" s="52">
        <v>0.0</v>
      </c>
      <c r="O108" s="52">
        <v>0.0</v>
      </c>
      <c r="P108" s="52">
        <v>0.0</v>
      </c>
      <c r="Q108" s="52">
        <v>0.0</v>
      </c>
      <c r="R108" s="52">
        <v>0.0</v>
      </c>
      <c r="S108" s="52">
        <v>0.0</v>
      </c>
      <c r="T108" s="52">
        <v>0.0</v>
      </c>
      <c r="U108" s="52">
        <v>1.05263157894737E-5</v>
      </c>
      <c r="V108" s="52">
        <v>0.0</v>
      </c>
      <c r="W108" s="52">
        <v>0.0</v>
      </c>
      <c r="X108" s="52">
        <v>0.0</v>
      </c>
      <c r="Y108" s="52">
        <v>0.0</v>
      </c>
      <c r="Z108" s="52">
        <v>0.0</v>
      </c>
      <c r="AA108" s="52">
        <v>4.5E-4</v>
      </c>
      <c r="AB108" s="52">
        <v>4.5E-4</v>
      </c>
      <c r="AC108" s="52">
        <v>2.0E-4</v>
      </c>
      <c r="AD108" s="52">
        <v>2.0E-4</v>
      </c>
      <c r="AE108" s="52">
        <v>2.0E-4</v>
      </c>
      <c r="AF108" s="52">
        <v>2.0E-4</v>
      </c>
      <c r="AG108" s="52">
        <v>2.0E-4</v>
      </c>
      <c r="AH108" s="52">
        <v>0.0</v>
      </c>
      <c r="AI108" s="52">
        <v>0.0</v>
      </c>
      <c r="AJ108" s="52">
        <v>0.0</v>
      </c>
      <c r="AK108" s="52">
        <v>0.0</v>
      </c>
      <c r="AL108" s="52">
        <v>1.99863912683062E-4</v>
      </c>
      <c r="AM108" s="52">
        <v>2.48170212765957E-4</v>
      </c>
      <c r="AN108" s="52">
        <v>3.24364178654492E-4</v>
      </c>
      <c r="AO108" s="52">
        <v>3.8101119107567E-4</v>
      </c>
      <c r="AP108" s="52">
        <v>4.34817036869038E-4</v>
      </c>
      <c r="AQ108" s="52">
        <v>4.5527097320604E-4</v>
      </c>
      <c r="AR108" s="52">
        <v>3.85148812110141E-4</v>
      </c>
      <c r="AS108" s="52">
        <v>3.58210061549903E-4</v>
      </c>
      <c r="AT108" s="52">
        <v>4.5307833322525E-4</v>
      </c>
      <c r="AU108" s="52">
        <v>5.24283127961568E-4</v>
      </c>
      <c r="AV108" s="52">
        <v>6.43047932475572E-4</v>
      </c>
      <c r="AW108" s="52">
        <v>6.8594072725504E-4</v>
      </c>
      <c r="AX108" s="52">
        <v>8.3021645706055E-4</v>
      </c>
      <c r="AY108" s="52">
        <v>9.24587098083378E-4</v>
      </c>
      <c r="AZ108" s="52">
        <v>0.00117597305400292</v>
      </c>
      <c r="BA108" s="52">
        <v>0.00121827437995921</v>
      </c>
      <c r="BB108" s="52">
        <v>0.00157475735183716</v>
      </c>
      <c r="BC108" s="52">
        <v>0.00167086690351587</v>
      </c>
      <c r="BD108" s="52">
        <v>0.00224957882398631</v>
      </c>
      <c r="BE108" s="53">
        <v>0.00200288763646963</v>
      </c>
      <c r="BF108" s="457">
        <v>-0.112093675233523</v>
      </c>
      <c r="BG108" s="457">
        <v>0.173796451062736</v>
      </c>
      <c r="BH108" s="457">
        <v>3.22124048503022E-4</v>
      </c>
    </row>
    <row r="109" spans="8:8" s="47" ht="10.2" customFormat="1">
      <c r="A109" s="54" t="s">
        <v>193</v>
      </c>
      <c r="B109" s="55">
        <v>0.01644</v>
      </c>
      <c r="C109" s="55">
        <v>0.01643</v>
      </c>
      <c r="D109" s="55">
        <v>0.01424</v>
      </c>
      <c r="E109" s="55">
        <v>0.01577</v>
      </c>
      <c r="F109" s="55">
        <v>0.01608</v>
      </c>
      <c r="G109" s="55">
        <v>0.01776704</v>
      </c>
      <c r="H109" s="55">
        <v>0.01754611</v>
      </c>
      <c r="I109" s="55">
        <v>0.01785591</v>
      </c>
      <c r="J109" s="55">
        <v>0.01834998</v>
      </c>
      <c r="K109" s="55">
        <v>0.0249626910526316</v>
      </c>
      <c r="L109" s="55">
        <v>0.0265433436842105</v>
      </c>
      <c r="M109" s="55">
        <v>0.0258706457894737</v>
      </c>
      <c r="N109" s="55">
        <v>0.0262244347368421</v>
      </c>
      <c r="O109" s="55">
        <v>0.0291747136842105</v>
      </c>
      <c r="P109" s="55">
        <v>0.0371292042105263</v>
      </c>
      <c r="Q109" s="55">
        <v>0.0517343315789474</v>
      </c>
      <c r="R109" s="55">
        <v>0.0707196542105263</v>
      </c>
      <c r="S109" s="55">
        <v>0.159518947531579</v>
      </c>
      <c r="T109" s="55">
        <v>0.180678065660526</v>
      </c>
      <c r="U109" s="55">
        <v>0.197421374110526</v>
      </c>
      <c r="V109" s="55">
        <v>0.207914875115789</v>
      </c>
      <c r="W109" s="55">
        <v>0.216898900473684</v>
      </c>
      <c r="X109" s="55">
        <v>0.220097499368421</v>
      </c>
      <c r="Y109" s="55">
        <v>0.238267047284211</v>
      </c>
      <c r="Z109" s="55">
        <v>0.262433390294737</v>
      </c>
      <c r="AA109" s="55">
        <v>0.223340819784416</v>
      </c>
      <c r="AB109" s="55">
        <v>0.22838251944374</v>
      </c>
      <c r="AC109" s="55">
        <v>0.230063342450498</v>
      </c>
      <c r="AD109" s="55">
        <v>0.228985139358653</v>
      </c>
      <c r="AE109" s="55">
        <v>0.263709795942327</v>
      </c>
      <c r="AF109" s="55">
        <v>0.30902138720045</v>
      </c>
      <c r="AG109" s="55">
        <v>0.314560239692802</v>
      </c>
      <c r="AH109" s="55">
        <v>0.34937827664193</v>
      </c>
      <c r="AI109" s="55">
        <v>0.375418518751725</v>
      </c>
      <c r="AJ109" s="55">
        <v>0.412026949659867</v>
      </c>
      <c r="AK109" s="55">
        <v>0.446080648461709</v>
      </c>
      <c r="AL109" s="55">
        <v>0.449504606584258</v>
      </c>
      <c r="AM109" s="55">
        <v>0.464667263005502</v>
      </c>
      <c r="AN109" s="55">
        <v>0.482975369271204</v>
      </c>
      <c r="AO109" s="55">
        <v>0.516745599384358</v>
      </c>
      <c r="AP109" s="55">
        <v>0.582873500062379</v>
      </c>
      <c r="AQ109" s="55">
        <v>0.620665731849566</v>
      </c>
      <c r="AR109" s="55">
        <v>0.680225134586256</v>
      </c>
      <c r="AS109" s="55">
        <v>0.750467960196513</v>
      </c>
      <c r="AT109" s="55">
        <v>0.824398282515568</v>
      </c>
      <c r="AU109" s="55">
        <v>0.932914982474535</v>
      </c>
      <c r="AV109" s="55">
        <v>1.01452998691539</v>
      </c>
      <c r="AW109" s="55">
        <v>1.09072684454958</v>
      </c>
      <c r="AX109" s="55">
        <v>1.19411413830875</v>
      </c>
      <c r="AY109" s="55">
        <v>1.35663828647046</v>
      </c>
      <c r="AZ109" s="55">
        <v>1.50775231416407</v>
      </c>
      <c r="BA109" s="55">
        <v>1.5467251023528</v>
      </c>
      <c r="BB109" s="55">
        <v>1.77699985704815</v>
      </c>
      <c r="BC109" s="55">
        <v>1.98475672164601</v>
      </c>
      <c r="BD109" s="55">
        <v>2.20911376536788</v>
      </c>
      <c r="BE109" s="55">
        <v>2.47862709265647</v>
      </c>
      <c r="BF109" s="458">
        <v>0.118935079866127</v>
      </c>
      <c r="BG109" s="458">
        <v>0.103590873666337</v>
      </c>
      <c r="BH109" s="458">
        <v>0.398637137339922</v>
      </c>
    </row>
    <row r="110" spans="8:8">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c r="AA110" s="52"/>
      <c r="AB110" s="52"/>
      <c r="AC110" s="52"/>
      <c r="AD110" s="52"/>
      <c r="AE110" s="52"/>
      <c r="AF110" s="52"/>
      <c r="AG110" s="52"/>
      <c r="AH110" s="52"/>
      <c r="AI110" s="52"/>
      <c r="AJ110" s="52"/>
      <c r="AK110" s="52"/>
      <c r="AL110" s="52"/>
      <c r="AM110" s="52"/>
      <c r="AN110" s="52"/>
      <c r="AO110" s="52"/>
      <c r="AP110" s="52"/>
      <c r="AQ110" s="52"/>
      <c r="AR110" s="52"/>
      <c r="AS110" s="52"/>
      <c r="AT110" s="52"/>
      <c r="AU110" s="52"/>
      <c r="AV110" s="52"/>
      <c r="AW110" s="52"/>
      <c r="AX110" s="52"/>
      <c r="AY110" s="52"/>
      <c r="AZ110" s="52"/>
      <c r="BA110" s="52"/>
      <c r="BB110" s="52"/>
      <c r="BC110" s="52"/>
      <c r="BD110" s="52"/>
      <c r="BE110" s="53"/>
      <c r="BF110" s="457"/>
      <c r="BG110" s="457"/>
      <c r="BH110" s="457"/>
    </row>
    <row r="111" spans="8:8" s="482" ht="10.2" customFormat="1">
      <c r="A111" s="765" t="s">
        <v>194</v>
      </c>
      <c r="B111" s="762">
        <v>0.179852320956526</v>
      </c>
      <c r="C111" s="762">
        <v>0.198060068952729</v>
      </c>
      <c r="D111" s="762">
        <v>0.19986570742648</v>
      </c>
      <c r="E111" s="762">
        <v>0.221200450961759</v>
      </c>
      <c r="F111" s="762">
        <v>0.232579643765372</v>
      </c>
      <c r="G111" s="762">
        <v>0.256931959865086</v>
      </c>
      <c r="H111" s="762">
        <v>0.27879168463284</v>
      </c>
      <c r="I111" s="762">
        <v>0.298771008197198</v>
      </c>
      <c r="J111" s="762">
        <v>0.320849238202566</v>
      </c>
      <c r="K111" s="762">
        <v>0.339588135825131</v>
      </c>
      <c r="L111" s="762">
        <v>0.344836786276318</v>
      </c>
      <c r="M111" s="762">
        <v>0.384609558693462</v>
      </c>
      <c r="N111" s="762">
        <v>0.405625572274602</v>
      </c>
      <c r="O111" s="762">
        <v>0.429674778408186</v>
      </c>
      <c r="P111" s="762">
        <v>0.461693288187449</v>
      </c>
      <c r="Q111" s="762">
        <v>0.493853638496201</v>
      </c>
      <c r="R111" s="762">
        <v>0.531545424835012</v>
      </c>
      <c r="S111" s="762">
        <v>0.613705569061096</v>
      </c>
      <c r="T111" s="762">
        <v>0.68017932882438</v>
      </c>
      <c r="U111" s="762">
        <v>0.760092182966757</v>
      </c>
      <c r="V111" s="762">
        <v>0.777922318763453</v>
      </c>
      <c r="W111" s="762">
        <v>0.855791331487155</v>
      </c>
      <c r="X111" s="762">
        <v>0.916428545446682</v>
      </c>
      <c r="Y111" s="762">
        <v>0.942807276335171</v>
      </c>
      <c r="Z111" s="762">
        <v>1.04348289063617</v>
      </c>
      <c r="AA111" s="762">
        <v>1.17002673393751</v>
      </c>
      <c r="AB111" s="762">
        <v>1.22018974302354</v>
      </c>
      <c r="AC111" s="762">
        <v>1.30971843842758</v>
      </c>
      <c r="AD111" s="762">
        <v>1.35305757694274</v>
      </c>
      <c r="AE111" s="762">
        <v>1.40425675084763</v>
      </c>
      <c r="AF111" s="762">
        <v>1.46361662352456</v>
      </c>
      <c r="AG111" s="762">
        <v>1.50565629307634</v>
      </c>
      <c r="AH111" s="762">
        <v>1.61286741781749</v>
      </c>
      <c r="AI111" s="762">
        <v>1.6876210885027</v>
      </c>
      <c r="AJ111" s="762">
        <v>1.77393358343663</v>
      </c>
      <c r="AK111" s="762">
        <v>1.85973723491419</v>
      </c>
      <c r="AL111" s="762">
        <v>1.90557477263758</v>
      </c>
      <c r="AM111" s="762">
        <v>2.03629968856884</v>
      </c>
      <c r="AN111" s="762">
        <v>2.13665370996601</v>
      </c>
      <c r="AO111" s="762">
        <v>2.29217725730232</v>
      </c>
      <c r="AP111" s="762">
        <v>2.46456895477951</v>
      </c>
      <c r="AQ111" s="762">
        <v>2.61377050340004</v>
      </c>
      <c r="AR111" s="762">
        <v>2.81760856396044</v>
      </c>
      <c r="AS111" s="762">
        <v>2.99642060663977</v>
      </c>
      <c r="AT111" s="762">
        <v>3.19992566624391</v>
      </c>
      <c r="AU111" s="762">
        <v>3.57652879771951</v>
      </c>
      <c r="AV111" s="762">
        <v>3.75640022717584</v>
      </c>
      <c r="AW111" s="762">
        <v>4.04442935670951</v>
      </c>
      <c r="AX111" s="762">
        <v>4.34180857117913</v>
      </c>
      <c r="AY111" s="762">
        <v>4.67686698649654</v>
      </c>
      <c r="AZ111" s="762">
        <v>4.97833933604757</v>
      </c>
      <c r="BA111" s="762">
        <v>5.07598849481363</v>
      </c>
      <c r="BB111" s="762">
        <v>5.34411881800369</v>
      </c>
      <c r="BC111" s="762">
        <v>5.65629288788497</v>
      </c>
      <c r="BD111" s="762">
        <v>5.91143063854179</v>
      </c>
      <c r="BE111" s="762">
        <v>6.2177525887231</v>
      </c>
      <c r="BF111" s="767">
        <v>0.0489447602148501</v>
      </c>
      <c r="BG111" s="767">
        <v>0.0632986704459086</v>
      </c>
      <c r="BH111" s="767">
        <v>1.0</v>
      </c>
    </row>
    <row r="112" spans="8:8">
      <c r="A112" s="45" t="s">
        <v>195</v>
      </c>
      <c r="B112" s="52">
        <v>0.179852320956526</v>
      </c>
      <c r="C112" s="52">
        <v>0.198060068952729</v>
      </c>
      <c r="D112" s="52">
        <v>0.19986570742648</v>
      </c>
      <c r="E112" s="52">
        <v>0.221200450961759</v>
      </c>
      <c r="F112" s="52">
        <v>0.232579643765372</v>
      </c>
      <c r="G112" s="52">
        <v>0.251309634952549</v>
      </c>
      <c r="H112" s="52">
        <v>0.256369085995813</v>
      </c>
      <c r="I112" s="52">
        <v>0.276381774802924</v>
      </c>
      <c r="J112" s="52">
        <v>0.297000810108543</v>
      </c>
      <c r="K112" s="52">
        <v>0.314515941110845</v>
      </c>
      <c r="L112" s="52">
        <v>0.316875784111224</v>
      </c>
      <c r="M112" s="52">
        <v>0.35198415352801</v>
      </c>
      <c r="N112" s="52">
        <v>0.369708566571435</v>
      </c>
      <c r="O112" s="52">
        <v>0.389923971037307</v>
      </c>
      <c r="P112" s="52">
        <v>0.41268975655352</v>
      </c>
      <c r="Q112" s="52">
        <v>0.43072648756018</v>
      </c>
      <c r="R112" s="52">
        <v>0.444749018453433</v>
      </c>
      <c r="S112" s="52">
        <v>0.520799222125139</v>
      </c>
      <c r="T112" s="52">
        <v>0.569495327402269</v>
      </c>
      <c r="U112" s="52">
        <v>0.64702022732627</v>
      </c>
      <c r="V112" s="52">
        <v>0.659806587934674</v>
      </c>
      <c r="W112" s="52">
        <v>0.735525397040407</v>
      </c>
      <c r="X112" s="52">
        <v>0.79830767206635</v>
      </c>
      <c r="Y112" s="52">
        <v>0.822766614320717</v>
      </c>
      <c r="Z112" s="52">
        <v>0.912564385772105</v>
      </c>
      <c r="AA112" s="52">
        <v>1.01434278105263</v>
      </c>
      <c r="AB112" s="52">
        <v>1.06375234054325</v>
      </c>
      <c r="AC112" s="52">
        <v>1.1371176034938</v>
      </c>
      <c r="AD112" s="52">
        <v>1.18352161880257</v>
      </c>
      <c r="AE112" s="52">
        <v>1.21453948056749</v>
      </c>
      <c r="AF112" s="52">
        <v>1.23719296212447</v>
      </c>
      <c r="AG112" s="52">
        <v>1.26651628345175</v>
      </c>
      <c r="AH112" s="52">
        <v>1.33965223033816</v>
      </c>
      <c r="AI112" s="52">
        <v>1.3891780804486</v>
      </c>
      <c r="AJ112" s="52">
        <v>1.42490043447945</v>
      </c>
      <c r="AK112" s="52">
        <v>1.46607403547626</v>
      </c>
      <c r="AL112" s="52">
        <v>1.49117205813399</v>
      </c>
      <c r="AM112" s="52">
        <v>1.60287134814178</v>
      </c>
      <c r="AN112" s="52">
        <v>1.67438362901142</v>
      </c>
      <c r="AO112" s="52">
        <v>1.79947669518871</v>
      </c>
      <c r="AP112" s="52">
        <v>1.9391730222088</v>
      </c>
      <c r="AQ112" s="52">
        <v>2.0234527821267</v>
      </c>
      <c r="AR112" s="52">
        <v>2.14540129082261</v>
      </c>
      <c r="AS112" s="52">
        <v>2.21969435436587</v>
      </c>
      <c r="AT112" s="52">
        <v>2.30119326536599</v>
      </c>
      <c r="AU112" s="52">
        <v>2.51033296105096</v>
      </c>
      <c r="AV112" s="52">
        <v>2.62181249560345</v>
      </c>
      <c r="AW112" s="52">
        <v>2.81234973585591</v>
      </c>
      <c r="AX112" s="52">
        <v>2.96684179224322</v>
      </c>
      <c r="AY112" s="52">
        <v>3.10471289881056</v>
      </c>
      <c r="AZ112" s="52">
        <v>3.2696464018569</v>
      </c>
      <c r="BA112" s="52">
        <v>3.26343583993675</v>
      </c>
      <c r="BB112" s="52">
        <v>3.33817182279123</v>
      </c>
      <c r="BC112" s="52">
        <v>3.45497058367057</v>
      </c>
      <c r="BD112" s="52">
        <v>3.4744315130735</v>
      </c>
      <c r="BE112" s="53">
        <v>3.55251525524715</v>
      </c>
      <c r="BF112" s="457">
        <v>0.019680173888118</v>
      </c>
      <c r="BG112" s="457">
        <v>0.0420608170141987</v>
      </c>
      <c r="BH112" s="457">
        <v>0.571350372108761</v>
      </c>
    </row>
    <row r="113" spans="8:8">
      <c r="A113" s="45" t="s">
        <v>196</v>
      </c>
      <c r="B113" s="52">
        <v>0.0</v>
      </c>
      <c r="C113" s="52">
        <v>0.0</v>
      </c>
      <c r="D113" s="52">
        <v>0.0</v>
      </c>
      <c r="E113" s="52">
        <v>0.0</v>
      </c>
      <c r="F113" s="52">
        <v>0.0</v>
      </c>
      <c r="G113" s="52">
        <v>0.00562232491253645</v>
      </c>
      <c r="H113" s="52">
        <v>0.0224225986370262</v>
      </c>
      <c r="I113" s="52">
        <v>0.0223892333942744</v>
      </c>
      <c r="J113" s="52">
        <v>0.0238484280940233</v>
      </c>
      <c r="K113" s="52">
        <v>0.0250721947142857</v>
      </c>
      <c r="L113" s="52">
        <v>0.0279610021650943</v>
      </c>
      <c r="M113" s="52">
        <v>0.0326254051654519</v>
      </c>
      <c r="N113" s="52">
        <v>0.0359170057031671</v>
      </c>
      <c r="O113" s="52">
        <v>0.0397508073708791</v>
      </c>
      <c r="P113" s="52">
        <v>0.0490035316339286</v>
      </c>
      <c r="Q113" s="52">
        <v>0.0631271509360215</v>
      </c>
      <c r="R113" s="52">
        <v>0.086796406381579</v>
      </c>
      <c r="S113" s="52">
        <v>0.0929063469359568</v>
      </c>
      <c r="T113" s="52">
        <v>0.110684001422111</v>
      </c>
      <c r="U113" s="52">
        <v>0.113071955640487</v>
      </c>
      <c r="V113" s="52">
        <v>0.118115730828779</v>
      </c>
      <c r="W113" s="52">
        <v>0.120265934446748</v>
      </c>
      <c r="X113" s="52">
        <v>0.118120873380332</v>
      </c>
      <c r="Y113" s="52">
        <v>0.120040662014454</v>
      </c>
      <c r="Z113" s="52">
        <v>0.130918504864061</v>
      </c>
      <c r="AA113" s="52">
        <v>0.155683952884875</v>
      </c>
      <c r="AB113" s="52">
        <v>0.156437402480287</v>
      </c>
      <c r="AC113" s="52">
        <v>0.172600834933786</v>
      </c>
      <c r="AD113" s="52">
        <v>0.169535958140166</v>
      </c>
      <c r="AE113" s="52">
        <v>0.189717270280143</v>
      </c>
      <c r="AF113" s="52">
        <v>0.226423661400086</v>
      </c>
      <c r="AG113" s="52">
        <v>0.239140009624592</v>
      </c>
      <c r="AH113" s="52">
        <v>0.273215187479333</v>
      </c>
      <c r="AI113" s="52">
        <v>0.298443008054104</v>
      </c>
      <c r="AJ113" s="52">
        <v>0.349033148957176</v>
      </c>
      <c r="AK113" s="52">
        <v>0.393663199437926</v>
      </c>
      <c r="AL113" s="52">
        <v>0.414402714503593</v>
      </c>
      <c r="AM113" s="52">
        <v>0.433428340427064</v>
      </c>
      <c r="AN113" s="52">
        <v>0.462270080954582</v>
      </c>
      <c r="AO113" s="52">
        <v>0.492700562113605</v>
      </c>
      <c r="AP113" s="52">
        <v>0.525395932570708</v>
      </c>
      <c r="AQ113" s="52">
        <v>0.590317721273342</v>
      </c>
      <c r="AR113" s="52">
        <v>0.672207273137836</v>
      </c>
      <c r="AS113" s="52">
        <v>0.7767262522739</v>
      </c>
      <c r="AT113" s="52">
        <v>0.898732400877915</v>
      </c>
      <c r="AU113" s="52">
        <v>1.06619583666855</v>
      </c>
      <c r="AV113" s="52">
        <v>1.13458773157239</v>
      </c>
      <c r="AW113" s="52">
        <v>1.2320796208536</v>
      </c>
      <c r="AX113" s="52">
        <v>1.37496677893591</v>
      </c>
      <c r="AY113" s="52">
        <v>1.57215408768598</v>
      </c>
      <c r="AZ113" s="52">
        <v>1.70869293419067</v>
      </c>
      <c r="BA113" s="52">
        <v>1.81255265487688</v>
      </c>
      <c r="BB113" s="52">
        <v>2.00594699521246</v>
      </c>
      <c r="BC113" s="52">
        <v>2.2013223042144</v>
      </c>
      <c r="BD113" s="52">
        <v>2.4369991254683</v>
      </c>
      <c r="BE113" s="53">
        <v>2.66523733347594</v>
      </c>
      <c r="BF113" s="457">
        <v>0.0906673032753105</v>
      </c>
      <c r="BG113" s="457">
        <v>0.10489878862508</v>
      </c>
      <c r="BH113" s="457">
        <v>0.428649627891239</v>
      </c>
    </row>
    <row r="114" spans="8:8">
      <c r="A114" s="60" t="s">
        <v>197</v>
      </c>
      <c r="B114" s="61">
        <v>0.02909</v>
      </c>
      <c r="C114" s="61">
        <v>0.03979</v>
      </c>
      <c r="D114" s="61">
        <v>0.04316</v>
      </c>
      <c r="E114" s="61">
        <v>0.04818</v>
      </c>
      <c r="F114" s="61">
        <v>0.05243</v>
      </c>
      <c r="G114" s="61">
        <v>0.069402659613</v>
      </c>
      <c r="H114" s="61">
        <v>0.07057850626</v>
      </c>
      <c r="I114" s="61">
        <v>0.0692594404</v>
      </c>
      <c r="J114" s="61">
        <v>0.07442191239</v>
      </c>
      <c r="K114" s="61">
        <v>0.078293092</v>
      </c>
      <c r="L114" s="61">
        <v>0.08282595081</v>
      </c>
      <c r="M114" s="61">
        <v>0.08305585232</v>
      </c>
      <c r="N114" s="61">
        <v>0.08646165321</v>
      </c>
      <c r="O114" s="61">
        <v>0.09118854078</v>
      </c>
      <c r="P114" s="61">
        <v>0.09285327992</v>
      </c>
      <c r="Q114" s="61">
        <v>0.1038727728</v>
      </c>
      <c r="R114" s="61">
        <v>0.10084390151</v>
      </c>
      <c r="S114" s="61">
        <v>0.09287153004</v>
      </c>
      <c r="T114" s="61">
        <v>0.09568938155</v>
      </c>
      <c r="U114" s="61">
        <v>0.09946244808</v>
      </c>
      <c r="V114" s="61">
        <v>0.10414179738</v>
      </c>
      <c r="W114" s="61">
        <v>0.12278870556</v>
      </c>
      <c r="X114" s="61">
        <v>0.12051265294</v>
      </c>
      <c r="Y114" s="61">
        <v>0.12824091804</v>
      </c>
      <c r="Z114" s="61">
        <v>0.12659167893</v>
      </c>
      <c r="AA114" s="61">
        <v>0.173430426315789</v>
      </c>
      <c r="AB114" s="61">
        <v>0.17829808</v>
      </c>
      <c r="AC114" s="61">
        <v>0.187169339999999</v>
      </c>
      <c r="AD114" s="61">
        <v>0.20558823</v>
      </c>
      <c r="AE114" s="61">
        <v>0.212910347093737</v>
      </c>
      <c r="AF114" s="61">
        <v>0.233975544554853</v>
      </c>
      <c r="AG114" s="61">
        <v>0.233420800499573</v>
      </c>
      <c r="AH114" s="61">
        <v>0.278919899841627</v>
      </c>
      <c r="AI114" s="61">
        <v>0.315088982760154</v>
      </c>
      <c r="AJ114" s="61">
        <v>0.322871251734894</v>
      </c>
      <c r="AK114" s="61">
        <v>0.357849742954576</v>
      </c>
      <c r="AL114" s="61">
        <v>0.37318175499299</v>
      </c>
      <c r="AM114" s="61">
        <v>0.421902614773652</v>
      </c>
      <c r="AN114" s="61">
        <v>0.480223581536371</v>
      </c>
      <c r="AO114" s="61">
        <v>0.569416920431368</v>
      </c>
      <c r="AP114" s="61">
        <v>0.643058582983385</v>
      </c>
      <c r="AQ114" s="61">
        <v>0.728111462282425</v>
      </c>
      <c r="AR114" s="61">
        <v>0.807278457026617</v>
      </c>
      <c r="AS114" s="61">
        <v>0.894505729340835</v>
      </c>
      <c r="AT114" s="61">
        <v>0.974269881022647</v>
      </c>
      <c r="AU114" s="61">
        <v>1.10122774326251</v>
      </c>
      <c r="AV114" s="61">
        <v>1.16818127958017</v>
      </c>
      <c r="AW114" s="61">
        <v>1.2933337538642</v>
      </c>
      <c r="AX114" s="61">
        <v>1.34935543014935</v>
      </c>
      <c r="AY114" s="61">
        <v>1.39806218198073</v>
      </c>
      <c r="AZ114" s="61">
        <v>1.43713367657153</v>
      </c>
      <c r="BA114" s="61">
        <v>1.4461013654317</v>
      </c>
      <c r="BB114" s="61">
        <v>1.47154944633942</v>
      </c>
      <c r="BC114" s="61">
        <v>1.4725161214191</v>
      </c>
      <c r="BD114" s="61">
        <v>1.50456820056331</v>
      </c>
      <c r="BE114" s="55">
        <v>1.5059955376201</v>
      </c>
      <c r="BF114" s="464">
        <v>-0.00178616353068983</v>
      </c>
      <c r="BG114" s="464">
        <v>0.0444153838290038</v>
      </c>
      <c r="BH114" s="464">
        <v>0.242208984055021</v>
      </c>
    </row>
    <row r="115" spans="8:8">
      <c r="A115" s="62"/>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c r="Z115" s="62"/>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472"/>
      <c r="BF115" s="62"/>
      <c r="BG115" s="62"/>
      <c r="BH115" s="62"/>
    </row>
    <row r="116" spans="8:8">
      <c r="A116" s="473" t="s">
        <v>198</v>
      </c>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c r="Z116" s="62"/>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472"/>
      <c r="BF116" s="62"/>
      <c r="BG116" s="62"/>
      <c r="BH116" s="62"/>
    </row>
    <row r="117" spans="8:8">
      <c r="A117" s="454" t="s">
        <v>729</v>
      </c>
      <c r="BD117" s="47"/>
      <c r="BE117" s="45"/>
    </row>
    <row r="118" spans="8:8">
      <c r="A118" s="45" t="s">
        <v>730</v>
      </c>
      <c r="BD118" s="47"/>
      <c r="BE118" s="45"/>
    </row>
    <row r="119" spans="8:8">
      <c r="A119" s="45" t="s">
        <v>201</v>
      </c>
      <c r="BD119" s="47"/>
      <c r="BE119" s="45"/>
    </row>
    <row r="120" spans="8:8">
      <c r="A120" s="45" t="s">
        <v>332</v>
      </c>
      <c r="BD120" s="47"/>
      <c r="BE120" s="45"/>
    </row>
    <row r="121" spans="8:8">
      <c r="A121" s="45" t="s">
        <v>203</v>
      </c>
      <c r="BD121" s="47"/>
      <c r="BE121" s="45"/>
    </row>
    <row r="122" spans="8:8">
      <c r="A122" s="45" t="s">
        <v>740</v>
      </c>
      <c r="BD122" s="47"/>
      <c r="BE122" s="45"/>
    </row>
    <row r="123" spans="8:8">
      <c r="A123" s="45" t="s">
        <v>701</v>
      </c>
      <c r="BD123" s="47"/>
      <c r="BE123" s="45"/>
    </row>
    <row r="124" spans="8:8">
      <c r="A124" s="47" t="s">
        <v>762</v>
      </c>
      <c r="BD124" s="47"/>
      <c r="BE124" s="45"/>
    </row>
    <row r="125" spans="8:8">
      <c r="A125" s="47" t="s">
        <v>230</v>
      </c>
      <c r="BD125" s="47"/>
      <c r="BE125" s="45"/>
    </row>
  </sheetData>
  <mergeCells count="1">
    <mergeCell ref="BF2:BG2"/>
  </mergeCells>
  <conditionalFormatting sqref="BF54:BH54">
    <cfRule type="cellIs" operator="greaterThan" priority="4" dxfId="498">
      <formula>0</formula>
    </cfRule>
    <cfRule type="cellIs" operator="lessThanOrEqual" priority="3" dxfId="499">
      <formula>0</formula>
    </cfRule>
    <cfRule type="cellIs" operator="greaterThan" priority="2" dxfId="500">
      <formula>0</formula>
    </cfRule>
    <cfRule type="cellIs" operator="lessThanOrEqual" priority="1" dxfId="501">
      <formula>0</formula>
    </cfRule>
  </conditionalFormatting>
  <conditionalFormatting sqref="BF4:BH53 BF55:BH114">
    <cfRule type="cellIs" operator="lessThanOrEqual" priority="7" dxfId="502">
      <formula>0</formula>
    </cfRule>
    <cfRule type="cellIs" operator="greaterThan" priority="8" dxfId="503">
      <formula>0</formula>
    </cfRule>
  </conditionalFormatting>
  <conditionalFormatting sqref="BF4:BH53 BF55:BH56">
    <cfRule type="cellIs" operator="greaterThan" priority="6" dxfId="504">
      <formula>0</formula>
    </cfRule>
    <cfRule type="cellIs" operator="lessThanOrEqual" priority="5" dxfId="505">
      <formula>0</formula>
    </cfRule>
  </conditionalFormatting>
  <hyperlinks>
    <hyperlink ref="L1" location="Contents!A1" display="Contents"/>
    <hyperlink ref="BJ1" location="Contents!A1" display="Contents"/>
  </hyperlinks>
  <pageMargins left="0.75" right="0.75" top="1.0" bottom="1.0" header="0.5" footer="0.5"/>
</worksheet>
</file>

<file path=xl/worksheets/sheet63.xml><?xml version="1.0" encoding="utf-8"?>
<worksheet xmlns:r="http://schemas.openxmlformats.org/officeDocument/2006/relationships" xmlns="http://schemas.openxmlformats.org/spreadsheetml/2006/main">
  <dimension ref="A1:AL89"/>
  <sheetViews>
    <sheetView workbookViewId="0" showGridLines="0">
      <pane xSplit="1" ySplit="3" topLeftCell="U76" state="frozen" activePane="bottomRight"/>
      <selection pane="bottomRight" activeCell="AK1" sqref="AK1"/>
    </sheetView>
  </sheetViews>
  <sheetFormatPr defaultRowHeight="13.8" defaultColWidth="9"/>
  <cols>
    <col min="1" max="1" customWidth="1" width="47.164062" style="792"/>
    <col min="2" max="23" customWidth="0" width="9.1640625" style="792"/>
    <col min="24" max="31" customWidth="1" width="9.5" style="792"/>
    <col min="32" max="32" customWidth="1" width="9.5" style="793"/>
    <col min="33" max="34" customWidth="1" width="9.832031" style="792"/>
    <col min="35" max="35" customWidth="1" width="9.5" style="792"/>
    <col min="36" max="16384" customWidth="0" width="9.1640625" style="792"/>
  </cols>
  <sheetData>
    <row r="1" spans="8:8" s="794" ht="12.0" customFormat="1" customHeight="1">
      <c r="A1" s="795" t="s">
        <v>763</v>
      </c>
      <c r="B1" s="796"/>
      <c r="C1" s="796"/>
      <c r="D1" s="797"/>
      <c r="E1" s="796"/>
      <c r="F1" s="796"/>
      <c r="G1" s="798"/>
      <c r="H1" s="798"/>
      <c r="I1" s="798"/>
      <c r="J1" s="798"/>
      <c r="K1" s="798"/>
      <c r="L1" s="799" t="s">
        <v>89</v>
      </c>
      <c r="M1" s="798"/>
      <c r="N1" s="798"/>
      <c r="O1" s="800"/>
      <c r="P1" s="800"/>
      <c r="Q1" s="800"/>
      <c r="R1" s="800"/>
      <c r="S1" s="800"/>
      <c r="T1" s="800"/>
      <c r="U1" s="800"/>
      <c r="V1" s="800"/>
      <c r="W1" s="801"/>
      <c r="X1" s="801"/>
      <c r="Y1" s="801"/>
      <c r="Z1" s="802"/>
      <c r="AA1" s="802"/>
      <c r="AB1" s="802"/>
      <c r="AC1" s="802"/>
      <c r="AD1" s="802"/>
      <c r="AE1" s="802"/>
      <c r="AF1" s="803"/>
      <c r="AG1" s="802"/>
      <c r="AH1" s="802"/>
      <c r="AI1" s="804"/>
      <c r="AK1" s="799" t="s">
        <v>89</v>
      </c>
    </row>
    <row r="2" spans="8:8" s="794" ht="12.0" customFormat="1" customHeight="1">
      <c r="A2" s="805"/>
      <c r="B2" s="796"/>
      <c r="C2" s="796"/>
      <c r="D2" s="796"/>
      <c r="E2" s="796"/>
      <c r="F2" s="796"/>
      <c r="G2" s="798"/>
      <c r="H2" s="798"/>
      <c r="I2" s="798"/>
      <c r="J2" s="798"/>
      <c r="K2" s="798"/>
      <c r="L2" s="806"/>
      <c r="M2" s="798"/>
      <c r="N2" s="798"/>
      <c r="O2" s="800"/>
      <c r="P2" s="800"/>
      <c r="Q2" s="800"/>
      <c r="R2" s="800"/>
      <c r="S2" s="800"/>
      <c r="T2" s="800"/>
      <c r="U2" s="800"/>
      <c r="V2" s="800"/>
      <c r="W2" s="807"/>
      <c r="X2" s="801"/>
      <c r="Y2" s="801"/>
      <c r="Z2" s="802"/>
      <c r="AA2" s="802"/>
      <c r="AB2" s="802"/>
      <c r="AC2" s="802"/>
      <c r="AD2" s="802"/>
      <c r="AE2" s="802"/>
      <c r="AF2" s="803"/>
      <c r="AG2" s="804" t="s">
        <v>90</v>
      </c>
      <c r="AH2" s="804"/>
      <c r="AI2" s="804" t="s">
        <v>91</v>
      </c>
    </row>
    <row r="3" spans="8:8" s="794" ht="12.0" customFormat="1" customHeight="1">
      <c r="A3" s="808" t="s">
        <v>764</v>
      </c>
      <c r="B3" s="809">
        <v>1990.0</v>
      </c>
      <c r="C3" s="809">
        <v>1991.0</v>
      </c>
      <c r="D3" s="809">
        <v>1992.0</v>
      </c>
      <c r="E3" s="809">
        <v>1993.0</v>
      </c>
      <c r="F3" s="809">
        <v>1994.0</v>
      </c>
      <c r="G3" s="810">
        <v>1995.0</v>
      </c>
      <c r="H3" s="810">
        <v>1996.0</v>
      </c>
      <c r="I3" s="810">
        <v>1997.0</v>
      </c>
      <c r="J3" s="810">
        <v>1998.0</v>
      </c>
      <c r="K3" s="810">
        <v>1999.0</v>
      </c>
      <c r="L3" s="810">
        <v>2000.0</v>
      </c>
      <c r="M3" s="798">
        <v>2001.0</v>
      </c>
      <c r="N3" s="798">
        <v>2002.0</v>
      </c>
      <c r="O3" s="798">
        <v>2003.0</v>
      </c>
      <c r="P3" s="798">
        <v>2004.0</v>
      </c>
      <c r="Q3" s="798">
        <v>2005.0</v>
      </c>
      <c r="R3" s="798">
        <v>2006.0</v>
      </c>
      <c r="S3" s="798">
        <v>2007.0</v>
      </c>
      <c r="T3" s="798">
        <v>2008.0</v>
      </c>
      <c r="U3" s="798">
        <v>2009.0</v>
      </c>
      <c r="V3" s="798">
        <v>2010.0</v>
      </c>
      <c r="W3" s="801">
        <v>2011.0</v>
      </c>
      <c r="X3" s="801">
        <v>2012.0</v>
      </c>
      <c r="Y3" s="807">
        <v>2013.0</v>
      </c>
      <c r="Z3" s="800">
        <v>2014.0</v>
      </c>
      <c r="AA3" s="800">
        <v>2015.0</v>
      </c>
      <c r="AB3" s="800">
        <v>2016.0</v>
      </c>
      <c r="AC3" s="800">
        <v>2017.0</v>
      </c>
      <c r="AD3" s="800">
        <v>2018.0</v>
      </c>
      <c r="AE3" s="800">
        <v>2019.0</v>
      </c>
      <c r="AF3" s="811">
        <v>2020.0</v>
      </c>
      <c r="AG3" s="804">
        <v>2020.0</v>
      </c>
      <c r="AH3" s="804" t="s">
        <v>93</v>
      </c>
      <c r="AI3" s="804">
        <v>2020.0</v>
      </c>
    </row>
    <row r="4" spans="8:8" s="794" ht="12.0" customFormat="1" customHeight="1">
      <c r="A4" s="808"/>
      <c r="B4" s="812"/>
      <c r="C4" s="812"/>
      <c r="D4" s="812"/>
      <c r="E4" s="812"/>
      <c r="F4" s="812"/>
      <c r="G4" s="813"/>
      <c r="H4" s="813"/>
      <c r="I4" s="813"/>
      <c r="J4" s="813"/>
      <c r="K4" s="813"/>
      <c r="L4" s="813"/>
      <c r="M4" s="814"/>
      <c r="N4" s="814"/>
      <c r="O4" s="814"/>
      <c r="P4" s="814"/>
      <c r="Q4" s="814"/>
      <c r="R4" s="814"/>
      <c r="S4" s="814"/>
      <c r="T4" s="814"/>
      <c r="U4" s="814"/>
      <c r="V4" s="814"/>
      <c r="W4" s="815"/>
      <c r="X4" s="815"/>
      <c r="Y4" s="816"/>
      <c r="Z4" s="817"/>
      <c r="AA4" s="817"/>
      <c r="AB4" s="817"/>
      <c r="AC4" s="817"/>
      <c r="AD4" s="817"/>
      <c r="AE4" s="817"/>
      <c r="AF4" s="818"/>
      <c r="AG4" s="819"/>
      <c r="AH4" s="819"/>
      <c r="AI4" s="819"/>
    </row>
    <row r="5" spans="8:8" s="800" ht="12.0" customFormat="1" customHeight="1">
      <c r="A5" s="820" t="s">
        <v>94</v>
      </c>
      <c r="B5" s="821">
        <v>0.0</v>
      </c>
      <c r="C5" s="821">
        <v>0.0</v>
      </c>
      <c r="D5" s="821">
        <v>0.0</v>
      </c>
      <c r="E5" s="821">
        <v>0.0</v>
      </c>
      <c r="F5" s="821">
        <v>0.0</v>
      </c>
      <c r="G5" s="821">
        <v>0.0</v>
      </c>
      <c r="H5" s="821">
        <v>0.0</v>
      </c>
      <c r="I5" s="821">
        <v>0.0</v>
      </c>
      <c r="J5" s="821">
        <v>0.0</v>
      </c>
      <c r="K5" s="821">
        <v>0.931566639574333</v>
      </c>
      <c r="L5" s="821">
        <v>2.02752739201473</v>
      </c>
      <c r="M5" s="821">
        <v>2.13712346725876</v>
      </c>
      <c r="N5" s="821">
        <v>2.19192150488078</v>
      </c>
      <c r="O5" s="821">
        <v>2.19192150488078</v>
      </c>
      <c r="P5" s="821">
        <v>2.19192150488078</v>
      </c>
      <c r="Q5" s="821">
        <v>2.41111365536886</v>
      </c>
      <c r="R5" s="821">
        <v>3.09243353797163</v>
      </c>
      <c r="S5" s="821">
        <v>9.02595367571294</v>
      </c>
      <c r="T5" s="821">
        <v>9.65804761768657</v>
      </c>
      <c r="U5" s="821">
        <v>14.0693646634201</v>
      </c>
      <c r="V5" s="821">
        <v>15.0759551779711</v>
      </c>
      <c r="W5" s="821">
        <v>17.7924685837628</v>
      </c>
      <c r="X5" s="821">
        <v>17.4076662015199</v>
      </c>
      <c r="Y5" s="821">
        <v>18.4994091082709</v>
      </c>
      <c r="Z5" s="821">
        <v>21.660122575576</v>
      </c>
      <c r="AA5" s="821">
        <v>20.6918482703692</v>
      </c>
      <c r="AB5" s="821">
        <v>22.3241561311105</v>
      </c>
      <c r="AC5" s="821">
        <v>22.2425859882691</v>
      </c>
      <c r="AD5" s="821">
        <v>22.4345670847217</v>
      </c>
      <c r="AE5" s="821">
        <v>23.8493814958637</v>
      </c>
      <c r="AF5" s="822">
        <v>21.427592074391</v>
      </c>
      <c r="AG5" s="823">
        <v>-0.101545166774775</v>
      </c>
      <c r="AH5" s="823">
        <v>0.0541933284975813</v>
      </c>
      <c r="AI5" s="823">
        <v>0.0127811444302627</v>
      </c>
    </row>
    <row r="6" spans="8:8" s="800" ht="12.0" customFormat="1" customHeight="1">
      <c r="A6" s="820" t="s">
        <v>95</v>
      </c>
      <c r="B6" s="821">
        <v>0.0</v>
      </c>
      <c r="C6" s="821">
        <v>0.0</v>
      </c>
      <c r="D6" s="821">
        <v>0.0</v>
      </c>
      <c r="E6" s="821">
        <v>0.0</v>
      </c>
      <c r="F6" s="821">
        <v>0.0</v>
      </c>
      <c r="G6" s="821">
        <v>0.0</v>
      </c>
      <c r="H6" s="821">
        <v>0.0</v>
      </c>
      <c r="I6" s="821">
        <v>0.0</v>
      </c>
      <c r="J6" s="821">
        <v>0.0</v>
      </c>
      <c r="K6" s="821">
        <v>0.0</v>
      </c>
      <c r="L6" s="821">
        <v>0.0</v>
      </c>
      <c r="M6" s="821">
        <v>0.0</v>
      </c>
      <c r="N6" s="821">
        <v>0.0</v>
      </c>
      <c r="O6" s="821">
        <v>0.0</v>
      </c>
      <c r="P6" s="821">
        <v>0.0</v>
      </c>
      <c r="Q6" s="821">
        <v>0.0</v>
      </c>
      <c r="R6" s="821">
        <v>0.0</v>
      </c>
      <c r="S6" s="821">
        <v>0.0</v>
      </c>
      <c r="T6" s="821">
        <v>0.0</v>
      </c>
      <c r="U6" s="821">
        <v>0.0</v>
      </c>
      <c r="V6" s="821">
        <v>0.0</v>
      </c>
      <c r="W6" s="821">
        <v>0.0</v>
      </c>
      <c r="X6" s="821">
        <v>0.0</v>
      </c>
      <c r="Y6" s="821">
        <v>0.0</v>
      </c>
      <c r="Z6" s="821">
        <v>0.0</v>
      </c>
      <c r="AA6" s="821">
        <v>0.0</v>
      </c>
      <c r="AB6" s="821">
        <v>0.0</v>
      </c>
      <c r="AC6" s="821">
        <v>0.0</v>
      </c>
      <c r="AD6" s="821">
        <v>0.0</v>
      </c>
      <c r="AE6" s="821">
        <v>0.0</v>
      </c>
      <c r="AF6" s="822">
        <v>0.0</v>
      </c>
      <c r="AG6" s="823">
        <v>0.0</v>
      </c>
      <c r="AH6" s="823">
        <v>0.0</v>
      </c>
      <c r="AI6" s="823">
        <v>0.0</v>
      </c>
    </row>
    <row r="7" spans="8:8" s="800" ht="12.0" customFormat="1" customHeight="1">
      <c r="A7" s="820" t="s">
        <v>96</v>
      </c>
      <c r="B7" s="821">
        <v>26.9695247307056</v>
      </c>
      <c r="C7" s="821">
        <v>31.2504016961351</v>
      </c>
      <c r="D7" s="821">
        <v>35.4341986652215</v>
      </c>
      <c r="E7" s="821">
        <v>41.6383242969208</v>
      </c>
      <c r="F7" s="821">
        <v>46.4939067947971</v>
      </c>
      <c r="G7" s="821">
        <v>48.9724506221061</v>
      </c>
      <c r="H7" s="821">
        <v>35.0187823538684</v>
      </c>
      <c r="I7" s="821">
        <v>46.4711817597056</v>
      </c>
      <c r="J7" s="821">
        <v>50.6813732609843</v>
      </c>
      <c r="K7" s="821">
        <v>52.8447966016917</v>
      </c>
      <c r="L7" s="821">
        <v>58.360104667481</v>
      </c>
      <c r="M7" s="821">
        <v>64.1509808233565</v>
      </c>
      <c r="N7" s="821">
        <v>77.7833369836191</v>
      </c>
      <c r="O7" s="821">
        <v>101.952450035208</v>
      </c>
      <c r="P7" s="821">
        <v>124.024309860618</v>
      </c>
      <c r="Q7" s="821">
        <v>145.900885460414</v>
      </c>
      <c r="R7" s="821">
        <v>190.15705052131</v>
      </c>
      <c r="S7" s="821">
        <v>262.5583224083</v>
      </c>
      <c r="T7" s="821">
        <v>372.601056027791</v>
      </c>
      <c r="U7" s="821">
        <v>423.324386952273</v>
      </c>
      <c r="V7" s="821">
        <v>498.846909282105</v>
      </c>
      <c r="W7" s="821">
        <v>556.421631648669</v>
      </c>
      <c r="X7" s="821">
        <v>530.609524629881</v>
      </c>
      <c r="Y7" s="821">
        <v>555.331326817439</v>
      </c>
      <c r="Z7" s="821">
        <v>587.636536405677</v>
      </c>
      <c r="AA7" s="821">
        <v>604.600615155271</v>
      </c>
      <c r="AB7" s="821">
        <v>641.719935468504</v>
      </c>
      <c r="AC7" s="821">
        <v>663.920574231184</v>
      </c>
      <c r="AD7" s="821">
        <v>684.104687438168</v>
      </c>
      <c r="AE7" s="821">
        <v>665.378026646749</v>
      </c>
      <c r="AF7" s="822">
        <v>601.574404072627</v>
      </c>
      <c r="AG7" s="823">
        <v>-0.0958907869195328</v>
      </c>
      <c r="AH7" s="823">
        <v>0.0462597463530456</v>
      </c>
      <c r="AI7" s="823">
        <v>0.358827502283406</v>
      </c>
    </row>
    <row r="8" spans="8:8" s="824" ht="12.0" customFormat="1" customHeight="1">
      <c r="A8" s="825" t="s">
        <v>97</v>
      </c>
      <c r="B8" s="826">
        <v>26.9695247307056</v>
      </c>
      <c r="C8" s="826">
        <v>31.2504016961351</v>
      </c>
      <c r="D8" s="826">
        <v>35.4341986652215</v>
      </c>
      <c r="E8" s="826">
        <v>41.6383242969208</v>
      </c>
      <c r="F8" s="826">
        <v>46.4939067947971</v>
      </c>
      <c r="G8" s="826">
        <v>48.9724506221061</v>
      </c>
      <c r="H8" s="826">
        <v>35.0187823538684</v>
      </c>
      <c r="I8" s="826">
        <v>46.4711817597056</v>
      </c>
      <c r="J8" s="826">
        <v>50.6813732609843</v>
      </c>
      <c r="K8" s="826">
        <v>53.776363241266</v>
      </c>
      <c r="L8" s="826">
        <v>60.3876320594957</v>
      </c>
      <c r="M8" s="826">
        <v>66.2881042906153</v>
      </c>
      <c r="N8" s="826">
        <v>79.9752584884999</v>
      </c>
      <c r="O8" s="826">
        <v>104.144371540089</v>
      </c>
      <c r="P8" s="826">
        <v>126.216231365499</v>
      </c>
      <c r="Q8" s="826">
        <v>148.311999115783</v>
      </c>
      <c r="R8" s="826">
        <v>193.249484059282</v>
      </c>
      <c r="S8" s="826">
        <v>271.584276084013</v>
      </c>
      <c r="T8" s="826">
        <v>382.259103645478</v>
      </c>
      <c r="U8" s="826">
        <v>437.393751615693</v>
      </c>
      <c r="V8" s="826">
        <v>513.922864460076</v>
      </c>
      <c r="W8" s="826">
        <v>574.214100232431</v>
      </c>
      <c r="X8" s="826">
        <v>548.017190831401</v>
      </c>
      <c r="Y8" s="826">
        <v>573.83073592571</v>
      </c>
      <c r="Z8" s="826">
        <v>609.296658981253</v>
      </c>
      <c r="AA8" s="826">
        <v>625.29246342564</v>
      </c>
      <c r="AB8" s="826">
        <v>664.044091599615</v>
      </c>
      <c r="AC8" s="826">
        <v>686.163160219453</v>
      </c>
      <c r="AD8" s="826">
        <v>706.53925452289</v>
      </c>
      <c r="AE8" s="826">
        <v>689.227408142613</v>
      </c>
      <c r="AF8" s="826">
        <v>623.001996147018</v>
      </c>
      <c r="AG8" s="827">
        <v>-0.0960864457988764</v>
      </c>
      <c r="AH8" s="827">
        <v>0.0465235276799252</v>
      </c>
      <c r="AI8" s="827">
        <v>0.371608646713669</v>
      </c>
    </row>
    <row r="9" spans="8:8" s="824" ht="12.0" customFormat="1" customHeight="1">
      <c r="A9" s="828"/>
      <c r="B9" s="817"/>
      <c r="C9" s="817"/>
      <c r="D9" s="817"/>
      <c r="E9" s="817"/>
      <c r="F9" s="817"/>
      <c r="G9" s="817"/>
      <c r="H9" s="817"/>
      <c r="I9" s="817"/>
      <c r="J9" s="817"/>
      <c r="K9" s="817"/>
      <c r="L9" s="817"/>
      <c r="M9" s="817"/>
      <c r="N9" s="817"/>
      <c r="O9" s="817"/>
      <c r="P9" s="817"/>
      <c r="Q9" s="817"/>
      <c r="R9" s="817"/>
      <c r="S9" s="817"/>
      <c r="T9" s="817"/>
      <c r="U9" s="817"/>
      <c r="V9" s="817"/>
      <c r="W9" s="817"/>
      <c r="X9" s="817"/>
      <c r="Y9" s="817"/>
      <c r="Z9" s="817"/>
      <c r="AA9" s="817"/>
      <c r="AB9" s="817"/>
      <c r="AC9" s="817"/>
      <c r="AD9" s="817"/>
      <c r="AE9" s="817"/>
      <c r="AF9" s="822"/>
      <c r="AG9" s="829"/>
      <c r="AH9" s="829"/>
      <c r="AI9" s="829"/>
    </row>
    <row r="10" spans="8:8" s="824" ht="12.0" customFormat="1" customHeight="1">
      <c r="A10" s="830" t="s">
        <v>98</v>
      </c>
      <c r="B10" s="821">
        <v>0.0</v>
      </c>
      <c r="C10" s="821">
        <v>0.0</v>
      </c>
      <c r="D10" s="821">
        <v>0.0</v>
      </c>
      <c r="E10" s="821">
        <v>0.0</v>
      </c>
      <c r="F10" s="821">
        <v>0.0</v>
      </c>
      <c r="G10" s="821">
        <v>0.0</v>
      </c>
      <c r="H10" s="821">
        <v>0.0</v>
      </c>
      <c r="I10" s="821">
        <v>0.0</v>
      </c>
      <c r="J10" s="821">
        <v>0.0</v>
      </c>
      <c r="K10" s="821">
        <v>0.0</v>
      </c>
      <c r="L10" s="821">
        <v>0.0855222002916469</v>
      </c>
      <c r="M10" s="821">
        <v>0.171044400583294</v>
      </c>
      <c r="N10" s="821">
        <v>0.171044400583294</v>
      </c>
      <c r="O10" s="821">
        <v>0.171044400583294</v>
      </c>
      <c r="P10" s="821">
        <v>0.171044400583294</v>
      </c>
      <c r="Q10" s="821">
        <v>0.171044400583294</v>
      </c>
      <c r="R10" s="821">
        <v>0.568430787139112</v>
      </c>
      <c r="S10" s="821">
        <v>3.23622860946064</v>
      </c>
      <c r="T10" s="821">
        <v>11.4321379123002</v>
      </c>
      <c r="U10" s="821">
        <v>19.2851077867517</v>
      </c>
      <c r="V10" s="821">
        <v>32.0646931263682</v>
      </c>
      <c r="W10" s="821">
        <v>41.6561978994313</v>
      </c>
      <c r="X10" s="821">
        <v>42.5995906927077</v>
      </c>
      <c r="Y10" s="821">
        <v>38.4227538657835</v>
      </c>
      <c r="Z10" s="821">
        <v>49.2954114860115</v>
      </c>
      <c r="AA10" s="821">
        <v>37.8153691762617</v>
      </c>
      <c r="AB10" s="821">
        <v>52.6710133559034</v>
      </c>
      <c r="AC10" s="821">
        <v>58.3978615008538</v>
      </c>
      <c r="AD10" s="821">
        <v>51.0990027873764</v>
      </c>
      <c r="AE10" s="821">
        <v>46.016410923081</v>
      </c>
      <c r="AF10" s="822">
        <v>27.4914394420107</v>
      </c>
      <c r="AG10" s="829">
        <v>-0.402573149653844</v>
      </c>
      <c r="AH10" s="829">
        <v>0.0908601256122989</v>
      </c>
      <c r="AI10" s="829">
        <v>0.0163981121576464</v>
      </c>
    </row>
    <row r="11" spans="8:8" s="824" ht="12.0" customFormat="1" customHeight="1">
      <c r="A11" s="831" t="s">
        <v>99</v>
      </c>
      <c r="B11" s="821">
        <v>104.774299384741</v>
      </c>
      <c r="C11" s="821">
        <v>117.511808406916</v>
      </c>
      <c r="D11" s="821">
        <v>107.370503088319</v>
      </c>
      <c r="E11" s="821">
        <v>104.442687470637</v>
      </c>
      <c r="F11" s="821">
        <v>114.701178266086</v>
      </c>
      <c r="G11" s="821">
        <v>116.899317389934</v>
      </c>
      <c r="H11" s="821">
        <v>129.798737657942</v>
      </c>
      <c r="I11" s="821">
        <v>143.056931878049</v>
      </c>
      <c r="J11" s="821">
        <v>130.620198673598</v>
      </c>
      <c r="K11" s="821">
        <v>120.518604147279</v>
      </c>
      <c r="L11" s="821">
        <v>99.3282304729547</v>
      </c>
      <c r="M11" s="821">
        <v>106.932788015067</v>
      </c>
      <c r="N11" s="821">
        <v>117.35247269382</v>
      </c>
      <c r="O11" s="821">
        <v>135.255955039022</v>
      </c>
      <c r="P11" s="821">
        <v>136.039271473113</v>
      </c>
      <c r="Q11" s="821">
        <v>149.199156684537</v>
      </c>
      <c r="R11" s="821">
        <v>165.69410296126</v>
      </c>
      <c r="S11" s="821">
        <v>214.226997735165</v>
      </c>
      <c r="T11" s="821">
        <v>266.88705094467</v>
      </c>
      <c r="U11" s="821">
        <v>263.523824485591</v>
      </c>
      <c r="V11" s="821">
        <v>292.283061586947</v>
      </c>
      <c r="W11" s="821">
        <v>251.279582473805</v>
      </c>
      <c r="X11" s="821">
        <v>256.560592844512</v>
      </c>
      <c r="Y11" s="821">
        <v>298.785860791339</v>
      </c>
      <c r="Z11" s="821">
        <v>314.613222896318</v>
      </c>
      <c r="AA11" s="821">
        <v>337.547766228811</v>
      </c>
      <c r="AB11" s="821">
        <v>316.874774856811</v>
      </c>
      <c r="AC11" s="821">
        <v>319.668475182255</v>
      </c>
      <c r="AD11" s="821">
        <v>384.129534758638</v>
      </c>
      <c r="AE11" s="821">
        <v>410.845801117635</v>
      </c>
      <c r="AF11" s="822">
        <v>394.569772976932</v>
      </c>
      <c r="AG11" s="829">
        <v>-0.0396159047906225</v>
      </c>
      <c r="AH11" s="829">
        <v>0.0454081867654144</v>
      </c>
      <c r="AI11" s="829">
        <v>0.235353241686044</v>
      </c>
    </row>
    <row r="12" spans="8:8" s="824" ht="12.0" customFormat="1" customHeight="1">
      <c r="A12" s="831" t="s">
        <v>101</v>
      </c>
      <c r="B12" s="821">
        <v>0.0</v>
      </c>
      <c r="C12" s="821">
        <v>0.0</v>
      </c>
      <c r="D12" s="821">
        <v>0.0</v>
      </c>
      <c r="E12" s="821">
        <v>0.0</v>
      </c>
      <c r="F12" s="821">
        <v>0.0</v>
      </c>
      <c r="G12" s="821">
        <v>0.0</v>
      </c>
      <c r="H12" s="821">
        <v>0.0</v>
      </c>
      <c r="I12" s="821">
        <v>0.0</v>
      </c>
      <c r="J12" s="821">
        <v>0.0</v>
      </c>
      <c r="K12" s="821">
        <v>0.0</v>
      </c>
      <c r="L12" s="821">
        <v>0.0</v>
      </c>
      <c r="M12" s="821">
        <v>0.0</v>
      </c>
      <c r="N12" s="821">
        <v>0.0</v>
      </c>
      <c r="O12" s="821">
        <v>0.0</v>
      </c>
      <c r="P12" s="821">
        <v>0.0</v>
      </c>
      <c r="Q12" s="821">
        <v>0.276487926946152</v>
      </c>
      <c r="R12" s="821">
        <v>2.53172157049707</v>
      </c>
      <c r="S12" s="821">
        <v>2.72226585093164</v>
      </c>
      <c r="T12" s="821">
        <v>2.81207832130562</v>
      </c>
      <c r="U12" s="821">
        <v>5.87123683577135</v>
      </c>
      <c r="V12" s="821">
        <v>8.46415874826799</v>
      </c>
      <c r="W12" s="821">
        <v>10.6999219346049</v>
      </c>
      <c r="X12" s="821">
        <v>11.7013986576532</v>
      </c>
      <c r="Y12" s="821">
        <v>12.1484695005358</v>
      </c>
      <c r="Z12" s="821">
        <v>12.6313739008121</v>
      </c>
      <c r="AA12" s="821">
        <v>12.9332555914936</v>
      </c>
      <c r="AB12" s="821">
        <v>12.5471940460769</v>
      </c>
      <c r="AC12" s="821">
        <v>11.5302325759234</v>
      </c>
      <c r="AD12" s="821">
        <v>14.4044112757773</v>
      </c>
      <c r="AE12" s="821">
        <v>12.8564178774948</v>
      </c>
      <c r="AF12" s="822">
        <v>11.7035063425187</v>
      </c>
      <c r="AG12" s="829">
        <v>-0.089675953750246</v>
      </c>
      <c r="AH12" s="829">
        <v>0.0815311640946954</v>
      </c>
      <c r="AI12" s="829">
        <v>0.00698091527899679</v>
      </c>
    </row>
    <row r="13" spans="8:8" s="824" ht="12.0" customFormat="1" customHeight="1">
      <c r="A13" s="831" t="s">
        <v>215</v>
      </c>
      <c r="B13" s="821">
        <v>1.30047885218865</v>
      </c>
      <c r="C13" s="821">
        <v>1.27648306951691</v>
      </c>
      <c r="D13" s="821">
        <v>1.2041050858561</v>
      </c>
      <c r="E13" s="821">
        <v>0.961021836193748</v>
      </c>
      <c r="F13" s="821">
        <v>0.885811330088522</v>
      </c>
      <c r="G13" s="821">
        <v>0.799893435902903</v>
      </c>
      <c r="H13" s="821">
        <v>0.746843397198799</v>
      </c>
      <c r="I13" s="821">
        <v>0.678960306537311</v>
      </c>
      <c r="J13" s="821">
        <v>0.558938194323691</v>
      </c>
      <c r="K13" s="821">
        <v>0.636618648021447</v>
      </c>
      <c r="L13" s="821">
        <v>0.611149155603222</v>
      </c>
      <c r="M13" s="821">
        <v>0.585427194075838</v>
      </c>
      <c r="N13" s="821">
        <v>2.23852604095445</v>
      </c>
      <c r="O13" s="821">
        <v>2.85619330736581</v>
      </c>
      <c r="P13" s="821">
        <v>2.80335323096429</v>
      </c>
      <c r="Q13" s="821">
        <v>2.94218258130039</v>
      </c>
      <c r="R13" s="821">
        <v>5.38401732629268</v>
      </c>
      <c r="S13" s="821">
        <v>6.60911351346197</v>
      </c>
      <c r="T13" s="821">
        <v>8.7391378866281</v>
      </c>
      <c r="U13" s="821">
        <v>3.49117691412456</v>
      </c>
      <c r="V13" s="821">
        <v>3.63089046295842</v>
      </c>
      <c r="W13" s="821">
        <v>4.98359565913999</v>
      </c>
      <c r="X13" s="821">
        <v>4.95471352642754</v>
      </c>
      <c r="Y13" s="821">
        <v>6.45722319397528</v>
      </c>
      <c r="Z13" s="821">
        <v>7.27351380792597</v>
      </c>
      <c r="AA13" s="821">
        <v>7.78278419269111</v>
      </c>
      <c r="AB13" s="821">
        <v>9.77956638850439</v>
      </c>
      <c r="AC13" s="821">
        <v>9.85071547552311</v>
      </c>
      <c r="AD13" s="821">
        <v>11.0370048821158</v>
      </c>
      <c r="AE13" s="821">
        <v>12.6413994089874</v>
      </c>
      <c r="AF13" s="822">
        <v>12.2505551837021</v>
      </c>
      <c r="AG13" s="829">
        <v>-0.0309177973609015</v>
      </c>
      <c r="AH13" s="829">
        <v>0.137319091924345</v>
      </c>
      <c r="AI13" s="829">
        <v>0.0073072193371149</v>
      </c>
    </row>
    <row r="14" spans="8:8" s="800" ht="12.0" customFormat="1" customHeight="1">
      <c r="A14" s="832" t="s">
        <v>109</v>
      </c>
      <c r="B14" s="826">
        <v>106.07477823693</v>
      </c>
      <c r="C14" s="826">
        <v>118.788291476433</v>
      </c>
      <c r="D14" s="826">
        <v>108.574608174175</v>
      </c>
      <c r="E14" s="826">
        <v>105.403709306831</v>
      </c>
      <c r="F14" s="826">
        <v>115.586989596174</v>
      </c>
      <c r="G14" s="826">
        <v>117.699210825837</v>
      </c>
      <c r="H14" s="826">
        <v>130.545581055141</v>
      </c>
      <c r="I14" s="826">
        <v>143.735892184586</v>
      </c>
      <c r="J14" s="826">
        <v>131.179136867922</v>
      </c>
      <c r="K14" s="826">
        <v>121.155222795301</v>
      </c>
      <c r="L14" s="826">
        <v>100.02490182885</v>
      </c>
      <c r="M14" s="826">
        <v>107.689259609726</v>
      </c>
      <c r="N14" s="826">
        <v>119.762043135358</v>
      </c>
      <c r="O14" s="826">
        <v>138.283192746971</v>
      </c>
      <c r="P14" s="826">
        <v>139.013669104661</v>
      </c>
      <c r="Q14" s="826">
        <v>152.588871593366</v>
      </c>
      <c r="R14" s="826">
        <v>174.178272645189</v>
      </c>
      <c r="S14" s="826">
        <v>226.794605709019</v>
      </c>
      <c r="T14" s="826">
        <v>289.870405064904</v>
      </c>
      <c r="U14" s="826">
        <v>292.171346022239</v>
      </c>
      <c r="V14" s="826">
        <v>336.442803924541</v>
      </c>
      <c r="W14" s="826">
        <v>308.619297966982</v>
      </c>
      <c r="X14" s="826">
        <v>315.816295721301</v>
      </c>
      <c r="Y14" s="826">
        <v>355.814307351633</v>
      </c>
      <c r="Z14" s="826">
        <v>383.813522091067</v>
      </c>
      <c r="AA14" s="826">
        <v>396.079175189257</v>
      </c>
      <c r="AB14" s="826">
        <v>391.872548647295</v>
      </c>
      <c r="AC14" s="826">
        <v>399.447284734555</v>
      </c>
      <c r="AD14" s="826">
        <v>460.669953703908</v>
      </c>
      <c r="AE14" s="826">
        <v>482.360029327198</v>
      </c>
      <c r="AF14" s="826">
        <v>446.015273945163</v>
      </c>
      <c r="AG14" s="833">
        <v>-0.0753477758775516</v>
      </c>
      <c r="AH14" s="833">
        <v>0.0514130646081912</v>
      </c>
      <c r="AI14" s="833">
        <v>0.266039488459802</v>
      </c>
    </row>
    <row r="15" spans="8:8" s="800" ht="12.0" customFormat="1" customHeight="1">
      <c r="A15" s="834"/>
      <c r="B15" s="817"/>
      <c r="C15" s="817"/>
      <c r="D15" s="817"/>
      <c r="E15" s="817"/>
      <c r="F15" s="817"/>
      <c r="G15" s="817"/>
      <c r="H15" s="817"/>
      <c r="I15" s="817"/>
      <c r="J15" s="817"/>
      <c r="K15" s="817"/>
      <c r="L15" s="817"/>
      <c r="M15" s="817"/>
      <c r="N15" s="817"/>
      <c r="O15" s="817"/>
      <c r="P15" s="817"/>
      <c r="Q15" s="817"/>
      <c r="R15" s="817"/>
      <c r="S15" s="817"/>
      <c r="T15" s="817"/>
      <c r="U15" s="817"/>
      <c r="V15" s="817"/>
      <c r="W15" s="817"/>
      <c r="X15" s="817"/>
      <c r="Y15" s="817"/>
      <c r="Z15" s="817"/>
      <c r="AA15" s="817"/>
      <c r="AB15" s="817"/>
      <c r="AC15" s="817"/>
      <c r="AD15" s="817"/>
      <c r="AE15" s="817"/>
      <c r="AF15" s="822"/>
      <c r="AG15" s="823"/>
      <c r="AH15" s="823"/>
      <c r="AI15" s="823"/>
    </row>
    <row r="16" spans="8:8" s="800" ht="12.0" customFormat="1" customHeight="1">
      <c r="A16" s="831" t="s">
        <v>110</v>
      </c>
      <c r="B16" s="821">
        <v>0.118093625563369</v>
      </c>
      <c r="C16" s="821">
        <v>0.129340637521785</v>
      </c>
      <c r="D16" s="821">
        <v>0.143942291025174</v>
      </c>
      <c r="E16" s="821">
        <v>0.163081673397033</v>
      </c>
      <c r="F16" s="821">
        <v>0.108721115598022</v>
      </c>
      <c r="G16" s="821">
        <v>0.209944223223766</v>
      </c>
      <c r="H16" s="821">
        <v>0.22806440915677</v>
      </c>
      <c r="I16" s="821">
        <v>0.247434263085153</v>
      </c>
      <c r="J16" s="821">
        <v>0.266179283015846</v>
      </c>
      <c r="K16" s="821">
        <v>0.292422310918817</v>
      </c>
      <c r="L16" s="821">
        <v>0.342088801166588</v>
      </c>
      <c r="M16" s="821">
        <v>0.342088801166588</v>
      </c>
      <c r="N16" s="821">
        <v>0.427611001458234</v>
      </c>
      <c r="O16" s="821">
        <v>0.513133201749881</v>
      </c>
      <c r="P16" s="821">
        <v>0.940744203208116</v>
      </c>
      <c r="Q16" s="821">
        <v>1.36835520466635</v>
      </c>
      <c r="R16" s="821">
        <v>2.05253280699953</v>
      </c>
      <c r="S16" s="821">
        <v>4.15179516622856</v>
      </c>
      <c r="T16" s="821">
        <v>4.97583876696472</v>
      </c>
      <c r="U16" s="821">
        <v>6.90636412669192</v>
      </c>
      <c r="V16" s="821">
        <v>7.2326899178929</v>
      </c>
      <c r="W16" s="821">
        <v>7.18711321160398</v>
      </c>
      <c r="X16" s="821">
        <v>7.1674762902608</v>
      </c>
      <c r="Y16" s="821">
        <v>6.89923111034679</v>
      </c>
      <c r="Z16" s="821">
        <v>6.05438892516435</v>
      </c>
      <c r="AA16" s="821">
        <v>7.02092062064493</v>
      </c>
      <c r="AB16" s="821">
        <v>7.72291462532287</v>
      </c>
      <c r="AC16" s="821">
        <v>7.20940952364536</v>
      </c>
      <c r="AD16" s="821">
        <v>7.11169974171943</v>
      </c>
      <c r="AE16" s="821">
        <v>7.1285876310809</v>
      </c>
      <c r="AF16" s="822">
        <v>7.35732547038008</v>
      </c>
      <c r="AG16" s="823">
        <v>0.0320873995154214</v>
      </c>
      <c r="AH16" s="823">
        <v>0.0031720004686131</v>
      </c>
      <c r="AI16" s="823">
        <v>0.00438850240992608</v>
      </c>
    </row>
    <row r="17" spans="8:8" s="800" ht="12.0" customFormat="1" customHeight="1">
      <c r="A17" s="831" t="s">
        <v>111</v>
      </c>
      <c r="B17" s="821">
        <v>0.0</v>
      </c>
      <c r="C17" s="821">
        <v>0.0</v>
      </c>
      <c r="D17" s="821">
        <v>0.0</v>
      </c>
      <c r="E17" s="821">
        <v>0.0</v>
      </c>
      <c r="F17" s="821">
        <v>0.0</v>
      </c>
      <c r="G17" s="821">
        <v>0.0</v>
      </c>
      <c r="H17" s="821">
        <v>0.0</v>
      </c>
      <c r="I17" s="821">
        <v>0.0</v>
      </c>
      <c r="J17" s="821">
        <v>0.0</v>
      </c>
      <c r="K17" s="821">
        <v>0.0</v>
      </c>
      <c r="L17" s="821">
        <v>0.0</v>
      </c>
      <c r="M17" s="821">
        <v>0.0</v>
      </c>
      <c r="N17" s="821">
        <v>0.0</v>
      </c>
      <c r="O17" s="821">
        <v>0.0</v>
      </c>
      <c r="P17" s="821">
        <v>0.0</v>
      </c>
      <c r="Q17" s="821">
        <v>0.0</v>
      </c>
      <c r="R17" s="821">
        <v>0.0</v>
      </c>
      <c r="S17" s="821">
        <v>0.0</v>
      </c>
      <c r="T17" s="821">
        <v>0.0</v>
      </c>
      <c r="U17" s="821">
        <v>2.52454179422593</v>
      </c>
      <c r="V17" s="821">
        <v>6.849261577496</v>
      </c>
      <c r="W17" s="821">
        <v>7.90874884899872</v>
      </c>
      <c r="X17" s="821">
        <v>8.36248629444176</v>
      </c>
      <c r="Y17" s="821">
        <v>8.23354380933785</v>
      </c>
      <c r="Z17" s="821">
        <v>10.7798860617432</v>
      </c>
      <c r="AA17" s="821">
        <v>7.23895179683518</v>
      </c>
      <c r="AB17" s="821">
        <v>6.95295477683277</v>
      </c>
      <c r="AC17" s="821">
        <v>8.35173116000087</v>
      </c>
      <c r="AD17" s="821">
        <v>7.95495532312788</v>
      </c>
      <c r="AE17" s="821">
        <v>8.4189882915122</v>
      </c>
      <c r="AF17" s="822">
        <v>8.36251924373309</v>
      </c>
      <c r="AG17" s="823">
        <v>-0.00670734366456371</v>
      </c>
      <c r="AH17" s="823">
        <v>0.127996453150259</v>
      </c>
      <c r="AI17" s="823">
        <v>0.00498808106314209</v>
      </c>
    </row>
    <row r="18" spans="8:8" s="800" ht="12.0" customFormat="1" customHeight="1">
      <c r="A18" s="831" t="s">
        <v>119</v>
      </c>
      <c r="B18" s="821">
        <v>0.0</v>
      </c>
      <c r="C18" s="821">
        <v>0.0</v>
      </c>
      <c r="D18" s="821">
        <v>0.0</v>
      </c>
      <c r="E18" s="821">
        <v>0.0</v>
      </c>
      <c r="F18" s="821">
        <v>0.0</v>
      </c>
      <c r="G18" s="821">
        <v>0.0</v>
      </c>
      <c r="H18" s="821">
        <v>0.0</v>
      </c>
      <c r="I18" s="821">
        <v>0.0</v>
      </c>
      <c r="J18" s="821">
        <v>0.0</v>
      </c>
      <c r="K18" s="821">
        <v>0.0</v>
      </c>
      <c r="L18" s="821">
        <v>0.0</v>
      </c>
      <c r="M18" s="821">
        <v>0.0</v>
      </c>
      <c r="N18" s="821">
        <v>0.0</v>
      </c>
      <c r="O18" s="821">
        <v>0.0</v>
      </c>
      <c r="P18" s="821">
        <v>0.0</v>
      </c>
      <c r="Q18" s="821">
        <v>0.0</v>
      </c>
      <c r="R18" s="821">
        <v>0.0</v>
      </c>
      <c r="S18" s="821">
        <v>0.697950719630309</v>
      </c>
      <c r="T18" s="821">
        <v>1.59393215906328</v>
      </c>
      <c r="U18" s="821">
        <v>4.34036577902012</v>
      </c>
      <c r="V18" s="821">
        <v>5.64937907880718</v>
      </c>
      <c r="W18" s="821">
        <v>3.89421081622674</v>
      </c>
      <c r="X18" s="821">
        <v>4.92834417889144</v>
      </c>
      <c r="Y18" s="821">
        <v>6.19654756305325</v>
      </c>
      <c r="Z18" s="821">
        <v>6.92343878364371</v>
      </c>
      <c r="AA18" s="821">
        <v>8.07714168760007</v>
      </c>
      <c r="AB18" s="821">
        <v>2.06890974644227</v>
      </c>
      <c r="AC18" s="821">
        <v>5.84318023980693</v>
      </c>
      <c r="AD18" s="821">
        <v>5.32159215453048</v>
      </c>
      <c r="AE18" s="821">
        <v>6.36685726945684</v>
      </c>
      <c r="AF18" s="822">
        <v>7.30090606968533</v>
      </c>
      <c r="AG18" s="823">
        <v>0.146704843645437</v>
      </c>
      <c r="AH18" s="823">
        <v>0.0390582102481474</v>
      </c>
      <c r="AI18" s="823">
        <v>0.00435484932812179</v>
      </c>
    </row>
    <row r="19" spans="8:8" s="800" ht="12.0" customFormat="1" customHeight="1">
      <c r="A19" s="831" t="s">
        <v>120</v>
      </c>
      <c r="B19" s="821">
        <v>0.0</v>
      </c>
      <c r="C19" s="821">
        <v>0.0</v>
      </c>
      <c r="D19" s="821">
        <v>0.0421919156940024</v>
      </c>
      <c r="E19" s="821">
        <v>0.471249801057632</v>
      </c>
      <c r="F19" s="821">
        <v>1.53026844706209</v>
      </c>
      <c r="G19" s="821">
        <v>3.00014043990748</v>
      </c>
      <c r="H19" s="821">
        <v>4.30544478119117</v>
      </c>
      <c r="I19" s="821">
        <v>5.16833940525093</v>
      </c>
      <c r="J19" s="821">
        <v>4.83158512219602</v>
      </c>
      <c r="K19" s="821">
        <v>5.07913185540076</v>
      </c>
      <c r="L19" s="821">
        <v>6.06924257895835</v>
      </c>
      <c r="M19" s="821">
        <v>6.07141823045195</v>
      </c>
      <c r="N19" s="821">
        <v>6.50317227451561</v>
      </c>
      <c r="O19" s="821">
        <v>7.1403342469798</v>
      </c>
      <c r="P19" s="821">
        <v>7.4644359488769</v>
      </c>
      <c r="Q19" s="821">
        <v>12.0911002058952</v>
      </c>
      <c r="R19" s="821">
        <v>12.6784566604035</v>
      </c>
      <c r="S19" s="821">
        <v>21.1366407885908</v>
      </c>
      <c r="T19" s="821">
        <v>38.8646802900535</v>
      </c>
      <c r="U19" s="821">
        <v>43.607908251227</v>
      </c>
      <c r="V19" s="821">
        <v>42.5105372944444</v>
      </c>
      <c r="W19" s="821">
        <v>42.2997120552839</v>
      </c>
      <c r="X19" s="821">
        <v>49.2308245817617</v>
      </c>
      <c r="Y19" s="821">
        <v>46.0217981928021</v>
      </c>
      <c r="Z19" s="821">
        <v>46.5498454042497</v>
      </c>
      <c r="AA19" s="821">
        <v>49.486477716632</v>
      </c>
      <c r="AB19" s="821">
        <v>45.1578559474782</v>
      </c>
      <c r="AC19" s="821">
        <v>43.9880572554215</v>
      </c>
      <c r="AD19" s="821">
        <v>50.763894589849</v>
      </c>
      <c r="AE19" s="821">
        <v>46.7992666394475</v>
      </c>
      <c r="AF19" s="822">
        <v>43.0600638015616</v>
      </c>
      <c r="AG19" s="823">
        <v>-0.0798987485571863</v>
      </c>
      <c r="AH19" s="823">
        <v>0.00708790280435223</v>
      </c>
      <c r="AI19" s="823">
        <v>0.0256844956126376</v>
      </c>
    </row>
    <row r="20" spans="8:8" s="800" ht="12.0" customFormat="1" customHeight="1">
      <c r="A20" s="831" t="s">
        <v>121</v>
      </c>
      <c r="B20" s="821">
        <v>0.0</v>
      </c>
      <c r="C20" s="821">
        <v>0.0</v>
      </c>
      <c r="D20" s="821">
        <v>0.0830565713019286</v>
      </c>
      <c r="E20" s="821">
        <v>0.0832841235520708</v>
      </c>
      <c r="F20" s="821">
        <v>0.466338605835791</v>
      </c>
      <c r="G20" s="821">
        <v>0.582932629804704</v>
      </c>
      <c r="H20" s="821">
        <v>0.913528815301068</v>
      </c>
      <c r="I20" s="821">
        <v>1.49896426377783</v>
      </c>
      <c r="J20" s="821">
        <v>1.66551376586204</v>
      </c>
      <c r="K20" s="821">
        <v>2.16516227211467</v>
      </c>
      <c r="L20" s="821">
        <v>4.15239860760376</v>
      </c>
      <c r="M20" s="821">
        <v>5.82927006298725</v>
      </c>
      <c r="N20" s="821">
        <v>9.16029759471133</v>
      </c>
      <c r="O20" s="821">
        <v>11.142096081864</v>
      </c>
      <c r="P20" s="821">
        <v>17.0047680060721</v>
      </c>
      <c r="Q20" s="821">
        <v>26.0727668869403</v>
      </c>
      <c r="R20" s="821">
        <v>42.8768899639699</v>
      </c>
      <c r="S20" s="821">
        <v>53.2262778979847</v>
      </c>
      <c r="T20" s="821">
        <v>47.2419533834824</v>
      </c>
      <c r="U20" s="821">
        <v>47.4022939306179</v>
      </c>
      <c r="V20" s="821">
        <v>58.7466300325141</v>
      </c>
      <c r="W20" s="821">
        <v>57.7237892749759</v>
      </c>
      <c r="X20" s="821">
        <v>53.9439812288306</v>
      </c>
      <c r="Y20" s="821">
        <v>57.6115066055911</v>
      </c>
      <c r="Z20" s="821">
        <v>64.3855474876537</v>
      </c>
      <c r="AA20" s="821">
        <v>59.3585251633426</v>
      </c>
      <c r="AB20" s="821">
        <v>59.8695963681449</v>
      </c>
      <c r="AC20" s="821">
        <v>61.276139538188</v>
      </c>
      <c r="AD20" s="821">
        <v>62.9557683613657</v>
      </c>
      <c r="AE20" s="821">
        <v>65.753712501712</v>
      </c>
      <c r="AF20" s="822">
        <v>65.3433509323634</v>
      </c>
      <c r="AG20" s="823">
        <v>-0.00624088821354396</v>
      </c>
      <c r="AH20" s="823">
        <v>0.033265888054075</v>
      </c>
      <c r="AI20" s="823">
        <v>0.0389760456015966</v>
      </c>
    </row>
    <row r="21" spans="8:8" s="800" ht="12.0" customFormat="1" customHeight="1">
      <c r="A21" s="831" t="s">
        <v>126</v>
      </c>
      <c r="B21" s="821">
        <v>0.0</v>
      </c>
      <c r="C21" s="821">
        <v>0.0</v>
      </c>
      <c r="D21" s="821">
        <v>0.0</v>
      </c>
      <c r="E21" s="821">
        <v>0.0</v>
      </c>
      <c r="F21" s="821">
        <v>0.0</v>
      </c>
      <c r="G21" s="821">
        <v>0.0</v>
      </c>
      <c r="H21" s="821">
        <v>0.0</v>
      </c>
      <c r="I21" s="821">
        <v>0.0</v>
      </c>
      <c r="J21" s="821">
        <v>0.0</v>
      </c>
      <c r="K21" s="821">
        <v>0.0</v>
      </c>
      <c r="L21" s="821">
        <v>0.0</v>
      </c>
      <c r="M21" s="821">
        <v>0.0</v>
      </c>
      <c r="N21" s="821">
        <v>0.0</v>
      </c>
      <c r="O21" s="821">
        <v>0.0</v>
      </c>
      <c r="P21" s="821">
        <v>4.72480288697919</v>
      </c>
      <c r="Q21" s="821">
        <v>3.31310729267034</v>
      </c>
      <c r="R21" s="821">
        <v>3.69411856778161</v>
      </c>
      <c r="S21" s="821">
        <v>3.34622974288787</v>
      </c>
      <c r="T21" s="821">
        <v>11.7005641047276</v>
      </c>
      <c r="U21" s="821">
        <v>13.9996244101387</v>
      </c>
      <c r="V21" s="821">
        <v>14.5809074781895</v>
      </c>
      <c r="W21" s="821">
        <v>10.9930169383552</v>
      </c>
      <c r="X21" s="821">
        <v>5.82149359415878</v>
      </c>
      <c r="Y21" s="821">
        <v>8.56246267406172</v>
      </c>
      <c r="Z21" s="821">
        <v>9.61145273440326</v>
      </c>
      <c r="AA21" s="821">
        <v>9.72154223645622</v>
      </c>
      <c r="AB21" s="821">
        <v>9.79534767947924</v>
      </c>
      <c r="AC21" s="821">
        <v>11.7847690901878</v>
      </c>
      <c r="AD21" s="821">
        <v>12.7133036524547</v>
      </c>
      <c r="AE21" s="821">
        <v>14.6285198288135</v>
      </c>
      <c r="AF21" s="822">
        <v>15.7487312397533</v>
      </c>
      <c r="AG21" s="823">
        <v>0.0765772220326315</v>
      </c>
      <c r="AH21" s="823">
        <v>0.00440392237000786</v>
      </c>
      <c r="AI21" s="823">
        <v>0.00939381372717293</v>
      </c>
    </row>
    <row r="22" spans="8:8" s="800" ht="12.0" customFormat="1" customHeight="1">
      <c r="A22" s="831" t="s">
        <v>130</v>
      </c>
      <c r="B22" s="821">
        <v>0.0</v>
      </c>
      <c r="C22" s="821">
        <v>0.0</v>
      </c>
      <c r="D22" s="821">
        <v>0.0</v>
      </c>
      <c r="E22" s="821">
        <v>0.0</v>
      </c>
      <c r="F22" s="821">
        <v>0.0</v>
      </c>
      <c r="G22" s="821">
        <v>0.0</v>
      </c>
      <c r="H22" s="821">
        <v>0.0</v>
      </c>
      <c r="I22" s="821">
        <v>0.0</v>
      </c>
      <c r="J22" s="821">
        <v>0.0</v>
      </c>
      <c r="K22" s="821">
        <v>0.0</v>
      </c>
      <c r="L22" s="821">
        <v>0.0</v>
      </c>
      <c r="M22" s="821">
        <v>0.0</v>
      </c>
      <c r="N22" s="821">
        <v>0.0</v>
      </c>
      <c r="O22" s="821">
        <v>0.0</v>
      </c>
      <c r="P22" s="821">
        <v>0.110595170778461</v>
      </c>
      <c r="Q22" s="821">
        <v>0.0552975853892304</v>
      </c>
      <c r="R22" s="821">
        <v>0.4301665985815</v>
      </c>
      <c r="S22" s="821">
        <v>1.52805849392034</v>
      </c>
      <c r="T22" s="821">
        <v>1.45494482205247</v>
      </c>
      <c r="U22" s="821">
        <v>4.53895605372528</v>
      </c>
      <c r="V22" s="821">
        <v>7.27141234350649</v>
      </c>
      <c r="W22" s="821">
        <v>12.4027036642082</v>
      </c>
      <c r="X22" s="821">
        <v>23.625698765808</v>
      </c>
      <c r="Y22" s="821">
        <v>27.7451188045538</v>
      </c>
      <c r="Z22" s="821">
        <v>33.4128277914289</v>
      </c>
      <c r="AA22" s="821">
        <v>35.8397287694788</v>
      </c>
      <c r="AB22" s="821">
        <v>28.3407955752087</v>
      </c>
      <c r="AC22" s="821">
        <v>36.9982639708826</v>
      </c>
      <c r="AD22" s="821">
        <v>35.8012454569399</v>
      </c>
      <c r="AE22" s="821">
        <v>37.9643226583638</v>
      </c>
      <c r="AF22" s="822">
        <v>37.3124831523677</v>
      </c>
      <c r="AG22" s="823">
        <v>-0.0171697915398612</v>
      </c>
      <c r="AH22" s="823">
        <v>0.23663623518269</v>
      </c>
      <c r="AI22" s="823">
        <v>0.0222561748686691</v>
      </c>
    </row>
    <row r="23" spans="8:8" s="824" ht="12.0" customFormat="1" customHeight="1">
      <c r="A23" s="831" t="s">
        <v>133</v>
      </c>
      <c r="B23" s="821">
        <v>0.0</v>
      </c>
      <c r="C23" s="821">
        <v>0.0</v>
      </c>
      <c r="D23" s="821">
        <v>0.0</v>
      </c>
      <c r="E23" s="821">
        <v>0.0</v>
      </c>
      <c r="F23" s="821">
        <v>0.0</v>
      </c>
      <c r="G23" s="821">
        <v>0.0</v>
      </c>
      <c r="H23" s="821">
        <v>0.0</v>
      </c>
      <c r="I23" s="821">
        <v>0.0</v>
      </c>
      <c r="J23" s="821">
        <v>0.0</v>
      </c>
      <c r="K23" s="821">
        <v>0.0</v>
      </c>
      <c r="L23" s="821">
        <v>0.0</v>
      </c>
      <c r="M23" s="821">
        <v>0.0</v>
      </c>
      <c r="N23" s="821">
        <v>0.0</v>
      </c>
      <c r="O23" s="821">
        <v>0.552975853892305</v>
      </c>
      <c r="P23" s="821">
        <v>0.110595170778461</v>
      </c>
      <c r="Q23" s="821">
        <v>2.13221811128437</v>
      </c>
      <c r="R23" s="821">
        <v>2.81639571361755</v>
      </c>
      <c r="S23" s="821">
        <v>1.87565151040943</v>
      </c>
      <c r="T23" s="821">
        <v>5.36027613736144</v>
      </c>
      <c r="U23" s="821">
        <v>7.57161409773523</v>
      </c>
      <c r="V23" s="821">
        <v>8.12503005302354</v>
      </c>
      <c r="W23" s="821">
        <v>7.66693271212399</v>
      </c>
      <c r="X23" s="821">
        <v>12.0644519359764</v>
      </c>
      <c r="Y23" s="821">
        <v>12.928839878491</v>
      </c>
      <c r="Z23" s="821">
        <v>13.9537464529157</v>
      </c>
      <c r="AA23" s="821">
        <v>15.1248689286011</v>
      </c>
      <c r="AB23" s="821">
        <v>17.1685810770151</v>
      </c>
      <c r="AC23" s="821">
        <v>17.1494054916996</v>
      </c>
      <c r="AD23" s="821">
        <v>16.9238124809859</v>
      </c>
      <c r="AE23" s="821">
        <v>18.3289307220917</v>
      </c>
      <c r="AF23" s="822">
        <v>18.9609759407245</v>
      </c>
      <c r="AG23" s="829">
        <v>0.0344834746890614</v>
      </c>
      <c r="AH23" s="829">
        <v>0.0924331386149175</v>
      </c>
      <c r="AI23" s="829">
        <v>0.0113098555916028</v>
      </c>
    </row>
    <row r="24" spans="8:8" s="824" ht="12.0" customFormat="1" customHeight="1">
      <c r="A24" s="831" t="s">
        <v>134</v>
      </c>
      <c r="B24" s="821">
        <v>0.0</v>
      </c>
      <c r="C24" s="821">
        <v>0.0</v>
      </c>
      <c r="D24" s="821">
        <v>0.0</v>
      </c>
      <c r="E24" s="821">
        <v>0.0</v>
      </c>
      <c r="F24" s="821">
        <v>0.0</v>
      </c>
      <c r="G24" s="821">
        <v>0.0</v>
      </c>
      <c r="H24" s="821">
        <v>0.0</v>
      </c>
      <c r="I24" s="821">
        <v>0.0</v>
      </c>
      <c r="J24" s="821">
        <v>0.0</v>
      </c>
      <c r="K24" s="821">
        <v>0.0</v>
      </c>
      <c r="L24" s="821">
        <v>0.0</v>
      </c>
      <c r="M24" s="821">
        <v>0.0</v>
      </c>
      <c r="N24" s="821">
        <v>0.0</v>
      </c>
      <c r="O24" s="821">
        <v>0.0</v>
      </c>
      <c r="P24" s="821">
        <v>0.0</v>
      </c>
      <c r="Q24" s="821">
        <v>0.0171044400583294</v>
      </c>
      <c r="R24" s="821">
        <v>1.31799206405357</v>
      </c>
      <c r="S24" s="821">
        <v>3.0395424718018</v>
      </c>
      <c r="T24" s="821">
        <v>2.78543288176936</v>
      </c>
      <c r="U24" s="821">
        <v>4.23157577923445</v>
      </c>
      <c r="V24" s="821">
        <v>5.32339821011762</v>
      </c>
      <c r="W24" s="821">
        <v>6.19097396756991</v>
      </c>
      <c r="X24" s="821">
        <v>5.15214324708769</v>
      </c>
      <c r="Y24" s="821">
        <v>5.14372719408193</v>
      </c>
      <c r="Z24" s="821">
        <v>5.64629992344375</v>
      </c>
      <c r="AA24" s="821">
        <v>6.0111155013349</v>
      </c>
      <c r="AB24" s="821">
        <v>5.5666970452402</v>
      </c>
      <c r="AC24" s="821">
        <v>5.92588189571004</v>
      </c>
      <c r="AD24" s="821">
        <v>6.13091492371196</v>
      </c>
      <c r="AE24" s="821">
        <v>6.62687066103825</v>
      </c>
      <c r="AF24" s="822">
        <v>5.59039949548609</v>
      </c>
      <c r="AG24" s="829">
        <v>-0.156404314882127</v>
      </c>
      <c r="AH24" s="829">
        <v>0.045877059463703</v>
      </c>
      <c r="AI24" s="829">
        <v>0.00333456522443649</v>
      </c>
    </row>
    <row r="25" spans="8:8" s="800" ht="12.0" customFormat="1" customHeight="1">
      <c r="A25" s="831" t="s">
        <v>138</v>
      </c>
      <c r="B25" s="821">
        <v>0.0</v>
      </c>
      <c r="C25" s="821">
        <v>0.0</v>
      </c>
      <c r="D25" s="821">
        <v>0.0</v>
      </c>
      <c r="E25" s="821">
        <v>0.0</v>
      </c>
      <c r="F25" s="821">
        <v>0.0</v>
      </c>
      <c r="G25" s="821">
        <v>0.0</v>
      </c>
      <c r="H25" s="821">
        <v>0.0</v>
      </c>
      <c r="I25" s="821">
        <v>0.0</v>
      </c>
      <c r="J25" s="821">
        <v>0.0</v>
      </c>
      <c r="K25" s="821">
        <v>0.0</v>
      </c>
      <c r="L25" s="821">
        <v>1.36835520466635</v>
      </c>
      <c r="M25" s="821">
        <v>1.36835520466635</v>
      </c>
      <c r="N25" s="821">
        <v>2.38878471215931</v>
      </c>
      <c r="O25" s="821">
        <v>3.36937156750985</v>
      </c>
      <c r="P25" s="821">
        <v>4.09339182198545</v>
      </c>
      <c r="Q25" s="821">
        <v>5.50158967879422</v>
      </c>
      <c r="R25" s="821">
        <v>4.89709738074589</v>
      </c>
      <c r="S25" s="821">
        <v>6.86410798745377</v>
      </c>
      <c r="T25" s="821">
        <v>6.99530973589464</v>
      </c>
      <c r="U25" s="821">
        <v>16.8812554224349</v>
      </c>
      <c r="V25" s="821">
        <v>18.9082601217843</v>
      </c>
      <c r="W25" s="821">
        <v>15.7058266495829</v>
      </c>
      <c r="X25" s="821">
        <v>11.382824619297</v>
      </c>
      <c r="Y25" s="821">
        <v>13.8075956497226</v>
      </c>
      <c r="Z25" s="821">
        <v>19.0628990782713</v>
      </c>
      <c r="AA25" s="821">
        <v>20.7646718105864</v>
      </c>
      <c r="AB25" s="821">
        <v>22.2654153124221</v>
      </c>
      <c r="AC25" s="821">
        <v>34.723656464137</v>
      </c>
      <c r="AD25" s="821">
        <v>40.4917953064508</v>
      </c>
      <c r="AE25" s="821">
        <v>39.0305483831382</v>
      </c>
      <c r="AF25" s="822">
        <v>31.601762302001</v>
      </c>
      <c r="AG25" s="823">
        <v>-0.190332608402358</v>
      </c>
      <c r="AH25" s="823">
        <v>0.0874266975555313</v>
      </c>
      <c r="AI25" s="823">
        <v>0.0188498402821207</v>
      </c>
    </row>
    <row r="26" spans="8:8" s="800" ht="12.0" customFormat="1" customHeight="1">
      <c r="A26" s="831" t="s">
        <v>139</v>
      </c>
      <c r="B26" s="821">
        <v>0.0</v>
      </c>
      <c r="C26" s="821">
        <v>0.0</v>
      </c>
      <c r="D26" s="821">
        <v>0.0</v>
      </c>
      <c r="E26" s="821">
        <v>0.0</v>
      </c>
      <c r="F26" s="821">
        <v>0.0</v>
      </c>
      <c r="G26" s="821">
        <v>0.0</v>
      </c>
      <c r="H26" s="821">
        <v>0.0</v>
      </c>
      <c r="I26" s="821">
        <v>0.0</v>
      </c>
      <c r="J26" s="821">
        <v>0.0</v>
      </c>
      <c r="K26" s="821">
        <v>0.0</v>
      </c>
      <c r="L26" s="821">
        <v>0.0</v>
      </c>
      <c r="M26" s="821">
        <v>0.273396115689163</v>
      </c>
      <c r="N26" s="821">
        <v>0.612156115876655</v>
      </c>
      <c r="O26" s="821">
        <v>1.6951683873924</v>
      </c>
      <c r="P26" s="821">
        <v>3.18422780312521</v>
      </c>
      <c r="Q26" s="821">
        <v>0.674277111926973</v>
      </c>
      <c r="R26" s="821">
        <v>0.766633825125499</v>
      </c>
      <c r="S26" s="821">
        <v>0.919274522421136</v>
      </c>
      <c r="T26" s="821">
        <v>2.47642430116596</v>
      </c>
      <c r="U26" s="821">
        <v>3.4274706592675</v>
      </c>
      <c r="V26" s="821">
        <v>3.88676113760935</v>
      </c>
      <c r="W26" s="821">
        <v>3.5990250816732</v>
      </c>
      <c r="X26" s="821">
        <v>4.25871027111806</v>
      </c>
      <c r="Y26" s="821">
        <v>4.26541054020936</v>
      </c>
      <c r="Z26" s="821">
        <v>4.26850346849792</v>
      </c>
      <c r="AA26" s="821">
        <v>4.10105420545704</v>
      </c>
      <c r="AB26" s="821">
        <v>3.86842103059552</v>
      </c>
      <c r="AC26" s="821">
        <v>3.47873828877795</v>
      </c>
      <c r="AD26" s="821">
        <v>6.83184745398038</v>
      </c>
      <c r="AE26" s="821">
        <v>8.06054602039747</v>
      </c>
      <c r="AF26" s="822">
        <v>7.26060062972</v>
      </c>
      <c r="AG26" s="823">
        <v>-0.0992420846743119</v>
      </c>
      <c r="AH26" s="823">
        <v>0.0892788509663673</v>
      </c>
      <c r="AI26" s="823">
        <v>0.00433080791237458</v>
      </c>
    </row>
    <row r="27" spans="8:8" s="800" ht="12.0" customFormat="1" customHeight="1">
      <c r="A27" s="802" t="s">
        <v>143</v>
      </c>
      <c r="B27" s="821">
        <v>0.0</v>
      </c>
      <c r="C27" s="821">
        <v>0.0</v>
      </c>
      <c r="D27" s="821">
        <v>0.0</v>
      </c>
      <c r="E27" s="821">
        <v>0.0</v>
      </c>
      <c r="F27" s="821">
        <v>0.0</v>
      </c>
      <c r="G27" s="821">
        <v>0.0</v>
      </c>
      <c r="H27" s="821">
        <v>0.0</v>
      </c>
      <c r="I27" s="821">
        <v>0.0</v>
      </c>
      <c r="J27" s="821">
        <v>0.0</v>
      </c>
      <c r="K27" s="821">
        <v>0.0</v>
      </c>
      <c r="L27" s="821">
        <v>0.0</v>
      </c>
      <c r="M27" s="821">
        <v>0.0</v>
      </c>
      <c r="N27" s="821">
        <v>0.0513133201749881</v>
      </c>
      <c r="O27" s="821">
        <v>0.171044400583294</v>
      </c>
      <c r="P27" s="821">
        <v>0.171044400583294</v>
      </c>
      <c r="Q27" s="821">
        <v>0.14786071721331</v>
      </c>
      <c r="R27" s="821">
        <v>4.2733771736799</v>
      </c>
      <c r="S27" s="821">
        <v>7.28667661757873</v>
      </c>
      <c r="T27" s="821">
        <v>5.34169841994422</v>
      </c>
      <c r="U27" s="821">
        <v>4.02948571936165</v>
      </c>
      <c r="V27" s="821">
        <v>5.26830659654131</v>
      </c>
      <c r="W27" s="821">
        <v>3.25983394602731</v>
      </c>
      <c r="X27" s="821">
        <v>5.59804655459724</v>
      </c>
      <c r="Y27" s="821">
        <v>9.4447532721596</v>
      </c>
      <c r="Z27" s="821">
        <v>7.30052918730751</v>
      </c>
      <c r="AA27" s="821">
        <v>5.64824940551654</v>
      </c>
      <c r="AB27" s="821">
        <v>10.1347897730422</v>
      </c>
      <c r="AC27" s="821">
        <v>13.9253941312132</v>
      </c>
      <c r="AD27" s="821">
        <v>12.8501797879886</v>
      </c>
      <c r="AE27" s="821">
        <v>10.9902239303855</v>
      </c>
      <c r="AF27" s="822">
        <v>10.3620399808312</v>
      </c>
      <c r="AG27" s="823">
        <v>-0.057158430395351</v>
      </c>
      <c r="AH27" s="823">
        <v>0.105543134812877</v>
      </c>
      <c r="AI27" s="823">
        <v>0.00618075652772216</v>
      </c>
    </row>
    <row r="28" spans="8:8" s="800" ht="12.0" customFormat="1" customHeight="1">
      <c r="A28" s="831" t="s">
        <v>144</v>
      </c>
      <c r="B28" s="821">
        <v>0.0</v>
      </c>
      <c r="C28" s="821">
        <v>0.0</v>
      </c>
      <c r="D28" s="821">
        <v>0.0561689248800713</v>
      </c>
      <c r="E28" s="821">
        <v>0.0927669850396406</v>
      </c>
      <c r="F28" s="821">
        <v>0.152402903993695</v>
      </c>
      <c r="G28" s="821">
        <v>0.195473289904957</v>
      </c>
      <c r="H28" s="821">
        <v>0.323797331661587</v>
      </c>
      <c r="I28" s="821">
        <v>0.484487809482007</v>
      </c>
      <c r="J28" s="821">
        <v>0.284602055288074</v>
      </c>
      <c r="K28" s="821">
        <v>0.5304369769354</v>
      </c>
      <c r="L28" s="821">
        <v>1.13698471656656</v>
      </c>
      <c r="M28" s="821">
        <v>2.29524924477909</v>
      </c>
      <c r="N28" s="821">
        <v>2.47625113454915</v>
      </c>
      <c r="O28" s="821">
        <v>2.7031924375379</v>
      </c>
      <c r="P28" s="821">
        <v>2.96982501410307</v>
      </c>
      <c r="Q28" s="821">
        <v>4.57353995072666</v>
      </c>
      <c r="R28" s="821">
        <v>6.59571692216106</v>
      </c>
      <c r="S28" s="821">
        <v>8.54754301835918</v>
      </c>
      <c r="T28" s="821">
        <v>16.5145718637039</v>
      </c>
      <c r="U28" s="821">
        <v>19.6394728100289</v>
      </c>
      <c r="V28" s="821">
        <v>19.7521432390647</v>
      </c>
      <c r="W28" s="821">
        <v>21.6996099735371</v>
      </c>
      <c r="X28" s="821">
        <v>25.7753369130118</v>
      </c>
      <c r="Y28" s="821">
        <v>27.5628327167879</v>
      </c>
      <c r="Z28" s="821">
        <v>27.9082717860836</v>
      </c>
      <c r="AA28" s="821">
        <v>31.394967007161</v>
      </c>
      <c r="AB28" s="821">
        <v>33.0825602645109</v>
      </c>
      <c r="AC28" s="821">
        <v>35.0066546334543</v>
      </c>
      <c r="AD28" s="821">
        <v>38.5445913045077</v>
      </c>
      <c r="AE28" s="821">
        <v>38.8573553929604</v>
      </c>
      <c r="AF28" s="822">
        <v>36.375399924873</v>
      </c>
      <c r="AG28" s="823">
        <v>-0.0638735045910277</v>
      </c>
      <c r="AH28" s="823">
        <v>0.0706175084386396</v>
      </c>
      <c r="AI28" s="823">
        <v>0.021697222839332</v>
      </c>
    </row>
    <row r="29" spans="8:8" s="800" ht="12.0" customFormat="1" customHeight="1">
      <c r="A29" s="832" t="s">
        <v>265</v>
      </c>
      <c r="B29" s="826">
        <v>0.118093625563369</v>
      </c>
      <c r="C29" s="826">
        <v>0.129340637521785</v>
      </c>
      <c r="D29" s="826">
        <v>0.325359702901177</v>
      </c>
      <c r="E29" s="826">
        <v>0.810382583046377</v>
      </c>
      <c r="F29" s="826">
        <v>2.2577310724896</v>
      </c>
      <c r="G29" s="826">
        <v>3.98849058284091</v>
      </c>
      <c r="H29" s="826">
        <v>5.7708353373106</v>
      </c>
      <c r="I29" s="826">
        <v>7.39922574159592</v>
      </c>
      <c r="J29" s="826">
        <v>7.04788022636198</v>
      </c>
      <c r="K29" s="826">
        <v>8.06715341536965</v>
      </c>
      <c r="L29" s="826">
        <v>13.0690699089616</v>
      </c>
      <c r="M29" s="826">
        <v>16.1797776597404</v>
      </c>
      <c r="N29" s="826">
        <v>21.6195861534453</v>
      </c>
      <c r="O29" s="826">
        <v>27.2873161775094</v>
      </c>
      <c r="P29" s="826">
        <v>40.7744304264903</v>
      </c>
      <c r="Q29" s="826">
        <v>55.9472171855653</v>
      </c>
      <c r="R29" s="826">
        <v>82.3993776771195</v>
      </c>
      <c r="S29" s="826">
        <v>112.619748937267</v>
      </c>
      <c r="T29" s="826">
        <v>145.305626866184</v>
      </c>
      <c r="U29" s="826">
        <v>179.10092883371</v>
      </c>
      <c r="V29" s="826">
        <v>204.104717080991</v>
      </c>
      <c r="W29" s="826">
        <v>200.531497140167</v>
      </c>
      <c r="X29" s="826">
        <v>217.311818475241</v>
      </c>
      <c r="Y29" s="826">
        <v>234.423368011199</v>
      </c>
      <c r="Z29" s="826">
        <v>255.857637084806</v>
      </c>
      <c r="AA29" s="826">
        <v>259.788214849647</v>
      </c>
      <c r="AB29" s="826">
        <v>251.994839221735</v>
      </c>
      <c r="AC29" s="826">
        <v>285.661281683125</v>
      </c>
      <c r="AD29" s="826">
        <v>304.395600537613</v>
      </c>
      <c r="AE29" s="826">
        <v>308.954729930398</v>
      </c>
      <c r="AF29" s="826">
        <v>294.63655818348</v>
      </c>
      <c r="AG29" s="833">
        <v>-0.0463439150135158</v>
      </c>
      <c r="AH29" s="833">
        <v>0.0560383771178872</v>
      </c>
      <c r="AI29" s="833">
        <v>0.175745010988855</v>
      </c>
    </row>
    <row r="30" spans="8:8" s="800" ht="12.0" customFormat="1" customHeight="1">
      <c r="A30" s="832"/>
      <c r="B30" s="817"/>
      <c r="C30" s="817"/>
      <c r="D30" s="817"/>
      <c r="E30" s="817"/>
      <c r="F30" s="817"/>
      <c r="G30" s="817"/>
      <c r="H30" s="817"/>
      <c r="I30" s="817"/>
      <c r="J30" s="817"/>
      <c r="K30" s="817"/>
      <c r="L30" s="817"/>
      <c r="M30" s="817"/>
      <c r="N30" s="817"/>
      <c r="O30" s="817"/>
      <c r="P30" s="817"/>
      <c r="Q30" s="817"/>
      <c r="R30" s="817"/>
      <c r="S30" s="817"/>
      <c r="T30" s="817"/>
      <c r="U30" s="817"/>
      <c r="V30" s="817"/>
      <c r="W30" s="817"/>
      <c r="X30" s="817"/>
      <c r="Y30" s="817"/>
      <c r="Z30" s="817"/>
      <c r="AA30" s="817"/>
      <c r="AB30" s="817"/>
      <c r="AC30" s="817"/>
      <c r="AD30" s="817"/>
      <c r="AE30" s="817"/>
      <c r="AF30" s="835"/>
      <c r="AG30" s="823"/>
      <c r="AH30" s="823"/>
      <c r="AI30" s="823"/>
    </row>
    <row r="31" spans="8:8" s="800" ht="12.0" customFormat="1" customHeight="1">
      <c r="A31" s="832" t="s">
        <v>154</v>
      </c>
      <c r="B31" s="835">
        <v>0.0</v>
      </c>
      <c r="C31" s="835">
        <v>0.0</v>
      </c>
      <c r="D31" s="835">
        <v>0.0</v>
      </c>
      <c r="E31" s="835">
        <v>0.0</v>
      </c>
      <c r="F31" s="835">
        <v>0.0</v>
      </c>
      <c r="G31" s="835">
        <v>0.0</v>
      </c>
      <c r="H31" s="835">
        <v>0.0</v>
      </c>
      <c r="I31" s="835">
        <v>0.0</v>
      </c>
      <c r="J31" s="835">
        <v>0.0</v>
      </c>
      <c r="K31" s="835">
        <v>0.0</v>
      </c>
      <c r="L31" s="835">
        <v>0.0</v>
      </c>
      <c r="M31" s="835">
        <v>0.0</v>
      </c>
      <c r="N31" s="835">
        <v>0.0</v>
      </c>
      <c r="O31" s="835">
        <v>0.0</v>
      </c>
      <c r="P31" s="835">
        <v>0.0</v>
      </c>
      <c r="Q31" s="835">
        <v>0.0</v>
      </c>
      <c r="R31" s="835">
        <v>0.0</v>
      </c>
      <c r="S31" s="835">
        <v>0.0</v>
      </c>
      <c r="T31" s="835">
        <v>0.120778798452539</v>
      </c>
      <c r="U31" s="835">
        <v>0.378381348814998</v>
      </c>
      <c r="V31" s="835">
        <v>0.619198619864616</v>
      </c>
      <c r="W31" s="835">
        <v>0.491593771188414</v>
      </c>
      <c r="X31" s="835">
        <v>0.533650154242409</v>
      </c>
      <c r="Y31" s="835">
        <v>0.425847531426709</v>
      </c>
      <c r="Z31" s="835">
        <v>0.446280551187964</v>
      </c>
      <c r="AA31" s="835">
        <v>0.35222945338437</v>
      </c>
      <c r="AB31" s="835">
        <v>0.328601005188529</v>
      </c>
      <c r="AC31" s="835">
        <v>0.324357339624359</v>
      </c>
      <c r="AD31" s="835">
        <v>0.227649907299918</v>
      </c>
      <c r="AE31" s="835">
        <v>0.259885718074732</v>
      </c>
      <c r="AF31" s="835">
        <v>0.259880250570966</v>
      </c>
      <c r="AG31" s="836">
        <v>-2.10381078503685E-5</v>
      </c>
      <c r="AH31" s="836">
        <v>-0.0368692047403891</v>
      </c>
      <c r="AI31" s="836">
        <v>1.55013545413258E-4</v>
      </c>
    </row>
    <row r="32" spans="8:8" s="800" ht="12.0" customFormat="1" customHeight="1">
      <c r="A32" s="832"/>
      <c r="B32" s="817"/>
      <c r="C32" s="817"/>
      <c r="D32" s="817"/>
      <c r="E32" s="817"/>
      <c r="F32" s="817"/>
      <c r="G32" s="817"/>
      <c r="H32" s="817"/>
      <c r="I32" s="817"/>
      <c r="J32" s="817"/>
      <c r="K32" s="817"/>
      <c r="L32" s="817"/>
      <c r="M32" s="817"/>
      <c r="N32" s="817"/>
      <c r="O32" s="817"/>
      <c r="P32" s="817"/>
      <c r="Q32" s="817"/>
      <c r="R32" s="817"/>
      <c r="S32" s="817"/>
      <c r="T32" s="817"/>
      <c r="U32" s="817"/>
      <c r="V32" s="817"/>
      <c r="W32" s="817"/>
      <c r="X32" s="817"/>
      <c r="Y32" s="817"/>
      <c r="Z32" s="817"/>
      <c r="AA32" s="817"/>
      <c r="AB32" s="817"/>
      <c r="AC32" s="817"/>
      <c r="AD32" s="817"/>
      <c r="AE32" s="817"/>
      <c r="AF32" s="826"/>
      <c r="AG32" s="823"/>
      <c r="AH32" s="823"/>
      <c r="AI32" s="823"/>
    </row>
    <row r="33" spans="8:8" s="800" ht="12.0" customFormat="1" customHeight="1">
      <c r="A33" s="832" t="s">
        <v>164</v>
      </c>
      <c r="B33" s="835">
        <v>0.0</v>
      </c>
      <c r="C33" s="835">
        <v>0.0</v>
      </c>
      <c r="D33" s="835">
        <v>0.0</v>
      </c>
      <c r="E33" s="835">
        <v>0.0</v>
      </c>
      <c r="F33" s="835">
        <v>0.0</v>
      </c>
      <c r="G33" s="835">
        <v>0.0</v>
      </c>
      <c r="H33" s="835">
        <v>0.0</v>
      </c>
      <c r="I33" s="835">
        <v>0.0</v>
      </c>
      <c r="J33" s="835">
        <v>0.0</v>
      </c>
      <c r="K33" s="835">
        <v>0.0</v>
      </c>
      <c r="L33" s="835">
        <v>0.0</v>
      </c>
      <c r="M33" s="835">
        <v>0.0</v>
      </c>
      <c r="N33" s="835">
        <v>0.143477996105983</v>
      </c>
      <c r="O33" s="835">
        <v>0.159678615728797</v>
      </c>
      <c r="P33" s="835">
        <v>0.130905040214444</v>
      </c>
      <c r="Q33" s="835">
        <v>0.0</v>
      </c>
      <c r="R33" s="835">
        <v>0.0</v>
      </c>
      <c r="S33" s="835">
        <v>0.0</v>
      </c>
      <c r="T33" s="835">
        <v>0.0</v>
      </c>
      <c r="U33" s="835">
        <v>0.219150413631913</v>
      </c>
      <c r="V33" s="835">
        <v>0.209622086693495</v>
      </c>
      <c r="W33" s="835">
        <v>0.228678740570331</v>
      </c>
      <c r="X33" s="835">
        <v>0.247735394447168</v>
      </c>
      <c r="Y33" s="835">
        <v>0.266792048324005</v>
      </c>
      <c r="Z33" s="835">
        <v>0.285848702200841</v>
      </c>
      <c r="AA33" s="835">
        <v>0.304904803101824</v>
      </c>
      <c r="AB33" s="835">
        <v>0.285848702200841</v>
      </c>
      <c r="AC33" s="835">
        <v>0.285848702200841</v>
      </c>
      <c r="AD33" s="835">
        <v>0.285848702200841</v>
      </c>
      <c r="AE33" s="835">
        <v>0.285848702200841</v>
      </c>
      <c r="AF33" s="835">
        <v>0.285848702200841</v>
      </c>
      <c r="AG33" s="836">
        <v>0.0</v>
      </c>
      <c r="AH33" s="836">
        <v>0.0269265755955252</v>
      </c>
      <c r="AI33" s="836">
        <v>1.70503224783643E-4</v>
      </c>
    </row>
    <row r="34" spans="8:8" s="800" ht="12.0" customFormat="1" customHeight="1">
      <c r="A34" s="832"/>
      <c r="B34" s="817"/>
      <c r="C34" s="817"/>
      <c r="D34" s="817"/>
      <c r="E34" s="817"/>
      <c r="F34" s="817"/>
      <c r="G34" s="817"/>
      <c r="H34" s="817"/>
      <c r="I34" s="817"/>
      <c r="J34" s="817"/>
      <c r="K34" s="817"/>
      <c r="L34" s="817"/>
      <c r="M34" s="817"/>
      <c r="N34" s="817"/>
      <c r="O34" s="817"/>
      <c r="P34" s="817"/>
      <c r="Q34" s="817"/>
      <c r="R34" s="817"/>
      <c r="S34" s="817"/>
      <c r="T34" s="817"/>
      <c r="U34" s="817"/>
      <c r="V34" s="817"/>
      <c r="W34" s="817"/>
      <c r="X34" s="817"/>
      <c r="Y34" s="817"/>
      <c r="Z34" s="817"/>
      <c r="AA34" s="817"/>
      <c r="AB34" s="817"/>
      <c r="AC34" s="817"/>
      <c r="AD34" s="817"/>
      <c r="AE34" s="817"/>
      <c r="AF34" s="835"/>
      <c r="AG34" s="823"/>
      <c r="AH34" s="823"/>
      <c r="AI34" s="823"/>
    </row>
    <row r="35" spans="8:8" s="800" ht="12.0" customFormat="1" customHeight="1">
      <c r="A35" s="837" t="s">
        <v>174</v>
      </c>
      <c r="B35" s="835">
        <v>0.110595170778461</v>
      </c>
      <c r="C35" s="835">
        <v>0.110595170778461</v>
      </c>
      <c r="D35" s="835">
        <v>0.110595170778461</v>
      </c>
      <c r="E35" s="835">
        <v>0.110595170778461</v>
      </c>
      <c r="F35" s="835">
        <v>0.110595170778461</v>
      </c>
      <c r="G35" s="835">
        <v>0.110595170778461</v>
      </c>
      <c r="H35" s="835">
        <v>0.110595170778461</v>
      </c>
      <c r="I35" s="835">
        <v>0.165892756167691</v>
      </c>
      <c r="J35" s="835">
        <v>0.165892756167691</v>
      </c>
      <c r="K35" s="835">
        <v>0.110595170778461</v>
      </c>
      <c r="L35" s="835">
        <v>0.110595170778461</v>
      </c>
      <c r="M35" s="835">
        <v>0.110595170778461</v>
      </c>
      <c r="N35" s="835">
        <v>0.516894558813268</v>
      </c>
      <c r="O35" s="835">
        <v>0.533955755472814</v>
      </c>
      <c r="P35" s="835">
        <v>0.587386703549292</v>
      </c>
      <c r="Q35" s="835">
        <v>0.676936242323782</v>
      </c>
      <c r="R35" s="835">
        <v>0.722712092638421</v>
      </c>
      <c r="S35" s="835">
        <v>0.732011986399742</v>
      </c>
      <c r="T35" s="835">
        <v>0.847611963914747</v>
      </c>
      <c r="U35" s="835">
        <v>5.06910317628692</v>
      </c>
      <c r="V35" s="835">
        <v>1.79075329198876</v>
      </c>
      <c r="W35" s="835">
        <v>2.01172632617981</v>
      </c>
      <c r="X35" s="835">
        <v>2.03934266047642</v>
      </c>
      <c r="Y35" s="835">
        <v>2.08512250932124</v>
      </c>
      <c r="Z35" s="835">
        <v>2.34745965209983</v>
      </c>
      <c r="AA35" s="835">
        <v>2.89169291364633</v>
      </c>
      <c r="AB35" s="835">
        <v>2.97287779208833</v>
      </c>
      <c r="AC35" s="835">
        <v>2.41503229539518</v>
      </c>
      <c r="AD35" s="835">
        <v>2.72888760587542</v>
      </c>
      <c r="AE35" s="835">
        <v>2.73957365258378</v>
      </c>
      <c r="AF35" s="835">
        <v>2.73957365258378</v>
      </c>
      <c r="AG35" s="836">
        <v>0.0</v>
      </c>
      <c r="AH35" s="836">
        <v>-0.0596810574293183</v>
      </c>
      <c r="AI35" s="836">
        <v>0.00163410272182955</v>
      </c>
    </row>
    <row r="36" spans="8:8" s="800" ht="12.0" customFormat="1" customHeight="1">
      <c r="A36" s="834"/>
      <c r="B36" s="817"/>
      <c r="C36" s="817"/>
      <c r="D36" s="817"/>
      <c r="E36" s="817"/>
      <c r="F36" s="817"/>
      <c r="G36" s="817"/>
      <c r="H36" s="817"/>
      <c r="I36" s="817"/>
      <c r="J36" s="817"/>
      <c r="K36" s="817"/>
      <c r="L36" s="817"/>
      <c r="M36" s="817"/>
      <c r="N36" s="817"/>
      <c r="O36" s="817"/>
      <c r="P36" s="817"/>
      <c r="Q36" s="817"/>
      <c r="R36" s="817"/>
      <c r="S36" s="817"/>
      <c r="T36" s="817"/>
      <c r="U36" s="817"/>
      <c r="V36" s="817"/>
      <c r="W36" s="817"/>
      <c r="X36" s="817"/>
      <c r="Y36" s="817"/>
      <c r="Z36" s="817"/>
      <c r="AA36" s="817"/>
      <c r="AB36" s="817"/>
      <c r="AC36" s="817"/>
      <c r="AD36" s="817"/>
      <c r="AE36" s="817"/>
      <c r="AF36" s="822"/>
      <c r="AG36" s="823"/>
      <c r="AH36" s="823"/>
      <c r="AI36" s="823"/>
    </row>
    <row r="37" spans="8:8" s="800" ht="12.0" customFormat="1" customHeight="1">
      <c r="A37" s="831" t="s">
        <v>175</v>
      </c>
      <c r="B37" s="821">
        <v>0.0</v>
      </c>
      <c r="C37" s="821">
        <v>0.0</v>
      </c>
      <c r="D37" s="821">
        <v>0.0</v>
      </c>
      <c r="E37" s="821">
        <v>0.0</v>
      </c>
      <c r="F37" s="821">
        <v>0.0</v>
      </c>
      <c r="G37" s="821">
        <v>0.0</v>
      </c>
      <c r="H37" s="821">
        <v>0.0</v>
      </c>
      <c r="I37" s="821">
        <v>0.0</v>
      </c>
      <c r="J37" s="821">
        <v>0.0</v>
      </c>
      <c r="K37" s="821">
        <v>0.0</v>
      </c>
      <c r="L37" s="821">
        <v>0.0</v>
      </c>
      <c r="M37" s="821">
        <v>0.0</v>
      </c>
      <c r="N37" s="821">
        <v>0.0</v>
      </c>
      <c r="O37" s="821">
        <v>0.862823894899853</v>
      </c>
      <c r="P37" s="821">
        <v>0.517268690009844</v>
      </c>
      <c r="Q37" s="821">
        <v>0.515866540216371</v>
      </c>
      <c r="R37" s="821">
        <v>0.954269285569152</v>
      </c>
      <c r="S37" s="821">
        <v>1.86858551429817</v>
      </c>
      <c r="T37" s="821">
        <v>3.02084694081478</v>
      </c>
      <c r="U37" s="821">
        <v>4.34395429102397</v>
      </c>
      <c r="V37" s="821">
        <v>3.38761336619189</v>
      </c>
      <c r="W37" s="821">
        <v>4.09830533997252</v>
      </c>
      <c r="X37" s="821">
        <v>4.32931034192632</v>
      </c>
      <c r="Y37" s="821">
        <v>4.58695616748203</v>
      </c>
      <c r="Z37" s="821">
        <v>4.81914326803088</v>
      </c>
      <c r="AA37" s="821">
        <v>4.25564420484714</v>
      </c>
      <c r="AB37" s="821">
        <v>2.35041172016997</v>
      </c>
      <c r="AC37" s="821">
        <v>1.99141110282546</v>
      </c>
      <c r="AD37" s="821">
        <v>2.42336759310437</v>
      </c>
      <c r="AE37" s="821">
        <v>2.80041478040719</v>
      </c>
      <c r="AF37" s="822">
        <v>2.6738098413703</v>
      </c>
      <c r="AG37" s="823">
        <v>-0.0452093525297276</v>
      </c>
      <c r="AH37" s="823">
        <v>-0.0429520189218463</v>
      </c>
      <c r="AI37" s="823">
        <v>0.00159487587979867</v>
      </c>
    </row>
    <row r="38" spans="8:8" s="800" ht="12.0" customFormat="1" customHeight="1">
      <c r="A38" s="831" t="s">
        <v>177</v>
      </c>
      <c r="B38" s="821">
        <v>0.0</v>
      </c>
      <c r="C38" s="821">
        <v>0.0</v>
      </c>
      <c r="D38" s="821">
        <v>0.0</v>
      </c>
      <c r="E38" s="821">
        <v>0.0</v>
      </c>
      <c r="F38" s="821">
        <v>0.0</v>
      </c>
      <c r="G38" s="821">
        <v>0.0</v>
      </c>
      <c r="H38" s="821">
        <v>0.0</v>
      </c>
      <c r="I38" s="821">
        <v>0.0</v>
      </c>
      <c r="J38" s="821">
        <v>0.0</v>
      </c>
      <c r="K38" s="821">
        <v>0.0</v>
      </c>
      <c r="L38" s="821">
        <v>0.0</v>
      </c>
      <c r="M38" s="821">
        <v>0.0855222002916469</v>
      </c>
      <c r="N38" s="821">
        <v>2.85040146975317</v>
      </c>
      <c r="O38" s="821">
        <v>7.82718415478391</v>
      </c>
      <c r="P38" s="821">
        <v>9.58856445958521</v>
      </c>
      <c r="Q38" s="821">
        <v>13.4874263968125</v>
      </c>
      <c r="R38" s="821">
        <v>19.7139348657257</v>
      </c>
      <c r="S38" s="821">
        <v>21.7336769509657</v>
      </c>
      <c r="T38" s="821">
        <v>26.8931330299372</v>
      </c>
      <c r="U38" s="821">
        <v>29.4737186544929</v>
      </c>
      <c r="V38" s="821">
        <v>28.6487733633002</v>
      </c>
      <c r="W38" s="821">
        <v>35.6518717977441</v>
      </c>
      <c r="X38" s="821">
        <v>38.0676878768128</v>
      </c>
      <c r="Y38" s="821">
        <v>42.4878813529296</v>
      </c>
      <c r="Z38" s="821">
        <v>47.1906278918746</v>
      </c>
      <c r="AA38" s="821">
        <v>40.1856400972901</v>
      </c>
      <c r="AB38" s="821">
        <v>38.5428399897774</v>
      </c>
      <c r="AC38" s="821">
        <v>46.8171614203164</v>
      </c>
      <c r="AD38" s="821">
        <v>45.1527670173254</v>
      </c>
      <c r="AE38" s="821">
        <v>54.669213974138</v>
      </c>
      <c r="AF38" s="822">
        <v>63.4141991697065</v>
      </c>
      <c r="AG38" s="823">
        <v>0.159961787628874</v>
      </c>
      <c r="AH38" s="823">
        <v>0.0637284861830645</v>
      </c>
      <c r="AI38" s="823">
        <v>0.0378253438698849</v>
      </c>
    </row>
    <row r="39" spans="8:8" s="800" ht="12.0" customFormat="1" customHeight="1">
      <c r="A39" s="831" t="s">
        <v>179</v>
      </c>
      <c r="B39" s="821">
        <v>0.0</v>
      </c>
      <c r="C39" s="821">
        <v>0.0</v>
      </c>
      <c r="D39" s="821">
        <v>0.0</v>
      </c>
      <c r="E39" s="821">
        <v>0.0</v>
      </c>
      <c r="F39" s="821">
        <v>0.0</v>
      </c>
      <c r="G39" s="821">
        <v>0.0</v>
      </c>
      <c r="H39" s="821">
        <v>0.0</v>
      </c>
      <c r="I39" s="821">
        <v>0.0</v>
      </c>
      <c r="J39" s="821">
        <v>0.0</v>
      </c>
      <c r="K39" s="821">
        <v>0.0</v>
      </c>
      <c r="L39" s="821">
        <v>1.60362997628768</v>
      </c>
      <c r="M39" s="821">
        <v>1.65892756167691</v>
      </c>
      <c r="N39" s="821">
        <v>1.76952273245537</v>
      </c>
      <c r="O39" s="821">
        <v>1.8248203178446</v>
      </c>
      <c r="P39" s="821">
        <v>0.356364084723509</v>
      </c>
      <c r="Q39" s="821">
        <v>1.47590355426067</v>
      </c>
      <c r="R39" s="821">
        <v>1.33186384996449</v>
      </c>
      <c r="S39" s="821">
        <v>1.78559858898477</v>
      </c>
      <c r="T39" s="821">
        <v>2.74235267341782</v>
      </c>
      <c r="U39" s="821">
        <v>2.10586508136636</v>
      </c>
      <c r="V39" s="821">
        <v>3.41482237654772</v>
      </c>
      <c r="W39" s="821">
        <v>4.97389762096767</v>
      </c>
      <c r="X39" s="821">
        <v>4.74552678416373</v>
      </c>
      <c r="Y39" s="821">
        <v>4.51819998808151</v>
      </c>
      <c r="Z39" s="821">
        <v>4.92584905217774</v>
      </c>
      <c r="AA39" s="821">
        <v>9.70136683566195</v>
      </c>
      <c r="AB39" s="821">
        <v>11.8014462866691</v>
      </c>
      <c r="AC39" s="821">
        <v>10.8185412622449</v>
      </c>
      <c r="AD39" s="821">
        <v>18.2826558220438</v>
      </c>
      <c r="AE39" s="821">
        <v>21.4948713201276</v>
      </c>
      <c r="AF39" s="822">
        <v>19.7471388518079</v>
      </c>
      <c r="AG39" s="823">
        <v>-0.0813092780268496</v>
      </c>
      <c r="AH39" s="823">
        <v>0.261509224715518</v>
      </c>
      <c r="AI39" s="823">
        <v>0.0117787865698195</v>
      </c>
    </row>
    <row r="40" spans="8:8" s="800" ht="12.0" customFormat="1" customHeight="1">
      <c r="A40" s="831" t="s">
        <v>180</v>
      </c>
      <c r="B40" s="821">
        <v>0.0</v>
      </c>
      <c r="C40" s="821">
        <v>0.0</v>
      </c>
      <c r="D40" s="821">
        <v>0.0</v>
      </c>
      <c r="E40" s="821">
        <v>0.0</v>
      </c>
      <c r="F40" s="821">
        <v>0.0</v>
      </c>
      <c r="G40" s="821">
        <v>0.0</v>
      </c>
      <c r="H40" s="821">
        <v>0.0</v>
      </c>
      <c r="I40" s="821">
        <v>0.0</v>
      </c>
      <c r="J40" s="821">
        <v>0.0</v>
      </c>
      <c r="K40" s="821">
        <v>0.0</v>
      </c>
      <c r="L40" s="821">
        <v>0.0</v>
      </c>
      <c r="M40" s="821">
        <v>0.0</v>
      </c>
      <c r="N40" s="821">
        <v>0.0</v>
      </c>
      <c r="O40" s="821">
        <v>0.0</v>
      </c>
      <c r="P40" s="821">
        <v>0.0</v>
      </c>
      <c r="Q40" s="821">
        <v>0.16565533042793</v>
      </c>
      <c r="R40" s="821">
        <v>0.828276652139649</v>
      </c>
      <c r="S40" s="821">
        <v>4.07055240823992</v>
      </c>
      <c r="T40" s="821">
        <v>8.2721000463539</v>
      </c>
      <c r="U40" s="821">
        <v>2.81918161636925</v>
      </c>
      <c r="V40" s="821">
        <v>3.60979776488956</v>
      </c>
      <c r="W40" s="821">
        <v>26.7329225509211</v>
      </c>
      <c r="X40" s="821">
        <v>32.6615439765808</v>
      </c>
      <c r="Y40" s="821">
        <v>41.3577229264219</v>
      </c>
      <c r="Z40" s="821">
        <v>58.5467288069518</v>
      </c>
      <c r="AA40" s="821">
        <v>23.8842659507584</v>
      </c>
      <c r="AB40" s="821">
        <v>53.7330565211074</v>
      </c>
      <c r="AC40" s="821">
        <v>50.3432723193651</v>
      </c>
      <c r="AD40" s="821">
        <v>90.9008500192752</v>
      </c>
      <c r="AE40" s="821">
        <v>123.780194440968</v>
      </c>
      <c r="AF40" s="822">
        <v>126.377099023719</v>
      </c>
      <c r="AG40" s="823">
        <v>0.0209799685198382</v>
      </c>
      <c r="AH40" s="823">
        <v>0.459663709353938</v>
      </c>
      <c r="AI40" s="823">
        <v>0.0753814964225591</v>
      </c>
    </row>
    <row r="41" spans="8:8" s="800" ht="12.0" customFormat="1" customHeight="1">
      <c r="A41" s="831" t="s">
        <v>187</v>
      </c>
      <c r="B41" s="821">
        <v>0.0</v>
      </c>
      <c r="C41" s="821">
        <v>0.0</v>
      </c>
      <c r="D41" s="821">
        <v>0.0</v>
      </c>
      <c r="E41" s="821">
        <v>0.0</v>
      </c>
      <c r="F41" s="821">
        <v>0.0</v>
      </c>
      <c r="G41" s="821">
        <v>0.0</v>
      </c>
      <c r="H41" s="821">
        <v>0.0</v>
      </c>
      <c r="I41" s="821">
        <v>0.0</v>
      </c>
      <c r="J41" s="821">
        <v>0.0</v>
      </c>
      <c r="K41" s="821">
        <v>0.0</v>
      </c>
      <c r="L41" s="821">
        <v>0.0</v>
      </c>
      <c r="M41" s="821">
        <v>0.0</v>
      </c>
      <c r="N41" s="821">
        <v>0.0171044400583294</v>
      </c>
      <c r="O41" s="821">
        <v>0.02719067254954</v>
      </c>
      <c r="P41" s="821">
        <v>0.0867136306002553</v>
      </c>
      <c r="Q41" s="821">
        <v>0.214666306968347</v>
      </c>
      <c r="R41" s="821">
        <v>0.854553467634188</v>
      </c>
      <c r="S41" s="821">
        <v>1.55782658094804</v>
      </c>
      <c r="T41" s="821">
        <v>2.88490370116839</v>
      </c>
      <c r="U41" s="821">
        <v>4.13934882402949</v>
      </c>
      <c r="V41" s="821">
        <v>5.81068356756644</v>
      </c>
      <c r="W41" s="821">
        <v>4.67664830360191</v>
      </c>
      <c r="X41" s="821">
        <v>6.72790007012471</v>
      </c>
      <c r="Y41" s="821">
        <v>6.91843070104026</v>
      </c>
      <c r="Z41" s="821">
        <v>7.26742548210991</v>
      </c>
      <c r="AA41" s="821">
        <v>8.27302082131188</v>
      </c>
      <c r="AB41" s="821">
        <v>8.27871935858672</v>
      </c>
      <c r="AC41" s="821">
        <v>8.02386201639311</v>
      </c>
      <c r="AD41" s="821">
        <v>12.8072280851505</v>
      </c>
      <c r="AE41" s="821">
        <v>13.1161392089224</v>
      </c>
      <c r="AF41" s="822">
        <v>12.4746168671342</v>
      </c>
      <c r="AG41" s="823">
        <v>-0.0489109128509213</v>
      </c>
      <c r="AH41" s="823">
        <v>0.122244276451477</v>
      </c>
      <c r="AI41" s="823">
        <v>0.00744086779968088</v>
      </c>
    </row>
    <row r="42" spans="8:8" s="800" ht="12.0" customFormat="1" customHeight="1">
      <c r="A42" s="831" t="s">
        <v>190</v>
      </c>
      <c r="B42" s="821">
        <v>0.0</v>
      </c>
      <c r="C42" s="821">
        <v>0.0</v>
      </c>
      <c r="D42" s="821">
        <v>0.0</v>
      </c>
      <c r="E42" s="821">
        <v>0.0</v>
      </c>
      <c r="F42" s="821">
        <v>0.0</v>
      </c>
      <c r="G42" s="821">
        <v>0.0</v>
      </c>
      <c r="H42" s="821">
        <v>0.0</v>
      </c>
      <c r="I42" s="821">
        <v>0.0</v>
      </c>
      <c r="J42" s="821">
        <v>0.0</v>
      </c>
      <c r="K42" s="821">
        <v>0.0</v>
      </c>
      <c r="L42" s="821">
        <v>0.0</v>
      </c>
      <c r="M42" s="821">
        <v>0.0</v>
      </c>
      <c r="N42" s="821">
        <v>0.0</v>
      </c>
      <c r="O42" s="821">
        <v>0.0</v>
      </c>
      <c r="P42" s="821">
        <v>0.0552975853892304</v>
      </c>
      <c r="Q42" s="821">
        <v>1.00565982583735</v>
      </c>
      <c r="R42" s="821">
        <v>1.55863567972966</v>
      </c>
      <c r="S42" s="821">
        <v>2.68519396517668</v>
      </c>
      <c r="T42" s="821">
        <v>9.70060593044863</v>
      </c>
      <c r="U42" s="821">
        <v>11.9884224479039</v>
      </c>
      <c r="V42" s="821">
        <v>15.6333466221983</v>
      </c>
      <c r="W42" s="821">
        <v>17.2266733163072</v>
      </c>
      <c r="X42" s="821">
        <v>23.5354992728175</v>
      </c>
      <c r="Y42" s="821">
        <v>30.1607370684857</v>
      </c>
      <c r="Z42" s="821">
        <v>33.7222908553175</v>
      </c>
      <c r="AA42" s="821">
        <v>36.3840836854759</v>
      </c>
      <c r="AB42" s="821">
        <v>31.4429783771875</v>
      </c>
      <c r="AC42" s="821">
        <v>37.0401593830502</v>
      </c>
      <c r="AD42" s="821">
        <v>39.6082271135552</v>
      </c>
      <c r="AE42" s="821">
        <v>45.4004382721395</v>
      </c>
      <c r="AF42" s="822">
        <v>43.7808890364881</v>
      </c>
      <c r="AG42" s="823">
        <v>-0.0356725462856421</v>
      </c>
      <c r="AH42" s="823">
        <v>0.142430530416831</v>
      </c>
      <c r="AI42" s="823">
        <v>0.0261144539301466</v>
      </c>
    </row>
    <row r="43" spans="8:8" s="800" ht="12.0" customFormat="1" customHeight="1">
      <c r="A43" s="831" t="s">
        <v>192</v>
      </c>
      <c r="B43" s="821">
        <v>0.0</v>
      </c>
      <c r="C43" s="821">
        <v>0.0</v>
      </c>
      <c r="D43" s="821">
        <v>0.0</v>
      </c>
      <c r="E43" s="821">
        <v>0.0</v>
      </c>
      <c r="F43" s="821">
        <v>0.0</v>
      </c>
      <c r="G43" s="821">
        <v>0.0</v>
      </c>
      <c r="H43" s="821">
        <v>0.0</v>
      </c>
      <c r="I43" s="821">
        <v>0.0</v>
      </c>
      <c r="J43" s="821">
        <v>0.0</v>
      </c>
      <c r="K43" s="821">
        <v>0.0</v>
      </c>
      <c r="L43" s="821">
        <v>0.0</v>
      </c>
      <c r="M43" s="821">
        <v>0.0</v>
      </c>
      <c r="N43" s="821">
        <v>0.0</v>
      </c>
      <c r="O43" s="821">
        <v>1.87450199306934E-4</v>
      </c>
      <c r="P43" s="821">
        <v>0.00186938040292434</v>
      </c>
      <c r="Q43" s="821">
        <v>0.0184400350358623</v>
      </c>
      <c r="R43" s="821">
        <v>2.30038413872252</v>
      </c>
      <c r="S43" s="821">
        <v>4.27036974214738</v>
      </c>
      <c r="T43" s="821">
        <v>7.28065578332686</v>
      </c>
      <c r="U43" s="821">
        <v>8.35529721400565</v>
      </c>
      <c r="V43" s="821">
        <v>7.63619901559321</v>
      </c>
      <c r="W43" s="821">
        <v>15.9285732261333</v>
      </c>
      <c r="X43" s="821">
        <v>21.4454431315876</v>
      </c>
      <c r="Y43" s="821">
        <v>28.0630967789945</v>
      </c>
      <c r="Z43" s="821">
        <v>34.5230246870148</v>
      </c>
      <c r="AA43" s="821">
        <v>36.2698650026429</v>
      </c>
      <c r="AB43" s="821">
        <v>33.6370337794984</v>
      </c>
      <c r="AC43" s="821">
        <v>32.4932142333229</v>
      </c>
      <c r="AD43" s="821">
        <v>37.1499729765722</v>
      </c>
      <c r="AE43" s="821">
        <v>44.7935873234667</v>
      </c>
      <c r="AF43" s="822">
        <v>41.093385244869</v>
      </c>
      <c r="AG43" s="823">
        <v>-0.0826056205741571</v>
      </c>
      <c r="AH43" s="823">
        <v>0.182838342799394</v>
      </c>
      <c r="AI43" s="823">
        <v>0.0245114098737584</v>
      </c>
    </row>
    <row r="44" spans="8:8" s="800" ht="12.0" customFormat="1" customHeight="1">
      <c r="A44" s="832" t="s">
        <v>193</v>
      </c>
      <c r="B44" s="826">
        <v>0.0</v>
      </c>
      <c r="C44" s="826">
        <v>0.0</v>
      </c>
      <c r="D44" s="826">
        <v>0.0</v>
      </c>
      <c r="E44" s="826">
        <v>0.0</v>
      </c>
      <c r="F44" s="826">
        <v>0.0</v>
      </c>
      <c r="G44" s="826">
        <v>0.0</v>
      </c>
      <c r="H44" s="826">
        <v>0.0</v>
      </c>
      <c r="I44" s="826">
        <v>0.0</v>
      </c>
      <c r="J44" s="826">
        <v>0.0</v>
      </c>
      <c r="K44" s="826">
        <v>0.0</v>
      </c>
      <c r="L44" s="826">
        <v>1.60362997628768</v>
      </c>
      <c r="M44" s="826">
        <v>1.74444976196856</v>
      </c>
      <c r="N44" s="826">
        <v>4.63702864226687</v>
      </c>
      <c r="O44" s="826">
        <v>10.5422064902772</v>
      </c>
      <c r="P44" s="826">
        <v>10.606077830711</v>
      </c>
      <c r="Q44" s="826">
        <v>16.883617989559</v>
      </c>
      <c r="R44" s="826">
        <v>27.5419179394854</v>
      </c>
      <c r="S44" s="826">
        <v>37.9718037507607</v>
      </c>
      <c r="T44" s="826">
        <v>60.7945981054676</v>
      </c>
      <c r="U44" s="826">
        <v>63.2257881291915</v>
      </c>
      <c r="V44" s="826">
        <v>68.1412360762873</v>
      </c>
      <c r="W44" s="826">
        <v>109.288892155648</v>
      </c>
      <c r="X44" s="826">
        <v>131.512911454013</v>
      </c>
      <c r="Y44" s="826">
        <v>158.093024983435</v>
      </c>
      <c r="Z44" s="826">
        <v>190.995090043477</v>
      </c>
      <c r="AA44" s="826">
        <v>158.953886597988</v>
      </c>
      <c r="AB44" s="826">
        <v>179.786486032996</v>
      </c>
      <c r="AC44" s="826">
        <v>187.527621737518</v>
      </c>
      <c r="AD44" s="826">
        <v>246.325068627027</v>
      </c>
      <c r="AE44" s="826">
        <v>306.05485932017</v>
      </c>
      <c r="AF44" s="826">
        <v>309.561138035095</v>
      </c>
      <c r="AG44" s="833">
        <v>0.011456373287829</v>
      </c>
      <c r="AH44" s="833">
        <v>0.170820998299677</v>
      </c>
      <c r="AI44" s="833">
        <v>0.184647234345648</v>
      </c>
    </row>
    <row r="45" spans="8:8" s="800" ht="12.0" customFormat="1" customHeight="1">
      <c r="A45" s="834"/>
      <c r="B45" s="817"/>
      <c r="C45" s="817"/>
      <c r="D45" s="817"/>
      <c r="E45" s="817"/>
      <c r="F45" s="817"/>
      <c r="G45" s="817"/>
      <c r="H45" s="817"/>
      <c r="I45" s="817"/>
      <c r="J45" s="817"/>
      <c r="K45" s="817"/>
      <c r="L45" s="817"/>
      <c r="M45" s="817"/>
      <c r="N45" s="817"/>
      <c r="O45" s="817"/>
      <c r="P45" s="817"/>
      <c r="Q45" s="817"/>
      <c r="R45" s="817"/>
      <c r="S45" s="817"/>
      <c r="T45" s="817"/>
      <c r="U45" s="817"/>
      <c r="V45" s="817"/>
      <c r="W45" s="817"/>
      <c r="X45" s="817"/>
      <c r="Y45" s="817"/>
      <c r="Z45" s="817"/>
      <c r="AA45" s="817"/>
      <c r="AB45" s="817"/>
      <c r="AC45" s="817"/>
      <c r="AD45" s="817"/>
      <c r="AE45" s="817"/>
      <c r="AF45" s="822"/>
      <c r="AG45" s="823"/>
      <c r="AH45" s="823"/>
      <c r="AI45" s="823"/>
    </row>
    <row r="46" spans="8:8" s="800" ht="12.0" customFormat="1" customHeight="1">
      <c r="A46" s="838" t="s">
        <v>194</v>
      </c>
      <c r="B46" s="839">
        <v>133.272991763978</v>
      </c>
      <c r="C46" s="839">
        <v>150.278628980868</v>
      </c>
      <c r="D46" s="839">
        <v>144.444761713076</v>
      </c>
      <c r="E46" s="839">
        <v>147.963011357576</v>
      </c>
      <c r="F46" s="839">
        <v>164.44922263424</v>
      </c>
      <c r="G46" s="839">
        <v>170.770747201562</v>
      </c>
      <c r="H46" s="839">
        <v>171.445793917099</v>
      </c>
      <c r="I46" s="839">
        <v>197.772192442055</v>
      </c>
      <c r="J46" s="839">
        <v>189.074283111436</v>
      </c>
      <c r="K46" s="839">
        <v>183.109334622715</v>
      </c>
      <c r="L46" s="839">
        <v>175.195828944373</v>
      </c>
      <c r="M46" s="839">
        <v>192.012186492828</v>
      </c>
      <c r="N46" s="839">
        <v>226.654288974489</v>
      </c>
      <c r="O46" s="839">
        <v>280.950721326048</v>
      </c>
      <c r="P46" s="839">
        <v>317.328700471124</v>
      </c>
      <c r="Q46" s="839">
        <v>374.408642126598</v>
      </c>
      <c r="R46" s="839">
        <v>478.091764413714</v>
      </c>
      <c r="S46" s="839">
        <v>649.702446467459</v>
      </c>
      <c r="T46" s="839">
        <v>879.1981244444</v>
      </c>
      <c r="U46" s="839">
        <v>977.558449539566</v>
      </c>
      <c r="V46" s="839">
        <v>1125.23119554044</v>
      </c>
      <c r="W46" s="839">
        <v>1195.38578633317</v>
      </c>
      <c r="X46" s="839">
        <v>1215.47894469112</v>
      </c>
      <c r="Y46" s="839">
        <v>1324.93919836105</v>
      </c>
      <c r="Z46" s="839">
        <v>1443.04249710609</v>
      </c>
      <c r="AA46" s="839">
        <v>1443.66256723266</v>
      </c>
      <c r="AB46" s="839">
        <v>1491.28529300112</v>
      </c>
      <c r="AC46" s="839">
        <v>1561.82458671187</v>
      </c>
      <c r="AD46" s="839">
        <v>1721.17226360681</v>
      </c>
      <c r="AE46" s="839">
        <v>1789.88233479324</v>
      </c>
      <c r="AF46" s="839">
        <v>1676.50026891611</v>
      </c>
      <c r="AG46" s="840">
        <v>-0.0633461002844209</v>
      </c>
      <c r="AH46" s="840">
        <v>0.0623513516425145</v>
      </c>
      <c r="AI46" s="840">
        <v>1.0</v>
      </c>
    </row>
    <row r="47" spans="8:8" s="800" ht="13.5" customFormat="1" customHeight="1">
      <c r="A47" s="841" t="s">
        <v>195</v>
      </c>
      <c r="B47" s="821">
        <v>27.087618356269</v>
      </c>
      <c r="C47" s="821">
        <v>31.3797423336569</v>
      </c>
      <c r="D47" s="821">
        <v>35.7595583681227</v>
      </c>
      <c r="E47" s="821">
        <v>42.4487068799672</v>
      </c>
      <c r="F47" s="821">
        <v>48.7516378672867</v>
      </c>
      <c r="G47" s="821">
        <v>52.960941204947</v>
      </c>
      <c r="H47" s="821">
        <v>40.789617691179</v>
      </c>
      <c r="I47" s="821">
        <v>53.8704075013015</v>
      </c>
      <c r="J47" s="821">
        <v>57.7292534873463</v>
      </c>
      <c r="K47" s="821">
        <v>61.8435166566357</v>
      </c>
      <c r="L47" s="821">
        <v>73.4567019684573</v>
      </c>
      <c r="M47" s="821">
        <v>82.4678819503556</v>
      </c>
      <c r="N47" s="821">
        <v>101.755427078109</v>
      </c>
      <c r="O47" s="821">
        <v>132.603847458963</v>
      </c>
      <c r="P47" s="821">
        <v>167.818406194024</v>
      </c>
      <c r="Q47" s="821">
        <v>205.421006055929</v>
      </c>
      <c r="R47" s="821">
        <v>279.953675648946</v>
      </c>
      <c r="S47" s="821">
        <v>389.852053827053</v>
      </c>
      <c r="T47" s="821">
        <v>535.05667644667</v>
      </c>
      <c r="U47" s="821">
        <v>629.508878760008</v>
      </c>
      <c r="V47" s="821">
        <v>734.611521929162</v>
      </c>
      <c r="W47" s="821">
        <v>791.772915917416</v>
      </c>
      <c r="X47" s="821">
        <v>785.240446572943</v>
      </c>
      <c r="Y47" s="821">
        <v>827.835690286912</v>
      </c>
      <c r="Z47" s="821">
        <v>886.078386778848</v>
      </c>
      <c r="AA47" s="821">
        <v>906.327722087998</v>
      </c>
      <c r="AB47" s="821">
        <v>934.536624532615</v>
      </c>
      <c r="AC47" s="821">
        <v>988.283994933851</v>
      </c>
      <c r="AD47" s="821">
        <v>1034.99373617294</v>
      </c>
      <c r="AE47" s="821">
        <v>1020.10114801056</v>
      </c>
      <c r="AF47" s="822">
        <v>938.396373997622</v>
      </c>
      <c r="AG47" s="823">
        <v>-0.0800947770446885</v>
      </c>
      <c r="AH47" s="823">
        <v>0.0494557650785661</v>
      </c>
      <c r="AI47" s="823">
        <v>0.559735295840014</v>
      </c>
    </row>
    <row r="48" spans="8:8" s="824" ht="12.0" customFormat="1" customHeight="1">
      <c r="A48" s="831" t="s">
        <v>765</v>
      </c>
      <c r="B48" s="821">
        <v>106.185373407709</v>
      </c>
      <c r="C48" s="821">
        <v>118.898886647211</v>
      </c>
      <c r="D48" s="821">
        <v>108.685203344953</v>
      </c>
      <c r="E48" s="821">
        <v>105.514304477609</v>
      </c>
      <c r="F48" s="821">
        <v>115.697584766953</v>
      </c>
      <c r="G48" s="821">
        <v>117.809805996615</v>
      </c>
      <c r="H48" s="821">
        <v>130.65617622592</v>
      </c>
      <c r="I48" s="821">
        <v>143.901784940754</v>
      </c>
      <c r="J48" s="821">
        <v>131.345029624089</v>
      </c>
      <c r="K48" s="821">
        <v>121.265817966079</v>
      </c>
      <c r="L48" s="821">
        <v>101.739126975916</v>
      </c>
      <c r="M48" s="821">
        <v>109.544304542473</v>
      </c>
      <c r="N48" s="821">
        <v>124.898861896379</v>
      </c>
      <c r="O48" s="821">
        <v>148.346873867085</v>
      </c>
      <c r="P48" s="821">
        <v>149.5102942771</v>
      </c>
      <c r="Q48" s="821">
        <v>168.987636070668</v>
      </c>
      <c r="R48" s="821">
        <v>198.138088764768</v>
      </c>
      <c r="S48" s="821">
        <v>259.850392640406</v>
      </c>
      <c r="T48" s="821">
        <v>344.14144799773</v>
      </c>
      <c r="U48" s="821">
        <v>348.049570779559</v>
      </c>
      <c r="V48" s="821">
        <v>390.61967361128</v>
      </c>
      <c r="W48" s="821">
        <v>403.61287041575</v>
      </c>
      <c r="X48" s="821">
        <v>430.238498118179</v>
      </c>
      <c r="Y48" s="821">
        <v>497.103508074138</v>
      </c>
      <c r="Z48" s="821">
        <v>556.964110327245</v>
      </c>
      <c r="AA48" s="821">
        <v>537.334845144667</v>
      </c>
      <c r="AB48" s="821">
        <v>556.748668468504</v>
      </c>
      <c r="AC48" s="821">
        <v>573.540591778022</v>
      </c>
      <c r="AD48" s="821">
        <v>686.178527433875</v>
      </c>
      <c r="AE48" s="821">
        <v>769.78118678268</v>
      </c>
      <c r="AF48" s="822">
        <v>738.10389491849</v>
      </c>
      <c r="AG48" s="829">
        <v>-0.0411510340965666</v>
      </c>
      <c r="AH48" s="829">
        <v>0.0826114575679484</v>
      </c>
      <c r="AI48" s="829">
        <v>0.440264704159987</v>
      </c>
    </row>
    <row r="49" spans="8:8" s="824" ht="12.0" customFormat="1" customHeight="1">
      <c r="A49" s="842" t="s">
        <v>766</v>
      </c>
      <c r="B49" s="843">
        <v>0.118093625563369</v>
      </c>
      <c r="C49" s="843">
        <v>0.129340637521785</v>
      </c>
      <c r="D49" s="843">
        <v>0.325359702901177</v>
      </c>
      <c r="E49" s="843">
        <v>0.810382583046377</v>
      </c>
      <c r="F49" s="843">
        <v>2.2577310724896</v>
      </c>
      <c r="G49" s="843">
        <v>3.98849058284091</v>
      </c>
      <c r="H49" s="843">
        <v>5.7708353373106</v>
      </c>
      <c r="I49" s="843">
        <v>7.371946644095</v>
      </c>
      <c r="J49" s="843">
        <v>7.02335703984576</v>
      </c>
      <c r="K49" s="843">
        <v>8.044118715535</v>
      </c>
      <c r="L49" s="843">
        <v>13.0422474723776</v>
      </c>
      <c r="M49" s="843">
        <v>16.1512311379363</v>
      </c>
      <c r="N49" s="843">
        <v>21.5421285226454</v>
      </c>
      <c r="O49" s="843">
        <v>27.082021845758</v>
      </c>
      <c r="P49" s="843">
        <v>40.4714499874059</v>
      </c>
      <c r="Q49" s="843">
        <v>55.6141708688679</v>
      </c>
      <c r="R49" s="843">
        <v>77.4980680542259</v>
      </c>
      <c r="S49" s="843">
        <v>104.76074426039</v>
      </c>
      <c r="T49" s="843">
        <v>138.578959506897</v>
      </c>
      <c r="U49" s="843">
        <v>173.978790939019</v>
      </c>
      <c r="V49" s="843">
        <v>198.483167837107</v>
      </c>
      <c r="W49" s="843">
        <v>195.288870503668</v>
      </c>
      <c r="X49" s="843">
        <v>210.003811029758</v>
      </c>
      <c r="Y49" s="843">
        <v>222.714553519683</v>
      </c>
      <c r="Z49" s="843">
        <v>246.795311917859</v>
      </c>
      <c r="AA49" s="843">
        <v>251.747749169429</v>
      </c>
      <c r="AB49" s="843">
        <v>238.641005596432</v>
      </c>
      <c r="AC49" s="843">
        <v>267.280304945504</v>
      </c>
      <c r="AD49" s="843">
        <v>286.722271446665</v>
      </c>
      <c r="AE49" s="843">
        <v>293.144968552066</v>
      </c>
      <c r="AF49" s="826">
        <v>279.454980754702</v>
      </c>
      <c r="AG49" s="844">
        <v>-0.0467004017329136</v>
      </c>
      <c r="AH49" s="844">
        <v>0.053558398874602</v>
      </c>
      <c r="AI49" s="844">
        <v>0.166689493545608</v>
      </c>
    </row>
    <row r="50" spans="8:8" s="824" ht="12.0" customFormat="1" customHeight="1">
      <c r="A50" s="841"/>
      <c r="B50" s="817"/>
      <c r="C50" s="817"/>
      <c r="D50" s="817"/>
      <c r="E50" s="817"/>
      <c r="F50" s="817"/>
      <c r="G50" s="817"/>
      <c r="H50" s="817"/>
      <c r="I50" s="817"/>
      <c r="J50" s="817"/>
      <c r="K50" s="817"/>
      <c r="L50" s="817"/>
      <c r="M50" s="817"/>
      <c r="N50" s="817"/>
      <c r="O50" s="817"/>
      <c r="P50" s="817"/>
      <c r="Q50" s="817"/>
      <c r="R50" s="817"/>
      <c r="S50" s="817"/>
      <c r="T50" s="817"/>
      <c r="U50" s="817"/>
      <c r="V50" s="817"/>
      <c r="W50" s="817"/>
      <c r="X50" s="817"/>
      <c r="Y50" s="817"/>
      <c r="Z50" s="817"/>
      <c r="AA50" s="817"/>
      <c r="AB50" s="817"/>
      <c r="AC50" s="817"/>
      <c r="AD50" s="817"/>
      <c r="AE50" s="817"/>
      <c r="AF50" s="818"/>
      <c r="AG50" s="829"/>
      <c r="AH50" s="829"/>
      <c r="AI50" s="829"/>
    </row>
    <row r="51" spans="8:8" s="824" ht="12.0" customFormat="1" customHeight="1">
      <c r="A51" s="845" t="s">
        <v>767</v>
      </c>
      <c r="B51" s="817"/>
      <c r="C51" s="817"/>
      <c r="D51" s="817"/>
      <c r="E51" s="817"/>
      <c r="F51" s="817"/>
      <c r="G51" s="817"/>
      <c r="H51" s="817"/>
      <c r="I51" s="817"/>
      <c r="J51" s="817"/>
      <c r="K51" s="817"/>
      <c r="L51" s="817"/>
      <c r="M51" s="817"/>
      <c r="N51" s="817"/>
      <c r="O51" s="817"/>
      <c r="P51" s="817"/>
      <c r="Q51" s="817"/>
      <c r="R51" s="817"/>
      <c r="S51" s="817"/>
      <c r="T51" s="817"/>
      <c r="U51" s="817"/>
      <c r="V51" s="817"/>
      <c r="W51" s="817"/>
      <c r="X51" s="817"/>
      <c r="Y51" s="817"/>
      <c r="Z51" s="817"/>
      <c r="AA51" s="817"/>
      <c r="AB51" s="817"/>
      <c r="AC51" s="817"/>
      <c r="AD51" s="817"/>
      <c r="AE51" s="817"/>
      <c r="AF51" s="818"/>
      <c r="AG51" s="829"/>
      <c r="AH51" s="829"/>
      <c r="AI51" s="829"/>
    </row>
    <row r="52" spans="8:8" s="824" ht="12.0" customFormat="1" customHeight="1">
      <c r="A52" s="811" t="s">
        <v>768</v>
      </c>
      <c r="B52" s="821"/>
      <c r="C52" s="821"/>
      <c r="D52" s="821"/>
      <c r="E52" s="821"/>
      <c r="F52" s="821"/>
      <c r="G52" s="821"/>
      <c r="H52" s="821"/>
      <c r="I52" s="821"/>
      <c r="J52" s="821"/>
      <c r="K52" s="821"/>
      <c r="L52" s="821"/>
      <c r="M52" s="821"/>
      <c r="N52" s="821"/>
      <c r="O52" s="821"/>
      <c r="P52" s="821"/>
      <c r="Q52" s="821"/>
      <c r="R52" s="821"/>
      <c r="S52" s="821"/>
      <c r="T52" s="821"/>
      <c r="U52" s="821"/>
      <c r="V52" s="821"/>
      <c r="W52" s="821"/>
      <c r="X52" s="821"/>
      <c r="Y52" s="821"/>
      <c r="Z52" s="821"/>
      <c r="AA52" s="821"/>
      <c r="AB52" s="821"/>
      <c r="AC52" s="821"/>
      <c r="AD52" s="821"/>
      <c r="AE52" s="821"/>
      <c r="AF52" s="822"/>
      <c r="AG52" s="823"/>
      <c r="AH52" s="823"/>
      <c r="AI52" s="823"/>
    </row>
    <row r="53" spans="8:8" s="824" ht="12.0" customFormat="1" customHeight="1">
      <c r="A53" s="800" t="s">
        <v>769</v>
      </c>
      <c r="B53" s="821">
        <v>0.0</v>
      </c>
      <c r="C53" s="821">
        <v>0.0</v>
      </c>
      <c r="D53" s="821">
        <v>0.0</v>
      </c>
      <c r="E53" s="821">
        <v>0.0</v>
      </c>
      <c r="F53" s="821">
        <v>0.0</v>
      </c>
      <c r="G53" s="821">
        <v>0.0</v>
      </c>
      <c r="H53" s="821">
        <v>0.0</v>
      </c>
      <c r="I53" s="821">
        <v>0.0</v>
      </c>
      <c r="J53" s="821">
        <v>0.0</v>
      </c>
      <c r="K53" s="821">
        <v>0.931566639574333</v>
      </c>
      <c r="L53" s="821">
        <v>2.02752739201473</v>
      </c>
      <c r="M53" s="821">
        <v>2.13712346725876</v>
      </c>
      <c r="N53" s="821">
        <v>2.19192150488078</v>
      </c>
      <c r="O53" s="821">
        <v>2.19192150488078</v>
      </c>
      <c r="P53" s="821">
        <v>2.19192150488078</v>
      </c>
      <c r="Q53" s="821">
        <v>2.41111365536886</v>
      </c>
      <c r="R53" s="821">
        <v>2.41111365536886</v>
      </c>
      <c r="S53" s="821">
        <v>7.67172526708274</v>
      </c>
      <c r="T53" s="821">
        <v>8.21970564330294</v>
      </c>
      <c r="U53" s="821">
        <v>12.4004791812056</v>
      </c>
      <c r="V53" s="821">
        <v>13.4090580401148</v>
      </c>
      <c r="W53" s="821">
        <v>16.0530976529825</v>
      </c>
      <c r="X53" s="821">
        <v>15.9621507421966</v>
      </c>
      <c r="Y53" s="821">
        <v>16.1947426258154</v>
      </c>
      <c r="Z53" s="821">
        <v>16.5724625773672</v>
      </c>
      <c r="AA53" s="821">
        <v>16.2419576167597</v>
      </c>
      <c r="AB53" s="821">
        <v>16.0464527621614</v>
      </c>
      <c r="AC53" s="821">
        <v>16.3783872911203</v>
      </c>
      <c r="AD53" s="821">
        <v>16.570368387573</v>
      </c>
      <c r="AE53" s="821">
        <v>18.4138473081858</v>
      </c>
      <c r="AF53" s="822">
        <v>16.1617857302003</v>
      </c>
      <c r="AG53" s="823">
        <v>-0.122302609568418</v>
      </c>
      <c r="AH53" s="823">
        <v>0.0403287653392637</v>
      </c>
      <c r="AI53" s="823">
        <v>0.0168273477128394</v>
      </c>
    </row>
    <row r="54" spans="8:8" s="824" ht="12.0" customFormat="1" customHeight="1">
      <c r="A54" s="800" t="s">
        <v>96</v>
      </c>
      <c r="B54" s="821">
        <v>26.9695247307056</v>
      </c>
      <c r="C54" s="821">
        <v>31.2504016961351</v>
      </c>
      <c r="D54" s="821">
        <v>35.4341986652215</v>
      </c>
      <c r="E54" s="821">
        <v>41.6383242969208</v>
      </c>
      <c r="F54" s="821">
        <v>46.4939067947971</v>
      </c>
      <c r="G54" s="821">
        <v>48.9724506221061</v>
      </c>
      <c r="H54" s="821">
        <v>35.0187823538684</v>
      </c>
      <c r="I54" s="821">
        <v>46.4711817597056</v>
      </c>
      <c r="J54" s="821">
        <v>50.6813732609843</v>
      </c>
      <c r="K54" s="821">
        <v>52.8447966016917</v>
      </c>
      <c r="L54" s="821">
        <v>58.360104667481</v>
      </c>
      <c r="M54" s="821">
        <v>63.6725183216048</v>
      </c>
      <c r="N54" s="821">
        <v>77.1984592080446</v>
      </c>
      <c r="O54" s="821">
        <v>101.159736208485</v>
      </c>
      <c r="P54" s="821">
        <v>122.467532144269</v>
      </c>
      <c r="Q54" s="821">
        <v>140.836132475843</v>
      </c>
      <c r="R54" s="821">
        <v>176.185682061785</v>
      </c>
      <c r="S54" s="821">
        <v>235.223808227071</v>
      </c>
      <c r="T54" s="821">
        <v>334.863140243521</v>
      </c>
      <c r="U54" s="821">
        <v>394.542969243971</v>
      </c>
      <c r="V54" s="821">
        <v>479.675495703616</v>
      </c>
      <c r="W54" s="821">
        <v>502.444465862924</v>
      </c>
      <c r="X54" s="821">
        <v>475.489734649898</v>
      </c>
      <c r="Y54" s="821">
        <v>479.487635413526</v>
      </c>
      <c r="Z54" s="821">
        <v>516.284012233626</v>
      </c>
      <c r="AA54" s="821">
        <v>534.118619773407</v>
      </c>
      <c r="AB54" s="821">
        <v>554.458010484295</v>
      </c>
      <c r="AC54" s="821">
        <v>574.844912661991</v>
      </c>
      <c r="AD54" s="821">
        <v>580.43830129917</v>
      </c>
      <c r="AE54" s="821">
        <v>569.153048872748</v>
      </c>
      <c r="AF54" s="822">
        <v>500.967417229641</v>
      </c>
      <c r="AG54" s="823">
        <v>-0.11980192635031</v>
      </c>
      <c r="AH54" s="823">
        <v>0.0373217303103142</v>
      </c>
      <c r="AI54" s="823">
        <v>0.521597864447233</v>
      </c>
    </row>
    <row r="55" spans="8:8" s="824" ht="12.0" customFormat="1" customHeight="1">
      <c r="A55" s="800" t="s">
        <v>99</v>
      </c>
      <c r="B55" s="821">
        <v>104.774299384741</v>
      </c>
      <c r="C55" s="821">
        <v>117.511808406916</v>
      </c>
      <c r="D55" s="821">
        <v>107.370503088319</v>
      </c>
      <c r="E55" s="821">
        <v>104.442687470637</v>
      </c>
      <c r="F55" s="821">
        <v>114.701178266086</v>
      </c>
      <c r="G55" s="821">
        <v>116.899317389934</v>
      </c>
      <c r="H55" s="821">
        <v>129.798737657942</v>
      </c>
      <c r="I55" s="821">
        <v>143.056931878049</v>
      </c>
      <c r="J55" s="821">
        <v>130.620198673598</v>
      </c>
      <c r="K55" s="821">
        <v>120.518604147279</v>
      </c>
      <c r="L55" s="821">
        <v>99.3282304729547</v>
      </c>
      <c r="M55" s="821">
        <v>106.932788015067</v>
      </c>
      <c r="N55" s="821">
        <v>117.35247269382</v>
      </c>
      <c r="O55" s="821">
        <v>135.255955039022</v>
      </c>
      <c r="P55" s="821">
        <v>136.039271473113</v>
      </c>
      <c r="Q55" s="821">
        <v>149.188309890501</v>
      </c>
      <c r="R55" s="821">
        <v>164.677186545399</v>
      </c>
      <c r="S55" s="821">
        <v>208.268202374036</v>
      </c>
      <c r="T55" s="821">
        <v>249.733507511583</v>
      </c>
      <c r="U55" s="821">
        <v>239.825156428515</v>
      </c>
      <c r="V55" s="821">
        <v>256.953284912594</v>
      </c>
      <c r="W55" s="821">
        <v>211.88980484027</v>
      </c>
      <c r="X55" s="821">
        <v>216.62113233189</v>
      </c>
      <c r="Y55" s="821">
        <v>255.789405032416</v>
      </c>
      <c r="Z55" s="821">
        <v>264.213388083053</v>
      </c>
      <c r="AA55" s="821">
        <v>279.522296245909</v>
      </c>
      <c r="AB55" s="821">
        <v>261.005638275057</v>
      </c>
      <c r="AC55" s="821">
        <v>256.425564630599</v>
      </c>
      <c r="AD55" s="821">
        <v>305.28395311092</v>
      </c>
      <c r="AE55" s="821">
        <v>323.542844470102</v>
      </c>
      <c r="AF55" s="822">
        <v>299.694250453539</v>
      </c>
      <c r="AG55" s="823">
        <v>-0.0737107756335076</v>
      </c>
      <c r="AH55" s="823">
        <v>0.0303949138478243</v>
      </c>
      <c r="AI55" s="823">
        <v>0.312036023995597</v>
      </c>
    </row>
    <row r="56" spans="8:8" s="824" ht="12.0" customFormat="1" customHeight="1">
      <c r="A56" s="846" t="s">
        <v>215</v>
      </c>
      <c r="B56" s="821">
        <v>1.30047885218865</v>
      </c>
      <c r="C56" s="821">
        <v>1.27648306951691</v>
      </c>
      <c r="D56" s="821">
        <v>1.2041050858561</v>
      </c>
      <c r="E56" s="821">
        <v>0.961021836193748</v>
      </c>
      <c r="F56" s="821">
        <v>0.885811330088522</v>
      </c>
      <c r="G56" s="821">
        <v>0.799893435902903</v>
      </c>
      <c r="H56" s="821">
        <v>0.746843397198799</v>
      </c>
      <c r="I56" s="821">
        <v>0.678960306537311</v>
      </c>
      <c r="J56" s="821">
        <v>0.558938194323691</v>
      </c>
      <c r="K56" s="821">
        <v>0.636618648021447</v>
      </c>
      <c r="L56" s="821">
        <v>0.611149155603222</v>
      </c>
      <c r="M56" s="821">
        <v>0.585427194075838</v>
      </c>
      <c r="N56" s="821">
        <v>2.06748164037116</v>
      </c>
      <c r="O56" s="821">
        <v>2.68514890678252</v>
      </c>
      <c r="P56" s="821">
        <v>2.54678663008935</v>
      </c>
      <c r="Q56" s="821">
        <v>2.93644724728411</v>
      </c>
      <c r="R56" s="821">
        <v>7.59473880089573</v>
      </c>
      <c r="S56" s="821">
        <v>8.88582353458574</v>
      </c>
      <c r="T56" s="821">
        <v>10.8937124820597</v>
      </c>
      <c r="U56" s="821">
        <v>6.5085151868899</v>
      </c>
      <c r="V56" s="821">
        <v>6.86037268420755</v>
      </c>
      <c r="W56" s="821">
        <v>8.97057194576104</v>
      </c>
      <c r="X56" s="821">
        <v>10.1643410075348</v>
      </c>
      <c r="Y56" s="821">
        <v>13.7686048608755</v>
      </c>
      <c r="Z56" s="821">
        <v>16.6971563401129</v>
      </c>
      <c r="AA56" s="821">
        <v>18.7525369567426</v>
      </c>
      <c r="AB56" s="821">
        <v>21.3481271860374</v>
      </c>
      <c r="AC56" s="821">
        <v>22.6475634244792</v>
      </c>
      <c r="AD56" s="821">
        <v>24.2613687384347</v>
      </c>
      <c r="AE56" s="821">
        <v>23.9293264772505</v>
      </c>
      <c r="AF56" s="822">
        <v>21.3890410615777</v>
      </c>
      <c r="AG56" s="823">
        <v>-0.10615783181728</v>
      </c>
      <c r="AH56" s="823">
        <v>0.139055420876231</v>
      </c>
      <c r="AI56" s="823">
        <v>0.0222698677730154</v>
      </c>
    </row>
    <row r="57" spans="8:8" s="824" ht="12.0" customFormat="1" customHeight="1">
      <c r="A57" s="800" t="s">
        <v>353</v>
      </c>
      <c r="B57" s="821">
        <v>0.0</v>
      </c>
      <c r="C57" s="821">
        <v>0.0</v>
      </c>
      <c r="D57" s="821">
        <v>0.0421919156940024</v>
      </c>
      <c r="E57" s="821">
        <v>0.342096613735155</v>
      </c>
      <c r="F57" s="821">
        <v>0.465401354839256</v>
      </c>
      <c r="G57" s="821">
        <v>0.459365458421573</v>
      </c>
      <c r="H57" s="821">
        <v>0.726945957285189</v>
      </c>
      <c r="I57" s="821">
        <v>1.00816340693248</v>
      </c>
      <c r="J57" s="821">
        <v>1.1834480883044</v>
      </c>
      <c r="K57" s="821">
        <v>1.09883306833725</v>
      </c>
      <c r="L57" s="821">
        <v>1.11512279795243</v>
      </c>
      <c r="M57" s="821">
        <v>1.32328593698737</v>
      </c>
      <c r="N57" s="821">
        <v>2.7542762903702</v>
      </c>
      <c r="O57" s="821">
        <v>4.7696988751522</v>
      </c>
      <c r="P57" s="821">
        <v>6.71548011554389</v>
      </c>
      <c r="Q57" s="821">
        <v>7.82420328683356</v>
      </c>
      <c r="R57" s="821">
        <v>13.2653233944086</v>
      </c>
      <c r="S57" s="821">
        <v>16.0625028708121</v>
      </c>
      <c r="T57" s="821">
        <v>25.0017072401967</v>
      </c>
      <c r="U57" s="821">
        <v>30.04637278822</v>
      </c>
      <c r="V57" s="821">
        <v>35.7371154816634</v>
      </c>
      <c r="W57" s="821">
        <v>40.0633692882368</v>
      </c>
      <c r="X57" s="821">
        <v>45.9359011311734</v>
      </c>
      <c r="Y57" s="821">
        <v>51.8061360017545</v>
      </c>
      <c r="Z57" s="821">
        <v>51.3287740804794</v>
      </c>
      <c r="AA57" s="821">
        <v>56.4719661974305</v>
      </c>
      <c r="AB57" s="821">
        <v>52.1688830804805</v>
      </c>
      <c r="AC57" s="821">
        <v>55.7350154364531</v>
      </c>
      <c r="AD57" s="821">
        <v>56.644408710581</v>
      </c>
      <c r="AE57" s="821">
        <v>53.5492310639062</v>
      </c>
      <c r="AF57" s="822">
        <v>49.4434501018324</v>
      </c>
      <c r="AG57" s="823">
        <v>-0.0766730143552173</v>
      </c>
      <c r="AH57" s="823">
        <v>0.0594881869055455</v>
      </c>
      <c r="AI57" s="823">
        <v>0.0514795914804921</v>
      </c>
    </row>
    <row r="58" spans="8:8" s="824" ht="12.0" customFormat="1" customHeight="1">
      <c r="A58" s="800" t="s">
        <v>356</v>
      </c>
      <c r="B58" s="821">
        <v>0.0</v>
      </c>
      <c r="C58" s="821">
        <v>0.0</v>
      </c>
      <c r="D58" s="821">
        <v>0.0</v>
      </c>
      <c r="E58" s="821">
        <v>0.0</v>
      </c>
      <c r="F58" s="821">
        <v>0.0</v>
      </c>
      <c r="G58" s="821">
        <v>0.0</v>
      </c>
      <c r="H58" s="821">
        <v>0.0</v>
      </c>
      <c r="I58" s="821">
        <v>0.0</v>
      </c>
      <c r="J58" s="821">
        <v>0.0</v>
      </c>
      <c r="K58" s="821">
        <v>0.0</v>
      </c>
      <c r="L58" s="821">
        <v>0.0</v>
      </c>
      <c r="M58" s="821">
        <v>0.0</v>
      </c>
      <c r="N58" s="821">
        <v>0.0</v>
      </c>
      <c r="O58" s="821">
        <v>0.0</v>
      </c>
      <c r="P58" s="821">
        <v>0.0</v>
      </c>
      <c r="Q58" s="821">
        <v>0.0</v>
      </c>
      <c r="R58" s="821">
        <v>0.0</v>
      </c>
      <c r="S58" s="821">
        <v>0.0</v>
      </c>
      <c r="T58" s="821">
        <v>0.0</v>
      </c>
      <c r="U58" s="821">
        <v>0.0</v>
      </c>
      <c r="V58" s="821">
        <v>0.0</v>
      </c>
      <c r="W58" s="821">
        <v>0.0</v>
      </c>
      <c r="X58" s="821">
        <v>0.0</v>
      </c>
      <c r="Y58" s="821">
        <v>0.0011434893589813</v>
      </c>
      <c r="Z58" s="821">
        <v>0.00142936169872662</v>
      </c>
      <c r="AA58" s="821">
        <v>0.00166758864851439</v>
      </c>
      <c r="AB58" s="821">
        <v>0.00190060845185871</v>
      </c>
      <c r="AC58" s="821">
        <v>0.00200110637821727</v>
      </c>
      <c r="AD58" s="821">
        <v>0.00200110637821727</v>
      </c>
      <c r="AE58" s="821">
        <v>0.00200110637821727</v>
      </c>
      <c r="AF58" s="822">
        <v>0.00199563887445165</v>
      </c>
      <c r="AG58" s="823">
        <v>-0.00273224043715858</v>
      </c>
      <c r="AH58" s="847" t="s">
        <v>114</v>
      </c>
      <c r="AI58" s="823">
        <v>2.07782170920051E-6</v>
      </c>
    </row>
    <row r="59" spans="8:8" s="824" ht="12.0" customFormat="1" customHeight="1">
      <c r="A59" s="800" t="s">
        <v>358</v>
      </c>
      <c r="B59" s="821">
        <v>0.0</v>
      </c>
      <c r="C59" s="821">
        <v>0.0</v>
      </c>
      <c r="D59" s="821">
        <v>0.0</v>
      </c>
      <c r="E59" s="821">
        <v>0.0</v>
      </c>
      <c r="F59" s="821">
        <v>0.0</v>
      </c>
      <c r="G59" s="821">
        <v>0.0</v>
      </c>
      <c r="H59" s="821">
        <v>0.0</v>
      </c>
      <c r="I59" s="821">
        <v>0.0</v>
      </c>
      <c r="J59" s="821">
        <v>0.0</v>
      </c>
      <c r="K59" s="821">
        <v>0.0</v>
      </c>
      <c r="L59" s="821">
        <v>0.0</v>
      </c>
      <c r="M59" s="821">
        <v>0.0</v>
      </c>
      <c r="N59" s="821">
        <v>0.143477996105983</v>
      </c>
      <c r="O59" s="821">
        <v>0.159678615728797</v>
      </c>
      <c r="P59" s="821">
        <v>0.130905040214444</v>
      </c>
      <c r="Q59" s="821">
        <v>0.0</v>
      </c>
      <c r="R59" s="821">
        <v>0.0</v>
      </c>
      <c r="S59" s="821">
        <v>0.0</v>
      </c>
      <c r="T59" s="821">
        <v>0.0</v>
      </c>
      <c r="U59" s="821">
        <v>0.219150413631913</v>
      </c>
      <c r="V59" s="821">
        <v>0.209622086693495</v>
      </c>
      <c r="W59" s="821">
        <v>0.228678740570331</v>
      </c>
      <c r="X59" s="821">
        <v>0.247735394447168</v>
      </c>
      <c r="Y59" s="821">
        <v>0.266792048324005</v>
      </c>
      <c r="Z59" s="821">
        <v>0.285848702200841</v>
      </c>
      <c r="AA59" s="821">
        <v>0.304904803101824</v>
      </c>
      <c r="AB59" s="821">
        <v>0.285848702200841</v>
      </c>
      <c r="AC59" s="821">
        <v>0.285848702200841</v>
      </c>
      <c r="AD59" s="821">
        <v>0.285848702200841</v>
      </c>
      <c r="AE59" s="821">
        <v>0.285848702200841</v>
      </c>
      <c r="AF59" s="822">
        <v>0.285848702200841</v>
      </c>
      <c r="AG59" s="823">
        <v>0.0</v>
      </c>
      <c r="AH59" s="823">
        <v>0.0269265755955252</v>
      </c>
      <c r="AI59" s="823">
        <v>2.97620299235202E-4</v>
      </c>
    </row>
    <row r="60" spans="8:8" s="824" ht="12.0" customFormat="1" customHeight="1">
      <c r="A60" s="800" t="s">
        <v>359</v>
      </c>
      <c r="B60" s="821">
        <v>0.110595170778461</v>
      </c>
      <c r="C60" s="821">
        <v>0.110595170778461</v>
      </c>
      <c r="D60" s="821">
        <v>0.110595170778461</v>
      </c>
      <c r="E60" s="821">
        <v>0.110595170778461</v>
      </c>
      <c r="F60" s="821">
        <v>0.110595170778461</v>
      </c>
      <c r="G60" s="821">
        <v>0.110595170778461</v>
      </c>
      <c r="H60" s="821">
        <v>0.110595170778461</v>
      </c>
      <c r="I60" s="821">
        <v>0.165892756167691</v>
      </c>
      <c r="J60" s="821">
        <v>0.165892756167691</v>
      </c>
      <c r="K60" s="821">
        <v>0.110595170778461</v>
      </c>
      <c r="L60" s="821">
        <v>0.110595170778461</v>
      </c>
      <c r="M60" s="821">
        <v>0.110595170778461</v>
      </c>
      <c r="N60" s="821">
        <v>0.516894558813268</v>
      </c>
      <c r="O60" s="821">
        <v>0.533955755472814</v>
      </c>
      <c r="P60" s="821">
        <v>0.587386703549292</v>
      </c>
      <c r="Q60" s="821">
        <v>0.676936242323782</v>
      </c>
      <c r="R60" s="821">
        <v>0.722712092638421</v>
      </c>
      <c r="S60" s="821">
        <v>0.732011986399742</v>
      </c>
      <c r="T60" s="821">
        <v>0.847611963914747</v>
      </c>
      <c r="U60" s="821">
        <v>5.06910317628692</v>
      </c>
      <c r="V60" s="821">
        <v>1.79075329198876</v>
      </c>
      <c r="W60" s="821">
        <v>2.01172632617981</v>
      </c>
      <c r="X60" s="821">
        <v>2.02434206654526</v>
      </c>
      <c r="Y60" s="821">
        <v>2.06298508777575</v>
      </c>
      <c r="Z60" s="821">
        <v>2.31397942112966</v>
      </c>
      <c r="AA60" s="821">
        <v>2.84095173699129</v>
      </c>
      <c r="AB60" s="821">
        <v>2.89532711608587</v>
      </c>
      <c r="AC60" s="821">
        <v>2.41503229539518</v>
      </c>
      <c r="AD60" s="821">
        <v>2.72888760587542</v>
      </c>
      <c r="AE60" s="821">
        <v>2.73957365258378</v>
      </c>
      <c r="AF60" s="822">
        <v>2.73957365258378</v>
      </c>
      <c r="AG60" s="823">
        <v>0.0</v>
      </c>
      <c r="AH60" s="823">
        <v>-0.0596810574293183</v>
      </c>
      <c r="AI60" s="823">
        <v>0.00285239262582337</v>
      </c>
    </row>
    <row r="61" spans="8:8" s="824" ht="12.0" customFormat="1" customHeight="1">
      <c r="A61" s="800" t="s">
        <v>360</v>
      </c>
      <c r="B61" s="821">
        <v>0.0</v>
      </c>
      <c r="C61" s="821">
        <v>0.0</v>
      </c>
      <c r="D61" s="821">
        <v>0.0</v>
      </c>
      <c r="E61" s="821">
        <v>0.0</v>
      </c>
      <c r="F61" s="821">
        <v>0.0</v>
      </c>
      <c r="G61" s="821">
        <v>0.0</v>
      </c>
      <c r="H61" s="821">
        <v>0.0</v>
      </c>
      <c r="I61" s="821">
        <v>0.0</v>
      </c>
      <c r="J61" s="821">
        <v>0.0</v>
      </c>
      <c r="K61" s="821">
        <v>0.0</v>
      </c>
      <c r="L61" s="821">
        <v>1.60362997628768</v>
      </c>
      <c r="M61" s="821">
        <v>1.65892756167691</v>
      </c>
      <c r="N61" s="821">
        <v>4.5344020019169</v>
      </c>
      <c r="O61" s="821">
        <v>10.4293061672367</v>
      </c>
      <c r="P61" s="821">
        <v>10.3464504191245</v>
      </c>
      <c r="Q61" s="821">
        <v>13.7535349779495</v>
      </c>
      <c r="R61" s="821">
        <v>18.9663291751334</v>
      </c>
      <c r="S61" s="821">
        <v>21.4401994025424</v>
      </c>
      <c r="T61" s="821">
        <v>27.3490360749303</v>
      </c>
      <c r="U61" s="821">
        <v>29.1634848247279</v>
      </c>
      <c r="V61" s="821">
        <v>30.8498318931244</v>
      </c>
      <c r="W61" s="821">
        <v>38.5409882393094</v>
      </c>
      <c r="X61" s="821">
        <v>40.2834848570539</v>
      </c>
      <c r="Y61" s="821">
        <v>46.7742561216907</v>
      </c>
      <c r="Z61" s="821">
        <v>52.7920160819308</v>
      </c>
      <c r="AA61" s="821">
        <v>57.1118361813691</v>
      </c>
      <c r="AB61" s="821">
        <v>51.2086061196194</v>
      </c>
      <c r="AC61" s="821">
        <v>58.3542187990389</v>
      </c>
      <c r="AD61" s="821">
        <v>65.3562302463639</v>
      </c>
      <c r="AE61" s="821">
        <v>75.5822365551447</v>
      </c>
      <c r="AF61" s="822">
        <v>69.7642377289578</v>
      </c>
      <c r="AG61" s="823">
        <v>-0.0769757431290372</v>
      </c>
      <c r="AH61" s="823">
        <v>0.0999122327757613</v>
      </c>
      <c r="AI61" s="823">
        <v>0.0726372138440552</v>
      </c>
    </row>
    <row r="62" spans="8:8" s="824" ht="12.0" customFormat="1" customHeight="1">
      <c r="A62" s="800"/>
      <c r="B62" s="817"/>
      <c r="C62" s="817"/>
      <c r="D62" s="817"/>
      <c r="E62" s="817"/>
      <c r="F62" s="817"/>
      <c r="G62" s="817"/>
      <c r="H62" s="817"/>
      <c r="I62" s="817"/>
      <c r="J62" s="817"/>
      <c r="K62" s="817"/>
      <c r="L62" s="817"/>
      <c r="M62" s="817"/>
      <c r="N62" s="817"/>
      <c r="O62" s="817"/>
      <c r="P62" s="817"/>
      <c r="Q62" s="817"/>
      <c r="R62" s="817"/>
      <c r="S62" s="817"/>
      <c r="T62" s="817"/>
      <c r="U62" s="817"/>
      <c r="V62" s="817"/>
      <c r="W62" s="817"/>
      <c r="X62" s="817"/>
      <c r="Y62" s="817"/>
      <c r="Z62" s="817"/>
      <c r="AA62" s="817"/>
      <c r="AB62" s="817"/>
      <c r="AC62" s="817"/>
      <c r="AD62" s="817"/>
      <c r="AE62" s="817"/>
      <c r="AF62" s="818"/>
      <c r="AG62" s="823"/>
      <c r="AH62" s="823"/>
      <c r="AI62" s="823"/>
    </row>
    <row r="63" spans="8:8" s="824" ht="12.0" customFormat="1" customHeight="1">
      <c r="A63" s="848" t="s">
        <v>194</v>
      </c>
      <c r="B63" s="835">
        <v>133.154898138414</v>
      </c>
      <c r="C63" s="835">
        <v>150.149288343346</v>
      </c>
      <c r="D63" s="835">
        <v>144.161593925869</v>
      </c>
      <c r="E63" s="835">
        <v>147.494725388265</v>
      </c>
      <c r="F63" s="835">
        <v>162.656892916589</v>
      </c>
      <c r="G63" s="835">
        <v>167.241622077143</v>
      </c>
      <c r="H63" s="835">
        <v>166.401904537073</v>
      </c>
      <c r="I63" s="835">
        <v>191.381130107392</v>
      </c>
      <c r="J63" s="835">
        <v>183.209850973378</v>
      </c>
      <c r="K63" s="835">
        <v>176.141014275682</v>
      </c>
      <c r="L63" s="835">
        <v>163.156359633072</v>
      </c>
      <c r="M63" s="835">
        <v>176.420665667449</v>
      </c>
      <c r="N63" s="835">
        <v>206.759385894323</v>
      </c>
      <c r="O63" s="835">
        <v>257.18540107276</v>
      </c>
      <c r="P63" s="835">
        <v>281.025734030784</v>
      </c>
      <c r="Q63" s="835">
        <v>317.626677776103</v>
      </c>
      <c r="R63" s="835">
        <v>383.82308572563</v>
      </c>
      <c r="S63" s="835">
        <v>498.284273662529</v>
      </c>
      <c r="T63" s="835">
        <v>656.908421159508</v>
      </c>
      <c r="U63" s="835">
        <v>717.775231243448</v>
      </c>
      <c r="V63" s="835">
        <v>825.485534094002</v>
      </c>
      <c r="W63" s="835">
        <v>820.202702896234</v>
      </c>
      <c r="X63" s="835">
        <v>806.728822180739</v>
      </c>
      <c r="Y63" s="835">
        <v>866.151700681537</v>
      </c>
      <c r="Z63" s="835">
        <v>920.489066881598</v>
      </c>
      <c r="AA63" s="835">
        <v>965.366737100359</v>
      </c>
      <c r="AB63" s="835">
        <v>959.418794334389</v>
      </c>
      <c r="AC63" s="835">
        <v>987.088544347655</v>
      </c>
      <c r="AD63" s="835">
        <v>1051.5713679075</v>
      </c>
      <c r="AE63" s="835">
        <v>1067.1979582085</v>
      </c>
      <c r="AF63" s="835">
        <v>960.447600299408</v>
      </c>
      <c r="AG63" s="836">
        <v>-0.100028637693698</v>
      </c>
      <c r="AH63" s="836">
        <v>0.0404606304921031</v>
      </c>
      <c r="AI63" s="836">
        <v>1.0</v>
      </c>
    </row>
    <row r="64" spans="8:8" s="824" ht="12.0" customFormat="1" customHeight="1">
      <c r="A64" s="831" t="s">
        <v>195</v>
      </c>
      <c r="B64" s="821">
        <v>26.9695247307056</v>
      </c>
      <c r="C64" s="821">
        <v>31.2504016961351</v>
      </c>
      <c r="D64" s="821">
        <v>35.4763905809155</v>
      </c>
      <c r="E64" s="821">
        <v>41.980420910656</v>
      </c>
      <c r="F64" s="821">
        <v>46.9593081496363</v>
      </c>
      <c r="G64" s="821">
        <v>49.4318160805277</v>
      </c>
      <c r="H64" s="821">
        <v>35.7457283111536</v>
      </c>
      <c r="I64" s="821">
        <v>47.4793451666381</v>
      </c>
      <c r="J64" s="821">
        <v>51.8648213492887</v>
      </c>
      <c r="K64" s="821">
        <v>54.8751963096033</v>
      </c>
      <c r="L64" s="821">
        <v>61.5027548574482</v>
      </c>
      <c r="M64" s="821">
        <v>67.132927725851</v>
      </c>
      <c r="N64" s="821">
        <v>82.2881349994015</v>
      </c>
      <c r="O64" s="821">
        <v>109.266325657333</v>
      </c>
      <c r="P64" s="821">
        <v>132.030442335837</v>
      </c>
      <c r="Q64" s="821">
        <v>151.864632905133</v>
      </c>
      <c r="R64" s="821">
        <v>195.166991815977</v>
      </c>
      <c r="S64" s="821">
        <v>262.971914784372</v>
      </c>
      <c r="T64" s="821">
        <v>372.925280582013</v>
      </c>
      <c r="U64" s="821">
        <v>443.500220506707</v>
      </c>
      <c r="V64" s="821">
        <v>533.975365203239</v>
      </c>
      <c r="W64" s="821">
        <v>564.281041051106</v>
      </c>
      <c r="X64" s="821">
        <v>543.068326533298</v>
      </c>
      <c r="Y64" s="821">
        <v>553.426876270999</v>
      </c>
      <c r="Z64" s="821">
        <v>590.134786140053</v>
      </c>
      <c r="AA64" s="821">
        <v>612.606338989909</v>
      </c>
      <c r="AB64" s="821">
        <v>627.944937879307</v>
      </c>
      <c r="AC64" s="821">
        <v>651.504959401313</v>
      </c>
      <c r="AD64" s="821">
        <v>660.36738333664</v>
      </c>
      <c r="AE64" s="821">
        <v>646.860357752475</v>
      </c>
      <c r="AF64" s="822">
        <v>571.637987879203</v>
      </c>
      <c r="AG64" s="823">
        <v>-0.11628842140618</v>
      </c>
      <c r="AH64" s="823">
        <v>0.0384645356802482</v>
      </c>
      <c r="AI64" s="823">
        <v>0.595178735103302</v>
      </c>
    </row>
    <row r="65" spans="8:8" s="824" ht="12.0" customFormat="1" customHeight="1">
      <c r="A65" s="841" t="s">
        <v>765</v>
      </c>
      <c r="B65" s="821">
        <v>106.185373407709</v>
      </c>
      <c r="C65" s="821">
        <v>118.898886647211</v>
      </c>
      <c r="D65" s="821">
        <v>108.685203344953</v>
      </c>
      <c r="E65" s="821">
        <v>105.514304477609</v>
      </c>
      <c r="F65" s="821">
        <v>115.697584766953</v>
      </c>
      <c r="G65" s="821">
        <v>117.809805996615</v>
      </c>
      <c r="H65" s="821">
        <v>130.65617622592</v>
      </c>
      <c r="I65" s="821">
        <v>143.901784940754</v>
      </c>
      <c r="J65" s="821">
        <v>131.345029624089</v>
      </c>
      <c r="K65" s="821">
        <v>121.265817966079</v>
      </c>
      <c r="L65" s="821">
        <v>101.653604775624</v>
      </c>
      <c r="M65" s="821">
        <v>109.287737941598</v>
      </c>
      <c r="N65" s="821">
        <v>124.471250894921</v>
      </c>
      <c r="O65" s="821">
        <v>147.919075415428</v>
      </c>
      <c r="P65" s="821">
        <v>148.995291694947</v>
      </c>
      <c r="Q65" s="821">
        <v>165.76204487097</v>
      </c>
      <c r="R65" s="821">
        <v>188.656093909652</v>
      </c>
      <c r="S65" s="821">
        <v>235.312358878158</v>
      </c>
      <c r="T65" s="821">
        <v>283.983140577495</v>
      </c>
      <c r="U65" s="821">
        <v>274.275010736741</v>
      </c>
      <c r="V65" s="821">
        <v>291.510168890763</v>
      </c>
      <c r="W65" s="821">
        <v>255.921661845127</v>
      </c>
      <c r="X65" s="821">
        <v>263.660495647441</v>
      </c>
      <c r="Y65" s="821">
        <v>312.724824410538</v>
      </c>
      <c r="Z65" s="821">
        <v>330.354280741545</v>
      </c>
      <c r="AA65" s="821">
        <v>352.76039811045</v>
      </c>
      <c r="AB65" s="821">
        <v>331.473856455082</v>
      </c>
      <c r="AC65" s="821">
        <v>335.583584946342</v>
      </c>
      <c r="AD65" s="821">
        <v>391.203984570858</v>
      </c>
      <c r="AE65" s="821">
        <v>420.337600456025</v>
      </c>
      <c r="AF65" s="822">
        <v>388.809612420205</v>
      </c>
      <c r="AG65" s="823">
        <v>-0.0750063472827929</v>
      </c>
      <c r="AH65" s="823">
        <v>0.0436171323322383</v>
      </c>
      <c r="AI65" s="823">
        <v>0.404821264896698</v>
      </c>
    </row>
    <row r="66" spans="8:8" s="824" ht="12.0" customFormat="1" customHeight="1">
      <c r="A66" s="849" t="s">
        <v>766</v>
      </c>
      <c r="B66" s="843">
        <v>0.0</v>
      </c>
      <c r="C66" s="843">
        <v>0.0</v>
      </c>
      <c r="D66" s="843">
        <v>0.0421919156940024</v>
      </c>
      <c r="E66" s="843">
        <v>0.342096613735155</v>
      </c>
      <c r="F66" s="843">
        <v>0.465401354839256</v>
      </c>
      <c r="G66" s="843">
        <v>0.459365458421573</v>
      </c>
      <c r="H66" s="843">
        <v>0.726945957285189</v>
      </c>
      <c r="I66" s="843">
        <v>1.00816340693248</v>
      </c>
      <c r="J66" s="843">
        <v>1.1834480883044</v>
      </c>
      <c r="K66" s="843">
        <v>1.09883306833725</v>
      </c>
      <c r="L66" s="843">
        <v>1.11512279795243</v>
      </c>
      <c r="M66" s="843">
        <v>1.32328593698737</v>
      </c>
      <c r="N66" s="843">
        <v>2.7542762903702</v>
      </c>
      <c r="O66" s="843">
        <v>4.7696988751522</v>
      </c>
      <c r="P66" s="843">
        <v>6.71548011554389</v>
      </c>
      <c r="Q66" s="843">
        <v>7.81561758756321</v>
      </c>
      <c r="R66" s="843">
        <v>13.2552225717376</v>
      </c>
      <c r="S66" s="843">
        <v>15.867749090403</v>
      </c>
      <c r="T66" s="843">
        <v>24.1842191581432</v>
      </c>
      <c r="U66" s="843">
        <v>29.212819241942</v>
      </c>
      <c r="V66" s="843">
        <v>33.0563901813749</v>
      </c>
      <c r="W66" s="843">
        <v>39.6863132123309</v>
      </c>
      <c r="X66" s="843">
        <v>44.3747254752792</v>
      </c>
      <c r="Y66" s="843">
        <v>45.559071311046</v>
      </c>
      <c r="Z66" s="843">
        <v>45.4244339616737</v>
      </c>
      <c r="AA66" s="843">
        <v>52.256079962388</v>
      </c>
      <c r="AB66" s="843">
        <v>46.7136694704959</v>
      </c>
      <c r="AC66" s="843">
        <v>48.2985000709229</v>
      </c>
      <c r="AD66" s="843">
        <v>50.6692116104014</v>
      </c>
      <c r="AE66" s="843">
        <v>49.9827613955976</v>
      </c>
      <c r="AF66" s="826">
        <v>46.7995087335551</v>
      </c>
      <c r="AG66" s="850">
        <v>-0.0636870107445259</v>
      </c>
      <c r="AH66" s="850">
        <v>0.0551754480621953</v>
      </c>
      <c r="AI66" s="850">
        <v>0.0487267693926935</v>
      </c>
    </row>
    <row r="67" spans="8:8" s="824" ht="12.0" customFormat="1" customHeight="1">
      <c r="A67" s="800"/>
      <c r="B67" s="817"/>
      <c r="C67" s="817"/>
      <c r="D67" s="817"/>
      <c r="E67" s="817"/>
      <c r="F67" s="817"/>
      <c r="G67" s="817"/>
      <c r="H67" s="817"/>
      <c r="I67" s="817"/>
      <c r="J67" s="817"/>
      <c r="K67" s="817"/>
      <c r="L67" s="817"/>
      <c r="M67" s="817"/>
      <c r="N67" s="817"/>
      <c r="O67" s="817"/>
      <c r="P67" s="817"/>
      <c r="Q67" s="817"/>
      <c r="R67" s="817"/>
      <c r="S67" s="817"/>
      <c r="T67" s="817"/>
      <c r="U67" s="817"/>
      <c r="V67" s="817"/>
      <c r="W67" s="817"/>
      <c r="X67" s="817"/>
      <c r="Y67" s="817"/>
      <c r="Z67" s="817"/>
      <c r="AA67" s="817"/>
      <c r="AB67" s="817"/>
      <c r="AC67" s="817"/>
      <c r="AD67" s="817"/>
      <c r="AE67" s="817"/>
      <c r="AF67" s="818"/>
      <c r="AG67" s="823"/>
      <c r="AH67" s="823"/>
      <c r="AI67" s="823"/>
    </row>
    <row r="68" spans="8:8" s="824" ht="12.0" customFormat="1" customHeight="1">
      <c r="A68" s="811" t="s">
        <v>770</v>
      </c>
      <c r="B68" s="821"/>
      <c r="C68" s="821"/>
      <c r="D68" s="821"/>
      <c r="E68" s="821"/>
      <c r="F68" s="821"/>
      <c r="G68" s="821"/>
      <c r="H68" s="821"/>
      <c r="I68" s="821"/>
      <c r="J68" s="821"/>
      <c r="K68" s="821"/>
      <c r="L68" s="821"/>
      <c r="M68" s="821"/>
      <c r="N68" s="821"/>
      <c r="O68" s="821"/>
      <c r="P68" s="821"/>
      <c r="Q68" s="821"/>
      <c r="R68" s="821"/>
      <c r="S68" s="821"/>
      <c r="T68" s="821"/>
      <c r="U68" s="821"/>
      <c r="V68" s="821"/>
      <c r="W68" s="821"/>
      <c r="X68" s="821"/>
      <c r="Y68" s="821"/>
      <c r="Z68" s="821"/>
      <c r="AA68" s="821"/>
      <c r="AB68" s="821"/>
      <c r="AC68" s="821"/>
      <c r="AD68" s="821"/>
      <c r="AE68" s="821"/>
      <c r="AF68" s="822"/>
      <c r="AG68" s="823"/>
      <c r="AH68" s="823"/>
      <c r="AI68" s="823"/>
    </row>
    <row r="69" spans="8:8" s="824" ht="12.0" customFormat="1" customHeight="1">
      <c r="A69" s="800" t="s">
        <v>769</v>
      </c>
      <c r="B69" s="821">
        <v>0.0</v>
      </c>
      <c r="C69" s="821">
        <v>0.0</v>
      </c>
      <c r="D69" s="821">
        <v>0.0</v>
      </c>
      <c r="E69" s="821">
        <v>0.0</v>
      </c>
      <c r="F69" s="821">
        <v>0.0</v>
      </c>
      <c r="G69" s="821">
        <v>0.0</v>
      </c>
      <c r="H69" s="821">
        <v>0.0</v>
      </c>
      <c r="I69" s="821">
        <v>0.0</v>
      </c>
      <c r="J69" s="821">
        <v>0.0</v>
      </c>
      <c r="K69" s="821">
        <v>0.0</v>
      </c>
      <c r="L69" s="821">
        <v>0.0</v>
      </c>
      <c r="M69" s="821">
        <v>0.0</v>
      </c>
      <c r="N69" s="821">
        <v>0.0</v>
      </c>
      <c r="O69" s="821">
        <v>0.0</v>
      </c>
      <c r="P69" s="821">
        <v>0.0</v>
      </c>
      <c r="Q69" s="821">
        <v>0.0</v>
      </c>
      <c r="R69" s="821">
        <v>0.681319882602769</v>
      </c>
      <c r="S69" s="821">
        <v>1.3542284086302</v>
      </c>
      <c r="T69" s="821">
        <v>1.43834197438362</v>
      </c>
      <c r="U69" s="821">
        <v>1.66888548221456</v>
      </c>
      <c r="V69" s="821">
        <v>1.66689713785635</v>
      </c>
      <c r="W69" s="821">
        <v>1.73937093078024</v>
      </c>
      <c r="X69" s="821">
        <v>1.44551545932329</v>
      </c>
      <c r="Y69" s="821">
        <v>2.30466648245554</v>
      </c>
      <c r="Z69" s="821">
        <v>5.08765999820877</v>
      </c>
      <c r="AA69" s="821">
        <v>4.44989065360958</v>
      </c>
      <c r="AB69" s="821">
        <v>6.27770336894914</v>
      </c>
      <c r="AC69" s="821">
        <v>5.86419869714871</v>
      </c>
      <c r="AD69" s="821">
        <v>5.86419869714871</v>
      </c>
      <c r="AE69" s="821">
        <v>5.43553418767793</v>
      </c>
      <c r="AF69" s="822">
        <v>5.26580634419072</v>
      </c>
      <c r="AG69" s="823">
        <v>-0.0312256049960969</v>
      </c>
      <c r="AH69" s="823">
        <v>0.125334334202299</v>
      </c>
      <c r="AI69" s="823">
        <v>0.00735393718225139</v>
      </c>
    </row>
    <row r="70" spans="8:8" s="824" ht="12.0" customFormat="1" customHeight="1">
      <c r="A70" s="800" t="s">
        <v>96</v>
      </c>
      <c r="B70" s="821">
        <v>0.0</v>
      </c>
      <c r="C70" s="821">
        <v>0.0</v>
      </c>
      <c r="D70" s="821">
        <v>0.0</v>
      </c>
      <c r="E70" s="821">
        <v>0.0</v>
      </c>
      <c r="F70" s="821">
        <v>0.0</v>
      </c>
      <c r="G70" s="821">
        <v>0.0</v>
      </c>
      <c r="H70" s="821">
        <v>0.0</v>
      </c>
      <c r="I70" s="821">
        <v>0.0</v>
      </c>
      <c r="J70" s="821">
        <v>0.0</v>
      </c>
      <c r="K70" s="821">
        <v>0.0</v>
      </c>
      <c r="L70" s="821">
        <v>0.0</v>
      </c>
      <c r="M70" s="821">
        <v>0.478462501751648</v>
      </c>
      <c r="N70" s="821">
        <v>0.584877775574544</v>
      </c>
      <c r="O70" s="821">
        <v>0.792713826723304</v>
      </c>
      <c r="P70" s="821">
        <v>1.55677771634891</v>
      </c>
      <c r="Q70" s="821">
        <v>5.06475298457177</v>
      </c>
      <c r="R70" s="821">
        <v>13.971368459525</v>
      </c>
      <c r="S70" s="821">
        <v>27.3345141812294</v>
      </c>
      <c r="T70" s="821">
        <v>37.73791578427</v>
      </c>
      <c r="U70" s="821">
        <v>28.7814177083017</v>
      </c>
      <c r="V70" s="821">
        <v>19.1714135784888</v>
      </c>
      <c r="W70" s="821">
        <v>53.9771657857449</v>
      </c>
      <c r="X70" s="821">
        <v>55.1197899799825</v>
      </c>
      <c r="Y70" s="821">
        <v>75.8436914039125</v>
      </c>
      <c r="Z70" s="821">
        <v>71.3525241720516</v>
      </c>
      <c r="AA70" s="821">
        <v>70.4819953818637</v>
      </c>
      <c r="AB70" s="821">
        <v>87.2619249842098</v>
      </c>
      <c r="AC70" s="821">
        <v>89.0756615691936</v>
      </c>
      <c r="AD70" s="821">
        <v>103.666386138999</v>
      </c>
      <c r="AE70" s="821">
        <v>96.2249777740008</v>
      </c>
      <c r="AF70" s="822">
        <v>100.606986842986</v>
      </c>
      <c r="AG70" s="823">
        <v>0.0455392058315318</v>
      </c>
      <c r="AH70" s="823">
        <v>0.128281750586796</v>
      </c>
      <c r="AI70" s="823">
        <v>0.140502216181027</v>
      </c>
    </row>
    <row r="71" spans="8:8" s="824" ht="12.0" customFormat="1" customHeight="1">
      <c r="A71" s="800" t="s">
        <v>99</v>
      </c>
      <c r="B71" s="821">
        <v>0.0</v>
      </c>
      <c r="C71" s="821">
        <v>0.0</v>
      </c>
      <c r="D71" s="821">
        <v>0.0</v>
      </c>
      <c r="E71" s="821">
        <v>0.0</v>
      </c>
      <c r="F71" s="821">
        <v>0.0</v>
      </c>
      <c r="G71" s="821">
        <v>0.0</v>
      </c>
      <c r="H71" s="821">
        <v>0.0</v>
      </c>
      <c r="I71" s="821">
        <v>0.0</v>
      </c>
      <c r="J71" s="821">
        <v>0.0</v>
      </c>
      <c r="K71" s="821">
        <v>0.0</v>
      </c>
      <c r="L71" s="821">
        <v>0.0</v>
      </c>
      <c r="M71" s="821">
        <v>0.0</v>
      </c>
      <c r="N71" s="821">
        <v>0.0</v>
      </c>
      <c r="O71" s="821">
        <v>0.0</v>
      </c>
      <c r="P71" s="821">
        <v>0.0</v>
      </c>
      <c r="Q71" s="821">
        <v>0.0108467940360225</v>
      </c>
      <c r="R71" s="821">
        <v>1.0169164158609</v>
      </c>
      <c r="S71" s="821">
        <v>5.95879536112898</v>
      </c>
      <c r="T71" s="821">
        <v>17.1535434330873</v>
      </c>
      <c r="U71" s="821">
        <v>23.6986680570761</v>
      </c>
      <c r="V71" s="821">
        <v>35.3297766743528</v>
      </c>
      <c r="W71" s="821">
        <v>39.3897776335357</v>
      </c>
      <c r="X71" s="821">
        <v>39.9394605126226</v>
      </c>
      <c r="Y71" s="821">
        <v>42.9964557589227</v>
      </c>
      <c r="Z71" s="821">
        <v>50.3998348132649</v>
      </c>
      <c r="AA71" s="821">
        <v>58.0254699829024</v>
      </c>
      <c r="AB71" s="821">
        <v>55.8691365817532</v>
      </c>
      <c r="AC71" s="821">
        <v>63.2429105516562</v>
      </c>
      <c r="AD71" s="821">
        <v>78.8455816477177</v>
      </c>
      <c r="AE71" s="821">
        <v>87.3029566475331</v>
      </c>
      <c r="AF71" s="822">
        <v>94.8755225233923</v>
      </c>
      <c r="AG71" s="823">
        <v>0.0867389395118872</v>
      </c>
      <c r="AH71" s="823">
        <v>0.139280073393857</v>
      </c>
      <c r="AI71" s="823">
        <v>0.132497966534607</v>
      </c>
    </row>
    <row r="72" spans="8:8" s="824" ht="12.0" customFormat="1" customHeight="1">
      <c r="A72" s="846" t="s">
        <v>215</v>
      </c>
      <c r="B72" s="821">
        <v>0.0</v>
      </c>
      <c r="C72" s="821">
        <v>0.0</v>
      </c>
      <c r="D72" s="821">
        <v>0.0</v>
      </c>
      <c r="E72" s="821">
        <v>0.0</v>
      </c>
      <c r="F72" s="821">
        <v>0.0</v>
      </c>
      <c r="G72" s="821">
        <v>0.0</v>
      </c>
      <c r="H72" s="821">
        <v>0.0</v>
      </c>
      <c r="I72" s="821">
        <v>0.0</v>
      </c>
      <c r="J72" s="821">
        <v>0.0</v>
      </c>
      <c r="K72" s="821">
        <v>0.0</v>
      </c>
      <c r="L72" s="821">
        <v>0.0855222002916469</v>
      </c>
      <c r="M72" s="821">
        <v>0.171044400583294</v>
      </c>
      <c r="N72" s="821">
        <v>0.342088801166588</v>
      </c>
      <c r="O72" s="821">
        <v>0.342088801166588</v>
      </c>
      <c r="P72" s="821">
        <v>0.427611001458234</v>
      </c>
      <c r="Q72" s="821">
        <v>0.453267661545729</v>
      </c>
      <c r="R72" s="821">
        <v>0.889430883033128</v>
      </c>
      <c r="S72" s="821">
        <v>3.68178443926851</v>
      </c>
      <c r="T72" s="821">
        <v>12.0896416381742</v>
      </c>
      <c r="U72" s="821">
        <v>22.1390063497577</v>
      </c>
      <c r="V72" s="821">
        <v>37.299369653387</v>
      </c>
      <c r="W72" s="821">
        <v>48.3691435474152</v>
      </c>
      <c r="X72" s="821">
        <v>49.0913618692536</v>
      </c>
      <c r="Y72" s="821">
        <v>43.2598416994191</v>
      </c>
      <c r="Z72" s="821">
        <v>52.5031428546367</v>
      </c>
      <c r="AA72" s="821">
        <v>39.7788720037038</v>
      </c>
      <c r="AB72" s="821">
        <v>53.6496466044474</v>
      </c>
      <c r="AC72" s="821">
        <v>57.1312461278211</v>
      </c>
      <c r="AD72" s="821">
        <v>52.2790502068349</v>
      </c>
      <c r="AE72" s="821">
        <v>47.5849017323127</v>
      </c>
      <c r="AF72" s="822">
        <v>30.0564599066538</v>
      </c>
      <c r="AG72" s="823">
        <v>-0.368361416910442</v>
      </c>
      <c r="AH72" s="823">
        <v>0.0795210250586116</v>
      </c>
      <c r="AI72" s="823">
        <v>0.041975208282818</v>
      </c>
    </row>
    <row r="73" spans="8:8" s="824" ht="12.0" customFormat="1" customHeight="1">
      <c r="A73" s="800" t="s">
        <v>353</v>
      </c>
      <c r="B73" s="821">
        <v>0.118093625563369</v>
      </c>
      <c r="C73" s="821">
        <v>0.129340637521785</v>
      </c>
      <c r="D73" s="821">
        <v>0.283167787207174</v>
      </c>
      <c r="E73" s="821">
        <v>0.468285969311222</v>
      </c>
      <c r="F73" s="821">
        <v>1.79232971765034</v>
      </c>
      <c r="G73" s="821">
        <v>3.52912512441934</v>
      </c>
      <c r="H73" s="821">
        <v>5.04388938002541</v>
      </c>
      <c r="I73" s="821">
        <v>6.39106233466343</v>
      </c>
      <c r="J73" s="821">
        <v>5.86443213805758</v>
      </c>
      <c r="K73" s="821">
        <v>6.9683203470324</v>
      </c>
      <c r="L73" s="821">
        <v>11.9539471110092</v>
      </c>
      <c r="M73" s="821">
        <v>14.856491722753</v>
      </c>
      <c r="N73" s="821">
        <v>18.8653098630751</v>
      </c>
      <c r="O73" s="821">
        <v>22.5176173023572</v>
      </c>
      <c r="P73" s="821">
        <v>34.0589503109464</v>
      </c>
      <c r="Q73" s="821">
        <v>48.1230138987317</v>
      </c>
      <c r="R73" s="821">
        <v>69.1340542827109</v>
      </c>
      <c r="S73" s="821">
        <v>96.5572460664545</v>
      </c>
      <c r="T73" s="821">
        <v>120.303919625987</v>
      </c>
      <c r="U73" s="821">
        <v>149.05455604549</v>
      </c>
      <c r="V73" s="821">
        <v>168.367601599328</v>
      </c>
      <c r="W73" s="821">
        <v>160.46812785193</v>
      </c>
      <c r="X73" s="821">
        <v>171.375917344068</v>
      </c>
      <c r="Y73" s="821">
        <v>182.617232009444</v>
      </c>
      <c r="Z73" s="821">
        <v>204.528863004327</v>
      </c>
      <c r="AA73" s="821">
        <v>203.316248652216</v>
      </c>
      <c r="AB73" s="821">
        <v>199.825956141254</v>
      </c>
      <c r="AC73" s="821">
        <v>229.926266246672</v>
      </c>
      <c r="AD73" s="821">
        <v>247.751191827031</v>
      </c>
      <c r="AE73" s="821">
        <v>255.405498866492</v>
      </c>
      <c r="AF73" s="822">
        <v>245.193108081648</v>
      </c>
      <c r="AG73" s="823">
        <v>-0.039985007488749</v>
      </c>
      <c r="AH73" s="823">
        <v>0.0553305218217222</v>
      </c>
      <c r="AI73" s="823">
        <v>0.342423286481594</v>
      </c>
    </row>
    <row r="74" spans="8:8" s="824" ht="12.0" customFormat="1" customHeight="1">
      <c r="A74" s="800" t="s">
        <v>356</v>
      </c>
      <c r="B74" s="821">
        <v>0.0</v>
      </c>
      <c r="C74" s="821">
        <v>0.0</v>
      </c>
      <c r="D74" s="821">
        <v>0.0</v>
      </c>
      <c r="E74" s="821">
        <v>0.0</v>
      </c>
      <c r="F74" s="821">
        <v>0.0</v>
      </c>
      <c r="G74" s="821">
        <v>0.0</v>
      </c>
      <c r="H74" s="821">
        <v>0.0</v>
      </c>
      <c r="I74" s="821">
        <v>0.0</v>
      </c>
      <c r="J74" s="821">
        <v>0.0</v>
      </c>
      <c r="K74" s="821">
        <v>0.0</v>
      </c>
      <c r="L74" s="821">
        <v>0.0</v>
      </c>
      <c r="M74" s="821">
        <v>0.0</v>
      </c>
      <c r="N74" s="821">
        <v>0.0</v>
      </c>
      <c r="O74" s="821">
        <v>0.0</v>
      </c>
      <c r="P74" s="821">
        <v>0.0</v>
      </c>
      <c r="Q74" s="821">
        <v>0.0</v>
      </c>
      <c r="R74" s="821">
        <v>0.0</v>
      </c>
      <c r="S74" s="821">
        <v>0.0</v>
      </c>
      <c r="T74" s="821">
        <v>0.120778798452539</v>
      </c>
      <c r="U74" s="821">
        <v>0.378381348814998</v>
      </c>
      <c r="V74" s="821">
        <v>0.619198619864616</v>
      </c>
      <c r="W74" s="821">
        <v>0.491593771188414</v>
      </c>
      <c r="X74" s="821">
        <v>0.533650154242409</v>
      </c>
      <c r="Y74" s="821">
        <v>0.424704042067728</v>
      </c>
      <c r="Z74" s="821">
        <v>0.444851189489237</v>
      </c>
      <c r="AA74" s="821">
        <v>0.350561864735856</v>
      </c>
      <c r="AB74" s="821">
        <v>0.32670039673667</v>
      </c>
      <c r="AC74" s="821">
        <v>0.322356233246142</v>
      </c>
      <c r="AD74" s="821">
        <v>0.225648800921701</v>
      </c>
      <c r="AE74" s="821">
        <v>0.257884611696515</v>
      </c>
      <c r="AF74" s="822">
        <v>0.257884611696515</v>
      </c>
      <c r="AG74" s="823">
        <v>0.0</v>
      </c>
      <c r="AH74" s="823">
        <v>-0.0376133926413829</v>
      </c>
      <c r="AI74" s="823">
        <v>3.60147546401447E-4</v>
      </c>
    </row>
    <row r="75" spans="8:8" s="824" ht="12.0" customFormat="1" customHeight="1">
      <c r="A75" s="800" t="s">
        <v>358</v>
      </c>
      <c r="B75" s="821">
        <v>0.0</v>
      </c>
      <c r="C75" s="821">
        <v>0.0</v>
      </c>
      <c r="D75" s="821">
        <v>0.0</v>
      </c>
      <c r="E75" s="821">
        <v>0.0</v>
      </c>
      <c r="F75" s="821">
        <v>0.0</v>
      </c>
      <c r="G75" s="821">
        <v>0.0</v>
      </c>
      <c r="H75" s="821">
        <v>0.0</v>
      </c>
      <c r="I75" s="821">
        <v>0.0</v>
      </c>
      <c r="J75" s="821">
        <v>0.0</v>
      </c>
      <c r="K75" s="821">
        <v>0.0</v>
      </c>
      <c r="L75" s="821">
        <v>0.0</v>
      </c>
      <c r="M75" s="821">
        <v>0.0</v>
      </c>
      <c r="N75" s="821">
        <v>0.0</v>
      </c>
      <c r="O75" s="821">
        <v>0.0</v>
      </c>
      <c r="P75" s="821">
        <v>0.0</v>
      </c>
      <c r="Q75" s="821">
        <v>0.0</v>
      </c>
      <c r="R75" s="821">
        <v>0.0</v>
      </c>
      <c r="S75" s="821">
        <v>0.0</v>
      </c>
      <c r="T75" s="821">
        <v>0.0</v>
      </c>
      <c r="U75" s="821">
        <v>0.0</v>
      </c>
      <c r="V75" s="821">
        <v>0.0</v>
      </c>
      <c r="W75" s="821">
        <v>0.0</v>
      </c>
      <c r="X75" s="821">
        <v>0.0</v>
      </c>
      <c r="Y75" s="821">
        <v>0.0</v>
      </c>
      <c r="Z75" s="821">
        <v>0.0</v>
      </c>
      <c r="AA75" s="821">
        <v>0.0</v>
      </c>
      <c r="AB75" s="821">
        <v>0.0</v>
      </c>
      <c r="AC75" s="821">
        <v>0.0</v>
      </c>
      <c r="AD75" s="821">
        <v>0.0</v>
      </c>
      <c r="AE75" s="821">
        <v>0.0</v>
      </c>
      <c r="AF75" s="822">
        <v>0.0</v>
      </c>
      <c r="AG75" s="823">
        <v>0.0</v>
      </c>
      <c r="AH75" s="847">
        <v>0.0</v>
      </c>
      <c r="AI75" s="823">
        <v>0.0</v>
      </c>
    </row>
    <row r="76" spans="8:8" s="824" ht="12.0" customFormat="1" customHeight="1">
      <c r="A76" s="800" t="s">
        <v>359</v>
      </c>
      <c r="B76" s="821">
        <v>0.0</v>
      </c>
      <c r="C76" s="821">
        <v>0.0</v>
      </c>
      <c r="D76" s="821">
        <v>0.0</v>
      </c>
      <c r="E76" s="821">
        <v>0.0</v>
      </c>
      <c r="F76" s="821">
        <v>0.0</v>
      </c>
      <c r="G76" s="821">
        <v>0.0</v>
      </c>
      <c r="H76" s="821">
        <v>0.0</v>
      </c>
      <c r="I76" s="821">
        <v>0.0</v>
      </c>
      <c r="J76" s="821">
        <v>0.0</v>
      </c>
      <c r="K76" s="821">
        <v>0.0</v>
      </c>
      <c r="L76" s="821">
        <v>0.0</v>
      </c>
      <c r="M76" s="821">
        <v>0.0</v>
      </c>
      <c r="N76" s="821">
        <v>0.0</v>
      </c>
      <c r="O76" s="821">
        <v>0.0</v>
      </c>
      <c r="P76" s="821">
        <v>0.0</v>
      </c>
      <c r="Q76" s="821">
        <v>0.0</v>
      </c>
      <c r="R76" s="821">
        <v>0.0</v>
      </c>
      <c r="S76" s="821">
        <v>0.0</v>
      </c>
      <c r="T76" s="821">
        <v>0.0</v>
      </c>
      <c r="U76" s="821">
        <v>0.0</v>
      </c>
      <c r="V76" s="821">
        <v>0.0</v>
      </c>
      <c r="W76" s="821">
        <v>0.0</v>
      </c>
      <c r="X76" s="821">
        <v>0.0150005939311549</v>
      </c>
      <c r="Y76" s="821">
        <v>0.0221374215454928</v>
      </c>
      <c r="Z76" s="821">
        <v>0.0334802309701739</v>
      </c>
      <c r="AA76" s="821">
        <v>0.050741176655037</v>
      </c>
      <c r="AB76" s="821">
        <v>0.0775506760024625</v>
      </c>
      <c r="AC76" s="821">
        <v>0.0</v>
      </c>
      <c r="AD76" s="821">
        <v>0.0</v>
      </c>
      <c r="AE76" s="821">
        <v>0.0</v>
      </c>
      <c r="AF76" s="822">
        <v>0.0</v>
      </c>
      <c r="AG76" s="823">
        <v>0.0</v>
      </c>
      <c r="AH76" s="847" t="s">
        <v>114</v>
      </c>
      <c r="AI76" s="823">
        <v>0.0</v>
      </c>
    </row>
    <row r="77" spans="8:8" s="824" ht="12.0" customFormat="1" customHeight="1">
      <c r="A77" s="800" t="s">
        <v>360</v>
      </c>
      <c r="B77" s="821">
        <v>0.0</v>
      </c>
      <c r="C77" s="821">
        <v>0.0</v>
      </c>
      <c r="D77" s="821">
        <v>0.0</v>
      </c>
      <c r="E77" s="821">
        <v>0.0</v>
      </c>
      <c r="F77" s="821">
        <v>0.0</v>
      </c>
      <c r="G77" s="821">
        <v>0.0</v>
      </c>
      <c r="H77" s="821">
        <v>0.0</v>
      </c>
      <c r="I77" s="821">
        <v>0.0</v>
      </c>
      <c r="J77" s="821">
        <v>0.0</v>
      </c>
      <c r="K77" s="821">
        <v>0.0</v>
      </c>
      <c r="L77" s="821">
        <v>0.0</v>
      </c>
      <c r="M77" s="821">
        <v>0.0855222002916469</v>
      </c>
      <c r="N77" s="821">
        <v>0.102626640349976</v>
      </c>
      <c r="O77" s="821">
        <v>0.112900323040494</v>
      </c>
      <c r="P77" s="821">
        <v>0.259627411586473</v>
      </c>
      <c r="Q77" s="821">
        <v>3.13008301160948</v>
      </c>
      <c r="R77" s="821">
        <v>8.57558876435201</v>
      </c>
      <c r="S77" s="821">
        <v>16.5316043482183</v>
      </c>
      <c r="T77" s="821">
        <v>33.4455620305373</v>
      </c>
      <c r="U77" s="821">
        <v>34.0623033044636</v>
      </c>
      <c r="V77" s="821">
        <v>37.2914041831629</v>
      </c>
      <c r="W77" s="821">
        <v>70.7479039163386</v>
      </c>
      <c r="X77" s="821">
        <v>91.2294265969596</v>
      </c>
      <c r="Y77" s="821">
        <v>111.318768861745</v>
      </c>
      <c r="Z77" s="821">
        <v>138.203073961546</v>
      </c>
      <c r="AA77" s="821">
        <v>101.842050416619</v>
      </c>
      <c r="AB77" s="821">
        <v>128.577879913377</v>
      </c>
      <c r="AC77" s="821">
        <v>129.173402938479</v>
      </c>
      <c r="AD77" s="821">
        <v>180.968838380663</v>
      </c>
      <c r="AE77" s="821">
        <v>230.472622765025</v>
      </c>
      <c r="AF77" s="822">
        <v>239.796900306138</v>
      </c>
      <c r="AG77" s="823">
        <v>0.0404572023750482</v>
      </c>
      <c r="AH77" s="823">
        <v>0.210694398946026</v>
      </c>
      <c r="AI77" s="823">
        <v>0.334887237791301</v>
      </c>
    </row>
    <row r="78" spans="8:8" s="824" ht="12.0" customFormat="1" customHeight="1">
      <c r="A78" s="800"/>
      <c r="B78" s="817"/>
      <c r="C78" s="817"/>
      <c r="D78" s="817"/>
      <c r="E78" s="817"/>
      <c r="F78" s="817"/>
      <c r="G78" s="817"/>
      <c r="H78" s="817"/>
      <c r="I78" s="817"/>
      <c r="J78" s="817"/>
      <c r="K78" s="817"/>
      <c r="L78" s="817"/>
      <c r="M78" s="817"/>
      <c r="N78" s="817"/>
      <c r="O78" s="817"/>
      <c r="P78" s="817"/>
      <c r="Q78" s="817"/>
      <c r="R78" s="817"/>
      <c r="S78" s="817"/>
      <c r="T78" s="817"/>
      <c r="U78" s="817"/>
      <c r="V78" s="817"/>
      <c r="W78" s="817"/>
      <c r="X78" s="817"/>
      <c r="Y78" s="817"/>
      <c r="Z78" s="817"/>
      <c r="AA78" s="817"/>
      <c r="AB78" s="817"/>
      <c r="AC78" s="817"/>
      <c r="AD78" s="817"/>
      <c r="AE78" s="817"/>
      <c r="AF78" s="818"/>
      <c r="AG78" s="823"/>
      <c r="AH78" s="823"/>
      <c r="AI78" s="823"/>
    </row>
    <row r="79" spans="8:8" s="824" ht="12.0" customFormat="1" customHeight="1">
      <c r="A79" s="848" t="s">
        <v>194</v>
      </c>
      <c r="B79" s="835">
        <v>0.118093625563369</v>
      </c>
      <c r="C79" s="835">
        <v>0.129340637521785</v>
      </c>
      <c r="D79" s="835">
        <v>0.283167787207174</v>
      </c>
      <c r="E79" s="835">
        <v>0.468285969311222</v>
      </c>
      <c r="F79" s="835">
        <v>1.79232971765034</v>
      </c>
      <c r="G79" s="835">
        <v>3.52912512441934</v>
      </c>
      <c r="H79" s="835">
        <v>5.04388938002541</v>
      </c>
      <c r="I79" s="835">
        <v>6.39106233466343</v>
      </c>
      <c r="J79" s="835">
        <v>5.86443213805758</v>
      </c>
      <c r="K79" s="835">
        <v>6.9683203470324</v>
      </c>
      <c r="L79" s="835">
        <v>12.0394693113008</v>
      </c>
      <c r="M79" s="835">
        <v>15.5915208253796</v>
      </c>
      <c r="N79" s="835">
        <v>19.8949030801662</v>
      </c>
      <c r="O79" s="835">
        <v>23.7653202532876</v>
      </c>
      <c r="P79" s="835">
        <v>36.30296644034</v>
      </c>
      <c r="Q79" s="835">
        <v>56.7819643504947</v>
      </c>
      <c r="R79" s="835">
        <v>94.2686786880847</v>
      </c>
      <c r="S79" s="835">
        <v>151.41817280493</v>
      </c>
      <c r="T79" s="835">
        <v>222.289703284892</v>
      </c>
      <c r="U79" s="835">
        <v>259.783218296118</v>
      </c>
      <c r="V79" s="835">
        <v>299.745661446441</v>
      </c>
      <c r="W79" s="835">
        <v>375.183083436933</v>
      </c>
      <c r="X79" s="835">
        <v>408.750122510383</v>
      </c>
      <c r="Y79" s="835">
        <v>458.787497679512</v>
      </c>
      <c r="Z79" s="835">
        <v>522.553430224495</v>
      </c>
      <c r="AA79" s="835">
        <v>478.295830132306</v>
      </c>
      <c r="AB79" s="835">
        <v>531.86649866673</v>
      </c>
      <c r="AC79" s="835">
        <v>574.736042364217</v>
      </c>
      <c r="AD79" s="835">
        <v>669.600895699316</v>
      </c>
      <c r="AE79" s="835">
        <v>722.684376584738</v>
      </c>
      <c r="AF79" s="835">
        <v>716.052668616704</v>
      </c>
      <c r="AG79" s="836">
        <v>-0.00917649278565258</v>
      </c>
      <c r="AH79" s="836">
        <v>0.107729591169687</v>
      </c>
      <c r="AI79" s="836">
        <v>1.0</v>
      </c>
    </row>
    <row r="80" spans="8:8" s="824" ht="12.0" customFormat="1" customHeight="1">
      <c r="A80" s="831" t="s">
        <v>195</v>
      </c>
      <c r="B80" s="821">
        <v>0.118093625563369</v>
      </c>
      <c r="C80" s="821">
        <v>0.129340637521785</v>
      </c>
      <c r="D80" s="821">
        <v>0.283167787207174</v>
      </c>
      <c r="E80" s="821">
        <v>0.468285969311222</v>
      </c>
      <c r="F80" s="821">
        <v>1.79232971765034</v>
      </c>
      <c r="G80" s="821">
        <v>3.52912512441934</v>
      </c>
      <c r="H80" s="821">
        <v>5.04388938002541</v>
      </c>
      <c r="I80" s="821">
        <v>6.39106233466343</v>
      </c>
      <c r="J80" s="821">
        <v>5.86443213805758</v>
      </c>
      <c r="K80" s="821">
        <v>6.9683203470324</v>
      </c>
      <c r="L80" s="821">
        <v>11.9539471110092</v>
      </c>
      <c r="M80" s="821">
        <v>15.3349542245047</v>
      </c>
      <c r="N80" s="821">
        <v>19.4672920787079</v>
      </c>
      <c r="O80" s="821">
        <v>23.33752180163</v>
      </c>
      <c r="P80" s="821">
        <v>35.7879638581872</v>
      </c>
      <c r="Q80" s="821">
        <v>53.5563731507968</v>
      </c>
      <c r="R80" s="821">
        <v>84.7866838329686</v>
      </c>
      <c r="S80" s="821">
        <v>126.880139042682</v>
      </c>
      <c r="T80" s="821">
        <v>162.131395864657</v>
      </c>
      <c r="U80" s="821">
        <v>186.008658253301</v>
      </c>
      <c r="V80" s="821">
        <v>200.636156725923</v>
      </c>
      <c r="W80" s="821">
        <v>227.49187486631</v>
      </c>
      <c r="X80" s="821">
        <v>242.172120039645</v>
      </c>
      <c r="Y80" s="821">
        <v>274.408814015913</v>
      </c>
      <c r="Z80" s="821">
        <v>295.943600638795</v>
      </c>
      <c r="AA80" s="821">
        <v>293.721383098089</v>
      </c>
      <c r="AB80" s="821">
        <v>306.591686653308</v>
      </c>
      <c r="AC80" s="821">
        <v>336.779035532538</v>
      </c>
      <c r="AD80" s="821">
        <v>374.626352836298</v>
      </c>
      <c r="AE80" s="821">
        <v>373.240790258084</v>
      </c>
      <c r="AF80" s="822">
        <v>366.758386118419</v>
      </c>
      <c r="AG80" s="823">
        <v>-0.0173678877251932</v>
      </c>
      <c r="AH80" s="823">
        <v>0.0721254219876701</v>
      </c>
      <c r="AI80" s="823">
        <v>0.512194706049956</v>
      </c>
    </row>
    <row r="81" spans="8:8" s="824" ht="12.0" customFormat="1" customHeight="1">
      <c r="A81" s="841" t="s">
        <v>765</v>
      </c>
      <c r="B81" s="821">
        <v>0.0</v>
      </c>
      <c r="C81" s="821">
        <v>0.0</v>
      </c>
      <c r="D81" s="821">
        <v>0.0</v>
      </c>
      <c r="E81" s="821">
        <v>0.0</v>
      </c>
      <c r="F81" s="821">
        <v>0.0</v>
      </c>
      <c r="G81" s="821">
        <v>0.0</v>
      </c>
      <c r="H81" s="821">
        <v>0.0</v>
      </c>
      <c r="I81" s="821">
        <v>0.0</v>
      </c>
      <c r="J81" s="821">
        <v>0.0</v>
      </c>
      <c r="K81" s="821">
        <v>0.0</v>
      </c>
      <c r="L81" s="821">
        <v>0.0855222002916469</v>
      </c>
      <c r="M81" s="821">
        <v>0.256566600874941</v>
      </c>
      <c r="N81" s="821">
        <v>0.427611001458234</v>
      </c>
      <c r="O81" s="821">
        <v>0.427798451657541</v>
      </c>
      <c r="P81" s="821">
        <v>0.515002582152806</v>
      </c>
      <c r="Q81" s="821">
        <v>3.22559119969792</v>
      </c>
      <c r="R81" s="821">
        <v>9.48199485511605</v>
      </c>
      <c r="S81" s="821">
        <v>24.5380337622483</v>
      </c>
      <c r="T81" s="821">
        <v>60.1583074202352</v>
      </c>
      <c r="U81" s="821">
        <v>73.7745600428176</v>
      </c>
      <c r="V81" s="821">
        <v>99.1095047205171</v>
      </c>
      <c r="W81" s="821">
        <v>147.691208570623</v>
      </c>
      <c r="X81" s="821">
        <v>166.578002470738</v>
      </c>
      <c r="Y81" s="821">
        <v>184.3786836636</v>
      </c>
      <c r="Z81" s="821">
        <v>226.6098295857</v>
      </c>
      <c r="AA81" s="821">
        <v>184.574447034217</v>
      </c>
      <c r="AB81" s="821">
        <v>225.274812013422</v>
      </c>
      <c r="AC81" s="821">
        <v>237.957006831679</v>
      </c>
      <c r="AD81" s="821">
        <v>294.974542863018</v>
      </c>
      <c r="AE81" s="821">
        <v>349.443586326654</v>
      </c>
      <c r="AF81" s="822">
        <v>349.294282498285</v>
      </c>
      <c r="AG81" s="823">
        <v>-4.27261607341523E-4</v>
      </c>
      <c r="AH81" s="823">
        <v>0.16828027592245</v>
      </c>
      <c r="AI81" s="823">
        <v>0.487805293950044</v>
      </c>
    </row>
    <row r="82" spans="8:8" s="824" ht="12.0" customFormat="1" customHeight="1">
      <c r="A82" s="849" t="s">
        <v>766</v>
      </c>
      <c r="B82" s="843">
        <v>0.118093625563369</v>
      </c>
      <c r="C82" s="843">
        <v>0.129340637521785</v>
      </c>
      <c r="D82" s="843">
        <v>0.283167787207174</v>
      </c>
      <c r="E82" s="843">
        <v>0.468285969311222</v>
      </c>
      <c r="F82" s="843">
        <v>1.79232971765034</v>
      </c>
      <c r="G82" s="843">
        <v>3.52912512441934</v>
      </c>
      <c r="H82" s="843">
        <v>5.04388938002541</v>
      </c>
      <c r="I82" s="843">
        <v>6.36378323716251</v>
      </c>
      <c r="J82" s="843">
        <v>5.83990895154136</v>
      </c>
      <c r="K82" s="843">
        <v>6.94528564719775</v>
      </c>
      <c r="L82" s="843">
        <v>11.9271246744252</v>
      </c>
      <c r="M82" s="843">
        <v>14.827945200949</v>
      </c>
      <c r="N82" s="843">
        <v>18.7878522322752</v>
      </c>
      <c r="O82" s="843">
        <v>22.3123229706058</v>
      </c>
      <c r="P82" s="843">
        <v>33.755969871862</v>
      </c>
      <c r="Q82" s="843">
        <v>47.7985532813047</v>
      </c>
      <c r="R82" s="843">
        <v>64.2428454824883</v>
      </c>
      <c r="S82" s="843">
        <v>88.8929951699875</v>
      </c>
      <c r="T82" s="843">
        <v>114.394740348754</v>
      </c>
      <c r="U82" s="843">
        <v>144.765971697077</v>
      </c>
      <c r="V82" s="843">
        <v>165.426777655732</v>
      </c>
      <c r="W82" s="843">
        <v>155.602557291337</v>
      </c>
      <c r="X82" s="843">
        <v>165.629085554479</v>
      </c>
      <c r="Y82" s="843">
        <v>177.155482208637</v>
      </c>
      <c r="Z82" s="843">
        <v>201.370877956185</v>
      </c>
      <c r="AA82" s="843">
        <v>199.491669207041</v>
      </c>
      <c r="AB82" s="843">
        <v>191.927336125936</v>
      </c>
      <c r="AC82" s="843">
        <v>218.981804874581</v>
      </c>
      <c r="AD82" s="843">
        <v>236.053059836263</v>
      </c>
      <c r="AE82" s="843">
        <v>243.162207156469</v>
      </c>
      <c r="AF82" s="826">
        <v>232.655472021147</v>
      </c>
      <c r="AG82" s="850">
        <v>-0.0432087504805403</v>
      </c>
      <c r="AH82" s="850">
        <v>0.0532293639590629</v>
      </c>
      <c r="AI82" s="850">
        <v>0.324913909573997</v>
      </c>
    </row>
    <row r="83" spans="8:8" s="824" ht="12.0" customFormat="1" customHeight="1">
      <c r="A83" s="841"/>
      <c r="B83" s="851"/>
      <c r="C83" s="851"/>
      <c r="D83" s="851"/>
      <c r="E83" s="851"/>
      <c r="F83" s="851"/>
      <c r="G83" s="851"/>
      <c r="H83" s="851"/>
      <c r="I83" s="851"/>
      <c r="J83" s="851"/>
      <c r="K83" s="851"/>
      <c r="L83" s="851"/>
      <c r="M83" s="851"/>
      <c r="N83" s="851"/>
      <c r="O83" s="851"/>
      <c r="P83" s="851"/>
      <c r="Q83" s="851"/>
      <c r="R83" s="851"/>
      <c r="S83" s="851"/>
      <c r="T83" s="851"/>
      <c r="U83" s="851"/>
      <c r="V83" s="851"/>
      <c r="W83" s="851"/>
      <c r="X83" s="851"/>
      <c r="Y83" s="851"/>
      <c r="Z83" s="851"/>
      <c r="AA83" s="851"/>
      <c r="AB83" s="851"/>
      <c r="AC83" s="851"/>
      <c r="AD83" s="851"/>
      <c r="AE83" s="851"/>
      <c r="AF83" s="852"/>
      <c r="AG83" s="829"/>
      <c r="AH83" s="829"/>
      <c r="AI83" s="853"/>
    </row>
    <row r="84" spans="8:8" s="824" ht="12.0" customFormat="1" customHeight="1">
      <c r="A84" s="841" t="s">
        <v>771</v>
      </c>
      <c r="B84" s="851"/>
      <c r="C84" s="851"/>
      <c r="D84" s="851"/>
      <c r="E84" s="851"/>
      <c r="F84" s="851"/>
      <c r="G84" s="851"/>
      <c r="H84" s="851"/>
      <c r="I84" s="851"/>
      <c r="J84" s="851"/>
      <c r="K84" s="851"/>
      <c r="L84" s="851"/>
      <c r="M84" s="851"/>
      <c r="N84" s="851"/>
      <c r="O84" s="851"/>
      <c r="P84" s="851"/>
      <c r="Q84" s="851"/>
      <c r="R84" s="851"/>
      <c r="S84" s="851"/>
      <c r="T84" s="851"/>
      <c r="U84" s="851"/>
      <c r="V84" s="851"/>
      <c r="W84" s="851"/>
      <c r="X84" s="851"/>
      <c r="Y84" s="851"/>
      <c r="Z84" s="851"/>
      <c r="AA84" s="851"/>
      <c r="AB84" s="851"/>
      <c r="AC84" s="851"/>
      <c r="AD84" s="851"/>
      <c r="AE84" s="851"/>
      <c r="AF84" s="852"/>
      <c r="AG84" s="829"/>
      <c r="AH84" s="829"/>
      <c r="AI84" s="853"/>
    </row>
    <row r="85" spans="8:8" s="824" ht="12.0" customFormat="1" customHeight="1">
      <c r="A85" s="802" t="s">
        <v>772</v>
      </c>
      <c r="B85" s="851"/>
      <c r="C85" s="851"/>
      <c r="D85" s="851"/>
      <c r="E85" s="851"/>
      <c r="F85" s="851"/>
      <c r="G85" s="851"/>
      <c r="H85" s="851"/>
      <c r="I85" s="851"/>
      <c r="J85" s="851"/>
      <c r="K85" s="851"/>
      <c r="L85" s="851"/>
      <c r="M85" s="851"/>
      <c r="N85" s="851"/>
      <c r="O85" s="851"/>
      <c r="P85" s="851"/>
      <c r="Q85" s="851"/>
      <c r="R85" s="851"/>
      <c r="S85" s="851"/>
      <c r="T85" s="851"/>
      <c r="U85" s="851"/>
      <c r="V85" s="851"/>
      <c r="W85" s="851"/>
      <c r="X85" s="851"/>
      <c r="Y85" s="851"/>
      <c r="Z85" s="851"/>
      <c r="AA85" s="851"/>
      <c r="AB85" s="851"/>
      <c r="AC85" s="851"/>
      <c r="AD85" s="851"/>
      <c r="AE85" s="851"/>
      <c r="AF85" s="852"/>
      <c r="AG85" s="829"/>
      <c r="AH85" s="829"/>
      <c r="AI85" s="829"/>
    </row>
    <row r="86" spans="8:8" s="800" ht="11.45" customFormat="1" customHeight="1">
      <c r="A86" s="800" t="s">
        <v>773</v>
      </c>
      <c r="B86" s="854"/>
      <c r="C86" s="855"/>
      <c r="D86" s="855"/>
      <c r="E86" s="855"/>
      <c r="F86" s="855"/>
      <c r="G86" s="855"/>
      <c r="H86" s="855"/>
      <c r="I86" s="855"/>
      <c r="J86" s="855"/>
      <c r="K86" s="855"/>
      <c r="L86" s="856"/>
      <c r="M86" s="857"/>
      <c r="N86" s="857"/>
      <c r="AF86" s="811"/>
    </row>
    <row r="87" spans="8:8" s="800" ht="12.0" customFormat="1" customHeight="1">
      <c r="A87" s="858" t="s">
        <v>774</v>
      </c>
      <c r="L87" s="859"/>
      <c r="AF87" s="811"/>
    </row>
    <row r="88" spans="8:8" s="800" ht="12.0" customFormat="1" customHeight="1">
      <c r="A88" s="860" t="s">
        <v>332</v>
      </c>
      <c r="AF88" s="811"/>
    </row>
    <row r="89" spans="8:8" s="800" ht="12.0" customFormat="1" customHeight="1">
      <c r="A89" s="811" t="s">
        <v>775</v>
      </c>
      <c r="AF89" s="811"/>
    </row>
  </sheetData>
  <mergeCells count="1">
    <mergeCell ref="AG2:AH2"/>
  </mergeCells>
  <conditionalFormatting sqref="AG5:AI85">
    <cfRule type="cellIs" operator="lessThan" priority="4" dxfId="506">
      <formula>0</formula>
    </cfRule>
    <cfRule type="cellIs" operator="greaterThanOrEqual" priority="3" dxfId="507">
      <formula>0</formula>
    </cfRule>
  </conditionalFormatting>
  <conditionalFormatting sqref="AG4:AI85">
    <cfRule type="cellIs" operator="lessThanOrEqual" priority="1" dxfId="508">
      <formula>0</formula>
    </cfRule>
    <cfRule type="cellIs" operator="greaterThan" priority="2" dxfId="509">
      <formula>0</formula>
    </cfRule>
  </conditionalFormatting>
  <hyperlinks>
    <hyperlink ref="L1" location="Contents!A1" display="Contents"/>
    <hyperlink ref="AK1" location="Contents!A1" display="Contents"/>
  </hyperlinks>
  <pageMargins left="0.7" right="0.7" top="0.75" bottom="0.75" header="0.3" footer="0.3"/>
</worksheet>
</file>

<file path=xl/worksheets/sheet64.xml><?xml version="1.0" encoding="utf-8"?>
<worksheet xmlns:r="http://schemas.openxmlformats.org/officeDocument/2006/relationships" xmlns="http://schemas.openxmlformats.org/spreadsheetml/2006/main">
  <dimension ref="A1:AL90"/>
  <sheetViews>
    <sheetView workbookViewId="0" showGridLines="0">
      <pane xSplit="1" ySplit="3" topLeftCell="U79" state="frozen" activePane="bottomRight"/>
      <selection pane="bottomRight" activeCell="AK1" sqref="AK1"/>
    </sheetView>
  </sheetViews>
  <sheetFormatPr defaultRowHeight="13.8" defaultColWidth="9"/>
  <cols>
    <col min="1" max="1" customWidth="1" width="47.164062" style="861"/>
    <col min="2" max="23" customWidth="0" width="9.1640625" style="861"/>
    <col min="24" max="31" customWidth="1" width="9.5" style="861"/>
    <col min="32" max="32" customWidth="1" width="9.5" style="862"/>
    <col min="33" max="34" customWidth="1" width="9.832031" style="861"/>
    <col min="35" max="35" customWidth="1" width="9.5" style="861"/>
    <col min="36" max="16384" customWidth="0" width="9.1640625" style="861"/>
  </cols>
  <sheetData>
    <row r="1" spans="8:8" s="863" ht="12.0" customFormat="1" customHeight="1">
      <c r="A1" s="795" t="s">
        <v>763</v>
      </c>
      <c r="B1" s="796"/>
      <c r="C1" s="796"/>
      <c r="D1" s="797"/>
      <c r="E1" s="796"/>
      <c r="F1" s="796"/>
      <c r="G1" s="798"/>
      <c r="H1" s="798"/>
      <c r="I1" s="798"/>
      <c r="J1" s="798"/>
      <c r="K1" s="798"/>
      <c r="L1" s="799" t="s">
        <v>89</v>
      </c>
      <c r="M1" s="798"/>
      <c r="N1" s="798"/>
      <c r="O1" s="864"/>
      <c r="P1" s="864"/>
      <c r="Q1" s="864"/>
      <c r="R1" s="864"/>
      <c r="S1" s="864"/>
      <c r="T1" s="864"/>
      <c r="U1" s="864"/>
      <c r="V1" s="864"/>
      <c r="W1" s="865"/>
      <c r="X1" s="865"/>
      <c r="Y1" s="865"/>
      <c r="Z1" s="866"/>
      <c r="AA1" s="866"/>
      <c r="AB1" s="866"/>
      <c r="AC1" s="866"/>
      <c r="AD1" s="866"/>
      <c r="AE1" s="866"/>
      <c r="AF1" s="867"/>
      <c r="AG1" s="866"/>
      <c r="AH1" s="866"/>
      <c r="AI1" s="868"/>
      <c r="AK1" s="799" t="s">
        <v>89</v>
      </c>
    </row>
    <row r="2" spans="8:8" s="863" ht="12.0" customFormat="1" customHeight="1">
      <c r="A2" s="869"/>
      <c r="B2" s="796"/>
      <c r="C2" s="796"/>
      <c r="D2" s="796"/>
      <c r="E2" s="796"/>
      <c r="F2" s="796"/>
      <c r="G2" s="798"/>
      <c r="H2" s="798"/>
      <c r="I2" s="798"/>
      <c r="J2" s="798"/>
      <c r="K2" s="798"/>
      <c r="L2" s="806"/>
      <c r="M2" s="798"/>
      <c r="N2" s="798"/>
      <c r="O2" s="864"/>
      <c r="P2" s="864"/>
      <c r="Q2" s="864"/>
      <c r="R2" s="864"/>
      <c r="S2" s="864"/>
      <c r="T2" s="864"/>
      <c r="U2" s="864"/>
      <c r="V2" s="864"/>
      <c r="W2" s="870"/>
      <c r="X2" s="865"/>
      <c r="Y2" s="865"/>
      <c r="Z2" s="866"/>
      <c r="AA2" s="866"/>
      <c r="AB2" s="866"/>
      <c r="AC2" s="866"/>
      <c r="AD2" s="866"/>
      <c r="AE2" s="866"/>
      <c r="AF2" s="867"/>
      <c r="AG2" s="868" t="s">
        <v>90</v>
      </c>
      <c r="AH2" s="868"/>
      <c r="AI2" s="868" t="s">
        <v>91</v>
      </c>
    </row>
    <row r="3" spans="8:8" s="863" ht="12.0" customFormat="1" customHeight="1">
      <c r="A3" s="871" t="s">
        <v>776</v>
      </c>
      <c r="B3" s="809">
        <v>1990.0</v>
      </c>
      <c r="C3" s="809">
        <v>1991.0</v>
      </c>
      <c r="D3" s="809">
        <v>1992.0</v>
      </c>
      <c r="E3" s="809">
        <v>1993.0</v>
      </c>
      <c r="F3" s="809">
        <v>1994.0</v>
      </c>
      <c r="G3" s="810">
        <v>1995.0</v>
      </c>
      <c r="H3" s="810">
        <v>1996.0</v>
      </c>
      <c r="I3" s="810">
        <v>1997.0</v>
      </c>
      <c r="J3" s="810">
        <v>1998.0</v>
      </c>
      <c r="K3" s="810">
        <v>1999.0</v>
      </c>
      <c r="L3" s="810">
        <v>2000.0</v>
      </c>
      <c r="M3" s="798">
        <v>2001.0</v>
      </c>
      <c r="N3" s="798">
        <v>2002.0</v>
      </c>
      <c r="O3" s="798">
        <v>2003.0</v>
      </c>
      <c r="P3" s="798">
        <v>2004.0</v>
      </c>
      <c r="Q3" s="798">
        <v>2005.0</v>
      </c>
      <c r="R3" s="798">
        <v>2006.0</v>
      </c>
      <c r="S3" s="798">
        <v>2007.0</v>
      </c>
      <c r="T3" s="798">
        <v>2008.0</v>
      </c>
      <c r="U3" s="798">
        <v>2009.0</v>
      </c>
      <c r="V3" s="798">
        <v>2010.0</v>
      </c>
      <c r="W3" s="865">
        <v>2011.0</v>
      </c>
      <c r="X3" s="865">
        <v>2012.0</v>
      </c>
      <c r="Y3" s="870">
        <v>2013.0</v>
      </c>
      <c r="Z3" s="864">
        <v>2014.0</v>
      </c>
      <c r="AA3" s="864">
        <v>2015.0</v>
      </c>
      <c r="AB3" s="864">
        <v>2016.0</v>
      </c>
      <c r="AC3" s="864">
        <v>2017.0</v>
      </c>
      <c r="AD3" s="864">
        <v>2018.0</v>
      </c>
      <c r="AE3" s="864">
        <v>2019.0</v>
      </c>
      <c r="AF3" s="872">
        <v>2020.0</v>
      </c>
      <c r="AG3" s="868">
        <v>2020.0</v>
      </c>
      <c r="AH3" s="868" t="s">
        <v>93</v>
      </c>
      <c r="AI3" s="868">
        <v>2020.0</v>
      </c>
    </row>
    <row r="4" spans="8:8" s="863" ht="12.0" customFormat="1" customHeight="1">
      <c r="A4" s="873"/>
      <c r="B4" s="812"/>
      <c r="C4" s="812"/>
      <c r="D4" s="812"/>
      <c r="E4" s="812"/>
      <c r="F4" s="812"/>
      <c r="G4" s="813"/>
      <c r="H4" s="813"/>
      <c r="I4" s="813"/>
      <c r="J4" s="813"/>
      <c r="K4" s="813"/>
      <c r="L4" s="813"/>
      <c r="M4" s="814"/>
      <c r="N4" s="814"/>
      <c r="O4" s="814"/>
      <c r="P4" s="814"/>
      <c r="Q4" s="814"/>
      <c r="R4" s="814"/>
      <c r="S4" s="814"/>
      <c r="T4" s="814"/>
      <c r="U4" s="814"/>
      <c r="V4" s="814"/>
      <c r="W4" s="874"/>
      <c r="X4" s="874"/>
      <c r="Y4" s="875"/>
      <c r="Z4" s="876"/>
      <c r="AA4" s="876"/>
      <c r="AB4" s="876"/>
      <c r="AC4" s="876"/>
      <c r="AD4" s="876"/>
      <c r="AE4" s="876"/>
      <c r="AF4" s="877"/>
      <c r="AG4" s="878"/>
      <c r="AH4" s="878"/>
      <c r="AI4" s="878"/>
    </row>
    <row r="5" spans="8:8" s="864" ht="12.0" customFormat="1" customHeight="1">
      <c r="A5" s="820" t="s">
        <v>94</v>
      </c>
      <c r="B5" s="879">
        <v>0.0</v>
      </c>
      <c r="C5" s="879">
        <v>0.0</v>
      </c>
      <c r="D5" s="879">
        <v>0.0</v>
      </c>
      <c r="E5" s="879">
        <v>0.0</v>
      </c>
      <c r="F5" s="879">
        <v>0.0</v>
      </c>
      <c r="G5" s="879">
        <v>0.0</v>
      </c>
      <c r="H5" s="879">
        <v>0.0</v>
      </c>
      <c r="I5" s="879">
        <v>0.0</v>
      </c>
      <c r="J5" s="879">
        <v>0.0</v>
      </c>
      <c r="K5" s="879">
        <v>2.08070368609394</v>
      </c>
      <c r="L5" s="879">
        <v>4.54099747253572</v>
      </c>
      <c r="M5" s="879">
        <v>4.77337904456845</v>
      </c>
      <c r="N5" s="879">
        <v>4.89577337904457</v>
      </c>
      <c r="O5" s="879">
        <v>4.89577337904457</v>
      </c>
      <c r="P5" s="879">
        <v>4.90918645679538</v>
      </c>
      <c r="Q5" s="879">
        <v>5.38535071694903</v>
      </c>
      <c r="R5" s="879">
        <v>6.9071149482105</v>
      </c>
      <c r="S5" s="879">
        <v>20.1599480764473</v>
      </c>
      <c r="T5" s="879">
        <v>21.6308642705755</v>
      </c>
      <c r="U5" s="879">
        <v>31.4246750286749</v>
      </c>
      <c r="V5" s="879">
        <v>33.6729485338</v>
      </c>
      <c r="W5" s="879">
        <v>39.7404258528</v>
      </c>
      <c r="X5" s="879">
        <v>38.9874723938</v>
      </c>
      <c r="Y5" s="879">
        <v>41.3194151518</v>
      </c>
      <c r="Z5" s="879">
        <v>48.3790369574</v>
      </c>
      <c r="AA5" s="879">
        <v>46.2163447458</v>
      </c>
      <c r="AB5" s="879">
        <v>49.9988</v>
      </c>
      <c r="AC5" s="879">
        <v>49.68</v>
      </c>
      <c r="AD5" s="879">
        <v>50.1088</v>
      </c>
      <c r="AE5" s="879">
        <v>53.268863312</v>
      </c>
      <c r="AF5" s="880">
        <v>47.990790080349</v>
      </c>
      <c r="AG5" s="881">
        <v>-0.101545166774775</v>
      </c>
      <c r="AH5" s="881">
        <v>0.0541933284975813</v>
      </c>
      <c r="AI5" s="881">
        <v>0.0127811444302627</v>
      </c>
    </row>
    <row r="6" spans="8:8" s="864" ht="12.0" customFormat="1" customHeight="1">
      <c r="A6" s="820" t="s">
        <v>95</v>
      </c>
      <c r="B6" s="879">
        <v>0.0</v>
      </c>
      <c r="C6" s="879">
        <v>0.0</v>
      </c>
      <c r="D6" s="879">
        <v>0.0</v>
      </c>
      <c r="E6" s="879">
        <v>0.0</v>
      </c>
      <c r="F6" s="879">
        <v>0.0</v>
      </c>
      <c r="G6" s="879">
        <v>0.0</v>
      </c>
      <c r="H6" s="879">
        <v>0.0</v>
      </c>
      <c r="I6" s="879">
        <v>0.0</v>
      </c>
      <c r="J6" s="879">
        <v>0.0</v>
      </c>
      <c r="K6" s="879">
        <v>0.0</v>
      </c>
      <c r="L6" s="879">
        <v>0.0</v>
      </c>
      <c r="M6" s="879">
        <v>0.0</v>
      </c>
      <c r="N6" s="879">
        <v>0.0</v>
      </c>
      <c r="O6" s="879">
        <v>0.0</v>
      </c>
      <c r="P6" s="879">
        <v>0.0</v>
      </c>
      <c r="Q6" s="879">
        <v>0.0</v>
      </c>
      <c r="R6" s="879">
        <v>0.0</v>
      </c>
      <c r="S6" s="879">
        <v>0.0</v>
      </c>
      <c r="T6" s="879">
        <v>0.0</v>
      </c>
      <c r="U6" s="879">
        <v>0.0</v>
      </c>
      <c r="V6" s="879">
        <v>0.0</v>
      </c>
      <c r="W6" s="879">
        <v>0.0</v>
      </c>
      <c r="X6" s="879">
        <v>0.0</v>
      </c>
      <c r="Y6" s="879">
        <v>0.0</v>
      </c>
      <c r="Z6" s="879">
        <v>0.0</v>
      </c>
      <c r="AA6" s="879">
        <v>0.0</v>
      </c>
      <c r="AB6" s="879">
        <v>0.0</v>
      </c>
      <c r="AC6" s="879">
        <v>0.0</v>
      </c>
      <c r="AD6" s="879">
        <v>0.0</v>
      </c>
      <c r="AE6" s="879">
        <v>0.0</v>
      </c>
      <c r="AF6" s="880">
        <v>0.0</v>
      </c>
      <c r="AG6" s="881">
        <v>0.0</v>
      </c>
      <c r="AH6" s="881">
        <v>0.0</v>
      </c>
      <c r="AI6" s="881">
        <v>0.0</v>
      </c>
    </row>
    <row r="7" spans="8:8" s="864" ht="12.0" customFormat="1" customHeight="1">
      <c r="A7" s="820" t="s">
        <v>96</v>
      </c>
      <c r="B7" s="879">
        <v>60.2378693434343</v>
      </c>
      <c r="C7" s="879">
        <v>69.799435959596</v>
      </c>
      <c r="D7" s="879">
        <v>79.3610025757576</v>
      </c>
      <c r="E7" s="879">
        <v>93.0014141414142</v>
      </c>
      <c r="F7" s="879">
        <v>103.846616161616</v>
      </c>
      <c r="G7" s="879">
        <v>109.382575757576</v>
      </c>
      <c r="H7" s="879">
        <v>78.4306060606061</v>
      </c>
      <c r="I7" s="879">
        <v>103.795858585859</v>
      </c>
      <c r="J7" s="879">
        <v>113.199545454545</v>
      </c>
      <c r="K7" s="879">
        <v>118.031666666667</v>
      </c>
      <c r="L7" s="879">
        <v>130.707525252525</v>
      </c>
      <c r="M7" s="879">
        <v>143.284631066964</v>
      </c>
      <c r="N7" s="879">
        <v>173.733224337505</v>
      </c>
      <c r="O7" s="879">
        <v>227.716225101724</v>
      </c>
      <c r="P7" s="879">
        <v>277.773844056634</v>
      </c>
      <c r="Q7" s="879">
        <v>325.877395438472</v>
      </c>
      <c r="R7" s="879">
        <v>424.725896300059</v>
      </c>
      <c r="S7" s="879">
        <v>586.437991703115</v>
      </c>
      <c r="T7" s="879">
        <v>834.504362481161</v>
      </c>
      <c r="U7" s="879">
        <v>945.517556046798</v>
      </c>
      <c r="V7" s="879">
        <v>1114.2011304893</v>
      </c>
      <c r="W7" s="879">
        <v>1242.79733817305</v>
      </c>
      <c r="X7" s="879">
        <v>1188.39159447971</v>
      </c>
      <c r="Y7" s="879">
        <v>1240.36208428467</v>
      </c>
      <c r="Z7" s="879">
        <v>1312.51748982925</v>
      </c>
      <c r="AA7" s="879">
        <v>1350.40766288396</v>
      </c>
      <c r="AB7" s="879">
        <v>1437.24253320327</v>
      </c>
      <c r="AC7" s="879">
        <v>1482.90194967442</v>
      </c>
      <c r="AD7" s="879">
        <v>1527.98424112434</v>
      </c>
      <c r="AE7" s="879">
        <v>1486.15724723935</v>
      </c>
      <c r="AF7" s="880">
        <v>1347.32968797106</v>
      </c>
      <c r="AG7" s="881">
        <v>-0.0958907869195325</v>
      </c>
      <c r="AH7" s="881">
        <v>0.0462597463530454</v>
      </c>
      <c r="AI7" s="881">
        <v>0.358827502283406</v>
      </c>
    </row>
    <row r="8" spans="8:8" s="882" ht="12.0" customFormat="1" customHeight="1">
      <c r="A8" s="825" t="s">
        <v>97</v>
      </c>
      <c r="B8" s="883">
        <v>60.2378693434343</v>
      </c>
      <c r="C8" s="883">
        <v>69.799435959596</v>
      </c>
      <c r="D8" s="883">
        <v>79.3610025757576</v>
      </c>
      <c r="E8" s="883">
        <v>93.0014141414142</v>
      </c>
      <c r="F8" s="883">
        <v>103.846616161616</v>
      </c>
      <c r="G8" s="883">
        <v>109.382575757576</v>
      </c>
      <c r="H8" s="883">
        <v>78.4306060606061</v>
      </c>
      <c r="I8" s="883">
        <v>103.795858585859</v>
      </c>
      <c r="J8" s="883">
        <v>113.199545454545</v>
      </c>
      <c r="K8" s="883">
        <v>120.112370352761</v>
      </c>
      <c r="L8" s="883">
        <v>135.248522725061</v>
      </c>
      <c r="M8" s="883">
        <v>148.058010111532</v>
      </c>
      <c r="N8" s="883">
        <v>178.62899771655</v>
      </c>
      <c r="O8" s="883">
        <v>232.611998480769</v>
      </c>
      <c r="P8" s="883">
        <v>282.68303051343</v>
      </c>
      <c r="Q8" s="883">
        <v>331.262746155421</v>
      </c>
      <c r="R8" s="883">
        <v>431.633011248269</v>
      </c>
      <c r="S8" s="883">
        <v>606.597939779562</v>
      </c>
      <c r="T8" s="883">
        <v>856.135226751737</v>
      </c>
      <c r="U8" s="883">
        <v>976.942231075473</v>
      </c>
      <c r="V8" s="883">
        <v>1147.8740790231</v>
      </c>
      <c r="W8" s="883">
        <v>1282.53776402585</v>
      </c>
      <c r="X8" s="883">
        <v>1227.37906687351</v>
      </c>
      <c r="Y8" s="883">
        <v>1281.68149943647</v>
      </c>
      <c r="Z8" s="883">
        <v>1360.89652678665</v>
      </c>
      <c r="AA8" s="883">
        <v>1396.62400762976</v>
      </c>
      <c r="AB8" s="883">
        <v>1487.24133320327</v>
      </c>
      <c r="AC8" s="883">
        <v>1532.58194967443</v>
      </c>
      <c r="AD8" s="883">
        <v>1578.09304112434</v>
      </c>
      <c r="AE8" s="883">
        <v>1539.42611055135</v>
      </c>
      <c r="AF8" s="883">
        <v>1395.32047805141</v>
      </c>
      <c r="AG8" s="884">
        <v>-0.0960864457988763</v>
      </c>
      <c r="AH8" s="884">
        <v>0.0465235276799252</v>
      </c>
      <c r="AI8" s="884">
        <v>0.371608646713668</v>
      </c>
    </row>
    <row r="9" spans="8:8" s="882" ht="12.0" customFormat="1" customHeight="1">
      <c r="A9" s="828"/>
      <c r="B9" s="879"/>
      <c r="C9" s="879"/>
      <c r="D9" s="879"/>
      <c r="E9" s="879"/>
      <c r="F9" s="879"/>
      <c r="G9" s="879"/>
      <c r="H9" s="879"/>
      <c r="I9" s="879"/>
      <c r="J9" s="879"/>
      <c r="K9" s="879"/>
      <c r="L9" s="879"/>
      <c r="M9" s="879"/>
      <c r="N9" s="879"/>
      <c r="O9" s="879"/>
      <c r="P9" s="879"/>
      <c r="Q9" s="879"/>
      <c r="R9" s="879"/>
      <c r="S9" s="879"/>
      <c r="T9" s="879"/>
      <c r="U9" s="879"/>
      <c r="V9" s="879"/>
      <c r="W9" s="879"/>
      <c r="X9" s="879"/>
      <c r="Y9" s="879"/>
      <c r="Z9" s="879"/>
      <c r="AA9" s="879"/>
      <c r="AB9" s="879"/>
      <c r="AC9" s="879"/>
      <c r="AD9" s="879"/>
      <c r="AE9" s="879"/>
      <c r="AF9" s="880"/>
      <c r="AG9" s="885"/>
      <c r="AH9" s="885"/>
      <c r="AI9" s="885"/>
    </row>
    <row r="10" spans="8:8" s="882" ht="12.0" customFormat="1" customHeight="1">
      <c r="A10" s="830" t="s">
        <v>98</v>
      </c>
      <c r="B10" s="879">
        <v>0.0</v>
      </c>
      <c r="C10" s="879">
        <v>0.0</v>
      </c>
      <c r="D10" s="879">
        <v>0.0</v>
      </c>
      <c r="E10" s="879">
        <v>0.0</v>
      </c>
      <c r="F10" s="879">
        <v>0.0</v>
      </c>
      <c r="G10" s="879">
        <v>0.0</v>
      </c>
      <c r="H10" s="879">
        <v>0.0</v>
      </c>
      <c r="I10" s="879">
        <v>0.0</v>
      </c>
      <c r="J10" s="879">
        <v>0.0</v>
      </c>
      <c r="K10" s="879">
        <v>0.0</v>
      </c>
      <c r="L10" s="879">
        <v>0.191541725601132</v>
      </c>
      <c r="M10" s="879">
        <v>0.382036775106082</v>
      </c>
      <c r="N10" s="879">
        <v>0.382036775106082</v>
      </c>
      <c r="O10" s="879">
        <v>0.382036775106082</v>
      </c>
      <c r="P10" s="879">
        <v>0.383083451202263</v>
      </c>
      <c r="Q10" s="879">
        <v>0.382036775106082</v>
      </c>
      <c r="R10" s="879">
        <v>1.26962042632835</v>
      </c>
      <c r="S10" s="879">
        <v>7.2282888960303</v>
      </c>
      <c r="T10" s="879">
        <v>25.604245629377</v>
      </c>
      <c r="U10" s="879">
        <v>43.0743149807818</v>
      </c>
      <c r="V10" s="879">
        <v>71.6181992218944</v>
      </c>
      <c r="W10" s="879">
        <v>93.0413357842118</v>
      </c>
      <c r="X10" s="879">
        <v>95.4091345096051</v>
      </c>
      <c r="Y10" s="879">
        <v>85.8192663865104</v>
      </c>
      <c r="Z10" s="879">
        <v>110.103926041544</v>
      </c>
      <c r="AA10" s="879">
        <v>84.4626403453046</v>
      </c>
      <c r="AB10" s="879">
        <v>117.965823528226</v>
      </c>
      <c r="AC10" s="879">
        <v>130.434732764101</v>
      </c>
      <c r="AD10" s="879">
        <v>114.132343236337</v>
      </c>
      <c r="AE10" s="879">
        <v>102.78010371026</v>
      </c>
      <c r="AF10" s="880">
        <v>61.5718226615371</v>
      </c>
      <c r="AG10" s="885">
        <v>-0.402573149653844</v>
      </c>
      <c r="AH10" s="885">
        <v>0.0908601256122989</v>
      </c>
      <c r="AI10" s="885">
        <v>0.0163981121576464</v>
      </c>
    </row>
    <row r="11" spans="8:8" s="882" ht="12.0" customFormat="1" customHeight="1">
      <c r="A11" s="831" t="s">
        <v>99</v>
      </c>
      <c r="B11" s="879">
        <v>234.018975859157</v>
      </c>
      <c r="C11" s="879">
        <v>262.46888040512</v>
      </c>
      <c r="D11" s="879">
        <v>240.474769943529</v>
      </c>
      <c r="E11" s="879">
        <v>233.278302993987</v>
      </c>
      <c r="F11" s="879">
        <v>256.191188347637</v>
      </c>
      <c r="G11" s="879">
        <v>261.10084910967</v>
      </c>
      <c r="H11" s="879">
        <v>290.706671566764</v>
      </c>
      <c r="I11" s="879">
        <v>319.52527370018</v>
      </c>
      <c r="J11" s="879">
        <v>291.747167956407</v>
      </c>
      <c r="K11" s="879">
        <v>269.184718773016</v>
      </c>
      <c r="L11" s="879">
        <v>222.462712615158</v>
      </c>
      <c r="M11" s="879">
        <v>238.840075132915</v>
      </c>
      <c r="N11" s="879">
        <v>262.112995606887</v>
      </c>
      <c r="O11" s="879">
        <v>302.101376606233</v>
      </c>
      <c r="P11" s="879">
        <v>304.683423936954</v>
      </c>
      <c r="Q11" s="879">
        <v>333.244259817498</v>
      </c>
      <c r="R11" s="879">
        <v>370.086600517443</v>
      </c>
      <c r="S11" s="879">
        <v>478.487404886109</v>
      </c>
      <c r="T11" s="879">
        <v>597.739605672099</v>
      </c>
      <c r="U11" s="879">
        <v>588.594491996071</v>
      </c>
      <c r="V11" s="879">
        <v>652.829779203633</v>
      </c>
      <c r="W11" s="879">
        <v>561.246325579346</v>
      </c>
      <c r="X11" s="879">
        <v>574.611720782481</v>
      </c>
      <c r="Y11" s="879">
        <v>667.35412743565</v>
      </c>
      <c r="Z11" s="879">
        <v>702.705383345824</v>
      </c>
      <c r="AA11" s="879">
        <v>753.930906913956</v>
      </c>
      <c r="AB11" s="879">
        <v>709.695739452013</v>
      </c>
      <c r="AC11" s="879">
        <v>713.996558468079</v>
      </c>
      <c r="AD11" s="879">
        <v>857.97376693852</v>
      </c>
      <c r="AE11" s="879">
        <v>917.645970225268</v>
      </c>
      <c r="AF11" s="880">
        <v>883.707095097154</v>
      </c>
      <c r="AG11" s="885">
        <v>-0.0396159047906225</v>
      </c>
      <c r="AH11" s="885">
        <v>0.0454081867654144</v>
      </c>
      <c r="AI11" s="885">
        <v>0.235353241686044</v>
      </c>
    </row>
    <row r="12" spans="8:8" s="882" ht="12.0" customFormat="1" customHeight="1">
      <c r="A12" s="831" t="s">
        <v>101</v>
      </c>
      <c r="B12" s="879">
        <v>0.0</v>
      </c>
      <c r="C12" s="879">
        <v>0.0</v>
      </c>
      <c r="D12" s="879">
        <v>0.0</v>
      </c>
      <c r="E12" s="879">
        <v>0.0</v>
      </c>
      <c r="F12" s="879">
        <v>0.0</v>
      </c>
      <c r="G12" s="879">
        <v>0.0</v>
      </c>
      <c r="H12" s="879">
        <v>0.0</v>
      </c>
      <c r="I12" s="879">
        <v>0.0</v>
      </c>
      <c r="J12" s="879">
        <v>0.0</v>
      </c>
      <c r="K12" s="879">
        <v>0.0</v>
      </c>
      <c r="L12" s="879">
        <v>0.0</v>
      </c>
      <c r="M12" s="879">
        <v>0.0</v>
      </c>
      <c r="N12" s="879">
        <v>0.0</v>
      </c>
      <c r="O12" s="879">
        <v>0.0</v>
      </c>
      <c r="P12" s="879">
        <v>0.0</v>
      </c>
      <c r="Q12" s="879">
        <v>0.617550505050505</v>
      </c>
      <c r="R12" s="879">
        <v>5.65473491655286</v>
      </c>
      <c r="S12" s="879">
        <v>6.08032571148031</v>
      </c>
      <c r="T12" s="879">
        <v>6.29813466388354</v>
      </c>
      <c r="U12" s="879">
        <v>13.1137200573241</v>
      </c>
      <c r="V12" s="879">
        <v>18.905149196039</v>
      </c>
      <c r="W12" s="879">
        <v>23.8988453047469</v>
      </c>
      <c r="X12" s="879">
        <v>26.2073015332905</v>
      </c>
      <c r="Y12" s="879">
        <v>27.1342534139208</v>
      </c>
      <c r="Z12" s="879">
        <v>28.2128461017666</v>
      </c>
      <c r="AA12" s="879">
        <v>28.8871149300838</v>
      </c>
      <c r="AB12" s="879">
        <v>28.1016062594516</v>
      </c>
      <c r="AC12" s="879">
        <v>25.7533883278675</v>
      </c>
      <c r="AD12" s="879">
        <v>32.1730194752551</v>
      </c>
      <c r="AE12" s="879">
        <v>28.7154938050279</v>
      </c>
      <c r="AF12" s="880">
        <v>26.2120220572573</v>
      </c>
      <c r="AG12" s="885">
        <v>-0.0896759537502458</v>
      </c>
      <c r="AH12" s="885">
        <v>0.0815311640946954</v>
      </c>
      <c r="AI12" s="885">
        <v>0.00698091527899679</v>
      </c>
    </row>
    <row r="13" spans="8:8" s="882" ht="12.0" customFormat="1" customHeight="1">
      <c r="A13" s="831" t="s">
        <v>215</v>
      </c>
      <c r="B13" s="879">
        <v>2.90468875385294</v>
      </c>
      <c r="C13" s="879">
        <v>2.85109289572023</v>
      </c>
      <c r="D13" s="879">
        <v>2.69680112489462</v>
      </c>
      <c r="E13" s="879">
        <v>2.14649343593797</v>
      </c>
      <c r="F13" s="879">
        <v>1.97850676634486</v>
      </c>
      <c r="G13" s="879">
        <v>1.78660457541289</v>
      </c>
      <c r="H13" s="879">
        <v>1.67268466626719</v>
      </c>
      <c r="I13" s="879">
        <v>1.51649399249546</v>
      </c>
      <c r="J13" s="879">
        <v>1.2484182148895</v>
      </c>
      <c r="K13" s="879">
        <v>1.42192164393052</v>
      </c>
      <c r="L13" s="879">
        <v>1.36877399628069</v>
      </c>
      <c r="M13" s="879">
        <v>1.30758280611017</v>
      </c>
      <c r="N13" s="879">
        <v>4.99986709159045</v>
      </c>
      <c r="O13" s="879">
        <v>6.37945981572334</v>
      </c>
      <c r="P13" s="879">
        <v>6.27859331842813</v>
      </c>
      <c r="Q13" s="879">
        <v>6.57152143712487</v>
      </c>
      <c r="R13" s="879">
        <v>12.0254893433385</v>
      </c>
      <c r="S13" s="879">
        <v>14.7618069014979</v>
      </c>
      <c r="T13" s="879">
        <v>19.5728073571847</v>
      </c>
      <c r="U13" s="879">
        <v>7.79772950794402</v>
      </c>
      <c r="V13" s="879">
        <v>8.10978715761332</v>
      </c>
      <c r="W13" s="879">
        <v>11.1311262313048</v>
      </c>
      <c r="X13" s="879">
        <v>11.0969359473308</v>
      </c>
      <c r="Y13" s="879">
        <v>14.4225517862843</v>
      </c>
      <c r="Z13" s="879">
        <v>16.2457803318526</v>
      </c>
      <c r="AA13" s="879">
        <v>17.3832628497791</v>
      </c>
      <c r="AB13" s="879">
        <v>21.9030265275801</v>
      </c>
      <c r="AC13" s="879">
        <v>22.0020974666387</v>
      </c>
      <c r="AD13" s="879">
        <v>24.6517380143073</v>
      </c>
      <c r="AE13" s="879">
        <v>28.2352386080342</v>
      </c>
      <c r="AF13" s="880">
        <v>27.4372323379919</v>
      </c>
      <c r="AG13" s="885">
        <v>-0.0309177973609014</v>
      </c>
      <c r="AH13" s="885">
        <v>0.137319091924345</v>
      </c>
      <c r="AI13" s="885">
        <v>0.0073072193371149</v>
      </c>
    </row>
    <row r="14" spans="8:8" s="864" ht="12.0" customFormat="1" customHeight="1">
      <c r="A14" s="832" t="s">
        <v>109</v>
      </c>
      <c r="B14" s="883">
        <v>236.92366461301</v>
      </c>
      <c r="C14" s="883">
        <v>265.31997330084</v>
      </c>
      <c r="D14" s="883">
        <v>243.171571068424</v>
      </c>
      <c r="E14" s="883">
        <v>235.424796429925</v>
      </c>
      <c r="F14" s="883">
        <v>258.169695113982</v>
      </c>
      <c r="G14" s="883">
        <v>262.887453685083</v>
      </c>
      <c r="H14" s="883">
        <v>292.379356233032</v>
      </c>
      <c r="I14" s="883">
        <v>321.041767692675</v>
      </c>
      <c r="J14" s="883">
        <v>292.995586171296</v>
      </c>
      <c r="K14" s="883">
        <v>270.606640416947</v>
      </c>
      <c r="L14" s="883">
        <v>224.02302833704</v>
      </c>
      <c r="M14" s="883">
        <v>240.529694714131</v>
      </c>
      <c r="N14" s="883">
        <v>267.494899473584</v>
      </c>
      <c r="O14" s="883">
        <v>308.862873197063</v>
      </c>
      <c r="P14" s="883">
        <v>311.345100706584</v>
      </c>
      <c r="Q14" s="883">
        <v>340.81536853478</v>
      </c>
      <c r="R14" s="883">
        <v>389.036445203663</v>
      </c>
      <c r="S14" s="883">
        <v>506.557826395118</v>
      </c>
      <c r="T14" s="883">
        <v>649.214793322544</v>
      </c>
      <c r="U14" s="883">
        <v>652.580256542121</v>
      </c>
      <c r="V14" s="883">
        <v>751.46291477918</v>
      </c>
      <c r="W14" s="883">
        <v>689.31763289961</v>
      </c>
      <c r="X14" s="883">
        <v>707.325092772708</v>
      </c>
      <c r="Y14" s="883">
        <v>794.730199022365</v>
      </c>
      <c r="Z14" s="883">
        <v>857.267935820987</v>
      </c>
      <c r="AA14" s="883">
        <v>884.663925039123</v>
      </c>
      <c r="AB14" s="883">
        <v>877.66619576727</v>
      </c>
      <c r="AC14" s="883">
        <v>892.186777026686</v>
      </c>
      <c r="AD14" s="883">
        <v>1028.93086766442</v>
      </c>
      <c r="AE14" s="883">
        <v>1077.37680634859</v>
      </c>
      <c r="AF14" s="883">
        <v>998.92817215394</v>
      </c>
      <c r="AG14" s="886">
        <v>-0.0753477758775511</v>
      </c>
      <c r="AH14" s="886">
        <v>0.0514130646081912</v>
      </c>
      <c r="AI14" s="886">
        <v>0.266039488459802</v>
      </c>
    </row>
    <row r="15" spans="8:8" s="864" ht="12.0" customFormat="1" customHeight="1">
      <c r="A15" s="834"/>
      <c r="B15" s="879"/>
      <c r="C15" s="879"/>
      <c r="D15" s="879"/>
      <c r="E15" s="879"/>
      <c r="F15" s="879"/>
      <c r="G15" s="879"/>
      <c r="H15" s="879"/>
      <c r="I15" s="879"/>
      <c r="J15" s="879"/>
      <c r="K15" s="879"/>
      <c r="L15" s="879"/>
      <c r="M15" s="879"/>
      <c r="N15" s="879"/>
      <c r="O15" s="879"/>
      <c r="P15" s="879"/>
      <c r="Q15" s="879"/>
      <c r="R15" s="879"/>
      <c r="S15" s="879"/>
      <c r="T15" s="879"/>
      <c r="U15" s="879"/>
      <c r="V15" s="879"/>
      <c r="W15" s="879"/>
      <c r="X15" s="879"/>
      <c r="Y15" s="879"/>
      <c r="Z15" s="879"/>
      <c r="AA15" s="879"/>
      <c r="AB15" s="879"/>
      <c r="AC15" s="879"/>
      <c r="AD15" s="879"/>
      <c r="AE15" s="879"/>
      <c r="AF15" s="880"/>
      <c r="AG15" s="881"/>
      <c r="AH15" s="881"/>
      <c r="AI15" s="881"/>
    </row>
    <row r="16" spans="8:8" s="864" ht="12.0" customFormat="1" customHeight="1">
      <c r="A16" s="831" t="s">
        <v>110</v>
      </c>
      <c r="B16" s="879">
        <v>0.2637684</v>
      </c>
      <c r="C16" s="879">
        <v>0.2888892</v>
      </c>
      <c r="D16" s="879">
        <v>0.3223836</v>
      </c>
      <c r="E16" s="879">
        <v>0.3642516</v>
      </c>
      <c r="F16" s="879">
        <v>0.2428344</v>
      </c>
      <c r="G16" s="879">
        <v>0.4689216</v>
      </c>
      <c r="H16" s="879">
        <v>0.5107896</v>
      </c>
      <c r="I16" s="879">
        <v>0.5526576</v>
      </c>
      <c r="J16" s="879">
        <v>0.5945256</v>
      </c>
      <c r="K16" s="879">
        <v>0.6531408</v>
      </c>
      <c r="L16" s="879">
        <v>0.766166902404526</v>
      </c>
      <c r="M16" s="879">
        <v>0.764073550212164</v>
      </c>
      <c r="N16" s="879">
        <v>0.955091937765205</v>
      </c>
      <c r="O16" s="879">
        <v>1.14611032531825</v>
      </c>
      <c r="P16" s="879">
        <v>2.10695898161245</v>
      </c>
      <c r="Q16" s="879">
        <v>3.05629420084866</v>
      </c>
      <c r="R16" s="879">
        <v>4.58444130127298</v>
      </c>
      <c r="S16" s="879">
        <v>9.27325554533178</v>
      </c>
      <c r="T16" s="879">
        <v>11.1442495689686</v>
      </c>
      <c r="U16" s="879">
        <v>15.4257319717686</v>
      </c>
      <c r="V16" s="879">
        <v>16.154598</v>
      </c>
      <c r="W16" s="879">
        <v>16.0528</v>
      </c>
      <c r="X16" s="879">
        <v>16.0528</v>
      </c>
      <c r="Y16" s="879">
        <v>15.4098</v>
      </c>
      <c r="Z16" s="879">
        <v>13.5228</v>
      </c>
      <c r="AA16" s="879">
        <v>15.6816</v>
      </c>
      <c r="AB16" s="879">
        <v>17.2968</v>
      </c>
      <c r="AC16" s="879">
        <v>16.1026</v>
      </c>
      <c r="AD16" s="879">
        <v>15.88436</v>
      </c>
      <c r="AE16" s="879">
        <v>15.92208</v>
      </c>
      <c r="AF16" s="880">
        <v>16.478</v>
      </c>
      <c r="AG16" s="881">
        <v>0.0320873995154216</v>
      </c>
      <c r="AH16" s="881">
        <v>0.0031720004686131</v>
      </c>
      <c r="AI16" s="881">
        <v>0.00438850240992608</v>
      </c>
    </row>
    <row r="17" spans="8:8" s="864" ht="12.0" customFormat="1" customHeight="1">
      <c r="A17" s="831" t="s">
        <v>111</v>
      </c>
      <c r="B17" s="879">
        <v>0.0</v>
      </c>
      <c r="C17" s="879">
        <v>0.0</v>
      </c>
      <c r="D17" s="879">
        <v>0.0</v>
      </c>
      <c r="E17" s="879">
        <v>0.0</v>
      </c>
      <c r="F17" s="879">
        <v>0.0</v>
      </c>
      <c r="G17" s="879">
        <v>0.0</v>
      </c>
      <c r="H17" s="879">
        <v>0.0</v>
      </c>
      <c r="I17" s="879">
        <v>0.0</v>
      </c>
      <c r="J17" s="879">
        <v>0.0</v>
      </c>
      <c r="K17" s="879">
        <v>0.0</v>
      </c>
      <c r="L17" s="879">
        <v>0.0</v>
      </c>
      <c r="M17" s="879">
        <v>0.0</v>
      </c>
      <c r="N17" s="879">
        <v>0.0</v>
      </c>
      <c r="O17" s="879">
        <v>0.0</v>
      </c>
      <c r="P17" s="879">
        <v>0.0</v>
      </c>
      <c r="Q17" s="879">
        <v>0.0</v>
      </c>
      <c r="R17" s="879">
        <v>0.0</v>
      </c>
      <c r="S17" s="879">
        <v>0.0</v>
      </c>
      <c r="T17" s="879">
        <v>0.0</v>
      </c>
      <c r="U17" s="879">
        <v>5.638698504</v>
      </c>
      <c r="V17" s="879">
        <v>15.298190388</v>
      </c>
      <c r="W17" s="879">
        <v>17.664611616</v>
      </c>
      <c r="X17" s="879">
        <v>18.72923112</v>
      </c>
      <c r="Y17" s="879">
        <v>18.390058452</v>
      </c>
      <c r="Z17" s="879">
        <v>24.07744944</v>
      </c>
      <c r="AA17" s="879">
        <v>16.16858424</v>
      </c>
      <c r="AB17" s="879">
        <v>15.572342052</v>
      </c>
      <c r="AC17" s="879">
        <v>18.654036192</v>
      </c>
      <c r="AD17" s="879">
        <v>17.767816236</v>
      </c>
      <c r="AE17" s="879">
        <v>18.804258576</v>
      </c>
      <c r="AF17" s="880">
        <v>18.7293049156238</v>
      </c>
      <c r="AG17" s="881">
        <v>-0.00670734366456394</v>
      </c>
      <c r="AH17" s="881">
        <v>0.127996453150259</v>
      </c>
      <c r="AI17" s="881">
        <v>0.00498808106314209</v>
      </c>
    </row>
    <row r="18" spans="8:8" s="864" ht="12.0" customFormat="1" customHeight="1">
      <c r="A18" s="831" t="s">
        <v>119</v>
      </c>
      <c r="B18" s="879">
        <v>0.0</v>
      </c>
      <c r="C18" s="879">
        <v>0.0</v>
      </c>
      <c r="D18" s="879">
        <v>0.0</v>
      </c>
      <c r="E18" s="879">
        <v>0.0</v>
      </c>
      <c r="F18" s="879">
        <v>0.0</v>
      </c>
      <c r="G18" s="879">
        <v>0.0</v>
      </c>
      <c r="H18" s="879">
        <v>0.0</v>
      </c>
      <c r="I18" s="879">
        <v>0.0</v>
      </c>
      <c r="J18" s="879">
        <v>0.0</v>
      </c>
      <c r="K18" s="879">
        <v>0.0</v>
      </c>
      <c r="L18" s="879">
        <v>0.0</v>
      </c>
      <c r="M18" s="879">
        <v>0.0</v>
      </c>
      <c r="N18" s="879">
        <v>0.0</v>
      </c>
      <c r="O18" s="879">
        <v>0.0</v>
      </c>
      <c r="P18" s="879">
        <v>0.0</v>
      </c>
      <c r="Q18" s="879">
        <v>0.0</v>
      </c>
      <c r="R18" s="879">
        <v>0.0</v>
      </c>
      <c r="S18" s="879">
        <v>1.55891009118819</v>
      </c>
      <c r="T18" s="879">
        <v>3.56988612543845</v>
      </c>
      <c r="U18" s="879">
        <v>9.69443804850051</v>
      </c>
      <c r="V18" s="879">
        <v>12.6181889454384</v>
      </c>
      <c r="W18" s="879">
        <v>8.69792718581282</v>
      </c>
      <c r="X18" s="879">
        <v>11.0378772431251</v>
      </c>
      <c r="Y18" s="879">
        <v>13.8403188862503</v>
      </c>
      <c r="Z18" s="879">
        <v>15.4638691271251</v>
      </c>
      <c r="AA18" s="879">
        <v>18.0407259862503</v>
      </c>
      <c r="AB18" s="879">
        <v>4.6336803963784</v>
      </c>
      <c r="AC18" s="879">
        <v>13.0510541565045</v>
      </c>
      <c r="AD18" s="879">
        <v>11.8860593986917</v>
      </c>
      <c r="AE18" s="879">
        <v>14.2207146827909</v>
      </c>
      <c r="AF18" s="880">
        <v>16.3516390161899</v>
      </c>
      <c r="AG18" s="881">
        <v>0.146704843645437</v>
      </c>
      <c r="AH18" s="881">
        <v>0.0390582102481474</v>
      </c>
      <c r="AI18" s="881">
        <v>0.00435484932812179</v>
      </c>
    </row>
    <row r="19" spans="8:8" s="864" ht="12.0" customFormat="1" customHeight="1">
      <c r="A19" s="831" t="s">
        <v>120</v>
      </c>
      <c r="B19" s="879">
        <v>0.0</v>
      </c>
      <c r="C19" s="879">
        <v>0.0</v>
      </c>
      <c r="D19" s="879">
        <v>0.094496076</v>
      </c>
      <c r="E19" s="879">
        <v>1.05256152</v>
      </c>
      <c r="F19" s="879">
        <v>3.417936048</v>
      </c>
      <c r="G19" s="879">
        <v>6.7009734</v>
      </c>
      <c r="H19" s="879">
        <v>9.642786552</v>
      </c>
      <c r="I19" s="879">
        <v>11.543761224</v>
      </c>
      <c r="J19" s="879">
        <v>10.791602604</v>
      </c>
      <c r="K19" s="879">
        <v>11.344511412</v>
      </c>
      <c r="L19" s="879">
        <v>13.593116088</v>
      </c>
      <c r="M19" s="879">
        <v>13.56083586</v>
      </c>
      <c r="N19" s="879">
        <v>14.525181504</v>
      </c>
      <c r="O19" s="879">
        <v>15.948316692</v>
      </c>
      <c r="P19" s="879">
        <v>16.7178924</v>
      </c>
      <c r="Q19" s="879">
        <v>27.00611604</v>
      </c>
      <c r="R19" s="879">
        <v>28.318007952</v>
      </c>
      <c r="S19" s="879">
        <v>47.209812516</v>
      </c>
      <c r="T19" s="879">
        <v>87.044158152</v>
      </c>
      <c r="U19" s="879">
        <v>97.400584764</v>
      </c>
      <c r="V19" s="879">
        <v>94.949548308</v>
      </c>
      <c r="W19" s="879">
        <v>94.478658912</v>
      </c>
      <c r="X19" s="879">
        <v>110.260927116</v>
      </c>
      <c r="Y19" s="879">
        <v>102.792136464</v>
      </c>
      <c r="Z19" s="879">
        <v>103.971558024</v>
      </c>
      <c r="AA19" s="879">
        <v>110.53068264</v>
      </c>
      <c r="AB19" s="879">
        <v>101.138811012</v>
      </c>
      <c r="AC19" s="879">
        <v>98.249667804</v>
      </c>
      <c r="AD19" s="879">
        <v>113.383861236</v>
      </c>
      <c r="AE19" s="879">
        <v>104.528653632</v>
      </c>
      <c r="AF19" s="880">
        <v>96.4404434979382</v>
      </c>
      <c r="AG19" s="881">
        <v>-0.0798987485571864</v>
      </c>
      <c r="AH19" s="881">
        <v>0.00708790280435223</v>
      </c>
      <c r="AI19" s="881">
        <v>0.0256844956126376</v>
      </c>
    </row>
    <row r="20" spans="8:8" s="864" ht="12.0" customFormat="1" customHeight="1">
      <c r="A20" s="831" t="s">
        <v>121</v>
      </c>
      <c r="B20" s="879">
        <v>0.0</v>
      </c>
      <c r="C20" s="879">
        <v>0.0</v>
      </c>
      <c r="D20" s="879">
        <v>0.186019524</v>
      </c>
      <c r="E20" s="879">
        <v>0.186019524</v>
      </c>
      <c r="F20" s="879">
        <v>1.041592104</v>
      </c>
      <c r="G20" s="879">
        <v>1.302011064</v>
      </c>
      <c r="H20" s="879">
        <v>2.046005424</v>
      </c>
      <c r="I20" s="879">
        <v>3.348016488</v>
      </c>
      <c r="J20" s="879">
        <v>3.720013668</v>
      </c>
      <c r="K20" s="879">
        <v>4.836005208</v>
      </c>
      <c r="L20" s="879">
        <v>9.300013236</v>
      </c>
      <c r="M20" s="879">
        <v>13.019985036</v>
      </c>
      <c r="N20" s="879">
        <v>20.460012372</v>
      </c>
      <c r="O20" s="879">
        <v>24.886464804</v>
      </c>
      <c r="P20" s="879">
        <v>38.0851123593939</v>
      </c>
      <c r="Q20" s="879">
        <v>58.234912956</v>
      </c>
      <c r="R20" s="879">
        <v>95.7678165</v>
      </c>
      <c r="S20" s="879">
        <v>118.883725452</v>
      </c>
      <c r="T20" s="879">
        <v>105.80650686</v>
      </c>
      <c r="U20" s="879">
        <v>105.875547192</v>
      </c>
      <c r="V20" s="879">
        <v>131.213725848</v>
      </c>
      <c r="W20" s="879">
        <v>128.92915656</v>
      </c>
      <c r="X20" s="879">
        <v>120.816854748</v>
      </c>
      <c r="Y20" s="879">
        <v>128.67836724</v>
      </c>
      <c r="Z20" s="879">
        <v>143.8085482</v>
      </c>
      <c r="AA20" s="879">
        <v>132.5804262</v>
      </c>
      <c r="AB20" s="879">
        <v>134.0882924</v>
      </c>
      <c r="AC20" s="879">
        <v>136.86352</v>
      </c>
      <c r="AD20" s="879">
        <v>140.6150604</v>
      </c>
      <c r="AE20" s="879">
        <v>146.8644176</v>
      </c>
      <c r="AF20" s="880">
        <v>146.347710319231</v>
      </c>
      <c r="AG20" s="881">
        <v>-0.00624088821354396</v>
      </c>
      <c r="AH20" s="881">
        <v>0.033265888054075</v>
      </c>
      <c r="AI20" s="881">
        <v>0.0389760456015966</v>
      </c>
    </row>
    <row r="21" spans="8:8" s="864" ht="12.0" customFormat="1" customHeight="1">
      <c r="A21" s="831" t="s">
        <v>126</v>
      </c>
      <c r="B21" s="879">
        <v>0.0</v>
      </c>
      <c r="C21" s="879">
        <v>0.0</v>
      </c>
      <c r="D21" s="879">
        <v>0.0</v>
      </c>
      <c r="E21" s="879">
        <v>0.0</v>
      </c>
      <c r="F21" s="879">
        <v>0.0</v>
      </c>
      <c r="G21" s="879">
        <v>0.0</v>
      </c>
      <c r="H21" s="879">
        <v>0.0</v>
      </c>
      <c r="I21" s="879">
        <v>0.0</v>
      </c>
      <c r="J21" s="879">
        <v>0.0</v>
      </c>
      <c r="K21" s="879">
        <v>0.0</v>
      </c>
      <c r="L21" s="879">
        <v>0.0</v>
      </c>
      <c r="M21" s="879">
        <v>0.0</v>
      </c>
      <c r="N21" s="879">
        <v>0.0</v>
      </c>
      <c r="O21" s="879">
        <v>0.0</v>
      </c>
      <c r="P21" s="879">
        <v>10.582011396</v>
      </c>
      <c r="Q21" s="879">
        <v>7.400001528</v>
      </c>
      <c r="R21" s="879">
        <v>8.251010496</v>
      </c>
      <c r="S21" s="879">
        <v>7.473982284</v>
      </c>
      <c r="T21" s="879">
        <v>26.205432408</v>
      </c>
      <c r="U21" s="879">
        <v>31.26890646</v>
      </c>
      <c r="V21" s="879">
        <v>32.56723314</v>
      </c>
      <c r="W21" s="879">
        <v>24.5534886</v>
      </c>
      <c r="X21" s="879">
        <v>13.038239484</v>
      </c>
      <c r="Y21" s="879">
        <v>19.124716248</v>
      </c>
      <c r="Z21" s="879">
        <v>21.467691396</v>
      </c>
      <c r="AA21" s="879">
        <v>21.71358216</v>
      </c>
      <c r="AB21" s="879">
        <v>21.938371452</v>
      </c>
      <c r="AC21" s="879">
        <v>26.321909184</v>
      </c>
      <c r="AD21" s="879">
        <v>28.395840564</v>
      </c>
      <c r="AE21" s="879">
        <v>32.67357786</v>
      </c>
      <c r="AF21" s="880">
        <v>35.2720012745676</v>
      </c>
      <c r="AG21" s="881">
        <v>0.0765772220326315</v>
      </c>
      <c r="AH21" s="881">
        <v>0.00440392237000786</v>
      </c>
      <c r="AI21" s="881">
        <v>0.00939381372717294</v>
      </c>
    </row>
    <row r="22" spans="8:8" s="864" ht="12.0" customFormat="1" customHeight="1">
      <c r="A22" s="831" t="s">
        <v>130</v>
      </c>
      <c r="B22" s="879">
        <v>0.0</v>
      </c>
      <c r="C22" s="879">
        <v>0.0</v>
      </c>
      <c r="D22" s="879">
        <v>0.0</v>
      </c>
      <c r="E22" s="879">
        <v>0.0</v>
      </c>
      <c r="F22" s="879">
        <v>0.0</v>
      </c>
      <c r="G22" s="879">
        <v>0.0</v>
      </c>
      <c r="H22" s="879">
        <v>0.0</v>
      </c>
      <c r="I22" s="879">
        <v>0.0</v>
      </c>
      <c r="J22" s="879">
        <v>0.0</v>
      </c>
      <c r="K22" s="879">
        <v>0.0</v>
      </c>
      <c r="L22" s="879">
        <v>0.0</v>
      </c>
      <c r="M22" s="879">
        <v>0.0</v>
      </c>
      <c r="N22" s="879">
        <v>0.0</v>
      </c>
      <c r="O22" s="879">
        <v>0.0</v>
      </c>
      <c r="P22" s="879">
        <v>0.24769696969697</v>
      </c>
      <c r="Q22" s="879">
        <v>0.123510101010101</v>
      </c>
      <c r="R22" s="879">
        <v>0.9608</v>
      </c>
      <c r="S22" s="879">
        <v>3.413</v>
      </c>
      <c r="T22" s="879">
        <v>3.2586</v>
      </c>
      <c r="U22" s="879">
        <v>10.138</v>
      </c>
      <c r="V22" s="879">
        <v>16.2410865991897</v>
      </c>
      <c r="W22" s="879">
        <v>27.7020989539092</v>
      </c>
      <c r="X22" s="879">
        <v>52.9138293297322</v>
      </c>
      <c r="Y22" s="879">
        <v>61.9702</v>
      </c>
      <c r="Z22" s="879">
        <v>74.6293297709924</v>
      </c>
      <c r="AA22" s="879">
        <v>80.0499423136666</v>
      </c>
      <c r="AB22" s="879">
        <v>63.4741022900763</v>
      </c>
      <c r="AC22" s="879">
        <v>82.6375923664122</v>
      </c>
      <c r="AD22" s="879">
        <v>79.9639877862595</v>
      </c>
      <c r="AE22" s="879">
        <v>84.7953358778626</v>
      </c>
      <c r="AF22" s="880">
        <v>83.5677448088962</v>
      </c>
      <c r="AG22" s="881">
        <v>-0.0171697915398613</v>
      </c>
      <c r="AH22" s="881">
        <v>0.23663623518269</v>
      </c>
      <c r="AI22" s="881">
        <v>0.0222561748686691</v>
      </c>
    </row>
    <row r="23" spans="8:8" s="882" ht="12.0" customFormat="1" customHeight="1">
      <c r="A23" s="831" t="s">
        <v>133</v>
      </c>
      <c r="B23" s="879">
        <v>0.0</v>
      </c>
      <c r="C23" s="879">
        <v>0.0</v>
      </c>
      <c r="D23" s="879">
        <v>0.0</v>
      </c>
      <c r="E23" s="879">
        <v>0.0</v>
      </c>
      <c r="F23" s="879">
        <v>0.0</v>
      </c>
      <c r="G23" s="879">
        <v>0.0</v>
      </c>
      <c r="H23" s="879">
        <v>0.0</v>
      </c>
      <c r="I23" s="879">
        <v>0.0</v>
      </c>
      <c r="J23" s="879">
        <v>0.0</v>
      </c>
      <c r="K23" s="879">
        <v>0.0</v>
      </c>
      <c r="L23" s="879">
        <v>0.0</v>
      </c>
      <c r="M23" s="879">
        <v>0.0</v>
      </c>
      <c r="N23" s="879">
        <v>0.0</v>
      </c>
      <c r="O23" s="879">
        <v>1.23510101010101</v>
      </c>
      <c r="P23" s="879">
        <v>0.24769696969697</v>
      </c>
      <c r="Q23" s="879">
        <v>4.76242267083851</v>
      </c>
      <c r="R23" s="879">
        <v>6.29056977126284</v>
      </c>
      <c r="S23" s="879">
        <v>4.18936750817939</v>
      </c>
      <c r="T23" s="879">
        <v>12.0052634</v>
      </c>
      <c r="U23" s="879">
        <v>16.9116032</v>
      </c>
      <c r="V23" s="879">
        <v>18.1476872</v>
      </c>
      <c r="W23" s="879">
        <v>17.1245024</v>
      </c>
      <c r="X23" s="879">
        <v>27.020422</v>
      </c>
      <c r="Y23" s="879">
        <v>28.8772522</v>
      </c>
      <c r="Z23" s="879">
        <v>31.1664356</v>
      </c>
      <c r="AA23" s="879">
        <v>33.7822</v>
      </c>
      <c r="AB23" s="879">
        <v>38.452</v>
      </c>
      <c r="AC23" s="879">
        <v>38.3041102</v>
      </c>
      <c r="AD23" s="879">
        <v>37.8002362</v>
      </c>
      <c r="AE23" s="879">
        <v>40.9386426</v>
      </c>
      <c r="AF23" s="880">
        <v>42.4663776</v>
      </c>
      <c r="AG23" s="885">
        <v>0.0344834746890614</v>
      </c>
      <c r="AH23" s="885">
        <v>0.0924331386149175</v>
      </c>
      <c r="AI23" s="885">
        <v>0.0113098555916028</v>
      </c>
    </row>
    <row r="24" spans="8:8" s="882" ht="12.0" customFormat="1" customHeight="1">
      <c r="A24" s="831" t="s">
        <v>134</v>
      </c>
      <c r="B24" s="879">
        <v>0.0</v>
      </c>
      <c r="C24" s="879">
        <v>0.0</v>
      </c>
      <c r="D24" s="879">
        <v>0.0</v>
      </c>
      <c r="E24" s="879">
        <v>0.0</v>
      </c>
      <c r="F24" s="879">
        <v>0.0</v>
      </c>
      <c r="G24" s="879">
        <v>0.0</v>
      </c>
      <c r="H24" s="879">
        <v>0.0</v>
      </c>
      <c r="I24" s="879">
        <v>0.0</v>
      </c>
      <c r="J24" s="879">
        <v>0.0</v>
      </c>
      <c r="K24" s="879">
        <v>0.0</v>
      </c>
      <c r="L24" s="879">
        <v>0.0</v>
      </c>
      <c r="M24" s="879">
        <v>0.0</v>
      </c>
      <c r="N24" s="879">
        <v>0.0</v>
      </c>
      <c r="O24" s="879">
        <v>0.0</v>
      </c>
      <c r="P24" s="879">
        <v>0.0</v>
      </c>
      <c r="Q24" s="879">
        <v>0.0382036775106082</v>
      </c>
      <c r="R24" s="879">
        <v>2.94380544495658</v>
      </c>
      <c r="S24" s="879">
        <v>6.788979936</v>
      </c>
      <c r="T24" s="879">
        <v>6.238457604</v>
      </c>
      <c r="U24" s="879">
        <v>9.451449792</v>
      </c>
      <c r="V24" s="879">
        <v>11.89009332</v>
      </c>
      <c r="W24" s="879">
        <v>13.827869964</v>
      </c>
      <c r="X24" s="879">
        <v>11.539113876</v>
      </c>
      <c r="Y24" s="879">
        <v>11.48878854</v>
      </c>
      <c r="Z24" s="879">
        <v>12.611311488</v>
      </c>
      <c r="AA24" s="879">
        <v>13.426146504</v>
      </c>
      <c r="AB24" s="879">
        <v>12.467578644</v>
      </c>
      <c r="AC24" s="879">
        <v>13.235772708</v>
      </c>
      <c r="AD24" s="879">
        <v>13.693724892</v>
      </c>
      <c r="AE24" s="879">
        <v>14.801468436</v>
      </c>
      <c r="AF24" s="880">
        <v>12.5206643715139</v>
      </c>
      <c r="AG24" s="885">
        <v>-0.156404314882127</v>
      </c>
      <c r="AH24" s="885">
        <v>0.045877059463703</v>
      </c>
      <c r="AI24" s="885">
        <v>0.00333456522443649</v>
      </c>
    </row>
    <row r="25" spans="8:8" s="864" ht="12.0" customFormat="1" customHeight="1">
      <c r="A25" s="831" t="s">
        <v>138</v>
      </c>
      <c r="B25" s="879">
        <v>0.0</v>
      </c>
      <c r="C25" s="879">
        <v>0.0</v>
      </c>
      <c r="D25" s="879">
        <v>0.0</v>
      </c>
      <c r="E25" s="879">
        <v>0.0</v>
      </c>
      <c r="F25" s="879">
        <v>0.0</v>
      </c>
      <c r="G25" s="879">
        <v>0.0</v>
      </c>
      <c r="H25" s="879">
        <v>0.0</v>
      </c>
      <c r="I25" s="879">
        <v>0.0</v>
      </c>
      <c r="J25" s="879">
        <v>0.0</v>
      </c>
      <c r="K25" s="879">
        <v>0.0</v>
      </c>
      <c r="L25" s="879">
        <v>3.0646676096181</v>
      </c>
      <c r="M25" s="879">
        <v>3.05629420084866</v>
      </c>
      <c r="N25" s="879">
        <v>5.33547783349764</v>
      </c>
      <c r="O25" s="879">
        <v>7.52567078136385</v>
      </c>
      <c r="P25" s="879">
        <v>9.16785735716429</v>
      </c>
      <c r="Q25" s="879">
        <v>12.2880934522024</v>
      </c>
      <c r="R25" s="879">
        <v>10.9379277213436</v>
      </c>
      <c r="S25" s="879">
        <v>15.3313506350635</v>
      </c>
      <c r="T25" s="879">
        <v>15.6672032917577</v>
      </c>
      <c r="U25" s="879">
        <v>37.7051827439887</v>
      </c>
      <c r="V25" s="879">
        <v>42.2326056577086</v>
      </c>
      <c r="W25" s="879">
        <v>35.0798</v>
      </c>
      <c r="X25" s="879">
        <v>25.4938</v>
      </c>
      <c r="Y25" s="879">
        <v>30.84</v>
      </c>
      <c r="Z25" s="879">
        <v>42.578</v>
      </c>
      <c r="AA25" s="879">
        <v>46.379</v>
      </c>
      <c r="AB25" s="879">
        <v>49.8672398</v>
      </c>
      <c r="AC25" s="879">
        <v>77.5571354</v>
      </c>
      <c r="AD25" s="879">
        <v>90.4405806</v>
      </c>
      <c r="AE25" s="879">
        <v>87.1768078</v>
      </c>
      <c r="AF25" s="880">
        <v>70.7776</v>
      </c>
      <c r="AG25" s="881">
        <v>-0.190332608402358</v>
      </c>
      <c r="AH25" s="881">
        <v>0.0874266975555313</v>
      </c>
      <c r="AI25" s="881">
        <v>0.0188498402821207</v>
      </c>
    </row>
    <row r="26" spans="8:8" s="864" ht="12.0" customFormat="1" customHeight="1">
      <c r="A26" s="831" t="s">
        <v>139</v>
      </c>
      <c r="B26" s="879">
        <v>0.0</v>
      </c>
      <c r="C26" s="879">
        <v>0.0</v>
      </c>
      <c r="D26" s="879">
        <v>0.0</v>
      </c>
      <c r="E26" s="879">
        <v>0.0</v>
      </c>
      <c r="F26" s="879">
        <v>0.0</v>
      </c>
      <c r="G26" s="879">
        <v>0.0</v>
      </c>
      <c r="H26" s="879">
        <v>0.0</v>
      </c>
      <c r="I26" s="879">
        <v>0.0</v>
      </c>
      <c r="J26" s="879">
        <v>0.0</v>
      </c>
      <c r="K26" s="879">
        <v>0.0</v>
      </c>
      <c r="L26" s="879">
        <v>0.0</v>
      </c>
      <c r="M26" s="879">
        <v>0.61064478</v>
      </c>
      <c r="N26" s="879">
        <v>1.367283276</v>
      </c>
      <c r="O26" s="879">
        <v>3.786248844</v>
      </c>
      <c r="P26" s="879">
        <v>7.131627648</v>
      </c>
      <c r="Q26" s="879">
        <v>1.506033828</v>
      </c>
      <c r="R26" s="879">
        <v>1.712317464</v>
      </c>
      <c r="S26" s="879">
        <v>2.053248588</v>
      </c>
      <c r="T26" s="879">
        <v>5.546379564</v>
      </c>
      <c r="U26" s="879">
        <v>7.655438196</v>
      </c>
      <c r="V26" s="879">
        <v>8.681287932</v>
      </c>
      <c r="W26" s="879">
        <v>8.038614132</v>
      </c>
      <c r="X26" s="879">
        <v>9.538116552</v>
      </c>
      <c r="Y26" s="879">
        <v>9.527021532</v>
      </c>
      <c r="Z26" s="879">
        <v>9.533929752</v>
      </c>
      <c r="AA26" s="879">
        <v>9.159922908</v>
      </c>
      <c r="AB26" s="879">
        <v>8.663996448</v>
      </c>
      <c r="AC26" s="879">
        <v>7.769947176</v>
      </c>
      <c r="AD26" s="879">
        <v>15.259295016</v>
      </c>
      <c r="AE26" s="879">
        <v>18.00365868</v>
      </c>
      <c r="AF26" s="880">
        <v>16.261368028122</v>
      </c>
      <c r="AG26" s="881">
        <v>-0.0992420846743121</v>
      </c>
      <c r="AH26" s="881">
        <v>0.0892788509663673</v>
      </c>
      <c r="AI26" s="881">
        <v>0.00433080791237457</v>
      </c>
    </row>
    <row r="27" spans="8:8" s="864" ht="12.0" customFormat="1" customHeight="1">
      <c r="A27" s="866" t="s">
        <v>143</v>
      </c>
      <c r="B27" s="879">
        <v>0.0</v>
      </c>
      <c r="C27" s="879">
        <v>0.0</v>
      </c>
      <c r="D27" s="879">
        <v>0.0</v>
      </c>
      <c r="E27" s="879">
        <v>0.0</v>
      </c>
      <c r="F27" s="879">
        <v>0.0</v>
      </c>
      <c r="G27" s="879">
        <v>0.0</v>
      </c>
      <c r="H27" s="879">
        <v>0.0</v>
      </c>
      <c r="I27" s="879">
        <v>0.0</v>
      </c>
      <c r="J27" s="879">
        <v>0.0</v>
      </c>
      <c r="K27" s="879">
        <v>0.0</v>
      </c>
      <c r="L27" s="879">
        <v>0.0</v>
      </c>
      <c r="M27" s="879">
        <v>0.0</v>
      </c>
      <c r="N27" s="879">
        <v>0.114611032531825</v>
      </c>
      <c r="O27" s="879">
        <v>0.382036775106082</v>
      </c>
      <c r="P27" s="879">
        <v>0.383083451202263</v>
      </c>
      <c r="Q27" s="879">
        <v>0.330254784</v>
      </c>
      <c r="R27" s="879">
        <v>9.544815432</v>
      </c>
      <c r="S27" s="879">
        <v>16.275180168</v>
      </c>
      <c r="T27" s="879">
        <v>11.963655396</v>
      </c>
      <c r="U27" s="879">
        <v>9.000070884</v>
      </c>
      <c r="V27" s="879">
        <v>11.767043268</v>
      </c>
      <c r="W27" s="879">
        <v>7.281012672</v>
      </c>
      <c r="X27" s="879">
        <v>12.53779128</v>
      </c>
      <c r="Y27" s="879">
        <v>21.095359272</v>
      </c>
      <c r="Z27" s="879">
        <v>16.30612062</v>
      </c>
      <c r="AA27" s="879">
        <v>12.61566576</v>
      </c>
      <c r="AB27" s="879">
        <v>22.698610596</v>
      </c>
      <c r="AC27" s="879">
        <v>31.10310918</v>
      </c>
      <c r="AD27" s="879">
        <v>28.7015607</v>
      </c>
      <c r="AE27" s="879">
        <v>24.547250268</v>
      </c>
      <c r="AF27" s="880">
        <v>23.207576651535</v>
      </c>
      <c r="AG27" s="881">
        <v>-0.0571584303953512</v>
      </c>
      <c r="AH27" s="881">
        <v>0.105543134812877</v>
      </c>
      <c r="AI27" s="881">
        <v>0.00618075652772216</v>
      </c>
    </row>
    <row r="28" spans="8:8" s="864" ht="12.0" customFormat="1" customHeight="1">
      <c r="A28" s="831" t="s">
        <v>144</v>
      </c>
      <c r="B28" s="879">
        <v>0.0</v>
      </c>
      <c r="C28" s="879">
        <v>0.0</v>
      </c>
      <c r="D28" s="879">
        <v>0.1258</v>
      </c>
      <c r="E28" s="879">
        <v>0.2072</v>
      </c>
      <c r="F28" s="879">
        <v>0.3404</v>
      </c>
      <c r="G28" s="879">
        <v>0.4366</v>
      </c>
      <c r="H28" s="879">
        <v>0.7252</v>
      </c>
      <c r="I28" s="879">
        <v>1.08212931660736</v>
      </c>
      <c r="J28" s="879">
        <v>0.635673842698353</v>
      </c>
      <c r="K28" s="879">
        <v>1.18475922844803</v>
      </c>
      <c r="L28" s="879">
        <v>2.5464734753152</v>
      </c>
      <c r="M28" s="879">
        <v>5.12656138727595</v>
      </c>
      <c r="N28" s="879">
        <v>5.53083874461737</v>
      </c>
      <c r="O28" s="879">
        <v>6.03772422719691</v>
      </c>
      <c r="P28" s="879">
        <v>6.65143560379452</v>
      </c>
      <c r="Q28" s="879">
        <v>10.2152449751991</v>
      </c>
      <c r="R28" s="879">
        <v>14.7318849015929</v>
      </c>
      <c r="S28" s="879">
        <v>19.091392402666</v>
      </c>
      <c r="T28" s="879">
        <v>36.9872335083817</v>
      </c>
      <c r="U28" s="879">
        <v>43.8658081266641</v>
      </c>
      <c r="V28" s="879">
        <v>44.1174635284887</v>
      </c>
      <c r="W28" s="879">
        <v>48.4672341630551</v>
      </c>
      <c r="X28" s="879">
        <v>57.7283149104272</v>
      </c>
      <c r="Y28" s="879">
        <v>61.5630543180643</v>
      </c>
      <c r="Z28" s="879">
        <v>62.3346108705111</v>
      </c>
      <c r="AA28" s="879">
        <v>70.122330278429</v>
      </c>
      <c r="AB28" s="879">
        <v>74.0941025693741</v>
      </c>
      <c r="AC28" s="879">
        <v>78.1892268779917</v>
      </c>
      <c r="AD28" s="879">
        <v>86.0913967925256</v>
      </c>
      <c r="AE28" s="879">
        <v>86.7899720356438</v>
      </c>
      <c r="AF28" s="880">
        <v>81.4689852141462</v>
      </c>
      <c r="AG28" s="881">
        <v>-0.0638735045910281</v>
      </c>
      <c r="AH28" s="881">
        <v>0.0706175084386396</v>
      </c>
      <c r="AI28" s="881">
        <v>0.021697222839332</v>
      </c>
    </row>
    <row r="29" spans="8:8" s="864" ht="12.0" customFormat="1" customHeight="1">
      <c r="A29" s="832" t="s">
        <v>265</v>
      </c>
      <c r="B29" s="883">
        <v>0.2637684</v>
      </c>
      <c r="C29" s="883">
        <v>0.2888892</v>
      </c>
      <c r="D29" s="883">
        <v>0.7286992</v>
      </c>
      <c r="E29" s="883">
        <v>1.810032644</v>
      </c>
      <c r="F29" s="883">
        <v>5.042762552</v>
      </c>
      <c r="G29" s="883">
        <v>8.908506064</v>
      </c>
      <c r="H29" s="883">
        <v>12.924781576</v>
      </c>
      <c r="I29" s="883">
        <v>16.5265646286074</v>
      </c>
      <c r="J29" s="883">
        <v>15.7418157146984</v>
      </c>
      <c r="K29" s="883">
        <v>18.018416648448</v>
      </c>
      <c r="L29" s="883">
        <v>29.2704373113378</v>
      </c>
      <c r="M29" s="883">
        <v>36.1383948143368</v>
      </c>
      <c r="N29" s="883">
        <v>48.2884967004121</v>
      </c>
      <c r="O29" s="883">
        <v>60.9476734590861</v>
      </c>
      <c r="P29" s="883">
        <v>91.3213731365614</v>
      </c>
      <c r="Q29" s="883">
        <v>124.961088213609</v>
      </c>
      <c r="R29" s="883">
        <v>184.043396984429</v>
      </c>
      <c r="S29" s="883">
        <v>251.542205126429</v>
      </c>
      <c r="T29" s="883">
        <v>325.437025878547</v>
      </c>
      <c r="U29" s="883">
        <v>400.031459882922</v>
      </c>
      <c r="V29" s="883">
        <v>455.878752134825</v>
      </c>
      <c r="W29" s="883">
        <v>447.897775158777</v>
      </c>
      <c r="X29" s="883">
        <v>486.707317659285</v>
      </c>
      <c r="Y29" s="883">
        <v>523.597073152315</v>
      </c>
      <c r="Z29" s="883">
        <v>571.471654288629</v>
      </c>
      <c r="AA29" s="883">
        <v>580.250808990346</v>
      </c>
      <c r="AB29" s="883">
        <v>564.385927659829</v>
      </c>
      <c r="AC29" s="883">
        <v>638.039681244908</v>
      </c>
      <c r="AD29" s="883">
        <v>679.883779821477</v>
      </c>
      <c r="AE29" s="883">
        <v>690.066838048297</v>
      </c>
      <c r="AF29" s="883">
        <v>659.889415697764</v>
      </c>
      <c r="AG29" s="886">
        <v>-0.0463439150135163</v>
      </c>
      <c r="AH29" s="886">
        <v>0.0560383771178874</v>
      </c>
      <c r="AI29" s="886">
        <v>0.175745010988855</v>
      </c>
    </row>
    <row r="30" spans="8:8" s="864" ht="12.0" customFormat="1" customHeight="1">
      <c r="A30" s="832"/>
      <c r="B30" s="879"/>
      <c r="C30" s="879"/>
      <c r="D30" s="879"/>
      <c r="E30" s="879"/>
      <c r="F30" s="879"/>
      <c r="G30" s="879"/>
      <c r="H30" s="879"/>
      <c r="I30" s="879"/>
      <c r="J30" s="879"/>
      <c r="K30" s="879"/>
      <c r="L30" s="879"/>
      <c r="M30" s="879"/>
      <c r="N30" s="879"/>
      <c r="O30" s="879"/>
      <c r="P30" s="879"/>
      <c r="Q30" s="879"/>
      <c r="R30" s="879"/>
      <c r="S30" s="879"/>
      <c r="T30" s="879"/>
      <c r="U30" s="879"/>
      <c r="V30" s="879"/>
      <c r="W30" s="879"/>
      <c r="X30" s="879"/>
      <c r="Y30" s="879"/>
      <c r="Z30" s="879"/>
      <c r="AA30" s="879"/>
      <c r="AB30" s="879"/>
      <c r="AC30" s="879"/>
      <c r="AD30" s="879"/>
      <c r="AE30" s="879"/>
      <c r="AF30" s="883"/>
      <c r="AG30" s="881"/>
      <c r="AH30" s="881"/>
      <c r="AI30" s="881"/>
    </row>
    <row r="31" spans="8:8" s="864" ht="12.0" customFormat="1" customHeight="1">
      <c r="A31" s="832" t="s">
        <v>154</v>
      </c>
      <c r="B31" s="887">
        <v>0.0</v>
      </c>
      <c r="C31" s="887">
        <v>0.0</v>
      </c>
      <c r="D31" s="887">
        <v>0.0</v>
      </c>
      <c r="E31" s="887">
        <v>0.0</v>
      </c>
      <c r="F31" s="887">
        <v>0.0</v>
      </c>
      <c r="G31" s="887">
        <v>0.0</v>
      </c>
      <c r="H31" s="887">
        <v>0.0</v>
      </c>
      <c r="I31" s="887">
        <v>0.0</v>
      </c>
      <c r="J31" s="887">
        <v>0.0</v>
      </c>
      <c r="K31" s="887">
        <v>0.0</v>
      </c>
      <c r="L31" s="887">
        <v>0.0</v>
      </c>
      <c r="M31" s="887">
        <v>0.0</v>
      </c>
      <c r="N31" s="887">
        <v>0.0</v>
      </c>
      <c r="O31" s="887">
        <v>0.0</v>
      </c>
      <c r="P31" s="887">
        <v>0.0</v>
      </c>
      <c r="Q31" s="887">
        <v>0.0</v>
      </c>
      <c r="R31" s="887">
        <v>0.0</v>
      </c>
      <c r="S31" s="887">
        <v>0.0</v>
      </c>
      <c r="T31" s="887">
        <v>0.2705049612</v>
      </c>
      <c r="U31" s="887">
        <v>0.8451348876</v>
      </c>
      <c r="V31" s="887">
        <v>1.3830130836</v>
      </c>
      <c r="W31" s="887">
        <v>1.0980008604</v>
      </c>
      <c r="X31" s="887">
        <v>1.1952016092</v>
      </c>
      <c r="Y31" s="887">
        <v>0.951153133562654</v>
      </c>
      <c r="Z31" s="887">
        <v>0.996791371053318</v>
      </c>
      <c r="AA31" s="887">
        <v>0.786723236828871</v>
      </c>
      <c r="AB31" s="887">
        <v>0.735958655804424</v>
      </c>
      <c r="AC31" s="887">
        <v>0.724469386834645</v>
      </c>
      <c r="AD31" s="887">
        <v>0.508468188034645</v>
      </c>
      <c r="AE31" s="887">
        <v>0.580468587634645</v>
      </c>
      <c r="AF31" s="883">
        <v>0.582046667114097</v>
      </c>
      <c r="AG31" s="888">
        <v>-2.10381078503685E-5</v>
      </c>
      <c r="AH31" s="888">
        <v>-0.0368692047403891</v>
      </c>
      <c r="AI31" s="888">
        <v>1.55013545413258E-4</v>
      </c>
    </row>
    <row r="32" spans="8:8" s="864" ht="12.0" customFormat="1" customHeight="1">
      <c r="A32" s="832"/>
      <c r="B32" s="879"/>
      <c r="C32" s="879"/>
      <c r="D32" s="879"/>
      <c r="E32" s="879"/>
      <c r="F32" s="879"/>
      <c r="G32" s="879"/>
      <c r="H32" s="879"/>
      <c r="I32" s="879"/>
      <c r="J32" s="879"/>
      <c r="K32" s="879"/>
      <c r="L32" s="879"/>
      <c r="M32" s="879"/>
      <c r="N32" s="879"/>
      <c r="O32" s="879"/>
      <c r="P32" s="879"/>
      <c r="Q32" s="879"/>
      <c r="R32" s="879"/>
      <c r="S32" s="879"/>
      <c r="T32" s="879"/>
      <c r="U32" s="879"/>
      <c r="V32" s="879"/>
      <c r="W32" s="879"/>
      <c r="X32" s="879"/>
      <c r="Y32" s="879"/>
      <c r="Z32" s="879"/>
      <c r="AA32" s="879"/>
      <c r="AB32" s="879"/>
      <c r="AC32" s="879"/>
      <c r="AD32" s="879"/>
      <c r="AE32" s="879"/>
      <c r="AF32" s="887"/>
      <c r="AG32" s="881"/>
      <c r="AH32" s="881"/>
      <c r="AI32" s="881"/>
    </row>
    <row r="33" spans="8:8" s="864" ht="12.0" customFormat="1" customHeight="1">
      <c r="A33" s="832" t="s">
        <v>164</v>
      </c>
      <c r="B33" s="887">
        <v>0.0</v>
      </c>
      <c r="C33" s="887">
        <v>0.0</v>
      </c>
      <c r="D33" s="887">
        <v>0.0</v>
      </c>
      <c r="E33" s="887">
        <v>0.0</v>
      </c>
      <c r="F33" s="887">
        <v>0.0</v>
      </c>
      <c r="G33" s="887">
        <v>0.0</v>
      </c>
      <c r="H33" s="887">
        <v>0.0</v>
      </c>
      <c r="I33" s="887">
        <v>0.0</v>
      </c>
      <c r="J33" s="887">
        <v>0.0</v>
      </c>
      <c r="K33" s="887">
        <v>0.0</v>
      </c>
      <c r="L33" s="887">
        <v>0.0</v>
      </c>
      <c r="M33" s="887">
        <v>0.0</v>
      </c>
      <c r="N33" s="887">
        <v>0.320465743070729</v>
      </c>
      <c r="O33" s="887">
        <v>0.356650689519216</v>
      </c>
      <c r="P33" s="887">
        <v>0.29318442704998</v>
      </c>
      <c r="Q33" s="887">
        <v>0.0</v>
      </c>
      <c r="R33" s="887">
        <v>0.0</v>
      </c>
      <c r="S33" s="887">
        <v>0.0</v>
      </c>
      <c r="T33" s="887">
        <v>0.0</v>
      </c>
      <c r="U33" s="887">
        <v>0.489484116414141</v>
      </c>
      <c r="V33" s="887">
        <v>0.468202090909091</v>
      </c>
      <c r="W33" s="887">
        <v>0.510766141919192</v>
      </c>
      <c r="X33" s="887">
        <v>0.554846166060606</v>
      </c>
      <c r="Y33" s="887">
        <v>0.595894243939394</v>
      </c>
      <c r="Z33" s="887">
        <v>0.638458294949495</v>
      </c>
      <c r="AA33" s="887">
        <v>0.681021110858586</v>
      </c>
      <c r="AB33" s="887">
        <v>0.640207495757576</v>
      </c>
      <c r="AC33" s="887">
        <v>0.638458294949495</v>
      </c>
      <c r="AD33" s="887">
        <v>0.638458294949495</v>
      </c>
      <c r="AE33" s="887">
        <v>0.638458294949495</v>
      </c>
      <c r="AF33" s="883">
        <v>0.640207495757576</v>
      </c>
      <c r="AG33" s="888">
        <v>0.0</v>
      </c>
      <c r="AH33" s="888">
        <v>0.0269265755955252</v>
      </c>
      <c r="AI33" s="888">
        <v>1.70503224783643E-4</v>
      </c>
    </row>
    <row r="34" spans="8:8" s="864" ht="12.0" customFormat="1" customHeight="1">
      <c r="A34" s="832"/>
      <c r="B34" s="879"/>
      <c r="C34" s="879"/>
      <c r="D34" s="879"/>
      <c r="E34" s="879"/>
      <c r="F34" s="879"/>
      <c r="G34" s="879"/>
      <c r="H34" s="879"/>
      <c r="I34" s="879"/>
      <c r="J34" s="879"/>
      <c r="K34" s="879"/>
      <c r="L34" s="879"/>
      <c r="M34" s="879"/>
      <c r="N34" s="879"/>
      <c r="O34" s="879"/>
      <c r="P34" s="879"/>
      <c r="Q34" s="879"/>
      <c r="R34" s="879"/>
      <c r="S34" s="879"/>
      <c r="T34" s="879"/>
      <c r="U34" s="879"/>
      <c r="V34" s="879"/>
      <c r="W34" s="879"/>
      <c r="X34" s="879"/>
      <c r="Y34" s="879"/>
      <c r="Z34" s="879"/>
      <c r="AA34" s="879"/>
      <c r="AB34" s="879"/>
      <c r="AC34" s="879"/>
      <c r="AD34" s="879"/>
      <c r="AE34" s="879"/>
      <c r="AF34" s="880"/>
      <c r="AG34" s="881"/>
      <c r="AH34" s="881"/>
      <c r="AI34" s="881"/>
    </row>
    <row r="35" spans="8:8" s="864" ht="12.0" customFormat="1" customHeight="1">
      <c r="A35" s="837" t="s">
        <v>174</v>
      </c>
      <c r="B35" s="887">
        <v>0.247020202020202</v>
      </c>
      <c r="C35" s="887">
        <v>0.247020202020202</v>
      </c>
      <c r="D35" s="887">
        <v>0.24769696969697</v>
      </c>
      <c r="E35" s="887">
        <v>0.247020202020202</v>
      </c>
      <c r="F35" s="887">
        <v>0.247020202020202</v>
      </c>
      <c r="G35" s="887">
        <v>0.247020202020202</v>
      </c>
      <c r="H35" s="887">
        <v>0.24769696969697</v>
      </c>
      <c r="I35" s="887">
        <v>0.370530303030303</v>
      </c>
      <c r="J35" s="887">
        <v>0.370530303030303</v>
      </c>
      <c r="K35" s="887">
        <v>0.247020202020202</v>
      </c>
      <c r="L35" s="887">
        <v>0.24769696969697</v>
      </c>
      <c r="M35" s="887">
        <v>0.247020202020202</v>
      </c>
      <c r="N35" s="887">
        <v>1.15451151657396</v>
      </c>
      <c r="O35" s="887">
        <v>1.1926186076511</v>
      </c>
      <c r="P35" s="887">
        <v>1.31555388436353</v>
      </c>
      <c r="Q35" s="887">
        <v>1.51197313731337</v>
      </c>
      <c r="R35" s="887">
        <v>1.61421593609722</v>
      </c>
      <c r="S35" s="887">
        <v>1.63498774393945</v>
      </c>
      <c r="T35" s="887">
        <v>1.89837326044863</v>
      </c>
      <c r="U35" s="887">
        <v>11.3221118232724</v>
      </c>
      <c r="V35" s="887">
        <v>3.99974281735597</v>
      </c>
      <c r="W35" s="887">
        <v>4.49329785382526</v>
      </c>
      <c r="X35" s="887">
        <v>4.56745980514498</v>
      </c>
      <c r="Y35" s="887">
        <v>4.65723213648417</v>
      </c>
      <c r="Z35" s="887">
        <v>5.24317611170873</v>
      </c>
      <c r="AA35" s="887">
        <v>6.45875007634979</v>
      </c>
      <c r="AB35" s="887">
        <v>6.65827282689192</v>
      </c>
      <c r="AC35" s="887">
        <v>5.3941032080762</v>
      </c>
      <c r="AD35" s="887">
        <v>6.09511575368945</v>
      </c>
      <c r="AE35" s="887">
        <v>6.11898360793767</v>
      </c>
      <c r="AF35" s="887">
        <v>6.13574794658955</v>
      </c>
      <c r="AG35" s="888">
        <v>0.0</v>
      </c>
      <c r="AH35" s="888">
        <v>-0.0596810574293183</v>
      </c>
      <c r="AI35" s="888">
        <v>0.00163410272182955</v>
      </c>
    </row>
    <row r="36" spans="8:8" s="864" ht="12.0" customFormat="1" customHeight="1">
      <c r="A36" s="834"/>
      <c r="B36" s="879"/>
      <c r="C36" s="879"/>
      <c r="D36" s="879"/>
      <c r="E36" s="879"/>
      <c r="F36" s="879"/>
      <c r="G36" s="879"/>
      <c r="H36" s="879"/>
      <c r="I36" s="879"/>
      <c r="J36" s="879"/>
      <c r="K36" s="879"/>
      <c r="L36" s="879"/>
      <c r="M36" s="879"/>
      <c r="N36" s="879"/>
      <c r="O36" s="879"/>
      <c r="P36" s="879"/>
      <c r="Q36" s="879"/>
      <c r="R36" s="879"/>
      <c r="S36" s="879"/>
      <c r="T36" s="879"/>
      <c r="U36" s="879"/>
      <c r="V36" s="879"/>
      <c r="W36" s="879"/>
      <c r="X36" s="879"/>
      <c r="Y36" s="879"/>
      <c r="Z36" s="879"/>
      <c r="AA36" s="879"/>
      <c r="AB36" s="879"/>
      <c r="AC36" s="879"/>
      <c r="AD36" s="879"/>
      <c r="AE36" s="879"/>
      <c r="AF36" s="880"/>
      <c r="AG36" s="881"/>
      <c r="AH36" s="881"/>
      <c r="AI36" s="881"/>
    </row>
    <row r="37" spans="8:8" s="864" ht="12.0" customFormat="1" customHeight="1">
      <c r="A37" s="831" t="s">
        <v>175</v>
      </c>
      <c r="B37" s="879">
        <v>0.0</v>
      </c>
      <c r="C37" s="879">
        <v>0.0</v>
      </c>
      <c r="D37" s="879">
        <v>0.0</v>
      </c>
      <c r="E37" s="879">
        <v>0.0</v>
      </c>
      <c r="F37" s="879">
        <v>0.0</v>
      </c>
      <c r="G37" s="879">
        <v>0.0</v>
      </c>
      <c r="H37" s="879">
        <v>0.0</v>
      </c>
      <c r="I37" s="879">
        <v>0.0</v>
      </c>
      <c r="J37" s="879">
        <v>0.0</v>
      </c>
      <c r="K37" s="879">
        <v>0.0</v>
      </c>
      <c r="L37" s="879">
        <v>0.0</v>
      </c>
      <c r="M37" s="879">
        <v>0.0</v>
      </c>
      <c r="N37" s="879">
        <v>0.0</v>
      </c>
      <c r="O37" s="879">
        <v>1.927163106</v>
      </c>
      <c r="P37" s="879">
        <v>1.15851249320113</v>
      </c>
      <c r="Q37" s="879">
        <v>1.15221538230608</v>
      </c>
      <c r="R37" s="879">
        <v>2.13141125461216</v>
      </c>
      <c r="S37" s="879">
        <v>4.17358522967129</v>
      </c>
      <c r="T37" s="879">
        <v>6.76570801321018</v>
      </c>
      <c r="U37" s="879">
        <v>9.70245318111347</v>
      </c>
      <c r="V37" s="879">
        <v>7.56641480991347</v>
      </c>
      <c r="W37" s="879">
        <v>9.15378317059074</v>
      </c>
      <c r="X37" s="879">
        <v>9.6962375936016</v>
      </c>
      <c r="Y37" s="879">
        <v>10.2452108096016</v>
      </c>
      <c r="Z37" s="879">
        <v>10.7638130603179</v>
      </c>
      <c r="AA37" s="879">
        <v>9.50520790200884</v>
      </c>
      <c r="AB37" s="879">
        <v>5.26415264363179</v>
      </c>
      <c r="AC37" s="879">
        <v>4.44792272088088</v>
      </c>
      <c r="AD37" s="879">
        <v>5.41272053928088</v>
      </c>
      <c r="AE37" s="879">
        <v>6.25487550611267</v>
      </c>
      <c r="AF37" s="880">
        <v>5.98845854291446</v>
      </c>
      <c r="AG37" s="881">
        <v>-0.0452093525297277</v>
      </c>
      <c r="AH37" s="881">
        <v>-0.0429520189218463</v>
      </c>
      <c r="AI37" s="881">
        <v>0.00159487587979867</v>
      </c>
    </row>
    <row r="38" spans="8:8" s="864" ht="12.0" customFormat="1" customHeight="1">
      <c r="A38" s="831" t="s">
        <v>177</v>
      </c>
      <c r="B38" s="879">
        <v>0.0</v>
      </c>
      <c r="C38" s="879">
        <v>0.0</v>
      </c>
      <c r="D38" s="879">
        <v>0.0</v>
      </c>
      <c r="E38" s="879">
        <v>0.0</v>
      </c>
      <c r="F38" s="879">
        <v>0.0</v>
      </c>
      <c r="G38" s="879">
        <v>0.0</v>
      </c>
      <c r="H38" s="879">
        <v>0.0</v>
      </c>
      <c r="I38" s="879">
        <v>0.0</v>
      </c>
      <c r="J38" s="879">
        <v>0.0</v>
      </c>
      <c r="K38" s="879">
        <v>0.0</v>
      </c>
      <c r="L38" s="879">
        <v>0.0</v>
      </c>
      <c r="M38" s="879">
        <v>0.191018387553041</v>
      </c>
      <c r="N38" s="879">
        <v>6.36652343805809</v>
      </c>
      <c r="O38" s="879">
        <v>17.4824325289672</v>
      </c>
      <c r="P38" s="879">
        <v>21.4752447477198</v>
      </c>
      <c r="Q38" s="879">
        <v>30.1248849278154</v>
      </c>
      <c r="R38" s="879">
        <v>44.0321230924224</v>
      </c>
      <c r="S38" s="879">
        <v>48.5433245708676</v>
      </c>
      <c r="T38" s="879">
        <v>60.2318122055857</v>
      </c>
      <c r="U38" s="879">
        <v>65.8311197954891</v>
      </c>
      <c r="V38" s="879">
        <v>63.9885605675257</v>
      </c>
      <c r="W38" s="879">
        <v>79.6303537657926</v>
      </c>
      <c r="X38" s="879">
        <v>85.259156110395</v>
      </c>
      <c r="Y38" s="879">
        <v>94.8989450564245</v>
      </c>
      <c r="Z38" s="879">
        <v>105.402779825368</v>
      </c>
      <c r="AA38" s="879">
        <v>89.7567666406373</v>
      </c>
      <c r="AB38" s="879">
        <v>86.323341261501</v>
      </c>
      <c r="AC38" s="879">
        <v>104.568622577789</v>
      </c>
      <c r="AD38" s="879">
        <v>100.851109066356</v>
      </c>
      <c r="AE38" s="879">
        <v>122.1066</v>
      </c>
      <c r="AF38" s="880">
        <v>142.027042044728</v>
      </c>
      <c r="AG38" s="881">
        <v>0.159961787628873</v>
      </c>
      <c r="AH38" s="881">
        <v>0.0637284861830645</v>
      </c>
      <c r="AI38" s="881">
        <v>0.0378253438698849</v>
      </c>
    </row>
    <row r="39" spans="8:8" s="864" ht="12.0" customFormat="1" customHeight="1">
      <c r="A39" s="831" t="s">
        <v>179</v>
      </c>
      <c r="B39" s="879">
        <v>0.0</v>
      </c>
      <c r="C39" s="879">
        <v>0.0</v>
      </c>
      <c r="D39" s="879">
        <v>0.0</v>
      </c>
      <c r="E39" s="879">
        <v>0.0</v>
      </c>
      <c r="F39" s="879">
        <v>0.0</v>
      </c>
      <c r="G39" s="879">
        <v>0.0</v>
      </c>
      <c r="H39" s="879">
        <v>0.0</v>
      </c>
      <c r="I39" s="879">
        <v>0.0</v>
      </c>
      <c r="J39" s="879">
        <v>0.0</v>
      </c>
      <c r="K39" s="879">
        <v>0.0</v>
      </c>
      <c r="L39" s="879">
        <v>3.59160606060606</v>
      </c>
      <c r="M39" s="879">
        <v>3.70530303030303</v>
      </c>
      <c r="N39" s="879">
        <v>3.95232323232323</v>
      </c>
      <c r="O39" s="879">
        <v>4.07583333333333</v>
      </c>
      <c r="P39" s="879">
        <v>0.798138863329451</v>
      </c>
      <c r="Q39" s="879">
        <v>3.29650916554132</v>
      </c>
      <c r="R39" s="879">
        <v>2.97478881732246</v>
      </c>
      <c r="S39" s="879">
        <v>3.98822951376018</v>
      </c>
      <c r="T39" s="879">
        <v>6.14197204330616</v>
      </c>
      <c r="U39" s="879">
        <v>4.70356177548141</v>
      </c>
      <c r="V39" s="879">
        <v>7.62718758315084</v>
      </c>
      <c r="W39" s="879">
        <v>11.1094651467234</v>
      </c>
      <c r="X39" s="879">
        <v>10.6284261399422</v>
      </c>
      <c r="Y39" s="879">
        <v>10.0916402223318</v>
      </c>
      <c r="Z39" s="879">
        <v>11.0021461102255</v>
      </c>
      <c r="AA39" s="879">
        <v>21.6685193281877</v>
      </c>
      <c r="AB39" s="879">
        <v>26.4313754630849</v>
      </c>
      <c r="AC39" s="879">
        <v>24.1637878883233</v>
      </c>
      <c r="AD39" s="879">
        <v>40.8352851470675</v>
      </c>
      <c r="AE39" s="879">
        <v>48.0099394803796</v>
      </c>
      <c r="AF39" s="880">
        <v>44.2271251027422</v>
      </c>
      <c r="AG39" s="881">
        <v>-0.0813092780268498</v>
      </c>
      <c r="AH39" s="881">
        <v>0.261509224715518</v>
      </c>
      <c r="AI39" s="881">
        <v>0.0117787865698195</v>
      </c>
    </row>
    <row r="40" spans="8:8" s="864" ht="12.0" customFormat="1" customHeight="1">
      <c r="A40" s="831" t="s">
        <v>180</v>
      </c>
      <c r="B40" s="879">
        <v>0.0</v>
      </c>
      <c r="C40" s="879">
        <v>0.0</v>
      </c>
      <c r="D40" s="879">
        <v>0.0</v>
      </c>
      <c r="E40" s="879">
        <v>0.0</v>
      </c>
      <c r="F40" s="879">
        <v>0.0</v>
      </c>
      <c r="G40" s="879">
        <v>0.0</v>
      </c>
      <c r="H40" s="879">
        <v>0.0</v>
      </c>
      <c r="I40" s="879">
        <v>0.0</v>
      </c>
      <c r="J40" s="879">
        <v>0.0</v>
      </c>
      <c r="K40" s="879">
        <v>0.0</v>
      </c>
      <c r="L40" s="879">
        <v>0.0</v>
      </c>
      <c r="M40" s="879">
        <v>0.0</v>
      </c>
      <c r="N40" s="879">
        <v>0.0</v>
      </c>
      <c r="O40" s="879">
        <v>0.0</v>
      </c>
      <c r="P40" s="879">
        <v>0.0</v>
      </c>
      <c r="Q40" s="879">
        <v>0.37</v>
      </c>
      <c r="R40" s="879">
        <v>1.85</v>
      </c>
      <c r="S40" s="879">
        <v>9.09179552</v>
      </c>
      <c r="T40" s="879">
        <v>18.52679552</v>
      </c>
      <c r="U40" s="879">
        <v>6.29679223338023</v>
      </c>
      <c r="V40" s="879">
        <v>8.06267549350134</v>
      </c>
      <c r="W40" s="879">
        <v>59.7094057781865</v>
      </c>
      <c r="X40" s="879">
        <v>73.1511639403245</v>
      </c>
      <c r="Y40" s="879">
        <v>92.3746760411888</v>
      </c>
      <c r="Z40" s="879">
        <v>130.767235817966</v>
      </c>
      <c r="AA40" s="879">
        <v>53.3467795992554</v>
      </c>
      <c r="AB40" s="879">
        <v>120.344452467055</v>
      </c>
      <c r="AC40" s="879">
        <v>112.444379000946</v>
      </c>
      <c r="AD40" s="879">
        <v>203.031888078992</v>
      </c>
      <c r="AE40" s="879">
        <v>276.469654341027</v>
      </c>
      <c r="AF40" s="880">
        <v>283.043321393972</v>
      </c>
      <c r="AG40" s="881">
        <v>0.0209799685198382</v>
      </c>
      <c r="AH40" s="881">
        <v>0.459663709353938</v>
      </c>
      <c r="AI40" s="881">
        <v>0.0753814964225591</v>
      </c>
    </row>
    <row r="41" spans="8:8" s="864" ht="12.0" customFormat="1" customHeight="1">
      <c r="A41" s="831" t="s">
        <v>187</v>
      </c>
      <c r="B41" s="879">
        <v>0.0</v>
      </c>
      <c r="C41" s="879">
        <v>0.0</v>
      </c>
      <c r="D41" s="879">
        <v>0.0</v>
      </c>
      <c r="E41" s="879">
        <v>0.0</v>
      </c>
      <c r="F41" s="879">
        <v>0.0</v>
      </c>
      <c r="G41" s="879">
        <v>0.0</v>
      </c>
      <c r="H41" s="879">
        <v>0.0</v>
      </c>
      <c r="I41" s="879">
        <v>0.0</v>
      </c>
      <c r="J41" s="879">
        <v>0.0</v>
      </c>
      <c r="K41" s="879">
        <v>0.0</v>
      </c>
      <c r="L41" s="879">
        <v>0.0</v>
      </c>
      <c r="M41" s="879">
        <v>0.0</v>
      </c>
      <c r="N41" s="879">
        <v>0.0382036775106082</v>
      </c>
      <c r="O41" s="879">
        <v>0.0607318147707101</v>
      </c>
      <c r="P41" s="879">
        <v>0.19421013937517</v>
      </c>
      <c r="Q41" s="879">
        <v>0.479468625447243</v>
      </c>
      <c r="R41" s="879">
        <v>1.90869066638462</v>
      </c>
      <c r="S41" s="879">
        <v>3.47948860722922</v>
      </c>
      <c r="T41" s="879">
        <v>6.46123966912082</v>
      </c>
      <c r="U41" s="879">
        <v>9.24545597738693</v>
      </c>
      <c r="V41" s="879">
        <v>12.9784711089327</v>
      </c>
      <c r="W41" s="879">
        <v>10.4455429708344</v>
      </c>
      <c r="X41" s="879">
        <v>15.0682932</v>
      </c>
      <c r="Y41" s="879">
        <v>15.452683308</v>
      </c>
      <c r="Z41" s="879">
        <v>16.232181732</v>
      </c>
      <c r="AA41" s="879">
        <v>18.47823246</v>
      </c>
      <c r="AB41" s="879">
        <v>18.541620612</v>
      </c>
      <c r="AC41" s="879">
        <v>17.921723004</v>
      </c>
      <c r="AD41" s="879">
        <v>28.6056257849626</v>
      </c>
      <c r="AE41" s="879">
        <v>29.2955952263343</v>
      </c>
      <c r="AF41" s="880">
        <v>27.9390571430054</v>
      </c>
      <c r="AG41" s="881">
        <v>-0.0489109128509214</v>
      </c>
      <c r="AH41" s="881">
        <v>0.122244276451477</v>
      </c>
      <c r="AI41" s="881">
        <v>0.00744086779968088</v>
      </c>
    </row>
    <row r="42" spans="8:8" s="864" ht="12.0" customFormat="1" customHeight="1">
      <c r="A42" s="831" t="s">
        <v>190</v>
      </c>
      <c r="B42" s="879">
        <v>0.0</v>
      </c>
      <c r="C42" s="879">
        <v>0.0</v>
      </c>
      <c r="D42" s="879">
        <v>0.0</v>
      </c>
      <c r="E42" s="879">
        <v>0.0</v>
      </c>
      <c r="F42" s="879">
        <v>0.0</v>
      </c>
      <c r="G42" s="879">
        <v>0.0</v>
      </c>
      <c r="H42" s="879">
        <v>0.0</v>
      </c>
      <c r="I42" s="879">
        <v>0.0</v>
      </c>
      <c r="J42" s="879">
        <v>0.0</v>
      </c>
      <c r="K42" s="879">
        <v>0.0</v>
      </c>
      <c r="L42" s="879">
        <v>0.0</v>
      </c>
      <c r="M42" s="879">
        <v>0.0</v>
      </c>
      <c r="N42" s="879">
        <v>0.0</v>
      </c>
      <c r="O42" s="879">
        <v>0.0</v>
      </c>
      <c r="P42" s="879">
        <v>0.123848484848485</v>
      </c>
      <c r="Q42" s="879">
        <v>2.24619476233338</v>
      </c>
      <c r="R42" s="879">
        <v>3.48129577243439</v>
      </c>
      <c r="S42" s="879">
        <v>5.99752368093952</v>
      </c>
      <c r="T42" s="879">
        <v>21.7261809560363</v>
      </c>
      <c r="U42" s="879">
        <v>26.776779800963</v>
      </c>
      <c r="V42" s="879">
        <v>34.917912</v>
      </c>
      <c r="W42" s="879">
        <v>38.476692</v>
      </c>
      <c r="X42" s="879">
        <v>52.711812</v>
      </c>
      <c r="Y42" s="879">
        <v>67.365612</v>
      </c>
      <c r="Z42" s="879">
        <v>75.320532</v>
      </c>
      <c r="AA42" s="879">
        <v>81.265788</v>
      </c>
      <c r="AB42" s="879">
        <v>70.421976</v>
      </c>
      <c r="AC42" s="879">
        <v>82.731168</v>
      </c>
      <c r="AD42" s="879">
        <v>88.467084</v>
      </c>
      <c r="AE42" s="879">
        <v>101.404296</v>
      </c>
      <c r="AF42" s="880">
        <v>98.054856</v>
      </c>
      <c r="AG42" s="881">
        <v>-0.0356725462856421</v>
      </c>
      <c r="AH42" s="881">
        <v>0.142430530416831</v>
      </c>
      <c r="AI42" s="881">
        <v>0.0261144539301466</v>
      </c>
    </row>
    <row r="43" spans="8:8" s="864" ht="12.0" customFormat="1" customHeight="1">
      <c r="A43" s="831" t="s">
        <v>192</v>
      </c>
      <c r="B43" s="879">
        <v>0.0</v>
      </c>
      <c r="C43" s="879">
        <v>0.0</v>
      </c>
      <c r="D43" s="879">
        <v>0.0</v>
      </c>
      <c r="E43" s="879">
        <v>0.0</v>
      </c>
      <c r="F43" s="879">
        <v>0.0</v>
      </c>
      <c r="G43" s="879">
        <v>0.0</v>
      </c>
      <c r="H43" s="879">
        <v>0.0</v>
      </c>
      <c r="I43" s="879">
        <v>0.0</v>
      </c>
      <c r="J43" s="879">
        <v>0.0</v>
      </c>
      <c r="K43" s="879">
        <v>0.0</v>
      </c>
      <c r="L43" s="879">
        <v>0.0</v>
      </c>
      <c r="M43" s="879">
        <v>0.0</v>
      </c>
      <c r="N43" s="879">
        <v>0.0</v>
      </c>
      <c r="O43" s="879">
        <v>4.1868E-4</v>
      </c>
      <c r="P43" s="879">
        <v>0.0041868</v>
      </c>
      <c r="Q43" s="879">
        <v>0.0411868</v>
      </c>
      <c r="R43" s="879">
        <v>5.13803044628034</v>
      </c>
      <c r="S43" s="879">
        <v>9.53809817355646</v>
      </c>
      <c r="T43" s="879">
        <v>16.3062850054209</v>
      </c>
      <c r="U43" s="879">
        <v>18.6620011634764</v>
      </c>
      <c r="V43" s="879">
        <v>17.0558570525366</v>
      </c>
      <c r="W43" s="879">
        <v>35.5773163377523</v>
      </c>
      <c r="X43" s="879">
        <v>48.0307706033896</v>
      </c>
      <c r="Y43" s="879">
        <v>62.6804207350595</v>
      </c>
      <c r="Z43" s="879">
        <v>77.1090136441625</v>
      </c>
      <c r="AA43" s="879">
        <v>81.0106744908901</v>
      </c>
      <c r="AB43" s="879">
        <v>75.3359416883239</v>
      </c>
      <c r="AC43" s="879">
        <v>72.57532392874</v>
      </c>
      <c r="AD43" s="879">
        <v>82.9764425076067</v>
      </c>
      <c r="AE43" s="879">
        <v>100.048862097397</v>
      </c>
      <c r="AF43" s="880">
        <v>92.0357274924213</v>
      </c>
      <c r="AG43" s="881">
        <v>-0.082605620574157</v>
      </c>
      <c r="AH43" s="881">
        <v>0.182838342799394</v>
      </c>
      <c r="AI43" s="881">
        <v>0.0245114098737584</v>
      </c>
    </row>
    <row r="44" spans="8:8" s="864" ht="12.0" customFormat="1" customHeight="1">
      <c r="A44" s="832" t="s">
        <v>193</v>
      </c>
      <c r="B44" s="883">
        <v>0.0</v>
      </c>
      <c r="C44" s="883">
        <v>0.0</v>
      </c>
      <c r="D44" s="883">
        <v>0.0</v>
      </c>
      <c r="E44" s="883">
        <v>0.0</v>
      </c>
      <c r="F44" s="883">
        <v>0.0</v>
      </c>
      <c r="G44" s="883">
        <v>0.0</v>
      </c>
      <c r="H44" s="883">
        <v>0.0</v>
      </c>
      <c r="I44" s="883">
        <v>0.0</v>
      </c>
      <c r="J44" s="883">
        <v>0.0</v>
      </c>
      <c r="K44" s="883">
        <v>0.0</v>
      </c>
      <c r="L44" s="883">
        <v>3.59160606060606</v>
      </c>
      <c r="M44" s="883">
        <v>3.89632141785607</v>
      </c>
      <c r="N44" s="883">
        <v>10.3570503478919</v>
      </c>
      <c r="O44" s="883">
        <v>23.5465794630712</v>
      </c>
      <c r="P44" s="883">
        <v>23.7541415284741</v>
      </c>
      <c r="Q44" s="883">
        <v>37.7104596634434</v>
      </c>
      <c r="R44" s="883">
        <v>61.5163400494564</v>
      </c>
      <c r="S44" s="883">
        <v>84.8120452960243</v>
      </c>
      <c r="T44" s="883">
        <v>136.15999341268</v>
      </c>
      <c r="U44" s="883">
        <v>141.218163927291</v>
      </c>
      <c r="V44" s="883">
        <v>152.197078615561</v>
      </c>
      <c r="W44" s="883">
        <v>244.10255916988</v>
      </c>
      <c r="X44" s="883">
        <v>294.545859587653</v>
      </c>
      <c r="Y44" s="883">
        <v>353.109188172606</v>
      </c>
      <c r="Z44" s="883">
        <v>426.59770219004</v>
      </c>
      <c r="AA44" s="883">
        <v>355.031968420979</v>
      </c>
      <c r="AB44" s="883">
        <v>402.662860135596</v>
      </c>
      <c r="AC44" s="883">
        <v>418.852927120679</v>
      </c>
      <c r="AD44" s="883">
        <v>550.180155124265</v>
      </c>
      <c r="AE44" s="883">
        <v>683.58982265125</v>
      </c>
      <c r="AF44" s="883">
        <v>693.315587719784</v>
      </c>
      <c r="AG44" s="886">
        <v>0.0114563732878288</v>
      </c>
      <c r="AH44" s="886">
        <v>0.170820998299677</v>
      </c>
      <c r="AI44" s="886">
        <v>0.184647234345648</v>
      </c>
    </row>
    <row r="45" spans="8:8" s="864" ht="12.0" customFormat="1" customHeight="1">
      <c r="A45" s="834"/>
      <c r="B45" s="879"/>
      <c r="C45" s="879"/>
      <c r="D45" s="879"/>
      <c r="E45" s="879"/>
      <c r="F45" s="879"/>
      <c r="G45" s="879"/>
      <c r="H45" s="879"/>
      <c r="I45" s="879"/>
      <c r="J45" s="879"/>
      <c r="K45" s="879"/>
      <c r="L45" s="879"/>
      <c r="M45" s="879"/>
      <c r="N45" s="879"/>
      <c r="O45" s="879"/>
      <c r="P45" s="879"/>
      <c r="Q45" s="879"/>
      <c r="R45" s="879"/>
      <c r="S45" s="879"/>
      <c r="T45" s="879"/>
      <c r="U45" s="879"/>
      <c r="V45" s="879"/>
      <c r="W45" s="879"/>
      <c r="X45" s="879"/>
      <c r="Y45" s="879"/>
      <c r="Z45" s="879"/>
      <c r="AA45" s="879"/>
      <c r="AB45" s="879"/>
      <c r="AC45" s="879"/>
      <c r="AD45" s="879"/>
      <c r="AE45" s="879"/>
      <c r="AF45" s="880"/>
      <c r="AG45" s="881"/>
      <c r="AH45" s="881"/>
      <c r="AI45" s="881"/>
    </row>
    <row r="46" spans="8:8" s="864" ht="12.0" customFormat="1" customHeight="1">
      <c r="A46" s="889" t="s">
        <v>194</v>
      </c>
      <c r="B46" s="890">
        <v>297.672322558464</v>
      </c>
      <c r="C46" s="890">
        <v>335.655318662456</v>
      </c>
      <c r="D46" s="890">
        <v>323.508969813878</v>
      </c>
      <c r="E46" s="890">
        <v>330.483263417359</v>
      </c>
      <c r="F46" s="890">
        <v>367.306094029618</v>
      </c>
      <c r="G46" s="890">
        <v>381.425555708679</v>
      </c>
      <c r="H46" s="890">
        <v>383.982440839335</v>
      </c>
      <c r="I46" s="890">
        <v>441.734721210171</v>
      </c>
      <c r="J46" s="890">
        <v>422.30747764357</v>
      </c>
      <c r="K46" s="890">
        <v>408.984447620176</v>
      </c>
      <c r="L46" s="890">
        <v>392.381291403742</v>
      </c>
      <c r="M46" s="890">
        <v>428.869441259877</v>
      </c>
      <c r="N46" s="890">
        <v>506.244421498082</v>
      </c>
      <c r="O46" s="890">
        <v>627.518393897159</v>
      </c>
      <c r="P46" s="890">
        <v>710.712384196463</v>
      </c>
      <c r="Q46" s="890">
        <v>836.261635704567</v>
      </c>
      <c r="R46" s="890">
        <v>1067.84340942191</v>
      </c>
      <c r="S46" s="890">
        <v>1451.14500434107</v>
      </c>
      <c r="T46" s="890">
        <v>1969.11591758716</v>
      </c>
      <c r="U46" s="890">
        <v>2183.42884225509</v>
      </c>
      <c r="V46" s="890">
        <v>2513.26378254453</v>
      </c>
      <c r="W46" s="890">
        <v>2669.95779611026</v>
      </c>
      <c r="X46" s="890">
        <v>2722.27484447356</v>
      </c>
      <c r="Y46" s="890">
        <v>2959.32223929774</v>
      </c>
      <c r="Z46" s="890">
        <v>3223.11224486401</v>
      </c>
      <c r="AA46" s="890">
        <v>3224.49720450424</v>
      </c>
      <c r="AB46" s="890">
        <v>3339.99075574442</v>
      </c>
      <c r="AC46" s="890">
        <v>3488.41836595656</v>
      </c>
      <c r="AD46" s="890">
        <v>3844.32988597118</v>
      </c>
      <c r="AE46" s="890">
        <v>3997.79748809001</v>
      </c>
      <c r="AF46" s="890">
        <v>3754.81165573236</v>
      </c>
      <c r="AG46" s="891">
        <v>-0.0633461002844211</v>
      </c>
      <c r="AH46" s="891">
        <v>0.0623513516425145</v>
      </c>
      <c r="AI46" s="891">
        <v>1.0</v>
      </c>
    </row>
    <row r="47" spans="8:8" s="864" ht="13.5" customFormat="1" customHeight="1">
      <c r="A47" s="841" t="s">
        <v>195</v>
      </c>
      <c r="B47" s="879">
        <v>60.5016377434343</v>
      </c>
      <c r="C47" s="879">
        <v>70.088325159596</v>
      </c>
      <c r="D47" s="879">
        <v>80.0897017757576</v>
      </c>
      <c r="E47" s="879">
        <v>94.8114467854142</v>
      </c>
      <c r="F47" s="879">
        <v>108.889378713616</v>
      </c>
      <c r="G47" s="879">
        <v>118.291081821576</v>
      </c>
      <c r="H47" s="879">
        <v>91.3553876366061</v>
      </c>
      <c r="I47" s="879">
        <v>120.322423214466</v>
      </c>
      <c r="J47" s="879">
        <v>128.941361169244</v>
      </c>
      <c r="K47" s="879">
        <v>138.130787001209</v>
      </c>
      <c r="L47" s="879">
        <v>164.518960036399</v>
      </c>
      <c r="M47" s="879">
        <v>184.196404925869</v>
      </c>
      <c r="N47" s="879">
        <v>227.276163837543</v>
      </c>
      <c r="O47" s="879">
        <v>296.177753127973</v>
      </c>
      <c r="P47" s="879">
        <v>375.858280077186</v>
      </c>
      <c r="Q47" s="879">
        <v>458.81875363957</v>
      </c>
      <c r="R47" s="879">
        <v>625.291439294644</v>
      </c>
      <c r="S47" s="879">
        <v>870.75531794472</v>
      </c>
      <c r="T47" s="879">
        <v>1198.35175839146</v>
      </c>
      <c r="U47" s="879">
        <v>1406.04159576101</v>
      </c>
      <c r="V47" s="879">
        <v>1640.79394494367</v>
      </c>
      <c r="W47" s="879">
        <v>1768.46696168885</v>
      </c>
      <c r="X47" s="879">
        <v>1758.68148428678</v>
      </c>
      <c r="Y47" s="879">
        <v>1849.0150882251</v>
      </c>
      <c r="Z47" s="879">
        <v>1979.1032516808</v>
      </c>
      <c r="AA47" s="879">
        <v>2024.33122016833</v>
      </c>
      <c r="AB47" s="879">
        <v>2093.05603796442</v>
      </c>
      <c r="AC47" s="879">
        <v>2207.38491892123</v>
      </c>
      <c r="AD47" s="879">
        <v>2311.71361280519</v>
      </c>
      <c r="AE47" s="879">
        <v>2278.45022426317</v>
      </c>
      <c r="AF47" s="880">
        <v>2101.70061294488</v>
      </c>
      <c r="AG47" s="881">
        <v>-0.0800947770446881</v>
      </c>
      <c r="AH47" s="881">
        <v>0.0494557650785661</v>
      </c>
      <c r="AI47" s="881">
        <v>0.559735295840014</v>
      </c>
    </row>
    <row r="48" spans="8:8" s="882" ht="12.0" customFormat="1" customHeight="1">
      <c r="A48" s="831" t="s">
        <v>765</v>
      </c>
      <c r="B48" s="879">
        <v>237.17068481503</v>
      </c>
      <c r="C48" s="879">
        <v>265.56699350286</v>
      </c>
      <c r="D48" s="879">
        <v>243.41926803812</v>
      </c>
      <c r="E48" s="879">
        <v>235.671816631945</v>
      </c>
      <c r="F48" s="879">
        <v>258.416715316002</v>
      </c>
      <c r="G48" s="879">
        <v>263.134473887103</v>
      </c>
      <c r="H48" s="879">
        <v>292.627053202729</v>
      </c>
      <c r="I48" s="879">
        <v>321.412297995705</v>
      </c>
      <c r="J48" s="879">
        <v>293.366116474327</v>
      </c>
      <c r="K48" s="879">
        <v>270.853660618967</v>
      </c>
      <c r="L48" s="879">
        <v>227.862331367343</v>
      </c>
      <c r="M48" s="879">
        <v>244.673036334008</v>
      </c>
      <c r="N48" s="879">
        <v>278.968257660539</v>
      </c>
      <c r="O48" s="879">
        <v>331.340640769186</v>
      </c>
      <c r="P48" s="879">
        <v>334.854104119277</v>
      </c>
      <c r="Q48" s="879">
        <v>377.442882064997</v>
      </c>
      <c r="R48" s="879">
        <v>442.55197012727</v>
      </c>
      <c r="S48" s="879">
        <v>580.389686396352</v>
      </c>
      <c r="T48" s="879">
        <v>770.764159195698</v>
      </c>
      <c r="U48" s="879">
        <v>777.387246494089</v>
      </c>
      <c r="V48" s="879">
        <v>872.469837600866</v>
      </c>
      <c r="W48" s="879">
        <v>901.490834421403</v>
      </c>
      <c r="X48" s="879">
        <v>963.593360186784</v>
      </c>
      <c r="Y48" s="879">
        <v>1110.30715107264</v>
      </c>
      <c r="Z48" s="879">
        <v>1244.00899318321</v>
      </c>
      <c r="AA48" s="879">
        <v>1200.16598433591</v>
      </c>
      <c r="AB48" s="879">
        <v>1246.93471778</v>
      </c>
      <c r="AC48" s="879">
        <v>1281.03344703533</v>
      </c>
      <c r="AD48" s="879">
        <v>1532.61627316599</v>
      </c>
      <c r="AE48" s="879">
        <v>1719.34726382684</v>
      </c>
      <c r="AF48" s="880">
        <v>1653.11104278748</v>
      </c>
      <c r="AG48" s="885">
        <v>-0.0411510340965664</v>
      </c>
      <c r="AH48" s="885">
        <v>0.0826114575679484</v>
      </c>
      <c r="AI48" s="885">
        <v>0.440264704159987</v>
      </c>
    </row>
    <row r="49" spans="8:8" s="882" ht="12.0" customFormat="1" customHeight="1">
      <c r="A49" s="842" t="s">
        <v>766</v>
      </c>
      <c r="B49" s="892">
        <v>0.2637684</v>
      </c>
      <c r="C49" s="892">
        <v>0.2888892</v>
      </c>
      <c r="D49" s="892">
        <v>0.7286992</v>
      </c>
      <c r="E49" s="892">
        <v>1.810032644</v>
      </c>
      <c r="F49" s="892">
        <v>5.042762552</v>
      </c>
      <c r="G49" s="892">
        <v>8.908506064</v>
      </c>
      <c r="H49" s="892">
        <v>12.924781576</v>
      </c>
      <c r="I49" s="892">
        <v>16.465635312</v>
      </c>
      <c r="J49" s="892">
        <v>15.687041872</v>
      </c>
      <c r="K49" s="892">
        <v>17.96696742</v>
      </c>
      <c r="L49" s="892">
        <v>29.2103638360226</v>
      </c>
      <c r="M49" s="892">
        <v>36.0746346380707</v>
      </c>
      <c r="N49" s="892">
        <v>48.1154909581766</v>
      </c>
      <c r="O49" s="892">
        <v>60.4891376392499</v>
      </c>
      <c r="P49" s="892">
        <v>90.6427961597332</v>
      </c>
      <c r="Q49" s="892">
        <v>124.217211533881</v>
      </c>
      <c r="R49" s="892">
        <v>173.096060995989</v>
      </c>
      <c r="S49" s="892">
        <v>233.988699767244</v>
      </c>
      <c r="T49" s="892">
        <v>310.371493547191</v>
      </c>
      <c r="U49" s="892">
        <v>388.590892192526</v>
      </c>
      <c r="V49" s="892">
        <v>443.322722607347</v>
      </c>
      <c r="W49" s="892">
        <v>436.188089448732</v>
      </c>
      <c r="X49" s="892">
        <v>470.339773886554</v>
      </c>
      <c r="Y49" s="892">
        <v>497.44481260827</v>
      </c>
      <c r="Z49" s="892">
        <v>551.230468550091</v>
      </c>
      <c r="AA49" s="892">
        <v>562.292000819214</v>
      </c>
      <c r="AB49" s="892">
        <v>534.477712865794</v>
      </c>
      <c r="AC49" s="892">
        <v>596.984791098293</v>
      </c>
      <c r="AD49" s="892">
        <v>640.409458368866</v>
      </c>
      <c r="AE49" s="892">
        <v>654.754894298152</v>
      </c>
      <c r="AF49" s="883">
        <v>625.887653253173</v>
      </c>
      <c r="AG49" s="893">
        <v>-0.0467004017329139</v>
      </c>
      <c r="AH49" s="893">
        <v>0.053558398874602</v>
      </c>
      <c r="AI49" s="893">
        <v>0.166689493545608</v>
      </c>
    </row>
    <row r="50" spans="8:8" s="882" ht="12.0" customFormat="1" customHeight="1">
      <c r="A50" s="841"/>
      <c r="B50" s="879"/>
      <c r="C50" s="879"/>
      <c r="D50" s="879"/>
      <c r="E50" s="879"/>
      <c r="F50" s="879"/>
      <c r="G50" s="879"/>
      <c r="H50" s="879"/>
      <c r="I50" s="879"/>
      <c r="J50" s="879"/>
      <c r="K50" s="879"/>
      <c r="L50" s="879"/>
      <c r="M50" s="879"/>
      <c r="N50" s="879"/>
      <c r="O50" s="879"/>
      <c r="P50" s="879"/>
      <c r="Q50" s="879"/>
      <c r="R50" s="879"/>
      <c r="S50" s="879"/>
      <c r="T50" s="879"/>
      <c r="U50" s="879"/>
      <c r="V50" s="879"/>
      <c r="W50" s="879"/>
      <c r="X50" s="879"/>
      <c r="Y50" s="879"/>
      <c r="Z50" s="879"/>
      <c r="AA50" s="879"/>
      <c r="AB50" s="879"/>
      <c r="AC50" s="879"/>
      <c r="AD50" s="879"/>
      <c r="AE50" s="879"/>
      <c r="AF50" s="880"/>
      <c r="AG50" s="885"/>
      <c r="AH50" s="885"/>
      <c r="AI50" s="885"/>
    </row>
    <row r="51" spans="8:8" s="882" ht="12.0" customFormat="1" customHeight="1">
      <c r="A51" s="845" t="s">
        <v>767</v>
      </c>
      <c r="B51" s="879"/>
      <c r="C51" s="879"/>
      <c r="D51" s="879"/>
      <c r="E51" s="879"/>
      <c r="F51" s="879"/>
      <c r="G51" s="879"/>
      <c r="H51" s="879"/>
      <c r="I51" s="879"/>
      <c r="J51" s="879"/>
      <c r="K51" s="879"/>
      <c r="L51" s="879"/>
      <c r="M51" s="879"/>
      <c r="N51" s="879"/>
      <c r="O51" s="879"/>
      <c r="P51" s="879"/>
      <c r="Q51" s="879"/>
      <c r="R51" s="879"/>
      <c r="S51" s="879"/>
      <c r="T51" s="879"/>
      <c r="U51" s="879"/>
      <c r="V51" s="879"/>
      <c r="W51" s="879"/>
      <c r="X51" s="879"/>
      <c r="Y51" s="879"/>
      <c r="Z51" s="879"/>
      <c r="AA51" s="879"/>
      <c r="AB51" s="879"/>
      <c r="AC51" s="879"/>
      <c r="AD51" s="879"/>
      <c r="AE51" s="879"/>
      <c r="AF51" s="880"/>
      <c r="AG51" s="885"/>
      <c r="AH51" s="885"/>
      <c r="AI51" s="885"/>
    </row>
    <row r="52" spans="8:8" s="882" ht="12.0" customFormat="1" customHeight="1">
      <c r="A52" s="894" t="s">
        <v>768</v>
      </c>
      <c r="B52" s="879"/>
      <c r="C52" s="879"/>
      <c r="D52" s="879"/>
      <c r="E52" s="879"/>
      <c r="F52" s="879"/>
      <c r="G52" s="879"/>
      <c r="H52" s="879"/>
      <c r="I52" s="879"/>
      <c r="J52" s="879"/>
      <c r="K52" s="879"/>
      <c r="L52" s="879"/>
      <c r="M52" s="879"/>
      <c r="N52" s="879"/>
      <c r="O52" s="879"/>
      <c r="P52" s="879"/>
      <c r="Q52" s="879"/>
      <c r="R52" s="879"/>
      <c r="S52" s="879"/>
      <c r="T52" s="879"/>
      <c r="U52" s="879"/>
      <c r="V52" s="879"/>
      <c r="W52" s="879"/>
      <c r="X52" s="879"/>
      <c r="Y52" s="879"/>
      <c r="Z52" s="879"/>
      <c r="AA52" s="879"/>
      <c r="AB52" s="879"/>
      <c r="AC52" s="879"/>
      <c r="AD52" s="879"/>
      <c r="AE52" s="879"/>
      <c r="AF52" s="880"/>
      <c r="AG52" s="881"/>
      <c r="AH52" s="881"/>
      <c r="AI52" s="881"/>
    </row>
    <row r="53" spans="8:8" s="882" ht="12.0" customFormat="1" customHeight="1">
      <c r="A53" s="895" t="s">
        <v>769</v>
      </c>
      <c r="B53" s="879">
        <v>0.0</v>
      </c>
      <c r="C53" s="879">
        <v>0.0</v>
      </c>
      <c r="D53" s="879">
        <v>0.0</v>
      </c>
      <c r="E53" s="879">
        <v>0.0</v>
      </c>
      <c r="F53" s="879">
        <v>0.0</v>
      </c>
      <c r="G53" s="879">
        <v>0.0</v>
      </c>
      <c r="H53" s="879">
        <v>0.0</v>
      </c>
      <c r="I53" s="879">
        <v>0.0</v>
      </c>
      <c r="J53" s="879">
        <v>0.0</v>
      </c>
      <c r="K53" s="879">
        <v>2.08070368609394</v>
      </c>
      <c r="L53" s="879">
        <v>4.54099747253572</v>
      </c>
      <c r="M53" s="879">
        <v>4.77337904456845</v>
      </c>
      <c r="N53" s="879">
        <v>4.89577337904457</v>
      </c>
      <c r="O53" s="879">
        <v>4.89577337904457</v>
      </c>
      <c r="P53" s="879">
        <v>4.90918645679538</v>
      </c>
      <c r="Q53" s="879">
        <v>5.38535071694903</v>
      </c>
      <c r="R53" s="879">
        <v>5.38535071694903</v>
      </c>
      <c r="S53" s="879">
        <v>17.135206826656</v>
      </c>
      <c r="T53" s="879">
        <v>18.4094492129827</v>
      </c>
      <c r="U53" s="879">
        <v>27.6971304526914</v>
      </c>
      <c r="V53" s="879">
        <v>29.9498450308</v>
      </c>
      <c r="W53" s="879">
        <v>35.8554482748</v>
      </c>
      <c r="X53" s="879">
        <v>35.7499910788</v>
      </c>
      <c r="Y53" s="879">
        <v>36.1718198628</v>
      </c>
      <c r="Z53" s="879">
        <v>37.0154774844</v>
      </c>
      <c r="AA53" s="879">
        <v>36.2772770588</v>
      </c>
      <c r="AB53" s="879">
        <v>35.9388</v>
      </c>
      <c r="AC53" s="879">
        <v>36.582</v>
      </c>
      <c r="AD53" s="879">
        <v>37.0108</v>
      </c>
      <c r="AE53" s="879">
        <v>41.128308316</v>
      </c>
      <c r="AF53" s="880">
        <v>36.1971080842347</v>
      </c>
      <c r="AG53" s="881">
        <v>-0.122302609568418</v>
      </c>
      <c r="AH53" s="881">
        <v>0.0403287653392637</v>
      </c>
      <c r="AI53" s="881">
        <v>0.0168273477128394</v>
      </c>
    </row>
    <row r="54" spans="8:8" s="882" ht="12.0" customFormat="1" customHeight="1">
      <c r="A54" s="895" t="s">
        <v>96</v>
      </c>
      <c r="B54" s="879">
        <v>60.2378693434343</v>
      </c>
      <c r="C54" s="879">
        <v>69.799435959596</v>
      </c>
      <c r="D54" s="879">
        <v>79.3610025757576</v>
      </c>
      <c r="E54" s="879">
        <v>93.0014141414142</v>
      </c>
      <c r="F54" s="879">
        <v>103.846616161616</v>
      </c>
      <c r="G54" s="879">
        <v>109.382575757576</v>
      </c>
      <c r="H54" s="879">
        <v>78.4306060606061</v>
      </c>
      <c r="I54" s="879">
        <v>103.795858585859</v>
      </c>
      <c r="J54" s="879">
        <v>113.199545454545</v>
      </c>
      <c r="K54" s="879">
        <v>118.031666666667</v>
      </c>
      <c r="L54" s="879">
        <v>130.707525252525</v>
      </c>
      <c r="M54" s="879">
        <v>142.21595959596</v>
      </c>
      <c r="N54" s="879">
        <v>172.426868686869</v>
      </c>
      <c r="O54" s="879">
        <v>225.945656565657</v>
      </c>
      <c r="P54" s="879">
        <v>274.287171717172</v>
      </c>
      <c r="Q54" s="879">
        <v>314.565</v>
      </c>
      <c r="R54" s="879">
        <v>393.520101010101</v>
      </c>
      <c r="S54" s="879">
        <v>525.384898989899</v>
      </c>
      <c r="T54" s="879">
        <v>749.983787878788</v>
      </c>
      <c r="U54" s="879">
        <v>881.232727272727</v>
      </c>
      <c r="V54" s="879">
        <v>1071.38075757576</v>
      </c>
      <c r="W54" s="879">
        <v>1122.23646464646</v>
      </c>
      <c r="X54" s="879">
        <v>1064.94131313131</v>
      </c>
      <c r="Y54" s="879">
        <v>1070.96116161616</v>
      </c>
      <c r="Z54" s="879">
        <v>1153.14782828283</v>
      </c>
      <c r="AA54" s="879">
        <v>1192.98237373737</v>
      </c>
      <c r="AB54" s="879">
        <v>1241.80439393939</v>
      </c>
      <c r="AC54" s="879">
        <v>1283.94671717172</v>
      </c>
      <c r="AD54" s="879">
        <v>1296.43984848485</v>
      </c>
      <c r="AE54" s="879">
        <v>1271.23363636364</v>
      </c>
      <c r="AF54" s="880">
        <v>1122.00297979798</v>
      </c>
      <c r="AG54" s="881">
        <v>-0.11980192635031</v>
      </c>
      <c r="AH54" s="881">
        <v>0.0373217303103142</v>
      </c>
      <c r="AI54" s="881">
        <v>0.521597864447234</v>
      </c>
    </row>
    <row r="55" spans="8:8" s="882" ht="12.0" customFormat="1" customHeight="1">
      <c r="A55" s="895" t="s">
        <v>99</v>
      </c>
      <c r="B55" s="879">
        <v>234.018975859157</v>
      </c>
      <c r="C55" s="879">
        <v>262.46888040512</v>
      </c>
      <c r="D55" s="879">
        <v>240.474769943529</v>
      </c>
      <c r="E55" s="879">
        <v>233.278302993987</v>
      </c>
      <c r="F55" s="879">
        <v>256.191188347637</v>
      </c>
      <c r="G55" s="879">
        <v>261.10084910967</v>
      </c>
      <c r="H55" s="879">
        <v>290.706671566764</v>
      </c>
      <c r="I55" s="879">
        <v>319.52527370018</v>
      </c>
      <c r="J55" s="879">
        <v>291.747167956407</v>
      </c>
      <c r="K55" s="879">
        <v>269.184718773016</v>
      </c>
      <c r="L55" s="879">
        <v>222.462712615158</v>
      </c>
      <c r="M55" s="879">
        <v>238.840075132915</v>
      </c>
      <c r="N55" s="879">
        <v>262.112995606887</v>
      </c>
      <c r="O55" s="879">
        <v>302.101376606233</v>
      </c>
      <c r="P55" s="879">
        <v>304.683423936954</v>
      </c>
      <c r="Q55" s="879">
        <v>333.220032925536</v>
      </c>
      <c r="R55" s="879">
        <v>367.815263561992</v>
      </c>
      <c r="S55" s="879">
        <v>465.178118200783</v>
      </c>
      <c r="T55" s="879">
        <v>559.32128507063</v>
      </c>
      <c r="U55" s="879">
        <v>535.662255173586</v>
      </c>
      <c r="V55" s="879">
        <v>573.918842044279</v>
      </c>
      <c r="W55" s="879">
        <v>473.267160123219</v>
      </c>
      <c r="X55" s="879">
        <v>485.160406853726</v>
      </c>
      <c r="Y55" s="879">
        <v>571.31925436694</v>
      </c>
      <c r="Z55" s="879">
        <v>590.134669003366</v>
      </c>
      <c r="AA55" s="879">
        <v>624.327930431322</v>
      </c>
      <c r="AB55" s="879">
        <v>584.567167078747</v>
      </c>
      <c r="AC55" s="879">
        <v>572.740150698616</v>
      </c>
      <c r="AD55" s="879">
        <v>681.867962589848</v>
      </c>
      <c r="AE55" s="879">
        <v>722.650168543893</v>
      </c>
      <c r="AF55" s="880">
        <v>671.216990311876</v>
      </c>
      <c r="AG55" s="881">
        <v>-0.0737107756335076</v>
      </c>
      <c r="AH55" s="881">
        <v>0.0303949138478243</v>
      </c>
      <c r="AI55" s="881">
        <v>0.312036023995597</v>
      </c>
    </row>
    <row r="56" spans="8:8" s="882" ht="12.0" customFormat="1" customHeight="1">
      <c r="A56" s="896" t="s">
        <v>215</v>
      </c>
      <c r="B56" s="879">
        <v>2.90468875385294</v>
      </c>
      <c r="C56" s="879">
        <v>2.85109289572023</v>
      </c>
      <c r="D56" s="879">
        <v>2.69680112489462</v>
      </c>
      <c r="E56" s="879">
        <v>2.14649343593797</v>
      </c>
      <c r="F56" s="879">
        <v>1.97850676634486</v>
      </c>
      <c r="G56" s="879">
        <v>1.78660457541289</v>
      </c>
      <c r="H56" s="879">
        <v>1.67268466626719</v>
      </c>
      <c r="I56" s="879">
        <v>1.51649399249546</v>
      </c>
      <c r="J56" s="879">
        <v>1.2484182148895</v>
      </c>
      <c r="K56" s="879">
        <v>1.42192164393052</v>
      </c>
      <c r="L56" s="879">
        <v>1.36877399628069</v>
      </c>
      <c r="M56" s="879">
        <v>1.30758280611017</v>
      </c>
      <c r="N56" s="879">
        <v>4.61783031648436</v>
      </c>
      <c r="O56" s="879">
        <v>5.99742304061726</v>
      </c>
      <c r="P56" s="879">
        <v>5.70396814162474</v>
      </c>
      <c r="Q56" s="879">
        <v>6.55871126325034</v>
      </c>
      <c r="R56" s="879">
        <v>16.9632534556681</v>
      </c>
      <c r="S56" s="879">
        <v>19.8469599457115</v>
      </c>
      <c r="T56" s="879">
        <v>24.3983489655388</v>
      </c>
      <c r="U56" s="879">
        <v>14.5371151832446</v>
      </c>
      <c r="V56" s="879">
        <v>15.3230076363955</v>
      </c>
      <c r="W56" s="879">
        <v>20.0362500340766</v>
      </c>
      <c r="X56" s="879">
        <v>22.7647956851237</v>
      </c>
      <c r="Y56" s="879">
        <v>30.7529119972406</v>
      </c>
      <c r="Z56" s="879">
        <v>37.2939876421879</v>
      </c>
      <c r="AA56" s="879">
        <v>41.8847896778873</v>
      </c>
      <c r="AB56" s="879">
        <v>47.8128147501066</v>
      </c>
      <c r="AC56" s="879">
        <v>50.5845386647727</v>
      </c>
      <c r="AD56" s="879">
        <v>54.1890587524815</v>
      </c>
      <c r="AE56" s="879">
        <v>53.4474246841978</v>
      </c>
      <c r="AF56" s="880">
        <v>47.9044484346389</v>
      </c>
      <c r="AG56" s="881">
        <v>-0.10615783181728</v>
      </c>
      <c r="AH56" s="881">
        <v>0.139055420876231</v>
      </c>
      <c r="AI56" s="881">
        <v>0.0222698677730154</v>
      </c>
    </row>
    <row r="57" spans="8:8" s="882" ht="12.0" customFormat="1" customHeight="1">
      <c r="A57" s="895" t="s">
        <v>353</v>
      </c>
      <c r="B57" s="879">
        <v>0.0</v>
      </c>
      <c r="C57" s="879">
        <v>0.0</v>
      </c>
      <c r="D57" s="879">
        <v>0.094496076</v>
      </c>
      <c r="E57" s="879">
        <v>0.764091</v>
      </c>
      <c r="F57" s="879">
        <v>1.039498704</v>
      </c>
      <c r="G57" s="879">
        <v>1.026017208</v>
      </c>
      <c r="H57" s="879">
        <v>1.628120916</v>
      </c>
      <c r="I57" s="879">
        <v>2.251786644</v>
      </c>
      <c r="J57" s="879">
        <v>2.643294312</v>
      </c>
      <c r="K57" s="879">
        <v>2.45430216</v>
      </c>
      <c r="L57" s="879">
        <v>2.497509936</v>
      </c>
      <c r="M57" s="879">
        <v>2.955629592</v>
      </c>
      <c r="N57" s="879">
        <v>6.15182273220202</v>
      </c>
      <c r="O57" s="879">
        <v>10.653376376404</v>
      </c>
      <c r="P57" s="879">
        <v>15.0404765684799</v>
      </c>
      <c r="Q57" s="879">
        <v>17.4757746016987</v>
      </c>
      <c r="R57" s="879">
        <v>29.6288060471832</v>
      </c>
      <c r="S57" s="879">
        <v>35.8764553295562</v>
      </c>
      <c r="T57" s="879">
        <v>55.995637757572</v>
      </c>
      <c r="U57" s="879">
        <v>67.1101732912727</v>
      </c>
      <c r="V57" s="879">
        <v>79.8207500721998</v>
      </c>
      <c r="W57" s="879">
        <v>89.4836682789193</v>
      </c>
      <c r="X57" s="879">
        <v>102.881377463429</v>
      </c>
      <c r="Y57" s="879">
        <v>115.71176291842</v>
      </c>
      <c r="Z57" s="879">
        <v>114.645549652505</v>
      </c>
      <c r="AA57" s="879">
        <v>126.133143069246</v>
      </c>
      <c r="AB57" s="879">
        <v>116.841216126836</v>
      </c>
      <c r="AC57" s="879">
        <v>124.487124309347</v>
      </c>
      <c r="AD57" s="879">
        <v>126.518302603206</v>
      </c>
      <c r="AE57" s="879">
        <v>119.605058542111</v>
      </c>
      <c r="AF57" s="880">
        <v>110.737138659696</v>
      </c>
      <c r="AG57" s="881">
        <v>-0.0766730143552176</v>
      </c>
      <c r="AH57" s="881">
        <v>0.0594881869055455</v>
      </c>
      <c r="AI57" s="881">
        <v>0.0514795914804921</v>
      </c>
    </row>
    <row r="58" spans="8:8" s="882" ht="12.0" customFormat="1" customHeight="1">
      <c r="A58" s="895" t="s">
        <v>356</v>
      </c>
      <c r="B58" s="879">
        <v>0.0</v>
      </c>
      <c r="C58" s="879">
        <v>0.0</v>
      </c>
      <c r="D58" s="879">
        <v>0.0</v>
      </c>
      <c r="E58" s="879">
        <v>0.0</v>
      </c>
      <c r="F58" s="879">
        <v>0.0</v>
      </c>
      <c r="G58" s="879">
        <v>0.0</v>
      </c>
      <c r="H58" s="879">
        <v>0.0</v>
      </c>
      <c r="I58" s="879">
        <v>0.0</v>
      </c>
      <c r="J58" s="879">
        <v>0.0</v>
      </c>
      <c r="K58" s="879">
        <v>0.0</v>
      </c>
      <c r="L58" s="879">
        <v>0.0</v>
      </c>
      <c r="M58" s="879">
        <v>0.0</v>
      </c>
      <c r="N58" s="879">
        <v>0.0</v>
      </c>
      <c r="O58" s="879">
        <v>0.0</v>
      </c>
      <c r="P58" s="879">
        <v>0.0</v>
      </c>
      <c r="Q58" s="879">
        <v>0.0</v>
      </c>
      <c r="R58" s="879">
        <v>0.0</v>
      </c>
      <c r="S58" s="879">
        <v>0.0</v>
      </c>
      <c r="T58" s="879">
        <v>0.0</v>
      </c>
      <c r="U58" s="879">
        <v>0.0</v>
      </c>
      <c r="V58" s="879">
        <v>0.0</v>
      </c>
      <c r="W58" s="879">
        <v>0.0</v>
      </c>
      <c r="X58" s="879">
        <v>0.0</v>
      </c>
      <c r="Y58" s="879">
        <v>0.00255404436265424</v>
      </c>
      <c r="Z58" s="879">
        <v>0.0031925554533178</v>
      </c>
      <c r="AA58" s="879">
        <v>0.00372464802887077</v>
      </c>
      <c r="AB58" s="879">
        <v>0.00425674060442374</v>
      </c>
      <c r="AC58" s="879">
        <v>0.00446957763464492</v>
      </c>
      <c r="AD58" s="879">
        <v>0.00446957763464492</v>
      </c>
      <c r="AE58" s="879">
        <v>0.00446957763464492</v>
      </c>
      <c r="AF58" s="880">
        <v>0.00446957763464492</v>
      </c>
      <c r="AG58" s="881">
        <v>-0.00273224043715847</v>
      </c>
      <c r="AH58" s="897" t="s">
        <v>114</v>
      </c>
      <c r="AI58" s="881">
        <v>2.07782170920052E-6</v>
      </c>
    </row>
    <row r="59" spans="8:8" s="882" ht="12.0" customFormat="1" customHeight="1">
      <c r="A59" s="895" t="s">
        <v>358</v>
      </c>
      <c r="B59" s="879">
        <v>0.0</v>
      </c>
      <c r="C59" s="879">
        <v>0.0</v>
      </c>
      <c r="D59" s="879">
        <v>0.0</v>
      </c>
      <c r="E59" s="879">
        <v>0.0</v>
      </c>
      <c r="F59" s="879">
        <v>0.0</v>
      </c>
      <c r="G59" s="879">
        <v>0.0</v>
      </c>
      <c r="H59" s="879">
        <v>0.0</v>
      </c>
      <c r="I59" s="879">
        <v>0.0</v>
      </c>
      <c r="J59" s="879">
        <v>0.0</v>
      </c>
      <c r="K59" s="879">
        <v>0.0</v>
      </c>
      <c r="L59" s="879">
        <v>0.0</v>
      </c>
      <c r="M59" s="879">
        <v>0.0</v>
      </c>
      <c r="N59" s="879">
        <v>0.320465743070729</v>
      </c>
      <c r="O59" s="879">
        <v>0.356650689519216</v>
      </c>
      <c r="P59" s="879">
        <v>0.29318442704998</v>
      </c>
      <c r="Q59" s="879">
        <v>0.0</v>
      </c>
      <c r="R59" s="879">
        <v>0.0</v>
      </c>
      <c r="S59" s="879">
        <v>0.0</v>
      </c>
      <c r="T59" s="879">
        <v>0.0</v>
      </c>
      <c r="U59" s="879">
        <v>0.489484116414141</v>
      </c>
      <c r="V59" s="879">
        <v>0.468202090909091</v>
      </c>
      <c r="W59" s="879">
        <v>0.510766141919192</v>
      </c>
      <c r="X59" s="879">
        <v>0.554846166060606</v>
      </c>
      <c r="Y59" s="879">
        <v>0.595894243939394</v>
      </c>
      <c r="Z59" s="879">
        <v>0.638458294949495</v>
      </c>
      <c r="AA59" s="879">
        <v>0.681021110858586</v>
      </c>
      <c r="AB59" s="879">
        <v>0.640207495757576</v>
      </c>
      <c r="AC59" s="879">
        <v>0.638458294949495</v>
      </c>
      <c r="AD59" s="879">
        <v>0.638458294949495</v>
      </c>
      <c r="AE59" s="879">
        <v>0.638458294949495</v>
      </c>
      <c r="AF59" s="880">
        <v>0.640207495757576</v>
      </c>
      <c r="AG59" s="881">
        <v>0.0</v>
      </c>
      <c r="AH59" s="881">
        <v>0.0269265755955252</v>
      </c>
      <c r="AI59" s="881">
        <v>2.97620299235202E-4</v>
      </c>
    </row>
    <row r="60" spans="8:8" s="882" ht="12.0" customFormat="1" customHeight="1">
      <c r="A60" s="895" t="s">
        <v>359</v>
      </c>
      <c r="B60" s="879">
        <v>0.247020202020202</v>
      </c>
      <c r="C60" s="879">
        <v>0.247020202020202</v>
      </c>
      <c r="D60" s="879">
        <v>0.24769696969697</v>
      </c>
      <c r="E60" s="879">
        <v>0.247020202020202</v>
      </c>
      <c r="F60" s="879">
        <v>0.247020202020202</v>
      </c>
      <c r="G60" s="879">
        <v>0.247020202020202</v>
      </c>
      <c r="H60" s="879">
        <v>0.24769696969697</v>
      </c>
      <c r="I60" s="879">
        <v>0.370530303030303</v>
      </c>
      <c r="J60" s="879">
        <v>0.370530303030303</v>
      </c>
      <c r="K60" s="879">
        <v>0.247020202020202</v>
      </c>
      <c r="L60" s="879">
        <v>0.24769696969697</v>
      </c>
      <c r="M60" s="879">
        <v>0.247020202020202</v>
      </c>
      <c r="N60" s="879">
        <v>1.15451151657396</v>
      </c>
      <c r="O60" s="879">
        <v>1.1926186076511</v>
      </c>
      <c r="P60" s="879">
        <v>1.31555388436353</v>
      </c>
      <c r="Q60" s="879">
        <v>1.51197313731337</v>
      </c>
      <c r="R60" s="879">
        <v>1.61421593609722</v>
      </c>
      <c r="S60" s="879">
        <v>1.63498774393945</v>
      </c>
      <c r="T60" s="879">
        <v>1.89837326044863</v>
      </c>
      <c r="U60" s="879">
        <v>11.3221118232724</v>
      </c>
      <c r="V60" s="879">
        <v>3.99974281735597</v>
      </c>
      <c r="W60" s="879">
        <v>4.49329785382526</v>
      </c>
      <c r="X60" s="879">
        <v>4.53386338647455</v>
      </c>
      <c r="Y60" s="879">
        <v>4.60778702686607</v>
      </c>
      <c r="Z60" s="879">
        <v>5.16839623334946</v>
      </c>
      <c r="AA60" s="879">
        <v>6.3454169568307</v>
      </c>
      <c r="AB60" s="879">
        <v>6.48458470553407</v>
      </c>
      <c r="AC60" s="879">
        <v>5.3941032080762</v>
      </c>
      <c r="AD60" s="879">
        <v>6.09511575368945</v>
      </c>
      <c r="AE60" s="879">
        <v>6.11898360793767</v>
      </c>
      <c r="AF60" s="880">
        <v>6.13574794658955</v>
      </c>
      <c r="AG60" s="881">
        <v>0.0</v>
      </c>
      <c r="AH60" s="881">
        <v>-0.0596810574293183</v>
      </c>
      <c r="AI60" s="881">
        <v>0.00285239262582337</v>
      </c>
    </row>
    <row r="61" spans="8:8" s="882" ht="12.0" customFormat="1" customHeight="1">
      <c r="A61" s="895" t="s">
        <v>360</v>
      </c>
      <c r="B61" s="879">
        <v>0.0</v>
      </c>
      <c r="C61" s="879">
        <v>0.0</v>
      </c>
      <c r="D61" s="879">
        <v>0.0</v>
      </c>
      <c r="E61" s="879">
        <v>0.0</v>
      </c>
      <c r="F61" s="879">
        <v>0.0</v>
      </c>
      <c r="G61" s="879">
        <v>0.0</v>
      </c>
      <c r="H61" s="879">
        <v>0.0</v>
      </c>
      <c r="I61" s="879">
        <v>0.0</v>
      </c>
      <c r="J61" s="879">
        <v>0.0</v>
      </c>
      <c r="K61" s="879">
        <v>0.0</v>
      </c>
      <c r="L61" s="879">
        <v>3.59160606060606</v>
      </c>
      <c r="M61" s="879">
        <v>3.70530303030303</v>
      </c>
      <c r="N61" s="879">
        <v>10.1278282828283</v>
      </c>
      <c r="O61" s="879">
        <v>23.2944105807475</v>
      </c>
      <c r="P61" s="879">
        <v>23.1726611378966</v>
      </c>
      <c r="Q61" s="879">
        <v>30.719252611405</v>
      </c>
      <c r="R61" s="879">
        <v>42.36230597996</v>
      </c>
      <c r="S61" s="879">
        <v>47.8878268417204</v>
      </c>
      <c r="T61" s="879">
        <v>61.2528857472742</v>
      </c>
      <c r="U61" s="879">
        <v>65.1381960198609</v>
      </c>
      <c r="V61" s="879">
        <v>68.9047419782365</v>
      </c>
      <c r="W61" s="879">
        <v>86.083349154578</v>
      </c>
      <c r="X61" s="879">
        <v>90.221815814306</v>
      </c>
      <c r="Y61" s="879">
        <v>104.47279130903</v>
      </c>
      <c r="Z61" s="879">
        <v>117.913778565746</v>
      </c>
      <c r="AA61" s="879">
        <v>127.562326745049</v>
      </c>
      <c r="AB61" s="879">
        <v>114.690510163811</v>
      </c>
      <c r="AC61" s="879">
        <v>130.33725446606</v>
      </c>
      <c r="AD61" s="879">
        <v>145.976619820726</v>
      </c>
      <c r="AE61" s="879">
        <v>168.816949343928</v>
      </c>
      <c r="AF61" s="880">
        <v>156.249049185856</v>
      </c>
      <c r="AG61" s="881">
        <v>-0.0769757431290373</v>
      </c>
      <c r="AH61" s="881">
        <v>0.0999122327757613</v>
      </c>
      <c r="AI61" s="881">
        <v>0.0726372138440553</v>
      </c>
    </row>
    <row r="62" spans="8:8" s="882" ht="12.0" customFormat="1" customHeight="1">
      <c r="A62" s="895"/>
      <c r="B62" s="879"/>
      <c r="C62" s="879"/>
      <c r="D62" s="879"/>
      <c r="E62" s="879"/>
      <c r="F62" s="879"/>
      <c r="G62" s="879"/>
      <c r="H62" s="879"/>
      <c r="I62" s="879"/>
      <c r="J62" s="879"/>
      <c r="K62" s="879"/>
      <c r="L62" s="879"/>
      <c r="M62" s="879"/>
      <c r="N62" s="879"/>
      <c r="O62" s="879"/>
      <c r="P62" s="879"/>
      <c r="Q62" s="879"/>
      <c r="R62" s="879"/>
      <c r="S62" s="879"/>
      <c r="T62" s="879"/>
      <c r="U62" s="879"/>
      <c r="V62" s="879"/>
      <c r="W62" s="879"/>
      <c r="X62" s="879"/>
      <c r="Y62" s="879"/>
      <c r="Z62" s="879"/>
      <c r="AA62" s="879"/>
      <c r="AB62" s="879"/>
      <c r="AC62" s="879"/>
      <c r="AD62" s="879"/>
      <c r="AE62" s="879"/>
      <c r="AF62" s="880"/>
      <c r="AG62" s="881"/>
      <c r="AH62" s="881"/>
      <c r="AI62" s="881"/>
    </row>
    <row r="63" spans="8:8" s="882" ht="12.0" customFormat="1" customHeight="1">
      <c r="A63" s="848" t="s">
        <v>194</v>
      </c>
      <c r="B63" s="887">
        <v>297.408554158464</v>
      </c>
      <c r="C63" s="887">
        <v>335.366429462456</v>
      </c>
      <c r="D63" s="887">
        <v>322.874766689878</v>
      </c>
      <c r="E63" s="887">
        <v>329.437321773359</v>
      </c>
      <c r="F63" s="887">
        <v>363.302830181618</v>
      </c>
      <c r="G63" s="887">
        <v>373.543066852679</v>
      </c>
      <c r="H63" s="887">
        <v>372.685780179335</v>
      </c>
      <c r="I63" s="887">
        <v>427.459943225564</v>
      </c>
      <c r="J63" s="887">
        <v>409.208956240872</v>
      </c>
      <c r="K63" s="887">
        <v>393.420333131727</v>
      </c>
      <c r="L63" s="887">
        <v>365.416822302803</v>
      </c>
      <c r="M63" s="887">
        <v>394.044949403877</v>
      </c>
      <c r="N63" s="887">
        <v>461.80809626396</v>
      </c>
      <c r="O63" s="887">
        <v>574.437285845873</v>
      </c>
      <c r="P63" s="887">
        <v>629.405626270335</v>
      </c>
      <c r="Q63" s="887">
        <v>709.436095256152</v>
      </c>
      <c r="R63" s="887">
        <v>857.28929670795</v>
      </c>
      <c r="S63" s="887">
        <v>1112.94445387827</v>
      </c>
      <c r="T63" s="887">
        <v>1471.25976789323</v>
      </c>
      <c r="U63" s="887">
        <v>1603.18919333307</v>
      </c>
      <c r="V63" s="887">
        <v>1843.76588924593</v>
      </c>
      <c r="W63" s="887">
        <v>1831.9664045078</v>
      </c>
      <c r="X63" s="887">
        <v>1806.80840957923</v>
      </c>
      <c r="Y63" s="887">
        <v>1934.59593738576</v>
      </c>
      <c r="Z63" s="887">
        <v>2055.96133771479</v>
      </c>
      <c r="AA63" s="887">
        <v>2156.1980034354</v>
      </c>
      <c r="AB63" s="887">
        <v>2148.78395100079</v>
      </c>
      <c r="AC63" s="887">
        <v>2204.71481639117</v>
      </c>
      <c r="AD63" s="887">
        <v>2348.74063587738</v>
      </c>
      <c r="AE63" s="887">
        <v>2383.64345727429</v>
      </c>
      <c r="AF63" s="887">
        <v>2151.08813949426</v>
      </c>
      <c r="AG63" s="888">
        <v>-0.100028637693699</v>
      </c>
      <c r="AH63" s="888">
        <v>0.0404606304921031</v>
      </c>
      <c r="AI63" s="888">
        <v>1.0</v>
      </c>
    </row>
    <row r="64" spans="8:8" s="882" ht="12.0" customFormat="1" customHeight="1">
      <c r="A64" s="831" t="s">
        <v>195</v>
      </c>
      <c r="B64" s="879">
        <v>60.2378693434343</v>
      </c>
      <c r="C64" s="879">
        <v>69.799435959596</v>
      </c>
      <c r="D64" s="879">
        <v>79.4554986517576</v>
      </c>
      <c r="E64" s="879">
        <v>93.7655051414142</v>
      </c>
      <c r="F64" s="879">
        <v>104.886114865616</v>
      </c>
      <c r="G64" s="879">
        <v>110.408592965576</v>
      </c>
      <c r="H64" s="879">
        <v>80.0587269766061</v>
      </c>
      <c r="I64" s="879">
        <v>106.047645229859</v>
      </c>
      <c r="J64" s="879">
        <v>115.842839766545</v>
      </c>
      <c r="K64" s="879">
        <v>122.566672512761</v>
      </c>
      <c r="L64" s="879">
        <v>137.746032661061</v>
      </c>
      <c r="M64" s="879">
        <v>149.944968232528</v>
      </c>
      <c r="N64" s="879">
        <v>183.794930541186</v>
      </c>
      <c r="O64" s="879">
        <v>244.052155694452</v>
      </c>
      <c r="P64" s="879">
        <v>295.704959304666</v>
      </c>
      <c r="Q64" s="879">
        <v>339.197742866144</v>
      </c>
      <c r="R64" s="879">
        <v>435.915866910955</v>
      </c>
      <c r="S64" s="879">
        <v>587.361772294727</v>
      </c>
      <c r="T64" s="879">
        <v>835.230519319809</v>
      </c>
      <c r="U64" s="879">
        <v>990.581354451936</v>
      </c>
      <c r="V64" s="879">
        <v>1192.66240702803</v>
      </c>
      <c r="W64" s="879">
        <v>1260.35174750832</v>
      </c>
      <c r="X64" s="879">
        <v>1216.29523128238</v>
      </c>
      <c r="Y64" s="879">
        <v>1236.10839259625</v>
      </c>
      <c r="Z64" s="879">
        <v>1318.09746361778</v>
      </c>
      <c r="AA64" s="879">
        <v>1368.28887329333</v>
      </c>
      <c r="AB64" s="879">
        <v>1406.39104903438</v>
      </c>
      <c r="AC64" s="879">
        <v>1455.17101294462</v>
      </c>
      <c r="AD64" s="879">
        <v>1474.96570863959</v>
      </c>
      <c r="AE64" s="879">
        <v>1444.79704788336</v>
      </c>
      <c r="AF64" s="880">
        <v>1280.28191795991</v>
      </c>
      <c r="AG64" s="881">
        <v>-0.11628842140618</v>
      </c>
      <c r="AH64" s="881">
        <v>0.0384645356802482</v>
      </c>
      <c r="AI64" s="881">
        <v>0.595178735103302</v>
      </c>
    </row>
    <row r="65" spans="8:8" s="882" ht="12.0" customFormat="1" customHeight="1">
      <c r="A65" s="841" t="s">
        <v>765</v>
      </c>
      <c r="B65" s="879">
        <v>237.17068481503</v>
      </c>
      <c r="C65" s="879">
        <v>265.56699350286</v>
      </c>
      <c r="D65" s="879">
        <v>243.41926803812</v>
      </c>
      <c r="E65" s="879">
        <v>235.671816631945</v>
      </c>
      <c r="F65" s="879">
        <v>258.416715316002</v>
      </c>
      <c r="G65" s="879">
        <v>263.134473887103</v>
      </c>
      <c r="H65" s="879">
        <v>292.627053202729</v>
      </c>
      <c r="I65" s="879">
        <v>321.412297995705</v>
      </c>
      <c r="J65" s="879">
        <v>293.366116474327</v>
      </c>
      <c r="K65" s="879">
        <v>270.853660618967</v>
      </c>
      <c r="L65" s="879">
        <v>227.670789641742</v>
      </c>
      <c r="M65" s="879">
        <v>244.099981171348</v>
      </c>
      <c r="N65" s="879">
        <v>278.013165722774</v>
      </c>
      <c r="O65" s="879">
        <v>330.385130151421</v>
      </c>
      <c r="P65" s="879">
        <v>333.70066696567</v>
      </c>
      <c r="Q65" s="879">
        <v>370.238352390008</v>
      </c>
      <c r="R65" s="879">
        <v>421.373429796995</v>
      </c>
      <c r="S65" s="879">
        <v>525.582681583538</v>
      </c>
      <c r="T65" s="879">
        <v>636.029248573425</v>
      </c>
      <c r="U65" s="879">
        <v>612.607838881134</v>
      </c>
      <c r="V65" s="879">
        <v>651.103482217902</v>
      </c>
      <c r="W65" s="879">
        <v>571.614656999483</v>
      </c>
      <c r="X65" s="879">
        <v>590.513178296853</v>
      </c>
      <c r="Y65" s="879">
        <v>698.487544789506</v>
      </c>
      <c r="Z65" s="879">
        <v>737.863874097005</v>
      </c>
      <c r="AA65" s="879">
        <v>787.909130142065</v>
      </c>
      <c r="AB65" s="879">
        <v>742.392901966408</v>
      </c>
      <c r="AC65" s="879">
        <v>749.543803446556</v>
      </c>
      <c r="AD65" s="879">
        <v>873.774927237795</v>
      </c>
      <c r="AE65" s="879">
        <v>938.846409390927</v>
      </c>
      <c r="AF65" s="880">
        <v>870.806221534353</v>
      </c>
      <c r="AG65" s="881">
        <v>-0.0750063472827932</v>
      </c>
      <c r="AH65" s="881">
        <v>0.0436171323322383</v>
      </c>
      <c r="AI65" s="881">
        <v>0.404821264896698</v>
      </c>
    </row>
    <row r="66" spans="8:8" s="882" ht="12.0" customFormat="1" customHeight="1">
      <c r="A66" s="849" t="s">
        <v>766</v>
      </c>
      <c r="B66" s="892">
        <v>0.0</v>
      </c>
      <c r="C66" s="892">
        <v>0.0</v>
      </c>
      <c r="D66" s="892">
        <v>0.094496076</v>
      </c>
      <c r="E66" s="892">
        <v>0.764091</v>
      </c>
      <c r="F66" s="892">
        <v>1.039498704</v>
      </c>
      <c r="G66" s="892">
        <v>1.026017208</v>
      </c>
      <c r="H66" s="892">
        <v>1.628120916</v>
      </c>
      <c r="I66" s="892">
        <v>2.251786644</v>
      </c>
      <c r="J66" s="892">
        <v>2.643294312</v>
      </c>
      <c r="K66" s="892">
        <v>2.45430216</v>
      </c>
      <c r="L66" s="892">
        <v>2.497509936</v>
      </c>
      <c r="M66" s="892">
        <v>2.955629592</v>
      </c>
      <c r="N66" s="892">
        <v>6.15182273220202</v>
      </c>
      <c r="O66" s="892">
        <v>10.653376376404</v>
      </c>
      <c r="P66" s="892">
        <v>15.0404765684799</v>
      </c>
      <c r="Q66" s="892">
        <v>17.4565979852757</v>
      </c>
      <c r="R66" s="892">
        <v>29.6062453219798</v>
      </c>
      <c r="S66" s="892">
        <v>35.4414623923217</v>
      </c>
      <c r="T66" s="892">
        <v>54.1647321288473</v>
      </c>
      <c r="U66" s="892">
        <v>65.2483870672727</v>
      </c>
      <c r="V66" s="892">
        <v>73.8332073921999</v>
      </c>
      <c r="W66" s="892">
        <v>88.6414934589193</v>
      </c>
      <c r="X66" s="892">
        <v>99.3848551794292</v>
      </c>
      <c r="Y66" s="892">
        <v>101.75861133802</v>
      </c>
      <c r="Z66" s="892">
        <v>101.457891650105</v>
      </c>
      <c r="AA66" s="892">
        <v>116.71673670951</v>
      </c>
      <c r="AB66" s="892">
        <v>104.623323874112</v>
      </c>
      <c r="AC66" s="892">
        <v>107.877271320383</v>
      </c>
      <c r="AD66" s="892">
        <v>113.172381760482</v>
      </c>
      <c r="AE66" s="892">
        <v>111.639158659111</v>
      </c>
      <c r="AF66" s="883">
        <v>104.815575716495</v>
      </c>
      <c r="AG66" s="898">
        <v>-0.0636870107445262</v>
      </c>
      <c r="AH66" s="898">
        <v>0.0551754480621953</v>
      </c>
      <c r="AI66" s="898">
        <v>0.0487267693926935</v>
      </c>
    </row>
    <row r="67" spans="8:8" s="882" ht="12.0" customFormat="1" customHeight="1">
      <c r="A67" s="895"/>
      <c r="B67" s="879"/>
      <c r="C67" s="879"/>
      <c r="D67" s="879"/>
      <c r="E67" s="879"/>
      <c r="F67" s="879"/>
      <c r="G67" s="879"/>
      <c r="H67" s="879"/>
      <c r="I67" s="879"/>
      <c r="J67" s="879"/>
      <c r="K67" s="879"/>
      <c r="L67" s="879"/>
      <c r="M67" s="879"/>
      <c r="N67" s="879"/>
      <c r="O67" s="879"/>
      <c r="P67" s="879"/>
      <c r="Q67" s="879"/>
      <c r="R67" s="879"/>
      <c r="S67" s="879"/>
      <c r="T67" s="879"/>
      <c r="U67" s="879"/>
      <c r="V67" s="879"/>
      <c r="W67" s="879"/>
      <c r="X67" s="879"/>
      <c r="Y67" s="879"/>
      <c r="Z67" s="879"/>
      <c r="AA67" s="879"/>
      <c r="AB67" s="879"/>
      <c r="AC67" s="879"/>
      <c r="AD67" s="879"/>
      <c r="AE67" s="879"/>
      <c r="AF67" s="880"/>
      <c r="AG67" s="881"/>
      <c r="AH67" s="881"/>
      <c r="AI67" s="881"/>
    </row>
    <row r="68" spans="8:8" s="882" ht="12.0" customFormat="1" customHeight="1">
      <c r="A68" s="894" t="s">
        <v>770</v>
      </c>
      <c r="B68" s="879"/>
      <c r="C68" s="879"/>
      <c r="D68" s="879"/>
      <c r="E68" s="879"/>
      <c r="F68" s="879"/>
      <c r="G68" s="879"/>
      <c r="H68" s="879"/>
      <c r="I68" s="879"/>
      <c r="J68" s="879"/>
      <c r="K68" s="879"/>
      <c r="L68" s="879"/>
      <c r="M68" s="879"/>
      <c r="N68" s="879"/>
      <c r="O68" s="879"/>
      <c r="P68" s="879"/>
      <c r="Q68" s="879"/>
      <c r="R68" s="879"/>
      <c r="S68" s="879"/>
      <c r="T68" s="879"/>
      <c r="U68" s="879"/>
      <c r="V68" s="879"/>
      <c r="W68" s="879"/>
      <c r="X68" s="879"/>
      <c r="Y68" s="879"/>
      <c r="Z68" s="879"/>
      <c r="AA68" s="879"/>
      <c r="AB68" s="879"/>
      <c r="AC68" s="879"/>
      <c r="AD68" s="879"/>
      <c r="AE68" s="879"/>
      <c r="AF68" s="880"/>
      <c r="AG68" s="881"/>
      <c r="AH68" s="881"/>
      <c r="AI68" s="881"/>
    </row>
    <row r="69" spans="8:8" s="882" ht="12.0" customFormat="1" customHeight="1">
      <c r="A69" s="895" t="s">
        <v>769</v>
      </c>
      <c r="B69" s="879">
        <v>0.0</v>
      </c>
      <c r="C69" s="879">
        <v>0.0</v>
      </c>
      <c r="D69" s="879">
        <v>0.0</v>
      </c>
      <c r="E69" s="879">
        <v>0.0</v>
      </c>
      <c r="F69" s="879">
        <v>0.0</v>
      </c>
      <c r="G69" s="879">
        <v>0.0</v>
      </c>
      <c r="H69" s="879">
        <v>0.0</v>
      </c>
      <c r="I69" s="879">
        <v>0.0</v>
      </c>
      <c r="J69" s="879">
        <v>0.0</v>
      </c>
      <c r="K69" s="879">
        <v>0.0</v>
      </c>
      <c r="L69" s="879">
        <v>0.0</v>
      </c>
      <c r="M69" s="879">
        <v>0.0</v>
      </c>
      <c r="N69" s="879">
        <v>0.0</v>
      </c>
      <c r="O69" s="879">
        <v>0.0</v>
      </c>
      <c r="P69" s="879">
        <v>0.0</v>
      </c>
      <c r="Q69" s="879">
        <v>0.0</v>
      </c>
      <c r="R69" s="879">
        <v>1.52176423126148</v>
      </c>
      <c r="S69" s="879">
        <v>3.02474124979133</v>
      </c>
      <c r="T69" s="879">
        <v>3.22141505759279</v>
      </c>
      <c r="U69" s="879">
        <v>3.72754457598353</v>
      </c>
      <c r="V69" s="879">
        <v>3.723103503</v>
      </c>
      <c r="W69" s="879">
        <v>3.884977578</v>
      </c>
      <c r="X69" s="879">
        <v>3.237481315</v>
      </c>
      <c r="Y69" s="879">
        <v>5.147595289</v>
      </c>
      <c r="Z69" s="879">
        <v>11.363559473</v>
      </c>
      <c r="AA69" s="879">
        <v>9.939067687</v>
      </c>
      <c r="AB69" s="879">
        <v>14.06</v>
      </c>
      <c r="AC69" s="879">
        <v>13.098</v>
      </c>
      <c r="AD69" s="879">
        <v>13.098</v>
      </c>
      <c r="AE69" s="879">
        <v>12.140554996</v>
      </c>
      <c r="AF69" s="880">
        <v>11.7936819961143</v>
      </c>
      <c r="AG69" s="881">
        <v>-0.0312256049960968</v>
      </c>
      <c r="AH69" s="881">
        <v>0.125334334202299</v>
      </c>
      <c r="AI69" s="881">
        <v>0.00735393718225139</v>
      </c>
    </row>
    <row r="70" spans="8:8" s="882" ht="12.0" customFormat="1" customHeight="1">
      <c r="A70" s="895" t="s">
        <v>96</v>
      </c>
      <c r="B70" s="879">
        <v>0.0</v>
      </c>
      <c r="C70" s="879">
        <v>0.0</v>
      </c>
      <c r="D70" s="879">
        <v>0.0</v>
      </c>
      <c r="E70" s="879">
        <v>0.0</v>
      </c>
      <c r="F70" s="879">
        <v>0.0</v>
      </c>
      <c r="G70" s="879">
        <v>0.0</v>
      </c>
      <c r="H70" s="879">
        <v>0.0</v>
      </c>
      <c r="I70" s="879">
        <v>0.0</v>
      </c>
      <c r="J70" s="879">
        <v>0.0</v>
      </c>
      <c r="K70" s="879">
        <v>0.0</v>
      </c>
      <c r="L70" s="879">
        <v>0.0</v>
      </c>
      <c r="M70" s="879">
        <v>1.06867147100424</v>
      </c>
      <c r="N70" s="879">
        <v>1.30635565063649</v>
      </c>
      <c r="O70" s="879">
        <v>1.77056853606789</v>
      </c>
      <c r="P70" s="879">
        <v>3.48667233946252</v>
      </c>
      <c r="Q70" s="879">
        <v>11.3123954384724</v>
      </c>
      <c r="R70" s="879">
        <v>31.2057952899576</v>
      </c>
      <c r="S70" s="879">
        <v>61.0530927132162</v>
      </c>
      <c r="T70" s="879">
        <v>84.5205746023734</v>
      </c>
      <c r="U70" s="879">
        <v>64.2848287740711</v>
      </c>
      <c r="V70" s="879">
        <v>42.8203729135474</v>
      </c>
      <c r="W70" s="879">
        <v>120.560873526581</v>
      </c>
      <c r="X70" s="879">
        <v>123.450281348398</v>
      </c>
      <c r="Y70" s="879">
        <v>169.400922668507</v>
      </c>
      <c r="Z70" s="879">
        <v>159.369661546417</v>
      </c>
      <c r="AA70" s="879">
        <v>157.425289146583</v>
      </c>
      <c r="AB70" s="879">
        <v>195.438139263877</v>
      </c>
      <c r="AC70" s="879">
        <v>198.955232502708</v>
      </c>
      <c r="AD70" s="879">
        <v>231.544392639493</v>
      </c>
      <c r="AE70" s="879">
        <v>214.923610875715</v>
      </c>
      <c r="AF70" s="880">
        <v>225.326708173082</v>
      </c>
      <c r="AG70" s="881">
        <v>0.0455392058315318</v>
      </c>
      <c r="AH70" s="881">
        <v>0.128281750586796</v>
      </c>
      <c r="AI70" s="881">
        <v>0.140502216181027</v>
      </c>
    </row>
    <row r="71" spans="8:8" s="882" ht="12.0" customFormat="1" customHeight="1">
      <c r="A71" s="895" t="s">
        <v>99</v>
      </c>
      <c r="B71" s="879">
        <v>0.0</v>
      </c>
      <c r="C71" s="879">
        <v>0.0</v>
      </c>
      <c r="D71" s="879">
        <v>0.0</v>
      </c>
      <c r="E71" s="879">
        <v>0.0</v>
      </c>
      <c r="F71" s="879">
        <v>0.0</v>
      </c>
      <c r="G71" s="879">
        <v>0.0</v>
      </c>
      <c r="H71" s="879">
        <v>0.0</v>
      </c>
      <c r="I71" s="879">
        <v>0.0</v>
      </c>
      <c r="J71" s="879">
        <v>0.0</v>
      </c>
      <c r="K71" s="879">
        <v>0.0</v>
      </c>
      <c r="L71" s="879">
        <v>0.0</v>
      </c>
      <c r="M71" s="879">
        <v>0.0</v>
      </c>
      <c r="N71" s="879">
        <v>0.0</v>
      </c>
      <c r="O71" s="879">
        <v>0.0</v>
      </c>
      <c r="P71" s="879">
        <v>0.0</v>
      </c>
      <c r="Q71" s="879">
        <v>0.0242268919627331</v>
      </c>
      <c r="R71" s="879">
        <v>2.27133695545178</v>
      </c>
      <c r="S71" s="879">
        <v>13.309286685326</v>
      </c>
      <c r="T71" s="879">
        <v>38.4183206014685</v>
      </c>
      <c r="U71" s="879">
        <v>52.9322368224849</v>
      </c>
      <c r="V71" s="879">
        <v>78.9109371593548</v>
      </c>
      <c r="W71" s="879">
        <v>87.979165456127</v>
      </c>
      <c r="X71" s="879">
        <v>89.4513139287553</v>
      </c>
      <c r="Y71" s="879">
        <v>96.0348730687097</v>
      </c>
      <c r="Z71" s="879">
        <v>112.570714342458</v>
      </c>
      <c r="AA71" s="879">
        <v>129.602976482634</v>
      </c>
      <c r="AB71" s="879">
        <v>125.128572373266</v>
      </c>
      <c r="AC71" s="879">
        <v>141.256407769463</v>
      </c>
      <c r="AD71" s="879">
        <v>176.105804348672</v>
      </c>
      <c r="AE71" s="879">
        <v>194.995801681375</v>
      </c>
      <c r="AF71" s="880">
        <v>212.490104785278</v>
      </c>
      <c r="AG71" s="881">
        <v>0.0867389395118874</v>
      </c>
      <c r="AH71" s="881">
        <v>0.139280073393857</v>
      </c>
      <c r="AI71" s="881">
        <v>0.132497966534607</v>
      </c>
    </row>
    <row r="72" spans="8:8" s="882" ht="12.0" customFormat="1" customHeight="1">
      <c r="A72" s="896" t="s">
        <v>215</v>
      </c>
      <c r="B72" s="879">
        <v>0.0</v>
      </c>
      <c r="C72" s="879">
        <v>0.0</v>
      </c>
      <c r="D72" s="879">
        <v>0.0</v>
      </c>
      <c r="E72" s="879">
        <v>0.0</v>
      </c>
      <c r="F72" s="879">
        <v>0.0</v>
      </c>
      <c r="G72" s="879">
        <v>0.0</v>
      </c>
      <c r="H72" s="879">
        <v>0.0</v>
      </c>
      <c r="I72" s="879">
        <v>0.0</v>
      </c>
      <c r="J72" s="879">
        <v>0.0</v>
      </c>
      <c r="K72" s="879">
        <v>0.0</v>
      </c>
      <c r="L72" s="879">
        <v>0.191541725601132</v>
      </c>
      <c r="M72" s="879">
        <v>0.382036775106082</v>
      </c>
      <c r="N72" s="879">
        <v>0.764073550212164</v>
      </c>
      <c r="O72" s="879">
        <v>0.764073550212164</v>
      </c>
      <c r="P72" s="879">
        <v>0.957708628005658</v>
      </c>
      <c r="Q72" s="879">
        <v>1.01239745403112</v>
      </c>
      <c r="R72" s="879">
        <v>1.98659123055163</v>
      </c>
      <c r="S72" s="879">
        <v>8.22346156329703</v>
      </c>
      <c r="T72" s="879">
        <v>27.0768386849064</v>
      </c>
      <c r="U72" s="879">
        <v>49.4486493628053</v>
      </c>
      <c r="V72" s="879">
        <v>83.3101279391512</v>
      </c>
      <c r="W72" s="879">
        <v>108.035057286187</v>
      </c>
      <c r="X72" s="879">
        <v>109.948576305103</v>
      </c>
      <c r="Y72" s="879">
        <v>96.623159589475</v>
      </c>
      <c r="Z72" s="879">
        <v>117.268564832975</v>
      </c>
      <c r="AA72" s="879">
        <v>88.8482284472803</v>
      </c>
      <c r="AB72" s="879">
        <v>120.157641565151</v>
      </c>
      <c r="AC72" s="879">
        <v>127.605679893835</v>
      </c>
      <c r="AD72" s="879">
        <v>116.768041973418</v>
      </c>
      <c r="AE72" s="879">
        <v>106.283411439124</v>
      </c>
      <c r="AF72" s="880">
        <v>67.3166286221474</v>
      </c>
      <c r="AG72" s="881">
        <v>-0.368361416910442</v>
      </c>
      <c r="AH72" s="881">
        <v>0.0795210250586114</v>
      </c>
      <c r="AI72" s="881">
        <v>0.041975208282818</v>
      </c>
    </row>
    <row r="73" spans="8:8" s="882" ht="12.0" customFormat="1" customHeight="1">
      <c r="A73" s="895" t="s">
        <v>353</v>
      </c>
      <c r="B73" s="879">
        <v>0.2637684</v>
      </c>
      <c r="C73" s="879">
        <v>0.2888892</v>
      </c>
      <c r="D73" s="879">
        <v>0.634203124</v>
      </c>
      <c r="E73" s="879">
        <v>1.045941644</v>
      </c>
      <c r="F73" s="879">
        <v>4.003263848</v>
      </c>
      <c r="G73" s="879">
        <v>7.882488856</v>
      </c>
      <c r="H73" s="879">
        <v>11.29666066</v>
      </c>
      <c r="I73" s="879">
        <v>14.2747779846074</v>
      </c>
      <c r="J73" s="879">
        <v>13.0985214026984</v>
      </c>
      <c r="K73" s="879">
        <v>15.564114488448</v>
      </c>
      <c r="L73" s="879">
        <v>26.7729273753378</v>
      </c>
      <c r="M73" s="879">
        <v>33.1827652223368</v>
      </c>
      <c r="N73" s="879">
        <v>42.13667396821</v>
      </c>
      <c r="O73" s="879">
        <v>50.2942970826821</v>
      </c>
      <c r="P73" s="879">
        <v>76.2808965680815</v>
      </c>
      <c r="Q73" s="879">
        <v>107.485313611911</v>
      </c>
      <c r="R73" s="879">
        <v>154.414590937246</v>
      </c>
      <c r="S73" s="879">
        <v>215.665749796873</v>
      </c>
      <c r="T73" s="879">
        <v>269.441388120975</v>
      </c>
      <c r="U73" s="879">
        <v>332.921286591649</v>
      </c>
      <c r="V73" s="879">
        <v>376.058002062626</v>
      </c>
      <c r="W73" s="879">
        <v>358.414106879858</v>
      </c>
      <c r="X73" s="879">
        <v>383.825940195855</v>
      </c>
      <c r="Y73" s="879">
        <v>407.885310233894</v>
      </c>
      <c r="Z73" s="879">
        <v>456.826104636124</v>
      </c>
      <c r="AA73" s="879">
        <v>454.1176659211</v>
      </c>
      <c r="AB73" s="879">
        <v>447.544711532992</v>
      </c>
      <c r="AC73" s="879">
        <v>513.552556935561</v>
      </c>
      <c r="AD73" s="879">
        <v>553.36547721827</v>
      </c>
      <c r="AE73" s="879">
        <v>570.461779506186</v>
      </c>
      <c r="AF73" s="880">
        <v>549.152277038067</v>
      </c>
      <c r="AG73" s="881">
        <v>-0.0399850074887491</v>
      </c>
      <c r="AH73" s="881">
        <v>0.0553305218217222</v>
      </c>
      <c r="AI73" s="881">
        <v>0.342423286481594</v>
      </c>
    </row>
    <row r="74" spans="8:8" s="882" ht="12.0" customFormat="1" customHeight="1">
      <c r="A74" s="895" t="s">
        <v>356</v>
      </c>
      <c r="B74" s="879">
        <v>0.0</v>
      </c>
      <c r="C74" s="879">
        <v>0.0</v>
      </c>
      <c r="D74" s="879">
        <v>0.0</v>
      </c>
      <c r="E74" s="879">
        <v>0.0</v>
      </c>
      <c r="F74" s="879">
        <v>0.0</v>
      </c>
      <c r="G74" s="879">
        <v>0.0</v>
      </c>
      <c r="H74" s="879">
        <v>0.0</v>
      </c>
      <c r="I74" s="879">
        <v>0.0</v>
      </c>
      <c r="J74" s="879">
        <v>0.0</v>
      </c>
      <c r="K74" s="879">
        <v>0.0</v>
      </c>
      <c r="L74" s="879">
        <v>0.0</v>
      </c>
      <c r="M74" s="879">
        <v>0.0</v>
      </c>
      <c r="N74" s="879">
        <v>0.0</v>
      </c>
      <c r="O74" s="879">
        <v>0.0</v>
      </c>
      <c r="P74" s="879">
        <v>0.0</v>
      </c>
      <c r="Q74" s="879">
        <v>0.0</v>
      </c>
      <c r="R74" s="879">
        <v>0.0</v>
      </c>
      <c r="S74" s="879">
        <v>0.0</v>
      </c>
      <c r="T74" s="879">
        <v>0.2705049612</v>
      </c>
      <c r="U74" s="879">
        <v>0.8451348876</v>
      </c>
      <c r="V74" s="879">
        <v>1.3830130836</v>
      </c>
      <c r="W74" s="879">
        <v>1.0980008604</v>
      </c>
      <c r="X74" s="879">
        <v>1.1952016092</v>
      </c>
      <c r="Y74" s="879">
        <v>0.9485990892</v>
      </c>
      <c r="Z74" s="879">
        <v>0.9935988156</v>
      </c>
      <c r="AA74" s="879">
        <v>0.7829985888</v>
      </c>
      <c r="AB74" s="879">
        <v>0.7317019152</v>
      </c>
      <c r="AC74" s="879">
        <v>0.7199998092</v>
      </c>
      <c r="AD74" s="879">
        <v>0.5039986104</v>
      </c>
      <c r="AE74" s="879">
        <v>0.57599901</v>
      </c>
      <c r="AF74" s="880">
        <v>0.577577089479452</v>
      </c>
      <c r="AG74" s="881">
        <v>0.0</v>
      </c>
      <c r="AH74" s="881">
        <v>-0.0376133926413829</v>
      </c>
      <c r="AI74" s="881">
        <v>3.60147546401447E-4</v>
      </c>
    </row>
    <row r="75" spans="8:8" s="882" ht="12.0" customFormat="1" customHeight="1">
      <c r="A75" s="895" t="s">
        <v>358</v>
      </c>
      <c r="B75" s="879">
        <v>0.0</v>
      </c>
      <c r="C75" s="879">
        <v>0.0</v>
      </c>
      <c r="D75" s="879">
        <v>0.0</v>
      </c>
      <c r="E75" s="879">
        <v>0.0</v>
      </c>
      <c r="F75" s="879">
        <v>0.0</v>
      </c>
      <c r="G75" s="879">
        <v>0.0</v>
      </c>
      <c r="H75" s="879">
        <v>0.0</v>
      </c>
      <c r="I75" s="879">
        <v>0.0</v>
      </c>
      <c r="J75" s="879">
        <v>0.0</v>
      </c>
      <c r="K75" s="879">
        <v>0.0</v>
      </c>
      <c r="L75" s="879">
        <v>0.0</v>
      </c>
      <c r="M75" s="879">
        <v>0.0</v>
      </c>
      <c r="N75" s="879">
        <v>0.0</v>
      </c>
      <c r="O75" s="879">
        <v>0.0</v>
      </c>
      <c r="P75" s="879">
        <v>0.0</v>
      </c>
      <c r="Q75" s="879">
        <v>0.0</v>
      </c>
      <c r="R75" s="879">
        <v>0.0</v>
      </c>
      <c r="S75" s="879">
        <v>0.0</v>
      </c>
      <c r="T75" s="879">
        <v>0.0</v>
      </c>
      <c r="U75" s="879">
        <v>0.0</v>
      </c>
      <c r="V75" s="879">
        <v>0.0</v>
      </c>
      <c r="W75" s="879">
        <v>0.0</v>
      </c>
      <c r="X75" s="879">
        <v>0.0</v>
      </c>
      <c r="Y75" s="879">
        <v>0.0</v>
      </c>
      <c r="Z75" s="879">
        <v>0.0</v>
      </c>
      <c r="AA75" s="879">
        <v>0.0</v>
      </c>
      <c r="AB75" s="879">
        <v>0.0</v>
      </c>
      <c r="AC75" s="879">
        <v>0.0</v>
      </c>
      <c r="AD75" s="879">
        <v>0.0</v>
      </c>
      <c r="AE75" s="879">
        <v>0.0</v>
      </c>
      <c r="AF75" s="880">
        <v>0.0</v>
      </c>
      <c r="AG75" s="881">
        <v>0.0</v>
      </c>
      <c r="AH75" s="881">
        <v>0.0</v>
      </c>
      <c r="AI75" s="881">
        <v>0.0</v>
      </c>
    </row>
    <row r="76" spans="8:8" s="882" ht="12.0" customFormat="1" customHeight="1">
      <c r="A76" s="895" t="s">
        <v>359</v>
      </c>
      <c r="B76" s="879">
        <v>0.0</v>
      </c>
      <c r="C76" s="879">
        <v>0.0</v>
      </c>
      <c r="D76" s="879">
        <v>0.0</v>
      </c>
      <c r="E76" s="879">
        <v>0.0</v>
      </c>
      <c r="F76" s="879">
        <v>0.0</v>
      </c>
      <c r="G76" s="879">
        <v>0.0</v>
      </c>
      <c r="H76" s="879">
        <v>0.0</v>
      </c>
      <c r="I76" s="879">
        <v>0.0</v>
      </c>
      <c r="J76" s="879">
        <v>0.0</v>
      </c>
      <c r="K76" s="879">
        <v>0.0</v>
      </c>
      <c r="L76" s="879">
        <v>0.0</v>
      </c>
      <c r="M76" s="879">
        <v>0.0</v>
      </c>
      <c r="N76" s="879">
        <v>0.0</v>
      </c>
      <c r="O76" s="879">
        <v>0.0</v>
      </c>
      <c r="P76" s="879">
        <v>0.0</v>
      </c>
      <c r="Q76" s="879">
        <v>0.0</v>
      </c>
      <c r="R76" s="879">
        <v>0.0</v>
      </c>
      <c r="S76" s="879">
        <v>0.0</v>
      </c>
      <c r="T76" s="879">
        <v>0.0</v>
      </c>
      <c r="U76" s="879">
        <v>0.0</v>
      </c>
      <c r="V76" s="879">
        <v>0.0</v>
      </c>
      <c r="W76" s="879">
        <v>0.0</v>
      </c>
      <c r="X76" s="879">
        <v>0.0335964186704385</v>
      </c>
      <c r="Y76" s="879">
        <v>0.0494451096181047</v>
      </c>
      <c r="Z76" s="879">
        <v>0.0747798783592645</v>
      </c>
      <c r="AA76" s="879">
        <v>0.113333119519095</v>
      </c>
      <c r="AB76" s="879">
        <v>0.17368812135785</v>
      </c>
      <c r="AC76" s="879">
        <v>0.0</v>
      </c>
      <c r="AD76" s="879">
        <v>0.0</v>
      </c>
      <c r="AE76" s="879">
        <v>0.0</v>
      </c>
      <c r="AF76" s="880">
        <v>0.0</v>
      </c>
      <c r="AG76" s="897">
        <v>0.0</v>
      </c>
      <c r="AH76" s="897" t="s">
        <v>114</v>
      </c>
      <c r="AI76" s="881">
        <v>0.0</v>
      </c>
    </row>
    <row r="77" spans="8:8" s="882" ht="12.0" customFormat="1" customHeight="1">
      <c r="A77" s="895" t="s">
        <v>360</v>
      </c>
      <c r="B77" s="879">
        <v>0.0</v>
      </c>
      <c r="C77" s="879">
        <v>0.0</v>
      </c>
      <c r="D77" s="879">
        <v>0.0</v>
      </c>
      <c r="E77" s="879">
        <v>0.0</v>
      </c>
      <c r="F77" s="879">
        <v>0.0</v>
      </c>
      <c r="G77" s="879">
        <v>0.0</v>
      </c>
      <c r="H77" s="879">
        <v>0.0</v>
      </c>
      <c r="I77" s="879">
        <v>0.0</v>
      </c>
      <c r="J77" s="879">
        <v>0.0</v>
      </c>
      <c r="K77" s="879">
        <v>0.0</v>
      </c>
      <c r="L77" s="879">
        <v>0.0</v>
      </c>
      <c r="M77" s="879">
        <v>0.191018387553041</v>
      </c>
      <c r="N77" s="879">
        <v>0.229222065063649</v>
      </c>
      <c r="O77" s="879">
        <v>0.252168882323751</v>
      </c>
      <c r="P77" s="879">
        <v>0.581480390577434</v>
      </c>
      <c r="Q77" s="879">
        <v>6.99120705203847</v>
      </c>
      <c r="R77" s="879">
        <v>19.1540340694964</v>
      </c>
      <c r="S77" s="879">
        <v>36.9242184543039</v>
      </c>
      <c r="T77" s="879">
        <v>74.9071076654059</v>
      </c>
      <c r="U77" s="879">
        <v>76.0799679074296</v>
      </c>
      <c r="V77" s="879">
        <v>83.2923366373241</v>
      </c>
      <c r="W77" s="879">
        <v>158.019210015302</v>
      </c>
      <c r="X77" s="879">
        <v>204.324043773347</v>
      </c>
      <c r="Y77" s="879">
        <v>248.636396863576</v>
      </c>
      <c r="Z77" s="879">
        <v>308.683923624293</v>
      </c>
      <c r="AA77" s="879">
        <v>227.469641675931</v>
      </c>
      <c r="AB77" s="879">
        <v>287.972349971786</v>
      </c>
      <c r="AC77" s="879">
        <v>288.515672654619</v>
      </c>
      <c r="AD77" s="879">
        <v>404.20353530354</v>
      </c>
      <c r="AE77" s="879">
        <v>514.772873307322</v>
      </c>
      <c r="AF77" s="880">
        <v>537.066538533928</v>
      </c>
      <c r="AG77" s="881">
        <v>0.0404572023750482</v>
      </c>
      <c r="AH77" s="881">
        <v>0.210694398946026</v>
      </c>
      <c r="AI77" s="881">
        <v>0.334887237791301</v>
      </c>
    </row>
    <row r="78" spans="8:8" s="882" ht="12.0" customFormat="1" customHeight="1">
      <c r="A78" s="895"/>
      <c r="B78" s="879"/>
      <c r="C78" s="879"/>
      <c r="D78" s="879"/>
      <c r="E78" s="879"/>
      <c r="F78" s="879"/>
      <c r="G78" s="879"/>
      <c r="H78" s="879"/>
      <c r="I78" s="879"/>
      <c r="J78" s="879"/>
      <c r="K78" s="879"/>
      <c r="L78" s="879"/>
      <c r="M78" s="879"/>
      <c r="N78" s="879"/>
      <c r="O78" s="879"/>
      <c r="P78" s="879"/>
      <c r="Q78" s="879"/>
      <c r="R78" s="879"/>
      <c r="S78" s="879"/>
      <c r="T78" s="879"/>
      <c r="U78" s="879"/>
      <c r="V78" s="879"/>
      <c r="W78" s="879"/>
      <c r="X78" s="879"/>
      <c r="Y78" s="879"/>
      <c r="Z78" s="879"/>
      <c r="AA78" s="879"/>
      <c r="AB78" s="879"/>
      <c r="AC78" s="879"/>
      <c r="AD78" s="879"/>
      <c r="AE78" s="879"/>
      <c r="AF78" s="880"/>
      <c r="AG78" s="881"/>
      <c r="AH78" s="881"/>
      <c r="AI78" s="881"/>
    </row>
    <row r="79" spans="8:8" s="882" ht="12.0" customFormat="1" customHeight="1">
      <c r="A79" s="848" t="s">
        <v>194</v>
      </c>
      <c r="B79" s="887">
        <v>0.2637684</v>
      </c>
      <c r="C79" s="887">
        <v>0.2888892</v>
      </c>
      <c r="D79" s="887">
        <v>0.634203124</v>
      </c>
      <c r="E79" s="887">
        <v>1.045941644</v>
      </c>
      <c r="F79" s="887">
        <v>4.003263848</v>
      </c>
      <c r="G79" s="887">
        <v>7.882488856</v>
      </c>
      <c r="H79" s="887">
        <v>11.29666066</v>
      </c>
      <c r="I79" s="887">
        <v>14.2747779846074</v>
      </c>
      <c r="J79" s="887">
        <v>13.0985214026984</v>
      </c>
      <c r="K79" s="887">
        <v>15.564114488448</v>
      </c>
      <c r="L79" s="887">
        <v>26.964469100939</v>
      </c>
      <c r="M79" s="887">
        <v>34.8244918560001</v>
      </c>
      <c r="N79" s="887">
        <v>44.4363252341223</v>
      </c>
      <c r="O79" s="887">
        <v>53.0811080512859</v>
      </c>
      <c r="P79" s="887">
        <v>81.3067579261271</v>
      </c>
      <c r="Q79" s="887">
        <v>126.825540448415</v>
      </c>
      <c r="R79" s="887">
        <v>210.554112713964</v>
      </c>
      <c r="S79" s="887">
        <v>338.200550462807</v>
      </c>
      <c r="T79" s="887">
        <v>497.856149693922</v>
      </c>
      <c r="U79" s="887">
        <v>580.239648922024</v>
      </c>
      <c r="V79" s="887">
        <v>669.497893298603</v>
      </c>
      <c r="W79" s="887">
        <v>837.991391602454</v>
      </c>
      <c r="X79" s="887">
        <v>915.466434894328</v>
      </c>
      <c r="Y79" s="887">
        <v>1024.72630191198</v>
      </c>
      <c r="Z79" s="887">
        <v>1167.15090714923</v>
      </c>
      <c r="AA79" s="887">
        <v>1068.29920106885</v>
      </c>
      <c r="AB79" s="887">
        <v>1191.20680474363</v>
      </c>
      <c r="AC79" s="887">
        <v>1283.70354956539</v>
      </c>
      <c r="AD79" s="887">
        <v>1495.58925009379</v>
      </c>
      <c r="AE79" s="887">
        <v>1614.15403081572</v>
      </c>
      <c r="AF79" s="887">
        <v>1603.7235162381</v>
      </c>
      <c r="AG79" s="888">
        <v>-0.00917649278565225</v>
      </c>
      <c r="AH79" s="888">
        <v>0.107729591169687</v>
      </c>
      <c r="AI79" s="888">
        <v>1.0</v>
      </c>
    </row>
    <row r="80" spans="8:8" s="882" ht="12.0" customFormat="1" customHeight="1">
      <c r="A80" s="831" t="s">
        <v>195</v>
      </c>
      <c r="B80" s="879">
        <v>0.2637684</v>
      </c>
      <c r="C80" s="879">
        <v>0.2888892</v>
      </c>
      <c r="D80" s="879">
        <v>0.634203124</v>
      </c>
      <c r="E80" s="879">
        <v>1.045941644</v>
      </c>
      <c r="F80" s="879">
        <v>4.003263848</v>
      </c>
      <c r="G80" s="879">
        <v>7.882488856</v>
      </c>
      <c r="H80" s="879">
        <v>11.29666066</v>
      </c>
      <c r="I80" s="879">
        <v>14.2747779846074</v>
      </c>
      <c r="J80" s="879">
        <v>13.0985214026984</v>
      </c>
      <c r="K80" s="879">
        <v>15.564114488448</v>
      </c>
      <c r="L80" s="879">
        <v>26.7729273753378</v>
      </c>
      <c r="M80" s="879">
        <v>34.251436693341</v>
      </c>
      <c r="N80" s="879">
        <v>43.4812332963571</v>
      </c>
      <c r="O80" s="879">
        <v>52.1255974335207</v>
      </c>
      <c r="P80" s="879">
        <v>80.1533207725203</v>
      </c>
      <c r="Q80" s="879">
        <v>119.621010773426</v>
      </c>
      <c r="R80" s="879">
        <v>189.375572383689</v>
      </c>
      <c r="S80" s="879">
        <v>283.393545649993</v>
      </c>
      <c r="T80" s="879">
        <v>363.121239071648</v>
      </c>
      <c r="U80" s="879">
        <v>415.460241309069</v>
      </c>
      <c r="V80" s="879">
        <v>448.13153791564</v>
      </c>
      <c r="W80" s="879">
        <v>508.115214180535</v>
      </c>
      <c r="X80" s="879">
        <v>542.386253004397</v>
      </c>
      <c r="Y80" s="879">
        <v>612.90669562885</v>
      </c>
      <c r="Z80" s="879">
        <v>661.005788063023</v>
      </c>
      <c r="AA80" s="879">
        <v>656.042346875001</v>
      </c>
      <c r="AB80" s="879">
        <v>686.664988930036</v>
      </c>
      <c r="AC80" s="879">
        <v>752.213905976609</v>
      </c>
      <c r="AD80" s="879">
        <v>836.747904165601</v>
      </c>
      <c r="AE80" s="879">
        <v>833.653176379812</v>
      </c>
      <c r="AF80" s="880">
        <v>821.418694984974</v>
      </c>
      <c r="AG80" s="881">
        <v>-0.0173678877251922</v>
      </c>
      <c r="AH80" s="881">
        <v>0.0721254219876701</v>
      </c>
      <c r="AI80" s="881">
        <v>0.512194706049956</v>
      </c>
    </row>
    <row r="81" spans="8:8" s="882" ht="12.0" customFormat="1" customHeight="1">
      <c r="A81" s="841" t="s">
        <v>765</v>
      </c>
      <c r="B81" s="879">
        <v>0.0</v>
      </c>
      <c r="C81" s="879">
        <v>0.0</v>
      </c>
      <c r="D81" s="879">
        <v>0.0</v>
      </c>
      <c r="E81" s="879">
        <v>0.0</v>
      </c>
      <c r="F81" s="879">
        <v>0.0</v>
      </c>
      <c r="G81" s="879">
        <v>0.0</v>
      </c>
      <c r="H81" s="879">
        <v>0.0</v>
      </c>
      <c r="I81" s="879">
        <v>0.0</v>
      </c>
      <c r="J81" s="879">
        <v>0.0</v>
      </c>
      <c r="K81" s="879">
        <v>0.0</v>
      </c>
      <c r="L81" s="879">
        <v>0.191541725601132</v>
      </c>
      <c r="M81" s="879">
        <v>0.573055162659123</v>
      </c>
      <c r="N81" s="879">
        <v>0.955091937765205</v>
      </c>
      <c r="O81" s="879">
        <v>0.955510617765205</v>
      </c>
      <c r="P81" s="879">
        <v>1.15343715360679</v>
      </c>
      <c r="Q81" s="879">
        <v>7.20452967498961</v>
      </c>
      <c r="R81" s="879">
        <v>21.178540330275</v>
      </c>
      <c r="S81" s="879">
        <v>54.8070048128141</v>
      </c>
      <c r="T81" s="879">
        <v>134.734910622273</v>
      </c>
      <c r="U81" s="879">
        <v>164.779407612955</v>
      </c>
      <c r="V81" s="879">
        <v>221.366355382963</v>
      </c>
      <c r="W81" s="879">
        <v>329.876177421919</v>
      </c>
      <c r="X81" s="879">
        <v>373.080181889931</v>
      </c>
      <c r="Y81" s="879">
        <v>411.81960628313</v>
      </c>
      <c r="Z81" s="879">
        <v>506.145119086204</v>
      </c>
      <c r="AA81" s="879">
        <v>412.256854193845</v>
      </c>
      <c r="AB81" s="879">
        <v>504.541815813594</v>
      </c>
      <c r="AC81" s="879">
        <v>531.489643588776</v>
      </c>
      <c r="AD81" s="879">
        <v>658.841345928191</v>
      </c>
      <c r="AE81" s="879">
        <v>780.500854435909</v>
      </c>
      <c r="AF81" s="880">
        <v>782.304821253123</v>
      </c>
      <c r="AG81" s="881">
        <v>-4.272616073413E-4</v>
      </c>
      <c r="AH81" s="881">
        <v>0.16828027592245</v>
      </c>
      <c r="AI81" s="881">
        <v>0.487805293950044</v>
      </c>
    </row>
    <row r="82" spans="8:8" s="882" ht="12.0" customFormat="1" customHeight="1">
      <c r="A82" s="849" t="s">
        <v>766</v>
      </c>
      <c r="B82" s="892">
        <v>0.2637684</v>
      </c>
      <c r="C82" s="892">
        <v>0.2888892</v>
      </c>
      <c r="D82" s="892">
        <v>0.634203124</v>
      </c>
      <c r="E82" s="892">
        <v>1.045941644</v>
      </c>
      <c r="F82" s="892">
        <v>4.003263848</v>
      </c>
      <c r="G82" s="892">
        <v>7.882488856</v>
      </c>
      <c r="H82" s="892">
        <v>11.29666066</v>
      </c>
      <c r="I82" s="892">
        <v>14.213848668</v>
      </c>
      <c r="J82" s="892">
        <v>13.04374756</v>
      </c>
      <c r="K82" s="892">
        <v>15.51266526</v>
      </c>
      <c r="L82" s="892">
        <v>26.7128539000226</v>
      </c>
      <c r="M82" s="892">
        <v>33.1190050460707</v>
      </c>
      <c r="N82" s="892">
        <v>41.9636682259745</v>
      </c>
      <c r="O82" s="892">
        <v>49.8357612628458</v>
      </c>
      <c r="P82" s="892">
        <v>75.6023195912532</v>
      </c>
      <c r="Q82" s="892">
        <v>106.760613548605</v>
      </c>
      <c r="R82" s="892">
        <v>143.489815674009</v>
      </c>
      <c r="S82" s="892">
        <v>198.547237374922</v>
      </c>
      <c r="T82" s="892">
        <v>256.206761418344</v>
      </c>
      <c r="U82" s="892">
        <v>323.342505125253</v>
      </c>
      <c r="V82" s="892">
        <v>369.489515215147</v>
      </c>
      <c r="W82" s="892">
        <v>347.546595989813</v>
      </c>
      <c r="X82" s="892">
        <v>370.954918707125</v>
      </c>
      <c r="Y82" s="892">
        <v>395.68620127025</v>
      </c>
      <c r="Z82" s="892">
        <v>449.772576899986</v>
      </c>
      <c r="AA82" s="892">
        <v>445.575264109704</v>
      </c>
      <c r="AB82" s="892">
        <v>429.854388991682</v>
      </c>
      <c r="AC82" s="892">
        <v>489.10751977791</v>
      </c>
      <c r="AD82" s="892">
        <v>527.237076608383</v>
      </c>
      <c r="AE82" s="892">
        <v>543.11573563904</v>
      </c>
      <c r="AF82" s="883">
        <v>521.072077536678</v>
      </c>
      <c r="AG82" s="898">
        <v>-0.0432087504805406</v>
      </c>
      <c r="AH82" s="898">
        <v>0.0532293639590629</v>
      </c>
      <c r="AI82" s="898">
        <v>0.324913909573997</v>
      </c>
    </row>
    <row r="83" spans="8:8" s="882" ht="12.0" customFormat="1" customHeight="1">
      <c r="A83" s="841"/>
      <c r="B83" s="899"/>
      <c r="C83" s="899"/>
      <c r="D83" s="899"/>
      <c r="E83" s="899"/>
      <c r="F83" s="899"/>
      <c r="G83" s="899"/>
      <c r="H83" s="899"/>
      <c r="I83" s="899"/>
      <c r="J83" s="899"/>
      <c r="K83" s="899"/>
      <c r="L83" s="899"/>
      <c r="M83" s="899"/>
      <c r="N83" s="899"/>
      <c r="O83" s="899"/>
      <c r="P83" s="899"/>
      <c r="Q83" s="899"/>
      <c r="R83" s="899"/>
      <c r="S83" s="899"/>
      <c r="T83" s="899"/>
      <c r="U83" s="899"/>
      <c r="V83" s="899"/>
      <c r="W83" s="899"/>
      <c r="X83" s="899"/>
      <c r="Y83" s="899"/>
      <c r="Z83" s="899"/>
      <c r="AA83" s="899"/>
      <c r="AB83" s="899"/>
      <c r="AC83" s="899"/>
      <c r="AD83" s="899"/>
      <c r="AE83" s="899"/>
      <c r="AF83" s="900"/>
      <c r="AG83" s="885"/>
      <c r="AH83" s="885"/>
      <c r="AI83" s="901"/>
    </row>
    <row r="84" spans="8:8" s="882" ht="12.0" customFormat="1" customHeight="1">
      <c r="A84" s="841" t="s">
        <v>777</v>
      </c>
      <c r="B84" s="899"/>
      <c r="C84" s="899"/>
      <c r="D84" s="899"/>
      <c r="E84" s="899"/>
      <c r="F84" s="899"/>
      <c r="G84" s="899"/>
      <c r="H84" s="899"/>
      <c r="I84" s="899"/>
      <c r="J84" s="899"/>
      <c r="K84" s="899"/>
      <c r="L84" s="899"/>
      <c r="M84" s="899"/>
      <c r="N84" s="899"/>
      <c r="O84" s="899"/>
      <c r="P84" s="899"/>
      <c r="Q84" s="899"/>
      <c r="R84" s="899"/>
      <c r="S84" s="899"/>
      <c r="T84" s="899"/>
      <c r="U84" s="899"/>
      <c r="V84" s="899"/>
      <c r="W84" s="899"/>
      <c r="X84" s="899"/>
      <c r="Y84" s="899"/>
      <c r="Z84" s="899"/>
      <c r="AA84" s="899"/>
      <c r="AB84" s="899"/>
      <c r="AC84" s="899"/>
      <c r="AD84" s="899"/>
      <c r="AE84" s="899"/>
      <c r="AF84" s="900"/>
      <c r="AG84" s="885"/>
      <c r="AH84" s="885"/>
      <c r="AI84" s="901"/>
    </row>
    <row r="85" spans="8:8" s="882" ht="12.0" customFormat="1" customHeight="1">
      <c r="A85" s="866" t="s">
        <v>772</v>
      </c>
      <c r="B85" s="899"/>
      <c r="C85" s="899"/>
      <c r="D85" s="899"/>
      <c r="E85" s="899"/>
      <c r="F85" s="899"/>
      <c r="G85" s="899"/>
      <c r="H85" s="899"/>
      <c r="I85" s="899"/>
      <c r="J85" s="899"/>
      <c r="K85" s="899"/>
      <c r="L85" s="899"/>
      <c r="M85" s="899"/>
      <c r="N85" s="899"/>
      <c r="O85" s="899"/>
      <c r="P85" s="899"/>
      <c r="Q85" s="899"/>
      <c r="R85" s="899"/>
      <c r="S85" s="899"/>
      <c r="T85" s="899"/>
      <c r="U85" s="899"/>
      <c r="V85" s="899"/>
      <c r="W85" s="899"/>
      <c r="X85" s="899"/>
      <c r="Y85" s="899"/>
      <c r="Z85" s="899"/>
      <c r="AA85" s="899"/>
      <c r="AB85" s="899"/>
      <c r="AC85" s="899"/>
      <c r="AD85" s="899"/>
      <c r="AE85" s="899"/>
      <c r="AF85" s="900"/>
      <c r="AG85" s="885"/>
      <c r="AH85" s="885"/>
      <c r="AI85" s="885"/>
    </row>
    <row r="86" spans="8:8" s="864" ht="11.45" customFormat="1" customHeight="1">
      <c r="A86" s="864" t="s">
        <v>773</v>
      </c>
      <c r="B86" s="902"/>
      <c r="C86" s="903"/>
      <c r="D86" s="903"/>
      <c r="E86" s="903"/>
      <c r="F86" s="903"/>
      <c r="G86" s="903"/>
      <c r="H86" s="903"/>
      <c r="I86" s="903"/>
      <c r="J86" s="903"/>
      <c r="K86" s="903"/>
      <c r="L86" s="904"/>
      <c r="M86" s="905"/>
      <c r="N86" s="905"/>
      <c r="AF86" s="872"/>
    </row>
    <row r="87" spans="8:8" s="864" ht="12.0" customFormat="1" customHeight="1">
      <c r="A87" s="858" t="s">
        <v>221</v>
      </c>
      <c r="L87" s="906"/>
      <c r="AF87" s="872"/>
    </row>
    <row r="88" spans="8:8" s="864" ht="12.0" customFormat="1" customHeight="1">
      <c r="A88" s="860" t="s">
        <v>332</v>
      </c>
      <c r="AF88" s="872"/>
    </row>
    <row r="89" spans="8:8" s="864" ht="12.0" customFormat="1" customHeight="1">
      <c r="A89" s="872" t="s">
        <v>778</v>
      </c>
      <c r="AF89" s="872"/>
    </row>
    <row r="90" spans="8:8" ht="10.2">
      <c r="A90" s="872" t="s">
        <v>230</v>
      </c>
    </row>
  </sheetData>
  <mergeCells count="1">
    <mergeCell ref="AG2:AH2"/>
  </mergeCells>
  <conditionalFormatting sqref="AG5:AI85">
    <cfRule type="cellIs" operator="lessThan" priority="4" dxfId="510">
      <formula>0</formula>
    </cfRule>
    <cfRule type="cellIs" operator="greaterThanOrEqual" priority="3" dxfId="511">
      <formula>0</formula>
    </cfRule>
  </conditionalFormatting>
  <conditionalFormatting sqref="AG4:AI85">
    <cfRule type="cellIs" operator="greaterThan" priority="2" dxfId="512">
      <formula>0</formula>
    </cfRule>
    <cfRule type="cellIs" operator="lessThanOrEqual" priority="1" dxfId="513">
      <formula>0</formula>
    </cfRule>
  </conditionalFormatting>
  <hyperlinks>
    <hyperlink ref="L1" location="Contents!A1" display="Contents"/>
    <hyperlink ref="AK1" location="Contents!A1" display="Contents"/>
  </hyperlinks>
  <pageMargins left="0.7" right="0.7" top="0.75" bottom="0.75" header="0.3" footer="0.3"/>
</worksheet>
</file>

<file path=xl/worksheets/sheet65.xml><?xml version="1.0" encoding="utf-8"?>
<worksheet xmlns:r="http://schemas.openxmlformats.org/officeDocument/2006/relationships" xmlns="http://schemas.openxmlformats.org/spreadsheetml/2006/main">
  <dimension ref="A1:AL90"/>
  <sheetViews>
    <sheetView workbookViewId="0" showGridLines="0" zoomScale="85">
      <pane xSplit="1" ySplit="3" topLeftCell="R73" state="frozen" activePane="bottomRight"/>
      <selection pane="bottomRight" activeCell="AK1" sqref="AK1"/>
    </sheetView>
  </sheetViews>
  <sheetFormatPr defaultRowHeight="13.8" defaultColWidth="9"/>
  <cols>
    <col min="1" max="1" customWidth="1" width="48.5" style="19"/>
    <col min="2" max="23" customWidth="0" width="9.1640625" style="19"/>
    <col min="24" max="31" customWidth="1" width="9.332031" style="19"/>
    <col min="32" max="32" customWidth="1" width="9.332031" style="907"/>
    <col min="33" max="34" customWidth="1" width="10.0" style="19"/>
    <col min="35" max="35" customWidth="1" width="9.332031" style="19"/>
    <col min="36" max="16384" customWidth="0" width="9.1640625" style="19"/>
  </cols>
  <sheetData>
    <row r="1" spans="8:8" s="908" ht="12.0" customFormat="1" customHeight="1">
      <c r="A1" s="795" t="s">
        <v>779</v>
      </c>
      <c r="B1" s="796"/>
      <c r="C1" s="796"/>
      <c r="D1" s="797"/>
      <c r="E1" s="796"/>
      <c r="F1" s="796"/>
      <c r="G1" s="798"/>
      <c r="H1" s="798"/>
      <c r="I1" s="798"/>
      <c r="J1" s="798"/>
      <c r="K1" s="798"/>
      <c r="L1" s="799" t="s">
        <v>89</v>
      </c>
      <c r="M1" s="798"/>
      <c r="N1" s="798"/>
      <c r="O1" s="44"/>
      <c r="P1" s="44"/>
      <c r="Q1" s="44"/>
      <c r="R1" s="44"/>
      <c r="S1" s="44"/>
      <c r="T1" s="44"/>
      <c r="U1" s="44"/>
      <c r="V1" s="44"/>
      <c r="W1" s="26"/>
      <c r="X1" s="26"/>
      <c r="Y1" s="26"/>
      <c r="Z1" s="24"/>
      <c r="AA1" s="24"/>
      <c r="AB1" s="24"/>
      <c r="AC1" s="24"/>
      <c r="AD1" s="24"/>
      <c r="AE1" s="24"/>
      <c r="AF1" s="35"/>
      <c r="AG1" s="24"/>
      <c r="AH1" s="24"/>
      <c r="AI1" s="25"/>
      <c r="AK1" s="799" t="s">
        <v>89</v>
      </c>
    </row>
    <row r="2" spans="8:8" s="908" ht="12.0" customFormat="1" customHeight="1">
      <c r="A2" s="909"/>
      <c r="B2" s="796"/>
      <c r="C2" s="796"/>
      <c r="D2" s="796"/>
      <c r="E2" s="796"/>
      <c r="F2" s="796"/>
      <c r="G2" s="798"/>
      <c r="H2" s="798"/>
      <c r="I2" s="798"/>
      <c r="J2" s="798"/>
      <c r="K2" s="798"/>
      <c r="L2" s="806"/>
      <c r="M2" s="798"/>
      <c r="N2" s="798"/>
      <c r="O2" s="44"/>
      <c r="P2" s="44"/>
      <c r="Q2" s="44"/>
      <c r="R2" s="44"/>
      <c r="S2" s="44"/>
      <c r="T2" s="44"/>
      <c r="U2" s="44"/>
      <c r="V2" s="44"/>
      <c r="W2" s="910"/>
      <c r="X2" s="26"/>
      <c r="Y2" s="26"/>
      <c r="Z2" s="24"/>
      <c r="AA2" s="24"/>
      <c r="AB2" s="24"/>
      <c r="AC2" s="24"/>
      <c r="AD2" s="24"/>
      <c r="AE2" s="24"/>
      <c r="AF2" s="35"/>
      <c r="AG2" s="25" t="s">
        <v>90</v>
      </c>
      <c r="AH2" s="25"/>
      <c r="AI2" s="25" t="s">
        <v>91</v>
      </c>
    </row>
    <row r="3" spans="8:8" s="908" ht="12.0" customFormat="1" customHeight="1">
      <c r="A3" s="911" t="s">
        <v>764</v>
      </c>
      <c r="B3" s="809">
        <v>1990.0</v>
      </c>
      <c r="C3" s="809">
        <v>1991.0</v>
      </c>
      <c r="D3" s="809">
        <v>1992.0</v>
      </c>
      <c r="E3" s="809">
        <v>1993.0</v>
      </c>
      <c r="F3" s="809">
        <v>1994.0</v>
      </c>
      <c r="G3" s="810">
        <v>1995.0</v>
      </c>
      <c r="H3" s="810">
        <v>1996.0</v>
      </c>
      <c r="I3" s="810">
        <v>1997.0</v>
      </c>
      <c r="J3" s="810">
        <v>1998.0</v>
      </c>
      <c r="K3" s="810">
        <v>1999.0</v>
      </c>
      <c r="L3" s="810">
        <v>2000.0</v>
      </c>
      <c r="M3" s="798">
        <v>2001.0</v>
      </c>
      <c r="N3" s="798">
        <v>2002.0</v>
      </c>
      <c r="O3" s="798">
        <v>2003.0</v>
      </c>
      <c r="P3" s="798">
        <v>2004.0</v>
      </c>
      <c r="Q3" s="798">
        <v>2005.0</v>
      </c>
      <c r="R3" s="798">
        <v>2006.0</v>
      </c>
      <c r="S3" s="798">
        <v>2007.0</v>
      </c>
      <c r="T3" s="798">
        <v>2008.0</v>
      </c>
      <c r="U3" s="798">
        <v>2009.0</v>
      </c>
      <c r="V3" s="798">
        <v>2010.0</v>
      </c>
      <c r="W3" s="26">
        <v>2011.0</v>
      </c>
      <c r="X3" s="26">
        <v>2012.0</v>
      </c>
      <c r="Y3" s="910">
        <v>2013.0</v>
      </c>
      <c r="Z3" s="44">
        <v>2014.0</v>
      </c>
      <c r="AA3" s="44">
        <v>2015.0</v>
      </c>
      <c r="AB3" s="44">
        <v>2016.0</v>
      </c>
      <c r="AC3" s="44">
        <v>2017.0</v>
      </c>
      <c r="AD3" s="44">
        <v>2018.0</v>
      </c>
      <c r="AE3" s="44">
        <v>2019.0</v>
      </c>
      <c r="AF3" s="22">
        <v>2020.0</v>
      </c>
      <c r="AG3" s="25">
        <v>2020.0</v>
      </c>
      <c r="AH3" s="25" t="s">
        <v>93</v>
      </c>
      <c r="AI3" s="25">
        <v>2020.0</v>
      </c>
    </row>
    <row r="4" spans="8:8" s="908" ht="12.0" customFormat="1" customHeight="1">
      <c r="A4" s="911"/>
      <c r="B4" s="812"/>
      <c r="C4" s="812"/>
      <c r="D4" s="812"/>
      <c r="E4" s="812"/>
      <c r="F4" s="812"/>
      <c r="G4" s="813"/>
      <c r="H4" s="813"/>
      <c r="I4" s="813"/>
      <c r="J4" s="813"/>
      <c r="K4" s="813"/>
      <c r="L4" s="813"/>
      <c r="M4" s="814"/>
      <c r="N4" s="814"/>
      <c r="O4" s="814"/>
      <c r="P4" s="814"/>
      <c r="Q4" s="814"/>
      <c r="R4" s="814"/>
      <c r="S4" s="814"/>
      <c r="T4" s="814"/>
      <c r="U4" s="814"/>
      <c r="V4" s="814"/>
      <c r="W4" s="912"/>
      <c r="X4" s="912"/>
      <c r="Y4" s="913"/>
      <c r="Z4" s="914"/>
      <c r="AA4" s="914"/>
      <c r="AB4" s="914"/>
      <c r="AC4" s="914"/>
      <c r="AD4" s="914"/>
      <c r="AE4" s="914"/>
      <c r="AF4" s="915"/>
      <c r="AG4" s="916"/>
      <c r="AH4" s="916"/>
      <c r="AI4" s="916"/>
    </row>
    <row r="5" spans="8:8" s="44" ht="12.0" customFormat="1" customHeight="1">
      <c r="A5" s="820" t="s">
        <v>94</v>
      </c>
      <c r="B5" s="917">
        <v>0.0</v>
      </c>
      <c r="C5" s="917">
        <v>0.0</v>
      </c>
      <c r="D5" s="917">
        <v>0.0</v>
      </c>
      <c r="E5" s="917">
        <v>0.0</v>
      </c>
      <c r="F5" s="917">
        <v>0.0</v>
      </c>
      <c r="G5" s="917">
        <v>0.0</v>
      </c>
      <c r="H5" s="917">
        <v>0.0</v>
      </c>
      <c r="I5" s="917">
        <v>0.0</v>
      </c>
      <c r="J5" s="917">
        <v>1.9907130740123</v>
      </c>
      <c r="K5" s="917">
        <v>2.32249858634768</v>
      </c>
      <c r="L5" s="917">
        <v>2.48839134251537</v>
      </c>
      <c r="M5" s="917">
        <v>2.48839134251537</v>
      </c>
      <c r="N5" s="917">
        <v>2.48839134251537</v>
      </c>
      <c r="O5" s="917">
        <v>2.70958168407229</v>
      </c>
      <c r="P5" s="917">
        <v>2.70958168407229</v>
      </c>
      <c r="Q5" s="917">
        <v>3.20725995257537</v>
      </c>
      <c r="R5" s="917">
        <v>3.23641875026694</v>
      </c>
      <c r="S5" s="917">
        <v>12.4535289425999</v>
      </c>
      <c r="T5" s="917">
        <v>14.9305511790733</v>
      </c>
      <c r="U5" s="917">
        <v>14.3954835302176</v>
      </c>
      <c r="V5" s="917">
        <v>16.7762089580449</v>
      </c>
      <c r="W5" s="917">
        <v>27.055243413403</v>
      </c>
      <c r="X5" s="917">
        <v>35.2112595834542</v>
      </c>
      <c r="Y5" s="917">
        <v>34.6094193518821</v>
      </c>
      <c r="Z5" s="917">
        <v>35.709822097204</v>
      </c>
      <c r="AA5" s="917">
        <v>33.5333462734004</v>
      </c>
      <c r="AB5" s="917">
        <v>32.241864561269</v>
      </c>
      <c r="AC5" s="917">
        <v>38.1274815606389</v>
      </c>
      <c r="AD5" s="917">
        <v>39.3802295266218</v>
      </c>
      <c r="AE5" s="917">
        <v>41.5957285873172</v>
      </c>
      <c r="AF5" s="918">
        <v>36.1064781884325</v>
      </c>
      <c r="AG5" s="919">
        <v>-0.131966684688831</v>
      </c>
      <c r="AH5" s="919">
        <v>0.11194229001766</v>
      </c>
      <c r="AI5" s="919">
        <v>0.0215012316797703</v>
      </c>
    </row>
    <row r="6" spans="8:8" s="44" ht="12.0" customFormat="1" customHeight="1">
      <c r="A6" s="820" t="s">
        <v>95</v>
      </c>
      <c r="B6" s="917">
        <v>0.0</v>
      </c>
      <c r="C6" s="917">
        <v>0.0</v>
      </c>
      <c r="D6" s="917">
        <v>0.0</v>
      </c>
      <c r="E6" s="917">
        <v>0.0</v>
      </c>
      <c r="F6" s="917">
        <v>0.0</v>
      </c>
      <c r="G6" s="917">
        <v>0.0</v>
      </c>
      <c r="H6" s="917">
        <v>0.0</v>
      </c>
      <c r="I6" s="917">
        <v>0.0</v>
      </c>
      <c r="J6" s="917">
        <v>0.0</v>
      </c>
      <c r="K6" s="917">
        <v>0.0</v>
      </c>
      <c r="L6" s="917">
        <v>1.46010761163966</v>
      </c>
      <c r="M6" s="917">
        <v>1.49116927134646</v>
      </c>
      <c r="N6" s="917">
        <v>1.39788524207305</v>
      </c>
      <c r="O6" s="917">
        <v>1.37974114285671</v>
      </c>
      <c r="P6" s="917">
        <v>1.40376681899055</v>
      </c>
      <c r="Q6" s="917">
        <v>1.56291406124929</v>
      </c>
      <c r="R6" s="917">
        <v>1.59489013456112</v>
      </c>
      <c r="S6" s="917">
        <v>1.53059799534219</v>
      </c>
      <c r="T6" s="917">
        <v>1.57961217116779</v>
      </c>
      <c r="U6" s="917">
        <v>1.71049990695464</v>
      </c>
      <c r="V6" s="917">
        <v>1.7902872269806</v>
      </c>
      <c r="W6" s="917">
        <v>1.65438371496578</v>
      </c>
      <c r="X6" s="917">
        <v>1.91294330596594</v>
      </c>
      <c r="Y6" s="917">
        <v>1.91551541571169</v>
      </c>
      <c r="Z6" s="917">
        <v>2.9610451639498</v>
      </c>
      <c r="AA6" s="917">
        <v>3.14895789296146</v>
      </c>
      <c r="AB6" s="917">
        <v>3.32775348912621</v>
      </c>
      <c r="AC6" s="917">
        <v>3.52478335097527</v>
      </c>
      <c r="AD6" s="917">
        <v>3.50347435022357</v>
      </c>
      <c r="AE6" s="917">
        <v>3.52757094391255</v>
      </c>
      <c r="AF6" s="918">
        <v>3.54101084422426</v>
      </c>
      <c r="AG6" s="919">
        <v>0.00380995889959568</v>
      </c>
      <c r="AH6" s="919">
        <v>0.0750663542057346</v>
      </c>
      <c r="AI6" s="919">
        <v>0.00210865468919194</v>
      </c>
    </row>
    <row r="7" spans="8:8" s="44" ht="12.0" customFormat="1" customHeight="1">
      <c r="A7" s="820" t="s">
        <v>96</v>
      </c>
      <c r="B7" s="917">
        <v>26.9695217007009</v>
      </c>
      <c r="C7" s="917">
        <v>31.2503971511281</v>
      </c>
      <c r="D7" s="917">
        <v>35.4341941326326</v>
      </c>
      <c r="E7" s="917">
        <v>41.5186391121058</v>
      </c>
      <c r="F7" s="917">
        <v>46.4939067947971</v>
      </c>
      <c r="G7" s="917">
        <v>49.8723620117281</v>
      </c>
      <c r="H7" s="917">
        <v>35.6744968909975</v>
      </c>
      <c r="I7" s="917">
        <v>45.2970549466466</v>
      </c>
      <c r="J7" s="917">
        <v>50.0526472901204</v>
      </c>
      <c r="K7" s="917">
        <v>52.0403303594539</v>
      </c>
      <c r="L7" s="917">
        <v>59.4781432791758</v>
      </c>
      <c r="M7" s="917">
        <v>63.362101998344</v>
      </c>
      <c r="N7" s="917">
        <v>75.693229483491</v>
      </c>
      <c r="O7" s="917">
        <v>102.692115901402</v>
      </c>
      <c r="P7" s="917">
        <v>129.276024172681</v>
      </c>
      <c r="Q7" s="917">
        <v>151.467790537562</v>
      </c>
      <c r="R7" s="917">
        <v>212.271807076389</v>
      </c>
      <c r="S7" s="917">
        <v>268.109541920601</v>
      </c>
      <c r="T7" s="917">
        <v>365.226856328429</v>
      </c>
      <c r="U7" s="917">
        <v>416.060452072105</v>
      </c>
      <c r="V7" s="917">
        <v>478.333977089452</v>
      </c>
      <c r="W7" s="917">
        <v>514.518167099642</v>
      </c>
      <c r="X7" s="917">
        <v>513.417387270345</v>
      </c>
      <c r="Y7" s="917">
        <v>556.418352276051</v>
      </c>
      <c r="Z7" s="917">
        <v>563.987034777878</v>
      </c>
      <c r="AA7" s="917">
        <v>586.433093659556</v>
      </c>
      <c r="AB7" s="917">
        <v>632.462282303636</v>
      </c>
      <c r="AC7" s="917">
        <v>633.251516552702</v>
      </c>
      <c r="AD7" s="917">
        <v>626.366504268629</v>
      </c>
      <c r="AE7" s="917">
        <v>626.034215654046</v>
      </c>
      <c r="AF7" s="918">
        <v>558.004068467546</v>
      </c>
      <c r="AG7" s="919">
        <v>-0.108668416973704</v>
      </c>
      <c r="AH7" s="919">
        <v>0.0417035959476653</v>
      </c>
      <c r="AI7" s="919">
        <v>0.332288701538851</v>
      </c>
    </row>
    <row r="8" spans="8:8" s="920" ht="12.0" customFormat="1" customHeight="1">
      <c r="A8" s="825" t="s">
        <v>97</v>
      </c>
      <c r="B8" s="921">
        <v>26.9695217007009</v>
      </c>
      <c r="C8" s="921">
        <v>31.2503971511281</v>
      </c>
      <c r="D8" s="921">
        <v>35.4341941326326</v>
      </c>
      <c r="E8" s="921">
        <v>41.5186391121058</v>
      </c>
      <c r="F8" s="921">
        <v>46.4939067947971</v>
      </c>
      <c r="G8" s="921">
        <v>49.8723620117281</v>
      </c>
      <c r="H8" s="921">
        <v>35.6744968909975</v>
      </c>
      <c r="I8" s="921">
        <v>45.2970549466466</v>
      </c>
      <c r="J8" s="921">
        <v>52.0433603641327</v>
      </c>
      <c r="K8" s="921">
        <v>54.3628289458015</v>
      </c>
      <c r="L8" s="921">
        <v>63.4266422333309</v>
      </c>
      <c r="M8" s="921">
        <v>67.3416626122059</v>
      </c>
      <c r="N8" s="921">
        <v>79.5795060680794</v>
      </c>
      <c r="O8" s="921">
        <v>106.781438728331</v>
      </c>
      <c r="P8" s="921">
        <v>133.389372675744</v>
      </c>
      <c r="Q8" s="921">
        <v>156.237964551386</v>
      </c>
      <c r="R8" s="921">
        <v>217.103115961217</v>
      </c>
      <c r="S8" s="921">
        <v>282.093668858543</v>
      </c>
      <c r="T8" s="921">
        <v>381.73701967867</v>
      </c>
      <c r="U8" s="921">
        <v>432.166435509278</v>
      </c>
      <c r="V8" s="921">
        <v>496.900473274477</v>
      </c>
      <c r="W8" s="921">
        <v>543.227794228011</v>
      </c>
      <c r="X8" s="921">
        <v>550.541590159765</v>
      </c>
      <c r="Y8" s="921">
        <v>592.943287043644</v>
      </c>
      <c r="Z8" s="921">
        <v>602.657902039032</v>
      </c>
      <c r="AA8" s="921">
        <v>623.115397825918</v>
      </c>
      <c r="AB8" s="921">
        <v>668.031900354031</v>
      </c>
      <c r="AC8" s="921">
        <v>674.903781464316</v>
      </c>
      <c r="AD8" s="921">
        <v>669.250208145475</v>
      </c>
      <c r="AE8" s="921">
        <v>671.157515185275</v>
      </c>
      <c r="AF8" s="921">
        <v>597.651557500203</v>
      </c>
      <c r="AG8" s="922">
        <v>-0.109521172037806</v>
      </c>
      <c r="AH8" s="922">
        <v>0.0450025310712134</v>
      </c>
      <c r="AI8" s="922">
        <v>0.355898587907813</v>
      </c>
    </row>
    <row r="9" spans="8:8" s="920" ht="12.0" customFormat="1" customHeight="1">
      <c r="A9" s="828"/>
      <c r="B9" s="917"/>
      <c r="C9" s="917"/>
      <c r="D9" s="917"/>
      <c r="E9" s="917"/>
      <c r="F9" s="917"/>
      <c r="G9" s="917"/>
      <c r="H9" s="917"/>
      <c r="I9" s="917"/>
      <c r="J9" s="917"/>
      <c r="K9" s="917"/>
      <c r="L9" s="917"/>
      <c r="M9" s="917"/>
      <c r="N9" s="917"/>
      <c r="O9" s="917"/>
      <c r="P9" s="917"/>
      <c r="Q9" s="917"/>
      <c r="R9" s="917"/>
      <c r="S9" s="917"/>
      <c r="T9" s="917"/>
      <c r="U9" s="917"/>
      <c r="V9" s="917"/>
      <c r="W9" s="917"/>
      <c r="X9" s="917"/>
      <c r="Y9" s="917"/>
      <c r="Z9" s="917"/>
      <c r="AA9" s="917"/>
      <c r="AB9" s="917"/>
      <c r="AC9" s="917"/>
      <c r="AD9" s="917"/>
      <c r="AE9" s="917"/>
      <c r="AF9" s="918"/>
      <c r="AG9" s="923"/>
      <c r="AH9" s="923"/>
      <c r="AI9" s="923"/>
    </row>
    <row r="10" spans="8:8" s="920" ht="12.0" customFormat="1" customHeight="1">
      <c r="A10" s="830" t="s">
        <v>98</v>
      </c>
      <c r="B10" s="917">
        <v>0.0</v>
      </c>
      <c r="C10" s="917">
        <v>0.0</v>
      </c>
      <c r="D10" s="917">
        <v>0.0</v>
      </c>
      <c r="E10" s="917">
        <v>0.0</v>
      </c>
      <c r="F10" s="917">
        <v>0.0</v>
      </c>
      <c r="G10" s="917">
        <v>0.0</v>
      </c>
      <c r="H10" s="917">
        <v>0.0</v>
      </c>
      <c r="I10" s="917">
        <v>0.0</v>
      </c>
      <c r="J10" s="917">
        <v>0.0</v>
      </c>
      <c r="K10" s="917">
        <v>0.0</v>
      </c>
      <c r="L10" s="917">
        <v>0.0</v>
      </c>
      <c r="M10" s="917">
        <v>0.0</v>
      </c>
      <c r="N10" s="917">
        <v>0.0</v>
      </c>
      <c r="O10" s="917">
        <v>0.0</v>
      </c>
      <c r="P10" s="917">
        <v>0.0</v>
      </c>
      <c r="Q10" s="917">
        <v>0.0</v>
      </c>
      <c r="R10" s="917">
        <v>0.0</v>
      </c>
      <c r="S10" s="917">
        <v>0.0</v>
      </c>
      <c r="T10" s="917">
        <v>0.0</v>
      </c>
      <c r="U10" s="917">
        <v>0.0</v>
      </c>
      <c r="V10" s="917">
        <v>9.54724943930898</v>
      </c>
      <c r="W10" s="917">
        <v>14.0953023399984</v>
      </c>
      <c r="X10" s="917">
        <v>17.3563575335654</v>
      </c>
      <c r="Y10" s="917">
        <v>19.1840645702375</v>
      </c>
      <c r="Z10" s="917">
        <v>22.389653465995</v>
      </c>
      <c r="AA10" s="917">
        <v>24.3878430050578</v>
      </c>
      <c r="AB10" s="917">
        <v>25.7778118221608</v>
      </c>
      <c r="AC10" s="917">
        <v>29.7018229533893</v>
      </c>
      <c r="AD10" s="917">
        <v>28.3579682326531</v>
      </c>
      <c r="AE10" s="917">
        <v>28.9639093215973</v>
      </c>
      <c r="AF10" s="918">
        <v>15.5047384878978</v>
      </c>
      <c r="AG10" s="923">
        <v>-0.464687645726867</v>
      </c>
      <c r="AH10" s="923" t="s">
        <v>114</v>
      </c>
      <c r="AI10" s="923">
        <v>0.00923299615716449</v>
      </c>
    </row>
    <row r="11" spans="8:8" s="920" ht="12.0" customFormat="1" customHeight="1">
      <c r="A11" s="831" t="s">
        <v>99</v>
      </c>
      <c r="B11" s="917">
        <v>109.753416779669</v>
      </c>
      <c r="C11" s="917">
        <v>114.41963249251</v>
      </c>
      <c r="D11" s="917">
        <v>111.654153429914</v>
      </c>
      <c r="E11" s="917">
        <v>116.753262913224</v>
      </c>
      <c r="F11" s="917">
        <v>124.531204326892</v>
      </c>
      <c r="G11" s="917">
        <v>128.770281300752</v>
      </c>
      <c r="H11" s="917">
        <v>133.69159779777</v>
      </c>
      <c r="I11" s="917">
        <v>129.526387547784</v>
      </c>
      <c r="J11" s="917">
        <v>127.141492684213</v>
      </c>
      <c r="K11" s="917">
        <v>127.434288114753</v>
      </c>
      <c r="L11" s="917">
        <v>108.801228344609</v>
      </c>
      <c r="M11" s="917">
        <v>97.8159855828585</v>
      </c>
      <c r="N11" s="917">
        <v>110.470601155585</v>
      </c>
      <c r="O11" s="917">
        <v>105.000910388458</v>
      </c>
      <c r="P11" s="917">
        <v>116.754377197681</v>
      </c>
      <c r="Q11" s="917">
        <v>126.694300311041</v>
      </c>
      <c r="R11" s="917">
        <v>118.176900846502</v>
      </c>
      <c r="S11" s="917">
        <v>164.069937839434</v>
      </c>
      <c r="T11" s="917">
        <v>218.787627120695</v>
      </c>
      <c r="U11" s="917">
        <v>240.546321818696</v>
      </c>
      <c r="V11" s="917">
        <v>256.972122159098</v>
      </c>
      <c r="W11" s="917">
        <v>234.687557845655</v>
      </c>
      <c r="X11" s="917">
        <v>221.58913005744</v>
      </c>
      <c r="Y11" s="917">
        <v>260.957193780148</v>
      </c>
      <c r="Z11" s="917">
        <v>288.091739221452</v>
      </c>
      <c r="AA11" s="917">
        <v>341.456437914995</v>
      </c>
      <c r="AB11" s="917">
        <v>309.516317058975</v>
      </c>
      <c r="AC11" s="917">
        <v>326.01022198423</v>
      </c>
      <c r="AD11" s="917">
        <v>378.168675063003</v>
      </c>
      <c r="AE11" s="917">
        <v>420.001185643141</v>
      </c>
      <c r="AF11" s="918">
        <v>418.408196341046</v>
      </c>
      <c r="AG11" s="923">
        <v>-0.0037928209646737</v>
      </c>
      <c r="AH11" s="923">
        <v>0.0573169136952412</v>
      </c>
      <c r="AI11" s="923">
        <v>0.249160040458496</v>
      </c>
    </row>
    <row r="12" spans="8:8" s="920" ht="12.0" customFormat="1" customHeight="1">
      <c r="A12" s="831" t="s">
        <v>101</v>
      </c>
      <c r="B12" s="917">
        <v>0.0</v>
      </c>
      <c r="C12" s="917">
        <v>0.0</v>
      </c>
      <c r="D12" s="917">
        <v>0.0</v>
      </c>
      <c r="E12" s="917">
        <v>0.0</v>
      </c>
      <c r="F12" s="917">
        <v>0.0</v>
      </c>
      <c r="G12" s="917">
        <v>0.0</v>
      </c>
      <c r="H12" s="917">
        <v>0.0</v>
      </c>
      <c r="I12" s="917">
        <v>0.0</v>
      </c>
      <c r="J12" s="917">
        <v>0.0</v>
      </c>
      <c r="K12" s="917">
        <v>0.0</v>
      </c>
      <c r="L12" s="917">
        <v>0.0</v>
      </c>
      <c r="M12" s="917">
        <v>0.0</v>
      </c>
      <c r="N12" s="917">
        <v>0.0</v>
      </c>
      <c r="O12" s="917">
        <v>0.0</v>
      </c>
      <c r="P12" s="917">
        <v>0.0</v>
      </c>
      <c r="Q12" s="917">
        <v>0.275356867472573</v>
      </c>
      <c r="R12" s="917">
        <v>2.31945560675292</v>
      </c>
      <c r="S12" s="917">
        <v>2.76327265714355</v>
      </c>
      <c r="T12" s="917">
        <v>4.14782230086767</v>
      </c>
      <c r="U12" s="917">
        <v>6.56497355070512</v>
      </c>
      <c r="V12" s="917">
        <v>10.0557238657364</v>
      </c>
      <c r="W12" s="917">
        <v>11.5129087766319</v>
      </c>
      <c r="X12" s="917">
        <v>12.011891334815</v>
      </c>
      <c r="Y12" s="917">
        <v>12.1949700069266</v>
      </c>
      <c r="Z12" s="917">
        <v>12.6245180341654</v>
      </c>
      <c r="AA12" s="917">
        <v>13.3596422640063</v>
      </c>
      <c r="AB12" s="917">
        <v>12.9140457247114</v>
      </c>
      <c r="AC12" s="917">
        <v>13.6192812010654</v>
      </c>
      <c r="AD12" s="917">
        <v>15.4331463507235</v>
      </c>
      <c r="AE12" s="917">
        <v>15.567195962279</v>
      </c>
      <c r="AF12" s="918">
        <v>13.8769283910766</v>
      </c>
      <c r="AG12" s="923">
        <v>-0.108578807339366</v>
      </c>
      <c r="AH12" s="923">
        <v>0.0901788221870949</v>
      </c>
      <c r="AI12" s="923">
        <v>0.00826364318289311</v>
      </c>
    </row>
    <row r="13" spans="8:8" s="920" ht="12.0" customFormat="1" customHeight="1">
      <c r="A13" s="831" t="s">
        <v>215</v>
      </c>
      <c r="B13" s="917">
        <v>25.8442822702043</v>
      </c>
      <c r="C13" s="917">
        <v>26.0954996354107</v>
      </c>
      <c r="D13" s="917">
        <v>20.7613883692731</v>
      </c>
      <c r="E13" s="917">
        <v>16.7270466676039</v>
      </c>
      <c r="F13" s="917">
        <v>16.5542075549796</v>
      </c>
      <c r="G13" s="917">
        <v>17.4755103308218</v>
      </c>
      <c r="H13" s="917">
        <v>16.515550315489</v>
      </c>
      <c r="I13" s="917">
        <v>17.3105361034778</v>
      </c>
      <c r="J13" s="917">
        <v>17.4044667052845</v>
      </c>
      <c r="K13" s="917">
        <v>16.8322664025946</v>
      </c>
      <c r="L13" s="917">
        <v>16.7627284114807</v>
      </c>
      <c r="M13" s="917">
        <v>16.0744783679549</v>
      </c>
      <c r="N13" s="917">
        <v>15.5384672588068</v>
      </c>
      <c r="O13" s="917">
        <v>15.7836659989238</v>
      </c>
      <c r="P13" s="917">
        <v>15.2444760554397</v>
      </c>
      <c r="Q13" s="917">
        <v>14.6598952654616</v>
      </c>
      <c r="R13" s="917">
        <v>11.5483703258723</v>
      </c>
      <c r="S13" s="917">
        <v>7.09675487866693</v>
      </c>
      <c r="T13" s="917">
        <v>7.39956539583077</v>
      </c>
      <c r="U13" s="917">
        <v>8.76725191339319</v>
      </c>
      <c r="V13" s="917">
        <v>10.602033355262</v>
      </c>
      <c r="W13" s="917">
        <v>11.5544854842904</v>
      </c>
      <c r="X13" s="917">
        <v>13.5563008296585</v>
      </c>
      <c r="Y13" s="917">
        <v>14.6817163161599</v>
      </c>
      <c r="Z13" s="917">
        <v>15.1929292363821</v>
      </c>
      <c r="AA13" s="917">
        <v>15.7370579447183</v>
      </c>
      <c r="AB13" s="917">
        <v>16.7478029696895</v>
      </c>
      <c r="AC13" s="917">
        <v>17.521830481713</v>
      </c>
      <c r="AD13" s="917">
        <v>17.2937462301061</v>
      </c>
      <c r="AE13" s="917">
        <v>17.3781587541897</v>
      </c>
      <c r="AF13" s="918">
        <v>15.9486114755911</v>
      </c>
      <c r="AG13" s="923">
        <v>-0.0822611473873178</v>
      </c>
      <c r="AH13" s="923">
        <v>0.0708139676726898</v>
      </c>
      <c r="AI13" s="923">
        <v>0.00949732035668844</v>
      </c>
    </row>
    <row r="14" spans="8:8" s="44" ht="12.0" customFormat="1" customHeight="1">
      <c r="A14" s="832" t="s">
        <v>109</v>
      </c>
      <c r="B14" s="921">
        <v>135.597699049873</v>
      </c>
      <c r="C14" s="921">
        <v>140.515132127921</v>
      </c>
      <c r="D14" s="921">
        <v>132.415541799187</v>
      </c>
      <c r="E14" s="921">
        <v>133.480309580828</v>
      </c>
      <c r="F14" s="921">
        <v>141.085411881871</v>
      </c>
      <c r="G14" s="921">
        <v>146.245791631574</v>
      </c>
      <c r="H14" s="921">
        <v>150.207148113259</v>
      </c>
      <c r="I14" s="921">
        <v>146.836923651262</v>
      </c>
      <c r="J14" s="921">
        <v>144.545959389497</v>
      </c>
      <c r="K14" s="921">
        <v>144.266554517348</v>
      </c>
      <c r="L14" s="921">
        <v>125.563956756089</v>
      </c>
      <c r="M14" s="921">
        <v>113.890463950813</v>
      </c>
      <c r="N14" s="921">
        <v>126.009068414392</v>
      </c>
      <c r="O14" s="921">
        <v>120.784576387381</v>
      </c>
      <c r="P14" s="921">
        <v>131.99885325312</v>
      </c>
      <c r="Q14" s="921">
        <v>141.629552443976</v>
      </c>
      <c r="R14" s="921">
        <v>132.044726779128</v>
      </c>
      <c r="S14" s="921">
        <v>173.929965375244</v>
      </c>
      <c r="T14" s="921">
        <v>230.335014817394</v>
      </c>
      <c r="U14" s="921">
        <v>255.878547282794</v>
      </c>
      <c r="V14" s="921">
        <v>287.177128819406</v>
      </c>
      <c r="W14" s="921">
        <v>271.850254446576</v>
      </c>
      <c r="X14" s="921">
        <v>264.513679755479</v>
      </c>
      <c r="Y14" s="921">
        <v>307.017944673472</v>
      </c>
      <c r="Z14" s="921">
        <v>338.298839957994</v>
      </c>
      <c r="AA14" s="921">
        <v>394.940981128778</v>
      </c>
      <c r="AB14" s="921">
        <v>364.955977575536</v>
      </c>
      <c r="AC14" s="921">
        <v>386.853156620397</v>
      </c>
      <c r="AD14" s="921">
        <v>439.253535876486</v>
      </c>
      <c r="AE14" s="921">
        <v>481.910449681207</v>
      </c>
      <c r="AF14" s="921">
        <v>463.738474695612</v>
      </c>
      <c r="AG14" s="924">
        <v>-0.0377081986863262</v>
      </c>
      <c r="AH14" s="924">
        <v>0.0653522973046983</v>
      </c>
      <c r="AI14" s="924">
        <v>0.276154000155242</v>
      </c>
    </row>
    <row r="15" spans="8:8" s="44" ht="12.0" customFormat="1" customHeight="1">
      <c r="A15" s="834"/>
      <c r="B15" s="917"/>
      <c r="C15" s="917"/>
      <c r="D15" s="917"/>
      <c r="E15" s="917"/>
      <c r="F15" s="917"/>
      <c r="G15" s="917"/>
      <c r="H15" s="917"/>
      <c r="I15" s="917"/>
      <c r="J15" s="917"/>
      <c r="K15" s="917"/>
      <c r="L15" s="917"/>
      <c r="M15" s="917"/>
      <c r="N15" s="917"/>
      <c r="O15" s="917"/>
      <c r="P15" s="917"/>
      <c r="Q15" s="917"/>
      <c r="R15" s="917"/>
      <c r="S15" s="917"/>
      <c r="T15" s="917"/>
      <c r="U15" s="917"/>
      <c r="V15" s="917"/>
      <c r="W15" s="917"/>
      <c r="X15" s="917"/>
      <c r="Y15" s="917"/>
      <c r="Z15" s="917"/>
      <c r="AA15" s="917"/>
      <c r="AB15" s="917"/>
      <c r="AC15" s="917"/>
      <c r="AD15" s="917"/>
      <c r="AE15" s="917"/>
      <c r="AF15" s="918"/>
      <c r="AG15" s="919"/>
      <c r="AH15" s="919"/>
      <c r="AI15" s="919"/>
    </row>
    <row r="16" spans="8:8" s="44" ht="12.0" customFormat="1" customHeight="1">
      <c r="A16" s="831" t="s">
        <v>110</v>
      </c>
      <c r="B16" s="917">
        <v>0.118915040139992</v>
      </c>
      <c r="C16" s="917">
        <v>0.131988941413403</v>
      </c>
      <c r="D16" s="917">
        <v>0.145786628651747</v>
      </c>
      <c r="E16" s="917">
        <v>0.168043152922602</v>
      </c>
      <c r="F16" s="917">
        <v>0.11848504914168</v>
      </c>
      <c r="G16" s="917">
        <v>0.211510640465046</v>
      </c>
      <c r="H16" s="917">
        <v>0.206869618106314</v>
      </c>
      <c r="I16" s="917">
        <v>0.245660972596093</v>
      </c>
      <c r="J16" s="917">
        <v>0.251310510737808</v>
      </c>
      <c r="K16" s="917">
        <v>0.295813442719944</v>
      </c>
      <c r="L16" s="917">
        <v>0.318174767462101</v>
      </c>
      <c r="M16" s="917">
        <v>0.365992523665943</v>
      </c>
      <c r="N16" s="917">
        <v>0.378654000444588</v>
      </c>
      <c r="O16" s="917">
        <v>0.392952708919662</v>
      </c>
      <c r="P16" s="917">
        <v>0.399499240117935</v>
      </c>
      <c r="Q16" s="917">
        <v>1.52402903993695</v>
      </c>
      <c r="R16" s="917">
        <v>5.47490867064308</v>
      </c>
      <c r="S16" s="917">
        <v>6.37479713714908</v>
      </c>
      <c r="T16" s="917">
        <v>7.72808582766131</v>
      </c>
      <c r="U16" s="917">
        <v>9.83373478934132</v>
      </c>
      <c r="V16" s="917">
        <v>9.58465579268357</v>
      </c>
      <c r="W16" s="917">
        <v>9.63258131247112</v>
      </c>
      <c r="X16" s="917">
        <v>9.50465677113763</v>
      </c>
      <c r="Y16" s="917">
        <v>8.38701583850717</v>
      </c>
      <c r="Z16" s="917">
        <v>10.4230703719586</v>
      </c>
      <c r="AA16" s="917">
        <v>12.4151343712957</v>
      </c>
      <c r="AB16" s="917">
        <v>10.2615583054478</v>
      </c>
      <c r="AC16" s="917">
        <v>8.9756740251381</v>
      </c>
      <c r="AD16" s="917">
        <v>9.37617041088863</v>
      </c>
      <c r="AE16" s="917">
        <v>9.43153913807429</v>
      </c>
      <c r="AF16" s="918">
        <v>8.34370535302402</v>
      </c>
      <c r="AG16" s="919">
        <v>-0.115340006453324</v>
      </c>
      <c r="AH16" s="919">
        <v>-0.00416724278199754</v>
      </c>
      <c r="AI16" s="919">
        <v>0.00496863584775165</v>
      </c>
    </row>
    <row r="17" spans="8:8" s="44" ht="12.0" customFormat="1" customHeight="1">
      <c r="A17" s="831" t="s">
        <v>111</v>
      </c>
      <c r="B17" s="917">
        <v>0.0</v>
      </c>
      <c r="C17" s="917">
        <v>0.0</v>
      </c>
      <c r="D17" s="917">
        <v>0.0</v>
      </c>
      <c r="E17" s="917">
        <v>0.0</v>
      </c>
      <c r="F17" s="917">
        <v>0.0</v>
      </c>
      <c r="G17" s="917">
        <v>0.0</v>
      </c>
      <c r="H17" s="917">
        <v>0.0</v>
      </c>
      <c r="I17" s="917">
        <v>0.0</v>
      </c>
      <c r="J17" s="917">
        <v>0.0</v>
      </c>
      <c r="K17" s="917">
        <v>0.0</v>
      </c>
      <c r="L17" s="917">
        <v>0.0</v>
      </c>
      <c r="M17" s="917">
        <v>0.0</v>
      </c>
      <c r="N17" s="917">
        <v>0.0</v>
      </c>
      <c r="O17" s="917">
        <v>0.0</v>
      </c>
      <c r="P17" s="917">
        <v>0.0</v>
      </c>
      <c r="Q17" s="917">
        <v>0.0</v>
      </c>
      <c r="R17" s="917">
        <v>0.0</v>
      </c>
      <c r="S17" s="917">
        <v>0.0</v>
      </c>
      <c r="T17" s="917">
        <v>0.0</v>
      </c>
      <c r="U17" s="917">
        <v>2.4582518398813</v>
      </c>
      <c r="V17" s="917">
        <v>6.66796242902519</v>
      </c>
      <c r="W17" s="917">
        <v>6.5933072916253</v>
      </c>
      <c r="X17" s="917">
        <v>6.49558252779397</v>
      </c>
      <c r="Y17" s="917">
        <v>6.44326221295145</v>
      </c>
      <c r="Z17" s="917">
        <v>7.73893558991034</v>
      </c>
      <c r="AA17" s="917">
        <v>4.8347376447478</v>
      </c>
      <c r="AB17" s="917">
        <v>8.12222519177615</v>
      </c>
      <c r="AC17" s="917">
        <v>8.79023485952015</v>
      </c>
      <c r="AD17" s="917">
        <v>8.7076057448222</v>
      </c>
      <c r="AE17" s="917">
        <v>8.73577752730453</v>
      </c>
      <c r="AF17" s="918">
        <v>10.7989030771868</v>
      </c>
      <c r="AG17" s="919">
        <v>0.236169653294598</v>
      </c>
      <c r="AH17" s="919">
        <v>0.135187288182738</v>
      </c>
      <c r="AI17" s="919">
        <v>0.00643069411916125</v>
      </c>
    </row>
    <row r="18" spans="8:8" s="44" ht="12.0" customFormat="1" customHeight="1">
      <c r="A18" s="831" t="s">
        <v>119</v>
      </c>
      <c r="B18" s="917">
        <v>0.0</v>
      </c>
      <c r="C18" s="917">
        <v>0.0</v>
      </c>
      <c r="D18" s="917">
        <v>0.0</v>
      </c>
      <c r="E18" s="917">
        <v>0.0</v>
      </c>
      <c r="F18" s="917">
        <v>0.0</v>
      </c>
      <c r="G18" s="917">
        <v>0.0</v>
      </c>
      <c r="H18" s="917">
        <v>0.0</v>
      </c>
      <c r="I18" s="917">
        <v>0.0</v>
      </c>
      <c r="J18" s="917">
        <v>0.0</v>
      </c>
      <c r="K18" s="917">
        <v>0.0</v>
      </c>
      <c r="L18" s="917">
        <v>0.0</v>
      </c>
      <c r="M18" s="917">
        <v>0.0</v>
      </c>
      <c r="N18" s="917">
        <v>0.0119993162972733</v>
      </c>
      <c r="O18" s="917">
        <v>0.0719958977836398</v>
      </c>
      <c r="P18" s="917">
        <v>0.0837657189604734</v>
      </c>
      <c r="Q18" s="917">
        <v>0.0</v>
      </c>
      <c r="R18" s="917">
        <v>0.0120048275153192</v>
      </c>
      <c r="S18" s="917">
        <v>0.0239923332422824</v>
      </c>
      <c r="T18" s="917">
        <v>1.37832405182914</v>
      </c>
      <c r="U18" s="917">
        <v>2.33153465247116</v>
      </c>
      <c r="V18" s="917">
        <v>2.32580498087832</v>
      </c>
      <c r="W18" s="917">
        <v>3.45978003975962</v>
      </c>
      <c r="X18" s="917">
        <v>3.42754761033994</v>
      </c>
      <c r="Y18" s="917">
        <v>3.81382553850333</v>
      </c>
      <c r="Z18" s="917">
        <v>8.13116826211181</v>
      </c>
      <c r="AA18" s="917">
        <v>8.12714046411334</v>
      </c>
      <c r="AB18" s="917">
        <v>2.94319566585599</v>
      </c>
      <c r="AC18" s="917">
        <v>6.50550219305323</v>
      </c>
      <c r="AD18" s="917">
        <v>6.19193586826324</v>
      </c>
      <c r="AE18" s="917">
        <v>7.17502484965383</v>
      </c>
      <c r="AF18" s="918">
        <v>7.44983169993706</v>
      </c>
      <c r="AG18" s="919">
        <v>0.0383004736626782</v>
      </c>
      <c r="AH18" s="919">
        <v>0.118969253862556</v>
      </c>
      <c r="AI18" s="919">
        <v>0.00443633844651624</v>
      </c>
    </row>
    <row r="19" spans="8:8" s="44" ht="12.0" customFormat="1" customHeight="1">
      <c r="A19" s="831" t="s">
        <v>120</v>
      </c>
      <c r="B19" s="917">
        <v>0.0</v>
      </c>
      <c r="C19" s="917">
        <v>0.0</v>
      </c>
      <c r="D19" s="917">
        <v>0.116439826906776</v>
      </c>
      <c r="E19" s="917">
        <v>0.583297277186562</v>
      </c>
      <c r="F19" s="917">
        <v>1.76256929300804</v>
      </c>
      <c r="G19" s="917">
        <v>2.80116536401147</v>
      </c>
      <c r="H19" s="917">
        <v>4.18734297742325</v>
      </c>
      <c r="I19" s="917">
        <v>5.49106360666559</v>
      </c>
      <c r="J19" s="917">
        <v>4.71498419397056</v>
      </c>
      <c r="K19" s="917">
        <v>4.92000220745741</v>
      </c>
      <c r="L19" s="917">
        <v>5.86752393504976</v>
      </c>
      <c r="M19" s="917">
        <v>5.96439679885546</v>
      </c>
      <c r="N19" s="917">
        <v>6.25359945320795</v>
      </c>
      <c r="O19" s="917">
        <v>5.74623985177617</v>
      </c>
      <c r="P19" s="917">
        <v>6.24977033386344</v>
      </c>
      <c r="Q19" s="917">
        <v>10.6110122125574</v>
      </c>
      <c r="R19" s="917">
        <v>12.8502864703742</v>
      </c>
      <c r="S19" s="917">
        <v>25.8928102322015</v>
      </c>
      <c r="T19" s="917">
        <v>41.9033201378086</v>
      </c>
      <c r="U19" s="917">
        <v>44.9558772406835</v>
      </c>
      <c r="V19" s="917">
        <v>44.0577704230093</v>
      </c>
      <c r="W19" s="917">
        <v>43.519886603856</v>
      </c>
      <c r="X19" s="917">
        <v>47.5132376324449</v>
      </c>
      <c r="Y19" s="917">
        <v>48.5256559552199</v>
      </c>
      <c r="Z19" s="917">
        <v>52.3258045555405</v>
      </c>
      <c r="AA19" s="917">
        <v>52.7824213535382</v>
      </c>
      <c r="AB19" s="917">
        <v>52.9567570579417</v>
      </c>
      <c r="AC19" s="917">
        <v>53.5168155089892</v>
      </c>
      <c r="AD19" s="917">
        <v>52.9081606261524</v>
      </c>
      <c r="AE19" s="917">
        <v>55.0932041276932</v>
      </c>
      <c r="AF19" s="918">
        <v>49.4383378820014</v>
      </c>
      <c r="AG19" s="919">
        <v>-0.102641811004224</v>
      </c>
      <c r="AH19" s="919">
        <v>0.020542641035419</v>
      </c>
      <c r="AI19" s="919">
        <v>0.0294402891114488</v>
      </c>
    </row>
    <row r="20" spans="8:8" s="44" ht="12.0" customFormat="1" customHeight="1">
      <c r="A20" s="831" t="s">
        <v>121</v>
      </c>
      <c r="B20" s="917">
        <v>0.0</v>
      </c>
      <c r="C20" s="917">
        <v>0.0</v>
      </c>
      <c r="D20" s="917">
        <v>0.082572865192701</v>
      </c>
      <c r="E20" s="917">
        <v>0.0828027384607247</v>
      </c>
      <c r="F20" s="917">
        <v>0.463578945658911</v>
      </c>
      <c r="G20" s="917">
        <v>0.579404176209449</v>
      </c>
      <c r="H20" s="917">
        <v>0.907614377148917</v>
      </c>
      <c r="I20" s="917">
        <v>1.48863445272379</v>
      </c>
      <c r="J20" s="917">
        <v>1.65376742527273</v>
      </c>
      <c r="K20" s="917">
        <v>2.15322437372036</v>
      </c>
      <c r="L20" s="917">
        <v>4.12977716114853</v>
      </c>
      <c r="M20" s="917">
        <v>5.79764875953551</v>
      </c>
      <c r="N20" s="917">
        <v>9.11024647511243</v>
      </c>
      <c r="O20" s="917">
        <v>13.0536202270203</v>
      </c>
      <c r="P20" s="917">
        <v>17.3522536060993</v>
      </c>
      <c r="Q20" s="917">
        <v>32.1386638035495</v>
      </c>
      <c r="R20" s="917">
        <v>51.2526467845274</v>
      </c>
      <c r="S20" s="917">
        <v>58.2601179043396</v>
      </c>
      <c r="T20" s="917">
        <v>50.97845435408</v>
      </c>
      <c r="U20" s="917">
        <v>50.7914104662681</v>
      </c>
      <c r="V20" s="917">
        <v>50.8391731912224</v>
      </c>
      <c r="W20" s="917">
        <v>52.9443390389849</v>
      </c>
      <c r="X20" s="917">
        <v>56.246257612895</v>
      </c>
      <c r="Y20" s="917">
        <v>50.468015707642</v>
      </c>
      <c r="Z20" s="917">
        <v>52.9169387518979</v>
      </c>
      <c r="AA20" s="917">
        <v>49.607682510479</v>
      </c>
      <c r="AB20" s="917">
        <v>49.5786758241901</v>
      </c>
      <c r="AC20" s="917">
        <v>50.5918542600646</v>
      </c>
      <c r="AD20" s="917">
        <v>52.7341115182831</v>
      </c>
      <c r="AE20" s="917">
        <v>51.8351235648985</v>
      </c>
      <c r="AF20" s="918">
        <v>63.1122425785438</v>
      </c>
      <c r="AG20" s="919">
        <v>0.217557482997531</v>
      </c>
      <c r="AH20" s="919">
        <v>0.00203614268955854</v>
      </c>
      <c r="AI20" s="919">
        <v>0.037583032674338</v>
      </c>
    </row>
    <row r="21" spans="8:8" s="44" ht="12.0" customFormat="1" customHeight="1">
      <c r="A21" s="831" t="s">
        <v>126</v>
      </c>
      <c r="B21" s="917">
        <v>0.0</v>
      </c>
      <c r="C21" s="917">
        <v>0.0</v>
      </c>
      <c r="D21" s="917">
        <v>0.0</v>
      </c>
      <c r="E21" s="917">
        <v>0.0</v>
      </c>
      <c r="F21" s="917">
        <v>0.0</v>
      </c>
      <c r="G21" s="917">
        <v>0.0</v>
      </c>
      <c r="H21" s="917">
        <v>0.0</v>
      </c>
      <c r="I21" s="917">
        <v>0.0</v>
      </c>
      <c r="J21" s="917">
        <v>0.0</v>
      </c>
      <c r="K21" s="917">
        <v>0.0</v>
      </c>
      <c r="L21" s="917">
        <v>0.0</v>
      </c>
      <c r="M21" s="917">
        <v>0.0</v>
      </c>
      <c r="N21" s="917">
        <v>0.0</v>
      </c>
      <c r="O21" s="917">
        <v>0.0</v>
      </c>
      <c r="P21" s="917">
        <v>4.42638758186551</v>
      </c>
      <c r="Q21" s="917">
        <v>3.11519155777555</v>
      </c>
      <c r="R21" s="917">
        <v>3.51075585048996</v>
      </c>
      <c r="S21" s="917">
        <v>3.1870041175739</v>
      </c>
      <c r="T21" s="917">
        <v>12.8314036599667</v>
      </c>
      <c r="U21" s="917">
        <v>20.7674961900498</v>
      </c>
      <c r="V21" s="917">
        <v>25.5686539495993</v>
      </c>
      <c r="W21" s="917">
        <v>25.2599572692272</v>
      </c>
      <c r="X21" s="917">
        <v>28.1190164071599</v>
      </c>
      <c r="Y21" s="917">
        <v>23.6724123274739</v>
      </c>
      <c r="Z21" s="917">
        <v>20.2214180265198</v>
      </c>
      <c r="AA21" s="917">
        <v>24.9597881046051</v>
      </c>
      <c r="AB21" s="917">
        <v>24.7560235833076</v>
      </c>
      <c r="AC21" s="917">
        <v>25.160627742398</v>
      </c>
      <c r="AD21" s="917">
        <v>25.7543774324149</v>
      </c>
      <c r="AE21" s="917">
        <v>15.0852669175919</v>
      </c>
      <c r="AF21" s="918">
        <v>21.2929495872655</v>
      </c>
      <c r="AG21" s="919">
        <v>0.411506319615359</v>
      </c>
      <c r="AH21" s="919">
        <v>-0.0314615065153379</v>
      </c>
      <c r="AI21" s="919">
        <v>0.0126798476393119</v>
      </c>
    </row>
    <row r="22" spans="8:8" s="44" ht="12.0" customFormat="1" customHeight="1">
      <c r="A22" s="831" t="s">
        <v>130</v>
      </c>
      <c r="B22" s="917">
        <v>0.0</v>
      </c>
      <c r="C22" s="917">
        <v>0.0</v>
      </c>
      <c r="D22" s="917">
        <v>0.0</v>
      </c>
      <c r="E22" s="917">
        <v>0.0</v>
      </c>
      <c r="F22" s="917">
        <v>0.0</v>
      </c>
      <c r="G22" s="917">
        <v>0.0</v>
      </c>
      <c r="H22" s="917">
        <v>0.0</v>
      </c>
      <c r="I22" s="917">
        <v>0.0</v>
      </c>
      <c r="J22" s="917">
        <v>0.0</v>
      </c>
      <c r="K22" s="917">
        <v>0.0</v>
      </c>
      <c r="L22" s="917">
        <v>0.0</v>
      </c>
      <c r="M22" s="917">
        <v>0.0</v>
      </c>
      <c r="N22" s="917">
        <v>0.0</v>
      </c>
      <c r="O22" s="917">
        <v>0.0</v>
      </c>
      <c r="P22" s="917">
        <v>0.0</v>
      </c>
      <c r="Q22" s="917">
        <v>0.0</v>
      </c>
      <c r="R22" s="917">
        <v>0.750109282691587</v>
      </c>
      <c r="S22" s="917">
        <v>6.12279273223998</v>
      </c>
      <c r="T22" s="917">
        <v>5.30407047169594</v>
      </c>
      <c r="U22" s="917">
        <v>6.96218200230824</v>
      </c>
      <c r="V22" s="917">
        <v>4.26826739277063</v>
      </c>
      <c r="W22" s="917">
        <v>7.44369988692356</v>
      </c>
      <c r="X22" s="917">
        <v>6.98008282625312</v>
      </c>
      <c r="Y22" s="917">
        <v>7.22006519084586</v>
      </c>
      <c r="Z22" s="917">
        <v>7.15355681426459</v>
      </c>
      <c r="AA22" s="917">
        <v>7.9896461299609</v>
      </c>
      <c r="AB22" s="917">
        <v>7.82594307855082</v>
      </c>
      <c r="AC22" s="917">
        <v>8.58363241882235</v>
      </c>
      <c r="AD22" s="917">
        <v>10.6207452659766</v>
      </c>
      <c r="AE22" s="917">
        <v>13.9416869239473</v>
      </c>
      <c r="AF22" s="918">
        <v>18.2995636344277</v>
      </c>
      <c r="AG22" s="919">
        <v>0.312578867554031</v>
      </c>
      <c r="AH22" s="919">
        <v>0.0719067243457239</v>
      </c>
      <c r="AI22" s="919">
        <v>0.0108973009023235</v>
      </c>
    </row>
    <row r="23" spans="8:8" s="920" ht="12.0" customFormat="1" customHeight="1">
      <c r="A23" s="831" t="s">
        <v>133</v>
      </c>
      <c r="B23" s="917">
        <v>0.0</v>
      </c>
      <c r="C23" s="917">
        <v>0.0</v>
      </c>
      <c r="D23" s="917">
        <v>0.0</v>
      </c>
      <c r="E23" s="917">
        <v>0.0</v>
      </c>
      <c r="F23" s="917">
        <v>0.0</v>
      </c>
      <c r="G23" s="917">
        <v>0.0</v>
      </c>
      <c r="H23" s="917">
        <v>0.0</v>
      </c>
      <c r="I23" s="917">
        <v>0.0</v>
      </c>
      <c r="J23" s="917">
        <v>0.0</v>
      </c>
      <c r="K23" s="917">
        <v>0.0</v>
      </c>
      <c r="L23" s="917">
        <v>0.0</v>
      </c>
      <c r="M23" s="917">
        <v>0.0</v>
      </c>
      <c r="N23" s="917">
        <v>0.0</v>
      </c>
      <c r="O23" s="917">
        <v>0.527950029206755</v>
      </c>
      <c r="P23" s="917">
        <v>0.251294857423845</v>
      </c>
      <c r="Q23" s="917">
        <v>0.924649696694753</v>
      </c>
      <c r="R23" s="917">
        <v>1.68633241062019</v>
      </c>
      <c r="S23" s="917">
        <v>1.80096308932816</v>
      </c>
      <c r="T23" s="917">
        <v>8.15076840439092</v>
      </c>
      <c r="U23" s="917">
        <v>11.61203699238</v>
      </c>
      <c r="V23" s="917">
        <v>11.9714182412063</v>
      </c>
      <c r="W23" s="917">
        <v>12.697973566121</v>
      </c>
      <c r="X23" s="917">
        <v>14.0451780793517</v>
      </c>
      <c r="Y23" s="917">
        <v>13.7112469278088</v>
      </c>
      <c r="Z23" s="917">
        <v>13.0405666981303</v>
      </c>
      <c r="AA23" s="917">
        <v>12.198679445869</v>
      </c>
      <c r="AB23" s="917">
        <v>8.14985203367203</v>
      </c>
      <c r="AC23" s="917">
        <v>11.3099609839787</v>
      </c>
      <c r="AD23" s="917">
        <v>17.0644689893575</v>
      </c>
      <c r="AE23" s="917">
        <v>18.4303985518894</v>
      </c>
      <c r="AF23" s="918">
        <v>17.3817822420817</v>
      </c>
      <c r="AG23" s="923">
        <v>-0.056896019196513</v>
      </c>
      <c r="AH23" s="923">
        <v>0.0472795701818352</v>
      </c>
      <c r="AI23" s="923">
        <v>0.0103507665589508</v>
      </c>
    </row>
    <row r="24" spans="8:8" s="920" ht="12.0" customFormat="1" customHeight="1">
      <c r="A24" s="831" t="s">
        <v>134</v>
      </c>
      <c r="B24" s="917">
        <v>0.0</v>
      </c>
      <c r="C24" s="917">
        <v>0.0</v>
      </c>
      <c r="D24" s="917">
        <v>0.0</v>
      </c>
      <c r="E24" s="917">
        <v>0.0</v>
      </c>
      <c r="F24" s="917">
        <v>0.0</v>
      </c>
      <c r="G24" s="917">
        <v>0.0</v>
      </c>
      <c r="H24" s="917">
        <v>0.0</v>
      </c>
      <c r="I24" s="917">
        <v>0.0</v>
      </c>
      <c r="J24" s="917">
        <v>0.0</v>
      </c>
      <c r="K24" s="917">
        <v>0.0</v>
      </c>
      <c r="L24" s="917">
        <v>0.0</v>
      </c>
      <c r="M24" s="917">
        <v>0.0</v>
      </c>
      <c r="N24" s="917">
        <v>0.0</v>
      </c>
      <c r="O24" s="917">
        <v>0.0</v>
      </c>
      <c r="P24" s="917">
        <v>0.0</v>
      </c>
      <c r="Q24" s="917">
        <v>0.0</v>
      </c>
      <c r="R24" s="917">
        <v>1.33514883218303</v>
      </c>
      <c r="S24" s="917">
        <v>2.52904336411016</v>
      </c>
      <c r="T24" s="917">
        <v>2.5800571342581</v>
      </c>
      <c r="U24" s="917">
        <v>4.2186142605737</v>
      </c>
      <c r="V24" s="917">
        <v>6.12809206151773</v>
      </c>
      <c r="W24" s="917">
        <v>5.75933396959005</v>
      </c>
      <c r="X24" s="917">
        <v>5.22191790157917</v>
      </c>
      <c r="Y24" s="917">
        <v>5.1649073171421</v>
      </c>
      <c r="Z24" s="917">
        <v>5.18957339584282</v>
      </c>
      <c r="AA24" s="917">
        <v>6.56371836384912</v>
      </c>
      <c r="AB24" s="917">
        <v>5.25295284699474</v>
      </c>
      <c r="AC24" s="917">
        <v>4.78036602946358</v>
      </c>
      <c r="AD24" s="917">
        <v>5.28987577460888</v>
      </c>
      <c r="AE24" s="917">
        <v>5.28743859269649</v>
      </c>
      <c r="AF24" s="918">
        <v>4.66668933678132</v>
      </c>
      <c r="AG24" s="923">
        <v>-0.117400749915585</v>
      </c>
      <c r="AH24" s="923">
        <v>0.0228396431085105</v>
      </c>
      <c r="AI24" s="923">
        <v>0.00277899074188283</v>
      </c>
    </row>
    <row r="25" spans="8:8" s="44" ht="12.0" customFormat="1" customHeight="1">
      <c r="A25" s="831" t="s">
        <v>138</v>
      </c>
      <c r="B25" s="917">
        <v>0.0</v>
      </c>
      <c r="C25" s="917">
        <v>0.0</v>
      </c>
      <c r="D25" s="917">
        <v>0.0</v>
      </c>
      <c r="E25" s="917">
        <v>0.0</v>
      </c>
      <c r="F25" s="917">
        <v>0.0</v>
      </c>
      <c r="G25" s="917">
        <v>0.0</v>
      </c>
      <c r="H25" s="917">
        <v>0.0</v>
      </c>
      <c r="I25" s="917">
        <v>0.0</v>
      </c>
      <c r="J25" s="917">
        <v>0.0</v>
      </c>
      <c r="K25" s="917">
        <v>0.0</v>
      </c>
      <c r="L25" s="917">
        <v>1.32653388113387</v>
      </c>
      <c r="M25" s="917">
        <v>1.32456976423621</v>
      </c>
      <c r="N25" s="917">
        <v>2.58219556637865</v>
      </c>
      <c r="O25" s="917">
        <v>3.55909132043257</v>
      </c>
      <c r="P25" s="917">
        <v>3.27082790943798</v>
      </c>
      <c r="Q25" s="917">
        <v>4.74105051783145</v>
      </c>
      <c r="R25" s="917">
        <v>3.13957427146825</v>
      </c>
      <c r="S25" s="917">
        <v>2.84892524757402</v>
      </c>
      <c r="T25" s="917">
        <v>3.71770926547063</v>
      </c>
      <c r="U25" s="917">
        <v>5.75808519182098</v>
      </c>
      <c r="V25" s="917">
        <v>26.7123641850588</v>
      </c>
      <c r="W25" s="917">
        <v>31.8624431395203</v>
      </c>
      <c r="X25" s="917">
        <v>39.242118189508</v>
      </c>
      <c r="Y25" s="917">
        <v>17.0266603450468</v>
      </c>
      <c r="Z25" s="917">
        <v>17.959114389439</v>
      </c>
      <c r="AA25" s="917">
        <v>18.3919705043895</v>
      </c>
      <c r="AB25" s="917">
        <v>20.7986368632463</v>
      </c>
      <c r="AC25" s="917">
        <v>24.4580572478696</v>
      </c>
      <c r="AD25" s="917">
        <v>31.4657823111075</v>
      </c>
      <c r="AE25" s="917">
        <v>31.4021686199469</v>
      </c>
      <c r="AF25" s="918">
        <v>22.5826730042114</v>
      </c>
      <c r="AG25" s="919">
        <v>-0.280856259402838</v>
      </c>
      <c r="AH25" s="919">
        <v>0.184863048164978</v>
      </c>
      <c r="AI25" s="919">
        <v>0.0134478716444741</v>
      </c>
    </row>
    <row r="26" spans="8:8" s="44" ht="12.0" customFormat="1" customHeight="1">
      <c r="A26" s="831" t="s">
        <v>139</v>
      </c>
      <c r="B26" s="917">
        <v>0.0</v>
      </c>
      <c r="C26" s="917">
        <v>0.0</v>
      </c>
      <c r="D26" s="917">
        <v>0.0</v>
      </c>
      <c r="E26" s="917">
        <v>0.0</v>
      </c>
      <c r="F26" s="917">
        <v>0.0</v>
      </c>
      <c r="G26" s="917">
        <v>0.0</v>
      </c>
      <c r="H26" s="917">
        <v>0.0</v>
      </c>
      <c r="I26" s="917">
        <v>0.0</v>
      </c>
      <c r="J26" s="917">
        <v>0.0</v>
      </c>
      <c r="K26" s="917">
        <v>0.0</v>
      </c>
      <c r="L26" s="917">
        <v>0.0</v>
      </c>
      <c r="M26" s="917">
        <v>0.0</v>
      </c>
      <c r="N26" s="917">
        <v>0.0</v>
      </c>
      <c r="O26" s="917">
        <v>0.0</v>
      </c>
      <c r="P26" s="917">
        <v>0.0</v>
      </c>
      <c r="Q26" s="917">
        <v>2.71960769403031</v>
      </c>
      <c r="R26" s="917">
        <v>3.18408914285768</v>
      </c>
      <c r="S26" s="917">
        <v>3.49838807409369</v>
      </c>
      <c r="T26" s="917">
        <v>5.8290778121086</v>
      </c>
      <c r="U26" s="917">
        <v>5.3152646963685</v>
      </c>
      <c r="V26" s="917">
        <v>8.78484044151621</v>
      </c>
      <c r="W26" s="917">
        <v>10.2550507387486</v>
      </c>
      <c r="X26" s="917">
        <v>12.018025671704</v>
      </c>
      <c r="Y26" s="917">
        <v>11.955788563373</v>
      </c>
      <c r="Z26" s="917">
        <v>15.9308988104911</v>
      </c>
      <c r="AA26" s="917">
        <v>19.1236331334664</v>
      </c>
      <c r="AB26" s="917">
        <v>24.7338802195372</v>
      </c>
      <c r="AC26" s="917">
        <v>28.0810342083777</v>
      </c>
      <c r="AD26" s="917">
        <v>26.5774304509482</v>
      </c>
      <c r="AE26" s="917">
        <v>27.4528266243029</v>
      </c>
      <c r="AF26" s="918">
        <v>24.8244169794689</v>
      </c>
      <c r="AG26" s="919">
        <v>-0.0957427692530249</v>
      </c>
      <c r="AH26" s="919">
        <v>0.178436585438012</v>
      </c>
      <c r="AI26" s="919">
        <v>0.0147828192493663</v>
      </c>
    </row>
    <row r="27" spans="8:8" s="44" ht="12.0" customFormat="1" customHeight="1">
      <c r="A27" s="24" t="s">
        <v>143</v>
      </c>
      <c r="B27" s="917">
        <v>0.0</v>
      </c>
      <c r="C27" s="917">
        <v>0.0</v>
      </c>
      <c r="D27" s="917">
        <v>0.0</v>
      </c>
      <c r="E27" s="917">
        <v>0.0</v>
      </c>
      <c r="F27" s="917">
        <v>0.0</v>
      </c>
      <c r="G27" s="917">
        <v>0.0</v>
      </c>
      <c r="H27" s="917">
        <v>0.0</v>
      </c>
      <c r="I27" s="917">
        <v>0.0</v>
      </c>
      <c r="J27" s="917">
        <v>0.0</v>
      </c>
      <c r="K27" s="917">
        <v>0.0</v>
      </c>
      <c r="L27" s="917">
        <v>0.0</v>
      </c>
      <c r="M27" s="917">
        <v>0.0</v>
      </c>
      <c r="N27" s="917">
        <v>0.0291544052143488</v>
      </c>
      <c r="O27" s="917">
        <v>0.306121254750662</v>
      </c>
      <c r="P27" s="917">
        <v>0.276210109510258</v>
      </c>
      <c r="Q27" s="917">
        <v>1.30574132797191</v>
      </c>
      <c r="R27" s="917">
        <v>3.32544113817863</v>
      </c>
      <c r="S27" s="917">
        <v>6.48893743807302</v>
      </c>
      <c r="T27" s="917">
        <v>14.8518321068042</v>
      </c>
      <c r="U27" s="917">
        <v>18.4596887501346</v>
      </c>
      <c r="V27" s="917">
        <v>21.4624770396458</v>
      </c>
      <c r="W27" s="917">
        <v>19.8690737600578</v>
      </c>
      <c r="X27" s="917">
        <v>16.6607023927612</v>
      </c>
      <c r="Y27" s="917">
        <v>19.0959782091722</v>
      </c>
      <c r="Z27" s="917">
        <v>21.8158730794684</v>
      </c>
      <c r="AA27" s="917">
        <v>17.4372982486239</v>
      </c>
      <c r="AB27" s="917">
        <v>17.621204382904</v>
      </c>
      <c r="AC27" s="917">
        <v>17.450070722317</v>
      </c>
      <c r="AD27" s="917">
        <v>24.0428126083456</v>
      </c>
      <c r="AE27" s="917">
        <v>30.7381023073828</v>
      </c>
      <c r="AF27" s="918">
        <v>29.3941708533215</v>
      </c>
      <c r="AG27" s="919">
        <v>-0.043722004716554</v>
      </c>
      <c r="AH27" s="919">
        <v>0.0523138048713834</v>
      </c>
      <c r="AI27" s="919">
        <v>0.0175040853958028</v>
      </c>
    </row>
    <row r="28" spans="8:8" s="44" ht="12.0" customFormat="1" customHeight="1">
      <c r="A28" s="831" t="s">
        <v>144</v>
      </c>
      <c r="B28" s="917">
        <v>0.0</v>
      </c>
      <c r="C28" s="917">
        <v>0.0</v>
      </c>
      <c r="D28" s="917">
        <v>0.0319592515716784</v>
      </c>
      <c r="E28" s="917">
        <v>0.0687293524212256</v>
      </c>
      <c r="F28" s="917">
        <v>0.13119111931405</v>
      </c>
      <c r="G28" s="917">
        <v>0.296833462951519</v>
      </c>
      <c r="H28" s="917">
        <v>0.41001634491901</v>
      </c>
      <c r="I28" s="917">
        <v>0.603781598700041</v>
      </c>
      <c r="J28" s="917">
        <v>0.657003744761632</v>
      </c>
      <c r="K28" s="917">
        <v>0.823497145153039</v>
      </c>
      <c r="L28" s="917">
        <v>1.11793851744048</v>
      </c>
      <c r="M28" s="917">
        <v>1.39307492702827</v>
      </c>
      <c r="N28" s="917">
        <v>1.229688212428</v>
      </c>
      <c r="O28" s="917">
        <v>1.16765920492807</v>
      </c>
      <c r="P28" s="917">
        <v>0.610796847210439</v>
      </c>
      <c r="Q28" s="917">
        <v>0.404046835074379</v>
      </c>
      <c r="R28" s="917">
        <v>3.13680414859184</v>
      </c>
      <c r="S28" s="917">
        <v>7.73979237778899</v>
      </c>
      <c r="T28" s="917">
        <v>15.5405675583693</v>
      </c>
      <c r="U28" s="917">
        <v>19.2306728395055</v>
      </c>
      <c r="V28" s="917">
        <v>22.2852832610263</v>
      </c>
      <c r="W28" s="917">
        <v>25.9954848549712</v>
      </c>
      <c r="X28" s="917">
        <v>30.6440002168619</v>
      </c>
      <c r="Y28" s="917">
        <v>37.7256467554736</v>
      </c>
      <c r="Z28" s="917">
        <v>36.139066501729</v>
      </c>
      <c r="AA28" s="917">
        <v>37.0133539949985</v>
      </c>
      <c r="AB28" s="917">
        <v>42.9003233346438</v>
      </c>
      <c r="AC28" s="917">
        <v>49.5480837913799</v>
      </c>
      <c r="AD28" s="917">
        <v>52.0306436974321</v>
      </c>
      <c r="AE28" s="917">
        <v>60.9747435501042</v>
      </c>
      <c r="AF28" s="918">
        <v>61.4548174377689</v>
      </c>
      <c r="AG28" s="919">
        <v>0.0078733236043913</v>
      </c>
      <c r="AH28" s="919">
        <v>0.122317023156382</v>
      </c>
      <c r="AI28" s="919">
        <v>0.0365960440858167</v>
      </c>
    </row>
    <row r="29" spans="8:8" s="44" ht="12.0" customFormat="1" customHeight="1">
      <c r="A29" s="832" t="s">
        <v>265</v>
      </c>
      <c r="B29" s="921">
        <v>0.118915040139992</v>
      </c>
      <c r="C29" s="921">
        <v>0.131988941413403</v>
      </c>
      <c r="D29" s="921">
        <v>0.376758572322903</v>
      </c>
      <c r="E29" s="921">
        <v>0.902872520991114</v>
      </c>
      <c r="F29" s="921">
        <v>2.47582440712268</v>
      </c>
      <c r="G29" s="921">
        <v>3.88891364363748</v>
      </c>
      <c r="H29" s="921">
        <v>5.71184331759749</v>
      </c>
      <c r="I29" s="921">
        <v>7.82914063068551</v>
      </c>
      <c r="J29" s="921">
        <v>7.27706587474273</v>
      </c>
      <c r="K29" s="921">
        <v>8.19253716905076</v>
      </c>
      <c r="L29" s="921">
        <v>12.7599482622347</v>
      </c>
      <c r="M29" s="921">
        <v>14.8456827733214</v>
      </c>
      <c r="N29" s="921">
        <v>19.5955374290832</v>
      </c>
      <c r="O29" s="921">
        <v>24.8256304948178</v>
      </c>
      <c r="P29" s="921">
        <v>32.9208062044891</v>
      </c>
      <c r="Q29" s="921">
        <v>57.4839926854222</v>
      </c>
      <c r="R29" s="921">
        <v>89.6581018301412</v>
      </c>
      <c r="S29" s="921">
        <v>124.767564047714</v>
      </c>
      <c r="T29" s="921">
        <v>170.793670784443</v>
      </c>
      <c r="U29" s="921">
        <v>202.694849911787</v>
      </c>
      <c r="V29" s="921">
        <v>240.65676338916</v>
      </c>
      <c r="W29" s="921">
        <v>255.292911471857</v>
      </c>
      <c r="X29" s="921">
        <v>276.11832383979</v>
      </c>
      <c r="Y29" s="921">
        <v>253.21048088916</v>
      </c>
      <c r="Z29" s="921">
        <v>268.985985247304</v>
      </c>
      <c r="AA29" s="921">
        <v>271.445204269936</v>
      </c>
      <c r="AB29" s="921">
        <v>275.901228388068</v>
      </c>
      <c r="AC29" s="921">
        <v>297.751913991372</v>
      </c>
      <c r="AD29" s="921">
        <v>322.764120698601</v>
      </c>
      <c r="AE29" s="921">
        <v>335.583301295486</v>
      </c>
      <c r="AF29" s="921">
        <v>339.04008366602</v>
      </c>
      <c r="AG29" s="924">
        <v>0.0103008175829644</v>
      </c>
      <c r="AH29" s="924">
        <v>0.0517094174331594</v>
      </c>
      <c r="AI29" s="924">
        <v>0.201896716417145</v>
      </c>
    </row>
    <row r="30" spans="8:8" s="44" ht="12.0" customFormat="1" customHeight="1">
      <c r="A30" s="832"/>
      <c r="B30" s="925"/>
      <c r="C30" s="925"/>
      <c r="D30" s="925"/>
      <c r="E30" s="925"/>
      <c r="F30" s="925"/>
      <c r="G30" s="925"/>
      <c r="H30" s="925"/>
      <c r="I30" s="925"/>
      <c r="J30" s="925"/>
      <c r="K30" s="925"/>
      <c r="L30" s="925"/>
      <c r="M30" s="925"/>
      <c r="N30" s="925"/>
      <c r="O30" s="925"/>
      <c r="P30" s="925"/>
      <c r="Q30" s="925"/>
      <c r="R30" s="925"/>
      <c r="S30" s="925"/>
      <c r="T30" s="925"/>
      <c r="U30" s="925"/>
      <c r="V30" s="925"/>
      <c r="W30" s="925"/>
      <c r="X30" s="925"/>
      <c r="Y30" s="925"/>
      <c r="Z30" s="925"/>
      <c r="AA30" s="925"/>
      <c r="AB30" s="925"/>
      <c r="AC30" s="925"/>
      <c r="AD30" s="925"/>
      <c r="AE30" s="925"/>
      <c r="AF30" s="925"/>
      <c r="AG30" s="919"/>
      <c r="AH30" s="919"/>
      <c r="AI30" s="919"/>
    </row>
    <row r="31" spans="8:8" s="44" ht="12.0" customFormat="1" customHeight="1">
      <c r="A31" s="832" t="s">
        <v>154</v>
      </c>
      <c r="B31" s="925">
        <v>0.0</v>
      </c>
      <c r="C31" s="925">
        <v>0.0</v>
      </c>
      <c r="D31" s="925">
        <v>0.0</v>
      </c>
      <c r="E31" s="925">
        <v>0.0</v>
      </c>
      <c r="F31" s="925">
        <v>0.0</v>
      </c>
      <c r="G31" s="925">
        <v>0.0</v>
      </c>
      <c r="H31" s="925">
        <v>0.0</v>
      </c>
      <c r="I31" s="925">
        <v>0.0</v>
      </c>
      <c r="J31" s="925">
        <v>0.0</v>
      </c>
      <c r="K31" s="925">
        <v>0.0</v>
      </c>
      <c r="L31" s="925">
        <v>0.0</v>
      </c>
      <c r="M31" s="925">
        <v>0.0</v>
      </c>
      <c r="N31" s="925">
        <v>0.0</v>
      </c>
      <c r="O31" s="925">
        <v>0.0</v>
      </c>
      <c r="P31" s="925">
        <v>0.0</v>
      </c>
      <c r="Q31" s="925">
        <v>0.0</v>
      </c>
      <c r="R31" s="925">
        <v>0.0</v>
      </c>
      <c r="S31" s="925">
        <v>0.0</v>
      </c>
      <c r="T31" s="925">
        <v>0.132162176188403</v>
      </c>
      <c r="U31" s="925">
        <v>0.381007259984238</v>
      </c>
      <c r="V31" s="925">
        <v>0.629490255626133</v>
      </c>
      <c r="W31" s="925">
        <v>0.513531524326582</v>
      </c>
      <c r="X31" s="925">
        <v>0.545168976777162</v>
      </c>
      <c r="Y31" s="925">
        <v>0.430703859112617</v>
      </c>
      <c r="Z31" s="925">
        <v>0.459278281285348</v>
      </c>
      <c r="AA31" s="925">
        <v>0.36145915630007</v>
      </c>
      <c r="AB31" s="925">
        <v>0.961216349475076</v>
      </c>
      <c r="AC31" s="925">
        <v>1.59925620416822</v>
      </c>
      <c r="AD31" s="925">
        <v>2.2085460537126</v>
      </c>
      <c r="AE31" s="925">
        <v>2.76397980292333</v>
      </c>
      <c r="AF31" s="925">
        <v>3.11248315341663</v>
      </c>
      <c r="AG31" s="926">
        <v>0.126087517037822</v>
      </c>
      <c r="AH31" s="926">
        <v>0.219158473309897</v>
      </c>
      <c r="AI31" s="926">
        <v>0.0018534685391286</v>
      </c>
    </row>
    <row r="32" spans="8:8" s="44" ht="12.0" customFormat="1" customHeight="1">
      <c r="A32" s="832"/>
      <c r="B32" s="927"/>
      <c r="C32" s="927"/>
      <c r="D32" s="927"/>
      <c r="E32" s="927"/>
      <c r="F32" s="927"/>
      <c r="G32" s="927"/>
      <c r="H32" s="927"/>
      <c r="I32" s="927"/>
      <c r="J32" s="927"/>
      <c r="K32" s="927"/>
      <c r="L32" s="927"/>
      <c r="M32" s="927"/>
      <c r="N32" s="927"/>
      <c r="O32" s="927"/>
      <c r="P32" s="927"/>
      <c r="Q32" s="927"/>
      <c r="R32" s="927"/>
      <c r="S32" s="927"/>
      <c r="T32" s="927"/>
      <c r="U32" s="927"/>
      <c r="V32" s="927"/>
      <c r="W32" s="927"/>
      <c r="X32" s="927"/>
      <c r="Y32" s="927"/>
      <c r="Z32" s="927"/>
      <c r="AA32" s="927"/>
      <c r="AB32" s="927"/>
      <c r="AC32" s="927"/>
      <c r="AD32" s="927"/>
      <c r="AE32" s="927"/>
      <c r="AF32" s="925"/>
      <c r="AG32" s="928"/>
      <c r="AH32" s="919"/>
      <c r="AI32" s="919"/>
    </row>
    <row r="33" spans="8:8" s="44" ht="12.0" customFormat="1" customHeight="1">
      <c r="A33" s="832" t="s">
        <v>164</v>
      </c>
      <c r="B33" s="921">
        <v>0.0</v>
      </c>
      <c r="C33" s="921">
        <v>0.0</v>
      </c>
      <c r="D33" s="921">
        <v>0.0</v>
      </c>
      <c r="E33" s="921">
        <v>0.0</v>
      </c>
      <c r="F33" s="921">
        <v>0.0</v>
      </c>
      <c r="G33" s="921">
        <v>0.0</v>
      </c>
      <c r="H33" s="921">
        <v>0.0</v>
      </c>
      <c r="I33" s="921">
        <v>0.0</v>
      </c>
      <c r="J33" s="921">
        <v>0.0</v>
      </c>
      <c r="K33" s="921">
        <v>0.0</v>
      </c>
      <c r="L33" s="921">
        <v>0.0</v>
      </c>
      <c r="M33" s="921">
        <v>0.0</v>
      </c>
      <c r="N33" s="921">
        <v>0.257285105770792</v>
      </c>
      <c r="O33" s="921">
        <v>0.266814183762303</v>
      </c>
      <c r="P33" s="921">
        <v>0.275588225519513</v>
      </c>
      <c r="Q33" s="921">
        <v>0.295401417736835</v>
      </c>
      <c r="R33" s="921">
        <v>0.161994325855684</v>
      </c>
      <c r="S33" s="921">
        <v>0.142936169872662</v>
      </c>
      <c r="T33" s="921">
        <v>0.152048676148697</v>
      </c>
      <c r="U33" s="921">
        <v>0.161994325855684</v>
      </c>
      <c r="V33" s="921">
        <v>0.181876937666531</v>
      </c>
      <c r="W33" s="921">
        <v>0.21494636405593</v>
      </c>
      <c r="X33" s="921">
        <v>0.203612468538892</v>
      </c>
      <c r="Y33" s="921">
        <v>0.152689752941653</v>
      </c>
      <c r="Z33" s="921">
        <v>0.162454103868774</v>
      </c>
      <c r="AA33" s="921">
        <v>0.177406466017593</v>
      </c>
      <c r="AB33" s="921">
        <v>0.15850608839431</v>
      </c>
      <c r="AC33" s="921">
        <v>0.148233670200483</v>
      </c>
      <c r="AD33" s="921">
        <v>0.101178701915283</v>
      </c>
      <c r="AE33" s="921">
        <v>0.102925667783466</v>
      </c>
      <c r="AF33" s="921">
        <v>0.0757107376797918</v>
      </c>
      <c r="AG33" s="924">
        <v>-0.264413442144762</v>
      </c>
      <c r="AH33" s="926">
        <v>-0.0443422435143883</v>
      </c>
      <c r="AI33" s="926">
        <v>4.50853750677085E-5</v>
      </c>
    </row>
    <row r="34" spans="8:8" s="44" ht="12.0" customFormat="1" customHeight="1">
      <c r="A34" s="832"/>
      <c r="B34" s="927"/>
      <c r="C34" s="927"/>
      <c r="D34" s="927"/>
      <c r="E34" s="927"/>
      <c r="F34" s="927"/>
      <c r="G34" s="927"/>
      <c r="H34" s="927"/>
      <c r="I34" s="927"/>
      <c r="J34" s="927"/>
      <c r="K34" s="927"/>
      <c r="L34" s="927"/>
      <c r="M34" s="927"/>
      <c r="N34" s="927"/>
      <c r="O34" s="927"/>
      <c r="P34" s="927"/>
      <c r="Q34" s="927"/>
      <c r="R34" s="927"/>
      <c r="S34" s="927"/>
      <c r="T34" s="927"/>
      <c r="U34" s="927"/>
      <c r="V34" s="927"/>
      <c r="W34" s="927"/>
      <c r="X34" s="927"/>
      <c r="Y34" s="927"/>
      <c r="Z34" s="927"/>
      <c r="AA34" s="927"/>
      <c r="AB34" s="927"/>
      <c r="AC34" s="927"/>
      <c r="AD34" s="927"/>
      <c r="AE34" s="927"/>
      <c r="AF34" s="925"/>
      <c r="AG34" s="919"/>
      <c r="AH34" s="919"/>
      <c r="AI34" s="919"/>
    </row>
    <row r="35" spans="8:8" s="44" ht="12.0" customFormat="1" customHeight="1">
      <c r="A35" s="837" t="s">
        <v>174</v>
      </c>
      <c r="B35" s="921">
        <v>0.0</v>
      </c>
      <c r="C35" s="921">
        <v>0.0</v>
      </c>
      <c r="D35" s="921">
        <v>0.0</v>
      </c>
      <c r="E35" s="921">
        <v>0.0</v>
      </c>
      <c r="F35" s="921">
        <v>0.0</v>
      </c>
      <c r="G35" s="921">
        <v>0.0</v>
      </c>
      <c r="H35" s="921">
        <v>0.0</v>
      </c>
      <c r="I35" s="921">
        <v>0.0</v>
      </c>
      <c r="J35" s="921">
        <v>0.0</v>
      </c>
      <c r="K35" s="921">
        <v>0.0</v>
      </c>
      <c r="L35" s="921">
        <v>0.0</v>
      </c>
      <c r="M35" s="921">
        <v>0.0</v>
      </c>
      <c r="N35" s="921">
        <v>0.791218403791125</v>
      </c>
      <c r="O35" s="921">
        <v>0.872491909980721</v>
      </c>
      <c r="P35" s="921">
        <v>1.02350616045269</v>
      </c>
      <c r="Q35" s="921">
        <v>0.391473582047247</v>
      </c>
      <c r="R35" s="921">
        <v>0.116531094758186</v>
      </c>
      <c r="S35" s="921">
        <v>1.26320316578865</v>
      </c>
      <c r="T35" s="921">
        <v>0.944746650874331</v>
      </c>
      <c r="U35" s="921">
        <v>0.53640816656806</v>
      </c>
      <c r="V35" s="921">
        <v>0.315792662245583</v>
      </c>
      <c r="W35" s="921">
        <v>0.837436868330829</v>
      </c>
      <c r="X35" s="921">
        <v>0.951263053488594</v>
      </c>
      <c r="Y35" s="921">
        <v>0.960666904917047</v>
      </c>
      <c r="Z35" s="921">
        <v>0.792496027185883</v>
      </c>
      <c r="AA35" s="921">
        <v>0.979113490571631</v>
      </c>
      <c r="AB35" s="921">
        <v>0.864557295914799</v>
      </c>
      <c r="AC35" s="921">
        <v>0.879953245817004</v>
      </c>
      <c r="AD35" s="921">
        <v>1.38195149614283</v>
      </c>
      <c r="AE35" s="921">
        <v>1.25255840046128</v>
      </c>
      <c r="AF35" s="921">
        <v>1.2408763549853</v>
      </c>
      <c r="AG35" s="926">
        <v>-0.00932654754595319</v>
      </c>
      <c r="AH35" s="926">
        <v>0.0885045788934977</v>
      </c>
      <c r="AI35" s="926">
        <v>7.38935817978374E-4</v>
      </c>
    </row>
    <row r="36" spans="8:8" s="44" ht="12.0" customFormat="1" customHeight="1">
      <c r="A36" s="834"/>
      <c r="B36" s="917"/>
      <c r="C36" s="917"/>
      <c r="D36" s="917"/>
      <c r="E36" s="917"/>
      <c r="F36" s="917"/>
      <c r="G36" s="917"/>
      <c r="H36" s="917"/>
      <c r="I36" s="917"/>
      <c r="J36" s="917"/>
      <c r="K36" s="917"/>
      <c r="L36" s="917"/>
      <c r="M36" s="917"/>
      <c r="N36" s="917"/>
      <c r="O36" s="917"/>
      <c r="P36" s="917"/>
      <c r="Q36" s="917"/>
      <c r="R36" s="917"/>
      <c r="S36" s="917"/>
      <c r="T36" s="917"/>
      <c r="U36" s="917"/>
      <c r="V36" s="917"/>
      <c r="W36" s="917"/>
      <c r="X36" s="917"/>
      <c r="Y36" s="917"/>
      <c r="Z36" s="917"/>
      <c r="AA36" s="917"/>
      <c r="AB36" s="917"/>
      <c r="AC36" s="917"/>
      <c r="AD36" s="917"/>
      <c r="AE36" s="917"/>
      <c r="AF36" s="918"/>
      <c r="AG36" s="919"/>
      <c r="AH36" s="919"/>
      <c r="AI36" s="919"/>
    </row>
    <row r="37" spans="8:8" s="44" ht="12.0" customFormat="1" customHeight="1">
      <c r="A37" s="831" t="s">
        <v>175</v>
      </c>
      <c r="B37" s="917">
        <v>0.0</v>
      </c>
      <c r="C37" s="917">
        <v>0.0</v>
      </c>
      <c r="D37" s="917">
        <v>0.0</v>
      </c>
      <c r="E37" s="917">
        <v>0.0</v>
      </c>
      <c r="F37" s="917">
        <v>0.0</v>
      </c>
      <c r="G37" s="917">
        <v>0.0</v>
      </c>
      <c r="H37" s="917">
        <v>0.0</v>
      </c>
      <c r="I37" s="917">
        <v>0.0</v>
      </c>
      <c r="J37" s="917">
        <v>0.0</v>
      </c>
      <c r="K37" s="917">
        <v>0.0</v>
      </c>
      <c r="L37" s="917">
        <v>0.999843585227054</v>
      </c>
      <c r="M37" s="917">
        <v>1.21591988079477</v>
      </c>
      <c r="N37" s="917">
        <v>1.22820286232583</v>
      </c>
      <c r="O37" s="917">
        <v>1.1434893589813</v>
      </c>
      <c r="P37" s="917">
        <v>0.855273803336421</v>
      </c>
      <c r="Q37" s="917">
        <v>0.952907799151081</v>
      </c>
      <c r="R37" s="917">
        <v>1.47349583342841</v>
      </c>
      <c r="S37" s="917">
        <v>2.11302572457378</v>
      </c>
      <c r="T37" s="917">
        <v>2.72492606853719</v>
      </c>
      <c r="U37" s="917">
        <v>2.53263606697097</v>
      </c>
      <c r="V37" s="917">
        <v>3.57320771065675</v>
      </c>
      <c r="W37" s="917">
        <v>4.29035839972264</v>
      </c>
      <c r="X37" s="917">
        <v>4.13587184842912</v>
      </c>
      <c r="Y37" s="917">
        <v>5.0350107494503</v>
      </c>
      <c r="Z37" s="917">
        <v>5.78914991722757</v>
      </c>
      <c r="AA37" s="917">
        <v>4.23560306477845</v>
      </c>
      <c r="AB37" s="917">
        <v>3.67179655173608</v>
      </c>
      <c r="AC37" s="917">
        <v>3.27074385333383</v>
      </c>
      <c r="AD37" s="917">
        <v>2.70671217003819</v>
      </c>
      <c r="AE37" s="917">
        <v>2.51676290464989</v>
      </c>
      <c r="AF37" s="918">
        <v>2.57649332646645</v>
      </c>
      <c r="AG37" s="919">
        <v>0.023733034886285</v>
      </c>
      <c r="AH37" s="919">
        <v>-6.28519388656934E-4</v>
      </c>
      <c r="AI37" s="919">
        <v>0.0015342892110559</v>
      </c>
    </row>
    <row r="38" spans="8:8" s="44" ht="12.0" customFormat="1" customHeight="1">
      <c r="A38" s="831" t="s">
        <v>177</v>
      </c>
      <c r="B38" s="917">
        <v>0.0</v>
      </c>
      <c r="C38" s="917">
        <v>0.0</v>
      </c>
      <c r="D38" s="917">
        <v>0.0</v>
      </c>
      <c r="E38" s="917">
        <v>0.0</v>
      </c>
      <c r="F38" s="917">
        <v>0.0</v>
      </c>
      <c r="G38" s="917">
        <v>0.0</v>
      </c>
      <c r="H38" s="917">
        <v>0.0</v>
      </c>
      <c r="I38" s="917">
        <v>0.0</v>
      </c>
      <c r="J38" s="917">
        <v>0.0</v>
      </c>
      <c r="K38" s="917">
        <v>0.0</v>
      </c>
      <c r="L38" s="917">
        <v>0.0</v>
      </c>
      <c r="M38" s="917">
        <v>0.0</v>
      </c>
      <c r="N38" s="917">
        <v>2.73990188110098</v>
      </c>
      <c r="O38" s="917">
        <v>7.56212919183871</v>
      </c>
      <c r="P38" s="917">
        <v>9.51078467127902</v>
      </c>
      <c r="Q38" s="917">
        <v>13.3957265947576</v>
      </c>
      <c r="R38" s="917">
        <v>19.3667858219836</v>
      </c>
      <c r="S38" s="917">
        <v>20.9146339451825</v>
      </c>
      <c r="T38" s="917">
        <v>26.6988433725741</v>
      </c>
      <c r="U38" s="917">
        <v>31.8451919092348</v>
      </c>
      <c r="V38" s="917">
        <v>31.6951019797347</v>
      </c>
      <c r="W38" s="917">
        <v>35.0786744817443</v>
      </c>
      <c r="X38" s="917">
        <v>40.9566253594871</v>
      </c>
      <c r="Y38" s="917">
        <v>50.1615470921744</v>
      </c>
      <c r="Z38" s="917">
        <v>59.0563913708322</v>
      </c>
      <c r="AA38" s="917">
        <v>43.7669893639908</v>
      </c>
      <c r="AB38" s="917">
        <v>44.416508918374</v>
      </c>
      <c r="AC38" s="917">
        <v>41.5407792656248</v>
      </c>
      <c r="AD38" s="917">
        <v>53.9544932056057</v>
      </c>
      <c r="AE38" s="917">
        <v>60.946025241381</v>
      </c>
      <c r="AF38" s="918">
        <v>55.9942312306705</v>
      </c>
      <c r="AG38" s="919">
        <v>-0.0812488425799484</v>
      </c>
      <c r="AH38" s="919">
        <v>0.0670632223714378</v>
      </c>
      <c r="AI38" s="919">
        <v>0.0333442916292784</v>
      </c>
    </row>
    <row r="39" spans="8:8" s="44" ht="12.0" customFormat="1" customHeight="1">
      <c r="A39" s="831" t="s">
        <v>179</v>
      </c>
      <c r="B39" s="917">
        <v>0.0</v>
      </c>
      <c r="C39" s="917">
        <v>0.0</v>
      </c>
      <c r="D39" s="917">
        <v>0.0</v>
      </c>
      <c r="E39" s="917">
        <v>0.0</v>
      </c>
      <c r="F39" s="917">
        <v>0.0</v>
      </c>
      <c r="G39" s="917">
        <v>0.0</v>
      </c>
      <c r="H39" s="917">
        <v>0.0</v>
      </c>
      <c r="I39" s="917">
        <v>0.0</v>
      </c>
      <c r="J39" s="917">
        <v>0.0</v>
      </c>
      <c r="K39" s="917">
        <v>0.0</v>
      </c>
      <c r="L39" s="917">
        <v>0.0</v>
      </c>
      <c r="M39" s="917">
        <v>0.0</v>
      </c>
      <c r="N39" s="917">
        <v>13.7840590707482</v>
      </c>
      <c r="O39" s="917">
        <v>12.838012207751</v>
      </c>
      <c r="P39" s="917">
        <v>13.949221138107</v>
      </c>
      <c r="Q39" s="917">
        <v>13.4518277665741</v>
      </c>
      <c r="R39" s="917">
        <v>14.2891859660002</v>
      </c>
      <c r="S39" s="917">
        <v>15.9803686116215</v>
      </c>
      <c r="T39" s="917">
        <v>16.6572745816111</v>
      </c>
      <c r="U39" s="917">
        <v>14.2463092403693</v>
      </c>
      <c r="V39" s="917">
        <v>17.7033795569753</v>
      </c>
      <c r="W39" s="917">
        <v>20.1517478878659</v>
      </c>
      <c r="X39" s="917">
        <v>19.4177813703765</v>
      </c>
      <c r="Y39" s="917">
        <v>19.4199024671664</v>
      </c>
      <c r="Z39" s="917">
        <v>21.8954510753036</v>
      </c>
      <c r="AA39" s="917">
        <v>23.248058886257</v>
      </c>
      <c r="AB39" s="917">
        <v>27.8285868435693</v>
      </c>
      <c r="AC39" s="917">
        <v>24.5579193869153</v>
      </c>
      <c r="AD39" s="917">
        <v>32.9028066254696</v>
      </c>
      <c r="AE39" s="917">
        <v>37.9147291143381</v>
      </c>
      <c r="AF39" s="918">
        <v>39.1119944076657</v>
      </c>
      <c r="AG39" s="919">
        <v>0.0315778411528953</v>
      </c>
      <c r="AH39" s="919">
        <v>0.10283504681399</v>
      </c>
      <c r="AI39" s="919">
        <v>0.0232910019312412</v>
      </c>
    </row>
    <row r="40" spans="8:8" s="44" ht="12.0" customFormat="1" customHeight="1">
      <c r="A40" s="831" t="s">
        <v>180</v>
      </c>
      <c r="B40" s="917">
        <v>0.0</v>
      </c>
      <c r="C40" s="917">
        <v>0.0</v>
      </c>
      <c r="D40" s="917">
        <v>0.0</v>
      </c>
      <c r="E40" s="917">
        <v>0.0</v>
      </c>
      <c r="F40" s="917">
        <v>0.0</v>
      </c>
      <c r="G40" s="917">
        <v>0.0</v>
      </c>
      <c r="H40" s="917">
        <v>0.0</v>
      </c>
      <c r="I40" s="917">
        <v>0.0</v>
      </c>
      <c r="J40" s="917">
        <v>0.0</v>
      </c>
      <c r="K40" s="917">
        <v>0.0</v>
      </c>
      <c r="L40" s="917">
        <v>0.0</v>
      </c>
      <c r="M40" s="917">
        <v>0.0</v>
      </c>
      <c r="N40" s="917">
        <v>1.08474259316363</v>
      </c>
      <c r="O40" s="917">
        <v>1.29091372458796</v>
      </c>
      <c r="P40" s="917">
        <v>1.29112133351666</v>
      </c>
      <c r="Q40" s="917">
        <v>1.65026839466702</v>
      </c>
      <c r="R40" s="917">
        <v>1.4683251980094</v>
      </c>
      <c r="S40" s="917">
        <v>1.91794405765313</v>
      </c>
      <c r="T40" s="917">
        <v>1.89651611152537</v>
      </c>
      <c r="U40" s="917">
        <v>3.45841829761696</v>
      </c>
      <c r="V40" s="917">
        <v>4.79359872627296</v>
      </c>
      <c r="W40" s="917">
        <v>6.67413395927989</v>
      </c>
      <c r="X40" s="917">
        <v>11.3161823736077</v>
      </c>
      <c r="Y40" s="917">
        <v>16.5460431732796</v>
      </c>
      <c r="Z40" s="917">
        <v>28.2060720421594</v>
      </c>
      <c r="AA40" s="917">
        <v>14.9760105004358</v>
      </c>
      <c r="AB40" s="917">
        <v>45.5227838877688</v>
      </c>
      <c r="AC40" s="917">
        <v>39.2234248546448</v>
      </c>
      <c r="AD40" s="917">
        <v>56.4879370922472</v>
      </c>
      <c r="AE40" s="917">
        <v>95.5564191502166</v>
      </c>
      <c r="AF40" s="918">
        <v>97.9600757128498</v>
      </c>
      <c r="AG40" s="919">
        <v>0.025154318087774</v>
      </c>
      <c r="AH40" s="919">
        <v>0.393600311218165</v>
      </c>
      <c r="AI40" s="919">
        <v>0.0583347473624444</v>
      </c>
    </row>
    <row r="41" spans="8:8" s="44" ht="12.0" customFormat="1" customHeight="1">
      <c r="A41" s="831" t="s">
        <v>187</v>
      </c>
      <c r="B41" s="917">
        <v>0.0</v>
      </c>
      <c r="C41" s="917">
        <v>0.0</v>
      </c>
      <c r="D41" s="917">
        <v>0.0</v>
      </c>
      <c r="E41" s="917">
        <v>0.0</v>
      </c>
      <c r="F41" s="917">
        <v>0.0</v>
      </c>
      <c r="G41" s="917">
        <v>0.0</v>
      </c>
      <c r="H41" s="917">
        <v>0.0</v>
      </c>
      <c r="I41" s="917">
        <v>0.0</v>
      </c>
      <c r="J41" s="917">
        <v>0.0</v>
      </c>
      <c r="K41" s="917">
        <v>0.0</v>
      </c>
      <c r="L41" s="917">
        <v>0.0</v>
      </c>
      <c r="M41" s="917">
        <v>0.0</v>
      </c>
      <c r="N41" s="917">
        <v>0.0</v>
      </c>
      <c r="O41" s="917">
        <v>0.0</v>
      </c>
      <c r="P41" s="917">
        <v>0.102815922160839</v>
      </c>
      <c r="Q41" s="917">
        <v>0.251183267071292</v>
      </c>
      <c r="R41" s="917">
        <v>0.999109562305959</v>
      </c>
      <c r="S41" s="917">
        <v>1.79389840736736</v>
      </c>
      <c r="T41" s="917">
        <v>3.32001959559363</v>
      </c>
      <c r="U41" s="917">
        <v>4.76498406638227</v>
      </c>
      <c r="V41" s="917">
        <v>6.68822311127141</v>
      </c>
      <c r="W41" s="917">
        <v>6.30020119870606</v>
      </c>
      <c r="X41" s="917">
        <v>6.72790007012471</v>
      </c>
      <c r="Y41" s="917">
        <v>10.2778944279992</v>
      </c>
      <c r="Z41" s="917">
        <v>8.5046155425556</v>
      </c>
      <c r="AA41" s="917">
        <v>8.34903187713085</v>
      </c>
      <c r="AB41" s="917">
        <v>8.27948580455192</v>
      </c>
      <c r="AC41" s="917">
        <v>8.02474303232985</v>
      </c>
      <c r="AD41" s="917">
        <v>12.8065976166497</v>
      </c>
      <c r="AE41" s="917">
        <v>13.1158904455062</v>
      </c>
      <c r="AF41" s="918">
        <v>12.9940631807271</v>
      </c>
      <c r="AG41" s="919">
        <v>-0.0092885241215791</v>
      </c>
      <c r="AH41" s="919">
        <v>0.10655659979744</v>
      </c>
      <c r="AI41" s="919">
        <v>0.00773790125562271</v>
      </c>
    </row>
    <row r="42" spans="8:8" s="44" ht="12.0" customFormat="1" customHeight="1">
      <c r="A42" s="831" t="s">
        <v>190</v>
      </c>
      <c r="B42" s="917">
        <v>0.0</v>
      </c>
      <c r="C42" s="917">
        <v>0.0</v>
      </c>
      <c r="D42" s="917">
        <v>0.0</v>
      </c>
      <c r="E42" s="917">
        <v>0.0</v>
      </c>
      <c r="F42" s="917">
        <v>0.0</v>
      </c>
      <c r="G42" s="917">
        <v>0.0</v>
      </c>
      <c r="H42" s="917">
        <v>0.0</v>
      </c>
      <c r="I42" s="917">
        <v>0.0</v>
      </c>
      <c r="J42" s="917">
        <v>0.0</v>
      </c>
      <c r="K42" s="917">
        <v>0.0</v>
      </c>
      <c r="L42" s="917">
        <v>0.0</v>
      </c>
      <c r="M42" s="917">
        <v>0.0</v>
      </c>
      <c r="N42" s="917">
        <v>0.0</v>
      </c>
      <c r="O42" s="917">
        <v>0.0</v>
      </c>
      <c r="P42" s="917">
        <v>0.0598301743555608</v>
      </c>
      <c r="Q42" s="917">
        <v>1.74124927425727</v>
      </c>
      <c r="R42" s="917">
        <v>3.21891824268677</v>
      </c>
      <c r="S42" s="917">
        <v>2.65798640588481</v>
      </c>
      <c r="T42" s="917">
        <v>9.8151864506095</v>
      </c>
      <c r="U42" s="917">
        <v>13.2467119612051</v>
      </c>
      <c r="V42" s="917">
        <v>13.7800003428573</v>
      </c>
      <c r="W42" s="917">
        <v>13.6675777544201</v>
      </c>
      <c r="X42" s="917">
        <v>17.8549786312394</v>
      </c>
      <c r="Y42" s="917">
        <v>24.1855087431491</v>
      </c>
      <c r="Z42" s="917">
        <v>28.2971664804068</v>
      </c>
      <c r="AA42" s="917">
        <v>30.3360301764456</v>
      </c>
      <c r="AB42" s="917">
        <v>30.8925283311498</v>
      </c>
      <c r="AC42" s="917">
        <v>34.2522520112576</v>
      </c>
      <c r="AD42" s="917">
        <v>37.46961086585</v>
      </c>
      <c r="AE42" s="917">
        <v>41.8356091850839</v>
      </c>
      <c r="AF42" s="918">
        <v>41.7382524063509</v>
      </c>
      <c r="AG42" s="919">
        <v>-0.00232712707259386</v>
      </c>
      <c r="AH42" s="919">
        <v>0.121873269682355</v>
      </c>
      <c r="AI42" s="919">
        <v>0.0248549257619146</v>
      </c>
    </row>
    <row r="43" spans="8:8" s="44" ht="12.0" customFormat="1" customHeight="1">
      <c r="A43" s="831" t="s">
        <v>192</v>
      </c>
      <c r="B43" s="917">
        <v>0.0</v>
      </c>
      <c r="C43" s="917">
        <v>0.0</v>
      </c>
      <c r="D43" s="917">
        <v>0.0</v>
      </c>
      <c r="E43" s="917">
        <v>0.0</v>
      </c>
      <c r="F43" s="917">
        <v>0.0</v>
      </c>
      <c r="G43" s="917">
        <v>0.0</v>
      </c>
      <c r="H43" s="917">
        <v>0.0</v>
      </c>
      <c r="I43" s="917">
        <v>0.0</v>
      </c>
      <c r="J43" s="917">
        <v>0.0</v>
      </c>
      <c r="K43" s="917">
        <v>0.0</v>
      </c>
      <c r="L43" s="917">
        <v>0.0</v>
      </c>
      <c r="M43" s="917">
        <v>0.0</v>
      </c>
      <c r="N43" s="917">
        <v>0.0680135251035919</v>
      </c>
      <c r="O43" s="917">
        <v>0.532141357408559</v>
      </c>
      <c r="P43" s="917">
        <v>0.479614560572565</v>
      </c>
      <c r="Q43" s="917">
        <v>0.372650011298676</v>
      </c>
      <c r="R43" s="917">
        <v>0.548860639667129</v>
      </c>
      <c r="S43" s="917">
        <v>3.24690986230132</v>
      </c>
      <c r="T43" s="917">
        <v>2.96976816711549</v>
      </c>
      <c r="U43" s="917">
        <v>5.22813753116971</v>
      </c>
      <c r="V43" s="917">
        <v>8.24459978359965</v>
      </c>
      <c r="W43" s="917">
        <v>10.3022048333915</v>
      </c>
      <c r="X43" s="917">
        <v>13.1278643221321</v>
      </c>
      <c r="Y43" s="917">
        <v>16.2754689710184</v>
      </c>
      <c r="Z43" s="917">
        <v>18.8380210449629</v>
      </c>
      <c r="AA43" s="917">
        <v>22.2047548026175</v>
      </c>
      <c r="AB43" s="917">
        <v>23.8030268065413</v>
      </c>
      <c r="AC43" s="917">
        <v>24.6954415324413</v>
      </c>
      <c r="AD43" s="917">
        <v>26.2157887605651</v>
      </c>
      <c r="AE43" s="917">
        <v>26.9951097947941</v>
      </c>
      <c r="AF43" s="918">
        <v>24.040580815148</v>
      </c>
      <c r="AG43" s="919">
        <v>-0.109446822113532</v>
      </c>
      <c r="AH43" s="919">
        <v>0.178402918565697</v>
      </c>
      <c r="AI43" s="919">
        <v>0.0143160486360682</v>
      </c>
    </row>
    <row r="44" spans="8:8" s="44" ht="12.0" customFormat="1" customHeight="1">
      <c r="A44" s="832" t="s">
        <v>193</v>
      </c>
      <c r="B44" s="921">
        <v>0.0</v>
      </c>
      <c r="C44" s="921">
        <v>0.0</v>
      </c>
      <c r="D44" s="921">
        <v>0.0</v>
      </c>
      <c r="E44" s="921">
        <v>0.0</v>
      </c>
      <c r="F44" s="921">
        <v>0.0</v>
      </c>
      <c r="G44" s="921">
        <v>0.0</v>
      </c>
      <c r="H44" s="921">
        <v>0.0</v>
      </c>
      <c r="I44" s="921">
        <v>0.0</v>
      </c>
      <c r="J44" s="921">
        <v>0.0</v>
      </c>
      <c r="K44" s="921">
        <v>0.0</v>
      </c>
      <c r="L44" s="921">
        <v>0.999843585227054</v>
      </c>
      <c r="M44" s="921">
        <v>1.21591988079477</v>
      </c>
      <c r="N44" s="921">
        <v>18.9049199324422</v>
      </c>
      <c r="O44" s="921">
        <v>23.3666858405675</v>
      </c>
      <c r="P44" s="921">
        <v>26.248661603328</v>
      </c>
      <c r="Q44" s="921">
        <v>31.8158131077771</v>
      </c>
      <c r="R44" s="921">
        <v>41.3646812640814</v>
      </c>
      <c r="S44" s="921">
        <v>48.6247670145845</v>
      </c>
      <c r="T44" s="921">
        <v>64.0825343475664</v>
      </c>
      <c r="U44" s="921">
        <v>75.3223890729491</v>
      </c>
      <c r="V44" s="921">
        <v>86.478111211368</v>
      </c>
      <c r="W44" s="921">
        <v>96.4648985151305</v>
      </c>
      <c r="X44" s="921">
        <v>113.537203975397</v>
      </c>
      <c r="Y44" s="921">
        <v>141.901375624237</v>
      </c>
      <c r="Z44" s="921">
        <v>170.586867473448</v>
      </c>
      <c r="AA44" s="921">
        <v>147.116478671656</v>
      </c>
      <c r="AB44" s="921">
        <v>184.414717143691</v>
      </c>
      <c r="AC44" s="921">
        <v>175.565303936548</v>
      </c>
      <c r="AD44" s="921">
        <v>222.543946336426</v>
      </c>
      <c r="AE44" s="921">
        <v>278.88054583597</v>
      </c>
      <c r="AF44" s="921">
        <v>274.415691079879</v>
      </c>
      <c r="AG44" s="924">
        <v>-0.0160099183064477</v>
      </c>
      <c r="AH44" s="924">
        <v>0.139854487454395</v>
      </c>
      <c r="AI44" s="924">
        <v>0.163413205787625</v>
      </c>
    </row>
    <row r="45" spans="8:8" s="44" ht="12.0" customFormat="1" customHeight="1">
      <c r="A45" s="834"/>
      <c r="B45" s="917"/>
      <c r="C45" s="917"/>
      <c r="D45" s="917"/>
      <c r="E45" s="917"/>
      <c r="F45" s="917"/>
      <c r="G45" s="917"/>
      <c r="H45" s="917"/>
      <c r="I45" s="917"/>
      <c r="J45" s="917"/>
      <c r="K45" s="917"/>
      <c r="L45" s="917"/>
      <c r="M45" s="917"/>
      <c r="N45" s="917"/>
      <c r="O45" s="917"/>
      <c r="P45" s="917"/>
      <c r="Q45" s="917"/>
      <c r="R45" s="917"/>
      <c r="S45" s="917"/>
      <c r="T45" s="917"/>
      <c r="U45" s="917"/>
      <c r="V45" s="917"/>
      <c r="W45" s="917"/>
      <c r="X45" s="917"/>
      <c r="Y45" s="917"/>
      <c r="Z45" s="917"/>
      <c r="AA45" s="917"/>
      <c r="AB45" s="917"/>
      <c r="AC45" s="917"/>
      <c r="AD45" s="917"/>
      <c r="AE45" s="917"/>
      <c r="AF45" s="918"/>
      <c r="AG45" s="919"/>
      <c r="AH45" s="919"/>
      <c r="AI45" s="919"/>
    </row>
    <row r="46" spans="8:8" s="44" ht="12.0" customFormat="1" customHeight="1">
      <c r="A46" s="929" t="s">
        <v>194</v>
      </c>
      <c r="B46" s="930">
        <v>162.686135790714</v>
      </c>
      <c r="C46" s="930">
        <v>171.897518220463</v>
      </c>
      <c r="D46" s="930">
        <v>168.226494504143</v>
      </c>
      <c r="E46" s="930">
        <v>175.901821213925</v>
      </c>
      <c r="F46" s="930">
        <v>190.055143083791</v>
      </c>
      <c r="G46" s="930">
        <v>200.007067286939</v>
      </c>
      <c r="H46" s="930">
        <v>191.593488321854</v>
      </c>
      <c r="I46" s="930">
        <v>199.963119228594</v>
      </c>
      <c r="J46" s="930">
        <v>203.866385628373</v>
      </c>
      <c r="K46" s="930">
        <v>206.8219206322</v>
      </c>
      <c r="L46" s="930">
        <v>202.750390836882</v>
      </c>
      <c r="M46" s="930">
        <v>197.293729217135</v>
      </c>
      <c r="N46" s="930">
        <v>245.137535353558</v>
      </c>
      <c r="O46" s="930">
        <v>276.897637544841</v>
      </c>
      <c r="P46" s="930">
        <v>325.856788122654</v>
      </c>
      <c r="Q46" s="930">
        <v>387.854197788345</v>
      </c>
      <c r="R46" s="930">
        <v>480.449151255181</v>
      </c>
      <c r="S46" s="930">
        <v>630.822104631747</v>
      </c>
      <c r="T46" s="930">
        <v>848.177197131286</v>
      </c>
      <c r="U46" s="930">
        <v>967.141631529215</v>
      </c>
      <c r="V46" s="930">
        <v>1112.33963654995</v>
      </c>
      <c r="W46" s="930">
        <v>1168.40177341829</v>
      </c>
      <c r="X46" s="930">
        <v>1206.41084222924</v>
      </c>
      <c r="Y46" s="930">
        <v>1296.61714874749</v>
      </c>
      <c r="Z46" s="930">
        <v>1381.94382313012</v>
      </c>
      <c r="AA46" s="930">
        <v>1438.13604100918</v>
      </c>
      <c r="AB46" s="930">
        <v>1495.28810319511</v>
      </c>
      <c r="AC46" s="930">
        <v>1537.70159913282</v>
      </c>
      <c r="AD46" s="930">
        <v>1657.50348730876</v>
      </c>
      <c r="AE46" s="930">
        <v>1771.65127586911</v>
      </c>
      <c r="AF46" s="930">
        <v>1679.27487718779</v>
      </c>
      <c r="AG46" s="931">
        <v>-0.0521414117662613</v>
      </c>
      <c r="AH46" s="931">
        <v>0.0624018451657864</v>
      </c>
      <c r="AI46" s="931">
        <v>1.0</v>
      </c>
    </row>
    <row r="47" spans="8:8" s="44" ht="13.35" customFormat="1" customHeight="1">
      <c r="A47" s="841" t="s">
        <v>195</v>
      </c>
      <c r="B47" s="917">
        <v>27.0884367408409</v>
      </c>
      <c r="C47" s="917">
        <v>31.3823860925415</v>
      </c>
      <c r="D47" s="917">
        <v>35.8109527049555</v>
      </c>
      <c r="E47" s="917">
        <v>42.4215116330969</v>
      </c>
      <c r="F47" s="917">
        <v>48.9697312019198</v>
      </c>
      <c r="G47" s="917">
        <v>53.7612756553656</v>
      </c>
      <c r="H47" s="917">
        <v>41.386340208595</v>
      </c>
      <c r="I47" s="917">
        <v>53.1261955773321</v>
      </c>
      <c r="J47" s="917">
        <v>59.3204262388755</v>
      </c>
      <c r="K47" s="917">
        <v>62.5553661148523</v>
      </c>
      <c r="L47" s="917">
        <v>77.1864340807926</v>
      </c>
      <c r="M47" s="917">
        <v>83.403265266322</v>
      </c>
      <c r="N47" s="917">
        <v>100.660531465259</v>
      </c>
      <c r="O47" s="917">
        <v>133.017372765892</v>
      </c>
      <c r="P47" s="917">
        <v>167.54385683125</v>
      </c>
      <c r="Q47" s="917">
        <v>215.49680658824</v>
      </c>
      <c r="R47" s="917">
        <v>311.79251958789</v>
      </c>
      <c r="S47" s="917">
        <v>413.015321457803</v>
      </c>
      <c r="T47" s="917">
        <v>560.719316809543</v>
      </c>
      <c r="U47" s="917">
        <v>645.648526884283</v>
      </c>
      <c r="V47" s="917">
        <v>758.289440435595</v>
      </c>
      <c r="W47" s="917">
        <v>820.42654328949</v>
      </c>
      <c r="X47" s="917">
        <v>847.858179042543</v>
      </c>
      <c r="Y47" s="917">
        <v>871.34597867307</v>
      </c>
      <c r="Z47" s="917">
        <v>897.621848228905</v>
      </c>
      <c r="AA47" s="917">
        <v>919.798328881719</v>
      </c>
      <c r="AB47" s="917">
        <v>967.397898929057</v>
      </c>
      <c r="AC47" s="917">
        <v>996.103240660967</v>
      </c>
      <c r="AD47" s="917">
        <v>1021.0678171296</v>
      </c>
      <c r="AE47" s="917">
        <v>1032.55868853506</v>
      </c>
      <c r="AF47" s="918">
        <v>960.946509429332</v>
      </c>
      <c r="AG47" s="919">
        <v>-0.0693541005473753</v>
      </c>
      <c r="AH47" s="919">
        <v>0.048073784494669</v>
      </c>
      <c r="AI47" s="919">
        <v>0.572238960091266</v>
      </c>
    </row>
    <row r="48" spans="8:8" s="920" ht="12.0" customFormat="1" customHeight="1">
      <c r="A48" s="831" t="s">
        <v>765</v>
      </c>
      <c r="B48" s="917">
        <v>135.597699049873</v>
      </c>
      <c r="C48" s="917">
        <v>140.515132127921</v>
      </c>
      <c r="D48" s="917">
        <v>132.415541799187</v>
      </c>
      <c r="E48" s="917">
        <v>133.480309580828</v>
      </c>
      <c r="F48" s="917">
        <v>141.085411881871</v>
      </c>
      <c r="G48" s="917">
        <v>146.245791631574</v>
      </c>
      <c r="H48" s="917">
        <v>150.207148113259</v>
      </c>
      <c r="I48" s="917">
        <v>146.836923651262</v>
      </c>
      <c r="J48" s="917">
        <v>144.545959389497</v>
      </c>
      <c r="K48" s="917">
        <v>144.266554517348</v>
      </c>
      <c r="L48" s="917">
        <v>125.563956756089</v>
      </c>
      <c r="M48" s="917">
        <v>113.890463950813</v>
      </c>
      <c r="N48" s="917">
        <v>144.477003888299</v>
      </c>
      <c r="O48" s="917">
        <v>143.880264778948</v>
      </c>
      <c r="P48" s="917">
        <v>158.312931291404</v>
      </c>
      <c r="Q48" s="917">
        <v>172.357391200105</v>
      </c>
      <c r="R48" s="917">
        <v>168.656631667291</v>
      </c>
      <c r="S48" s="917">
        <v>217.806783173944</v>
      </c>
      <c r="T48" s="917">
        <v>287.457880321742</v>
      </c>
      <c r="U48" s="917">
        <v>321.493104644932</v>
      </c>
      <c r="V48" s="917">
        <v>354.050196114354</v>
      </c>
      <c r="W48" s="917">
        <v>347.975230128797</v>
      </c>
      <c r="X48" s="917">
        <v>358.552663186693</v>
      </c>
      <c r="Y48" s="917">
        <v>425.271170074415</v>
      </c>
      <c r="Z48" s="917">
        <v>484.321974901213</v>
      </c>
      <c r="AA48" s="917">
        <v>518.337712127458</v>
      </c>
      <c r="AB48" s="917">
        <v>527.890204266054</v>
      </c>
      <c r="AC48" s="917">
        <v>541.598358471852</v>
      </c>
      <c r="AD48" s="917">
        <v>636.435670179156</v>
      </c>
      <c r="AE48" s="917">
        <v>739.092587334049</v>
      </c>
      <c r="AF48" s="918">
        <v>718.328367758462</v>
      </c>
      <c r="AG48" s="923">
        <v>-0.0280942062353576</v>
      </c>
      <c r="AH48" s="923">
        <v>0.0868077292108458</v>
      </c>
      <c r="AI48" s="923">
        <v>0.427761039908734</v>
      </c>
    </row>
    <row r="49" spans="8:8" s="920" ht="12.0" customFormat="1" customHeight="1">
      <c r="A49" s="842" t="s">
        <v>766</v>
      </c>
      <c r="B49" s="932">
        <v>0.118915040139992</v>
      </c>
      <c r="C49" s="932">
        <v>0.131988941413403</v>
      </c>
      <c r="D49" s="932">
        <v>0.376758572322903</v>
      </c>
      <c r="E49" s="932">
        <v>0.902872520991114</v>
      </c>
      <c r="F49" s="932">
        <v>2.47582440712268</v>
      </c>
      <c r="G49" s="932">
        <v>3.88891364363748</v>
      </c>
      <c r="H49" s="932">
        <v>5.71184331759749</v>
      </c>
      <c r="I49" s="932">
        <v>7.82914063068551</v>
      </c>
      <c r="J49" s="932">
        <v>7.27706587474273</v>
      </c>
      <c r="K49" s="932">
        <v>8.19253716905076</v>
      </c>
      <c r="L49" s="932">
        <v>12.7599482622347</v>
      </c>
      <c r="M49" s="932">
        <v>14.8456827733214</v>
      </c>
      <c r="N49" s="932">
        <v>19.5663830238689</v>
      </c>
      <c r="O49" s="932">
        <v>24.5195092400671</v>
      </c>
      <c r="P49" s="932">
        <v>32.6445960949789</v>
      </c>
      <c r="Q49" s="932">
        <v>56.1782513574503</v>
      </c>
      <c r="R49" s="932">
        <v>85.9350205921297</v>
      </c>
      <c r="S49" s="932">
        <v>117.531295256546</v>
      </c>
      <c r="T49" s="932">
        <v>154.084010841701</v>
      </c>
      <c r="U49" s="932">
        <v>182.230635581068</v>
      </c>
      <c r="V49" s="932">
        <v>216.749768853162</v>
      </c>
      <c r="W49" s="932">
        <v>232.777192836111</v>
      </c>
      <c r="X49" s="932">
        <v>255.229722264914</v>
      </c>
      <c r="Y49" s="932">
        <v>223.623105665993</v>
      </c>
      <c r="Z49" s="932">
        <v>241.002920030883</v>
      </c>
      <c r="AA49" s="932">
        <v>247.625510931028</v>
      </c>
      <c r="AB49" s="932">
        <v>247.626226588043</v>
      </c>
      <c r="AC49" s="932">
        <v>265.056886643135</v>
      </c>
      <c r="AD49" s="932">
        <v>284.701794608246</v>
      </c>
      <c r="AE49" s="932">
        <v>287.411055199127</v>
      </c>
      <c r="AF49" s="921">
        <v>293.829870445371</v>
      </c>
      <c r="AG49" s="933">
        <v>0.0223332232011637</v>
      </c>
      <c r="AH49" s="933">
        <v>0.0466180201270672</v>
      </c>
      <c r="AI49" s="933">
        <v>0.174974254922121</v>
      </c>
    </row>
    <row r="50" spans="8:8" s="920" ht="12.0" customFormat="1" customHeight="1">
      <c r="A50" s="841"/>
      <c r="B50" s="917"/>
      <c r="C50" s="917"/>
      <c r="D50" s="917"/>
      <c r="E50" s="917"/>
      <c r="F50" s="917"/>
      <c r="G50" s="917"/>
      <c r="H50" s="917"/>
      <c r="I50" s="917"/>
      <c r="J50" s="917"/>
      <c r="K50" s="917"/>
      <c r="L50" s="917"/>
      <c r="M50" s="917"/>
      <c r="N50" s="917"/>
      <c r="O50" s="917"/>
      <c r="P50" s="917"/>
      <c r="Q50" s="917"/>
      <c r="R50" s="917"/>
      <c r="S50" s="917"/>
      <c r="T50" s="917"/>
      <c r="U50" s="917"/>
      <c r="V50" s="917"/>
      <c r="W50" s="917"/>
      <c r="X50" s="917"/>
      <c r="Y50" s="917"/>
      <c r="Z50" s="917"/>
      <c r="AA50" s="917"/>
      <c r="AB50" s="917"/>
      <c r="AC50" s="917"/>
      <c r="AD50" s="917"/>
      <c r="AE50" s="917"/>
      <c r="AF50" s="918"/>
      <c r="AG50" s="923"/>
      <c r="AH50" s="923"/>
      <c r="AI50" s="923"/>
    </row>
    <row r="51" spans="8:8" s="920" ht="12.0" customFormat="1" customHeight="1">
      <c r="A51" s="845" t="s">
        <v>780</v>
      </c>
      <c r="B51" s="917"/>
      <c r="C51" s="917"/>
      <c r="D51" s="917"/>
      <c r="E51" s="917"/>
      <c r="F51" s="917"/>
      <c r="G51" s="917"/>
      <c r="H51" s="917"/>
      <c r="I51" s="917"/>
      <c r="J51" s="917"/>
      <c r="K51" s="917"/>
      <c r="L51" s="917"/>
      <c r="M51" s="917"/>
      <c r="N51" s="917"/>
      <c r="O51" s="917"/>
      <c r="P51" s="917"/>
      <c r="Q51" s="917"/>
      <c r="R51" s="917"/>
      <c r="S51" s="917"/>
      <c r="T51" s="917"/>
      <c r="U51" s="917"/>
      <c r="V51" s="917"/>
      <c r="W51" s="917"/>
      <c r="X51" s="917"/>
      <c r="Y51" s="917"/>
      <c r="Z51" s="917"/>
      <c r="AA51" s="917"/>
      <c r="AB51" s="917"/>
      <c r="AC51" s="917"/>
      <c r="AD51" s="917"/>
      <c r="AE51" s="917"/>
      <c r="AF51" s="918"/>
      <c r="AG51" s="923"/>
      <c r="AH51" s="923"/>
      <c r="AI51" s="923"/>
    </row>
    <row r="52" spans="8:8" s="920" ht="12.0" customFormat="1" customHeight="1">
      <c r="A52" s="934" t="s">
        <v>768</v>
      </c>
      <c r="B52" s="917"/>
      <c r="C52" s="917"/>
      <c r="D52" s="917"/>
      <c r="E52" s="917"/>
      <c r="F52" s="917"/>
      <c r="G52" s="917"/>
      <c r="H52" s="917"/>
      <c r="I52" s="917"/>
      <c r="J52" s="917"/>
      <c r="K52" s="917"/>
      <c r="L52" s="917"/>
      <c r="M52" s="917"/>
      <c r="N52" s="917"/>
      <c r="O52" s="917"/>
      <c r="P52" s="917"/>
      <c r="Q52" s="917"/>
      <c r="R52" s="917"/>
      <c r="S52" s="917"/>
      <c r="T52" s="917"/>
      <c r="U52" s="917"/>
      <c r="V52" s="917"/>
      <c r="W52" s="917"/>
      <c r="X52" s="917"/>
      <c r="Y52" s="917"/>
      <c r="Z52" s="917"/>
      <c r="AA52" s="917"/>
      <c r="AB52" s="917"/>
      <c r="AC52" s="917"/>
      <c r="AD52" s="917"/>
      <c r="AE52" s="917"/>
      <c r="AF52" s="918"/>
      <c r="AG52" s="923"/>
      <c r="AH52" s="923"/>
      <c r="AI52" s="923"/>
    </row>
    <row r="53" spans="8:8" s="920" ht="12.0" customFormat="1" customHeight="1">
      <c r="A53" s="935" t="s">
        <v>96</v>
      </c>
      <c r="B53" s="917">
        <v>26.9695217007009</v>
      </c>
      <c r="C53" s="917">
        <v>31.2503971511281</v>
      </c>
      <c r="D53" s="917">
        <v>35.4341941326326</v>
      </c>
      <c r="E53" s="917">
        <v>41.5186391121058</v>
      </c>
      <c r="F53" s="917">
        <v>46.4939067947971</v>
      </c>
      <c r="G53" s="917">
        <v>49.8723620117281</v>
      </c>
      <c r="H53" s="917">
        <v>35.6744968909975</v>
      </c>
      <c r="I53" s="917">
        <v>45.2970549466466</v>
      </c>
      <c r="J53" s="917">
        <v>50.0526472901204</v>
      </c>
      <c r="K53" s="917">
        <v>52.0403303594539</v>
      </c>
      <c r="L53" s="917">
        <v>59.4781432791758</v>
      </c>
      <c r="M53" s="917">
        <v>62.7892719577166</v>
      </c>
      <c r="N53" s="917">
        <v>74.7805154743128</v>
      </c>
      <c r="O53" s="917">
        <v>101.938447410952</v>
      </c>
      <c r="P53" s="917">
        <v>127.782748138786</v>
      </c>
      <c r="Q53" s="917">
        <v>146.400736068572</v>
      </c>
      <c r="R53" s="917">
        <v>197.715380307439</v>
      </c>
      <c r="S53" s="917">
        <v>248.377058538011</v>
      </c>
      <c r="T53" s="917">
        <v>348.338525729558</v>
      </c>
      <c r="U53" s="917">
        <v>398.106251716308</v>
      </c>
      <c r="V53" s="917">
        <v>463.825065517754</v>
      </c>
      <c r="W53" s="917">
        <v>465.080950947063</v>
      </c>
      <c r="X53" s="917">
        <v>463.398917604543</v>
      </c>
      <c r="Y53" s="917">
        <v>476.706989514718</v>
      </c>
      <c r="Z53" s="917">
        <v>484.944155709357</v>
      </c>
      <c r="AA53" s="917">
        <v>503.077658060684</v>
      </c>
      <c r="AB53" s="917">
        <v>516.439140732598</v>
      </c>
      <c r="AC53" s="917">
        <v>522.497689793641</v>
      </c>
      <c r="AD53" s="917">
        <v>520.163609014408</v>
      </c>
      <c r="AE53" s="917">
        <v>524.9003032187</v>
      </c>
      <c r="AF53" s="918">
        <v>454.314006290386</v>
      </c>
      <c r="AG53" s="923">
        <v>-0.134475626124575</v>
      </c>
      <c r="AH53" s="923">
        <v>0.0280347204465123</v>
      </c>
      <c r="AI53" s="923">
        <v>0.455634709513461</v>
      </c>
    </row>
    <row r="54" spans="8:8" s="920" ht="12.0" customFormat="1" customHeight="1">
      <c r="A54" s="935" t="s">
        <v>769</v>
      </c>
      <c r="B54" s="917">
        <v>0.0</v>
      </c>
      <c r="C54" s="917">
        <v>0.0</v>
      </c>
      <c r="D54" s="917">
        <v>0.0</v>
      </c>
      <c r="E54" s="917">
        <v>0.0</v>
      </c>
      <c r="F54" s="917">
        <v>0.0</v>
      </c>
      <c r="G54" s="917">
        <v>0.0</v>
      </c>
      <c r="H54" s="917">
        <v>0.0</v>
      </c>
      <c r="I54" s="917">
        <v>0.0</v>
      </c>
      <c r="J54" s="917">
        <v>1.9907130740123</v>
      </c>
      <c r="K54" s="917">
        <v>2.32249858634768</v>
      </c>
      <c r="L54" s="917">
        <v>3.94849895415503</v>
      </c>
      <c r="M54" s="917">
        <v>3.97956061386183</v>
      </c>
      <c r="N54" s="917">
        <v>3.88627658458842</v>
      </c>
      <c r="O54" s="917">
        <v>4.089322826929</v>
      </c>
      <c r="P54" s="917">
        <v>4.11334850306284</v>
      </c>
      <c r="Q54" s="917">
        <v>4.77017401382465</v>
      </c>
      <c r="R54" s="917">
        <v>4.13857906246572</v>
      </c>
      <c r="S54" s="917">
        <v>12.5901150731883</v>
      </c>
      <c r="T54" s="917">
        <v>14.8510326645831</v>
      </c>
      <c r="U54" s="917">
        <v>15.1835298669405</v>
      </c>
      <c r="V54" s="917">
        <v>15.2358221215593</v>
      </c>
      <c r="W54" s="917">
        <v>22.1514401555381</v>
      </c>
      <c r="X54" s="917">
        <v>27.9132669273931</v>
      </c>
      <c r="Y54" s="917">
        <v>28.4635267000608</v>
      </c>
      <c r="Z54" s="917">
        <v>30.2999699215943</v>
      </c>
      <c r="AA54" s="917">
        <v>30.0209578290219</v>
      </c>
      <c r="AB54" s="917">
        <v>29.9552778996668</v>
      </c>
      <c r="AC54" s="917">
        <v>32.2644825733719</v>
      </c>
      <c r="AD54" s="917">
        <v>33.3485466196354</v>
      </c>
      <c r="AE54" s="917">
        <v>34.2078287829684</v>
      </c>
      <c r="AF54" s="918">
        <v>30.6076518314823</v>
      </c>
      <c r="AG54" s="923">
        <v>-0.105244240268139</v>
      </c>
      <c r="AH54" s="923">
        <v>0.0846141754260257</v>
      </c>
      <c r="AI54" s="923">
        <v>0.0306966291112159</v>
      </c>
    </row>
    <row r="55" spans="8:8" s="920" ht="12.0" customFormat="1" customHeight="1">
      <c r="A55" s="935" t="s">
        <v>99</v>
      </c>
      <c r="B55" s="917">
        <v>109.753416779669</v>
      </c>
      <c r="C55" s="917">
        <v>114.41963249251</v>
      </c>
      <c r="D55" s="917">
        <v>111.654153429914</v>
      </c>
      <c r="E55" s="917">
        <v>116.753262913224</v>
      </c>
      <c r="F55" s="917">
        <v>124.531204326892</v>
      </c>
      <c r="G55" s="917">
        <v>128.770281300752</v>
      </c>
      <c r="H55" s="917">
        <v>133.69159779777</v>
      </c>
      <c r="I55" s="917">
        <v>129.526387547784</v>
      </c>
      <c r="J55" s="917">
        <v>127.141492684213</v>
      </c>
      <c r="K55" s="917">
        <v>127.434288114753</v>
      </c>
      <c r="L55" s="917">
        <v>108.801228344609</v>
      </c>
      <c r="M55" s="917">
        <v>97.8159855828585</v>
      </c>
      <c r="N55" s="917">
        <v>110.470601155585</v>
      </c>
      <c r="O55" s="917">
        <v>105.000910388458</v>
      </c>
      <c r="P55" s="917">
        <v>116.754377197681</v>
      </c>
      <c r="Q55" s="917">
        <v>126.679562819145</v>
      </c>
      <c r="R55" s="917">
        <v>117.160013905625</v>
      </c>
      <c r="S55" s="917">
        <v>158.115991113139</v>
      </c>
      <c r="T55" s="917">
        <v>202.253248404545</v>
      </c>
      <c r="U55" s="917">
        <v>217.482147000251</v>
      </c>
      <c r="V55" s="917">
        <v>221.646354082541</v>
      </c>
      <c r="W55" s="917">
        <v>196.794518680681</v>
      </c>
      <c r="X55" s="917">
        <v>181.118482419876</v>
      </c>
      <c r="Y55" s="917">
        <v>217.796606573971</v>
      </c>
      <c r="Z55" s="917">
        <v>238.112600851872</v>
      </c>
      <c r="AA55" s="917">
        <v>283.289959609625</v>
      </c>
      <c r="AB55" s="917">
        <v>253.674210069582</v>
      </c>
      <c r="AC55" s="917">
        <v>262.611860368046</v>
      </c>
      <c r="AD55" s="917">
        <v>299.537037585151</v>
      </c>
      <c r="AE55" s="917">
        <v>332.698228995608</v>
      </c>
      <c r="AF55" s="918">
        <v>323.627361530441</v>
      </c>
      <c r="AG55" s="923">
        <v>-0.0272645498972203</v>
      </c>
      <c r="AH55" s="923">
        <v>0.0434284830613718</v>
      </c>
      <c r="AI55" s="923">
        <v>0.324568155108298</v>
      </c>
    </row>
    <row r="56" spans="8:8" s="920" ht="12.0" customFormat="1" customHeight="1">
      <c r="A56" s="935" t="s">
        <v>215</v>
      </c>
      <c r="B56" s="917">
        <v>25.8442822702043</v>
      </c>
      <c r="C56" s="917">
        <v>26.0954996354107</v>
      </c>
      <c r="D56" s="917">
        <v>20.7613883692731</v>
      </c>
      <c r="E56" s="917">
        <v>16.7270466676039</v>
      </c>
      <c r="F56" s="917">
        <v>16.5542075549796</v>
      </c>
      <c r="G56" s="917">
        <v>17.4755103308218</v>
      </c>
      <c r="H56" s="917">
        <v>16.515550315489</v>
      </c>
      <c r="I56" s="917">
        <v>17.3105361034778</v>
      </c>
      <c r="J56" s="917">
        <v>17.4044667052845</v>
      </c>
      <c r="K56" s="917">
        <v>16.8322664025946</v>
      </c>
      <c r="L56" s="917">
        <v>16.7627284114807</v>
      </c>
      <c r="M56" s="917">
        <v>16.0744783679549</v>
      </c>
      <c r="N56" s="917">
        <v>15.5384672588068</v>
      </c>
      <c r="O56" s="917">
        <v>15.7836659989238</v>
      </c>
      <c r="P56" s="917">
        <v>15.2444760554397</v>
      </c>
      <c r="Q56" s="917">
        <v>14.9352521329341</v>
      </c>
      <c r="R56" s="917">
        <v>12.5562009438062</v>
      </c>
      <c r="S56" s="917">
        <v>8.5484025469915</v>
      </c>
      <c r="T56" s="917">
        <v>8.06102143751477</v>
      </c>
      <c r="U56" s="917">
        <v>10.1723650815374</v>
      </c>
      <c r="V56" s="917">
        <v>12.0300391941896</v>
      </c>
      <c r="W56" s="917">
        <v>13.2367014705304</v>
      </c>
      <c r="X56" s="917">
        <v>14.9719000756301</v>
      </c>
      <c r="Y56" s="917">
        <v>18.0200375847118</v>
      </c>
      <c r="Z56" s="917">
        <v>20.332582474661</v>
      </c>
      <c r="AA56" s="917">
        <v>22.3905181749547</v>
      </c>
      <c r="AB56" s="917">
        <v>24.1374019588509</v>
      </c>
      <c r="AC56" s="917">
        <v>26.0721826056335</v>
      </c>
      <c r="AD56" s="917">
        <v>27.282181294868</v>
      </c>
      <c r="AE56" s="917">
        <v>26.8408785518543</v>
      </c>
      <c r="AF56" s="918">
        <v>22.9852595225864</v>
      </c>
      <c r="AG56" s="923">
        <v>-0.143647273758911</v>
      </c>
      <c r="AH56" s="923">
        <v>0.101888064464009</v>
      </c>
      <c r="AI56" s="923">
        <v>0.0230520782997194</v>
      </c>
    </row>
    <row r="57" spans="8:8" s="920" ht="12.0" customFormat="1" customHeight="1">
      <c r="A57" s="935" t="s">
        <v>353</v>
      </c>
      <c r="B57" s="917">
        <v>0.0</v>
      </c>
      <c r="C57" s="917">
        <v>0.0</v>
      </c>
      <c r="D57" s="917">
        <v>0.100487019511677</v>
      </c>
      <c r="E57" s="917">
        <v>0.457181865190397</v>
      </c>
      <c r="F57" s="917">
        <v>0.467188921640112</v>
      </c>
      <c r="G57" s="917">
        <v>0.455227902952218</v>
      </c>
      <c r="H57" s="917">
        <v>0.729101701685871</v>
      </c>
      <c r="I57" s="917">
        <v>1.03288457525506</v>
      </c>
      <c r="J57" s="917">
        <v>1.18698565682852</v>
      </c>
      <c r="K57" s="917">
        <v>1.11519582578539</v>
      </c>
      <c r="L57" s="917">
        <v>1.08827741800352</v>
      </c>
      <c r="M57" s="917">
        <v>1.00868706498</v>
      </c>
      <c r="N57" s="917">
        <v>2.42007637211468</v>
      </c>
      <c r="O57" s="917">
        <v>3.34986683953511</v>
      </c>
      <c r="P57" s="917">
        <v>3.48326178681609</v>
      </c>
      <c r="Q57" s="917">
        <v>11.0392363564173</v>
      </c>
      <c r="R57" s="917">
        <v>16.7078290669465</v>
      </c>
      <c r="S57" s="917">
        <v>22.0144491702441</v>
      </c>
      <c r="T57" s="917">
        <v>35.2407537438102</v>
      </c>
      <c r="U57" s="917">
        <v>42.9404544750672</v>
      </c>
      <c r="V57" s="917">
        <v>53.4096612330314</v>
      </c>
      <c r="W57" s="917">
        <v>55.096694271741</v>
      </c>
      <c r="X57" s="917">
        <v>55.5642412943547</v>
      </c>
      <c r="Y57" s="917">
        <v>52.2862899021389</v>
      </c>
      <c r="Z57" s="917">
        <v>52.2744146481349</v>
      </c>
      <c r="AA57" s="917">
        <v>52.8175792942587</v>
      </c>
      <c r="AB57" s="917">
        <v>51.6247355849402</v>
      </c>
      <c r="AC57" s="917">
        <v>53.7719009549382</v>
      </c>
      <c r="AD57" s="917">
        <v>55.8254970700262</v>
      </c>
      <c r="AE57" s="917">
        <v>61.3875827307418</v>
      </c>
      <c r="AF57" s="918">
        <v>57.7896340980852</v>
      </c>
      <c r="AG57" s="923">
        <v>-0.0586103650381208</v>
      </c>
      <c r="AH57" s="923">
        <v>0.0363856465435413</v>
      </c>
      <c r="AI57" s="923">
        <v>0.0579576301425762</v>
      </c>
    </row>
    <row r="58" spans="8:8" s="920" ht="12.0" customFormat="1" customHeight="1">
      <c r="A58" s="935" t="s">
        <v>356</v>
      </c>
      <c r="B58" s="917">
        <v>0.0</v>
      </c>
      <c r="C58" s="917">
        <v>0.0</v>
      </c>
      <c r="D58" s="917">
        <v>0.0</v>
      </c>
      <c r="E58" s="917">
        <v>0.0</v>
      </c>
      <c r="F58" s="917">
        <v>0.0</v>
      </c>
      <c r="G58" s="917">
        <v>0.0</v>
      </c>
      <c r="H58" s="917">
        <v>0.0</v>
      </c>
      <c r="I58" s="917">
        <v>0.0</v>
      </c>
      <c r="J58" s="917">
        <v>0.0</v>
      </c>
      <c r="K58" s="917">
        <v>0.0</v>
      </c>
      <c r="L58" s="917">
        <v>0.0</v>
      </c>
      <c r="M58" s="917">
        <v>0.0</v>
      </c>
      <c r="N58" s="917">
        <v>0.0</v>
      </c>
      <c r="O58" s="917">
        <v>0.0</v>
      </c>
      <c r="P58" s="917">
        <v>0.0</v>
      </c>
      <c r="Q58" s="917">
        <v>0.0</v>
      </c>
      <c r="R58" s="917">
        <v>0.0</v>
      </c>
      <c r="S58" s="917">
        <v>0.0</v>
      </c>
      <c r="T58" s="917">
        <v>0.0</v>
      </c>
      <c r="U58" s="917">
        <v>0.0</v>
      </c>
      <c r="V58" s="917">
        <v>0.0</v>
      </c>
      <c r="W58" s="917">
        <v>0.0</v>
      </c>
      <c r="X58" s="917">
        <v>0.0</v>
      </c>
      <c r="Y58" s="917">
        <v>0.0</v>
      </c>
      <c r="Z58" s="917">
        <v>0.0</v>
      </c>
      <c r="AA58" s="917">
        <v>0.0</v>
      </c>
      <c r="AB58" s="917">
        <v>0.418811220488926</v>
      </c>
      <c r="AC58" s="917">
        <v>0.839917296980531</v>
      </c>
      <c r="AD58" s="917">
        <v>1.33186885664056</v>
      </c>
      <c r="AE58" s="917">
        <v>1.64383813837618</v>
      </c>
      <c r="AF58" s="918">
        <v>1.80687126553794</v>
      </c>
      <c r="AG58" s="923">
        <v>0.0991783335327667</v>
      </c>
      <c r="AH58" s="923" t="s">
        <v>114</v>
      </c>
      <c r="AI58" s="923">
        <v>0.00181212388965042</v>
      </c>
    </row>
    <row r="59" spans="8:8" s="920" ht="12.0" customFormat="1" customHeight="1">
      <c r="A59" s="935" t="s">
        <v>358</v>
      </c>
      <c r="B59" s="917">
        <v>0.0</v>
      </c>
      <c r="C59" s="917">
        <v>0.0</v>
      </c>
      <c r="D59" s="917">
        <v>0.0</v>
      </c>
      <c r="E59" s="917">
        <v>0.0</v>
      </c>
      <c r="F59" s="917">
        <v>0.0</v>
      </c>
      <c r="G59" s="917">
        <v>0.0</v>
      </c>
      <c r="H59" s="917">
        <v>0.0</v>
      </c>
      <c r="I59" s="917">
        <v>0.0</v>
      </c>
      <c r="J59" s="917">
        <v>0.0</v>
      </c>
      <c r="K59" s="917">
        <v>0.0</v>
      </c>
      <c r="L59" s="917">
        <v>0.0</v>
      </c>
      <c r="M59" s="917">
        <v>0.0</v>
      </c>
      <c r="N59" s="917">
        <v>0.257285105770792</v>
      </c>
      <c r="O59" s="917">
        <v>0.266814183762303</v>
      </c>
      <c r="P59" s="917">
        <v>0.275588225519513</v>
      </c>
      <c r="Q59" s="917">
        <v>0.295401417736835</v>
      </c>
      <c r="R59" s="917">
        <v>0.161994325855684</v>
      </c>
      <c r="S59" s="917">
        <v>0.142936169872662</v>
      </c>
      <c r="T59" s="917">
        <v>0.152048676148697</v>
      </c>
      <c r="U59" s="917">
        <v>0.161994325855684</v>
      </c>
      <c r="V59" s="917">
        <v>0.181876937666531</v>
      </c>
      <c r="W59" s="917">
        <v>0.21494636405593</v>
      </c>
      <c r="X59" s="917">
        <v>0.203612468538892</v>
      </c>
      <c r="Y59" s="917">
        <v>0.152689752941653</v>
      </c>
      <c r="Z59" s="917">
        <v>0.162454103868774</v>
      </c>
      <c r="AA59" s="917">
        <v>0.177406466017593</v>
      </c>
      <c r="AB59" s="917">
        <v>0.15850608839431</v>
      </c>
      <c r="AC59" s="917">
        <v>0.148233670200483</v>
      </c>
      <c r="AD59" s="917">
        <v>0.101178701915283</v>
      </c>
      <c r="AE59" s="917">
        <v>0.102925667783466</v>
      </c>
      <c r="AF59" s="918">
        <v>0.0757107376797918</v>
      </c>
      <c r="AG59" s="923">
        <v>-0.264413442144762</v>
      </c>
      <c r="AH59" s="923">
        <v>-0.0443422435143883</v>
      </c>
      <c r="AI59" s="923">
        <v>7.59308308617995E-5</v>
      </c>
    </row>
    <row r="60" spans="8:8" s="920" ht="12.0" customFormat="1" customHeight="1">
      <c r="A60" s="935" t="s">
        <v>359</v>
      </c>
      <c r="B60" s="917">
        <v>0.0</v>
      </c>
      <c r="C60" s="917">
        <v>0.0</v>
      </c>
      <c r="D60" s="917">
        <v>0.0</v>
      </c>
      <c r="E60" s="917">
        <v>0.0</v>
      </c>
      <c r="F60" s="917">
        <v>0.0</v>
      </c>
      <c r="G60" s="917">
        <v>0.0</v>
      </c>
      <c r="H60" s="917">
        <v>0.0</v>
      </c>
      <c r="I60" s="917">
        <v>0.0</v>
      </c>
      <c r="J60" s="917">
        <v>0.0</v>
      </c>
      <c r="K60" s="917">
        <v>0.0</v>
      </c>
      <c r="L60" s="917">
        <v>0.0</v>
      </c>
      <c r="M60" s="917">
        <v>0.0</v>
      </c>
      <c r="N60" s="917">
        <v>0.791218403791125</v>
      </c>
      <c r="O60" s="917">
        <v>0.872491909980721</v>
      </c>
      <c r="P60" s="917">
        <v>1.02350616045269</v>
      </c>
      <c r="Q60" s="917">
        <v>0.391473582047247</v>
      </c>
      <c r="R60" s="917">
        <v>0.116531094758186</v>
      </c>
      <c r="S60" s="917">
        <v>1.26320316578865</v>
      </c>
      <c r="T60" s="917">
        <v>0.944746650874331</v>
      </c>
      <c r="U60" s="917">
        <v>0.53640816656806</v>
      </c>
      <c r="V60" s="917">
        <v>0.315792662245583</v>
      </c>
      <c r="W60" s="917">
        <v>0.837436868330829</v>
      </c>
      <c r="X60" s="917">
        <v>0.951263053488594</v>
      </c>
      <c r="Y60" s="917">
        <v>0.960666904917047</v>
      </c>
      <c r="Z60" s="917">
        <v>0.792496027185883</v>
      </c>
      <c r="AA60" s="917">
        <v>0.979113490571631</v>
      </c>
      <c r="AB60" s="917">
        <v>0.864557295914799</v>
      </c>
      <c r="AC60" s="917">
        <v>0.879953245817004</v>
      </c>
      <c r="AD60" s="917">
        <v>1.38195149614283</v>
      </c>
      <c r="AE60" s="917">
        <v>1.25255840046128</v>
      </c>
      <c r="AF60" s="918">
        <v>1.2408763549853</v>
      </c>
      <c r="AG60" s="923">
        <v>-0.00932654754595319</v>
      </c>
      <c r="AH60" s="923">
        <v>0.0885045788934977</v>
      </c>
      <c r="AI60" s="923">
        <v>0.00124448361643613</v>
      </c>
    </row>
    <row r="61" spans="8:8" s="920" ht="12.0" customFormat="1" customHeight="1">
      <c r="A61" s="935" t="s">
        <v>360</v>
      </c>
      <c r="B61" s="917">
        <v>0.0</v>
      </c>
      <c r="C61" s="917">
        <v>0.0</v>
      </c>
      <c r="D61" s="917">
        <v>0.0</v>
      </c>
      <c r="E61" s="917">
        <v>0.0</v>
      </c>
      <c r="F61" s="917">
        <v>0.0</v>
      </c>
      <c r="G61" s="917">
        <v>0.0</v>
      </c>
      <c r="H61" s="917">
        <v>0.0</v>
      </c>
      <c r="I61" s="917">
        <v>0.0</v>
      </c>
      <c r="J61" s="917">
        <v>0.0</v>
      </c>
      <c r="K61" s="917">
        <v>0.0</v>
      </c>
      <c r="L61" s="917">
        <v>0.999843585227054</v>
      </c>
      <c r="M61" s="917">
        <v>1.21591988079477</v>
      </c>
      <c r="N61" s="917">
        <v>18.8369064073386</v>
      </c>
      <c r="O61" s="917">
        <v>22.8345444831589</v>
      </c>
      <c r="P61" s="917">
        <v>25.580708920303</v>
      </c>
      <c r="Q61" s="917">
        <v>28.0267494379065</v>
      </c>
      <c r="R61" s="917">
        <v>33.4923330490871</v>
      </c>
      <c r="S61" s="917">
        <v>36.4914007941343</v>
      </c>
      <c r="T61" s="917">
        <v>42.4425619929758</v>
      </c>
      <c r="U61" s="917">
        <v>46.4561251363226</v>
      </c>
      <c r="V61" s="917">
        <v>52.084997036887</v>
      </c>
      <c r="W61" s="917">
        <v>56.7871612123902</v>
      </c>
      <c r="X61" s="917">
        <v>59.9784210791594</v>
      </c>
      <c r="Y61" s="917">
        <v>66.4600986613058</v>
      </c>
      <c r="Z61" s="917">
        <v>73.3180686727617</v>
      </c>
      <c r="AA61" s="917">
        <v>81.5581717409422</v>
      </c>
      <c r="AB61" s="917">
        <v>87.7636350552512</v>
      </c>
      <c r="AC61" s="917">
        <v>82.1672532244159</v>
      </c>
      <c r="AD61" s="917">
        <v>96.874446462704</v>
      </c>
      <c r="AE61" s="917">
        <v>110.163221970689</v>
      </c>
      <c r="AF61" s="918">
        <v>104.65402737223</v>
      </c>
      <c r="AG61" s="923">
        <v>-0.0500093815331988</v>
      </c>
      <c r="AH61" s="923">
        <v>0.0901828975010202</v>
      </c>
      <c r="AI61" s="923">
        <v>0.104958259487781</v>
      </c>
    </row>
    <row r="62" spans="8:8" s="920" ht="12.0" customFormat="1" customHeight="1">
      <c r="A62" s="935"/>
      <c r="B62" s="932"/>
      <c r="C62" s="932"/>
      <c r="D62" s="932"/>
      <c r="E62" s="932"/>
      <c r="F62" s="932"/>
      <c r="G62" s="932"/>
      <c r="H62" s="932"/>
      <c r="I62" s="932"/>
      <c r="J62" s="932"/>
      <c r="K62" s="932"/>
      <c r="L62" s="932"/>
      <c r="M62" s="932"/>
      <c r="N62" s="932"/>
      <c r="O62" s="932"/>
      <c r="P62" s="932"/>
      <c r="Q62" s="932"/>
      <c r="R62" s="932"/>
      <c r="S62" s="932"/>
      <c r="T62" s="932"/>
      <c r="U62" s="932"/>
      <c r="V62" s="932"/>
      <c r="W62" s="932"/>
      <c r="X62" s="932"/>
      <c r="Y62" s="932"/>
      <c r="Z62" s="932"/>
      <c r="AA62" s="932"/>
      <c r="AB62" s="932"/>
      <c r="AC62" s="932"/>
      <c r="AD62" s="932"/>
      <c r="AE62" s="932"/>
      <c r="AF62" s="921"/>
      <c r="AG62" s="923"/>
      <c r="AH62" s="923"/>
      <c r="AI62" s="923"/>
    </row>
    <row r="63" spans="8:8" s="920" ht="12.0" customFormat="1" customHeight="1">
      <c r="A63" s="848" t="s">
        <v>194</v>
      </c>
      <c r="B63" s="925">
        <v>162.567220750574</v>
      </c>
      <c r="C63" s="925">
        <v>171.765529279049</v>
      </c>
      <c r="D63" s="925">
        <v>167.950222951332</v>
      </c>
      <c r="E63" s="925">
        <v>175.456130558124</v>
      </c>
      <c r="F63" s="925">
        <v>188.046507598308</v>
      </c>
      <c r="G63" s="925">
        <v>196.573381546254</v>
      </c>
      <c r="H63" s="925">
        <v>186.610746705943</v>
      </c>
      <c r="I63" s="925">
        <v>193.166863173163</v>
      </c>
      <c r="J63" s="925">
        <v>197.776305410458</v>
      </c>
      <c r="K63" s="925">
        <v>199.744579288935</v>
      </c>
      <c r="L63" s="925">
        <v>191.078719992651</v>
      </c>
      <c r="M63" s="925">
        <v>182.883903468167</v>
      </c>
      <c r="N63" s="925">
        <v>226.981346762308</v>
      </c>
      <c r="O63" s="925">
        <v>254.1360640417</v>
      </c>
      <c r="P63" s="925">
        <v>294.25801498806</v>
      </c>
      <c r="Q63" s="925">
        <v>332.538585828584</v>
      </c>
      <c r="R63" s="925">
        <v>382.048861755984</v>
      </c>
      <c r="S63" s="925">
        <v>487.543556571369</v>
      </c>
      <c r="T63" s="925">
        <v>652.28393930001</v>
      </c>
      <c r="U63" s="925">
        <v>731.039275768851</v>
      </c>
      <c r="V63" s="925">
        <v>818.729608785875</v>
      </c>
      <c r="W63" s="925">
        <v>810.199849970331</v>
      </c>
      <c r="X63" s="925">
        <v>804.100104922984</v>
      </c>
      <c r="Y63" s="925">
        <v>860.846905594765</v>
      </c>
      <c r="Z63" s="925">
        <v>900.236742409435</v>
      </c>
      <c r="AA63" s="925">
        <v>974.311364666076</v>
      </c>
      <c r="AB63" s="925">
        <v>965.036275905688</v>
      </c>
      <c r="AC63" s="925">
        <v>981.253473733044</v>
      </c>
      <c r="AD63" s="925">
        <v>1035.84631710149</v>
      </c>
      <c r="AE63" s="925">
        <v>1093.19736645718</v>
      </c>
      <c r="AF63" s="925">
        <v>997.101399003413</v>
      </c>
      <c r="AG63" s="936">
        <v>-0.0879035848441481</v>
      </c>
      <c r="AH63" s="936">
        <v>0.0410600634323772</v>
      </c>
      <c r="AI63" s="936">
        <v>1.0</v>
      </c>
    </row>
    <row r="64" spans="8:8" s="920" ht="12.0" customFormat="1" customHeight="1">
      <c r="A64" s="831" t="s">
        <v>195</v>
      </c>
      <c r="B64" s="917">
        <v>26.9695217007009</v>
      </c>
      <c r="C64" s="917">
        <v>31.2503971511281</v>
      </c>
      <c r="D64" s="917">
        <v>35.5346811521442</v>
      </c>
      <c r="E64" s="917">
        <v>41.9758209772962</v>
      </c>
      <c r="F64" s="917">
        <v>46.9610957164372</v>
      </c>
      <c r="G64" s="917">
        <v>50.3275899146804</v>
      </c>
      <c r="H64" s="917">
        <v>36.4035985926834</v>
      </c>
      <c r="I64" s="917">
        <v>46.3299395219017</v>
      </c>
      <c r="J64" s="917">
        <v>53.2303460209612</v>
      </c>
      <c r="K64" s="917">
        <v>55.4780247715869</v>
      </c>
      <c r="L64" s="917">
        <v>65.5147632365614</v>
      </c>
      <c r="M64" s="917">
        <v>68.9934395173532</v>
      </c>
      <c r="N64" s="917">
        <v>82.5723563991125</v>
      </c>
      <c r="O64" s="917">
        <v>110.78794062016</v>
      </c>
      <c r="P64" s="917">
        <v>136.51022045752</v>
      </c>
      <c r="Q64" s="917">
        <v>163.733812523175</v>
      </c>
      <c r="R64" s="917">
        <v>222.282294996283</v>
      </c>
      <c r="S64" s="917">
        <v>287.375476717977</v>
      </c>
      <c r="T64" s="917">
        <v>402.923635546682</v>
      </c>
      <c r="U64" s="917">
        <v>462.314740312251</v>
      </c>
      <c r="V64" s="917">
        <v>540.679229535415</v>
      </c>
      <c r="W64" s="917">
        <v>551.744179077635</v>
      </c>
      <c r="X64" s="917">
        <v>555.805541375455</v>
      </c>
      <c r="Y64" s="917">
        <v>566.946147881656</v>
      </c>
      <c r="Z64" s="917">
        <v>578.519253272265</v>
      </c>
      <c r="AA64" s="917">
        <v>597.562474179635</v>
      </c>
      <c r="AB64" s="917">
        <v>609.80070060258</v>
      </c>
      <c r="AC64" s="917">
        <v>620.15248328435</v>
      </c>
      <c r="AD64" s="917">
        <v>622.543089508347</v>
      </c>
      <c r="AE64" s="917">
        <v>631.835451384115</v>
      </c>
      <c r="AF64" s="918">
        <v>554.804503786085</v>
      </c>
      <c r="AG64" s="923">
        <v>-0.121916153057389</v>
      </c>
      <c r="AH64" s="923">
        <v>0.031731344765513</v>
      </c>
      <c r="AI64" s="923">
        <v>0.556417335629659</v>
      </c>
    </row>
    <row r="65" spans="8:8" s="920" ht="12.0" customFormat="1" customHeight="1">
      <c r="A65" s="841" t="s">
        <v>765</v>
      </c>
      <c r="B65" s="917">
        <v>135.597699049873</v>
      </c>
      <c r="C65" s="917">
        <v>140.515132127921</v>
      </c>
      <c r="D65" s="917">
        <v>132.415541799187</v>
      </c>
      <c r="E65" s="917">
        <v>133.480309580828</v>
      </c>
      <c r="F65" s="917">
        <v>141.085411881871</v>
      </c>
      <c r="G65" s="917">
        <v>146.245791631574</v>
      </c>
      <c r="H65" s="917">
        <v>150.207148113259</v>
      </c>
      <c r="I65" s="917">
        <v>146.836923651262</v>
      </c>
      <c r="J65" s="917">
        <v>144.545959389497</v>
      </c>
      <c r="K65" s="917">
        <v>144.266554517348</v>
      </c>
      <c r="L65" s="917">
        <v>125.563956756089</v>
      </c>
      <c r="M65" s="917">
        <v>113.890463950813</v>
      </c>
      <c r="N65" s="917">
        <v>144.408990363195</v>
      </c>
      <c r="O65" s="917">
        <v>143.34812342154</v>
      </c>
      <c r="P65" s="917">
        <v>157.74779453054</v>
      </c>
      <c r="Q65" s="917">
        <v>168.804773305409</v>
      </c>
      <c r="R65" s="917">
        <v>159.766566759701</v>
      </c>
      <c r="S65" s="917">
        <v>200.168079853392</v>
      </c>
      <c r="T65" s="917">
        <v>249.360303753328</v>
      </c>
      <c r="U65" s="917">
        <v>268.7245354566</v>
      </c>
      <c r="V65" s="917">
        <v>278.05037925046</v>
      </c>
      <c r="W65" s="917">
        <v>258.455670892696</v>
      </c>
      <c r="X65" s="917">
        <v>248.294563547529</v>
      </c>
      <c r="Y65" s="917">
        <v>293.900757713109</v>
      </c>
      <c r="Z65" s="917">
        <v>321.71748913717</v>
      </c>
      <c r="AA65" s="917">
        <v>376.748890486441</v>
      </c>
      <c r="AB65" s="917">
        <v>355.235575303107</v>
      </c>
      <c r="AC65" s="917">
        <v>361.100990448694</v>
      </c>
      <c r="AD65" s="917">
        <v>413.303227593144</v>
      </c>
      <c r="AE65" s="917">
        <v>461.361915073067</v>
      </c>
      <c r="AF65" s="918">
        <v>442.296895217329</v>
      </c>
      <c r="AG65" s="923">
        <v>-0.0413233499187262</v>
      </c>
      <c r="AH65" s="923">
        <v>0.055536953068857</v>
      </c>
      <c r="AI65" s="923">
        <v>0.443582664370341</v>
      </c>
    </row>
    <row r="66" spans="8:8" s="920" ht="12.0" customFormat="1" customHeight="1">
      <c r="A66" s="849" t="s">
        <v>766</v>
      </c>
      <c r="B66" s="932">
        <v>0.0</v>
      </c>
      <c r="C66" s="932">
        <v>0.0</v>
      </c>
      <c r="D66" s="932">
        <v>0.100487019511677</v>
      </c>
      <c r="E66" s="932">
        <v>0.457181865190397</v>
      </c>
      <c r="F66" s="932">
        <v>0.467188921640112</v>
      </c>
      <c r="G66" s="932">
        <v>0.455227902952218</v>
      </c>
      <c r="H66" s="932">
        <v>0.729101701685871</v>
      </c>
      <c r="I66" s="932">
        <v>1.03288457525506</v>
      </c>
      <c r="J66" s="932">
        <v>1.18698565682852</v>
      </c>
      <c r="K66" s="932">
        <v>1.11519582578539</v>
      </c>
      <c r="L66" s="932">
        <v>1.08827741800352</v>
      </c>
      <c r="M66" s="932">
        <v>1.00868706498</v>
      </c>
      <c r="N66" s="932">
        <v>2.42007637211468</v>
      </c>
      <c r="O66" s="932">
        <v>3.34986683953511</v>
      </c>
      <c r="P66" s="932">
        <v>3.48326178681609</v>
      </c>
      <c r="Q66" s="932">
        <v>10.2145427144822</v>
      </c>
      <c r="R66" s="932">
        <v>15.816780764166</v>
      </c>
      <c r="S66" s="932">
        <v>20.5546466316463</v>
      </c>
      <c r="T66" s="932">
        <v>33.1519213247698</v>
      </c>
      <c r="U66" s="932">
        <v>39.7408035549488</v>
      </c>
      <c r="V66" s="932">
        <v>47.3141849361426</v>
      </c>
      <c r="W66" s="932">
        <v>48.6422698176333</v>
      </c>
      <c r="X66" s="932">
        <v>47.9471377711851</v>
      </c>
      <c r="Y66" s="932">
        <v>43.0557577222132</v>
      </c>
      <c r="Z66" s="932">
        <v>42.843296102966</v>
      </c>
      <c r="AA66" s="932">
        <v>43.3263407231883</v>
      </c>
      <c r="AB66" s="932">
        <v>41.9076528780718</v>
      </c>
      <c r="AC66" s="932">
        <v>43.7862759234859</v>
      </c>
      <c r="AD66" s="932">
        <v>45.7887280020649</v>
      </c>
      <c r="AE66" s="932">
        <v>50.253742477433</v>
      </c>
      <c r="AF66" s="921">
        <v>48.6368721485074</v>
      </c>
      <c r="AG66" s="933">
        <v>-0.0321741277209683</v>
      </c>
      <c r="AH66" s="933">
        <v>0.0237482598570657</v>
      </c>
      <c r="AI66" s="933">
        <v>0.0487782608640598</v>
      </c>
    </row>
    <row r="67" spans="8:8" s="920" ht="12.0" customFormat="1" customHeight="1">
      <c r="A67" s="841"/>
      <c r="B67" s="917"/>
      <c r="C67" s="917"/>
      <c r="D67" s="917"/>
      <c r="E67" s="917"/>
      <c r="F67" s="917"/>
      <c r="G67" s="917"/>
      <c r="H67" s="917"/>
      <c r="I67" s="917"/>
      <c r="J67" s="917"/>
      <c r="K67" s="917"/>
      <c r="L67" s="917"/>
      <c r="M67" s="917"/>
      <c r="N67" s="917"/>
      <c r="O67" s="917"/>
      <c r="P67" s="917"/>
      <c r="Q67" s="917"/>
      <c r="R67" s="917"/>
      <c r="S67" s="917"/>
      <c r="T67" s="917"/>
      <c r="U67" s="917"/>
      <c r="V67" s="917"/>
      <c r="W67" s="917"/>
      <c r="X67" s="917"/>
      <c r="Y67" s="917"/>
      <c r="Z67" s="917"/>
      <c r="AA67" s="917"/>
      <c r="AB67" s="917"/>
      <c r="AC67" s="917"/>
      <c r="AD67" s="917"/>
      <c r="AE67" s="917"/>
      <c r="AF67" s="918"/>
      <c r="AG67" s="923"/>
      <c r="AH67" s="923"/>
      <c r="AI67" s="923"/>
    </row>
    <row r="68" spans="8:8" s="920" ht="12.0" customFormat="1" customHeight="1">
      <c r="A68" s="934" t="s">
        <v>781</v>
      </c>
      <c r="B68" s="917"/>
      <c r="C68" s="917"/>
      <c r="D68" s="917"/>
      <c r="E68" s="917"/>
      <c r="F68" s="917"/>
      <c r="G68" s="917"/>
      <c r="H68" s="917"/>
      <c r="I68" s="917"/>
      <c r="J68" s="917"/>
      <c r="K68" s="917"/>
      <c r="L68" s="917"/>
      <c r="M68" s="917"/>
      <c r="N68" s="917"/>
      <c r="O68" s="917"/>
      <c r="P68" s="917"/>
      <c r="Q68" s="917"/>
      <c r="R68" s="917"/>
      <c r="S68" s="917"/>
      <c r="T68" s="917"/>
      <c r="U68" s="917"/>
      <c r="V68" s="917"/>
      <c r="W68" s="917"/>
      <c r="X68" s="917"/>
      <c r="Y68" s="917"/>
      <c r="Z68" s="917"/>
      <c r="AA68" s="917"/>
      <c r="AB68" s="917"/>
      <c r="AC68" s="917"/>
      <c r="AD68" s="917"/>
      <c r="AE68" s="917"/>
      <c r="AF68" s="918"/>
      <c r="AG68" s="923"/>
      <c r="AH68" s="923"/>
      <c r="AI68" s="923"/>
    </row>
    <row r="69" spans="8:8" s="920" ht="12.0" customFormat="1" customHeight="1">
      <c r="A69" s="935" t="s">
        <v>96</v>
      </c>
      <c r="B69" s="917">
        <v>0.0</v>
      </c>
      <c r="C69" s="917">
        <v>0.0</v>
      </c>
      <c r="D69" s="917">
        <v>0.0</v>
      </c>
      <c r="E69" s="917">
        <v>0.0</v>
      </c>
      <c r="F69" s="917">
        <v>0.0</v>
      </c>
      <c r="G69" s="917">
        <v>0.0</v>
      </c>
      <c r="H69" s="917">
        <v>0.0</v>
      </c>
      <c r="I69" s="917">
        <v>0.0</v>
      </c>
      <c r="J69" s="917">
        <v>0.0</v>
      </c>
      <c r="K69" s="917">
        <v>0.0</v>
      </c>
      <c r="L69" s="917">
        <v>0.0</v>
      </c>
      <c r="M69" s="917">
        <v>0.572830040627432</v>
      </c>
      <c r="N69" s="917">
        <v>0.912714009178281</v>
      </c>
      <c r="O69" s="917">
        <v>0.753668490449604</v>
      </c>
      <c r="P69" s="917">
        <v>1.49327603389563</v>
      </c>
      <c r="Q69" s="917">
        <v>5.0670544689892</v>
      </c>
      <c r="R69" s="917">
        <v>14.5564267689498</v>
      </c>
      <c r="S69" s="917">
        <v>19.7324833825901</v>
      </c>
      <c r="T69" s="917">
        <v>16.8883305988711</v>
      </c>
      <c r="U69" s="917">
        <v>17.9542003557971</v>
      </c>
      <c r="V69" s="917">
        <v>14.5089115716973</v>
      </c>
      <c r="W69" s="917">
        <v>49.4372161525793</v>
      </c>
      <c r="X69" s="917">
        <v>50.018469665802</v>
      </c>
      <c r="Y69" s="917">
        <v>79.7113627613322</v>
      </c>
      <c r="Z69" s="917">
        <v>79.0428790685211</v>
      </c>
      <c r="AA69" s="917">
        <v>83.3554355988715</v>
      </c>
      <c r="AB69" s="917">
        <v>116.023141571038</v>
      </c>
      <c r="AC69" s="917">
        <v>110.753826759061</v>
      </c>
      <c r="AD69" s="917">
        <v>106.202895254221</v>
      </c>
      <c r="AE69" s="917">
        <v>101.133912435346</v>
      </c>
      <c r="AF69" s="918">
        <v>103.69006217716</v>
      </c>
      <c r="AG69" s="923">
        <v>0.0252749021595322</v>
      </c>
      <c r="AH69" s="923">
        <v>0.188702220926512</v>
      </c>
      <c r="AI69" s="923">
        <v>0.151999550690733</v>
      </c>
    </row>
    <row r="70" spans="8:8" s="920" ht="12.95" customFormat="1" customHeight="1">
      <c r="A70" s="935" t="s">
        <v>769</v>
      </c>
      <c r="B70" s="917">
        <v>0.0</v>
      </c>
      <c r="C70" s="917">
        <v>0.0</v>
      </c>
      <c r="D70" s="917">
        <v>0.0</v>
      </c>
      <c r="E70" s="917">
        <v>0.0</v>
      </c>
      <c r="F70" s="917">
        <v>0.0</v>
      </c>
      <c r="G70" s="917">
        <v>0.0</v>
      </c>
      <c r="H70" s="917">
        <v>0.0</v>
      </c>
      <c r="I70" s="917">
        <v>0.0</v>
      </c>
      <c r="J70" s="917">
        <v>0.0</v>
      </c>
      <c r="K70" s="917">
        <v>0.0</v>
      </c>
      <c r="L70" s="917">
        <v>0.0</v>
      </c>
      <c r="M70" s="917">
        <v>0.0</v>
      </c>
      <c r="N70" s="917">
        <v>0.0</v>
      </c>
      <c r="O70" s="917">
        <v>0.0</v>
      </c>
      <c r="P70" s="917">
        <v>0.0</v>
      </c>
      <c r="Q70" s="917">
        <v>0.0</v>
      </c>
      <c r="R70" s="917">
        <v>0.69272982236234</v>
      </c>
      <c r="S70" s="917">
        <v>1.39401186475384</v>
      </c>
      <c r="T70" s="917">
        <v>1.65913068565795</v>
      </c>
      <c r="U70" s="917">
        <v>0.922453570231741</v>
      </c>
      <c r="V70" s="917">
        <v>3.33067406346623</v>
      </c>
      <c r="W70" s="917">
        <v>6.55818697283066</v>
      </c>
      <c r="X70" s="917">
        <v>9.21093596202704</v>
      </c>
      <c r="Y70" s="917">
        <v>8.061408067533</v>
      </c>
      <c r="Z70" s="917">
        <v>8.37089733955945</v>
      </c>
      <c r="AA70" s="917">
        <v>6.66134633733988</v>
      </c>
      <c r="AB70" s="917">
        <v>5.61434015072839</v>
      </c>
      <c r="AC70" s="917">
        <v>9.38778233824227</v>
      </c>
      <c r="AD70" s="917">
        <v>9.53515725720997</v>
      </c>
      <c r="AE70" s="917">
        <v>10.9154707482614</v>
      </c>
      <c r="AF70" s="918">
        <v>9.03983720117452</v>
      </c>
      <c r="AG70" s="923">
        <v>-0.171832584259881</v>
      </c>
      <c r="AH70" s="923">
        <v>0.280294251163853</v>
      </c>
      <c r="AI70" s="923">
        <v>0.013251522508958</v>
      </c>
    </row>
    <row r="71" spans="8:8" s="920" ht="12.95" customFormat="1" customHeight="1">
      <c r="A71" s="935" t="s">
        <v>99</v>
      </c>
      <c r="B71" s="917">
        <v>0.0</v>
      </c>
      <c r="C71" s="917">
        <v>0.0</v>
      </c>
      <c r="D71" s="917">
        <v>0.0</v>
      </c>
      <c r="E71" s="917">
        <v>0.0</v>
      </c>
      <c r="F71" s="917">
        <v>0.0</v>
      </c>
      <c r="G71" s="917">
        <v>0.0</v>
      </c>
      <c r="H71" s="917">
        <v>0.0</v>
      </c>
      <c r="I71" s="917">
        <v>0.0</v>
      </c>
      <c r="J71" s="917">
        <v>0.0</v>
      </c>
      <c r="K71" s="917">
        <v>0.0</v>
      </c>
      <c r="L71" s="917">
        <v>0.0</v>
      </c>
      <c r="M71" s="917">
        <v>0.0</v>
      </c>
      <c r="N71" s="917">
        <v>0.0</v>
      </c>
      <c r="O71" s="917">
        <v>0.0</v>
      </c>
      <c r="P71" s="917">
        <v>0.0</v>
      </c>
      <c r="Q71" s="917">
        <v>0.0147374918967697</v>
      </c>
      <c r="R71" s="917">
        <v>1.01688694087711</v>
      </c>
      <c r="S71" s="917">
        <v>5.95394672629494</v>
      </c>
      <c r="T71" s="917">
        <v>16.5343787161504</v>
      </c>
      <c r="U71" s="917">
        <v>23.0641748184445</v>
      </c>
      <c r="V71" s="917">
        <v>35.3257680765569</v>
      </c>
      <c r="W71" s="917">
        <v>37.8930391649741</v>
      </c>
      <c r="X71" s="917">
        <v>40.4706476375641</v>
      </c>
      <c r="Y71" s="917">
        <v>43.160587206177</v>
      </c>
      <c r="Z71" s="917">
        <v>49.9791383695797</v>
      </c>
      <c r="AA71" s="917">
        <v>58.1664783053707</v>
      </c>
      <c r="AB71" s="917">
        <v>55.8421069893921</v>
      </c>
      <c r="AC71" s="917">
        <v>63.3983616161834</v>
      </c>
      <c r="AD71" s="917">
        <v>78.6316374778522</v>
      </c>
      <c r="AE71" s="917">
        <v>87.3029566475331</v>
      </c>
      <c r="AF71" s="918">
        <v>94.7808348106055</v>
      </c>
      <c r="AG71" s="923">
        <v>0.0856543518137964</v>
      </c>
      <c r="AH71" s="923">
        <v>0.142376085693287</v>
      </c>
      <c r="AI71" s="923">
        <v>0.1389394895018</v>
      </c>
    </row>
    <row r="72" spans="8:8" s="920" ht="12.95" customFormat="1" customHeight="1">
      <c r="A72" s="935" t="s">
        <v>215</v>
      </c>
      <c r="B72" s="917">
        <v>0.0</v>
      </c>
      <c r="C72" s="917">
        <v>0.0</v>
      </c>
      <c r="D72" s="917">
        <v>0.0</v>
      </c>
      <c r="E72" s="917">
        <v>0.0</v>
      </c>
      <c r="F72" s="917">
        <v>0.0</v>
      </c>
      <c r="G72" s="917">
        <v>0.0</v>
      </c>
      <c r="H72" s="917">
        <v>0.0</v>
      </c>
      <c r="I72" s="917">
        <v>0.0</v>
      </c>
      <c r="J72" s="917">
        <v>0.0</v>
      </c>
      <c r="K72" s="917">
        <v>0.0</v>
      </c>
      <c r="L72" s="917">
        <v>0.0</v>
      </c>
      <c r="M72" s="917">
        <v>0.0</v>
      </c>
      <c r="N72" s="917">
        <v>0.0</v>
      </c>
      <c r="O72" s="917">
        <v>0.0</v>
      </c>
      <c r="P72" s="917">
        <v>0.0</v>
      </c>
      <c r="Q72" s="917">
        <v>0.0</v>
      </c>
      <c r="R72" s="917">
        <v>1.31162498881898</v>
      </c>
      <c r="S72" s="917">
        <v>1.31162498881898</v>
      </c>
      <c r="T72" s="917">
        <v>3.48636625918367</v>
      </c>
      <c r="U72" s="917">
        <v>5.15986038256086</v>
      </c>
      <c r="V72" s="917">
        <v>18.1749674661178</v>
      </c>
      <c r="W72" s="917">
        <v>23.9259951303904</v>
      </c>
      <c r="X72" s="917">
        <v>27.9526496224089</v>
      </c>
      <c r="Y72" s="917">
        <v>28.0407133086122</v>
      </c>
      <c r="Z72" s="917">
        <v>29.8745182618815</v>
      </c>
      <c r="AA72" s="917">
        <v>31.0940250388276</v>
      </c>
      <c r="AB72" s="917">
        <v>31.3022585577108</v>
      </c>
      <c r="AC72" s="917">
        <v>34.7707520305342</v>
      </c>
      <c r="AD72" s="917">
        <v>33.8026795186148</v>
      </c>
      <c r="AE72" s="917">
        <v>35.0683854862117</v>
      </c>
      <c r="AF72" s="918">
        <v>22.3450188319791</v>
      </c>
      <c r="AG72" s="923">
        <v>-0.362815866137757</v>
      </c>
      <c r="AH72" s="923">
        <v>0.211233243984784</v>
      </c>
      <c r="AI72" s="923">
        <v>0.0327556252867684</v>
      </c>
    </row>
    <row r="73" spans="8:8" s="920" ht="12.95" customFormat="1" customHeight="1">
      <c r="A73" s="935" t="s">
        <v>353</v>
      </c>
      <c r="B73" s="917">
        <v>0.118915040139992</v>
      </c>
      <c r="C73" s="917">
        <v>0.131988941413403</v>
      </c>
      <c r="D73" s="917">
        <v>0.276271552811226</v>
      </c>
      <c r="E73" s="917">
        <v>0.445690655800718</v>
      </c>
      <c r="F73" s="917">
        <v>2.00863548548257</v>
      </c>
      <c r="G73" s="917">
        <v>3.43368574068527</v>
      </c>
      <c r="H73" s="917">
        <v>4.98274161591162</v>
      </c>
      <c r="I73" s="917">
        <v>6.79625605543045</v>
      </c>
      <c r="J73" s="917">
        <v>6.09008021791421</v>
      </c>
      <c r="K73" s="917">
        <v>7.07734134326536</v>
      </c>
      <c r="L73" s="917">
        <v>11.6716708442312</v>
      </c>
      <c r="M73" s="917">
        <v>13.8369957083414</v>
      </c>
      <c r="N73" s="917">
        <v>17.1754610569685</v>
      </c>
      <c r="O73" s="917">
        <v>21.4757636552827</v>
      </c>
      <c r="P73" s="917">
        <v>29.437544417673</v>
      </c>
      <c r="Q73" s="917">
        <v>46.4447563290049</v>
      </c>
      <c r="R73" s="917">
        <v>72.9502727631947</v>
      </c>
      <c r="S73" s="917">
        <v>102.75311487747</v>
      </c>
      <c r="T73" s="917">
        <v>135.552917040633</v>
      </c>
      <c r="U73" s="917">
        <v>159.754395436719</v>
      </c>
      <c r="V73" s="917">
        <v>187.247102156128</v>
      </c>
      <c r="W73" s="917">
        <v>200.196217200116</v>
      </c>
      <c r="X73" s="917">
        <v>220.554082545436</v>
      </c>
      <c r="Y73" s="917">
        <v>200.924190987021</v>
      </c>
      <c r="Z73" s="917">
        <v>216.711570599169</v>
      </c>
      <c r="AA73" s="917">
        <v>218.627624975678</v>
      </c>
      <c r="AB73" s="917">
        <v>224.276492803128</v>
      </c>
      <c r="AC73" s="917">
        <v>243.980013036434</v>
      </c>
      <c r="AD73" s="917">
        <v>266.938623628575</v>
      </c>
      <c r="AE73" s="917">
        <v>274.195718564744</v>
      </c>
      <c r="AF73" s="918">
        <v>281.250449567935</v>
      </c>
      <c r="AG73" s="923">
        <v>0.0257288153152715</v>
      </c>
      <c r="AH73" s="923">
        <v>0.0555061918255213</v>
      </c>
      <c r="AI73" s="923">
        <v>0.412285816675971</v>
      </c>
    </row>
    <row r="74" spans="8:8" s="920" ht="12.95" customFormat="1" customHeight="1">
      <c r="A74" s="935" t="s">
        <v>356</v>
      </c>
      <c r="B74" s="917">
        <v>0.0</v>
      </c>
      <c r="C74" s="917">
        <v>0.0</v>
      </c>
      <c r="D74" s="917">
        <v>0.0</v>
      </c>
      <c r="E74" s="917">
        <v>0.0</v>
      </c>
      <c r="F74" s="917">
        <v>0.0</v>
      </c>
      <c r="G74" s="917">
        <v>0.0</v>
      </c>
      <c r="H74" s="917">
        <v>0.0</v>
      </c>
      <c r="I74" s="917">
        <v>0.0</v>
      </c>
      <c r="J74" s="917">
        <v>0.0</v>
      </c>
      <c r="K74" s="917">
        <v>0.0</v>
      </c>
      <c r="L74" s="917">
        <v>0.0</v>
      </c>
      <c r="M74" s="917">
        <v>0.0</v>
      </c>
      <c r="N74" s="917">
        <v>0.0</v>
      </c>
      <c r="O74" s="917">
        <v>0.0</v>
      </c>
      <c r="P74" s="917">
        <v>0.0</v>
      </c>
      <c r="Q74" s="917">
        <v>0.0</v>
      </c>
      <c r="R74" s="917">
        <v>0.0</v>
      </c>
      <c r="S74" s="917">
        <v>0.0</v>
      </c>
      <c r="T74" s="917">
        <v>0.132162176188403</v>
      </c>
      <c r="U74" s="917">
        <v>0.381007259984238</v>
      </c>
      <c r="V74" s="917">
        <v>0.629490255626133</v>
      </c>
      <c r="W74" s="917">
        <v>0.513531524326582</v>
      </c>
      <c r="X74" s="917">
        <v>0.545168976777162</v>
      </c>
      <c r="Y74" s="917">
        <v>0.430703859112617</v>
      </c>
      <c r="Z74" s="917">
        <v>0.459278281285348</v>
      </c>
      <c r="AA74" s="917">
        <v>0.36145915630007</v>
      </c>
      <c r="AB74" s="917">
        <v>0.54240512898615</v>
      </c>
      <c r="AC74" s="917">
        <v>0.759338907187689</v>
      </c>
      <c r="AD74" s="917">
        <v>0.876677197072043</v>
      </c>
      <c r="AE74" s="917">
        <v>1.12014166454715</v>
      </c>
      <c r="AF74" s="918">
        <v>1.30561188787869</v>
      </c>
      <c r="AG74" s="923">
        <v>0.165577470423367</v>
      </c>
      <c r="AH74" s="923">
        <v>0.113868622300148</v>
      </c>
      <c r="AI74" s="923">
        <v>0.00191390009965442</v>
      </c>
    </row>
    <row r="75" spans="8:8" s="920" ht="12.95" customFormat="1" customHeight="1">
      <c r="A75" s="935" t="s">
        <v>358</v>
      </c>
      <c r="B75" s="917">
        <v>0.0</v>
      </c>
      <c r="C75" s="917">
        <v>0.0</v>
      </c>
      <c r="D75" s="917">
        <v>0.0</v>
      </c>
      <c r="E75" s="917">
        <v>0.0</v>
      </c>
      <c r="F75" s="917">
        <v>0.0</v>
      </c>
      <c r="G75" s="917">
        <v>0.0</v>
      </c>
      <c r="H75" s="917">
        <v>0.0</v>
      </c>
      <c r="I75" s="917">
        <v>0.0</v>
      </c>
      <c r="J75" s="917">
        <v>0.0</v>
      </c>
      <c r="K75" s="917">
        <v>0.0</v>
      </c>
      <c r="L75" s="917">
        <v>0.0</v>
      </c>
      <c r="M75" s="917">
        <v>0.0</v>
      </c>
      <c r="N75" s="917">
        <v>0.0</v>
      </c>
      <c r="O75" s="917">
        <v>0.0</v>
      </c>
      <c r="P75" s="917">
        <v>0.0</v>
      </c>
      <c r="Q75" s="917">
        <v>0.0</v>
      </c>
      <c r="R75" s="917">
        <v>0.0</v>
      </c>
      <c r="S75" s="917">
        <v>0.0</v>
      </c>
      <c r="T75" s="917">
        <v>0.0</v>
      </c>
      <c r="U75" s="917">
        <v>0.0</v>
      </c>
      <c r="V75" s="917">
        <v>0.0</v>
      </c>
      <c r="W75" s="917">
        <v>0.0</v>
      </c>
      <c r="X75" s="917">
        <v>0.0</v>
      </c>
      <c r="Y75" s="917">
        <v>0.0</v>
      </c>
      <c r="Z75" s="917">
        <v>0.0</v>
      </c>
      <c r="AA75" s="917">
        <v>0.0</v>
      </c>
      <c r="AB75" s="917">
        <v>0.0</v>
      </c>
      <c r="AC75" s="917">
        <v>0.0</v>
      </c>
      <c r="AD75" s="917">
        <v>0.0</v>
      </c>
      <c r="AE75" s="917">
        <v>0.0</v>
      </c>
      <c r="AF75" s="918">
        <v>0.0</v>
      </c>
      <c r="AG75" s="923">
        <v>0.0</v>
      </c>
      <c r="AH75" s="923">
        <v>0.0</v>
      </c>
      <c r="AI75" s="923">
        <v>0.0</v>
      </c>
    </row>
    <row r="76" spans="8:8" s="920" ht="12.95" customFormat="1" customHeight="1">
      <c r="A76" s="935" t="s">
        <v>359</v>
      </c>
      <c r="B76" s="917">
        <v>0.0</v>
      </c>
      <c r="C76" s="917">
        <v>0.0</v>
      </c>
      <c r="D76" s="917">
        <v>0.0</v>
      </c>
      <c r="E76" s="917">
        <v>0.0</v>
      </c>
      <c r="F76" s="917">
        <v>0.0</v>
      </c>
      <c r="G76" s="917">
        <v>0.0</v>
      </c>
      <c r="H76" s="917">
        <v>0.0</v>
      </c>
      <c r="I76" s="917">
        <v>0.0</v>
      </c>
      <c r="J76" s="917">
        <v>0.0</v>
      </c>
      <c r="K76" s="917">
        <v>0.0</v>
      </c>
      <c r="L76" s="917">
        <v>0.0</v>
      </c>
      <c r="M76" s="917">
        <v>0.0</v>
      </c>
      <c r="N76" s="917">
        <v>0.0</v>
      </c>
      <c r="O76" s="917">
        <v>0.0</v>
      </c>
      <c r="P76" s="917">
        <v>0.0</v>
      </c>
      <c r="Q76" s="917">
        <v>0.0</v>
      </c>
      <c r="R76" s="917">
        <v>0.0</v>
      </c>
      <c r="S76" s="917">
        <v>0.0</v>
      </c>
      <c r="T76" s="917">
        <v>0.0</v>
      </c>
      <c r="U76" s="917">
        <v>0.0</v>
      </c>
      <c r="V76" s="917">
        <v>0.0</v>
      </c>
      <c r="W76" s="917">
        <v>0.0</v>
      </c>
      <c r="X76" s="917">
        <v>0.0</v>
      </c>
      <c r="Y76" s="917">
        <v>0.0</v>
      </c>
      <c r="Z76" s="917">
        <v>0.0</v>
      </c>
      <c r="AA76" s="917">
        <v>0.0</v>
      </c>
      <c r="AB76" s="917">
        <v>0.0</v>
      </c>
      <c r="AC76" s="917">
        <v>0.0</v>
      </c>
      <c r="AD76" s="917">
        <v>0.0</v>
      </c>
      <c r="AE76" s="917">
        <v>0.0</v>
      </c>
      <c r="AF76" s="918">
        <v>0.0</v>
      </c>
      <c r="AG76" s="923">
        <v>0.0</v>
      </c>
      <c r="AH76" s="923">
        <v>0.0</v>
      </c>
      <c r="AI76" s="923">
        <v>0.0</v>
      </c>
    </row>
    <row r="77" spans="8:8" s="920" ht="12.95" customFormat="1" customHeight="1">
      <c r="A77" s="935" t="s">
        <v>360</v>
      </c>
      <c r="B77" s="917">
        <v>0.0</v>
      </c>
      <c r="C77" s="917">
        <v>0.0</v>
      </c>
      <c r="D77" s="917">
        <v>0.0</v>
      </c>
      <c r="E77" s="917">
        <v>0.0</v>
      </c>
      <c r="F77" s="917">
        <v>0.0</v>
      </c>
      <c r="G77" s="917">
        <v>0.0</v>
      </c>
      <c r="H77" s="917">
        <v>0.0</v>
      </c>
      <c r="I77" s="917">
        <v>0.0</v>
      </c>
      <c r="J77" s="917">
        <v>0.0</v>
      </c>
      <c r="K77" s="917">
        <v>0.0</v>
      </c>
      <c r="L77" s="917">
        <v>0.0</v>
      </c>
      <c r="M77" s="917">
        <v>0.0</v>
      </c>
      <c r="N77" s="917">
        <v>0.0680135251035919</v>
      </c>
      <c r="O77" s="917">
        <v>0.532141357408559</v>
      </c>
      <c r="P77" s="917">
        <v>0.66795268302505</v>
      </c>
      <c r="Q77" s="917">
        <v>3.78906366987054</v>
      </c>
      <c r="R77" s="917">
        <v>7.87234821499429</v>
      </c>
      <c r="S77" s="917">
        <v>12.1333662204502</v>
      </c>
      <c r="T77" s="917">
        <v>21.6399723545906</v>
      </c>
      <c r="U77" s="917">
        <v>28.8662639366266</v>
      </c>
      <c r="V77" s="917">
        <v>34.3931141744811</v>
      </c>
      <c r="W77" s="917">
        <v>39.6777373027403</v>
      </c>
      <c r="X77" s="917">
        <v>53.5587828962372</v>
      </c>
      <c r="Y77" s="917">
        <v>75.4412769629317</v>
      </c>
      <c r="Z77" s="917">
        <v>97.2687988006864</v>
      </c>
      <c r="AA77" s="917">
        <v>65.5583069307137</v>
      </c>
      <c r="AB77" s="917">
        <v>96.6510820884399</v>
      </c>
      <c r="AC77" s="917">
        <v>93.3980507121317</v>
      </c>
      <c r="AD77" s="917">
        <v>125.669499873722</v>
      </c>
      <c r="AE77" s="917">
        <v>168.717323865281</v>
      </c>
      <c r="AF77" s="918">
        <v>169.761663707648</v>
      </c>
      <c r="AG77" s="923">
        <v>0.00618987913298774</v>
      </c>
      <c r="AH77" s="923">
        <v>0.193100176607059</v>
      </c>
      <c r="AI77" s="923">
        <v>0.248854095236116</v>
      </c>
    </row>
    <row r="78" spans="8:8" s="920" ht="12.95" customFormat="1" customHeight="1">
      <c r="A78" s="935"/>
      <c r="B78" s="932"/>
      <c r="C78" s="932"/>
      <c r="D78" s="932"/>
      <c r="E78" s="932"/>
      <c r="F78" s="932"/>
      <c r="G78" s="932"/>
      <c r="H78" s="932"/>
      <c r="I78" s="932"/>
      <c r="J78" s="932"/>
      <c r="K78" s="932"/>
      <c r="L78" s="932"/>
      <c r="M78" s="932"/>
      <c r="N78" s="932"/>
      <c r="O78" s="932"/>
      <c r="P78" s="932"/>
      <c r="Q78" s="932"/>
      <c r="R78" s="932"/>
      <c r="S78" s="932"/>
      <c r="T78" s="932"/>
      <c r="U78" s="932"/>
      <c r="V78" s="932"/>
      <c r="W78" s="932"/>
      <c r="X78" s="932"/>
      <c r="Y78" s="932"/>
      <c r="Z78" s="932"/>
      <c r="AA78" s="932"/>
      <c r="AB78" s="932"/>
      <c r="AC78" s="932"/>
      <c r="AD78" s="932"/>
      <c r="AE78" s="932"/>
      <c r="AF78" s="921"/>
      <c r="AG78" s="923"/>
      <c r="AH78" s="923"/>
      <c r="AI78" s="923"/>
    </row>
    <row r="79" spans="8:8" s="920" ht="12.95" customFormat="1" customHeight="1">
      <c r="A79" s="848" t="s">
        <v>194</v>
      </c>
      <c r="B79" s="925">
        <v>0.118915040139992</v>
      </c>
      <c r="C79" s="925">
        <v>0.131988941413403</v>
      </c>
      <c r="D79" s="925">
        <v>0.276271552811226</v>
      </c>
      <c r="E79" s="925">
        <v>0.445690655800718</v>
      </c>
      <c r="F79" s="925">
        <v>2.00863548548257</v>
      </c>
      <c r="G79" s="925">
        <v>3.43368574068527</v>
      </c>
      <c r="H79" s="925">
        <v>4.98274161591162</v>
      </c>
      <c r="I79" s="925">
        <v>6.79625605543045</v>
      </c>
      <c r="J79" s="925">
        <v>6.09008021791421</v>
      </c>
      <c r="K79" s="925">
        <v>7.07734134326536</v>
      </c>
      <c r="L79" s="925">
        <v>11.6716708442312</v>
      </c>
      <c r="M79" s="925">
        <v>14.4098257489688</v>
      </c>
      <c r="N79" s="925">
        <v>18.1561885912504</v>
      </c>
      <c r="O79" s="925">
        <v>22.7615735031408</v>
      </c>
      <c r="P79" s="925">
        <v>31.5987731345937</v>
      </c>
      <c r="Q79" s="925">
        <v>55.3156119597614</v>
      </c>
      <c r="R79" s="925">
        <v>98.4002894991971</v>
      </c>
      <c r="S79" s="925">
        <v>143.278548060378</v>
      </c>
      <c r="T79" s="925">
        <v>195.893257831275</v>
      </c>
      <c r="U79" s="925">
        <v>236.102355760364</v>
      </c>
      <c r="V79" s="925">
        <v>293.610027764074</v>
      </c>
      <c r="W79" s="925">
        <v>358.201923447957</v>
      </c>
      <c r="X79" s="925">
        <v>402.310737306252</v>
      </c>
      <c r="Y79" s="925">
        <v>435.77024315272</v>
      </c>
      <c r="Z79" s="925">
        <v>481.707080720683</v>
      </c>
      <c r="AA79" s="925">
        <v>463.824676343101</v>
      </c>
      <c r="AB79" s="925">
        <v>530.251827289424</v>
      </c>
      <c r="AC79" s="925">
        <v>556.448125399774</v>
      </c>
      <c r="AD79" s="925">
        <v>621.657170207267</v>
      </c>
      <c r="AE79" s="925">
        <v>678.453909411925</v>
      </c>
      <c r="AF79" s="925">
        <v>682.173478184381</v>
      </c>
      <c r="AG79" s="936">
        <v>0.00548241924890691</v>
      </c>
      <c r="AH79" s="936">
        <v>0.111327350863284</v>
      </c>
      <c r="AI79" s="936">
        <v>1.0</v>
      </c>
    </row>
    <row r="80" spans="8:8" s="920" ht="12.0" customFormat="1" customHeight="1">
      <c r="A80" s="831" t="s">
        <v>195</v>
      </c>
      <c r="B80" s="917">
        <v>0.118915040139992</v>
      </c>
      <c r="C80" s="917">
        <v>0.131988941413403</v>
      </c>
      <c r="D80" s="917">
        <v>0.276271552811226</v>
      </c>
      <c r="E80" s="917">
        <v>0.445690655800718</v>
      </c>
      <c r="F80" s="917">
        <v>2.00863548548257</v>
      </c>
      <c r="G80" s="917">
        <v>3.43368574068527</v>
      </c>
      <c r="H80" s="917">
        <v>4.98274161591162</v>
      </c>
      <c r="I80" s="917">
        <v>6.79625605543045</v>
      </c>
      <c r="J80" s="917">
        <v>6.09008021791421</v>
      </c>
      <c r="K80" s="917">
        <v>7.07734134326536</v>
      </c>
      <c r="L80" s="917">
        <v>11.6716708442312</v>
      </c>
      <c r="M80" s="917">
        <v>14.4098257489688</v>
      </c>
      <c r="N80" s="917">
        <v>18.0881750661468</v>
      </c>
      <c r="O80" s="917">
        <v>22.2294321457323</v>
      </c>
      <c r="P80" s="917">
        <v>31.0336363737295</v>
      </c>
      <c r="Q80" s="917">
        <v>51.7629940650654</v>
      </c>
      <c r="R80" s="917">
        <v>89.5102245916072</v>
      </c>
      <c r="S80" s="917">
        <v>125.639844739826</v>
      </c>
      <c r="T80" s="917">
        <v>157.795681262861</v>
      </c>
      <c r="U80" s="917">
        <v>183.333786572032</v>
      </c>
      <c r="V80" s="917">
        <v>217.61021090018</v>
      </c>
      <c r="W80" s="917">
        <v>268.682364211856</v>
      </c>
      <c r="X80" s="917">
        <v>292.052637667089</v>
      </c>
      <c r="Y80" s="917">
        <v>304.399830791414</v>
      </c>
      <c r="Z80" s="917">
        <v>319.102594956639</v>
      </c>
      <c r="AA80" s="917">
        <v>322.235854702084</v>
      </c>
      <c r="AB80" s="917">
        <v>357.597198326477</v>
      </c>
      <c r="AC80" s="917">
        <v>375.950757376617</v>
      </c>
      <c r="AD80" s="917">
        <v>398.524727621255</v>
      </c>
      <c r="AE80" s="917">
        <v>400.723237150943</v>
      </c>
      <c r="AF80" s="918">
        <v>406.142005643248</v>
      </c>
      <c r="AG80" s="923">
        <v>0.0135224713466362</v>
      </c>
      <c r="AH80" s="923">
        <v>0.0813348547418653</v>
      </c>
      <c r="AI80" s="923">
        <v>0.595364696270812</v>
      </c>
    </row>
    <row r="81" spans="8:8" s="920" ht="12.0" customFormat="1" customHeight="1">
      <c r="A81" s="841" t="s">
        <v>765</v>
      </c>
      <c r="B81" s="917">
        <v>0.0</v>
      </c>
      <c r="C81" s="917">
        <v>0.0</v>
      </c>
      <c r="D81" s="917">
        <v>0.0</v>
      </c>
      <c r="E81" s="917">
        <v>0.0</v>
      </c>
      <c r="F81" s="917">
        <v>0.0</v>
      </c>
      <c r="G81" s="917">
        <v>0.0</v>
      </c>
      <c r="H81" s="917">
        <v>0.0</v>
      </c>
      <c r="I81" s="917">
        <v>0.0</v>
      </c>
      <c r="J81" s="917">
        <v>0.0</v>
      </c>
      <c r="K81" s="917">
        <v>0.0</v>
      </c>
      <c r="L81" s="917">
        <v>0.0</v>
      </c>
      <c r="M81" s="917">
        <v>0.0</v>
      </c>
      <c r="N81" s="917">
        <v>0.0680135251035919</v>
      </c>
      <c r="O81" s="917">
        <v>0.532141357408559</v>
      </c>
      <c r="P81" s="917">
        <v>0.565136760864211</v>
      </c>
      <c r="Q81" s="917">
        <v>3.55261789469602</v>
      </c>
      <c r="R81" s="917">
        <v>8.89006490758993</v>
      </c>
      <c r="S81" s="917">
        <v>17.6387033205523</v>
      </c>
      <c r="T81" s="917">
        <v>38.0975765684139</v>
      </c>
      <c r="U81" s="917">
        <v>52.7685691883325</v>
      </c>
      <c r="V81" s="917">
        <v>75.9998168638938</v>
      </c>
      <c r="W81" s="917">
        <v>89.5195592361013</v>
      </c>
      <c r="X81" s="917">
        <v>110.258099639164</v>
      </c>
      <c r="Y81" s="917">
        <v>131.370412361306</v>
      </c>
      <c r="Z81" s="917">
        <v>162.604485764043</v>
      </c>
      <c r="AA81" s="917">
        <v>141.588821641017</v>
      </c>
      <c r="AB81" s="917">
        <v>172.654628962947</v>
      </c>
      <c r="AC81" s="917">
        <v>180.497368023158</v>
      </c>
      <c r="AD81" s="917">
        <v>223.132442586012</v>
      </c>
      <c r="AE81" s="917">
        <v>277.730672260982</v>
      </c>
      <c r="AF81" s="918">
        <v>276.031472541133</v>
      </c>
      <c r="AG81" s="923">
        <v>-0.00611815650758241</v>
      </c>
      <c r="AH81" s="923">
        <v>0.180660007656445</v>
      </c>
      <c r="AI81" s="923">
        <v>0.404635303729188</v>
      </c>
    </row>
    <row r="82" spans="8:8" s="920" ht="12.0" customFormat="1" customHeight="1">
      <c r="A82" s="849" t="s">
        <v>766</v>
      </c>
      <c r="B82" s="932">
        <v>0.118915040139992</v>
      </c>
      <c r="C82" s="932">
        <v>0.131988941413403</v>
      </c>
      <c r="D82" s="932">
        <v>0.276271552811226</v>
      </c>
      <c r="E82" s="932">
        <v>0.445690655800718</v>
      </c>
      <c r="F82" s="932">
        <v>2.00863548548257</v>
      </c>
      <c r="G82" s="932">
        <v>3.43368574068527</v>
      </c>
      <c r="H82" s="932">
        <v>4.98274161591162</v>
      </c>
      <c r="I82" s="932">
        <v>6.79625605543045</v>
      </c>
      <c r="J82" s="932">
        <v>6.09008021791421</v>
      </c>
      <c r="K82" s="932">
        <v>7.07734134326536</v>
      </c>
      <c r="L82" s="932">
        <v>11.6716708442312</v>
      </c>
      <c r="M82" s="932">
        <v>13.8369957083414</v>
      </c>
      <c r="N82" s="932">
        <v>17.1463066517542</v>
      </c>
      <c r="O82" s="932">
        <v>21.169642400532</v>
      </c>
      <c r="P82" s="932">
        <v>29.1613343081628</v>
      </c>
      <c r="Q82" s="932">
        <v>45.9637086429682</v>
      </c>
      <c r="R82" s="932">
        <v>70.1182398279637</v>
      </c>
      <c r="S82" s="932">
        <v>96.9766486248994</v>
      </c>
      <c r="T82" s="932">
        <v>120.932089516932</v>
      </c>
      <c r="U82" s="932">
        <v>142.48983202612</v>
      </c>
      <c r="V82" s="932">
        <v>169.435583917019</v>
      </c>
      <c r="W82" s="932">
        <v>184.134923018477</v>
      </c>
      <c r="X82" s="932">
        <v>207.282584493729</v>
      </c>
      <c r="Y82" s="932">
        <v>180.56734794378</v>
      </c>
      <c r="Z82" s="932">
        <v>198.159623927917</v>
      </c>
      <c r="AA82" s="932">
        <v>204.29917020784</v>
      </c>
      <c r="AB82" s="932">
        <v>205.718573709971</v>
      </c>
      <c r="AC82" s="932">
        <v>221.270610719649</v>
      </c>
      <c r="AD82" s="932">
        <v>238.913066606182</v>
      </c>
      <c r="AE82" s="932">
        <v>237.157312721694</v>
      </c>
      <c r="AF82" s="921">
        <v>245.192998296864</v>
      </c>
      <c r="AG82" s="933">
        <v>0.0338833556635869</v>
      </c>
      <c r="AH82" s="933">
        <v>0.0522653375027977</v>
      </c>
      <c r="AI82" s="933">
        <v>0.359429098518239</v>
      </c>
    </row>
    <row r="83" spans="8:8" s="920" ht="12.0" customFormat="1" customHeight="1">
      <c r="A83" s="841"/>
      <c r="B83" s="937"/>
      <c r="C83" s="937"/>
      <c r="D83" s="937"/>
      <c r="E83" s="937"/>
      <c r="F83" s="937"/>
      <c r="G83" s="937"/>
      <c r="H83" s="937"/>
      <c r="I83" s="937"/>
      <c r="J83" s="937"/>
      <c r="K83" s="937"/>
      <c r="L83" s="937"/>
      <c r="M83" s="937"/>
      <c r="N83" s="937"/>
      <c r="O83" s="937"/>
      <c r="P83" s="937"/>
      <c r="Q83" s="937"/>
      <c r="R83" s="937"/>
      <c r="S83" s="937"/>
      <c r="T83" s="937"/>
      <c r="U83" s="937"/>
      <c r="V83" s="937"/>
      <c r="W83" s="937"/>
      <c r="X83" s="937"/>
      <c r="Y83" s="937"/>
      <c r="Z83" s="937"/>
      <c r="AA83" s="937"/>
      <c r="AB83" s="937"/>
      <c r="AC83" s="937"/>
      <c r="AD83" s="937"/>
      <c r="AE83" s="937"/>
      <c r="AF83" s="938"/>
      <c r="AG83" s="923"/>
      <c r="AH83" s="923"/>
      <c r="AI83" s="923"/>
    </row>
    <row r="84" spans="8:8" s="920" ht="12.0" customFormat="1" customHeight="1">
      <c r="A84" s="841" t="s">
        <v>198</v>
      </c>
      <c r="B84" s="937"/>
      <c r="C84" s="937"/>
      <c r="D84" s="937"/>
      <c r="E84" s="937"/>
      <c r="F84" s="937"/>
      <c r="G84" s="937"/>
      <c r="H84" s="937"/>
      <c r="I84" s="937"/>
      <c r="J84" s="937"/>
      <c r="K84" s="937"/>
      <c r="L84" s="937"/>
      <c r="M84" s="937"/>
      <c r="N84" s="937"/>
      <c r="O84" s="937"/>
      <c r="P84" s="937"/>
      <c r="Q84" s="937"/>
      <c r="R84" s="937"/>
      <c r="S84" s="937"/>
      <c r="T84" s="937"/>
      <c r="U84" s="937"/>
      <c r="V84" s="937"/>
      <c r="W84" s="937"/>
      <c r="X84" s="937"/>
      <c r="Y84" s="937"/>
      <c r="Z84" s="937"/>
      <c r="AA84" s="937"/>
      <c r="AB84" s="937"/>
      <c r="AC84" s="937"/>
      <c r="AD84" s="937"/>
      <c r="AE84" s="937"/>
      <c r="AF84" s="938"/>
      <c r="AG84" s="923"/>
      <c r="AH84" s="923"/>
      <c r="AI84" s="923"/>
    </row>
    <row r="85" spans="8:8" s="920" ht="12.0" customFormat="1" customHeight="1">
      <c r="A85" s="939" t="s">
        <v>782</v>
      </c>
      <c r="B85" s="937"/>
      <c r="C85" s="937"/>
      <c r="D85" s="937"/>
      <c r="E85" s="937"/>
      <c r="F85" s="937"/>
      <c r="G85" s="937"/>
      <c r="H85" s="937"/>
      <c r="I85" s="937"/>
      <c r="J85" s="937"/>
      <c r="K85" s="937"/>
      <c r="L85" s="937"/>
      <c r="M85" s="937"/>
      <c r="N85" s="937"/>
      <c r="O85" s="937"/>
      <c r="P85" s="937"/>
      <c r="Q85" s="937"/>
      <c r="R85" s="937"/>
      <c r="S85" s="937"/>
      <c r="T85" s="937"/>
      <c r="U85" s="937"/>
      <c r="V85" s="937"/>
      <c r="W85" s="937"/>
      <c r="X85" s="937"/>
      <c r="Y85" s="937"/>
      <c r="Z85" s="937"/>
      <c r="AA85" s="937"/>
      <c r="AB85" s="937"/>
      <c r="AC85" s="937"/>
      <c r="AD85" s="937"/>
      <c r="AE85" s="937"/>
      <c r="AF85" s="938"/>
      <c r="AG85" s="923"/>
      <c r="AH85" s="923"/>
      <c r="AI85" s="923"/>
    </row>
    <row r="86" spans="8:8" s="44" ht="11.45" customFormat="1" customHeight="1">
      <c r="A86" s="858" t="s">
        <v>774</v>
      </c>
      <c r="B86" s="940"/>
      <c r="C86" s="941"/>
      <c r="D86" s="941"/>
      <c r="E86" s="941"/>
      <c r="F86" s="941"/>
      <c r="G86" s="941"/>
      <c r="H86" s="941"/>
      <c r="I86" s="941"/>
      <c r="J86" s="941"/>
      <c r="K86" s="941"/>
      <c r="L86" s="942"/>
      <c r="M86" s="943"/>
      <c r="N86" s="943"/>
      <c r="AF86" s="22"/>
    </row>
    <row r="87" spans="8:8" s="44" ht="12.0" customFormat="1" customHeight="1">
      <c r="A87" s="860" t="s">
        <v>332</v>
      </c>
      <c r="L87" s="944"/>
      <c r="AF87" s="22"/>
    </row>
    <row r="88" spans="8:8" s="44" ht="12.0" customFormat="1" customHeight="1">
      <c r="A88" s="860" t="s">
        <v>285</v>
      </c>
      <c r="L88" s="944"/>
      <c r="AF88" s="22"/>
    </row>
    <row r="89" spans="8:8" s="44" ht="12.0" customFormat="1" customHeight="1">
      <c r="A89" s="22" t="s">
        <v>775</v>
      </c>
      <c r="AF89" s="22"/>
    </row>
    <row r="90" spans="8:8" s="44" ht="12.0" customFormat="1" customHeight="1">
      <c r="AF90" s="22"/>
    </row>
  </sheetData>
  <mergeCells count="1">
    <mergeCell ref="AG2:AH2"/>
  </mergeCells>
  <conditionalFormatting sqref="AG5:AI85">
    <cfRule type="cellIs" operator="greaterThanOrEqual" priority="3" dxfId="514">
      <formula>0</formula>
    </cfRule>
    <cfRule type="cellIs" operator="lessThan" priority="4" dxfId="515">
      <formula>0</formula>
    </cfRule>
  </conditionalFormatting>
  <conditionalFormatting sqref="AG4:AI85">
    <cfRule type="cellIs" operator="greaterThan" priority="2" dxfId="516">
      <formula>0</formula>
    </cfRule>
    <cfRule type="cellIs" operator="lessThanOrEqual" priority="1" dxfId="517">
      <formula>0</formula>
    </cfRule>
  </conditionalFormatting>
  <hyperlinks>
    <hyperlink ref="L1" location="Contents!A1" display="Contents"/>
    <hyperlink ref="AK1" location="Contents!A1" display="Contents"/>
  </hyperlinks>
  <pageMargins left="0.7" right="0.7" top="0.75" bottom="0.75" header="0.3" footer="0.3"/>
</worksheet>
</file>

<file path=xl/worksheets/sheet66.xml><?xml version="1.0" encoding="utf-8"?>
<worksheet xmlns:r="http://schemas.openxmlformats.org/officeDocument/2006/relationships" xmlns="http://schemas.openxmlformats.org/spreadsheetml/2006/main">
  <dimension ref="A1:AL90"/>
  <sheetViews>
    <sheetView workbookViewId="0" showGridLines="0" zoomScale="85">
      <pane xSplit="1" ySplit="3" topLeftCell="Q76" state="frozen" activePane="bottomRight"/>
      <selection pane="bottomRight" activeCell="AK1" sqref="AK1"/>
    </sheetView>
  </sheetViews>
  <sheetFormatPr defaultRowHeight="13.8" defaultColWidth="9"/>
  <cols>
    <col min="1" max="1" customWidth="1" width="30.5" style="19"/>
    <col min="2" max="28" customWidth="1" width="9.832031" style="19"/>
    <col min="29" max="31" customWidth="1" width="9.332031" style="19"/>
    <col min="32" max="32" customWidth="1" width="9.332031" style="907"/>
    <col min="33" max="34" customWidth="1" width="10.0" style="19"/>
    <col min="35" max="35" customWidth="1" width="10.1640625" style="19"/>
    <col min="36" max="16384" customWidth="0" width="9.1640625" style="19"/>
  </cols>
  <sheetData>
    <row r="1" spans="8:8" s="908" ht="12.0" customFormat="1" customHeight="1">
      <c r="A1" s="795" t="s">
        <v>779</v>
      </c>
      <c r="B1" s="796"/>
      <c r="C1" s="796"/>
      <c r="D1" s="797"/>
      <c r="E1" s="796"/>
      <c r="F1" s="796"/>
      <c r="G1" s="798"/>
      <c r="H1" s="798"/>
      <c r="I1" s="798"/>
      <c r="J1" s="798"/>
      <c r="K1" s="798"/>
      <c r="L1" s="799" t="s">
        <v>89</v>
      </c>
      <c r="M1" s="798"/>
      <c r="N1" s="798"/>
      <c r="O1" s="44"/>
      <c r="P1" s="44"/>
      <c r="Q1" s="44"/>
      <c r="R1" s="44"/>
      <c r="S1" s="44"/>
      <c r="T1" s="44"/>
      <c r="U1" s="44"/>
      <c r="V1" s="44"/>
      <c r="W1" s="945"/>
      <c r="X1" s="945"/>
      <c r="Y1" s="945"/>
      <c r="Z1" s="945"/>
      <c r="AA1" s="946"/>
      <c r="AB1" s="946"/>
      <c r="AC1" s="946"/>
      <c r="AD1" s="946"/>
      <c r="AE1" s="946"/>
      <c r="AF1" s="947"/>
      <c r="AG1" s="26"/>
      <c r="AH1" s="26"/>
      <c r="AI1" s="26"/>
      <c r="AK1" s="799" t="s">
        <v>89</v>
      </c>
    </row>
    <row r="2" spans="8:8" s="908" ht="12.0" customFormat="1" customHeight="1">
      <c r="A2" s="909"/>
      <c r="B2" s="796"/>
      <c r="C2" s="796"/>
      <c r="D2" s="796"/>
      <c r="E2" s="796"/>
      <c r="F2" s="796"/>
      <c r="G2" s="798"/>
      <c r="H2" s="798"/>
      <c r="I2" s="798"/>
      <c r="J2" s="798"/>
      <c r="K2" s="798"/>
      <c r="L2" s="806"/>
      <c r="M2" s="798"/>
      <c r="N2" s="798"/>
      <c r="O2" s="44"/>
      <c r="P2" s="44"/>
      <c r="Q2" s="44"/>
      <c r="R2" s="44"/>
      <c r="S2" s="44"/>
      <c r="T2" s="44"/>
      <c r="U2" s="44"/>
      <c r="V2" s="44"/>
      <c r="W2" s="910"/>
      <c r="X2" s="945"/>
      <c r="Y2" s="945"/>
      <c r="Z2" s="945"/>
      <c r="AA2" s="946"/>
      <c r="AB2" s="946"/>
      <c r="AC2" s="946"/>
      <c r="AD2" s="946"/>
      <c r="AE2" s="946"/>
      <c r="AF2" s="947"/>
      <c r="AG2" s="25" t="s">
        <v>90</v>
      </c>
      <c r="AH2" s="25"/>
      <c r="AI2" s="25" t="s">
        <v>91</v>
      </c>
    </row>
    <row r="3" spans="8:8" s="908" ht="12.0" customFormat="1" customHeight="1">
      <c r="A3" s="948" t="s">
        <v>776</v>
      </c>
      <c r="B3" s="809">
        <v>1990.0</v>
      </c>
      <c r="C3" s="809">
        <v>1991.0</v>
      </c>
      <c r="D3" s="809">
        <v>1992.0</v>
      </c>
      <c r="E3" s="809">
        <v>1993.0</v>
      </c>
      <c r="F3" s="809">
        <v>1994.0</v>
      </c>
      <c r="G3" s="810">
        <v>1995.0</v>
      </c>
      <c r="H3" s="810">
        <v>1996.0</v>
      </c>
      <c r="I3" s="810">
        <v>1997.0</v>
      </c>
      <c r="J3" s="810">
        <v>1998.0</v>
      </c>
      <c r="K3" s="810">
        <v>1999.0</v>
      </c>
      <c r="L3" s="810">
        <v>2000.0</v>
      </c>
      <c r="M3" s="798">
        <v>2001.0</v>
      </c>
      <c r="N3" s="798">
        <v>2002.0</v>
      </c>
      <c r="O3" s="798">
        <v>2003.0</v>
      </c>
      <c r="P3" s="798">
        <v>2004.0</v>
      </c>
      <c r="Q3" s="798">
        <v>2005.0</v>
      </c>
      <c r="R3" s="798">
        <v>2006.0</v>
      </c>
      <c r="S3" s="798">
        <v>2007.0</v>
      </c>
      <c r="T3" s="798">
        <v>2008.0</v>
      </c>
      <c r="U3" s="798">
        <v>2009.0</v>
      </c>
      <c r="V3" s="798">
        <v>2010.0</v>
      </c>
      <c r="W3" s="26">
        <v>2011.0</v>
      </c>
      <c r="X3" s="26">
        <v>2012.0</v>
      </c>
      <c r="Y3" s="910">
        <v>2013.0</v>
      </c>
      <c r="Z3" s="44">
        <v>2014.0</v>
      </c>
      <c r="AA3" s="44">
        <v>2015.0</v>
      </c>
      <c r="AB3" s="44">
        <v>2016.0</v>
      </c>
      <c r="AC3" s="44">
        <v>2017.0</v>
      </c>
      <c r="AD3" s="44">
        <v>2018.0</v>
      </c>
      <c r="AE3" s="44">
        <v>2019.0</v>
      </c>
      <c r="AF3" s="22">
        <v>2020.0</v>
      </c>
      <c r="AG3" s="25">
        <v>2020.0</v>
      </c>
      <c r="AH3" s="25" t="s">
        <v>93</v>
      </c>
      <c r="AI3" s="25">
        <v>2020.0</v>
      </c>
    </row>
    <row r="4" spans="8:8" s="908" ht="12.0" customFormat="1" customHeight="1">
      <c r="A4" s="911"/>
      <c r="B4" s="949"/>
      <c r="C4" s="949"/>
      <c r="D4" s="949"/>
      <c r="E4" s="949"/>
      <c r="F4" s="949"/>
      <c r="G4" s="950"/>
      <c r="H4" s="950"/>
      <c r="I4" s="950"/>
      <c r="J4" s="950"/>
      <c r="K4" s="950"/>
      <c r="L4" s="950"/>
      <c r="M4" s="798"/>
      <c r="N4" s="798"/>
      <c r="O4" s="798"/>
      <c r="P4" s="798"/>
      <c r="Q4" s="798"/>
      <c r="R4" s="798"/>
      <c r="S4" s="798"/>
      <c r="T4" s="798"/>
      <c r="U4" s="798"/>
      <c r="V4" s="798"/>
      <c r="W4" s="951"/>
      <c r="X4" s="951"/>
      <c r="Y4" s="951"/>
      <c r="Z4" s="910"/>
      <c r="AA4" s="910"/>
      <c r="AB4" s="910"/>
      <c r="AC4" s="910"/>
      <c r="AD4" s="910"/>
      <c r="AE4" s="910"/>
      <c r="AF4" s="952"/>
      <c r="AG4" s="953"/>
      <c r="AH4" s="953"/>
      <c r="AI4" s="953"/>
    </row>
    <row r="5" spans="8:8" s="44" ht="12.0" customFormat="1" customHeight="1">
      <c r="A5" s="820" t="s">
        <v>94</v>
      </c>
      <c r="B5" s="954">
        <v>0.0</v>
      </c>
      <c r="C5" s="954">
        <v>0.0</v>
      </c>
      <c r="D5" s="954">
        <v>0.0</v>
      </c>
      <c r="E5" s="954">
        <v>0.0</v>
      </c>
      <c r="F5" s="954">
        <v>0.0</v>
      </c>
      <c r="G5" s="954">
        <v>0.0</v>
      </c>
      <c r="H5" s="954">
        <v>0.0</v>
      </c>
      <c r="I5" s="954">
        <v>0.0</v>
      </c>
      <c r="J5" s="954">
        <v>4.44636363636364</v>
      </c>
      <c r="K5" s="954">
        <v>5.18742424242424</v>
      </c>
      <c r="L5" s="954">
        <v>5.57318181818182</v>
      </c>
      <c r="M5" s="954">
        <v>5.55795454545455</v>
      </c>
      <c r="N5" s="954">
        <v>5.55795454545455</v>
      </c>
      <c r="O5" s="954">
        <v>6.05199494949495</v>
      </c>
      <c r="P5" s="954">
        <v>6.06857575757576</v>
      </c>
      <c r="Q5" s="954">
        <v>7.16358585858586</v>
      </c>
      <c r="R5" s="954">
        <v>7.22871358564428</v>
      </c>
      <c r="S5" s="954">
        <v>27.8156199191348</v>
      </c>
      <c r="T5" s="954">
        <v>33.4395458402983</v>
      </c>
      <c r="U5" s="954">
        <v>32.1530788802344</v>
      </c>
      <c r="V5" s="954">
        <v>37.4705558731002</v>
      </c>
      <c r="W5" s="954">
        <v>60.4293265849014</v>
      </c>
      <c r="X5" s="954">
        <v>78.861692030893</v>
      </c>
      <c r="Y5" s="954">
        <v>77.3019807277952</v>
      </c>
      <c r="Z5" s="954">
        <v>79.75978884491</v>
      </c>
      <c r="AA5" s="954">
        <v>74.8985142168793</v>
      </c>
      <c r="AB5" s="954">
        <v>72.2112194681995</v>
      </c>
      <c r="AC5" s="954">
        <v>85.1597599726733</v>
      </c>
      <c r="AD5" s="954">
        <v>87.9578392509936</v>
      </c>
      <c r="AE5" s="954">
        <v>92.9062743562191</v>
      </c>
      <c r="AF5" s="64">
        <v>80.8666885791931</v>
      </c>
      <c r="AG5" s="955">
        <v>-0.131966684688831</v>
      </c>
      <c r="AH5" s="955">
        <v>0.11194229001766</v>
      </c>
      <c r="AI5" s="955">
        <v>0.0215012316797703</v>
      </c>
    </row>
    <row r="6" spans="8:8" s="44" ht="12.0" customFormat="1" customHeight="1">
      <c r="A6" s="820" t="s">
        <v>95</v>
      </c>
      <c r="B6" s="954">
        <v>0.0</v>
      </c>
      <c r="C6" s="954">
        <v>0.0</v>
      </c>
      <c r="D6" s="954">
        <v>0.0</v>
      </c>
      <c r="E6" s="954">
        <v>0.0</v>
      </c>
      <c r="F6" s="954">
        <v>0.0</v>
      </c>
      <c r="G6" s="954">
        <v>0.0</v>
      </c>
      <c r="H6" s="954">
        <v>0.0</v>
      </c>
      <c r="I6" s="954">
        <v>0.0</v>
      </c>
      <c r="J6" s="954">
        <v>0.0</v>
      </c>
      <c r="K6" s="954">
        <v>0.0</v>
      </c>
      <c r="L6" s="954">
        <v>3.27016295819185</v>
      </c>
      <c r="M6" s="954">
        <v>3.33060595739917</v>
      </c>
      <c r="N6" s="954">
        <v>3.1222511115756</v>
      </c>
      <c r="O6" s="954">
        <v>3.08172529998413</v>
      </c>
      <c r="P6" s="954">
        <v>3.14397803066491</v>
      </c>
      <c r="Q6" s="954">
        <v>3.4908517653395</v>
      </c>
      <c r="R6" s="954">
        <v>3.56227202748751</v>
      </c>
      <c r="S6" s="954">
        <v>3.41867211162876</v>
      </c>
      <c r="T6" s="954">
        <v>3.53781404143294</v>
      </c>
      <c r="U6" s="954">
        <v>3.82049260919232</v>
      </c>
      <c r="V6" s="954">
        <v>3.99870183634693</v>
      </c>
      <c r="W6" s="954">
        <v>3.69515410675934</v>
      </c>
      <c r="X6" s="954">
        <v>4.28436663874793</v>
      </c>
      <c r="Y6" s="954">
        <v>4.27840566302616</v>
      </c>
      <c r="Z6" s="954">
        <v>6.61365201971616</v>
      </c>
      <c r="AA6" s="954">
        <v>7.03336510443676</v>
      </c>
      <c r="AB6" s="954">
        <v>7.45307818915736</v>
      </c>
      <c r="AC6" s="954">
        <v>7.87279127385667</v>
      </c>
      <c r="AD6" s="954">
        <v>7.82519648618663</v>
      </c>
      <c r="AE6" s="954">
        <v>7.87901751109353</v>
      </c>
      <c r="AF6" s="64">
        <v>7.93070483642925</v>
      </c>
      <c r="AG6" s="955">
        <v>0.00380995889959546</v>
      </c>
      <c r="AH6" s="955">
        <v>0.0750663542057346</v>
      </c>
      <c r="AI6" s="955">
        <v>0.00210865468919194</v>
      </c>
    </row>
    <row r="7" spans="8:8" s="44" ht="12.0" customFormat="1" customHeight="1">
      <c r="A7" s="820" t="s">
        <v>96</v>
      </c>
      <c r="B7" s="954">
        <v>60.2378625757576</v>
      </c>
      <c r="C7" s="954">
        <v>69.7994258080808</v>
      </c>
      <c r="D7" s="954">
        <v>79.3609924242424</v>
      </c>
      <c r="E7" s="954">
        <v>92.7340909090909</v>
      </c>
      <c r="F7" s="954">
        <v>103.846616161616</v>
      </c>
      <c r="G7" s="954">
        <v>111.392575757576</v>
      </c>
      <c r="H7" s="954">
        <v>79.8991919191919</v>
      </c>
      <c r="I7" s="954">
        <v>101.173383838384</v>
      </c>
      <c r="J7" s="954">
        <v>111.795252525253</v>
      </c>
      <c r="K7" s="954">
        <v>116.234848484848</v>
      </c>
      <c r="L7" s="954">
        <v>133.211565656566</v>
      </c>
      <c r="M7" s="954">
        <v>141.522628211393</v>
      </c>
      <c r="N7" s="954">
        <v>169.064857958653</v>
      </c>
      <c r="O7" s="954">
        <v>229.368308193676</v>
      </c>
      <c r="P7" s="954">
        <v>289.535964515023</v>
      </c>
      <c r="Q7" s="954">
        <v>338.311374310288</v>
      </c>
      <c r="R7" s="954">
        <v>474.120382455388</v>
      </c>
      <c r="S7" s="954">
        <v>598.836936030746</v>
      </c>
      <c r="T7" s="954">
        <v>817.988569733473</v>
      </c>
      <c r="U7" s="954">
        <v>929.293170760076</v>
      </c>
      <c r="V7" s="954">
        <v>1068.38440432858</v>
      </c>
      <c r="W7" s="954">
        <v>1149.20371916249</v>
      </c>
      <c r="X7" s="954">
        <v>1149.88683612004</v>
      </c>
      <c r="Y7" s="954">
        <v>1242.79001351971</v>
      </c>
      <c r="Z7" s="954">
        <v>1259.69506884417</v>
      </c>
      <c r="AA7" s="954">
        <v>1309.8295363845</v>
      </c>
      <c r="AB7" s="954">
        <v>1416.50842140343</v>
      </c>
      <c r="AC7" s="954">
        <v>1414.40097652901</v>
      </c>
      <c r="AD7" s="954">
        <v>1399.0229350345</v>
      </c>
      <c r="AE7" s="954">
        <v>1398.28075072279</v>
      </c>
      <c r="AF7" s="64">
        <v>1249.74640271463</v>
      </c>
      <c r="AG7" s="955">
        <v>-0.108668416973704</v>
      </c>
      <c r="AH7" s="955">
        <v>0.0417035959476653</v>
      </c>
      <c r="AI7" s="955">
        <v>0.332288701538851</v>
      </c>
    </row>
    <row r="8" spans="8:8" s="920" ht="12.0" customFormat="1" customHeight="1">
      <c r="A8" s="825" t="s">
        <v>97</v>
      </c>
      <c r="B8" s="65">
        <v>60.2378625757576</v>
      </c>
      <c r="C8" s="65">
        <v>69.7994258080808</v>
      </c>
      <c r="D8" s="65">
        <v>79.3609924242424</v>
      </c>
      <c r="E8" s="65">
        <v>92.7340909090909</v>
      </c>
      <c r="F8" s="65">
        <v>103.846616161616</v>
      </c>
      <c r="G8" s="65">
        <v>111.392575757576</v>
      </c>
      <c r="H8" s="65">
        <v>79.8991919191919</v>
      </c>
      <c r="I8" s="65">
        <v>101.173383838384</v>
      </c>
      <c r="J8" s="65">
        <v>116.241616161616</v>
      </c>
      <c r="K8" s="65">
        <v>121.422272727273</v>
      </c>
      <c r="L8" s="65">
        <v>142.054910432939</v>
      </c>
      <c r="M8" s="65">
        <v>150.411188714246</v>
      </c>
      <c r="N8" s="65">
        <v>177.745063615683</v>
      </c>
      <c r="O8" s="65">
        <v>238.502028443156</v>
      </c>
      <c r="P8" s="65">
        <v>298.748518303264</v>
      </c>
      <c r="Q8" s="65">
        <v>348.965811934213</v>
      </c>
      <c r="R8" s="65">
        <v>484.91136806852</v>
      </c>
      <c r="S8" s="65">
        <v>630.071228061509</v>
      </c>
      <c r="T8" s="65">
        <v>854.965929615205</v>
      </c>
      <c r="U8" s="65">
        <v>965.266742249503</v>
      </c>
      <c r="V8" s="65">
        <v>1109.85366203802</v>
      </c>
      <c r="W8" s="65">
        <v>1213.32819985415</v>
      </c>
      <c r="X8" s="65">
        <v>1233.03289478968</v>
      </c>
      <c r="Y8" s="65">
        <v>1324.37039991053</v>
      </c>
      <c r="Z8" s="65">
        <v>1346.0685097088</v>
      </c>
      <c r="AA8" s="65">
        <v>1391.76141570581</v>
      </c>
      <c r="AB8" s="65">
        <v>1496.17271906078</v>
      </c>
      <c r="AC8" s="65">
        <v>1507.43352777554</v>
      </c>
      <c r="AD8" s="65">
        <v>1494.80597077168</v>
      </c>
      <c r="AE8" s="65">
        <v>1499.0660425901</v>
      </c>
      <c r="AF8" s="65">
        <v>1338.54379613025</v>
      </c>
      <c r="AG8" s="33">
        <v>-0.109521172037806</v>
      </c>
      <c r="AH8" s="33">
        <v>0.0450025310712134</v>
      </c>
      <c r="AI8" s="33">
        <v>0.355898587907813</v>
      </c>
    </row>
    <row r="9" spans="8:8" s="920" ht="12.0" customFormat="1" customHeight="1">
      <c r="A9" s="828"/>
      <c r="B9" s="954"/>
      <c r="C9" s="954"/>
      <c r="D9" s="954"/>
      <c r="E9" s="954"/>
      <c r="F9" s="954"/>
      <c r="G9" s="954"/>
      <c r="H9" s="954"/>
      <c r="I9" s="954"/>
      <c r="J9" s="954"/>
      <c r="K9" s="954"/>
      <c r="L9" s="954"/>
      <c r="M9" s="954"/>
      <c r="N9" s="954"/>
      <c r="O9" s="954"/>
      <c r="P9" s="954"/>
      <c r="Q9" s="954"/>
      <c r="R9" s="954"/>
      <c r="S9" s="954"/>
      <c r="T9" s="954"/>
      <c r="U9" s="954"/>
      <c r="V9" s="954"/>
      <c r="W9" s="954"/>
      <c r="X9" s="954"/>
      <c r="Y9" s="954"/>
      <c r="Z9" s="954"/>
      <c r="AA9" s="954"/>
      <c r="AB9" s="954"/>
      <c r="AC9" s="954"/>
      <c r="AD9" s="954"/>
      <c r="AE9" s="954"/>
      <c r="AF9" s="64"/>
      <c r="AG9" s="955"/>
      <c r="AH9" s="955"/>
      <c r="AI9" s="955"/>
    </row>
    <row r="10" spans="8:8" s="920" ht="12.0" customFormat="1" customHeight="1">
      <c r="A10" s="830" t="s">
        <v>98</v>
      </c>
      <c r="B10" s="954">
        <v>0.0</v>
      </c>
      <c r="C10" s="954">
        <v>0.0</v>
      </c>
      <c r="D10" s="954">
        <v>0.0</v>
      </c>
      <c r="E10" s="954">
        <v>0.0</v>
      </c>
      <c r="F10" s="954">
        <v>0.0</v>
      </c>
      <c r="G10" s="954">
        <v>0.0</v>
      </c>
      <c r="H10" s="954">
        <v>0.0</v>
      </c>
      <c r="I10" s="954">
        <v>0.0</v>
      </c>
      <c r="J10" s="954">
        <v>0.0</v>
      </c>
      <c r="K10" s="954">
        <v>0.0</v>
      </c>
      <c r="L10" s="954">
        <v>0.0</v>
      </c>
      <c r="M10" s="954">
        <v>0.0</v>
      </c>
      <c r="N10" s="954">
        <v>0.0</v>
      </c>
      <c r="O10" s="954">
        <v>0.0</v>
      </c>
      <c r="P10" s="954">
        <v>0.0</v>
      </c>
      <c r="Q10" s="954">
        <v>0.0</v>
      </c>
      <c r="R10" s="954">
        <v>0.0</v>
      </c>
      <c r="S10" s="954">
        <v>0.0</v>
      </c>
      <c r="T10" s="954">
        <v>0.0</v>
      </c>
      <c r="U10" s="954">
        <v>0.0</v>
      </c>
      <c r="V10" s="954">
        <v>21.3242899182237</v>
      </c>
      <c r="W10" s="954">
        <v>31.4826082102343</v>
      </c>
      <c r="X10" s="954">
        <v>38.8725577778898</v>
      </c>
      <c r="Y10" s="954">
        <v>42.8486295771569</v>
      </c>
      <c r="Z10" s="954">
        <v>50.008483041373</v>
      </c>
      <c r="AA10" s="954">
        <v>54.4715457604738</v>
      </c>
      <c r="AB10" s="954">
        <v>57.7338578965466</v>
      </c>
      <c r="AC10" s="954">
        <v>66.3406028913463</v>
      </c>
      <c r="AD10" s="954">
        <v>63.3390318257613</v>
      </c>
      <c r="AE10" s="954">
        <v>64.6924335082196</v>
      </c>
      <c r="AF10" s="64">
        <v>34.7255374024361</v>
      </c>
      <c r="AG10" s="955">
        <v>-0.464687645726867</v>
      </c>
      <c r="AH10" s="955" t="s">
        <v>114</v>
      </c>
      <c r="AI10" s="955">
        <v>0.00923299615716449</v>
      </c>
    </row>
    <row r="11" spans="8:8" s="920" ht="12.0" customFormat="1" customHeight="1">
      <c r="A11" s="831" t="s">
        <v>99</v>
      </c>
      <c r="B11" s="954">
        <v>245.14009964892</v>
      </c>
      <c r="C11" s="954">
        <v>255.56234087286</v>
      </c>
      <c r="D11" s="954">
        <v>250.06874408712</v>
      </c>
      <c r="E11" s="954">
        <v>260.77462866</v>
      </c>
      <c r="F11" s="954">
        <v>278.147074905</v>
      </c>
      <c r="G11" s="954">
        <v>287.61527901456</v>
      </c>
      <c r="H11" s="954">
        <v>299.4254036172</v>
      </c>
      <c r="I11" s="954">
        <v>289.3040825724</v>
      </c>
      <c r="J11" s="954">
        <v>283.97729292282</v>
      </c>
      <c r="K11" s="954">
        <v>284.63126710536</v>
      </c>
      <c r="L11" s="954">
        <v>243.67912604658</v>
      </c>
      <c r="M11" s="954">
        <v>218.477211522048</v>
      </c>
      <c r="N11" s="954">
        <v>246.741969135422</v>
      </c>
      <c r="O11" s="954">
        <v>234.525123600726</v>
      </c>
      <c r="P11" s="954">
        <v>261.49157532975</v>
      </c>
      <c r="Q11" s="954">
        <v>282.978464948821</v>
      </c>
      <c r="R11" s="954">
        <v>263.954399778456</v>
      </c>
      <c r="S11" s="954">
        <v>366.458941247298</v>
      </c>
      <c r="T11" s="954">
        <v>490.012645792136</v>
      </c>
      <c r="U11" s="954">
        <v>537.273016467398</v>
      </c>
      <c r="V11" s="954">
        <v>573.960916037241</v>
      </c>
      <c r="W11" s="954">
        <v>524.187155213039</v>
      </c>
      <c r="X11" s="954">
        <v>496.287095057366</v>
      </c>
      <c r="Y11" s="954">
        <v>582.861785668055</v>
      </c>
      <c r="Z11" s="954">
        <v>643.468237554312</v>
      </c>
      <c r="AA11" s="954">
        <v>762.661133222716</v>
      </c>
      <c r="AB11" s="954">
        <v>693.215203409277</v>
      </c>
      <c r="AC11" s="954">
        <v>728.161187584868</v>
      </c>
      <c r="AD11" s="954">
        <v>844.659869452169</v>
      </c>
      <c r="AE11" s="954">
        <v>938.095008995627</v>
      </c>
      <c r="AF11" s="64">
        <v>937.097357873388</v>
      </c>
      <c r="AG11" s="955">
        <v>-0.00379282096467382</v>
      </c>
      <c r="AH11" s="955">
        <v>0.0573169136952412</v>
      </c>
      <c r="AI11" s="955">
        <v>0.249160040458496</v>
      </c>
    </row>
    <row r="12" spans="8:8" s="920" ht="12.0" customFormat="1" customHeight="1">
      <c r="A12" s="831" t="s">
        <v>101</v>
      </c>
      <c r="B12" s="954">
        <v>0.0</v>
      </c>
      <c r="C12" s="954">
        <v>0.0</v>
      </c>
      <c r="D12" s="954">
        <v>0.0</v>
      </c>
      <c r="E12" s="954">
        <v>0.0</v>
      </c>
      <c r="F12" s="954">
        <v>0.0</v>
      </c>
      <c r="G12" s="954">
        <v>0.0</v>
      </c>
      <c r="H12" s="954">
        <v>0.0</v>
      </c>
      <c r="I12" s="954">
        <v>0.0</v>
      </c>
      <c r="J12" s="954">
        <v>0.0</v>
      </c>
      <c r="K12" s="954">
        <v>0.0</v>
      </c>
      <c r="L12" s="954">
        <v>0.0</v>
      </c>
      <c r="M12" s="954">
        <v>0.0</v>
      </c>
      <c r="N12" s="954">
        <v>0.0</v>
      </c>
      <c r="O12" s="954">
        <v>0.0</v>
      </c>
      <c r="P12" s="954">
        <v>0.0</v>
      </c>
      <c r="Q12" s="954">
        <v>0.615024223498663</v>
      </c>
      <c r="R12" s="954">
        <v>5.18062758549112</v>
      </c>
      <c r="S12" s="954">
        <v>6.17191659635683</v>
      </c>
      <c r="T12" s="954">
        <v>9.289763807359</v>
      </c>
      <c r="U12" s="954">
        <v>14.663217944669</v>
      </c>
      <c r="V12" s="954">
        <v>22.4599946208261</v>
      </c>
      <c r="W12" s="954">
        <v>25.7146946998309</v>
      </c>
      <c r="X12" s="954">
        <v>26.9027034636347</v>
      </c>
      <c r="Y12" s="954">
        <v>27.2381147706315</v>
      </c>
      <c r="Z12" s="954">
        <v>28.1975331586048</v>
      </c>
      <c r="AA12" s="954">
        <v>29.8394722639659</v>
      </c>
      <c r="AB12" s="954">
        <v>28.9232338991252</v>
      </c>
      <c r="AC12" s="954">
        <v>30.4193896530636</v>
      </c>
      <c r="AD12" s="954">
        <v>34.4707540349994</v>
      </c>
      <c r="AE12" s="954">
        <v>34.7701609792094</v>
      </c>
      <c r="AF12" s="64">
        <v>31.0797757892784</v>
      </c>
      <c r="AG12" s="955">
        <v>-0.108578807339366</v>
      </c>
      <c r="AH12" s="955">
        <v>0.0901788221870949</v>
      </c>
      <c r="AI12" s="955">
        <v>0.00826364318289311</v>
      </c>
    </row>
    <row r="13" spans="8:8" s="920" ht="12.0" customFormat="1" customHeight="1">
      <c r="A13" s="831" t="s">
        <v>215</v>
      </c>
      <c r="B13" s="954">
        <v>57.7245804</v>
      </c>
      <c r="C13" s="954">
        <v>58.28568776</v>
      </c>
      <c r="D13" s="954">
        <v>46.49871192</v>
      </c>
      <c r="E13" s="954">
        <v>37.36074928</v>
      </c>
      <c r="F13" s="954">
        <v>36.97470392</v>
      </c>
      <c r="G13" s="954">
        <v>39.03248272</v>
      </c>
      <c r="H13" s="954">
        <v>36.98942492</v>
      </c>
      <c r="I13" s="954">
        <v>38.664004</v>
      </c>
      <c r="J13" s="954">
        <v>38.873803</v>
      </c>
      <c r="K13" s="954">
        <v>37.59576316</v>
      </c>
      <c r="L13" s="954">
        <v>37.54302292</v>
      </c>
      <c r="M13" s="954">
        <v>35.90320324</v>
      </c>
      <c r="N13" s="954">
        <v>34.705993890488</v>
      </c>
      <c r="O13" s="954">
        <v>35.2536583309195</v>
      </c>
      <c r="P13" s="954">
        <v>34.1426347730351</v>
      </c>
      <c r="Q13" s="954">
        <v>32.7436565681816</v>
      </c>
      <c r="R13" s="954">
        <v>25.7938999580319</v>
      </c>
      <c r="S13" s="954">
        <v>15.8509798527078</v>
      </c>
      <c r="T13" s="954">
        <v>16.5726036021349</v>
      </c>
      <c r="U13" s="954">
        <v>19.5821239170252</v>
      </c>
      <c r="V13" s="954">
        <v>23.6802059511968</v>
      </c>
      <c r="W13" s="954">
        <v>25.8075584899299</v>
      </c>
      <c r="X13" s="954">
        <v>30.3616750367268</v>
      </c>
      <c r="Y13" s="954">
        <v>32.792395046669</v>
      </c>
      <c r="Z13" s="954">
        <v>33.9342163209595</v>
      </c>
      <c r="AA13" s="954">
        <v>35.1495567604388</v>
      </c>
      <c r="AB13" s="954">
        <v>37.5095948175156</v>
      </c>
      <c r="AC13" s="954">
        <v>39.1359412431002</v>
      </c>
      <c r="AD13" s="954">
        <v>38.6265029239314</v>
      </c>
      <c r="AE13" s="954">
        <v>38.8150427905947</v>
      </c>
      <c r="AF13" s="64">
        <v>35.7196675548477</v>
      </c>
      <c r="AG13" s="955">
        <v>-0.082261147387318</v>
      </c>
      <c r="AH13" s="955">
        <v>0.0708139676726898</v>
      </c>
      <c r="AI13" s="955">
        <v>0.00949732035668844</v>
      </c>
    </row>
    <row r="14" spans="8:8" s="44" ht="12.0" customFormat="1" customHeight="1">
      <c r="A14" s="832" t="s">
        <v>109</v>
      </c>
      <c r="B14" s="65">
        <v>302.86468004892</v>
      </c>
      <c r="C14" s="65">
        <v>313.84802863286</v>
      </c>
      <c r="D14" s="65">
        <v>296.56745600712</v>
      </c>
      <c r="E14" s="65">
        <v>298.13537794</v>
      </c>
      <c r="F14" s="65">
        <v>315.121778825</v>
      </c>
      <c r="G14" s="65">
        <v>326.64776173456</v>
      </c>
      <c r="H14" s="65">
        <v>336.4148285372</v>
      </c>
      <c r="I14" s="65">
        <v>327.9680865724</v>
      </c>
      <c r="J14" s="65">
        <v>322.85109592282</v>
      </c>
      <c r="K14" s="65">
        <v>322.22703026536</v>
      </c>
      <c r="L14" s="65">
        <v>281.22214896658</v>
      </c>
      <c r="M14" s="65">
        <v>254.380414762048</v>
      </c>
      <c r="N14" s="65">
        <v>281.44796302591</v>
      </c>
      <c r="O14" s="65">
        <v>269.778781931645</v>
      </c>
      <c r="P14" s="65">
        <v>295.634210102785</v>
      </c>
      <c r="Q14" s="65">
        <v>316.337145740502</v>
      </c>
      <c r="R14" s="65">
        <v>294.928927321979</v>
      </c>
      <c r="S14" s="65">
        <v>388.481837696363</v>
      </c>
      <c r="T14" s="65">
        <v>515.87501320163</v>
      </c>
      <c r="U14" s="65">
        <v>571.518358329093</v>
      </c>
      <c r="V14" s="65">
        <v>641.425406527487</v>
      </c>
      <c r="W14" s="65">
        <v>607.192016613034</v>
      </c>
      <c r="X14" s="65">
        <v>592.424031335617</v>
      </c>
      <c r="Y14" s="65">
        <v>685.740925062512</v>
      </c>
      <c r="Z14" s="65">
        <v>755.608470075249</v>
      </c>
      <c r="AA14" s="65">
        <v>882.121708007594</v>
      </c>
      <c r="AB14" s="65">
        <v>817.381890022464</v>
      </c>
      <c r="AC14" s="65">
        <v>864.057121372378</v>
      </c>
      <c r="AD14" s="65">
        <v>981.096158236861</v>
      </c>
      <c r="AE14" s="65">
        <v>1076.37264627365</v>
      </c>
      <c r="AF14" s="65">
        <v>1038.62233861995</v>
      </c>
      <c r="AG14" s="33">
        <v>-0.0377081986863262</v>
      </c>
      <c r="AH14" s="33">
        <v>0.0653522973046983</v>
      </c>
      <c r="AI14" s="33">
        <v>0.276154000155242</v>
      </c>
    </row>
    <row r="15" spans="8:8" s="44" ht="12.0" customFormat="1" customHeight="1">
      <c r="A15" s="834"/>
      <c r="B15" s="954"/>
      <c r="C15" s="954"/>
      <c r="D15" s="954"/>
      <c r="E15" s="954"/>
      <c r="F15" s="954"/>
      <c r="G15" s="954"/>
      <c r="H15" s="954"/>
      <c r="I15" s="954"/>
      <c r="J15" s="954"/>
      <c r="K15" s="954"/>
      <c r="L15" s="954"/>
      <c r="M15" s="954"/>
      <c r="N15" s="954"/>
      <c r="O15" s="954"/>
      <c r="P15" s="954"/>
      <c r="Q15" s="954"/>
      <c r="R15" s="954"/>
      <c r="S15" s="954"/>
      <c r="T15" s="954"/>
      <c r="U15" s="954"/>
      <c r="V15" s="954"/>
      <c r="W15" s="954"/>
      <c r="X15" s="954"/>
      <c r="Y15" s="954"/>
      <c r="Z15" s="954"/>
      <c r="AA15" s="954"/>
      <c r="AB15" s="954"/>
      <c r="AC15" s="954"/>
      <c r="AD15" s="954"/>
      <c r="AE15" s="954"/>
      <c r="AF15" s="64"/>
      <c r="AG15" s="955"/>
      <c r="AH15" s="955"/>
      <c r="AI15" s="955"/>
    </row>
    <row r="16" spans="8:8" s="44" ht="12.0" customFormat="1" customHeight="1">
      <c r="A16" s="831" t="s">
        <v>110</v>
      </c>
      <c r="B16" s="954">
        <v>0.265603073188999</v>
      </c>
      <c r="C16" s="954">
        <v>0.29480432773762</v>
      </c>
      <c r="D16" s="954">
        <v>0.326514312380881</v>
      </c>
      <c r="E16" s="954">
        <v>0.375333328669511</v>
      </c>
      <c r="F16" s="954">
        <v>0.264642665401548</v>
      </c>
      <c r="G16" s="954">
        <v>0.472420276304447</v>
      </c>
      <c r="H16" s="954">
        <v>0.463320207985817</v>
      </c>
      <c r="I16" s="954">
        <v>0.548696861282706</v>
      </c>
      <c r="J16" s="954">
        <v>0.561315405503617</v>
      </c>
      <c r="K16" s="954">
        <v>0.660715073421662</v>
      </c>
      <c r="L16" s="954">
        <v>0.712607297223408</v>
      </c>
      <c r="M16" s="954">
        <v>0.817463787048577</v>
      </c>
      <c r="N16" s="954">
        <v>0.845743869530661</v>
      </c>
      <c r="O16" s="954">
        <v>0.877680796172928</v>
      </c>
      <c r="P16" s="954">
        <v>0.894747487407711</v>
      </c>
      <c r="Q16" s="954">
        <v>3.404</v>
      </c>
      <c r="R16" s="954">
        <v>12.2285</v>
      </c>
      <c r="S16" s="954">
        <v>14.2384488</v>
      </c>
      <c r="T16" s="954">
        <v>17.3083818</v>
      </c>
      <c r="U16" s="954">
        <v>21.9641702</v>
      </c>
      <c r="V16" s="954">
        <v>21.407839</v>
      </c>
      <c r="W16" s="954">
        <v>21.5148832</v>
      </c>
      <c r="X16" s="954">
        <v>21.287319</v>
      </c>
      <c r="Y16" s="954">
        <v>18.7328464</v>
      </c>
      <c r="Z16" s="954">
        <v>23.2804826</v>
      </c>
      <c r="AA16" s="954">
        <v>27.7298636</v>
      </c>
      <c r="AB16" s="954">
        <v>22.9825306</v>
      </c>
      <c r="AC16" s="954">
        <v>20.0476458</v>
      </c>
      <c r="AD16" s="954">
        <v>20.9421758</v>
      </c>
      <c r="AE16" s="954">
        <v>21.0658448</v>
      </c>
      <c r="AF16" s="64">
        <v>18.6871679607817</v>
      </c>
      <c r="AG16" s="955">
        <v>-0.115340006453324</v>
      </c>
      <c r="AH16" s="955">
        <v>-0.00416724278199743</v>
      </c>
      <c r="AI16" s="955">
        <v>0.00496863584775165</v>
      </c>
    </row>
    <row r="17" spans="8:8" s="44" ht="12.0" customFormat="1" customHeight="1">
      <c r="A17" s="831" t="s">
        <v>111</v>
      </c>
      <c r="B17" s="954">
        <v>0.0</v>
      </c>
      <c r="C17" s="954">
        <v>0.0</v>
      </c>
      <c r="D17" s="954">
        <v>0.0</v>
      </c>
      <c r="E17" s="954">
        <v>0.0</v>
      </c>
      <c r="F17" s="954">
        <v>0.0</v>
      </c>
      <c r="G17" s="954">
        <v>0.0</v>
      </c>
      <c r="H17" s="954">
        <v>0.0</v>
      </c>
      <c r="I17" s="954">
        <v>0.0</v>
      </c>
      <c r="J17" s="954">
        <v>0.0</v>
      </c>
      <c r="K17" s="954">
        <v>0.0</v>
      </c>
      <c r="L17" s="954">
        <v>0.0</v>
      </c>
      <c r="M17" s="954">
        <v>0.0</v>
      </c>
      <c r="N17" s="954">
        <v>0.0</v>
      </c>
      <c r="O17" s="954">
        <v>0.0</v>
      </c>
      <c r="P17" s="954">
        <v>0.0</v>
      </c>
      <c r="Q17" s="954">
        <v>0.0</v>
      </c>
      <c r="R17" s="954">
        <v>0.0</v>
      </c>
      <c r="S17" s="954">
        <v>0.0</v>
      </c>
      <c r="T17" s="954">
        <v>0.0</v>
      </c>
      <c r="U17" s="954">
        <v>5.49063636169434</v>
      </c>
      <c r="V17" s="954">
        <v>14.8932490875244</v>
      </c>
      <c r="W17" s="954">
        <v>14.7265028635025</v>
      </c>
      <c r="X17" s="954">
        <v>14.5479779743195</v>
      </c>
      <c r="Y17" s="954">
        <v>14.391369191885</v>
      </c>
      <c r="Z17" s="954">
        <v>17.2853246609688</v>
      </c>
      <c r="AA17" s="954">
        <v>10.7986439309597</v>
      </c>
      <c r="AB17" s="954">
        <v>18.1911249201775</v>
      </c>
      <c r="AC17" s="954">
        <v>19.6334575508118</v>
      </c>
      <c r="AD17" s="954">
        <v>19.4489010239601</v>
      </c>
      <c r="AE17" s="954">
        <v>19.5118242</v>
      </c>
      <c r="AF17" s="64">
        <v>24.1860069426412</v>
      </c>
      <c r="AG17" s="955">
        <v>0.236169653294598</v>
      </c>
      <c r="AH17" s="955">
        <v>0.135187288182738</v>
      </c>
      <c r="AI17" s="955">
        <v>0.00643069411916125</v>
      </c>
    </row>
    <row r="18" spans="8:8" s="44" ht="12.0" customFormat="1" customHeight="1">
      <c r="A18" s="831" t="s">
        <v>119</v>
      </c>
      <c r="B18" s="954">
        <v>0.0</v>
      </c>
      <c r="C18" s="954">
        <v>0.0</v>
      </c>
      <c r="D18" s="954">
        <v>0.0</v>
      </c>
      <c r="E18" s="954">
        <v>0.0</v>
      </c>
      <c r="F18" s="954">
        <v>0.0</v>
      </c>
      <c r="G18" s="954">
        <v>0.0</v>
      </c>
      <c r="H18" s="954">
        <v>0.0</v>
      </c>
      <c r="I18" s="954">
        <v>0.0</v>
      </c>
      <c r="J18" s="954">
        <v>0.0</v>
      </c>
      <c r="K18" s="954">
        <v>0.0</v>
      </c>
      <c r="L18" s="954">
        <v>0.0</v>
      </c>
      <c r="M18" s="954">
        <v>0.0</v>
      </c>
      <c r="N18" s="954">
        <v>0.0268011117935181</v>
      </c>
      <c r="O18" s="954">
        <v>0.160806670761108</v>
      </c>
      <c r="P18" s="954">
        <v>0.187607782554626</v>
      </c>
      <c r="Q18" s="954">
        <v>0.0</v>
      </c>
      <c r="R18" s="954">
        <v>0.0268134213924408</v>
      </c>
      <c r="S18" s="954">
        <v>0.0535881536483765</v>
      </c>
      <c r="T18" s="954">
        <v>3.08699456310272</v>
      </c>
      <c r="U18" s="954">
        <v>5.20760677719116</v>
      </c>
      <c r="V18" s="954">
        <v>5.19480925064087</v>
      </c>
      <c r="W18" s="954">
        <v>7.72760291748047</v>
      </c>
      <c r="X18" s="954">
        <v>7.67658434448242</v>
      </c>
      <c r="Y18" s="954">
        <v>8.51838238830566</v>
      </c>
      <c r="Z18" s="954">
        <v>18.1613972167969</v>
      </c>
      <c r="AA18" s="954">
        <v>18.1524009155273</v>
      </c>
      <c r="AB18" s="954">
        <v>6.59179458312988</v>
      </c>
      <c r="AC18" s="954">
        <v>14.5303855010986</v>
      </c>
      <c r="AD18" s="954">
        <v>13.8300184204102</v>
      </c>
      <c r="AE18" s="954">
        <v>16.0258</v>
      </c>
      <c r="AF18" s="64">
        <v>16.6851836643325</v>
      </c>
      <c r="AG18" s="955">
        <v>0.0383004736626782</v>
      </c>
      <c r="AH18" s="955">
        <v>0.118969253862556</v>
      </c>
      <c r="AI18" s="955">
        <v>0.00443633844651625</v>
      </c>
    </row>
    <row r="19" spans="8:8" s="44" ht="12.0" customFormat="1" customHeight="1">
      <c r="A19" s="831" t="s">
        <v>120</v>
      </c>
      <c r="B19" s="954">
        <v>0.0</v>
      </c>
      <c r="C19" s="954">
        <v>0.0</v>
      </c>
      <c r="D19" s="954">
        <v>0.260787085673232</v>
      </c>
      <c r="E19" s="954">
        <v>1.30282552334121</v>
      </c>
      <c r="F19" s="954">
        <v>3.93679235511653</v>
      </c>
      <c r="G19" s="954">
        <v>6.25655197455391</v>
      </c>
      <c r="H19" s="954">
        <v>9.37827718234896</v>
      </c>
      <c r="I19" s="954">
        <v>12.264582909695</v>
      </c>
      <c r="J19" s="954">
        <v>10.5311682229754</v>
      </c>
      <c r="K19" s="954">
        <v>10.9890868712566</v>
      </c>
      <c r="L19" s="954">
        <v>13.1413323756024</v>
      </c>
      <c r="M19" s="954">
        <v>13.3217977947086</v>
      </c>
      <c r="N19" s="954">
        <v>13.9677473203532</v>
      </c>
      <c r="O19" s="954">
        <v>12.8345326387319</v>
      </c>
      <c r="P19" s="954">
        <v>13.9974391476909</v>
      </c>
      <c r="Q19" s="954">
        <v>23.7002607070005</v>
      </c>
      <c r="R19" s="954">
        <v>28.7017989807881</v>
      </c>
      <c r="S19" s="954">
        <v>57.8329701867493</v>
      </c>
      <c r="T19" s="954">
        <v>93.8497164507172</v>
      </c>
      <c r="U19" s="954">
        <v>100.411345267815</v>
      </c>
      <c r="V19" s="954">
        <v>98.4053758753361</v>
      </c>
      <c r="W19" s="954">
        <v>97.2039837283245</v>
      </c>
      <c r="X19" s="954">
        <v>106.414094749431</v>
      </c>
      <c r="Y19" s="954">
        <v>108.384636081739</v>
      </c>
      <c r="Z19" s="954">
        <v>116.872470300453</v>
      </c>
      <c r="AA19" s="954">
        <v>117.892348229058</v>
      </c>
      <c r="AB19" s="954">
        <v>118.605795858</v>
      </c>
      <c r="AC19" s="954">
        <v>119.5326566744</v>
      </c>
      <c r="AD19" s="954">
        <v>118.1731935888</v>
      </c>
      <c r="AE19" s="954">
        <v>123.0536045812</v>
      </c>
      <c r="AF19" s="64">
        <v>110.7256889612</v>
      </c>
      <c r="AG19" s="955">
        <v>-0.102641811004224</v>
      </c>
      <c r="AH19" s="955">
        <v>0.020542641035419</v>
      </c>
      <c r="AI19" s="955">
        <v>0.0294402891114489</v>
      </c>
    </row>
    <row r="20" spans="8:8" s="44" ht="12.0" customFormat="1" customHeight="1">
      <c r="A20" s="831" t="s">
        <v>121</v>
      </c>
      <c r="B20" s="954">
        <v>0.0</v>
      </c>
      <c r="C20" s="954">
        <v>0.0</v>
      </c>
      <c r="D20" s="954">
        <v>0.184936180698152</v>
      </c>
      <c r="E20" s="954">
        <v>0.184944324769538</v>
      </c>
      <c r="F20" s="954">
        <v>1.03542825607064</v>
      </c>
      <c r="G20" s="954">
        <v>1.29413007504014</v>
      </c>
      <c r="H20" s="954">
        <v>2.0327590191395</v>
      </c>
      <c r="I20" s="954">
        <v>3.3249443050517</v>
      </c>
      <c r="J20" s="954">
        <v>3.69377759091865</v>
      </c>
      <c r="K20" s="954">
        <v>4.80934127636264</v>
      </c>
      <c r="L20" s="954">
        <v>9.24934860301755</v>
      </c>
      <c r="M20" s="954">
        <v>12.9493571712225</v>
      </c>
      <c r="N20" s="954">
        <v>20.3482205316544</v>
      </c>
      <c r="O20" s="954">
        <v>29.1559557517455</v>
      </c>
      <c r="P20" s="954">
        <v>38.8633663241395</v>
      </c>
      <c r="Q20" s="954">
        <v>71.7834166675775</v>
      </c>
      <c r="R20" s="954">
        <v>114.475515283979</v>
      </c>
      <c r="S20" s="954">
        <v>130.127075107818</v>
      </c>
      <c r="T20" s="954">
        <v>114.175045568989</v>
      </c>
      <c r="U20" s="954">
        <v>113.445319410927</v>
      </c>
      <c r="V20" s="954">
        <v>113.552</v>
      </c>
      <c r="W20" s="954">
        <v>118.254</v>
      </c>
      <c r="X20" s="954">
        <v>125.9732</v>
      </c>
      <c r="Y20" s="954">
        <v>112.723</v>
      </c>
      <c r="Z20" s="954">
        <v>118.1928</v>
      </c>
      <c r="AA20" s="954">
        <v>110.8014</v>
      </c>
      <c r="AB20" s="954">
        <v>111.04</v>
      </c>
      <c r="AC20" s="954">
        <v>112.9996</v>
      </c>
      <c r="AD20" s="954">
        <v>117.78444564</v>
      </c>
      <c r="AE20" s="954">
        <v>115.776508184</v>
      </c>
      <c r="AF20" s="64">
        <v>141.350758152</v>
      </c>
      <c r="AG20" s="955">
        <v>0.217557482997531</v>
      </c>
      <c r="AH20" s="955">
        <v>0.00203614268955854</v>
      </c>
      <c r="AI20" s="955">
        <v>0.037583032674338</v>
      </c>
    </row>
    <row r="21" spans="8:8" s="44" ht="12.0" customFormat="1" customHeight="1">
      <c r="A21" s="831" t="s">
        <v>126</v>
      </c>
      <c r="B21" s="954">
        <v>0.0</v>
      </c>
      <c r="C21" s="954">
        <v>0.0</v>
      </c>
      <c r="D21" s="954">
        <v>0.0</v>
      </c>
      <c r="E21" s="954">
        <v>0.0</v>
      </c>
      <c r="F21" s="954">
        <v>0.0</v>
      </c>
      <c r="G21" s="954">
        <v>0.0</v>
      </c>
      <c r="H21" s="954">
        <v>0.0</v>
      </c>
      <c r="I21" s="954">
        <v>0.0</v>
      </c>
      <c r="J21" s="954">
        <v>0.0</v>
      </c>
      <c r="K21" s="954">
        <v>0.0</v>
      </c>
      <c r="L21" s="954">
        <v>0.0</v>
      </c>
      <c r="M21" s="954">
        <v>0.0</v>
      </c>
      <c r="N21" s="954">
        <v>0.0</v>
      </c>
      <c r="O21" s="954">
        <v>0.0</v>
      </c>
      <c r="P21" s="954">
        <v>9.91365882447659</v>
      </c>
      <c r="Q21" s="954">
        <v>6.95794619707946</v>
      </c>
      <c r="R21" s="954">
        <v>7.84146010469867</v>
      </c>
      <c r="S21" s="954">
        <v>7.11834337268951</v>
      </c>
      <c r="T21" s="954">
        <v>28.738142734089</v>
      </c>
      <c r="U21" s="954">
        <v>46.3853084019015</v>
      </c>
      <c r="V21" s="954">
        <v>57.1089498714779</v>
      </c>
      <c r="W21" s="954">
        <v>56.4194594008565</v>
      </c>
      <c r="X21" s="954">
        <v>62.9773895721436</v>
      </c>
      <c r="Y21" s="954">
        <v>52.8735932525635</v>
      </c>
      <c r="Z21" s="954">
        <v>45.1656137504578</v>
      </c>
      <c r="AA21" s="954">
        <v>55.7490155906677</v>
      </c>
      <c r="AB21" s="954">
        <v>55.4453868118286</v>
      </c>
      <c r="AC21" s="954">
        <v>56.1976016143799</v>
      </c>
      <c r="AD21" s="954">
        <v>57.5237731582642</v>
      </c>
      <c r="AE21" s="954">
        <v>33.6937468</v>
      </c>
      <c r="AF21" s="64">
        <v>47.689234995993</v>
      </c>
      <c r="AG21" s="955">
        <v>0.411506319615359</v>
      </c>
      <c r="AH21" s="955">
        <v>-0.0314615065153379</v>
      </c>
      <c r="AI21" s="955">
        <v>0.0126798476393119</v>
      </c>
    </row>
    <row r="22" spans="8:8" s="44" ht="12.0" customFormat="1" customHeight="1">
      <c r="A22" s="831" t="s">
        <v>130</v>
      </c>
      <c r="B22" s="954">
        <v>0.0</v>
      </c>
      <c r="C22" s="954">
        <v>0.0</v>
      </c>
      <c r="D22" s="954">
        <v>0.0</v>
      </c>
      <c r="E22" s="954">
        <v>0.0</v>
      </c>
      <c r="F22" s="954">
        <v>0.0</v>
      </c>
      <c r="G22" s="954">
        <v>0.0</v>
      </c>
      <c r="H22" s="954">
        <v>0.0</v>
      </c>
      <c r="I22" s="954">
        <v>0.0</v>
      </c>
      <c r="J22" s="954">
        <v>0.0</v>
      </c>
      <c r="K22" s="954">
        <v>0.0</v>
      </c>
      <c r="L22" s="954">
        <v>0.0</v>
      </c>
      <c r="M22" s="954">
        <v>0.0</v>
      </c>
      <c r="N22" s="954">
        <v>0.0</v>
      </c>
      <c r="O22" s="954">
        <v>0.0</v>
      </c>
      <c r="P22" s="954">
        <v>0.0</v>
      </c>
      <c r="Q22" s="954">
        <v>0.0</v>
      </c>
      <c r="R22" s="954">
        <v>1.67540901870728</v>
      </c>
      <c r="S22" s="954">
        <v>13.6755835449219</v>
      </c>
      <c r="T22" s="954">
        <v>11.8793811126709</v>
      </c>
      <c r="U22" s="954">
        <v>15.5504041687012</v>
      </c>
      <c r="V22" s="954">
        <v>9.53340246429443</v>
      </c>
      <c r="W22" s="954">
        <v>16.6259</v>
      </c>
      <c r="X22" s="954">
        <v>15.6331</v>
      </c>
      <c r="Y22" s="954">
        <v>16.1264</v>
      </c>
      <c r="Z22" s="954">
        <v>15.97785</v>
      </c>
      <c r="AA22" s="954">
        <v>17.8453</v>
      </c>
      <c r="AB22" s="954">
        <v>17.52755</v>
      </c>
      <c r="AC22" s="954">
        <v>19.172</v>
      </c>
      <c r="AD22" s="954">
        <v>23.722</v>
      </c>
      <c r="AE22" s="954">
        <v>31.1395</v>
      </c>
      <c r="AF22" s="64">
        <v>40.9850306041335</v>
      </c>
      <c r="AG22" s="955">
        <v>0.312578867554031</v>
      </c>
      <c r="AH22" s="955">
        <v>0.0719067243457239</v>
      </c>
      <c r="AI22" s="955">
        <v>0.0108973009023235</v>
      </c>
    </row>
    <row r="23" spans="8:8" s="920" ht="12.0" customFormat="1" customHeight="1">
      <c r="A23" s="831" t="s">
        <v>133</v>
      </c>
      <c r="B23" s="954">
        <v>0.0</v>
      </c>
      <c r="C23" s="954">
        <v>0.0</v>
      </c>
      <c r="D23" s="954">
        <v>0.0</v>
      </c>
      <c r="E23" s="954">
        <v>0.0</v>
      </c>
      <c r="F23" s="954">
        <v>0.0</v>
      </c>
      <c r="G23" s="954">
        <v>0.0</v>
      </c>
      <c r="H23" s="954">
        <v>0.0</v>
      </c>
      <c r="I23" s="954">
        <v>0.0</v>
      </c>
      <c r="J23" s="954">
        <v>0.0</v>
      </c>
      <c r="K23" s="954">
        <v>0.0</v>
      </c>
      <c r="L23" s="954">
        <v>0.0</v>
      </c>
      <c r="M23" s="954">
        <v>0.0</v>
      </c>
      <c r="N23" s="954">
        <v>0.0</v>
      </c>
      <c r="O23" s="954">
        <v>1.17920449829102</v>
      </c>
      <c r="P23" s="954">
        <v>0.562818197631836</v>
      </c>
      <c r="Q23" s="954">
        <v>2.06525432591438</v>
      </c>
      <c r="R23" s="954">
        <v>3.7665132194519</v>
      </c>
      <c r="S23" s="954">
        <v>4.02254694328308</v>
      </c>
      <c r="T23" s="954">
        <v>18.2550523703575</v>
      </c>
      <c r="U23" s="954">
        <v>25.93610284729</v>
      </c>
      <c r="V23" s="954">
        <v>26.7388</v>
      </c>
      <c r="W23" s="954">
        <v>28.3616</v>
      </c>
      <c r="X23" s="954">
        <v>31.4566</v>
      </c>
      <c r="Y23" s="954">
        <v>30.6248</v>
      </c>
      <c r="Z23" s="954">
        <v>29.1268</v>
      </c>
      <c r="AA23" s="954">
        <v>27.2464</v>
      </c>
      <c r="AB23" s="954">
        <v>18.253</v>
      </c>
      <c r="AC23" s="954">
        <v>25.2614</v>
      </c>
      <c r="AD23" s="954">
        <v>38.1144</v>
      </c>
      <c r="AE23" s="954">
        <v>41.1652764</v>
      </c>
      <c r="AF23" s="64">
        <v>38.9295008</v>
      </c>
      <c r="AG23" s="955">
        <v>-0.0568960191965128</v>
      </c>
      <c r="AH23" s="955">
        <v>0.0472795701818352</v>
      </c>
      <c r="AI23" s="955">
        <v>0.0103507665589508</v>
      </c>
    </row>
    <row r="24" spans="8:8" s="920" ht="12.0" customFormat="1" customHeight="1">
      <c r="A24" s="831" t="s">
        <v>134</v>
      </c>
      <c r="B24" s="954">
        <v>0.0</v>
      </c>
      <c r="C24" s="954">
        <v>0.0</v>
      </c>
      <c r="D24" s="954">
        <v>0.0</v>
      </c>
      <c r="E24" s="954">
        <v>0.0</v>
      </c>
      <c r="F24" s="954">
        <v>0.0</v>
      </c>
      <c r="G24" s="954">
        <v>0.0</v>
      </c>
      <c r="H24" s="954">
        <v>0.0</v>
      </c>
      <c r="I24" s="954">
        <v>0.0</v>
      </c>
      <c r="J24" s="954">
        <v>0.0</v>
      </c>
      <c r="K24" s="954">
        <v>0.0</v>
      </c>
      <c r="L24" s="954">
        <v>0.0</v>
      </c>
      <c r="M24" s="954">
        <v>0.0</v>
      </c>
      <c r="N24" s="954">
        <v>0.0</v>
      </c>
      <c r="O24" s="954">
        <v>0.0</v>
      </c>
      <c r="P24" s="954">
        <v>0.0</v>
      </c>
      <c r="Q24" s="954">
        <v>0.0</v>
      </c>
      <c r="R24" s="954">
        <v>2.982126</v>
      </c>
      <c r="S24" s="954">
        <v>5.648753</v>
      </c>
      <c r="T24" s="954">
        <v>5.778483177</v>
      </c>
      <c r="U24" s="954">
        <v>9.42249955</v>
      </c>
      <c r="V24" s="954">
        <v>13.687419879</v>
      </c>
      <c r="W24" s="954">
        <v>12.863779048</v>
      </c>
      <c r="X24" s="954">
        <v>11.6953862553231</v>
      </c>
      <c r="Y24" s="954">
        <v>11.5360954724846</v>
      </c>
      <c r="Z24" s="954">
        <v>11.5911884724846</v>
      </c>
      <c r="AA24" s="954">
        <v>14.660414418</v>
      </c>
      <c r="AB24" s="954">
        <v>11.7648943710937</v>
      </c>
      <c r="AC24" s="954">
        <v>10.6772020334778</v>
      </c>
      <c r="AD24" s="954">
        <v>11.8152191755569</v>
      </c>
      <c r="AE24" s="954">
        <v>11.8097756</v>
      </c>
      <c r="AF24" s="64">
        <v>10.4518560720286</v>
      </c>
      <c r="AG24" s="955">
        <v>-0.117400749915586</v>
      </c>
      <c r="AH24" s="955">
        <v>0.0228396431085105</v>
      </c>
      <c r="AI24" s="955">
        <v>0.00277899074188284</v>
      </c>
    </row>
    <row r="25" spans="8:8" s="44" ht="12.0" customFormat="1" customHeight="1">
      <c r="A25" s="831" t="s">
        <v>138</v>
      </c>
      <c r="B25" s="954">
        <v>0.0</v>
      </c>
      <c r="C25" s="954">
        <v>0.0</v>
      </c>
      <c r="D25" s="954">
        <v>0.0</v>
      </c>
      <c r="E25" s="954">
        <v>0.0</v>
      </c>
      <c r="F25" s="954">
        <v>0.0</v>
      </c>
      <c r="G25" s="954">
        <v>0.0</v>
      </c>
      <c r="H25" s="954">
        <v>0.0</v>
      </c>
      <c r="I25" s="954">
        <v>0.0</v>
      </c>
      <c r="J25" s="954">
        <v>0.0</v>
      </c>
      <c r="K25" s="954">
        <v>0.0</v>
      </c>
      <c r="L25" s="954">
        <v>2.97100153871467</v>
      </c>
      <c r="M25" s="954">
        <v>2.95849708851124</v>
      </c>
      <c r="N25" s="954">
        <v>5.76747127358973</v>
      </c>
      <c r="O25" s="954">
        <v>7.94941995019573</v>
      </c>
      <c r="P25" s="954">
        <v>7.32558353014315</v>
      </c>
      <c r="Q25" s="954">
        <v>10.5893887450897</v>
      </c>
      <c r="R25" s="954">
        <v>7.01240628624769</v>
      </c>
      <c r="S25" s="954">
        <v>6.36322621722691</v>
      </c>
      <c r="T25" s="954">
        <v>8.32645144258655</v>
      </c>
      <c r="U25" s="954">
        <v>12.8609898363679</v>
      </c>
      <c r="V25" s="954">
        <v>59.6634875735056</v>
      </c>
      <c r="W25" s="954">
        <v>71.166463108481</v>
      </c>
      <c r="X25" s="954">
        <v>87.8894954599999</v>
      </c>
      <c r="Y25" s="954">
        <v>38.02995238</v>
      </c>
      <c r="Z25" s="954">
        <v>40.112638132</v>
      </c>
      <c r="AA25" s="954">
        <v>41.07944531</v>
      </c>
      <c r="AB25" s="954">
        <v>46.58213635</v>
      </c>
      <c r="AC25" s="954">
        <v>54.62837301</v>
      </c>
      <c r="AD25" s="954">
        <v>70.28050003</v>
      </c>
      <c r="AE25" s="954">
        <v>70.138415464</v>
      </c>
      <c r="AF25" s="64">
        <v>50.577793148</v>
      </c>
      <c r="AG25" s="955">
        <v>-0.280856259402838</v>
      </c>
      <c r="AH25" s="955">
        <v>0.184863048164978</v>
      </c>
      <c r="AI25" s="955">
        <v>0.0134478716444741</v>
      </c>
    </row>
    <row r="26" spans="8:8" s="44" ht="12.0" customFormat="1" customHeight="1">
      <c r="A26" s="831" t="s">
        <v>139</v>
      </c>
      <c r="B26" s="954">
        <v>0.0</v>
      </c>
      <c r="C26" s="954">
        <v>0.0</v>
      </c>
      <c r="D26" s="954">
        <v>0.0</v>
      </c>
      <c r="E26" s="954">
        <v>0.0</v>
      </c>
      <c r="F26" s="954">
        <v>0.0</v>
      </c>
      <c r="G26" s="954">
        <v>0.0</v>
      </c>
      <c r="H26" s="954">
        <v>0.0</v>
      </c>
      <c r="I26" s="954">
        <v>0.0</v>
      </c>
      <c r="J26" s="954">
        <v>0.0</v>
      </c>
      <c r="K26" s="954">
        <v>0.0</v>
      </c>
      <c r="L26" s="954">
        <v>0.0</v>
      </c>
      <c r="M26" s="954">
        <v>0.0</v>
      </c>
      <c r="N26" s="954">
        <v>0.0</v>
      </c>
      <c r="O26" s="954">
        <v>0.0</v>
      </c>
      <c r="P26" s="954">
        <v>0.0</v>
      </c>
      <c r="Q26" s="954">
        <v>6.07438857652092</v>
      </c>
      <c r="R26" s="954">
        <v>7.11183262146757</v>
      </c>
      <c r="S26" s="954">
        <v>7.81383601765721</v>
      </c>
      <c r="T26" s="954">
        <v>13.0552256488612</v>
      </c>
      <c r="U26" s="954">
        <v>11.8719266840131</v>
      </c>
      <c r="V26" s="954">
        <v>19.6214088310012</v>
      </c>
      <c r="W26" s="954">
        <v>22.9052018038609</v>
      </c>
      <c r="X26" s="954">
        <v>26.9164423696629</v>
      </c>
      <c r="Y26" s="954">
        <v>26.7038902824353</v>
      </c>
      <c r="Z26" s="954">
        <v>35.5825106542295</v>
      </c>
      <c r="AA26" s="954">
        <v>42.713652745759</v>
      </c>
      <c r="AB26" s="954">
        <v>55.3957929275187</v>
      </c>
      <c r="AC26" s="954">
        <v>62.7204849385757</v>
      </c>
      <c r="AD26" s="954">
        <v>59.3621058944981</v>
      </c>
      <c r="AE26" s="954">
        <v>61.317349853775</v>
      </c>
      <c r="AF26" s="64">
        <v>55.598565624766</v>
      </c>
      <c r="AG26" s="955">
        <v>-0.0957427692530249</v>
      </c>
      <c r="AH26" s="955">
        <v>0.178436585438012</v>
      </c>
      <c r="AI26" s="955">
        <v>0.0147828192493663</v>
      </c>
    </row>
    <row r="27" spans="8:8" s="44" ht="12.0" customFormat="1" customHeight="1">
      <c r="A27" s="24" t="s">
        <v>143</v>
      </c>
      <c r="B27" s="954">
        <v>0.0</v>
      </c>
      <c r="C27" s="954">
        <v>0.0</v>
      </c>
      <c r="D27" s="954">
        <v>0.0</v>
      </c>
      <c r="E27" s="954">
        <v>0.0</v>
      </c>
      <c r="F27" s="954">
        <v>0.0</v>
      </c>
      <c r="G27" s="954">
        <v>0.0</v>
      </c>
      <c r="H27" s="954">
        <v>0.0</v>
      </c>
      <c r="I27" s="954">
        <v>0.0</v>
      </c>
      <c r="J27" s="954">
        <v>0.0</v>
      </c>
      <c r="K27" s="954">
        <v>0.0</v>
      </c>
      <c r="L27" s="954">
        <v>0.0</v>
      </c>
      <c r="M27" s="954">
        <v>0.0</v>
      </c>
      <c r="N27" s="954">
        <v>0.0651179162266807</v>
      </c>
      <c r="O27" s="954">
        <v>0.683738120380148</v>
      </c>
      <c r="P27" s="954">
        <v>0.618620204153467</v>
      </c>
      <c r="Q27" s="954">
        <v>2.91644277368904</v>
      </c>
      <c r="R27" s="954">
        <v>7.42754982859667</v>
      </c>
      <c r="S27" s="954">
        <v>14.4933872389428</v>
      </c>
      <c r="T27" s="954">
        <v>33.2632408938784</v>
      </c>
      <c r="U27" s="954">
        <v>41.2306976171908</v>
      </c>
      <c r="V27" s="954">
        <v>47.9375851302522</v>
      </c>
      <c r="W27" s="954">
        <v>44.3786340725073</v>
      </c>
      <c r="X27" s="954">
        <v>37.3145180450656</v>
      </c>
      <c r="Y27" s="954">
        <v>42.651884</v>
      </c>
      <c r="Z27" s="954">
        <v>48.726914</v>
      </c>
      <c r="AA27" s="954">
        <v>38.947134</v>
      </c>
      <c r="AB27" s="954">
        <v>39.465728</v>
      </c>
      <c r="AC27" s="954">
        <v>38.975662</v>
      </c>
      <c r="AD27" s="954">
        <v>53.700902</v>
      </c>
      <c r="AE27" s="954">
        <v>68.655188</v>
      </c>
      <c r="AF27" s="64">
        <v>65.833318</v>
      </c>
      <c r="AG27" s="955">
        <v>-0.0437220047165541</v>
      </c>
      <c r="AH27" s="955">
        <v>0.0523138048713834</v>
      </c>
      <c r="AI27" s="955">
        <v>0.0175040853958029</v>
      </c>
    </row>
    <row r="28" spans="8:8" s="44" ht="12.0" customFormat="1" customHeight="1">
      <c r="A28" s="831" t="s">
        <v>144</v>
      </c>
      <c r="B28" s="954">
        <v>0.0</v>
      </c>
      <c r="C28" s="954">
        <v>0.0</v>
      </c>
      <c r="D28" s="954">
        <v>0.0715782589091999</v>
      </c>
      <c r="E28" s="954">
        <v>0.153510667783293</v>
      </c>
      <c r="F28" s="954">
        <v>0.293022349602669</v>
      </c>
      <c r="G28" s="954">
        <v>0.662993342914758</v>
      </c>
      <c r="H28" s="954">
        <v>0.918302358482778</v>
      </c>
      <c r="I28" s="954">
        <v>1.34857834602677</v>
      </c>
      <c r="J28" s="954">
        <v>1.4674528428022</v>
      </c>
      <c r="K28" s="954">
        <v>1.83932471668447</v>
      </c>
      <c r="L28" s="954">
        <v>2.50381622568513</v>
      </c>
      <c r="M28" s="954">
        <v>3.11150701682194</v>
      </c>
      <c r="N28" s="954">
        <v>2.7465740910541</v>
      </c>
      <c r="O28" s="954">
        <v>2.60802900037887</v>
      </c>
      <c r="P28" s="954">
        <v>1.36798494083933</v>
      </c>
      <c r="Q28" s="954">
        <v>0.902460117590727</v>
      </c>
      <c r="R28" s="954">
        <v>7.0062190693219</v>
      </c>
      <c r="S28" s="954">
        <v>17.2872383423111</v>
      </c>
      <c r="T28" s="954">
        <v>34.8057827885628</v>
      </c>
      <c r="U28" s="954">
        <v>42.9527316279909</v>
      </c>
      <c r="V28" s="954">
        <v>49.7753666319059</v>
      </c>
      <c r="W28" s="954">
        <v>58.0622994231019</v>
      </c>
      <c r="X28" s="954">
        <v>68.6325265351302</v>
      </c>
      <c r="Y28" s="954">
        <v>84.2622405416531</v>
      </c>
      <c r="Z28" s="954">
        <v>80.7185290753872</v>
      </c>
      <c r="AA28" s="954">
        <v>82.6712967386678</v>
      </c>
      <c r="AB28" s="954">
        <v>96.0826771568312</v>
      </c>
      <c r="AC28" s="954">
        <v>110.668283087857</v>
      </c>
      <c r="AD28" s="954">
        <v>116.213212809505</v>
      </c>
      <c r="AE28" s="954">
        <v>136.190336014293</v>
      </c>
      <c r="AF28" s="64">
        <v>137.638668537419</v>
      </c>
      <c r="AG28" s="955">
        <v>0.00787332360439152</v>
      </c>
      <c r="AH28" s="955">
        <v>0.122317023156382</v>
      </c>
      <c r="AI28" s="955">
        <v>0.0365960440858167</v>
      </c>
    </row>
    <row r="29" spans="8:8" s="44" ht="12.0" customFormat="1" customHeight="1">
      <c r="A29" s="832" t="s">
        <v>265</v>
      </c>
      <c r="B29" s="65">
        <v>0.265603073188999</v>
      </c>
      <c r="C29" s="65">
        <v>0.29480432773762</v>
      </c>
      <c r="D29" s="65">
        <v>0.843815837661465</v>
      </c>
      <c r="E29" s="65">
        <v>2.01661384456355</v>
      </c>
      <c r="F29" s="65">
        <v>5.52988562619139</v>
      </c>
      <c r="G29" s="65">
        <v>8.68609566881326</v>
      </c>
      <c r="H29" s="65">
        <v>12.7926587679571</v>
      </c>
      <c r="I29" s="65">
        <v>17.4868024220562</v>
      </c>
      <c r="J29" s="65">
        <v>16.2537140621999</v>
      </c>
      <c r="K29" s="65">
        <v>18.2984679377254</v>
      </c>
      <c r="L29" s="65">
        <v>28.5781060402432</v>
      </c>
      <c r="M29" s="65">
        <v>33.1586228583128</v>
      </c>
      <c r="N29" s="65">
        <v>43.7676761142023</v>
      </c>
      <c r="O29" s="65">
        <v>55.4493674266572</v>
      </c>
      <c r="P29" s="65">
        <v>73.7318264390372</v>
      </c>
      <c r="Q29" s="65">
        <v>128.393558110462</v>
      </c>
      <c r="R29" s="65">
        <v>200.256143834652</v>
      </c>
      <c r="S29" s="65">
        <v>278.674996925248</v>
      </c>
      <c r="T29" s="65">
        <v>382.521898550815</v>
      </c>
      <c r="U29" s="65">
        <v>452.729738751083</v>
      </c>
      <c r="V29" s="65">
        <v>537.519693594939</v>
      </c>
      <c r="W29" s="65">
        <v>570.210309566115</v>
      </c>
      <c r="X29" s="65">
        <v>618.414634305558</v>
      </c>
      <c r="Y29" s="65">
        <v>565.559089991066</v>
      </c>
      <c r="Z29" s="65">
        <v>600.794518862778</v>
      </c>
      <c r="AA29" s="65">
        <v>606.287315478639</v>
      </c>
      <c r="AB29" s="65">
        <v>617.92841157858</v>
      </c>
      <c r="AC29" s="65">
        <v>665.0447522106</v>
      </c>
      <c r="AD29" s="65">
        <v>720.910847540994</v>
      </c>
      <c r="AE29" s="65">
        <v>749.543169897268</v>
      </c>
      <c r="AF29" s="65">
        <v>759.338773463295</v>
      </c>
      <c r="AG29" s="33">
        <v>0.010300817582964</v>
      </c>
      <c r="AH29" s="33">
        <v>0.0517094174331594</v>
      </c>
      <c r="AI29" s="33">
        <v>0.201896716417145</v>
      </c>
    </row>
    <row r="30" spans="8:8" s="44" ht="12.0" customFormat="1" customHeight="1">
      <c r="A30" s="834"/>
      <c r="B30" s="956"/>
      <c r="C30" s="956"/>
      <c r="D30" s="956"/>
      <c r="E30" s="956"/>
      <c r="F30" s="956"/>
      <c r="G30" s="956"/>
      <c r="H30" s="956"/>
      <c r="I30" s="956"/>
      <c r="J30" s="956"/>
      <c r="K30" s="956"/>
      <c r="L30" s="956"/>
      <c r="M30" s="956"/>
      <c r="N30" s="956"/>
      <c r="O30" s="956"/>
      <c r="P30" s="956"/>
      <c r="Q30" s="956"/>
      <c r="R30" s="956"/>
      <c r="S30" s="956"/>
      <c r="T30" s="956"/>
      <c r="U30" s="956"/>
      <c r="V30" s="956"/>
      <c r="W30" s="956"/>
      <c r="X30" s="956"/>
      <c r="Y30" s="956"/>
      <c r="Z30" s="956"/>
      <c r="AA30" s="956"/>
      <c r="AB30" s="956"/>
      <c r="AC30" s="956"/>
      <c r="AD30" s="956"/>
      <c r="AE30" s="956"/>
      <c r="AF30" s="957"/>
      <c r="AG30" s="955"/>
      <c r="AH30" s="955"/>
      <c r="AI30" s="955"/>
    </row>
    <row r="31" spans="8:8" s="44" ht="12.0" customFormat="1" customHeight="1">
      <c r="A31" s="958" t="s">
        <v>154</v>
      </c>
      <c r="B31" s="957">
        <v>0.0</v>
      </c>
      <c r="C31" s="957">
        <v>0.0</v>
      </c>
      <c r="D31" s="957">
        <v>0.0</v>
      </c>
      <c r="E31" s="957">
        <v>0.0</v>
      </c>
      <c r="F31" s="957">
        <v>0.0</v>
      </c>
      <c r="G31" s="957">
        <v>0.0</v>
      </c>
      <c r="H31" s="957">
        <v>0.0</v>
      </c>
      <c r="I31" s="957">
        <v>0.0</v>
      </c>
      <c r="J31" s="957">
        <v>0.0</v>
      </c>
      <c r="K31" s="957">
        <v>0.0</v>
      </c>
      <c r="L31" s="957">
        <v>0.0</v>
      </c>
      <c r="M31" s="957">
        <v>0.0</v>
      </c>
      <c r="N31" s="957">
        <v>0.0</v>
      </c>
      <c r="O31" s="957">
        <v>0.0</v>
      </c>
      <c r="P31" s="957">
        <v>0.0</v>
      </c>
      <c r="Q31" s="957">
        <v>0.0</v>
      </c>
      <c r="R31" s="957">
        <v>0.0</v>
      </c>
      <c r="S31" s="957">
        <v>0.0</v>
      </c>
      <c r="T31" s="957">
        <v>0.296</v>
      </c>
      <c r="U31" s="957">
        <v>0.851</v>
      </c>
      <c r="V31" s="957">
        <v>1.406</v>
      </c>
      <c r="W31" s="957">
        <v>1.147</v>
      </c>
      <c r="X31" s="957">
        <v>1.221</v>
      </c>
      <c r="Y31" s="957">
        <v>0.962</v>
      </c>
      <c r="Z31" s="957">
        <v>1.02582249322493</v>
      </c>
      <c r="AA31" s="957">
        <v>0.807338269680437</v>
      </c>
      <c r="AB31" s="957">
        <v>2.15280988593156</v>
      </c>
      <c r="AC31" s="957">
        <v>3.57202387640449</v>
      </c>
      <c r="AD31" s="957">
        <v>4.93290519395135</v>
      </c>
      <c r="AE31" s="957">
        <v>6.17349604410441</v>
      </c>
      <c r="AF31" s="957">
        <v>6.97094312443808</v>
      </c>
      <c r="AG31" s="959">
        <v>0.126087517037822</v>
      </c>
      <c r="AH31" s="959">
        <v>0.219158473309897</v>
      </c>
      <c r="AI31" s="959">
        <v>0.0018534685391286</v>
      </c>
    </row>
    <row r="32" spans="8:8" s="44" ht="12.0" customFormat="1" customHeight="1">
      <c r="A32" s="832"/>
      <c r="B32" s="956"/>
      <c r="C32" s="956"/>
      <c r="D32" s="956"/>
      <c r="E32" s="956"/>
      <c r="F32" s="956"/>
      <c r="G32" s="956"/>
      <c r="H32" s="956"/>
      <c r="I32" s="956"/>
      <c r="J32" s="956"/>
      <c r="K32" s="956"/>
      <c r="L32" s="956"/>
      <c r="M32" s="956"/>
      <c r="N32" s="956"/>
      <c r="O32" s="956"/>
      <c r="P32" s="956"/>
      <c r="Q32" s="956"/>
      <c r="R32" s="956"/>
      <c r="S32" s="956"/>
      <c r="T32" s="956"/>
      <c r="U32" s="956"/>
      <c r="V32" s="956"/>
      <c r="W32" s="956"/>
      <c r="X32" s="956"/>
      <c r="Y32" s="956"/>
      <c r="Z32" s="956"/>
      <c r="AA32" s="956"/>
      <c r="AB32" s="956"/>
      <c r="AC32" s="956"/>
      <c r="AD32" s="956"/>
      <c r="AE32" s="956"/>
      <c r="AF32" s="957"/>
      <c r="AG32" s="955"/>
      <c r="AH32" s="955"/>
      <c r="AI32" s="955"/>
    </row>
    <row r="33" spans="8:8" s="44" ht="12.0" customFormat="1" customHeight="1">
      <c r="A33" s="832" t="s">
        <v>164</v>
      </c>
      <c r="B33" s="957">
        <v>0.0</v>
      </c>
      <c r="C33" s="957">
        <v>0.0</v>
      </c>
      <c r="D33" s="957">
        <v>0.0</v>
      </c>
      <c r="E33" s="957">
        <v>0.0</v>
      </c>
      <c r="F33" s="957">
        <v>0.0</v>
      </c>
      <c r="G33" s="957">
        <v>0.0</v>
      </c>
      <c r="H33" s="957">
        <v>0.0</v>
      </c>
      <c r="I33" s="957">
        <v>0.0</v>
      </c>
      <c r="J33" s="957">
        <v>0.0</v>
      </c>
      <c r="K33" s="957">
        <v>0.0</v>
      </c>
      <c r="L33" s="957">
        <v>0.0</v>
      </c>
      <c r="M33" s="957">
        <v>0.0</v>
      </c>
      <c r="N33" s="957">
        <v>0.574659981597205</v>
      </c>
      <c r="O33" s="957">
        <v>0.595943684619323</v>
      </c>
      <c r="P33" s="957">
        <v>0.617227387641442</v>
      </c>
      <c r="Q33" s="957">
        <v>0.659794793685679</v>
      </c>
      <c r="R33" s="957">
        <v>0.361822951376018</v>
      </c>
      <c r="S33" s="957">
        <v>0.31925554533178</v>
      </c>
      <c r="T33" s="957">
        <v>0.340539248353899</v>
      </c>
      <c r="U33" s="957">
        <v>0.361822951376018</v>
      </c>
      <c r="V33" s="957">
        <v>0.406231823405729</v>
      </c>
      <c r="W33" s="957">
        <v>0.480094147862599</v>
      </c>
      <c r="X33" s="957">
        <v>0.456025259463006</v>
      </c>
      <c r="Y33" s="957">
        <v>0.3410406923971</v>
      </c>
      <c r="Z33" s="957">
        <v>0.362849890046835</v>
      </c>
      <c r="AA33" s="957">
        <v>0.396246786969932</v>
      </c>
      <c r="AB33" s="957">
        <v>0.355001737394459</v>
      </c>
      <c r="AC33" s="957">
        <v>0.331087794352867</v>
      </c>
      <c r="AD33" s="957">
        <v>0.225988017481524</v>
      </c>
      <c r="AE33" s="957">
        <v>0.229889958756569</v>
      </c>
      <c r="AF33" s="957">
        <v>0.16956726197722</v>
      </c>
      <c r="AG33" s="959">
        <v>-0.264413442144762</v>
      </c>
      <c r="AH33" s="959">
        <v>-0.0443422435143884</v>
      </c>
      <c r="AI33" s="959">
        <v>4.50853750677085E-5</v>
      </c>
    </row>
    <row r="34" spans="8:8" s="44" ht="12.0" customFormat="1" customHeight="1">
      <c r="A34" s="832"/>
      <c r="B34" s="956"/>
      <c r="C34" s="956"/>
      <c r="D34" s="956"/>
      <c r="E34" s="956"/>
      <c r="F34" s="956"/>
      <c r="G34" s="956"/>
      <c r="H34" s="956"/>
      <c r="I34" s="956"/>
      <c r="J34" s="956"/>
      <c r="K34" s="956"/>
      <c r="L34" s="956"/>
      <c r="M34" s="956"/>
      <c r="N34" s="956"/>
      <c r="O34" s="956"/>
      <c r="P34" s="956"/>
      <c r="Q34" s="956"/>
      <c r="R34" s="956"/>
      <c r="S34" s="956"/>
      <c r="T34" s="956"/>
      <c r="U34" s="956"/>
      <c r="V34" s="956"/>
      <c r="W34" s="956"/>
      <c r="X34" s="956"/>
      <c r="Y34" s="956"/>
      <c r="Z34" s="956"/>
      <c r="AA34" s="956"/>
      <c r="AB34" s="956"/>
      <c r="AC34" s="956"/>
      <c r="AD34" s="956"/>
      <c r="AE34" s="956"/>
      <c r="AF34" s="957"/>
      <c r="AG34" s="955"/>
      <c r="AH34" s="955"/>
      <c r="AI34" s="955"/>
    </row>
    <row r="35" spans="8:8" s="44" ht="12.0" customFormat="1" customHeight="1">
      <c r="A35" s="837" t="s">
        <v>174</v>
      </c>
      <c r="B35" s="957">
        <v>0.0</v>
      </c>
      <c r="C35" s="957">
        <v>0.0</v>
      </c>
      <c r="D35" s="957">
        <v>0.0</v>
      </c>
      <c r="E35" s="957">
        <v>0.0</v>
      </c>
      <c r="F35" s="957">
        <v>0.0</v>
      </c>
      <c r="G35" s="957">
        <v>0.0</v>
      </c>
      <c r="H35" s="957">
        <v>0.0</v>
      </c>
      <c r="I35" s="957">
        <v>0.0</v>
      </c>
      <c r="J35" s="957">
        <v>0.0</v>
      </c>
      <c r="K35" s="957">
        <v>0.0</v>
      </c>
      <c r="L35" s="957">
        <v>0.0</v>
      </c>
      <c r="M35" s="957">
        <v>0.0</v>
      </c>
      <c r="N35" s="957">
        <v>1.76722842933256</v>
      </c>
      <c r="O35" s="957">
        <v>1.94875713240821</v>
      </c>
      <c r="P35" s="957">
        <v>2.29231866659125</v>
      </c>
      <c r="Q35" s="957">
        <v>0.87437708755468</v>
      </c>
      <c r="R35" s="957">
        <v>0.260278404257489</v>
      </c>
      <c r="S35" s="957">
        <v>2.82143152372112</v>
      </c>
      <c r="T35" s="957">
        <v>2.11592315383908</v>
      </c>
      <c r="U35" s="957">
        <v>1.19809619839869</v>
      </c>
      <c r="V35" s="957">
        <v>0.705339723925754</v>
      </c>
      <c r="W35" s="957">
        <v>1.87045983055288</v>
      </c>
      <c r="X35" s="957">
        <v>2.13051776198984</v>
      </c>
      <c r="Y35" s="957">
        <v>2.14570067803492</v>
      </c>
      <c r="Z35" s="957">
        <v>1.77008206920542</v>
      </c>
      <c r="AA35" s="957">
        <v>2.18690210919059</v>
      </c>
      <c r="AB35" s="957">
        <v>1.93632525561603</v>
      </c>
      <c r="AC35" s="957">
        <v>1.96542242324004</v>
      </c>
      <c r="AD35" s="957">
        <v>3.08666224172788</v>
      </c>
      <c r="AE35" s="957">
        <v>2.79765587363518</v>
      </c>
      <c r="AF35" s="957">
        <v>2.7791567275046</v>
      </c>
      <c r="AG35" s="959">
        <v>-0.00932654754595308</v>
      </c>
      <c r="AH35" s="959">
        <v>0.0885045788934977</v>
      </c>
      <c r="AI35" s="959">
        <v>7.38935817978375E-4</v>
      </c>
    </row>
    <row r="36" spans="8:8" s="44" ht="12.0" customFormat="1" customHeight="1">
      <c r="A36" s="834"/>
      <c r="B36" s="954"/>
      <c r="C36" s="954"/>
      <c r="D36" s="954"/>
      <c r="E36" s="954"/>
      <c r="F36" s="954"/>
      <c r="G36" s="954"/>
      <c r="H36" s="954"/>
      <c r="I36" s="954"/>
      <c r="J36" s="954"/>
      <c r="K36" s="954"/>
      <c r="L36" s="954"/>
      <c r="M36" s="954"/>
      <c r="N36" s="954"/>
      <c r="O36" s="954"/>
      <c r="P36" s="954"/>
      <c r="Q36" s="954"/>
      <c r="R36" s="954"/>
      <c r="S36" s="954"/>
      <c r="T36" s="954"/>
      <c r="U36" s="954"/>
      <c r="V36" s="954"/>
      <c r="W36" s="954"/>
      <c r="X36" s="954"/>
      <c r="Y36" s="954"/>
      <c r="Z36" s="954"/>
      <c r="AA36" s="954"/>
      <c r="AB36" s="954"/>
      <c r="AC36" s="954"/>
      <c r="AD36" s="954"/>
      <c r="AE36" s="954"/>
      <c r="AF36" s="64"/>
      <c r="AG36" s="955"/>
      <c r="AH36" s="955"/>
      <c r="AI36" s="955"/>
    </row>
    <row r="37" spans="8:8" s="44" ht="12.0" customFormat="1" customHeight="1">
      <c r="A37" s="831" t="s">
        <v>175</v>
      </c>
      <c r="B37" s="954">
        <v>0.0</v>
      </c>
      <c r="C37" s="954">
        <v>0.0</v>
      </c>
      <c r="D37" s="954">
        <v>0.0</v>
      </c>
      <c r="E37" s="954">
        <v>0.0</v>
      </c>
      <c r="F37" s="954">
        <v>0.0</v>
      </c>
      <c r="G37" s="954">
        <v>0.0</v>
      </c>
      <c r="H37" s="954">
        <v>0.0</v>
      </c>
      <c r="I37" s="954">
        <v>0.0</v>
      </c>
      <c r="J37" s="954">
        <v>0.0</v>
      </c>
      <c r="K37" s="954">
        <v>0.0</v>
      </c>
      <c r="L37" s="954">
        <v>2.23932224606617</v>
      </c>
      <c r="M37" s="954">
        <v>2.71582178932537</v>
      </c>
      <c r="N37" s="954">
        <v>2.74325648252088</v>
      </c>
      <c r="O37" s="954">
        <v>2.55404436265424</v>
      </c>
      <c r="P37" s="954">
        <v>1.91553327199068</v>
      </c>
      <c r="Q37" s="954">
        <v>2.12837030221187</v>
      </c>
      <c r="R37" s="954">
        <v>3.29113139287543</v>
      </c>
      <c r="S37" s="954">
        <v>4.7195554533178</v>
      </c>
      <c r="T37" s="954">
        <v>6.10294215447237</v>
      </c>
      <c r="U37" s="954">
        <v>5.65677749311511</v>
      </c>
      <c r="V37" s="954">
        <v>7.980949659318</v>
      </c>
      <c r="W37" s="954">
        <v>9.58274390444687</v>
      </c>
      <c r="X37" s="954">
        <v>9.26299870690569</v>
      </c>
      <c r="Y37" s="954">
        <v>11.2459645728521</v>
      </c>
      <c r="Z37" s="954">
        <v>12.9303745544493</v>
      </c>
      <c r="AA37" s="954">
        <v>9.46044494867519</v>
      </c>
      <c r="AB37" s="954">
        <v>8.22362199729917</v>
      </c>
      <c r="AC37" s="954">
        <v>7.30538053081256</v>
      </c>
      <c r="AD37" s="954">
        <v>6.04558573712688</v>
      </c>
      <c r="AE37" s="954">
        <v>5.62132393998386</v>
      </c>
      <c r="AF37" s="64">
        <v>5.77050141446589</v>
      </c>
      <c r="AG37" s="955">
        <v>0.023733034886285</v>
      </c>
      <c r="AH37" s="955">
        <v>-6.28519388656934E-4</v>
      </c>
      <c r="AI37" s="955">
        <v>0.0015342892110559</v>
      </c>
    </row>
    <row r="38" spans="8:8" s="44" ht="12.0" customFormat="1" customHeight="1">
      <c r="A38" s="831" t="s">
        <v>177</v>
      </c>
      <c r="B38" s="954">
        <v>0.0</v>
      </c>
      <c r="C38" s="954">
        <v>0.0</v>
      </c>
      <c r="D38" s="954">
        <v>0.0</v>
      </c>
      <c r="E38" s="954">
        <v>0.0</v>
      </c>
      <c r="F38" s="954">
        <v>0.0</v>
      </c>
      <c r="G38" s="954">
        <v>0.0</v>
      </c>
      <c r="H38" s="954">
        <v>0.0</v>
      </c>
      <c r="I38" s="954">
        <v>0.0</v>
      </c>
      <c r="J38" s="954">
        <v>0.0</v>
      </c>
      <c r="K38" s="954">
        <v>0.0</v>
      </c>
      <c r="L38" s="954">
        <v>0.0</v>
      </c>
      <c r="M38" s="954">
        <v>0.0</v>
      </c>
      <c r="N38" s="954">
        <v>6.11971672380571</v>
      </c>
      <c r="O38" s="954">
        <v>16.8904181577038</v>
      </c>
      <c r="P38" s="954">
        <v>21.3010434898212</v>
      </c>
      <c r="Q38" s="954">
        <v>29.9200685378286</v>
      </c>
      <c r="R38" s="954">
        <v>43.2567472210105</v>
      </c>
      <c r="S38" s="954">
        <v>46.7139484116041</v>
      </c>
      <c r="T38" s="954">
        <v>59.7966669905319</v>
      </c>
      <c r="U38" s="954">
        <v>71.127931567183</v>
      </c>
      <c r="V38" s="954">
        <v>70.7926977188571</v>
      </c>
      <c r="W38" s="954">
        <v>78.350087043484</v>
      </c>
      <c r="X38" s="954">
        <v>91.7294301292836</v>
      </c>
      <c r="Y38" s="954">
        <v>112.038486030965</v>
      </c>
      <c r="Z38" s="954">
        <v>131.905594288826</v>
      </c>
      <c r="AA38" s="954">
        <v>97.7559008988357</v>
      </c>
      <c r="AB38" s="954">
        <v>99.4784364105557</v>
      </c>
      <c r="AC38" s="954">
        <v>92.7835421207174</v>
      </c>
      <c r="AD38" s="954">
        <v>120.510233111752</v>
      </c>
      <c r="AE38" s="954">
        <v>136.126192142797</v>
      </c>
      <c r="AF38" s="64">
        <v>125.408743426342</v>
      </c>
      <c r="AG38" s="955">
        <v>-0.0812488425799484</v>
      </c>
      <c r="AH38" s="955">
        <v>0.0670632223714378</v>
      </c>
      <c r="AI38" s="955">
        <v>0.0333442916292784</v>
      </c>
    </row>
    <row r="39" spans="8:8" s="44" ht="12.0" customFormat="1" customHeight="1">
      <c r="A39" s="831" t="s">
        <v>179</v>
      </c>
      <c r="B39" s="954">
        <v>0.0</v>
      </c>
      <c r="C39" s="954">
        <v>0.0</v>
      </c>
      <c r="D39" s="954">
        <v>0.0</v>
      </c>
      <c r="E39" s="954">
        <v>0.0</v>
      </c>
      <c r="F39" s="954">
        <v>0.0</v>
      </c>
      <c r="G39" s="954">
        <v>0.0</v>
      </c>
      <c r="H39" s="954">
        <v>0.0</v>
      </c>
      <c r="I39" s="954">
        <v>0.0</v>
      </c>
      <c r="J39" s="954">
        <v>0.0</v>
      </c>
      <c r="K39" s="954">
        <v>0.0</v>
      </c>
      <c r="L39" s="954">
        <v>0.0</v>
      </c>
      <c r="M39" s="954">
        <v>0.0</v>
      </c>
      <c r="N39" s="954">
        <v>30.7874297977733</v>
      </c>
      <c r="O39" s="954">
        <v>28.6743837617373</v>
      </c>
      <c r="P39" s="954">
        <v>31.2416878713743</v>
      </c>
      <c r="Q39" s="954">
        <v>30.0453734919071</v>
      </c>
      <c r="R39" s="954">
        <v>31.9156576112727</v>
      </c>
      <c r="S39" s="954">
        <v>35.6930040888263</v>
      </c>
      <c r="T39" s="954">
        <v>37.3068408704784</v>
      </c>
      <c r="U39" s="954">
        <v>31.8198901618196</v>
      </c>
      <c r="V39" s="954">
        <v>39.5414407683707</v>
      </c>
      <c r="W39" s="954">
        <v>45.0100017865364</v>
      </c>
      <c r="X39" s="954">
        <v>43.4894721878512</v>
      </c>
      <c r="Y39" s="954">
        <v>43.3753860759563</v>
      </c>
      <c r="Z39" s="954">
        <v>48.9046556904302</v>
      </c>
      <c r="AA39" s="954">
        <v>51.9257772490297</v>
      </c>
      <c r="AB39" s="954">
        <v>62.3269224468121</v>
      </c>
      <c r="AC39" s="954">
        <v>54.8514204142186</v>
      </c>
      <c r="AD39" s="954">
        <v>73.4901703432973</v>
      </c>
      <c r="AE39" s="954">
        <v>84.684566056921</v>
      </c>
      <c r="AF39" s="64">
        <v>87.5980607958916</v>
      </c>
      <c r="AG39" s="955">
        <v>0.0315778411528953</v>
      </c>
      <c r="AH39" s="955">
        <v>0.10283504681399</v>
      </c>
      <c r="AI39" s="955">
        <v>0.0232910019312412</v>
      </c>
    </row>
    <row r="40" spans="8:8" s="44" ht="12.0" customFormat="1" customHeight="1">
      <c r="A40" s="831" t="s">
        <v>180</v>
      </c>
      <c r="B40" s="954">
        <v>0.0</v>
      </c>
      <c r="C40" s="954">
        <v>0.0</v>
      </c>
      <c r="D40" s="954">
        <v>0.0</v>
      </c>
      <c r="E40" s="954">
        <v>0.0</v>
      </c>
      <c r="F40" s="954">
        <v>0.0</v>
      </c>
      <c r="G40" s="954">
        <v>0.0</v>
      </c>
      <c r="H40" s="954">
        <v>0.0</v>
      </c>
      <c r="I40" s="954">
        <v>0.0</v>
      </c>
      <c r="J40" s="954">
        <v>0.0</v>
      </c>
      <c r="K40" s="954">
        <v>0.0</v>
      </c>
      <c r="L40" s="954">
        <v>0.0</v>
      </c>
      <c r="M40" s="954">
        <v>0.0</v>
      </c>
      <c r="N40" s="954">
        <v>2.42283033352288</v>
      </c>
      <c r="O40" s="954">
        <v>2.88332453210944</v>
      </c>
      <c r="P40" s="954">
        <v>2.89168902739713</v>
      </c>
      <c r="Q40" s="954">
        <v>3.68596231977241</v>
      </c>
      <c r="R40" s="954">
        <v>3.27958250338247</v>
      </c>
      <c r="S40" s="954">
        <v>4.28383016410326</v>
      </c>
      <c r="T40" s="954">
        <v>4.24757510205683</v>
      </c>
      <c r="U40" s="954">
        <v>7.72456139390567</v>
      </c>
      <c r="V40" s="954">
        <v>10.7067579663103</v>
      </c>
      <c r="W40" s="954">
        <v>14.9070335289205</v>
      </c>
      <c r="X40" s="954">
        <v>25.3445431907303</v>
      </c>
      <c r="Y40" s="954">
        <v>36.9564683388013</v>
      </c>
      <c r="Z40" s="954">
        <v>62.999763597341</v>
      </c>
      <c r="AA40" s="954">
        <v>33.4497167754705</v>
      </c>
      <c r="AB40" s="954">
        <v>101.956130107685</v>
      </c>
      <c r="AC40" s="954">
        <v>87.6076076678528</v>
      </c>
      <c r="AD40" s="954">
        <v>126.16881491311</v>
      </c>
      <c r="AE40" s="954">
        <v>213.430349595434</v>
      </c>
      <c r="AF40" s="64">
        <v>219.398493935725</v>
      </c>
      <c r="AG40" s="955">
        <v>0.025154318087774</v>
      </c>
      <c r="AH40" s="955">
        <v>0.393600311218165</v>
      </c>
      <c r="AI40" s="955">
        <v>0.0583347473624444</v>
      </c>
    </row>
    <row r="41" spans="8:8" s="44" ht="12.0" customFormat="1" customHeight="1">
      <c r="A41" s="831" t="s">
        <v>187</v>
      </c>
      <c r="B41" s="954">
        <v>0.0</v>
      </c>
      <c r="C41" s="954">
        <v>0.0</v>
      </c>
      <c r="D41" s="954">
        <v>0.0</v>
      </c>
      <c r="E41" s="954">
        <v>0.0</v>
      </c>
      <c r="F41" s="954">
        <v>0.0</v>
      </c>
      <c r="G41" s="954">
        <v>0.0</v>
      </c>
      <c r="H41" s="954">
        <v>0.0</v>
      </c>
      <c r="I41" s="954">
        <v>0.0</v>
      </c>
      <c r="J41" s="954">
        <v>0.0</v>
      </c>
      <c r="K41" s="954">
        <v>0.0</v>
      </c>
      <c r="L41" s="954">
        <v>0.0</v>
      </c>
      <c r="M41" s="954">
        <v>0.0</v>
      </c>
      <c r="N41" s="954">
        <v>0.0</v>
      </c>
      <c r="O41" s="954">
        <v>0.0</v>
      </c>
      <c r="P41" s="954">
        <v>0.230274</v>
      </c>
      <c r="Q41" s="954">
        <v>0.5610312</v>
      </c>
      <c r="R41" s="954">
        <v>2.2315644</v>
      </c>
      <c r="S41" s="954">
        <v>4.0067676</v>
      </c>
      <c r="T41" s="954">
        <v>7.4357568</v>
      </c>
      <c r="U41" s="954">
        <v>10.6428456</v>
      </c>
      <c r="V41" s="954">
        <v>14.9385024</v>
      </c>
      <c r="W41" s="954">
        <v>14.0718348</v>
      </c>
      <c r="X41" s="954">
        <v>15.0682932</v>
      </c>
      <c r="Y41" s="954">
        <v>22.9562244</v>
      </c>
      <c r="Z41" s="954">
        <v>18.9955116</v>
      </c>
      <c r="AA41" s="954">
        <v>18.6480072</v>
      </c>
      <c r="AB41" s="954">
        <v>18.5433372</v>
      </c>
      <c r="AC41" s="954">
        <v>17.9236908</v>
      </c>
      <c r="AD41" s="954">
        <v>28.6042176</v>
      </c>
      <c r="AE41" s="954">
        <v>29.2950396</v>
      </c>
      <c r="AF41" s="64">
        <v>29.1024468</v>
      </c>
      <c r="AG41" s="955">
        <v>-0.00928852412157899</v>
      </c>
      <c r="AH41" s="955">
        <v>0.10655659979744</v>
      </c>
      <c r="AI41" s="955">
        <v>0.00773790125562271</v>
      </c>
    </row>
    <row r="42" spans="8:8" s="44" ht="12.0" customFormat="1" customHeight="1">
      <c r="A42" s="831" t="s">
        <v>190</v>
      </c>
      <c r="B42" s="954">
        <v>0.0</v>
      </c>
      <c r="C42" s="954">
        <v>0.0</v>
      </c>
      <c r="D42" s="954">
        <v>0.0</v>
      </c>
      <c r="E42" s="954">
        <v>0.0</v>
      </c>
      <c r="F42" s="954">
        <v>0.0</v>
      </c>
      <c r="G42" s="954">
        <v>0.0</v>
      </c>
      <c r="H42" s="954">
        <v>0.0</v>
      </c>
      <c r="I42" s="954">
        <v>0.0</v>
      </c>
      <c r="J42" s="954">
        <v>0.0</v>
      </c>
      <c r="K42" s="954">
        <v>0.0</v>
      </c>
      <c r="L42" s="954">
        <v>0.0</v>
      </c>
      <c r="M42" s="954">
        <v>0.0</v>
      </c>
      <c r="N42" s="954">
        <v>0.0</v>
      </c>
      <c r="O42" s="954">
        <v>0.0</v>
      </c>
      <c r="P42" s="954">
        <v>0.134</v>
      </c>
      <c r="Q42" s="954">
        <v>3.88917295815895</v>
      </c>
      <c r="R42" s="954">
        <v>7.18962527023701</v>
      </c>
      <c r="S42" s="954">
        <v>5.93675414873078</v>
      </c>
      <c r="T42" s="954">
        <v>21.9828038034028</v>
      </c>
      <c r="U42" s="954">
        <v>29.5872364202506</v>
      </c>
      <c r="V42" s="954">
        <v>30.7783644129424</v>
      </c>
      <c r="W42" s="954">
        <v>30.5272625762897</v>
      </c>
      <c r="X42" s="954">
        <v>39.9893057701528</v>
      </c>
      <c r="Y42" s="954">
        <v>54.0196214142252</v>
      </c>
      <c r="Z42" s="954">
        <v>63.2032278750341</v>
      </c>
      <c r="AA42" s="954">
        <v>67.7571384892329</v>
      </c>
      <c r="AB42" s="954">
        <v>69.189148134069</v>
      </c>
      <c r="AC42" s="954">
        <v>76.5042284569225</v>
      </c>
      <c r="AD42" s="954">
        <v>83.6903707508288</v>
      </c>
      <c r="AE42" s="954">
        <v>93.4420604425733</v>
      </c>
      <c r="AF42" s="64">
        <v>93.4800187813792</v>
      </c>
      <c r="AG42" s="955">
        <v>-0.00232712707259419</v>
      </c>
      <c r="AH42" s="955">
        <v>0.121873269682355</v>
      </c>
      <c r="AI42" s="955">
        <v>0.0248549257619146</v>
      </c>
    </row>
    <row r="43" spans="8:8" s="44" ht="12.0" customFormat="1" customHeight="1">
      <c r="A43" s="831" t="s">
        <v>192</v>
      </c>
      <c r="B43" s="954">
        <v>0.0</v>
      </c>
      <c r="C43" s="954">
        <v>0.0</v>
      </c>
      <c r="D43" s="954">
        <v>0.0</v>
      </c>
      <c r="E43" s="954">
        <v>0.0</v>
      </c>
      <c r="F43" s="954">
        <v>0.0</v>
      </c>
      <c r="G43" s="954">
        <v>0.0</v>
      </c>
      <c r="H43" s="954">
        <v>0.0</v>
      </c>
      <c r="I43" s="954">
        <v>0.0</v>
      </c>
      <c r="J43" s="954">
        <v>0.0</v>
      </c>
      <c r="K43" s="954">
        <v>0.0</v>
      </c>
      <c r="L43" s="954">
        <v>0.0</v>
      </c>
      <c r="M43" s="954">
        <v>0.0</v>
      </c>
      <c r="N43" s="954">
        <v>0.151911829358714</v>
      </c>
      <c r="O43" s="954">
        <v>1.18856605297604</v>
      </c>
      <c r="P43" s="954">
        <v>1.07417957258135</v>
      </c>
      <c r="Q43" s="954">
        <v>0.832333640120905</v>
      </c>
      <c r="R43" s="954">
        <v>1.22590946003509</v>
      </c>
      <c r="S43" s="954">
        <v>7.25214604291984</v>
      </c>
      <c r="T43" s="954">
        <v>6.65130828515611</v>
      </c>
      <c r="U43" s="954">
        <v>11.6773235218916</v>
      </c>
      <c r="V43" s="954">
        <v>18.4147525591338</v>
      </c>
      <c r="W43" s="954">
        <v>23.0105229847296</v>
      </c>
      <c r="X43" s="954">
        <v>29.4021175454289</v>
      </c>
      <c r="Y43" s="954">
        <v>36.3521264526813</v>
      </c>
      <c r="Z43" s="954">
        <v>42.0757229400999</v>
      </c>
      <c r="AA43" s="954">
        <v>49.5955020327151</v>
      </c>
      <c r="AB43" s="954">
        <v>53.3109860773801</v>
      </c>
      <c r="AC43" s="954">
        <v>55.1585834479294</v>
      </c>
      <c r="AD43" s="954">
        <v>58.5543599252251</v>
      </c>
      <c r="AE43" s="954">
        <v>60.2950149462247</v>
      </c>
      <c r="AF43" s="64">
        <v>53.843029272911</v>
      </c>
      <c r="AG43" s="955">
        <v>-0.109446822113532</v>
      </c>
      <c r="AH43" s="955">
        <v>0.178402918565697</v>
      </c>
      <c r="AI43" s="955">
        <v>0.0143160486360683</v>
      </c>
    </row>
    <row r="44" spans="8:8" s="44" ht="12.0" customFormat="1" customHeight="1">
      <c r="A44" s="832" t="s">
        <v>193</v>
      </c>
      <c r="B44" s="65">
        <v>0.0</v>
      </c>
      <c r="C44" s="65">
        <v>0.0</v>
      </c>
      <c r="D44" s="65">
        <v>0.0</v>
      </c>
      <c r="E44" s="65">
        <v>0.0</v>
      </c>
      <c r="F44" s="65">
        <v>0.0</v>
      </c>
      <c r="G44" s="65">
        <v>0.0</v>
      </c>
      <c r="H44" s="65">
        <v>0.0</v>
      </c>
      <c r="I44" s="65">
        <v>0.0</v>
      </c>
      <c r="J44" s="65">
        <v>0.0</v>
      </c>
      <c r="K44" s="65">
        <v>0.0</v>
      </c>
      <c r="L44" s="65">
        <v>2.23932224606617</v>
      </c>
      <c r="M44" s="65">
        <v>2.71582178932537</v>
      </c>
      <c r="N44" s="65">
        <v>42.2251451669814</v>
      </c>
      <c r="O44" s="65">
        <v>52.1907368671808</v>
      </c>
      <c r="P44" s="65">
        <v>58.7884072331647</v>
      </c>
      <c r="Q44" s="65">
        <v>71.0623124499999</v>
      </c>
      <c r="R44" s="65">
        <v>92.3902178588133</v>
      </c>
      <c r="S44" s="65">
        <v>108.606005909502</v>
      </c>
      <c r="T44" s="65">
        <v>143.523894006098</v>
      </c>
      <c r="U44" s="65">
        <v>168.236566158166</v>
      </c>
      <c r="V44" s="65">
        <v>193.153465484932</v>
      </c>
      <c r="W44" s="65">
        <v>215.459486624407</v>
      </c>
      <c r="X44" s="65">
        <v>254.286160730352</v>
      </c>
      <c r="Y44" s="65">
        <v>316.944277285482</v>
      </c>
      <c r="Z44" s="65">
        <v>381.014850546181</v>
      </c>
      <c r="AA44" s="65">
        <v>328.592487593959</v>
      </c>
      <c r="AB44" s="65">
        <v>413.028582373801</v>
      </c>
      <c r="AC44" s="65">
        <v>392.134453438453</v>
      </c>
      <c r="AD44" s="65">
        <v>497.06375238134</v>
      </c>
      <c r="AE44" s="65">
        <v>622.894546723934</v>
      </c>
      <c r="AF44" s="65">
        <v>614.601294426715</v>
      </c>
      <c r="AG44" s="33">
        <v>-0.0160099183064474</v>
      </c>
      <c r="AH44" s="33">
        <v>0.139854487454395</v>
      </c>
      <c r="AI44" s="33">
        <v>0.163413205787625</v>
      </c>
    </row>
    <row r="45" spans="8:8" s="44" ht="12.0" customFormat="1" customHeight="1">
      <c r="A45" s="834"/>
      <c r="B45" s="954"/>
      <c r="C45" s="954"/>
      <c r="D45" s="954"/>
      <c r="E45" s="954"/>
      <c r="F45" s="954"/>
      <c r="G45" s="954"/>
      <c r="H45" s="954"/>
      <c r="I45" s="954"/>
      <c r="J45" s="954"/>
      <c r="K45" s="954"/>
      <c r="L45" s="954"/>
      <c r="M45" s="954"/>
      <c r="N45" s="954"/>
      <c r="O45" s="954"/>
      <c r="P45" s="954"/>
      <c r="Q45" s="954"/>
      <c r="R45" s="954"/>
      <c r="S45" s="954"/>
      <c r="T45" s="954"/>
      <c r="U45" s="954"/>
      <c r="V45" s="954"/>
      <c r="W45" s="954"/>
      <c r="X45" s="954"/>
      <c r="Y45" s="954"/>
      <c r="Z45" s="954"/>
      <c r="AA45" s="954"/>
      <c r="AB45" s="954"/>
      <c r="AC45" s="954"/>
      <c r="AD45" s="954"/>
      <c r="AE45" s="954"/>
      <c r="AF45" s="64"/>
      <c r="AG45" s="955"/>
      <c r="AH45" s="955"/>
      <c r="AI45" s="955"/>
    </row>
    <row r="46" spans="8:8" s="22" ht="12.0" customFormat="1" customHeight="1">
      <c r="A46" s="960" t="s">
        <v>194</v>
      </c>
      <c r="B46" s="961">
        <v>363.368145697867</v>
      </c>
      <c r="C46" s="961">
        <v>383.942258768678</v>
      </c>
      <c r="D46" s="961">
        <v>376.772264269024</v>
      </c>
      <c r="E46" s="961">
        <v>392.886082693654</v>
      </c>
      <c r="F46" s="961">
        <v>424.498280612808</v>
      </c>
      <c r="G46" s="961">
        <v>446.726433160949</v>
      </c>
      <c r="H46" s="961">
        <v>429.106679224349</v>
      </c>
      <c r="I46" s="961">
        <v>446.62827283284</v>
      </c>
      <c r="J46" s="961">
        <v>455.346426146636</v>
      </c>
      <c r="K46" s="961">
        <v>461.947770930358</v>
      </c>
      <c r="L46" s="961">
        <v>454.094487685829</v>
      </c>
      <c r="M46" s="961">
        <v>440.666048123933</v>
      </c>
      <c r="N46" s="961">
        <v>547.527736333707</v>
      </c>
      <c r="O46" s="961">
        <v>618.465615485666</v>
      </c>
      <c r="P46" s="961">
        <v>729.812508132483</v>
      </c>
      <c r="Q46" s="961">
        <v>866.293000116418</v>
      </c>
      <c r="R46" s="961">
        <v>1073.1087584396</v>
      </c>
      <c r="S46" s="961">
        <v>1408.97475566168</v>
      </c>
      <c r="T46" s="961">
        <v>1899.63919777594</v>
      </c>
      <c r="U46" s="961">
        <v>2160.16232463762</v>
      </c>
      <c r="V46" s="961">
        <v>2484.46979919271</v>
      </c>
      <c r="W46" s="961">
        <v>2609.68756663612</v>
      </c>
      <c r="X46" s="961">
        <v>2701.96526418266</v>
      </c>
      <c r="Y46" s="961">
        <v>2896.06343362002</v>
      </c>
      <c r="Z46" s="961">
        <v>3086.64510364548</v>
      </c>
      <c r="AA46" s="961">
        <v>3212.15341395184</v>
      </c>
      <c r="AB46" s="961">
        <v>3348.95573991457</v>
      </c>
      <c r="AC46" s="961">
        <v>3434.53838889097</v>
      </c>
      <c r="AD46" s="961">
        <v>3702.12228438404</v>
      </c>
      <c r="AE46" s="961">
        <v>3957.07744736145</v>
      </c>
      <c r="AF46" s="961">
        <v>3761.02586975413</v>
      </c>
      <c r="AG46" s="962">
        <v>-0.0521414117662609</v>
      </c>
      <c r="AH46" s="962">
        <v>0.0624018451657862</v>
      </c>
      <c r="AI46" s="962">
        <v>1.0</v>
      </c>
    </row>
    <row r="47" spans="8:8" s="44" ht="12.0" customFormat="1" customHeight="1">
      <c r="A47" s="841" t="s">
        <v>783</v>
      </c>
      <c r="B47" s="954">
        <v>60.5034656489466</v>
      </c>
      <c r="C47" s="954">
        <v>70.0942301358184</v>
      </c>
      <c r="D47" s="954">
        <v>80.2048082619039</v>
      </c>
      <c r="E47" s="954">
        <v>94.7507047536545</v>
      </c>
      <c r="F47" s="954">
        <v>109.376501787808</v>
      </c>
      <c r="G47" s="954">
        <v>120.078671426389</v>
      </c>
      <c r="H47" s="954">
        <v>92.691850687149</v>
      </c>
      <c r="I47" s="954">
        <v>118.66018626044</v>
      </c>
      <c r="J47" s="954">
        <v>132.495330223816</v>
      </c>
      <c r="K47" s="954">
        <v>139.720740664998</v>
      </c>
      <c r="L47" s="954">
        <v>172.872338719249</v>
      </c>
      <c r="M47" s="954">
        <v>186.285633361884</v>
      </c>
      <c r="N47" s="954">
        <v>224.830656194004</v>
      </c>
      <c r="O47" s="954">
        <v>297.101383917086</v>
      </c>
      <c r="P47" s="954">
        <v>375.243379401933</v>
      </c>
      <c r="Q47" s="954">
        <v>481.323590564072</v>
      </c>
      <c r="R47" s="954">
        <v>696.405192332217</v>
      </c>
      <c r="S47" s="954">
        <v>922.491709410288</v>
      </c>
      <c r="T47" s="954">
        <v>1255.82766993049</v>
      </c>
      <c r="U47" s="954">
        <v>1442.09035912138</v>
      </c>
      <c r="V47" s="954">
        <v>1693.67983654009</v>
      </c>
      <c r="W47" s="954">
        <v>1832.4663639434</v>
      </c>
      <c r="X47" s="954">
        <v>1898.92470171518</v>
      </c>
      <c r="Y47" s="954">
        <v>1946.19763382319</v>
      </c>
      <c r="Z47" s="954">
        <v>2004.88618740335</v>
      </c>
      <c r="AA47" s="954">
        <v>2054.41853761717</v>
      </c>
      <c r="AB47" s="954">
        <v>2166.65453264629</v>
      </c>
      <c r="AC47" s="954">
        <v>2224.84962054936</v>
      </c>
      <c r="AD47" s="954">
        <v>2280.60933120602</v>
      </c>
      <c r="AE47" s="954">
        <v>2306.27480426406</v>
      </c>
      <c r="AF47" s="64">
        <v>2152.20553258445</v>
      </c>
      <c r="AG47" s="955">
        <v>-0.0693541005473751</v>
      </c>
      <c r="AH47" s="955">
        <v>0.0480737844946688</v>
      </c>
      <c r="AI47" s="955">
        <v>0.572238960091266</v>
      </c>
    </row>
    <row r="48" spans="8:8" s="920" ht="12.0" customFormat="1" customHeight="1">
      <c r="A48" s="831" t="s">
        <v>765</v>
      </c>
      <c r="B48" s="954">
        <v>302.86468004892</v>
      </c>
      <c r="C48" s="954">
        <v>313.84802863286</v>
      </c>
      <c r="D48" s="954">
        <v>296.56745600712</v>
      </c>
      <c r="E48" s="954">
        <v>298.13537794</v>
      </c>
      <c r="F48" s="954">
        <v>315.121778825</v>
      </c>
      <c r="G48" s="954">
        <v>326.64776173456</v>
      </c>
      <c r="H48" s="954">
        <v>336.4148285372</v>
      </c>
      <c r="I48" s="954">
        <v>327.9680865724</v>
      </c>
      <c r="J48" s="954">
        <v>322.85109592282</v>
      </c>
      <c r="K48" s="954">
        <v>322.22703026536</v>
      </c>
      <c r="L48" s="954">
        <v>281.22214896658</v>
      </c>
      <c r="M48" s="954">
        <v>254.380414762048</v>
      </c>
      <c r="N48" s="954">
        <v>322.697080139703</v>
      </c>
      <c r="O48" s="954">
        <v>321.36423156858</v>
      </c>
      <c r="P48" s="954">
        <v>354.569128730551</v>
      </c>
      <c r="Q48" s="954">
        <v>384.969409552345</v>
      </c>
      <c r="R48" s="954">
        <v>376.70356610738</v>
      </c>
      <c r="S48" s="954">
        <v>486.483046251388</v>
      </c>
      <c r="T48" s="954">
        <v>643.811527845453</v>
      </c>
      <c r="U48" s="954">
        <v>718.071965516235</v>
      </c>
      <c r="V48" s="954">
        <v>790.789962652626</v>
      </c>
      <c r="W48" s="954">
        <v>777.221202692717</v>
      </c>
      <c r="X48" s="954">
        <v>803.040562467478</v>
      </c>
      <c r="Y48" s="954">
        <v>949.865799796829</v>
      </c>
      <c r="Z48" s="954">
        <v>1081.75891624213</v>
      </c>
      <c r="AA48" s="954">
        <v>1157.73487633468</v>
      </c>
      <c r="AB48" s="954">
        <v>1182.30120726828</v>
      </c>
      <c r="AC48" s="954">
        <v>1209.68876834161</v>
      </c>
      <c r="AD48" s="954">
        <v>1421.51295317802</v>
      </c>
      <c r="AE48" s="954">
        <v>1650.80264309739</v>
      </c>
      <c r="AF48" s="64">
        <v>1608.82033716968</v>
      </c>
      <c r="AG48" s="955">
        <v>-0.0280942062353576</v>
      </c>
      <c r="AH48" s="955">
        <v>0.0868077292108458</v>
      </c>
      <c r="AI48" s="955">
        <v>0.427761039908734</v>
      </c>
    </row>
    <row r="49" spans="8:8" s="920" ht="12.0" customFormat="1" customHeight="1">
      <c r="A49" s="842" t="s">
        <v>766</v>
      </c>
      <c r="B49" s="963">
        <v>0.265603073188999</v>
      </c>
      <c r="C49" s="963">
        <v>0.29480432773762</v>
      </c>
      <c r="D49" s="963">
        <v>0.843815837661465</v>
      </c>
      <c r="E49" s="963">
        <v>2.01661384456355</v>
      </c>
      <c r="F49" s="963">
        <v>5.52988562619138</v>
      </c>
      <c r="G49" s="963">
        <v>8.68609566881326</v>
      </c>
      <c r="H49" s="963">
        <v>12.7926587679571</v>
      </c>
      <c r="I49" s="963">
        <v>17.4868024220562</v>
      </c>
      <c r="J49" s="963">
        <v>16.2537140621999</v>
      </c>
      <c r="K49" s="963">
        <v>18.2984679377254</v>
      </c>
      <c r="L49" s="963">
        <v>28.5781060402432</v>
      </c>
      <c r="M49" s="963">
        <v>33.1586228583128</v>
      </c>
      <c r="N49" s="963">
        <v>43.7025581979756</v>
      </c>
      <c r="O49" s="963">
        <v>54.765629306277</v>
      </c>
      <c r="P49" s="963">
        <v>73.1132062348837</v>
      </c>
      <c r="Q49" s="963">
        <v>125.477115336773</v>
      </c>
      <c r="R49" s="963">
        <v>191.940443672721</v>
      </c>
      <c r="S49" s="963">
        <v>262.512405321247</v>
      </c>
      <c r="T49" s="963">
        <v>345.09773162426</v>
      </c>
      <c r="U49" s="963">
        <v>407.021826528724</v>
      </c>
      <c r="V49" s="963">
        <v>484.122148490481</v>
      </c>
      <c r="W49" s="963">
        <v>519.920253256395</v>
      </c>
      <c r="X49" s="963">
        <v>571.631006459197</v>
      </c>
      <c r="Y49" s="963">
        <v>499.474112198367</v>
      </c>
      <c r="Z49" s="963">
        <v>538.292852883605</v>
      </c>
      <c r="AA49" s="963">
        <v>553.084762245796</v>
      </c>
      <c r="AB49" s="963">
        <v>554.60166580166</v>
      </c>
      <c r="AC49" s="963">
        <v>592.018667945169</v>
      </c>
      <c r="AD49" s="963">
        <v>635.896615780078</v>
      </c>
      <c r="AE49" s="963">
        <v>641.947893550835</v>
      </c>
      <c r="AF49" s="65">
        <v>658.082699303053</v>
      </c>
      <c r="AG49" s="964">
        <v>0.0223332232011635</v>
      </c>
      <c r="AH49" s="964">
        <v>0.0466180201270672</v>
      </c>
      <c r="AI49" s="964">
        <v>0.174974254922121</v>
      </c>
    </row>
    <row r="50" spans="8:8" s="920" ht="12.0" customFormat="1" customHeight="1">
      <c r="A50" s="841"/>
      <c r="B50" s="954"/>
      <c r="C50" s="954"/>
      <c r="D50" s="954"/>
      <c r="E50" s="954"/>
      <c r="F50" s="954"/>
      <c r="G50" s="954"/>
      <c r="H50" s="954"/>
      <c r="I50" s="954"/>
      <c r="J50" s="954"/>
      <c r="K50" s="954"/>
      <c r="L50" s="954"/>
      <c r="M50" s="954"/>
      <c r="N50" s="954"/>
      <c r="O50" s="954"/>
      <c r="P50" s="954"/>
      <c r="Q50" s="954"/>
      <c r="R50" s="954"/>
      <c r="S50" s="954"/>
      <c r="T50" s="954"/>
      <c r="U50" s="954"/>
      <c r="V50" s="954"/>
      <c r="W50" s="954"/>
      <c r="X50" s="954"/>
      <c r="Y50" s="954"/>
      <c r="Z50" s="954"/>
      <c r="AA50" s="954"/>
      <c r="AB50" s="954"/>
      <c r="AC50" s="954"/>
      <c r="AD50" s="954"/>
      <c r="AE50" s="954"/>
      <c r="AF50" s="64"/>
      <c r="AG50" s="919"/>
      <c r="AH50" s="919"/>
      <c r="AI50" s="919"/>
    </row>
    <row r="51" spans="8:8" s="920" ht="12.0" customFormat="1" customHeight="1">
      <c r="A51" s="845" t="s">
        <v>780</v>
      </c>
      <c r="B51" s="954"/>
      <c r="C51" s="954"/>
      <c r="D51" s="954"/>
      <c r="E51" s="954"/>
      <c r="F51" s="954"/>
      <c r="G51" s="954"/>
      <c r="H51" s="954"/>
      <c r="I51" s="954"/>
      <c r="J51" s="954"/>
      <c r="K51" s="954"/>
      <c r="L51" s="954"/>
      <c r="M51" s="954"/>
      <c r="N51" s="954"/>
      <c r="O51" s="954"/>
      <c r="P51" s="954"/>
      <c r="Q51" s="954"/>
      <c r="R51" s="954"/>
      <c r="S51" s="954"/>
      <c r="T51" s="954"/>
      <c r="U51" s="954"/>
      <c r="V51" s="954"/>
      <c r="W51" s="954"/>
      <c r="X51" s="954"/>
      <c r="Y51" s="954"/>
      <c r="Z51" s="954"/>
      <c r="AA51" s="954"/>
      <c r="AB51" s="954"/>
      <c r="AC51" s="954"/>
      <c r="AD51" s="954"/>
      <c r="AE51" s="954"/>
      <c r="AF51" s="64"/>
      <c r="AG51" s="919"/>
      <c r="AH51" s="919"/>
      <c r="AI51" s="919"/>
    </row>
    <row r="52" spans="8:8" s="920" ht="12.0" customFormat="1" customHeight="1">
      <c r="A52" s="934" t="s">
        <v>768</v>
      </c>
      <c r="B52" s="954"/>
      <c r="C52" s="954"/>
      <c r="D52" s="954"/>
      <c r="E52" s="954"/>
      <c r="F52" s="954"/>
      <c r="G52" s="954"/>
      <c r="H52" s="954"/>
      <c r="I52" s="954"/>
      <c r="J52" s="954"/>
      <c r="K52" s="954"/>
      <c r="L52" s="954"/>
      <c r="M52" s="954"/>
      <c r="N52" s="954"/>
      <c r="O52" s="954"/>
      <c r="P52" s="954"/>
      <c r="Q52" s="954"/>
      <c r="R52" s="954"/>
      <c r="S52" s="954"/>
      <c r="T52" s="954"/>
      <c r="U52" s="954"/>
      <c r="V52" s="954"/>
      <c r="W52" s="954"/>
      <c r="X52" s="954"/>
      <c r="Y52" s="954"/>
      <c r="Z52" s="954"/>
      <c r="AA52" s="954"/>
      <c r="AB52" s="954"/>
      <c r="AC52" s="954"/>
      <c r="AD52" s="954"/>
      <c r="AE52" s="954"/>
      <c r="AF52" s="64"/>
      <c r="AG52" s="919"/>
      <c r="AH52" s="919"/>
      <c r="AI52" s="919"/>
    </row>
    <row r="53" spans="8:8" s="920" ht="12.0" customFormat="1" customHeight="1">
      <c r="A53" s="935" t="s">
        <v>96</v>
      </c>
      <c r="B53" s="954">
        <v>60.2378625757576</v>
      </c>
      <c r="C53" s="954">
        <v>69.7994258080808</v>
      </c>
      <c r="D53" s="954">
        <v>79.3609924242424</v>
      </c>
      <c r="E53" s="954">
        <v>92.7340909090909</v>
      </c>
      <c r="F53" s="954">
        <v>103.846616161616</v>
      </c>
      <c r="G53" s="954">
        <v>111.392575757576</v>
      </c>
      <c r="H53" s="954">
        <v>79.8991919191919</v>
      </c>
      <c r="I53" s="954">
        <v>101.173383838384</v>
      </c>
      <c r="J53" s="954">
        <v>111.795252525253</v>
      </c>
      <c r="K53" s="954">
        <v>116.234848484848</v>
      </c>
      <c r="L53" s="954">
        <v>133.211565656566</v>
      </c>
      <c r="M53" s="954">
        <v>140.243181818182</v>
      </c>
      <c r="N53" s="954">
        <v>167.026262626263</v>
      </c>
      <c r="O53" s="954">
        <v>227.684949494949</v>
      </c>
      <c r="P53" s="954">
        <v>286.191515151515</v>
      </c>
      <c r="Q53" s="954">
        <v>326.993838383838</v>
      </c>
      <c r="R53" s="954">
        <v>441.607828282828</v>
      </c>
      <c r="S53" s="954">
        <v>554.763383838384</v>
      </c>
      <c r="T53" s="954">
        <v>780.164239040404</v>
      </c>
      <c r="U53" s="954">
        <v>889.191508383839</v>
      </c>
      <c r="V53" s="954">
        <v>1035.97797787879</v>
      </c>
      <c r="W53" s="954">
        <v>1038.78306484848</v>
      </c>
      <c r="X53" s="954">
        <v>1037.86184191919</v>
      </c>
      <c r="Y53" s="954">
        <v>1064.7504409596</v>
      </c>
      <c r="Z53" s="954">
        <v>1083.14859020202</v>
      </c>
      <c r="AA53" s="954">
        <v>1123.65073313131</v>
      </c>
      <c r="AB53" s="954">
        <v>1156.65457444444</v>
      </c>
      <c r="AC53" s="954">
        <v>1167.02640792929</v>
      </c>
      <c r="AD53" s="954">
        <v>1161.81311424242</v>
      </c>
      <c r="AE53" s="954">
        <v>1172.39277292929</v>
      </c>
      <c r="AF53" s="64">
        <v>1017.51461530303</v>
      </c>
      <c r="AG53" s="919">
        <v>-0.134475626124575</v>
      </c>
      <c r="AH53" s="919">
        <v>0.0280347204465123</v>
      </c>
      <c r="AI53" s="919">
        <v>0.455634709513461</v>
      </c>
    </row>
    <row r="54" spans="8:8" s="920" ht="12.0" customFormat="1" customHeight="1">
      <c r="A54" s="935" t="s">
        <v>769</v>
      </c>
      <c r="B54" s="954">
        <v>0.0</v>
      </c>
      <c r="C54" s="954">
        <v>0.0</v>
      </c>
      <c r="D54" s="954">
        <v>0.0</v>
      </c>
      <c r="E54" s="954">
        <v>0.0</v>
      </c>
      <c r="F54" s="954">
        <v>0.0</v>
      </c>
      <c r="G54" s="954">
        <v>0.0</v>
      </c>
      <c r="H54" s="954">
        <v>0.0</v>
      </c>
      <c r="I54" s="954">
        <v>0.0</v>
      </c>
      <c r="J54" s="954">
        <v>4.44636363636364</v>
      </c>
      <c r="K54" s="954">
        <v>5.18742424242424</v>
      </c>
      <c r="L54" s="954">
        <v>8.84334477637367</v>
      </c>
      <c r="M54" s="954">
        <v>8.88856050285371</v>
      </c>
      <c r="N54" s="954">
        <v>8.68020565703014</v>
      </c>
      <c r="O54" s="954">
        <v>9.13372024947908</v>
      </c>
      <c r="P54" s="954">
        <v>9.21255378824067</v>
      </c>
      <c r="Q54" s="954">
        <v>10.6544376239254</v>
      </c>
      <c r="R54" s="954">
        <v>9.24373667395216</v>
      </c>
      <c r="S54" s="954">
        <v>28.120692313649</v>
      </c>
      <c r="T54" s="954">
        <v>33.2614504050693</v>
      </c>
      <c r="U54" s="954">
        <v>33.9132223288893</v>
      </c>
      <c r="V54" s="954">
        <v>34.0300198636197</v>
      </c>
      <c r="W54" s="954">
        <v>49.4764209299917</v>
      </c>
      <c r="X54" s="954">
        <v>62.5165781072647</v>
      </c>
      <c r="Y54" s="954">
        <v>63.5748022826488</v>
      </c>
      <c r="Z54" s="954">
        <v>67.6765959901747</v>
      </c>
      <c r="AA54" s="954">
        <v>67.0534076268115</v>
      </c>
      <c r="AB54" s="954">
        <v>67.0900140571339</v>
      </c>
      <c r="AC54" s="954">
        <v>72.0644395885666</v>
      </c>
      <c r="AD54" s="954">
        <v>74.4857543514624</v>
      </c>
      <c r="AE54" s="954">
        <v>76.4050068114459</v>
      </c>
      <c r="AF54" s="64">
        <v>68.5511180536519</v>
      </c>
      <c r="AG54" s="919">
        <v>-0.105244240268139</v>
      </c>
      <c r="AH54" s="919">
        <v>0.0846141754260257</v>
      </c>
      <c r="AI54" s="919">
        <v>0.0306966291112159</v>
      </c>
    </row>
    <row r="55" spans="8:8" s="920" ht="12.0" customFormat="1" customHeight="1">
      <c r="A55" s="935" t="s">
        <v>99</v>
      </c>
      <c r="B55" s="954">
        <v>245.14009964892</v>
      </c>
      <c r="C55" s="954">
        <v>255.56234087286</v>
      </c>
      <c r="D55" s="954">
        <v>250.06874408712</v>
      </c>
      <c r="E55" s="954">
        <v>260.77462866</v>
      </c>
      <c r="F55" s="954">
        <v>278.147074905</v>
      </c>
      <c r="G55" s="954">
        <v>287.61527901456</v>
      </c>
      <c r="H55" s="954">
        <v>299.4254036172</v>
      </c>
      <c r="I55" s="954">
        <v>289.3040825724</v>
      </c>
      <c r="J55" s="954">
        <v>283.97729292282</v>
      </c>
      <c r="K55" s="954">
        <v>284.63126710536</v>
      </c>
      <c r="L55" s="954">
        <v>243.67912604658</v>
      </c>
      <c r="M55" s="954">
        <v>218.477211522048</v>
      </c>
      <c r="N55" s="954">
        <v>246.741969135422</v>
      </c>
      <c r="O55" s="954">
        <v>234.525123600726</v>
      </c>
      <c r="P55" s="954">
        <v>261.49157532975</v>
      </c>
      <c r="Q55" s="954">
        <v>282.945547976046</v>
      </c>
      <c r="R55" s="954">
        <v>261.683128656949</v>
      </c>
      <c r="S55" s="954">
        <v>353.160484246015</v>
      </c>
      <c r="T55" s="954">
        <v>452.981051419752</v>
      </c>
      <c r="U55" s="954">
        <v>485.757954073815</v>
      </c>
      <c r="V55" s="954">
        <v>495.058932294481</v>
      </c>
      <c r="W55" s="954">
        <v>439.551034812795</v>
      </c>
      <c r="X55" s="954">
        <v>405.64609589856</v>
      </c>
      <c r="Y55" s="954">
        <v>486.460316273545</v>
      </c>
      <c r="Z55" s="954">
        <v>531.837171116702</v>
      </c>
      <c r="AA55" s="954">
        <v>632.743207144567</v>
      </c>
      <c r="AB55" s="954">
        <v>568.147168472436</v>
      </c>
      <c r="AC55" s="954">
        <v>586.557571586569</v>
      </c>
      <c r="AD55" s="954">
        <v>669.031920797279</v>
      </c>
      <c r="AE55" s="954">
        <v>743.099207314252</v>
      </c>
      <c r="AF55" s="64">
        <v>724.819322560581</v>
      </c>
      <c r="AG55" s="919">
        <v>-0.0272645498972204</v>
      </c>
      <c r="AH55" s="919">
        <v>0.0434284830613718</v>
      </c>
      <c r="AI55" s="919">
        <v>0.324568155108298</v>
      </c>
    </row>
    <row r="56" spans="8:8" s="920" ht="12.0" customFormat="1" customHeight="1">
      <c r="A56" s="935" t="s">
        <v>215</v>
      </c>
      <c r="B56" s="954">
        <v>57.7245804</v>
      </c>
      <c r="C56" s="954">
        <v>58.28568776</v>
      </c>
      <c r="D56" s="954">
        <v>46.49871192</v>
      </c>
      <c r="E56" s="954">
        <v>37.36074928</v>
      </c>
      <c r="F56" s="954">
        <v>36.97470392</v>
      </c>
      <c r="G56" s="954">
        <v>39.03248272</v>
      </c>
      <c r="H56" s="954">
        <v>36.98942492</v>
      </c>
      <c r="I56" s="954">
        <v>38.664004</v>
      </c>
      <c r="J56" s="954">
        <v>38.873803</v>
      </c>
      <c r="K56" s="954">
        <v>37.59576316</v>
      </c>
      <c r="L56" s="954">
        <v>37.54302292</v>
      </c>
      <c r="M56" s="954">
        <v>35.90320324</v>
      </c>
      <c r="N56" s="954">
        <v>34.705993890488</v>
      </c>
      <c r="O56" s="954">
        <v>35.2536583309195</v>
      </c>
      <c r="P56" s="954">
        <v>34.1426347730351</v>
      </c>
      <c r="Q56" s="954">
        <v>33.3586807916803</v>
      </c>
      <c r="R56" s="954">
        <v>28.044943300086</v>
      </c>
      <c r="S56" s="954">
        <v>19.0933122056275</v>
      </c>
      <c r="T56" s="954">
        <v>18.054048550948</v>
      </c>
      <c r="U56" s="954">
        <v>22.7205189862956</v>
      </c>
      <c r="V56" s="954">
        <v>26.8697330194676</v>
      </c>
      <c r="W56" s="954">
        <v>29.5648774563702</v>
      </c>
      <c r="X56" s="954">
        <v>33.5321538294658</v>
      </c>
      <c r="Y56" s="954">
        <v>40.2487133321924</v>
      </c>
      <c r="Z56" s="954">
        <v>45.413905463776</v>
      </c>
      <c r="AA56" s="954">
        <v>50.0104144148715</v>
      </c>
      <c r="AB56" s="954">
        <v>54.0598769320719</v>
      </c>
      <c r="AC56" s="954">
        <v>58.2336079325942</v>
      </c>
      <c r="AD56" s="954">
        <v>60.9362044253254</v>
      </c>
      <c r="AE56" s="954">
        <v>59.9505312538479</v>
      </c>
      <c r="AF56" s="64">
        <v>51.4794551278174</v>
      </c>
      <c r="AG56" s="919">
        <v>-0.143647273758911</v>
      </c>
      <c r="AH56" s="919">
        <v>0.101888064464009</v>
      </c>
      <c r="AI56" s="919">
        <v>0.0230520782997194</v>
      </c>
    </row>
    <row r="57" spans="8:8" s="920" ht="12.0" customFormat="1" customHeight="1">
      <c r="A57" s="935" t="s">
        <v>353</v>
      </c>
      <c r="B57" s="954">
        <v>0.0</v>
      </c>
      <c r="C57" s="954">
        <v>0.0</v>
      </c>
      <c r="D57" s="954">
        <v>0.225058020632581</v>
      </c>
      <c r="E57" s="954">
        <v>1.02114003626367</v>
      </c>
      <c r="F57" s="954">
        <v>1.04349132961976</v>
      </c>
      <c r="G57" s="954">
        <v>1.01677575757576</v>
      </c>
      <c r="H57" s="954">
        <v>1.63294907758908</v>
      </c>
      <c r="I57" s="954">
        <v>2.30700268960339</v>
      </c>
      <c r="J57" s="954">
        <v>2.65119565963876</v>
      </c>
      <c r="K57" s="954">
        <v>2.49084924991358</v>
      </c>
      <c r="L57" s="954">
        <v>2.43738507505983</v>
      </c>
      <c r="M57" s="954">
        <v>2.25295626212868</v>
      </c>
      <c r="N57" s="954">
        <v>5.40536942197583</v>
      </c>
      <c r="O57" s="954">
        <v>7.48210593300062</v>
      </c>
      <c r="P57" s="954">
        <v>7.80136585695866</v>
      </c>
      <c r="Q57" s="954">
        <v>24.6567221309635</v>
      </c>
      <c r="R57" s="954">
        <v>37.3178257457867</v>
      </c>
      <c r="S57" s="954">
        <v>49.1704442709379</v>
      </c>
      <c r="T57" s="954">
        <v>78.9277492926387</v>
      </c>
      <c r="U57" s="954">
        <v>95.9097912197104</v>
      </c>
      <c r="V57" s="954">
        <v>119.293321894155</v>
      </c>
      <c r="W57" s="954">
        <v>123.061400003746</v>
      </c>
      <c r="X57" s="954">
        <v>124.445706763205</v>
      </c>
      <c r="Y57" s="954">
        <v>116.784212218321</v>
      </c>
      <c r="Z57" s="954">
        <v>116.757688206264</v>
      </c>
      <c r="AA57" s="954">
        <v>117.970875361466</v>
      </c>
      <c r="AB57" s="954">
        <v>115.622503910337</v>
      </c>
      <c r="AC57" s="954">
        <v>120.102403598675</v>
      </c>
      <c r="AD57" s="954">
        <v>124.689219855174</v>
      </c>
      <c r="AE57" s="954">
        <v>137.112434303804</v>
      </c>
      <c r="AF57" s="64">
        <v>129.429857969713</v>
      </c>
      <c r="AG57" s="919">
        <v>-0.0586103650381212</v>
      </c>
      <c r="AH57" s="919">
        <v>0.0363856465435413</v>
      </c>
      <c r="AI57" s="919">
        <v>0.0579576301425762</v>
      </c>
    </row>
    <row r="58" spans="8:8" s="920" ht="12.0" customFormat="1" customHeight="1">
      <c r="A58" s="935" t="s">
        <v>356</v>
      </c>
      <c r="B58" s="954">
        <v>0.0</v>
      </c>
      <c r="C58" s="954">
        <v>0.0</v>
      </c>
      <c r="D58" s="954">
        <v>0.0</v>
      </c>
      <c r="E58" s="954">
        <v>0.0</v>
      </c>
      <c r="F58" s="954">
        <v>0.0</v>
      </c>
      <c r="G58" s="954">
        <v>0.0</v>
      </c>
      <c r="H58" s="954">
        <v>0.0</v>
      </c>
      <c r="I58" s="954">
        <v>0.0</v>
      </c>
      <c r="J58" s="954">
        <v>0.0</v>
      </c>
      <c r="K58" s="954">
        <v>0.0</v>
      </c>
      <c r="L58" s="954">
        <v>0.0</v>
      </c>
      <c r="M58" s="954">
        <v>0.0</v>
      </c>
      <c r="N58" s="954">
        <v>0.0</v>
      </c>
      <c r="O58" s="954">
        <v>0.0</v>
      </c>
      <c r="P58" s="954">
        <v>0.0</v>
      </c>
      <c r="Q58" s="954">
        <v>0.0</v>
      </c>
      <c r="R58" s="954">
        <v>0.0</v>
      </c>
      <c r="S58" s="954">
        <v>0.0</v>
      </c>
      <c r="T58" s="954">
        <v>0.0</v>
      </c>
      <c r="U58" s="954">
        <v>0.0</v>
      </c>
      <c r="V58" s="954">
        <v>0.0</v>
      </c>
      <c r="W58" s="954">
        <v>0.0</v>
      </c>
      <c r="X58" s="954">
        <v>0.0</v>
      </c>
      <c r="Y58" s="954">
        <v>0.0</v>
      </c>
      <c r="Z58" s="954">
        <v>0.0</v>
      </c>
      <c r="AA58" s="954">
        <v>0.0</v>
      </c>
      <c r="AB58" s="954">
        <v>0.938</v>
      </c>
      <c r="AC58" s="954">
        <v>1.876</v>
      </c>
      <c r="AD58" s="954">
        <v>2.9748</v>
      </c>
      <c r="AE58" s="954">
        <v>3.6716</v>
      </c>
      <c r="AF58" s="64">
        <v>4.0468</v>
      </c>
      <c r="AG58" s="919">
        <v>0.0991783335327669</v>
      </c>
      <c r="AH58" s="919" t="s">
        <v>114</v>
      </c>
      <c r="AI58" s="919">
        <v>0.00181212388965042</v>
      </c>
    </row>
    <row r="59" spans="8:8" s="920" ht="12.0" customFormat="1" customHeight="1">
      <c r="A59" s="935" t="s">
        <v>358</v>
      </c>
      <c r="B59" s="954">
        <v>0.0</v>
      </c>
      <c r="C59" s="954">
        <v>0.0</v>
      </c>
      <c r="D59" s="954">
        <v>0.0</v>
      </c>
      <c r="E59" s="954">
        <v>0.0</v>
      </c>
      <c r="F59" s="954">
        <v>0.0</v>
      </c>
      <c r="G59" s="954">
        <v>0.0</v>
      </c>
      <c r="H59" s="954">
        <v>0.0</v>
      </c>
      <c r="I59" s="954">
        <v>0.0</v>
      </c>
      <c r="J59" s="954">
        <v>0.0</v>
      </c>
      <c r="K59" s="954">
        <v>0.0</v>
      </c>
      <c r="L59" s="954">
        <v>0.0</v>
      </c>
      <c r="M59" s="954">
        <v>0.0</v>
      </c>
      <c r="N59" s="954">
        <v>0.574659981597205</v>
      </c>
      <c r="O59" s="954">
        <v>0.595943684619323</v>
      </c>
      <c r="P59" s="954">
        <v>0.617227387641442</v>
      </c>
      <c r="Q59" s="954">
        <v>0.659794793685679</v>
      </c>
      <c r="R59" s="954">
        <v>0.361822951376018</v>
      </c>
      <c r="S59" s="954">
        <v>0.31925554533178</v>
      </c>
      <c r="T59" s="954">
        <v>0.340539248353899</v>
      </c>
      <c r="U59" s="954">
        <v>0.361822951376018</v>
      </c>
      <c r="V59" s="954">
        <v>0.406231823405729</v>
      </c>
      <c r="W59" s="954">
        <v>0.480094147862599</v>
      </c>
      <c r="X59" s="954">
        <v>0.456025259463006</v>
      </c>
      <c r="Y59" s="954">
        <v>0.3410406923971</v>
      </c>
      <c r="Z59" s="954">
        <v>0.362849890046835</v>
      </c>
      <c r="AA59" s="954">
        <v>0.396246786969932</v>
      </c>
      <c r="AB59" s="954">
        <v>0.355001737394459</v>
      </c>
      <c r="AC59" s="954">
        <v>0.331087794352867</v>
      </c>
      <c r="AD59" s="954">
        <v>0.225988017481524</v>
      </c>
      <c r="AE59" s="954">
        <v>0.229889958756569</v>
      </c>
      <c r="AF59" s="64">
        <v>0.16956726197722</v>
      </c>
      <c r="AG59" s="919">
        <v>-0.264413442144762</v>
      </c>
      <c r="AH59" s="919">
        <v>-0.0443422435143884</v>
      </c>
      <c r="AI59" s="919">
        <v>7.59308308617995E-5</v>
      </c>
    </row>
    <row r="60" spans="8:8" s="920" ht="12.0" customFormat="1" customHeight="1">
      <c r="A60" s="935" t="s">
        <v>359</v>
      </c>
      <c r="B60" s="954">
        <v>0.0</v>
      </c>
      <c r="C60" s="954">
        <v>0.0</v>
      </c>
      <c r="D60" s="954">
        <v>0.0</v>
      </c>
      <c r="E60" s="954">
        <v>0.0</v>
      </c>
      <c r="F60" s="954">
        <v>0.0</v>
      </c>
      <c r="G60" s="954">
        <v>0.0</v>
      </c>
      <c r="H60" s="954">
        <v>0.0</v>
      </c>
      <c r="I60" s="954">
        <v>0.0</v>
      </c>
      <c r="J60" s="954">
        <v>0.0</v>
      </c>
      <c r="K60" s="954">
        <v>0.0</v>
      </c>
      <c r="L60" s="954">
        <v>0.0</v>
      </c>
      <c r="M60" s="954">
        <v>0.0</v>
      </c>
      <c r="N60" s="954">
        <v>1.76722842933256</v>
      </c>
      <c r="O60" s="954">
        <v>1.94875713240821</v>
      </c>
      <c r="P60" s="954">
        <v>2.29231866659125</v>
      </c>
      <c r="Q60" s="954">
        <v>0.87437708755468</v>
      </c>
      <c r="R60" s="954">
        <v>0.260278404257489</v>
      </c>
      <c r="S60" s="954">
        <v>2.82143152372112</v>
      </c>
      <c r="T60" s="954">
        <v>2.11592315383908</v>
      </c>
      <c r="U60" s="954">
        <v>1.19809619839869</v>
      </c>
      <c r="V60" s="954">
        <v>0.705339723925754</v>
      </c>
      <c r="W60" s="954">
        <v>1.87045983055288</v>
      </c>
      <c r="X60" s="954">
        <v>2.13051776198984</v>
      </c>
      <c r="Y60" s="954">
        <v>2.14570067803492</v>
      </c>
      <c r="Z60" s="954">
        <v>1.77008206920542</v>
      </c>
      <c r="AA60" s="954">
        <v>2.18690210919059</v>
      </c>
      <c r="AB60" s="954">
        <v>1.93632525561603</v>
      </c>
      <c r="AC60" s="954">
        <v>1.96542242324004</v>
      </c>
      <c r="AD60" s="954">
        <v>3.08666224172788</v>
      </c>
      <c r="AE60" s="954">
        <v>2.79765587363518</v>
      </c>
      <c r="AF60" s="64">
        <v>2.7791567275046</v>
      </c>
      <c r="AG60" s="919">
        <v>-0.00932654754595308</v>
      </c>
      <c r="AH60" s="919">
        <v>0.0885045788934977</v>
      </c>
      <c r="AI60" s="919">
        <v>0.00124448361643613</v>
      </c>
    </row>
    <row r="61" spans="8:8" s="920" ht="12.0" customFormat="1" customHeight="1">
      <c r="A61" s="935" t="s">
        <v>360</v>
      </c>
      <c r="B61" s="954">
        <v>0.0</v>
      </c>
      <c r="C61" s="954">
        <v>0.0</v>
      </c>
      <c r="D61" s="954">
        <v>0.0</v>
      </c>
      <c r="E61" s="954">
        <v>0.0</v>
      </c>
      <c r="F61" s="954">
        <v>0.0</v>
      </c>
      <c r="G61" s="954">
        <v>0.0</v>
      </c>
      <c r="H61" s="954">
        <v>0.0</v>
      </c>
      <c r="I61" s="954">
        <v>0.0</v>
      </c>
      <c r="J61" s="954">
        <v>0.0</v>
      </c>
      <c r="K61" s="954">
        <v>0.0</v>
      </c>
      <c r="L61" s="954">
        <v>2.23932224606617</v>
      </c>
      <c r="M61" s="954">
        <v>2.71582178932537</v>
      </c>
      <c r="N61" s="954">
        <v>42.0732333376227</v>
      </c>
      <c r="O61" s="954">
        <v>51.0021708142048</v>
      </c>
      <c r="P61" s="954">
        <v>57.2924119349823</v>
      </c>
      <c r="Q61" s="954">
        <v>62.5992370136073</v>
      </c>
      <c r="R61" s="954">
        <v>74.8069089968318</v>
      </c>
      <c r="S61" s="954">
        <v>81.5054864757511</v>
      </c>
      <c r="T61" s="954">
        <v>95.0574416390643</v>
      </c>
      <c r="U61" s="954">
        <v>103.762228815918</v>
      </c>
      <c r="V61" s="954">
        <v>116.334613886949</v>
      </c>
      <c r="W61" s="954">
        <v>126.83714791614</v>
      </c>
      <c r="X61" s="954">
        <v>134.332024119538</v>
      </c>
      <c r="Y61" s="954">
        <v>148.442168695449</v>
      </c>
      <c r="Z61" s="954">
        <v>163.759809834336</v>
      </c>
      <c r="AA61" s="954">
        <v>182.164518740176</v>
      </c>
      <c r="AB61" s="954">
        <v>196.561805545041</v>
      </c>
      <c r="AC61" s="954">
        <v>183.52493466101</v>
      </c>
      <c r="AD61" s="954">
        <v>216.374233769644</v>
      </c>
      <c r="AE61" s="954">
        <v>246.05542136109</v>
      </c>
      <c r="AF61" s="64">
        <v>234.390753811591</v>
      </c>
      <c r="AG61" s="919">
        <v>-0.0500093815331986</v>
      </c>
      <c r="AH61" s="919">
        <v>0.0901828975010202</v>
      </c>
      <c r="AI61" s="919">
        <v>0.104958259487781</v>
      </c>
    </row>
    <row r="62" spans="8:8" s="920" ht="12.0" customFormat="1" customHeight="1">
      <c r="A62" s="935"/>
      <c r="B62" s="963"/>
      <c r="C62" s="963"/>
      <c r="D62" s="963"/>
      <c r="E62" s="963"/>
      <c r="F62" s="963"/>
      <c r="G62" s="963"/>
      <c r="H62" s="963"/>
      <c r="I62" s="963"/>
      <c r="J62" s="963"/>
      <c r="K62" s="963"/>
      <c r="L62" s="963"/>
      <c r="M62" s="963"/>
      <c r="N62" s="963"/>
      <c r="O62" s="963"/>
      <c r="P62" s="963"/>
      <c r="Q62" s="963"/>
      <c r="R62" s="963"/>
      <c r="S62" s="963"/>
      <c r="T62" s="963"/>
      <c r="U62" s="963"/>
      <c r="V62" s="963"/>
      <c r="W62" s="963"/>
      <c r="X62" s="963"/>
      <c r="Y62" s="963"/>
      <c r="Z62" s="963"/>
      <c r="AA62" s="963"/>
      <c r="AB62" s="963"/>
      <c r="AC62" s="963"/>
      <c r="AD62" s="963"/>
      <c r="AE62" s="963"/>
      <c r="AF62" s="65"/>
      <c r="AG62" s="965"/>
      <c r="AH62" s="919"/>
      <c r="AI62" s="919"/>
    </row>
    <row r="63" spans="8:8" s="920" ht="12.0" customFormat="1" customHeight="1">
      <c r="A63" s="848" t="s">
        <v>194</v>
      </c>
      <c r="B63" s="957">
        <v>363.102542624678</v>
      </c>
      <c r="C63" s="957">
        <v>383.647454440941</v>
      </c>
      <c r="D63" s="957">
        <v>376.153506451995</v>
      </c>
      <c r="E63" s="957">
        <v>391.890608885355</v>
      </c>
      <c r="F63" s="957">
        <v>420.011886316236</v>
      </c>
      <c r="G63" s="957">
        <v>439.057113249712</v>
      </c>
      <c r="H63" s="957">
        <v>417.946969533981</v>
      </c>
      <c r="I63" s="957">
        <v>431.448473100387</v>
      </c>
      <c r="J63" s="957">
        <v>441.743907744075</v>
      </c>
      <c r="K63" s="957">
        <v>446.140152242546</v>
      </c>
      <c r="L63" s="957">
        <v>427.953766720645</v>
      </c>
      <c r="M63" s="957">
        <v>408.480935134538</v>
      </c>
      <c r="N63" s="957">
        <v>506.974922479731</v>
      </c>
      <c r="O63" s="957">
        <v>567.626429240307</v>
      </c>
      <c r="P63" s="957">
        <v>659.041602888715</v>
      </c>
      <c r="Q63" s="957">
        <v>742.742635801301</v>
      </c>
      <c r="R63" s="957">
        <v>853.326473012068</v>
      </c>
      <c r="S63" s="957">
        <v>1088.95449041942</v>
      </c>
      <c r="T63" s="957">
        <v>1460.90244275007</v>
      </c>
      <c r="U63" s="957">
        <v>1632.81514295824</v>
      </c>
      <c r="V63" s="957">
        <v>1828.67617038479</v>
      </c>
      <c r="W63" s="957">
        <v>1809.62449994594</v>
      </c>
      <c r="X63" s="957">
        <v>1800.92094365868</v>
      </c>
      <c r="Y63" s="957">
        <v>1922.74739513218</v>
      </c>
      <c r="Z63" s="957">
        <v>2010.72669277253</v>
      </c>
      <c r="AA63" s="957">
        <v>2176.17630531536</v>
      </c>
      <c r="AB63" s="957">
        <v>2161.36527035448</v>
      </c>
      <c r="AC63" s="957">
        <v>2191.6818755143</v>
      </c>
      <c r="AD63" s="957">
        <v>2313.61789770052</v>
      </c>
      <c r="AE63" s="957">
        <v>2441.71451980612</v>
      </c>
      <c r="AF63" s="957">
        <v>2233.18064681587</v>
      </c>
      <c r="AG63" s="965">
        <v>-0.0879035848441482</v>
      </c>
      <c r="AH63" s="928">
        <v>0.0410600634323772</v>
      </c>
      <c r="AI63" s="928">
        <v>1.0</v>
      </c>
    </row>
    <row r="64" spans="8:8" s="920" ht="12.0" customFormat="1" customHeight="1">
      <c r="A64" s="831" t="s">
        <v>195</v>
      </c>
      <c r="B64" s="954">
        <v>60.2378625757576</v>
      </c>
      <c r="C64" s="954">
        <v>69.7994258080808</v>
      </c>
      <c r="D64" s="954">
        <v>79.586050444875</v>
      </c>
      <c r="E64" s="954">
        <v>93.7552309453546</v>
      </c>
      <c r="F64" s="954">
        <v>104.890107491236</v>
      </c>
      <c r="G64" s="954">
        <v>112.409351515152</v>
      </c>
      <c r="H64" s="954">
        <v>81.532140996781</v>
      </c>
      <c r="I64" s="954">
        <v>103.480386527987</v>
      </c>
      <c r="J64" s="954">
        <v>118.892811821255</v>
      </c>
      <c r="K64" s="954">
        <v>123.913121977186</v>
      </c>
      <c r="L64" s="954">
        <v>146.731617754065</v>
      </c>
      <c r="M64" s="954">
        <v>154.10052037249</v>
      </c>
      <c r="N64" s="954">
        <v>184.429754169387</v>
      </c>
      <c r="O64" s="954">
        <v>247.450763724703</v>
      </c>
      <c r="P64" s="954">
        <v>305.738195456347</v>
      </c>
      <c r="Q64" s="954">
        <v>365.708187458124</v>
      </c>
      <c r="R64" s="954">
        <v>496.479340182815</v>
      </c>
      <c r="S64" s="954">
        <v>641.868427118987</v>
      </c>
      <c r="T64" s="954">
        <v>902.417011897563</v>
      </c>
      <c r="U64" s="954">
        <v>1032.60458612259</v>
      </c>
      <c r="V64" s="954">
        <v>1207.63584492766</v>
      </c>
      <c r="W64" s="954">
        <v>1232.34999882808</v>
      </c>
      <c r="X64" s="954">
        <v>1244.82242190539</v>
      </c>
      <c r="Y64" s="954">
        <v>1266.30440550463</v>
      </c>
      <c r="Z64" s="954">
        <v>1292.15355254665</v>
      </c>
      <c r="AA64" s="954">
        <v>1334.68760030427</v>
      </c>
      <c r="AB64" s="954">
        <v>1365.75389861205</v>
      </c>
      <c r="AC64" s="954">
        <v>1385.14358833166</v>
      </c>
      <c r="AD64" s="954">
        <v>1390.48313460882</v>
      </c>
      <c r="AE64" s="954">
        <v>1411.23811958367</v>
      </c>
      <c r="AF64" s="64">
        <v>1242.580425481</v>
      </c>
      <c r="AG64" s="919">
        <v>-0.121916153057389</v>
      </c>
      <c r="AH64" s="919">
        <v>0.0317313447655128</v>
      </c>
      <c r="AI64" s="919">
        <v>0.556417335629659</v>
      </c>
    </row>
    <row r="65" spans="8:8" s="920" ht="12.0" customFormat="1" customHeight="1">
      <c r="A65" s="841" t="s">
        <v>765</v>
      </c>
      <c r="B65" s="954">
        <v>302.86468004892</v>
      </c>
      <c r="C65" s="954">
        <v>313.84802863286</v>
      </c>
      <c r="D65" s="954">
        <v>296.56745600712</v>
      </c>
      <c r="E65" s="954">
        <v>298.13537794</v>
      </c>
      <c r="F65" s="954">
        <v>315.121778825</v>
      </c>
      <c r="G65" s="954">
        <v>326.64776173456</v>
      </c>
      <c r="H65" s="954">
        <v>336.4148285372</v>
      </c>
      <c r="I65" s="954">
        <v>327.9680865724</v>
      </c>
      <c r="J65" s="954">
        <v>322.85109592282</v>
      </c>
      <c r="K65" s="954">
        <v>322.22703026536</v>
      </c>
      <c r="L65" s="954">
        <v>281.22214896658</v>
      </c>
      <c r="M65" s="954">
        <v>254.380414762048</v>
      </c>
      <c r="N65" s="954">
        <v>322.545168310344</v>
      </c>
      <c r="O65" s="954">
        <v>320.175665515604</v>
      </c>
      <c r="P65" s="954">
        <v>353.303407432368</v>
      </c>
      <c r="Q65" s="954">
        <v>377.034448343178</v>
      </c>
      <c r="R65" s="954">
        <v>356.847132829253</v>
      </c>
      <c r="S65" s="954">
        <v>447.08606330043</v>
      </c>
      <c r="T65" s="954">
        <v>558.485430852507</v>
      </c>
      <c r="U65" s="954">
        <v>600.210556835654</v>
      </c>
      <c r="V65" s="954">
        <v>621.040325457132</v>
      </c>
      <c r="W65" s="954">
        <v>577.274501117861</v>
      </c>
      <c r="X65" s="954">
        <v>556.098521753288</v>
      </c>
      <c r="Y65" s="954">
        <v>656.442989627553</v>
      </c>
      <c r="Z65" s="954">
        <v>718.573140225877</v>
      </c>
      <c r="AA65" s="954">
        <v>841.488705011092</v>
      </c>
      <c r="AB65" s="954">
        <v>795.611371742428</v>
      </c>
      <c r="AC65" s="954">
        <v>806.538287182641</v>
      </c>
      <c r="AD65" s="954">
        <v>923.134763091694</v>
      </c>
      <c r="AE65" s="954">
        <v>1030.47640022246</v>
      </c>
      <c r="AF65" s="64">
        <v>990.600221334865</v>
      </c>
      <c r="AG65" s="919">
        <v>-0.0413233499187265</v>
      </c>
      <c r="AH65" s="919">
        <v>0.0555369530688572</v>
      </c>
      <c r="AI65" s="919">
        <v>0.443582664370341</v>
      </c>
    </row>
    <row r="66" spans="8:8" s="920" ht="12.0" customFormat="1" customHeight="1">
      <c r="A66" s="849" t="s">
        <v>766</v>
      </c>
      <c r="B66" s="963">
        <v>0.0</v>
      </c>
      <c r="C66" s="963">
        <v>0.0</v>
      </c>
      <c r="D66" s="963">
        <v>0.225058020632581</v>
      </c>
      <c r="E66" s="963">
        <v>1.02114003626367</v>
      </c>
      <c r="F66" s="963">
        <v>1.04349132961976</v>
      </c>
      <c r="G66" s="963">
        <v>1.01677575757576</v>
      </c>
      <c r="H66" s="963">
        <v>1.63294907758908</v>
      </c>
      <c r="I66" s="963">
        <v>2.30700268960339</v>
      </c>
      <c r="J66" s="963">
        <v>2.65119565963876</v>
      </c>
      <c r="K66" s="963">
        <v>2.49084924991358</v>
      </c>
      <c r="L66" s="963">
        <v>2.43738507505983</v>
      </c>
      <c r="M66" s="963">
        <v>2.25295626212868</v>
      </c>
      <c r="N66" s="963">
        <v>5.40536942197583</v>
      </c>
      <c r="O66" s="963">
        <v>7.48210593300062</v>
      </c>
      <c r="P66" s="963">
        <v>7.80136585695866</v>
      </c>
      <c r="Q66" s="963">
        <v>22.8147249750147</v>
      </c>
      <c r="R66" s="963">
        <v>35.3276219221179</v>
      </c>
      <c r="S66" s="963">
        <v>45.9098975810975</v>
      </c>
      <c r="T66" s="963">
        <v>74.249448633042</v>
      </c>
      <c r="U66" s="963">
        <v>88.7632005402219</v>
      </c>
      <c r="V66" s="963">
        <v>105.678751061917</v>
      </c>
      <c r="W66" s="963">
        <v>108.645099351961</v>
      </c>
      <c r="X66" s="963">
        <v>107.385888985658</v>
      </c>
      <c r="Y66" s="963">
        <v>96.1673271609553</v>
      </c>
      <c r="Z66" s="963">
        <v>95.6927828229109</v>
      </c>
      <c r="AA66" s="963">
        <v>96.7716886994712</v>
      </c>
      <c r="AB66" s="963">
        <v>93.8594203702114</v>
      </c>
      <c r="AC66" s="963">
        <v>97.7989784562845</v>
      </c>
      <c r="AD66" s="963">
        <v>102.271561784332</v>
      </c>
      <c r="AE66" s="963">
        <v>112.244409332422</v>
      </c>
      <c r="AF66" s="65">
        <v>108.930668146954</v>
      </c>
      <c r="AG66" s="965">
        <v>-0.0321741277209682</v>
      </c>
      <c r="AH66" s="965">
        <v>0.0237482598570657</v>
      </c>
      <c r="AI66" s="965">
        <v>0.0487782608640598</v>
      </c>
    </row>
    <row r="67" spans="8:8" s="920" ht="12.0" customFormat="1" customHeight="1">
      <c r="A67" s="935"/>
      <c r="B67" s="954"/>
      <c r="C67" s="954"/>
      <c r="D67" s="954"/>
      <c r="E67" s="954"/>
      <c r="F67" s="954"/>
      <c r="G67" s="954"/>
      <c r="H67" s="954"/>
      <c r="I67" s="954"/>
      <c r="J67" s="954"/>
      <c r="K67" s="954"/>
      <c r="L67" s="954"/>
      <c r="M67" s="954"/>
      <c r="N67" s="954"/>
      <c r="O67" s="954"/>
      <c r="P67" s="954"/>
      <c r="Q67" s="954"/>
      <c r="R67" s="954"/>
      <c r="S67" s="954"/>
      <c r="T67" s="954"/>
      <c r="U67" s="954"/>
      <c r="V67" s="954"/>
      <c r="W67" s="954"/>
      <c r="X67" s="954"/>
      <c r="Y67" s="954"/>
      <c r="Z67" s="954"/>
      <c r="AA67" s="954"/>
      <c r="AB67" s="954"/>
      <c r="AC67" s="954"/>
      <c r="AD67" s="954"/>
      <c r="AE67" s="954"/>
      <c r="AF67" s="64"/>
      <c r="AG67" s="919"/>
      <c r="AH67" s="919"/>
      <c r="AI67" s="919"/>
    </row>
    <row r="68" spans="8:8" s="920" ht="12.0" customFormat="1" customHeight="1">
      <c r="A68" s="934" t="s">
        <v>781</v>
      </c>
      <c r="B68" s="954"/>
      <c r="C68" s="954"/>
      <c r="D68" s="954"/>
      <c r="E68" s="954"/>
      <c r="F68" s="954"/>
      <c r="G68" s="954"/>
      <c r="H68" s="954"/>
      <c r="I68" s="954"/>
      <c r="J68" s="954"/>
      <c r="K68" s="954"/>
      <c r="L68" s="954"/>
      <c r="M68" s="954"/>
      <c r="N68" s="954"/>
      <c r="O68" s="954"/>
      <c r="P68" s="954"/>
      <c r="Q68" s="954"/>
      <c r="R68" s="954"/>
      <c r="S68" s="954"/>
      <c r="T68" s="954"/>
      <c r="U68" s="954"/>
      <c r="V68" s="954"/>
      <c r="W68" s="954"/>
      <c r="X68" s="954"/>
      <c r="Y68" s="954"/>
      <c r="Z68" s="954"/>
      <c r="AA68" s="954"/>
      <c r="AB68" s="954"/>
      <c r="AC68" s="954"/>
      <c r="AD68" s="954"/>
      <c r="AE68" s="954"/>
      <c r="AF68" s="64"/>
      <c r="AG68" s="919"/>
      <c r="AH68" s="919"/>
      <c r="AI68" s="919"/>
    </row>
    <row r="69" spans="8:8" s="920" ht="12.0" customFormat="1" customHeight="1">
      <c r="A69" s="935" t="s">
        <v>96</v>
      </c>
      <c r="B69" s="954">
        <v>0.0</v>
      </c>
      <c r="C69" s="954">
        <v>0.0</v>
      </c>
      <c r="D69" s="954">
        <v>0.0</v>
      </c>
      <c r="E69" s="954">
        <v>0.0</v>
      </c>
      <c r="F69" s="954">
        <v>0.0</v>
      </c>
      <c r="G69" s="954">
        <v>0.0</v>
      </c>
      <c r="H69" s="954">
        <v>0.0</v>
      </c>
      <c r="I69" s="954">
        <v>0.0</v>
      </c>
      <c r="J69" s="954">
        <v>0.0</v>
      </c>
      <c r="K69" s="954">
        <v>0.0</v>
      </c>
      <c r="L69" s="954">
        <v>0.0</v>
      </c>
      <c r="M69" s="954">
        <v>1.27944639321075</v>
      </c>
      <c r="N69" s="954">
        <v>2.03859533239038</v>
      </c>
      <c r="O69" s="954">
        <v>1.68335869872702</v>
      </c>
      <c r="P69" s="954">
        <v>3.34444936350778</v>
      </c>
      <c r="Q69" s="954">
        <v>11.3175359264498</v>
      </c>
      <c r="R69" s="954">
        <v>32.5125541725601</v>
      </c>
      <c r="S69" s="954">
        <v>44.0735521923621</v>
      </c>
      <c r="T69" s="954">
        <v>37.8243306930693</v>
      </c>
      <c r="U69" s="954">
        <v>40.1016623762376</v>
      </c>
      <c r="V69" s="954">
        <v>32.4064264497878</v>
      </c>
      <c r="W69" s="954">
        <v>110.420654314003</v>
      </c>
      <c r="X69" s="954">
        <v>112.024994200849</v>
      </c>
      <c r="Y69" s="954">
        <v>178.039572560113</v>
      </c>
      <c r="Z69" s="954">
        <v>176.54647864215</v>
      </c>
      <c r="AA69" s="954">
        <v>186.178803253182</v>
      </c>
      <c r="AB69" s="954">
        <v>259.853846958982</v>
      </c>
      <c r="AC69" s="954">
        <v>247.374568599717</v>
      </c>
      <c r="AD69" s="954">
        <v>237.209820792079</v>
      </c>
      <c r="AE69" s="954">
        <v>225.887977793494</v>
      </c>
      <c r="AF69" s="64">
        <v>232.231787411598</v>
      </c>
      <c r="AG69" s="919">
        <v>0.0252749021595322</v>
      </c>
      <c r="AH69" s="919">
        <v>0.188702220926512</v>
      </c>
      <c r="AI69" s="919">
        <v>0.151999550690733</v>
      </c>
    </row>
    <row r="70" spans="8:8" s="920" ht="12.0" customFormat="1" customHeight="1">
      <c r="A70" s="935" t="s">
        <v>769</v>
      </c>
      <c r="B70" s="954">
        <v>0.0</v>
      </c>
      <c r="C70" s="954">
        <v>0.0</v>
      </c>
      <c r="D70" s="954">
        <v>0.0</v>
      </c>
      <c r="E70" s="954">
        <v>0.0</v>
      </c>
      <c r="F70" s="954">
        <v>0.0</v>
      </c>
      <c r="G70" s="954">
        <v>0.0</v>
      </c>
      <c r="H70" s="954">
        <v>0.0</v>
      </c>
      <c r="I70" s="954">
        <v>0.0</v>
      </c>
      <c r="J70" s="954">
        <v>0.0</v>
      </c>
      <c r="K70" s="954">
        <v>0.0</v>
      </c>
      <c r="L70" s="954">
        <v>0.0</v>
      </c>
      <c r="M70" s="954">
        <v>0.0</v>
      </c>
      <c r="N70" s="954">
        <v>0.0</v>
      </c>
      <c r="O70" s="954">
        <v>0.0</v>
      </c>
      <c r="P70" s="954">
        <v>0.0</v>
      </c>
      <c r="Q70" s="954">
        <v>0.0</v>
      </c>
      <c r="R70" s="954">
        <v>1.54724893917963</v>
      </c>
      <c r="S70" s="954">
        <v>3.11359971711457</v>
      </c>
      <c r="T70" s="954">
        <v>3.71590947666195</v>
      </c>
      <c r="U70" s="954">
        <v>2.06034916053748</v>
      </c>
      <c r="V70" s="954">
        <v>7.43923784582744</v>
      </c>
      <c r="W70" s="954">
        <v>14.648059761669</v>
      </c>
      <c r="X70" s="954">
        <v>20.6294805623762</v>
      </c>
      <c r="Y70" s="954">
        <v>18.0055841081726</v>
      </c>
      <c r="Z70" s="954">
        <v>18.6968448744514</v>
      </c>
      <c r="AA70" s="954">
        <v>14.8784716945046</v>
      </c>
      <c r="AB70" s="954">
        <v>12.5742836002229</v>
      </c>
      <c r="AC70" s="954">
        <v>20.9681116579633</v>
      </c>
      <c r="AD70" s="954">
        <v>21.2972813857178</v>
      </c>
      <c r="AE70" s="954">
        <v>24.3802850558667</v>
      </c>
      <c r="AF70" s="64">
        <v>20.2462753619704</v>
      </c>
      <c r="AG70" s="919">
        <v>-0.171832584259881</v>
      </c>
      <c r="AH70" s="919">
        <v>0.280294251163853</v>
      </c>
      <c r="AI70" s="919">
        <v>0.013251522508958</v>
      </c>
    </row>
    <row r="71" spans="8:8" s="920" ht="12.0" customFormat="1" customHeight="1">
      <c r="A71" s="935" t="s">
        <v>99</v>
      </c>
      <c r="B71" s="954">
        <v>0.0</v>
      </c>
      <c r="C71" s="954">
        <v>0.0</v>
      </c>
      <c r="D71" s="954">
        <v>0.0</v>
      </c>
      <c r="E71" s="954">
        <v>0.0</v>
      </c>
      <c r="F71" s="954">
        <v>0.0</v>
      </c>
      <c r="G71" s="954">
        <v>0.0</v>
      </c>
      <c r="H71" s="954">
        <v>0.0</v>
      </c>
      <c r="I71" s="954">
        <v>0.0</v>
      </c>
      <c r="J71" s="954">
        <v>0.0</v>
      </c>
      <c r="K71" s="954">
        <v>0.0</v>
      </c>
      <c r="L71" s="954">
        <v>0.0</v>
      </c>
      <c r="M71" s="954">
        <v>0.0</v>
      </c>
      <c r="N71" s="954">
        <v>0.0</v>
      </c>
      <c r="O71" s="954">
        <v>0.0</v>
      </c>
      <c r="P71" s="954">
        <v>0.0</v>
      </c>
      <c r="Q71" s="954">
        <v>0.0329169727754526</v>
      </c>
      <c r="R71" s="954">
        <v>2.27127112150623</v>
      </c>
      <c r="S71" s="954">
        <v>13.2984570012829</v>
      </c>
      <c r="T71" s="954">
        <v>37.0315943723842</v>
      </c>
      <c r="U71" s="954">
        <v>51.5150623935833</v>
      </c>
      <c r="V71" s="954">
        <v>78.9019837427599</v>
      </c>
      <c r="W71" s="954">
        <v>84.6361204002438</v>
      </c>
      <c r="X71" s="954">
        <v>90.6409991588057</v>
      </c>
      <c r="Y71" s="954">
        <v>96.4014693945099</v>
      </c>
      <c r="Z71" s="954">
        <v>111.63106643761</v>
      </c>
      <c r="AA71" s="954">
        <v>129.917926078149</v>
      </c>
      <c r="AB71" s="954">
        <v>125.068034936841</v>
      </c>
      <c r="AC71" s="954">
        <v>141.603615998299</v>
      </c>
      <c r="AD71" s="954">
        <v>175.62794865489</v>
      </c>
      <c r="AE71" s="954">
        <v>194.995801681375</v>
      </c>
      <c r="AF71" s="64">
        <v>212.278035312807</v>
      </c>
      <c r="AG71" s="919">
        <v>0.0856543518137964</v>
      </c>
      <c r="AH71" s="919">
        <v>0.142376085693287</v>
      </c>
      <c r="AI71" s="919">
        <v>0.1389394895018</v>
      </c>
    </row>
    <row r="72" spans="8:8" s="920" ht="12.0" customFormat="1" customHeight="1">
      <c r="A72" s="935" t="s">
        <v>215</v>
      </c>
      <c r="B72" s="954">
        <v>0.0</v>
      </c>
      <c r="C72" s="954">
        <v>0.0</v>
      </c>
      <c r="D72" s="954">
        <v>0.0</v>
      </c>
      <c r="E72" s="954">
        <v>0.0</v>
      </c>
      <c r="F72" s="954">
        <v>0.0</v>
      </c>
      <c r="G72" s="954">
        <v>0.0</v>
      </c>
      <c r="H72" s="954">
        <v>0.0</v>
      </c>
      <c r="I72" s="954">
        <v>0.0</v>
      </c>
      <c r="J72" s="954">
        <v>0.0</v>
      </c>
      <c r="K72" s="954">
        <v>0.0</v>
      </c>
      <c r="L72" s="954">
        <v>0.0</v>
      </c>
      <c r="M72" s="954">
        <v>0.0</v>
      </c>
      <c r="N72" s="954">
        <v>0.0</v>
      </c>
      <c r="O72" s="954">
        <v>0.0</v>
      </c>
      <c r="P72" s="954">
        <v>0.0</v>
      </c>
      <c r="Q72" s="954">
        <v>0.0</v>
      </c>
      <c r="R72" s="954">
        <v>2.92958424343706</v>
      </c>
      <c r="S72" s="954">
        <v>2.92958424343706</v>
      </c>
      <c r="T72" s="954">
        <v>7.80831885854585</v>
      </c>
      <c r="U72" s="954">
        <v>11.5248228753986</v>
      </c>
      <c r="V72" s="954">
        <v>40.5947574707791</v>
      </c>
      <c r="W72" s="954">
        <v>53.4399839436249</v>
      </c>
      <c r="X72" s="954">
        <v>62.6047824487855</v>
      </c>
      <c r="Y72" s="954">
        <v>62.630426062265</v>
      </c>
      <c r="Z72" s="954">
        <v>66.7263270571613</v>
      </c>
      <c r="AA72" s="954">
        <v>69.450160370007</v>
      </c>
      <c r="AB72" s="954">
        <v>70.1068096811154</v>
      </c>
      <c r="AC72" s="954">
        <v>77.6623258549159</v>
      </c>
      <c r="AD72" s="954">
        <v>75.5000843593668</v>
      </c>
      <c r="AE72" s="954">
        <v>78.3271060241758</v>
      </c>
      <c r="AF72" s="64">
        <v>50.0455256187449</v>
      </c>
      <c r="AG72" s="919">
        <v>-0.362815866137757</v>
      </c>
      <c r="AH72" s="919">
        <v>0.211233243984784</v>
      </c>
      <c r="AI72" s="919">
        <v>0.0327556252867684</v>
      </c>
    </row>
    <row r="73" spans="8:8" s="920" ht="12.0" customFormat="1" customHeight="1">
      <c r="A73" s="935" t="s">
        <v>353</v>
      </c>
      <c r="B73" s="954">
        <v>0.265603073188999</v>
      </c>
      <c r="C73" s="954">
        <v>0.29480432773762</v>
      </c>
      <c r="D73" s="954">
        <v>0.618757817028883</v>
      </c>
      <c r="E73" s="954">
        <v>0.995473808299876</v>
      </c>
      <c r="F73" s="954">
        <v>4.48639429657162</v>
      </c>
      <c r="G73" s="954">
        <v>7.6693199112375</v>
      </c>
      <c r="H73" s="954">
        <v>11.159709690368</v>
      </c>
      <c r="I73" s="954">
        <v>15.1797997324528</v>
      </c>
      <c r="J73" s="954">
        <v>13.6025184025611</v>
      </c>
      <c r="K73" s="954">
        <v>15.8076186878118</v>
      </c>
      <c r="L73" s="954">
        <v>26.1407209651833</v>
      </c>
      <c r="M73" s="954">
        <v>30.9056665961841</v>
      </c>
      <c r="N73" s="954">
        <v>38.3623066922265</v>
      </c>
      <c r="O73" s="954">
        <v>47.9672614936566</v>
      </c>
      <c r="P73" s="954">
        <v>65.9304605820785</v>
      </c>
      <c r="Q73" s="954">
        <v>103.736835979499</v>
      </c>
      <c r="R73" s="954">
        <v>162.938318088865</v>
      </c>
      <c r="S73" s="954">
        <v>229.50455265431</v>
      </c>
      <c r="T73" s="954">
        <v>303.594149258177</v>
      </c>
      <c r="U73" s="954">
        <v>356.819947531373</v>
      </c>
      <c r="V73" s="954">
        <v>418.226371700784</v>
      </c>
      <c r="W73" s="954">
        <v>447.148909562369</v>
      </c>
      <c r="X73" s="954">
        <v>493.968927542353</v>
      </c>
      <c r="Y73" s="954">
        <v>448.774877772745</v>
      </c>
      <c r="Z73" s="954">
        <v>484.036830656514</v>
      </c>
      <c r="AA73" s="954">
        <v>488.316440117174</v>
      </c>
      <c r="AB73" s="954">
        <v>502.305907668242</v>
      </c>
      <c r="AC73" s="954">
        <v>544.942348611925</v>
      </c>
      <c r="AD73" s="954">
        <v>596.22162768582</v>
      </c>
      <c r="AE73" s="954">
        <v>612.430735593464</v>
      </c>
      <c r="AF73" s="64">
        <v>629.908915493583</v>
      </c>
      <c r="AG73" s="919">
        <v>0.025728815315271</v>
      </c>
      <c r="AH73" s="919">
        <v>0.0555061918255213</v>
      </c>
      <c r="AI73" s="919">
        <v>0.41228581667597</v>
      </c>
    </row>
    <row r="74" spans="8:8" s="920" ht="12.0" customFormat="1" customHeight="1">
      <c r="A74" s="935" t="s">
        <v>356</v>
      </c>
      <c r="B74" s="954">
        <v>0.0</v>
      </c>
      <c r="C74" s="954">
        <v>0.0</v>
      </c>
      <c r="D74" s="954">
        <v>0.0</v>
      </c>
      <c r="E74" s="954">
        <v>0.0</v>
      </c>
      <c r="F74" s="954">
        <v>0.0</v>
      </c>
      <c r="G74" s="954">
        <v>0.0</v>
      </c>
      <c r="H74" s="954">
        <v>0.0</v>
      </c>
      <c r="I74" s="954">
        <v>0.0</v>
      </c>
      <c r="J74" s="954">
        <v>0.0</v>
      </c>
      <c r="K74" s="954">
        <v>0.0</v>
      </c>
      <c r="L74" s="954">
        <v>0.0</v>
      </c>
      <c r="M74" s="954">
        <v>0.0</v>
      </c>
      <c r="N74" s="954">
        <v>0.0</v>
      </c>
      <c r="O74" s="954">
        <v>0.0</v>
      </c>
      <c r="P74" s="954">
        <v>0.0</v>
      </c>
      <c r="Q74" s="954">
        <v>0.0</v>
      </c>
      <c r="R74" s="954">
        <v>0.0</v>
      </c>
      <c r="S74" s="954">
        <v>0.0</v>
      </c>
      <c r="T74" s="954">
        <v>0.296</v>
      </c>
      <c r="U74" s="954">
        <v>0.851</v>
      </c>
      <c r="V74" s="954">
        <v>1.406</v>
      </c>
      <c r="W74" s="954">
        <v>1.147</v>
      </c>
      <c r="X74" s="954">
        <v>1.221</v>
      </c>
      <c r="Y74" s="954">
        <v>0.962</v>
      </c>
      <c r="Z74" s="954">
        <v>1.02582249322493</v>
      </c>
      <c r="AA74" s="954">
        <v>0.807338269680437</v>
      </c>
      <c r="AB74" s="954">
        <v>1.21480988593156</v>
      </c>
      <c r="AC74" s="954">
        <v>1.69602387640449</v>
      </c>
      <c r="AD74" s="954">
        <v>1.95810519395135</v>
      </c>
      <c r="AE74" s="954">
        <v>2.50189604410441</v>
      </c>
      <c r="AF74" s="64">
        <v>2.92414312443808</v>
      </c>
      <c r="AG74" s="919">
        <v>0.165577470423366</v>
      </c>
      <c r="AH74" s="919">
        <v>0.113868622300148</v>
      </c>
      <c r="AI74" s="919">
        <v>0.00191390009965442</v>
      </c>
    </row>
    <row r="75" spans="8:8" s="920" ht="12.0" customFormat="1" customHeight="1">
      <c r="A75" s="935" t="s">
        <v>358</v>
      </c>
      <c r="B75" s="954">
        <v>0.0</v>
      </c>
      <c r="C75" s="954">
        <v>0.0</v>
      </c>
      <c r="D75" s="954">
        <v>0.0</v>
      </c>
      <c r="E75" s="954">
        <v>0.0</v>
      </c>
      <c r="F75" s="954">
        <v>0.0</v>
      </c>
      <c r="G75" s="954">
        <v>0.0</v>
      </c>
      <c r="H75" s="954">
        <v>0.0</v>
      </c>
      <c r="I75" s="954">
        <v>0.0</v>
      </c>
      <c r="J75" s="954">
        <v>0.0</v>
      </c>
      <c r="K75" s="954">
        <v>0.0</v>
      </c>
      <c r="L75" s="954">
        <v>0.0</v>
      </c>
      <c r="M75" s="954">
        <v>0.0</v>
      </c>
      <c r="N75" s="954">
        <v>0.0</v>
      </c>
      <c r="O75" s="954">
        <v>0.0</v>
      </c>
      <c r="P75" s="954">
        <v>0.0</v>
      </c>
      <c r="Q75" s="954">
        <v>0.0</v>
      </c>
      <c r="R75" s="954">
        <v>0.0</v>
      </c>
      <c r="S75" s="954">
        <v>0.0</v>
      </c>
      <c r="T75" s="954">
        <v>0.0</v>
      </c>
      <c r="U75" s="954">
        <v>0.0</v>
      </c>
      <c r="V75" s="954">
        <v>0.0</v>
      </c>
      <c r="W75" s="954">
        <v>0.0</v>
      </c>
      <c r="X75" s="954">
        <v>0.0</v>
      </c>
      <c r="Y75" s="954">
        <v>0.0</v>
      </c>
      <c r="Z75" s="954">
        <v>0.0</v>
      </c>
      <c r="AA75" s="954">
        <v>0.0</v>
      </c>
      <c r="AB75" s="954">
        <v>0.0</v>
      </c>
      <c r="AC75" s="954">
        <v>0.0</v>
      </c>
      <c r="AD75" s="954">
        <v>0.0</v>
      </c>
      <c r="AE75" s="954">
        <v>0.0</v>
      </c>
      <c r="AF75" s="64">
        <v>0.0</v>
      </c>
      <c r="AG75" s="955" t="s">
        <v>114</v>
      </c>
      <c r="AH75" s="955" t="s">
        <v>114</v>
      </c>
      <c r="AI75" s="919">
        <v>0.0</v>
      </c>
    </row>
    <row r="76" spans="8:8" s="920" ht="12.0" customFormat="1" customHeight="1">
      <c r="A76" s="935" t="s">
        <v>359</v>
      </c>
      <c r="B76" s="954">
        <v>0.0</v>
      </c>
      <c r="C76" s="954">
        <v>0.0</v>
      </c>
      <c r="D76" s="954">
        <v>0.0</v>
      </c>
      <c r="E76" s="954">
        <v>0.0</v>
      </c>
      <c r="F76" s="954">
        <v>0.0</v>
      </c>
      <c r="G76" s="954">
        <v>0.0</v>
      </c>
      <c r="H76" s="954">
        <v>0.0</v>
      </c>
      <c r="I76" s="954">
        <v>0.0</v>
      </c>
      <c r="J76" s="954">
        <v>0.0</v>
      </c>
      <c r="K76" s="954">
        <v>0.0</v>
      </c>
      <c r="L76" s="954">
        <v>0.0</v>
      </c>
      <c r="M76" s="954">
        <v>0.0</v>
      </c>
      <c r="N76" s="954">
        <v>0.0</v>
      </c>
      <c r="O76" s="954">
        <v>0.0</v>
      </c>
      <c r="P76" s="954">
        <v>0.0</v>
      </c>
      <c r="Q76" s="954">
        <v>0.0</v>
      </c>
      <c r="R76" s="954">
        <v>0.0</v>
      </c>
      <c r="S76" s="954">
        <v>0.0</v>
      </c>
      <c r="T76" s="954">
        <v>0.0</v>
      </c>
      <c r="U76" s="954">
        <v>0.0</v>
      </c>
      <c r="V76" s="954">
        <v>0.0</v>
      </c>
      <c r="W76" s="954">
        <v>0.0</v>
      </c>
      <c r="X76" s="954">
        <v>0.0</v>
      </c>
      <c r="Y76" s="954">
        <v>0.0</v>
      </c>
      <c r="Z76" s="954">
        <v>0.0</v>
      </c>
      <c r="AA76" s="954">
        <v>0.0</v>
      </c>
      <c r="AB76" s="954">
        <v>0.0</v>
      </c>
      <c r="AC76" s="954">
        <v>0.0</v>
      </c>
      <c r="AD76" s="954">
        <v>0.0</v>
      </c>
      <c r="AE76" s="954">
        <v>0.0</v>
      </c>
      <c r="AF76" s="64">
        <v>0.0</v>
      </c>
      <c r="AG76" s="966" t="s">
        <v>389</v>
      </c>
      <c r="AH76" s="966" t="s">
        <v>389</v>
      </c>
      <c r="AI76" s="966" t="s">
        <v>389</v>
      </c>
    </row>
    <row r="77" spans="8:8" s="920" ht="12.0" customFormat="1" customHeight="1">
      <c r="A77" s="935" t="s">
        <v>360</v>
      </c>
      <c r="B77" s="954">
        <v>0.0</v>
      </c>
      <c r="C77" s="954">
        <v>0.0</v>
      </c>
      <c r="D77" s="954">
        <v>0.0</v>
      </c>
      <c r="E77" s="954">
        <v>0.0</v>
      </c>
      <c r="F77" s="954">
        <v>0.0</v>
      </c>
      <c r="G77" s="954">
        <v>0.0</v>
      </c>
      <c r="H77" s="954">
        <v>0.0</v>
      </c>
      <c r="I77" s="954">
        <v>0.0</v>
      </c>
      <c r="J77" s="954">
        <v>0.0</v>
      </c>
      <c r="K77" s="954">
        <v>0.0</v>
      </c>
      <c r="L77" s="954">
        <v>0.0</v>
      </c>
      <c r="M77" s="954">
        <v>0.0</v>
      </c>
      <c r="N77" s="954">
        <v>0.151911829358714</v>
      </c>
      <c r="O77" s="954">
        <v>1.18856605297604</v>
      </c>
      <c r="P77" s="954">
        <v>1.49599529818248</v>
      </c>
      <c r="Q77" s="954">
        <v>8.46307543639253</v>
      </c>
      <c r="R77" s="954">
        <v>17.5833088619815</v>
      </c>
      <c r="S77" s="954">
        <v>27.100519433751</v>
      </c>
      <c r="T77" s="954">
        <v>48.4664523670342</v>
      </c>
      <c r="U77" s="954">
        <v>64.4743373422475</v>
      </c>
      <c r="V77" s="954">
        <v>76.8188515979832</v>
      </c>
      <c r="W77" s="954">
        <v>88.6223387082671</v>
      </c>
      <c r="X77" s="954">
        <v>119.954136610814</v>
      </c>
      <c r="Y77" s="954">
        <v>168.502108590032</v>
      </c>
      <c r="Z77" s="954">
        <v>217.255040711845</v>
      </c>
      <c r="AA77" s="954">
        <v>146.427968853783</v>
      </c>
      <c r="AB77" s="954">
        <v>216.466776828759</v>
      </c>
      <c r="AC77" s="954">
        <v>208.609518777443</v>
      </c>
      <c r="AD77" s="954">
        <v>280.689518611696</v>
      </c>
      <c r="AE77" s="954">
        <v>376.839125362844</v>
      </c>
      <c r="AF77" s="64">
        <v>380.210540615124</v>
      </c>
      <c r="AG77" s="919">
        <v>0.00618987913298774</v>
      </c>
      <c r="AH77" s="919">
        <v>0.193100176607059</v>
      </c>
      <c r="AI77" s="919">
        <v>0.248854095236116</v>
      </c>
    </row>
    <row r="78" spans="8:8" s="920" ht="12.0" customFormat="1" customHeight="1">
      <c r="A78" s="935"/>
      <c r="B78" s="963"/>
      <c r="C78" s="963"/>
      <c r="D78" s="963"/>
      <c r="E78" s="963"/>
      <c r="F78" s="963"/>
      <c r="G78" s="963"/>
      <c r="H78" s="963"/>
      <c r="I78" s="963"/>
      <c r="J78" s="963"/>
      <c r="K78" s="963"/>
      <c r="L78" s="963"/>
      <c r="M78" s="963"/>
      <c r="N78" s="963"/>
      <c r="O78" s="963"/>
      <c r="P78" s="963"/>
      <c r="Q78" s="963"/>
      <c r="R78" s="963"/>
      <c r="S78" s="963"/>
      <c r="T78" s="963"/>
      <c r="U78" s="963"/>
      <c r="V78" s="963"/>
      <c r="W78" s="963"/>
      <c r="X78" s="963"/>
      <c r="Y78" s="963"/>
      <c r="Z78" s="963"/>
      <c r="AA78" s="963"/>
      <c r="AB78" s="963"/>
      <c r="AC78" s="963"/>
      <c r="AD78" s="963"/>
      <c r="AE78" s="963"/>
      <c r="AF78" s="65"/>
      <c r="AG78" s="919"/>
      <c r="AH78" s="919"/>
      <c r="AI78" s="919"/>
    </row>
    <row r="79" spans="8:8" s="920" ht="12.0" customFormat="1" customHeight="1">
      <c r="A79" s="848" t="s">
        <v>194</v>
      </c>
      <c r="B79" s="957">
        <v>0.265603073188999</v>
      </c>
      <c r="C79" s="957">
        <v>0.29480432773762</v>
      </c>
      <c r="D79" s="957">
        <v>0.618757817028883</v>
      </c>
      <c r="E79" s="957">
        <v>0.995473808299876</v>
      </c>
      <c r="F79" s="957">
        <v>4.48639429657162</v>
      </c>
      <c r="G79" s="957">
        <v>7.6693199112375</v>
      </c>
      <c r="H79" s="957">
        <v>11.159709690368</v>
      </c>
      <c r="I79" s="957">
        <v>15.1797997324528</v>
      </c>
      <c r="J79" s="957">
        <v>13.6025184025611</v>
      </c>
      <c r="K79" s="957">
        <v>15.8076186878118</v>
      </c>
      <c r="L79" s="957">
        <v>26.1407209651833</v>
      </c>
      <c r="M79" s="957">
        <v>32.1851129893949</v>
      </c>
      <c r="N79" s="957">
        <v>40.5528138539756</v>
      </c>
      <c r="O79" s="957">
        <v>50.8391862453596</v>
      </c>
      <c r="P79" s="957">
        <v>70.7709052437688</v>
      </c>
      <c r="Q79" s="957">
        <v>123.550364315117</v>
      </c>
      <c r="R79" s="957">
        <v>219.782285427529</v>
      </c>
      <c r="S79" s="957">
        <v>320.020265242258</v>
      </c>
      <c r="T79" s="957">
        <v>438.736755025872</v>
      </c>
      <c r="U79" s="957">
        <v>527.347181679377</v>
      </c>
      <c r="V79" s="957">
        <v>655.793628807921</v>
      </c>
      <c r="W79" s="957">
        <v>800.063066690177</v>
      </c>
      <c r="X79" s="957">
        <v>901.044320523984</v>
      </c>
      <c r="Y79" s="957">
        <v>973.316038487838</v>
      </c>
      <c r="Z79" s="957">
        <v>1075.91841087296</v>
      </c>
      <c r="AA79" s="957">
        <v>1035.97710863648</v>
      </c>
      <c r="AB79" s="957">
        <v>1187.59046956009</v>
      </c>
      <c r="AC79" s="957">
        <v>1242.85651337667</v>
      </c>
      <c r="AD79" s="957">
        <v>1388.50438668352</v>
      </c>
      <c r="AE79" s="957">
        <v>1515.36292755532</v>
      </c>
      <c r="AF79" s="957">
        <v>1527.84522293826</v>
      </c>
      <c r="AG79" s="928">
        <v>0.00548241924890691</v>
      </c>
      <c r="AH79" s="928">
        <v>0.111327350863284</v>
      </c>
      <c r="AI79" s="928">
        <v>1.0</v>
      </c>
    </row>
    <row r="80" spans="8:8" s="920" ht="12.0" customFormat="1" customHeight="1">
      <c r="A80" s="831" t="s">
        <v>195</v>
      </c>
      <c r="B80" s="954">
        <v>0.265603073188999</v>
      </c>
      <c r="C80" s="954">
        <v>0.29480432773762</v>
      </c>
      <c r="D80" s="954">
        <v>0.618757817028883</v>
      </c>
      <c r="E80" s="954">
        <v>0.995473808299876</v>
      </c>
      <c r="F80" s="954">
        <v>4.48639429657162</v>
      </c>
      <c r="G80" s="954">
        <v>7.6693199112375</v>
      </c>
      <c r="H80" s="954">
        <v>11.159709690368</v>
      </c>
      <c r="I80" s="954">
        <v>15.1797997324528</v>
      </c>
      <c r="J80" s="954">
        <v>13.6025184025611</v>
      </c>
      <c r="K80" s="954">
        <v>15.8076186878118</v>
      </c>
      <c r="L80" s="954">
        <v>26.1407209651833</v>
      </c>
      <c r="M80" s="954">
        <v>32.1851129893949</v>
      </c>
      <c r="N80" s="954">
        <v>40.4009020246169</v>
      </c>
      <c r="O80" s="954">
        <v>49.6506201923836</v>
      </c>
      <c r="P80" s="954">
        <v>69.5051839455863</v>
      </c>
      <c r="Q80" s="954">
        <v>115.615403105949</v>
      </c>
      <c r="R80" s="954">
        <v>199.925852149402</v>
      </c>
      <c r="S80" s="954">
        <v>280.623282291301</v>
      </c>
      <c r="T80" s="954">
        <v>353.410658032926</v>
      </c>
      <c r="U80" s="954">
        <v>409.485772998796</v>
      </c>
      <c r="V80" s="954">
        <v>486.043991612427</v>
      </c>
      <c r="W80" s="954">
        <v>600.11636511532</v>
      </c>
      <c r="X80" s="954">
        <v>654.102279809795</v>
      </c>
      <c r="Y80" s="954">
        <v>679.893228318562</v>
      </c>
      <c r="Z80" s="954">
        <v>712.732634856706</v>
      </c>
      <c r="AA80" s="954">
        <v>719.730937312894</v>
      </c>
      <c r="AB80" s="954">
        <v>800.900634034242</v>
      </c>
      <c r="AC80" s="954">
        <v>839.706032217696</v>
      </c>
      <c r="AD80" s="954">
        <v>890.126196597193</v>
      </c>
      <c r="AE80" s="954">
        <v>895.03668468039</v>
      </c>
      <c r="AF80" s="64">
        <v>909.625107103452</v>
      </c>
      <c r="AG80" s="919">
        <v>0.0135224713466366</v>
      </c>
      <c r="AH80" s="919">
        <v>0.0813348547418653</v>
      </c>
      <c r="AI80" s="919">
        <v>0.595364696270813</v>
      </c>
    </row>
    <row r="81" spans="8:8" s="920" ht="12.0" customFormat="1" customHeight="1">
      <c r="A81" s="841" t="s">
        <v>765</v>
      </c>
      <c r="B81" s="954">
        <v>0.0</v>
      </c>
      <c r="C81" s="954">
        <v>0.0</v>
      </c>
      <c r="D81" s="954">
        <v>0.0</v>
      </c>
      <c r="E81" s="954">
        <v>0.0</v>
      </c>
      <c r="F81" s="954">
        <v>0.0</v>
      </c>
      <c r="G81" s="954">
        <v>0.0</v>
      </c>
      <c r="H81" s="954">
        <v>0.0</v>
      </c>
      <c r="I81" s="954">
        <v>0.0</v>
      </c>
      <c r="J81" s="954">
        <v>0.0</v>
      </c>
      <c r="K81" s="954">
        <v>0.0</v>
      </c>
      <c r="L81" s="954">
        <v>0.0</v>
      </c>
      <c r="M81" s="954">
        <v>0.0</v>
      </c>
      <c r="N81" s="954">
        <v>0.151911829358714</v>
      </c>
      <c r="O81" s="954">
        <v>1.18856605297604</v>
      </c>
      <c r="P81" s="954">
        <v>1.26572129818248</v>
      </c>
      <c r="Q81" s="954">
        <v>7.93496120916798</v>
      </c>
      <c r="R81" s="954">
        <v>19.856433278127</v>
      </c>
      <c r="S81" s="954">
        <v>39.3969829509573</v>
      </c>
      <c r="T81" s="954">
        <v>85.3260969929461</v>
      </c>
      <c r="U81" s="954">
        <v>117.861408680582</v>
      </c>
      <c r="V81" s="954">
        <v>169.749637195494</v>
      </c>
      <c r="W81" s="954">
        <v>199.946701574856</v>
      </c>
      <c r="X81" s="954">
        <v>246.942040714189</v>
      </c>
      <c r="Y81" s="954">
        <v>293.422810169276</v>
      </c>
      <c r="Z81" s="954">
        <v>363.185776016251</v>
      </c>
      <c r="AA81" s="954">
        <v>316.246171323587</v>
      </c>
      <c r="AB81" s="954">
        <v>386.689835525853</v>
      </c>
      <c r="AC81" s="954">
        <v>403.150481158972</v>
      </c>
      <c r="AD81" s="954">
        <v>498.378190086328</v>
      </c>
      <c r="AE81" s="954">
        <v>620.326242874934</v>
      </c>
      <c r="AF81" s="64">
        <v>618.220115834813</v>
      </c>
      <c r="AG81" s="919">
        <v>-0.00611815650758252</v>
      </c>
      <c r="AH81" s="919">
        <v>0.180660007656445</v>
      </c>
      <c r="AI81" s="919">
        <v>0.404635303729188</v>
      </c>
    </row>
    <row r="82" spans="8:8" s="920" ht="12.0" customFormat="1" customHeight="1">
      <c r="A82" s="849" t="s">
        <v>766</v>
      </c>
      <c r="B82" s="963">
        <v>0.265603073188999</v>
      </c>
      <c r="C82" s="963">
        <v>0.29480432773762</v>
      </c>
      <c r="D82" s="963">
        <v>0.618757817028883</v>
      </c>
      <c r="E82" s="963">
        <v>0.995473808299876</v>
      </c>
      <c r="F82" s="963">
        <v>4.48639429657162</v>
      </c>
      <c r="G82" s="963">
        <v>7.6693199112375</v>
      </c>
      <c r="H82" s="963">
        <v>11.159709690368</v>
      </c>
      <c r="I82" s="963">
        <v>15.1797997324528</v>
      </c>
      <c r="J82" s="963">
        <v>13.6025184025611</v>
      </c>
      <c r="K82" s="963">
        <v>15.8076186878118</v>
      </c>
      <c r="L82" s="963">
        <v>26.1407209651833</v>
      </c>
      <c r="M82" s="963">
        <v>30.9056665961841</v>
      </c>
      <c r="N82" s="963">
        <v>38.2971887759998</v>
      </c>
      <c r="O82" s="963">
        <v>47.2835233732764</v>
      </c>
      <c r="P82" s="963">
        <v>65.3118403779251</v>
      </c>
      <c r="Q82" s="963">
        <v>102.662390361758</v>
      </c>
      <c r="R82" s="963">
        <v>156.612821750603</v>
      </c>
      <c r="S82" s="963">
        <v>216.60250774015</v>
      </c>
      <c r="T82" s="963">
        <v>270.848282991218</v>
      </c>
      <c r="U82" s="963">
        <v>318.258625988502</v>
      </c>
      <c r="V82" s="963">
        <v>378.443397428564</v>
      </c>
      <c r="W82" s="963">
        <v>411.275153904434</v>
      </c>
      <c r="X82" s="963">
        <v>464.24511747354</v>
      </c>
      <c r="Y82" s="963">
        <v>403.306785037412</v>
      </c>
      <c r="Z82" s="963">
        <v>442.600070060694</v>
      </c>
      <c r="AA82" s="963">
        <v>456.313073546325</v>
      </c>
      <c r="AB82" s="963">
        <v>460.742245431448</v>
      </c>
      <c r="AC82" s="963">
        <v>494.219689488885</v>
      </c>
      <c r="AD82" s="963">
        <v>533.625053995746</v>
      </c>
      <c r="AE82" s="963">
        <v>529.703484218413</v>
      </c>
      <c r="AF82" s="65">
        <v>549.152031156099</v>
      </c>
      <c r="AG82" s="965">
        <v>0.0338833556635869</v>
      </c>
      <c r="AH82" s="965">
        <v>0.0522653375027977</v>
      </c>
      <c r="AI82" s="965">
        <v>0.359429098518239</v>
      </c>
    </row>
    <row r="83" spans="8:8" s="44" ht="11.45" customFormat="1" customHeight="1">
      <c r="A83" s="858"/>
      <c r="B83" s="940"/>
      <c r="C83" s="941"/>
      <c r="D83" s="941"/>
      <c r="E83" s="941"/>
      <c r="F83" s="941"/>
      <c r="G83" s="941"/>
      <c r="H83" s="941"/>
      <c r="I83" s="941"/>
      <c r="J83" s="941"/>
      <c r="K83" s="941"/>
      <c r="L83" s="942"/>
      <c r="M83" s="943"/>
      <c r="N83" s="943"/>
      <c r="AF83" s="22"/>
      <c r="AI83" s="967"/>
    </row>
    <row r="84" spans="8:8" s="44" ht="11.45" customFormat="1" customHeight="1">
      <c r="A84" s="858" t="s">
        <v>198</v>
      </c>
      <c r="B84" s="940"/>
      <c r="C84" s="941"/>
      <c r="D84" s="941"/>
      <c r="E84" s="941"/>
      <c r="F84" s="941"/>
      <c r="G84" s="941"/>
      <c r="H84" s="941"/>
      <c r="I84" s="941"/>
      <c r="J84" s="941"/>
      <c r="K84" s="941"/>
      <c r="L84" s="942"/>
      <c r="M84" s="943"/>
      <c r="N84" s="943"/>
      <c r="AF84" s="22"/>
      <c r="AI84" s="967"/>
    </row>
    <row r="85" spans="8:8" s="44" ht="11.45" customFormat="1" customHeight="1">
      <c r="A85" s="858" t="s">
        <v>782</v>
      </c>
      <c r="B85" s="940"/>
      <c r="C85" s="941"/>
      <c r="D85" s="941"/>
      <c r="E85" s="941"/>
      <c r="F85" s="941"/>
      <c r="G85" s="941"/>
      <c r="H85" s="941"/>
      <c r="I85" s="941"/>
      <c r="J85" s="941"/>
      <c r="K85" s="941"/>
      <c r="L85" s="942"/>
      <c r="M85" s="943"/>
      <c r="N85" s="943"/>
      <c r="AF85" s="22"/>
      <c r="AI85" s="967"/>
    </row>
    <row r="86" spans="8:8" s="44" ht="12.0" customFormat="1" customHeight="1">
      <c r="A86" s="858" t="s">
        <v>221</v>
      </c>
      <c r="L86" s="944"/>
      <c r="AF86" s="22"/>
    </row>
    <row r="87" spans="8:8" s="44" ht="12.0" customFormat="1" customHeight="1">
      <c r="A87" s="860" t="s">
        <v>332</v>
      </c>
      <c r="L87" s="944"/>
      <c r="AF87" s="22"/>
    </row>
    <row r="88" spans="8:8" s="44" ht="12.0" customFormat="1" customHeight="1">
      <c r="A88" s="860" t="s">
        <v>285</v>
      </c>
      <c r="L88" s="944"/>
      <c r="AF88" s="22"/>
    </row>
    <row r="89" spans="8:8" s="44" ht="12.0" customFormat="1" customHeight="1">
      <c r="A89" s="22" t="s">
        <v>784</v>
      </c>
      <c r="AF89" s="22"/>
    </row>
    <row r="90" spans="8:8" s="44" ht="12.0" customFormat="1" customHeight="1">
      <c r="A90" s="22" t="s">
        <v>230</v>
      </c>
      <c r="AF90" s="22"/>
    </row>
  </sheetData>
  <mergeCells count="1">
    <mergeCell ref="AG2:AH2"/>
  </mergeCells>
  <hyperlinks>
    <hyperlink ref="L1" location="Contents!A1" display="Contents"/>
    <hyperlink ref="AK1" location="Contents!A1" display="Contents"/>
  </hyperlinks>
  <pageMargins left="0.7" right="0.7" top="0.75" bottom="0.75" header="0.3" footer="0.3"/>
</worksheet>
</file>

<file path=xl/worksheets/sheet67.xml><?xml version="1.0" encoding="utf-8"?>
<worksheet xmlns:r="http://schemas.openxmlformats.org/officeDocument/2006/relationships" xmlns="http://schemas.openxmlformats.org/spreadsheetml/2006/main">
  <dimension ref="A1:AQ121"/>
  <sheetViews>
    <sheetView workbookViewId="0" showGridLines="0">
      <pane xSplit="1" ySplit="3" topLeftCell="X106" state="frozen" activePane="bottomRight"/>
      <selection pane="bottomRight" activeCell="AP1" sqref="AP1"/>
    </sheetView>
  </sheetViews>
  <sheetFormatPr defaultRowHeight="10.2" defaultColWidth="9"/>
  <cols>
    <col min="1" max="1" customWidth="1" width="30.664062" style="45"/>
    <col min="2" max="36" customWidth="1" width="8.5" style="45"/>
    <col min="37" max="37" customWidth="1" width="8.5" style="47"/>
    <col min="38" max="38" customWidth="1" width="10.832031" style="45"/>
    <col min="39" max="39" customWidth="1" width="11.832031" style="45"/>
    <col min="40" max="16384" customWidth="0" width="9.1640625" style="45"/>
  </cols>
  <sheetData>
    <row r="1" spans="8:8" ht="13.2">
      <c r="A1" s="968" t="s">
        <v>785</v>
      </c>
      <c r="L1" s="21" t="s">
        <v>89</v>
      </c>
      <c r="AN1" s="455"/>
      <c r="AP1" s="21" t="s">
        <v>89</v>
      </c>
    </row>
    <row r="2" spans="8:8">
      <c r="AL2" s="455" t="s">
        <v>90</v>
      </c>
      <c r="AM2" s="455"/>
      <c r="AN2" s="455" t="s">
        <v>91</v>
      </c>
    </row>
    <row r="3" spans="8:8">
      <c r="A3" s="45" t="s">
        <v>723</v>
      </c>
      <c r="B3" s="45">
        <v>1985.0</v>
      </c>
      <c r="C3" s="45">
        <v>1986.0</v>
      </c>
      <c r="D3" s="45">
        <v>1987.0</v>
      </c>
      <c r="E3" s="45">
        <v>1988.0</v>
      </c>
      <c r="F3" s="45">
        <v>1989.0</v>
      </c>
      <c r="G3" s="45">
        <v>1990.0</v>
      </c>
      <c r="H3" s="45">
        <v>1991.0</v>
      </c>
      <c r="I3" s="45">
        <v>1992.0</v>
      </c>
      <c r="J3" s="45">
        <v>1993.0</v>
      </c>
      <c r="K3" s="45">
        <v>1994.0</v>
      </c>
      <c r="L3" s="45">
        <v>1995.0</v>
      </c>
      <c r="M3" s="45">
        <v>1996.0</v>
      </c>
      <c r="N3" s="45">
        <v>1997.0</v>
      </c>
      <c r="O3" s="45">
        <v>1998.0</v>
      </c>
      <c r="P3" s="45">
        <v>1999.0</v>
      </c>
      <c r="Q3" s="45">
        <v>2000.0</v>
      </c>
      <c r="R3" s="45">
        <v>2001.0</v>
      </c>
      <c r="S3" s="45">
        <v>2002.0</v>
      </c>
      <c r="T3" s="45">
        <v>2003.0</v>
      </c>
      <c r="U3" s="45">
        <v>2004.0</v>
      </c>
      <c r="V3" s="45">
        <v>2005.0</v>
      </c>
      <c r="W3" s="45">
        <v>2006.0</v>
      </c>
      <c r="X3" s="45">
        <v>2007.0</v>
      </c>
      <c r="Y3" s="45">
        <v>2008.0</v>
      </c>
      <c r="Z3" s="45">
        <v>2009.0</v>
      </c>
      <c r="AA3" s="45">
        <v>2010.0</v>
      </c>
      <c r="AB3" s="45">
        <v>2011.0</v>
      </c>
      <c r="AC3" s="45">
        <v>2012.0</v>
      </c>
      <c r="AD3" s="45">
        <v>2013.0</v>
      </c>
      <c r="AE3" s="45">
        <v>2014.0</v>
      </c>
      <c r="AF3" s="45">
        <v>2015.0</v>
      </c>
      <c r="AG3" s="45">
        <v>2016.0</v>
      </c>
      <c r="AH3" s="45">
        <v>2017.0</v>
      </c>
      <c r="AI3" s="45">
        <v>2018.0</v>
      </c>
      <c r="AJ3" s="45">
        <v>2019.0</v>
      </c>
      <c r="AK3" s="47">
        <v>2020.0</v>
      </c>
      <c r="AL3" s="455">
        <v>2020.0</v>
      </c>
      <c r="AM3" s="455" t="s">
        <v>93</v>
      </c>
      <c r="AN3" s="455">
        <v>2020.0</v>
      </c>
    </row>
    <row r="4" spans="8:8">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1"/>
      <c r="AL4" s="50"/>
      <c r="AM4" s="50"/>
      <c r="AN4" s="50"/>
    </row>
    <row r="5" spans="8:8">
      <c r="A5" s="45" t="s">
        <v>94</v>
      </c>
      <c r="B5" s="433">
        <v>459.0164002</v>
      </c>
      <c r="C5" s="433">
        <v>468.584033</v>
      </c>
      <c r="D5" s="433">
        <v>496.3976998</v>
      </c>
      <c r="E5" s="433">
        <v>506.0157646</v>
      </c>
      <c r="F5" s="433">
        <v>498.092586549705</v>
      </c>
      <c r="G5" s="433">
        <v>480.59324242424</v>
      </c>
      <c r="H5" s="433">
        <v>506.994858479529</v>
      </c>
      <c r="I5" s="433">
        <v>518.62681244061</v>
      </c>
      <c r="J5" s="433">
        <v>530.232161138111</v>
      </c>
      <c r="K5" s="433">
        <v>553.054843966393</v>
      </c>
      <c r="L5" s="433">
        <v>557.868693086519</v>
      </c>
      <c r="M5" s="433">
        <v>571.621601311063</v>
      </c>
      <c r="N5" s="433">
        <v>572.341440486301</v>
      </c>
      <c r="O5" s="433">
        <v>561.991312552045</v>
      </c>
      <c r="P5" s="433">
        <v>577.773644950221</v>
      </c>
      <c r="Q5" s="433">
        <v>603.8161068624</v>
      </c>
      <c r="R5" s="433">
        <v>587.754602767947</v>
      </c>
      <c r="S5" s="433">
        <v>599.791954643379</v>
      </c>
      <c r="T5" s="433">
        <v>588.269629969721</v>
      </c>
      <c r="U5" s="433">
        <v>598.509646967121</v>
      </c>
      <c r="V5" s="433">
        <v>624.240403699813</v>
      </c>
      <c r="W5" s="433">
        <v>612.022441399046</v>
      </c>
      <c r="X5" s="433">
        <v>637.083955714801</v>
      </c>
      <c r="Y5" s="433">
        <v>635.100094687795</v>
      </c>
      <c r="Z5" s="433">
        <v>613.876574041605</v>
      </c>
      <c r="AA5" s="433">
        <v>607.011292900825</v>
      </c>
      <c r="AB5" s="433">
        <v>638.281612897738</v>
      </c>
      <c r="AC5" s="433">
        <v>636.549323518033</v>
      </c>
      <c r="AD5" s="433">
        <v>655.681024523332</v>
      </c>
      <c r="AE5" s="433">
        <v>647.552345711787</v>
      </c>
      <c r="AF5" s="433">
        <v>659.349360083689</v>
      </c>
      <c r="AG5" s="433">
        <v>663.745637561009</v>
      </c>
      <c r="AH5" s="433">
        <v>660.056536878462</v>
      </c>
      <c r="AI5" s="433">
        <v>655.815930110614</v>
      </c>
      <c r="AJ5" s="433">
        <v>648.675984283926</v>
      </c>
      <c r="AK5" s="435">
        <v>643.855154772729</v>
      </c>
      <c r="AL5" s="456">
        <v>-0.0101437339444649</v>
      </c>
      <c r="AM5" s="456">
        <v>0.00552917475096404</v>
      </c>
      <c r="AN5" s="456">
        <v>0.0240036235123698</v>
      </c>
    </row>
    <row r="6" spans="8:8">
      <c r="A6" s="45" t="s">
        <v>95</v>
      </c>
      <c r="B6" s="433">
        <v>96.2075320337497</v>
      </c>
      <c r="C6" s="433">
        <v>99.5898953086769</v>
      </c>
      <c r="D6" s="433">
        <v>106.165401073096</v>
      </c>
      <c r="E6" s="433">
        <v>112.230823481158</v>
      </c>
      <c r="F6" s="433">
        <v>120.047160935254</v>
      </c>
      <c r="G6" s="433">
        <v>117.591542988845</v>
      </c>
      <c r="H6" s="433">
        <v>128.571171404821</v>
      </c>
      <c r="I6" s="433">
        <v>132.275664527699</v>
      </c>
      <c r="J6" s="433">
        <v>134.642519421917</v>
      </c>
      <c r="K6" s="433">
        <v>146.127562027345</v>
      </c>
      <c r="L6" s="433">
        <v>150.356298694363</v>
      </c>
      <c r="M6" s="433">
        <v>156.590931311683</v>
      </c>
      <c r="N6" s="433">
        <v>166.748444966115</v>
      </c>
      <c r="O6" s="433">
        <v>181.059120144853</v>
      </c>
      <c r="P6" s="433">
        <v>189.978580637992</v>
      </c>
      <c r="Q6" s="433">
        <v>203.628061003746</v>
      </c>
      <c r="R6" s="433">
        <v>210.212142045305</v>
      </c>
      <c r="S6" s="433">
        <v>215.722271488399</v>
      </c>
      <c r="T6" s="433">
        <v>224.903083513256</v>
      </c>
      <c r="U6" s="433">
        <v>235.396556021651</v>
      </c>
      <c r="V6" s="433">
        <v>247.97075103171</v>
      </c>
      <c r="W6" s="433">
        <v>256.224960482758</v>
      </c>
      <c r="X6" s="433">
        <v>263.249536043933</v>
      </c>
      <c r="Y6" s="433">
        <v>269.299747993218</v>
      </c>
      <c r="Z6" s="433">
        <v>267.753582991981</v>
      </c>
      <c r="AA6" s="433">
        <v>275.567402442676</v>
      </c>
      <c r="AB6" s="433">
        <v>292.143241900381</v>
      </c>
      <c r="AC6" s="433">
        <v>296.395953848228</v>
      </c>
      <c r="AD6" s="433">
        <v>297.117848848805</v>
      </c>
      <c r="AE6" s="433">
        <v>303.315832742653</v>
      </c>
      <c r="AF6" s="433">
        <v>310.349642470502</v>
      </c>
      <c r="AG6" s="433">
        <v>319.440833588886</v>
      </c>
      <c r="AH6" s="433">
        <v>325.122054148987</v>
      </c>
      <c r="AI6" s="433">
        <v>335.054722490266</v>
      </c>
      <c r="AJ6" s="433">
        <v>322.584444702512</v>
      </c>
      <c r="AK6" s="435">
        <v>313.200004073935</v>
      </c>
      <c r="AL6" s="457">
        <v>-0.0317441789670594</v>
      </c>
      <c r="AM6" s="457">
        <v>0.0188044026185534</v>
      </c>
      <c r="AN6" s="457">
        <v>0.0116764382891632</v>
      </c>
    </row>
    <row r="7" spans="8:8">
      <c r="A7" s="45" t="s">
        <v>96</v>
      </c>
      <c r="B7" s="433">
        <v>2657.15007112571</v>
      </c>
      <c r="C7" s="433">
        <v>2676.11315475525</v>
      </c>
      <c r="D7" s="433">
        <v>2772.20526585762</v>
      </c>
      <c r="E7" s="433">
        <v>2914.44581467942</v>
      </c>
      <c r="F7" s="433">
        <v>3155.44967913807</v>
      </c>
      <c r="G7" s="433">
        <v>3232.77964875924</v>
      </c>
      <c r="H7" s="433">
        <v>3270.72440211342</v>
      </c>
      <c r="I7" s="433">
        <v>3284.38993460731</v>
      </c>
      <c r="J7" s="433">
        <v>3404.6778729246</v>
      </c>
      <c r="K7" s="433">
        <v>3458.52608073389</v>
      </c>
      <c r="L7" s="433">
        <v>3567.33119666789</v>
      </c>
      <c r="M7" s="433">
        <v>3663.38623916704</v>
      </c>
      <c r="N7" s="433">
        <v>3716.37732943884</v>
      </c>
      <c r="O7" s="433">
        <v>3855.80839495151</v>
      </c>
      <c r="P7" s="433">
        <v>3936.09771196518</v>
      </c>
      <c r="Q7" s="433">
        <v>4052.25310643025</v>
      </c>
      <c r="R7" s="433">
        <v>3984.46788970103</v>
      </c>
      <c r="S7" s="433">
        <v>4111.77553819857</v>
      </c>
      <c r="T7" s="433">
        <v>4137.97884160617</v>
      </c>
      <c r="U7" s="433">
        <v>4231.68274734714</v>
      </c>
      <c r="V7" s="433">
        <v>4322.78663222731</v>
      </c>
      <c r="W7" s="433">
        <v>4330.95164073878</v>
      </c>
      <c r="X7" s="433">
        <v>4431.83702116522</v>
      </c>
      <c r="Y7" s="433">
        <v>4390.10611698396</v>
      </c>
      <c r="Z7" s="433">
        <v>4206.49336059043</v>
      </c>
      <c r="AA7" s="433">
        <v>4394.25098481836</v>
      </c>
      <c r="AB7" s="433">
        <v>4363.37715520478</v>
      </c>
      <c r="AC7" s="433">
        <v>4310.56920219306</v>
      </c>
      <c r="AD7" s="433">
        <v>4330.2928875411</v>
      </c>
      <c r="AE7" s="433">
        <v>4363.32640725249</v>
      </c>
      <c r="AF7" s="433">
        <v>4348.66943998251</v>
      </c>
      <c r="AG7" s="433">
        <v>4347.9108141445</v>
      </c>
      <c r="AH7" s="433">
        <v>4302.53832755398</v>
      </c>
      <c r="AI7" s="433">
        <v>4461.58645271973</v>
      </c>
      <c r="AJ7" s="433">
        <v>4411.15935199945</v>
      </c>
      <c r="AK7" s="435">
        <v>4286.58316583801</v>
      </c>
      <c r="AL7" s="457">
        <v>-0.0308962227725039</v>
      </c>
      <c r="AM7" s="457">
        <v>0.00476212071483006</v>
      </c>
      <c r="AN7" s="457">
        <v>0.159808503053078</v>
      </c>
    </row>
    <row r="8" spans="8:8" s="47" ht="10.2" customFormat="1">
      <c r="A8" s="54" t="s">
        <v>97</v>
      </c>
      <c r="B8" s="436">
        <v>3212.37400335946</v>
      </c>
      <c r="C8" s="436">
        <v>3244.28708306393</v>
      </c>
      <c r="D8" s="436">
        <v>3374.76836673072</v>
      </c>
      <c r="E8" s="436">
        <v>3532.69240276058</v>
      </c>
      <c r="F8" s="436">
        <v>3773.58942662303</v>
      </c>
      <c r="G8" s="436">
        <v>3830.96443417232</v>
      </c>
      <c r="H8" s="436">
        <v>3906.29043199777</v>
      </c>
      <c r="I8" s="436">
        <v>3935.29241157562</v>
      </c>
      <c r="J8" s="436">
        <v>4069.55255348462</v>
      </c>
      <c r="K8" s="436">
        <v>4157.70848672762</v>
      </c>
      <c r="L8" s="436">
        <v>4275.55618844877</v>
      </c>
      <c r="M8" s="436">
        <v>4391.59877178979</v>
      </c>
      <c r="N8" s="436">
        <v>4455.46721489126</v>
      </c>
      <c r="O8" s="436">
        <v>4598.85882764841</v>
      </c>
      <c r="P8" s="436">
        <v>4703.84993755339</v>
      </c>
      <c r="Q8" s="436">
        <v>4859.6972742964</v>
      </c>
      <c r="R8" s="436">
        <v>4782.43463451428</v>
      </c>
      <c r="S8" s="436">
        <v>4927.28976433035</v>
      </c>
      <c r="T8" s="436">
        <v>4951.15155508915</v>
      </c>
      <c r="U8" s="436">
        <v>5065.58895033591</v>
      </c>
      <c r="V8" s="436">
        <v>5194.99778695883</v>
      </c>
      <c r="W8" s="436">
        <v>5199.19904262058</v>
      </c>
      <c r="X8" s="436">
        <v>5332.17051292396</v>
      </c>
      <c r="Y8" s="436">
        <v>5294.50595966497</v>
      </c>
      <c r="Z8" s="436">
        <v>5088.12351762402</v>
      </c>
      <c r="AA8" s="436">
        <v>5276.82968016186</v>
      </c>
      <c r="AB8" s="436">
        <v>5293.8020100029</v>
      </c>
      <c r="AC8" s="436">
        <v>5243.51447955932</v>
      </c>
      <c r="AD8" s="436">
        <v>5283.09176091324</v>
      </c>
      <c r="AE8" s="436">
        <v>5314.19458570693</v>
      </c>
      <c r="AF8" s="436">
        <v>5318.3684425367</v>
      </c>
      <c r="AG8" s="436">
        <v>5331.0972852944</v>
      </c>
      <c r="AH8" s="436">
        <v>5287.71691858143</v>
      </c>
      <c r="AI8" s="436">
        <v>5452.45710532061</v>
      </c>
      <c r="AJ8" s="436">
        <v>5382.41978098589</v>
      </c>
      <c r="AK8" s="436">
        <v>5243.63832468467</v>
      </c>
      <c r="AL8" s="458">
        <v>-0.0284460044366348</v>
      </c>
      <c r="AM8" s="458">
        <v>0.00563873258923175</v>
      </c>
      <c r="AN8" s="458">
        <v>0.195488564854611</v>
      </c>
    </row>
    <row r="9" spans="8:8">
      <c r="B9" s="433"/>
      <c r="C9" s="433"/>
      <c r="D9" s="433"/>
      <c r="E9" s="433"/>
      <c r="F9" s="433"/>
      <c r="G9" s="433"/>
      <c r="H9" s="433"/>
      <c r="I9" s="433"/>
      <c r="J9" s="433"/>
      <c r="K9" s="433"/>
      <c r="L9" s="433"/>
      <c r="M9" s="433"/>
      <c r="N9" s="433"/>
      <c r="O9" s="433"/>
      <c r="P9" s="433"/>
      <c r="Q9" s="433"/>
      <c r="R9" s="433"/>
      <c r="S9" s="433"/>
      <c r="T9" s="433"/>
      <c r="U9" s="433"/>
      <c r="V9" s="433"/>
      <c r="W9" s="433"/>
      <c r="X9" s="433"/>
      <c r="Y9" s="433"/>
      <c r="Z9" s="433"/>
      <c r="AA9" s="433"/>
      <c r="AB9" s="433"/>
      <c r="AC9" s="433"/>
      <c r="AD9" s="433"/>
      <c r="AE9" s="433"/>
      <c r="AF9" s="433"/>
      <c r="AG9" s="433"/>
      <c r="AH9" s="433"/>
      <c r="AI9" s="433"/>
      <c r="AJ9" s="433"/>
      <c r="AK9" s="435"/>
      <c r="AL9" s="457"/>
      <c r="AM9" s="457"/>
      <c r="AN9" s="457"/>
    </row>
    <row r="10" spans="8:8">
      <c r="A10" s="45" t="s">
        <v>98</v>
      </c>
      <c r="B10" s="433">
        <v>45.303728</v>
      </c>
      <c r="C10" s="433">
        <v>49.022193</v>
      </c>
      <c r="D10" s="433">
        <v>52.115279</v>
      </c>
      <c r="E10" s="433">
        <v>52.49952</v>
      </c>
      <c r="F10" s="433">
        <v>50.862813</v>
      </c>
      <c r="G10" s="433">
        <v>51.004894</v>
      </c>
      <c r="H10" s="433">
        <v>53.85427</v>
      </c>
      <c r="I10" s="433">
        <v>56.107097</v>
      </c>
      <c r="J10" s="433">
        <v>61.868779</v>
      </c>
      <c r="K10" s="433">
        <v>65.622035</v>
      </c>
      <c r="L10" s="433">
        <v>67.169254</v>
      </c>
      <c r="M10" s="433">
        <v>69.75982</v>
      </c>
      <c r="N10" s="433">
        <v>72.46247</v>
      </c>
      <c r="O10" s="433">
        <v>74.169556</v>
      </c>
      <c r="P10" s="433">
        <v>80.744735</v>
      </c>
      <c r="Q10" s="433">
        <v>88.977961</v>
      </c>
      <c r="R10" s="433">
        <v>90.1377707906977</v>
      </c>
      <c r="S10" s="433">
        <v>84.590008372093</v>
      </c>
      <c r="T10" s="433">
        <v>92.0594430232558</v>
      </c>
      <c r="U10" s="433">
        <v>100.260821</v>
      </c>
      <c r="V10" s="433">
        <v>105.750115</v>
      </c>
      <c r="W10" s="433">
        <v>113.423565</v>
      </c>
      <c r="X10" s="433">
        <v>113.52504192</v>
      </c>
      <c r="Y10" s="433">
        <v>121.90524828</v>
      </c>
      <c r="Z10" s="433">
        <v>122.326014915542</v>
      </c>
      <c r="AA10" s="433">
        <v>125.9920532819</v>
      </c>
      <c r="AB10" s="433">
        <v>129.48330815</v>
      </c>
      <c r="AC10" s="433">
        <v>136.03362497515</v>
      </c>
      <c r="AD10" s="433">
        <v>139.441423</v>
      </c>
      <c r="AE10" s="433">
        <v>138.551146497723</v>
      </c>
      <c r="AF10" s="433">
        <v>145.42155585119</v>
      </c>
      <c r="AG10" s="433">
        <v>147.19282085721</v>
      </c>
      <c r="AH10" s="433">
        <v>145.618454</v>
      </c>
      <c r="AI10" s="433">
        <v>146.773875484766</v>
      </c>
      <c r="AJ10" s="433">
        <v>139.529922452679</v>
      </c>
      <c r="AK10" s="435">
        <v>142.506533395347</v>
      </c>
      <c r="AL10" s="457">
        <v>0.0185426092417134</v>
      </c>
      <c r="AM10" s="457">
        <v>0.0132458939999038</v>
      </c>
      <c r="AN10" s="457">
        <v>0.00531279923802477</v>
      </c>
    </row>
    <row r="11" spans="8:8">
      <c r="A11" s="45" t="s">
        <v>99</v>
      </c>
      <c r="B11" s="433">
        <v>193.68223389625</v>
      </c>
      <c r="C11" s="433">
        <v>202.128899486862</v>
      </c>
      <c r="D11" s="433">
        <v>203.331471892489</v>
      </c>
      <c r="E11" s="433">
        <v>214.95284833692</v>
      </c>
      <c r="F11" s="433">
        <v>221.739020508749</v>
      </c>
      <c r="G11" s="433">
        <v>222.820115230027</v>
      </c>
      <c r="H11" s="433">
        <v>234.376317575557</v>
      </c>
      <c r="I11" s="433">
        <v>241.761951938325</v>
      </c>
      <c r="J11" s="433">
        <v>252.003121578025</v>
      </c>
      <c r="K11" s="433">
        <v>260.04061036723</v>
      </c>
      <c r="L11" s="433">
        <v>275.60144269531</v>
      </c>
      <c r="M11" s="433">
        <v>291.278739913777</v>
      </c>
      <c r="N11" s="433">
        <v>307.980782842584</v>
      </c>
      <c r="O11" s="433">
        <v>321.748638344622</v>
      </c>
      <c r="P11" s="433">
        <v>334.726233688757</v>
      </c>
      <c r="Q11" s="433">
        <v>348.920938783066</v>
      </c>
      <c r="R11" s="433">
        <v>328.519465729641</v>
      </c>
      <c r="S11" s="433">
        <v>345.678824723845</v>
      </c>
      <c r="T11" s="433">
        <v>364.339838</v>
      </c>
      <c r="U11" s="433">
        <v>387.452415712014</v>
      </c>
      <c r="V11" s="433">
        <v>403.030772327632</v>
      </c>
      <c r="W11" s="433">
        <v>419.3834992</v>
      </c>
      <c r="X11" s="433">
        <v>445.148814206391</v>
      </c>
      <c r="Y11" s="433">
        <v>462.93857719062</v>
      </c>
      <c r="Z11" s="433">
        <v>466.158123021198</v>
      </c>
      <c r="AA11" s="433">
        <v>515.798687590754</v>
      </c>
      <c r="AB11" s="433">
        <v>531.758497291196</v>
      </c>
      <c r="AC11" s="433">
        <v>552.499326209194</v>
      </c>
      <c r="AD11" s="433">
        <v>570.834653499089</v>
      </c>
      <c r="AE11" s="433">
        <v>590.542117779729</v>
      </c>
      <c r="AF11" s="433">
        <v>581.227955168453</v>
      </c>
      <c r="AG11" s="433">
        <v>578.898308866703</v>
      </c>
      <c r="AH11" s="433">
        <v>589.32732740061</v>
      </c>
      <c r="AI11" s="433">
        <v>601.396487656437</v>
      </c>
      <c r="AJ11" s="433">
        <v>626.328386850434</v>
      </c>
      <c r="AK11" s="435">
        <v>620.119315776313</v>
      </c>
      <c r="AL11" s="457">
        <v>-0.0126185980237803</v>
      </c>
      <c r="AM11" s="457">
        <v>0.029975475416868</v>
      </c>
      <c r="AN11" s="457">
        <v>0.0231187255057346</v>
      </c>
    </row>
    <row r="12" spans="8:8">
      <c r="A12" s="45" t="s">
        <v>100</v>
      </c>
      <c r="B12" s="433">
        <v>14.04</v>
      </c>
      <c r="C12" s="433">
        <v>14.82</v>
      </c>
      <c r="D12" s="433">
        <v>15.637</v>
      </c>
      <c r="E12" s="433">
        <v>16.915</v>
      </c>
      <c r="F12" s="433">
        <v>17.811</v>
      </c>
      <c r="G12" s="433">
        <v>18.398</v>
      </c>
      <c r="H12" s="433">
        <v>19.963</v>
      </c>
      <c r="I12" s="433">
        <v>22.35</v>
      </c>
      <c r="J12" s="433">
        <v>24.013</v>
      </c>
      <c r="K12" s="433">
        <v>25.276</v>
      </c>
      <c r="L12" s="433">
        <v>28.027</v>
      </c>
      <c r="M12" s="433">
        <v>30.791</v>
      </c>
      <c r="N12" s="433">
        <v>33.292</v>
      </c>
      <c r="O12" s="433">
        <v>35.495</v>
      </c>
      <c r="P12" s="433">
        <v>38.384</v>
      </c>
      <c r="Q12" s="433">
        <v>41.268</v>
      </c>
      <c r="R12" s="433">
        <v>43.924</v>
      </c>
      <c r="S12" s="433">
        <v>45.491</v>
      </c>
      <c r="T12" s="433">
        <v>48.787</v>
      </c>
      <c r="U12" s="433">
        <v>49.743068636</v>
      </c>
      <c r="V12" s="433">
        <v>51.8986653538413</v>
      </c>
      <c r="W12" s="433">
        <v>54.8015506570137</v>
      </c>
      <c r="X12" s="433">
        <v>58.3059717331907</v>
      </c>
      <c r="Y12" s="433">
        <v>59.71478161</v>
      </c>
      <c r="Z12" s="433">
        <v>59.70077909</v>
      </c>
      <c r="AA12" s="433">
        <v>61.332643</v>
      </c>
      <c r="AB12" s="433">
        <v>65.22276124</v>
      </c>
      <c r="AC12" s="433">
        <v>69.74142329</v>
      </c>
      <c r="AD12" s="433">
        <v>72.96767833</v>
      </c>
      <c r="AE12" s="433">
        <v>71.616377</v>
      </c>
      <c r="AF12" s="433">
        <v>74.53855406</v>
      </c>
      <c r="AG12" s="433">
        <v>77.7480482180359</v>
      </c>
      <c r="AH12" s="433">
        <v>78.6055787776003</v>
      </c>
      <c r="AI12" s="433">
        <v>82.2998453249367</v>
      </c>
      <c r="AJ12" s="433">
        <v>83.6185178354616</v>
      </c>
      <c r="AK12" s="435">
        <v>84.2704798188128</v>
      </c>
      <c r="AL12" s="457">
        <v>0.00504331793540369</v>
      </c>
      <c r="AM12" s="457">
        <v>0.0342659965354148</v>
      </c>
      <c r="AN12" s="457">
        <v>0.00314169554407241</v>
      </c>
    </row>
    <row r="13" spans="8:8">
      <c r="A13" s="45" t="s">
        <v>101</v>
      </c>
      <c r="B13" s="433">
        <v>29.3746642362969</v>
      </c>
      <c r="C13" s="433">
        <v>31.6529300806851</v>
      </c>
      <c r="D13" s="433">
        <v>33.6802691941494</v>
      </c>
      <c r="E13" s="433">
        <v>35.4732537631556</v>
      </c>
      <c r="F13" s="433">
        <v>37.0208062296462</v>
      </c>
      <c r="G13" s="433">
        <v>38.2457062224413</v>
      </c>
      <c r="H13" s="433">
        <v>40.1235079089298</v>
      </c>
      <c r="I13" s="433">
        <v>36.6130987173225</v>
      </c>
      <c r="J13" s="433">
        <v>41.6910860637008</v>
      </c>
      <c r="K13" s="433">
        <v>45.0242838103424</v>
      </c>
      <c r="L13" s="433">
        <v>47.4834706086048</v>
      </c>
      <c r="M13" s="433">
        <v>48.3711213733397</v>
      </c>
      <c r="N13" s="433">
        <v>49.9063422805148</v>
      </c>
      <c r="O13" s="433">
        <v>50.2831428797712</v>
      </c>
      <c r="P13" s="433">
        <v>47.7747207502073</v>
      </c>
      <c r="Q13" s="433">
        <v>46.7801803974841</v>
      </c>
      <c r="R13" s="433">
        <v>48.2080028729576</v>
      </c>
      <c r="S13" s="433">
        <v>50.2826639398295</v>
      </c>
      <c r="T13" s="433">
        <v>52.1130527721369</v>
      </c>
      <c r="U13" s="433">
        <v>53.8385743189883</v>
      </c>
      <c r="V13" s="433">
        <v>55.8971084830227</v>
      </c>
      <c r="W13" s="433">
        <v>59.0659145196943</v>
      </c>
      <c r="X13" s="433">
        <v>60.5203020119911</v>
      </c>
      <c r="Y13" s="433">
        <v>61.3736404325238</v>
      </c>
      <c r="Z13" s="433">
        <v>63.1830121300508</v>
      </c>
      <c r="AA13" s="433">
        <v>64.6628407753371</v>
      </c>
      <c r="AB13" s="433">
        <v>66.1545461369015</v>
      </c>
      <c r="AC13" s="433">
        <v>67.7140930742743</v>
      </c>
      <c r="AD13" s="433">
        <v>69.8210865190298</v>
      </c>
      <c r="AE13" s="433">
        <v>72.7476191212244</v>
      </c>
      <c r="AF13" s="433">
        <v>75.0227978754757</v>
      </c>
      <c r="AG13" s="433">
        <v>74.4460343549373</v>
      </c>
      <c r="AH13" s="433">
        <v>75.086968045312</v>
      </c>
      <c r="AI13" s="433">
        <v>78.2771743829824</v>
      </c>
      <c r="AJ13" s="433">
        <v>79.97862053362</v>
      </c>
      <c r="AK13" s="435">
        <v>75.0014821679625</v>
      </c>
      <c r="AL13" s="457">
        <v>-0.0647930711171152</v>
      </c>
      <c r="AM13" s="457">
        <v>0.0238524133087943</v>
      </c>
      <c r="AN13" s="457">
        <v>0.00279613718626663</v>
      </c>
    </row>
    <row r="14" spans="8:8">
      <c r="A14" s="45" t="s">
        <v>102</v>
      </c>
      <c r="B14" s="433">
        <v>4.558</v>
      </c>
      <c r="C14" s="433">
        <v>5.012</v>
      </c>
      <c r="D14" s="433">
        <v>5.384</v>
      </c>
      <c r="E14" s="433">
        <v>5.641</v>
      </c>
      <c r="F14" s="433">
        <v>5.769</v>
      </c>
      <c r="G14" s="433">
        <v>6.3488547</v>
      </c>
      <c r="H14" s="433">
        <v>6.9744558</v>
      </c>
      <c r="I14" s="433">
        <v>7.1960273</v>
      </c>
      <c r="J14" s="433">
        <v>7.411305</v>
      </c>
      <c r="K14" s="433">
        <v>8.1439969</v>
      </c>
      <c r="L14" s="433">
        <v>8.4285968</v>
      </c>
      <c r="M14" s="433">
        <v>9.6792006</v>
      </c>
      <c r="N14" s="433">
        <v>10.3617494</v>
      </c>
      <c r="O14" s="433">
        <v>10.8903525</v>
      </c>
      <c r="P14" s="433">
        <v>10.30811927418</v>
      </c>
      <c r="Q14" s="433">
        <v>10.612439117316</v>
      </c>
      <c r="R14" s="433">
        <v>11.049801148575</v>
      </c>
      <c r="S14" s="433">
        <v>11.887558245805</v>
      </c>
      <c r="T14" s="433">
        <v>11.546131783839</v>
      </c>
      <c r="U14" s="433">
        <v>12.584844248351</v>
      </c>
      <c r="V14" s="433">
        <v>13.404022567388</v>
      </c>
      <c r="W14" s="433">
        <v>15.115849674445</v>
      </c>
      <c r="X14" s="433">
        <v>17.336655151754</v>
      </c>
      <c r="Y14" s="433">
        <v>18.608525816211</v>
      </c>
      <c r="Z14" s="433">
        <v>18.264615252906</v>
      </c>
      <c r="AA14" s="433">
        <v>19.509853832412</v>
      </c>
      <c r="AB14" s="433">
        <v>20.544142533206</v>
      </c>
      <c r="AC14" s="433">
        <v>22.84795784014</v>
      </c>
      <c r="AD14" s="433">
        <v>23.260330036923</v>
      </c>
      <c r="AE14" s="433">
        <v>24.307213342674</v>
      </c>
      <c r="AF14" s="433">
        <v>25.9501921301</v>
      </c>
      <c r="AG14" s="433">
        <v>27.313862000571</v>
      </c>
      <c r="AH14" s="433">
        <v>28.03291</v>
      </c>
      <c r="AI14" s="433">
        <v>29.671555556911</v>
      </c>
      <c r="AJ14" s="433">
        <v>32.859478924458</v>
      </c>
      <c r="AK14" s="435">
        <v>32.0452148128908</v>
      </c>
      <c r="AL14" s="457">
        <v>-0.0274447244087355</v>
      </c>
      <c r="AM14" s="457">
        <v>0.0604861827834586</v>
      </c>
      <c r="AN14" s="457">
        <v>0.00119468061417193</v>
      </c>
    </row>
    <row r="15" spans="8:8">
      <c r="A15" s="45" t="s">
        <v>103</v>
      </c>
      <c r="B15" s="433">
        <v>12.111</v>
      </c>
      <c r="C15" s="433">
        <v>12.948</v>
      </c>
      <c r="D15" s="433">
        <v>14.006</v>
      </c>
      <c r="E15" s="433">
        <v>13.552</v>
      </c>
      <c r="F15" s="433">
        <v>13.727</v>
      </c>
      <c r="G15" s="433">
        <v>13.808</v>
      </c>
      <c r="H15" s="433">
        <v>14.482</v>
      </c>
      <c r="I15" s="433">
        <v>13.122</v>
      </c>
      <c r="J15" s="433">
        <v>14.808</v>
      </c>
      <c r="K15" s="433">
        <v>15.866</v>
      </c>
      <c r="L15" s="433">
        <v>16.8801</v>
      </c>
      <c r="M15" s="433">
        <v>17.2798</v>
      </c>
      <c r="N15" s="433">
        <v>17.9534</v>
      </c>
      <c r="O15" s="433">
        <v>18.5825</v>
      </c>
      <c r="P15" s="433">
        <v>19.0496</v>
      </c>
      <c r="Q15" s="433">
        <v>19.9227</v>
      </c>
      <c r="R15" s="433">
        <v>20.7857</v>
      </c>
      <c r="S15" s="433">
        <v>21.9823</v>
      </c>
      <c r="T15" s="433">
        <v>22.9234</v>
      </c>
      <c r="U15" s="433">
        <v>24.267</v>
      </c>
      <c r="V15" s="433">
        <v>25.5097</v>
      </c>
      <c r="W15" s="433">
        <v>27.3698</v>
      </c>
      <c r="X15" s="433">
        <v>29.943</v>
      </c>
      <c r="Y15" s="433">
        <v>32.4631</v>
      </c>
      <c r="Z15" s="433">
        <v>32.9447</v>
      </c>
      <c r="AA15" s="433">
        <v>35.908</v>
      </c>
      <c r="AB15" s="433">
        <v>38.8065</v>
      </c>
      <c r="AC15" s="433">
        <v>41.036</v>
      </c>
      <c r="AD15" s="433">
        <v>43.3302</v>
      </c>
      <c r="AE15" s="433">
        <v>45.5498</v>
      </c>
      <c r="AF15" s="433">
        <v>48.27</v>
      </c>
      <c r="AG15" s="433">
        <v>51.662</v>
      </c>
      <c r="AH15" s="433">
        <v>52.7000533202729</v>
      </c>
      <c r="AI15" s="433">
        <v>54.893</v>
      </c>
      <c r="AJ15" s="433">
        <v>56.969</v>
      </c>
      <c r="AK15" s="435">
        <v>52.713</v>
      </c>
      <c r="AL15" s="457">
        <v>-0.0772354190904515</v>
      </c>
      <c r="AM15" s="457">
        <v>0.0562951942190077</v>
      </c>
      <c r="AN15" s="457">
        <v>0.00196519822327769</v>
      </c>
    </row>
    <row r="16" spans="8:8">
      <c r="A16" s="45" t="s">
        <v>104</v>
      </c>
      <c r="B16" s="433">
        <v>3.023</v>
      </c>
      <c r="C16" s="433">
        <v>3.291</v>
      </c>
      <c r="D16" s="433">
        <v>3.481</v>
      </c>
      <c r="E16" s="433">
        <v>3.485</v>
      </c>
      <c r="F16" s="433">
        <v>3.428</v>
      </c>
      <c r="G16" s="433">
        <v>3.577</v>
      </c>
      <c r="H16" s="433">
        <v>3.72</v>
      </c>
      <c r="I16" s="433">
        <v>3.976</v>
      </c>
      <c r="J16" s="433">
        <v>3.817</v>
      </c>
      <c r="K16" s="433">
        <v>4.069</v>
      </c>
      <c r="L16" s="433">
        <v>4.307</v>
      </c>
      <c r="M16" s="433">
        <v>4.541</v>
      </c>
      <c r="N16" s="433">
        <v>4.988</v>
      </c>
      <c r="O16" s="433">
        <v>5.169</v>
      </c>
      <c r="P16" s="433">
        <v>5.247</v>
      </c>
      <c r="Q16" s="433">
        <v>5.459127</v>
      </c>
      <c r="R16" s="433">
        <v>5.643635</v>
      </c>
      <c r="S16" s="433">
        <v>5.643965</v>
      </c>
      <c r="T16" s="433">
        <v>6.437498</v>
      </c>
      <c r="U16" s="433">
        <v>6.430175</v>
      </c>
      <c r="V16" s="433">
        <v>7.058339</v>
      </c>
      <c r="W16" s="433">
        <v>7.170686</v>
      </c>
      <c r="X16" s="433">
        <v>7.675881</v>
      </c>
      <c r="Y16" s="433">
        <v>7.71113</v>
      </c>
      <c r="Z16" s="433">
        <v>7.823535</v>
      </c>
      <c r="AA16" s="433">
        <v>8.485004</v>
      </c>
      <c r="AB16" s="433">
        <v>8.772004</v>
      </c>
      <c r="AC16" s="433">
        <v>9.132004</v>
      </c>
      <c r="AD16" s="433">
        <v>9.505004</v>
      </c>
      <c r="AE16" s="433">
        <v>9.895488</v>
      </c>
      <c r="AF16" s="433">
        <v>10.300151</v>
      </c>
      <c r="AG16" s="433">
        <v>10.011151</v>
      </c>
      <c r="AH16" s="433">
        <v>9.932578</v>
      </c>
      <c r="AI16" s="433">
        <v>9.224979</v>
      </c>
      <c r="AJ16" s="433">
        <v>9.69368075985442</v>
      </c>
      <c r="AK16" s="435">
        <v>9.04025504885516</v>
      </c>
      <c r="AL16" s="457">
        <v>-0.0699554563643532</v>
      </c>
      <c r="AM16" s="457">
        <v>0.0216651239004821</v>
      </c>
      <c r="AN16" s="457">
        <v>3.37030583726734E-4</v>
      </c>
    </row>
    <row r="17" spans="8:8">
      <c r="A17" s="45" t="s">
        <v>105</v>
      </c>
      <c r="B17" s="433">
        <v>47.29</v>
      </c>
      <c r="C17" s="433">
        <v>50.112</v>
      </c>
      <c r="D17" s="433">
        <v>54.132</v>
      </c>
      <c r="E17" s="433">
        <v>58.245</v>
      </c>
      <c r="F17" s="433">
        <v>57.62</v>
      </c>
      <c r="G17" s="433">
        <v>59.321</v>
      </c>
      <c r="H17" s="433">
        <v>63.337</v>
      </c>
      <c r="I17" s="433">
        <v>67.44</v>
      </c>
      <c r="J17" s="433">
        <v>69.382</v>
      </c>
      <c r="K17" s="433">
        <v>71.221</v>
      </c>
      <c r="L17" s="433">
        <v>73.446</v>
      </c>
      <c r="M17" s="433">
        <v>75.588</v>
      </c>
      <c r="N17" s="433">
        <v>78.066</v>
      </c>
      <c r="O17" s="433">
        <v>80.904</v>
      </c>
      <c r="P17" s="433">
        <v>80.585</v>
      </c>
      <c r="Q17" s="433">
        <v>85.211</v>
      </c>
      <c r="R17" s="433">
        <v>90.117</v>
      </c>
      <c r="S17" s="433">
        <v>89.3949</v>
      </c>
      <c r="T17" s="433">
        <v>90.0603</v>
      </c>
      <c r="U17" s="433">
        <v>96.8695</v>
      </c>
      <c r="V17" s="433">
        <v>104.36079</v>
      </c>
      <c r="W17" s="433">
        <v>110.64354</v>
      </c>
      <c r="X17" s="433">
        <v>113.69732</v>
      </c>
      <c r="Y17" s="433">
        <v>119.31733</v>
      </c>
      <c r="Z17" s="433">
        <v>124.84439</v>
      </c>
      <c r="AA17" s="433">
        <v>116.7162</v>
      </c>
      <c r="AB17" s="433">
        <v>122.89773</v>
      </c>
      <c r="AC17" s="433">
        <v>127.85427</v>
      </c>
      <c r="AD17" s="433">
        <v>130.0234</v>
      </c>
      <c r="AE17" s="433">
        <v>128.33705</v>
      </c>
      <c r="AF17" s="433">
        <v>123.75483</v>
      </c>
      <c r="AG17" s="433">
        <v>113.83724283</v>
      </c>
      <c r="AH17" s="433">
        <v>109.40397987</v>
      </c>
      <c r="AI17" s="433">
        <v>105.14336426</v>
      </c>
      <c r="AJ17" s="433">
        <v>89.751036</v>
      </c>
      <c r="AK17" s="435">
        <v>58.3886877166595</v>
      </c>
      <c r="AL17" s="457">
        <v>-0.351214666948163</v>
      </c>
      <c r="AM17" s="457">
        <v>-0.032464198987016</v>
      </c>
      <c r="AN17" s="457">
        <v>0.00217679406143257</v>
      </c>
    </row>
    <row r="18" spans="8:8">
      <c r="A18" s="45" t="s">
        <v>106</v>
      </c>
      <c r="B18" s="433">
        <v>11.1554377</v>
      </c>
      <c r="C18" s="433">
        <v>11.5762383</v>
      </c>
      <c r="D18" s="433">
        <v>12.6470576</v>
      </c>
      <c r="E18" s="433">
        <v>12.9869298</v>
      </c>
      <c r="F18" s="433">
        <v>13.8860209</v>
      </c>
      <c r="G18" s="433">
        <v>14.4935728631579</v>
      </c>
      <c r="H18" s="433">
        <v>15.2722367052632</v>
      </c>
      <c r="I18" s="433">
        <v>17.2811693157895</v>
      </c>
      <c r="J18" s="433">
        <v>18.2291673736842</v>
      </c>
      <c r="K18" s="433">
        <v>18.7719061578947</v>
      </c>
      <c r="L18" s="433">
        <v>19.8185538894737</v>
      </c>
      <c r="M18" s="433">
        <v>20.1099461524353</v>
      </c>
      <c r="N18" s="433">
        <v>21.0966123871579</v>
      </c>
      <c r="O18" s="433">
        <v>23.2248170349942</v>
      </c>
      <c r="P18" s="433">
        <v>24.7468437987753</v>
      </c>
      <c r="Q18" s="433">
        <v>26.617687855179</v>
      </c>
      <c r="R18" s="433">
        <v>28.4991797133</v>
      </c>
      <c r="S18" s="433">
        <v>30.1170980159368</v>
      </c>
      <c r="T18" s="433">
        <v>32.1475625055</v>
      </c>
      <c r="U18" s="433">
        <v>33.9739902074406</v>
      </c>
      <c r="V18" s="433">
        <v>35.8268060649425</v>
      </c>
      <c r="W18" s="433">
        <v>37.9538285595616</v>
      </c>
      <c r="X18" s="433">
        <v>39.9711003225011</v>
      </c>
      <c r="Y18" s="433">
        <v>40.8862840140061</v>
      </c>
      <c r="Z18" s="433">
        <v>41.5919095049881</v>
      </c>
      <c r="AA18" s="433">
        <v>43.0348026397103</v>
      </c>
      <c r="AB18" s="433">
        <v>44.4135846691233</v>
      </c>
      <c r="AC18" s="433">
        <v>46.2258487699752</v>
      </c>
      <c r="AD18" s="433">
        <v>47.6469600149697</v>
      </c>
      <c r="AE18" s="433">
        <v>48.9994892427468</v>
      </c>
      <c r="AF18" s="433">
        <v>51.8171389611754</v>
      </c>
      <c r="AG18" s="433">
        <v>53.4722507956178</v>
      </c>
      <c r="AH18" s="433">
        <v>54.2150675605319</v>
      </c>
      <c r="AI18" s="433">
        <v>57.0249481204687</v>
      </c>
      <c r="AJ18" s="433">
        <v>58.4491665130683</v>
      </c>
      <c r="AK18" s="435">
        <v>56.4755562840318</v>
      </c>
      <c r="AL18" s="457">
        <v>-0.0364062510138788</v>
      </c>
      <c r="AM18" s="457">
        <v>0.0346106540362514</v>
      </c>
      <c r="AN18" s="457">
        <v>0.00210547043173408</v>
      </c>
    </row>
    <row r="19" spans="8:8">
      <c r="A19" s="45" t="s">
        <v>107</v>
      </c>
      <c r="B19" s="433">
        <v>35.4430783746469</v>
      </c>
      <c r="C19" s="433">
        <v>37.5743035713958</v>
      </c>
      <c r="D19" s="433">
        <v>39.70092088378</v>
      </c>
      <c r="E19" s="433">
        <v>40.5414564333105</v>
      </c>
      <c r="F19" s="433">
        <v>41.0531142595599</v>
      </c>
      <c r="G19" s="433">
        <v>43.4224154273897</v>
      </c>
      <c r="H19" s="433">
        <v>42.256619282671</v>
      </c>
      <c r="I19" s="433">
        <v>45.0965729356989</v>
      </c>
      <c r="J19" s="433">
        <v>45.389291687614</v>
      </c>
      <c r="K19" s="433">
        <v>48.6050242029454</v>
      </c>
      <c r="L19" s="433">
        <v>51.178325015436</v>
      </c>
      <c r="M19" s="433">
        <v>54.0179526407742</v>
      </c>
      <c r="N19" s="433">
        <v>57.2934415902558</v>
      </c>
      <c r="O19" s="433">
        <v>61.4634173375982</v>
      </c>
      <c r="P19" s="433">
        <v>65.0251326935648</v>
      </c>
      <c r="Q19" s="433">
        <v>67.4273948328776</v>
      </c>
      <c r="R19" s="433">
        <v>68.1646880990072</v>
      </c>
      <c r="S19" s="433">
        <v>71.2885871298856</v>
      </c>
      <c r="T19" s="433">
        <v>73.2199151626137</v>
      </c>
      <c r="U19" s="433">
        <v>71.1656881269941</v>
      </c>
      <c r="V19" s="433">
        <v>73.8102086146325</v>
      </c>
      <c r="W19" s="433">
        <v>75.8856906043777</v>
      </c>
      <c r="X19" s="433">
        <v>76.1889555598244</v>
      </c>
      <c r="Y19" s="433">
        <v>73.0780041498462</v>
      </c>
      <c r="Z19" s="433">
        <v>72.5815969867777</v>
      </c>
      <c r="AA19" s="433">
        <v>73.8012077065505</v>
      </c>
      <c r="AB19" s="433">
        <v>74.1891169081338</v>
      </c>
      <c r="AC19" s="433">
        <v>76.0255904920605</v>
      </c>
      <c r="AD19" s="433">
        <v>76.6648645972004</v>
      </c>
      <c r="AE19" s="433">
        <v>75.873289668768</v>
      </c>
      <c r="AF19" s="433">
        <v>77.6639087663025</v>
      </c>
      <c r="AG19" s="433">
        <v>79.8626888459413</v>
      </c>
      <c r="AH19" s="433">
        <v>75.9210729654588</v>
      </c>
      <c r="AI19" s="433">
        <v>78.0092181057471</v>
      </c>
      <c r="AJ19" s="433">
        <v>81.625309145297</v>
      </c>
      <c r="AK19" s="435">
        <v>78.4477054160093</v>
      </c>
      <c r="AL19" s="457">
        <v>-0.0415550245107159</v>
      </c>
      <c r="AM19" s="457">
        <v>0.01181201434136</v>
      </c>
      <c r="AN19" s="457">
        <v>0.00292461615358172</v>
      </c>
    </row>
    <row r="20" spans="8:8">
      <c r="A20" s="45" t="s">
        <v>108</v>
      </c>
      <c r="B20" s="433">
        <v>11.8238500652</v>
      </c>
      <c r="C20" s="433">
        <v>20.83437025</v>
      </c>
      <c r="D20" s="433">
        <v>26.975184</v>
      </c>
      <c r="E20" s="433">
        <v>29.14025791</v>
      </c>
      <c r="F20" s="433">
        <v>33.3681057346</v>
      </c>
      <c r="G20" s="433">
        <v>37.1127491648719</v>
      </c>
      <c r="H20" s="433">
        <v>39.7185196012</v>
      </c>
      <c r="I20" s="433">
        <v>39.7363259771859</v>
      </c>
      <c r="J20" s="433">
        <v>43.3947831489</v>
      </c>
      <c r="K20" s="433">
        <v>48.5477581888141</v>
      </c>
      <c r="L20" s="433">
        <v>54.0420885488281</v>
      </c>
      <c r="M20" s="433">
        <v>57.3865898471719</v>
      </c>
      <c r="N20" s="433">
        <v>64.2476564888434</v>
      </c>
      <c r="O20" s="433">
        <v>66.9554509630443</v>
      </c>
      <c r="P20" s="433">
        <v>65.8431171372349</v>
      </c>
      <c r="Q20" s="433">
        <v>67.5131660502099</v>
      </c>
      <c r="R20" s="433">
        <v>61.3347294208191</v>
      </c>
      <c r="S20" s="433">
        <v>64.9333061329446</v>
      </c>
      <c r="T20" s="433">
        <v>67.522485628087</v>
      </c>
      <c r="U20" s="433">
        <v>65.2951845504811</v>
      </c>
      <c r="V20" s="433">
        <v>66.6591498937264</v>
      </c>
      <c r="W20" s="433">
        <v>67.5664263966878</v>
      </c>
      <c r="X20" s="433">
        <v>71.8648895990302</v>
      </c>
      <c r="Y20" s="433">
        <v>73.6864612295678</v>
      </c>
      <c r="Z20" s="433">
        <v>73.5411629875291</v>
      </c>
      <c r="AA20" s="433">
        <v>75.2336295050634</v>
      </c>
      <c r="AB20" s="433">
        <v>78.8516874701399</v>
      </c>
      <c r="AC20" s="433">
        <v>82.3119335916932</v>
      </c>
      <c r="AD20" s="433">
        <v>84.1127129692184</v>
      </c>
      <c r="AE20" s="433">
        <v>80.8399864033195</v>
      </c>
      <c r="AF20" s="433">
        <v>82.6382076258433</v>
      </c>
      <c r="AG20" s="433">
        <v>91.1471256942577</v>
      </c>
      <c r="AH20" s="433">
        <v>87.9505753695211</v>
      </c>
      <c r="AI20" s="433">
        <v>88.1761531982198</v>
      </c>
      <c r="AJ20" s="433">
        <v>80.2111207166443</v>
      </c>
      <c r="AK20" s="435">
        <v>73.8129722201285</v>
      </c>
      <c r="AL20" s="457">
        <v>-0.0822806516731907</v>
      </c>
      <c r="AM20" s="457">
        <v>0.00871948289318891</v>
      </c>
      <c r="AN20" s="457">
        <v>0.00275182823709222</v>
      </c>
    </row>
    <row r="21" spans="8:8" s="47" ht="10.2" customFormat="1">
      <c r="A21" s="54" t="s">
        <v>109</v>
      </c>
      <c r="B21" s="436">
        <v>407.804992272394</v>
      </c>
      <c r="C21" s="436">
        <v>438.971934688943</v>
      </c>
      <c r="D21" s="436">
        <v>461.090182570419</v>
      </c>
      <c r="E21" s="436">
        <v>483.432266243386</v>
      </c>
      <c r="F21" s="436">
        <v>496.284880632555</v>
      </c>
      <c r="G21" s="436">
        <v>508.552307607888</v>
      </c>
      <c r="H21" s="436">
        <v>534.077926873621</v>
      </c>
      <c r="I21" s="436">
        <v>550.680243184321</v>
      </c>
      <c r="J21" s="436">
        <v>582.007533851924</v>
      </c>
      <c r="K21" s="436">
        <v>611.187614627227</v>
      </c>
      <c r="L21" s="436">
        <v>646.381831557652</v>
      </c>
      <c r="M21" s="436">
        <v>678.803170527498</v>
      </c>
      <c r="N21" s="436">
        <v>717.648454989356</v>
      </c>
      <c r="O21" s="436">
        <v>748.88587506003</v>
      </c>
      <c r="P21" s="436">
        <v>772.43450234272</v>
      </c>
      <c r="Q21" s="436">
        <v>808.710595036133</v>
      </c>
      <c r="R21" s="436">
        <v>796.383972774997</v>
      </c>
      <c r="S21" s="436">
        <v>821.29021156034</v>
      </c>
      <c r="T21" s="436">
        <v>861.156626875432</v>
      </c>
      <c r="U21" s="436">
        <v>901.881261800269</v>
      </c>
      <c r="V21" s="436">
        <v>943.205677305186</v>
      </c>
      <c r="W21" s="436">
        <v>988.38035061178</v>
      </c>
      <c r="X21" s="436">
        <v>1034.17793150468</v>
      </c>
      <c r="Y21" s="436">
        <v>1071.68308272277</v>
      </c>
      <c r="Z21" s="436">
        <v>1082.95983888899</v>
      </c>
      <c r="AA21" s="436">
        <v>1140.47492233173</v>
      </c>
      <c r="AB21" s="436">
        <v>1181.0938783987</v>
      </c>
      <c r="AC21" s="436">
        <v>1231.42207224249</v>
      </c>
      <c r="AD21" s="436">
        <v>1267.60831296643</v>
      </c>
      <c r="AE21" s="436">
        <v>1287.25957705619</v>
      </c>
      <c r="AF21" s="436">
        <v>1296.60529143854</v>
      </c>
      <c r="AG21" s="436">
        <v>1305.59153346327</v>
      </c>
      <c r="AH21" s="436">
        <v>1306.79456530931</v>
      </c>
      <c r="AI21" s="436">
        <v>1330.89060109047</v>
      </c>
      <c r="AJ21" s="436">
        <v>1339.01423973152</v>
      </c>
      <c r="AK21" s="436">
        <v>1282.82120265701</v>
      </c>
      <c r="AL21" s="458">
        <v>-0.044583553532649</v>
      </c>
      <c r="AM21" s="458">
        <v>0.021450403739689</v>
      </c>
      <c r="AN21" s="458">
        <v>0.0478249757791153</v>
      </c>
    </row>
    <row r="22" spans="8:8">
      <c r="B22" s="433"/>
      <c r="C22" s="433"/>
      <c r="D22" s="433"/>
      <c r="E22" s="433"/>
      <c r="F22" s="433"/>
      <c r="G22" s="433"/>
      <c r="H22" s="433"/>
      <c r="I22" s="433"/>
      <c r="J22" s="433"/>
      <c r="K22" s="433"/>
      <c r="L22" s="433"/>
      <c r="M22" s="433"/>
      <c r="N22" s="433"/>
      <c r="O22" s="433"/>
      <c r="P22" s="433"/>
      <c r="Q22" s="433"/>
      <c r="R22" s="433"/>
      <c r="S22" s="433"/>
      <c r="T22" s="433"/>
      <c r="U22" s="433"/>
      <c r="V22" s="433"/>
      <c r="W22" s="433"/>
      <c r="X22" s="433"/>
      <c r="Y22" s="433"/>
      <c r="Z22" s="433"/>
      <c r="AA22" s="433"/>
      <c r="AB22" s="433"/>
      <c r="AC22" s="433"/>
      <c r="AD22" s="433"/>
      <c r="AE22" s="433"/>
      <c r="AF22" s="433"/>
      <c r="AG22" s="433"/>
      <c r="AH22" s="433"/>
      <c r="AI22" s="433"/>
      <c r="AJ22" s="433"/>
      <c r="AK22" s="435"/>
      <c r="AL22" s="457"/>
      <c r="AM22" s="457"/>
      <c r="AN22" s="457"/>
    </row>
    <row r="23" spans="8:8">
      <c r="A23" s="218" t="s">
        <v>110</v>
      </c>
      <c r="B23" s="433">
        <v>44.535</v>
      </c>
      <c r="C23" s="433">
        <v>44.653</v>
      </c>
      <c r="D23" s="433">
        <v>50.518</v>
      </c>
      <c r="E23" s="433">
        <v>49.024</v>
      </c>
      <c r="F23" s="433">
        <v>50.174</v>
      </c>
      <c r="G23" s="433">
        <v>50.414</v>
      </c>
      <c r="H23" s="433">
        <v>51.484</v>
      </c>
      <c r="I23" s="433">
        <v>51.18</v>
      </c>
      <c r="J23" s="433">
        <v>52.675</v>
      </c>
      <c r="K23" s="433">
        <v>53.309</v>
      </c>
      <c r="L23" s="433">
        <v>56.587</v>
      </c>
      <c r="M23" s="433">
        <v>54.835</v>
      </c>
      <c r="N23" s="433">
        <v>56.851</v>
      </c>
      <c r="O23" s="433">
        <v>57.437</v>
      </c>
      <c r="P23" s="433">
        <v>60.369</v>
      </c>
      <c r="Q23" s="433">
        <v>61.798</v>
      </c>
      <c r="R23" s="433">
        <v>62.253061777</v>
      </c>
      <c r="S23" s="433">
        <v>62.452028271</v>
      </c>
      <c r="T23" s="433">
        <v>60.617633809</v>
      </c>
      <c r="U23" s="433">
        <v>64.856682196</v>
      </c>
      <c r="V23" s="433">
        <v>66.735285955</v>
      </c>
      <c r="W23" s="433">
        <v>64.364429552</v>
      </c>
      <c r="X23" s="433">
        <v>64.853041311</v>
      </c>
      <c r="Y23" s="433">
        <v>66.927255461</v>
      </c>
      <c r="Z23" s="433">
        <v>69.06263581</v>
      </c>
      <c r="AA23" s="433">
        <v>71.070156132</v>
      </c>
      <c r="AB23" s="433">
        <v>65.85443541</v>
      </c>
      <c r="AC23" s="433">
        <v>72.390345203</v>
      </c>
      <c r="AD23" s="433">
        <v>68.036994491</v>
      </c>
      <c r="AE23" s="433">
        <v>65.109104176</v>
      </c>
      <c r="AF23" s="433">
        <v>64.947295508</v>
      </c>
      <c r="AG23" s="433">
        <v>68.292713</v>
      </c>
      <c r="AH23" s="433">
        <v>71.311909</v>
      </c>
      <c r="AI23" s="433">
        <v>68.604742</v>
      </c>
      <c r="AJ23" s="433">
        <v>74.221533</v>
      </c>
      <c r="AK23" s="435">
        <v>71.7434737204413</v>
      </c>
      <c r="AL23" s="457">
        <v>-0.0360283544609608</v>
      </c>
      <c r="AM23" s="457">
        <v>0.00723005676288824</v>
      </c>
      <c r="AN23" s="457">
        <v>0.00267467507231956</v>
      </c>
    </row>
    <row r="24" spans="8:8">
      <c r="A24" s="218" t="s">
        <v>111</v>
      </c>
      <c r="B24" s="433">
        <v>57.322</v>
      </c>
      <c r="C24" s="433">
        <v>58.676</v>
      </c>
      <c r="D24" s="433">
        <v>63.367</v>
      </c>
      <c r="E24" s="433">
        <v>65.349</v>
      </c>
      <c r="F24" s="433">
        <v>67.547</v>
      </c>
      <c r="G24" s="433">
        <v>70.923</v>
      </c>
      <c r="H24" s="433">
        <v>71.936</v>
      </c>
      <c r="I24" s="433">
        <v>72.225</v>
      </c>
      <c r="J24" s="433">
        <v>70.834</v>
      </c>
      <c r="K24" s="433">
        <v>72.179</v>
      </c>
      <c r="L24" s="433">
        <v>74.408</v>
      </c>
      <c r="M24" s="433">
        <v>76.099</v>
      </c>
      <c r="N24" s="433">
        <v>78.833</v>
      </c>
      <c r="O24" s="433">
        <v>83.183</v>
      </c>
      <c r="P24" s="433">
        <v>84.514</v>
      </c>
      <c r="Q24" s="433">
        <v>84.012</v>
      </c>
      <c r="R24" s="433">
        <v>79.821</v>
      </c>
      <c r="S24" s="433">
        <v>82.069</v>
      </c>
      <c r="T24" s="433">
        <v>84.63</v>
      </c>
      <c r="U24" s="433">
        <v>85.643</v>
      </c>
      <c r="V24" s="433">
        <v>87.025</v>
      </c>
      <c r="W24" s="433">
        <v>85.617</v>
      </c>
      <c r="X24" s="433">
        <v>88.822</v>
      </c>
      <c r="Y24" s="433">
        <v>84.93</v>
      </c>
      <c r="Z24" s="433">
        <v>91.235</v>
      </c>
      <c r="AA24" s="433">
        <v>95.189428</v>
      </c>
      <c r="AB24" s="433">
        <v>90.240934</v>
      </c>
      <c r="AC24" s="433">
        <v>82.923093</v>
      </c>
      <c r="AD24" s="433">
        <v>83.47462</v>
      </c>
      <c r="AE24" s="433">
        <v>72.5822</v>
      </c>
      <c r="AF24" s="433">
        <v>69.8245000000001</v>
      </c>
      <c r="AG24" s="433">
        <v>85.8129000000001</v>
      </c>
      <c r="AH24" s="433">
        <v>86.7757000000003</v>
      </c>
      <c r="AI24" s="433">
        <v>75.0983000000002</v>
      </c>
      <c r="AJ24" s="433">
        <v>93.7460000000003</v>
      </c>
      <c r="AK24" s="435">
        <v>90.4062016576742</v>
      </c>
      <c r="AL24" s="457">
        <v>-0.0382609372374833</v>
      </c>
      <c r="AM24" s="457">
        <v>0.00271872924801642</v>
      </c>
      <c r="AN24" s="457">
        <v>0.00337044195684074</v>
      </c>
    </row>
    <row r="25" spans="8:8">
      <c r="A25" s="218" t="s">
        <v>112</v>
      </c>
      <c r="B25" s="433">
        <v>41.632</v>
      </c>
      <c r="C25" s="433">
        <v>41.82</v>
      </c>
      <c r="D25" s="433">
        <v>43.473</v>
      </c>
      <c r="E25" s="433">
        <v>45.021</v>
      </c>
      <c r="F25" s="433">
        <v>44.331</v>
      </c>
      <c r="G25" s="433">
        <v>42.141</v>
      </c>
      <c r="H25" s="433">
        <v>40.862</v>
      </c>
      <c r="I25" s="433">
        <v>35.61</v>
      </c>
      <c r="J25" s="433">
        <v>37.997</v>
      </c>
      <c r="K25" s="433">
        <v>38.133</v>
      </c>
      <c r="L25" s="433">
        <v>41.789</v>
      </c>
      <c r="M25" s="433">
        <v>42.716</v>
      </c>
      <c r="N25" s="433">
        <v>42.803</v>
      </c>
      <c r="O25" s="433">
        <v>41.711</v>
      </c>
      <c r="P25" s="433">
        <v>38.248</v>
      </c>
      <c r="Q25" s="433">
        <v>40.924</v>
      </c>
      <c r="R25" s="433">
        <v>43.968</v>
      </c>
      <c r="S25" s="433">
        <v>42.679</v>
      </c>
      <c r="T25" s="433">
        <v>42.6</v>
      </c>
      <c r="U25" s="433">
        <v>41.621</v>
      </c>
      <c r="V25" s="433">
        <v>44.365</v>
      </c>
      <c r="W25" s="433">
        <v>45.843</v>
      </c>
      <c r="X25" s="433">
        <v>43.297</v>
      </c>
      <c r="Y25" s="433">
        <v>45.037</v>
      </c>
      <c r="Z25" s="433">
        <v>42.964</v>
      </c>
      <c r="AA25" s="433">
        <v>46.653</v>
      </c>
      <c r="AB25" s="433">
        <v>50.797</v>
      </c>
      <c r="AC25" s="433">
        <v>47.329</v>
      </c>
      <c r="AD25" s="433">
        <v>43.784</v>
      </c>
      <c r="AE25" s="433">
        <v>47.485</v>
      </c>
      <c r="AF25" s="433">
        <v>49.228</v>
      </c>
      <c r="AG25" s="433">
        <v>45.277</v>
      </c>
      <c r="AH25" s="433">
        <v>45.578783</v>
      </c>
      <c r="AI25" s="433">
        <v>46.8377</v>
      </c>
      <c r="AJ25" s="433">
        <v>44.3018</v>
      </c>
      <c r="AK25" s="435">
        <v>40.8640881570144</v>
      </c>
      <c r="AL25" s="457">
        <v>-0.0801177910846922</v>
      </c>
      <c r="AM25" s="457">
        <v>0.00307098108492987</v>
      </c>
      <c r="AN25" s="457">
        <v>0.00152345784611059</v>
      </c>
    </row>
    <row r="26" spans="8:8">
      <c r="A26" s="218" t="s">
        <v>113</v>
      </c>
      <c r="B26" s="433" t="s">
        <v>114</v>
      </c>
      <c r="C26" s="433" t="s">
        <v>114</v>
      </c>
      <c r="D26" s="433" t="s">
        <v>114</v>
      </c>
      <c r="E26" s="433" t="s">
        <v>114</v>
      </c>
      <c r="F26" s="433" t="s">
        <v>114</v>
      </c>
      <c r="G26" s="433">
        <v>8.748</v>
      </c>
      <c r="H26" s="433">
        <v>8.941</v>
      </c>
      <c r="I26" s="433">
        <v>8.902</v>
      </c>
      <c r="J26" s="433">
        <v>9.564</v>
      </c>
      <c r="K26" s="433">
        <v>8.773</v>
      </c>
      <c r="L26" s="433">
        <v>9.276</v>
      </c>
      <c r="M26" s="433">
        <v>11.173</v>
      </c>
      <c r="N26" s="433">
        <v>10.248</v>
      </c>
      <c r="O26" s="433">
        <v>11.462</v>
      </c>
      <c r="P26" s="433">
        <v>12.979</v>
      </c>
      <c r="Q26" s="433">
        <v>11.281</v>
      </c>
      <c r="R26" s="433">
        <v>12.809</v>
      </c>
      <c r="S26" s="433">
        <v>12.772</v>
      </c>
      <c r="T26" s="433">
        <v>13.252</v>
      </c>
      <c r="U26" s="433">
        <v>13.99</v>
      </c>
      <c r="V26" s="433">
        <v>13.162</v>
      </c>
      <c r="W26" s="433">
        <v>13.047</v>
      </c>
      <c r="X26" s="433">
        <v>12.709</v>
      </c>
      <c r="Y26" s="433">
        <v>12.891</v>
      </c>
      <c r="Z26" s="433">
        <v>13.455</v>
      </c>
      <c r="AA26" s="433">
        <v>14.902</v>
      </c>
      <c r="AB26" s="433">
        <v>11.373</v>
      </c>
      <c r="AC26" s="433">
        <v>10.755</v>
      </c>
      <c r="AD26" s="433">
        <v>14.052</v>
      </c>
      <c r="AE26" s="433">
        <v>13.554</v>
      </c>
      <c r="AF26" s="433">
        <v>11.403</v>
      </c>
      <c r="AG26" s="433">
        <v>12.82</v>
      </c>
      <c r="AH26" s="433">
        <v>11.9835</v>
      </c>
      <c r="AI26" s="433">
        <v>13.6317</v>
      </c>
      <c r="AJ26" s="433">
        <v>12.7603</v>
      </c>
      <c r="AK26" s="435">
        <v>13.4168554212425</v>
      </c>
      <c r="AL26" s="457">
        <v>0.0485801545669844</v>
      </c>
      <c r="AM26" s="457">
        <v>-0.00528717299512482</v>
      </c>
      <c r="AN26" s="457">
        <v>5.00195026574079E-4</v>
      </c>
    </row>
    <row r="27" spans="8:8">
      <c r="A27" s="218" t="s">
        <v>115</v>
      </c>
      <c r="B27" s="433">
        <v>1.319</v>
      </c>
      <c r="C27" s="433">
        <v>1.423</v>
      </c>
      <c r="D27" s="433">
        <v>1.501</v>
      </c>
      <c r="E27" s="433">
        <v>1.647</v>
      </c>
      <c r="F27" s="433">
        <v>1.831</v>
      </c>
      <c r="G27" s="433">
        <v>1.974</v>
      </c>
      <c r="H27" s="433">
        <v>2.077</v>
      </c>
      <c r="I27" s="433">
        <v>2.43</v>
      </c>
      <c r="J27" s="433">
        <v>2.59</v>
      </c>
      <c r="K27" s="433">
        <v>2.685</v>
      </c>
      <c r="L27" s="433">
        <v>2.497</v>
      </c>
      <c r="M27" s="433">
        <v>2.609</v>
      </c>
      <c r="N27" s="433">
        <v>2.728</v>
      </c>
      <c r="O27" s="433">
        <v>2.991</v>
      </c>
      <c r="P27" s="433">
        <v>3.139</v>
      </c>
      <c r="Q27" s="433">
        <v>3.37</v>
      </c>
      <c r="R27" s="433">
        <v>3.551</v>
      </c>
      <c r="S27" s="433">
        <v>3.785</v>
      </c>
      <c r="T27" s="433">
        <v>4.052</v>
      </c>
      <c r="U27" s="433">
        <v>4.201</v>
      </c>
      <c r="V27" s="433">
        <v>4.377</v>
      </c>
      <c r="W27" s="433">
        <v>4.652</v>
      </c>
      <c r="X27" s="433">
        <v>4.871</v>
      </c>
      <c r="Y27" s="433">
        <v>5.079</v>
      </c>
      <c r="Z27" s="433">
        <v>5.215</v>
      </c>
      <c r="AA27" s="433">
        <v>5.322</v>
      </c>
      <c r="AB27" s="433">
        <v>4.929</v>
      </c>
      <c r="AC27" s="433">
        <v>4.717</v>
      </c>
      <c r="AD27" s="433">
        <v>4.29</v>
      </c>
      <c r="AE27" s="433">
        <v>4.352</v>
      </c>
      <c r="AF27" s="433">
        <v>4.53459</v>
      </c>
      <c r="AG27" s="433">
        <v>4.88801</v>
      </c>
      <c r="AH27" s="433">
        <v>5.00437</v>
      </c>
      <c r="AI27" s="433">
        <v>5.04888</v>
      </c>
      <c r="AJ27" s="433">
        <v>5.141491</v>
      </c>
      <c r="AK27" s="435">
        <v>4.87489</v>
      </c>
      <c r="AL27" s="457">
        <v>-0.0544434234319771</v>
      </c>
      <c r="AM27" s="457">
        <v>-0.00141859017126866</v>
      </c>
      <c r="AN27" s="457">
        <v>1.81741224492519E-4</v>
      </c>
    </row>
    <row r="28" spans="8:8">
      <c r="A28" s="218" t="s">
        <v>116</v>
      </c>
      <c r="B28" s="433">
        <v>58.121</v>
      </c>
      <c r="C28" s="433">
        <v>60.606</v>
      </c>
      <c r="D28" s="433">
        <v>62.196</v>
      </c>
      <c r="E28" s="433">
        <v>64.334</v>
      </c>
      <c r="F28" s="433">
        <v>65.131</v>
      </c>
      <c r="G28" s="433">
        <v>62.56</v>
      </c>
      <c r="H28" s="433">
        <v>60.528</v>
      </c>
      <c r="I28" s="433">
        <v>59.293</v>
      </c>
      <c r="J28" s="433">
        <v>58.882</v>
      </c>
      <c r="K28" s="433">
        <v>58.705</v>
      </c>
      <c r="L28" s="433">
        <v>60.847</v>
      </c>
      <c r="M28" s="433">
        <v>64.257</v>
      </c>
      <c r="N28" s="433">
        <v>64.598</v>
      </c>
      <c r="O28" s="433">
        <v>64.93</v>
      </c>
      <c r="P28" s="433">
        <v>64.692</v>
      </c>
      <c r="Q28" s="433">
        <v>73.466</v>
      </c>
      <c r="R28" s="433">
        <v>74.6472</v>
      </c>
      <c r="S28" s="433">
        <v>76.348</v>
      </c>
      <c r="T28" s="433">
        <v>83.2266</v>
      </c>
      <c r="U28" s="433">
        <v>84.3331</v>
      </c>
      <c r="V28" s="433">
        <v>82.5786</v>
      </c>
      <c r="W28" s="433">
        <v>84.3609</v>
      </c>
      <c r="X28" s="433">
        <v>88.0238</v>
      </c>
      <c r="Y28" s="433">
        <v>83.5164</v>
      </c>
      <c r="Z28" s="433">
        <v>82.25</v>
      </c>
      <c r="AA28" s="433">
        <v>85.9001</v>
      </c>
      <c r="AB28" s="433">
        <v>87.5606</v>
      </c>
      <c r="AC28" s="433">
        <v>87.5737</v>
      </c>
      <c r="AD28" s="433">
        <v>87.0649</v>
      </c>
      <c r="AE28" s="433">
        <v>86.0034</v>
      </c>
      <c r="AF28" s="433">
        <v>83.8884</v>
      </c>
      <c r="AG28" s="433">
        <v>83.3019</v>
      </c>
      <c r="AH28" s="433">
        <v>87.0376</v>
      </c>
      <c r="AI28" s="433">
        <v>88.0003</v>
      </c>
      <c r="AJ28" s="433">
        <v>86.9887</v>
      </c>
      <c r="AK28" s="435">
        <v>81.4376</v>
      </c>
      <c r="AL28" s="457">
        <v>-0.06637192076471</v>
      </c>
      <c r="AM28" s="457">
        <v>0.00561720119424103</v>
      </c>
      <c r="AN28" s="457">
        <v>0.00303608268981085</v>
      </c>
    </row>
    <row r="29" spans="8:8">
      <c r="A29" s="218" t="s">
        <v>117</v>
      </c>
      <c r="B29" s="433">
        <v>29.1430444444444</v>
      </c>
      <c r="C29" s="433">
        <v>30.7830888888889</v>
      </c>
      <c r="D29" s="433">
        <v>29.4893111111111</v>
      </c>
      <c r="E29" s="433">
        <v>28.0695</v>
      </c>
      <c r="F29" s="433">
        <v>22.9335222222222</v>
      </c>
      <c r="G29" s="433">
        <v>25.9771888888889</v>
      </c>
      <c r="H29" s="433">
        <v>36.5405</v>
      </c>
      <c r="I29" s="433">
        <v>30.7333777777778</v>
      </c>
      <c r="J29" s="433">
        <v>33.9690027777778</v>
      </c>
      <c r="K29" s="433">
        <v>40.1966055555556</v>
      </c>
      <c r="L29" s="433">
        <v>36.66305</v>
      </c>
      <c r="M29" s="433">
        <v>53.5775805555556</v>
      </c>
      <c r="N29" s="433">
        <v>44.3116361111111</v>
      </c>
      <c r="O29" s="433">
        <v>41.1106888888889</v>
      </c>
      <c r="P29" s="433">
        <v>38.9145944444444</v>
      </c>
      <c r="Q29" s="433">
        <v>36.0488416666667</v>
      </c>
      <c r="R29" s="433">
        <v>37.7262083333333</v>
      </c>
      <c r="S29" s="433">
        <v>39.2826444444444</v>
      </c>
      <c r="T29" s="433">
        <v>46.1794583333333</v>
      </c>
      <c r="U29" s="433">
        <v>40.43985</v>
      </c>
      <c r="V29" s="433">
        <v>36.24135</v>
      </c>
      <c r="W29" s="433">
        <v>45.6022916666667</v>
      </c>
      <c r="X29" s="433">
        <v>39.3154694444444</v>
      </c>
      <c r="Y29" s="433">
        <v>36.6161472222222</v>
      </c>
      <c r="Z29" s="433">
        <v>36.384475</v>
      </c>
      <c r="AA29" s="433">
        <v>38.8627888888889</v>
      </c>
      <c r="AB29" s="433">
        <v>35.2292277777778</v>
      </c>
      <c r="AC29" s="433">
        <v>30.7019333333333</v>
      </c>
      <c r="AD29" s="433">
        <v>34.7421666666667</v>
      </c>
      <c r="AE29" s="433">
        <v>32.18255</v>
      </c>
      <c r="AF29" s="433">
        <v>28.9343333333333</v>
      </c>
      <c r="AG29" s="433">
        <v>30.5355444444444</v>
      </c>
      <c r="AH29" s="433">
        <v>31.0225472222222</v>
      </c>
      <c r="AI29" s="433">
        <v>30.368375</v>
      </c>
      <c r="AJ29" s="433">
        <v>29.5258305555556</v>
      </c>
      <c r="AK29" s="435">
        <v>28.0989603782929</v>
      </c>
      <c r="AL29" s="457">
        <v>-0.050926367345404</v>
      </c>
      <c r="AM29" s="457">
        <v>-0.0206710316664416</v>
      </c>
      <c r="AN29" s="457">
        <v>0.00104755993799198</v>
      </c>
    </row>
    <row r="30" spans="8:8">
      <c r="A30" s="218" t="s">
        <v>118</v>
      </c>
      <c r="B30" s="433">
        <v>17.827</v>
      </c>
      <c r="C30" s="433">
        <v>17.951</v>
      </c>
      <c r="D30" s="433">
        <v>17.9</v>
      </c>
      <c r="E30" s="433">
        <v>17.627</v>
      </c>
      <c r="F30" s="433">
        <v>17.611</v>
      </c>
      <c r="G30" s="433">
        <v>17.181</v>
      </c>
      <c r="H30" s="433">
        <v>14.627</v>
      </c>
      <c r="I30" s="433">
        <v>11.829</v>
      </c>
      <c r="J30" s="433">
        <v>9.118</v>
      </c>
      <c r="K30" s="433">
        <v>9.152</v>
      </c>
      <c r="L30" s="433">
        <v>8.693</v>
      </c>
      <c r="M30" s="433">
        <v>9.103</v>
      </c>
      <c r="N30" s="433">
        <v>9.218</v>
      </c>
      <c r="O30" s="433">
        <v>8.521</v>
      </c>
      <c r="P30" s="433">
        <v>8.265</v>
      </c>
      <c r="Q30" s="433">
        <v>8.513</v>
      </c>
      <c r="R30" s="433">
        <v>8.484</v>
      </c>
      <c r="S30" s="433">
        <v>8.527</v>
      </c>
      <c r="T30" s="433">
        <v>10.159</v>
      </c>
      <c r="U30" s="433">
        <v>10.304</v>
      </c>
      <c r="V30" s="433">
        <v>10.205</v>
      </c>
      <c r="W30" s="433">
        <v>9.731</v>
      </c>
      <c r="X30" s="433">
        <v>12.19</v>
      </c>
      <c r="Y30" s="433">
        <v>10.581</v>
      </c>
      <c r="Z30" s="433">
        <v>8.78</v>
      </c>
      <c r="AA30" s="433">
        <v>12.964</v>
      </c>
      <c r="AB30" s="433">
        <v>12.893</v>
      </c>
      <c r="AC30" s="433">
        <v>11.967</v>
      </c>
      <c r="AD30" s="433">
        <v>13.275</v>
      </c>
      <c r="AE30" s="433">
        <v>12.446</v>
      </c>
      <c r="AF30" s="433">
        <v>10.417</v>
      </c>
      <c r="AG30" s="433">
        <v>12.176</v>
      </c>
      <c r="AH30" s="433">
        <v>13.046</v>
      </c>
      <c r="AI30" s="433">
        <v>12.322</v>
      </c>
      <c r="AJ30" s="433">
        <v>7.57</v>
      </c>
      <c r="AK30" s="435">
        <v>6.36351066313233</v>
      </c>
      <c r="AL30" s="457">
        <v>-0.161674501720445</v>
      </c>
      <c r="AM30" s="457">
        <v>-0.0147189356741206</v>
      </c>
      <c r="AN30" s="457">
        <v>2.3723862897191E-4</v>
      </c>
    </row>
    <row r="31" spans="8:8">
      <c r="A31" s="218" t="s">
        <v>119</v>
      </c>
      <c r="B31" s="433">
        <v>49.394</v>
      </c>
      <c r="C31" s="433">
        <v>48.948</v>
      </c>
      <c r="D31" s="433">
        <v>53.016</v>
      </c>
      <c r="E31" s="433">
        <v>53.491</v>
      </c>
      <c r="F31" s="433">
        <v>53.359</v>
      </c>
      <c r="G31" s="433">
        <v>54.2768027216134</v>
      </c>
      <c r="H31" s="433">
        <v>57.9794069060726</v>
      </c>
      <c r="I31" s="433">
        <v>57.6352998233609</v>
      </c>
      <c r="J31" s="433">
        <v>60.9823110579479</v>
      </c>
      <c r="K31" s="433">
        <v>65.5355263329389</v>
      </c>
      <c r="L31" s="433">
        <v>64.413926507863</v>
      </c>
      <c r="M31" s="433">
        <v>69.0902502615287</v>
      </c>
      <c r="N31" s="433">
        <v>69.1454680214711</v>
      </c>
      <c r="O31" s="433">
        <v>70.4359542847833</v>
      </c>
      <c r="P31" s="433">
        <v>69.4070805234004</v>
      </c>
      <c r="Q31" s="433">
        <v>70.4737824458507</v>
      </c>
      <c r="R31" s="433">
        <v>74.8119519867606</v>
      </c>
      <c r="S31" s="433">
        <v>75.3717930047504</v>
      </c>
      <c r="T31" s="433">
        <v>84.7404009192091</v>
      </c>
      <c r="U31" s="433">
        <v>86.2852140025038</v>
      </c>
      <c r="V31" s="433">
        <v>70.8380326850851</v>
      </c>
      <c r="W31" s="433">
        <v>82.6613659361013</v>
      </c>
      <c r="X31" s="433">
        <v>81.6814638438717</v>
      </c>
      <c r="Y31" s="433">
        <v>77.8026283274168</v>
      </c>
      <c r="Z31" s="433">
        <v>72.5470528013582</v>
      </c>
      <c r="AA31" s="433">
        <v>81.0521953833753</v>
      </c>
      <c r="AB31" s="433">
        <v>73.6985885973487</v>
      </c>
      <c r="AC31" s="433">
        <v>70.4796479412118</v>
      </c>
      <c r="AD31" s="433">
        <v>71.3993250364425</v>
      </c>
      <c r="AE31" s="433">
        <v>68.2199962134074</v>
      </c>
      <c r="AF31" s="433">
        <v>69.1535840578965</v>
      </c>
      <c r="AG31" s="433">
        <v>69.2158251444839</v>
      </c>
      <c r="AH31" s="433">
        <v>67.9280715473924</v>
      </c>
      <c r="AI31" s="433">
        <v>70.6003515631699</v>
      </c>
      <c r="AJ31" s="433">
        <v>69.0115254411689</v>
      </c>
      <c r="AK31" s="435">
        <v>68.7990825058737</v>
      </c>
      <c r="AL31" s="457">
        <v>-0.00580219851680475</v>
      </c>
      <c r="AM31" s="457">
        <v>-0.00498372278544768</v>
      </c>
      <c r="AN31" s="457">
        <v>0.00256490495141005</v>
      </c>
    </row>
    <row r="32" spans="8:8">
      <c r="A32" s="218" t="s">
        <v>120</v>
      </c>
      <c r="B32" s="433">
        <v>343.482849021</v>
      </c>
      <c r="C32" s="433">
        <v>362.225286024</v>
      </c>
      <c r="D32" s="433">
        <v>377.86744264</v>
      </c>
      <c r="E32" s="433">
        <v>391.628467936</v>
      </c>
      <c r="F32" s="433">
        <v>406.13967193</v>
      </c>
      <c r="G32" s="433">
        <v>420.751</v>
      </c>
      <c r="H32" s="433">
        <v>455.555</v>
      </c>
      <c r="I32" s="433">
        <v>463.639</v>
      </c>
      <c r="J32" s="433">
        <v>472.707</v>
      </c>
      <c r="K32" s="433">
        <v>476.868</v>
      </c>
      <c r="L32" s="433">
        <v>494.274</v>
      </c>
      <c r="M32" s="433">
        <v>513.398</v>
      </c>
      <c r="N32" s="433">
        <v>504.77</v>
      </c>
      <c r="O32" s="433">
        <v>511.276</v>
      </c>
      <c r="P32" s="433">
        <v>525.806</v>
      </c>
      <c r="Q32" s="433">
        <v>539.954</v>
      </c>
      <c r="R32" s="433">
        <v>549.531</v>
      </c>
      <c r="S32" s="433">
        <v>559.064</v>
      </c>
      <c r="T32" s="433">
        <v>566.838</v>
      </c>
      <c r="U32" s="433">
        <v>574.054</v>
      </c>
      <c r="V32" s="433">
        <v>576.062</v>
      </c>
      <c r="W32" s="433">
        <v>574.869</v>
      </c>
      <c r="X32" s="433">
        <v>569.768</v>
      </c>
      <c r="Y32" s="433">
        <v>573.812</v>
      </c>
      <c r="Z32" s="433">
        <v>535.937</v>
      </c>
      <c r="AA32" s="433">
        <v>569.29</v>
      </c>
      <c r="AB32" s="433">
        <v>564.985</v>
      </c>
      <c r="AC32" s="433">
        <v>565.190657788437</v>
      </c>
      <c r="AD32" s="433">
        <v>575.454286687452</v>
      </c>
      <c r="AE32" s="433">
        <v>564.917394560362</v>
      </c>
      <c r="AF32" s="433">
        <v>571.804615129152</v>
      </c>
      <c r="AG32" s="433">
        <v>556.205965967382</v>
      </c>
      <c r="AH32" s="433">
        <v>553.97515897574</v>
      </c>
      <c r="AI32" s="433">
        <v>573.98648128065</v>
      </c>
      <c r="AJ32" s="433">
        <v>562.842453918328</v>
      </c>
      <c r="AK32" s="435">
        <v>524.870980773812</v>
      </c>
      <c r="AL32" s="457">
        <v>-0.0700116819336349</v>
      </c>
      <c r="AM32" s="457">
        <v>0.0049103302461877</v>
      </c>
      <c r="AN32" s="457">
        <v>0.0195677635282893</v>
      </c>
    </row>
    <row r="33" spans="8:8">
      <c r="A33" s="218" t="s">
        <v>121</v>
      </c>
      <c r="B33" s="433">
        <v>522.534</v>
      </c>
      <c r="C33" s="433">
        <v>523.557</v>
      </c>
      <c r="D33" s="433">
        <v>532.442</v>
      </c>
      <c r="E33" s="433">
        <v>549.492</v>
      </c>
      <c r="F33" s="433">
        <v>559.873</v>
      </c>
      <c r="G33" s="433">
        <v>549.9</v>
      </c>
      <c r="H33" s="433">
        <v>540.222</v>
      </c>
      <c r="I33" s="433">
        <v>538.1657</v>
      </c>
      <c r="J33" s="433">
        <v>527.118</v>
      </c>
      <c r="K33" s="433">
        <v>528.4692</v>
      </c>
      <c r="L33" s="433">
        <v>536.821</v>
      </c>
      <c r="M33" s="433">
        <v>552.669</v>
      </c>
      <c r="N33" s="433">
        <v>552.324</v>
      </c>
      <c r="O33" s="433">
        <v>557.217</v>
      </c>
      <c r="P33" s="433">
        <v>556.301</v>
      </c>
      <c r="Q33" s="433">
        <v>576.556</v>
      </c>
      <c r="R33" s="433">
        <v>586.4115</v>
      </c>
      <c r="S33" s="433">
        <v>586.688</v>
      </c>
      <c r="T33" s="433">
        <v>608.78</v>
      </c>
      <c r="U33" s="433">
        <v>617.4652</v>
      </c>
      <c r="V33" s="433">
        <v>622.575</v>
      </c>
      <c r="W33" s="433">
        <v>639.5665</v>
      </c>
      <c r="X33" s="433">
        <v>640.578</v>
      </c>
      <c r="Y33" s="433">
        <v>640.686</v>
      </c>
      <c r="Z33" s="433">
        <v>595.624</v>
      </c>
      <c r="AA33" s="433">
        <v>633.093</v>
      </c>
      <c r="AB33" s="433">
        <v>613.070326</v>
      </c>
      <c r="AC33" s="433">
        <v>630.149</v>
      </c>
      <c r="AD33" s="433">
        <v>638.73</v>
      </c>
      <c r="AE33" s="433">
        <v>627.76510177</v>
      </c>
      <c r="AF33" s="433">
        <v>647.621244079065</v>
      </c>
      <c r="AG33" s="433">
        <v>649.668339679142</v>
      </c>
      <c r="AH33" s="433">
        <v>652.926236999851</v>
      </c>
      <c r="AI33" s="433">
        <v>642.88839771182</v>
      </c>
      <c r="AJ33" s="433">
        <v>609.40584719378</v>
      </c>
      <c r="AK33" s="435">
        <v>571.870731411386</v>
      </c>
      <c r="AL33" s="457">
        <v>-0.064156923172992</v>
      </c>
      <c r="AM33" s="457">
        <v>0.00229010489438197</v>
      </c>
      <c r="AN33" s="457">
        <v>0.0213199655742259</v>
      </c>
    </row>
    <row r="34" spans="8:8">
      <c r="A34" s="218" t="s">
        <v>122</v>
      </c>
      <c r="B34" s="433">
        <v>27.74</v>
      </c>
      <c r="C34" s="433">
        <v>28.237</v>
      </c>
      <c r="D34" s="433">
        <v>30.272</v>
      </c>
      <c r="E34" s="433">
        <v>33.394</v>
      </c>
      <c r="F34" s="433">
        <v>34.456</v>
      </c>
      <c r="G34" s="433">
        <v>35.003</v>
      </c>
      <c r="H34" s="433">
        <v>35.813</v>
      </c>
      <c r="I34" s="433">
        <v>37.41</v>
      </c>
      <c r="J34" s="433">
        <v>38.396</v>
      </c>
      <c r="K34" s="433">
        <v>40.623</v>
      </c>
      <c r="L34" s="433">
        <v>41.551</v>
      </c>
      <c r="M34" s="433">
        <v>42.557</v>
      </c>
      <c r="N34" s="433">
        <v>43.505</v>
      </c>
      <c r="O34" s="433">
        <v>46.329</v>
      </c>
      <c r="P34" s="433">
        <v>49.62</v>
      </c>
      <c r="Q34" s="433">
        <v>53.843</v>
      </c>
      <c r="R34" s="433">
        <v>53.704</v>
      </c>
      <c r="S34" s="433">
        <v>54.608</v>
      </c>
      <c r="T34" s="433">
        <v>58.478</v>
      </c>
      <c r="U34" s="433">
        <v>59.346</v>
      </c>
      <c r="V34" s="433">
        <v>60.02</v>
      </c>
      <c r="W34" s="433">
        <v>60.789</v>
      </c>
      <c r="X34" s="433">
        <v>63.496</v>
      </c>
      <c r="Y34" s="433">
        <v>63.749</v>
      </c>
      <c r="Z34" s="433">
        <v>61.365</v>
      </c>
      <c r="AA34" s="433">
        <v>57.392</v>
      </c>
      <c r="AB34" s="433">
        <v>59.436</v>
      </c>
      <c r="AC34" s="433">
        <v>60.959</v>
      </c>
      <c r="AD34" s="433">
        <v>57.152</v>
      </c>
      <c r="AE34" s="433">
        <v>50.474</v>
      </c>
      <c r="AF34" s="433">
        <v>51.874</v>
      </c>
      <c r="AG34" s="433">
        <v>54.437935</v>
      </c>
      <c r="AH34" s="433">
        <v>55.266089</v>
      </c>
      <c r="AI34" s="433">
        <v>53.262785</v>
      </c>
      <c r="AJ34" s="433">
        <v>45.477312</v>
      </c>
      <c r="AK34" s="435">
        <v>42.5917120511889</v>
      </c>
      <c r="AL34" s="457">
        <v>-0.0660102942488149</v>
      </c>
      <c r="AM34" s="457">
        <v>-0.0295181784676386</v>
      </c>
      <c r="AN34" s="457">
        <v>0.00158786555212853</v>
      </c>
    </row>
    <row r="35" spans="8:8">
      <c r="A35" s="218" t="s">
        <v>123</v>
      </c>
      <c r="B35" s="433">
        <v>26.794</v>
      </c>
      <c r="C35" s="433">
        <v>28.044</v>
      </c>
      <c r="D35" s="433">
        <v>29.749</v>
      </c>
      <c r="E35" s="433">
        <v>29.233</v>
      </c>
      <c r="F35" s="433">
        <v>29.596</v>
      </c>
      <c r="G35" s="433">
        <v>28.436</v>
      </c>
      <c r="H35" s="433">
        <v>29.963</v>
      </c>
      <c r="I35" s="433">
        <v>31.685</v>
      </c>
      <c r="J35" s="433">
        <v>32.915</v>
      </c>
      <c r="K35" s="433">
        <v>33.515</v>
      </c>
      <c r="L35" s="433">
        <v>34.018</v>
      </c>
      <c r="M35" s="433">
        <v>35.09</v>
      </c>
      <c r="N35" s="433">
        <v>35.397</v>
      </c>
      <c r="O35" s="433">
        <v>37.19</v>
      </c>
      <c r="P35" s="433">
        <v>37.832</v>
      </c>
      <c r="Q35" s="433">
        <v>35.191</v>
      </c>
      <c r="R35" s="433">
        <v>36.415</v>
      </c>
      <c r="S35" s="433">
        <v>36.157</v>
      </c>
      <c r="T35" s="433">
        <v>34.145</v>
      </c>
      <c r="U35" s="433">
        <v>33.708</v>
      </c>
      <c r="V35" s="433">
        <v>35.756</v>
      </c>
      <c r="W35" s="433">
        <v>35.859</v>
      </c>
      <c r="X35" s="433">
        <v>39.96</v>
      </c>
      <c r="Y35" s="433">
        <v>40.025</v>
      </c>
      <c r="Z35" s="433">
        <v>35.908</v>
      </c>
      <c r="AA35" s="433">
        <v>37.371</v>
      </c>
      <c r="AB35" s="433">
        <v>36.019</v>
      </c>
      <c r="AC35" s="433">
        <v>34.635</v>
      </c>
      <c r="AD35" s="433">
        <v>30.294</v>
      </c>
      <c r="AE35" s="433">
        <v>29.403</v>
      </c>
      <c r="AF35" s="433">
        <v>30.36</v>
      </c>
      <c r="AG35" s="433">
        <v>31.902</v>
      </c>
      <c r="AH35" s="433">
        <v>32.885</v>
      </c>
      <c r="AI35" s="433">
        <v>32.039</v>
      </c>
      <c r="AJ35" s="433">
        <v>34.154</v>
      </c>
      <c r="AK35" s="435">
        <v>34.616</v>
      </c>
      <c r="AL35" s="457">
        <v>0.0107577667338326</v>
      </c>
      <c r="AM35" s="457">
        <v>-0.00499552091721678</v>
      </c>
      <c r="AN35" s="457">
        <v>0.00129052229425342</v>
      </c>
    </row>
    <row r="36" spans="8:8">
      <c r="A36" s="218" t="s">
        <v>124</v>
      </c>
      <c r="B36" s="433">
        <v>3.83741</v>
      </c>
      <c r="C36" s="433">
        <v>4.057842</v>
      </c>
      <c r="D36" s="433">
        <v>4.152033</v>
      </c>
      <c r="E36" s="433">
        <v>4.415945</v>
      </c>
      <c r="F36" s="433">
        <v>4.475226</v>
      </c>
      <c r="G36" s="433">
        <v>4.447226</v>
      </c>
      <c r="H36" s="433">
        <v>4.425218</v>
      </c>
      <c r="I36" s="433">
        <v>4.53892</v>
      </c>
      <c r="J36" s="433">
        <v>4.721272</v>
      </c>
      <c r="K36" s="433">
        <v>4.772761</v>
      </c>
      <c r="L36" s="433">
        <v>4.975857</v>
      </c>
      <c r="M36" s="433">
        <v>5.111637</v>
      </c>
      <c r="N36" s="433">
        <v>5.579526</v>
      </c>
      <c r="O36" s="433">
        <v>6.274405</v>
      </c>
      <c r="P36" s="433">
        <v>7.183988</v>
      </c>
      <c r="Q36" s="433">
        <v>7.677885</v>
      </c>
      <c r="R36" s="433">
        <v>8.027066</v>
      </c>
      <c r="S36" s="433">
        <v>8.409572</v>
      </c>
      <c r="T36" s="433">
        <v>8.49341934</v>
      </c>
      <c r="U36" s="433">
        <v>8.620090124</v>
      </c>
      <c r="V36" s="433">
        <v>8.681113927</v>
      </c>
      <c r="W36" s="433">
        <v>9.924843022</v>
      </c>
      <c r="X36" s="433">
        <v>11.975738967</v>
      </c>
      <c r="Y36" s="433">
        <v>16.467751844</v>
      </c>
      <c r="Z36" s="433">
        <v>16.835361662</v>
      </c>
      <c r="AA36" s="433">
        <v>17.059093363</v>
      </c>
      <c r="AB36" s="433">
        <v>17.210413408</v>
      </c>
      <c r="AC36" s="433">
        <v>17.548908358</v>
      </c>
      <c r="AD36" s="433">
        <v>18.116099021</v>
      </c>
      <c r="AE36" s="433">
        <v>18.122205182</v>
      </c>
      <c r="AF36" s="433">
        <v>18.79857039</v>
      </c>
      <c r="AG36" s="433">
        <v>18.548768464</v>
      </c>
      <c r="AH36" s="433">
        <v>19.238533145</v>
      </c>
      <c r="AI36" s="433">
        <v>19.828868</v>
      </c>
      <c r="AJ36" s="433">
        <v>19.48883512</v>
      </c>
      <c r="AK36" s="435">
        <v>19.2893394162203</v>
      </c>
      <c r="AL36" s="457">
        <v>-0.0129406819538397</v>
      </c>
      <c r="AM36" s="457">
        <v>0.0147436518607373</v>
      </c>
      <c r="AN36" s="457">
        <v>7.19127644963415E-4</v>
      </c>
    </row>
    <row r="37" spans="8:8">
      <c r="A37" s="218" t="s">
        <v>125</v>
      </c>
      <c r="B37" s="433">
        <v>12.088</v>
      </c>
      <c r="C37" s="433">
        <v>12.652</v>
      </c>
      <c r="D37" s="433">
        <v>13.064</v>
      </c>
      <c r="E37" s="433">
        <v>13.228</v>
      </c>
      <c r="F37" s="433">
        <v>13.833</v>
      </c>
      <c r="G37" s="433">
        <v>14.50060964</v>
      </c>
      <c r="H37" s="433">
        <v>15.13572394</v>
      </c>
      <c r="I37" s="433">
        <v>15.99887928</v>
      </c>
      <c r="J37" s="433">
        <v>16.38194822</v>
      </c>
      <c r="K37" s="433">
        <v>17.0880753</v>
      </c>
      <c r="L37" s="433">
        <v>17.84221102</v>
      </c>
      <c r="M37" s="433">
        <v>19.1584479</v>
      </c>
      <c r="N37" s="433">
        <v>19.95659154</v>
      </c>
      <c r="O37" s="433">
        <v>21.15480718</v>
      </c>
      <c r="P37" s="433">
        <v>22.0139618</v>
      </c>
      <c r="Q37" s="433">
        <v>23.98231604</v>
      </c>
      <c r="R37" s="433">
        <v>24.96049208</v>
      </c>
      <c r="S37" s="433">
        <v>25.1995351</v>
      </c>
      <c r="T37" s="433">
        <v>25.2395423</v>
      </c>
      <c r="U37" s="433">
        <v>25.59760674</v>
      </c>
      <c r="V37" s="433">
        <v>25.98322813936</v>
      </c>
      <c r="W37" s="433">
        <v>27.5044002793588</v>
      </c>
      <c r="X37" s="433">
        <v>28.7381219683064</v>
      </c>
      <c r="Y37" s="433">
        <v>30.2624178453892</v>
      </c>
      <c r="Z37" s="433">
        <v>28.3515657105479</v>
      </c>
      <c r="AA37" s="433">
        <v>28.6885665460073</v>
      </c>
      <c r="AB37" s="433">
        <v>27.478224349575</v>
      </c>
      <c r="AC37" s="433">
        <v>27.6048321018481</v>
      </c>
      <c r="AD37" s="433">
        <v>26.1466855858145</v>
      </c>
      <c r="AE37" s="433">
        <v>26.3187048455159</v>
      </c>
      <c r="AF37" s="433">
        <v>28.3886370771675</v>
      </c>
      <c r="AG37" s="433">
        <v>30.418</v>
      </c>
      <c r="AH37" s="433">
        <v>30.870413</v>
      </c>
      <c r="AI37" s="433">
        <v>31.133786</v>
      </c>
      <c r="AJ37" s="433">
        <v>30.940936</v>
      </c>
      <c r="AK37" s="435">
        <v>32.4957598590188</v>
      </c>
      <c r="AL37" s="457">
        <v>0.0473818125571839</v>
      </c>
      <c r="AM37" s="457">
        <v>0.00877808744436948</v>
      </c>
      <c r="AN37" s="457">
        <v>0.00121147742566354</v>
      </c>
    </row>
    <row r="38" spans="8:8">
      <c r="A38" s="218" t="s">
        <v>126</v>
      </c>
      <c r="B38" s="433">
        <v>185.74</v>
      </c>
      <c r="C38" s="433">
        <v>192.33</v>
      </c>
      <c r="D38" s="433">
        <v>201.372</v>
      </c>
      <c r="E38" s="433">
        <v>203.561</v>
      </c>
      <c r="F38" s="433">
        <v>210.75</v>
      </c>
      <c r="G38" s="433">
        <v>216.891</v>
      </c>
      <c r="H38" s="433">
        <v>222.041</v>
      </c>
      <c r="I38" s="433">
        <v>226.243</v>
      </c>
      <c r="J38" s="433">
        <v>222.788</v>
      </c>
      <c r="K38" s="433">
        <v>231.803</v>
      </c>
      <c r="L38" s="433">
        <v>241.48</v>
      </c>
      <c r="M38" s="433">
        <v>244.491</v>
      </c>
      <c r="N38" s="433">
        <v>251.462</v>
      </c>
      <c r="O38" s="433">
        <v>259.761</v>
      </c>
      <c r="P38" s="433">
        <v>265.657</v>
      </c>
      <c r="Q38" s="433">
        <v>276.629</v>
      </c>
      <c r="R38" s="433">
        <v>278.995</v>
      </c>
      <c r="S38" s="433">
        <v>284.401</v>
      </c>
      <c r="T38" s="433">
        <v>293.865</v>
      </c>
      <c r="U38" s="433">
        <v>303.321</v>
      </c>
      <c r="V38" s="433">
        <v>303.672</v>
      </c>
      <c r="W38" s="433">
        <v>314.0903</v>
      </c>
      <c r="X38" s="433">
        <v>313.9</v>
      </c>
      <c r="Y38" s="433">
        <v>319.13</v>
      </c>
      <c r="Z38" s="433">
        <v>292.642</v>
      </c>
      <c r="AA38" s="433">
        <v>302.0622</v>
      </c>
      <c r="AB38" s="433">
        <v>302.5699</v>
      </c>
      <c r="AC38" s="433">
        <v>299.2759</v>
      </c>
      <c r="AD38" s="433">
        <v>289.8032</v>
      </c>
      <c r="AE38" s="433">
        <v>279.8285</v>
      </c>
      <c r="AF38" s="433">
        <v>282.994</v>
      </c>
      <c r="AG38" s="433">
        <v>289.7682</v>
      </c>
      <c r="AH38" s="433">
        <v>295.83</v>
      </c>
      <c r="AI38" s="433">
        <v>289.7084</v>
      </c>
      <c r="AJ38" s="433">
        <v>293.8532</v>
      </c>
      <c r="AK38" s="435">
        <v>282.736624304085</v>
      </c>
      <c r="AL38" s="457">
        <v>-0.0404592501762949</v>
      </c>
      <c r="AM38" s="457">
        <v>4.13115704226197E-4</v>
      </c>
      <c r="AN38" s="457">
        <v>0.0105407302133803</v>
      </c>
    </row>
    <row r="39" spans="8:8">
      <c r="A39" s="218" t="s">
        <v>127</v>
      </c>
      <c r="B39" s="433">
        <v>4.961</v>
      </c>
      <c r="C39" s="433">
        <v>5.184</v>
      </c>
      <c r="D39" s="433">
        <v>5.937</v>
      </c>
      <c r="E39" s="433">
        <v>5.11</v>
      </c>
      <c r="F39" s="433">
        <v>5.801</v>
      </c>
      <c r="G39" s="433">
        <v>6.648</v>
      </c>
      <c r="H39" s="433">
        <v>5.644</v>
      </c>
      <c r="I39" s="433">
        <v>3.834</v>
      </c>
      <c r="J39" s="433">
        <v>3.924</v>
      </c>
      <c r="K39" s="433">
        <v>4.44</v>
      </c>
      <c r="L39" s="433">
        <v>3.979</v>
      </c>
      <c r="M39" s="433">
        <v>3.126</v>
      </c>
      <c r="N39" s="433">
        <v>4.506</v>
      </c>
      <c r="O39" s="433">
        <v>5.797</v>
      </c>
      <c r="P39" s="433">
        <v>4.11</v>
      </c>
      <c r="Q39" s="433">
        <v>4.136</v>
      </c>
      <c r="R39" s="433">
        <v>4.28</v>
      </c>
      <c r="S39" s="433">
        <v>3.975</v>
      </c>
      <c r="T39" s="433">
        <v>3.975</v>
      </c>
      <c r="U39" s="433">
        <v>4.689</v>
      </c>
      <c r="V39" s="433">
        <v>4.906</v>
      </c>
      <c r="W39" s="433">
        <v>4.891</v>
      </c>
      <c r="X39" s="433">
        <v>4.771</v>
      </c>
      <c r="Y39" s="433">
        <v>5.274</v>
      </c>
      <c r="Z39" s="433">
        <v>5.569</v>
      </c>
      <c r="AA39" s="433">
        <v>6.627</v>
      </c>
      <c r="AB39" s="433">
        <v>6.094</v>
      </c>
      <c r="AC39" s="433">
        <v>6.167</v>
      </c>
      <c r="AD39" s="433">
        <v>6.209</v>
      </c>
      <c r="AE39" s="433">
        <v>5.141</v>
      </c>
      <c r="AF39" s="433">
        <v>5.533</v>
      </c>
      <c r="AG39" s="433">
        <v>6.425</v>
      </c>
      <c r="AH39" s="433">
        <v>7.531189</v>
      </c>
      <c r="AI39" s="433">
        <v>6.724875</v>
      </c>
      <c r="AJ39" s="433">
        <v>6.438385</v>
      </c>
      <c r="AK39" s="435">
        <v>5.735</v>
      </c>
      <c r="AL39" s="457">
        <v>-0.111682417082406</v>
      </c>
      <c r="AM39" s="457">
        <v>0.0146119486246494</v>
      </c>
      <c r="AN39" s="457">
        <v>2.13807064870099E-4</v>
      </c>
    </row>
    <row r="40" spans="8:8">
      <c r="A40" s="218" t="s">
        <v>128</v>
      </c>
      <c r="B40" s="433">
        <v>20.962</v>
      </c>
      <c r="C40" s="433">
        <v>22.416</v>
      </c>
      <c r="D40" s="433">
        <v>22.755</v>
      </c>
      <c r="E40" s="433">
        <v>26.0</v>
      </c>
      <c r="F40" s="433">
        <v>29.158</v>
      </c>
      <c r="G40" s="433">
        <v>28.405</v>
      </c>
      <c r="H40" s="433">
        <v>29.363</v>
      </c>
      <c r="I40" s="433">
        <v>18.707</v>
      </c>
      <c r="J40" s="433">
        <v>14.105</v>
      </c>
      <c r="K40" s="433">
        <v>9.998</v>
      </c>
      <c r="L40" s="433">
        <v>13.84</v>
      </c>
      <c r="M40" s="433">
        <v>16.789</v>
      </c>
      <c r="N40" s="433">
        <v>14.861</v>
      </c>
      <c r="O40" s="433">
        <v>17.63</v>
      </c>
      <c r="P40" s="433">
        <v>13.535</v>
      </c>
      <c r="Q40" s="433">
        <v>11.425</v>
      </c>
      <c r="R40" s="433">
        <v>14.737</v>
      </c>
      <c r="S40" s="433">
        <v>17.721</v>
      </c>
      <c r="T40" s="433">
        <v>19.488</v>
      </c>
      <c r="U40" s="433">
        <v>19.274</v>
      </c>
      <c r="V40" s="433">
        <v>14.7843</v>
      </c>
      <c r="W40" s="433">
        <v>12.4819</v>
      </c>
      <c r="X40" s="433">
        <v>14.007</v>
      </c>
      <c r="Y40" s="433">
        <v>14.01</v>
      </c>
      <c r="Z40" s="433">
        <v>15.3576</v>
      </c>
      <c r="AA40" s="433">
        <v>5.7486</v>
      </c>
      <c r="AB40" s="433">
        <v>4.8216</v>
      </c>
      <c r="AC40" s="433">
        <v>5.0424</v>
      </c>
      <c r="AD40" s="433">
        <v>4.7615</v>
      </c>
      <c r="AE40" s="433">
        <v>4.3969</v>
      </c>
      <c r="AF40" s="433">
        <v>4.9329</v>
      </c>
      <c r="AG40" s="433">
        <v>4.2657</v>
      </c>
      <c r="AH40" s="433">
        <v>4.1872</v>
      </c>
      <c r="AI40" s="433">
        <v>3.5111</v>
      </c>
      <c r="AJ40" s="433">
        <v>3.9716</v>
      </c>
      <c r="AK40" s="435">
        <v>4.239044653</v>
      </c>
      <c r="AL40" s="457">
        <v>0.0644230445624314</v>
      </c>
      <c r="AM40" s="457">
        <v>-0.12649737384046</v>
      </c>
      <c r="AN40" s="457">
        <v>1.5803621536377E-4</v>
      </c>
    </row>
    <row r="41" spans="8:8">
      <c r="A41" s="218" t="s">
        <v>129</v>
      </c>
      <c r="B41" s="433">
        <v>0.939045</v>
      </c>
      <c r="C41" s="433">
        <v>1.020386</v>
      </c>
      <c r="D41" s="433">
        <v>1.036332</v>
      </c>
      <c r="E41" s="433">
        <v>1.333588</v>
      </c>
      <c r="F41" s="433">
        <v>1.380315</v>
      </c>
      <c r="G41" s="433">
        <v>1.377</v>
      </c>
      <c r="H41" s="433">
        <v>1.415</v>
      </c>
      <c r="I41" s="433">
        <v>1.198</v>
      </c>
      <c r="J41" s="433">
        <v>1.067</v>
      </c>
      <c r="K41" s="433">
        <v>1.147</v>
      </c>
      <c r="L41" s="433">
        <v>1.23</v>
      </c>
      <c r="M41" s="433">
        <v>1.256</v>
      </c>
      <c r="N41" s="433">
        <v>1.26</v>
      </c>
      <c r="O41" s="433">
        <v>1.295517</v>
      </c>
      <c r="P41" s="433">
        <v>1.022008</v>
      </c>
      <c r="Q41" s="433">
        <v>1.166291</v>
      </c>
      <c r="R41" s="433">
        <v>1.621117</v>
      </c>
      <c r="S41" s="433">
        <v>3.698743</v>
      </c>
      <c r="T41" s="433">
        <v>3.621422</v>
      </c>
      <c r="U41" s="433">
        <v>4.13215</v>
      </c>
      <c r="V41" s="433">
        <v>4.129123</v>
      </c>
      <c r="W41" s="433">
        <v>4.333512</v>
      </c>
      <c r="X41" s="433">
        <v>4.001358</v>
      </c>
      <c r="Y41" s="433">
        <v>3.557091</v>
      </c>
      <c r="Z41" s="433">
        <v>3.878379</v>
      </c>
      <c r="AA41" s="433">
        <v>4.591276</v>
      </c>
      <c r="AB41" s="433">
        <v>3.716293</v>
      </c>
      <c r="AC41" s="433">
        <v>3.816973</v>
      </c>
      <c r="AD41" s="433">
        <v>2.889128</v>
      </c>
      <c r="AE41" s="433">
        <v>2.964981</v>
      </c>
      <c r="AF41" s="433">
        <v>2.76608</v>
      </c>
      <c r="AG41" s="433">
        <v>2.19758</v>
      </c>
      <c r="AH41" s="433">
        <v>2.235068</v>
      </c>
      <c r="AI41" s="433">
        <v>2.200918</v>
      </c>
      <c r="AJ41" s="433">
        <v>1.907971</v>
      </c>
      <c r="AK41" s="435">
        <v>2.28447918706144</v>
      </c>
      <c r="AL41" s="457">
        <v>0.194062928969417</v>
      </c>
      <c r="AM41" s="457">
        <v>-0.0684800675199427</v>
      </c>
      <c r="AN41" s="457">
        <v>8.51678796412272E-5</v>
      </c>
    </row>
    <row r="42" spans="8:8">
      <c r="A42" s="218" t="s">
        <v>130</v>
      </c>
      <c r="B42" s="433">
        <v>62.975</v>
      </c>
      <c r="C42" s="433">
        <v>67.17</v>
      </c>
      <c r="D42" s="433">
        <v>68.448</v>
      </c>
      <c r="E42" s="433">
        <v>69.654</v>
      </c>
      <c r="F42" s="433">
        <v>73.081</v>
      </c>
      <c r="G42" s="433">
        <v>71.892</v>
      </c>
      <c r="H42" s="433">
        <v>74.282</v>
      </c>
      <c r="I42" s="433">
        <v>77.231</v>
      </c>
      <c r="J42" s="433">
        <v>76.992</v>
      </c>
      <c r="K42" s="433">
        <v>79.677</v>
      </c>
      <c r="L42" s="433">
        <v>81.063</v>
      </c>
      <c r="M42" s="433">
        <v>85.234</v>
      </c>
      <c r="N42" s="433">
        <v>86.659</v>
      </c>
      <c r="O42" s="433">
        <v>92.006273</v>
      </c>
      <c r="P42" s="433">
        <v>87.617304</v>
      </c>
      <c r="Q42" s="433">
        <v>90.180577</v>
      </c>
      <c r="R42" s="433">
        <v>94.072426</v>
      </c>
      <c r="S42" s="433">
        <v>95.082892</v>
      </c>
      <c r="T42" s="433">
        <v>98.140305</v>
      </c>
      <c r="U42" s="433">
        <v>102.144798</v>
      </c>
      <c r="V42" s="433">
        <v>100.76871</v>
      </c>
      <c r="W42" s="433">
        <v>98.834621</v>
      </c>
      <c r="X42" s="433">
        <v>105.164161</v>
      </c>
      <c r="Y42" s="433">
        <v>108.202778</v>
      </c>
      <c r="Z42" s="433">
        <v>113.502778</v>
      </c>
      <c r="AA42" s="433">
        <v>118.138889</v>
      </c>
      <c r="AB42" s="433">
        <v>112.965935</v>
      </c>
      <c r="AC42" s="433">
        <v>102.505526</v>
      </c>
      <c r="AD42" s="433">
        <v>100.875336</v>
      </c>
      <c r="AE42" s="433">
        <v>103.417851</v>
      </c>
      <c r="AF42" s="433">
        <v>110.086512</v>
      </c>
      <c r="AG42" s="433">
        <v>115.170275</v>
      </c>
      <c r="AH42" s="433">
        <v>117.260034</v>
      </c>
      <c r="AI42" s="433">
        <v>114.102849</v>
      </c>
      <c r="AJ42" s="433">
        <v>121.061552</v>
      </c>
      <c r="AK42" s="435">
        <v>122.376547133733</v>
      </c>
      <c r="AL42" s="457">
        <v>0.00810028425122566</v>
      </c>
      <c r="AM42" s="457">
        <v>0.00646800760764088</v>
      </c>
      <c r="AN42" s="457">
        <v>0.00456233136034888</v>
      </c>
    </row>
    <row r="43" spans="8:8">
      <c r="A43" s="218" t="s">
        <v>131</v>
      </c>
      <c r="B43" s="433" t="s">
        <v>114</v>
      </c>
      <c r="C43" s="433" t="s">
        <v>114</v>
      </c>
      <c r="D43" s="433" t="s">
        <v>114</v>
      </c>
      <c r="E43" s="433" t="s">
        <v>114</v>
      </c>
      <c r="F43" s="433" t="s">
        <v>114</v>
      </c>
      <c r="G43" s="433">
        <v>5.758</v>
      </c>
      <c r="H43" s="433">
        <v>5.77</v>
      </c>
      <c r="I43" s="433">
        <v>6.065</v>
      </c>
      <c r="J43" s="433">
        <v>5.18</v>
      </c>
      <c r="K43" s="433">
        <v>5.939</v>
      </c>
      <c r="L43" s="433">
        <v>6.132</v>
      </c>
      <c r="M43" s="433">
        <v>6.641</v>
      </c>
      <c r="N43" s="433">
        <v>6.733</v>
      </c>
      <c r="O43" s="433">
        <v>7.048</v>
      </c>
      <c r="P43" s="433">
        <v>6.863</v>
      </c>
      <c r="Q43" s="433">
        <v>6.811</v>
      </c>
      <c r="R43" s="433">
        <v>6.362</v>
      </c>
      <c r="S43" s="433">
        <v>6.091</v>
      </c>
      <c r="T43" s="433">
        <v>6.738</v>
      </c>
      <c r="U43" s="433">
        <v>6.667</v>
      </c>
      <c r="V43" s="433">
        <v>6.942</v>
      </c>
      <c r="W43" s="433">
        <v>7.006</v>
      </c>
      <c r="X43" s="433">
        <v>6.498</v>
      </c>
      <c r="Y43" s="433">
        <v>6.311</v>
      </c>
      <c r="Z43" s="433">
        <v>6.828</v>
      </c>
      <c r="AA43" s="433">
        <v>7.26</v>
      </c>
      <c r="AB43" s="433">
        <v>6.759</v>
      </c>
      <c r="AC43" s="433">
        <v>6.262</v>
      </c>
      <c r="AD43" s="433">
        <v>6.094071</v>
      </c>
      <c r="AE43" s="433">
        <v>5.373693</v>
      </c>
      <c r="AF43" s="433">
        <v>5.646144</v>
      </c>
      <c r="AG43" s="433">
        <v>5.629506</v>
      </c>
      <c r="AH43" s="433">
        <v>5.600216</v>
      </c>
      <c r="AI43" s="433">
        <v>5.60717</v>
      </c>
      <c r="AJ43" s="433">
        <v>5.869768</v>
      </c>
      <c r="AK43" s="435">
        <v>5.346471</v>
      </c>
      <c r="AL43" s="457">
        <v>-0.0916398815527797</v>
      </c>
      <c r="AM43" s="457">
        <v>-0.0150079111701792</v>
      </c>
      <c r="AN43" s="457">
        <v>1.99322279323994E-4</v>
      </c>
    </row>
    <row r="44" spans="8:8">
      <c r="A44" s="218" t="s">
        <v>132</v>
      </c>
      <c r="B44" s="433">
        <v>103.292</v>
      </c>
      <c r="C44" s="433">
        <v>97.284</v>
      </c>
      <c r="D44" s="433">
        <v>104.283</v>
      </c>
      <c r="E44" s="433">
        <v>110.02</v>
      </c>
      <c r="F44" s="433">
        <v>119.197</v>
      </c>
      <c r="G44" s="433">
        <v>121.848</v>
      </c>
      <c r="H44" s="433">
        <v>111.009</v>
      </c>
      <c r="I44" s="433">
        <v>117.506</v>
      </c>
      <c r="J44" s="433">
        <v>120.095</v>
      </c>
      <c r="K44" s="433">
        <v>113.488</v>
      </c>
      <c r="L44" s="433">
        <v>123.193</v>
      </c>
      <c r="M44" s="433">
        <v>104.755</v>
      </c>
      <c r="N44" s="433">
        <v>111.636</v>
      </c>
      <c r="O44" s="433">
        <v>116.983</v>
      </c>
      <c r="P44" s="433">
        <v>122.66</v>
      </c>
      <c r="Q44" s="433">
        <v>142.984</v>
      </c>
      <c r="R44" s="433">
        <v>121.92</v>
      </c>
      <c r="S44" s="433">
        <v>130.6</v>
      </c>
      <c r="T44" s="433">
        <v>107.274</v>
      </c>
      <c r="U44" s="433">
        <v>110.602171</v>
      </c>
      <c r="V44" s="433">
        <v>138.072621</v>
      </c>
      <c r="W44" s="433">
        <v>121.4</v>
      </c>
      <c r="X44" s="433">
        <v>137.164</v>
      </c>
      <c r="Y44" s="433">
        <v>142.109</v>
      </c>
      <c r="Z44" s="433">
        <v>131.773</v>
      </c>
      <c r="AA44" s="433">
        <v>123.63</v>
      </c>
      <c r="AB44" s="433">
        <v>127.632</v>
      </c>
      <c r="AC44" s="433">
        <v>147.716</v>
      </c>
      <c r="AD44" s="433">
        <v>133.975</v>
      </c>
      <c r="AE44" s="433">
        <v>141.967</v>
      </c>
      <c r="AF44" s="433">
        <v>144.511</v>
      </c>
      <c r="AG44" s="433">
        <v>148.989</v>
      </c>
      <c r="AH44" s="433">
        <v>149.402</v>
      </c>
      <c r="AI44" s="433">
        <v>147.057</v>
      </c>
      <c r="AJ44" s="433">
        <v>134.882</v>
      </c>
      <c r="AK44" s="435">
        <v>154.484537823583</v>
      </c>
      <c r="AL44" s="457">
        <v>0.142201694239598</v>
      </c>
      <c r="AM44" s="457">
        <v>0.00233467881795457</v>
      </c>
      <c r="AN44" s="457">
        <v>0.00575935232778973</v>
      </c>
    </row>
    <row r="45" spans="8:8">
      <c r="A45" s="218" t="s">
        <v>133</v>
      </c>
      <c r="B45" s="433">
        <v>137.714</v>
      </c>
      <c r="C45" s="433">
        <v>140.294</v>
      </c>
      <c r="D45" s="433">
        <v>145.833</v>
      </c>
      <c r="E45" s="433">
        <v>144.34</v>
      </c>
      <c r="F45" s="433">
        <v>145.464</v>
      </c>
      <c r="G45" s="433">
        <v>136.311</v>
      </c>
      <c r="H45" s="433">
        <v>134.714</v>
      </c>
      <c r="I45" s="433">
        <v>132.75</v>
      </c>
      <c r="J45" s="433">
        <v>133.867</v>
      </c>
      <c r="K45" s="433">
        <v>135.347</v>
      </c>
      <c r="L45" s="433">
        <v>139.006</v>
      </c>
      <c r="M45" s="433">
        <v>143.173</v>
      </c>
      <c r="N45" s="433">
        <v>142.79</v>
      </c>
      <c r="O45" s="433">
        <v>142.789</v>
      </c>
      <c r="P45" s="433">
        <v>142.128</v>
      </c>
      <c r="Q45" s="433">
        <v>145.184</v>
      </c>
      <c r="R45" s="433">
        <v>145.616</v>
      </c>
      <c r="S45" s="433">
        <v>144.126</v>
      </c>
      <c r="T45" s="433">
        <v>151.631</v>
      </c>
      <c r="U45" s="433">
        <v>154.159</v>
      </c>
      <c r="V45" s="433">
        <v>156.936</v>
      </c>
      <c r="W45" s="433">
        <v>161.742</v>
      </c>
      <c r="X45" s="433">
        <v>159.348</v>
      </c>
      <c r="Y45" s="433">
        <v>155.3054</v>
      </c>
      <c r="Z45" s="433">
        <v>151.72</v>
      </c>
      <c r="AA45" s="433">
        <v>157.658</v>
      </c>
      <c r="AB45" s="433">
        <v>163.548</v>
      </c>
      <c r="AC45" s="433">
        <v>162.139</v>
      </c>
      <c r="AD45" s="433">
        <v>164.557</v>
      </c>
      <c r="AE45" s="433">
        <v>159.058</v>
      </c>
      <c r="AF45" s="433">
        <v>164.944</v>
      </c>
      <c r="AG45" s="433">
        <v>166.634</v>
      </c>
      <c r="AH45" s="433">
        <v>170.465</v>
      </c>
      <c r="AI45" s="433">
        <v>170.039</v>
      </c>
      <c r="AJ45" s="433">
        <v>163.988501</v>
      </c>
      <c r="AK45" s="435">
        <v>157.821</v>
      </c>
      <c r="AL45" s="457">
        <v>-0.0402388330754531</v>
      </c>
      <c r="AM45" s="457">
        <v>0.0078062705559454</v>
      </c>
      <c r="AN45" s="457">
        <v>0.0058837392824523</v>
      </c>
    </row>
    <row r="46" spans="8:8">
      <c r="A46" s="218" t="s">
        <v>134</v>
      </c>
      <c r="B46" s="433">
        <v>18.9</v>
      </c>
      <c r="C46" s="433">
        <v>20.355</v>
      </c>
      <c r="D46" s="433">
        <v>20.135</v>
      </c>
      <c r="E46" s="433">
        <v>22.489</v>
      </c>
      <c r="F46" s="433">
        <v>25.808</v>
      </c>
      <c r="G46" s="433">
        <v>28.5</v>
      </c>
      <c r="H46" s="433">
        <v>29.871</v>
      </c>
      <c r="I46" s="433">
        <v>30.087</v>
      </c>
      <c r="J46" s="433">
        <v>31.205</v>
      </c>
      <c r="K46" s="433">
        <v>31.381</v>
      </c>
      <c r="L46" s="433">
        <v>33.264</v>
      </c>
      <c r="M46" s="433">
        <v>34.52</v>
      </c>
      <c r="N46" s="433">
        <v>34.207</v>
      </c>
      <c r="O46" s="433">
        <v>38.984</v>
      </c>
      <c r="P46" s="433">
        <v>43.287</v>
      </c>
      <c r="Q46" s="433">
        <v>43.764</v>
      </c>
      <c r="R46" s="433">
        <v>46.509</v>
      </c>
      <c r="S46" s="433">
        <v>46.107</v>
      </c>
      <c r="T46" s="433">
        <v>46.852</v>
      </c>
      <c r="U46" s="433">
        <v>45.105</v>
      </c>
      <c r="V46" s="433">
        <v>46.575</v>
      </c>
      <c r="W46" s="433">
        <v>49.041</v>
      </c>
      <c r="X46" s="433">
        <v>47.253</v>
      </c>
      <c r="Y46" s="433">
        <v>45.969</v>
      </c>
      <c r="Z46" s="433">
        <v>50.207</v>
      </c>
      <c r="AA46" s="433">
        <v>54.093</v>
      </c>
      <c r="AB46" s="433">
        <v>52.465</v>
      </c>
      <c r="AC46" s="433">
        <v>46.613</v>
      </c>
      <c r="AD46" s="433">
        <v>51.671630797</v>
      </c>
      <c r="AE46" s="433">
        <v>52.802127839</v>
      </c>
      <c r="AF46" s="433">
        <v>52.420866448</v>
      </c>
      <c r="AG46" s="433">
        <v>60.278</v>
      </c>
      <c r="AH46" s="433">
        <v>59.433</v>
      </c>
      <c r="AI46" s="433">
        <v>59.64001</v>
      </c>
      <c r="AJ46" s="433">
        <v>53.155</v>
      </c>
      <c r="AK46" s="435">
        <v>54.1006394383534</v>
      </c>
      <c r="AL46" s="457">
        <v>0.0150093779250076</v>
      </c>
      <c r="AM46" s="457">
        <v>0.00572208037080046</v>
      </c>
      <c r="AN46" s="457">
        <v>0.0020169309373862</v>
      </c>
    </row>
    <row r="47" spans="8:8">
      <c r="A47" s="218" t="s">
        <v>135</v>
      </c>
      <c r="B47" s="433">
        <v>71.818</v>
      </c>
      <c r="C47" s="433">
        <v>75.478</v>
      </c>
      <c r="D47" s="433">
        <v>74.079</v>
      </c>
      <c r="E47" s="433">
        <v>75.322</v>
      </c>
      <c r="F47" s="433">
        <v>75.851</v>
      </c>
      <c r="G47" s="433">
        <v>64.309</v>
      </c>
      <c r="H47" s="433">
        <v>56.803</v>
      </c>
      <c r="I47" s="433">
        <v>54.195</v>
      </c>
      <c r="J47" s="433">
        <v>55.476</v>
      </c>
      <c r="K47" s="433">
        <v>55.136</v>
      </c>
      <c r="L47" s="433">
        <v>59.266</v>
      </c>
      <c r="M47" s="433">
        <v>61.35</v>
      </c>
      <c r="N47" s="433">
        <v>57.148</v>
      </c>
      <c r="O47" s="433">
        <v>53.496</v>
      </c>
      <c r="P47" s="433">
        <v>50.71</v>
      </c>
      <c r="Q47" s="433">
        <v>51.934</v>
      </c>
      <c r="R47" s="433">
        <v>53.866</v>
      </c>
      <c r="S47" s="433">
        <v>54.738</v>
      </c>
      <c r="T47" s="433">
        <v>55.14</v>
      </c>
      <c r="U47" s="433">
        <v>56.499</v>
      </c>
      <c r="V47" s="433">
        <v>59.413</v>
      </c>
      <c r="W47" s="433">
        <v>62.696</v>
      </c>
      <c r="X47" s="433">
        <v>61.673</v>
      </c>
      <c r="Y47" s="433">
        <v>64.956</v>
      </c>
      <c r="Z47" s="433">
        <v>58.016</v>
      </c>
      <c r="AA47" s="433">
        <v>60.979</v>
      </c>
      <c r="AB47" s="433">
        <v>62.216</v>
      </c>
      <c r="AC47" s="433">
        <v>59.047</v>
      </c>
      <c r="AD47" s="433">
        <v>58.888</v>
      </c>
      <c r="AE47" s="433">
        <v>63.2847</v>
      </c>
      <c r="AF47" s="433">
        <v>66.296</v>
      </c>
      <c r="AG47" s="433">
        <v>65.103</v>
      </c>
      <c r="AH47" s="433">
        <v>64.296</v>
      </c>
      <c r="AI47" s="433">
        <v>64.785911</v>
      </c>
      <c r="AJ47" s="433">
        <v>59.512508</v>
      </c>
      <c r="AK47" s="435">
        <v>56.2484409590268</v>
      </c>
      <c r="AL47" s="457">
        <v>-0.0574291257543467</v>
      </c>
      <c r="AM47" s="457">
        <v>0.00255001320438253</v>
      </c>
      <c r="AN47" s="457">
        <v>0.00209700332431885</v>
      </c>
    </row>
    <row r="48" spans="8:8">
      <c r="A48" s="218" t="s">
        <v>136</v>
      </c>
      <c r="B48" s="433">
        <v>22.506</v>
      </c>
      <c r="C48" s="433">
        <v>24.168</v>
      </c>
      <c r="D48" s="433">
        <v>23.629</v>
      </c>
      <c r="E48" s="433">
        <v>23.039</v>
      </c>
      <c r="F48" s="433">
        <v>24.07</v>
      </c>
      <c r="G48" s="433">
        <v>26.132</v>
      </c>
      <c r="H48" s="433">
        <v>24.747</v>
      </c>
      <c r="I48" s="433">
        <v>23.627</v>
      </c>
      <c r="J48" s="433">
        <v>24.442</v>
      </c>
      <c r="K48" s="433">
        <v>25.712</v>
      </c>
      <c r="L48" s="433">
        <v>26.774</v>
      </c>
      <c r="M48" s="433">
        <v>25.76</v>
      </c>
      <c r="N48" s="433">
        <v>25.347</v>
      </c>
      <c r="O48" s="433">
        <v>26.032</v>
      </c>
      <c r="P48" s="433">
        <v>28.407</v>
      </c>
      <c r="Q48" s="433">
        <v>31.158</v>
      </c>
      <c r="R48" s="433">
        <v>32.046</v>
      </c>
      <c r="S48" s="433">
        <v>32.427</v>
      </c>
      <c r="T48" s="433">
        <v>31.147</v>
      </c>
      <c r="U48" s="433">
        <v>30.543</v>
      </c>
      <c r="V48" s="433">
        <v>31.294</v>
      </c>
      <c r="W48" s="433">
        <v>31.227</v>
      </c>
      <c r="X48" s="433">
        <v>27.907</v>
      </c>
      <c r="Y48" s="433">
        <v>29.309</v>
      </c>
      <c r="Z48" s="433">
        <v>26.074</v>
      </c>
      <c r="AA48" s="433">
        <v>27.72</v>
      </c>
      <c r="AB48" s="433">
        <v>28.135</v>
      </c>
      <c r="AC48" s="433">
        <v>28.393</v>
      </c>
      <c r="AD48" s="433">
        <v>28.59</v>
      </c>
      <c r="AE48" s="433">
        <v>27.254</v>
      </c>
      <c r="AF48" s="433">
        <v>27.191</v>
      </c>
      <c r="AG48" s="433">
        <v>27.064</v>
      </c>
      <c r="AH48" s="433">
        <v>27.583</v>
      </c>
      <c r="AI48" s="433">
        <v>26.855</v>
      </c>
      <c r="AJ48" s="433">
        <v>28.401</v>
      </c>
      <c r="AK48" s="435">
        <v>28.4153548496757</v>
      </c>
      <c r="AL48" s="457">
        <v>-0.00222818674979119</v>
      </c>
      <c r="AM48" s="457">
        <v>0.00858521402929502</v>
      </c>
      <c r="AN48" s="457">
        <v>0.00105935546951203</v>
      </c>
    </row>
    <row r="49" spans="8:8">
      <c r="A49" s="218" t="s">
        <v>137</v>
      </c>
      <c r="B49" s="433" t="s">
        <v>114</v>
      </c>
      <c r="C49" s="433" t="s">
        <v>114</v>
      </c>
      <c r="D49" s="433" t="s">
        <v>114</v>
      </c>
      <c r="E49" s="433" t="s">
        <v>114</v>
      </c>
      <c r="F49" s="433" t="s">
        <v>114</v>
      </c>
      <c r="G49" s="433">
        <v>12.399</v>
      </c>
      <c r="H49" s="433">
        <v>12.744</v>
      </c>
      <c r="I49" s="433">
        <v>12.344</v>
      </c>
      <c r="J49" s="433">
        <v>11.946</v>
      </c>
      <c r="K49" s="433">
        <v>12.895</v>
      </c>
      <c r="L49" s="433">
        <v>12.913</v>
      </c>
      <c r="M49" s="433">
        <v>12.737</v>
      </c>
      <c r="N49" s="433">
        <v>13.178</v>
      </c>
      <c r="O49" s="433">
        <v>13.705</v>
      </c>
      <c r="P49" s="433">
        <v>13.261</v>
      </c>
      <c r="Q49" s="433">
        <v>13.624</v>
      </c>
      <c r="R49" s="433">
        <v>14.466</v>
      </c>
      <c r="S49" s="433">
        <v>14.6</v>
      </c>
      <c r="T49" s="433">
        <v>13.821</v>
      </c>
      <c r="U49" s="433">
        <v>15.272</v>
      </c>
      <c r="V49" s="433">
        <v>15.117</v>
      </c>
      <c r="W49" s="433">
        <v>15.115</v>
      </c>
      <c r="X49" s="433">
        <v>15.043</v>
      </c>
      <c r="Y49" s="433">
        <v>16.398</v>
      </c>
      <c r="Z49" s="433">
        <v>16.403</v>
      </c>
      <c r="AA49" s="433">
        <v>16.44</v>
      </c>
      <c r="AB49" s="433">
        <v>16.059</v>
      </c>
      <c r="AC49" s="433">
        <v>15.736</v>
      </c>
      <c r="AD49" s="433">
        <v>16.103</v>
      </c>
      <c r="AE49" s="433">
        <v>17.437</v>
      </c>
      <c r="AF49" s="433">
        <v>15.1</v>
      </c>
      <c r="AG49" s="433">
        <v>16.5</v>
      </c>
      <c r="AH49" s="433">
        <v>16.326225</v>
      </c>
      <c r="AI49" s="433">
        <v>16.326935</v>
      </c>
      <c r="AJ49" s="433">
        <v>16.099564</v>
      </c>
      <c r="AK49" s="435">
        <v>17.0804943088558</v>
      </c>
      <c r="AL49" s="457">
        <v>0.0580302852685011</v>
      </c>
      <c r="AM49" s="457">
        <v>-0.0018654632616657</v>
      </c>
      <c r="AN49" s="457">
        <v>6.36779486435378E-4</v>
      </c>
    </row>
    <row r="50" spans="8:8">
      <c r="A50" s="218" t="s">
        <v>138</v>
      </c>
      <c r="B50" s="433">
        <v>126.5619468</v>
      </c>
      <c r="C50" s="433">
        <v>128.5366308</v>
      </c>
      <c r="D50" s="433">
        <v>132.6654516</v>
      </c>
      <c r="E50" s="433">
        <v>138.7590474</v>
      </c>
      <c r="F50" s="433">
        <v>147.054516606061</v>
      </c>
      <c r="G50" s="433">
        <v>151.92</v>
      </c>
      <c r="H50" s="433">
        <v>155.797</v>
      </c>
      <c r="I50" s="433">
        <v>158.718</v>
      </c>
      <c r="J50" s="433">
        <v>156.798</v>
      </c>
      <c r="K50" s="433">
        <v>161.848</v>
      </c>
      <c r="L50" s="433">
        <v>167.085</v>
      </c>
      <c r="M50" s="433">
        <v>174.453</v>
      </c>
      <c r="N50" s="433">
        <v>190.396</v>
      </c>
      <c r="O50" s="433">
        <v>195.209</v>
      </c>
      <c r="P50" s="433">
        <v>208.451</v>
      </c>
      <c r="Q50" s="433">
        <v>224.472</v>
      </c>
      <c r="R50" s="433">
        <v>236.043</v>
      </c>
      <c r="S50" s="433">
        <v>244.963</v>
      </c>
      <c r="T50" s="433">
        <v>260.727</v>
      </c>
      <c r="U50" s="433">
        <v>280.007</v>
      </c>
      <c r="V50" s="433">
        <v>294.077</v>
      </c>
      <c r="W50" s="433">
        <v>299.454</v>
      </c>
      <c r="X50" s="433">
        <v>305.052</v>
      </c>
      <c r="Y50" s="433">
        <v>313.758</v>
      </c>
      <c r="Z50" s="433">
        <v>296.301888028429</v>
      </c>
      <c r="AA50" s="433">
        <v>300.430946052877</v>
      </c>
      <c r="AB50" s="433">
        <v>291.758696379089</v>
      </c>
      <c r="AC50" s="433">
        <v>297.556928913613</v>
      </c>
      <c r="AD50" s="433">
        <v>285.257625088085</v>
      </c>
      <c r="AE50" s="433">
        <v>278.750124526959</v>
      </c>
      <c r="AF50" s="433">
        <v>281.019764361022</v>
      </c>
      <c r="AG50" s="433">
        <v>274.630072978332</v>
      </c>
      <c r="AH50" s="433">
        <v>275.63169507</v>
      </c>
      <c r="AI50" s="433">
        <v>274.452</v>
      </c>
      <c r="AJ50" s="433">
        <v>267.50080554</v>
      </c>
      <c r="AK50" s="435">
        <v>255.759837307684</v>
      </c>
      <c r="AL50" s="457">
        <v>-0.0465036566035641</v>
      </c>
      <c r="AM50" s="457">
        <v>-0.0101735209355014</v>
      </c>
      <c r="AN50" s="457">
        <v>0.00953500612491893</v>
      </c>
    </row>
    <row r="51" spans="8:8">
      <c r="A51" s="218" t="s">
        <v>139</v>
      </c>
      <c r="B51" s="433">
        <v>137.14</v>
      </c>
      <c r="C51" s="433">
        <v>138.651</v>
      </c>
      <c r="D51" s="433">
        <v>146.571</v>
      </c>
      <c r="E51" s="433">
        <v>146.23</v>
      </c>
      <c r="F51" s="433">
        <v>143.091</v>
      </c>
      <c r="G51" s="433">
        <v>146.508</v>
      </c>
      <c r="H51" s="433">
        <v>147.384</v>
      </c>
      <c r="I51" s="433">
        <v>146.445</v>
      </c>
      <c r="J51" s="433">
        <v>145.812</v>
      </c>
      <c r="K51" s="433">
        <v>143.038</v>
      </c>
      <c r="L51" s="433">
        <v>148.35</v>
      </c>
      <c r="M51" s="433">
        <v>140.633</v>
      </c>
      <c r="N51" s="433">
        <v>149.407</v>
      </c>
      <c r="O51" s="433">
        <v>159.003</v>
      </c>
      <c r="P51" s="433">
        <v>155.159</v>
      </c>
      <c r="Q51" s="433">
        <v>145.584</v>
      </c>
      <c r="R51" s="433">
        <v>161.615</v>
      </c>
      <c r="S51" s="433">
        <v>146.732</v>
      </c>
      <c r="T51" s="433">
        <v>135.435</v>
      </c>
      <c r="U51" s="433">
        <v>152.454</v>
      </c>
      <c r="V51" s="433">
        <v>159.06</v>
      </c>
      <c r="W51" s="433">
        <v>143.3</v>
      </c>
      <c r="X51" s="433">
        <v>148.742</v>
      </c>
      <c r="Y51" s="433">
        <v>149.65</v>
      </c>
      <c r="Z51" s="433">
        <v>136.681</v>
      </c>
      <c r="AA51" s="433">
        <v>148.255</v>
      </c>
      <c r="AB51" s="433">
        <v>151.163</v>
      </c>
      <c r="AC51" s="433">
        <v>166.302</v>
      </c>
      <c r="AD51" s="433">
        <v>153.155</v>
      </c>
      <c r="AE51" s="433">
        <v>153.662</v>
      </c>
      <c r="AF51" s="433">
        <v>162.058</v>
      </c>
      <c r="AG51" s="433">
        <v>156.131</v>
      </c>
      <c r="AH51" s="433">
        <v>164.25</v>
      </c>
      <c r="AI51" s="433">
        <v>163.384</v>
      </c>
      <c r="AJ51" s="433">
        <v>168.423</v>
      </c>
      <c r="AK51" s="435">
        <v>169.152752431024</v>
      </c>
      <c r="AL51" s="457">
        <v>0.00158877612188202</v>
      </c>
      <c r="AM51" s="457">
        <v>0.0211024662332631</v>
      </c>
      <c r="AN51" s="457">
        <v>0.0063061993918005</v>
      </c>
    </row>
    <row r="52" spans="8:8">
      <c r="A52" s="218" t="s">
        <v>140</v>
      </c>
      <c r="B52" s="433">
        <v>56.3381233386497</v>
      </c>
      <c r="C52" s="433">
        <v>57.4104933545986</v>
      </c>
      <c r="D52" s="433">
        <v>59.7338548644338</v>
      </c>
      <c r="E52" s="433">
        <v>60.535754917597</v>
      </c>
      <c r="F52" s="433">
        <v>54.6107713981925</v>
      </c>
      <c r="G52" s="433">
        <v>56.0154274322169</v>
      </c>
      <c r="H52" s="433">
        <v>58.0618458266879</v>
      </c>
      <c r="I52" s="433">
        <v>59.5179197235513</v>
      </c>
      <c r="J52" s="433">
        <v>61.5556129718235</v>
      </c>
      <c r="K52" s="433">
        <v>66.1342397660819</v>
      </c>
      <c r="L52" s="433">
        <v>62.8626709197235</v>
      </c>
      <c r="M52" s="433">
        <v>57.3283482190324</v>
      </c>
      <c r="N52" s="433">
        <v>62.9020861244019</v>
      </c>
      <c r="O52" s="433">
        <v>63.2879404572036</v>
      </c>
      <c r="P52" s="433">
        <v>68.6173152578416</v>
      </c>
      <c r="Q52" s="433">
        <v>67.3294385964912</v>
      </c>
      <c r="R52" s="433">
        <v>72.2450893141946</v>
      </c>
      <c r="S52" s="433">
        <v>66.936028708134</v>
      </c>
      <c r="T52" s="433">
        <v>67.1849207868155</v>
      </c>
      <c r="U52" s="433">
        <v>65.3922434875066</v>
      </c>
      <c r="V52" s="433">
        <v>59.48184635832</v>
      </c>
      <c r="W52" s="433">
        <v>63.8611217437533</v>
      </c>
      <c r="X52" s="433">
        <v>67.7299303561935</v>
      </c>
      <c r="Y52" s="433">
        <v>68.7417522594365</v>
      </c>
      <c r="Z52" s="433">
        <v>68.2647953216374</v>
      </c>
      <c r="AA52" s="433">
        <v>68.0048617756512</v>
      </c>
      <c r="AB52" s="433">
        <v>64.8246267942584</v>
      </c>
      <c r="AC52" s="433">
        <v>70.0224066985646</v>
      </c>
      <c r="AD52" s="433">
        <v>70.4007171717172</v>
      </c>
      <c r="AE52" s="433">
        <v>71.9519452418926</v>
      </c>
      <c r="AF52" s="433">
        <v>66.272</v>
      </c>
      <c r="AG52" s="433">
        <v>61.87</v>
      </c>
      <c r="AH52" s="433">
        <v>61.829002</v>
      </c>
      <c r="AI52" s="433">
        <v>67.619748</v>
      </c>
      <c r="AJ52" s="433">
        <v>72.056329</v>
      </c>
      <c r="AK52" s="435">
        <v>70.4320598775324</v>
      </c>
      <c r="AL52" s="457">
        <v>-0.0252123091718619</v>
      </c>
      <c r="AM52" s="457">
        <v>0.00542003236827959</v>
      </c>
      <c r="AN52" s="457">
        <v>0.00262578413167747</v>
      </c>
    </row>
    <row r="53" spans="8:8">
      <c r="A53" s="218" t="s">
        <v>141</v>
      </c>
      <c r="B53" s="433">
        <v>34.2189</v>
      </c>
      <c r="C53" s="433">
        <v>39.6948</v>
      </c>
      <c r="D53" s="433">
        <v>44.3529</v>
      </c>
      <c r="E53" s="433">
        <v>48.0488</v>
      </c>
      <c r="F53" s="433">
        <v>52.0432</v>
      </c>
      <c r="G53" s="433">
        <v>57.543</v>
      </c>
      <c r="H53" s="433">
        <v>60.2463</v>
      </c>
      <c r="I53" s="433">
        <v>67.3422</v>
      </c>
      <c r="J53" s="433">
        <v>73.8075</v>
      </c>
      <c r="K53" s="433">
        <v>78.3217</v>
      </c>
      <c r="L53" s="433">
        <v>86.2474</v>
      </c>
      <c r="M53" s="433">
        <v>94.8617</v>
      </c>
      <c r="N53" s="433">
        <v>103.2958</v>
      </c>
      <c r="O53" s="433">
        <v>111.0224</v>
      </c>
      <c r="P53" s="433">
        <v>116.4399</v>
      </c>
      <c r="Q53" s="433">
        <v>124.9216</v>
      </c>
      <c r="R53" s="433">
        <v>122.7247</v>
      </c>
      <c r="S53" s="433">
        <v>129.3995</v>
      </c>
      <c r="T53" s="433">
        <v>140.5805</v>
      </c>
      <c r="U53" s="433">
        <v>150.6983</v>
      </c>
      <c r="V53" s="433">
        <v>161.9562</v>
      </c>
      <c r="W53" s="433">
        <v>176.2998</v>
      </c>
      <c r="X53" s="433">
        <v>191.558129409</v>
      </c>
      <c r="Y53" s="433">
        <v>198.42</v>
      </c>
      <c r="Z53" s="433">
        <v>194.812934</v>
      </c>
      <c r="AA53" s="433">
        <v>211.21013</v>
      </c>
      <c r="AB53" s="433">
        <v>229.397921538462</v>
      </c>
      <c r="AC53" s="433">
        <v>239.501057787144</v>
      </c>
      <c r="AD53" s="433">
        <v>240.160734615385</v>
      </c>
      <c r="AE53" s="433">
        <v>251.962775</v>
      </c>
      <c r="AF53" s="433">
        <v>261.783357217</v>
      </c>
      <c r="AG53" s="433">
        <v>274.4077</v>
      </c>
      <c r="AH53" s="433">
        <v>297.2775</v>
      </c>
      <c r="AI53" s="433">
        <v>304.8019</v>
      </c>
      <c r="AJ53" s="433">
        <v>303.8976</v>
      </c>
      <c r="AK53" s="435">
        <v>305.429407376222</v>
      </c>
      <c r="AL53" s="457">
        <v>0.00229452552008191</v>
      </c>
      <c r="AM53" s="457">
        <v>0.0454684910267775</v>
      </c>
      <c r="AN53" s="457">
        <v>0.0113867419557322</v>
      </c>
    </row>
    <row r="54" spans="8:8">
      <c r="A54" s="218" t="s">
        <v>142</v>
      </c>
      <c r="B54" s="433">
        <v>272.0</v>
      </c>
      <c r="C54" s="433">
        <v>272.7</v>
      </c>
      <c r="D54" s="433">
        <v>281.5</v>
      </c>
      <c r="E54" s="433">
        <v>297.2</v>
      </c>
      <c r="F54" s="433">
        <v>295.3</v>
      </c>
      <c r="G54" s="433">
        <v>298.835</v>
      </c>
      <c r="H54" s="433">
        <v>278.683</v>
      </c>
      <c r="I54" s="433">
        <v>252.524</v>
      </c>
      <c r="J54" s="433">
        <v>229.906</v>
      </c>
      <c r="K54" s="433">
        <v>202.922</v>
      </c>
      <c r="L54" s="433">
        <v>194.018</v>
      </c>
      <c r="M54" s="433">
        <v>182.986</v>
      </c>
      <c r="N54" s="433">
        <v>178.002</v>
      </c>
      <c r="O54" s="433">
        <v>172.822</v>
      </c>
      <c r="P54" s="433">
        <v>172.12</v>
      </c>
      <c r="Q54" s="433">
        <v>171.445</v>
      </c>
      <c r="R54" s="433">
        <v>172.972</v>
      </c>
      <c r="S54" s="433">
        <v>173.734</v>
      </c>
      <c r="T54" s="433">
        <v>180.36</v>
      </c>
      <c r="U54" s="433">
        <v>182.165</v>
      </c>
      <c r="V54" s="433">
        <v>186.055</v>
      </c>
      <c r="W54" s="433">
        <v>193.381</v>
      </c>
      <c r="X54" s="433">
        <v>196.251</v>
      </c>
      <c r="Y54" s="433">
        <v>192.586</v>
      </c>
      <c r="Z54" s="433">
        <v>173.619</v>
      </c>
      <c r="AA54" s="433">
        <v>188.828</v>
      </c>
      <c r="AB54" s="433">
        <v>194.9468</v>
      </c>
      <c r="AC54" s="433">
        <v>198.8777</v>
      </c>
      <c r="AD54" s="433">
        <v>194.3773</v>
      </c>
      <c r="AE54" s="433">
        <v>182.8154</v>
      </c>
      <c r="AF54" s="433">
        <v>163.6823</v>
      </c>
      <c r="AG54" s="433">
        <v>164.5729</v>
      </c>
      <c r="AH54" s="433">
        <v>156.0323</v>
      </c>
      <c r="AI54" s="433">
        <v>159.8528</v>
      </c>
      <c r="AJ54" s="433">
        <v>154.141</v>
      </c>
      <c r="AK54" s="435">
        <v>149.022124947473</v>
      </c>
      <c r="AL54" s="457">
        <v>-0.0358505480588568</v>
      </c>
      <c r="AM54" s="457">
        <v>-0.0118290279090862</v>
      </c>
      <c r="AN54" s="457">
        <v>0.00555570760867032</v>
      </c>
    </row>
    <row r="55" spans="8:8">
      <c r="A55" s="218" t="s">
        <v>143</v>
      </c>
      <c r="B55" s="433">
        <v>298.089</v>
      </c>
      <c r="C55" s="433">
        <v>301.071</v>
      </c>
      <c r="D55" s="433">
        <v>302.112</v>
      </c>
      <c r="E55" s="433">
        <v>308.825</v>
      </c>
      <c r="F55" s="433">
        <v>314.585</v>
      </c>
      <c r="G55" s="433">
        <v>319.739</v>
      </c>
      <c r="H55" s="433">
        <v>322.875</v>
      </c>
      <c r="I55" s="433">
        <v>321.043</v>
      </c>
      <c r="J55" s="433">
        <v>323.102</v>
      </c>
      <c r="K55" s="433">
        <v>326.558</v>
      </c>
      <c r="L55" s="433">
        <v>337.424</v>
      </c>
      <c r="M55" s="433">
        <v>350.867</v>
      </c>
      <c r="N55" s="433">
        <v>350.667</v>
      </c>
      <c r="O55" s="433">
        <v>362.701</v>
      </c>
      <c r="P55" s="433">
        <v>368.151</v>
      </c>
      <c r="Q55" s="433">
        <v>377.067938032861</v>
      </c>
      <c r="R55" s="433">
        <v>384.778671990817</v>
      </c>
      <c r="S55" s="433">
        <v>387.246314652015</v>
      </c>
      <c r="T55" s="433">
        <v>398.209123101469</v>
      </c>
      <c r="U55" s="433">
        <v>393.929758315579</v>
      </c>
      <c r="V55" s="433">
        <v>398.361132705616</v>
      </c>
      <c r="W55" s="433">
        <v>397.282323570934</v>
      </c>
      <c r="X55" s="433">
        <v>396.829949770269</v>
      </c>
      <c r="Y55" s="433">
        <v>388.918097940721</v>
      </c>
      <c r="Z55" s="433">
        <v>376.753802401514</v>
      </c>
      <c r="AA55" s="433">
        <v>382.068249970923</v>
      </c>
      <c r="AB55" s="433">
        <v>367.981821070321</v>
      </c>
      <c r="AC55" s="433">
        <v>363.872996899149</v>
      </c>
      <c r="AD55" s="433">
        <v>358.283737825586</v>
      </c>
      <c r="AE55" s="433">
        <v>338.095923941389</v>
      </c>
      <c r="AF55" s="433">
        <v>338.87532865701</v>
      </c>
      <c r="AG55" s="433">
        <v>339.164262</v>
      </c>
      <c r="AH55" s="433">
        <v>338.197326</v>
      </c>
      <c r="AI55" s="433">
        <v>332.7757729</v>
      </c>
      <c r="AJ55" s="433">
        <v>324.7609344</v>
      </c>
      <c r="AK55" s="435">
        <v>312.7585667</v>
      </c>
      <c r="AL55" s="457">
        <v>-0.0395888111566091</v>
      </c>
      <c r="AM55" s="457">
        <v>-0.0147405391734337</v>
      </c>
      <c r="AN55" s="457">
        <v>0.0116599810216401</v>
      </c>
    </row>
    <row r="56" spans="8:8">
      <c r="A56" s="218" t="s">
        <v>144</v>
      </c>
      <c r="B56" s="433">
        <v>93.7618123421053</v>
      </c>
      <c r="C56" s="433">
        <v>99.0799767052631</v>
      </c>
      <c r="D56" s="433">
        <v>101.334088436842</v>
      </c>
      <c r="E56" s="433">
        <v>103.9332528</v>
      </c>
      <c r="F56" s="433">
        <v>104.529522426316</v>
      </c>
      <c r="G56" s="433">
        <v>74.5294762631579</v>
      </c>
      <c r="H56" s="433">
        <v>72.5767705263158</v>
      </c>
      <c r="I56" s="433">
        <v>59.7099425263158</v>
      </c>
      <c r="J56" s="433">
        <v>53.8096102631579</v>
      </c>
      <c r="K56" s="433">
        <v>56.8291668947369</v>
      </c>
      <c r="L56" s="433">
        <v>56.8041520075179</v>
      </c>
      <c r="M56" s="433">
        <v>61.4595843834568</v>
      </c>
      <c r="N56" s="433">
        <v>64.4703281612789</v>
      </c>
      <c r="O56" s="433">
        <v>65.6241766902579</v>
      </c>
      <c r="P56" s="433">
        <v>61.9467273290579</v>
      </c>
      <c r="Q56" s="433">
        <v>63.3761331383354</v>
      </c>
      <c r="R56" s="433">
        <v>63.1089095709742</v>
      </c>
      <c r="S56" s="433">
        <v>62.5777223065866</v>
      </c>
      <c r="T56" s="433">
        <v>65.9686750304188</v>
      </c>
      <c r="U56" s="433">
        <v>70.5404853234201</v>
      </c>
      <c r="V56" s="433">
        <v>73.6682529317436</v>
      </c>
      <c r="W56" s="433">
        <v>74.9661121326805</v>
      </c>
      <c r="X56" s="433">
        <v>71.5221362727334</v>
      </c>
      <c r="Y56" s="433">
        <v>77.5771979654234</v>
      </c>
      <c r="Z56" s="433">
        <v>80.3734242891138</v>
      </c>
      <c r="AA56" s="433">
        <v>87.2086339950051</v>
      </c>
      <c r="AB56" s="433">
        <v>81.5934237348219</v>
      </c>
      <c r="AC56" s="433">
        <v>79.3442974514695</v>
      </c>
      <c r="AD56" s="433">
        <v>90.137340023959</v>
      </c>
      <c r="AE56" s="433">
        <v>80.1482368714226</v>
      </c>
      <c r="AF56" s="433">
        <v>85.3692265286296</v>
      </c>
      <c r="AG56" s="433">
        <v>89.1088474175497</v>
      </c>
      <c r="AH56" s="433">
        <v>83.04062849429</v>
      </c>
      <c r="AI56" s="433">
        <v>92.4354450620583</v>
      </c>
      <c r="AJ56" s="433">
        <v>86.6175592034214</v>
      </c>
      <c r="AK56" s="435">
        <v>86.1479634656476</v>
      </c>
      <c r="AL56" s="457">
        <v>-0.00813891194368432</v>
      </c>
      <c r="AM56" s="457">
        <v>0.00750995726404646</v>
      </c>
      <c r="AN56" s="457">
        <v>0.00321169018537518</v>
      </c>
    </row>
    <row r="57" spans="8:8" s="47" ht="10.2" customFormat="1">
      <c r="A57" s="54" t="s">
        <v>145</v>
      </c>
      <c r="B57" s="436">
        <v>2883.6861309462</v>
      </c>
      <c r="C57" s="436">
        <v>2946.47650377275</v>
      </c>
      <c r="D57" s="436">
        <v>3044.78341365239</v>
      </c>
      <c r="E57" s="436">
        <v>3130.3543560536</v>
      </c>
      <c r="F57" s="436">
        <v>3193.06474558279</v>
      </c>
      <c r="G57" s="436">
        <v>3212.79273094588</v>
      </c>
      <c r="H57" s="436">
        <v>3230.11576519908</v>
      </c>
      <c r="I57" s="436">
        <v>3190.36223913101</v>
      </c>
      <c r="J57" s="436">
        <v>3174.72825729071</v>
      </c>
      <c r="K57" s="436">
        <v>3192.61827484931</v>
      </c>
      <c r="L57" s="436">
        <v>3279.5872674551</v>
      </c>
      <c r="M57" s="436">
        <v>3353.86454831957</v>
      </c>
      <c r="N57" s="436">
        <v>3389.19543595826</v>
      </c>
      <c r="O57" s="436">
        <v>3466.41916250113</v>
      </c>
      <c r="P57" s="436">
        <v>3509.42687935474</v>
      </c>
      <c r="Q57" s="436">
        <v>3620.28280292021</v>
      </c>
      <c r="R57" s="436">
        <v>3685.09839405308</v>
      </c>
      <c r="S57" s="436">
        <v>3718.56877348693</v>
      </c>
      <c r="T57" s="436">
        <v>3811.58900062024</v>
      </c>
      <c r="U57" s="436">
        <v>3898.05964918901</v>
      </c>
      <c r="V57" s="436">
        <v>3959.87379670212</v>
      </c>
      <c r="W57" s="436">
        <v>4015.7944209035</v>
      </c>
      <c r="X57" s="436">
        <v>4064.69330034282</v>
      </c>
      <c r="Y57" s="436">
        <v>4088.56491786561</v>
      </c>
      <c r="Z57" s="436">
        <v>3894.6916920246</v>
      </c>
      <c r="AA57" s="436">
        <v>4065.76311510773</v>
      </c>
      <c r="AB57" s="436">
        <v>4019.42276705965</v>
      </c>
      <c r="AC57" s="436">
        <v>4053.11530447577</v>
      </c>
      <c r="AD57" s="436">
        <v>4022.20139801011</v>
      </c>
      <c r="AE57" s="436">
        <v>3939.24681516795</v>
      </c>
      <c r="AF57" s="436">
        <v>3982.65924878627</v>
      </c>
      <c r="AG57" s="436">
        <v>4021.40994509533</v>
      </c>
      <c r="AH57" s="436">
        <v>4061.2572954545</v>
      </c>
      <c r="AI57" s="436">
        <v>4065.5325005177</v>
      </c>
      <c r="AJ57" s="436">
        <v>3992.11484137225</v>
      </c>
      <c r="AK57" s="436">
        <v>3871.31053177825</v>
      </c>
      <c r="AL57" s="458">
        <v>-0.0329102909095069</v>
      </c>
      <c r="AM57" s="458">
        <v>0.00247371504984262</v>
      </c>
      <c r="AN57" s="458">
        <v>0.144326685614684</v>
      </c>
    </row>
    <row r="58" spans="8:8">
      <c r="A58" s="218"/>
      <c r="B58" s="459"/>
      <c r="C58" s="459"/>
      <c r="D58" s="459"/>
      <c r="E58" s="459"/>
      <c r="F58" s="459"/>
      <c r="G58" s="459"/>
      <c r="H58" s="459"/>
      <c r="I58" s="459"/>
      <c r="J58" s="459"/>
      <c r="K58" s="459"/>
      <c r="L58" s="459"/>
      <c r="M58" s="459"/>
      <c r="N58" s="459"/>
      <c r="O58" s="459"/>
      <c r="P58" s="459"/>
      <c r="Q58" s="459"/>
      <c r="R58" s="459"/>
      <c r="S58" s="459"/>
      <c r="T58" s="459"/>
      <c r="U58" s="459"/>
      <c r="V58" s="459"/>
      <c r="W58" s="459"/>
      <c r="X58" s="459"/>
      <c r="Y58" s="459"/>
      <c r="Z58" s="459"/>
      <c r="AA58" s="459"/>
      <c r="AB58" s="459"/>
      <c r="AC58" s="459"/>
      <c r="AD58" s="459"/>
      <c r="AE58" s="459"/>
      <c r="AF58" s="459"/>
      <c r="AG58" s="459"/>
      <c r="AH58" s="459"/>
      <c r="AI58" s="459"/>
      <c r="AJ58" s="459"/>
      <c r="AK58" s="459"/>
      <c r="AL58" s="461"/>
      <c r="AM58" s="461"/>
      <c r="AN58" s="461"/>
    </row>
    <row r="59" spans="8:8">
      <c r="A59" s="218" t="s">
        <v>146</v>
      </c>
      <c r="B59" s="459">
        <v>20.702</v>
      </c>
      <c r="C59" s="459">
        <v>21.542</v>
      </c>
      <c r="D59" s="459">
        <v>22.909</v>
      </c>
      <c r="E59" s="459">
        <v>23.572</v>
      </c>
      <c r="F59" s="459">
        <v>23.3</v>
      </c>
      <c r="G59" s="459">
        <v>23.152</v>
      </c>
      <c r="H59" s="459">
        <v>23.4495</v>
      </c>
      <c r="I59" s="459">
        <v>19.7626</v>
      </c>
      <c r="J59" s="459">
        <v>19.051</v>
      </c>
      <c r="K59" s="459">
        <v>17.571</v>
      </c>
      <c r="L59" s="459">
        <v>17.044</v>
      </c>
      <c r="M59" s="459">
        <v>17.085</v>
      </c>
      <c r="N59" s="459">
        <v>16.836</v>
      </c>
      <c r="O59" s="459">
        <v>17.995</v>
      </c>
      <c r="P59" s="459">
        <v>18.176</v>
      </c>
      <c r="Q59" s="459">
        <v>18.7</v>
      </c>
      <c r="R59" s="459">
        <v>18.969</v>
      </c>
      <c r="S59" s="459">
        <v>18.701</v>
      </c>
      <c r="T59" s="459">
        <v>21.286</v>
      </c>
      <c r="U59" s="459">
        <v>21.744</v>
      </c>
      <c r="V59" s="459">
        <v>22.872</v>
      </c>
      <c r="W59" s="459">
        <v>24.543</v>
      </c>
      <c r="X59" s="459">
        <v>21.847</v>
      </c>
      <c r="Y59" s="459">
        <v>21.642</v>
      </c>
      <c r="Z59" s="459">
        <v>18.869</v>
      </c>
      <c r="AA59" s="459">
        <v>18.7095</v>
      </c>
      <c r="AB59" s="459">
        <v>20.2938</v>
      </c>
      <c r="AC59" s="459">
        <v>22.9881</v>
      </c>
      <c r="AD59" s="459">
        <v>23.354</v>
      </c>
      <c r="AE59" s="459">
        <v>24.7277</v>
      </c>
      <c r="AF59" s="459">
        <v>24.6876</v>
      </c>
      <c r="AG59" s="459">
        <v>24.9529</v>
      </c>
      <c r="AH59" s="459">
        <v>24.3209</v>
      </c>
      <c r="AI59" s="459">
        <v>25.2292</v>
      </c>
      <c r="AJ59" s="459">
        <v>26.0729</v>
      </c>
      <c r="AK59" s="460">
        <v>22.8212</v>
      </c>
      <c r="AL59" s="461">
        <v>-0.127107188132677</v>
      </c>
      <c r="AM59" s="461">
        <v>0.0328661520725622</v>
      </c>
      <c r="AN59" s="461">
        <v>8.50799265704187E-4</v>
      </c>
    </row>
    <row r="60" spans="8:8">
      <c r="A60" s="218" t="s">
        <v>147</v>
      </c>
      <c r="B60" s="459">
        <v>33.175</v>
      </c>
      <c r="C60" s="459">
        <v>36.282</v>
      </c>
      <c r="D60" s="459">
        <v>37.453</v>
      </c>
      <c r="E60" s="459">
        <v>38.15</v>
      </c>
      <c r="F60" s="459">
        <v>38.489</v>
      </c>
      <c r="G60" s="459">
        <v>39.526</v>
      </c>
      <c r="H60" s="459">
        <v>38.735</v>
      </c>
      <c r="I60" s="459">
        <v>37.595</v>
      </c>
      <c r="J60" s="459">
        <v>33.369</v>
      </c>
      <c r="K60" s="459">
        <v>31.397</v>
      </c>
      <c r="L60" s="459">
        <v>24.918</v>
      </c>
      <c r="M60" s="459">
        <v>23.728</v>
      </c>
      <c r="N60" s="459">
        <v>26.057</v>
      </c>
      <c r="O60" s="459">
        <v>23.492</v>
      </c>
      <c r="P60" s="459">
        <v>26.516</v>
      </c>
      <c r="Q60" s="459">
        <v>26.101</v>
      </c>
      <c r="R60" s="459">
        <v>25.063</v>
      </c>
      <c r="S60" s="459">
        <v>26.456</v>
      </c>
      <c r="T60" s="459">
        <v>26.627</v>
      </c>
      <c r="U60" s="459">
        <v>31.211</v>
      </c>
      <c r="V60" s="459">
        <v>30.961</v>
      </c>
      <c r="W60" s="459">
        <v>31.811</v>
      </c>
      <c r="X60" s="459">
        <v>31.829</v>
      </c>
      <c r="Y60" s="459">
        <v>35.054</v>
      </c>
      <c r="Z60" s="459">
        <v>30.405</v>
      </c>
      <c r="AA60" s="459">
        <v>34.89</v>
      </c>
      <c r="AB60" s="459">
        <v>32.203</v>
      </c>
      <c r="AC60" s="459">
        <v>30.794</v>
      </c>
      <c r="AD60" s="459">
        <v>31.495</v>
      </c>
      <c r="AE60" s="459">
        <v>34.737</v>
      </c>
      <c r="AF60" s="459">
        <v>34.232</v>
      </c>
      <c r="AG60" s="459">
        <v>33.572</v>
      </c>
      <c r="AH60" s="459">
        <v>34.522</v>
      </c>
      <c r="AI60" s="459">
        <v>38.927</v>
      </c>
      <c r="AJ60" s="459">
        <v>40.451</v>
      </c>
      <c r="AK60" s="460">
        <v>38.694881680906</v>
      </c>
      <c r="AL60" s="461">
        <v>-0.0460270954867276</v>
      </c>
      <c r="AM60" s="461">
        <v>0.0289598417934558</v>
      </c>
      <c r="AN60" s="461">
        <v>0.00144258745905672</v>
      </c>
    </row>
    <row r="61" spans="8:8">
      <c r="A61" s="218" t="s">
        <v>148</v>
      </c>
      <c r="B61" s="433">
        <v>81.263</v>
      </c>
      <c r="C61" s="433">
        <v>85.094</v>
      </c>
      <c r="D61" s="433">
        <v>88.49</v>
      </c>
      <c r="E61" s="433">
        <v>88.417</v>
      </c>
      <c r="F61" s="433">
        <v>89.657</v>
      </c>
      <c r="G61" s="433">
        <v>87.379</v>
      </c>
      <c r="H61" s="433">
        <v>85.99</v>
      </c>
      <c r="I61" s="433">
        <v>83.166</v>
      </c>
      <c r="J61" s="433">
        <v>77.889</v>
      </c>
      <c r="K61" s="433">
        <v>66.777</v>
      </c>
      <c r="L61" s="433">
        <v>66.739</v>
      </c>
      <c r="M61" s="433">
        <v>58.747</v>
      </c>
      <c r="N61" s="433">
        <v>52.0</v>
      </c>
      <c r="O61" s="433">
        <v>49.8</v>
      </c>
      <c r="P61" s="433">
        <v>47.3</v>
      </c>
      <c r="Q61" s="433">
        <v>51.6350914</v>
      </c>
      <c r="R61" s="433">
        <v>55.3840027</v>
      </c>
      <c r="S61" s="433">
        <v>58.3305501</v>
      </c>
      <c r="T61" s="433">
        <v>63.8663626</v>
      </c>
      <c r="U61" s="433">
        <v>66.9423699</v>
      </c>
      <c r="V61" s="433">
        <v>67.9197296</v>
      </c>
      <c r="W61" s="433">
        <v>71.6684605</v>
      </c>
      <c r="X61" s="433">
        <v>76.6209469</v>
      </c>
      <c r="Y61" s="433">
        <v>80.3477922</v>
      </c>
      <c r="Z61" s="433">
        <v>78.7291319</v>
      </c>
      <c r="AA61" s="433">
        <v>82.6464953</v>
      </c>
      <c r="AB61" s="433">
        <v>86.5855045</v>
      </c>
      <c r="AC61" s="433">
        <v>90.6138942</v>
      </c>
      <c r="AD61" s="433">
        <v>92.6157201</v>
      </c>
      <c r="AE61" s="433">
        <v>94.6432429</v>
      </c>
      <c r="AF61" s="433">
        <v>91.6451167</v>
      </c>
      <c r="AG61" s="433">
        <v>94.642384</v>
      </c>
      <c r="AH61" s="433">
        <v>103.1279558</v>
      </c>
      <c r="AI61" s="433">
        <v>107.2688078</v>
      </c>
      <c r="AJ61" s="433">
        <v>106.483161</v>
      </c>
      <c r="AK61" s="435">
        <v>109.159684507143</v>
      </c>
      <c r="AL61" s="457">
        <v>0.0223347333107915</v>
      </c>
      <c r="AM61" s="457">
        <v>0.0306579254711581</v>
      </c>
      <c r="AN61" s="457">
        <v>0.00406959228363004</v>
      </c>
    </row>
    <row r="62" spans="8:8">
      <c r="A62" s="218" t="s">
        <v>149</v>
      </c>
      <c r="B62" s="433">
        <v>962.0</v>
      </c>
      <c r="C62" s="433">
        <v>1001.4</v>
      </c>
      <c r="D62" s="433">
        <v>1047.3</v>
      </c>
      <c r="E62" s="433">
        <v>1065.5</v>
      </c>
      <c r="F62" s="433">
        <v>1076.5</v>
      </c>
      <c r="G62" s="433">
        <v>1082.2</v>
      </c>
      <c r="H62" s="433">
        <v>1068.1633</v>
      </c>
      <c r="I62" s="433">
        <v>1008.45</v>
      </c>
      <c r="J62" s="433">
        <v>956.587</v>
      </c>
      <c r="K62" s="433">
        <v>875.914</v>
      </c>
      <c r="L62" s="433">
        <v>860.027</v>
      </c>
      <c r="M62" s="433">
        <v>847.183</v>
      </c>
      <c r="N62" s="433">
        <v>834.131</v>
      </c>
      <c r="O62" s="433">
        <v>827.158</v>
      </c>
      <c r="P62" s="433">
        <v>846.225</v>
      </c>
      <c r="Q62" s="433">
        <v>877.764</v>
      </c>
      <c r="R62" s="433">
        <v>891.284</v>
      </c>
      <c r="S62" s="433">
        <v>891.286</v>
      </c>
      <c r="T62" s="433">
        <v>916.286</v>
      </c>
      <c r="U62" s="433">
        <v>931.9</v>
      </c>
      <c r="V62" s="433">
        <v>954.1</v>
      </c>
      <c r="W62" s="433">
        <v>992.1</v>
      </c>
      <c r="X62" s="433">
        <v>1018.7</v>
      </c>
      <c r="Y62" s="433">
        <v>1040.0</v>
      </c>
      <c r="Z62" s="433">
        <v>993.1</v>
      </c>
      <c r="AA62" s="433">
        <v>1038.0327</v>
      </c>
      <c r="AB62" s="433">
        <v>1054.8575</v>
      </c>
      <c r="AC62" s="433">
        <v>1069.2893</v>
      </c>
      <c r="AD62" s="433">
        <v>1059.0855</v>
      </c>
      <c r="AE62" s="433">
        <v>1064.1965</v>
      </c>
      <c r="AF62" s="433">
        <v>1067.543299</v>
      </c>
      <c r="AG62" s="433">
        <v>1090.970224</v>
      </c>
      <c r="AH62" s="433">
        <v>1091.184</v>
      </c>
      <c r="AI62" s="433">
        <v>1109.19779</v>
      </c>
      <c r="AJ62" s="433">
        <v>1118.14323</v>
      </c>
      <c r="AK62" s="435">
        <v>1085.41873</v>
      </c>
      <c r="AL62" s="457">
        <v>-0.0319190994389467</v>
      </c>
      <c r="AM62" s="457">
        <v>0.0119299402128275</v>
      </c>
      <c r="AN62" s="457">
        <v>0.0404655959575119</v>
      </c>
    </row>
    <row r="63" spans="8:8">
      <c r="A63" s="218" t="s">
        <v>150</v>
      </c>
      <c r="B63" s="433">
        <v>10.987</v>
      </c>
      <c r="C63" s="433">
        <v>12.396</v>
      </c>
      <c r="D63" s="433">
        <v>13.267</v>
      </c>
      <c r="E63" s="433">
        <v>12.891</v>
      </c>
      <c r="F63" s="433">
        <v>14.508</v>
      </c>
      <c r="G63" s="433">
        <v>14.61</v>
      </c>
      <c r="H63" s="433">
        <v>14.9535</v>
      </c>
      <c r="I63" s="433">
        <v>13.1828</v>
      </c>
      <c r="J63" s="433">
        <v>12.6368</v>
      </c>
      <c r="K63" s="433">
        <v>10.52</v>
      </c>
      <c r="L63" s="433">
        <v>9.905</v>
      </c>
      <c r="M63" s="433">
        <v>10.13</v>
      </c>
      <c r="N63" s="433">
        <v>9.498</v>
      </c>
      <c r="O63" s="433">
        <v>9.416</v>
      </c>
      <c r="P63" s="433">
        <v>8.86</v>
      </c>
      <c r="Q63" s="433">
        <v>9.943</v>
      </c>
      <c r="R63" s="433">
        <v>10.614</v>
      </c>
      <c r="S63" s="433">
        <v>10.707</v>
      </c>
      <c r="T63" s="433">
        <v>10.92</v>
      </c>
      <c r="U63" s="433">
        <v>11.98</v>
      </c>
      <c r="V63" s="433">
        <v>12.819</v>
      </c>
      <c r="W63" s="433">
        <v>13.65</v>
      </c>
      <c r="X63" s="433">
        <v>14.88</v>
      </c>
      <c r="Y63" s="433">
        <v>15.0</v>
      </c>
      <c r="Z63" s="433">
        <v>16.0</v>
      </c>
      <c r="AA63" s="433">
        <v>16.7</v>
      </c>
      <c r="AB63" s="433">
        <v>17.2</v>
      </c>
      <c r="AC63" s="433">
        <v>17.8</v>
      </c>
      <c r="AD63" s="433">
        <v>18.9</v>
      </c>
      <c r="AE63" s="433">
        <v>20.1</v>
      </c>
      <c r="AF63" s="433">
        <v>21.5</v>
      </c>
      <c r="AG63" s="433">
        <v>22.6</v>
      </c>
      <c r="AH63" s="433">
        <v>22.8</v>
      </c>
      <c r="AI63" s="433">
        <v>24.2</v>
      </c>
      <c r="AJ63" s="433">
        <v>25.41998604</v>
      </c>
      <c r="AK63" s="435">
        <v>26.60603898</v>
      </c>
      <c r="AL63" s="457">
        <v>0.0437985623860804</v>
      </c>
      <c r="AM63" s="457">
        <v>0.0473830286664858</v>
      </c>
      <c r="AN63" s="457">
        <v>9.91902197407716E-4</v>
      </c>
    </row>
    <row r="64" spans="8:8">
      <c r="A64" s="218" t="s">
        <v>152</v>
      </c>
      <c r="B64" s="459">
        <v>47.939</v>
      </c>
      <c r="C64" s="459">
        <v>52.171</v>
      </c>
      <c r="D64" s="459">
        <v>54.755</v>
      </c>
      <c r="E64" s="459">
        <v>50.59</v>
      </c>
      <c r="F64" s="459">
        <v>55.874</v>
      </c>
      <c r="G64" s="459">
        <v>56.325</v>
      </c>
      <c r="H64" s="459">
        <v>54.165</v>
      </c>
      <c r="I64" s="459">
        <v>50.911</v>
      </c>
      <c r="J64" s="459">
        <v>49.149</v>
      </c>
      <c r="K64" s="459">
        <v>47.8</v>
      </c>
      <c r="L64" s="459">
        <v>47.453</v>
      </c>
      <c r="M64" s="459">
        <v>45.419</v>
      </c>
      <c r="N64" s="459">
        <v>46.054</v>
      </c>
      <c r="O64" s="459">
        <v>45.9</v>
      </c>
      <c r="P64" s="459">
        <v>45.372</v>
      </c>
      <c r="Q64" s="459">
        <v>46.864</v>
      </c>
      <c r="R64" s="459">
        <v>47.961</v>
      </c>
      <c r="S64" s="459">
        <v>49.31</v>
      </c>
      <c r="T64" s="459">
        <v>48.7139</v>
      </c>
      <c r="U64" s="459">
        <v>49.6776</v>
      </c>
      <c r="V64" s="459">
        <v>47.6272</v>
      </c>
      <c r="W64" s="459">
        <v>49.374</v>
      </c>
      <c r="X64" s="459">
        <v>49.0329</v>
      </c>
      <c r="Y64" s="459">
        <v>50.1784</v>
      </c>
      <c r="Z64" s="459">
        <v>50.0631</v>
      </c>
      <c r="AA64" s="459">
        <v>51.935</v>
      </c>
      <c r="AB64" s="459">
        <v>52.772</v>
      </c>
      <c r="AC64" s="459">
        <v>52.9641</v>
      </c>
      <c r="AD64" s="459">
        <v>54.9</v>
      </c>
      <c r="AE64" s="459">
        <v>55.4</v>
      </c>
      <c r="AF64" s="459">
        <v>57.28</v>
      </c>
      <c r="AG64" s="459">
        <v>59.1</v>
      </c>
      <c r="AH64" s="459">
        <v>60.82</v>
      </c>
      <c r="AI64" s="459">
        <v>62.8966</v>
      </c>
      <c r="AJ64" s="459">
        <v>63.0805</v>
      </c>
      <c r="AK64" s="460">
        <v>64.961</v>
      </c>
      <c r="AL64" s="456">
        <v>0.0269974228004177</v>
      </c>
      <c r="AM64" s="456">
        <v>0.0233819171772889</v>
      </c>
      <c r="AN64" s="456">
        <v>0.00242181704289913</v>
      </c>
    </row>
    <row r="65" spans="8:8">
      <c r="A65" s="218" t="s">
        <v>153</v>
      </c>
      <c r="B65" s="459">
        <v>57.652</v>
      </c>
      <c r="C65" s="459">
        <v>56.956</v>
      </c>
      <c r="D65" s="459">
        <v>57.663</v>
      </c>
      <c r="E65" s="459">
        <v>65.177</v>
      </c>
      <c r="F65" s="459">
        <v>59.311</v>
      </c>
      <c r="G65" s="459">
        <v>60.461</v>
      </c>
      <c r="H65" s="459">
        <v>57.869</v>
      </c>
      <c r="I65" s="459">
        <v>52.571</v>
      </c>
      <c r="J65" s="459">
        <v>47.096</v>
      </c>
      <c r="K65" s="459">
        <v>45.21</v>
      </c>
      <c r="L65" s="459">
        <v>42.239</v>
      </c>
      <c r="M65" s="459">
        <v>44.293</v>
      </c>
      <c r="N65" s="459">
        <v>40.763</v>
      </c>
      <c r="O65" s="459">
        <v>39.518</v>
      </c>
      <c r="P65" s="459">
        <v>41.694</v>
      </c>
      <c r="Q65" s="459">
        <v>40.692</v>
      </c>
      <c r="R65" s="459">
        <v>39.8</v>
      </c>
      <c r="S65" s="459">
        <v>38.478</v>
      </c>
      <c r="T65" s="459">
        <v>41.998</v>
      </c>
      <c r="U65" s="459">
        <v>43.496</v>
      </c>
      <c r="V65" s="459">
        <v>44.2842</v>
      </c>
      <c r="W65" s="459">
        <v>43.491</v>
      </c>
      <c r="X65" s="459">
        <v>44.1278</v>
      </c>
      <c r="Y65" s="459">
        <v>39.7281</v>
      </c>
      <c r="Z65" s="459">
        <v>39.0694</v>
      </c>
      <c r="AA65" s="459">
        <v>41.069</v>
      </c>
      <c r="AB65" s="459">
        <v>44.5952</v>
      </c>
      <c r="AC65" s="459">
        <v>45.959</v>
      </c>
      <c r="AD65" s="459">
        <v>43.3245</v>
      </c>
      <c r="AE65" s="459">
        <v>44.131</v>
      </c>
      <c r="AF65" s="459">
        <v>43.9989</v>
      </c>
      <c r="AG65" s="459">
        <v>43.4841</v>
      </c>
      <c r="AH65" s="459">
        <v>46.2716</v>
      </c>
      <c r="AI65" s="459">
        <v>48.6376</v>
      </c>
      <c r="AJ65" s="459">
        <v>49.1678</v>
      </c>
      <c r="AK65" s="460">
        <v>49.4290611798221</v>
      </c>
      <c r="AL65" s="461">
        <v>0.00256690557836281</v>
      </c>
      <c r="AM65" s="461">
        <v>0.0232562440841697</v>
      </c>
      <c r="AN65" s="461">
        <v>0.00184276939671183</v>
      </c>
    </row>
    <row r="66" spans="8:8" s="47" ht="10.2" customFormat="1">
      <c r="A66" s="54" t="s">
        <v>154</v>
      </c>
      <c r="B66" s="436">
        <v>1213.718</v>
      </c>
      <c r="C66" s="436">
        <v>1265.841</v>
      </c>
      <c r="D66" s="436">
        <v>1321.837</v>
      </c>
      <c r="E66" s="436">
        <v>1344.297</v>
      </c>
      <c r="F66" s="436">
        <v>1357.639</v>
      </c>
      <c r="G66" s="436">
        <v>1363.653</v>
      </c>
      <c r="H66" s="436">
        <v>1343.3253</v>
      </c>
      <c r="I66" s="436">
        <v>1265.6384</v>
      </c>
      <c r="J66" s="436">
        <v>1195.7778</v>
      </c>
      <c r="K66" s="436">
        <v>1095.189</v>
      </c>
      <c r="L66" s="436">
        <v>1068.325</v>
      </c>
      <c r="M66" s="436">
        <v>1046.585</v>
      </c>
      <c r="N66" s="436">
        <v>1025.339</v>
      </c>
      <c r="O66" s="436">
        <v>1013.279</v>
      </c>
      <c r="P66" s="436">
        <v>1034.143</v>
      </c>
      <c r="Q66" s="436">
        <v>1071.6990914</v>
      </c>
      <c r="R66" s="436">
        <v>1089.0750027</v>
      </c>
      <c r="S66" s="436">
        <v>1093.2685501</v>
      </c>
      <c r="T66" s="436">
        <v>1129.6972626</v>
      </c>
      <c r="U66" s="436">
        <v>1156.9509699</v>
      </c>
      <c r="V66" s="436">
        <v>1180.5831296</v>
      </c>
      <c r="W66" s="436">
        <v>1226.6374605</v>
      </c>
      <c r="X66" s="436">
        <v>1257.0376469</v>
      </c>
      <c r="Y66" s="436">
        <v>1281.9502922</v>
      </c>
      <c r="Z66" s="436">
        <v>1226.2356319</v>
      </c>
      <c r="AA66" s="436">
        <v>1283.9826953</v>
      </c>
      <c r="AB66" s="436">
        <v>1308.5070045</v>
      </c>
      <c r="AC66" s="436">
        <v>1330.4083942</v>
      </c>
      <c r="AD66" s="436">
        <v>1323.6747201</v>
      </c>
      <c r="AE66" s="436">
        <v>1337.9354429</v>
      </c>
      <c r="AF66" s="436">
        <v>1340.8869157</v>
      </c>
      <c r="AG66" s="436">
        <v>1369.321608</v>
      </c>
      <c r="AH66" s="436">
        <v>1383.0464558</v>
      </c>
      <c r="AI66" s="436">
        <v>1416.3569978</v>
      </c>
      <c r="AJ66" s="436">
        <v>1428.81857704</v>
      </c>
      <c r="AK66" s="436">
        <v>1397.09059634787</v>
      </c>
      <c r="AL66" s="458">
        <v>-0.024877313806684</v>
      </c>
      <c r="AM66" s="458">
        <v>0.0154073802452288</v>
      </c>
      <c r="AN66" s="458">
        <v>0.0520850636029215</v>
      </c>
    </row>
    <row r="67" spans="8:8">
      <c r="B67" s="433"/>
      <c r="C67" s="433"/>
      <c r="D67" s="433"/>
      <c r="E67" s="433"/>
      <c r="F67" s="433"/>
      <c r="G67" s="433"/>
      <c r="H67" s="433"/>
      <c r="I67" s="433"/>
      <c r="J67" s="433"/>
      <c r="K67" s="433"/>
      <c r="L67" s="433"/>
      <c r="M67" s="433"/>
      <c r="N67" s="433"/>
      <c r="O67" s="433"/>
      <c r="P67" s="433"/>
      <c r="Q67" s="433"/>
      <c r="R67" s="433"/>
      <c r="S67" s="433"/>
      <c r="T67" s="433"/>
      <c r="U67" s="433"/>
      <c r="V67" s="433"/>
      <c r="W67" s="433"/>
      <c r="X67" s="433"/>
      <c r="Y67" s="433"/>
      <c r="Z67" s="433"/>
      <c r="AA67" s="433"/>
      <c r="AB67" s="433"/>
      <c r="AC67" s="433"/>
      <c r="AD67" s="433"/>
      <c r="AE67" s="433"/>
      <c r="AF67" s="433"/>
      <c r="AG67" s="433"/>
      <c r="AH67" s="433"/>
      <c r="AI67" s="433"/>
      <c r="AJ67" s="433"/>
      <c r="AK67" s="435"/>
      <c r="AL67" s="457"/>
      <c r="AM67" s="457"/>
      <c r="AN67" s="457"/>
    </row>
    <row r="68" spans="8:8">
      <c r="A68" s="45" t="s">
        <v>155</v>
      </c>
      <c r="B68" s="433">
        <v>38.915</v>
      </c>
      <c r="C68" s="433">
        <v>42.186</v>
      </c>
      <c r="D68" s="433">
        <v>45.062</v>
      </c>
      <c r="E68" s="433">
        <v>46.97</v>
      </c>
      <c r="F68" s="433">
        <v>51.431</v>
      </c>
      <c r="G68" s="433">
        <v>57.655</v>
      </c>
      <c r="H68" s="433">
        <v>62.814</v>
      </c>
      <c r="I68" s="433">
        <v>67.178</v>
      </c>
      <c r="J68" s="433">
        <v>74.686</v>
      </c>
      <c r="K68" s="433">
        <v>81.004</v>
      </c>
      <c r="L68" s="433">
        <v>84.353</v>
      </c>
      <c r="M68" s="433">
        <v>89.74</v>
      </c>
      <c r="N68" s="433">
        <v>96.983</v>
      </c>
      <c r="O68" s="433">
        <v>102.385</v>
      </c>
      <c r="P68" s="433">
        <v>110.088</v>
      </c>
      <c r="Q68" s="433">
        <v>119.348</v>
      </c>
      <c r="R68" s="433">
        <v>127.603</v>
      </c>
      <c r="S68" s="433">
        <v>138.225</v>
      </c>
      <c r="T68" s="433">
        <v>151.645</v>
      </c>
      <c r="U68" s="433">
        <v>162.755</v>
      </c>
      <c r="V68" s="433">
        <v>177.077</v>
      </c>
      <c r="W68" s="433">
        <v>193.43</v>
      </c>
      <c r="X68" s="433">
        <v>203.131</v>
      </c>
      <c r="Y68" s="433">
        <v>210.48</v>
      </c>
      <c r="Z68" s="433">
        <v>221.807</v>
      </c>
      <c r="AA68" s="433">
        <v>235.681</v>
      </c>
      <c r="AB68" s="433">
        <v>235.588</v>
      </c>
      <c r="AC68" s="433">
        <v>248.756</v>
      </c>
      <c r="AD68" s="433">
        <v>258.852</v>
      </c>
      <c r="AE68" s="433">
        <v>273.5489</v>
      </c>
      <c r="AF68" s="433">
        <v>279.48</v>
      </c>
      <c r="AG68" s="433">
        <v>286.143</v>
      </c>
      <c r="AH68" s="433">
        <v>305.164</v>
      </c>
      <c r="AI68" s="433">
        <v>314.413359280556</v>
      </c>
      <c r="AJ68" s="433">
        <v>318.695542574987</v>
      </c>
      <c r="AK68" s="435">
        <v>331.633361149995</v>
      </c>
      <c r="AL68" s="457">
        <v>0.0377530115361813</v>
      </c>
      <c r="AM68" s="457">
        <v>0.0369076393733316</v>
      </c>
      <c r="AN68" s="457">
        <v>0.0123636539774169</v>
      </c>
    </row>
    <row r="69" spans="8:8">
      <c r="A69" s="45" t="s">
        <v>156</v>
      </c>
      <c r="B69" s="433">
        <v>20.973</v>
      </c>
      <c r="C69" s="433">
        <v>22.287</v>
      </c>
      <c r="D69" s="433">
        <v>22.51</v>
      </c>
      <c r="E69" s="433">
        <v>23.45</v>
      </c>
      <c r="F69" s="433">
        <v>23.86</v>
      </c>
      <c r="G69" s="433">
        <v>28.373178</v>
      </c>
      <c r="H69" s="433">
        <v>13.359353</v>
      </c>
      <c r="I69" s="433">
        <v>21.912236</v>
      </c>
      <c r="J69" s="433">
        <v>27.089582</v>
      </c>
      <c r="K69" s="433">
        <v>26.663286</v>
      </c>
      <c r="L69" s="433">
        <v>26.497928</v>
      </c>
      <c r="M69" s="433">
        <v>25.981338</v>
      </c>
      <c r="N69" s="433">
        <v>26.692943</v>
      </c>
      <c r="O69" s="433">
        <v>26.743561</v>
      </c>
      <c r="P69" s="433">
        <v>24.720878</v>
      </c>
      <c r="Q69" s="433">
        <v>27.19228</v>
      </c>
      <c r="R69" s="433">
        <v>31.724815</v>
      </c>
      <c r="S69" s="433">
        <v>35.417406</v>
      </c>
      <c r="T69" s="433">
        <v>26.605591</v>
      </c>
      <c r="U69" s="433">
        <v>30.696344</v>
      </c>
      <c r="V69" s="433">
        <v>28.343179</v>
      </c>
      <c r="W69" s="433">
        <v>30.591112</v>
      </c>
      <c r="X69" s="433">
        <v>32.347414</v>
      </c>
      <c r="Y69" s="433">
        <v>35.305087</v>
      </c>
      <c r="Z69" s="433">
        <v>41.293343</v>
      </c>
      <c r="AA69" s="433">
        <v>41.702884</v>
      </c>
      <c r="AB69" s="433">
        <v>42.221572</v>
      </c>
      <c r="AC69" s="433">
        <v>47.76809</v>
      </c>
      <c r="AD69" s="433">
        <v>62.108842</v>
      </c>
      <c r="AE69" s="433">
        <v>71.172908</v>
      </c>
      <c r="AF69" s="433">
        <v>75.323535</v>
      </c>
      <c r="AG69" s="433">
        <v>86.317051</v>
      </c>
      <c r="AH69" s="433">
        <v>93.573771</v>
      </c>
      <c r="AI69" s="433">
        <v>100.240469</v>
      </c>
      <c r="AJ69" s="433">
        <v>131.864044933333</v>
      </c>
      <c r="AK69" s="435">
        <v>131.281639275278</v>
      </c>
      <c r="AL69" s="457">
        <v>-0.0071368860405876</v>
      </c>
      <c r="AM69" s="457">
        <v>0.123116053569251</v>
      </c>
      <c r="AN69" s="457">
        <v>0.00489432292324015</v>
      </c>
    </row>
    <row r="70" spans="8:8">
      <c r="A70" s="45" t="s">
        <v>157</v>
      </c>
      <c r="B70" s="433">
        <v>15.4314</v>
      </c>
      <c r="C70" s="433">
        <v>16.0342</v>
      </c>
      <c r="D70" s="433">
        <v>17.677</v>
      </c>
      <c r="E70" s="433">
        <v>19.3525</v>
      </c>
      <c r="F70" s="433">
        <v>20.4533</v>
      </c>
      <c r="G70" s="433">
        <v>20.8976</v>
      </c>
      <c r="H70" s="433">
        <v>21.5141</v>
      </c>
      <c r="I70" s="433">
        <v>24.6862</v>
      </c>
      <c r="J70" s="433">
        <v>25.9997</v>
      </c>
      <c r="K70" s="433">
        <v>28.3157</v>
      </c>
      <c r="L70" s="433">
        <v>30.437</v>
      </c>
      <c r="M70" s="433">
        <v>32.5694</v>
      </c>
      <c r="N70" s="433">
        <v>35.111</v>
      </c>
      <c r="O70" s="433">
        <v>37.9764</v>
      </c>
      <c r="P70" s="433">
        <v>39.2275</v>
      </c>
      <c r="Q70" s="433">
        <v>42.9575</v>
      </c>
      <c r="R70" s="433">
        <v>43.8382</v>
      </c>
      <c r="S70" s="433">
        <v>45.4279</v>
      </c>
      <c r="T70" s="433">
        <v>47.0476</v>
      </c>
      <c r="U70" s="433">
        <v>48.4711</v>
      </c>
      <c r="V70" s="433">
        <v>49.8334</v>
      </c>
      <c r="W70" s="433">
        <v>51.8112</v>
      </c>
      <c r="X70" s="433">
        <v>55.1071</v>
      </c>
      <c r="Y70" s="433">
        <v>55.8315</v>
      </c>
      <c r="Z70" s="433">
        <v>55.3072</v>
      </c>
      <c r="AA70" s="433">
        <v>58.486</v>
      </c>
      <c r="AB70" s="433">
        <v>59.2767</v>
      </c>
      <c r="AC70" s="433">
        <v>62.9655</v>
      </c>
      <c r="AD70" s="433">
        <v>61.3589</v>
      </c>
      <c r="AE70" s="433">
        <v>61.3303</v>
      </c>
      <c r="AF70" s="433">
        <v>64.3307</v>
      </c>
      <c r="AG70" s="433">
        <v>67.3643</v>
      </c>
      <c r="AH70" s="433">
        <v>67.7115</v>
      </c>
      <c r="AI70" s="433">
        <v>69.2583</v>
      </c>
      <c r="AJ70" s="433">
        <v>72.3448</v>
      </c>
      <c r="AK70" s="435">
        <v>74.2638038873587</v>
      </c>
      <c r="AL70" s="457">
        <v>0.0237210873395242</v>
      </c>
      <c r="AM70" s="457">
        <v>0.0272178671849193</v>
      </c>
      <c r="AN70" s="457">
        <v>0.00276863573413162</v>
      </c>
    </row>
    <row r="71" spans="8:8">
      <c r="A71" s="45" t="s">
        <v>158</v>
      </c>
      <c r="B71" s="433">
        <v>15.417</v>
      </c>
      <c r="C71" s="433">
        <v>16.935</v>
      </c>
      <c r="D71" s="433">
        <v>18.092</v>
      </c>
      <c r="E71" s="433">
        <v>19.599</v>
      </c>
      <c r="F71" s="433">
        <v>21.085</v>
      </c>
      <c r="G71" s="433">
        <v>18.477</v>
      </c>
      <c r="H71" s="433">
        <v>10.78</v>
      </c>
      <c r="I71" s="433">
        <v>16.885</v>
      </c>
      <c r="J71" s="433">
        <v>20.178</v>
      </c>
      <c r="K71" s="433">
        <v>22.802</v>
      </c>
      <c r="L71" s="433">
        <v>23.724</v>
      </c>
      <c r="M71" s="433">
        <v>25.475</v>
      </c>
      <c r="N71" s="433">
        <v>26.724</v>
      </c>
      <c r="O71" s="433">
        <v>29.984</v>
      </c>
      <c r="P71" s="433">
        <v>31.576</v>
      </c>
      <c r="Q71" s="433">
        <v>32.323</v>
      </c>
      <c r="R71" s="433">
        <v>34.299</v>
      </c>
      <c r="S71" s="433">
        <v>36.362</v>
      </c>
      <c r="T71" s="433">
        <v>39.802</v>
      </c>
      <c r="U71" s="433">
        <v>41.256</v>
      </c>
      <c r="V71" s="433">
        <v>43.734</v>
      </c>
      <c r="W71" s="433">
        <v>47.607</v>
      </c>
      <c r="X71" s="433">
        <v>48.753</v>
      </c>
      <c r="Y71" s="433">
        <v>51.749</v>
      </c>
      <c r="Z71" s="433">
        <v>53.218</v>
      </c>
      <c r="AA71" s="433">
        <v>57.083</v>
      </c>
      <c r="AB71" s="433">
        <v>57.457</v>
      </c>
      <c r="AC71" s="433">
        <v>62.655</v>
      </c>
      <c r="AD71" s="433">
        <v>60.9822</v>
      </c>
      <c r="AE71" s="433">
        <v>65.1433</v>
      </c>
      <c r="AF71" s="433">
        <v>68.2931</v>
      </c>
      <c r="AG71" s="433">
        <v>70.133814</v>
      </c>
      <c r="AH71" s="433">
        <v>72.856774</v>
      </c>
      <c r="AI71" s="433">
        <v>74.191214</v>
      </c>
      <c r="AJ71" s="433">
        <v>75.2417360153594</v>
      </c>
      <c r="AK71" s="435">
        <v>74.92773602</v>
      </c>
      <c r="AL71" s="457">
        <v>-0.00689405392602982</v>
      </c>
      <c r="AM71" s="457">
        <v>0.0352375727040533</v>
      </c>
      <c r="AN71" s="457">
        <v>0.00279338784931087</v>
      </c>
    </row>
    <row r="72" spans="8:8">
      <c r="A72" s="45" t="s">
        <v>159</v>
      </c>
      <c r="B72" s="433">
        <v>2.888</v>
      </c>
      <c r="C72" s="433">
        <v>3.617</v>
      </c>
      <c r="D72" s="433">
        <v>3.884</v>
      </c>
      <c r="E72" s="433">
        <v>4.408</v>
      </c>
      <c r="F72" s="433">
        <v>4.707</v>
      </c>
      <c r="G72" s="433">
        <v>4.501</v>
      </c>
      <c r="H72" s="433">
        <v>4.625</v>
      </c>
      <c r="I72" s="433">
        <v>5.113</v>
      </c>
      <c r="J72" s="433">
        <v>5.833</v>
      </c>
      <c r="K72" s="433">
        <v>6.198</v>
      </c>
      <c r="L72" s="433">
        <v>6.5</v>
      </c>
      <c r="M72" s="433">
        <v>6.802</v>
      </c>
      <c r="N72" s="433">
        <v>7.318</v>
      </c>
      <c r="O72" s="433">
        <v>8.2</v>
      </c>
      <c r="P72" s="433">
        <v>8.413</v>
      </c>
      <c r="Q72" s="433">
        <v>9.111</v>
      </c>
      <c r="R72" s="433">
        <v>9.737</v>
      </c>
      <c r="S72" s="433">
        <v>10.331</v>
      </c>
      <c r="T72" s="433">
        <v>10.714</v>
      </c>
      <c r="U72" s="433">
        <v>11.499</v>
      </c>
      <c r="V72" s="433">
        <v>12.648</v>
      </c>
      <c r="W72" s="433">
        <v>13.585</v>
      </c>
      <c r="X72" s="433">
        <v>14.443</v>
      </c>
      <c r="Y72" s="433">
        <v>16.048</v>
      </c>
      <c r="Z72" s="433">
        <v>18.4453</v>
      </c>
      <c r="AA72" s="433">
        <v>19.8187</v>
      </c>
      <c r="AB72" s="433">
        <v>21.8709</v>
      </c>
      <c r="AC72" s="433">
        <v>25.017303</v>
      </c>
      <c r="AD72" s="433">
        <v>26.240023</v>
      </c>
      <c r="AE72" s="433">
        <v>29.137095</v>
      </c>
      <c r="AF72" s="433">
        <v>32.75802</v>
      </c>
      <c r="AG72" s="433">
        <v>34.2277</v>
      </c>
      <c r="AH72" s="433">
        <v>36.126</v>
      </c>
      <c r="AI72" s="433">
        <v>37.714</v>
      </c>
      <c r="AJ72" s="433">
        <v>38.332</v>
      </c>
      <c r="AK72" s="435">
        <v>38.8573104253064</v>
      </c>
      <c r="AL72" s="457">
        <v>0.0109345432141061</v>
      </c>
      <c r="AM72" s="457">
        <v>0.0758892684693395</v>
      </c>
      <c r="AN72" s="457">
        <v>0.00144864298008388</v>
      </c>
    </row>
    <row r="73" spans="8:8">
      <c r="A73" s="45" t="s">
        <v>160</v>
      </c>
      <c r="B73" s="433">
        <v>3.964</v>
      </c>
      <c r="C73" s="433">
        <v>4.318</v>
      </c>
      <c r="D73" s="433">
        <v>4.386</v>
      </c>
      <c r="E73" s="433">
        <v>4.614</v>
      </c>
      <c r="F73" s="433">
        <v>4.646</v>
      </c>
      <c r="G73" s="433">
        <v>4.842</v>
      </c>
      <c r="H73" s="433">
        <v>4.669</v>
      </c>
      <c r="I73" s="433">
        <v>5.183</v>
      </c>
      <c r="J73" s="433">
        <v>5.56</v>
      </c>
      <c r="K73" s="433">
        <v>5.85</v>
      </c>
      <c r="L73" s="433">
        <v>6.013</v>
      </c>
      <c r="M73" s="433">
        <v>6.615</v>
      </c>
      <c r="N73" s="433">
        <v>6.91</v>
      </c>
      <c r="O73" s="433">
        <v>8.166</v>
      </c>
      <c r="P73" s="433">
        <v>8.939</v>
      </c>
      <c r="Q73" s="433">
        <v>9.134</v>
      </c>
      <c r="R73" s="433">
        <v>9.951</v>
      </c>
      <c r="S73" s="433">
        <v>10.94</v>
      </c>
      <c r="T73" s="433">
        <v>12.012</v>
      </c>
      <c r="U73" s="433">
        <v>13.233</v>
      </c>
      <c r="V73" s="433">
        <v>14.396</v>
      </c>
      <c r="W73" s="433">
        <v>15.325</v>
      </c>
      <c r="X73" s="433">
        <v>19.462</v>
      </c>
      <c r="Y73" s="433">
        <v>21.616</v>
      </c>
      <c r="Z73" s="433">
        <v>24.158</v>
      </c>
      <c r="AA73" s="433">
        <v>28.144</v>
      </c>
      <c r="AB73" s="433">
        <v>30.731</v>
      </c>
      <c r="AC73" s="433">
        <v>34.788</v>
      </c>
      <c r="AD73" s="433">
        <v>34.668</v>
      </c>
      <c r="AE73" s="433">
        <v>38.693</v>
      </c>
      <c r="AF73" s="433">
        <v>41.4993</v>
      </c>
      <c r="AG73" s="433">
        <v>42.307</v>
      </c>
      <c r="AH73" s="433">
        <v>45.555</v>
      </c>
      <c r="AI73" s="433">
        <v>47.913</v>
      </c>
      <c r="AJ73" s="433">
        <v>49.873</v>
      </c>
      <c r="AK73" s="435">
        <v>50.5349628562609</v>
      </c>
      <c r="AL73" s="457">
        <v>0.0105044650864146</v>
      </c>
      <c r="AM73" s="457">
        <v>0.0751782035627593</v>
      </c>
      <c r="AN73" s="457">
        <v>0.00188399861928799</v>
      </c>
    </row>
    <row r="74" spans="8:8">
      <c r="A74" s="45" t="s">
        <v>161</v>
      </c>
      <c r="B74" s="433">
        <v>51.654002630613</v>
      </c>
      <c r="C74" s="433">
        <v>55.6846845477582</v>
      </c>
      <c r="D74" s="433">
        <v>65.0002862159565</v>
      </c>
      <c r="E74" s="433">
        <v>70.0910699146546</v>
      </c>
      <c r="F74" s="433">
        <v>75.7297909574902</v>
      </c>
      <c r="G74" s="433">
        <v>79.8804557392343</v>
      </c>
      <c r="H74" s="433">
        <v>84.9957126504985</v>
      </c>
      <c r="I74" s="433">
        <v>93.4731772953642</v>
      </c>
      <c r="J74" s="433">
        <v>102.668535645985</v>
      </c>
      <c r="K74" s="433">
        <v>106.045953855023</v>
      </c>
      <c r="L74" s="433">
        <v>109.928025365171</v>
      </c>
      <c r="M74" s="433">
        <v>112.167122291836</v>
      </c>
      <c r="N74" s="433">
        <v>119.10447093268</v>
      </c>
      <c r="O74" s="433">
        <v>126.167678666282</v>
      </c>
      <c r="P74" s="433">
        <v>130.999376119069</v>
      </c>
      <c r="Q74" s="433">
        <v>138.683483213193</v>
      </c>
      <c r="R74" s="433">
        <v>146.093211737264</v>
      </c>
      <c r="S74" s="433">
        <v>154.905959338692</v>
      </c>
      <c r="T74" s="433">
        <v>166.587589165242</v>
      </c>
      <c r="U74" s="433">
        <v>173.404661646368</v>
      </c>
      <c r="V74" s="433">
        <v>191.054955912465</v>
      </c>
      <c r="W74" s="433">
        <v>196.311441918839</v>
      </c>
      <c r="X74" s="433">
        <v>204.433742695194</v>
      </c>
      <c r="Y74" s="433">
        <v>204.200609</v>
      </c>
      <c r="Z74" s="433">
        <v>217.306609</v>
      </c>
      <c r="AA74" s="433">
        <v>240.071089</v>
      </c>
      <c r="AB74" s="433">
        <v>250.084392</v>
      </c>
      <c r="AC74" s="433">
        <v>272.107637</v>
      </c>
      <c r="AD74" s="433">
        <v>284.485475</v>
      </c>
      <c r="AE74" s="433">
        <v>312.312881</v>
      </c>
      <c r="AF74" s="433">
        <v>338.837881</v>
      </c>
      <c r="AG74" s="433">
        <v>345.490881</v>
      </c>
      <c r="AH74" s="433">
        <v>349.473036</v>
      </c>
      <c r="AI74" s="433">
        <v>343.985956</v>
      </c>
      <c r="AJ74" s="433">
        <v>343.660955867116</v>
      </c>
      <c r="AK74" s="435">
        <v>340.911668220179</v>
      </c>
      <c r="AL74" s="457">
        <v>-0.0107103825136613</v>
      </c>
      <c r="AM74" s="457">
        <v>0.046901268167453</v>
      </c>
      <c r="AN74" s="457">
        <v>0.012709559400545</v>
      </c>
    </row>
    <row r="75" spans="8:8">
      <c r="A75" s="45" t="s">
        <v>162</v>
      </c>
      <c r="B75" s="433">
        <v>12.185</v>
      </c>
      <c r="C75" s="433">
        <v>12.815</v>
      </c>
      <c r="D75" s="433">
        <v>13.658</v>
      </c>
      <c r="E75" s="433">
        <v>14.84</v>
      </c>
      <c r="F75" s="433">
        <v>15.612</v>
      </c>
      <c r="G75" s="433">
        <v>17.081</v>
      </c>
      <c r="H75" s="433">
        <v>17.222</v>
      </c>
      <c r="I75" s="433">
        <v>18.689</v>
      </c>
      <c r="J75" s="433">
        <v>21.73</v>
      </c>
      <c r="K75" s="433">
        <v>23.736</v>
      </c>
      <c r="L75" s="433">
        <v>24.982</v>
      </c>
      <c r="M75" s="433">
        <v>26.572</v>
      </c>
      <c r="N75" s="433">
        <v>28.464</v>
      </c>
      <c r="O75" s="433">
        <v>33.392</v>
      </c>
      <c r="P75" s="433">
        <v>37.126</v>
      </c>
      <c r="Q75" s="433">
        <v>39.944</v>
      </c>
      <c r="R75" s="433">
        <v>43.172</v>
      </c>
      <c r="S75" s="433">
        <v>46.856</v>
      </c>
      <c r="T75" s="433">
        <v>49.45</v>
      </c>
      <c r="U75" s="433">
        <v>52.417</v>
      </c>
      <c r="V75" s="433">
        <v>60.698</v>
      </c>
      <c r="W75" s="433">
        <v>62.438</v>
      </c>
      <c r="X75" s="433">
        <v>78.761</v>
      </c>
      <c r="Y75" s="433">
        <v>80.463</v>
      </c>
      <c r="Z75" s="433">
        <v>85.698</v>
      </c>
      <c r="AA75" s="433">
        <v>93.949</v>
      </c>
      <c r="AB75" s="433">
        <v>99.137</v>
      </c>
      <c r="AC75" s="433">
        <v>106.222</v>
      </c>
      <c r="AD75" s="433">
        <v>109.9787</v>
      </c>
      <c r="AE75" s="433">
        <v>116.528</v>
      </c>
      <c r="AF75" s="433">
        <v>127.383022827377</v>
      </c>
      <c r="AG75" s="433">
        <v>129.612986178127</v>
      </c>
      <c r="AH75" s="433">
        <v>134.568690588015</v>
      </c>
      <c r="AI75" s="433">
        <v>136.014278210461</v>
      </c>
      <c r="AJ75" s="433">
        <v>138.454057856441</v>
      </c>
      <c r="AK75" s="435">
        <v>138.381011663304</v>
      </c>
      <c r="AL75" s="457">
        <v>-0.0032583832927866</v>
      </c>
      <c r="AM75" s="457">
        <v>0.0491401322741214</v>
      </c>
      <c r="AN75" s="457">
        <v>0.00515899528116584</v>
      </c>
    </row>
    <row r="76" spans="8:8">
      <c r="A76" s="45" t="s">
        <v>163</v>
      </c>
      <c r="B76" s="459">
        <v>18.134</v>
      </c>
      <c r="C76" s="459">
        <v>19.531</v>
      </c>
      <c r="D76" s="459">
        <v>20.698</v>
      </c>
      <c r="E76" s="459">
        <v>21.734</v>
      </c>
      <c r="F76" s="459">
        <v>21.534</v>
      </c>
      <c r="G76" s="459">
        <v>21.954</v>
      </c>
      <c r="H76" s="459">
        <v>24.253</v>
      </c>
      <c r="I76" s="459">
        <v>26.867</v>
      </c>
      <c r="J76" s="459">
        <v>28.538</v>
      </c>
      <c r="K76" s="459">
        <v>32.216</v>
      </c>
      <c r="L76" s="459">
        <v>34.907</v>
      </c>
      <c r="M76" s="459">
        <v>38.88</v>
      </c>
      <c r="N76" s="459">
        <v>42.227</v>
      </c>
      <c r="O76" s="459">
        <v>46.812</v>
      </c>
      <c r="P76" s="459">
        <v>49.149</v>
      </c>
      <c r="Q76" s="459">
        <v>52.009</v>
      </c>
      <c r="R76" s="459">
        <v>54.7985</v>
      </c>
      <c r="S76" s="459">
        <v>60.0223000030518</v>
      </c>
      <c r="T76" s="459">
        <v>62.3613999938965</v>
      </c>
      <c r="U76" s="459">
        <v>66.49405</v>
      </c>
      <c r="V76" s="459">
        <v>70.1845</v>
      </c>
      <c r="W76" s="459">
        <v>75.472813987793</v>
      </c>
      <c r="X76" s="459">
        <v>80.8671500061035</v>
      </c>
      <c r="Y76" s="459">
        <v>87.0820000061035</v>
      </c>
      <c r="Z76" s="459">
        <v>90.6626300061035</v>
      </c>
      <c r="AA76" s="459">
        <v>98.745578487793</v>
      </c>
      <c r="AB76" s="459">
        <v>93.360092987793</v>
      </c>
      <c r="AC76" s="459">
        <v>88.3066016088435</v>
      </c>
      <c r="AD76" s="459">
        <v>83.6860699755859</v>
      </c>
      <c r="AE76" s="459">
        <v>83.5430625061035</v>
      </c>
      <c r="AF76" s="459">
        <v>81.779841</v>
      </c>
      <c r="AG76" s="459">
        <v>82.0742181</v>
      </c>
      <c r="AH76" s="459">
        <v>85.4215790244141</v>
      </c>
      <c r="AI76" s="459">
        <v>83.702288793707</v>
      </c>
      <c r="AJ76" s="459">
        <v>85.1650703316158</v>
      </c>
      <c r="AK76" s="460">
        <v>84.4010115916096</v>
      </c>
      <c r="AL76" s="461">
        <v>-0.0116792317899915</v>
      </c>
      <c r="AM76" s="461">
        <v>-0.00623586354428685</v>
      </c>
      <c r="AN76" s="461">
        <v>0.00314656191115419</v>
      </c>
    </row>
    <row r="77" spans="8:8" s="47" ht="10.2" customFormat="1">
      <c r="A77" s="54" t="s">
        <v>164</v>
      </c>
      <c r="B77" s="436">
        <v>179.561402630613</v>
      </c>
      <c r="C77" s="436">
        <v>193.407884547758</v>
      </c>
      <c r="D77" s="436">
        <v>210.967286215956</v>
      </c>
      <c r="E77" s="436">
        <v>225.058569914655</v>
      </c>
      <c r="F77" s="436">
        <v>239.05809095749</v>
      </c>
      <c r="G77" s="436">
        <v>253.661233739234</v>
      </c>
      <c r="H77" s="436">
        <v>244.232165650499</v>
      </c>
      <c r="I77" s="436">
        <v>279.986613295364</v>
      </c>
      <c r="J77" s="436">
        <v>312.282817645985</v>
      </c>
      <c r="K77" s="436">
        <v>332.830939855023</v>
      </c>
      <c r="L77" s="436">
        <v>347.341953365171</v>
      </c>
      <c r="M77" s="436">
        <v>364.801860291836</v>
      </c>
      <c r="N77" s="436">
        <v>389.53441393268</v>
      </c>
      <c r="O77" s="436">
        <v>419.826639666282</v>
      </c>
      <c r="P77" s="436">
        <v>440.238754119069</v>
      </c>
      <c r="Q77" s="436">
        <v>470.702263213193</v>
      </c>
      <c r="R77" s="436">
        <v>501.216726737264</v>
      </c>
      <c r="S77" s="436">
        <v>538.487565341744</v>
      </c>
      <c r="T77" s="436">
        <v>566.225180159138</v>
      </c>
      <c r="U77" s="436">
        <v>600.226155646367</v>
      </c>
      <c r="V77" s="436">
        <v>647.969034912465</v>
      </c>
      <c r="W77" s="436">
        <v>686.571567906631</v>
      </c>
      <c r="X77" s="436">
        <v>737.305406701297</v>
      </c>
      <c r="Y77" s="436">
        <v>762.775196006104</v>
      </c>
      <c r="Z77" s="436">
        <v>807.896082006103</v>
      </c>
      <c r="AA77" s="436">
        <v>873.681251487793</v>
      </c>
      <c r="AB77" s="436">
        <v>889.726656987793</v>
      </c>
      <c r="AC77" s="436">
        <v>948.586131608844</v>
      </c>
      <c r="AD77" s="436">
        <v>982.360209975586</v>
      </c>
      <c r="AE77" s="436">
        <v>1051.4094465061</v>
      </c>
      <c r="AF77" s="436">
        <v>1109.68539982738</v>
      </c>
      <c r="AG77" s="436">
        <v>1143.67095027813</v>
      </c>
      <c r="AH77" s="436">
        <v>1190.45035061243</v>
      </c>
      <c r="AI77" s="436">
        <v>1207.43286528472</v>
      </c>
      <c r="AJ77" s="436">
        <v>1253.63120757885</v>
      </c>
      <c r="AK77" s="436">
        <v>1265.19250508929</v>
      </c>
      <c r="AL77" s="458">
        <v>0.00646480985655806</v>
      </c>
      <c r="AM77" s="458">
        <v>0.0449161203868726</v>
      </c>
      <c r="AN77" s="458">
        <v>0.0471677586763365</v>
      </c>
    </row>
    <row r="78" spans="8:8">
      <c r="B78" s="433"/>
      <c r="C78" s="433"/>
      <c r="D78" s="433"/>
      <c r="E78" s="433"/>
      <c r="F78" s="433"/>
      <c r="G78" s="433"/>
      <c r="H78" s="433"/>
      <c r="I78" s="433"/>
      <c r="J78" s="433"/>
      <c r="K78" s="433"/>
      <c r="L78" s="433"/>
      <c r="M78" s="433"/>
      <c r="N78" s="433"/>
      <c r="O78" s="433"/>
      <c r="P78" s="433"/>
      <c r="Q78" s="433"/>
      <c r="R78" s="433"/>
      <c r="S78" s="433"/>
      <c r="T78" s="433"/>
      <c r="U78" s="433"/>
      <c r="V78" s="433"/>
      <c r="W78" s="433"/>
      <c r="X78" s="433"/>
      <c r="Y78" s="433"/>
      <c r="Z78" s="433"/>
      <c r="AA78" s="433"/>
      <c r="AB78" s="433"/>
      <c r="AC78" s="433"/>
      <c r="AD78" s="433"/>
      <c r="AE78" s="433"/>
      <c r="AF78" s="433"/>
      <c r="AG78" s="433"/>
      <c r="AH78" s="433"/>
      <c r="AI78" s="433"/>
      <c r="AJ78" s="433"/>
      <c r="AK78" s="435"/>
      <c r="AL78" s="457"/>
      <c r="AM78" s="457"/>
      <c r="AN78" s="457"/>
    </row>
    <row r="79" spans="8:8">
      <c r="A79" s="218" t="s">
        <v>165</v>
      </c>
      <c r="B79" s="433">
        <v>12.274</v>
      </c>
      <c r="C79" s="433">
        <v>12.981</v>
      </c>
      <c r="D79" s="433">
        <v>12.722</v>
      </c>
      <c r="E79" s="433">
        <v>13.966</v>
      </c>
      <c r="F79" s="433">
        <v>15.324</v>
      </c>
      <c r="G79" s="433">
        <v>16.104</v>
      </c>
      <c r="H79" s="433">
        <v>17.345</v>
      </c>
      <c r="I79" s="433">
        <v>18.286</v>
      </c>
      <c r="J79" s="433">
        <v>19.414</v>
      </c>
      <c r="K79" s="433">
        <v>19.883</v>
      </c>
      <c r="L79" s="433">
        <v>19.715</v>
      </c>
      <c r="M79" s="433">
        <v>20.654</v>
      </c>
      <c r="N79" s="433">
        <v>21.497</v>
      </c>
      <c r="O79" s="433">
        <v>23.262</v>
      </c>
      <c r="P79" s="433">
        <v>24.757</v>
      </c>
      <c r="Q79" s="433">
        <v>25.412</v>
      </c>
      <c r="R79" s="433">
        <v>26.625</v>
      </c>
      <c r="S79" s="433">
        <v>27.648</v>
      </c>
      <c r="T79" s="433">
        <v>29.528</v>
      </c>
      <c r="U79" s="433">
        <v>31.249</v>
      </c>
      <c r="V79" s="433">
        <v>33.915</v>
      </c>
      <c r="W79" s="433">
        <v>35.227</v>
      </c>
      <c r="X79" s="433">
        <v>37.31</v>
      </c>
      <c r="Y79" s="433">
        <v>40.237</v>
      </c>
      <c r="Z79" s="433">
        <v>43.112</v>
      </c>
      <c r="AA79" s="433">
        <v>45.735</v>
      </c>
      <c r="AB79" s="433">
        <v>53.074</v>
      </c>
      <c r="AC79" s="433">
        <v>57.397</v>
      </c>
      <c r="AD79" s="433">
        <v>59.89</v>
      </c>
      <c r="AE79" s="433">
        <v>64.241</v>
      </c>
      <c r="AF79" s="433">
        <v>68.798</v>
      </c>
      <c r="AG79" s="433">
        <v>70.997</v>
      </c>
      <c r="AH79" s="433">
        <v>76.017</v>
      </c>
      <c r="AI79" s="433">
        <v>76.663</v>
      </c>
      <c r="AJ79" s="433">
        <v>81.527</v>
      </c>
      <c r="AK79" s="435">
        <v>78.769</v>
      </c>
      <c r="AL79" s="457">
        <v>-0.0364690942509173</v>
      </c>
      <c r="AM79" s="457">
        <v>0.0657867803559993</v>
      </c>
      <c r="AN79" s="457">
        <v>0.00293659436665263</v>
      </c>
    </row>
    <row r="80" spans="8:8">
      <c r="A80" s="218" t="s">
        <v>166</v>
      </c>
      <c r="B80" s="433">
        <v>30.2535</v>
      </c>
      <c r="C80" s="433">
        <v>32.461</v>
      </c>
      <c r="D80" s="433">
        <v>35.6545</v>
      </c>
      <c r="E80" s="433">
        <v>38.7125</v>
      </c>
      <c r="F80" s="433">
        <v>40.6145</v>
      </c>
      <c r="G80" s="433">
        <v>41.9525</v>
      </c>
      <c r="H80" s="433">
        <v>43.276</v>
      </c>
      <c r="I80" s="433">
        <v>44.987</v>
      </c>
      <c r="J80" s="433">
        <v>46.737</v>
      </c>
      <c r="K80" s="433">
        <v>48.55</v>
      </c>
      <c r="L80" s="433">
        <v>50.652</v>
      </c>
      <c r="M80" s="433">
        <v>53.57</v>
      </c>
      <c r="N80" s="433">
        <v>56.784</v>
      </c>
      <c r="O80" s="433">
        <v>60.697</v>
      </c>
      <c r="P80" s="433">
        <v>65.7305</v>
      </c>
      <c r="Q80" s="433">
        <v>73.319</v>
      </c>
      <c r="R80" s="433">
        <v>80.7125</v>
      </c>
      <c r="S80" s="433">
        <v>86.236</v>
      </c>
      <c r="T80" s="433">
        <v>92.1865</v>
      </c>
      <c r="U80" s="433">
        <v>98.2523193222548</v>
      </c>
      <c r="V80" s="433">
        <v>104.947315412186</v>
      </c>
      <c r="W80" s="433">
        <v>111.661049853372</v>
      </c>
      <c r="X80" s="433">
        <v>119.866980449658</v>
      </c>
      <c r="Y80" s="433">
        <v>128.792409905507</v>
      </c>
      <c r="Z80" s="433">
        <v>134.267232649071</v>
      </c>
      <c r="AA80" s="433">
        <v>144.431719778429</v>
      </c>
      <c r="AB80" s="433">
        <v>149.562867057674</v>
      </c>
      <c r="AC80" s="433">
        <v>162.831092212447</v>
      </c>
      <c r="AD80" s="433">
        <v>165.063837406321</v>
      </c>
      <c r="AE80" s="433">
        <v>171.234278918214</v>
      </c>
      <c r="AF80" s="433">
        <v>181.836427174976</v>
      </c>
      <c r="AG80" s="433">
        <v>188.191098729228</v>
      </c>
      <c r="AH80" s="433">
        <v>193.211164222874</v>
      </c>
      <c r="AI80" s="433">
        <v>199.39878038449</v>
      </c>
      <c r="AJ80" s="433">
        <v>200.562966438579</v>
      </c>
      <c r="AK80" s="435">
        <v>198.61019257087</v>
      </c>
      <c r="AL80" s="457">
        <v>-0.0124421009092299</v>
      </c>
      <c r="AM80" s="457">
        <v>0.0409456883518702</v>
      </c>
      <c r="AN80" s="457">
        <v>0.00740440493929606</v>
      </c>
    </row>
    <row r="81" spans="8:8">
      <c r="A81" s="218" t="s">
        <v>167</v>
      </c>
      <c r="B81" s="433">
        <v>7.345</v>
      </c>
      <c r="C81" s="433">
        <v>7.764</v>
      </c>
      <c r="D81" s="433">
        <v>8.001</v>
      </c>
      <c r="E81" s="433">
        <v>8.984</v>
      </c>
      <c r="F81" s="433">
        <v>9.024</v>
      </c>
      <c r="G81" s="433">
        <v>9.628</v>
      </c>
      <c r="H81" s="433">
        <v>9.205</v>
      </c>
      <c r="I81" s="433">
        <v>9.719</v>
      </c>
      <c r="J81" s="433">
        <v>9.91</v>
      </c>
      <c r="K81" s="433">
        <v>11.47</v>
      </c>
      <c r="L81" s="433">
        <v>12.092</v>
      </c>
      <c r="M81" s="433">
        <v>12.538</v>
      </c>
      <c r="N81" s="433">
        <v>13.593</v>
      </c>
      <c r="O81" s="433">
        <v>12.968</v>
      </c>
      <c r="P81" s="433">
        <v>12.895</v>
      </c>
      <c r="Q81" s="433">
        <v>12.863</v>
      </c>
      <c r="R81" s="433">
        <v>15.046</v>
      </c>
      <c r="S81" s="433">
        <v>15.228</v>
      </c>
      <c r="T81" s="433">
        <v>16.52</v>
      </c>
      <c r="U81" s="433">
        <v>17.5715</v>
      </c>
      <c r="V81" s="433">
        <v>19.7232</v>
      </c>
      <c r="W81" s="433">
        <v>20.451</v>
      </c>
      <c r="X81" s="433">
        <v>20.313</v>
      </c>
      <c r="Y81" s="433">
        <v>20.9906</v>
      </c>
      <c r="Z81" s="433">
        <v>21.6553</v>
      </c>
      <c r="AA81" s="433">
        <v>23.6834</v>
      </c>
      <c r="AB81" s="433">
        <v>25.3556</v>
      </c>
      <c r="AC81" s="433">
        <v>27.6585</v>
      </c>
      <c r="AD81" s="433">
        <v>28.1207</v>
      </c>
      <c r="AE81" s="433">
        <v>29.2785</v>
      </c>
      <c r="AF81" s="433">
        <v>30.3209786833581</v>
      </c>
      <c r="AG81" s="433">
        <v>30.716</v>
      </c>
      <c r="AH81" s="433">
        <v>31.630897</v>
      </c>
      <c r="AI81" s="433">
        <v>34.441907</v>
      </c>
      <c r="AJ81" s="433">
        <v>40.148075</v>
      </c>
      <c r="AK81" s="435">
        <v>38.1654291400972</v>
      </c>
      <c r="AL81" s="457">
        <v>-0.051980648853049</v>
      </c>
      <c r="AM81" s="457">
        <v>0.0636776947745028</v>
      </c>
      <c r="AN81" s="457">
        <v>0.00142284888996546</v>
      </c>
    </row>
    <row r="82" spans="8:8">
      <c r="A82" s="218" t="s">
        <v>168</v>
      </c>
      <c r="B82" s="433">
        <v>143.491</v>
      </c>
      <c r="C82" s="433">
        <v>148.241</v>
      </c>
      <c r="D82" s="433">
        <v>152.373</v>
      </c>
      <c r="E82" s="433">
        <v>158.141</v>
      </c>
      <c r="F82" s="433">
        <v>163.359</v>
      </c>
      <c r="G82" s="433">
        <v>167.226</v>
      </c>
      <c r="H82" s="433">
        <v>168.316</v>
      </c>
      <c r="I82" s="433">
        <v>168.09</v>
      </c>
      <c r="J82" s="433">
        <v>174.706</v>
      </c>
      <c r="K82" s="433">
        <v>181.69</v>
      </c>
      <c r="L82" s="433">
        <v>186.655</v>
      </c>
      <c r="M82" s="433">
        <v>200.092</v>
      </c>
      <c r="N82" s="433">
        <v>210.362</v>
      </c>
      <c r="O82" s="433">
        <v>205.374</v>
      </c>
      <c r="P82" s="433">
        <v>203.012</v>
      </c>
      <c r="Q82" s="433">
        <v>210.67</v>
      </c>
      <c r="R82" s="433">
        <v>210.1</v>
      </c>
      <c r="S82" s="433">
        <v>220.575</v>
      </c>
      <c r="T82" s="433">
        <v>234.229</v>
      </c>
      <c r="U82" s="433">
        <v>244.605</v>
      </c>
      <c r="V82" s="433">
        <v>244.922</v>
      </c>
      <c r="W82" s="433">
        <v>253.798</v>
      </c>
      <c r="X82" s="433">
        <v>263.479</v>
      </c>
      <c r="Y82" s="433">
        <v>258.291</v>
      </c>
      <c r="Z82" s="433">
        <v>249.557</v>
      </c>
      <c r="AA82" s="433">
        <v>259.601</v>
      </c>
      <c r="AB82" s="433">
        <v>262.538</v>
      </c>
      <c r="AC82" s="433">
        <v>257.919</v>
      </c>
      <c r="AD82" s="433">
        <v>256.137</v>
      </c>
      <c r="AE82" s="433">
        <v>254.765</v>
      </c>
      <c r="AF82" s="433">
        <v>250.148</v>
      </c>
      <c r="AG82" s="433">
        <v>252.747</v>
      </c>
      <c r="AH82" s="433">
        <v>255.093</v>
      </c>
      <c r="AI82" s="433">
        <v>256.336</v>
      </c>
      <c r="AJ82" s="433">
        <v>252.578</v>
      </c>
      <c r="AK82" s="435">
        <v>239.459</v>
      </c>
      <c r="AL82" s="457">
        <v>-0.0545307174925825</v>
      </c>
      <c r="AM82" s="457">
        <v>0.0012040008167542</v>
      </c>
      <c r="AN82" s="457">
        <v>0.00892729310317857</v>
      </c>
    </row>
    <row r="83" spans="8:8">
      <c r="A83" s="218" t="s">
        <v>169</v>
      </c>
      <c r="B83" s="433">
        <v>24.1005811350919</v>
      </c>
      <c r="C83" s="433">
        <v>24.6752693844924</v>
      </c>
      <c r="D83" s="433">
        <v>24.8802560609912</v>
      </c>
      <c r="E83" s="433">
        <v>27.2276156582734</v>
      </c>
      <c r="F83" s="433">
        <v>26.4285669742606</v>
      </c>
      <c r="G83" s="433">
        <v>30.019193520064</v>
      </c>
      <c r="H83" s="433">
        <v>31.4280758133493</v>
      </c>
      <c r="I83" s="433">
        <v>28.7801136155076</v>
      </c>
      <c r="J83" s="433">
        <v>30.3115561016787</v>
      </c>
      <c r="K83" s="433">
        <v>30.7354246184652</v>
      </c>
      <c r="L83" s="433">
        <v>31.7287769165468</v>
      </c>
      <c r="M83" s="433">
        <v>31.467779927498</v>
      </c>
      <c r="N83" s="433">
        <v>33.4858105</v>
      </c>
      <c r="O83" s="433">
        <v>38.8420201</v>
      </c>
      <c r="P83" s="433">
        <v>41.0483945</v>
      </c>
      <c r="Q83" s="433">
        <v>42.2773768</v>
      </c>
      <c r="R83" s="433">
        <v>46.2959026525391</v>
      </c>
      <c r="S83" s="433">
        <v>48.1804856183228</v>
      </c>
      <c r="T83" s="433">
        <v>47.8346307552734</v>
      </c>
      <c r="U83" s="433">
        <v>50.995637754375</v>
      </c>
      <c r="V83" s="433">
        <v>54.2292812084326</v>
      </c>
      <c r="W83" s="433">
        <v>56.2849755020117</v>
      </c>
      <c r="X83" s="433">
        <v>59.4934878740867</v>
      </c>
      <c r="Y83" s="433">
        <v>61.7517744217043</v>
      </c>
      <c r="Z83" s="433">
        <v>66.4627124275801</v>
      </c>
      <c r="AA83" s="433">
        <v>73.9967742372036</v>
      </c>
      <c r="AB83" s="433">
        <v>78.4429503859575</v>
      </c>
      <c r="AC83" s="433">
        <v>81.6086691508252</v>
      </c>
      <c r="AD83" s="433">
        <v>86.8429675716792</v>
      </c>
      <c r="AE83" s="433">
        <v>93.0447950891992</v>
      </c>
      <c r="AF83" s="433">
        <v>98.2716886857437</v>
      </c>
      <c r="AG83" s="433">
        <v>97.0039861318303</v>
      </c>
      <c r="AH83" s="433">
        <v>103.036787042399</v>
      </c>
      <c r="AI83" s="433">
        <v>108.758967688434</v>
      </c>
      <c r="AJ83" s="433">
        <v>109.481965434307</v>
      </c>
      <c r="AK83" s="435">
        <v>109.386420705389</v>
      </c>
      <c r="AL83" s="457">
        <v>-0.00360255435021328</v>
      </c>
      <c r="AM83" s="457">
        <v>0.0511784583946162</v>
      </c>
      <c r="AN83" s="457">
        <v>0.00407804525678554</v>
      </c>
    </row>
    <row r="84" spans="8:8">
      <c r="A84" s="218" t="s">
        <v>170</v>
      </c>
      <c r="B84" s="433">
        <v>9.739</v>
      </c>
      <c r="C84" s="433">
        <v>10.05</v>
      </c>
      <c r="D84" s="433">
        <v>10.088</v>
      </c>
      <c r="E84" s="433">
        <v>10.238</v>
      </c>
      <c r="F84" s="433">
        <v>11.942</v>
      </c>
      <c r="G84" s="433">
        <v>10.8881000003815</v>
      </c>
      <c r="H84" s="433">
        <v>10.6145</v>
      </c>
      <c r="I84" s="433">
        <v>11.4015</v>
      </c>
      <c r="J84" s="433">
        <v>10.753</v>
      </c>
      <c r="K84" s="433">
        <v>10.308</v>
      </c>
      <c r="L84" s="433">
        <v>11.44</v>
      </c>
      <c r="M84" s="433">
        <v>11.616</v>
      </c>
      <c r="N84" s="433">
        <v>11.059</v>
      </c>
      <c r="O84" s="433">
        <v>10.943</v>
      </c>
      <c r="P84" s="433">
        <v>11.517</v>
      </c>
      <c r="Q84" s="433">
        <v>12.6273999977112</v>
      </c>
      <c r="R84" s="433">
        <v>13.0454479751587</v>
      </c>
      <c r="S84" s="433">
        <v>13.2199050292969</v>
      </c>
      <c r="T84" s="433">
        <v>13.9510870605469</v>
      </c>
      <c r="U84" s="433">
        <v>15.6321340080261</v>
      </c>
      <c r="V84" s="433">
        <v>16.3856560379028</v>
      </c>
      <c r="W84" s="433">
        <v>18.6416370178223</v>
      </c>
      <c r="X84" s="433">
        <v>18.642486920166</v>
      </c>
      <c r="Y84" s="433">
        <v>20.1403030822754</v>
      </c>
      <c r="Z84" s="433">
        <v>21.1402879211426</v>
      </c>
      <c r="AA84" s="433">
        <v>22.1554191393127</v>
      </c>
      <c r="AB84" s="433">
        <v>22.6686940418701</v>
      </c>
      <c r="AC84" s="433">
        <v>23.3439631819458</v>
      </c>
      <c r="AD84" s="433">
        <v>27.6469458397827</v>
      </c>
      <c r="AE84" s="433">
        <v>30.3558893186035</v>
      </c>
      <c r="AF84" s="433">
        <v>32.6999993354492</v>
      </c>
      <c r="AG84" s="433">
        <v>33.0515163222656</v>
      </c>
      <c r="AH84" s="433">
        <v>35.3287520504761</v>
      </c>
      <c r="AI84" s="433">
        <v>37.9530947727661</v>
      </c>
      <c r="AJ84" s="433">
        <v>40.1727208809962</v>
      </c>
      <c r="AK84" s="435">
        <v>41.4439578655592</v>
      </c>
      <c r="AL84" s="457">
        <v>0.0288255836700035</v>
      </c>
      <c r="AM84" s="457">
        <v>0.0663064468405401</v>
      </c>
      <c r="AN84" s="457">
        <v>0.00154507602229037</v>
      </c>
    </row>
    <row r="85" spans="8:8">
      <c r="A85" s="218" t="s">
        <v>171</v>
      </c>
      <c r="B85" s="433">
        <v>18.2220201303396</v>
      </c>
      <c r="C85" s="433">
        <v>20.251501981086</v>
      </c>
      <c r="D85" s="433">
        <v>21.4387691992186</v>
      </c>
      <c r="E85" s="433">
        <v>22.1924516423636</v>
      </c>
      <c r="F85" s="433">
        <v>23.7786574721902</v>
      </c>
      <c r="G85" s="433">
        <v>24.3450244010025</v>
      </c>
      <c r="H85" s="433">
        <v>25.4162109129017</v>
      </c>
      <c r="I85" s="433">
        <v>26.6283278320088</v>
      </c>
      <c r="J85" s="433">
        <v>26.5305723833777</v>
      </c>
      <c r="K85" s="433">
        <v>27.5357749178863</v>
      </c>
      <c r="L85" s="433">
        <v>28.6651205934813</v>
      </c>
      <c r="M85" s="433">
        <v>30.1202412474211</v>
      </c>
      <c r="N85" s="433">
        <v>31.1406166607197</v>
      </c>
      <c r="O85" s="433">
        <v>29.1398084769243</v>
      </c>
      <c r="P85" s="433">
        <v>32.0142070714992</v>
      </c>
      <c r="Q85" s="433">
        <v>32.023284987854</v>
      </c>
      <c r="R85" s="433">
        <v>34.0277279279633</v>
      </c>
      <c r="S85" s="433">
        <v>40.3650059714356</v>
      </c>
      <c r="T85" s="433">
        <v>37.6335110493774</v>
      </c>
      <c r="U85" s="433">
        <v>42.7021429859314</v>
      </c>
      <c r="V85" s="433">
        <v>43.1688269959412</v>
      </c>
      <c r="W85" s="433">
        <v>44.5620140038147</v>
      </c>
      <c r="X85" s="433">
        <v>43.4580789453735</v>
      </c>
      <c r="Y85" s="433">
        <v>43.4899261061401</v>
      </c>
      <c r="Z85" s="433">
        <v>42.6121509745178</v>
      </c>
      <c r="AA85" s="433">
        <v>50.8026009302673</v>
      </c>
      <c r="AB85" s="433">
        <v>52.25798997995</v>
      </c>
      <c r="AC85" s="433">
        <v>54.4310379660492</v>
      </c>
      <c r="AD85" s="433">
        <v>59.7553427451838</v>
      </c>
      <c r="AE85" s="433">
        <v>63.0123726499529</v>
      </c>
      <c r="AF85" s="433">
        <v>64.0152818298877</v>
      </c>
      <c r="AG85" s="433">
        <v>67.698512062618</v>
      </c>
      <c r="AH85" s="433">
        <v>70.9109129964473</v>
      </c>
      <c r="AI85" s="433">
        <v>73.3501671000636</v>
      </c>
      <c r="AJ85" s="433">
        <v>77.4096332617044</v>
      </c>
      <c r="AK85" s="435">
        <v>78.6200716316498</v>
      </c>
      <c r="AL85" s="457">
        <v>0.0128618285491047</v>
      </c>
      <c r="AM85" s="457">
        <v>0.0615150484866251</v>
      </c>
      <c r="AN85" s="457">
        <v>0.00293104215439233</v>
      </c>
    </row>
    <row r="86" spans="8:8">
      <c r="A86" s="218" t="s">
        <v>172</v>
      </c>
      <c r="B86" s="433">
        <v>11.3927368421053</v>
      </c>
      <c r="C86" s="433">
        <v>11.4058947368421</v>
      </c>
      <c r="D86" s="433">
        <v>12.5</v>
      </c>
      <c r="E86" s="433">
        <v>13.3300526315789</v>
      </c>
      <c r="F86" s="433">
        <v>13.5911052631579</v>
      </c>
      <c r="G86" s="433">
        <v>16.0642105263158</v>
      </c>
      <c r="H86" s="433">
        <v>16.5742105263158</v>
      </c>
      <c r="I86" s="433">
        <v>17.3322105263158</v>
      </c>
      <c r="J86" s="433">
        <v>18.0502105263158</v>
      </c>
      <c r="K86" s="433">
        <v>18.8212105263158</v>
      </c>
      <c r="L86" s="433">
        <v>19.1703157894737</v>
      </c>
      <c r="M86" s="433">
        <v>20.0993157894737</v>
      </c>
      <c r="N86" s="433">
        <v>21.1893157894737</v>
      </c>
      <c r="O86" s="433">
        <v>22.6993157894737</v>
      </c>
      <c r="P86" s="433">
        <v>24.4882105263158</v>
      </c>
      <c r="Q86" s="433">
        <v>26.1762105263158</v>
      </c>
      <c r="R86" s="433">
        <v>27.5872105263158</v>
      </c>
      <c r="S86" s="433">
        <v>29.4614736842105</v>
      </c>
      <c r="T86" s="433">
        <v>30.3227916842105</v>
      </c>
      <c r="U86" s="433">
        <v>32.3085866842105</v>
      </c>
      <c r="V86" s="433">
        <v>35.4223816842105</v>
      </c>
      <c r="W86" s="433">
        <v>37.9094398421053</v>
      </c>
      <c r="X86" s="433">
        <v>40.0682348421053</v>
      </c>
      <c r="Y86" s="433">
        <v>43.1240298421053</v>
      </c>
      <c r="Z86" s="433">
        <v>45.7198248421053</v>
      </c>
      <c r="AA86" s="433">
        <v>49.0246198421053</v>
      </c>
      <c r="AB86" s="433">
        <v>42.5904148421053</v>
      </c>
      <c r="AC86" s="433">
        <v>52.4307873950973</v>
      </c>
      <c r="AD86" s="433">
        <v>56.3915278421053</v>
      </c>
      <c r="AE86" s="433">
        <v>57.0375278421053</v>
      </c>
      <c r="AF86" s="433">
        <v>57.3055278421053</v>
      </c>
      <c r="AG86" s="433">
        <v>51.3687873950973</v>
      </c>
      <c r="AH86" s="433">
        <v>53.9656608421053</v>
      </c>
      <c r="AI86" s="433">
        <v>55.2765248421053</v>
      </c>
      <c r="AJ86" s="433">
        <v>57.0360664068851</v>
      </c>
      <c r="AK86" s="435">
        <v>54.5372052035376</v>
      </c>
      <c r="AL86" s="457">
        <v>-0.0464244841473597</v>
      </c>
      <c r="AM86" s="457">
        <v>0.0223615336890448</v>
      </c>
      <c r="AN86" s="457">
        <v>0.00203320658601337</v>
      </c>
    </row>
    <row r="87" spans="8:8">
      <c r="A87" s="218" t="s">
        <v>173</v>
      </c>
      <c r="B87" s="433">
        <v>2.168</v>
      </c>
      <c r="C87" s="433">
        <v>2.28</v>
      </c>
      <c r="D87" s="433">
        <v>2.602</v>
      </c>
      <c r="E87" s="433">
        <v>2.504</v>
      </c>
      <c r="F87" s="433">
        <v>2.586</v>
      </c>
      <c r="G87" s="433">
        <v>2.617</v>
      </c>
      <c r="H87" s="433">
        <v>2.743</v>
      </c>
      <c r="I87" s="433">
        <v>2.713</v>
      </c>
      <c r="J87" s="433">
        <v>2.71</v>
      </c>
      <c r="K87" s="433">
        <v>2.381</v>
      </c>
      <c r="L87" s="433">
        <v>2.637</v>
      </c>
      <c r="M87" s="433">
        <v>2.075</v>
      </c>
      <c r="N87" s="433">
        <v>1.859</v>
      </c>
      <c r="O87" s="433">
        <v>2.5985</v>
      </c>
      <c r="P87" s="433">
        <v>3.17889999389648</v>
      </c>
      <c r="Q87" s="433">
        <v>3.38830000610352</v>
      </c>
      <c r="R87" s="433">
        <v>3.2193</v>
      </c>
      <c r="S87" s="433">
        <v>3.42559999389648</v>
      </c>
      <c r="T87" s="433">
        <v>3.28619998779297</v>
      </c>
      <c r="U87" s="433">
        <v>3.11149999389648</v>
      </c>
      <c r="V87" s="433">
        <v>3.50850001220703</v>
      </c>
      <c r="W87" s="433">
        <v>3.35258000610352</v>
      </c>
      <c r="X87" s="433">
        <v>3.24067998779297</v>
      </c>
      <c r="Y87" s="433">
        <v>3.13369999389648</v>
      </c>
      <c r="Z87" s="433">
        <v>2.96411798779297</v>
      </c>
      <c r="AA87" s="433">
        <v>2.83090200610352</v>
      </c>
      <c r="AB87" s="433">
        <v>2.892014</v>
      </c>
      <c r="AC87" s="433">
        <v>3.47431299389648</v>
      </c>
      <c r="AD87" s="433">
        <v>4.14389902636719</v>
      </c>
      <c r="AE87" s="433">
        <v>4.97381603613281</v>
      </c>
      <c r="AF87" s="433">
        <v>5.04775003613281</v>
      </c>
      <c r="AG87" s="433">
        <v>4.74586163592005</v>
      </c>
      <c r="AH87" s="433">
        <v>5.63271571936277</v>
      </c>
      <c r="AI87" s="433">
        <v>4.9905040770449</v>
      </c>
      <c r="AJ87" s="433">
        <v>4.46475797021484</v>
      </c>
      <c r="AK87" s="435">
        <v>4.8697773203125</v>
      </c>
      <c r="AL87" s="457">
        <v>0.0877346432206028</v>
      </c>
      <c r="AM87" s="457">
        <v>0.0418141300273003</v>
      </c>
      <c r="AN87" s="457">
        <v>1.81550618208717E-4</v>
      </c>
    </row>
    <row r="88" spans="8:8" s="47" ht="10.2" customFormat="1">
      <c r="A88" s="54" t="s">
        <v>174</v>
      </c>
      <c r="B88" s="436">
        <v>258.985838107537</v>
      </c>
      <c r="C88" s="436">
        <v>270.10966610242</v>
      </c>
      <c r="D88" s="436">
        <v>280.25952526021</v>
      </c>
      <c r="E88" s="436">
        <v>295.295619932216</v>
      </c>
      <c r="F88" s="436">
        <v>306.647829709609</v>
      </c>
      <c r="G88" s="436">
        <v>318.844028447764</v>
      </c>
      <c r="H88" s="436">
        <v>324.917997252567</v>
      </c>
      <c r="I88" s="436">
        <v>327.937151973832</v>
      </c>
      <c r="J88" s="436">
        <v>339.122339011372</v>
      </c>
      <c r="K88" s="436">
        <v>351.374410062667</v>
      </c>
      <c r="L88" s="436">
        <v>362.755213299502</v>
      </c>
      <c r="M88" s="436">
        <v>382.232336964393</v>
      </c>
      <c r="N88" s="436">
        <v>400.969742950193</v>
      </c>
      <c r="O88" s="436">
        <v>406.523644366398</v>
      </c>
      <c r="P88" s="436">
        <v>418.641212091712</v>
      </c>
      <c r="Q88" s="436">
        <v>438.756572317985</v>
      </c>
      <c r="R88" s="436">
        <v>456.659089081977</v>
      </c>
      <c r="S88" s="436">
        <v>484.339470297162</v>
      </c>
      <c r="T88" s="436">
        <v>505.491720537201</v>
      </c>
      <c r="U88" s="436">
        <v>536.427820748694</v>
      </c>
      <c r="V88" s="436">
        <v>556.22216135088</v>
      </c>
      <c r="W88" s="436">
        <v>581.88769622523</v>
      </c>
      <c r="X88" s="436">
        <v>605.871949019182</v>
      </c>
      <c r="Y88" s="436">
        <v>619.950743351628</v>
      </c>
      <c r="Z88" s="436">
        <v>627.49062680221</v>
      </c>
      <c r="AA88" s="436">
        <v>672.261435933422</v>
      </c>
      <c r="AB88" s="436">
        <v>689.382530307556</v>
      </c>
      <c r="AC88" s="436">
        <v>721.094362900261</v>
      </c>
      <c r="AD88" s="436">
        <v>743.992220431439</v>
      </c>
      <c r="AE88" s="436">
        <v>767.943179854208</v>
      </c>
      <c r="AF88" s="436">
        <v>788.443653587653</v>
      </c>
      <c r="AG88" s="436">
        <v>796.519762276959</v>
      </c>
      <c r="AH88" s="436">
        <v>824.826889873665</v>
      </c>
      <c r="AI88" s="436">
        <v>847.168945864904</v>
      </c>
      <c r="AJ88" s="436">
        <v>863.381185392687</v>
      </c>
      <c r="AK88" s="436">
        <v>843.861054437415</v>
      </c>
      <c r="AL88" s="458">
        <v>-0.0252794045327982</v>
      </c>
      <c r="AM88" s="458">
        <v>0.0324274280767696</v>
      </c>
      <c r="AN88" s="458">
        <v>0.0314600619367831</v>
      </c>
    </row>
    <row r="89" spans="8:8">
      <c r="B89" s="433"/>
      <c r="C89" s="433"/>
      <c r="D89" s="433"/>
      <c r="E89" s="433"/>
      <c r="F89" s="433"/>
      <c r="G89" s="433"/>
      <c r="H89" s="433"/>
      <c r="I89" s="433"/>
      <c r="J89" s="433"/>
      <c r="K89" s="433"/>
      <c r="L89" s="433"/>
      <c r="M89" s="433"/>
      <c r="N89" s="433"/>
      <c r="O89" s="433"/>
      <c r="P89" s="433"/>
      <c r="Q89" s="433"/>
      <c r="R89" s="433"/>
      <c r="S89" s="433"/>
      <c r="T89" s="433"/>
      <c r="U89" s="433"/>
      <c r="V89" s="433"/>
      <c r="W89" s="433"/>
      <c r="X89" s="433"/>
      <c r="Y89" s="433"/>
      <c r="Z89" s="433"/>
      <c r="AA89" s="433"/>
      <c r="AB89" s="433"/>
      <c r="AC89" s="433"/>
      <c r="AD89" s="433"/>
      <c r="AE89" s="433"/>
      <c r="AF89" s="433"/>
      <c r="AG89" s="433"/>
      <c r="AH89" s="433"/>
      <c r="AI89" s="433"/>
      <c r="AJ89" s="433"/>
      <c r="AK89" s="435"/>
      <c r="AL89" s="457"/>
      <c r="AM89" s="457"/>
      <c r="AN89" s="457"/>
    </row>
    <row r="90" spans="8:8">
      <c r="A90" s="218" t="s">
        <v>175</v>
      </c>
      <c r="B90" s="433">
        <v>123.673</v>
      </c>
      <c r="C90" s="433">
        <v>129.527</v>
      </c>
      <c r="D90" s="433">
        <v>135.815</v>
      </c>
      <c r="E90" s="433">
        <v>143.374</v>
      </c>
      <c r="F90" s="433">
        <v>151.433</v>
      </c>
      <c r="G90" s="433">
        <v>155.6535</v>
      </c>
      <c r="H90" s="433">
        <v>157.9635</v>
      </c>
      <c r="I90" s="433">
        <v>161.4005</v>
      </c>
      <c r="J90" s="433">
        <v>165.3825</v>
      </c>
      <c r="K90" s="433">
        <v>170.1425</v>
      </c>
      <c r="L90" s="433">
        <v>175.2245</v>
      </c>
      <c r="M90" s="433">
        <v>180.127</v>
      </c>
      <c r="N90" s="433">
        <v>188.9795</v>
      </c>
      <c r="O90" s="433">
        <v>199.471</v>
      </c>
      <c r="P90" s="433">
        <v>206.8995</v>
      </c>
      <c r="Q90" s="433">
        <v>216.829</v>
      </c>
      <c r="R90" s="433">
        <v>224.255</v>
      </c>
      <c r="S90" s="433">
        <v>223.4952</v>
      </c>
      <c r="T90" s="433">
        <v>225.9524</v>
      </c>
      <c r="U90" s="433">
        <v>229.21705</v>
      </c>
      <c r="V90" s="433">
        <v>230.73955</v>
      </c>
      <c r="W90" s="433">
        <v>237.99095</v>
      </c>
      <c r="X90" s="433">
        <v>243.1848</v>
      </c>
      <c r="Y90" s="433">
        <v>245.3709</v>
      </c>
      <c r="Z90" s="433">
        <v>249.90195</v>
      </c>
      <c r="AA90" s="433">
        <v>250.9617</v>
      </c>
      <c r="AB90" s="433">
        <v>256.30415</v>
      </c>
      <c r="AC90" s="433">
        <v>250.6716</v>
      </c>
      <c r="AD90" s="433">
        <v>249.5631</v>
      </c>
      <c r="AE90" s="433">
        <v>247.647344</v>
      </c>
      <c r="AF90" s="433">
        <v>253.984422112964</v>
      </c>
      <c r="AG90" s="433">
        <v>258.218686203084</v>
      </c>
      <c r="AH90" s="433">
        <v>258.967059405905</v>
      </c>
      <c r="AI90" s="433">
        <v>262.632469307978</v>
      </c>
      <c r="AJ90" s="433">
        <v>265.900611360533</v>
      </c>
      <c r="AK90" s="435">
        <v>265.232177820675</v>
      </c>
      <c r="AL90" s="457">
        <v>-0.00523921932411675</v>
      </c>
      <c r="AM90" s="457">
        <v>0.00622468900727591</v>
      </c>
      <c r="AN90" s="457">
        <v>0.00988814532675551</v>
      </c>
    </row>
    <row r="91" spans="8:8">
      <c r="A91" s="218" t="s">
        <v>176</v>
      </c>
      <c r="B91" s="433">
        <v>4.528</v>
      </c>
      <c r="C91" s="433">
        <v>4.8</v>
      </c>
      <c r="D91" s="433">
        <v>5.587</v>
      </c>
      <c r="E91" s="433">
        <v>6.541</v>
      </c>
      <c r="F91" s="433">
        <v>7.115</v>
      </c>
      <c r="G91" s="433">
        <v>7.732</v>
      </c>
      <c r="H91" s="433">
        <v>8.27</v>
      </c>
      <c r="I91" s="433">
        <v>8.894</v>
      </c>
      <c r="J91" s="433">
        <v>9.206</v>
      </c>
      <c r="K91" s="433">
        <v>9.784</v>
      </c>
      <c r="L91" s="433">
        <v>10.806</v>
      </c>
      <c r="M91" s="433">
        <v>11.474</v>
      </c>
      <c r="N91" s="433">
        <v>11.858</v>
      </c>
      <c r="O91" s="433">
        <v>12.882</v>
      </c>
      <c r="P91" s="433">
        <v>14.45</v>
      </c>
      <c r="Q91" s="433">
        <v>15.771</v>
      </c>
      <c r="R91" s="433">
        <v>17.392</v>
      </c>
      <c r="S91" s="433">
        <v>18.6651</v>
      </c>
      <c r="T91" s="433">
        <v>19.7129</v>
      </c>
      <c r="U91" s="433">
        <v>24.6849</v>
      </c>
      <c r="V91" s="433">
        <v>26.4504</v>
      </c>
      <c r="W91" s="433">
        <v>29.538</v>
      </c>
      <c r="X91" s="433">
        <v>31.0156</v>
      </c>
      <c r="Y91" s="433">
        <v>34.2361</v>
      </c>
      <c r="Z91" s="433">
        <v>37.2082</v>
      </c>
      <c r="AA91" s="433">
        <v>40.8414</v>
      </c>
      <c r="AB91" s="433">
        <v>44.2195</v>
      </c>
      <c r="AC91" s="433">
        <v>48.662</v>
      </c>
      <c r="AD91" s="433">
        <v>54.378488206</v>
      </c>
      <c r="AE91" s="433">
        <v>57.4268406725331</v>
      </c>
      <c r="AF91" s="433">
        <v>61.8231690396</v>
      </c>
      <c r="AG91" s="433">
        <v>69.988526837017</v>
      </c>
      <c r="AH91" s="433">
        <v>73.386810021</v>
      </c>
      <c r="AI91" s="433">
        <v>81.0824185037083</v>
      </c>
      <c r="AJ91" s="433">
        <v>89.6724252660227</v>
      </c>
      <c r="AK91" s="435">
        <v>89.1135964504233</v>
      </c>
      <c r="AL91" s="457">
        <v>-0.00894710480888372</v>
      </c>
      <c r="AM91" s="457">
        <v>0.0919481717264192</v>
      </c>
      <c r="AN91" s="457">
        <v>0.00332225222268239</v>
      </c>
    </row>
    <row r="92" spans="8:8">
      <c r="A92" s="218" t="s">
        <v>177</v>
      </c>
      <c r="B92" s="433">
        <v>410.69</v>
      </c>
      <c r="C92" s="433">
        <v>449.53</v>
      </c>
      <c r="D92" s="433">
        <v>497.267</v>
      </c>
      <c r="E92" s="433">
        <v>545.21</v>
      </c>
      <c r="F92" s="433">
        <v>584.81</v>
      </c>
      <c r="G92" s="433">
        <v>621.2</v>
      </c>
      <c r="H92" s="433">
        <v>677.55</v>
      </c>
      <c r="I92" s="433">
        <v>753.94</v>
      </c>
      <c r="J92" s="433">
        <v>811.59</v>
      </c>
      <c r="K92" s="433">
        <v>927.8</v>
      </c>
      <c r="L92" s="433">
        <v>1007.03</v>
      </c>
      <c r="M92" s="433">
        <v>1081.31</v>
      </c>
      <c r="N92" s="433">
        <v>1135.55</v>
      </c>
      <c r="O92" s="433">
        <v>1167.0</v>
      </c>
      <c r="P92" s="433">
        <v>1239.3</v>
      </c>
      <c r="Q92" s="433">
        <v>1355.6</v>
      </c>
      <c r="R92" s="433">
        <v>1480.802</v>
      </c>
      <c r="S92" s="433">
        <v>1654.0</v>
      </c>
      <c r="T92" s="433">
        <v>1910.575</v>
      </c>
      <c r="U92" s="433">
        <v>2203.31</v>
      </c>
      <c r="V92" s="433">
        <v>2500.26</v>
      </c>
      <c r="W92" s="433">
        <v>2865.726</v>
      </c>
      <c r="X92" s="433">
        <v>3281.553</v>
      </c>
      <c r="Y92" s="433">
        <v>3495.76</v>
      </c>
      <c r="Z92" s="433">
        <v>3714.651</v>
      </c>
      <c r="AA92" s="433">
        <v>4207.16</v>
      </c>
      <c r="AB92" s="433">
        <v>4713.019</v>
      </c>
      <c r="AC92" s="433">
        <v>4987.553</v>
      </c>
      <c r="AD92" s="433">
        <v>5431.635</v>
      </c>
      <c r="AE92" s="433">
        <v>5794.457</v>
      </c>
      <c r="AF92" s="433">
        <v>5814.573</v>
      </c>
      <c r="AG92" s="433">
        <v>6133.16</v>
      </c>
      <c r="AH92" s="433">
        <v>6604.447</v>
      </c>
      <c r="AI92" s="433">
        <v>7166.133</v>
      </c>
      <c r="AJ92" s="433">
        <v>7503.428</v>
      </c>
      <c r="AK92" s="435">
        <v>7779.06</v>
      </c>
      <c r="AL92" s="457">
        <v>0.0339015364317377</v>
      </c>
      <c r="AM92" s="457">
        <v>0.0728380553206398</v>
      </c>
      <c r="AN92" s="457">
        <v>0.290011854585596</v>
      </c>
    </row>
    <row r="93" spans="8:8">
      <c r="A93" s="218" t="s">
        <v>178</v>
      </c>
      <c r="B93" s="433">
        <v>19.2494444444444</v>
      </c>
      <c r="C93" s="433">
        <v>21.4188888888889</v>
      </c>
      <c r="D93" s="433">
        <v>23.7536111111111</v>
      </c>
      <c r="E93" s="433">
        <v>25.5075</v>
      </c>
      <c r="F93" s="433">
        <v>27.3633333333333</v>
      </c>
      <c r="G93" s="433">
        <v>28.96</v>
      </c>
      <c r="H93" s="433">
        <v>31.8888888888889</v>
      </c>
      <c r="I93" s="433">
        <v>35.0755555555556</v>
      </c>
      <c r="J93" s="433">
        <v>35.9475</v>
      </c>
      <c r="K93" s="433">
        <v>26.7408333333333</v>
      </c>
      <c r="L93" s="433">
        <v>27.9155555555556</v>
      </c>
      <c r="M93" s="433">
        <v>28.44</v>
      </c>
      <c r="N93" s="433">
        <v>28.9430555555556</v>
      </c>
      <c r="O93" s="433">
        <v>31.4144444444444</v>
      </c>
      <c r="P93" s="433">
        <v>29.4958333333333</v>
      </c>
      <c r="Q93" s="433">
        <v>31.3286111111111</v>
      </c>
      <c r="R93" s="433">
        <v>32.4291666666667</v>
      </c>
      <c r="S93" s="433">
        <v>34.3116666666667</v>
      </c>
      <c r="T93" s="433">
        <v>35.5061111111111</v>
      </c>
      <c r="U93" s="433">
        <v>37.1286111111111</v>
      </c>
      <c r="V93" s="433">
        <v>38.4483333333333</v>
      </c>
      <c r="W93" s="433">
        <v>38.6125</v>
      </c>
      <c r="X93" s="433">
        <v>38.9477777777778</v>
      </c>
      <c r="Y93" s="433">
        <v>37.9902777777778</v>
      </c>
      <c r="Z93" s="433">
        <v>38.7677777777778</v>
      </c>
      <c r="AA93" s="433">
        <v>38.3316666666667</v>
      </c>
      <c r="AB93" s="433">
        <v>39.0713888888889</v>
      </c>
      <c r="AC93" s="433">
        <v>38.7946666666667</v>
      </c>
      <c r="AD93" s="433">
        <v>39.1013333333333</v>
      </c>
      <c r="AE93" s="433">
        <v>39.8480555555556</v>
      </c>
      <c r="AF93" s="433">
        <v>37.9826111111111</v>
      </c>
      <c r="AG93" s="433">
        <v>38.2214444444444</v>
      </c>
      <c r="AH93" s="433">
        <v>36.9841662222222</v>
      </c>
      <c r="AI93" s="433">
        <v>36.5284294444444</v>
      </c>
      <c r="AJ93" s="433">
        <v>36.8708579154687</v>
      </c>
      <c r="AK93" s="435">
        <v>35.2073709988246</v>
      </c>
      <c r="AL93" s="457">
        <v>-0.0477255485458848</v>
      </c>
      <c r="AM93" s="457">
        <v>-0.0050042320327861</v>
      </c>
      <c r="AN93" s="457">
        <v>0.00131256925109875</v>
      </c>
    </row>
    <row r="94" spans="8:8">
      <c r="A94" s="218" t="s">
        <v>179</v>
      </c>
      <c r="B94" s="433">
        <v>186.3858336</v>
      </c>
      <c r="C94" s="433">
        <v>202.6772014</v>
      </c>
      <c r="D94" s="433">
        <v>223.6694902</v>
      </c>
      <c r="E94" s="433">
        <v>241.3046202</v>
      </c>
      <c r="F94" s="433">
        <v>272.4464306</v>
      </c>
      <c r="G94" s="433">
        <v>287.762826766639</v>
      </c>
      <c r="H94" s="433">
        <v>320.457630721321</v>
      </c>
      <c r="I94" s="433">
        <v>337.153320691892</v>
      </c>
      <c r="J94" s="433">
        <v>362.17625114955</v>
      </c>
      <c r="K94" s="433">
        <v>387.966983885285</v>
      </c>
      <c r="L94" s="433">
        <v>427.148773946055</v>
      </c>
      <c r="M94" s="433">
        <v>443.205413054709</v>
      </c>
      <c r="N94" s="433">
        <v>469.153547672727</v>
      </c>
      <c r="O94" s="433">
        <v>505.078430183838</v>
      </c>
      <c r="P94" s="433">
        <v>547.36246483489</v>
      </c>
      <c r="Q94" s="433">
        <v>571.393936135899</v>
      </c>
      <c r="R94" s="433">
        <v>586.092738436036</v>
      </c>
      <c r="S94" s="433">
        <v>609.650478588807</v>
      </c>
      <c r="T94" s="433">
        <v>638.131010180726</v>
      </c>
      <c r="U94" s="433">
        <v>698.300975</v>
      </c>
      <c r="V94" s="433">
        <v>704.5093182</v>
      </c>
      <c r="W94" s="433">
        <v>744.426252315068</v>
      </c>
      <c r="X94" s="433">
        <v>796.265175</v>
      </c>
      <c r="Y94" s="433">
        <v>828.4135525</v>
      </c>
      <c r="Z94" s="433">
        <v>879.70725</v>
      </c>
      <c r="AA94" s="433">
        <v>937.4680375</v>
      </c>
      <c r="AB94" s="433">
        <v>1034.011325</v>
      </c>
      <c r="AC94" s="433">
        <v>1091.8378825</v>
      </c>
      <c r="AD94" s="433">
        <v>1146.13913267382</v>
      </c>
      <c r="AE94" s="433">
        <v>1262.21996822648</v>
      </c>
      <c r="AF94" s="433">
        <v>1317.29812997522</v>
      </c>
      <c r="AG94" s="433">
        <v>1401.74176474813</v>
      </c>
      <c r="AH94" s="433">
        <v>1471.34232595523</v>
      </c>
      <c r="AI94" s="433">
        <v>1579.19121976333</v>
      </c>
      <c r="AJ94" s="433">
        <v>1603.67531031896</v>
      </c>
      <c r="AK94" s="435">
        <v>1560.9280839965</v>
      </c>
      <c r="AL94" s="457">
        <v>-0.0293151966925937</v>
      </c>
      <c r="AM94" s="457">
        <v>0.0618858340299548</v>
      </c>
      <c r="AN94" s="457">
        <v>0.0581931041172796</v>
      </c>
    </row>
    <row r="95" spans="8:8">
      <c r="A95" s="218" t="s">
        <v>180</v>
      </c>
      <c r="B95" s="433">
        <v>16.369</v>
      </c>
      <c r="C95" s="433">
        <v>18.415</v>
      </c>
      <c r="D95" s="433">
        <v>20.72</v>
      </c>
      <c r="E95" s="433">
        <v>24.807</v>
      </c>
      <c r="F95" s="433">
        <v>28.487</v>
      </c>
      <c r="G95" s="433">
        <v>33.11472</v>
      </c>
      <c r="H95" s="433">
        <v>38.10263</v>
      </c>
      <c r="I95" s="433">
        <v>40.28435</v>
      </c>
      <c r="J95" s="433">
        <v>39.70743</v>
      </c>
      <c r="K95" s="433">
        <v>45.92842</v>
      </c>
      <c r="L95" s="433">
        <v>54.12053</v>
      </c>
      <c r="M95" s="433">
        <v>58.86776</v>
      </c>
      <c r="N95" s="433">
        <v>70.69102</v>
      </c>
      <c r="O95" s="433">
        <v>76.69271</v>
      </c>
      <c r="P95" s="433">
        <v>83.97097</v>
      </c>
      <c r="Q95" s="433">
        <v>93.3264</v>
      </c>
      <c r="R95" s="433">
        <v>101.6586</v>
      </c>
      <c r="S95" s="433">
        <v>108.2168</v>
      </c>
      <c r="T95" s="433">
        <v>112.9754</v>
      </c>
      <c r="U95" s="433">
        <v>120.1506</v>
      </c>
      <c r="V95" s="433">
        <v>127.5608</v>
      </c>
      <c r="W95" s="433">
        <v>133.1102</v>
      </c>
      <c r="X95" s="433">
        <v>142.44102</v>
      </c>
      <c r="Y95" s="433">
        <v>149.43654</v>
      </c>
      <c r="Z95" s="433">
        <v>156.79722</v>
      </c>
      <c r="AA95" s="433">
        <v>169.78624</v>
      </c>
      <c r="AB95" s="433">
        <v>183.41873</v>
      </c>
      <c r="AC95" s="433">
        <v>200.318</v>
      </c>
      <c r="AD95" s="433">
        <v>216.18856</v>
      </c>
      <c r="AE95" s="433">
        <v>228.55565</v>
      </c>
      <c r="AF95" s="433">
        <v>233.98198</v>
      </c>
      <c r="AG95" s="433">
        <v>247.9178</v>
      </c>
      <c r="AH95" s="433">
        <v>254.65442</v>
      </c>
      <c r="AI95" s="433">
        <v>267.08182</v>
      </c>
      <c r="AJ95" s="433">
        <v>278.942</v>
      </c>
      <c r="AK95" s="435">
        <v>275.197079151615</v>
      </c>
      <c r="AL95" s="457">
        <v>-0.016121005213382</v>
      </c>
      <c r="AM95" s="457">
        <v>0.0592965435664252</v>
      </c>
      <c r="AN95" s="457">
        <v>0.0102596477339549</v>
      </c>
    </row>
    <row r="96" spans="8:8">
      <c r="A96" s="218" t="s">
        <v>181</v>
      </c>
      <c r="B96" s="433">
        <v>671.953</v>
      </c>
      <c r="C96" s="433">
        <v>676.363</v>
      </c>
      <c r="D96" s="433">
        <v>719.085</v>
      </c>
      <c r="E96" s="433">
        <v>753.728</v>
      </c>
      <c r="F96" s="433">
        <v>799.769</v>
      </c>
      <c r="G96" s="433">
        <v>881.5</v>
      </c>
      <c r="H96" s="433">
        <v>911.303</v>
      </c>
      <c r="I96" s="433">
        <v>916.787</v>
      </c>
      <c r="J96" s="433">
        <v>926.103</v>
      </c>
      <c r="K96" s="433">
        <v>984.493</v>
      </c>
      <c r="L96" s="433">
        <v>1010.88</v>
      </c>
      <c r="M96" s="433">
        <v>1029.857</v>
      </c>
      <c r="N96" s="433">
        <v>1054.864</v>
      </c>
      <c r="O96" s="433">
        <v>1059.663</v>
      </c>
      <c r="P96" s="433">
        <v>1079.142</v>
      </c>
      <c r="Q96" s="433">
        <v>1099.671</v>
      </c>
      <c r="R96" s="433">
        <v>1083.142</v>
      </c>
      <c r="S96" s="433">
        <v>1103.081</v>
      </c>
      <c r="T96" s="433">
        <v>1092.595</v>
      </c>
      <c r="U96" s="433">
        <v>1121.193</v>
      </c>
      <c r="V96" s="433">
        <v>1153.062</v>
      </c>
      <c r="W96" s="433">
        <v>1164.348</v>
      </c>
      <c r="X96" s="433">
        <v>1180.109</v>
      </c>
      <c r="Y96" s="433">
        <v>1183.72</v>
      </c>
      <c r="Z96" s="433">
        <v>1114.003</v>
      </c>
      <c r="AA96" s="433">
        <v>1156.023</v>
      </c>
      <c r="AB96" s="433">
        <v>1104.183</v>
      </c>
      <c r="AC96" s="433">
        <v>1106.87994051</v>
      </c>
      <c r="AD96" s="433">
        <v>1087.75954653546</v>
      </c>
      <c r="AE96" s="433">
        <v>1062.72881962055</v>
      </c>
      <c r="AF96" s="433">
        <v>1030.11431043295</v>
      </c>
      <c r="AG96" s="433">
        <v>1035.09306356729</v>
      </c>
      <c r="AH96" s="433">
        <v>1042.07631960199</v>
      </c>
      <c r="AI96" s="433">
        <v>1053.18994027238</v>
      </c>
      <c r="AJ96" s="433">
        <v>1030.28580460703</v>
      </c>
      <c r="AK96" s="435">
        <v>1004.84681317448</v>
      </c>
      <c r="AL96" s="457">
        <v>-0.0273559767616158</v>
      </c>
      <c r="AM96" s="457">
        <v>-0.00778192189135485</v>
      </c>
      <c r="AN96" s="457">
        <v>0.0374617868821115</v>
      </c>
    </row>
    <row r="97" spans="8:8">
      <c r="A97" s="218" t="s">
        <v>182</v>
      </c>
      <c r="B97" s="433">
        <v>14.944</v>
      </c>
      <c r="C97" s="433">
        <v>16.131</v>
      </c>
      <c r="D97" s="433">
        <v>17.421</v>
      </c>
      <c r="E97" s="433">
        <v>19.352</v>
      </c>
      <c r="F97" s="433">
        <v>21.515</v>
      </c>
      <c r="G97" s="433">
        <v>23.016</v>
      </c>
      <c r="H97" s="433">
        <v>26.552</v>
      </c>
      <c r="I97" s="433">
        <v>31.381108006447</v>
      </c>
      <c r="J97" s="433">
        <v>34.8773491691213</v>
      </c>
      <c r="K97" s="433">
        <v>39.7542046973823</v>
      </c>
      <c r="L97" s="433">
        <v>46.5745000922581</v>
      </c>
      <c r="M97" s="433">
        <v>53.4093738742844</v>
      </c>
      <c r="N97" s="433">
        <v>59.9352546946035</v>
      </c>
      <c r="O97" s="433">
        <v>64.1412665681098</v>
      </c>
      <c r="P97" s="433">
        <v>68.1696982804424</v>
      </c>
      <c r="Q97" s="433">
        <v>69.9052735775024</v>
      </c>
      <c r="R97" s="433">
        <v>75.7756851620075</v>
      </c>
      <c r="S97" s="433">
        <v>80.88</v>
      </c>
      <c r="T97" s="433">
        <v>83.3</v>
      </c>
      <c r="U97" s="433">
        <v>96.06</v>
      </c>
      <c r="V97" s="433">
        <v>98.75</v>
      </c>
      <c r="W97" s="433">
        <v>103.994</v>
      </c>
      <c r="X97" s="433">
        <v>108.539</v>
      </c>
      <c r="Y97" s="433">
        <v>113.823</v>
      </c>
      <c r="Z97" s="433">
        <v>116.114</v>
      </c>
      <c r="AA97" s="433">
        <v>125.045</v>
      </c>
      <c r="AB97" s="433">
        <v>127.069</v>
      </c>
      <c r="AC97" s="433">
        <v>134.077</v>
      </c>
      <c r="AD97" s="433">
        <v>140.98501</v>
      </c>
      <c r="AE97" s="433">
        <v>147.461</v>
      </c>
      <c r="AF97" s="433">
        <v>150.123</v>
      </c>
      <c r="AG97" s="433">
        <v>156.665</v>
      </c>
      <c r="AH97" s="433">
        <v>160.634</v>
      </c>
      <c r="AI97" s="433">
        <v>170.578</v>
      </c>
      <c r="AJ97" s="433">
        <v>171.532592967947</v>
      </c>
      <c r="AK97" s="435">
        <v>159.597611866813</v>
      </c>
      <c r="AL97" s="457">
        <v>-0.0721206386255847</v>
      </c>
      <c r="AM97" s="457">
        <v>0.0397913653493891</v>
      </c>
      <c r="AN97" s="457">
        <v>0.00594997331360429</v>
      </c>
    </row>
    <row r="98" spans="8:8">
      <c r="A98" s="218" t="s">
        <v>183</v>
      </c>
      <c r="B98" s="433">
        <v>28.4649788351637</v>
      </c>
      <c r="C98" s="433">
        <v>29.3450734786848</v>
      </c>
      <c r="D98" s="433">
        <v>29.752597430684</v>
      </c>
      <c r="E98" s="433">
        <v>31.0861955693504</v>
      </c>
      <c r="F98" s="433">
        <v>31.358</v>
      </c>
      <c r="G98" s="433">
        <v>32.2642632592965</v>
      </c>
      <c r="H98" s="433">
        <v>33.2969384241374</v>
      </c>
      <c r="I98" s="433">
        <v>32.8976714084498</v>
      </c>
      <c r="J98" s="433">
        <v>34.2752312752931</v>
      </c>
      <c r="K98" s="433">
        <v>34.8519204305835</v>
      </c>
      <c r="L98" s="433">
        <v>36.0611604137429</v>
      </c>
      <c r="M98" s="433">
        <v>36.4730768555962</v>
      </c>
      <c r="N98" s="433">
        <v>37.1089698140638</v>
      </c>
      <c r="O98" s="433">
        <v>37.6107174175834</v>
      </c>
      <c r="P98" s="433">
        <v>37.8181382248179</v>
      </c>
      <c r="Q98" s="433">
        <v>39.2473318523922</v>
      </c>
      <c r="R98" s="433">
        <v>39.570736222891</v>
      </c>
      <c r="S98" s="433">
        <v>40.6296090865519</v>
      </c>
      <c r="T98" s="433">
        <v>40.7782897060715</v>
      </c>
      <c r="U98" s="433">
        <v>42.7026219813775</v>
      </c>
      <c r="V98" s="433">
        <v>42.9016596152504</v>
      </c>
      <c r="W98" s="433">
        <v>43.4488401314438</v>
      </c>
      <c r="X98" s="433">
        <v>43.7982434219225</v>
      </c>
      <c r="Y98" s="433">
        <v>43.8346183890499</v>
      </c>
      <c r="Z98" s="433">
        <v>43.4362254003466</v>
      </c>
      <c r="AA98" s="433">
        <v>44.8589758600964</v>
      </c>
      <c r="AB98" s="433">
        <v>44.4142640021173</v>
      </c>
      <c r="AC98" s="433">
        <v>44.2473178682862</v>
      </c>
      <c r="AD98" s="433">
        <v>43.2526586273454</v>
      </c>
      <c r="AE98" s="433">
        <v>43.6785839067754</v>
      </c>
      <c r="AF98" s="433">
        <v>44.3775967077139</v>
      </c>
      <c r="AG98" s="433">
        <v>43.8266718465566</v>
      </c>
      <c r="AH98" s="433">
        <v>43.240699273847</v>
      </c>
      <c r="AI98" s="433">
        <v>44.412861087314</v>
      </c>
      <c r="AJ98" s="433">
        <v>44.8142477294195</v>
      </c>
      <c r="AK98" s="435">
        <v>44.182992772691</v>
      </c>
      <c r="AL98" s="457">
        <v>-0.0167797866597488</v>
      </c>
      <c r="AM98" s="457">
        <v>0.00312811627075549</v>
      </c>
      <c r="AN98" s="457">
        <v>0.00164719023572901</v>
      </c>
    </row>
    <row r="99" spans="8:8">
      <c r="A99" s="218" t="s">
        <v>184</v>
      </c>
      <c r="B99" s="433">
        <v>28.825</v>
      </c>
      <c r="C99" s="433">
        <v>32.348</v>
      </c>
      <c r="D99" s="433">
        <v>36.347</v>
      </c>
      <c r="E99" s="433">
        <v>40.671</v>
      </c>
      <c r="F99" s="433">
        <v>42.806</v>
      </c>
      <c r="G99" s="433">
        <v>45.985</v>
      </c>
      <c r="H99" s="433">
        <v>50.22</v>
      </c>
      <c r="I99" s="433">
        <v>53.575</v>
      </c>
      <c r="J99" s="433">
        <v>57.012</v>
      </c>
      <c r="K99" s="433">
        <v>57.923</v>
      </c>
      <c r="L99" s="433">
        <v>63.75</v>
      </c>
      <c r="M99" s="433">
        <v>67.565</v>
      </c>
      <c r="N99" s="433">
        <v>62.481</v>
      </c>
      <c r="O99" s="433">
        <v>66.396</v>
      </c>
      <c r="P99" s="433">
        <v>65.302</v>
      </c>
      <c r="Q99" s="433">
        <v>63.735</v>
      </c>
      <c r="R99" s="433">
        <v>70.6485</v>
      </c>
      <c r="S99" s="433">
        <v>74.431</v>
      </c>
      <c r="T99" s="433">
        <v>76.986</v>
      </c>
      <c r="U99" s="433">
        <v>82.3055</v>
      </c>
      <c r="V99" s="433">
        <v>88.7642214152959</v>
      </c>
      <c r="W99" s="433">
        <v>96.7200128853283</v>
      </c>
      <c r="X99" s="433">
        <v>99.3809963798631</v>
      </c>
      <c r="Y99" s="433">
        <v>93.1883585365183</v>
      </c>
      <c r="Z99" s="433">
        <v>98.8277565747034</v>
      </c>
      <c r="AA99" s="433">
        <v>99.3847190068402</v>
      </c>
      <c r="AB99" s="433">
        <v>100.621422882866</v>
      </c>
      <c r="AC99" s="433">
        <v>99.4612608273611</v>
      </c>
      <c r="AD99" s="433">
        <v>100.968007652229</v>
      </c>
      <c r="AE99" s="433">
        <v>106.28803338824</v>
      </c>
      <c r="AF99" s="433">
        <v>110.513678074396</v>
      </c>
      <c r="AG99" s="433">
        <v>116.047246361699</v>
      </c>
      <c r="AH99" s="433">
        <v>127.740929623916</v>
      </c>
      <c r="AI99" s="433">
        <v>138.321221399469</v>
      </c>
      <c r="AJ99" s="433">
        <v>138.626257715736</v>
      </c>
      <c r="AK99" s="435">
        <v>137.769367963227</v>
      </c>
      <c r="AL99" s="457">
        <v>-0.00889664635677367</v>
      </c>
      <c r="AM99" s="457">
        <v>0.0344193984274781</v>
      </c>
      <c r="AN99" s="457">
        <v>0.00513619253587205</v>
      </c>
    </row>
    <row r="100" spans="8:8">
      <c r="A100" s="218" t="s">
        <v>185</v>
      </c>
      <c r="B100" s="433">
        <v>22.766</v>
      </c>
      <c r="C100" s="433">
        <v>20.974</v>
      </c>
      <c r="D100" s="433">
        <v>22.642</v>
      </c>
      <c r="E100" s="433">
        <v>24.539</v>
      </c>
      <c r="F100" s="433">
        <v>25.573</v>
      </c>
      <c r="G100" s="433">
        <v>26.327</v>
      </c>
      <c r="H100" s="433">
        <v>25.649</v>
      </c>
      <c r="I100" s="433">
        <v>25.87</v>
      </c>
      <c r="J100" s="433">
        <v>26.579</v>
      </c>
      <c r="K100" s="433">
        <v>30.459</v>
      </c>
      <c r="L100" s="433">
        <v>33.554</v>
      </c>
      <c r="M100" s="433">
        <v>36.707</v>
      </c>
      <c r="N100" s="433">
        <v>39.797</v>
      </c>
      <c r="O100" s="433">
        <v>41.578</v>
      </c>
      <c r="P100" s="433">
        <v>41.432</v>
      </c>
      <c r="Q100" s="433">
        <v>45.29</v>
      </c>
      <c r="R100" s="433">
        <v>47.049</v>
      </c>
      <c r="S100" s="433">
        <v>48.467436</v>
      </c>
      <c r="T100" s="433">
        <v>52.940537</v>
      </c>
      <c r="U100" s="433">
        <v>55.95743</v>
      </c>
      <c r="V100" s="433">
        <v>56.56774</v>
      </c>
      <c r="W100" s="433">
        <v>56.78413</v>
      </c>
      <c r="X100" s="433">
        <v>59.611788</v>
      </c>
      <c r="Y100" s="433">
        <v>60.820985</v>
      </c>
      <c r="Z100" s="433">
        <v>61.934432</v>
      </c>
      <c r="AA100" s="433">
        <v>67.742759</v>
      </c>
      <c r="AB100" s="433">
        <v>69.17565</v>
      </c>
      <c r="AC100" s="433">
        <v>72.922011</v>
      </c>
      <c r="AD100" s="433">
        <v>75.265842</v>
      </c>
      <c r="AE100" s="433">
        <v>77.260997</v>
      </c>
      <c r="AF100" s="433">
        <v>82.413213</v>
      </c>
      <c r="AG100" s="433">
        <v>90.797891</v>
      </c>
      <c r="AH100" s="433">
        <v>94.370341</v>
      </c>
      <c r="AI100" s="433">
        <v>99.764717862254</v>
      </c>
      <c r="AJ100" s="433">
        <v>106.041488</v>
      </c>
      <c r="AK100" s="435">
        <v>101.75572</v>
      </c>
      <c r="AL100" s="457">
        <v>-0.0430377692634433</v>
      </c>
      <c r="AM100" s="457">
        <v>0.0552475813591264</v>
      </c>
      <c r="AN100" s="457">
        <v>0.0037935643987696</v>
      </c>
    </row>
    <row r="101" spans="8:8">
      <c r="A101" s="218" t="s">
        <v>186</v>
      </c>
      <c r="B101" s="433">
        <v>9.8763</v>
      </c>
      <c r="C101" s="433">
        <v>10.5765</v>
      </c>
      <c r="D101" s="433">
        <v>11.8138</v>
      </c>
      <c r="E101" s="433">
        <v>13.0175</v>
      </c>
      <c r="F101" s="433">
        <v>14.0389</v>
      </c>
      <c r="G101" s="433">
        <v>15.6176</v>
      </c>
      <c r="H101" s="433">
        <v>16.5966</v>
      </c>
      <c r="I101" s="433">
        <v>17.5431</v>
      </c>
      <c r="J101" s="433">
        <v>18.9624</v>
      </c>
      <c r="K101" s="433">
        <v>20.6754</v>
      </c>
      <c r="L101" s="433">
        <v>22.0574</v>
      </c>
      <c r="M101" s="433">
        <v>23.9094</v>
      </c>
      <c r="N101" s="433">
        <v>26.7094</v>
      </c>
      <c r="O101" s="433">
        <v>28.3748</v>
      </c>
      <c r="P101" s="433">
        <v>29.52</v>
      </c>
      <c r="Q101" s="433">
        <v>31.665</v>
      </c>
      <c r="R101" s="433">
        <v>33.061</v>
      </c>
      <c r="S101" s="433">
        <v>34.6646</v>
      </c>
      <c r="T101" s="433">
        <v>35.2815</v>
      </c>
      <c r="U101" s="433">
        <v>36.8096</v>
      </c>
      <c r="V101" s="433">
        <v>38.2127</v>
      </c>
      <c r="W101" s="433">
        <v>39.4804</v>
      </c>
      <c r="X101" s="433">
        <v>41.1341</v>
      </c>
      <c r="Y101" s="433">
        <v>41.670597</v>
      </c>
      <c r="Z101" s="433">
        <v>41.801796</v>
      </c>
      <c r="AA101" s="433">
        <v>45.369186</v>
      </c>
      <c r="AB101" s="433">
        <v>46.004295</v>
      </c>
      <c r="AC101" s="433">
        <v>46.944193</v>
      </c>
      <c r="AD101" s="433">
        <v>47.975856</v>
      </c>
      <c r="AE101" s="433">
        <v>49.336833</v>
      </c>
      <c r="AF101" s="433">
        <v>50.320233</v>
      </c>
      <c r="AG101" s="433">
        <v>51.5866</v>
      </c>
      <c r="AH101" s="433">
        <v>52.2253</v>
      </c>
      <c r="AI101" s="433">
        <v>52.9046</v>
      </c>
      <c r="AJ101" s="433">
        <v>54.1423</v>
      </c>
      <c r="AK101" s="435">
        <v>53.0715851986764</v>
      </c>
      <c r="AL101" s="457">
        <v>-0.0224541464338879</v>
      </c>
      <c r="AM101" s="457">
        <v>0.026205117196471</v>
      </c>
      <c r="AN101" s="457">
        <v>0.00197856667120007</v>
      </c>
    </row>
    <row r="102" spans="8:8">
      <c r="A102" s="218" t="s">
        <v>187</v>
      </c>
      <c r="B102" s="433">
        <v>62.667201</v>
      </c>
      <c r="C102" s="433">
        <v>69.680597</v>
      </c>
      <c r="D102" s="433">
        <v>80.251348</v>
      </c>
      <c r="E102" s="433">
        <v>93.108847</v>
      </c>
      <c r="F102" s="433">
        <v>103.623614</v>
      </c>
      <c r="G102" s="433">
        <v>118.460795</v>
      </c>
      <c r="H102" s="433">
        <v>131.616144</v>
      </c>
      <c r="I102" s="433">
        <v>146.439284</v>
      </c>
      <c r="J102" s="433">
        <v>161.900951</v>
      </c>
      <c r="K102" s="433">
        <v>183.365532</v>
      </c>
      <c r="L102" s="433">
        <v>203.546465</v>
      </c>
      <c r="M102" s="433">
        <v>225.845719</v>
      </c>
      <c r="N102" s="433">
        <v>246.587471</v>
      </c>
      <c r="O102" s="433">
        <v>237.197406</v>
      </c>
      <c r="P102" s="433">
        <v>262.152146</v>
      </c>
      <c r="Q102" s="433">
        <v>290.442948</v>
      </c>
      <c r="R102" s="433">
        <v>309.885952</v>
      </c>
      <c r="S102" s="433">
        <v>332.020947</v>
      </c>
      <c r="T102" s="433">
        <v>347.756209</v>
      </c>
      <c r="U102" s="433">
        <v>368.033552</v>
      </c>
      <c r="V102" s="433">
        <v>389.479512</v>
      </c>
      <c r="W102" s="433">
        <v>402.988942</v>
      </c>
      <c r="X102" s="433">
        <v>425.407289</v>
      </c>
      <c r="Y102" s="433">
        <v>442.610958</v>
      </c>
      <c r="Z102" s="433">
        <v>452.447461</v>
      </c>
      <c r="AA102" s="433">
        <v>495.028363</v>
      </c>
      <c r="AB102" s="433">
        <v>518.167816</v>
      </c>
      <c r="AC102" s="433">
        <v>531.201866</v>
      </c>
      <c r="AD102" s="433">
        <v>537.169276</v>
      </c>
      <c r="AE102" s="433">
        <v>540.378799</v>
      </c>
      <c r="AF102" s="433">
        <v>547.801803</v>
      </c>
      <c r="AG102" s="433">
        <v>560.98459</v>
      </c>
      <c r="AH102" s="433">
        <v>576.412127</v>
      </c>
      <c r="AI102" s="433">
        <v>592.90462860374</v>
      </c>
      <c r="AJ102" s="433">
        <v>585.301444</v>
      </c>
      <c r="AK102" s="435">
        <v>573.99854793469</v>
      </c>
      <c r="AL102" s="457">
        <v>-0.021990716477452</v>
      </c>
      <c r="AM102" s="457">
        <v>0.0260798143933556</v>
      </c>
      <c r="AN102" s="457">
        <v>0.0213992928986251</v>
      </c>
    </row>
    <row r="103" spans="8:8">
      <c r="A103" s="218" t="s">
        <v>188</v>
      </c>
      <c r="B103" s="433">
        <v>2.465</v>
      </c>
      <c r="C103" s="433">
        <v>2.6517</v>
      </c>
      <c r="D103" s="433">
        <v>2.7072</v>
      </c>
      <c r="E103" s="433">
        <v>2.7984</v>
      </c>
      <c r="F103" s="433">
        <v>2.8579</v>
      </c>
      <c r="G103" s="433">
        <v>3.1498</v>
      </c>
      <c r="H103" s="433">
        <v>3.3771</v>
      </c>
      <c r="I103" s="433">
        <v>3.5397</v>
      </c>
      <c r="J103" s="433">
        <v>3.9787</v>
      </c>
      <c r="K103" s="433">
        <v>4.38672</v>
      </c>
      <c r="L103" s="433">
        <v>4.80042</v>
      </c>
      <c r="M103" s="433">
        <v>4.52796</v>
      </c>
      <c r="N103" s="433">
        <v>5.14394</v>
      </c>
      <c r="O103" s="433">
        <v>5.67539</v>
      </c>
      <c r="P103" s="433">
        <v>6.28075</v>
      </c>
      <c r="Q103" s="433">
        <v>6.9697</v>
      </c>
      <c r="R103" s="433">
        <v>6.8009</v>
      </c>
      <c r="S103" s="433">
        <v>7.10429</v>
      </c>
      <c r="T103" s="433">
        <v>8.12485</v>
      </c>
      <c r="U103" s="433">
        <v>8.74352</v>
      </c>
      <c r="V103" s="433">
        <v>8.84822</v>
      </c>
      <c r="W103" s="433">
        <v>9.4979</v>
      </c>
      <c r="X103" s="433">
        <v>9.90056</v>
      </c>
      <c r="Y103" s="433">
        <v>10.00328</v>
      </c>
      <c r="Z103" s="433">
        <v>9.98688</v>
      </c>
      <c r="AA103" s="433">
        <v>10.80074</v>
      </c>
      <c r="AB103" s="433">
        <v>11.59987</v>
      </c>
      <c r="AC103" s="433">
        <v>11.89762</v>
      </c>
      <c r="AD103" s="433">
        <v>12.02901</v>
      </c>
      <c r="AE103" s="433">
        <v>12.86748</v>
      </c>
      <c r="AF103" s="433">
        <v>13.2255</v>
      </c>
      <c r="AG103" s="433">
        <v>14.36132</v>
      </c>
      <c r="AH103" s="433">
        <v>14.9837</v>
      </c>
      <c r="AI103" s="433">
        <v>16.2166</v>
      </c>
      <c r="AJ103" s="433">
        <v>16.8122739919516</v>
      </c>
      <c r="AK103" s="435">
        <v>16.8541931165883</v>
      </c>
      <c r="AL103" s="457">
        <v>-2.45688556710033E-4</v>
      </c>
      <c r="AM103" s="457">
        <v>0.0534639119457425</v>
      </c>
      <c r="AN103" s="457">
        <v>6.28342730777956E-4</v>
      </c>
    </row>
    <row r="104" spans="8:8">
      <c r="A104" s="218" t="s">
        <v>189</v>
      </c>
      <c r="B104" s="433">
        <v>55.556760512</v>
      </c>
      <c r="C104" s="433">
        <v>62.333848773</v>
      </c>
      <c r="D104" s="433">
        <v>69.179058901</v>
      </c>
      <c r="E104" s="433">
        <v>76.261221259</v>
      </c>
      <c r="F104" s="433">
        <v>84.057801498</v>
      </c>
      <c r="G104" s="433">
        <v>90.193523493</v>
      </c>
      <c r="H104" s="433">
        <v>99.177527448</v>
      </c>
      <c r="I104" s="433">
        <v>105.529764509</v>
      </c>
      <c r="J104" s="433">
        <v>115.20601464</v>
      </c>
      <c r="K104" s="433">
        <v>124.634862852</v>
      </c>
      <c r="L104" s="433">
        <v>133.116701813</v>
      </c>
      <c r="M104" s="433">
        <v>141.962459641</v>
      </c>
      <c r="N104" s="433">
        <v>150.486408949</v>
      </c>
      <c r="O104" s="433">
        <v>163.186405431</v>
      </c>
      <c r="P104" s="433">
        <v>169.473315574</v>
      </c>
      <c r="Q104" s="433">
        <v>184.840786497</v>
      </c>
      <c r="R104" s="433">
        <v>188.530441533</v>
      </c>
      <c r="S104" s="433">
        <v>198.828888719</v>
      </c>
      <c r="T104" s="433">
        <v>209.072387136</v>
      </c>
      <c r="U104" s="433">
        <v>218.39663192</v>
      </c>
      <c r="V104" s="433">
        <v>227.512250104</v>
      </c>
      <c r="W104" s="433">
        <v>235.530125536</v>
      </c>
      <c r="X104" s="433">
        <v>243.116583981</v>
      </c>
      <c r="Y104" s="433">
        <v>238.305365303</v>
      </c>
      <c r="Z104" s="433">
        <v>230.03715933</v>
      </c>
      <c r="AA104" s="433">
        <v>247.058866976</v>
      </c>
      <c r="AB104" s="433">
        <v>252.167014237</v>
      </c>
      <c r="AC104" s="433">
        <v>250.373424814</v>
      </c>
      <c r="AD104" s="433">
        <v>252.340814504</v>
      </c>
      <c r="AE104" s="433">
        <v>259.963935448</v>
      </c>
      <c r="AF104" s="433">
        <v>258.14188770242</v>
      </c>
      <c r="AG104" s="433">
        <v>264.1076569918</v>
      </c>
      <c r="AH104" s="433">
        <v>270.256406651</v>
      </c>
      <c r="AI104" s="433">
        <v>275.548932411</v>
      </c>
      <c r="AJ104" s="433">
        <v>274.058673361</v>
      </c>
      <c r="AK104" s="435">
        <v>279.793002762</v>
      </c>
      <c r="AL104" s="457">
        <v>0.018134319866145</v>
      </c>
      <c r="AM104" s="457">
        <v>0.0176643373111451</v>
      </c>
      <c r="AN104" s="457">
        <v>0.0104309887867018</v>
      </c>
    </row>
    <row r="105" spans="8:8">
      <c r="A105" s="218" t="s">
        <v>190</v>
      </c>
      <c r="B105" s="433">
        <v>23.02995</v>
      </c>
      <c r="C105" s="433">
        <v>24.66981</v>
      </c>
      <c r="D105" s="433">
        <v>28.57361</v>
      </c>
      <c r="E105" s="433">
        <v>32.41324</v>
      </c>
      <c r="F105" s="433">
        <v>37.35338</v>
      </c>
      <c r="G105" s="433">
        <v>44.11251</v>
      </c>
      <c r="H105" s="433">
        <v>50.12039</v>
      </c>
      <c r="I105" s="433">
        <v>57.02815</v>
      </c>
      <c r="J105" s="433">
        <v>63.33733</v>
      </c>
      <c r="K105" s="433">
        <v>71.10243</v>
      </c>
      <c r="L105" s="433">
        <v>79.73721</v>
      </c>
      <c r="M105" s="433">
        <v>86.99163</v>
      </c>
      <c r="N105" s="433">
        <v>92.66128</v>
      </c>
      <c r="O105" s="433">
        <v>89.53301</v>
      </c>
      <c r="P105" s="433">
        <v>90.21529</v>
      </c>
      <c r="Q105" s="433">
        <v>95.52127</v>
      </c>
      <c r="R105" s="433">
        <v>100.98719</v>
      </c>
      <c r="S105" s="433">
        <v>108.44169</v>
      </c>
      <c r="T105" s="433">
        <v>115.93462</v>
      </c>
      <c r="U105" s="433">
        <v>124.13266</v>
      </c>
      <c r="V105" s="433">
        <v>130.42631</v>
      </c>
      <c r="W105" s="433">
        <v>136.76671</v>
      </c>
      <c r="X105" s="433">
        <v>142.53754</v>
      </c>
      <c r="Y105" s="433">
        <v>145.43736</v>
      </c>
      <c r="Z105" s="433">
        <v>145.9067</v>
      </c>
      <c r="AA105" s="433">
        <v>157.575021112</v>
      </c>
      <c r="AB105" s="433">
        <v>153.315506774</v>
      </c>
      <c r="AC105" s="433">
        <v>168.956182883</v>
      </c>
      <c r="AD105" s="433">
        <v>168.63366132728</v>
      </c>
      <c r="AE105" s="433">
        <v>173.764180391</v>
      </c>
      <c r="AF105" s="433">
        <v>177.831928267</v>
      </c>
      <c r="AG105" s="433">
        <v>179.828519226</v>
      </c>
      <c r="AH105" s="433">
        <v>176.738106966</v>
      </c>
      <c r="AI105" s="433">
        <v>177.636135689</v>
      </c>
      <c r="AJ105" s="433">
        <v>186.503021613</v>
      </c>
      <c r="AK105" s="435">
        <v>176.44475944837</v>
      </c>
      <c r="AL105" s="457">
        <v>-0.0565157152959762</v>
      </c>
      <c r="AM105" s="457">
        <v>0.0248517894011664</v>
      </c>
      <c r="AN105" s="457">
        <v>0.00657805337913979</v>
      </c>
    </row>
    <row r="106" spans="8:8">
      <c r="A106" s="218" t="s">
        <v>191</v>
      </c>
      <c r="B106" s="433">
        <v>5.069</v>
      </c>
      <c r="C106" s="433">
        <v>5.527</v>
      </c>
      <c r="D106" s="433">
        <v>6.051</v>
      </c>
      <c r="E106" s="433">
        <v>6.785</v>
      </c>
      <c r="F106" s="433">
        <v>7.784</v>
      </c>
      <c r="G106" s="433">
        <v>8.681</v>
      </c>
      <c r="H106" s="433">
        <v>9.21</v>
      </c>
      <c r="I106" s="433">
        <v>9.705</v>
      </c>
      <c r="J106" s="433">
        <v>10.662</v>
      </c>
      <c r="K106" s="433">
        <v>12.288</v>
      </c>
      <c r="L106" s="433">
        <v>14.648</v>
      </c>
      <c r="M106" s="433">
        <v>16.944</v>
      </c>
      <c r="N106" s="433">
        <v>19.132</v>
      </c>
      <c r="O106" s="433">
        <v>21.688</v>
      </c>
      <c r="P106" s="433">
        <v>23.559</v>
      </c>
      <c r="Q106" s="433">
        <v>26.561</v>
      </c>
      <c r="R106" s="433">
        <v>30.608</v>
      </c>
      <c r="S106" s="433">
        <v>35.796</v>
      </c>
      <c r="T106" s="433">
        <v>40.925</v>
      </c>
      <c r="U106" s="433">
        <v>46.209</v>
      </c>
      <c r="V106" s="433">
        <v>52.078</v>
      </c>
      <c r="W106" s="433">
        <v>57.917</v>
      </c>
      <c r="X106" s="433">
        <v>64.147</v>
      </c>
      <c r="Y106" s="433">
        <v>70.96</v>
      </c>
      <c r="Z106" s="433">
        <v>80.643</v>
      </c>
      <c r="AA106" s="433">
        <v>91.722</v>
      </c>
      <c r="AB106" s="433">
        <v>101.499</v>
      </c>
      <c r="AC106" s="433">
        <v>115.147</v>
      </c>
      <c r="AD106" s="433">
        <v>124.454</v>
      </c>
      <c r="AE106" s="433">
        <v>141.25</v>
      </c>
      <c r="AF106" s="433">
        <v>157.949</v>
      </c>
      <c r="AG106" s="433">
        <v>175.745</v>
      </c>
      <c r="AH106" s="433">
        <v>191.593</v>
      </c>
      <c r="AI106" s="433">
        <v>209.181</v>
      </c>
      <c r="AJ106" s="433">
        <v>227.461</v>
      </c>
      <c r="AK106" s="435">
        <v>234.4904841</v>
      </c>
      <c r="AL106" s="457">
        <v>0.028087451111237</v>
      </c>
      <c r="AM106" s="457">
        <v>0.109261722210305</v>
      </c>
      <c r="AN106" s="457">
        <v>0.00874206140285783</v>
      </c>
    </row>
    <row r="107" spans="8:8">
      <c r="A107" s="218" t="s">
        <v>192</v>
      </c>
      <c r="B107" s="433">
        <v>37.3384404776824</v>
      </c>
      <c r="C107" s="433">
        <v>38.709021020202</v>
      </c>
      <c r="D107" s="433">
        <v>40.8005255634933</v>
      </c>
      <c r="E107" s="433">
        <v>43.3068680513721</v>
      </c>
      <c r="F107" s="433">
        <v>45.2935300574327</v>
      </c>
      <c r="G107" s="433">
        <v>45.1302860397129</v>
      </c>
      <c r="H107" s="433">
        <v>44.1342430739467</v>
      </c>
      <c r="I107" s="433">
        <v>42.8530158229071</v>
      </c>
      <c r="J107" s="433">
        <v>41.3466755746796</v>
      </c>
      <c r="K107" s="433">
        <v>43.3849913155453</v>
      </c>
      <c r="L107" s="433">
        <v>44.3252924584666</v>
      </c>
      <c r="M107" s="433">
        <v>43.7470473877679</v>
      </c>
      <c r="N107" s="433">
        <v>42.2810241020425</v>
      </c>
      <c r="O107" s="433">
        <v>41.5435141495519</v>
      </c>
      <c r="P107" s="433">
        <v>44.4863636844487</v>
      </c>
      <c r="Q107" s="433">
        <v>47.6014342738553</v>
      </c>
      <c r="R107" s="433">
        <v>49.3038808400395</v>
      </c>
      <c r="S107" s="433">
        <v>49.5552784100606</v>
      </c>
      <c r="T107" s="433">
        <v>52.1598459873918</v>
      </c>
      <c r="U107" s="433">
        <v>54.2770525748407</v>
      </c>
      <c r="V107" s="433">
        <v>56.6962089533639</v>
      </c>
      <c r="W107" s="433">
        <v>59.9406160132262</v>
      </c>
      <c r="X107" s="433">
        <v>63.6367747526203</v>
      </c>
      <c r="Y107" s="433">
        <v>66.6252694647642</v>
      </c>
      <c r="Z107" s="433">
        <v>65.3218623197342</v>
      </c>
      <c r="AA107" s="433">
        <v>72.5380865393276</v>
      </c>
      <c r="AB107" s="433">
        <v>76.7994643223371</v>
      </c>
      <c r="AC107" s="433">
        <v>78.1907688842852</v>
      </c>
      <c r="AD107" s="433">
        <v>84.4702931245619</v>
      </c>
      <c r="AE107" s="433">
        <v>88.584482216216</v>
      </c>
      <c r="AF107" s="433">
        <v>91.3965266496846</v>
      </c>
      <c r="AG107" s="433">
        <v>109.284242555017</v>
      </c>
      <c r="AH107" s="433">
        <v>119.747063431137</v>
      </c>
      <c r="AI107" s="433">
        <v>115.989227869432</v>
      </c>
      <c r="AJ107" s="433">
        <v>127.502709978451</v>
      </c>
      <c r="AK107" s="435">
        <v>131.790748272219</v>
      </c>
      <c r="AL107" s="457">
        <v>0.0308068297745117</v>
      </c>
      <c r="AM107" s="457">
        <v>0.0691683294682333</v>
      </c>
      <c r="AN107" s="457">
        <v>0.00491330306279288</v>
      </c>
    </row>
    <row r="108" spans="8:8" s="47" ht="10.2" customFormat="1">
      <c r="A108" s="54" t="s">
        <v>193</v>
      </c>
      <c r="B108" s="436">
        <v>1723.85090886929</v>
      </c>
      <c r="C108" s="436">
        <v>1815.67764056077</v>
      </c>
      <c r="D108" s="436">
        <v>1971.43624120629</v>
      </c>
      <c r="E108" s="436">
        <v>2123.81139207972</v>
      </c>
      <c r="F108" s="436">
        <v>2287.68488948877</v>
      </c>
      <c r="G108" s="436">
        <v>2468.86082455865</v>
      </c>
      <c r="H108" s="436">
        <v>2635.48559255629</v>
      </c>
      <c r="I108" s="436">
        <v>2779.89651999425</v>
      </c>
      <c r="J108" s="436">
        <v>2918.25033280864</v>
      </c>
      <c r="K108" s="436">
        <v>3175.68179851413</v>
      </c>
      <c r="L108" s="436">
        <v>3395.29650927908</v>
      </c>
      <c r="M108" s="436">
        <v>3571.36383981336</v>
      </c>
      <c r="N108" s="436">
        <v>3742.36287178799</v>
      </c>
      <c r="O108" s="436">
        <v>3849.12609419453</v>
      </c>
      <c r="P108" s="436">
        <v>4039.02946993193</v>
      </c>
      <c r="Q108" s="436">
        <v>4285.69969144776</v>
      </c>
      <c r="R108" s="436">
        <v>4477.99279086064</v>
      </c>
      <c r="S108" s="436">
        <v>4762.23998447109</v>
      </c>
      <c r="T108" s="436">
        <v>5098.7070601213</v>
      </c>
      <c r="U108" s="436">
        <v>5567.61270458733</v>
      </c>
      <c r="V108" s="436">
        <v>5971.26722362124</v>
      </c>
      <c r="W108" s="436">
        <v>6456.82057888107</v>
      </c>
      <c r="X108" s="436">
        <v>7014.72624831318</v>
      </c>
      <c r="Y108" s="436">
        <v>7302.20716197111</v>
      </c>
      <c r="Z108" s="436">
        <v>7537.49367040256</v>
      </c>
      <c r="AA108" s="436">
        <v>8257.69576166093</v>
      </c>
      <c r="AB108" s="436">
        <v>8875.06039710721</v>
      </c>
      <c r="AC108" s="436">
        <v>9278.1357349536</v>
      </c>
      <c r="AD108" s="436">
        <v>9812.30958998403</v>
      </c>
      <c r="AE108" s="436">
        <v>10333.7180024253</v>
      </c>
      <c r="AF108" s="436">
        <v>10433.8519890731</v>
      </c>
      <c r="AG108" s="436">
        <v>10947.576023781</v>
      </c>
      <c r="AH108" s="436">
        <v>11569.7997751522</v>
      </c>
      <c r="AI108" s="436">
        <v>12339.2972222141</v>
      </c>
      <c r="AJ108" s="436">
        <v>12741.5710188255</v>
      </c>
      <c r="AK108" s="436">
        <v>12919.3341350278</v>
      </c>
      <c r="AL108" s="458">
        <v>0.0111810693396359</v>
      </c>
      <c r="AM108" s="458">
        <v>0.053900478948983</v>
      </c>
      <c r="AN108" s="458">
        <v>0.481646889535549</v>
      </c>
    </row>
    <row r="109" spans="8:8">
      <c r="B109" s="433"/>
      <c r="C109" s="433"/>
      <c r="D109" s="433"/>
      <c r="E109" s="433"/>
      <c r="F109" s="433"/>
      <c r="G109" s="433"/>
      <c r="H109" s="433"/>
      <c r="I109" s="433"/>
      <c r="J109" s="433"/>
      <c r="K109" s="433"/>
      <c r="L109" s="433"/>
      <c r="M109" s="433"/>
      <c r="N109" s="433"/>
      <c r="O109" s="433"/>
      <c r="P109" s="433"/>
      <c r="Q109" s="433"/>
      <c r="R109" s="433"/>
      <c r="S109" s="433"/>
      <c r="T109" s="433"/>
      <c r="U109" s="433"/>
      <c r="V109" s="433"/>
      <c r="W109" s="433"/>
      <c r="X109" s="433"/>
      <c r="Y109" s="433"/>
      <c r="Z109" s="433"/>
      <c r="AA109" s="433"/>
      <c r="AB109" s="433"/>
      <c r="AC109" s="433"/>
      <c r="AD109" s="433"/>
      <c r="AE109" s="433"/>
      <c r="AF109" s="433"/>
      <c r="AG109" s="433"/>
      <c r="AH109" s="433"/>
      <c r="AI109" s="433"/>
      <c r="AJ109" s="433"/>
      <c r="AK109" s="435"/>
      <c r="AL109" s="457"/>
      <c r="AM109" s="457"/>
      <c r="AN109" s="457"/>
    </row>
    <row r="110" spans="8:8" s="482" ht="10.2" customFormat="1">
      <c r="A110" s="969" t="s">
        <v>194</v>
      </c>
      <c r="B110" s="970">
        <v>9879.9812761855</v>
      </c>
      <c r="C110" s="970">
        <v>10174.7717127366</v>
      </c>
      <c r="D110" s="970">
        <v>10665.142015636</v>
      </c>
      <c r="E110" s="970">
        <v>11134.9416069841</v>
      </c>
      <c r="F110" s="970">
        <v>11653.9688629942</v>
      </c>
      <c r="G110" s="970">
        <v>11957.3285594717</v>
      </c>
      <c r="H110" s="970">
        <v>12218.4451795298</v>
      </c>
      <c r="I110" s="970">
        <v>12329.7935791544</v>
      </c>
      <c r="J110" s="970">
        <v>12591.7216340933</v>
      </c>
      <c r="K110" s="970">
        <v>12916.590524636</v>
      </c>
      <c r="L110" s="970">
        <v>13375.2439634053</v>
      </c>
      <c r="M110" s="970">
        <v>13789.2495277064</v>
      </c>
      <c r="N110" s="970">
        <v>14120.5171345097</v>
      </c>
      <c r="O110" s="970">
        <v>14502.9192434368</v>
      </c>
      <c r="P110" s="970">
        <v>14917.7637553936</v>
      </c>
      <c r="Q110" s="970">
        <v>15555.5482906317</v>
      </c>
      <c r="R110" s="970">
        <v>15788.8606107222</v>
      </c>
      <c r="S110" s="970">
        <v>16345.4843195876</v>
      </c>
      <c r="T110" s="970">
        <v>16924.0184060025</v>
      </c>
      <c r="U110" s="970">
        <v>17726.7475122076</v>
      </c>
      <c r="V110" s="970">
        <v>18454.1188104507</v>
      </c>
      <c r="W110" s="970">
        <v>19155.2911176488</v>
      </c>
      <c r="X110" s="970">
        <v>20045.9829957051</v>
      </c>
      <c r="Y110" s="970">
        <v>20421.6373537822</v>
      </c>
      <c r="Z110" s="970">
        <v>20264.8910596485</v>
      </c>
      <c r="AA110" s="970">
        <v>21570.6888619834</v>
      </c>
      <c r="AB110" s="970">
        <v>22256.9952443638</v>
      </c>
      <c r="AC110" s="970">
        <v>22806.2764799403</v>
      </c>
      <c r="AD110" s="970">
        <v>23435.2382123808</v>
      </c>
      <c r="AE110" s="970">
        <v>24031.7070496167</v>
      </c>
      <c r="AF110" s="970">
        <v>24270.5009409496</v>
      </c>
      <c r="AG110" s="970">
        <v>24915.1871081891</v>
      </c>
      <c r="AH110" s="970">
        <v>25623.8922507836</v>
      </c>
      <c r="AI110" s="970">
        <v>26659.1362380925</v>
      </c>
      <c r="AJ110" s="970">
        <v>27000.9508509267</v>
      </c>
      <c r="AK110" s="970">
        <v>26823.2483500223</v>
      </c>
      <c r="AL110" s="971">
        <v>-0.00929560096190785</v>
      </c>
      <c r="AM110" s="971">
        <v>0.0291139813661414</v>
      </c>
      <c r="AN110" s="971">
        <v>1.0</v>
      </c>
    </row>
    <row r="111" spans="8:8">
      <c r="A111" s="45" t="s">
        <v>195</v>
      </c>
      <c r="B111" s="433">
        <v>6561.13356603502</v>
      </c>
      <c r="C111" s="433">
        <v>6667.68541069078</v>
      </c>
      <c r="D111" s="433">
        <v>6949.56290657109</v>
      </c>
      <c r="E111" s="433">
        <v>7232.96130234668</v>
      </c>
      <c r="F111" s="433">
        <v>7606.28037000915</v>
      </c>
      <c r="G111" s="433">
        <v>7812.88255333678</v>
      </c>
      <c r="H111" s="433">
        <v>7986.4736170036</v>
      </c>
      <c r="I111" s="433">
        <v>8047.39246230608</v>
      </c>
      <c r="J111" s="433">
        <v>8229.12366885117</v>
      </c>
      <c r="K111" s="433">
        <v>8451.37853092313</v>
      </c>
      <c r="L111" s="433">
        <v>8717.0208999187</v>
      </c>
      <c r="M111" s="433">
        <v>8960.56305295484</v>
      </c>
      <c r="N111" s="433">
        <v>9128.37960578282</v>
      </c>
      <c r="O111" s="433">
        <v>9367.82047975664</v>
      </c>
      <c r="P111" s="433">
        <v>9578.6690945541</v>
      </c>
      <c r="Q111" s="433">
        <v>9908.03490432815</v>
      </c>
      <c r="R111" s="433">
        <v>9903.72001009224</v>
      </c>
      <c r="S111" s="433">
        <v>10129.9101355371</v>
      </c>
      <c r="T111" s="433">
        <v>10249.6594321572</v>
      </c>
      <c r="U111" s="433">
        <v>10501.1640811379</v>
      </c>
      <c r="V111" s="433">
        <v>10740.7012261813</v>
      </c>
      <c r="W111" s="433">
        <v>10827.8577486995</v>
      </c>
      <c r="X111" s="433">
        <v>11066.4753831611</v>
      </c>
      <c r="Y111" s="433">
        <v>11071.0900779967</v>
      </c>
      <c r="Z111" s="433">
        <v>10640.3244129799</v>
      </c>
      <c r="AA111" s="433">
        <v>11062.79368391</v>
      </c>
      <c r="AB111" s="433">
        <v>11014.3337907068</v>
      </c>
      <c r="AC111" s="433">
        <v>11023.7195273262</v>
      </c>
      <c r="AD111" s="433">
        <v>11015.5626939112</v>
      </c>
      <c r="AE111" s="433">
        <v>10956.556213652</v>
      </c>
      <c r="AF111" s="433">
        <v>11005.0386149834</v>
      </c>
      <c r="AG111" s="433">
        <v>11082.7893611621</v>
      </c>
      <c r="AH111" s="433">
        <v>11119.5386686463</v>
      </c>
      <c r="AI111" s="433">
        <v>11312.7652187556</v>
      </c>
      <c r="AJ111" s="433">
        <v>11168.4342422208</v>
      </c>
      <c r="AK111" s="435">
        <v>10880.8243200892</v>
      </c>
      <c r="AL111" s="457">
        <v>-0.028413915813633</v>
      </c>
      <c r="AM111" s="457">
        <v>0.00485579681464765</v>
      </c>
      <c r="AN111" s="457">
        <v>0.405649016782121</v>
      </c>
    </row>
    <row r="112" spans="8:8">
      <c r="A112" s="45" t="s">
        <v>196</v>
      </c>
      <c r="B112" s="433">
        <v>3318.84771015048</v>
      </c>
      <c r="C112" s="433">
        <v>3507.08630204579</v>
      </c>
      <c r="D112" s="433">
        <v>3715.57910906488</v>
      </c>
      <c r="E112" s="433">
        <v>3901.98030463747</v>
      </c>
      <c r="F112" s="433">
        <v>4047.68849298509</v>
      </c>
      <c r="G112" s="433">
        <v>4144.44600613495</v>
      </c>
      <c r="H112" s="433">
        <v>4231.97156252623</v>
      </c>
      <c r="I112" s="433">
        <v>4282.40111684831</v>
      </c>
      <c r="J112" s="433">
        <v>4362.59796524209</v>
      </c>
      <c r="K112" s="433">
        <v>4465.21199371286</v>
      </c>
      <c r="L112" s="433">
        <v>4658.22306348657</v>
      </c>
      <c r="M112" s="433">
        <v>4828.6864747516</v>
      </c>
      <c r="N112" s="433">
        <v>4992.13752872692</v>
      </c>
      <c r="O112" s="433">
        <v>5135.09876368014</v>
      </c>
      <c r="P112" s="433">
        <v>5339.09466083947</v>
      </c>
      <c r="Q112" s="433">
        <v>5647.51338630353</v>
      </c>
      <c r="R112" s="433">
        <v>5885.14060063001</v>
      </c>
      <c r="S112" s="433">
        <v>6215.57418405054</v>
      </c>
      <c r="T112" s="433">
        <v>6674.35897384528</v>
      </c>
      <c r="U112" s="433">
        <v>7225.58343106971</v>
      </c>
      <c r="V112" s="433">
        <v>7713.4175842694</v>
      </c>
      <c r="W112" s="433">
        <v>8327.43336894924</v>
      </c>
      <c r="X112" s="433">
        <v>8979.50761254398</v>
      </c>
      <c r="Y112" s="433">
        <v>9350.54727578547</v>
      </c>
      <c r="Z112" s="433">
        <v>9624.56664666859</v>
      </c>
      <c r="AA112" s="433">
        <v>10507.8951780734</v>
      </c>
      <c r="AB112" s="433">
        <v>11242.6614536571</v>
      </c>
      <c r="AC112" s="433">
        <v>11782.5569526141</v>
      </c>
      <c r="AD112" s="433">
        <v>12419.6755184696</v>
      </c>
      <c r="AE112" s="433">
        <v>13075.1508359647</v>
      </c>
      <c r="AF112" s="433">
        <v>13265.4623259662</v>
      </c>
      <c r="AG112" s="433">
        <v>13832.397747027</v>
      </c>
      <c r="AH112" s="433">
        <v>14504.3535821373</v>
      </c>
      <c r="AI112" s="433">
        <v>15346.3710193369</v>
      </c>
      <c r="AJ112" s="433">
        <v>15832.5166087059</v>
      </c>
      <c r="AK112" s="435">
        <v>15942.4240299331</v>
      </c>
      <c r="AL112" s="457">
        <v>0.00419067210008772</v>
      </c>
      <c r="AM112" s="457">
        <v>0.0510342698901891</v>
      </c>
      <c r="AN112" s="457">
        <v>0.59435098321788</v>
      </c>
    </row>
    <row r="113" spans="8:8">
      <c r="A113" s="60" t="s">
        <v>197</v>
      </c>
      <c r="B113" s="447">
        <v>2022.93088526544</v>
      </c>
      <c r="C113" s="447">
        <v>2076.03139171289</v>
      </c>
      <c r="D113" s="447">
        <v>2148.26453735111</v>
      </c>
      <c r="E113" s="447">
        <v>2198.395603336</v>
      </c>
      <c r="F113" s="447">
        <v>2249.43102575828</v>
      </c>
      <c r="G113" s="447">
        <v>2275.1776012505</v>
      </c>
      <c r="H113" s="447">
        <v>2317.88763084607</v>
      </c>
      <c r="I113" s="447">
        <v>2303.60525688114</v>
      </c>
      <c r="J113" s="447">
        <v>2304.05126205573</v>
      </c>
      <c r="K113" s="447">
        <v>2339.19440718849</v>
      </c>
      <c r="L113" s="447">
        <v>2409.56218752786</v>
      </c>
      <c r="M113" s="447">
        <v>2491.51227871708</v>
      </c>
      <c r="N113" s="447">
        <v>2507.59569567258</v>
      </c>
      <c r="O113" s="447">
        <v>2562.37724035367</v>
      </c>
      <c r="P113" s="447">
        <v>2587.29894876785</v>
      </c>
      <c r="Q113" s="447">
        <v>2660.58680815252</v>
      </c>
      <c r="R113" s="447">
        <v>2734.90295717709</v>
      </c>
      <c r="S113" s="447">
        <v>2755.62663582019</v>
      </c>
      <c r="T113" s="447">
        <v>2839.01636236154</v>
      </c>
      <c r="U113" s="447">
        <v>2911.6606009385</v>
      </c>
      <c r="V113" s="447">
        <v>2928.89562977945</v>
      </c>
      <c r="W113" s="447">
        <v>2973.93422043413</v>
      </c>
      <c r="X113" s="447">
        <v>2987.46041556762</v>
      </c>
      <c r="Y113" s="447">
        <v>2999.74611785603</v>
      </c>
      <c r="Z113" s="447">
        <v>2847.59937435033</v>
      </c>
      <c r="AA113" s="447">
        <v>2982.60814600315</v>
      </c>
      <c r="AB113" s="447">
        <v>2931.25576051379</v>
      </c>
      <c r="AC113" s="447">
        <v>2932.26393728144</v>
      </c>
      <c r="AD113" s="447">
        <v>2912.90739835246</v>
      </c>
      <c r="AE113" s="447">
        <v>2851.05463593124</v>
      </c>
      <c r="AF113" s="447">
        <v>2899.12100499364</v>
      </c>
      <c r="AG113" s="447">
        <v>2920.10464621378</v>
      </c>
      <c r="AH113" s="447">
        <v>2952.43979681521</v>
      </c>
      <c r="AI113" s="447">
        <v>2937.51586755564</v>
      </c>
      <c r="AJ113" s="447">
        <v>2892.47685864883</v>
      </c>
      <c r="AK113" s="436">
        <v>2770.55813351161</v>
      </c>
      <c r="AL113" s="464">
        <v>-0.044767361134081</v>
      </c>
      <c r="AM113" s="464">
        <v>0.00156490970024681</v>
      </c>
      <c r="AN113" s="464">
        <v>0.103289433753809</v>
      </c>
    </row>
    <row r="114" spans="8:8">
      <c r="A114" s="62"/>
      <c r="B114" s="62"/>
      <c r="C114" s="62"/>
      <c r="D114" s="62"/>
      <c r="E114" s="62"/>
      <c r="F114" s="62"/>
      <c r="G114" s="62"/>
      <c r="H114" s="62"/>
      <c r="I114" s="62"/>
      <c r="J114" s="62"/>
      <c r="K114" s="62"/>
      <c r="L114" s="62"/>
      <c r="M114" s="62"/>
      <c r="N114" s="62"/>
      <c r="O114" s="62"/>
      <c r="P114" s="62"/>
      <c r="Q114" s="62"/>
      <c r="R114" s="62"/>
      <c r="S114" s="62"/>
      <c r="T114" s="62"/>
      <c r="U114" s="62"/>
      <c r="V114" s="62"/>
      <c r="W114" s="62"/>
      <c r="X114" s="62"/>
      <c r="Y114" s="62"/>
      <c r="Z114" s="62"/>
      <c r="AA114" s="62"/>
      <c r="AB114" s="62"/>
      <c r="AC114" s="62"/>
      <c r="AD114" s="62"/>
      <c r="AE114" s="62"/>
      <c r="AF114" s="62"/>
      <c r="AG114" s="62"/>
      <c r="AH114" s="62"/>
      <c r="AI114" s="62"/>
      <c r="AJ114" s="62"/>
      <c r="AK114" s="472"/>
      <c r="AL114" s="62"/>
      <c r="AM114" s="62"/>
      <c r="AN114" s="62"/>
    </row>
    <row r="115" spans="8:8">
      <c r="A115" s="473" t="s">
        <v>198</v>
      </c>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c r="Z115" s="62"/>
      <c r="AA115" s="62"/>
      <c r="AB115" s="62"/>
      <c r="AC115" s="62"/>
      <c r="AD115" s="62"/>
      <c r="AE115" s="62"/>
      <c r="AF115" s="62"/>
      <c r="AG115" s="62"/>
      <c r="AH115" s="62"/>
      <c r="AI115" s="62"/>
      <c r="AJ115" s="62"/>
      <c r="AK115" s="472"/>
      <c r="AL115" s="62"/>
      <c r="AM115" s="62"/>
      <c r="AN115" s="62"/>
    </row>
    <row r="116" spans="8:8">
      <c r="A116" s="218" t="s">
        <v>786</v>
      </c>
    </row>
    <row r="117" spans="8:8">
      <c r="A117" s="218" t="s">
        <v>787</v>
      </c>
    </row>
    <row r="118" spans="8:8">
      <c r="A118" s="218" t="s">
        <v>204</v>
      </c>
    </row>
    <row r="119" spans="8:8">
      <c r="A119" s="218" t="s">
        <v>788</v>
      </c>
    </row>
    <row r="120" spans="8:8">
      <c r="A120" s="221" t="s">
        <v>789</v>
      </c>
    </row>
    <row r="121" spans="8:8">
      <c r="A121" s="221" t="s">
        <v>230</v>
      </c>
    </row>
  </sheetData>
  <mergeCells count="1">
    <mergeCell ref="AL2:AM2"/>
  </mergeCells>
  <conditionalFormatting sqref="AL4:AN113">
    <cfRule type="cellIs" operator="lessThanOrEqual" priority="3" dxfId="518">
      <formula>0</formula>
    </cfRule>
    <cfRule type="cellIs" operator="greaterThan" priority="4" dxfId="519">
      <formula>0</formula>
    </cfRule>
  </conditionalFormatting>
  <conditionalFormatting sqref="AL4:AN56">
    <cfRule type="cellIs" operator="greaterThan" priority="2" dxfId="520">
      <formula>0</formula>
    </cfRule>
    <cfRule type="cellIs" operator="lessThanOrEqual" priority="1" dxfId="521">
      <formula>0</formula>
    </cfRule>
  </conditionalFormatting>
  <hyperlinks>
    <hyperlink ref="L1" location="Contents!A1" display="Contents"/>
    <hyperlink ref="AP1" location="Contents!A1" display="Contents"/>
  </hyperlinks>
  <pageMargins left="0.75" right="0.75" top="1.0" bottom="1.0" header="0.5" footer="0.5"/>
</worksheet>
</file>

<file path=xl/worksheets/sheet68.xml><?xml version="1.0" encoding="utf-8"?>
<worksheet xmlns:r="http://schemas.openxmlformats.org/officeDocument/2006/relationships" xmlns="http://schemas.openxmlformats.org/spreadsheetml/2006/main">
  <dimension ref="A1:T63"/>
  <sheetViews>
    <sheetView workbookViewId="0" showGridLines="0">
      <pane xSplit="1" ySplit="3" topLeftCell="B55" state="frozen" activePane="bottomRight"/>
      <selection pane="bottomRight" activeCell="AL81" sqref="AL81"/>
    </sheetView>
  </sheetViews>
  <sheetFormatPr defaultRowHeight="10.2" defaultColWidth="9"/>
  <cols>
    <col min="1" max="1" customWidth="1" width="31.664062" style="45"/>
    <col min="2" max="17" customWidth="1" width="8.5" style="45"/>
    <col min="18" max="16384" customWidth="0" width="9.332031" style="45"/>
  </cols>
  <sheetData>
    <row r="1" spans="8:8" ht="13.2">
      <c r="A1" s="972" t="s">
        <v>790</v>
      </c>
      <c r="Q1" s="47"/>
      <c r="S1" s="21" t="s">
        <v>89</v>
      </c>
    </row>
    <row r="2" spans="8:8">
      <c r="B2" s="48"/>
      <c r="C2" s="48"/>
      <c r="D2" s="48"/>
      <c r="E2" s="48"/>
      <c r="F2" s="48"/>
      <c r="G2" s="48"/>
      <c r="H2" s="48"/>
      <c r="I2" s="49">
        <v>2019.0</v>
      </c>
      <c r="J2" s="48"/>
      <c r="K2" s="48"/>
      <c r="L2" s="48"/>
      <c r="M2" s="48"/>
      <c r="N2" s="48"/>
      <c r="O2" s="48"/>
      <c r="P2" s="48"/>
      <c r="Q2" s="49">
        <v>2020.0</v>
      </c>
    </row>
    <row r="3" spans="8:8" ht="20.4">
      <c r="A3" s="218" t="s">
        <v>723</v>
      </c>
      <c r="B3" s="48" t="s">
        <v>208</v>
      </c>
      <c r="C3" s="48" t="s">
        <v>209</v>
      </c>
      <c r="D3" s="48" t="s">
        <v>210</v>
      </c>
      <c r="E3" s="48" t="s">
        <v>211</v>
      </c>
      <c r="F3" s="48" t="s">
        <v>212</v>
      </c>
      <c r="G3" s="48" t="s">
        <v>213</v>
      </c>
      <c r="H3" s="48" t="s">
        <v>791</v>
      </c>
      <c r="I3" s="49" t="s">
        <v>214</v>
      </c>
      <c r="J3" s="48" t="s">
        <v>208</v>
      </c>
      <c r="K3" s="48" t="s">
        <v>209</v>
      </c>
      <c r="L3" s="48" t="s">
        <v>210</v>
      </c>
      <c r="M3" s="48" t="s">
        <v>211</v>
      </c>
      <c r="N3" s="48" t="s">
        <v>212</v>
      </c>
      <c r="O3" s="48" t="s">
        <v>213</v>
      </c>
      <c r="P3" s="48" t="s">
        <v>791</v>
      </c>
      <c r="Q3" s="49" t="s">
        <v>214</v>
      </c>
    </row>
    <row r="4" spans="8:8">
      <c r="B4" s="50"/>
      <c r="C4" s="50"/>
      <c r="D4" s="50"/>
      <c r="E4" s="50"/>
      <c r="F4" s="50"/>
      <c r="G4" s="50"/>
      <c r="H4" s="50"/>
      <c r="I4" s="50"/>
      <c r="J4" s="50"/>
      <c r="K4" s="50"/>
      <c r="L4" s="50"/>
      <c r="M4" s="50"/>
      <c r="N4" s="50"/>
      <c r="O4" s="50"/>
      <c r="P4" s="50"/>
      <c r="Q4" s="51"/>
    </row>
    <row r="5" spans="8:8">
      <c r="A5" s="768" t="s">
        <v>94</v>
      </c>
      <c r="B5" s="433">
        <v>3.24838709677419</v>
      </c>
      <c r="C5" s="433">
        <v>69.505376344086</v>
      </c>
      <c r="D5" s="433">
        <v>47.8860215053763</v>
      </c>
      <c r="E5" s="433">
        <v>100.493953684211</v>
      </c>
      <c r="F5" s="433">
        <v>379.668926262626</v>
      </c>
      <c r="G5" s="433">
        <v>47.138663476874</v>
      </c>
      <c r="H5" s="433">
        <v>0.734655913978401</v>
      </c>
      <c r="I5" s="433">
        <v>648.675984283926</v>
      </c>
      <c r="J5" s="433">
        <v>3.30118037990252</v>
      </c>
      <c r="K5" s="433">
        <v>70.8577225540566</v>
      </c>
      <c r="L5" s="433">
        <v>35.5894020952032</v>
      </c>
      <c r="M5" s="433">
        <v>97.5282684210526</v>
      </c>
      <c r="N5" s="433">
        <v>384.671935877361</v>
      </c>
      <c r="O5" s="433">
        <v>51.2216893887415</v>
      </c>
      <c r="P5" s="433">
        <v>0.684956056411394</v>
      </c>
      <c r="Q5" s="435">
        <v>643.855154772729</v>
      </c>
    </row>
    <row r="6" spans="8:8">
      <c r="A6" s="768" t="s">
        <v>95</v>
      </c>
      <c r="B6" s="433">
        <v>34.79453</v>
      </c>
      <c r="C6" s="433">
        <v>187.743085861432</v>
      </c>
      <c r="D6" s="433">
        <v>32.68185</v>
      </c>
      <c r="E6" s="433">
        <v>11.4379225461102</v>
      </c>
      <c r="F6" s="433">
        <v>23.608055574442</v>
      </c>
      <c r="G6" s="433">
        <v>32.3190007205275</v>
      </c>
      <c r="H6" s="433">
        <v>0.0</v>
      </c>
      <c r="I6" s="433">
        <v>322.584444702512</v>
      </c>
      <c r="J6" s="433">
        <v>33.6983685998745</v>
      </c>
      <c r="K6" s="433">
        <v>183.124968696053</v>
      </c>
      <c r="L6" s="433">
        <v>18.944102582868</v>
      </c>
      <c r="M6" s="433">
        <v>11.4192440112542</v>
      </c>
      <c r="N6" s="433">
        <v>26.8368723548239</v>
      </c>
      <c r="O6" s="433">
        <v>39.1764478290615</v>
      </c>
      <c r="P6" s="433">
        <v>0.0</v>
      </c>
      <c r="Q6" s="435">
        <v>313.200004073935</v>
      </c>
    </row>
    <row r="7" spans="8:8">
      <c r="A7" s="768" t="s">
        <v>96</v>
      </c>
      <c r="B7" s="433">
        <v>19.7212290322581</v>
      </c>
      <c r="C7" s="433">
        <v>1705.1765311828</v>
      </c>
      <c r="D7" s="433">
        <v>1051.12678064516</v>
      </c>
      <c r="E7" s="433">
        <v>852.009749473684</v>
      </c>
      <c r="F7" s="433">
        <v>285.467663636364</v>
      </c>
      <c r="G7" s="433">
        <v>483.665476491228</v>
      </c>
      <c r="H7" s="433">
        <v>13.9919215379591</v>
      </c>
      <c r="I7" s="433">
        <v>4411.15935199945</v>
      </c>
      <c r="J7" s="433">
        <v>18.8119301075269</v>
      </c>
      <c r="K7" s="433">
        <v>1738.43868817204</v>
      </c>
      <c r="L7" s="433">
        <v>844.072267741935</v>
      </c>
      <c r="M7" s="433">
        <v>831.493295789474</v>
      </c>
      <c r="N7" s="433">
        <v>288.676394949495</v>
      </c>
      <c r="O7" s="433">
        <v>551.715170015949</v>
      </c>
      <c r="P7" s="433">
        <v>13.3754190615837</v>
      </c>
      <c r="Q7" s="435">
        <v>4286.58316583801</v>
      </c>
    </row>
    <row r="8" spans="8:8" s="47" ht="10.2" customFormat="1">
      <c r="A8" s="54" t="s">
        <v>97</v>
      </c>
      <c r="B8" s="436">
        <v>57.7641461290323</v>
      </c>
      <c r="C8" s="436">
        <v>1962.42499338831</v>
      </c>
      <c r="D8" s="436">
        <v>1131.69465215054</v>
      </c>
      <c r="E8" s="436">
        <v>963.941625704005</v>
      </c>
      <c r="F8" s="436">
        <v>688.744645473432</v>
      </c>
      <c r="G8" s="436">
        <v>563.12314068863</v>
      </c>
      <c r="H8" s="436">
        <v>14.7265774519375</v>
      </c>
      <c r="I8" s="436">
        <v>5382.41978098589</v>
      </c>
      <c r="J8" s="436">
        <v>55.811479087304</v>
      </c>
      <c r="K8" s="436">
        <v>1992.42137942215</v>
      </c>
      <c r="L8" s="436">
        <v>898.605772420006</v>
      </c>
      <c r="M8" s="436">
        <v>940.440808221781</v>
      </c>
      <c r="N8" s="436">
        <v>700.18520318168</v>
      </c>
      <c r="O8" s="436">
        <v>642.113307233752</v>
      </c>
      <c r="P8" s="436">
        <v>14.0603751179951</v>
      </c>
      <c r="Q8" s="436">
        <v>5243.63832468467</v>
      </c>
    </row>
    <row r="9" spans="8:8">
      <c r="B9" s="433"/>
      <c r="C9" s="433"/>
      <c r="D9" s="433"/>
      <c r="E9" s="433"/>
      <c r="F9" s="433"/>
      <c r="G9" s="433"/>
      <c r="H9" s="433"/>
      <c r="I9" s="433"/>
      <c r="J9" s="433"/>
      <c r="K9" s="433"/>
      <c r="L9" s="433"/>
      <c r="M9" s="433"/>
      <c r="N9" s="433"/>
      <c r="O9" s="433"/>
      <c r="P9" s="433"/>
      <c r="Q9" s="435"/>
    </row>
    <row r="10" spans="8:8">
      <c r="A10" s="56" t="s">
        <v>98</v>
      </c>
      <c r="B10" s="433">
        <v>3.047</v>
      </c>
      <c r="C10" s="433">
        <v>82.9308627071847</v>
      </c>
      <c r="D10" s="433">
        <v>1.145</v>
      </c>
      <c r="E10" s="433">
        <v>8.443</v>
      </c>
      <c r="F10" s="433">
        <v>37.0667870582108</v>
      </c>
      <c r="G10" s="433">
        <v>6.41860889886886</v>
      </c>
      <c r="H10" s="433">
        <v>0.47866378841438</v>
      </c>
      <c r="I10" s="433">
        <v>139.529922452679</v>
      </c>
      <c r="J10" s="433">
        <v>7.38660471019477</v>
      </c>
      <c r="K10" s="433">
        <v>79.8393395056897</v>
      </c>
      <c r="L10" s="433">
        <v>2.45156709825048</v>
      </c>
      <c r="M10" s="433">
        <v>10.6624239559402</v>
      </c>
      <c r="N10" s="433">
        <v>30.5435921936675</v>
      </c>
      <c r="O10" s="433">
        <v>11.2285797427839</v>
      </c>
      <c r="P10" s="433">
        <v>0.394426188820844</v>
      </c>
      <c r="Q10" s="435">
        <v>142.506533395347</v>
      </c>
    </row>
    <row r="11" spans="8:8">
      <c r="A11" s="56" t="s">
        <v>99</v>
      </c>
      <c r="B11" s="433">
        <v>9.85655098847048</v>
      </c>
      <c r="C11" s="433">
        <v>60.4480160268034</v>
      </c>
      <c r="D11" s="433">
        <v>24.4568615304867</v>
      </c>
      <c r="E11" s="433">
        <v>16.1288243022173</v>
      </c>
      <c r="F11" s="433">
        <v>397.877056628865</v>
      </c>
      <c r="G11" s="433">
        <v>117.561077373591</v>
      </c>
      <c r="H11" s="433">
        <v>0.0</v>
      </c>
      <c r="I11" s="433">
        <v>626.328386850434</v>
      </c>
      <c r="J11" s="433">
        <v>7.51216426834259</v>
      </c>
      <c r="K11" s="433">
        <v>56.3014485019283</v>
      </c>
      <c r="L11" s="433">
        <v>22.8882766597837</v>
      </c>
      <c r="M11" s="433">
        <v>15.2957938159993</v>
      </c>
      <c r="N11" s="433">
        <v>396.7985</v>
      </c>
      <c r="O11" s="433">
        <v>120.340376743436</v>
      </c>
      <c r="P11" s="433">
        <v>0.982755786822807</v>
      </c>
      <c r="Q11" s="435">
        <v>620.119315776313</v>
      </c>
    </row>
    <row r="12" spans="8:8">
      <c r="A12" s="45" t="s">
        <v>215</v>
      </c>
      <c r="B12" s="459">
        <v>98.4677236925426</v>
      </c>
      <c r="C12" s="459">
        <v>103.177683663069</v>
      </c>
      <c r="D12" s="459">
        <v>48.7937889101171</v>
      </c>
      <c r="E12" s="459">
        <v>0.0</v>
      </c>
      <c r="F12" s="459">
        <v>265.922113918575</v>
      </c>
      <c r="G12" s="459">
        <v>57.3882952217454</v>
      </c>
      <c r="H12" s="459">
        <v>-0.593674862146608</v>
      </c>
      <c r="I12" s="459">
        <v>573.155930428404</v>
      </c>
      <c r="J12" s="459">
        <v>78.6011999284137</v>
      </c>
      <c r="K12" s="459">
        <v>97.3537242771231</v>
      </c>
      <c r="L12" s="459">
        <v>51.1019011933889</v>
      </c>
      <c r="M12" s="459">
        <v>0.0</v>
      </c>
      <c r="N12" s="459">
        <v>233.122452051667</v>
      </c>
      <c r="O12" s="459">
        <v>61.3259979894928</v>
      </c>
      <c r="P12" s="459">
        <v>-1.30992185676048</v>
      </c>
      <c r="Q12" s="460">
        <v>520.19535348535</v>
      </c>
    </row>
    <row r="13" spans="8:8" s="47" ht="10.2" customFormat="1">
      <c r="A13" s="54" t="s">
        <v>109</v>
      </c>
      <c r="B13" s="436">
        <v>111.371274681013</v>
      </c>
      <c r="C13" s="436">
        <v>246.556562397057</v>
      </c>
      <c r="D13" s="436">
        <v>74.3956504406038</v>
      </c>
      <c r="E13" s="436">
        <v>24.5718243022173</v>
      </c>
      <c r="F13" s="436">
        <v>700.865957605651</v>
      </c>
      <c r="G13" s="436">
        <v>181.367981494205</v>
      </c>
      <c r="H13" s="436">
        <v>-0.115011073732228</v>
      </c>
      <c r="I13" s="436">
        <v>1339.01423973152</v>
      </c>
      <c r="J13" s="436">
        <v>93.4999689069511</v>
      </c>
      <c r="K13" s="436">
        <v>233.494512284741</v>
      </c>
      <c r="L13" s="436">
        <v>76.4417449514231</v>
      </c>
      <c r="M13" s="436">
        <v>25.9582177719396</v>
      </c>
      <c r="N13" s="436">
        <v>660.464544245335</v>
      </c>
      <c r="O13" s="436">
        <v>192.894954475713</v>
      </c>
      <c r="P13" s="436">
        <v>0.0672601188831761</v>
      </c>
      <c r="Q13" s="436">
        <v>1282.82120265701</v>
      </c>
    </row>
    <row r="14" spans="8:8">
      <c r="B14" s="433"/>
      <c r="C14" s="433"/>
      <c r="D14" s="433"/>
      <c r="E14" s="433"/>
      <c r="F14" s="433"/>
      <c r="G14" s="433"/>
      <c r="H14" s="433"/>
      <c r="I14" s="433"/>
      <c r="J14" s="433"/>
      <c r="K14" s="433"/>
      <c r="L14" s="433"/>
      <c r="M14" s="433"/>
      <c r="N14" s="433"/>
      <c r="O14" s="433"/>
      <c r="P14" s="433"/>
      <c r="Q14" s="435"/>
    </row>
    <row r="15" spans="8:8">
      <c r="A15" s="56" t="s">
        <v>121</v>
      </c>
      <c r="B15" s="433">
        <v>4.77488991251097</v>
      </c>
      <c r="C15" s="433">
        <v>89.998575</v>
      </c>
      <c r="D15" s="433">
        <v>171.44949</v>
      </c>
      <c r="E15" s="433">
        <v>75.071236</v>
      </c>
      <c r="F15" s="433">
        <v>20.192319962</v>
      </c>
      <c r="G15" s="433">
        <v>222.702628691269</v>
      </c>
      <c r="H15" s="433">
        <v>25.2167076279999</v>
      </c>
      <c r="I15" s="433">
        <v>609.40584719378</v>
      </c>
      <c r="J15" s="433">
        <v>4.3</v>
      </c>
      <c r="K15" s="433">
        <v>91.9</v>
      </c>
      <c r="L15" s="433">
        <v>134.8</v>
      </c>
      <c r="M15" s="433">
        <v>64.372</v>
      </c>
      <c r="N15" s="433">
        <v>18.633</v>
      </c>
      <c r="O15" s="433">
        <v>232.380589881275</v>
      </c>
      <c r="P15" s="433">
        <v>25.4851415301112</v>
      </c>
      <c r="Q15" s="435">
        <v>571.870731411386</v>
      </c>
    </row>
    <row r="16" spans="8:8">
      <c r="A16" s="56" t="s">
        <v>126</v>
      </c>
      <c r="B16" s="433">
        <v>11.8224</v>
      </c>
      <c r="C16" s="433">
        <v>141.687</v>
      </c>
      <c r="D16" s="433">
        <v>21.2913</v>
      </c>
      <c r="E16" s="433">
        <v>0.0</v>
      </c>
      <c r="F16" s="433">
        <v>46.3565</v>
      </c>
      <c r="G16" s="433">
        <v>69.5284</v>
      </c>
      <c r="H16" s="433">
        <v>3.16759999999999</v>
      </c>
      <c r="I16" s="433">
        <v>293.8532</v>
      </c>
      <c r="J16" s="433">
        <v>9.71776350364964</v>
      </c>
      <c r="K16" s="433">
        <v>136.164687384699</v>
      </c>
      <c r="L16" s="433">
        <v>16.698808687837</v>
      </c>
      <c r="M16" s="433">
        <v>0.0</v>
      </c>
      <c r="N16" s="433">
        <v>46.6967605946919</v>
      </c>
      <c r="O16" s="433">
        <v>70.3104250538496</v>
      </c>
      <c r="P16" s="433">
        <v>3.14817907935711</v>
      </c>
      <c r="Q16" s="435">
        <v>282.736624304085</v>
      </c>
    </row>
    <row r="17" spans="8:8">
      <c r="A17" s="56" t="s">
        <v>130</v>
      </c>
      <c r="B17" s="433">
        <v>1.385</v>
      </c>
      <c r="C17" s="433">
        <v>70.438236</v>
      </c>
      <c r="D17" s="433">
        <v>17.414408</v>
      </c>
      <c r="E17" s="433">
        <v>3.909748</v>
      </c>
      <c r="F17" s="433">
        <v>0.074182</v>
      </c>
      <c r="G17" s="433">
        <v>22.65817</v>
      </c>
      <c r="H17" s="433">
        <v>5.181808</v>
      </c>
      <c r="I17" s="433">
        <v>121.061552</v>
      </c>
      <c r="J17" s="433">
        <v>1.295</v>
      </c>
      <c r="K17" s="433">
        <v>72.1449162107211</v>
      </c>
      <c r="L17" s="433">
        <v>8.82438222236063</v>
      </c>
      <c r="M17" s="433">
        <v>4.08410162702703</v>
      </c>
      <c r="N17" s="433">
        <v>0.046368</v>
      </c>
      <c r="O17" s="433">
        <v>32.00654520562</v>
      </c>
      <c r="P17" s="433">
        <v>3.97523386800431</v>
      </c>
      <c r="Q17" s="435">
        <v>122.376547133733</v>
      </c>
    </row>
    <row r="18" spans="8:8">
      <c r="A18" s="56" t="s">
        <v>133</v>
      </c>
      <c r="B18" s="433">
        <v>1.769015</v>
      </c>
      <c r="C18" s="433">
        <v>14.797395</v>
      </c>
      <c r="D18" s="433">
        <v>121.004648779138</v>
      </c>
      <c r="E18" s="433">
        <v>0.0</v>
      </c>
      <c r="F18" s="433">
        <v>1.954</v>
      </c>
      <c r="G18" s="433">
        <v>23.500416</v>
      </c>
      <c r="H18" s="433">
        <v>0.963026220861764</v>
      </c>
      <c r="I18" s="433">
        <v>163.988501</v>
      </c>
      <c r="J18" s="433">
        <v>1.355</v>
      </c>
      <c r="K18" s="433">
        <v>16.656</v>
      </c>
      <c r="L18" s="433">
        <v>111.029641265671</v>
      </c>
      <c r="M18" s="433">
        <v>0.0</v>
      </c>
      <c r="N18" s="433">
        <v>2.115</v>
      </c>
      <c r="O18" s="433">
        <v>25.614</v>
      </c>
      <c r="P18" s="433">
        <v>1.05135873432923</v>
      </c>
      <c r="Q18" s="435">
        <v>157.821</v>
      </c>
    </row>
    <row r="19" spans="8:8">
      <c r="A19" s="56" t="s">
        <v>138</v>
      </c>
      <c r="B19" s="433">
        <v>12.29407009</v>
      </c>
      <c r="C19" s="433">
        <v>83.16327629</v>
      </c>
      <c r="D19" s="433">
        <v>14.12822737</v>
      </c>
      <c r="E19" s="433">
        <v>58.27718939</v>
      </c>
      <c r="F19" s="433">
        <v>22.4860773</v>
      </c>
      <c r="G19" s="433">
        <v>73.83442182</v>
      </c>
      <c r="H19" s="433">
        <v>3.31754328</v>
      </c>
      <c r="I19" s="433">
        <v>267.50080554</v>
      </c>
      <c r="J19" s="433">
        <v>10.662795835903</v>
      </c>
      <c r="K19" s="433">
        <v>68.6792000390958</v>
      </c>
      <c r="L19" s="433">
        <v>5.60003581702405</v>
      </c>
      <c r="M19" s="433">
        <v>58.2067058395753</v>
      </c>
      <c r="N19" s="433">
        <v>27.4956409457641</v>
      </c>
      <c r="O19" s="433">
        <v>80.5207098273902</v>
      </c>
      <c r="P19" s="433">
        <v>4.59474900293183</v>
      </c>
      <c r="Q19" s="435">
        <v>255.759837307684</v>
      </c>
    </row>
    <row r="20" spans="8:8">
      <c r="A20" s="56" t="s">
        <v>141</v>
      </c>
      <c r="B20" s="433">
        <v>0.336</v>
      </c>
      <c r="C20" s="433">
        <v>57.2882</v>
      </c>
      <c r="D20" s="433">
        <v>112.8941</v>
      </c>
      <c r="E20" s="433">
        <v>0.0</v>
      </c>
      <c r="F20" s="433">
        <v>88.8228</v>
      </c>
      <c r="G20" s="433">
        <v>43.3305745374178</v>
      </c>
      <c r="H20" s="433">
        <v>1.22592546258227</v>
      </c>
      <c r="I20" s="433">
        <v>303.8976</v>
      </c>
      <c r="J20" s="433">
        <v>0.143313805335369</v>
      </c>
      <c r="K20" s="433">
        <v>70.0470486498557</v>
      </c>
      <c r="L20" s="433">
        <v>106.05883760059</v>
      </c>
      <c r="M20" s="433">
        <v>0.0</v>
      </c>
      <c r="N20" s="433">
        <v>78.0634263944047</v>
      </c>
      <c r="O20" s="433">
        <v>49.8202125099806</v>
      </c>
      <c r="P20" s="433">
        <v>1.29656841605566</v>
      </c>
      <c r="Q20" s="435">
        <v>305.429407376222</v>
      </c>
    </row>
    <row r="21" spans="8:8">
      <c r="A21" s="56" t="s">
        <v>142</v>
      </c>
      <c r="B21" s="433">
        <v>0.689846421044153</v>
      </c>
      <c r="C21" s="433">
        <v>10.2300132978013</v>
      </c>
      <c r="D21" s="433">
        <v>47.3933066640793</v>
      </c>
      <c r="E21" s="433">
        <v>83.0027</v>
      </c>
      <c r="F21" s="433">
        <v>6.5083</v>
      </c>
      <c r="G21" s="433">
        <v>5.28218125706061</v>
      </c>
      <c r="H21" s="433">
        <v>1.03465236001465</v>
      </c>
      <c r="I21" s="433">
        <v>154.141</v>
      </c>
      <c r="J21" s="433">
        <v>0.744718780106518</v>
      </c>
      <c r="K21" s="433">
        <v>13.9134709233705</v>
      </c>
      <c r="L21" s="433">
        <v>41.1762246814193</v>
      </c>
      <c r="M21" s="433">
        <v>76.2025</v>
      </c>
      <c r="N21" s="433">
        <v>6.27248723406959</v>
      </c>
      <c r="O21" s="433">
        <v>9.71555913510864</v>
      </c>
      <c r="P21" s="433">
        <v>0.997164193397978</v>
      </c>
      <c r="Q21" s="435">
        <v>149.022124947473</v>
      </c>
    </row>
    <row r="22" spans="8:8">
      <c r="A22" s="56" t="s">
        <v>143</v>
      </c>
      <c r="B22" s="433">
        <v>1.1194</v>
      </c>
      <c r="C22" s="433">
        <v>131.9313</v>
      </c>
      <c r="D22" s="433">
        <v>6.8912</v>
      </c>
      <c r="E22" s="433">
        <v>56.1839330633357</v>
      </c>
      <c r="F22" s="433">
        <v>5.9348</v>
      </c>
      <c r="G22" s="433">
        <v>114.580640779721</v>
      </c>
      <c r="H22" s="433">
        <v>8.11966055694356</v>
      </c>
      <c r="I22" s="433">
        <v>324.7609344</v>
      </c>
      <c r="J22" s="433">
        <v>0.887</v>
      </c>
      <c r="K22" s="433">
        <v>114.128</v>
      </c>
      <c r="L22" s="433">
        <v>5.4475</v>
      </c>
      <c r="M22" s="433">
        <v>50.2783</v>
      </c>
      <c r="N22" s="433">
        <v>6.4788</v>
      </c>
      <c r="O22" s="433">
        <v>127.818958799024</v>
      </c>
      <c r="P22" s="433">
        <v>7.72000790097553</v>
      </c>
      <c r="Q22" s="435">
        <v>312.7585667</v>
      </c>
    </row>
    <row r="23" spans="8:8">
      <c r="A23" s="45" t="s">
        <v>144</v>
      </c>
      <c r="B23" s="433">
        <v>19.4145585228283</v>
      </c>
      <c r="C23" s="433">
        <v>174.667965464619</v>
      </c>
      <c r="D23" s="433">
        <v>177.032189175368</v>
      </c>
      <c r="E23" s="433">
        <v>653.538997631579</v>
      </c>
      <c r="F23" s="433">
        <v>435.605034732643</v>
      </c>
      <c r="G23" s="433">
        <v>264.536511874231</v>
      </c>
      <c r="H23" s="433">
        <v>28.7101443395131</v>
      </c>
      <c r="I23" s="433">
        <v>1753.50540123847</v>
      </c>
      <c r="J23" s="433">
        <v>17.2034571899075</v>
      </c>
      <c r="K23" s="433">
        <v>175.419476685437</v>
      </c>
      <c r="L23" s="433">
        <v>145.196495421795</v>
      </c>
      <c r="M23" s="433">
        <v>584.254085955678</v>
      </c>
      <c r="N23" s="433">
        <v>469.538686535578</v>
      </c>
      <c r="O23" s="433">
        <v>292.821339657017</v>
      </c>
      <c r="P23" s="433">
        <v>29.1021511564913</v>
      </c>
      <c r="Q23" s="435">
        <v>1713.53569259767</v>
      </c>
    </row>
    <row r="24" spans="8:8" s="47" ht="10.2" customFormat="1">
      <c r="A24" s="54" t="s">
        <v>145</v>
      </c>
      <c r="B24" s="436">
        <v>53.6051799463834</v>
      </c>
      <c r="C24" s="436">
        <v>774.20196105242</v>
      </c>
      <c r="D24" s="436">
        <v>689.498869988585</v>
      </c>
      <c r="E24" s="436">
        <v>929.983804084915</v>
      </c>
      <c r="F24" s="436">
        <v>627.934013994643</v>
      </c>
      <c r="G24" s="436">
        <v>839.953944959699</v>
      </c>
      <c r="H24" s="436">
        <v>76.9370678479152</v>
      </c>
      <c r="I24" s="436">
        <v>3992.11484137225</v>
      </c>
      <c r="J24" s="436">
        <v>46.309049114902</v>
      </c>
      <c r="K24" s="436">
        <v>759.052799893179</v>
      </c>
      <c r="L24" s="436">
        <v>574.831925696698</v>
      </c>
      <c r="M24" s="436">
        <v>837.39769342228</v>
      </c>
      <c r="N24" s="436">
        <v>655.340169704509</v>
      </c>
      <c r="O24" s="436">
        <v>921.008340069265</v>
      </c>
      <c r="P24" s="436">
        <v>77.3705538816542</v>
      </c>
      <c r="Q24" s="436">
        <v>3871.31053177826</v>
      </c>
    </row>
    <row r="25" spans="8:8">
      <c r="B25" s="433"/>
      <c r="C25" s="433"/>
      <c r="D25" s="433"/>
      <c r="E25" s="433"/>
      <c r="F25" s="433"/>
      <c r="G25" s="433"/>
      <c r="H25" s="433"/>
      <c r="I25" s="433"/>
      <c r="J25" s="433"/>
      <c r="K25" s="433"/>
      <c r="L25" s="433"/>
      <c r="M25" s="433"/>
      <c r="N25" s="433"/>
      <c r="O25" s="433"/>
      <c r="P25" s="433"/>
      <c r="Q25" s="435"/>
    </row>
    <row r="26" spans="8:8">
      <c r="A26" s="56" t="s">
        <v>148</v>
      </c>
      <c r="B26" s="433">
        <v>0.0</v>
      </c>
      <c r="C26" s="433">
        <v>21.2633268150043</v>
      </c>
      <c r="D26" s="433">
        <v>74.1227064849956</v>
      </c>
      <c r="E26" s="433">
        <v>0.0</v>
      </c>
      <c r="F26" s="433">
        <v>9.9936588</v>
      </c>
      <c r="G26" s="433">
        <v>1.1034689</v>
      </c>
      <c r="H26" s="433">
        <v>0.0</v>
      </c>
      <c r="I26" s="433">
        <v>106.483161</v>
      </c>
      <c r="J26" s="433">
        <v>0.0</v>
      </c>
      <c r="K26" s="433">
        <v>21.3223570129523</v>
      </c>
      <c r="L26" s="433">
        <v>72.9596706779306</v>
      </c>
      <c r="M26" s="433">
        <v>0.0</v>
      </c>
      <c r="N26" s="433">
        <v>9.79595097033705</v>
      </c>
      <c r="O26" s="433">
        <v>3.71289424119863</v>
      </c>
      <c r="P26" s="433">
        <v>1.36881160472433</v>
      </c>
      <c r="Q26" s="435">
        <v>109.159684507143</v>
      </c>
    </row>
    <row r="27" spans="8:8">
      <c r="A27" s="56" t="s">
        <v>149</v>
      </c>
      <c r="B27" s="433">
        <v>12.01154935352</v>
      </c>
      <c r="C27" s="433">
        <v>519.208660994687</v>
      </c>
      <c r="D27" s="433">
        <v>176.80722108256</v>
      </c>
      <c r="E27" s="433">
        <v>208.98567</v>
      </c>
      <c r="F27" s="433">
        <v>194.37614</v>
      </c>
      <c r="G27" s="433">
        <v>1.821012</v>
      </c>
      <c r="H27" s="433">
        <v>4.93297656923335</v>
      </c>
      <c r="I27" s="433">
        <v>1118.14323</v>
      </c>
      <c r="J27" s="433">
        <v>10.7441173305908</v>
      </c>
      <c r="K27" s="433">
        <v>485.539250204649</v>
      </c>
      <c r="L27" s="433">
        <v>152.323313895527</v>
      </c>
      <c r="M27" s="433">
        <v>215.91428</v>
      </c>
      <c r="N27" s="433">
        <v>212.43827</v>
      </c>
      <c r="O27" s="433">
        <v>3.513542</v>
      </c>
      <c r="P27" s="433">
        <v>4.94595656923354</v>
      </c>
      <c r="Q27" s="435">
        <v>1085.41873</v>
      </c>
    </row>
    <row r="28" spans="8:8">
      <c r="A28" s="45" t="s">
        <v>153</v>
      </c>
      <c r="B28" s="459">
        <v>0.818962028697939</v>
      </c>
      <c r="C28" s="459">
        <v>151.845602607575</v>
      </c>
      <c r="D28" s="459">
        <v>3.95928056226336</v>
      </c>
      <c r="E28" s="459">
        <v>2.1978</v>
      </c>
      <c r="F28" s="459">
        <v>44.0968370914635</v>
      </c>
      <c r="G28" s="459">
        <v>0.87375375</v>
      </c>
      <c r="H28" s="459">
        <v>0.39994999999999</v>
      </c>
      <c r="I28" s="459">
        <v>204.19218604</v>
      </c>
      <c r="J28" s="459">
        <v>0.836028956888361</v>
      </c>
      <c r="K28" s="459">
        <v>151.08599975992</v>
      </c>
      <c r="L28" s="459">
        <v>4.1533524487273</v>
      </c>
      <c r="M28" s="459">
        <v>2.09955040988476</v>
      </c>
      <c r="N28" s="459">
        <v>43.3524585574509</v>
      </c>
      <c r="O28" s="459">
        <v>0.886573353746915</v>
      </c>
      <c r="P28" s="459">
        <v>0.0982183541099957</v>
      </c>
      <c r="Q28" s="460">
        <v>202.512181840728</v>
      </c>
    </row>
    <row r="29" spans="8:8" s="47" ht="10.2" customFormat="1">
      <c r="A29" s="54" t="s">
        <v>154</v>
      </c>
      <c r="B29" s="436">
        <v>12.8305113822179</v>
      </c>
      <c r="C29" s="436">
        <v>692.317590417267</v>
      </c>
      <c r="D29" s="436">
        <v>254.889208129819</v>
      </c>
      <c r="E29" s="436">
        <v>211.18347</v>
      </c>
      <c r="F29" s="436">
        <v>248.466635891463</v>
      </c>
      <c r="G29" s="436">
        <v>3.79823465</v>
      </c>
      <c r="H29" s="436">
        <v>5.33292656923334</v>
      </c>
      <c r="I29" s="436">
        <v>1428.81857704</v>
      </c>
      <c r="J29" s="436">
        <v>11.5801462874792</v>
      </c>
      <c r="K29" s="436">
        <v>657.947606977521</v>
      </c>
      <c r="L29" s="436">
        <v>229.436337022185</v>
      </c>
      <c r="M29" s="436">
        <v>218.013830409885</v>
      </c>
      <c r="N29" s="436">
        <v>265.586679527788</v>
      </c>
      <c r="O29" s="436">
        <v>8.11300959494555</v>
      </c>
      <c r="P29" s="436">
        <v>6.41298652806787</v>
      </c>
      <c r="Q29" s="436">
        <v>1397.09059634787</v>
      </c>
    </row>
    <row r="30" spans="8:8">
      <c r="B30" s="433"/>
      <c r="C30" s="433"/>
      <c r="D30" s="433"/>
      <c r="E30" s="433"/>
      <c r="F30" s="433"/>
      <c r="G30" s="433"/>
      <c r="H30" s="433"/>
      <c r="I30" s="433"/>
      <c r="J30" s="433"/>
      <c r="K30" s="433"/>
      <c r="L30" s="433"/>
      <c r="M30" s="433"/>
      <c r="N30" s="433"/>
      <c r="O30" s="433"/>
      <c r="P30" s="433"/>
      <c r="Q30" s="435"/>
    </row>
    <row r="31" spans="8:8">
      <c r="A31" s="56" t="s">
        <v>155</v>
      </c>
      <c r="B31" s="433">
        <v>82.4676159155466</v>
      </c>
      <c r="C31" s="433">
        <v>199.239597800357</v>
      </c>
      <c r="D31" s="433">
        <v>0.67851</v>
      </c>
      <c r="E31" s="433">
        <v>6.41063387978142</v>
      </c>
      <c r="F31" s="433">
        <v>28.9631118497933</v>
      </c>
      <c r="G31" s="433">
        <v>0.936073129508779</v>
      </c>
      <c r="H31" s="433">
        <v>0.0</v>
      </c>
      <c r="I31" s="433">
        <v>318.695542574987</v>
      </c>
      <c r="J31" s="433">
        <v>82.0625747450578</v>
      </c>
      <c r="K31" s="433">
        <v>220.418469312794</v>
      </c>
      <c r="L31" s="433">
        <v>0.67851</v>
      </c>
      <c r="M31" s="433">
        <v>6.32786885245902</v>
      </c>
      <c r="N31" s="433">
        <v>21.1715041054436</v>
      </c>
      <c r="O31" s="433">
        <v>0.97443413424026</v>
      </c>
      <c r="P31" s="433">
        <v>0.0</v>
      </c>
      <c r="Q31" s="435">
        <v>331.633361149995</v>
      </c>
    </row>
    <row r="32" spans="8:8">
      <c r="A32" s="56" t="s">
        <v>161</v>
      </c>
      <c r="B32" s="433">
        <v>136.595326198683</v>
      </c>
      <c r="C32" s="433">
        <v>206.027673801317</v>
      </c>
      <c r="D32" s="433">
        <v>0.0</v>
      </c>
      <c r="E32" s="433">
        <v>0.0</v>
      </c>
      <c r="F32" s="433">
        <v>0.0</v>
      </c>
      <c r="G32" s="433">
        <v>1.03795586711597</v>
      </c>
      <c r="H32" s="433">
        <v>0.0</v>
      </c>
      <c r="I32" s="433">
        <v>343.660955867116</v>
      </c>
      <c r="J32" s="433">
        <v>132.840872734053</v>
      </c>
      <c r="K32" s="433">
        <v>207.03283961901</v>
      </c>
      <c r="L32" s="433">
        <v>0.0</v>
      </c>
      <c r="M32" s="433">
        <v>0.0</v>
      </c>
      <c r="N32" s="433">
        <v>0.0</v>
      </c>
      <c r="O32" s="433">
        <v>1.03795586711597</v>
      </c>
      <c r="P32" s="433">
        <v>0.0</v>
      </c>
      <c r="Q32" s="435">
        <v>340.911668220179</v>
      </c>
    </row>
    <row r="33" spans="8:8">
      <c r="A33" s="56" t="s">
        <v>162</v>
      </c>
      <c r="B33" s="433">
        <v>0.003217767</v>
      </c>
      <c r="C33" s="433">
        <v>134.250389743562</v>
      </c>
      <c r="D33" s="433">
        <v>0.0</v>
      </c>
      <c r="E33" s="433">
        <v>0.0</v>
      </c>
      <c r="F33" s="433">
        <v>0.0</v>
      </c>
      <c r="G33" s="433">
        <v>4.17487866483256</v>
      </c>
      <c r="H33" s="433">
        <v>0.0255716810460456</v>
      </c>
      <c r="I33" s="433">
        <v>138.454057856441</v>
      </c>
      <c r="J33" s="433">
        <v>0.00305</v>
      </c>
      <c r="K33" s="433">
        <v>131.195048966362</v>
      </c>
      <c r="L33" s="433">
        <v>0.0</v>
      </c>
      <c r="M33" s="433">
        <v>1.62379182156134</v>
      </c>
      <c r="N33" s="433">
        <v>0.0</v>
      </c>
      <c r="O33" s="433">
        <v>5.55912087538121</v>
      </c>
      <c r="P33" s="433">
        <v>0.0</v>
      </c>
      <c r="Q33" s="435">
        <v>138.381011663304</v>
      </c>
    </row>
    <row r="34" spans="8:8">
      <c r="A34" s="45" t="s">
        <v>163</v>
      </c>
      <c r="B34" s="433">
        <v>144.840650964908</v>
      </c>
      <c r="C34" s="433">
        <v>274.219865415451</v>
      </c>
      <c r="D34" s="433">
        <v>21.9324</v>
      </c>
      <c r="E34" s="433">
        <v>0.0</v>
      </c>
      <c r="F34" s="433">
        <v>4.215205</v>
      </c>
      <c r="G34" s="433">
        <v>7.61596135173273</v>
      </c>
      <c r="H34" s="433">
        <v>-0.00343145178258553</v>
      </c>
      <c r="I34" s="433">
        <v>452.820651280309</v>
      </c>
      <c r="J34" s="433">
        <v>142.561970741785</v>
      </c>
      <c r="K34" s="433">
        <v>277.425705087378</v>
      </c>
      <c r="L34" s="433">
        <v>18.9839665655384</v>
      </c>
      <c r="M34" s="433">
        <v>0.0</v>
      </c>
      <c r="N34" s="433">
        <v>4.262635</v>
      </c>
      <c r="O34" s="433">
        <v>11.0321866581755</v>
      </c>
      <c r="P34" s="433">
        <v>0.0</v>
      </c>
      <c r="Q34" s="435">
        <v>454.266464055813</v>
      </c>
    </row>
    <row r="35" spans="8:8" s="47" ht="10.2" customFormat="1">
      <c r="A35" s="54" t="s">
        <v>164</v>
      </c>
      <c r="B35" s="436">
        <v>363.906810846137</v>
      </c>
      <c r="C35" s="436">
        <v>813.737526760687</v>
      </c>
      <c r="D35" s="436">
        <v>22.61091</v>
      </c>
      <c r="E35" s="436">
        <v>6.41063387978142</v>
      </c>
      <c r="F35" s="436">
        <v>33.1783168497933</v>
      </c>
      <c r="G35" s="436">
        <v>13.76486901319</v>
      </c>
      <c r="H35" s="436">
        <v>0.02214022926346</v>
      </c>
      <c r="I35" s="436">
        <v>1253.63120757885</v>
      </c>
      <c r="J35" s="436">
        <v>357.468468220896</v>
      </c>
      <c r="K35" s="436">
        <v>836.072062985544</v>
      </c>
      <c r="L35" s="436">
        <v>19.6624765655384</v>
      </c>
      <c r="M35" s="436">
        <v>7.95166067402035</v>
      </c>
      <c r="N35" s="436">
        <v>25.4341391054436</v>
      </c>
      <c r="O35" s="436">
        <v>18.6036975349129</v>
      </c>
      <c r="P35" s="436">
        <v>0.0</v>
      </c>
      <c r="Q35" s="436">
        <v>1265.19250508929</v>
      </c>
    </row>
    <row r="36" spans="8:8">
      <c r="B36" s="433"/>
      <c r="C36" s="433"/>
      <c r="D36" s="433"/>
      <c r="E36" s="433"/>
      <c r="F36" s="433"/>
      <c r="G36" s="433"/>
      <c r="H36" s="433"/>
      <c r="I36" s="433"/>
      <c r="J36" s="433"/>
      <c r="K36" s="433"/>
      <c r="L36" s="433"/>
      <c r="M36" s="433"/>
      <c r="N36" s="433"/>
      <c r="O36" s="433"/>
      <c r="P36" s="433"/>
      <c r="Q36" s="435"/>
    </row>
    <row r="37" spans="8:8">
      <c r="A37" s="56" t="s">
        <v>166</v>
      </c>
      <c r="B37" s="433">
        <v>27.4178560430733</v>
      </c>
      <c r="C37" s="433">
        <v>153.462714326819</v>
      </c>
      <c r="D37" s="433">
        <v>0.0</v>
      </c>
      <c r="E37" s="433">
        <v>0.0</v>
      </c>
      <c r="F37" s="433">
        <v>13.2137092</v>
      </c>
      <c r="G37" s="433">
        <v>6.46868686868687</v>
      </c>
      <c r="H37" s="433">
        <v>0.0</v>
      </c>
      <c r="I37" s="433">
        <v>200.562966438579</v>
      </c>
      <c r="J37" s="433">
        <v>25.7750444473055</v>
      </c>
      <c r="K37" s="433">
        <v>150.011248598716</v>
      </c>
      <c r="L37" s="433">
        <v>0.0</v>
      </c>
      <c r="M37" s="433">
        <v>0.0</v>
      </c>
      <c r="N37" s="433">
        <v>13.13905104</v>
      </c>
      <c r="O37" s="433">
        <v>9.68484848484848</v>
      </c>
      <c r="P37" s="433">
        <v>0.0</v>
      </c>
      <c r="Q37" s="435">
        <v>198.61019257087</v>
      </c>
    </row>
    <row r="38" spans="8:8">
      <c r="A38" s="56" t="s">
        <v>168</v>
      </c>
      <c r="B38" s="433">
        <v>1.29247311827957</v>
      </c>
      <c r="C38" s="433">
        <v>1.85926052138354</v>
      </c>
      <c r="D38" s="433">
        <v>218.207380559096</v>
      </c>
      <c r="E38" s="433">
        <v>13.596</v>
      </c>
      <c r="F38" s="433">
        <v>0.973960363636364</v>
      </c>
      <c r="G38" s="433">
        <v>12.0125618012404</v>
      </c>
      <c r="H38" s="433">
        <v>4.63636363636365</v>
      </c>
      <c r="I38" s="433">
        <v>252.578</v>
      </c>
      <c r="J38" s="433">
        <v>1.42795698924731</v>
      </c>
      <c r="K38" s="433">
        <v>1.85926052138354</v>
      </c>
      <c r="L38" s="433">
        <v>202.405267295759</v>
      </c>
      <c r="M38" s="433">
        <v>15.5590839378238</v>
      </c>
      <c r="N38" s="433">
        <v>0.499212888888888</v>
      </c>
      <c r="O38" s="433">
        <v>12.5971072557859</v>
      </c>
      <c r="P38" s="433">
        <v>5.11111111111111</v>
      </c>
      <c r="Q38" s="435">
        <v>239.459</v>
      </c>
    </row>
    <row r="39" spans="8:8">
      <c r="A39" s="45" t="s">
        <v>216</v>
      </c>
      <c r="B39" s="459">
        <v>47.2357296778769</v>
      </c>
      <c r="C39" s="459">
        <v>182.198563262101</v>
      </c>
      <c r="D39" s="459">
        <v>37.500931725474</v>
      </c>
      <c r="E39" s="459">
        <v>0.0</v>
      </c>
      <c r="F39" s="459">
        <v>123.027841211375</v>
      </c>
      <c r="G39" s="459">
        <v>19.5114644509682</v>
      </c>
      <c r="H39" s="459">
        <v>0.765688721746243</v>
      </c>
      <c r="I39" s="459">
        <v>410.240218954107</v>
      </c>
      <c r="J39" s="459">
        <v>42.3518094968824</v>
      </c>
      <c r="K39" s="459">
        <v>180.340169965925</v>
      </c>
      <c r="L39" s="459">
        <v>33.6243219216117</v>
      </c>
      <c r="M39" s="459">
        <v>0.0</v>
      </c>
      <c r="N39" s="459">
        <v>128.936732215008</v>
      </c>
      <c r="O39" s="459">
        <v>19.9838045803858</v>
      </c>
      <c r="P39" s="459">
        <v>0.555023672396923</v>
      </c>
      <c r="Q39" s="460">
        <v>405.791861866545</v>
      </c>
    </row>
    <row r="40" spans="8:8" s="47" ht="10.2" customFormat="1">
      <c r="A40" s="54" t="s">
        <v>174</v>
      </c>
      <c r="B40" s="436">
        <v>75.9460588392298</v>
      </c>
      <c r="C40" s="436">
        <v>337.520538110304</v>
      </c>
      <c r="D40" s="436">
        <v>255.708312284571</v>
      </c>
      <c r="E40" s="436">
        <v>13.596</v>
      </c>
      <c r="F40" s="436">
        <v>137.215510775011</v>
      </c>
      <c r="G40" s="436">
        <v>37.9927131208955</v>
      </c>
      <c r="H40" s="436">
        <v>5.4020523581099</v>
      </c>
      <c r="I40" s="436">
        <v>863.381185392687</v>
      </c>
      <c r="J40" s="436">
        <v>69.5548109334352</v>
      </c>
      <c r="K40" s="436">
        <v>332.210679086024</v>
      </c>
      <c r="L40" s="436">
        <v>236.029589217371</v>
      </c>
      <c r="M40" s="436">
        <v>15.5590839378238</v>
      </c>
      <c r="N40" s="436">
        <v>142.574996143897</v>
      </c>
      <c r="O40" s="436">
        <v>42.2657603210201</v>
      </c>
      <c r="P40" s="436">
        <v>5.66613478350804</v>
      </c>
      <c r="Q40" s="436">
        <v>843.861054437415</v>
      </c>
    </row>
    <row r="41" spans="8:8">
      <c r="B41" s="433"/>
      <c r="C41" s="433"/>
      <c r="D41" s="433"/>
      <c r="E41" s="433"/>
      <c r="F41" s="433"/>
      <c r="G41" s="433"/>
      <c r="H41" s="433"/>
      <c r="I41" s="433"/>
      <c r="J41" s="433"/>
      <c r="K41" s="433"/>
      <c r="L41" s="433"/>
      <c r="M41" s="433"/>
      <c r="N41" s="433"/>
      <c r="O41" s="433"/>
      <c r="P41" s="433"/>
      <c r="Q41" s="435"/>
    </row>
    <row r="42" spans="8:8">
      <c r="A42" s="56" t="s">
        <v>175</v>
      </c>
      <c r="B42" s="433">
        <v>4.72720842598344</v>
      </c>
      <c r="C42" s="433">
        <v>55.7105849862621</v>
      </c>
      <c r="D42" s="433">
        <v>149.84061117562</v>
      </c>
      <c r="E42" s="433">
        <v>0.0</v>
      </c>
      <c r="F42" s="433">
        <v>14.1138687972209</v>
      </c>
      <c r="G42" s="433">
        <v>41.2364009637273</v>
      </c>
      <c r="H42" s="433">
        <v>0.271937011718734</v>
      </c>
      <c r="I42" s="433">
        <v>265.900611360533</v>
      </c>
      <c r="J42" s="433">
        <v>4.50636680248607</v>
      </c>
      <c r="K42" s="433">
        <v>53.1243042939823</v>
      </c>
      <c r="L42" s="433">
        <v>142.93494811153</v>
      </c>
      <c r="M42" s="433">
        <v>0.0</v>
      </c>
      <c r="N42" s="433">
        <v>14.5346443990396</v>
      </c>
      <c r="O42" s="433">
        <v>49.8599772019182</v>
      </c>
      <c r="P42" s="433">
        <v>0.271937011718762</v>
      </c>
      <c r="Q42" s="435">
        <v>265.232177820675</v>
      </c>
    </row>
    <row r="43" spans="8:8">
      <c r="A43" s="56" t="s">
        <v>177</v>
      </c>
      <c r="B43" s="433">
        <v>10.750364</v>
      </c>
      <c r="C43" s="433">
        <v>232.5</v>
      </c>
      <c r="D43" s="433">
        <v>4849.697651</v>
      </c>
      <c r="E43" s="433">
        <v>348.7</v>
      </c>
      <c r="F43" s="433">
        <v>1272.538</v>
      </c>
      <c r="G43" s="433">
        <v>742.0238</v>
      </c>
      <c r="H43" s="433">
        <v>47.2181849999979</v>
      </c>
      <c r="I43" s="433">
        <v>7503.428</v>
      </c>
      <c r="J43" s="433">
        <v>11.4192793088429</v>
      </c>
      <c r="K43" s="433">
        <v>246.966748224152</v>
      </c>
      <c r="L43" s="433">
        <v>4917.7198046493</v>
      </c>
      <c r="M43" s="433">
        <v>366.2</v>
      </c>
      <c r="N43" s="433">
        <v>1322.0091091314</v>
      </c>
      <c r="O43" s="433">
        <v>863.1242</v>
      </c>
      <c r="P43" s="433">
        <v>51.620858686304</v>
      </c>
      <c r="Q43" s="435">
        <v>7779.06</v>
      </c>
    </row>
    <row r="44" spans="8:8">
      <c r="A44" s="56" t="s">
        <v>179</v>
      </c>
      <c r="B44" s="433">
        <v>5.05123113292462</v>
      </c>
      <c r="C44" s="433">
        <v>67.471102651663</v>
      </c>
      <c r="D44" s="433">
        <v>1184.53421752296</v>
      </c>
      <c r="E44" s="433">
        <v>45.16289</v>
      </c>
      <c r="F44" s="433">
        <v>162.015339687</v>
      </c>
      <c r="G44" s="433">
        <v>139.24902432441</v>
      </c>
      <c r="H44" s="433">
        <v>0.191504999999779</v>
      </c>
      <c r="I44" s="433">
        <v>1603.67531031896</v>
      </c>
      <c r="J44" s="433">
        <v>4.85509463900893</v>
      </c>
      <c r="K44" s="433">
        <v>70.7901075372785</v>
      </c>
      <c r="L44" s="433">
        <v>1125.21510002888</v>
      </c>
      <c r="M44" s="433">
        <v>44.61314</v>
      </c>
      <c r="N44" s="433">
        <v>163.6401060463</v>
      </c>
      <c r="O44" s="433">
        <v>151.209046881031</v>
      </c>
      <c r="P44" s="433">
        <v>0.605488863999881</v>
      </c>
      <c r="Q44" s="435">
        <v>1560.9280839965</v>
      </c>
    </row>
    <row r="45" spans="8:8">
      <c r="A45" s="56" t="s">
        <v>180</v>
      </c>
      <c r="B45" s="433">
        <v>10.582</v>
      </c>
      <c r="C45" s="433">
        <v>62.319</v>
      </c>
      <c r="D45" s="433">
        <v>174.493</v>
      </c>
      <c r="E45" s="433">
        <v>0.0</v>
      </c>
      <c r="F45" s="433">
        <v>16.546</v>
      </c>
      <c r="G45" s="433">
        <v>14.882</v>
      </c>
      <c r="H45" s="433">
        <v>0.120000000000005</v>
      </c>
      <c r="I45" s="433">
        <v>278.942</v>
      </c>
      <c r="J45" s="433">
        <v>6.76438553407</v>
      </c>
      <c r="K45" s="433">
        <v>51.2764651033747</v>
      </c>
      <c r="L45" s="433">
        <v>180.868959754</v>
      </c>
      <c r="M45" s="433">
        <v>0.0</v>
      </c>
      <c r="N45" s="433">
        <v>19.45437872653</v>
      </c>
      <c r="O45" s="433">
        <v>16.82764003364</v>
      </c>
      <c r="P45" s="433">
        <v>0.00525000000004638</v>
      </c>
      <c r="Q45" s="435">
        <v>275.197079151615</v>
      </c>
    </row>
    <row r="46" spans="8:8">
      <c r="A46" s="56" t="s">
        <v>181</v>
      </c>
      <c r="B46" s="433">
        <v>53.4828666666667</v>
      </c>
      <c r="C46" s="433">
        <v>363.654207573</v>
      </c>
      <c r="D46" s="433">
        <v>307.21383378</v>
      </c>
      <c r="E46" s="433">
        <v>65.6361421</v>
      </c>
      <c r="F46" s="433">
        <v>73.640509851</v>
      </c>
      <c r="G46" s="433">
        <v>111.161907306629</v>
      </c>
      <c r="H46" s="433">
        <v>55.4963373297348</v>
      </c>
      <c r="I46" s="433">
        <v>1030.28580460703</v>
      </c>
      <c r="J46" s="433">
        <v>41.5859559139785</v>
      </c>
      <c r="K46" s="433">
        <v>353.546389401667</v>
      </c>
      <c r="L46" s="433">
        <v>298.797375112667</v>
      </c>
      <c r="M46" s="433">
        <v>42.999509207</v>
      </c>
      <c r="N46" s="433">
        <v>77.5384666276666</v>
      </c>
      <c r="O46" s="433">
        <v>125.582558653958</v>
      </c>
      <c r="P46" s="433">
        <v>64.7965582575466</v>
      </c>
      <c r="Q46" s="435">
        <v>1004.84681317448</v>
      </c>
    </row>
    <row r="47" spans="8:8">
      <c r="A47" s="56" t="s">
        <v>182</v>
      </c>
      <c r="B47" s="433">
        <v>1.0547726399876</v>
      </c>
      <c r="C47" s="433">
        <v>66.8151849030078</v>
      </c>
      <c r="D47" s="433">
        <v>75.265748</v>
      </c>
      <c r="E47" s="433">
        <v>0.0</v>
      </c>
      <c r="F47" s="433">
        <v>25.7669936925473</v>
      </c>
      <c r="G47" s="433">
        <v>2.6298937324046</v>
      </c>
      <c r="H47" s="433">
        <v>0.0</v>
      </c>
      <c r="I47" s="433">
        <v>171.532592967947</v>
      </c>
      <c r="J47" s="433">
        <v>0.934972639987602</v>
      </c>
      <c r="K47" s="433">
        <v>45.6092177351028</v>
      </c>
      <c r="L47" s="433">
        <v>89.6016285175848</v>
      </c>
      <c r="M47" s="433">
        <v>0.0</v>
      </c>
      <c r="N47" s="433">
        <v>20.3029475388825</v>
      </c>
      <c r="O47" s="433">
        <v>3.14884543525532</v>
      </c>
      <c r="P47" s="433">
        <v>0.0</v>
      </c>
      <c r="Q47" s="435">
        <v>159.597611866813</v>
      </c>
    </row>
    <row r="48" spans="8:8">
      <c r="A48" s="56" t="s">
        <v>187</v>
      </c>
      <c r="B48" s="433">
        <v>8.13858725139558</v>
      </c>
      <c r="C48" s="433">
        <v>153.964825970522</v>
      </c>
      <c r="D48" s="433">
        <v>239.639984847762</v>
      </c>
      <c r="E48" s="433">
        <v>145.909669488</v>
      </c>
      <c r="F48" s="433">
        <v>2.788678802024</v>
      </c>
      <c r="G48" s="433">
        <v>30.526256636526</v>
      </c>
      <c r="H48" s="433">
        <v>4.33344100376974</v>
      </c>
      <c r="I48" s="433">
        <v>585.301444</v>
      </c>
      <c r="J48" s="433">
        <v>7.03443960841647</v>
      </c>
      <c r="K48" s="433">
        <v>153.267629265966</v>
      </c>
      <c r="L48" s="433">
        <v>208.517983556596</v>
      </c>
      <c r="M48" s="433">
        <v>160.183721</v>
      </c>
      <c r="N48" s="433">
        <v>3.877981</v>
      </c>
      <c r="O48" s="433">
        <v>37.048594562822</v>
      </c>
      <c r="P48" s="433">
        <v>4.06819894089028</v>
      </c>
      <c r="Q48" s="435">
        <v>573.99854793469</v>
      </c>
    </row>
    <row r="49" spans="8:8">
      <c r="A49" s="56" t="s">
        <v>189</v>
      </c>
      <c r="B49" s="433">
        <v>5.69202096</v>
      </c>
      <c r="C49" s="433">
        <v>91.153873516</v>
      </c>
      <c r="D49" s="433">
        <v>126.433835494</v>
      </c>
      <c r="E49" s="433">
        <v>32.323432</v>
      </c>
      <c r="F49" s="433">
        <v>5.544795913</v>
      </c>
      <c r="G49" s="433">
        <v>7.887210053</v>
      </c>
      <c r="H49" s="433">
        <v>5.023505425</v>
      </c>
      <c r="I49" s="433">
        <v>274.058673361</v>
      </c>
      <c r="J49" s="433">
        <v>4.242404362</v>
      </c>
      <c r="K49" s="433">
        <v>99.876024265</v>
      </c>
      <c r="L49" s="433">
        <v>125.955601609</v>
      </c>
      <c r="M49" s="433">
        <v>31.44024503</v>
      </c>
      <c r="N49" s="433">
        <v>3.02200535</v>
      </c>
      <c r="O49" s="433">
        <v>10.3168923705</v>
      </c>
      <c r="P49" s="433">
        <v>4.93982977550002</v>
      </c>
      <c r="Q49" s="435">
        <v>279.793002762</v>
      </c>
    </row>
    <row r="50" spans="8:8">
      <c r="A50" s="56" t="s">
        <v>190</v>
      </c>
      <c r="B50" s="433">
        <v>1.12480183</v>
      </c>
      <c r="C50" s="433">
        <v>121.840620661</v>
      </c>
      <c r="D50" s="433">
        <v>35.825220458</v>
      </c>
      <c r="E50" s="433">
        <v>0.0</v>
      </c>
      <c r="F50" s="433">
        <v>6.309958</v>
      </c>
      <c r="G50" s="433">
        <v>21.403670967</v>
      </c>
      <c r="H50" s="433">
        <v>-0.00125030300003459</v>
      </c>
      <c r="I50" s="433">
        <v>186.503021613</v>
      </c>
      <c r="J50" s="433">
        <v>0.721561</v>
      </c>
      <c r="K50" s="433">
        <v>113.859153366</v>
      </c>
      <c r="L50" s="433">
        <v>36.823168077</v>
      </c>
      <c r="M50" s="433">
        <v>0.0</v>
      </c>
      <c r="N50" s="433">
        <v>4.539848</v>
      </c>
      <c r="O50" s="433">
        <v>20.50212249637</v>
      </c>
      <c r="P50" s="433">
        <v>-0.00109349100009126</v>
      </c>
      <c r="Q50" s="435">
        <v>176.44475944837</v>
      </c>
    </row>
    <row r="51" spans="8:8">
      <c r="A51" s="56" t="s">
        <v>191</v>
      </c>
      <c r="B51" s="433">
        <v>1.39445553818426</v>
      </c>
      <c r="C51" s="433">
        <v>42.4880785517755</v>
      </c>
      <c r="D51" s="433">
        <v>110.815852792023</v>
      </c>
      <c r="E51" s="433">
        <v>0.0</v>
      </c>
      <c r="F51" s="433">
        <v>67.722483566868</v>
      </c>
      <c r="G51" s="433">
        <v>4.11811200407566</v>
      </c>
      <c r="H51" s="433">
        <v>0.922017547073352</v>
      </c>
      <c r="I51" s="433">
        <v>227.461</v>
      </c>
      <c r="J51" s="433">
        <v>1.24015076483177</v>
      </c>
      <c r="K51" s="433">
        <v>35.0687445838199</v>
      </c>
      <c r="L51" s="433">
        <v>118.574916578048</v>
      </c>
      <c r="M51" s="433">
        <v>0.0</v>
      </c>
      <c r="N51" s="433">
        <v>68.9649182468911</v>
      </c>
      <c r="O51" s="433">
        <v>9.45392016412025</v>
      </c>
      <c r="P51" s="433">
        <v>1.18783376228853</v>
      </c>
      <c r="Q51" s="435">
        <v>234.4904841</v>
      </c>
    </row>
    <row r="52" spans="8:8">
      <c r="A52" s="45" t="s">
        <v>192</v>
      </c>
      <c r="B52" s="459">
        <v>43.0779420363191</v>
      </c>
      <c r="C52" s="459">
        <v>239.166957576151</v>
      </c>
      <c r="D52" s="459">
        <v>143.685568382262</v>
      </c>
      <c r="E52" s="459">
        <v>9.18260168343531</v>
      </c>
      <c r="F52" s="459">
        <v>144.491571332195</v>
      </c>
      <c r="G52" s="459">
        <v>34.1036734104699</v>
      </c>
      <c r="H52" s="459">
        <v>0.774246691284784</v>
      </c>
      <c r="I52" s="459">
        <v>614.482560597049</v>
      </c>
      <c r="J52" s="459">
        <v>40.4999649873677</v>
      </c>
      <c r="K52" s="459">
        <v>233.493768668112</v>
      </c>
      <c r="L52" s="459">
        <v>141.386197660146</v>
      </c>
      <c r="M52" s="459">
        <v>9.34459014788524</v>
      </c>
      <c r="N52" s="459">
        <v>149.331908161808</v>
      </c>
      <c r="O52" s="459">
        <v>34.9339857805381</v>
      </c>
      <c r="P52" s="459">
        <v>0.755159295384886</v>
      </c>
      <c r="Q52" s="460">
        <v>609.745574772649</v>
      </c>
    </row>
    <row r="53" spans="8:8" s="47" ht="10.2" customFormat="1">
      <c r="A53" s="54" t="s">
        <v>193</v>
      </c>
      <c r="B53" s="436">
        <v>145.076250481461</v>
      </c>
      <c r="C53" s="436">
        <v>1497.08443638938</v>
      </c>
      <c r="D53" s="436">
        <v>7397.44552345263</v>
      </c>
      <c r="E53" s="436">
        <v>646.914735271435</v>
      </c>
      <c r="F53" s="436">
        <v>1791.47819964186</v>
      </c>
      <c r="G53" s="436">
        <v>1149.22194939824</v>
      </c>
      <c r="H53" s="436">
        <v>114.349924705579</v>
      </c>
      <c r="I53" s="436">
        <v>12741.5710188255</v>
      </c>
      <c r="J53" s="436">
        <v>123.80457556099</v>
      </c>
      <c r="K53" s="436">
        <v>1456.87855244445</v>
      </c>
      <c r="L53" s="436">
        <v>7386.39568365475</v>
      </c>
      <c r="M53" s="436">
        <v>654.781205384885</v>
      </c>
      <c r="N53" s="436">
        <v>1847.21631322852</v>
      </c>
      <c r="O53" s="436">
        <v>1322.00778358015</v>
      </c>
      <c r="P53" s="436">
        <v>128.250021102633</v>
      </c>
      <c r="Q53" s="436">
        <v>12919.3341350278</v>
      </c>
    </row>
    <row r="54" spans="8:8">
      <c r="B54" s="433"/>
      <c r="C54" s="433"/>
      <c r="D54" s="433"/>
      <c r="E54" s="433"/>
      <c r="F54" s="433"/>
      <c r="G54" s="433"/>
      <c r="H54" s="433"/>
      <c r="I54" s="433"/>
      <c r="J54" s="433"/>
      <c r="K54" s="433"/>
      <c r="L54" s="433"/>
      <c r="M54" s="433"/>
      <c r="N54" s="433"/>
      <c r="O54" s="433"/>
      <c r="P54" s="433"/>
      <c r="Q54" s="435"/>
    </row>
    <row r="55" spans="8:8" s="57" ht="10.2" customFormat="1">
      <c r="A55" s="973" t="s">
        <v>194</v>
      </c>
      <c r="B55" s="974">
        <v>820.500232305476</v>
      </c>
      <c r="C55" s="974">
        <v>6323.84360851543</v>
      </c>
      <c r="D55" s="974">
        <v>9826.24312644675</v>
      </c>
      <c r="E55" s="974">
        <v>2796.60209324235</v>
      </c>
      <c r="F55" s="974">
        <v>4227.88328023185</v>
      </c>
      <c r="G55" s="974">
        <v>2789.22283332486</v>
      </c>
      <c r="H55" s="974">
        <v>216.655678088306</v>
      </c>
      <c r="I55" s="974">
        <v>27000.9508509267</v>
      </c>
      <c r="J55" s="974">
        <v>758.028498111957</v>
      </c>
      <c r="K55" s="974">
        <v>6268.07759309362</v>
      </c>
      <c r="L55" s="974">
        <v>9421.40352952797</v>
      </c>
      <c r="M55" s="974">
        <v>2700.10249982261</v>
      </c>
      <c r="N55" s="974">
        <v>4296.80204513717</v>
      </c>
      <c r="O55" s="974">
        <v>3147.00685280976</v>
      </c>
      <c r="P55" s="974">
        <v>231.827331532741</v>
      </c>
      <c r="Q55" s="974">
        <v>26823.2483500223</v>
      </c>
    </row>
    <row r="56" spans="8:8">
      <c r="A56" s="45" t="s">
        <v>195</v>
      </c>
      <c r="B56" s="433">
        <v>172.310132786552</v>
      </c>
      <c r="C56" s="433">
        <v>3358.6316852868</v>
      </c>
      <c r="D56" s="433">
        <v>2450.23238039599</v>
      </c>
      <c r="E56" s="433">
        <v>1994.63324137692</v>
      </c>
      <c r="F56" s="433">
        <v>1444.2072667574</v>
      </c>
      <c r="G56" s="433">
        <v>1599.3426982761</v>
      </c>
      <c r="H56" s="433">
        <v>149.076837341025</v>
      </c>
      <c r="I56" s="433">
        <v>11168.4342422208</v>
      </c>
      <c r="J56" s="433">
        <v>150.420244786536</v>
      </c>
      <c r="K56" s="433">
        <v>3360.02160555803</v>
      </c>
      <c r="L56" s="433">
        <v>2067.77353066782</v>
      </c>
      <c r="M56" s="433">
        <v>1876.71909621112</v>
      </c>
      <c r="N56" s="433">
        <v>1479.69522467708</v>
      </c>
      <c r="O56" s="433">
        <v>1788.63292684418</v>
      </c>
      <c r="P56" s="433">
        <v>157.56169134444</v>
      </c>
      <c r="Q56" s="435">
        <v>10880.8243200892</v>
      </c>
    </row>
    <row r="57" spans="8:8">
      <c r="A57" s="45" t="s">
        <v>196</v>
      </c>
      <c r="B57" s="459">
        <v>648.190099518923</v>
      </c>
      <c r="C57" s="459">
        <v>2965.21192322863</v>
      </c>
      <c r="D57" s="459">
        <v>7376.01074605077</v>
      </c>
      <c r="E57" s="459">
        <v>801.968851865434</v>
      </c>
      <c r="F57" s="459">
        <v>2783.67601347445</v>
      </c>
      <c r="G57" s="459">
        <v>1189.88013504876</v>
      </c>
      <c r="H57" s="459">
        <v>67.5788407472811</v>
      </c>
      <c r="I57" s="459">
        <v>15832.5166087059</v>
      </c>
      <c r="J57" s="459">
        <v>607.608253325421</v>
      </c>
      <c r="K57" s="459">
        <v>2908.05598753559</v>
      </c>
      <c r="L57" s="459">
        <v>7353.62999886015</v>
      </c>
      <c r="M57" s="459">
        <v>823.383403611494</v>
      </c>
      <c r="N57" s="459">
        <v>2817.1068204601</v>
      </c>
      <c r="O57" s="459">
        <v>1358.37392596558</v>
      </c>
      <c r="P57" s="459">
        <v>74.2656401883008</v>
      </c>
      <c r="Q57" s="460">
        <v>15942.4240299331</v>
      </c>
    </row>
    <row r="58" spans="8:8">
      <c r="A58" s="60" t="s">
        <v>217</v>
      </c>
      <c r="B58" s="447">
        <v>49.1660336681373</v>
      </c>
      <c r="C58" s="447">
        <v>566.717333845925</v>
      </c>
      <c r="D58" s="447">
        <v>475.141267219079</v>
      </c>
      <c r="E58" s="447">
        <v>765.517171021579</v>
      </c>
      <c r="F58" s="447">
        <v>317.131264909194</v>
      </c>
      <c r="G58" s="447">
        <v>658.541709205239</v>
      </c>
      <c r="H58" s="447">
        <v>60.2620787796787</v>
      </c>
      <c r="I58" s="447">
        <v>2892.47685864883</v>
      </c>
      <c r="J58" s="447">
        <v>42.6596450294267</v>
      </c>
      <c r="K58" s="447">
        <v>552.927705115885</v>
      </c>
      <c r="L58" s="447">
        <v>373.427298555337</v>
      </c>
      <c r="M58" s="447">
        <v>687.92689342228</v>
      </c>
      <c r="N58" s="447">
        <v>342.010347459991</v>
      </c>
      <c r="O58" s="447">
        <v>710.385324565862</v>
      </c>
      <c r="P58" s="447">
        <v>61.2209193628235</v>
      </c>
      <c r="Q58" s="436">
        <v>2770.55813351161</v>
      </c>
    </row>
    <row r="59" spans="8:8">
      <c r="A59" s="62"/>
      <c r="B59" s="459"/>
      <c r="C59" s="459"/>
      <c r="D59" s="459"/>
      <c r="E59" s="459"/>
      <c r="F59" s="459"/>
      <c r="G59" s="459"/>
      <c r="H59" s="459"/>
      <c r="I59" s="459"/>
      <c r="J59" s="459"/>
      <c r="K59" s="459"/>
      <c r="L59" s="459"/>
      <c r="M59" s="459"/>
      <c r="N59" s="459"/>
      <c r="O59" s="459"/>
      <c r="P59" s="459"/>
      <c r="Q59" s="460"/>
    </row>
    <row r="60" spans="8:8">
      <c r="A60" s="473" t="s">
        <v>198</v>
      </c>
      <c r="B60" s="459"/>
      <c r="C60" s="459"/>
      <c r="D60" s="459"/>
      <c r="E60" s="459"/>
      <c r="F60" s="459"/>
      <c r="G60" s="459"/>
      <c r="H60" s="459"/>
      <c r="I60" s="459"/>
      <c r="J60" s="459"/>
      <c r="K60" s="459"/>
      <c r="L60" s="459"/>
      <c r="M60" s="459"/>
      <c r="N60" s="459"/>
      <c r="O60" s="459"/>
      <c r="P60" s="459"/>
      <c r="Q60" s="460"/>
    </row>
    <row r="61" spans="8:8">
      <c r="A61" s="473" t="s">
        <v>792</v>
      </c>
      <c r="B61" s="62"/>
      <c r="C61" s="62"/>
      <c r="D61" s="62"/>
      <c r="E61" s="62"/>
      <c r="F61" s="62"/>
      <c r="G61" s="62"/>
      <c r="H61" s="62"/>
      <c r="I61" s="62"/>
      <c r="J61" s="62"/>
      <c r="K61" s="62"/>
      <c r="L61" s="62"/>
      <c r="M61" s="62"/>
      <c r="N61" s="62"/>
      <c r="O61" s="62"/>
      <c r="P61" s="62"/>
      <c r="Q61" s="62"/>
    </row>
    <row r="62" spans="8:8">
      <c r="A62" s="62" t="s">
        <v>793</v>
      </c>
      <c r="B62" s="62"/>
      <c r="C62" s="62"/>
      <c r="D62" s="62"/>
      <c r="E62" s="62"/>
      <c r="F62" s="62"/>
      <c r="G62" s="62"/>
      <c r="H62" s="62"/>
      <c r="I62" s="62"/>
      <c r="J62" s="62"/>
      <c r="K62" s="62"/>
      <c r="L62" s="62"/>
      <c r="M62" s="62"/>
      <c r="N62" s="62"/>
      <c r="O62" s="62"/>
      <c r="P62" s="62"/>
      <c r="Q62" s="62"/>
    </row>
    <row r="63" spans="8:8">
      <c r="A63" s="45" t="s">
        <v>221</v>
      </c>
      <c r="B63" s="62"/>
      <c r="C63" s="62"/>
      <c r="D63" s="62"/>
      <c r="E63" s="62"/>
      <c r="F63" s="62"/>
      <c r="G63" s="62"/>
      <c r="H63" s="62"/>
      <c r="I63" s="62"/>
      <c r="J63" s="62"/>
      <c r="K63" s="62"/>
      <c r="L63" s="62"/>
      <c r="M63" s="62"/>
      <c r="N63" s="62"/>
      <c r="O63" s="62"/>
      <c r="P63" s="62"/>
      <c r="Q63" s="62"/>
    </row>
  </sheetData>
  <hyperlinks>
    <hyperlink ref="S1" location="Contents!A1" display="Contents"/>
  </hyperlinks>
  <printOptions gridLines="1"/>
  <pageMargins left="0.74803149606299" right="0.74803149606299" top="0.98425196850394" bottom="0.98425196850394" header="0.51181102362205" footer="0.51181102362205"/>
  <pageSetup paperSize="9" scale="95" orientation="landscape"/>
</worksheet>
</file>

<file path=xl/worksheets/sheet69.xml><?xml version="1.0" encoding="utf-8"?>
<worksheet xmlns:r="http://schemas.openxmlformats.org/officeDocument/2006/relationships" xmlns="http://schemas.openxmlformats.org/spreadsheetml/2006/main">
  <dimension ref="A1:AQ66"/>
  <sheetViews>
    <sheetView workbookViewId="0" showGridLines="0">
      <pane xSplit="1" ySplit="3" topLeftCell="X49" state="frozen" activePane="bottomRight"/>
      <selection pane="bottomRight" activeCell="AP1" sqref="AP1"/>
    </sheetView>
  </sheetViews>
  <sheetFormatPr defaultRowHeight="10.2" defaultColWidth="9"/>
  <cols>
    <col min="1" max="1" customWidth="1" width="32.664062" style="45"/>
    <col min="2" max="2" customWidth="1" width="9.832031" style="45"/>
    <col min="3" max="35" customWidth="1" width="8.5" style="45"/>
    <col min="36" max="37" customWidth="1" width="8.5" style="47"/>
    <col min="38" max="38" customWidth="1" width="10.5" style="45"/>
    <col min="39" max="39" customWidth="1" width="11.832031" style="45"/>
    <col min="40" max="16384" customWidth="0" width="9.332031" style="45"/>
  </cols>
  <sheetData>
    <row r="1" spans="8:8" ht="13.2">
      <c r="A1" s="975" t="s">
        <v>794</v>
      </c>
      <c r="L1" s="21" t="s">
        <v>89</v>
      </c>
      <c r="AK1" s="472"/>
      <c r="AN1" s="455"/>
      <c r="AP1" s="21" t="s">
        <v>89</v>
      </c>
    </row>
    <row r="2" spans="8:8">
      <c r="A2" s="218"/>
      <c r="AK2" s="472"/>
      <c r="AL2" s="455" t="s">
        <v>90</v>
      </c>
      <c r="AM2" s="455"/>
      <c r="AN2" s="455" t="s">
        <v>91</v>
      </c>
    </row>
    <row r="3" spans="8:8">
      <c r="A3" s="218" t="s">
        <v>723</v>
      </c>
      <c r="B3" s="45">
        <v>1985.0</v>
      </c>
      <c r="C3" s="45">
        <v>1986.0</v>
      </c>
      <c r="D3" s="45">
        <v>1987.0</v>
      </c>
      <c r="E3" s="45">
        <v>1988.0</v>
      </c>
      <c r="F3" s="45">
        <v>1989.0</v>
      </c>
      <c r="G3" s="45">
        <v>1990.0</v>
      </c>
      <c r="H3" s="45">
        <v>1991.0</v>
      </c>
      <c r="I3" s="45">
        <v>1992.0</v>
      </c>
      <c r="J3" s="45">
        <v>1993.0</v>
      </c>
      <c r="K3" s="45">
        <v>1994.0</v>
      </c>
      <c r="L3" s="45">
        <v>1995.0</v>
      </c>
      <c r="M3" s="45">
        <v>1996.0</v>
      </c>
      <c r="N3" s="45">
        <v>1997.0</v>
      </c>
      <c r="O3" s="45">
        <v>1998.0</v>
      </c>
      <c r="P3" s="45">
        <v>1999.0</v>
      </c>
      <c r="Q3" s="45">
        <v>2000.0</v>
      </c>
      <c r="R3" s="45">
        <v>2001.0</v>
      </c>
      <c r="S3" s="45">
        <v>2002.0</v>
      </c>
      <c r="T3" s="45">
        <v>2003.0</v>
      </c>
      <c r="U3" s="45">
        <v>2004.0</v>
      </c>
      <c r="V3" s="45">
        <v>2005.0</v>
      </c>
      <c r="W3" s="45">
        <v>2006.0</v>
      </c>
      <c r="X3" s="45">
        <v>2007.0</v>
      </c>
      <c r="Y3" s="45">
        <v>2008.0</v>
      </c>
      <c r="Z3" s="45">
        <v>2009.0</v>
      </c>
      <c r="AA3" s="45">
        <v>2010.0</v>
      </c>
      <c r="AB3" s="45">
        <v>2011.0</v>
      </c>
      <c r="AC3" s="45">
        <v>2012.0</v>
      </c>
      <c r="AD3" s="45">
        <v>2013.0</v>
      </c>
      <c r="AE3" s="45">
        <v>2014.0</v>
      </c>
      <c r="AF3" s="45">
        <v>2015.0</v>
      </c>
      <c r="AG3" s="45">
        <v>2016.0</v>
      </c>
      <c r="AH3" s="45">
        <v>2017.0</v>
      </c>
      <c r="AI3" s="45">
        <v>2018.0</v>
      </c>
      <c r="AJ3" s="45">
        <v>2019.0</v>
      </c>
      <c r="AK3" s="472">
        <v>2020.0</v>
      </c>
      <c r="AL3" s="455">
        <v>2020.0</v>
      </c>
      <c r="AM3" s="455" t="s">
        <v>93</v>
      </c>
      <c r="AN3" s="455">
        <v>2020.0</v>
      </c>
    </row>
    <row r="4" spans="8:8">
      <c r="A4" s="218"/>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431"/>
      <c r="AL4" s="50"/>
      <c r="AM4" s="50"/>
      <c r="AN4" s="50"/>
    </row>
    <row r="5" spans="8:8">
      <c r="A5" s="218" t="s">
        <v>94</v>
      </c>
      <c r="B5" s="433">
        <v>6.777</v>
      </c>
      <c r="C5" s="433">
        <v>6.166</v>
      </c>
      <c r="D5" s="433">
        <v>10.061</v>
      </c>
      <c r="E5" s="433">
        <v>11.842</v>
      </c>
      <c r="F5" s="433">
        <v>18.174</v>
      </c>
      <c r="G5" s="433">
        <v>16.468</v>
      </c>
      <c r="H5" s="433">
        <v>14.135</v>
      </c>
      <c r="I5" s="433">
        <v>15.594</v>
      </c>
      <c r="J5" s="433">
        <v>12.008</v>
      </c>
      <c r="K5" s="433">
        <v>10.068</v>
      </c>
      <c r="L5" s="433">
        <v>6.30344086021505</v>
      </c>
      <c r="M5" s="433">
        <v>7.42236559139785</v>
      </c>
      <c r="N5" s="433">
        <v>12.0247311827957</v>
      </c>
      <c r="O5" s="433">
        <v>16.858064516129</v>
      </c>
      <c r="P5" s="433">
        <v>14.8195698924731</v>
      </c>
      <c r="Q5" s="433">
        <v>13.3541935483871</v>
      </c>
      <c r="R5" s="433">
        <v>15.905376344086</v>
      </c>
      <c r="S5" s="433">
        <v>15.3312903225806</v>
      </c>
      <c r="T5" s="433">
        <v>19.1394623655914</v>
      </c>
      <c r="U5" s="433">
        <v>19.0231182795699</v>
      </c>
      <c r="V5" s="433">
        <v>16.5167741935484</v>
      </c>
      <c r="W5" s="433">
        <v>10.3968817204301</v>
      </c>
      <c r="X5" s="433">
        <v>12.129247311828</v>
      </c>
      <c r="Y5" s="433">
        <v>9.77849462365591</v>
      </c>
      <c r="Z5" s="433">
        <v>9.77096774193548</v>
      </c>
      <c r="AA5" s="433">
        <v>6.89677419354839</v>
      </c>
      <c r="AB5" s="433">
        <v>6.03118279569892</v>
      </c>
      <c r="AC5" s="433">
        <v>6.20860215053763</v>
      </c>
      <c r="AD5" s="433">
        <v>6.4752688172043</v>
      </c>
      <c r="AE5" s="433">
        <v>4.64408602150538</v>
      </c>
      <c r="AF5" s="433">
        <v>5.04623655913979</v>
      </c>
      <c r="AG5" s="433">
        <v>4.77849462365591</v>
      </c>
      <c r="AH5" s="433">
        <v>3.91612903225806</v>
      </c>
      <c r="AI5" s="433">
        <v>3.83548387096774</v>
      </c>
      <c r="AJ5" s="433">
        <v>3.24838709677419</v>
      </c>
      <c r="AK5" s="435">
        <v>3.30118037990252</v>
      </c>
      <c r="AL5" s="457">
        <v>0.0134755074749173</v>
      </c>
      <c r="AM5" s="457">
        <v>-0.104278456659998</v>
      </c>
      <c r="AN5" s="457">
        <v>0.00435495550381663</v>
      </c>
    </row>
    <row r="6" spans="8:8">
      <c r="A6" s="218" t="s">
        <v>95</v>
      </c>
      <c r="B6" s="433">
        <v>55.0623070194522</v>
      </c>
      <c r="C6" s="433">
        <v>60.889131743303</v>
      </c>
      <c r="D6" s="433">
        <v>66.1907477219014</v>
      </c>
      <c r="E6" s="433">
        <v>69.3977197852497</v>
      </c>
      <c r="F6" s="433">
        <v>71.9721712968501</v>
      </c>
      <c r="G6" s="433">
        <v>64.0383205262306</v>
      </c>
      <c r="H6" s="433">
        <v>67.6931130128393</v>
      </c>
      <c r="I6" s="433">
        <v>66.8470006923935</v>
      </c>
      <c r="J6" s="433">
        <v>65.9245318942489</v>
      </c>
      <c r="K6" s="433">
        <v>79.7202900946889</v>
      </c>
      <c r="L6" s="433">
        <v>70.0065079182534</v>
      </c>
      <c r="M6" s="433">
        <v>71.4758541918082</v>
      </c>
      <c r="N6" s="433">
        <v>82.5114289078669</v>
      </c>
      <c r="O6" s="433">
        <v>92.3325228907979</v>
      </c>
      <c r="P6" s="433">
        <v>89.6631417042206</v>
      </c>
      <c r="Q6" s="433">
        <v>96.5795940017186</v>
      </c>
      <c r="R6" s="433">
        <v>92.7421650752088</v>
      </c>
      <c r="S6" s="433">
        <v>79.3153297030361</v>
      </c>
      <c r="T6" s="433">
        <v>70.8037880610076</v>
      </c>
      <c r="U6" s="433">
        <v>73.9331646955062</v>
      </c>
      <c r="V6" s="433">
        <v>72.6855683497872</v>
      </c>
      <c r="W6" s="433">
        <v>53.8385234178268</v>
      </c>
      <c r="X6" s="433">
        <v>51.5414570024524</v>
      </c>
      <c r="Y6" s="433">
        <v>52.876</v>
      </c>
      <c r="Z6" s="433">
        <v>48.777</v>
      </c>
      <c r="AA6" s="433">
        <v>43.76321232758</v>
      </c>
      <c r="AB6" s="433">
        <v>48.83265</v>
      </c>
      <c r="AC6" s="433">
        <v>55.7332007950432</v>
      </c>
      <c r="AD6" s="433">
        <v>47.6804699855698</v>
      </c>
      <c r="AE6" s="433">
        <v>32.4886562243644</v>
      </c>
      <c r="AF6" s="433">
        <v>31.2258185285279</v>
      </c>
      <c r="AG6" s="433">
        <v>33.52271</v>
      </c>
      <c r="AH6" s="433">
        <v>38.86508</v>
      </c>
      <c r="AI6" s="433">
        <v>35.70006</v>
      </c>
      <c r="AJ6" s="433">
        <v>34.79453</v>
      </c>
      <c r="AK6" s="435">
        <v>33.6983685998745</v>
      </c>
      <c r="AL6" s="457">
        <v>-0.0341500070695109</v>
      </c>
      <c r="AM6" s="457">
        <v>-0.033215700533944</v>
      </c>
      <c r="AN6" s="457">
        <v>0.0444552792986122</v>
      </c>
    </row>
    <row r="7" spans="8:8">
      <c r="A7" s="218" t="s">
        <v>96</v>
      </c>
      <c r="B7" s="433">
        <v>107.744379569892</v>
      </c>
      <c r="C7" s="433">
        <v>146.865448387097</v>
      </c>
      <c r="D7" s="433">
        <v>127.411366666667</v>
      </c>
      <c r="E7" s="433">
        <v>160.10705483871</v>
      </c>
      <c r="F7" s="433">
        <v>176.729591397849</v>
      </c>
      <c r="G7" s="433">
        <v>135.978711827957</v>
      </c>
      <c r="H7" s="433">
        <v>128.765132258065</v>
      </c>
      <c r="I7" s="433">
        <v>107.692648387097</v>
      </c>
      <c r="J7" s="433">
        <v>121.277612903226</v>
      </c>
      <c r="K7" s="433">
        <v>113.872024731183</v>
      </c>
      <c r="L7" s="433">
        <v>80.1656612903226</v>
      </c>
      <c r="M7" s="433">
        <v>87.5389516129032</v>
      </c>
      <c r="N7" s="433">
        <v>99.5213688172043</v>
      </c>
      <c r="O7" s="433">
        <v>138.494809677419</v>
      </c>
      <c r="P7" s="433">
        <v>126.947137634409</v>
      </c>
      <c r="Q7" s="433">
        <v>119.592435483871</v>
      </c>
      <c r="R7" s="433">
        <v>134.279807526882</v>
      </c>
      <c r="S7" s="433">
        <v>101.685370967742</v>
      </c>
      <c r="T7" s="433">
        <v>128.393164516129</v>
      </c>
      <c r="U7" s="433">
        <v>130.263502150538</v>
      </c>
      <c r="V7" s="433">
        <v>131.424749462366</v>
      </c>
      <c r="W7" s="433">
        <v>68.9961440860215</v>
      </c>
      <c r="X7" s="433">
        <v>70.6870731182796</v>
      </c>
      <c r="Y7" s="433">
        <v>49.7232387096774</v>
      </c>
      <c r="Z7" s="433">
        <v>41.8672204301075</v>
      </c>
      <c r="AA7" s="433">
        <v>39.8505516129032</v>
      </c>
      <c r="AB7" s="433">
        <v>32.4540268817204</v>
      </c>
      <c r="AC7" s="433">
        <v>24.9349913978495</v>
      </c>
      <c r="AD7" s="433">
        <v>29.2090795698925</v>
      </c>
      <c r="AE7" s="433">
        <v>32.5073784946237</v>
      </c>
      <c r="AF7" s="433">
        <v>30.3749989247312</v>
      </c>
      <c r="AG7" s="433">
        <v>26.0266731182796</v>
      </c>
      <c r="AH7" s="433">
        <v>22.9999408602151</v>
      </c>
      <c r="AI7" s="433">
        <v>27.1243204301075</v>
      </c>
      <c r="AJ7" s="433">
        <v>19.7212290322581</v>
      </c>
      <c r="AK7" s="435">
        <v>18.8119301075269</v>
      </c>
      <c r="AL7" s="457">
        <v>-0.0487138828569227</v>
      </c>
      <c r="AM7" s="457">
        <v>-0.0725169430185898</v>
      </c>
      <c r="AN7" s="457">
        <v>0.0248169167180156</v>
      </c>
    </row>
    <row r="8" spans="8:8" s="47" ht="10.2" customFormat="1">
      <c r="A8" s="54" t="s">
        <v>97</v>
      </c>
      <c r="B8" s="436">
        <v>169.583686589345</v>
      </c>
      <c r="C8" s="436">
        <v>213.9205801304</v>
      </c>
      <c r="D8" s="436">
        <v>203.663114388568</v>
      </c>
      <c r="E8" s="436">
        <v>241.346774623959</v>
      </c>
      <c r="F8" s="436">
        <v>266.8757626947</v>
      </c>
      <c r="G8" s="436">
        <v>216.485032354188</v>
      </c>
      <c r="H8" s="436">
        <v>210.593245270904</v>
      </c>
      <c r="I8" s="436">
        <v>190.13364907949</v>
      </c>
      <c r="J8" s="436">
        <v>199.210144797475</v>
      </c>
      <c r="K8" s="436">
        <v>203.660314825872</v>
      </c>
      <c r="L8" s="436">
        <v>156.475610068791</v>
      </c>
      <c r="M8" s="436">
        <v>166.437171396109</v>
      </c>
      <c r="N8" s="436">
        <v>194.057528907867</v>
      </c>
      <c r="O8" s="436">
        <v>247.685397084346</v>
      </c>
      <c r="P8" s="436">
        <v>231.429849231102</v>
      </c>
      <c r="Q8" s="436">
        <v>229.526223033977</v>
      </c>
      <c r="R8" s="436">
        <v>242.927348946177</v>
      </c>
      <c r="S8" s="436">
        <v>196.331990993359</v>
      </c>
      <c r="T8" s="436">
        <v>218.336414942728</v>
      </c>
      <c r="U8" s="436">
        <v>223.219785125614</v>
      </c>
      <c r="V8" s="436">
        <v>220.627092005701</v>
      </c>
      <c r="W8" s="436">
        <v>133.231549224278</v>
      </c>
      <c r="X8" s="436">
        <v>134.35777743256</v>
      </c>
      <c r="Y8" s="436">
        <v>112.377733333333</v>
      </c>
      <c r="Z8" s="436">
        <v>100.415188172043</v>
      </c>
      <c r="AA8" s="436">
        <v>90.5105381340316</v>
      </c>
      <c r="AB8" s="436">
        <v>87.3178596774193</v>
      </c>
      <c r="AC8" s="436">
        <v>86.8767943434303</v>
      </c>
      <c r="AD8" s="436">
        <v>83.3648183726665</v>
      </c>
      <c r="AE8" s="436">
        <v>69.6401207404934</v>
      </c>
      <c r="AF8" s="436">
        <v>66.6470540123989</v>
      </c>
      <c r="AG8" s="436">
        <v>64.3278777419355</v>
      </c>
      <c r="AH8" s="436">
        <v>65.7811498924731</v>
      </c>
      <c r="AI8" s="436">
        <v>66.6598643010753</v>
      </c>
      <c r="AJ8" s="436">
        <v>57.7641461290323</v>
      </c>
      <c r="AK8" s="436">
        <v>55.811479087304</v>
      </c>
      <c r="AL8" s="458">
        <v>-0.0364440152382034</v>
      </c>
      <c r="AM8" s="458">
        <v>-0.0537935696558292</v>
      </c>
      <c r="AN8" s="458">
        <v>0.0736271515204444</v>
      </c>
    </row>
    <row r="9" spans="8:8">
      <c r="A9" s="218"/>
      <c r="B9" s="433"/>
      <c r="C9" s="433"/>
      <c r="D9" s="433"/>
      <c r="E9" s="433"/>
      <c r="F9" s="433"/>
      <c r="G9" s="433"/>
      <c r="H9" s="433"/>
      <c r="I9" s="433"/>
      <c r="J9" s="433"/>
      <c r="K9" s="433"/>
      <c r="L9" s="433"/>
      <c r="M9" s="433"/>
      <c r="N9" s="433"/>
      <c r="O9" s="433"/>
      <c r="P9" s="433"/>
      <c r="Q9" s="433"/>
      <c r="R9" s="433"/>
      <c r="S9" s="433"/>
      <c r="T9" s="433"/>
      <c r="U9" s="433"/>
      <c r="V9" s="433"/>
      <c r="W9" s="433"/>
      <c r="X9" s="433"/>
      <c r="Y9" s="433"/>
      <c r="Z9" s="433"/>
      <c r="AA9" s="433"/>
      <c r="AB9" s="433"/>
      <c r="AC9" s="433"/>
      <c r="AD9" s="433"/>
      <c r="AE9" s="433"/>
      <c r="AF9" s="433"/>
      <c r="AG9" s="433"/>
      <c r="AH9" s="433"/>
      <c r="AI9" s="433"/>
      <c r="AJ9" s="433"/>
      <c r="AK9" s="460"/>
      <c r="AL9" s="457"/>
      <c r="AM9" s="457"/>
      <c r="AN9" s="457"/>
    </row>
    <row r="10" spans="8:8">
      <c r="A10" s="218" t="s">
        <v>98</v>
      </c>
      <c r="B10" s="433">
        <v>5.706</v>
      </c>
      <c r="C10" s="433">
        <v>7.894</v>
      </c>
      <c r="D10" s="433">
        <v>10.078</v>
      </c>
      <c r="E10" s="433">
        <v>8.635</v>
      </c>
      <c r="F10" s="433">
        <v>7.204</v>
      </c>
      <c r="G10" s="433">
        <v>4.944</v>
      </c>
      <c r="H10" s="433">
        <v>7.619</v>
      </c>
      <c r="I10" s="433">
        <v>7.661</v>
      </c>
      <c r="J10" s="433">
        <v>6.693</v>
      </c>
      <c r="K10" s="433">
        <v>4.557</v>
      </c>
      <c r="L10" s="433">
        <v>4.585</v>
      </c>
      <c r="M10" s="433">
        <v>4.624</v>
      </c>
      <c r="N10" s="433">
        <v>2.042</v>
      </c>
      <c r="O10" s="433">
        <v>3.81</v>
      </c>
      <c r="P10" s="433">
        <v>3.831</v>
      </c>
      <c r="Q10" s="433">
        <v>2.883</v>
      </c>
      <c r="R10" s="433">
        <v>1.004</v>
      </c>
      <c r="S10" s="433">
        <v>0.759</v>
      </c>
      <c r="T10" s="433">
        <v>1.011</v>
      </c>
      <c r="U10" s="433">
        <v>4.039</v>
      </c>
      <c r="V10" s="433">
        <v>5.746</v>
      </c>
      <c r="W10" s="433">
        <v>8.036</v>
      </c>
      <c r="X10" s="433">
        <v>10.97</v>
      </c>
      <c r="Y10" s="433">
        <v>14.37</v>
      </c>
      <c r="Z10" s="433">
        <v>14.276</v>
      </c>
      <c r="AA10" s="433">
        <v>16.663</v>
      </c>
      <c r="AB10" s="433">
        <v>18.992</v>
      </c>
      <c r="AC10" s="433">
        <v>19.212</v>
      </c>
      <c r="AD10" s="433">
        <v>20.827</v>
      </c>
      <c r="AE10" s="433">
        <v>19.075</v>
      </c>
      <c r="AF10" s="433">
        <v>21.956</v>
      </c>
      <c r="AG10" s="433">
        <v>20.7226246575342</v>
      </c>
      <c r="AH10" s="433">
        <v>11.699</v>
      </c>
      <c r="AI10" s="433">
        <v>6.675</v>
      </c>
      <c r="AJ10" s="433">
        <v>3.047</v>
      </c>
      <c r="AK10" s="460">
        <v>7.38660471019477</v>
      </c>
      <c r="AL10" s="457">
        <v>1.41759853302011</v>
      </c>
      <c r="AM10" s="457">
        <v>-0.143107007061477</v>
      </c>
      <c r="AN10" s="457">
        <v>0.00974449473679789</v>
      </c>
    </row>
    <row r="11" spans="8:8">
      <c r="A11" s="218" t="s">
        <v>99</v>
      </c>
      <c r="B11" s="433">
        <v>3.91416199625034</v>
      </c>
      <c r="C11" s="433">
        <v>10.1877364618622</v>
      </c>
      <c r="D11" s="433">
        <v>7.7827930299892</v>
      </c>
      <c r="E11" s="433">
        <v>7.19240467442005</v>
      </c>
      <c r="F11" s="433">
        <v>6.15214560874931</v>
      </c>
      <c r="G11" s="433">
        <v>5.06989968002677</v>
      </c>
      <c r="H11" s="433">
        <v>5.24592513805662</v>
      </c>
      <c r="I11" s="433">
        <v>6.33311362504322</v>
      </c>
      <c r="J11" s="433">
        <v>6.2156034722743</v>
      </c>
      <c r="K11" s="433">
        <v>6.44245004874996</v>
      </c>
      <c r="L11" s="433">
        <v>7.58148150202466</v>
      </c>
      <c r="M11" s="433">
        <v>9.32814455823864</v>
      </c>
      <c r="N11" s="433">
        <v>9.96905295843237</v>
      </c>
      <c r="O11" s="433">
        <v>11.2095961324617</v>
      </c>
      <c r="P11" s="433">
        <v>16.636875</v>
      </c>
      <c r="Q11" s="433">
        <v>15.24524</v>
      </c>
      <c r="R11" s="433">
        <v>15.9038126739563</v>
      </c>
      <c r="S11" s="433">
        <v>13.5200928456057</v>
      </c>
      <c r="T11" s="433">
        <v>10.835175</v>
      </c>
      <c r="U11" s="433">
        <v>12.3390833511628</v>
      </c>
      <c r="V11" s="433">
        <v>11.7375179234484</v>
      </c>
      <c r="W11" s="433">
        <v>12.3968982250138</v>
      </c>
      <c r="X11" s="433">
        <v>13.297880156333</v>
      </c>
      <c r="Y11" s="433">
        <v>17.4607231271809</v>
      </c>
      <c r="Z11" s="433">
        <v>14.4192258949567</v>
      </c>
      <c r="AA11" s="433">
        <v>15.7181507743089</v>
      </c>
      <c r="AB11" s="433">
        <v>14.1847903488854</v>
      </c>
      <c r="AC11" s="433">
        <v>18.7862034339139</v>
      </c>
      <c r="AD11" s="433">
        <v>25.5245098717098</v>
      </c>
      <c r="AE11" s="433">
        <v>34.0557659000808</v>
      </c>
      <c r="AF11" s="433">
        <v>28.2929361682233</v>
      </c>
      <c r="AG11" s="433">
        <v>14.6007831522422</v>
      </c>
      <c r="AH11" s="433">
        <v>15.2041867022236</v>
      </c>
      <c r="AI11" s="433">
        <v>12.1509321466628</v>
      </c>
      <c r="AJ11" s="433">
        <v>9.85655098847048</v>
      </c>
      <c r="AK11" s="460">
        <v>7.51216426834259</v>
      </c>
      <c r="AL11" s="457">
        <v>-0.239932990949749</v>
      </c>
      <c r="AM11" s="457">
        <v>-0.0373280831481455</v>
      </c>
      <c r="AN11" s="457">
        <v>0.00991013436441157</v>
      </c>
    </row>
    <row r="12" spans="8:8">
      <c r="A12" s="218" t="s">
        <v>215</v>
      </c>
      <c r="B12" s="433">
        <v>49.161905074684</v>
      </c>
      <c r="C12" s="433">
        <v>49.7163760232933</v>
      </c>
      <c r="D12" s="433">
        <v>51.2955794837402</v>
      </c>
      <c r="E12" s="433">
        <v>52.9082201432635</v>
      </c>
      <c r="F12" s="433">
        <v>56.9421175445213</v>
      </c>
      <c r="G12" s="433">
        <v>56.9029928294843</v>
      </c>
      <c r="H12" s="433">
        <v>53.2882294697124</v>
      </c>
      <c r="I12" s="433">
        <v>60.2601638217499</v>
      </c>
      <c r="J12" s="433">
        <v>58.7585174000958</v>
      </c>
      <c r="K12" s="433">
        <v>62.114847385828</v>
      </c>
      <c r="L12" s="433">
        <v>67.4375720421002</v>
      </c>
      <c r="M12" s="433">
        <v>69.2270512428234</v>
      </c>
      <c r="N12" s="433">
        <v>76.0020517523187</v>
      </c>
      <c r="O12" s="433">
        <v>83.7988816809491</v>
      </c>
      <c r="P12" s="433">
        <v>85.4122965223645</v>
      </c>
      <c r="Q12" s="433">
        <v>84.6294337460629</v>
      </c>
      <c r="R12" s="433">
        <v>90.8326286310951</v>
      </c>
      <c r="S12" s="433">
        <v>92.8909884788281</v>
      </c>
      <c r="T12" s="433">
        <v>94.3022184199961</v>
      </c>
      <c r="U12" s="433">
        <v>90.8615932152091</v>
      </c>
      <c r="V12" s="433">
        <v>96.766138685303</v>
      </c>
      <c r="W12" s="433">
        <v>100.803082777682</v>
      </c>
      <c r="X12" s="433">
        <v>110.679241766223</v>
      </c>
      <c r="Y12" s="433">
        <v>111.8415416807</v>
      </c>
      <c r="Z12" s="433">
        <v>116.940564349387</v>
      </c>
      <c r="AA12" s="433">
        <v>112.593905565573</v>
      </c>
      <c r="AB12" s="433">
        <v>112.078274463511</v>
      </c>
      <c r="AC12" s="433">
        <v>114.501352337192</v>
      </c>
      <c r="AD12" s="433">
        <v>111.332245402451</v>
      </c>
      <c r="AE12" s="433">
        <v>106.03980413764</v>
      </c>
      <c r="AF12" s="433">
        <v>107.064201762412</v>
      </c>
      <c r="AG12" s="433">
        <v>104.679054914952</v>
      </c>
      <c r="AH12" s="433">
        <v>93.5875961984979</v>
      </c>
      <c r="AI12" s="433">
        <v>96.9780420202485</v>
      </c>
      <c r="AJ12" s="433">
        <v>98.4677236925425</v>
      </c>
      <c r="AK12" s="460">
        <v>78.6011999284137</v>
      </c>
      <c r="AL12" s="457">
        <v>-0.203937700476195</v>
      </c>
      <c r="AM12" s="457">
        <v>-0.0170467311150214</v>
      </c>
      <c r="AN12" s="457">
        <v>0.103691615980386</v>
      </c>
    </row>
    <row r="13" spans="8:8">
      <c r="A13" s="54" t="s">
        <v>109</v>
      </c>
      <c r="B13" s="436">
        <v>58.7820670709344</v>
      </c>
      <c r="C13" s="436">
        <v>67.7981124851555</v>
      </c>
      <c r="D13" s="436">
        <v>69.1563725137294</v>
      </c>
      <c r="E13" s="436">
        <v>68.7356248176835</v>
      </c>
      <c r="F13" s="436">
        <v>70.2982631532707</v>
      </c>
      <c r="G13" s="436">
        <v>66.9168925095111</v>
      </c>
      <c r="H13" s="436">
        <v>66.153154607769</v>
      </c>
      <c r="I13" s="436">
        <v>74.2542774467931</v>
      </c>
      <c r="J13" s="436">
        <v>71.6671208723701</v>
      </c>
      <c r="K13" s="436">
        <v>73.114297434578</v>
      </c>
      <c r="L13" s="436">
        <v>79.6040535441249</v>
      </c>
      <c r="M13" s="436">
        <v>83.179195801062</v>
      </c>
      <c r="N13" s="436">
        <v>88.0131047107511</v>
      </c>
      <c r="O13" s="436">
        <v>98.8184778134108</v>
      </c>
      <c r="P13" s="436">
        <v>105.880171522365</v>
      </c>
      <c r="Q13" s="436">
        <v>102.757673746063</v>
      </c>
      <c r="R13" s="436">
        <v>107.740441305051</v>
      </c>
      <c r="S13" s="436">
        <v>107.170081324434</v>
      </c>
      <c r="T13" s="436">
        <v>106.148393419996</v>
      </c>
      <c r="U13" s="436">
        <v>107.239676566372</v>
      </c>
      <c r="V13" s="436">
        <v>114.249656608751</v>
      </c>
      <c r="W13" s="436">
        <v>121.235981002696</v>
      </c>
      <c r="X13" s="436">
        <v>134.947121922556</v>
      </c>
      <c r="Y13" s="436">
        <v>143.672264807881</v>
      </c>
      <c r="Z13" s="436">
        <v>145.635790244344</v>
      </c>
      <c r="AA13" s="436">
        <v>144.975056339882</v>
      </c>
      <c r="AB13" s="436">
        <v>145.255064812396</v>
      </c>
      <c r="AC13" s="436">
        <v>152.499555771106</v>
      </c>
      <c r="AD13" s="436">
        <v>157.683755274161</v>
      </c>
      <c r="AE13" s="436">
        <v>159.170570037721</v>
      </c>
      <c r="AF13" s="436">
        <v>157.313137930635</v>
      </c>
      <c r="AG13" s="436">
        <v>140.002462724728</v>
      </c>
      <c r="AH13" s="436">
        <v>120.490782900721</v>
      </c>
      <c r="AI13" s="436">
        <v>115.803974166911</v>
      </c>
      <c r="AJ13" s="436">
        <v>111.371274681013</v>
      </c>
      <c r="AK13" s="436">
        <v>93.4999689069511</v>
      </c>
      <c r="AL13" s="458">
        <v>-0.162759833914992</v>
      </c>
      <c r="AM13" s="458">
        <v>-0.0264673812821246</v>
      </c>
      <c r="AN13" s="458">
        <v>0.123346245081595</v>
      </c>
    </row>
    <row r="14" spans="8:8">
      <c r="A14" s="218"/>
      <c r="B14" s="433"/>
      <c r="C14" s="433"/>
      <c r="D14" s="433"/>
      <c r="E14" s="433"/>
      <c r="F14" s="433"/>
      <c r="G14" s="433"/>
      <c r="H14" s="433"/>
      <c r="I14" s="433"/>
      <c r="J14" s="433"/>
      <c r="K14" s="433"/>
      <c r="L14" s="433"/>
      <c r="M14" s="433"/>
      <c r="N14" s="433"/>
      <c r="O14" s="433"/>
      <c r="P14" s="433"/>
      <c r="Q14" s="433"/>
      <c r="R14" s="433"/>
      <c r="S14" s="433"/>
      <c r="T14" s="433"/>
      <c r="U14" s="433"/>
      <c r="V14" s="433"/>
      <c r="W14" s="433"/>
      <c r="X14" s="433"/>
      <c r="Y14" s="433"/>
      <c r="Z14" s="433"/>
      <c r="AA14" s="433"/>
      <c r="AB14" s="433"/>
      <c r="AC14" s="433"/>
      <c r="AD14" s="433"/>
      <c r="AE14" s="433"/>
      <c r="AF14" s="433"/>
      <c r="AG14" s="433"/>
      <c r="AH14" s="433"/>
      <c r="AI14" s="433"/>
      <c r="AJ14" s="433"/>
      <c r="AK14" s="460"/>
      <c r="AL14" s="457"/>
      <c r="AM14" s="457"/>
      <c r="AN14" s="457"/>
    </row>
    <row r="15" spans="8:8">
      <c r="A15" s="218" t="s">
        <v>121</v>
      </c>
      <c r="B15" s="433">
        <v>9.595</v>
      </c>
      <c r="C15" s="433">
        <v>13.643</v>
      </c>
      <c r="D15" s="433">
        <v>13.811</v>
      </c>
      <c r="E15" s="433">
        <v>11.794</v>
      </c>
      <c r="F15" s="433">
        <v>10.437</v>
      </c>
      <c r="G15" s="433">
        <v>10.8</v>
      </c>
      <c r="H15" s="433">
        <v>14.8</v>
      </c>
      <c r="I15" s="433">
        <v>13.2</v>
      </c>
      <c r="J15" s="433">
        <v>10.1</v>
      </c>
      <c r="K15" s="433">
        <v>10.1</v>
      </c>
      <c r="L15" s="433">
        <v>9.1</v>
      </c>
      <c r="M15" s="433">
        <v>8.162</v>
      </c>
      <c r="N15" s="433">
        <v>7.4</v>
      </c>
      <c r="O15" s="433">
        <v>6.7</v>
      </c>
      <c r="P15" s="433">
        <v>6.3</v>
      </c>
      <c r="Q15" s="433">
        <v>5.866</v>
      </c>
      <c r="R15" s="433">
        <v>6.101</v>
      </c>
      <c r="S15" s="433">
        <v>8.713</v>
      </c>
      <c r="T15" s="433">
        <v>10.333</v>
      </c>
      <c r="U15" s="433">
        <v>10.7722</v>
      </c>
      <c r="V15" s="433">
        <v>12.002</v>
      </c>
      <c r="W15" s="433">
        <v>10.949</v>
      </c>
      <c r="X15" s="433">
        <v>10.003</v>
      </c>
      <c r="Y15" s="433">
        <v>9.676</v>
      </c>
      <c r="Z15" s="433">
        <v>10.066</v>
      </c>
      <c r="AA15" s="433">
        <v>8.74</v>
      </c>
      <c r="AB15" s="433">
        <v>7.156</v>
      </c>
      <c r="AC15" s="433">
        <v>7.626</v>
      </c>
      <c r="AD15" s="433">
        <v>7.198</v>
      </c>
      <c r="AE15" s="433">
        <v>5.658</v>
      </c>
      <c r="AF15" s="433">
        <v>6.08261983466731</v>
      </c>
      <c r="AG15" s="433">
        <v>5.71940891511755</v>
      </c>
      <c r="AH15" s="433">
        <v>5.47607107099875</v>
      </c>
      <c r="AI15" s="433">
        <v>5.0930279050577</v>
      </c>
      <c r="AJ15" s="433">
        <v>4.77488991251097</v>
      </c>
      <c r="AK15" s="460">
        <v>4.3</v>
      </c>
      <c r="AL15" s="457">
        <v>-0.101916181379529</v>
      </c>
      <c r="AM15" s="457">
        <v>-0.0718660825087757</v>
      </c>
      <c r="AN15" s="457">
        <v>0.00567260994897967</v>
      </c>
    </row>
    <row r="16" spans="8:8">
      <c r="A16" s="218" t="s">
        <v>126</v>
      </c>
      <c r="B16" s="433">
        <v>76.174</v>
      </c>
      <c r="C16" s="433">
        <v>77.483</v>
      </c>
      <c r="D16" s="433">
        <v>89.941</v>
      </c>
      <c r="E16" s="433">
        <v>89.702</v>
      </c>
      <c r="F16" s="433">
        <v>101.785</v>
      </c>
      <c r="G16" s="433">
        <v>102.719</v>
      </c>
      <c r="H16" s="433">
        <v>104.287</v>
      </c>
      <c r="I16" s="433">
        <v>116.02</v>
      </c>
      <c r="J16" s="433">
        <v>113.919</v>
      </c>
      <c r="K16" s="433">
        <v>116.312</v>
      </c>
      <c r="L16" s="433">
        <v>120.8</v>
      </c>
      <c r="M16" s="433">
        <v>117.088</v>
      </c>
      <c r="N16" s="433">
        <v>113.312</v>
      </c>
      <c r="O16" s="433">
        <v>107.305</v>
      </c>
      <c r="P16" s="433">
        <v>91.379</v>
      </c>
      <c r="Q16" s="433">
        <v>85.878</v>
      </c>
      <c r="R16" s="433">
        <v>75.008</v>
      </c>
      <c r="S16" s="433">
        <v>87.764</v>
      </c>
      <c r="T16" s="433">
        <v>75.987</v>
      </c>
      <c r="U16" s="433">
        <v>58.891</v>
      </c>
      <c r="V16" s="433">
        <v>47.124</v>
      </c>
      <c r="W16" s="433">
        <v>45.875</v>
      </c>
      <c r="X16" s="433">
        <v>35.409</v>
      </c>
      <c r="Y16" s="433">
        <v>31.459</v>
      </c>
      <c r="Z16" s="433">
        <v>26.02</v>
      </c>
      <c r="AA16" s="433">
        <v>21.714</v>
      </c>
      <c r="AB16" s="433">
        <v>19.885</v>
      </c>
      <c r="AC16" s="433">
        <v>18.89</v>
      </c>
      <c r="AD16" s="433">
        <v>15.482</v>
      </c>
      <c r="AE16" s="433">
        <v>14.163</v>
      </c>
      <c r="AF16" s="433">
        <v>13.384</v>
      </c>
      <c r="AG16" s="433">
        <v>12.131</v>
      </c>
      <c r="AH16" s="433">
        <v>11.526694</v>
      </c>
      <c r="AI16" s="433">
        <v>11.674</v>
      </c>
      <c r="AJ16" s="433">
        <v>11.8224</v>
      </c>
      <c r="AK16" s="460">
        <v>9.71776350364964</v>
      </c>
      <c r="AL16" s="457">
        <v>-0.180266930805401</v>
      </c>
      <c r="AM16" s="457">
        <v>-0.0758556010249208</v>
      </c>
      <c r="AN16" s="457">
        <v>0.0128197864959615</v>
      </c>
    </row>
    <row r="17" spans="8:8">
      <c r="A17" s="218" t="s">
        <v>130</v>
      </c>
      <c r="B17" s="433">
        <v>3.258</v>
      </c>
      <c r="C17" s="433">
        <v>3.456</v>
      </c>
      <c r="D17" s="433">
        <v>3.659</v>
      </c>
      <c r="E17" s="433">
        <v>3.796</v>
      </c>
      <c r="F17" s="433">
        <v>3.307</v>
      </c>
      <c r="G17" s="433">
        <v>3.064</v>
      </c>
      <c r="H17" s="433">
        <v>3.304</v>
      </c>
      <c r="I17" s="433">
        <v>3.155</v>
      </c>
      <c r="J17" s="433">
        <v>3.026</v>
      </c>
      <c r="K17" s="433">
        <v>3.331</v>
      </c>
      <c r="L17" s="433">
        <v>2.814</v>
      </c>
      <c r="M17" s="433">
        <v>2.824</v>
      </c>
      <c r="N17" s="433">
        <v>2.823</v>
      </c>
      <c r="O17" s="433">
        <v>3.013</v>
      </c>
      <c r="P17" s="433">
        <v>2.781</v>
      </c>
      <c r="Q17" s="433">
        <v>2.641</v>
      </c>
      <c r="R17" s="433">
        <v>2.646</v>
      </c>
      <c r="S17" s="433">
        <v>2.363</v>
      </c>
      <c r="T17" s="433">
        <v>2.493</v>
      </c>
      <c r="U17" s="433">
        <v>2.431</v>
      </c>
      <c r="V17" s="433">
        <v>2.262</v>
      </c>
      <c r="W17" s="433">
        <v>2.095</v>
      </c>
      <c r="X17" s="433">
        <v>2.219</v>
      </c>
      <c r="Y17" s="433">
        <v>2.065</v>
      </c>
      <c r="Z17" s="433">
        <v>1.487</v>
      </c>
      <c r="AA17" s="433">
        <v>1.253</v>
      </c>
      <c r="AB17" s="433">
        <v>1.406</v>
      </c>
      <c r="AC17" s="433">
        <v>1.059</v>
      </c>
      <c r="AD17" s="433">
        <v>1.203</v>
      </c>
      <c r="AE17" s="433">
        <v>1.906</v>
      </c>
      <c r="AF17" s="433">
        <v>1.297</v>
      </c>
      <c r="AG17" s="433">
        <v>1.241</v>
      </c>
      <c r="AH17" s="433">
        <v>1.154</v>
      </c>
      <c r="AI17" s="433">
        <v>1.267</v>
      </c>
      <c r="AJ17" s="433">
        <v>1.385</v>
      </c>
      <c r="AK17" s="460">
        <v>1.295</v>
      </c>
      <c r="AL17" s="457">
        <v>-0.0675366435856464</v>
      </c>
      <c r="AM17" s="457">
        <v>-0.00708086448921919</v>
      </c>
      <c r="AN17" s="457">
        <v>0.00170837904277411</v>
      </c>
    </row>
    <row r="18" spans="8:8">
      <c r="A18" s="218" t="s">
        <v>133</v>
      </c>
      <c r="B18" s="433">
        <v>1.68</v>
      </c>
      <c r="C18" s="433">
        <v>1.622</v>
      </c>
      <c r="D18" s="433">
        <v>1.698</v>
      </c>
      <c r="E18" s="433">
        <v>1.626</v>
      </c>
      <c r="F18" s="433">
        <v>1.691</v>
      </c>
      <c r="G18" s="433">
        <v>1.57</v>
      </c>
      <c r="H18" s="433">
        <v>1.528</v>
      </c>
      <c r="I18" s="433">
        <v>1.457</v>
      </c>
      <c r="J18" s="433">
        <v>1.572</v>
      </c>
      <c r="K18" s="433">
        <v>1.686</v>
      </c>
      <c r="L18" s="433">
        <v>1.523</v>
      </c>
      <c r="M18" s="433">
        <v>1.772</v>
      </c>
      <c r="N18" s="433">
        <v>1.901</v>
      </c>
      <c r="O18" s="433">
        <v>1.902</v>
      </c>
      <c r="P18" s="433">
        <v>1.891</v>
      </c>
      <c r="Q18" s="433">
        <v>1.916</v>
      </c>
      <c r="R18" s="433">
        <v>2.398</v>
      </c>
      <c r="S18" s="433">
        <v>2.376</v>
      </c>
      <c r="T18" s="433">
        <v>2.456</v>
      </c>
      <c r="U18" s="433">
        <v>2.914</v>
      </c>
      <c r="V18" s="433">
        <v>2.757</v>
      </c>
      <c r="W18" s="433">
        <v>2.908</v>
      </c>
      <c r="X18" s="433">
        <v>2.794</v>
      </c>
      <c r="Y18" s="433">
        <v>2.726</v>
      </c>
      <c r="Z18" s="433">
        <v>2.723</v>
      </c>
      <c r="AA18" s="433">
        <v>2.892</v>
      </c>
      <c r="AB18" s="433">
        <v>2.453</v>
      </c>
      <c r="AC18" s="433">
        <v>2.045</v>
      </c>
      <c r="AD18" s="433">
        <v>1.782</v>
      </c>
      <c r="AE18" s="433">
        <v>1.594</v>
      </c>
      <c r="AF18" s="433">
        <v>2.118</v>
      </c>
      <c r="AG18" s="433">
        <v>2.302</v>
      </c>
      <c r="AH18" s="433">
        <v>2.021</v>
      </c>
      <c r="AI18" s="433">
        <v>1.8</v>
      </c>
      <c r="AJ18" s="433">
        <v>1.769015</v>
      </c>
      <c r="AK18" s="460">
        <v>1.355</v>
      </c>
      <c r="AL18" s="457">
        <v>-0.236129815627538</v>
      </c>
      <c r="AM18" s="457">
        <v>-0.0422142144555541</v>
      </c>
      <c r="AN18" s="457">
        <v>0.00178753173973662</v>
      </c>
    </row>
    <row r="19" spans="8:8">
      <c r="A19" s="218" t="s">
        <v>138</v>
      </c>
      <c r="B19" s="433">
        <v>7.747</v>
      </c>
      <c r="C19" s="433">
        <v>6.187</v>
      </c>
      <c r="D19" s="433">
        <v>6.436</v>
      </c>
      <c r="E19" s="433">
        <v>6.937</v>
      </c>
      <c r="F19" s="433">
        <v>9.138</v>
      </c>
      <c r="G19" s="433">
        <v>8.604</v>
      </c>
      <c r="H19" s="433">
        <v>10.156</v>
      </c>
      <c r="I19" s="433">
        <v>14.329</v>
      </c>
      <c r="J19" s="433">
        <v>9.544</v>
      </c>
      <c r="K19" s="433">
        <v>10.509</v>
      </c>
      <c r="L19" s="433">
        <v>14.623</v>
      </c>
      <c r="M19" s="433">
        <v>13.92</v>
      </c>
      <c r="N19" s="433">
        <v>14.103</v>
      </c>
      <c r="O19" s="433">
        <v>17.499</v>
      </c>
      <c r="P19" s="433">
        <v>24.445</v>
      </c>
      <c r="Q19" s="433">
        <v>22.578</v>
      </c>
      <c r="R19" s="433">
        <v>24.632</v>
      </c>
      <c r="S19" s="433">
        <v>28.593</v>
      </c>
      <c r="T19" s="433">
        <v>24.002</v>
      </c>
      <c r="U19" s="433">
        <v>26.802</v>
      </c>
      <c r="V19" s="433">
        <v>29.414</v>
      </c>
      <c r="W19" s="433">
        <v>24.158</v>
      </c>
      <c r="X19" s="433">
        <v>18.832</v>
      </c>
      <c r="Y19" s="433">
        <v>18.309</v>
      </c>
      <c r="Z19" s="433">
        <v>20.0748281996432</v>
      </c>
      <c r="AA19" s="433">
        <v>17.1364597053359</v>
      </c>
      <c r="AB19" s="433">
        <v>15.171</v>
      </c>
      <c r="AC19" s="433">
        <v>15.321</v>
      </c>
      <c r="AD19" s="433">
        <v>13.8539015286047</v>
      </c>
      <c r="AE19" s="433">
        <v>14.121</v>
      </c>
      <c r="AF19" s="433">
        <v>17.241</v>
      </c>
      <c r="AG19" s="433">
        <v>16.76316382</v>
      </c>
      <c r="AH19" s="433">
        <v>15.766005</v>
      </c>
      <c r="AI19" s="433">
        <v>14.49897953</v>
      </c>
      <c r="AJ19" s="433">
        <v>12.29407009</v>
      </c>
      <c r="AK19" s="460">
        <v>10.662795835903</v>
      </c>
      <c r="AL19" s="457">
        <v>-0.135057598004389</v>
      </c>
      <c r="AM19" s="457">
        <v>-0.0478521638987508</v>
      </c>
      <c r="AN19" s="457">
        <v>0.0140664841262052</v>
      </c>
    </row>
    <row r="20" spans="8:8">
      <c r="A20" s="218" t="s">
        <v>141</v>
      </c>
      <c r="B20" s="459">
        <v>7.082</v>
      </c>
      <c r="C20" s="459">
        <v>7.0006</v>
      </c>
      <c r="D20" s="459">
        <v>5.4956</v>
      </c>
      <c r="E20" s="459">
        <v>3.3047</v>
      </c>
      <c r="F20" s="459">
        <v>4.2475</v>
      </c>
      <c r="G20" s="459">
        <v>3.9417</v>
      </c>
      <c r="H20" s="459">
        <v>3.2932</v>
      </c>
      <c r="I20" s="459">
        <v>5.273</v>
      </c>
      <c r="J20" s="459">
        <v>5.1745</v>
      </c>
      <c r="K20" s="459">
        <v>5.5488</v>
      </c>
      <c r="L20" s="459">
        <v>5.772</v>
      </c>
      <c r="M20" s="459">
        <v>6.5396</v>
      </c>
      <c r="N20" s="459">
        <v>7.1573</v>
      </c>
      <c r="O20" s="459">
        <v>7.9233</v>
      </c>
      <c r="P20" s="459">
        <v>8.0795</v>
      </c>
      <c r="Q20" s="459">
        <v>9.3108</v>
      </c>
      <c r="R20" s="459">
        <v>10.3662</v>
      </c>
      <c r="S20" s="459">
        <v>10.7438</v>
      </c>
      <c r="T20" s="459">
        <v>9.1962</v>
      </c>
      <c r="U20" s="459">
        <v>7.6703</v>
      </c>
      <c r="V20" s="459">
        <v>5.4825</v>
      </c>
      <c r="W20" s="459">
        <v>4.3404</v>
      </c>
      <c r="X20" s="459">
        <v>6.5268</v>
      </c>
      <c r="Y20" s="459">
        <v>7.5185</v>
      </c>
      <c r="Z20" s="459">
        <v>4.803526</v>
      </c>
      <c r="AA20" s="459">
        <v>2.18</v>
      </c>
      <c r="AB20" s="459">
        <v>0.9036</v>
      </c>
      <c r="AC20" s="459">
        <v>1.6387</v>
      </c>
      <c r="AD20" s="459">
        <v>1.738826</v>
      </c>
      <c r="AE20" s="459">
        <v>2.145289</v>
      </c>
      <c r="AF20" s="459">
        <v>2.223939724</v>
      </c>
      <c r="AG20" s="459">
        <v>1.9263</v>
      </c>
      <c r="AH20" s="459">
        <v>1.1999</v>
      </c>
      <c r="AI20" s="459">
        <v>0.3291</v>
      </c>
      <c r="AJ20" s="459">
        <v>0.336</v>
      </c>
      <c r="AK20" s="460">
        <v>0.143313805335369</v>
      </c>
      <c r="AL20" s="461">
        <v>-0.57463619773444</v>
      </c>
      <c r="AM20" s="461">
        <v>-0.233560439506112</v>
      </c>
      <c r="AN20" s="461">
        <v>1.89061236737569E-4</v>
      </c>
    </row>
    <row r="21" spans="8:8">
      <c r="A21" s="218" t="s">
        <v>142</v>
      </c>
      <c r="B21" s="459">
        <v>47.1156224990332</v>
      </c>
      <c r="C21" s="459">
        <v>49.6880073098338</v>
      </c>
      <c r="D21" s="459">
        <v>50.1737929166982</v>
      </c>
      <c r="E21" s="459">
        <v>48.3131470035681</v>
      </c>
      <c r="F21" s="459">
        <v>49.5336441054664</v>
      </c>
      <c r="G21" s="459">
        <v>48.011</v>
      </c>
      <c r="H21" s="459">
        <v>38.528</v>
      </c>
      <c r="I21" s="459">
        <v>22.618</v>
      </c>
      <c r="J21" s="459">
        <v>16.936</v>
      </c>
      <c r="K21" s="459">
        <v>10.399</v>
      </c>
      <c r="L21" s="459">
        <v>10.391</v>
      </c>
      <c r="M21" s="459">
        <v>4.947</v>
      </c>
      <c r="N21" s="459">
        <v>2.327</v>
      </c>
      <c r="O21" s="459">
        <v>2.248</v>
      </c>
      <c r="P21" s="459">
        <v>1.427</v>
      </c>
      <c r="Q21" s="459">
        <v>1.187</v>
      </c>
      <c r="R21" s="459">
        <v>1.061</v>
      </c>
      <c r="S21" s="459">
        <v>0.81</v>
      </c>
      <c r="T21" s="459">
        <v>0.65</v>
      </c>
      <c r="U21" s="459">
        <v>0.57</v>
      </c>
      <c r="V21" s="459">
        <v>0.586</v>
      </c>
      <c r="W21" s="459">
        <v>0.695</v>
      </c>
      <c r="X21" s="459">
        <v>0.639</v>
      </c>
      <c r="Y21" s="459">
        <v>0.982</v>
      </c>
      <c r="Z21" s="459">
        <v>1.694</v>
      </c>
      <c r="AA21" s="459">
        <v>0.822</v>
      </c>
      <c r="AB21" s="459">
        <v>0.555</v>
      </c>
      <c r="AC21" s="459">
        <v>0.535</v>
      </c>
      <c r="AD21" s="459">
        <v>0.39</v>
      </c>
      <c r="AE21" s="459">
        <v>0.216</v>
      </c>
      <c r="AF21" s="459">
        <v>0.746</v>
      </c>
      <c r="AG21" s="459">
        <v>1.6145</v>
      </c>
      <c r="AH21" s="459">
        <v>1.3135</v>
      </c>
      <c r="AI21" s="459">
        <v>1.221</v>
      </c>
      <c r="AJ21" s="459">
        <v>0.689846421044153</v>
      </c>
      <c r="AK21" s="460">
        <v>0.744718780106518</v>
      </c>
      <c r="AL21" s="461">
        <v>0.0765932919055701</v>
      </c>
      <c r="AM21" s="461">
        <v>-0.0859206435607163</v>
      </c>
      <c r="AN21" s="461">
        <v>9.82441665400985E-4</v>
      </c>
    </row>
    <row r="22" spans="8:8" s="47" ht="10.2" customFormat="1">
      <c r="A22" s="218" t="s">
        <v>143</v>
      </c>
      <c r="B22" s="459">
        <v>48.307</v>
      </c>
      <c r="C22" s="459">
        <v>31.235</v>
      </c>
      <c r="D22" s="459">
        <v>26.268</v>
      </c>
      <c r="E22" s="459">
        <v>28.393</v>
      </c>
      <c r="F22" s="459">
        <v>29.442</v>
      </c>
      <c r="G22" s="459">
        <v>34.676</v>
      </c>
      <c r="H22" s="459">
        <v>28.116</v>
      </c>
      <c r="I22" s="459">
        <v>29.809</v>
      </c>
      <c r="J22" s="459">
        <v>21.143</v>
      </c>
      <c r="K22" s="459">
        <v>14.837</v>
      </c>
      <c r="L22" s="459">
        <v>17.297</v>
      </c>
      <c r="M22" s="459">
        <v>17.185</v>
      </c>
      <c r="N22" s="459">
        <v>10.669</v>
      </c>
      <c r="O22" s="459">
        <v>8.18254048252382</v>
      </c>
      <c r="P22" s="459">
        <v>6.5487897059158</v>
      </c>
      <c r="Q22" s="459">
        <v>6.52398441669739</v>
      </c>
      <c r="R22" s="459">
        <v>5.25316632900467</v>
      </c>
      <c r="S22" s="459">
        <v>4.79899495561774</v>
      </c>
      <c r="T22" s="459">
        <v>4.59411212434555</v>
      </c>
      <c r="U22" s="459">
        <v>4.64377954492927</v>
      </c>
      <c r="V22" s="459">
        <v>5.33815731305878</v>
      </c>
      <c r="W22" s="459">
        <v>6.17300651738122</v>
      </c>
      <c r="X22" s="459">
        <v>5.04829686897175</v>
      </c>
      <c r="Y22" s="459">
        <v>6.70877103430562</v>
      </c>
      <c r="Z22" s="459">
        <v>5.99455276272959</v>
      </c>
      <c r="AA22" s="459">
        <v>4.80543650143226</v>
      </c>
      <c r="AB22" s="459">
        <v>3.11894699393792</v>
      </c>
      <c r="AC22" s="459">
        <v>2.89123423400037</v>
      </c>
      <c r="AD22" s="459">
        <v>2.06625331803687</v>
      </c>
      <c r="AE22" s="459">
        <v>1.92005197434103</v>
      </c>
      <c r="AF22" s="459">
        <v>2.03710645091666</v>
      </c>
      <c r="AG22" s="459">
        <v>1.89034898201155</v>
      </c>
      <c r="AH22" s="459">
        <v>1.62094420967984</v>
      </c>
      <c r="AI22" s="459">
        <v>1.68236298713638</v>
      </c>
      <c r="AJ22" s="459">
        <v>1.1194</v>
      </c>
      <c r="AK22" s="460">
        <v>0.887</v>
      </c>
      <c r="AL22" s="461">
        <v>-0.209776216962444</v>
      </c>
      <c r="AM22" s="461">
        <v>-0.154482011802351</v>
      </c>
      <c r="AN22" s="461">
        <v>0.00117014070342906</v>
      </c>
      <c r="AO22" s="62"/>
      <c r="AP22" s="62"/>
    </row>
    <row r="23" spans="8:8">
      <c r="A23" s="218" t="s">
        <v>144</v>
      </c>
      <c r="B23" s="459">
        <v>70.6736008827865</v>
      </c>
      <c r="C23" s="459">
        <v>75.7484021059942</v>
      </c>
      <c r="D23" s="459">
        <v>68.2336201603984</v>
      </c>
      <c r="E23" s="459">
        <v>55.716049409912</v>
      </c>
      <c r="F23" s="459">
        <v>71.0459628798915</v>
      </c>
      <c r="G23" s="459">
        <v>67.7069814768757</v>
      </c>
      <c r="H23" s="459">
        <v>73.8598120022901</v>
      </c>
      <c r="I23" s="459">
        <v>64.373855903631</v>
      </c>
      <c r="J23" s="459">
        <v>59.0728435215133</v>
      </c>
      <c r="K23" s="459">
        <v>59.4447157330317</v>
      </c>
      <c r="L23" s="459">
        <v>66.0499447194695</v>
      </c>
      <c r="M23" s="459">
        <v>66.7703134216952</v>
      </c>
      <c r="N23" s="459">
        <v>66.9728765933783</v>
      </c>
      <c r="O23" s="459">
        <v>77.3194576031699</v>
      </c>
      <c r="P23" s="459">
        <v>72.6829389944127</v>
      </c>
      <c r="Q23" s="459">
        <v>57.0685249713064</v>
      </c>
      <c r="R23" s="459">
        <v>61.1119125468283</v>
      </c>
      <c r="S23" s="459">
        <v>57.7983100800817</v>
      </c>
      <c r="T23" s="459">
        <v>53.0221384814751</v>
      </c>
      <c r="U23" s="459">
        <v>47.626621613879</v>
      </c>
      <c r="V23" s="459">
        <v>51.107488372892</v>
      </c>
      <c r="W23" s="459">
        <v>46.7114127531223</v>
      </c>
      <c r="X23" s="459">
        <v>43.19182111674</v>
      </c>
      <c r="Y23" s="459">
        <v>39.8349750356507</v>
      </c>
      <c r="Z23" s="459">
        <v>35.6472577968275</v>
      </c>
      <c r="AA23" s="459">
        <v>33.0280979229715</v>
      </c>
      <c r="AB23" s="459">
        <v>26.8228625692739</v>
      </c>
      <c r="AC23" s="459">
        <v>29.3845117668461</v>
      </c>
      <c r="AD23" s="459">
        <v>23.4100362481881</v>
      </c>
      <c r="AE23" s="459">
        <v>22.3311937410794</v>
      </c>
      <c r="AF23" s="459">
        <v>22.5852169605898</v>
      </c>
      <c r="AG23" s="459">
        <v>21.7221497705518</v>
      </c>
      <c r="AH23" s="459">
        <v>21.0756313818954</v>
      </c>
      <c r="AI23" s="459">
        <v>19.3084148924617</v>
      </c>
      <c r="AJ23" s="459">
        <v>19.4145585228283</v>
      </c>
      <c r="AK23" s="460">
        <v>17.2034571899075</v>
      </c>
      <c r="AL23" s="461">
        <v>-0.116309897629599</v>
      </c>
      <c r="AM23" s="461">
        <v>-0.0589555466593515</v>
      </c>
      <c r="AN23" s="461">
        <v>0.0226950005610035</v>
      </c>
    </row>
    <row r="24" spans="8:8">
      <c r="A24" s="220" t="s">
        <v>145</v>
      </c>
      <c r="B24" s="436">
        <v>271.63222338182</v>
      </c>
      <c r="C24" s="436">
        <v>266.063009415828</v>
      </c>
      <c r="D24" s="436">
        <v>265.716013077097</v>
      </c>
      <c r="E24" s="436">
        <v>249.58189641348</v>
      </c>
      <c r="F24" s="436">
        <v>280.627106985358</v>
      </c>
      <c r="G24" s="436">
        <v>281.092681476876</v>
      </c>
      <c r="H24" s="436">
        <v>277.87201200229</v>
      </c>
      <c r="I24" s="436">
        <v>270.234855903631</v>
      </c>
      <c r="J24" s="436">
        <v>240.487343521513</v>
      </c>
      <c r="K24" s="436">
        <v>232.167515733032</v>
      </c>
      <c r="L24" s="436">
        <v>248.369944719469</v>
      </c>
      <c r="M24" s="436">
        <v>239.207913421695</v>
      </c>
      <c r="N24" s="436">
        <v>226.665176593378</v>
      </c>
      <c r="O24" s="436">
        <v>232.092298085694</v>
      </c>
      <c r="P24" s="436">
        <v>215.534228700328</v>
      </c>
      <c r="Q24" s="436">
        <v>192.969309388004</v>
      </c>
      <c r="R24" s="436">
        <v>188.577278875833</v>
      </c>
      <c r="S24" s="436">
        <v>203.960105035699</v>
      </c>
      <c r="T24" s="436">
        <v>182.733450605821</v>
      </c>
      <c r="U24" s="436">
        <v>162.320901158808</v>
      </c>
      <c r="V24" s="436">
        <v>156.073145685951</v>
      </c>
      <c r="W24" s="436">
        <v>143.904819270503</v>
      </c>
      <c r="X24" s="436">
        <v>124.662917985712</v>
      </c>
      <c r="Y24" s="436">
        <v>119.279246069956</v>
      </c>
      <c r="Z24" s="436">
        <v>108.5101647592</v>
      </c>
      <c r="AA24" s="436">
        <v>92.5709941297397</v>
      </c>
      <c r="AB24" s="436">
        <v>77.4714095632118</v>
      </c>
      <c r="AC24" s="436">
        <v>79.3904460008464</v>
      </c>
      <c r="AD24" s="436">
        <v>67.1240170948298</v>
      </c>
      <c r="AE24" s="436">
        <v>64.0545347154205</v>
      </c>
      <c r="AF24" s="436">
        <v>67.7148829701738</v>
      </c>
      <c r="AG24" s="436">
        <v>65.3098714876809</v>
      </c>
      <c r="AH24" s="436">
        <v>61.153745662574</v>
      </c>
      <c r="AI24" s="436">
        <v>56.8738853146558</v>
      </c>
      <c r="AJ24" s="436">
        <v>53.6051799463834</v>
      </c>
      <c r="AK24" s="436">
        <v>46.309049114902</v>
      </c>
      <c r="AL24" s="458">
        <v>-0.138469048989365</v>
      </c>
      <c r="AM24" s="458">
        <v>-0.0680907263285953</v>
      </c>
      <c r="AN24" s="458">
        <v>0.0610914355202282</v>
      </c>
    </row>
    <row r="25" spans="8:8">
      <c r="A25" s="218"/>
      <c r="B25" s="433"/>
      <c r="C25" s="433"/>
      <c r="D25" s="433"/>
      <c r="E25" s="433"/>
      <c r="F25" s="433"/>
      <c r="G25" s="433"/>
      <c r="H25" s="433"/>
      <c r="I25" s="433"/>
      <c r="J25" s="433"/>
      <c r="K25" s="433"/>
      <c r="L25" s="433"/>
      <c r="M25" s="433"/>
      <c r="N25" s="433"/>
      <c r="O25" s="433"/>
      <c r="P25" s="433"/>
      <c r="Q25" s="433"/>
      <c r="R25" s="433"/>
      <c r="S25" s="433"/>
      <c r="T25" s="433"/>
      <c r="U25" s="433"/>
      <c r="V25" s="433"/>
      <c r="W25" s="433"/>
      <c r="X25" s="433"/>
      <c r="Y25" s="433"/>
      <c r="Z25" s="433"/>
      <c r="AA25" s="433"/>
      <c r="AB25" s="433"/>
      <c r="AC25" s="433"/>
      <c r="AD25" s="433"/>
      <c r="AE25" s="433"/>
      <c r="AF25" s="433"/>
      <c r="AG25" s="433"/>
      <c r="AH25" s="433"/>
      <c r="AI25" s="433"/>
      <c r="AJ25" s="433"/>
      <c r="AK25" s="460"/>
      <c r="AL25" s="457"/>
      <c r="AM25" s="457"/>
      <c r="AN25" s="457"/>
    </row>
    <row r="26" spans="8:8">
      <c r="A26" s="218" t="s">
        <v>148</v>
      </c>
      <c r="B26" s="433">
        <v>8.29883414856836</v>
      </c>
      <c r="C26" s="433">
        <v>8.76364963849874</v>
      </c>
      <c r="D26" s="433">
        <v>9.03053793163861</v>
      </c>
      <c r="E26" s="433">
        <v>8.88513267625511</v>
      </c>
      <c r="F26" s="433">
        <v>8.97655699346106</v>
      </c>
      <c r="G26" s="433">
        <v>8.731</v>
      </c>
      <c r="H26" s="433">
        <v>7.49898216681052</v>
      </c>
      <c r="I26" s="433">
        <v>7.30034989173864</v>
      </c>
      <c r="J26" s="433">
        <v>6.73497648079926</v>
      </c>
      <c r="K26" s="433">
        <v>4.76835475426614</v>
      </c>
      <c r="L26" s="433">
        <v>4.86027505283731</v>
      </c>
      <c r="M26" s="433">
        <v>4.24591917078152</v>
      </c>
      <c r="N26" s="433">
        <v>3.76679362152041</v>
      </c>
      <c r="O26" s="433">
        <v>3.63446622616036</v>
      </c>
      <c r="P26" s="433">
        <v>3.01235548434947</v>
      </c>
      <c r="Q26" s="433">
        <v>2.68694953198913</v>
      </c>
      <c r="R26" s="433">
        <v>2.33139423684599</v>
      </c>
      <c r="S26" s="433">
        <v>3.0703173402734</v>
      </c>
      <c r="T26" s="433">
        <v>2.59403860876523</v>
      </c>
      <c r="U26" s="433">
        <v>1.18095395166927</v>
      </c>
      <c r="V26" s="433">
        <v>2.63419100026504</v>
      </c>
      <c r="W26" s="433">
        <v>6.574171903276</v>
      </c>
      <c r="X26" s="433">
        <v>7.15335560693147</v>
      </c>
      <c r="Y26" s="433">
        <v>3.08088609757503</v>
      </c>
      <c r="Z26" s="433">
        <v>0.884234163823419</v>
      </c>
      <c r="AA26" s="433">
        <v>0.620003924019082</v>
      </c>
      <c r="AB26" s="433">
        <v>0.542993340741776</v>
      </c>
      <c r="AC26" s="433">
        <v>0.715989798014722</v>
      </c>
      <c r="AD26" s="433">
        <v>0.53500983000451</v>
      </c>
      <c r="AE26" s="433">
        <v>1.01728500951505</v>
      </c>
      <c r="AF26" s="433">
        <v>1.23897824940693</v>
      </c>
      <c r="AG26" s="433">
        <v>1.91996223552469</v>
      </c>
      <c r="AH26" s="433">
        <v>0.78198476516806</v>
      </c>
      <c r="AI26" s="433">
        <v>0.0630003038105912</v>
      </c>
      <c r="AJ26" s="433">
        <v>0.0</v>
      </c>
      <c r="AK26" s="460">
        <v>0.0</v>
      </c>
      <c r="AL26" s="457">
        <v>0.0</v>
      </c>
      <c r="AM26" s="457">
        <v>-1.0</v>
      </c>
      <c r="AN26" s="457">
        <v>0.0</v>
      </c>
    </row>
    <row r="27" spans="8:8">
      <c r="A27" s="218" t="s">
        <v>149</v>
      </c>
      <c r="B27" s="433">
        <v>113.337054102249</v>
      </c>
      <c r="C27" s="433">
        <v>117.995068285708</v>
      </c>
      <c r="D27" s="433">
        <v>122.545338461239</v>
      </c>
      <c r="E27" s="433">
        <v>124.108075824759</v>
      </c>
      <c r="F27" s="433">
        <v>125.828867521915</v>
      </c>
      <c r="G27" s="433">
        <v>128.493793298355</v>
      </c>
      <c r="H27" s="433">
        <v>123.973432685064</v>
      </c>
      <c r="I27" s="433">
        <v>100.052081575578</v>
      </c>
      <c r="J27" s="433">
        <v>82.885595806997</v>
      </c>
      <c r="K27" s="433">
        <v>73.2704395586872</v>
      </c>
      <c r="L27" s="433">
        <v>67.791865782913</v>
      </c>
      <c r="M27" s="433">
        <v>56.5078786854074</v>
      </c>
      <c r="N27" s="433">
        <v>51.7922911088225</v>
      </c>
      <c r="O27" s="433">
        <v>52.9433103123877</v>
      </c>
      <c r="P27" s="433">
        <v>40.9020726602845</v>
      </c>
      <c r="Q27" s="433">
        <v>33.091</v>
      </c>
      <c r="R27" s="433">
        <v>30.0199896193173</v>
      </c>
      <c r="S27" s="433">
        <v>27.4150374030177</v>
      </c>
      <c r="T27" s="433">
        <v>27.1191307117393</v>
      </c>
      <c r="U27" s="433">
        <v>23.9189192564577</v>
      </c>
      <c r="V27" s="433">
        <v>21.2544526251316</v>
      </c>
      <c r="W27" s="433">
        <v>24.2368722037362</v>
      </c>
      <c r="X27" s="433">
        <v>17.3198479173017</v>
      </c>
      <c r="Y27" s="433">
        <v>16.0950418553167</v>
      </c>
      <c r="Z27" s="433">
        <v>16.0481688189365</v>
      </c>
      <c r="AA27" s="433">
        <v>9.31208529999012</v>
      </c>
      <c r="AB27" s="433">
        <v>27.4723752316949</v>
      </c>
      <c r="AC27" s="433">
        <v>28.1012052816898</v>
      </c>
      <c r="AD27" s="433">
        <v>8.70577722746942</v>
      </c>
      <c r="AE27" s="433">
        <v>10.7302169047261</v>
      </c>
      <c r="AF27" s="433">
        <v>10.1021073172721</v>
      </c>
      <c r="AG27" s="433">
        <v>10.9684490070546</v>
      </c>
      <c r="AH27" s="433">
        <v>6.94606204288217</v>
      </c>
      <c r="AI27" s="433">
        <v>7.94811702408914</v>
      </c>
      <c r="AJ27" s="433">
        <v>12.01154935352</v>
      </c>
      <c r="AK27" s="460">
        <v>10.7441173305908</v>
      </c>
      <c r="AL27" s="457">
        <v>-0.107961720557002</v>
      </c>
      <c r="AM27" s="457">
        <v>-0.0285569297942744</v>
      </c>
      <c r="AN27" s="457">
        <v>0.0141737643866313</v>
      </c>
    </row>
    <row r="28" spans="8:8">
      <c r="A28" s="218" t="s">
        <v>153</v>
      </c>
      <c r="B28" s="433">
        <v>30.9109898507319</v>
      </c>
      <c r="C28" s="433">
        <v>35.8479012978101</v>
      </c>
      <c r="D28" s="433">
        <v>36.8022914144348</v>
      </c>
      <c r="E28" s="433">
        <v>36.09423751535</v>
      </c>
      <c r="F28" s="433">
        <v>36.6920909184906</v>
      </c>
      <c r="G28" s="433">
        <v>36.463</v>
      </c>
      <c r="H28" s="433">
        <v>37.6382</v>
      </c>
      <c r="I28" s="433">
        <v>30.5073</v>
      </c>
      <c r="J28" s="433">
        <v>23.218</v>
      </c>
      <c r="K28" s="433">
        <v>23.482</v>
      </c>
      <c r="L28" s="433">
        <v>25.072</v>
      </c>
      <c r="M28" s="433">
        <v>22.208</v>
      </c>
      <c r="N28" s="433">
        <v>20.998</v>
      </c>
      <c r="O28" s="433">
        <v>21.067</v>
      </c>
      <c r="P28" s="433">
        <v>21.168</v>
      </c>
      <c r="Q28" s="433">
        <v>19.881</v>
      </c>
      <c r="R28" s="433">
        <v>12.617</v>
      </c>
      <c r="S28" s="433">
        <v>11.792</v>
      </c>
      <c r="T28" s="433">
        <v>12.999040722221</v>
      </c>
      <c r="U28" s="433">
        <v>11.4335234999989</v>
      </c>
      <c r="V28" s="433">
        <v>9.10937713888829</v>
      </c>
      <c r="W28" s="433">
        <v>10.4360060555548</v>
      </c>
      <c r="X28" s="433">
        <v>6.26873005555502</v>
      </c>
      <c r="Y28" s="433">
        <v>3.67349555555533</v>
      </c>
      <c r="Z28" s="433">
        <v>7.18676624999977</v>
      </c>
      <c r="AA28" s="433">
        <v>1.9204433333331</v>
      </c>
      <c r="AB28" s="433">
        <v>1.66088497222203</v>
      </c>
      <c r="AC28" s="433">
        <v>2.06843830555539</v>
      </c>
      <c r="AD28" s="433">
        <v>0.690874333333194</v>
      </c>
      <c r="AE28" s="433">
        <v>0.875874333333194</v>
      </c>
      <c r="AF28" s="433">
        <v>2.38277433333319</v>
      </c>
      <c r="AG28" s="433">
        <v>3.69679347603244</v>
      </c>
      <c r="AH28" s="433">
        <v>2.03872599483204</v>
      </c>
      <c r="AI28" s="433">
        <v>0.862429</v>
      </c>
      <c r="AJ28" s="433">
        <v>0.818962028697939</v>
      </c>
      <c r="AK28" s="460">
        <v>0.836028956888361</v>
      </c>
      <c r="AL28" s="457">
        <v>0.0180505268251319</v>
      </c>
      <c r="AM28" s="457">
        <v>-0.195227690824401</v>
      </c>
      <c r="AN28" s="457">
        <v>0.00110289911127442</v>
      </c>
    </row>
    <row r="29" spans="8:8">
      <c r="A29" s="54" t="s">
        <v>154</v>
      </c>
      <c r="B29" s="436">
        <v>152.546878101549</v>
      </c>
      <c r="C29" s="436">
        <v>162.606619222017</v>
      </c>
      <c r="D29" s="436">
        <v>168.378167807312</v>
      </c>
      <c r="E29" s="436">
        <v>169.087446016364</v>
      </c>
      <c r="F29" s="436">
        <v>171.497515433867</v>
      </c>
      <c r="G29" s="436">
        <v>173.687793298355</v>
      </c>
      <c r="H29" s="436">
        <v>169.110614851875</v>
      </c>
      <c r="I29" s="436">
        <v>137.859731467316</v>
      </c>
      <c r="J29" s="436">
        <v>112.838572287796</v>
      </c>
      <c r="K29" s="436">
        <v>101.520794312953</v>
      </c>
      <c r="L29" s="436">
        <v>97.7241408357503</v>
      </c>
      <c r="M29" s="436">
        <v>82.9617978561889</v>
      </c>
      <c r="N29" s="436">
        <v>76.5570847303429</v>
      </c>
      <c r="O29" s="436">
        <v>77.6447765385481</v>
      </c>
      <c r="P29" s="436">
        <v>65.082428144634</v>
      </c>
      <c r="Q29" s="436">
        <v>55.6589495319891</v>
      </c>
      <c r="R29" s="436">
        <v>44.9683838561633</v>
      </c>
      <c r="S29" s="436">
        <v>42.2773547432911</v>
      </c>
      <c r="T29" s="436">
        <v>42.7122100427255</v>
      </c>
      <c r="U29" s="436">
        <v>36.5333967081259</v>
      </c>
      <c r="V29" s="436">
        <v>32.998020764285</v>
      </c>
      <c r="W29" s="436">
        <v>41.247050162567</v>
      </c>
      <c r="X29" s="436">
        <v>30.7419335797882</v>
      </c>
      <c r="Y29" s="436">
        <v>22.8494235084471</v>
      </c>
      <c r="Z29" s="436">
        <v>24.1191692327597</v>
      </c>
      <c r="AA29" s="436">
        <v>11.8525325573423</v>
      </c>
      <c r="AB29" s="436">
        <v>29.6762535446587</v>
      </c>
      <c r="AC29" s="436">
        <v>30.8856333852599</v>
      </c>
      <c r="AD29" s="436">
        <v>9.93166139080713</v>
      </c>
      <c r="AE29" s="436">
        <v>12.6233762475744</v>
      </c>
      <c r="AF29" s="436">
        <v>13.7238599000122</v>
      </c>
      <c r="AG29" s="436">
        <v>16.5852047186117</v>
      </c>
      <c r="AH29" s="436">
        <v>9.76677280288227</v>
      </c>
      <c r="AI29" s="436">
        <v>8.87354632789973</v>
      </c>
      <c r="AJ29" s="436">
        <v>12.8305113822179</v>
      </c>
      <c r="AK29" s="436">
        <v>11.5801462874792</v>
      </c>
      <c r="AL29" s="458">
        <v>-0.099918452234908</v>
      </c>
      <c r="AM29" s="458">
        <v>-0.0611673988506417</v>
      </c>
      <c r="AN29" s="458">
        <v>0.0152766634979057</v>
      </c>
    </row>
    <row r="30" spans="8:8">
      <c r="A30" s="218"/>
      <c r="B30" s="433"/>
      <c r="C30" s="433"/>
      <c r="D30" s="433"/>
      <c r="E30" s="433"/>
      <c r="F30" s="433"/>
      <c r="G30" s="433"/>
      <c r="H30" s="433"/>
      <c r="I30" s="433"/>
      <c r="J30" s="433"/>
      <c r="K30" s="433"/>
      <c r="L30" s="433"/>
      <c r="M30" s="433"/>
      <c r="N30" s="433"/>
      <c r="O30" s="433"/>
      <c r="P30" s="433"/>
      <c r="Q30" s="433"/>
      <c r="R30" s="433"/>
      <c r="S30" s="433"/>
      <c r="T30" s="433"/>
      <c r="U30" s="433"/>
      <c r="V30" s="433"/>
      <c r="W30" s="433"/>
      <c r="X30" s="433"/>
      <c r="Y30" s="433"/>
      <c r="Z30" s="433"/>
      <c r="AA30" s="433"/>
      <c r="AB30" s="433"/>
      <c r="AC30" s="433"/>
      <c r="AD30" s="433"/>
      <c r="AE30" s="433"/>
      <c r="AF30" s="433"/>
      <c r="AG30" s="433"/>
      <c r="AH30" s="433"/>
      <c r="AI30" s="433"/>
      <c r="AJ30" s="433"/>
      <c r="AK30" s="460"/>
      <c r="AL30" s="457"/>
      <c r="AM30" s="457"/>
      <c r="AN30" s="457"/>
    </row>
    <row r="31" spans="8:8">
      <c r="A31" s="218" t="s">
        <v>155</v>
      </c>
      <c r="B31" s="433">
        <v>19.1913626484087</v>
      </c>
      <c r="C31" s="433">
        <v>19.2776834928953</v>
      </c>
      <c r="D31" s="433">
        <v>23.6326643702148</v>
      </c>
      <c r="E31" s="433">
        <v>18.6199763276976</v>
      </c>
      <c r="F31" s="433">
        <v>18.2744269098523</v>
      </c>
      <c r="G31" s="433">
        <v>19.886968789581</v>
      </c>
      <c r="H31" s="433">
        <v>22.1110433879942</v>
      </c>
      <c r="I31" s="433">
        <v>20.7316968789533</v>
      </c>
      <c r="J31" s="433">
        <v>23.7733458387133</v>
      </c>
      <c r="K31" s="433">
        <v>26.76460502476</v>
      </c>
      <c r="L31" s="433">
        <v>29.3393611645146</v>
      </c>
      <c r="M31" s="433">
        <v>31.7396506089334</v>
      </c>
      <c r="N31" s="433">
        <v>32.0536334635466</v>
      </c>
      <c r="O31" s="433">
        <v>23.0299130501329</v>
      </c>
      <c r="P31" s="433">
        <v>27.3424400152996</v>
      </c>
      <c r="Q31" s="433">
        <v>33.4872572955877</v>
      </c>
      <c r="R31" s="433">
        <v>33.4741544408355</v>
      </c>
      <c r="S31" s="433">
        <v>31.6262140658963</v>
      </c>
      <c r="T31" s="433">
        <v>31.7062608900479</v>
      </c>
      <c r="U31" s="433">
        <v>35.6885699331538</v>
      </c>
      <c r="V31" s="433">
        <v>37.4026701482491</v>
      </c>
      <c r="W31" s="433">
        <v>49.1107401394084</v>
      </c>
      <c r="X31" s="433">
        <v>45.7015954312455</v>
      </c>
      <c r="Y31" s="433">
        <v>67.3966554654668</v>
      </c>
      <c r="Z31" s="433">
        <v>65.0663185385413</v>
      </c>
      <c r="AA31" s="433">
        <v>49.4842092082479</v>
      </c>
      <c r="AB31" s="433">
        <v>83.5995040688841</v>
      </c>
      <c r="AC31" s="433">
        <v>81.1917228507856</v>
      </c>
      <c r="AD31" s="433">
        <v>103.36656692139</v>
      </c>
      <c r="AE31" s="433">
        <v>63.5580370841753</v>
      </c>
      <c r="AF31" s="433">
        <v>56.2791822445435</v>
      </c>
      <c r="AG31" s="433">
        <v>39.703979963791</v>
      </c>
      <c r="AH31" s="433">
        <v>28.8727663701241</v>
      </c>
      <c r="AI31" s="433">
        <v>85.9326557039142</v>
      </c>
      <c r="AJ31" s="433">
        <v>82.4676159155466</v>
      </c>
      <c r="AK31" s="460">
        <v>82.0625747450578</v>
      </c>
      <c r="AL31" s="457">
        <v>-0.00763033887421882</v>
      </c>
      <c r="AM31" s="457">
        <v>0.0239829383342083</v>
      </c>
      <c r="AN31" s="457">
        <v>0.108257901845977</v>
      </c>
    </row>
    <row r="32" spans="8:8">
      <c r="A32" s="218" t="s">
        <v>161</v>
      </c>
      <c r="B32" s="433">
        <v>21.9014556526361</v>
      </c>
      <c r="C32" s="433">
        <v>24.8445834721959</v>
      </c>
      <c r="D32" s="433">
        <v>31.9298838209196</v>
      </c>
      <c r="E32" s="433">
        <v>35.5144476749948</v>
      </c>
      <c r="F32" s="433">
        <v>36.8957959334486</v>
      </c>
      <c r="G32" s="433">
        <v>39.1519035246007</v>
      </c>
      <c r="H32" s="433">
        <v>42.2400360351567</v>
      </c>
      <c r="I32" s="433">
        <v>49.5763808816099</v>
      </c>
      <c r="J32" s="433">
        <v>54.7930156132631</v>
      </c>
      <c r="K32" s="433">
        <v>55.5679352971076</v>
      </c>
      <c r="L32" s="433">
        <v>60.1196624628602</v>
      </c>
      <c r="M32" s="433">
        <v>62.6484782664261</v>
      </c>
      <c r="N32" s="433">
        <v>66.1937610663929</v>
      </c>
      <c r="O32" s="433">
        <v>72.5670812265596</v>
      </c>
      <c r="P32" s="433">
        <v>76.0977428674364</v>
      </c>
      <c r="Q32" s="433">
        <v>74.8449672105625</v>
      </c>
      <c r="R32" s="433">
        <v>69.4383473680332</v>
      </c>
      <c r="S32" s="433">
        <v>68.3992391435677</v>
      </c>
      <c r="T32" s="433">
        <v>75.2246401819437</v>
      </c>
      <c r="U32" s="433">
        <v>74.665688242289</v>
      </c>
      <c r="V32" s="433">
        <v>83.1230729866711</v>
      </c>
      <c r="W32" s="433">
        <v>91.7632697162317</v>
      </c>
      <c r="X32" s="433">
        <v>101.724925662942</v>
      </c>
      <c r="Y32" s="433">
        <v>103.491552080836</v>
      </c>
      <c r="Z32" s="433">
        <v>123.218086295139</v>
      </c>
      <c r="AA32" s="433">
        <v>139.163464020342</v>
      </c>
      <c r="AB32" s="433">
        <v>139.121523715948</v>
      </c>
      <c r="AC32" s="433">
        <v>145.828668490957</v>
      </c>
      <c r="AD32" s="433">
        <v>145.946934768267</v>
      </c>
      <c r="AE32" s="433">
        <v>168.777212178457</v>
      </c>
      <c r="AF32" s="433">
        <v>183.657174189675</v>
      </c>
      <c r="AG32" s="433">
        <v>178.467484768818</v>
      </c>
      <c r="AH32" s="433">
        <v>160.870818283797</v>
      </c>
      <c r="AI32" s="433">
        <v>143.74010884558</v>
      </c>
      <c r="AJ32" s="433">
        <v>136.595326198683</v>
      </c>
      <c r="AK32" s="460">
        <v>132.840872734053</v>
      </c>
      <c r="AL32" s="457">
        <v>-0.0301431006711919</v>
      </c>
      <c r="AM32" s="457">
        <v>0.0103599855276022</v>
      </c>
      <c r="AN32" s="457">
        <v>0.175245222395891</v>
      </c>
    </row>
    <row r="33" spans="8:8">
      <c r="A33" s="218" t="s">
        <v>162</v>
      </c>
      <c r="B33" s="459">
        <v>9.97082132564841E-4</v>
      </c>
      <c r="C33" s="459">
        <v>0.00106878242074928</v>
      </c>
      <c r="D33" s="459">
        <v>0.00113600144092219</v>
      </c>
      <c r="E33" s="459">
        <v>0.00123682997118156</v>
      </c>
      <c r="F33" s="459">
        <v>0.00129508645533141</v>
      </c>
      <c r="G33" s="459">
        <v>0.00141832132564841</v>
      </c>
      <c r="H33" s="459">
        <v>0.00144072766570605</v>
      </c>
      <c r="I33" s="459">
        <v>0.00155051873198847</v>
      </c>
      <c r="J33" s="459">
        <v>0.00180595100864553</v>
      </c>
      <c r="K33" s="459">
        <v>0.00197175792507205</v>
      </c>
      <c r="L33" s="459">
        <v>0.00173873198847262</v>
      </c>
      <c r="M33" s="459">
        <v>0.0020053674351585</v>
      </c>
      <c r="N33" s="459">
        <v>0.00263050432276657</v>
      </c>
      <c r="O33" s="459">
        <v>0.00273133285302594</v>
      </c>
      <c r="P33" s="459">
        <v>0.00281871757925072</v>
      </c>
      <c r="Q33" s="459">
        <v>0.00276494236311239</v>
      </c>
      <c r="R33" s="459">
        <v>0.00270668587896254</v>
      </c>
      <c r="S33" s="459">
        <v>0.00290162103746398</v>
      </c>
      <c r="T33" s="459">
        <v>0.00304054034582133</v>
      </c>
      <c r="U33" s="459">
        <v>0.00274253602305476</v>
      </c>
      <c r="V33" s="459">
        <v>0.00290386167146974</v>
      </c>
      <c r="W33" s="459">
        <v>0.00304054034582133</v>
      </c>
      <c r="X33" s="459">
        <v>0.00317721902017291</v>
      </c>
      <c r="Y33" s="459">
        <v>0.00329597262247839</v>
      </c>
      <c r="Z33" s="459">
        <v>0.00322427233429395</v>
      </c>
      <c r="AA33" s="459">
        <v>0.00323771613832853</v>
      </c>
      <c r="AB33" s="459">
        <v>0.00311</v>
      </c>
      <c r="AC33" s="459">
        <v>0.00335</v>
      </c>
      <c r="AD33" s="459">
        <v>0.00313</v>
      </c>
      <c r="AE33" s="459">
        <v>0.00407</v>
      </c>
      <c r="AF33" s="459">
        <v>0.00336</v>
      </c>
      <c r="AG33" s="459">
        <v>0.0034</v>
      </c>
      <c r="AH33" s="459">
        <v>0.00331</v>
      </c>
      <c r="AI33" s="459">
        <v>0.003217767</v>
      </c>
      <c r="AJ33" s="459">
        <v>0.003217767</v>
      </c>
      <c r="AK33" s="460">
        <v>0.00305</v>
      </c>
      <c r="AL33" s="461">
        <v>-0.0547274968427898</v>
      </c>
      <c r="AM33" s="461">
        <v>-2.01944734775195E-4</v>
      </c>
      <c r="AN33" s="461">
        <v>4.02359542892744E-6</v>
      </c>
    </row>
    <row r="34" spans="8:8">
      <c r="A34" s="218" t="s">
        <v>163</v>
      </c>
      <c r="B34" s="459">
        <v>48.5727550611773</v>
      </c>
      <c r="C34" s="459">
        <v>51.4042942810867</v>
      </c>
      <c r="D34" s="459">
        <v>52.6202121988153</v>
      </c>
      <c r="E34" s="459">
        <v>54.4822382769679</v>
      </c>
      <c r="F34" s="459">
        <v>53.2487792331551</v>
      </c>
      <c r="G34" s="459">
        <v>53.8686558</v>
      </c>
      <c r="H34" s="459">
        <v>41.8100108</v>
      </c>
      <c r="I34" s="459">
        <v>49.4191118</v>
      </c>
      <c r="J34" s="459">
        <v>51.337453</v>
      </c>
      <c r="K34" s="459">
        <v>56.4859668</v>
      </c>
      <c r="L34" s="459">
        <v>58.430124</v>
      </c>
      <c r="M34" s="459">
        <v>58.100266</v>
      </c>
      <c r="N34" s="459">
        <v>63.3766298</v>
      </c>
      <c r="O34" s="459">
        <v>75.2191428</v>
      </c>
      <c r="P34" s="459">
        <v>82.4770698</v>
      </c>
      <c r="Q34" s="459">
        <v>86.7578284</v>
      </c>
      <c r="R34" s="459">
        <v>91.517525</v>
      </c>
      <c r="S34" s="459">
        <v>101.707123203052</v>
      </c>
      <c r="T34" s="459">
        <v>98.4745413938965</v>
      </c>
      <c r="U34" s="459">
        <v>98.9151782</v>
      </c>
      <c r="V34" s="459">
        <v>93.8416288933428</v>
      </c>
      <c r="W34" s="459">
        <v>91.6665403882614</v>
      </c>
      <c r="X34" s="459">
        <v>100.007544077209</v>
      </c>
      <c r="Y34" s="459">
        <v>103.326653841715</v>
      </c>
      <c r="Z34" s="459">
        <v>102.920616540558</v>
      </c>
      <c r="AA34" s="459">
        <v>103.173291251833</v>
      </c>
      <c r="AB34" s="459">
        <v>107.852778385177</v>
      </c>
      <c r="AC34" s="459">
        <v>122.3526898396</v>
      </c>
      <c r="AD34" s="459">
        <v>122.671004517551</v>
      </c>
      <c r="AE34" s="459">
        <v>129.444639232229</v>
      </c>
      <c r="AF34" s="459">
        <v>125.063542751163</v>
      </c>
      <c r="AG34" s="459">
        <v>119.786075718874</v>
      </c>
      <c r="AH34" s="459">
        <v>130.17002273394</v>
      </c>
      <c r="AI34" s="459">
        <v>128.349868110711</v>
      </c>
      <c r="AJ34" s="459">
        <v>144.840650964908</v>
      </c>
      <c r="AK34" s="460">
        <v>142.561970741785</v>
      </c>
      <c r="AL34" s="461">
        <v>-0.0184215811418252</v>
      </c>
      <c r="AM34" s="461">
        <v>0.0347580384776676</v>
      </c>
      <c r="AN34" s="461">
        <v>0.188069407808371</v>
      </c>
    </row>
    <row r="35" spans="8:8">
      <c r="A35" s="54" t="s">
        <v>164</v>
      </c>
      <c r="B35" s="436">
        <v>89.6665704443547</v>
      </c>
      <c r="C35" s="436">
        <v>95.5276300285987</v>
      </c>
      <c r="D35" s="436">
        <v>108.183896391391</v>
      </c>
      <c r="E35" s="436">
        <v>108.617899109632</v>
      </c>
      <c r="F35" s="436">
        <v>108.420297162911</v>
      </c>
      <c r="G35" s="436">
        <v>112.908946435507</v>
      </c>
      <c r="H35" s="436">
        <v>106.162530950817</v>
      </c>
      <c r="I35" s="436">
        <v>119.728740079295</v>
      </c>
      <c r="J35" s="436">
        <v>129.905620402985</v>
      </c>
      <c r="K35" s="436">
        <v>138.820478879793</v>
      </c>
      <c r="L35" s="436">
        <v>147.890886359363</v>
      </c>
      <c r="M35" s="436">
        <v>152.490400242795</v>
      </c>
      <c r="N35" s="436">
        <v>161.626654834262</v>
      </c>
      <c r="O35" s="436">
        <v>170.818868409546</v>
      </c>
      <c r="P35" s="436">
        <v>185.920071400315</v>
      </c>
      <c r="Q35" s="436">
        <v>195.092817848513</v>
      </c>
      <c r="R35" s="436">
        <v>194.432733494748</v>
      </c>
      <c r="S35" s="436">
        <v>201.735478033553</v>
      </c>
      <c r="T35" s="436">
        <v>205.408483006234</v>
      </c>
      <c r="U35" s="436">
        <v>209.272178911466</v>
      </c>
      <c r="V35" s="436">
        <v>214.370275889934</v>
      </c>
      <c r="W35" s="436">
        <v>232.543590784247</v>
      </c>
      <c r="X35" s="436">
        <v>247.437242390417</v>
      </c>
      <c r="Y35" s="436">
        <v>274.218157360641</v>
      </c>
      <c r="Z35" s="436">
        <v>291.208245646573</v>
      </c>
      <c r="AA35" s="436">
        <v>291.824202196561</v>
      </c>
      <c r="AB35" s="436">
        <v>330.576916170008</v>
      </c>
      <c r="AC35" s="436">
        <v>349.376431181342</v>
      </c>
      <c r="AD35" s="436">
        <v>371.987636207207</v>
      </c>
      <c r="AE35" s="436">
        <v>361.783958494862</v>
      </c>
      <c r="AF35" s="436">
        <v>365.003259185381</v>
      </c>
      <c r="AG35" s="436">
        <v>337.960940451483</v>
      </c>
      <c r="AH35" s="436">
        <v>319.916917387861</v>
      </c>
      <c r="AI35" s="436">
        <v>358.025850427206</v>
      </c>
      <c r="AJ35" s="436">
        <v>363.906810846137</v>
      </c>
      <c r="AK35" s="436">
        <v>357.468468220895</v>
      </c>
      <c r="AL35" s="458">
        <v>-0.0203761848036945</v>
      </c>
      <c r="AM35" s="458">
        <v>0.0225361050446096</v>
      </c>
      <c r="AN35" s="458">
        <v>0.471576555645668</v>
      </c>
    </row>
    <row r="36" spans="8:8">
      <c r="A36" s="218"/>
      <c r="B36" s="459"/>
      <c r="C36" s="459"/>
      <c r="D36" s="459"/>
      <c r="E36" s="459"/>
      <c r="F36" s="459"/>
      <c r="G36" s="459"/>
      <c r="H36" s="459"/>
      <c r="I36" s="459"/>
      <c r="J36" s="459"/>
      <c r="K36" s="459"/>
      <c r="L36" s="459"/>
      <c r="M36" s="459"/>
      <c r="N36" s="459"/>
      <c r="O36" s="459"/>
      <c r="P36" s="459"/>
      <c r="Q36" s="459"/>
      <c r="R36" s="459"/>
      <c r="S36" s="459"/>
      <c r="T36" s="459"/>
      <c r="U36" s="459"/>
      <c r="V36" s="459"/>
      <c r="W36" s="459"/>
      <c r="X36" s="459"/>
      <c r="Y36" s="459"/>
      <c r="Z36" s="459"/>
      <c r="AA36" s="459"/>
      <c r="AB36" s="459"/>
      <c r="AC36" s="459"/>
      <c r="AD36" s="459"/>
      <c r="AE36" s="459"/>
      <c r="AF36" s="459"/>
      <c r="AG36" s="459"/>
      <c r="AH36" s="459"/>
      <c r="AI36" s="459"/>
      <c r="AJ36" s="459"/>
      <c r="AK36" s="460"/>
      <c r="AL36" s="461"/>
      <c r="AM36" s="461"/>
      <c r="AN36" s="461"/>
    </row>
    <row r="37" spans="8:8">
      <c r="A37" s="218" t="s">
        <v>166</v>
      </c>
      <c r="B37" s="459">
        <v>11.869</v>
      </c>
      <c r="C37" s="459">
        <v>13.2</v>
      </c>
      <c r="D37" s="459">
        <v>14.969</v>
      </c>
      <c r="E37" s="459">
        <v>16.728</v>
      </c>
      <c r="F37" s="459">
        <v>17.4125</v>
      </c>
      <c r="G37" s="459">
        <v>15.5535</v>
      </c>
      <c r="H37" s="459">
        <v>12.9535</v>
      </c>
      <c r="I37" s="459">
        <v>12.2425</v>
      </c>
      <c r="J37" s="459">
        <v>10.472</v>
      </c>
      <c r="K37" s="459">
        <v>8.5305</v>
      </c>
      <c r="L37" s="459">
        <v>9.01</v>
      </c>
      <c r="M37" s="459">
        <v>10.5725</v>
      </c>
      <c r="N37" s="459">
        <v>12.3335</v>
      </c>
      <c r="O37" s="459">
        <v>16.063</v>
      </c>
      <c r="P37" s="459">
        <v>15.0515</v>
      </c>
      <c r="Q37" s="459">
        <v>16.8719428653669</v>
      </c>
      <c r="R37" s="459">
        <v>17.6477597822142</v>
      </c>
      <c r="S37" s="459">
        <v>14.5772976162379</v>
      </c>
      <c r="T37" s="459">
        <v>14.9358108445255</v>
      </c>
      <c r="U37" s="459">
        <v>10.4680542652347</v>
      </c>
      <c r="V37" s="459">
        <v>15.0026011321048</v>
      </c>
      <c r="W37" s="459">
        <v>15.2106146408942</v>
      </c>
      <c r="X37" s="459">
        <v>15.774240940911</v>
      </c>
      <c r="Y37" s="459">
        <v>19.0332514091449</v>
      </c>
      <c r="Z37" s="459">
        <v>23.2812397154507</v>
      </c>
      <c r="AA37" s="459">
        <v>22.1079615533204</v>
      </c>
      <c r="AB37" s="459">
        <v>19.1180904915669</v>
      </c>
      <c r="AC37" s="459">
        <v>23.6006743649359</v>
      </c>
      <c r="AD37" s="459">
        <v>29.8924653493106</v>
      </c>
      <c r="AE37" s="459">
        <v>35.10107823849</v>
      </c>
      <c r="AF37" s="459">
        <v>39.7751375454896</v>
      </c>
      <c r="AG37" s="459">
        <v>36.59636351459</v>
      </c>
      <c r="AH37" s="459">
        <v>27.6339343063539</v>
      </c>
      <c r="AI37" s="459">
        <v>23.7722519305108</v>
      </c>
      <c r="AJ37" s="459">
        <v>27.4178560430733</v>
      </c>
      <c r="AK37" s="460">
        <v>25.7750444473055</v>
      </c>
      <c r="AL37" s="461">
        <v>-0.0624861116706154</v>
      </c>
      <c r="AM37" s="461">
        <v>0.016489130304107</v>
      </c>
      <c r="AN37" s="461">
        <v>0.0340027380388786</v>
      </c>
    </row>
    <row r="38" spans="8:8">
      <c r="A38" s="218" t="s">
        <v>168</v>
      </c>
      <c r="B38" s="459">
        <v>0.042</v>
      </c>
      <c r="C38" s="459">
        <v>0.042</v>
      </c>
      <c r="D38" s="459">
        <v>0.042</v>
      </c>
      <c r="E38" s="459">
        <v>0.051</v>
      </c>
      <c r="F38" s="459">
        <v>0.0</v>
      </c>
      <c r="G38" s="459">
        <v>0.0</v>
      </c>
      <c r="H38" s="459">
        <v>0.0</v>
      </c>
      <c r="I38" s="459">
        <v>0.0</v>
      </c>
      <c r="J38" s="459">
        <v>0.0</v>
      </c>
      <c r="K38" s="459">
        <v>0.0</v>
      </c>
      <c r="L38" s="459">
        <v>0.0</v>
      </c>
      <c r="M38" s="459">
        <v>0.0</v>
      </c>
      <c r="N38" s="459">
        <v>0.0</v>
      </c>
      <c r="O38" s="459">
        <v>0.0</v>
      </c>
      <c r="P38" s="459">
        <v>0.0</v>
      </c>
      <c r="Q38" s="459">
        <v>0.0</v>
      </c>
      <c r="R38" s="459">
        <v>0.0</v>
      </c>
      <c r="S38" s="459">
        <v>0.0</v>
      </c>
      <c r="T38" s="459">
        <v>0.0</v>
      </c>
      <c r="U38" s="459">
        <v>0.0</v>
      </c>
      <c r="V38" s="459">
        <v>0.0</v>
      </c>
      <c r="W38" s="459">
        <v>0.0</v>
      </c>
      <c r="X38" s="459">
        <v>1.153</v>
      </c>
      <c r="Y38" s="459">
        <v>0.143</v>
      </c>
      <c r="Z38" s="459">
        <v>0.049</v>
      </c>
      <c r="AA38" s="459">
        <v>0.197</v>
      </c>
      <c r="AB38" s="459">
        <v>0.709</v>
      </c>
      <c r="AC38" s="459">
        <v>1.904</v>
      </c>
      <c r="AD38" s="459">
        <v>3.621</v>
      </c>
      <c r="AE38" s="459">
        <v>3.709</v>
      </c>
      <c r="AF38" s="459">
        <v>3.98817204301075</v>
      </c>
      <c r="AG38" s="459">
        <v>4.23225806451613</v>
      </c>
      <c r="AH38" s="459">
        <v>0.0311827956989247</v>
      </c>
      <c r="AI38" s="459">
        <v>0.126881720430108</v>
      </c>
      <c r="AJ38" s="459">
        <v>1.29247311827957</v>
      </c>
      <c r="AK38" s="460">
        <v>1.42795698924731</v>
      </c>
      <c r="AL38" s="461">
        <v>0.101806642844803</v>
      </c>
      <c r="AM38" s="461">
        <v>0.38714718189207</v>
      </c>
      <c r="AN38" s="461">
        <v>0.0018837774474231</v>
      </c>
    </row>
    <row r="39" spans="8:8">
      <c r="A39" s="218" t="s">
        <v>216</v>
      </c>
      <c r="B39" s="459">
        <v>22.3845800726469</v>
      </c>
      <c r="C39" s="459">
        <v>23.942147952611</v>
      </c>
      <c r="D39" s="459">
        <v>23.67258900345</v>
      </c>
      <c r="E39" s="459">
        <v>25.8338846317701</v>
      </c>
      <c r="F39" s="459">
        <v>25.9253819145752</v>
      </c>
      <c r="G39" s="459">
        <v>27.4531233538285</v>
      </c>
      <c r="H39" s="459">
        <v>29.1331206195627</v>
      </c>
      <c r="I39" s="459">
        <v>30.3870922724091</v>
      </c>
      <c r="J39" s="459">
        <v>31.3260157623982</v>
      </c>
      <c r="K39" s="459">
        <v>31.2870202523721</v>
      </c>
      <c r="L39" s="459">
        <v>27.1668568744681</v>
      </c>
      <c r="M39" s="459">
        <v>26.791063618952</v>
      </c>
      <c r="N39" s="459">
        <v>26.2363249965249</v>
      </c>
      <c r="O39" s="459">
        <v>27.0291456994339</v>
      </c>
      <c r="P39" s="459">
        <v>29.8721001670288</v>
      </c>
      <c r="Q39" s="459">
        <v>29.6513900832559</v>
      </c>
      <c r="R39" s="459">
        <v>29.7608442494133</v>
      </c>
      <c r="S39" s="459">
        <v>32.1244686311989</v>
      </c>
      <c r="T39" s="459">
        <v>33.2272768197412</v>
      </c>
      <c r="U39" s="459">
        <v>35.6978771467537</v>
      </c>
      <c r="V39" s="459">
        <v>37.21781380689</v>
      </c>
      <c r="W39" s="459">
        <v>39.7969098347716</v>
      </c>
      <c r="X39" s="459">
        <v>41.6312738501956</v>
      </c>
      <c r="Y39" s="459">
        <v>45.1676735443648</v>
      </c>
      <c r="Z39" s="459">
        <v>47.4163017337728</v>
      </c>
      <c r="AA39" s="459">
        <v>44.90732892832</v>
      </c>
      <c r="AB39" s="459">
        <v>39.2790870117726</v>
      </c>
      <c r="AC39" s="459">
        <v>46.1531939227854</v>
      </c>
      <c r="AD39" s="459">
        <v>49.5472644228199</v>
      </c>
      <c r="AE39" s="459">
        <v>49.5690297016559</v>
      </c>
      <c r="AF39" s="459">
        <v>52.516836855038</v>
      </c>
      <c r="AG39" s="459">
        <v>46.7274773442128</v>
      </c>
      <c r="AH39" s="459">
        <v>47.4319789930865</v>
      </c>
      <c r="AI39" s="459">
        <v>47.7256241026372</v>
      </c>
      <c r="AJ39" s="459">
        <v>47.2357296778769</v>
      </c>
      <c r="AK39" s="460">
        <v>42.3518094968824</v>
      </c>
      <c r="AL39" s="461">
        <v>-0.105844358530791</v>
      </c>
      <c r="AM39" s="461">
        <v>-3.81476927645563E-4</v>
      </c>
      <c r="AN39" s="461">
        <v>0.0558709990486759</v>
      </c>
    </row>
    <row r="40" spans="8:8">
      <c r="A40" s="54" t="s">
        <v>174</v>
      </c>
      <c r="B40" s="436">
        <v>34.2955800726469</v>
      </c>
      <c r="C40" s="436">
        <v>37.184147952611</v>
      </c>
      <c r="D40" s="436">
        <v>38.68358900345</v>
      </c>
      <c r="E40" s="436">
        <v>42.6128846317701</v>
      </c>
      <c r="F40" s="436">
        <v>43.3378819145752</v>
      </c>
      <c r="G40" s="436">
        <v>43.0066233538285</v>
      </c>
      <c r="H40" s="436">
        <v>42.0866206195627</v>
      </c>
      <c r="I40" s="436">
        <v>42.6295922724091</v>
      </c>
      <c r="J40" s="436">
        <v>41.7980157623982</v>
      </c>
      <c r="K40" s="436">
        <v>39.8175202523721</v>
      </c>
      <c r="L40" s="436">
        <v>36.1768568744681</v>
      </c>
      <c r="M40" s="436">
        <v>37.363563618952</v>
      </c>
      <c r="N40" s="436">
        <v>38.5698249965249</v>
      </c>
      <c r="O40" s="436">
        <v>43.0921456994339</v>
      </c>
      <c r="P40" s="436">
        <v>44.9236001670288</v>
      </c>
      <c r="Q40" s="436">
        <v>46.5233329486228</v>
      </c>
      <c r="R40" s="436">
        <v>47.4086040316275</v>
      </c>
      <c r="S40" s="436">
        <v>46.7017662474368</v>
      </c>
      <c r="T40" s="436">
        <v>48.1630876642667</v>
      </c>
      <c r="U40" s="436">
        <v>46.1659314119883</v>
      </c>
      <c r="V40" s="436">
        <v>52.2204149389947</v>
      </c>
      <c r="W40" s="436">
        <v>55.0075244756658</v>
      </c>
      <c r="X40" s="436">
        <v>58.5585147911066</v>
      </c>
      <c r="Y40" s="436">
        <v>64.3439249535097</v>
      </c>
      <c r="Z40" s="436">
        <v>70.7465414492236</v>
      </c>
      <c r="AA40" s="436">
        <v>67.2122904816404</v>
      </c>
      <c r="AB40" s="436">
        <v>59.1061775033396</v>
      </c>
      <c r="AC40" s="436">
        <v>71.6578682877213</v>
      </c>
      <c r="AD40" s="436">
        <v>83.0607297721305</v>
      </c>
      <c r="AE40" s="436">
        <v>88.3791079401459</v>
      </c>
      <c r="AF40" s="436">
        <v>96.2801464435384</v>
      </c>
      <c r="AG40" s="436">
        <v>87.5560989233189</v>
      </c>
      <c r="AH40" s="436">
        <v>75.0970960951394</v>
      </c>
      <c r="AI40" s="436">
        <v>71.6247577535782</v>
      </c>
      <c r="AJ40" s="436">
        <v>75.9460588392297</v>
      </c>
      <c r="AK40" s="436">
        <v>69.5548109334351</v>
      </c>
      <c r="AL40" s="458">
        <v>-0.0866574049189016</v>
      </c>
      <c r="AM40" s="458">
        <v>0.00711717605966422</v>
      </c>
      <c r="AN40" s="458">
        <v>0.0917575145349776</v>
      </c>
    </row>
    <row r="41" spans="8:8">
      <c r="A41" s="218"/>
      <c r="B41" s="433"/>
      <c r="C41" s="433"/>
      <c r="D41" s="433"/>
      <c r="E41" s="433"/>
      <c r="F41" s="433"/>
      <c r="G41" s="433"/>
      <c r="H41" s="433"/>
      <c r="I41" s="433"/>
      <c r="J41" s="433"/>
      <c r="K41" s="433"/>
      <c r="L41" s="433"/>
      <c r="M41" s="433"/>
      <c r="N41" s="433"/>
      <c r="O41" s="433"/>
      <c r="P41" s="433"/>
      <c r="Q41" s="433"/>
      <c r="R41" s="433"/>
      <c r="S41" s="433"/>
      <c r="T41" s="433"/>
      <c r="U41" s="433"/>
      <c r="V41" s="433"/>
      <c r="W41" s="433"/>
      <c r="X41" s="433"/>
      <c r="Y41" s="433"/>
      <c r="Z41" s="433"/>
      <c r="AA41" s="433"/>
      <c r="AB41" s="433"/>
      <c r="AC41" s="433"/>
      <c r="AD41" s="433"/>
      <c r="AE41" s="433"/>
      <c r="AF41" s="433"/>
      <c r="AG41" s="433"/>
      <c r="AH41" s="433"/>
      <c r="AI41" s="433"/>
      <c r="AJ41" s="433"/>
      <c r="AK41" s="460"/>
      <c r="AL41" s="457"/>
      <c r="AM41" s="457"/>
      <c r="AN41" s="457"/>
    </row>
    <row r="42" spans="8:8">
      <c r="A42" s="218" t="s">
        <v>175</v>
      </c>
      <c r="B42" s="433">
        <v>4.667</v>
      </c>
      <c r="C42" s="433">
        <v>3.771</v>
      </c>
      <c r="D42" s="433">
        <v>2.799</v>
      </c>
      <c r="E42" s="433">
        <v>2.444</v>
      </c>
      <c r="F42" s="433">
        <v>3.024</v>
      </c>
      <c r="G42" s="433">
        <v>3.474</v>
      </c>
      <c r="H42" s="433">
        <v>2.879</v>
      </c>
      <c r="I42" s="433">
        <v>2.3915</v>
      </c>
      <c r="J42" s="433">
        <v>2.3705</v>
      </c>
      <c r="K42" s="433">
        <v>2.529</v>
      </c>
      <c r="L42" s="433">
        <v>2.7715</v>
      </c>
      <c r="M42" s="433">
        <v>2.49</v>
      </c>
      <c r="N42" s="433">
        <v>1.998</v>
      </c>
      <c r="O42" s="433">
        <v>1.775</v>
      </c>
      <c r="P42" s="433">
        <v>1.7565</v>
      </c>
      <c r="Q42" s="433">
        <v>1.914</v>
      </c>
      <c r="R42" s="433">
        <v>2.245</v>
      </c>
      <c r="S42" s="433">
        <v>2.0535</v>
      </c>
      <c r="T42" s="433">
        <v>1.52485</v>
      </c>
      <c r="U42" s="433">
        <v>2.11485</v>
      </c>
      <c r="V42" s="433">
        <v>2.9495</v>
      </c>
      <c r="W42" s="433">
        <v>2.9755</v>
      </c>
      <c r="X42" s="433">
        <v>3.4755</v>
      </c>
      <c r="Y42" s="433">
        <v>3.723</v>
      </c>
      <c r="Z42" s="433">
        <v>3.2474</v>
      </c>
      <c r="AA42" s="433">
        <v>3.1003</v>
      </c>
      <c r="AB42" s="433">
        <v>2.89815</v>
      </c>
      <c r="AC42" s="433">
        <v>3.5834</v>
      </c>
      <c r="AD42" s="433">
        <v>4.73835</v>
      </c>
      <c r="AE42" s="433">
        <v>5.920425</v>
      </c>
      <c r="AF42" s="433">
        <v>6.16216951401092</v>
      </c>
      <c r="AG42" s="433">
        <v>5.71823474824187</v>
      </c>
      <c r="AH42" s="433">
        <v>5.27283631081897</v>
      </c>
      <c r="AI42" s="433">
        <v>4.90119366816221</v>
      </c>
      <c r="AJ42" s="433">
        <v>4.72720842598344</v>
      </c>
      <c r="AK42" s="460">
        <v>4.50636680248607</v>
      </c>
      <c r="AL42" s="457">
        <v>-0.0493217307318711</v>
      </c>
      <c r="AM42" s="457">
        <v>0.0382618498263221</v>
      </c>
      <c r="AN42" s="457">
        <v>0.00594485143198469</v>
      </c>
    </row>
    <row r="43" spans="8:8">
      <c r="A43" s="218" t="s">
        <v>177</v>
      </c>
      <c r="B43" s="433">
        <v>56.685</v>
      </c>
      <c r="C43" s="433">
        <v>53.678</v>
      </c>
      <c r="D43" s="433">
        <v>54.644</v>
      </c>
      <c r="E43" s="433">
        <v>60.336</v>
      </c>
      <c r="F43" s="433">
        <v>57.632</v>
      </c>
      <c r="G43" s="433">
        <v>50.366</v>
      </c>
      <c r="H43" s="433">
        <v>51.923</v>
      </c>
      <c r="I43" s="433">
        <v>53.21</v>
      </c>
      <c r="J43" s="433">
        <v>65.454</v>
      </c>
      <c r="K43" s="433">
        <v>48.199</v>
      </c>
      <c r="L43" s="433">
        <v>55.094</v>
      </c>
      <c r="M43" s="433">
        <v>50.351</v>
      </c>
      <c r="N43" s="433">
        <v>47.115</v>
      </c>
      <c r="O43" s="433">
        <v>53.392</v>
      </c>
      <c r="P43" s="433">
        <v>50.261</v>
      </c>
      <c r="Q43" s="433">
        <v>47.268</v>
      </c>
      <c r="R43" s="433">
        <v>48.517</v>
      </c>
      <c r="S43" s="433">
        <v>50.704</v>
      </c>
      <c r="T43" s="433">
        <v>54.825</v>
      </c>
      <c r="U43" s="433">
        <v>65.534</v>
      </c>
      <c r="V43" s="433">
        <v>50.513</v>
      </c>
      <c r="W43" s="433">
        <v>37.917</v>
      </c>
      <c r="X43" s="433">
        <v>28.094</v>
      </c>
      <c r="Y43" s="433">
        <v>18.809</v>
      </c>
      <c r="Z43" s="433">
        <v>12.124</v>
      </c>
      <c r="AA43" s="433">
        <v>14.856</v>
      </c>
      <c r="AB43" s="433">
        <v>12.13</v>
      </c>
      <c r="AC43" s="433">
        <v>10.937</v>
      </c>
      <c r="AD43" s="433">
        <v>10.013</v>
      </c>
      <c r="AE43" s="433">
        <v>9.517</v>
      </c>
      <c r="AF43" s="433">
        <v>9.679</v>
      </c>
      <c r="AG43" s="433">
        <v>10.367</v>
      </c>
      <c r="AH43" s="433">
        <v>9.868982</v>
      </c>
      <c r="AI43" s="433">
        <v>10.750364</v>
      </c>
      <c r="AJ43" s="433">
        <v>10.750364</v>
      </c>
      <c r="AK43" s="460">
        <v>11.4192793088429</v>
      </c>
      <c r="AL43" s="457">
        <v>0.0593203255398711</v>
      </c>
      <c r="AM43" s="457">
        <v>-0.0119527262689296</v>
      </c>
      <c r="AN43" s="457">
        <v>0.0150644459110512</v>
      </c>
    </row>
    <row r="44" spans="8:8">
      <c r="A44" s="218" t="s">
        <v>179</v>
      </c>
      <c r="B44" s="433">
        <v>11.868</v>
      </c>
      <c r="C44" s="433">
        <v>11.504</v>
      </c>
      <c r="D44" s="433">
        <v>12.351</v>
      </c>
      <c r="E44" s="433">
        <v>12.333</v>
      </c>
      <c r="F44" s="433">
        <v>12.805</v>
      </c>
      <c r="G44" s="433">
        <v>13.312</v>
      </c>
      <c r="H44" s="433">
        <v>13.444</v>
      </c>
      <c r="I44" s="433">
        <v>14.811</v>
      </c>
      <c r="J44" s="433">
        <v>14.208</v>
      </c>
      <c r="K44" s="433">
        <v>15.747</v>
      </c>
      <c r="L44" s="433">
        <v>16.826</v>
      </c>
      <c r="M44" s="433">
        <v>19.848</v>
      </c>
      <c r="N44" s="433">
        <v>20.889</v>
      </c>
      <c r="O44" s="433">
        <v>21.038</v>
      </c>
      <c r="P44" s="433">
        <v>24.802</v>
      </c>
      <c r="Q44" s="433">
        <v>29.163</v>
      </c>
      <c r="R44" s="433">
        <v>26.791</v>
      </c>
      <c r="S44" s="433">
        <v>27.929</v>
      </c>
      <c r="T44" s="433">
        <v>31.086</v>
      </c>
      <c r="U44" s="433">
        <v>28.269</v>
      </c>
      <c r="V44" s="433">
        <v>25.366</v>
      </c>
      <c r="W44" s="433">
        <v>19.0768691396426</v>
      </c>
      <c r="X44" s="433">
        <v>13.36339</v>
      </c>
      <c r="Y44" s="433">
        <v>15.266355</v>
      </c>
      <c r="Z44" s="433">
        <v>13.08314</v>
      </c>
      <c r="AA44" s="433">
        <v>10.7799825</v>
      </c>
      <c r="AB44" s="433">
        <v>9.3527675</v>
      </c>
      <c r="AC44" s="433">
        <v>10.07066</v>
      </c>
      <c r="AD44" s="433">
        <v>10.650093814821</v>
      </c>
      <c r="AE44" s="433">
        <v>11.3458324156078</v>
      </c>
      <c r="AF44" s="433">
        <v>9.12157557078991</v>
      </c>
      <c r="AG44" s="433">
        <v>9.30466666885297</v>
      </c>
      <c r="AH44" s="433">
        <v>8.62418992889697</v>
      </c>
      <c r="AI44" s="433">
        <v>6.19714345457296</v>
      </c>
      <c r="AJ44" s="433">
        <v>5.05123113292462</v>
      </c>
      <c r="AK44" s="460">
        <v>4.85509463900893</v>
      </c>
      <c r="AL44" s="457">
        <v>-0.0414555925682568</v>
      </c>
      <c r="AM44" s="457">
        <v>-0.0907809526123692</v>
      </c>
      <c r="AN44" s="457">
        <v>0.00640489724476277</v>
      </c>
    </row>
    <row r="45" spans="8:8">
      <c r="A45" s="218" t="s">
        <v>180</v>
      </c>
      <c r="B45" s="433">
        <v>6.57580878790135</v>
      </c>
      <c r="C45" s="433">
        <v>6.7487741284812</v>
      </c>
      <c r="D45" s="433">
        <v>7.80111842025395</v>
      </c>
      <c r="E45" s="433">
        <v>9.55896979833257</v>
      </c>
      <c r="F45" s="433">
        <v>10.7355027958549</v>
      </c>
      <c r="G45" s="433">
        <v>12.32408</v>
      </c>
      <c r="H45" s="433">
        <v>14.24383</v>
      </c>
      <c r="I45" s="433">
        <v>14.94006</v>
      </c>
      <c r="J45" s="433">
        <v>14.72373</v>
      </c>
      <c r="K45" s="433">
        <v>11.20074</v>
      </c>
      <c r="L45" s="433">
        <v>8.57921</v>
      </c>
      <c r="M45" s="433">
        <v>9.17187</v>
      </c>
      <c r="N45" s="433">
        <v>12.00631</v>
      </c>
      <c r="O45" s="433">
        <v>9.53041</v>
      </c>
      <c r="P45" s="433">
        <v>9.81549</v>
      </c>
      <c r="Q45" s="433">
        <v>12.504</v>
      </c>
      <c r="R45" s="433">
        <v>13.165</v>
      </c>
      <c r="S45" s="433">
        <v>16.314</v>
      </c>
      <c r="T45" s="433">
        <v>17.368</v>
      </c>
      <c r="U45" s="433">
        <v>18.56</v>
      </c>
      <c r="V45" s="433">
        <v>17.297</v>
      </c>
      <c r="W45" s="433">
        <v>17.748</v>
      </c>
      <c r="X45" s="433">
        <v>18.14</v>
      </c>
      <c r="Y45" s="433">
        <v>20.82529</v>
      </c>
      <c r="Z45" s="433">
        <v>19.8561</v>
      </c>
      <c r="AA45" s="433">
        <v>19.00679</v>
      </c>
      <c r="AB45" s="433">
        <v>22.85816</v>
      </c>
      <c r="AC45" s="433">
        <v>21.58321</v>
      </c>
      <c r="AD45" s="433">
        <v>20.362</v>
      </c>
      <c r="AE45" s="433">
        <v>23.03884</v>
      </c>
      <c r="AF45" s="433">
        <v>30.9109</v>
      </c>
      <c r="AG45" s="433">
        <v>20.79903</v>
      </c>
      <c r="AH45" s="433">
        <v>18.84849</v>
      </c>
      <c r="AI45" s="433">
        <v>17.94524</v>
      </c>
      <c r="AJ45" s="433">
        <v>10.582</v>
      </c>
      <c r="AK45" s="460">
        <v>6.76438553407</v>
      </c>
      <c r="AL45" s="457">
        <v>-0.36251147170844</v>
      </c>
      <c r="AM45" s="457">
        <v>-0.0609961334238471</v>
      </c>
      <c r="AN45" s="457">
        <v>0.00892365597193014</v>
      </c>
    </row>
    <row r="46" spans="8:8">
      <c r="A46" s="218" t="s">
        <v>181</v>
      </c>
      <c r="B46" s="433">
        <v>183.860232933953</v>
      </c>
      <c r="C46" s="433">
        <v>180.843109126713</v>
      </c>
      <c r="D46" s="433">
        <v>191.793023540393</v>
      </c>
      <c r="E46" s="433">
        <v>213.048859306163</v>
      </c>
      <c r="F46" s="433">
        <v>231.796310541705</v>
      </c>
      <c r="G46" s="433">
        <v>287.537855954082</v>
      </c>
      <c r="H46" s="433">
        <v>275.446557432548</v>
      </c>
      <c r="I46" s="433">
        <v>282.141486550261</v>
      </c>
      <c r="J46" s="433">
        <v>238.795988837976</v>
      </c>
      <c r="K46" s="433">
        <v>281.116873888749</v>
      </c>
      <c r="L46" s="433">
        <v>248.67469943559</v>
      </c>
      <c r="M46" s="433">
        <v>237.25818506101</v>
      </c>
      <c r="N46" s="433">
        <v>208.942806810439</v>
      </c>
      <c r="O46" s="433">
        <v>192.404351318057</v>
      </c>
      <c r="P46" s="433">
        <v>193.238116553227</v>
      </c>
      <c r="Q46" s="433">
        <v>179.43207488968</v>
      </c>
      <c r="R46" s="433">
        <v>150.989739550549</v>
      </c>
      <c r="S46" s="433">
        <v>170.170857937068</v>
      </c>
      <c r="T46" s="433">
        <v>182.61670842286</v>
      </c>
      <c r="U46" s="433">
        <v>167.173778406508</v>
      </c>
      <c r="V46" s="433">
        <v>182.594539331473</v>
      </c>
      <c r="W46" s="433">
        <v>152.306673785572</v>
      </c>
      <c r="X46" s="433">
        <v>182.672909186516</v>
      </c>
      <c r="Y46" s="433">
        <v>170.046178620211</v>
      </c>
      <c r="Z46" s="433">
        <v>104.456099783522</v>
      </c>
      <c r="AA46" s="433">
        <v>101.167278687475</v>
      </c>
      <c r="AB46" s="433">
        <v>160.876888384126</v>
      </c>
      <c r="AC46" s="433">
        <v>205.594451078341</v>
      </c>
      <c r="AD46" s="433">
        <v>164.960020415296</v>
      </c>
      <c r="AE46" s="433">
        <v>121.478590150775</v>
      </c>
      <c r="AF46" s="433">
        <v>103.559889964249</v>
      </c>
      <c r="AG46" s="433">
        <v>92.1860408602151</v>
      </c>
      <c r="AH46" s="433">
        <v>69.5044387096774</v>
      </c>
      <c r="AI46" s="433">
        <v>65.6149225806452</v>
      </c>
      <c r="AJ46" s="433">
        <v>53.4828666666667</v>
      </c>
      <c r="AK46" s="460">
        <v>41.5859559139785</v>
      </c>
      <c r="AL46" s="457">
        <v>-0.224567872509718</v>
      </c>
      <c r="AM46" s="457">
        <v>-0.064749202647117</v>
      </c>
      <c r="AN46" s="457">
        <v>0.0548606761059219</v>
      </c>
    </row>
    <row r="47" spans="8:8">
      <c r="A47" s="218" t="s">
        <v>182</v>
      </c>
      <c r="B47" s="459">
        <v>9.017</v>
      </c>
      <c r="C47" s="459">
        <v>9.187</v>
      </c>
      <c r="D47" s="459">
        <v>9.172</v>
      </c>
      <c r="E47" s="459">
        <v>9.39</v>
      </c>
      <c r="F47" s="459">
        <v>10.012</v>
      </c>
      <c r="G47" s="459">
        <v>10.555</v>
      </c>
      <c r="H47" s="459">
        <v>10.945</v>
      </c>
      <c r="I47" s="459">
        <v>10.586</v>
      </c>
      <c r="J47" s="459">
        <v>10.685</v>
      </c>
      <c r="K47" s="459">
        <v>9.744</v>
      </c>
      <c r="L47" s="459">
        <v>10.936</v>
      </c>
      <c r="M47" s="459">
        <v>11.094</v>
      </c>
      <c r="N47" s="459">
        <v>11.726</v>
      </c>
      <c r="O47" s="459">
        <v>11.31</v>
      </c>
      <c r="P47" s="459">
        <v>4.967</v>
      </c>
      <c r="Q47" s="459">
        <v>2.935</v>
      </c>
      <c r="R47" s="459">
        <v>3.362</v>
      </c>
      <c r="S47" s="459">
        <v>5.211</v>
      </c>
      <c r="T47" s="459">
        <v>3.4153</v>
      </c>
      <c r="U47" s="459">
        <v>2.78574</v>
      </c>
      <c r="V47" s="459">
        <v>2.66625</v>
      </c>
      <c r="W47" s="459">
        <v>2.287868</v>
      </c>
      <c r="X47" s="459">
        <v>2.713475</v>
      </c>
      <c r="Y47" s="459">
        <v>2.504106</v>
      </c>
      <c r="Z47" s="459">
        <v>2.670622</v>
      </c>
      <c r="AA47" s="459">
        <v>2.5384135</v>
      </c>
      <c r="AB47" s="459">
        <v>9.403106</v>
      </c>
      <c r="AC47" s="459">
        <v>6.6234038</v>
      </c>
      <c r="AD47" s="459">
        <v>3.03126</v>
      </c>
      <c r="AE47" s="459">
        <v>3.49</v>
      </c>
      <c r="AF47" s="459">
        <v>1.739</v>
      </c>
      <c r="AG47" s="459">
        <v>1.184</v>
      </c>
      <c r="AH47" s="459">
        <v>1.695</v>
      </c>
      <c r="AI47" s="459">
        <v>0.929</v>
      </c>
      <c r="AJ47" s="459">
        <v>1.0547726399876</v>
      </c>
      <c r="AK47" s="460">
        <v>0.934972639987602</v>
      </c>
      <c r="AL47" s="461">
        <v>-0.116000894805206</v>
      </c>
      <c r="AM47" s="461">
        <v>-0.0887141152624452</v>
      </c>
      <c r="AN47" s="461">
        <v>0.0012334267673529</v>
      </c>
    </row>
    <row r="48" spans="8:8" s="47" ht="10.2" customFormat="1">
      <c r="A48" s="218" t="s">
        <v>187</v>
      </c>
      <c r="B48" s="459">
        <v>17.444465</v>
      </c>
      <c r="C48" s="459">
        <v>12.301918</v>
      </c>
      <c r="D48" s="459">
        <v>2.406493</v>
      </c>
      <c r="E48" s="459">
        <v>8.81753</v>
      </c>
      <c r="F48" s="459">
        <v>11.171259</v>
      </c>
      <c r="G48" s="459">
        <v>13.307033</v>
      </c>
      <c r="H48" s="459">
        <v>20.21286</v>
      </c>
      <c r="I48" s="459">
        <v>23.145999</v>
      </c>
      <c r="J48" s="459">
        <v>25.328151</v>
      </c>
      <c r="K48" s="459">
        <v>37.600507</v>
      </c>
      <c r="L48" s="459">
        <v>29.563983</v>
      </c>
      <c r="M48" s="459">
        <v>29.838997</v>
      </c>
      <c r="N48" s="459">
        <v>28.126123</v>
      </c>
      <c r="O48" s="459">
        <v>10.517918</v>
      </c>
      <c r="P48" s="459">
        <v>11.905647</v>
      </c>
      <c r="Q48" s="459">
        <v>30.3428217633463</v>
      </c>
      <c r="R48" s="459">
        <v>32.230763035774</v>
      </c>
      <c r="S48" s="459">
        <v>27.1466420597186</v>
      </c>
      <c r="T48" s="459">
        <v>26.2881135377091</v>
      </c>
      <c r="U48" s="459">
        <v>25.7178121093715</v>
      </c>
      <c r="V48" s="459">
        <v>23.5328543435455</v>
      </c>
      <c r="W48" s="459">
        <v>21.166085889009</v>
      </c>
      <c r="X48" s="459">
        <v>22.3668610394811</v>
      </c>
      <c r="Y48" s="459">
        <v>13.6972396879602</v>
      </c>
      <c r="Z48" s="459">
        <v>18.175668900337</v>
      </c>
      <c r="AA48" s="459">
        <v>16.886095162986</v>
      </c>
      <c r="AB48" s="459">
        <v>15.1304175812918</v>
      </c>
      <c r="AC48" s="459">
        <v>19.4690471549439</v>
      </c>
      <c r="AD48" s="459">
        <v>19.6087192485392</v>
      </c>
      <c r="AE48" s="459">
        <v>13.2628459359634</v>
      </c>
      <c r="AF48" s="459">
        <v>12.5273719137156</v>
      </c>
      <c r="AG48" s="459">
        <v>16.9638611274333</v>
      </c>
      <c r="AH48" s="459">
        <v>9.97250245169915</v>
      </c>
      <c r="AI48" s="459">
        <v>10.5858563968341</v>
      </c>
      <c r="AJ48" s="459">
        <v>8.13858725139558</v>
      </c>
      <c r="AK48" s="460">
        <v>7.03443960841647</v>
      </c>
      <c r="AL48" s="461">
        <v>-0.138029781905618</v>
      </c>
      <c r="AM48" s="461">
        <v>-0.0772036626435657</v>
      </c>
      <c r="AN48" s="461">
        <v>0.00927991444376741</v>
      </c>
    </row>
    <row r="49" spans="8:8">
      <c r="A49" s="218" t="s">
        <v>189</v>
      </c>
      <c r="B49" s="459">
        <v>5.240303776</v>
      </c>
      <c r="C49" s="459">
        <v>7.48759356</v>
      </c>
      <c r="D49" s="459">
        <v>6.267989591</v>
      </c>
      <c r="E49" s="459">
        <v>15.66016165</v>
      </c>
      <c r="F49" s="459">
        <v>22.08890046</v>
      </c>
      <c r="G49" s="459">
        <v>22.202295073</v>
      </c>
      <c r="H49" s="459">
        <v>25.307491675</v>
      </c>
      <c r="I49" s="459">
        <v>21.75078446</v>
      </c>
      <c r="J49" s="459">
        <v>25.484871887</v>
      </c>
      <c r="K49" s="459">
        <v>25.98023427</v>
      </c>
      <c r="L49" s="459">
        <v>31.131641465</v>
      </c>
      <c r="M49" s="459">
        <v>27.063852744</v>
      </c>
      <c r="N49" s="459">
        <v>28.823202602</v>
      </c>
      <c r="O49" s="459">
        <v>30.089332935</v>
      </c>
      <c r="P49" s="459">
        <v>31.378665981</v>
      </c>
      <c r="Q49" s="459">
        <v>30.699726242</v>
      </c>
      <c r="R49" s="459">
        <v>25.708948796</v>
      </c>
      <c r="S49" s="459">
        <v>20.738958802</v>
      </c>
      <c r="T49" s="459">
        <v>19.430214586</v>
      </c>
      <c r="U49" s="459">
        <v>17.500533892</v>
      </c>
      <c r="V49" s="459">
        <v>17.231925651</v>
      </c>
      <c r="W49" s="459">
        <v>19.877640458</v>
      </c>
      <c r="X49" s="459">
        <v>16.844452516</v>
      </c>
      <c r="Y49" s="459">
        <v>15.045635425</v>
      </c>
      <c r="Z49" s="459">
        <v>9.370199808</v>
      </c>
      <c r="AA49" s="459">
        <v>11.140861321</v>
      </c>
      <c r="AB49" s="459">
        <v>9.499016663</v>
      </c>
      <c r="AC49" s="459">
        <v>7.61168054</v>
      </c>
      <c r="AD49" s="459">
        <v>6.763617771</v>
      </c>
      <c r="AE49" s="459">
        <v>8.034660989</v>
      </c>
      <c r="AF49" s="459">
        <v>12.0091579074</v>
      </c>
      <c r="AG49" s="459">
        <v>11.8604987398</v>
      </c>
      <c r="AH49" s="459">
        <v>12.689214897</v>
      </c>
      <c r="AI49" s="459">
        <v>8.142657898</v>
      </c>
      <c r="AJ49" s="459">
        <v>5.69202096</v>
      </c>
      <c r="AK49" s="460">
        <v>4.242404362</v>
      </c>
      <c r="AL49" s="461">
        <v>-0.256711610343163</v>
      </c>
      <c r="AM49" s="461">
        <v>-0.0486249366119155</v>
      </c>
      <c r="AN49" s="461">
        <v>0.00559662911429673</v>
      </c>
    </row>
    <row r="50" spans="8:8">
      <c r="A50" s="218" t="s">
        <v>190</v>
      </c>
      <c r="B50" s="433">
        <v>3.3519122</v>
      </c>
      <c r="C50" s="433">
        <v>3.34512</v>
      </c>
      <c r="D50" s="433">
        <v>2.19079</v>
      </c>
      <c r="E50" s="433">
        <v>3.1455</v>
      </c>
      <c r="F50" s="433">
        <v>4.75528</v>
      </c>
      <c r="G50" s="433">
        <v>10.36948</v>
      </c>
      <c r="H50" s="433">
        <v>12.748964</v>
      </c>
      <c r="I50" s="433">
        <v>15.09026</v>
      </c>
      <c r="J50" s="433">
        <v>18.238485</v>
      </c>
      <c r="K50" s="433">
        <v>21.032357</v>
      </c>
      <c r="L50" s="433">
        <v>23.97307</v>
      </c>
      <c r="M50" s="433">
        <v>25.556094</v>
      </c>
      <c r="N50" s="433">
        <v>21.706792</v>
      </c>
      <c r="O50" s="433">
        <v>18.523073</v>
      </c>
      <c r="P50" s="433">
        <v>15.886583</v>
      </c>
      <c r="Q50" s="433">
        <v>9.719366</v>
      </c>
      <c r="R50" s="433">
        <v>2.668024</v>
      </c>
      <c r="S50" s="433">
        <v>2.120368</v>
      </c>
      <c r="T50" s="433">
        <v>2.509575</v>
      </c>
      <c r="U50" s="433">
        <v>5.700621</v>
      </c>
      <c r="V50" s="433">
        <v>7.81685</v>
      </c>
      <c r="W50" s="433">
        <v>7.885362</v>
      </c>
      <c r="X50" s="433">
        <v>2.994809</v>
      </c>
      <c r="Y50" s="433">
        <v>1.013365</v>
      </c>
      <c r="Z50" s="433">
        <v>0.493302</v>
      </c>
      <c r="AA50" s="433">
        <v>0.599895</v>
      </c>
      <c r="AB50" s="433">
        <v>1.33087</v>
      </c>
      <c r="AC50" s="433">
        <v>1.362718</v>
      </c>
      <c r="AD50" s="433">
        <v>1.417583</v>
      </c>
      <c r="AE50" s="433">
        <v>1.669025436</v>
      </c>
      <c r="AF50" s="433">
        <v>0.9226140345</v>
      </c>
      <c r="AG50" s="433">
        <v>0.491497049</v>
      </c>
      <c r="AH50" s="433">
        <v>0.330299466</v>
      </c>
      <c r="AI50" s="433">
        <v>0.177198575</v>
      </c>
      <c r="AJ50" s="433">
        <v>1.12480183</v>
      </c>
      <c r="AK50" s="460">
        <v>0.721561</v>
      </c>
      <c r="AL50" s="457">
        <v>-0.360252177169801</v>
      </c>
      <c r="AM50" s="457">
        <v>0.0859162042512864</v>
      </c>
      <c r="AN50" s="457">
        <v>9.51891652882725E-4</v>
      </c>
    </row>
    <row r="51" spans="8:8">
      <c r="A51" s="218" t="s">
        <v>191</v>
      </c>
      <c r="B51" s="433">
        <v>1.216</v>
      </c>
      <c r="C51" s="433">
        <v>1.397</v>
      </c>
      <c r="D51" s="433">
        <v>1.536</v>
      </c>
      <c r="E51" s="433">
        <v>1.49</v>
      </c>
      <c r="F51" s="433">
        <v>1.182</v>
      </c>
      <c r="G51" s="433">
        <v>1.305</v>
      </c>
      <c r="H51" s="433">
        <v>1.492</v>
      </c>
      <c r="I51" s="433">
        <v>1.62</v>
      </c>
      <c r="J51" s="433">
        <v>2.046</v>
      </c>
      <c r="K51" s="433">
        <v>1.97</v>
      </c>
      <c r="L51" s="433">
        <v>1.295</v>
      </c>
      <c r="M51" s="433">
        <v>1.463</v>
      </c>
      <c r="N51" s="433">
        <v>2.177</v>
      </c>
      <c r="O51" s="433">
        <v>3.676</v>
      </c>
      <c r="P51" s="433">
        <v>3.274</v>
      </c>
      <c r="Q51" s="433">
        <v>4.519</v>
      </c>
      <c r="R51" s="433">
        <v>4.757</v>
      </c>
      <c r="S51" s="433">
        <v>4.386</v>
      </c>
      <c r="T51" s="433">
        <v>2.658</v>
      </c>
      <c r="U51" s="433">
        <v>1.685</v>
      </c>
      <c r="V51" s="433">
        <v>2.167</v>
      </c>
      <c r="W51" s="433">
        <v>1.404</v>
      </c>
      <c r="X51" s="433">
        <v>2.656</v>
      </c>
      <c r="Y51" s="433">
        <v>1.569</v>
      </c>
      <c r="Z51" s="433">
        <v>1.785</v>
      </c>
      <c r="AA51" s="433">
        <v>2.532</v>
      </c>
      <c r="AB51" s="433">
        <v>0.728862973760933</v>
      </c>
      <c r="AC51" s="433">
        <v>0.105</v>
      </c>
      <c r="AD51" s="433">
        <v>0.728862973760933</v>
      </c>
      <c r="AE51" s="433">
        <v>0.699708454810496</v>
      </c>
      <c r="AF51" s="433">
        <v>0.699708454810496</v>
      </c>
      <c r="AG51" s="433">
        <v>0.699708454810496</v>
      </c>
      <c r="AH51" s="433">
        <v>0.456004227405248</v>
      </c>
      <c r="AI51" s="433">
        <v>0.2123</v>
      </c>
      <c r="AJ51" s="433">
        <v>1.39445553818426</v>
      </c>
      <c r="AK51" s="460">
        <v>1.24015076483177</v>
      </c>
      <c r="AL51" s="457">
        <v>-0.113085831066129</v>
      </c>
      <c r="AM51" s="457">
        <v>-0.0243890971162015</v>
      </c>
      <c r="AN51" s="457">
        <v>0.00163602129460918</v>
      </c>
    </row>
    <row r="52" spans="8:8">
      <c r="A52" s="218" t="s">
        <v>192</v>
      </c>
      <c r="B52" s="433">
        <v>32.3284427015255</v>
      </c>
      <c r="C52" s="433">
        <v>32.8854381658659</v>
      </c>
      <c r="D52" s="433">
        <v>36.2798177291454</v>
      </c>
      <c r="E52" s="433">
        <v>38.0816181195134</v>
      </c>
      <c r="F52" s="433">
        <v>40.4624996806415</v>
      </c>
      <c r="G52" s="433">
        <v>45.608224061235</v>
      </c>
      <c r="H52" s="433">
        <v>49.0484851556968</v>
      </c>
      <c r="I52" s="433">
        <v>53.0322178194929</v>
      </c>
      <c r="J52" s="433">
        <v>52.4909997907432</v>
      </c>
      <c r="K52" s="433">
        <v>57.0595290144267</v>
      </c>
      <c r="L52" s="433">
        <v>63.7929328881952</v>
      </c>
      <c r="M52" s="433">
        <v>68.9536278621867</v>
      </c>
      <c r="N52" s="433">
        <v>75.3666805346772</v>
      </c>
      <c r="O52" s="433">
        <v>72.6923630034301</v>
      </c>
      <c r="P52" s="433">
        <v>71.1014565325941</v>
      </c>
      <c r="Q52" s="433">
        <v>71.3279752100288</v>
      </c>
      <c r="R52" s="433">
        <v>71.0832190934992</v>
      </c>
      <c r="S52" s="433">
        <v>63.233042679363</v>
      </c>
      <c r="T52" s="433">
        <v>48.5569437346482</v>
      </c>
      <c r="U52" s="433">
        <v>49.468352118577</v>
      </c>
      <c r="V52" s="433">
        <v>50.7594524636535</v>
      </c>
      <c r="W52" s="433">
        <v>57.9745418854357</v>
      </c>
      <c r="X52" s="433">
        <v>63.085633806174</v>
      </c>
      <c r="Y52" s="433">
        <v>63.633256199741</v>
      </c>
      <c r="Z52" s="433">
        <v>68.5578315870304</v>
      </c>
      <c r="AA52" s="433">
        <v>69.6455765173121</v>
      </c>
      <c r="AB52" s="433">
        <v>68.0277297956131</v>
      </c>
      <c r="AC52" s="433">
        <v>81.5921076283547</v>
      </c>
      <c r="AD52" s="433">
        <v>62.9017068336676</v>
      </c>
      <c r="AE52" s="433">
        <v>67.0854092115533</v>
      </c>
      <c r="AF52" s="433">
        <v>64.2336995656687</v>
      </c>
      <c r="AG52" s="433">
        <v>72.1984227769413</v>
      </c>
      <c r="AH52" s="433">
        <v>72.8205737270031</v>
      </c>
      <c r="AI52" s="433">
        <v>52.8308628660769</v>
      </c>
      <c r="AJ52" s="433">
        <v>43.0779420363191</v>
      </c>
      <c r="AK52" s="460">
        <v>40.4999649873677</v>
      </c>
      <c r="AL52" s="457">
        <v>-0.0624132111215191</v>
      </c>
      <c r="AM52" s="457">
        <v>-0.0454036104166686</v>
      </c>
      <c r="AN52" s="457">
        <v>0.053428024260621</v>
      </c>
    </row>
    <row r="53" spans="8:8" s="47" ht="10.2" customFormat="1">
      <c r="A53" s="54" t="s">
        <v>193</v>
      </c>
      <c r="B53" s="436">
        <v>332.25416539938</v>
      </c>
      <c r="C53" s="436">
        <v>323.14895298106</v>
      </c>
      <c r="D53" s="436">
        <v>327.241232280792</v>
      </c>
      <c r="E53" s="436">
        <v>374.305638874009</v>
      </c>
      <c r="F53" s="436">
        <v>405.664752478202</v>
      </c>
      <c r="G53" s="436">
        <v>470.360968088317</v>
      </c>
      <c r="H53" s="436">
        <v>477.691188263245</v>
      </c>
      <c r="I53" s="436">
        <v>492.719307829754</v>
      </c>
      <c r="J53" s="436">
        <v>469.82572651572</v>
      </c>
      <c r="K53" s="436">
        <v>512.179241173176</v>
      </c>
      <c r="L53" s="436">
        <v>492.638036788785</v>
      </c>
      <c r="M53" s="436">
        <v>483.088626667197</v>
      </c>
      <c r="N53" s="436">
        <v>458.876914947116</v>
      </c>
      <c r="O53" s="436">
        <v>424.948448256488</v>
      </c>
      <c r="P53" s="436">
        <v>418.386459066821</v>
      </c>
      <c r="Q53" s="436">
        <v>419.824964105055</v>
      </c>
      <c r="R53" s="436">
        <v>381.517694475822</v>
      </c>
      <c r="S53" s="436">
        <v>390.007369478149</v>
      </c>
      <c r="T53" s="436">
        <v>390.278705281217</v>
      </c>
      <c r="U53" s="436">
        <v>384.509687526456</v>
      </c>
      <c r="V53" s="436">
        <v>382.894371789672</v>
      </c>
      <c r="W53" s="436">
        <v>340.61954115766</v>
      </c>
      <c r="X53" s="436">
        <v>356.407030548171</v>
      </c>
      <c r="Y53" s="436">
        <v>326.132425932913</v>
      </c>
      <c r="Z53" s="436">
        <v>253.819364078889</v>
      </c>
      <c r="AA53" s="436">
        <v>252.253192688773</v>
      </c>
      <c r="AB53" s="436">
        <v>312.235968897792</v>
      </c>
      <c r="AC53" s="436">
        <v>368.53267820164</v>
      </c>
      <c r="AD53" s="436">
        <v>305.175214057084</v>
      </c>
      <c r="AE53" s="436">
        <v>265.54233759371</v>
      </c>
      <c r="AF53" s="436">
        <v>251.565086925144</v>
      </c>
      <c r="AG53" s="436">
        <v>241.772960425295</v>
      </c>
      <c r="AH53" s="436">
        <v>210.082531718501</v>
      </c>
      <c r="AI53" s="436">
        <v>178.286739439291</v>
      </c>
      <c r="AJ53" s="436">
        <v>145.076250481461</v>
      </c>
      <c r="AK53" s="436">
        <v>123.80457556099</v>
      </c>
      <c r="AL53" s="458">
        <v>-0.148955729944824</v>
      </c>
      <c r="AM53" s="458">
        <v>-0.0544006672229477</v>
      </c>
      <c r="AN53" s="458">
        <v>0.163324434199181</v>
      </c>
    </row>
    <row r="54" spans="8:8">
      <c r="A54" s="218"/>
      <c r="B54" s="433"/>
      <c r="C54" s="433"/>
      <c r="D54" s="433"/>
      <c r="E54" s="433"/>
      <c r="F54" s="433"/>
      <c r="G54" s="433"/>
      <c r="H54" s="433"/>
      <c r="I54" s="433"/>
      <c r="J54" s="433"/>
      <c r="K54" s="433"/>
      <c r="L54" s="433"/>
      <c r="M54" s="433"/>
      <c r="N54" s="433"/>
      <c r="O54" s="433"/>
      <c r="P54" s="433"/>
      <c r="Q54" s="433"/>
      <c r="R54" s="433"/>
      <c r="S54" s="433"/>
      <c r="T54" s="433"/>
      <c r="U54" s="433"/>
      <c r="V54" s="433"/>
      <c r="W54" s="433"/>
      <c r="X54" s="433"/>
      <c r="Y54" s="433"/>
      <c r="Z54" s="433"/>
      <c r="AA54" s="433"/>
      <c r="AB54" s="433"/>
      <c r="AC54" s="433"/>
      <c r="AD54" s="433"/>
      <c r="AE54" s="433"/>
      <c r="AF54" s="433"/>
      <c r="AG54" s="433"/>
      <c r="AH54" s="433"/>
      <c r="AI54" s="433"/>
      <c r="AJ54" s="433"/>
      <c r="AK54" s="460"/>
      <c r="AL54" s="457"/>
      <c r="AM54" s="457"/>
      <c r="AN54" s="457"/>
    </row>
    <row r="55" spans="8:8">
      <c r="A55" s="973" t="s">
        <v>194</v>
      </c>
      <c r="B55" s="974">
        <v>1108.76117106003</v>
      </c>
      <c r="C55" s="974">
        <v>1166.24905221567</v>
      </c>
      <c r="D55" s="974">
        <v>1181.02238546234</v>
      </c>
      <c r="E55" s="974">
        <v>1254.2881644869</v>
      </c>
      <c r="F55" s="974">
        <v>1346.72157982288</v>
      </c>
      <c r="G55" s="974">
        <v>1364.45893751658</v>
      </c>
      <c r="H55" s="974">
        <v>1349.66936656646</v>
      </c>
      <c r="I55" s="974">
        <v>1327.56015407869</v>
      </c>
      <c r="J55" s="974">
        <v>1265.73254416026</v>
      </c>
      <c r="K55" s="974">
        <v>1301.28016261178</v>
      </c>
      <c r="L55" s="974">
        <v>1258.87952919075</v>
      </c>
      <c r="M55" s="974">
        <v>1244.728669004</v>
      </c>
      <c r="N55" s="974">
        <v>1244.36628972024</v>
      </c>
      <c r="O55" s="974">
        <v>1295.10041188747</v>
      </c>
      <c r="P55" s="974">
        <v>1267.15680823259</v>
      </c>
      <c r="Q55" s="974">
        <v>1242.35327060222</v>
      </c>
      <c r="R55" s="974">
        <v>1207.57248498542</v>
      </c>
      <c r="S55" s="974">
        <v>1188.18414585592</v>
      </c>
      <c r="T55" s="974">
        <v>1193.78074496299</v>
      </c>
      <c r="U55" s="974">
        <v>1169.26155740883</v>
      </c>
      <c r="V55" s="974">
        <v>1173.43297768329</v>
      </c>
      <c r="W55" s="974">
        <v>1067.79005607762</v>
      </c>
      <c r="X55" s="974">
        <v>1087.11253865031</v>
      </c>
      <c r="Y55" s="974">
        <v>1062.87317596668</v>
      </c>
      <c r="Z55" s="974">
        <v>994.454463583032</v>
      </c>
      <c r="AA55" s="974">
        <v>951.19880652797</v>
      </c>
      <c r="AB55" s="974">
        <v>1041.63965016883</v>
      </c>
      <c r="AC55" s="974">
        <v>1139.21940717134</v>
      </c>
      <c r="AD55" s="974">
        <v>1078.32783216889</v>
      </c>
      <c r="AE55" s="974">
        <v>1021.19400576993</v>
      </c>
      <c r="AF55" s="974">
        <v>1018.24742736728</v>
      </c>
      <c r="AG55" s="974">
        <v>953.515416473054</v>
      </c>
      <c r="AH55" s="974">
        <v>862.288996460152</v>
      </c>
      <c r="AI55" s="974">
        <v>856.148617730617</v>
      </c>
      <c r="AJ55" s="974">
        <v>820.500232305475</v>
      </c>
      <c r="AK55" s="970">
        <v>758.028498111957</v>
      </c>
      <c r="AL55" s="976">
        <v>-0.0786628056487239</v>
      </c>
      <c r="AM55" s="976">
        <v>-0.0190443324649118</v>
      </c>
      <c r="AN55" s="976">
        <v>1.0</v>
      </c>
      <c r="AO55" s="977"/>
    </row>
    <row r="56" spans="8:8">
      <c r="A56" s="218" t="s">
        <v>195</v>
      </c>
      <c r="B56" s="459">
        <v>582.995787122343</v>
      </c>
      <c r="C56" s="459">
        <v>606.507625994885</v>
      </c>
      <c r="D56" s="459">
        <v>599.412681039776</v>
      </c>
      <c r="E56" s="459">
        <v>659.142376241926</v>
      </c>
      <c r="F56" s="459">
        <v>734.051382954886</v>
      </c>
      <c r="G56" s="459">
        <v>742.485639380239</v>
      </c>
      <c r="H56" s="459">
        <v>743.615882585769</v>
      </c>
      <c r="I56" s="459">
        <v>745.935403296873</v>
      </c>
      <c r="J56" s="459">
        <v>687.968942947873</v>
      </c>
      <c r="K56" s="459">
        <v>747.431936821756</v>
      </c>
      <c r="L56" s="459">
        <v>673.177720825067</v>
      </c>
      <c r="M56" s="459">
        <v>668.240106922115</v>
      </c>
      <c r="N56" s="459">
        <v>653.65108366142</v>
      </c>
      <c r="O56" s="459">
        <v>681.116821663798</v>
      </c>
      <c r="P56" s="459">
        <v>653.696707015016</v>
      </c>
      <c r="Q56" s="459">
        <v>635.766963101908</v>
      </c>
      <c r="R56" s="459">
        <v>613.660644707382</v>
      </c>
      <c r="S56" s="459">
        <v>596.46931714648</v>
      </c>
      <c r="T56" s="459">
        <v>608.772849748073</v>
      </c>
      <c r="U56" s="459">
        <v>575.202893384978</v>
      </c>
      <c r="V56" s="459">
        <v>581.452931334228</v>
      </c>
      <c r="W56" s="459">
        <v>448.040217452016</v>
      </c>
      <c r="X56" s="459">
        <v>473.582156954623</v>
      </c>
      <c r="Y56" s="459">
        <v>425.811010554154</v>
      </c>
      <c r="Z56" s="459">
        <v>334.096865463775</v>
      </c>
      <c r="AA56" s="459">
        <v>302.586939330805</v>
      </c>
      <c r="AB56" s="459">
        <v>342.538269575027</v>
      </c>
      <c r="AC56" s="459">
        <v>402.575217352307</v>
      </c>
      <c r="AD56" s="459">
        <v>337.180637236278</v>
      </c>
      <c r="AE56" s="459">
        <v>272.425820372682</v>
      </c>
      <c r="AF56" s="459">
        <v>252.999040997645</v>
      </c>
      <c r="AG56" s="459">
        <v>240.035914160466</v>
      </c>
      <c r="AH56" s="459">
        <v>205.219972425838</v>
      </c>
      <c r="AI56" s="459">
        <v>197.629729227182</v>
      </c>
      <c r="AJ56" s="459">
        <v>172.310132786552</v>
      </c>
      <c r="AK56" s="460">
        <v>150.420244786536</v>
      </c>
      <c r="AL56" s="461">
        <v>-0.129422872089678</v>
      </c>
      <c r="AM56" s="461">
        <v>-0.0640689798589908</v>
      </c>
      <c r="AN56" s="461">
        <v>0.198436134210247</v>
      </c>
    </row>
    <row r="57" spans="8:8">
      <c r="A57" s="218" t="s">
        <v>196</v>
      </c>
      <c r="B57" s="459">
        <v>525.765383937687</v>
      </c>
      <c r="C57" s="459">
        <v>559.741426220785</v>
      </c>
      <c r="D57" s="459">
        <v>581.609704422563</v>
      </c>
      <c r="E57" s="459">
        <v>595.145788244971</v>
      </c>
      <c r="F57" s="459">
        <v>612.670196867998</v>
      </c>
      <c r="G57" s="459">
        <v>621.973298136342</v>
      </c>
      <c r="H57" s="459">
        <v>606.053483980692</v>
      </c>
      <c r="I57" s="459">
        <v>581.624750781815</v>
      </c>
      <c r="J57" s="459">
        <v>577.763601212384</v>
      </c>
      <c r="K57" s="459">
        <v>553.848225790019</v>
      </c>
      <c r="L57" s="459">
        <v>585.701808365686</v>
      </c>
      <c r="M57" s="459">
        <v>576.488562081884</v>
      </c>
      <c r="N57" s="459">
        <v>590.715206058823</v>
      </c>
      <c r="O57" s="459">
        <v>613.983590223668</v>
      </c>
      <c r="P57" s="459">
        <v>613.460101217579</v>
      </c>
      <c r="Q57" s="459">
        <v>606.586307500315</v>
      </c>
      <c r="R57" s="459">
        <v>593.911840278039</v>
      </c>
      <c r="S57" s="459">
        <v>591.714828709443</v>
      </c>
      <c r="T57" s="459">
        <v>585.007895214916</v>
      </c>
      <c r="U57" s="459">
        <v>594.058664023852</v>
      </c>
      <c r="V57" s="459">
        <v>591.980046349061</v>
      </c>
      <c r="W57" s="459">
        <v>619.749838625601</v>
      </c>
      <c r="X57" s="459">
        <v>613.530381695688</v>
      </c>
      <c r="Y57" s="459">
        <v>637.062165412527</v>
      </c>
      <c r="Z57" s="459">
        <v>660.357598119257</v>
      </c>
      <c r="AA57" s="459">
        <v>648.611867197165</v>
      </c>
      <c r="AB57" s="459">
        <v>699.101380593799</v>
      </c>
      <c r="AC57" s="459">
        <v>736.644189819039</v>
      </c>
      <c r="AD57" s="459">
        <v>741.147194932609</v>
      </c>
      <c r="AE57" s="459">
        <v>748.768185397245</v>
      </c>
      <c r="AF57" s="459">
        <v>765.248386369639</v>
      </c>
      <c r="AG57" s="459">
        <v>713.479502312587</v>
      </c>
      <c r="AH57" s="459">
        <v>657.069024034314</v>
      </c>
      <c r="AI57" s="459">
        <v>658.518888503436</v>
      </c>
      <c r="AJ57" s="459">
        <v>648.190099518923</v>
      </c>
      <c r="AK57" s="460">
        <v>607.608253325421</v>
      </c>
      <c r="AL57" s="461">
        <v>-0.0651691194674832</v>
      </c>
      <c r="AM57" s="461">
        <v>-0.00185802042285865</v>
      </c>
      <c r="AN57" s="461">
        <v>0.801563865789754</v>
      </c>
    </row>
    <row r="58" spans="8:8">
      <c r="A58" s="791" t="s">
        <v>197</v>
      </c>
      <c r="B58" s="447">
        <v>159.676232104421</v>
      </c>
      <c r="C58" s="447">
        <v>168.185202035374</v>
      </c>
      <c r="D58" s="447">
        <v>174.488615700063</v>
      </c>
      <c r="E58" s="447">
        <v>159.881165389223</v>
      </c>
      <c r="F58" s="447">
        <v>186.946991484072</v>
      </c>
      <c r="G58" s="447">
        <v>187.251537043011</v>
      </c>
      <c r="H58" s="447">
        <v>201.444516698925</v>
      </c>
      <c r="I58" s="447">
        <v>209.964043150538</v>
      </c>
      <c r="J58" s="447">
        <v>195.30229883871</v>
      </c>
      <c r="K58" s="447">
        <v>199.60051344086</v>
      </c>
      <c r="L58" s="447">
        <v>211.512933663082</v>
      </c>
      <c r="M58" s="447">
        <v>208.237734971326</v>
      </c>
      <c r="N58" s="447">
        <v>204.041737863799</v>
      </c>
      <c r="O58" s="447">
        <v>211.188741397849</v>
      </c>
      <c r="P58" s="447">
        <v>197.284585068857</v>
      </c>
      <c r="Q58" s="447">
        <v>173.820095713262</v>
      </c>
      <c r="R58" s="447">
        <v>169.929999845878</v>
      </c>
      <c r="S58" s="447">
        <v>185.642186630824</v>
      </c>
      <c r="T58" s="447">
        <v>166.225357827957</v>
      </c>
      <c r="U58" s="447">
        <v>147.427676910394</v>
      </c>
      <c r="V58" s="447">
        <v>141.963198340636</v>
      </c>
      <c r="W58" s="447">
        <v>130.020788250881</v>
      </c>
      <c r="X58" s="447">
        <v>109.296476300644</v>
      </c>
      <c r="Y58" s="447">
        <v>101.739196363404</v>
      </c>
      <c r="Z58" s="447">
        <v>93.7389012331171</v>
      </c>
      <c r="AA58" s="447">
        <v>82.6144790274421</v>
      </c>
      <c r="AB58" s="447">
        <v>70.694529637115</v>
      </c>
      <c r="AC58" s="447">
        <v>72.1799034169638</v>
      </c>
      <c r="AD58" s="447">
        <v>60.7964730136846</v>
      </c>
      <c r="AE58" s="447">
        <v>57.6122182842021</v>
      </c>
      <c r="AF58" s="447">
        <v>60.4776965145953</v>
      </c>
      <c r="AG58" s="447">
        <v>57.5565877411089</v>
      </c>
      <c r="AH58" s="447">
        <v>54.6222860083972</v>
      </c>
      <c r="AI58" s="447">
        <v>51.2377424698776</v>
      </c>
      <c r="AJ58" s="447">
        <v>49.1660336681373</v>
      </c>
      <c r="AK58" s="436">
        <v>42.6596450294267</v>
      </c>
      <c r="AL58" s="464">
        <v>-0.134705701309946</v>
      </c>
      <c r="AM58" s="464">
        <v>-0.0624929731427835</v>
      </c>
      <c r="AN58" s="464">
        <v>0.0562770992590388</v>
      </c>
    </row>
    <row r="60" spans="8:8">
      <c r="A60" s="978" t="s">
        <v>198</v>
      </c>
    </row>
    <row r="61" spans="8:8">
      <c r="A61" s="218" t="s">
        <v>786</v>
      </c>
    </row>
    <row r="62" spans="8:8">
      <c r="A62" s="218" t="s">
        <v>221</v>
      </c>
    </row>
    <row r="63" spans="8:8">
      <c r="A63" s="218" t="s">
        <v>787</v>
      </c>
    </row>
    <row r="64" spans="8:8">
      <c r="A64" s="45" t="s">
        <v>795</v>
      </c>
    </row>
    <row r="65" spans="8:8">
      <c r="A65" s="221" t="s">
        <v>789</v>
      </c>
    </row>
    <row r="66" spans="8:8">
      <c r="A66" s="221" t="s">
        <v>230</v>
      </c>
    </row>
  </sheetData>
  <mergeCells count="1">
    <mergeCell ref="AL2:AM2"/>
  </mergeCells>
  <conditionalFormatting sqref="AL41:AN45">
    <cfRule type="cellIs" operator="lessThanOrEqual" priority="9" dxfId="522">
      <formula>0</formula>
    </cfRule>
    <cfRule type="cellIs" operator="greaterThan" priority="10" dxfId="523">
      <formula>0</formula>
    </cfRule>
  </conditionalFormatting>
  <conditionalFormatting sqref="AL58:AN58">
    <cfRule type="cellIs" operator="greaterThan" priority="2" dxfId="524">
      <formula>0</formula>
    </cfRule>
    <cfRule type="cellIs" operator="lessThanOrEqual" priority="1" dxfId="525">
      <formula>0</formula>
    </cfRule>
  </conditionalFormatting>
  <conditionalFormatting sqref="AL48:AN48">
    <cfRule type="cellIs" operator="lessThanOrEqual" priority="3" dxfId="526">
      <formula>0</formula>
    </cfRule>
    <cfRule type="cellIs" operator="greaterThan" priority="4" dxfId="527">
      <formula>0</formula>
    </cfRule>
  </conditionalFormatting>
  <conditionalFormatting sqref="AL47:AN47 AL49:AN55 AL4:AN40">
    <cfRule type="cellIs" operator="lessThanOrEqual" priority="11" dxfId="528">
      <formula>0</formula>
    </cfRule>
    <cfRule type="cellIs" operator="greaterThan" priority="12" dxfId="529">
      <formula>0</formula>
    </cfRule>
  </conditionalFormatting>
  <conditionalFormatting sqref="AL56:AN57">
    <cfRule type="cellIs" operator="greaterThan" priority="6" dxfId="530">
      <formula>0</formula>
    </cfRule>
    <cfRule type="cellIs" operator="lessThanOrEqual" priority="5" dxfId="531">
      <formula>0</formula>
    </cfRule>
  </conditionalFormatting>
  <conditionalFormatting sqref="AL46:AN46">
    <cfRule type="cellIs" operator="greaterThan" priority="8" dxfId="532">
      <formula>0</formula>
    </cfRule>
    <cfRule type="cellIs" operator="lessThanOrEqual" priority="7" dxfId="533">
      <formula>0</formula>
    </cfRule>
  </conditionalFormatting>
  <hyperlinks>
    <hyperlink ref="L1" location="Contents!A1" display="Contents"/>
    <hyperlink ref="AP1" location="Contents!A1" display="Contents"/>
  </hyperlinks>
  <pageMargins left="0.75" right="0.75" top="1.0" bottom="1.0" header="0.5" footer="0.5"/>
</worksheet>
</file>

<file path=xl/worksheets/sheet70.xml><?xml version="1.0" encoding="utf-8"?>
<worksheet xmlns:r="http://schemas.openxmlformats.org/officeDocument/2006/relationships" xmlns="http://schemas.openxmlformats.org/spreadsheetml/2006/main">
  <dimension ref="A1:AQ66"/>
  <sheetViews>
    <sheetView workbookViewId="0" showGridLines="0">
      <pane xSplit="1" ySplit="3" topLeftCell="W52" state="frozen" activePane="bottomRight"/>
      <selection pane="bottomRight" activeCell="AP1" sqref="AP1"/>
    </sheetView>
  </sheetViews>
  <sheetFormatPr defaultRowHeight="10.2" defaultColWidth="9"/>
  <cols>
    <col min="1" max="1" customWidth="1" width="30.664062" style="45"/>
    <col min="2" max="35" customWidth="1" width="8.5" style="45"/>
    <col min="36" max="37" customWidth="1" width="8.5" style="47"/>
    <col min="38" max="38" customWidth="1" width="9.1640625" style="45"/>
    <col min="39" max="39" customWidth="1" width="10.332031" style="45"/>
    <col min="40" max="40" customWidth="1" width="8.832031" style="45"/>
    <col min="41" max="16384" customWidth="0" width="9.332031" style="45"/>
  </cols>
  <sheetData>
    <row r="1" spans="8:8" ht="13.2">
      <c r="A1" s="975" t="s">
        <v>796</v>
      </c>
      <c r="L1" s="21" t="s">
        <v>89</v>
      </c>
      <c r="AK1" s="472"/>
      <c r="AN1" s="455"/>
      <c r="AP1" s="21" t="s">
        <v>89</v>
      </c>
    </row>
    <row r="2" spans="8:8">
      <c r="A2" s="218"/>
      <c r="AK2" s="472"/>
      <c r="AL2" s="455" t="s">
        <v>90</v>
      </c>
      <c r="AM2" s="455"/>
      <c r="AN2" s="455" t="s">
        <v>91</v>
      </c>
    </row>
    <row r="3" spans="8:8">
      <c r="A3" s="218" t="s">
        <v>723</v>
      </c>
      <c r="B3" s="45">
        <v>1985.0</v>
      </c>
      <c r="C3" s="45">
        <v>1986.0</v>
      </c>
      <c r="D3" s="45">
        <v>1987.0</v>
      </c>
      <c r="E3" s="45">
        <v>1988.0</v>
      </c>
      <c r="F3" s="45">
        <v>1989.0</v>
      </c>
      <c r="G3" s="45">
        <v>1990.0</v>
      </c>
      <c r="H3" s="45">
        <v>1991.0</v>
      </c>
      <c r="I3" s="45">
        <v>1992.0</v>
      </c>
      <c r="J3" s="45">
        <v>1993.0</v>
      </c>
      <c r="K3" s="45">
        <v>1994.0</v>
      </c>
      <c r="L3" s="45">
        <v>1995.0</v>
      </c>
      <c r="M3" s="45">
        <v>1996.0</v>
      </c>
      <c r="N3" s="45">
        <v>1997.0</v>
      </c>
      <c r="O3" s="45">
        <v>1998.0</v>
      </c>
      <c r="P3" s="45">
        <v>1999.0</v>
      </c>
      <c r="Q3" s="45">
        <v>2000.0</v>
      </c>
      <c r="R3" s="45">
        <v>2001.0</v>
      </c>
      <c r="S3" s="45">
        <v>2002.0</v>
      </c>
      <c r="T3" s="45">
        <v>2003.0</v>
      </c>
      <c r="U3" s="45">
        <v>2004.0</v>
      </c>
      <c r="V3" s="45">
        <v>2005.0</v>
      </c>
      <c r="W3" s="45">
        <v>2006.0</v>
      </c>
      <c r="X3" s="45">
        <v>2007.0</v>
      </c>
      <c r="Y3" s="45">
        <v>2008.0</v>
      </c>
      <c r="Z3" s="45">
        <v>2009.0</v>
      </c>
      <c r="AA3" s="45">
        <v>2010.0</v>
      </c>
      <c r="AB3" s="45">
        <v>2011.0</v>
      </c>
      <c r="AC3" s="45">
        <v>2012.0</v>
      </c>
      <c r="AD3" s="45">
        <v>2013.0</v>
      </c>
      <c r="AE3" s="45">
        <v>2014.0</v>
      </c>
      <c r="AF3" s="45">
        <v>2015.0</v>
      </c>
      <c r="AG3" s="45">
        <v>2016.0</v>
      </c>
      <c r="AH3" s="45">
        <v>2017.0</v>
      </c>
      <c r="AI3" s="45">
        <v>2018.0</v>
      </c>
      <c r="AJ3" s="45">
        <v>2019.0</v>
      </c>
      <c r="AK3" s="472">
        <v>2020.0</v>
      </c>
      <c r="AL3" s="455">
        <v>2020.0</v>
      </c>
      <c r="AM3" s="455" t="s">
        <v>93</v>
      </c>
      <c r="AN3" s="455">
        <v>2020.0</v>
      </c>
    </row>
    <row r="4" spans="8:8">
      <c r="A4" s="218"/>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431"/>
      <c r="AL4" s="50"/>
      <c r="AM4" s="50"/>
      <c r="AN4" s="50"/>
    </row>
    <row r="5" spans="8:8">
      <c r="A5" s="218" t="s">
        <v>94</v>
      </c>
      <c r="B5" s="433">
        <v>6.808</v>
      </c>
      <c r="C5" s="433">
        <v>6.886</v>
      </c>
      <c r="D5" s="433">
        <v>6.159</v>
      </c>
      <c r="E5" s="433">
        <v>9.432</v>
      </c>
      <c r="F5" s="433">
        <v>14.835</v>
      </c>
      <c r="G5" s="433">
        <v>9.654</v>
      </c>
      <c r="H5" s="433">
        <v>8.622</v>
      </c>
      <c r="I5" s="433">
        <v>13.122</v>
      </c>
      <c r="J5" s="433">
        <v>15.299</v>
      </c>
      <c r="K5" s="433">
        <v>15.437</v>
      </c>
      <c r="L5" s="433">
        <v>19.9754838709677</v>
      </c>
      <c r="M5" s="433">
        <v>18.6215053763441</v>
      </c>
      <c r="N5" s="433">
        <v>22.8263440860215</v>
      </c>
      <c r="O5" s="433">
        <v>26.4237634408602</v>
      </c>
      <c r="P5" s="433">
        <v>27.874623655914</v>
      </c>
      <c r="Q5" s="433">
        <v>35.4251612903226</v>
      </c>
      <c r="R5" s="433">
        <v>41.8270967741935</v>
      </c>
      <c r="S5" s="433">
        <v>38.3745161290323</v>
      </c>
      <c r="T5" s="433">
        <v>38.3239784946237</v>
      </c>
      <c r="U5" s="433">
        <v>39.9505376344086</v>
      </c>
      <c r="V5" s="433">
        <v>40.1339784946237</v>
      </c>
      <c r="W5" s="433">
        <v>43.301935483871</v>
      </c>
      <c r="X5" s="433">
        <v>45.0450537634409</v>
      </c>
      <c r="Y5" s="433">
        <v>38.6333333333333</v>
      </c>
      <c r="Z5" s="433">
        <v>44.0548387096774</v>
      </c>
      <c r="AA5" s="433">
        <v>51.3021505376344</v>
      </c>
      <c r="AB5" s="433">
        <v>60.7494623655914</v>
      </c>
      <c r="AC5" s="433">
        <v>61.5494623655914</v>
      </c>
      <c r="AD5" s="433">
        <v>58.6301075268817</v>
      </c>
      <c r="AE5" s="433">
        <v>62.5064516129032</v>
      </c>
      <c r="AF5" s="433">
        <v>68.5849462365591</v>
      </c>
      <c r="AG5" s="433">
        <v>63.652688172043</v>
      </c>
      <c r="AH5" s="433">
        <v>58.8344086021505</v>
      </c>
      <c r="AI5" s="433">
        <v>67.2655913978495</v>
      </c>
      <c r="AJ5" s="433">
        <v>69.505376344086</v>
      </c>
      <c r="AK5" s="435">
        <v>70.8577225540566</v>
      </c>
      <c r="AL5" s="457">
        <v>0.0166713128691951</v>
      </c>
      <c r="AM5" s="457">
        <v>0.0466524114073992</v>
      </c>
      <c r="AN5" s="457">
        <v>0.0113045381939959</v>
      </c>
    </row>
    <row r="6" spans="8:8">
      <c r="A6" s="218" t="s">
        <v>95</v>
      </c>
      <c r="B6" s="433">
        <v>7.21259253890357</v>
      </c>
      <c r="C6" s="433">
        <v>7.65196146129626</v>
      </c>
      <c r="D6" s="433">
        <v>8.95910684163706</v>
      </c>
      <c r="E6" s="433">
        <v>8.3032505292089</v>
      </c>
      <c r="F6" s="433">
        <v>9.75928808075554</v>
      </c>
      <c r="G6" s="433">
        <v>13.2084711388736</v>
      </c>
      <c r="H6" s="433">
        <v>18.9321419657188</v>
      </c>
      <c r="I6" s="433">
        <v>18.7759422032881</v>
      </c>
      <c r="J6" s="433">
        <v>19.0673324033781</v>
      </c>
      <c r="K6" s="433">
        <v>21.3801850260356</v>
      </c>
      <c r="L6" s="433">
        <v>22.3977671040927</v>
      </c>
      <c r="M6" s="433">
        <v>21.1682648805156</v>
      </c>
      <c r="N6" s="433">
        <v>23.1212186353505</v>
      </c>
      <c r="O6" s="433">
        <v>30.0223250982958</v>
      </c>
      <c r="P6" s="433">
        <v>32.9051698364898</v>
      </c>
      <c r="Q6" s="433">
        <v>40.3095866450451</v>
      </c>
      <c r="R6" s="433">
        <v>50.8608349247912</v>
      </c>
      <c r="S6" s="433">
        <v>69.6006702969639</v>
      </c>
      <c r="T6" s="433">
        <v>80.5832119389924</v>
      </c>
      <c r="U6" s="433">
        <v>92.3728353044938</v>
      </c>
      <c r="V6" s="433">
        <v>86.4804316502128</v>
      </c>
      <c r="W6" s="433">
        <v>116.057476582173</v>
      </c>
      <c r="X6" s="433">
        <v>128.785542997548</v>
      </c>
      <c r="Y6" s="433">
        <v>131.273</v>
      </c>
      <c r="Z6" s="433">
        <v>138.156</v>
      </c>
      <c r="AA6" s="433">
        <v>143.75078767242</v>
      </c>
      <c r="AB6" s="433">
        <v>151.71118</v>
      </c>
      <c r="AC6" s="433">
        <v>153.644759331687</v>
      </c>
      <c r="AD6" s="433">
        <v>165.498630041467</v>
      </c>
      <c r="AE6" s="433">
        <v>174.039423833645</v>
      </c>
      <c r="AF6" s="433">
        <v>186.312219414323</v>
      </c>
      <c r="AG6" s="433">
        <v>192.072990949066</v>
      </c>
      <c r="AH6" s="433">
        <v>192.736459213331</v>
      </c>
      <c r="AI6" s="433">
        <v>202.268183566906</v>
      </c>
      <c r="AJ6" s="433">
        <v>187.743085861432</v>
      </c>
      <c r="AK6" s="435">
        <v>183.124968696053</v>
      </c>
      <c r="AL6" s="457">
        <v>-0.0272631004567691</v>
      </c>
      <c r="AM6" s="457">
        <v>0.0311442399609878</v>
      </c>
      <c r="AN6" s="457">
        <v>0.0292154916681035</v>
      </c>
    </row>
    <row r="7" spans="8:8">
      <c r="A7" s="218" t="s">
        <v>96</v>
      </c>
      <c r="B7" s="433">
        <v>313.920392473118</v>
      </c>
      <c r="C7" s="433">
        <v>267.213368817204</v>
      </c>
      <c r="D7" s="433">
        <v>293.140648387097</v>
      </c>
      <c r="E7" s="433">
        <v>271.828713978495</v>
      </c>
      <c r="F7" s="433">
        <v>379.170823655914</v>
      </c>
      <c r="G7" s="433">
        <v>400.822746236559</v>
      </c>
      <c r="H7" s="433">
        <v>410.272061290323</v>
      </c>
      <c r="I7" s="433">
        <v>434.488572043011</v>
      </c>
      <c r="J7" s="433">
        <v>446.157847311828</v>
      </c>
      <c r="K7" s="433">
        <v>494.858797849462</v>
      </c>
      <c r="L7" s="433">
        <v>533.395639784946</v>
      </c>
      <c r="M7" s="433">
        <v>489.307070967742</v>
      </c>
      <c r="N7" s="433">
        <v>515.482440860215</v>
      </c>
      <c r="O7" s="433">
        <v>571.244197849462</v>
      </c>
      <c r="P7" s="433">
        <v>598.275405376344</v>
      </c>
      <c r="Q7" s="433">
        <v>646.277590322581</v>
      </c>
      <c r="R7" s="433">
        <v>687.235611827957</v>
      </c>
      <c r="S7" s="433">
        <v>743.016929032258</v>
      </c>
      <c r="T7" s="433">
        <v>698.825310752688</v>
      </c>
      <c r="U7" s="433">
        <v>763.548405376344</v>
      </c>
      <c r="V7" s="433">
        <v>818.236832258064</v>
      </c>
      <c r="W7" s="433">
        <v>877.893301075269</v>
      </c>
      <c r="X7" s="433">
        <v>964.075044086021</v>
      </c>
      <c r="Y7" s="433">
        <v>949.441504301075</v>
      </c>
      <c r="Z7" s="433">
        <v>990.299656989247</v>
      </c>
      <c r="AA7" s="433">
        <v>1062.04003655914</v>
      </c>
      <c r="AB7" s="433">
        <v>1089.98809569892</v>
      </c>
      <c r="AC7" s="433">
        <v>1318.16577956989</v>
      </c>
      <c r="AD7" s="433">
        <v>1209.50060215054</v>
      </c>
      <c r="AE7" s="433">
        <v>1211.40748172043</v>
      </c>
      <c r="AF7" s="433">
        <v>1433.8517311828</v>
      </c>
      <c r="AG7" s="433">
        <v>1482.05046666667</v>
      </c>
      <c r="AH7" s="433">
        <v>1394.02418387097</v>
      </c>
      <c r="AI7" s="433">
        <v>1579.71256129032</v>
      </c>
      <c r="AJ7" s="433">
        <v>1705.1765311828</v>
      </c>
      <c r="AK7" s="435">
        <v>1738.43868817204</v>
      </c>
      <c r="AL7" s="457">
        <v>0.0167210397202249</v>
      </c>
      <c r="AM7" s="457">
        <v>0.0558452532417499</v>
      </c>
      <c r="AN7" s="457">
        <v>0.277347984665588</v>
      </c>
    </row>
    <row r="8" spans="8:8" s="47" ht="10.2" customFormat="1">
      <c r="A8" s="54" t="s">
        <v>97</v>
      </c>
      <c r="B8" s="436">
        <v>327.940985012022</v>
      </c>
      <c r="C8" s="436">
        <v>281.751330278501</v>
      </c>
      <c r="D8" s="436">
        <v>308.258755228734</v>
      </c>
      <c r="E8" s="436">
        <v>289.563964507704</v>
      </c>
      <c r="F8" s="436">
        <v>403.765111736669</v>
      </c>
      <c r="G8" s="436">
        <v>423.685217375433</v>
      </c>
      <c r="H8" s="436">
        <v>437.826203256041</v>
      </c>
      <c r="I8" s="436">
        <v>466.386514246299</v>
      </c>
      <c r="J8" s="436">
        <v>480.524179715206</v>
      </c>
      <c r="K8" s="436">
        <v>531.675982875498</v>
      </c>
      <c r="L8" s="436">
        <v>575.768890760007</v>
      </c>
      <c r="M8" s="436">
        <v>529.096841224602</v>
      </c>
      <c r="N8" s="436">
        <v>561.430003581587</v>
      </c>
      <c r="O8" s="436">
        <v>627.690286388618</v>
      </c>
      <c r="P8" s="436">
        <v>659.055198868748</v>
      </c>
      <c r="Q8" s="436">
        <v>722.012338257948</v>
      </c>
      <c r="R8" s="436">
        <v>779.923543526942</v>
      </c>
      <c r="S8" s="436">
        <v>850.992115458254</v>
      </c>
      <c r="T8" s="436">
        <v>817.732501186304</v>
      </c>
      <c r="U8" s="436">
        <v>895.871778315246</v>
      </c>
      <c r="V8" s="436">
        <v>944.851242402901</v>
      </c>
      <c r="W8" s="436">
        <v>1037.25271314131</v>
      </c>
      <c r="X8" s="436">
        <v>1137.90564084701</v>
      </c>
      <c r="Y8" s="436">
        <v>1119.34783763441</v>
      </c>
      <c r="Z8" s="436">
        <v>1172.51049569892</v>
      </c>
      <c r="AA8" s="436">
        <v>1257.09297476919</v>
      </c>
      <c r="AB8" s="436">
        <v>1302.44873806452</v>
      </c>
      <c r="AC8" s="436">
        <v>1533.36000126717</v>
      </c>
      <c r="AD8" s="436">
        <v>1433.62933971889</v>
      </c>
      <c r="AE8" s="436">
        <v>1447.95335716698</v>
      </c>
      <c r="AF8" s="436">
        <v>1688.74889683368</v>
      </c>
      <c r="AG8" s="436">
        <v>1737.77614578778</v>
      </c>
      <c r="AH8" s="436">
        <v>1645.59505168645</v>
      </c>
      <c r="AI8" s="436">
        <v>1849.24633625508</v>
      </c>
      <c r="AJ8" s="436">
        <v>1962.42499338831</v>
      </c>
      <c r="AK8" s="436">
        <v>1992.42137942215</v>
      </c>
      <c r="AL8" s="458">
        <v>0.0125113631633531</v>
      </c>
      <c r="AM8" s="458">
        <v>0.0528527425237537</v>
      </c>
      <c r="AN8" s="458">
        <v>0.317868014527687</v>
      </c>
    </row>
    <row r="9" spans="8:8">
      <c r="A9" s="218"/>
      <c r="B9" s="433"/>
      <c r="C9" s="433"/>
      <c r="D9" s="433"/>
      <c r="E9" s="433"/>
      <c r="F9" s="433"/>
      <c r="G9" s="433"/>
      <c r="H9" s="433"/>
      <c r="I9" s="433"/>
      <c r="J9" s="433"/>
      <c r="K9" s="433"/>
      <c r="L9" s="433"/>
      <c r="M9" s="433"/>
      <c r="N9" s="433"/>
      <c r="O9" s="433"/>
      <c r="P9" s="433"/>
      <c r="Q9" s="433"/>
      <c r="R9" s="433"/>
      <c r="S9" s="433"/>
      <c r="T9" s="433"/>
      <c r="U9" s="433"/>
      <c r="V9" s="433"/>
      <c r="W9" s="433"/>
      <c r="X9" s="433"/>
      <c r="Y9" s="433"/>
      <c r="Z9" s="433"/>
      <c r="AA9" s="433"/>
      <c r="AB9" s="433"/>
      <c r="AC9" s="433"/>
      <c r="AD9" s="433"/>
      <c r="AE9" s="433"/>
      <c r="AF9" s="433"/>
      <c r="AG9" s="433"/>
      <c r="AH9" s="433"/>
      <c r="AI9" s="433"/>
      <c r="AJ9" s="433"/>
      <c r="AK9" s="460"/>
      <c r="AL9" s="457"/>
      <c r="AM9" s="457"/>
      <c r="AN9" s="457"/>
    </row>
    <row r="10" spans="8:8">
      <c r="A10" s="218" t="s">
        <v>98</v>
      </c>
      <c r="B10" s="433">
        <v>12.4638137857143</v>
      </c>
      <c r="C10" s="433">
        <v>13.2707440791925</v>
      </c>
      <c r="D10" s="433">
        <v>12.5582517766917</v>
      </c>
      <c r="E10" s="433">
        <v>20.5553767526485</v>
      </c>
      <c r="F10" s="433">
        <v>24.3074096921053</v>
      </c>
      <c r="G10" s="433">
        <v>19.8472255162698</v>
      </c>
      <c r="H10" s="433">
        <v>21.0222933956873</v>
      </c>
      <c r="I10" s="433">
        <v>20.4208828004442</v>
      </c>
      <c r="J10" s="433">
        <v>22.2892382497477</v>
      </c>
      <c r="K10" s="433">
        <v>22.0811954836185</v>
      </c>
      <c r="L10" s="433">
        <v>24.881919730581</v>
      </c>
      <c r="M10" s="433">
        <v>29.379675489755</v>
      </c>
      <c r="N10" s="433">
        <v>26.9045275540408</v>
      </c>
      <c r="O10" s="433">
        <v>28.020801118205</v>
      </c>
      <c r="P10" s="433">
        <v>40.2090069500724</v>
      </c>
      <c r="Q10" s="433">
        <v>43.3248213888858</v>
      </c>
      <c r="R10" s="433">
        <v>38.1289965141818</v>
      </c>
      <c r="S10" s="433">
        <v>34.7709074291693</v>
      </c>
      <c r="T10" s="433">
        <v>42.3452505568185</v>
      </c>
      <c r="U10" s="433">
        <v>50.2033409218343</v>
      </c>
      <c r="V10" s="433">
        <v>50.2014029250512</v>
      </c>
      <c r="W10" s="433">
        <v>50.2044246854391</v>
      </c>
      <c r="X10" s="433">
        <v>53.2416312242202</v>
      </c>
      <c r="Y10" s="433">
        <v>58.9466171303278</v>
      </c>
      <c r="Z10" s="433">
        <v>55.1343511410968</v>
      </c>
      <c r="AA10" s="433">
        <v>56.1933609753541</v>
      </c>
      <c r="AB10" s="433">
        <v>58.9838977719617</v>
      </c>
      <c r="AC10" s="433">
        <v>67.4547683985372</v>
      </c>
      <c r="AD10" s="433">
        <v>65.8066439948909</v>
      </c>
      <c r="AE10" s="433">
        <v>66.7856862456652</v>
      </c>
      <c r="AF10" s="433">
        <v>68.4313792903456</v>
      </c>
      <c r="AG10" s="433">
        <v>74.764386943302</v>
      </c>
      <c r="AH10" s="433">
        <v>80.6219121947315</v>
      </c>
      <c r="AI10" s="433">
        <v>87.0163051166431</v>
      </c>
      <c r="AJ10" s="433">
        <v>82.9308627071847</v>
      </c>
      <c r="AK10" s="460">
        <v>79.8393395056897</v>
      </c>
      <c r="AL10" s="457">
        <v>-0.039908706666351</v>
      </c>
      <c r="AM10" s="457">
        <v>0.0416681647353658</v>
      </c>
      <c r="AN10" s="457">
        <v>0.0127374523240841</v>
      </c>
    </row>
    <row r="11" spans="8:8">
      <c r="A11" s="218" t="s">
        <v>99</v>
      </c>
      <c r="B11" s="433">
        <v>0.0</v>
      </c>
      <c r="C11" s="433">
        <v>0.0</v>
      </c>
      <c r="D11" s="433">
        <v>0.0</v>
      </c>
      <c r="E11" s="433">
        <v>0.005</v>
      </c>
      <c r="F11" s="433">
        <v>0.215</v>
      </c>
      <c r="G11" s="433">
        <v>0.325612</v>
      </c>
      <c r="H11" s="433">
        <v>0.373</v>
      </c>
      <c r="I11" s="433">
        <v>0.39</v>
      </c>
      <c r="J11" s="433">
        <v>0.388</v>
      </c>
      <c r="K11" s="433">
        <v>0.479167431922037</v>
      </c>
      <c r="L11" s="433">
        <v>0.559693704326954</v>
      </c>
      <c r="M11" s="433">
        <v>0.974146837316111</v>
      </c>
      <c r="N11" s="433">
        <v>1.177</v>
      </c>
      <c r="O11" s="433">
        <v>1.321</v>
      </c>
      <c r="P11" s="433">
        <v>2.6528650887574</v>
      </c>
      <c r="Q11" s="433">
        <v>4.06785979906588</v>
      </c>
      <c r="R11" s="433">
        <v>9.92124605568446</v>
      </c>
      <c r="S11" s="433">
        <v>12.4057849134819</v>
      </c>
      <c r="T11" s="433">
        <v>13.11</v>
      </c>
      <c r="U11" s="433">
        <v>19.2639102205404</v>
      </c>
      <c r="V11" s="433">
        <v>18.8112738579351</v>
      </c>
      <c r="W11" s="433">
        <v>18.258215</v>
      </c>
      <c r="X11" s="433">
        <v>15.4965939491813</v>
      </c>
      <c r="Y11" s="433">
        <v>28.778265471292</v>
      </c>
      <c r="Z11" s="433">
        <v>13.33179</v>
      </c>
      <c r="AA11" s="433">
        <v>36.4755625362073</v>
      </c>
      <c r="AB11" s="433">
        <v>25.0952834970109</v>
      </c>
      <c r="AC11" s="433">
        <v>46.7601646229511</v>
      </c>
      <c r="AD11" s="433">
        <v>69.0027340528047</v>
      </c>
      <c r="AE11" s="433">
        <v>81.0731139907327</v>
      </c>
      <c r="AF11" s="433">
        <v>79.489563192931</v>
      </c>
      <c r="AG11" s="433">
        <v>56.48488883729</v>
      </c>
      <c r="AH11" s="433">
        <v>65.5933159171699</v>
      </c>
      <c r="AI11" s="433">
        <v>54.6217355328639</v>
      </c>
      <c r="AJ11" s="433">
        <v>60.4480160268034</v>
      </c>
      <c r="AK11" s="460">
        <v>56.3014485019283</v>
      </c>
      <c r="AL11" s="457">
        <v>-0.0711420639055517</v>
      </c>
      <c r="AM11" s="457">
        <v>0.16318651506978</v>
      </c>
      <c r="AN11" s="457">
        <v>0.00898225136267668</v>
      </c>
    </row>
    <row r="12" spans="8:8">
      <c r="A12" s="218" t="s">
        <v>215</v>
      </c>
      <c r="B12" s="433">
        <v>26.8498922362969</v>
      </c>
      <c r="C12" s="433">
        <v>27.8488452029326</v>
      </c>
      <c r="D12" s="433">
        <v>27.1127091941494</v>
      </c>
      <c r="E12" s="433">
        <v>28.4128537631556</v>
      </c>
      <c r="F12" s="433">
        <v>24.8086862296462</v>
      </c>
      <c r="G12" s="433">
        <v>26.7931329084454</v>
      </c>
      <c r="H12" s="433">
        <v>28.2614396134517</v>
      </c>
      <c r="I12" s="433">
        <v>29.4553576242992</v>
      </c>
      <c r="J12" s="433">
        <v>31.5458816465229</v>
      </c>
      <c r="K12" s="433">
        <v>31.8748700424716</v>
      </c>
      <c r="L12" s="433">
        <v>36.5570808002262</v>
      </c>
      <c r="M12" s="433">
        <v>37.2698996962816</v>
      </c>
      <c r="N12" s="433">
        <v>40.7610626842799</v>
      </c>
      <c r="O12" s="433">
        <v>47.4750904596887</v>
      </c>
      <c r="P12" s="433">
        <v>42.1927851806141</v>
      </c>
      <c r="Q12" s="433">
        <v>49.341926745814</v>
      </c>
      <c r="R12" s="433">
        <v>58.148806826581</v>
      </c>
      <c r="S12" s="433">
        <v>58.228244291139</v>
      </c>
      <c r="T12" s="433">
        <v>61.2348242156458</v>
      </c>
      <c r="U12" s="433">
        <v>64.5010976469894</v>
      </c>
      <c r="V12" s="433">
        <v>64.6600952161408</v>
      </c>
      <c r="W12" s="433">
        <v>63.155243631054</v>
      </c>
      <c r="X12" s="433">
        <v>64.4142290683744</v>
      </c>
      <c r="Y12" s="433">
        <v>62.9215805060801</v>
      </c>
      <c r="Z12" s="433">
        <v>71.3069221213562</v>
      </c>
      <c r="AA12" s="433">
        <v>84.3366569741138</v>
      </c>
      <c r="AB12" s="433">
        <v>82.5866380812654</v>
      </c>
      <c r="AC12" s="433">
        <v>89.8686202201891</v>
      </c>
      <c r="AD12" s="433">
        <v>96.4726268635745</v>
      </c>
      <c r="AE12" s="433">
        <v>100.077069589794</v>
      </c>
      <c r="AF12" s="433">
        <v>113.585262446303</v>
      </c>
      <c r="AG12" s="433">
        <v>119.293651787999</v>
      </c>
      <c r="AH12" s="433">
        <v>105.425493003638</v>
      </c>
      <c r="AI12" s="433">
        <v>102.91964086928</v>
      </c>
      <c r="AJ12" s="433">
        <v>103.177683663069</v>
      </c>
      <c r="AK12" s="460">
        <v>97.3537242771231</v>
      </c>
      <c r="AL12" s="457">
        <v>-0.0590239376570127</v>
      </c>
      <c r="AM12" s="457">
        <v>0.0376369017306712</v>
      </c>
      <c r="AN12" s="457">
        <v>0.0155316718453503</v>
      </c>
    </row>
    <row r="13" spans="8:8">
      <c r="A13" s="54" t="s">
        <v>109</v>
      </c>
      <c r="B13" s="436">
        <v>39.3137060220111</v>
      </c>
      <c r="C13" s="436">
        <v>41.1195892821252</v>
      </c>
      <c r="D13" s="436">
        <v>39.6709609708411</v>
      </c>
      <c r="E13" s="436">
        <v>48.973230515804</v>
      </c>
      <c r="F13" s="436">
        <v>49.3310959217515</v>
      </c>
      <c r="G13" s="436">
        <v>46.9659704247152</v>
      </c>
      <c r="H13" s="436">
        <v>49.656733009139</v>
      </c>
      <c r="I13" s="436">
        <v>50.2662404247434</v>
      </c>
      <c r="J13" s="436">
        <v>54.2231198962706</v>
      </c>
      <c r="K13" s="436">
        <v>54.4352329580121</v>
      </c>
      <c r="L13" s="436">
        <v>61.9986942351341</v>
      </c>
      <c r="M13" s="436">
        <v>67.6237220233527</v>
      </c>
      <c r="N13" s="436">
        <v>68.8425902383207</v>
      </c>
      <c r="O13" s="436">
        <v>76.8168915778937</v>
      </c>
      <c r="P13" s="436">
        <v>85.0546572194439</v>
      </c>
      <c r="Q13" s="436">
        <v>96.7346079337656</v>
      </c>
      <c r="R13" s="436">
        <v>106.199049396447</v>
      </c>
      <c r="S13" s="436">
        <v>105.40493663379</v>
      </c>
      <c r="T13" s="436">
        <v>116.690074772464</v>
      </c>
      <c r="U13" s="436">
        <v>133.968348789364</v>
      </c>
      <c r="V13" s="436">
        <v>133.672771999127</v>
      </c>
      <c r="W13" s="436">
        <v>131.617883316493</v>
      </c>
      <c r="X13" s="436">
        <v>133.152454241776</v>
      </c>
      <c r="Y13" s="436">
        <v>150.6464631077</v>
      </c>
      <c r="Z13" s="436">
        <v>139.773063262453</v>
      </c>
      <c r="AA13" s="436">
        <v>177.005580485675</v>
      </c>
      <c r="AB13" s="436">
        <v>166.665819350238</v>
      </c>
      <c r="AC13" s="436">
        <v>204.083553241677</v>
      </c>
      <c r="AD13" s="436">
        <v>231.28200491127</v>
      </c>
      <c r="AE13" s="436">
        <v>247.935869826192</v>
      </c>
      <c r="AF13" s="436">
        <v>261.50620492958</v>
      </c>
      <c r="AG13" s="436">
        <v>250.542927568591</v>
      </c>
      <c r="AH13" s="436">
        <v>251.640721115539</v>
      </c>
      <c r="AI13" s="436">
        <v>244.557681518787</v>
      </c>
      <c r="AJ13" s="436">
        <v>246.556562397057</v>
      </c>
      <c r="AK13" s="436">
        <v>233.494512284741</v>
      </c>
      <c r="AL13" s="458">
        <v>-0.0555653969516839</v>
      </c>
      <c r="AM13" s="458">
        <v>0.0583987257213479</v>
      </c>
      <c r="AN13" s="458">
        <v>0.0372513755321111</v>
      </c>
    </row>
    <row r="14" spans="8:8">
      <c r="A14" s="218"/>
      <c r="B14" s="433"/>
      <c r="C14" s="433"/>
      <c r="D14" s="433"/>
      <c r="E14" s="433"/>
      <c r="F14" s="433"/>
      <c r="G14" s="433"/>
      <c r="H14" s="433"/>
      <c r="I14" s="433"/>
      <c r="J14" s="433"/>
      <c r="K14" s="433"/>
      <c r="L14" s="433"/>
      <c r="M14" s="433"/>
      <c r="N14" s="433"/>
      <c r="O14" s="433"/>
      <c r="P14" s="433"/>
      <c r="Q14" s="433"/>
      <c r="R14" s="433"/>
      <c r="S14" s="433"/>
      <c r="T14" s="433"/>
      <c r="U14" s="433"/>
      <c r="V14" s="433"/>
      <c r="W14" s="433"/>
      <c r="X14" s="433"/>
      <c r="Y14" s="433"/>
      <c r="Z14" s="433"/>
      <c r="AA14" s="433"/>
      <c r="AB14" s="433"/>
      <c r="AC14" s="433"/>
      <c r="AD14" s="433"/>
      <c r="AE14" s="433"/>
      <c r="AF14" s="433"/>
      <c r="AG14" s="433"/>
      <c r="AH14" s="433"/>
      <c r="AI14" s="433"/>
      <c r="AJ14" s="433"/>
      <c r="AK14" s="460"/>
      <c r="AL14" s="457"/>
      <c r="AM14" s="457"/>
      <c r="AN14" s="457"/>
    </row>
    <row r="15" spans="8:8">
      <c r="A15" s="218" t="s">
        <v>121</v>
      </c>
      <c r="B15" s="433">
        <v>27.985</v>
      </c>
      <c r="C15" s="433">
        <v>29.811</v>
      </c>
      <c r="D15" s="433">
        <v>32.956</v>
      </c>
      <c r="E15" s="433">
        <v>33.141</v>
      </c>
      <c r="F15" s="433">
        <v>38.575</v>
      </c>
      <c r="G15" s="433">
        <v>35.9</v>
      </c>
      <c r="H15" s="433">
        <v>36.3</v>
      </c>
      <c r="I15" s="433">
        <v>33.0</v>
      </c>
      <c r="J15" s="433">
        <v>32.8</v>
      </c>
      <c r="K15" s="433">
        <v>36.1</v>
      </c>
      <c r="L15" s="433">
        <v>41.1</v>
      </c>
      <c r="M15" s="433">
        <v>45.56</v>
      </c>
      <c r="N15" s="433">
        <v>48.1</v>
      </c>
      <c r="O15" s="433">
        <v>50.743</v>
      </c>
      <c r="P15" s="433">
        <v>51.8</v>
      </c>
      <c r="Q15" s="433">
        <v>49.197</v>
      </c>
      <c r="R15" s="433">
        <v>55.516</v>
      </c>
      <c r="S15" s="433">
        <v>56.307</v>
      </c>
      <c r="T15" s="433">
        <v>62.864</v>
      </c>
      <c r="U15" s="433">
        <v>63.008</v>
      </c>
      <c r="V15" s="433">
        <v>72.74</v>
      </c>
      <c r="W15" s="433">
        <v>75.29</v>
      </c>
      <c r="X15" s="433">
        <v>78.052</v>
      </c>
      <c r="Y15" s="433">
        <v>89.066</v>
      </c>
      <c r="Z15" s="433">
        <v>80.888</v>
      </c>
      <c r="AA15" s="433">
        <v>89.292</v>
      </c>
      <c r="AB15" s="433">
        <v>86.129</v>
      </c>
      <c r="AC15" s="433">
        <v>76.448</v>
      </c>
      <c r="AD15" s="433">
        <v>67.518</v>
      </c>
      <c r="AE15" s="433">
        <v>61.13</v>
      </c>
      <c r="AF15" s="433">
        <v>61.4723720483976</v>
      </c>
      <c r="AG15" s="433">
        <v>80.6168666980243</v>
      </c>
      <c r="AH15" s="433">
        <v>86.0412959948521</v>
      </c>
      <c r="AI15" s="433">
        <v>81.563298696845</v>
      </c>
      <c r="AJ15" s="433">
        <v>89.998575</v>
      </c>
      <c r="AK15" s="460">
        <v>91.9</v>
      </c>
      <c r="AL15" s="457">
        <v>0.0183373137166354</v>
      </c>
      <c r="AM15" s="457">
        <v>0.010729993381684</v>
      </c>
      <c r="AN15" s="457">
        <v>0.0146615925912051</v>
      </c>
    </row>
    <row r="16" spans="8:8">
      <c r="A16" s="218" t="s">
        <v>126</v>
      </c>
      <c r="B16" s="433">
        <v>24.712</v>
      </c>
      <c r="C16" s="433">
        <v>26.871</v>
      </c>
      <c r="D16" s="433">
        <v>31.732</v>
      </c>
      <c r="E16" s="433">
        <v>32.42</v>
      </c>
      <c r="F16" s="433">
        <v>34.407</v>
      </c>
      <c r="G16" s="433">
        <v>39.082</v>
      </c>
      <c r="H16" s="433">
        <v>35.87</v>
      </c>
      <c r="I16" s="433">
        <v>35.168</v>
      </c>
      <c r="J16" s="433">
        <v>39.596</v>
      </c>
      <c r="K16" s="433">
        <v>40.404</v>
      </c>
      <c r="L16" s="433">
        <v>46.442</v>
      </c>
      <c r="M16" s="433">
        <v>49.725</v>
      </c>
      <c r="N16" s="433">
        <v>60.649</v>
      </c>
      <c r="O16" s="433">
        <v>70.213</v>
      </c>
      <c r="P16" s="433">
        <v>86.217</v>
      </c>
      <c r="Q16" s="433">
        <v>101.36</v>
      </c>
      <c r="R16" s="433">
        <v>104.188</v>
      </c>
      <c r="S16" s="433">
        <v>99.414</v>
      </c>
      <c r="T16" s="433">
        <v>117.301</v>
      </c>
      <c r="U16" s="433">
        <v>129.772</v>
      </c>
      <c r="V16" s="433">
        <v>149.259</v>
      </c>
      <c r="W16" s="433">
        <v>158.079</v>
      </c>
      <c r="X16" s="433">
        <v>172.646</v>
      </c>
      <c r="Y16" s="433">
        <v>172.697</v>
      </c>
      <c r="Z16" s="433">
        <v>147.27</v>
      </c>
      <c r="AA16" s="433">
        <v>152.737</v>
      </c>
      <c r="AB16" s="433">
        <v>144.539</v>
      </c>
      <c r="AC16" s="433">
        <v>129.058</v>
      </c>
      <c r="AD16" s="433">
        <v>108.876</v>
      </c>
      <c r="AE16" s="433">
        <v>93.637</v>
      </c>
      <c r="AF16" s="433">
        <v>110.86</v>
      </c>
      <c r="AG16" s="433">
        <v>126.148</v>
      </c>
      <c r="AH16" s="433">
        <v>140.3493</v>
      </c>
      <c r="AI16" s="433">
        <v>128.5376</v>
      </c>
      <c r="AJ16" s="433">
        <v>141.687</v>
      </c>
      <c r="AK16" s="460">
        <v>136.164687384699</v>
      </c>
      <c r="AL16" s="457">
        <v>-0.0416011862788145</v>
      </c>
      <c r="AM16" s="457">
        <v>-0.00385726530350972</v>
      </c>
      <c r="AN16" s="457">
        <v>0.0217235165586862</v>
      </c>
    </row>
    <row r="17" spans="8:8">
      <c r="A17" s="218" t="s">
        <v>130</v>
      </c>
      <c r="B17" s="433">
        <v>38.213</v>
      </c>
      <c r="C17" s="433">
        <v>41.502</v>
      </c>
      <c r="D17" s="433">
        <v>41.292</v>
      </c>
      <c r="E17" s="433">
        <v>36.428</v>
      </c>
      <c r="F17" s="433">
        <v>39.93</v>
      </c>
      <c r="G17" s="433">
        <v>36.529</v>
      </c>
      <c r="H17" s="433">
        <v>41.015</v>
      </c>
      <c r="I17" s="433">
        <v>43.462</v>
      </c>
      <c r="J17" s="433">
        <v>44.121</v>
      </c>
      <c r="K17" s="433">
        <v>43.541</v>
      </c>
      <c r="L17" s="433">
        <v>42.011</v>
      </c>
      <c r="M17" s="433">
        <v>47.075</v>
      </c>
      <c r="N17" s="433">
        <v>50.661</v>
      </c>
      <c r="O17" s="433">
        <v>52.126126</v>
      </c>
      <c r="P17" s="433">
        <v>52.581516</v>
      </c>
      <c r="Q17" s="433">
        <v>52.492704</v>
      </c>
      <c r="R17" s="433">
        <v>54.408072</v>
      </c>
      <c r="S17" s="433">
        <v>55.132205</v>
      </c>
      <c r="T17" s="433">
        <v>56.172989</v>
      </c>
      <c r="U17" s="433">
        <v>60.498005</v>
      </c>
      <c r="V17" s="433">
        <v>58.207785</v>
      </c>
      <c r="W17" s="433">
        <v>57.075274</v>
      </c>
      <c r="X17" s="433">
        <v>60.888077</v>
      </c>
      <c r="Y17" s="433">
        <v>64.563171</v>
      </c>
      <c r="Z17" s="433">
        <v>68.494439</v>
      </c>
      <c r="AA17" s="433">
        <v>73.577778</v>
      </c>
      <c r="AB17" s="433">
        <v>67.946072</v>
      </c>
      <c r="AC17" s="433">
        <v>54.057456</v>
      </c>
      <c r="AD17" s="433">
        <v>54.028719</v>
      </c>
      <c r="AE17" s="433">
        <v>50.991982</v>
      </c>
      <c r="AF17" s="433">
        <v>45.881465</v>
      </c>
      <c r="AG17" s="433">
        <v>52.567425</v>
      </c>
      <c r="AH17" s="433">
        <v>57.883554</v>
      </c>
      <c r="AI17" s="433">
        <v>57.348843</v>
      </c>
      <c r="AJ17" s="433">
        <v>70.438236</v>
      </c>
      <c r="AK17" s="460">
        <v>72.1449162107211</v>
      </c>
      <c r="AL17" s="457">
        <v>0.0214310158663649</v>
      </c>
      <c r="AM17" s="457">
        <v>0.0028022872103115</v>
      </c>
      <c r="AN17" s="457">
        <v>0.0115098952013952</v>
      </c>
    </row>
    <row r="18" spans="8:8">
      <c r="A18" s="218" t="s">
        <v>133</v>
      </c>
      <c r="B18" s="433">
        <v>0.081</v>
      </c>
      <c r="C18" s="433">
        <v>0.063</v>
      </c>
      <c r="D18" s="433">
        <v>0.165</v>
      </c>
      <c r="E18" s="433">
        <v>0.097</v>
      </c>
      <c r="F18" s="433">
        <v>0.115</v>
      </c>
      <c r="G18" s="433">
        <v>0.125</v>
      </c>
      <c r="H18" s="433">
        <v>0.107</v>
      </c>
      <c r="I18" s="433">
        <v>0.1</v>
      </c>
      <c r="J18" s="433">
        <v>0.097</v>
      </c>
      <c r="K18" s="433">
        <v>0.147</v>
      </c>
      <c r="L18" s="433">
        <v>0.258</v>
      </c>
      <c r="M18" s="433">
        <v>0.323</v>
      </c>
      <c r="N18" s="433">
        <v>0.215</v>
      </c>
      <c r="O18" s="433">
        <v>0.313</v>
      </c>
      <c r="P18" s="433">
        <v>0.62</v>
      </c>
      <c r="Q18" s="433">
        <v>0.928</v>
      </c>
      <c r="R18" s="433">
        <v>1.358</v>
      </c>
      <c r="S18" s="433">
        <v>2.198</v>
      </c>
      <c r="T18" s="433">
        <v>2.425</v>
      </c>
      <c r="U18" s="433">
        <v>3.225</v>
      </c>
      <c r="V18" s="433">
        <v>5.165</v>
      </c>
      <c r="W18" s="433">
        <v>4.58</v>
      </c>
      <c r="X18" s="433">
        <v>4.483</v>
      </c>
      <c r="Y18" s="433">
        <v>4.679</v>
      </c>
      <c r="Z18" s="433">
        <v>4.787</v>
      </c>
      <c r="AA18" s="433">
        <v>4.798</v>
      </c>
      <c r="AB18" s="433">
        <v>5.821</v>
      </c>
      <c r="AC18" s="433">
        <v>6.26</v>
      </c>
      <c r="AD18" s="433">
        <v>5.27</v>
      </c>
      <c r="AE18" s="433">
        <v>5.328</v>
      </c>
      <c r="AF18" s="433">
        <v>5.973</v>
      </c>
      <c r="AG18" s="433">
        <v>7.831</v>
      </c>
      <c r="AH18" s="433">
        <v>10.035</v>
      </c>
      <c r="AI18" s="433">
        <v>12.634</v>
      </c>
      <c r="AJ18" s="433">
        <v>14.797395</v>
      </c>
      <c r="AK18" s="460">
        <v>16.656</v>
      </c>
      <c r="AL18" s="457">
        <v>0.122528107364755</v>
      </c>
      <c r="AM18" s="457">
        <v>0.119469289265879</v>
      </c>
      <c r="AN18" s="457">
        <v>0.00265727406092614</v>
      </c>
    </row>
    <row r="19" spans="8:8">
      <c r="A19" s="218" t="s">
        <v>138</v>
      </c>
      <c r="B19" s="433">
        <v>2.514</v>
      </c>
      <c r="C19" s="433">
        <v>2.118</v>
      </c>
      <c r="D19" s="433">
        <v>1.496</v>
      </c>
      <c r="E19" s="433">
        <v>1.365</v>
      </c>
      <c r="F19" s="433">
        <v>1.398</v>
      </c>
      <c r="G19" s="433">
        <v>1.509</v>
      </c>
      <c r="H19" s="433">
        <v>1.361</v>
      </c>
      <c r="I19" s="433">
        <v>1.711</v>
      </c>
      <c r="J19" s="433">
        <v>1.196</v>
      </c>
      <c r="K19" s="433">
        <v>3.229</v>
      </c>
      <c r="L19" s="433">
        <v>3.75</v>
      </c>
      <c r="M19" s="433">
        <v>6.767</v>
      </c>
      <c r="N19" s="433">
        <v>18.174</v>
      </c>
      <c r="O19" s="433">
        <v>16.212</v>
      </c>
      <c r="P19" s="433">
        <v>19.058</v>
      </c>
      <c r="Q19" s="433">
        <v>20.178</v>
      </c>
      <c r="R19" s="433">
        <v>23.358</v>
      </c>
      <c r="S19" s="433">
        <v>32.386</v>
      </c>
      <c r="T19" s="433">
        <v>39.368</v>
      </c>
      <c r="U19" s="433">
        <v>55.46</v>
      </c>
      <c r="V19" s="433">
        <v>79.011</v>
      </c>
      <c r="W19" s="433">
        <v>90.57</v>
      </c>
      <c r="X19" s="433">
        <v>94.799</v>
      </c>
      <c r="Y19" s="433">
        <v>120.798</v>
      </c>
      <c r="Z19" s="433">
        <v>109.588541666667</v>
      </c>
      <c r="AA19" s="433">
        <v>97.2082541666667</v>
      </c>
      <c r="AB19" s="433">
        <v>84.517</v>
      </c>
      <c r="AC19" s="433">
        <v>73.308</v>
      </c>
      <c r="AD19" s="433">
        <v>57.0943272959509</v>
      </c>
      <c r="AE19" s="433">
        <v>47.273</v>
      </c>
      <c r="AF19" s="433">
        <v>52.498</v>
      </c>
      <c r="AG19" s="433">
        <v>52.8306602545671</v>
      </c>
      <c r="AH19" s="433">
        <v>64.037</v>
      </c>
      <c r="AI19" s="433">
        <v>58.00200147</v>
      </c>
      <c r="AJ19" s="433">
        <v>83.16327629</v>
      </c>
      <c r="AK19" s="460">
        <v>68.6792000390958</v>
      </c>
      <c r="AL19" s="457">
        <v>-0.176420711075412</v>
      </c>
      <c r="AM19" s="457">
        <v>-0.0272154951086282</v>
      </c>
      <c r="AN19" s="457">
        <v>0.0109569798744624</v>
      </c>
    </row>
    <row r="20" spans="8:8">
      <c r="A20" s="218" t="s">
        <v>141</v>
      </c>
      <c r="B20" s="459">
        <v>0.0582</v>
      </c>
      <c r="C20" s="459">
        <v>1.3407</v>
      </c>
      <c r="D20" s="459">
        <v>2.5281</v>
      </c>
      <c r="E20" s="459">
        <v>3.2395</v>
      </c>
      <c r="F20" s="459">
        <v>9.524</v>
      </c>
      <c r="G20" s="459">
        <v>10.1923</v>
      </c>
      <c r="H20" s="459">
        <v>12.5886</v>
      </c>
      <c r="I20" s="459">
        <v>10.8137</v>
      </c>
      <c r="J20" s="459">
        <v>10.7882</v>
      </c>
      <c r="K20" s="459">
        <v>13.8223</v>
      </c>
      <c r="L20" s="459">
        <v>16.5793</v>
      </c>
      <c r="M20" s="459">
        <v>17.1742</v>
      </c>
      <c r="N20" s="459">
        <v>22.0856</v>
      </c>
      <c r="O20" s="459">
        <v>24.8375</v>
      </c>
      <c r="P20" s="459">
        <v>36.3459</v>
      </c>
      <c r="Q20" s="459">
        <v>46.2169</v>
      </c>
      <c r="R20" s="459">
        <v>49.5492</v>
      </c>
      <c r="S20" s="459">
        <v>52.4965</v>
      </c>
      <c r="T20" s="459">
        <v>63.536</v>
      </c>
      <c r="U20" s="459">
        <v>62.2418</v>
      </c>
      <c r="V20" s="459">
        <v>73.4449</v>
      </c>
      <c r="W20" s="459">
        <v>80.6912</v>
      </c>
      <c r="X20" s="459">
        <v>95.0248</v>
      </c>
      <c r="Y20" s="459">
        <v>98.6853</v>
      </c>
      <c r="Z20" s="459">
        <v>96.0947</v>
      </c>
      <c r="AA20" s="459">
        <v>98.1437</v>
      </c>
      <c r="AB20" s="459">
        <v>104.0476</v>
      </c>
      <c r="AC20" s="459">
        <v>104.4992</v>
      </c>
      <c r="AD20" s="459">
        <v>105.116347</v>
      </c>
      <c r="AE20" s="459">
        <v>120.576031</v>
      </c>
      <c r="AF20" s="459">
        <v>99.218700953</v>
      </c>
      <c r="AG20" s="459">
        <v>89.2271</v>
      </c>
      <c r="AH20" s="459">
        <v>110.49</v>
      </c>
      <c r="AI20" s="459">
        <v>92.4828</v>
      </c>
      <c r="AJ20" s="459">
        <v>57.2882</v>
      </c>
      <c r="AK20" s="460">
        <v>70.0470486498557</v>
      </c>
      <c r="AL20" s="461">
        <v>0.219372632951131</v>
      </c>
      <c r="AM20" s="461">
        <v>-0.0504090342494479</v>
      </c>
      <c r="AN20" s="461">
        <v>0.0111752044561535</v>
      </c>
    </row>
    <row r="21" spans="8:8">
      <c r="A21" s="218" t="s">
        <v>142</v>
      </c>
      <c r="B21" s="433">
        <v>48.9585988805538</v>
      </c>
      <c r="C21" s="433">
        <v>51.6316051879839</v>
      </c>
      <c r="D21" s="433">
        <v>52.1363928020903</v>
      </c>
      <c r="E21" s="433">
        <v>50.2029657966093</v>
      </c>
      <c r="F21" s="433">
        <v>51.4712039069715</v>
      </c>
      <c r="G21" s="433">
        <v>49.889</v>
      </c>
      <c r="H21" s="433">
        <v>46.431</v>
      </c>
      <c r="I21" s="433">
        <v>42.235</v>
      </c>
      <c r="J21" s="433">
        <v>38.888</v>
      </c>
      <c r="K21" s="433">
        <v>34.26</v>
      </c>
      <c r="L21" s="433">
        <v>32.726</v>
      </c>
      <c r="M21" s="433">
        <v>33.275</v>
      </c>
      <c r="N21" s="433">
        <v>31.017</v>
      </c>
      <c r="O21" s="433">
        <v>29.197</v>
      </c>
      <c r="P21" s="433">
        <v>30.254</v>
      </c>
      <c r="Q21" s="433">
        <v>29.947</v>
      </c>
      <c r="R21" s="433">
        <v>30.357</v>
      </c>
      <c r="S21" s="433">
        <v>30.494</v>
      </c>
      <c r="T21" s="433">
        <v>34.24</v>
      </c>
      <c r="U21" s="433">
        <v>37.524</v>
      </c>
      <c r="V21" s="433">
        <v>34.157</v>
      </c>
      <c r="W21" s="433">
        <v>24.45</v>
      </c>
      <c r="X21" s="433">
        <v>22.448</v>
      </c>
      <c r="Y21" s="433">
        <v>19.313</v>
      </c>
      <c r="Z21" s="433">
        <v>11.688</v>
      </c>
      <c r="AA21" s="433">
        <v>15.703</v>
      </c>
      <c r="AB21" s="433">
        <v>18.451</v>
      </c>
      <c r="AC21" s="433">
        <v>16.039</v>
      </c>
      <c r="AD21" s="433">
        <v>13.983</v>
      </c>
      <c r="AE21" s="433">
        <v>12.714</v>
      </c>
      <c r="AF21" s="433">
        <v>10.102</v>
      </c>
      <c r="AG21" s="433">
        <v>9.831</v>
      </c>
      <c r="AH21" s="433">
        <v>7.3805</v>
      </c>
      <c r="AI21" s="433">
        <v>10.5705</v>
      </c>
      <c r="AJ21" s="433">
        <v>10.2300132978013</v>
      </c>
      <c r="AK21" s="460">
        <v>13.9134709233705</v>
      </c>
      <c r="AL21" s="457">
        <v>0.356347794628441</v>
      </c>
      <c r="AM21" s="457">
        <v>-0.013235312137764</v>
      </c>
      <c r="AN21" s="457">
        <v>0.00221973495329746</v>
      </c>
    </row>
    <row r="22" spans="8:8" s="47" ht="10.2" customFormat="1">
      <c r="A22" s="218" t="s">
        <v>143</v>
      </c>
      <c r="B22" s="459">
        <v>2.896</v>
      </c>
      <c r="C22" s="459">
        <v>1.743</v>
      </c>
      <c r="D22" s="459">
        <v>4.532</v>
      </c>
      <c r="E22" s="459">
        <v>4.778</v>
      </c>
      <c r="F22" s="459">
        <v>4.949</v>
      </c>
      <c r="G22" s="459">
        <v>4.998</v>
      </c>
      <c r="H22" s="459">
        <v>5.824</v>
      </c>
      <c r="I22" s="459">
        <v>12.583</v>
      </c>
      <c r="J22" s="459">
        <v>34.039</v>
      </c>
      <c r="K22" s="459">
        <v>53.258</v>
      </c>
      <c r="L22" s="459">
        <v>63.739</v>
      </c>
      <c r="M22" s="459">
        <v>84.086</v>
      </c>
      <c r="N22" s="459">
        <v>110.963</v>
      </c>
      <c r="O22" s="459">
        <v>117.798288191052</v>
      </c>
      <c r="P22" s="459">
        <v>142.900868610589</v>
      </c>
      <c r="Q22" s="459">
        <v>148.076532816805</v>
      </c>
      <c r="R22" s="459">
        <v>141.906054112841</v>
      </c>
      <c r="S22" s="459">
        <v>152.277484397212</v>
      </c>
      <c r="T22" s="459">
        <v>148.882673124549</v>
      </c>
      <c r="U22" s="459">
        <v>157.064867007787</v>
      </c>
      <c r="V22" s="459">
        <v>152.641742123056</v>
      </c>
      <c r="W22" s="459">
        <v>140.828237023064</v>
      </c>
      <c r="X22" s="459">
        <v>165.793083251852</v>
      </c>
      <c r="Y22" s="459">
        <v>176.219018779641</v>
      </c>
      <c r="Z22" s="459">
        <v>166.498663626754</v>
      </c>
      <c r="AA22" s="459">
        <v>175.653407361857</v>
      </c>
      <c r="AB22" s="459">
        <v>146.498986703328</v>
      </c>
      <c r="AC22" s="459">
        <v>100.169570020609</v>
      </c>
      <c r="AD22" s="459">
        <v>95.8429354900205</v>
      </c>
      <c r="AE22" s="459">
        <v>100.892020725663</v>
      </c>
      <c r="AF22" s="459">
        <v>99.8754151474872</v>
      </c>
      <c r="AG22" s="459">
        <v>143.129117686903</v>
      </c>
      <c r="AH22" s="459">
        <v>136.829433949873</v>
      </c>
      <c r="AI22" s="459">
        <v>131.48241535666</v>
      </c>
      <c r="AJ22" s="459">
        <v>131.9313</v>
      </c>
      <c r="AK22" s="460">
        <v>114.128</v>
      </c>
      <c r="AL22" s="461">
        <v>-0.137307258676387</v>
      </c>
      <c r="AM22" s="461">
        <v>-0.0230019228485696</v>
      </c>
      <c r="AN22" s="461">
        <v>0.0182078154434065</v>
      </c>
      <c r="AO22" s="62"/>
      <c r="AP22" s="62"/>
    </row>
    <row r="23" spans="8:8">
      <c r="A23" s="218" t="s">
        <v>144</v>
      </c>
      <c r="B23" s="459">
        <v>77.4753328952717</v>
      </c>
      <c r="C23" s="459">
        <v>74.1622612316825</v>
      </c>
      <c r="D23" s="459">
        <v>73.087680002869</v>
      </c>
      <c r="E23" s="459">
        <v>77.0985191384719</v>
      </c>
      <c r="F23" s="459">
        <v>83.5963033495006</v>
      </c>
      <c r="G23" s="459">
        <v>76.9212153548387</v>
      </c>
      <c r="H23" s="459">
        <v>74.3496391865068</v>
      </c>
      <c r="I23" s="459">
        <v>65.9349766372329</v>
      </c>
      <c r="J23" s="459">
        <v>65.926251407622</v>
      </c>
      <c r="K23" s="459">
        <v>70.3902169700389</v>
      </c>
      <c r="L23" s="459">
        <v>73.0592034409429</v>
      </c>
      <c r="M23" s="459">
        <v>81.2883182663831</v>
      </c>
      <c r="N23" s="459">
        <v>73.9535859739723</v>
      </c>
      <c r="O23" s="459">
        <v>85.7280370453895</v>
      </c>
      <c r="P23" s="459">
        <v>103.048022505901</v>
      </c>
      <c r="Q23" s="459">
        <v>108.831059118658</v>
      </c>
      <c r="R23" s="459">
        <v>116.89427571696</v>
      </c>
      <c r="S23" s="459">
        <v>132.234738641937</v>
      </c>
      <c r="T23" s="459">
        <v>145.989172955851</v>
      </c>
      <c r="U23" s="459">
        <v>151.505058239008</v>
      </c>
      <c r="V23" s="459">
        <v>154.428169426304</v>
      </c>
      <c r="W23" s="459">
        <v>160.39852787248</v>
      </c>
      <c r="X23" s="459">
        <v>165.986214799246</v>
      </c>
      <c r="Y23" s="459">
        <v>165.993868136092</v>
      </c>
      <c r="Z23" s="459">
        <v>162.199393480608</v>
      </c>
      <c r="AA23" s="459">
        <v>179.004620998121</v>
      </c>
      <c r="AB23" s="459">
        <v>174.037417239492</v>
      </c>
      <c r="AC23" s="459">
        <v>150.560349062135</v>
      </c>
      <c r="AD23" s="459">
        <v>127.629965742782</v>
      </c>
      <c r="AE23" s="459">
        <v>104.895034879167</v>
      </c>
      <c r="AF23" s="459">
        <v>126.416284567259</v>
      </c>
      <c r="AG23" s="459">
        <v>154.470690160674</v>
      </c>
      <c r="AH23" s="459">
        <v>175.259520436882</v>
      </c>
      <c r="AI23" s="459">
        <v>160.27473449769</v>
      </c>
      <c r="AJ23" s="459">
        <v>174.667965464619</v>
      </c>
      <c r="AK23" s="460">
        <v>175.419476685437</v>
      </c>
      <c r="AL23" s="461">
        <v>0.00155851722683265</v>
      </c>
      <c r="AM23" s="461">
        <v>0.00743353547904113</v>
      </c>
      <c r="AN23" s="461">
        <v>0.0279861686585884</v>
      </c>
    </row>
    <row r="24" spans="8:8">
      <c r="A24" s="220" t="s">
        <v>145</v>
      </c>
      <c r="B24" s="436">
        <v>222.893131775825</v>
      </c>
      <c r="C24" s="436">
        <v>229.242566419666</v>
      </c>
      <c r="D24" s="436">
        <v>239.925172804959</v>
      </c>
      <c r="E24" s="436">
        <v>238.769984935081</v>
      </c>
      <c r="F24" s="436">
        <v>263.965507256472</v>
      </c>
      <c r="G24" s="436">
        <v>255.145515354839</v>
      </c>
      <c r="H24" s="436">
        <v>253.846239186507</v>
      </c>
      <c r="I24" s="436">
        <v>245.007676637233</v>
      </c>
      <c r="J24" s="436">
        <v>267.451451407622</v>
      </c>
      <c r="K24" s="436">
        <v>295.151516970039</v>
      </c>
      <c r="L24" s="436">
        <v>319.664503440943</v>
      </c>
      <c r="M24" s="436">
        <v>365.273518266383</v>
      </c>
      <c r="N24" s="436">
        <v>415.818185973972</v>
      </c>
      <c r="O24" s="436">
        <v>447.167951236441</v>
      </c>
      <c r="P24" s="436">
        <v>522.82530711649</v>
      </c>
      <c r="Q24" s="436">
        <v>557.227195935463</v>
      </c>
      <c r="R24" s="436">
        <v>577.534601829801</v>
      </c>
      <c r="S24" s="436">
        <v>612.939928039148</v>
      </c>
      <c r="T24" s="436">
        <v>670.7788350804</v>
      </c>
      <c r="U24" s="436">
        <v>720.298730246795</v>
      </c>
      <c r="V24" s="436">
        <v>779.054596549359</v>
      </c>
      <c r="W24" s="436">
        <v>791.962238895544</v>
      </c>
      <c r="X24" s="436">
        <v>860.120175051099</v>
      </c>
      <c r="Y24" s="436">
        <v>912.014357915733</v>
      </c>
      <c r="Z24" s="436">
        <v>847.508737774028</v>
      </c>
      <c r="AA24" s="436">
        <v>886.117760526645</v>
      </c>
      <c r="AB24" s="436">
        <v>831.98707594282</v>
      </c>
      <c r="AC24" s="436">
        <v>710.399575082745</v>
      </c>
      <c r="AD24" s="436">
        <v>635.359294528753</v>
      </c>
      <c r="AE24" s="436">
        <v>597.43706860483</v>
      </c>
      <c r="AF24" s="436">
        <v>612.297237716144</v>
      </c>
      <c r="AG24" s="436">
        <v>716.651859800168</v>
      </c>
      <c r="AH24" s="436">
        <v>788.305604381608</v>
      </c>
      <c r="AI24" s="436">
        <v>732.896193021195</v>
      </c>
      <c r="AJ24" s="436">
        <v>774.201961052421</v>
      </c>
      <c r="AK24" s="436">
        <v>759.052799893179</v>
      </c>
      <c r="AL24" s="458">
        <v>-0.0222462313188095</v>
      </c>
      <c r="AM24" s="458">
        <v>-0.00900603830242475</v>
      </c>
      <c r="AN24" s="458">
        <v>0.121098181798121</v>
      </c>
    </row>
    <row r="25" spans="8:8">
      <c r="A25" s="218"/>
      <c r="B25" s="433"/>
      <c r="C25" s="433"/>
      <c r="D25" s="433"/>
      <c r="E25" s="433"/>
      <c r="F25" s="433"/>
      <c r="G25" s="433"/>
      <c r="H25" s="433"/>
      <c r="I25" s="433"/>
      <c r="J25" s="433"/>
      <c r="K25" s="433"/>
      <c r="L25" s="433"/>
      <c r="M25" s="433"/>
      <c r="N25" s="433"/>
      <c r="O25" s="433"/>
      <c r="P25" s="433"/>
      <c r="Q25" s="433"/>
      <c r="R25" s="433"/>
      <c r="S25" s="433"/>
      <c r="T25" s="433"/>
      <c r="U25" s="433"/>
      <c r="V25" s="433"/>
      <c r="W25" s="433"/>
      <c r="X25" s="433"/>
      <c r="Y25" s="433"/>
      <c r="Z25" s="433"/>
      <c r="AA25" s="433"/>
      <c r="AB25" s="433"/>
      <c r="AC25" s="433"/>
      <c r="AD25" s="433"/>
      <c r="AE25" s="433"/>
      <c r="AF25" s="433"/>
      <c r="AG25" s="433"/>
      <c r="AH25" s="433"/>
      <c r="AI25" s="433"/>
      <c r="AJ25" s="433"/>
      <c r="AK25" s="460"/>
      <c r="AL25" s="457"/>
      <c r="AM25" s="457"/>
      <c r="AN25" s="457"/>
    </row>
    <row r="26" spans="8:8">
      <c r="A26" s="218" t="s">
        <v>148</v>
      </c>
      <c r="B26" s="433">
        <v>8.68568851788084</v>
      </c>
      <c r="C26" s="433">
        <v>9.17217161798208</v>
      </c>
      <c r="D26" s="433">
        <v>9.45150104447527</v>
      </c>
      <c r="E26" s="433">
        <v>9.299317649252</v>
      </c>
      <c r="F26" s="433">
        <v>9.39500375744441</v>
      </c>
      <c r="G26" s="433">
        <v>9.138</v>
      </c>
      <c r="H26" s="433">
        <v>8.64121123857636</v>
      </c>
      <c r="I26" s="433">
        <v>8.73541867182699</v>
      </c>
      <c r="J26" s="433">
        <v>7.75997290141087</v>
      </c>
      <c r="K26" s="433">
        <v>5.35039805690517</v>
      </c>
      <c r="L26" s="433">
        <v>5.45430867040631</v>
      </c>
      <c r="M26" s="433">
        <v>4.76412581262112</v>
      </c>
      <c r="N26" s="433">
        <v>4.22572259123096</v>
      </c>
      <c r="O26" s="433">
        <v>4.07319604939075</v>
      </c>
      <c r="P26" s="433">
        <v>4.09807726612194</v>
      </c>
      <c r="Q26" s="433">
        <v>5.518921827324</v>
      </c>
      <c r="R26" s="433">
        <v>5.88764326617804</v>
      </c>
      <c r="S26" s="433">
        <v>6.22861511882229</v>
      </c>
      <c r="T26" s="433">
        <v>6.82010150801035</v>
      </c>
      <c r="U26" s="433">
        <v>7.14872125358477</v>
      </c>
      <c r="V26" s="433">
        <v>7.26179677876181</v>
      </c>
      <c r="W26" s="433">
        <v>8.00442685865172</v>
      </c>
      <c r="X26" s="433">
        <v>5.0496628588715</v>
      </c>
      <c r="Y26" s="433">
        <v>8.20836081711063</v>
      </c>
      <c r="Z26" s="433">
        <v>12.8604057061965</v>
      </c>
      <c r="AA26" s="433">
        <v>7.34704649962612</v>
      </c>
      <c r="AB26" s="433">
        <v>7.93990262521124</v>
      </c>
      <c r="AC26" s="433">
        <v>14.6324935455499</v>
      </c>
      <c r="AD26" s="433">
        <v>15.3408059907949</v>
      </c>
      <c r="AE26" s="433">
        <v>18.1879433146499</v>
      </c>
      <c r="AF26" s="433">
        <v>17.6436902603195</v>
      </c>
      <c r="AG26" s="433">
        <v>19.5126161988507</v>
      </c>
      <c r="AH26" s="433">
        <v>21.7585760937236</v>
      </c>
      <c r="AI26" s="433">
        <v>21.4671035222533</v>
      </c>
      <c r="AJ26" s="433">
        <v>21.2633268150043</v>
      </c>
      <c r="AK26" s="460">
        <v>21.3223570129523</v>
      </c>
      <c r="AL26" s="457">
        <v>3.63250731347797E-5</v>
      </c>
      <c r="AM26" s="457">
        <v>0.0515687088529622</v>
      </c>
      <c r="AN26" s="457">
        <v>0.00340173788474572</v>
      </c>
    </row>
    <row r="27" spans="8:8">
      <c r="A27" s="218" t="s">
        <v>149</v>
      </c>
      <c r="B27" s="433">
        <v>451.267182494013</v>
      </c>
      <c r="C27" s="433">
        <v>469.813711281414</v>
      </c>
      <c r="D27" s="433">
        <v>487.931242374518</v>
      </c>
      <c r="E27" s="433">
        <v>494.153497687222</v>
      </c>
      <c r="F27" s="433">
        <v>501.005068225964</v>
      </c>
      <c r="G27" s="433">
        <v>511.615839400629</v>
      </c>
      <c r="H27" s="433">
        <v>501.311122713122</v>
      </c>
      <c r="I27" s="433">
        <v>460.187429929225</v>
      </c>
      <c r="J27" s="433">
        <v>429.168167163607</v>
      </c>
      <c r="K27" s="433">
        <v>363.74231404168</v>
      </c>
      <c r="L27" s="433">
        <v>353.544216108927</v>
      </c>
      <c r="M27" s="433">
        <v>364.111081491379</v>
      </c>
      <c r="N27" s="433">
        <v>356.867557724436</v>
      </c>
      <c r="O27" s="433">
        <v>346.503751996216</v>
      </c>
      <c r="P27" s="433">
        <v>358.633637092949</v>
      </c>
      <c r="Q27" s="433">
        <v>370.372</v>
      </c>
      <c r="R27" s="433">
        <v>376.743869724853</v>
      </c>
      <c r="S27" s="433">
        <v>384.772595140504</v>
      </c>
      <c r="T27" s="433">
        <v>406.819965703324</v>
      </c>
      <c r="U27" s="433">
        <v>422.559237786058</v>
      </c>
      <c r="V27" s="433">
        <v>440.066740109899</v>
      </c>
      <c r="W27" s="433">
        <v>455.248420779156</v>
      </c>
      <c r="X27" s="433">
        <v>489.137468920371</v>
      </c>
      <c r="Y27" s="433">
        <v>494.440805172309</v>
      </c>
      <c r="Z27" s="433">
        <v>469.829399776611</v>
      </c>
      <c r="AA27" s="433">
        <v>520.533768161357</v>
      </c>
      <c r="AB27" s="433">
        <v>521.296402494206</v>
      </c>
      <c r="AC27" s="433">
        <v>526.11100161351</v>
      </c>
      <c r="AD27" s="433">
        <v>529.960438818158</v>
      </c>
      <c r="AE27" s="433">
        <v>534.849631612918</v>
      </c>
      <c r="AF27" s="433">
        <v>529.754627719022</v>
      </c>
      <c r="AG27" s="433">
        <v>521.809360912929</v>
      </c>
      <c r="AH27" s="433">
        <v>516.274202712305</v>
      </c>
      <c r="AI27" s="433">
        <v>523.722463741208</v>
      </c>
      <c r="AJ27" s="433">
        <v>519.208660994687</v>
      </c>
      <c r="AK27" s="460">
        <v>485.539250204649</v>
      </c>
      <c r="AL27" s="457">
        <v>-0.0674026136163255</v>
      </c>
      <c r="AM27" s="457">
        <v>0.0100437226878047</v>
      </c>
      <c r="AN27" s="457">
        <v>0.0774622271331856</v>
      </c>
    </row>
    <row r="28" spans="8:8">
      <c r="A28" s="218" t="s">
        <v>153</v>
      </c>
      <c r="B28" s="433">
        <v>94.8983373168319</v>
      </c>
      <c r="C28" s="433">
        <v>103.690535711696</v>
      </c>
      <c r="D28" s="433">
        <v>105.233507440369</v>
      </c>
      <c r="E28" s="433">
        <v>102.144601736603</v>
      </c>
      <c r="F28" s="433">
        <v>110.402862680881</v>
      </c>
      <c r="G28" s="433">
        <v>110.359634</v>
      </c>
      <c r="H28" s="433">
        <v>104.8241556</v>
      </c>
      <c r="I28" s="433">
        <v>99.5216334</v>
      </c>
      <c r="J28" s="433">
        <v>89.3065626</v>
      </c>
      <c r="K28" s="433">
        <v>79.536577</v>
      </c>
      <c r="L28" s="433">
        <v>76.2284612</v>
      </c>
      <c r="M28" s="433">
        <v>74.9355086</v>
      </c>
      <c r="N28" s="433">
        <v>79.427905</v>
      </c>
      <c r="O28" s="433">
        <v>76.7144842</v>
      </c>
      <c r="P28" s="433">
        <v>78.2322246</v>
      </c>
      <c r="Q28" s="433">
        <v>80.8699094</v>
      </c>
      <c r="R28" s="433">
        <v>89.7782674</v>
      </c>
      <c r="S28" s="433">
        <v>90.6121606</v>
      </c>
      <c r="T28" s="433">
        <v>90.8028438134656</v>
      </c>
      <c r="U28" s="433">
        <v>99.5344632948179</v>
      </c>
      <c r="V28" s="433">
        <v>101.525177260415</v>
      </c>
      <c r="W28" s="433">
        <v>106.017488090528</v>
      </c>
      <c r="X28" s="433">
        <v>107.954213333335</v>
      </c>
      <c r="Y28" s="433">
        <v>117.324466055556</v>
      </c>
      <c r="Z28" s="433">
        <v>104.515476611112</v>
      </c>
      <c r="AA28" s="433">
        <v>114.213316305556</v>
      </c>
      <c r="AB28" s="433">
        <v>118.459964916667</v>
      </c>
      <c r="AC28" s="433">
        <v>120.943612566151</v>
      </c>
      <c r="AD28" s="433">
        <v>123.159579250001</v>
      </c>
      <c r="AE28" s="433">
        <v>131.162336402666</v>
      </c>
      <c r="AF28" s="433">
        <v>132.533056586839</v>
      </c>
      <c r="AG28" s="433">
        <v>133.929456715748</v>
      </c>
      <c r="AH28" s="433">
        <v>135.904632881469</v>
      </c>
      <c r="AI28" s="433">
        <v>148.597953</v>
      </c>
      <c r="AJ28" s="433">
        <v>151.845602607575</v>
      </c>
      <c r="AK28" s="460">
        <v>151.08599975992</v>
      </c>
      <c r="AL28" s="457">
        <v>-0.00772104101504878</v>
      </c>
      <c r="AM28" s="457">
        <v>0.0380592946267626</v>
      </c>
      <c r="AN28" s="457">
        <v>0.0241040410741551</v>
      </c>
    </row>
    <row r="29" spans="8:8">
      <c r="A29" s="54" t="s">
        <v>154</v>
      </c>
      <c r="B29" s="436">
        <v>554.851208328726</v>
      </c>
      <c r="C29" s="436">
        <v>582.676418611092</v>
      </c>
      <c r="D29" s="436">
        <v>602.616250859362</v>
      </c>
      <c r="E29" s="436">
        <v>605.597417073076</v>
      </c>
      <c r="F29" s="436">
        <v>620.80293466429</v>
      </c>
      <c r="G29" s="436">
        <v>631.113473400629</v>
      </c>
      <c r="H29" s="436">
        <v>614.776489551698</v>
      </c>
      <c r="I29" s="436">
        <v>568.444482001052</v>
      </c>
      <c r="J29" s="436">
        <v>526.234702665018</v>
      </c>
      <c r="K29" s="436">
        <v>448.629289098585</v>
      </c>
      <c r="L29" s="436">
        <v>435.226985979333</v>
      </c>
      <c r="M29" s="436">
        <v>443.810715904</v>
      </c>
      <c r="N29" s="436">
        <v>440.521185315667</v>
      </c>
      <c r="O29" s="436">
        <v>427.291432245606</v>
      </c>
      <c r="P29" s="436">
        <v>440.963938959071</v>
      </c>
      <c r="Q29" s="436">
        <v>456.760831227324</v>
      </c>
      <c r="R29" s="436">
        <v>472.409780391031</v>
      </c>
      <c r="S29" s="436">
        <v>481.613370859326</v>
      </c>
      <c r="T29" s="436">
        <v>504.4429110248</v>
      </c>
      <c r="U29" s="436">
        <v>529.242422334461</v>
      </c>
      <c r="V29" s="436">
        <v>548.853714149075</v>
      </c>
      <c r="W29" s="436">
        <v>569.270335728336</v>
      </c>
      <c r="X29" s="436">
        <v>602.141345112577</v>
      </c>
      <c r="Y29" s="436">
        <v>619.973632044976</v>
      </c>
      <c r="Z29" s="436">
        <v>587.205282093919</v>
      </c>
      <c r="AA29" s="436">
        <v>642.09413096654</v>
      </c>
      <c r="AB29" s="436">
        <v>647.696270036085</v>
      </c>
      <c r="AC29" s="436">
        <v>661.687107725211</v>
      </c>
      <c r="AD29" s="436">
        <v>668.460824058954</v>
      </c>
      <c r="AE29" s="436">
        <v>684.199911330234</v>
      </c>
      <c r="AF29" s="436">
        <v>679.93137456618</v>
      </c>
      <c r="AG29" s="436">
        <v>675.251433827528</v>
      </c>
      <c r="AH29" s="436">
        <v>673.937411687498</v>
      </c>
      <c r="AI29" s="436">
        <v>693.787520263461</v>
      </c>
      <c r="AJ29" s="436">
        <v>692.317590417267</v>
      </c>
      <c r="AK29" s="436">
        <v>657.947606977521</v>
      </c>
      <c r="AL29" s="458">
        <v>-0.0522414206972011</v>
      </c>
      <c r="AM29" s="458">
        <v>0.016603361196841</v>
      </c>
      <c r="AN29" s="458">
        <v>0.104968006092086</v>
      </c>
    </row>
    <row r="30" spans="8:8">
      <c r="A30" s="218"/>
      <c r="B30" s="433"/>
      <c r="C30" s="433"/>
      <c r="D30" s="433"/>
      <c r="E30" s="433"/>
      <c r="F30" s="433"/>
      <c r="G30" s="433"/>
      <c r="H30" s="433"/>
      <c r="I30" s="433"/>
      <c r="J30" s="433"/>
      <c r="K30" s="433"/>
      <c r="L30" s="433"/>
      <c r="M30" s="433"/>
      <c r="N30" s="433"/>
      <c r="O30" s="433"/>
      <c r="P30" s="433"/>
      <c r="Q30" s="433"/>
      <c r="R30" s="433"/>
      <c r="S30" s="433"/>
      <c r="T30" s="433"/>
      <c r="U30" s="433"/>
      <c r="V30" s="433"/>
      <c r="W30" s="433"/>
      <c r="X30" s="433"/>
      <c r="Y30" s="433"/>
      <c r="Z30" s="433"/>
      <c r="AA30" s="433"/>
      <c r="AB30" s="433"/>
      <c r="AC30" s="433"/>
      <c r="AD30" s="433"/>
      <c r="AE30" s="433"/>
      <c r="AF30" s="433"/>
      <c r="AG30" s="433"/>
      <c r="AH30" s="433"/>
      <c r="AI30" s="433"/>
      <c r="AJ30" s="433"/>
      <c r="AK30" s="460"/>
      <c r="AL30" s="457"/>
      <c r="AM30" s="457"/>
      <c r="AN30" s="457"/>
    </row>
    <row r="31" spans="8:8">
      <c r="A31" s="218" t="s">
        <v>155</v>
      </c>
      <c r="B31" s="433">
        <v>13.7366373515913</v>
      </c>
      <c r="C31" s="433">
        <v>15.7713165071047</v>
      </c>
      <c r="D31" s="433">
        <v>13.5283356297852</v>
      </c>
      <c r="E31" s="433">
        <v>20.0160236723024</v>
      </c>
      <c r="F31" s="433">
        <v>26.3605730901477</v>
      </c>
      <c r="G31" s="433">
        <v>30.322031210419</v>
      </c>
      <c r="H31" s="433">
        <v>35.0019566120058</v>
      </c>
      <c r="I31" s="433">
        <v>37.1593031210467</v>
      </c>
      <c r="J31" s="433">
        <v>40.2836541612867</v>
      </c>
      <c r="K31" s="433">
        <v>47.24839497524</v>
      </c>
      <c r="L31" s="433">
        <v>46.5996388354854</v>
      </c>
      <c r="M31" s="433">
        <v>49.0943493910666</v>
      </c>
      <c r="N31" s="433">
        <v>58.8923665364534</v>
      </c>
      <c r="O31" s="433">
        <v>71.7550869498671</v>
      </c>
      <c r="P31" s="433">
        <v>77.1505599847004</v>
      </c>
      <c r="Q31" s="433">
        <v>81.5592427044123</v>
      </c>
      <c r="R31" s="433">
        <v>89.5011455591645</v>
      </c>
      <c r="S31" s="433">
        <v>98.0404859341037</v>
      </c>
      <c r="T31" s="433">
        <v>109.851139109952</v>
      </c>
      <c r="U31" s="433">
        <v>114.611130066846</v>
      </c>
      <c r="V31" s="433">
        <v>124.584429851751</v>
      </c>
      <c r="W31" s="433">
        <v>125.120859860592</v>
      </c>
      <c r="X31" s="433">
        <v>138.754404568754</v>
      </c>
      <c r="Y31" s="433">
        <v>135.059344534533</v>
      </c>
      <c r="Z31" s="433">
        <v>149.413481461459</v>
      </c>
      <c r="AA31" s="433">
        <v>175.371990791752</v>
      </c>
      <c r="AB31" s="433">
        <v>140.532184820005</v>
      </c>
      <c r="AC31" s="433">
        <v>152.956899371437</v>
      </c>
      <c r="AD31" s="433">
        <v>135.848910856388</v>
      </c>
      <c r="AE31" s="433">
        <v>192.650962915825</v>
      </c>
      <c r="AF31" s="433">
        <v>206.437817755457</v>
      </c>
      <c r="AG31" s="433">
        <v>223.660142258431</v>
      </c>
      <c r="AH31" s="433">
        <v>251.170339756218</v>
      </c>
      <c r="AI31" s="433">
        <v>208.722333816782</v>
      </c>
      <c r="AJ31" s="433">
        <v>199.239597800357</v>
      </c>
      <c r="AK31" s="460">
        <v>220.418469312794</v>
      </c>
      <c r="AL31" s="457">
        <v>0.103275832137056</v>
      </c>
      <c r="AM31" s="457">
        <v>0.0291971788938645</v>
      </c>
      <c r="AN31" s="457">
        <v>0.0351652426185118</v>
      </c>
    </row>
    <row r="32" spans="8:8">
      <c r="A32" s="218" t="s">
        <v>161</v>
      </c>
      <c r="B32" s="433">
        <v>29.7525469779769</v>
      </c>
      <c r="C32" s="433">
        <v>30.8401010755624</v>
      </c>
      <c r="D32" s="433">
        <v>33.0704023950369</v>
      </c>
      <c r="E32" s="433">
        <v>34.5766222396597</v>
      </c>
      <c r="F32" s="433">
        <v>38.8339950240416</v>
      </c>
      <c r="G32" s="433">
        <v>40.7285522146336</v>
      </c>
      <c r="H32" s="433">
        <v>42.7556766153418</v>
      </c>
      <c r="I32" s="433">
        <v>43.8967964137543</v>
      </c>
      <c r="J32" s="433">
        <v>47.8755200327219</v>
      </c>
      <c r="K32" s="433">
        <v>50.478018557915</v>
      </c>
      <c r="L32" s="433">
        <v>49.8083629023106</v>
      </c>
      <c r="M32" s="433">
        <v>49.5186440254094</v>
      </c>
      <c r="N32" s="433">
        <v>52.9107098662872</v>
      </c>
      <c r="O32" s="433">
        <v>53.6005974397219</v>
      </c>
      <c r="P32" s="433">
        <v>54.9016332516324</v>
      </c>
      <c r="Q32" s="433">
        <v>63.8385160026306</v>
      </c>
      <c r="R32" s="433">
        <v>76.6548643692313</v>
      </c>
      <c r="S32" s="433">
        <v>86.5067201951245</v>
      </c>
      <c r="T32" s="433">
        <v>91.362948983298</v>
      </c>
      <c r="U32" s="433">
        <v>98.7389734040787</v>
      </c>
      <c r="V32" s="433">
        <v>107.931882925794</v>
      </c>
      <c r="W32" s="433">
        <v>104.548172202607</v>
      </c>
      <c r="X32" s="433">
        <v>102.708817032252</v>
      </c>
      <c r="Y32" s="433">
        <v>100.708447919164</v>
      </c>
      <c r="Z32" s="433">
        <v>94.0879137048611</v>
      </c>
      <c r="AA32" s="433">
        <v>100.903535979658</v>
      </c>
      <c r="AB32" s="433">
        <v>110.953476284052</v>
      </c>
      <c r="AC32" s="433">
        <v>125.849331509043</v>
      </c>
      <c r="AD32" s="433">
        <v>138.068065231733</v>
      </c>
      <c r="AE32" s="433">
        <v>143.027787821543</v>
      </c>
      <c r="AF32" s="433">
        <v>154.678825810325</v>
      </c>
      <c r="AG32" s="433">
        <v>166.977515231182</v>
      </c>
      <c r="AH32" s="433">
        <v>188.537181716203</v>
      </c>
      <c r="AI32" s="433">
        <v>200.03189115442</v>
      </c>
      <c r="AJ32" s="433">
        <v>206.027673801317</v>
      </c>
      <c r="AK32" s="460">
        <v>207.03283961901</v>
      </c>
      <c r="AL32" s="457">
        <v>0.00213321984060011</v>
      </c>
      <c r="AM32" s="457">
        <v>0.0815314977537274</v>
      </c>
      <c r="AN32" s="457">
        <v>0.0330297186887293</v>
      </c>
    </row>
    <row r="33" spans="8:8">
      <c r="A33" s="218" t="s">
        <v>162</v>
      </c>
      <c r="B33" s="459">
        <v>12.1840029178674</v>
      </c>
      <c r="C33" s="459">
        <v>12.8139312175793</v>
      </c>
      <c r="D33" s="459">
        <v>13.6568639985591</v>
      </c>
      <c r="E33" s="459">
        <v>14.8387631700288</v>
      </c>
      <c r="F33" s="459">
        <v>15.6107049135447</v>
      </c>
      <c r="G33" s="459">
        <v>17.0795816786744</v>
      </c>
      <c r="H33" s="459">
        <v>17.2205592723343</v>
      </c>
      <c r="I33" s="459">
        <v>18.687449481268</v>
      </c>
      <c r="J33" s="459">
        <v>21.7281940489914</v>
      </c>
      <c r="K33" s="459">
        <v>23.7340282420749</v>
      </c>
      <c r="L33" s="459">
        <v>24.9802612680115</v>
      </c>
      <c r="M33" s="459">
        <v>26.5699946325648</v>
      </c>
      <c r="N33" s="459">
        <v>28.4613694956772</v>
      </c>
      <c r="O33" s="459">
        <v>33.389268667147</v>
      </c>
      <c r="P33" s="459">
        <v>37.1231812824208</v>
      </c>
      <c r="Q33" s="459">
        <v>39.9412350576369</v>
      </c>
      <c r="R33" s="459">
        <v>43.169293314121</v>
      </c>
      <c r="S33" s="459">
        <v>46.8530983789625</v>
      </c>
      <c r="T33" s="459">
        <v>49.4469594596542</v>
      </c>
      <c r="U33" s="459">
        <v>52.4142574639769</v>
      </c>
      <c r="V33" s="459">
        <v>60.6950961383285</v>
      </c>
      <c r="W33" s="459">
        <v>62.4349594596542</v>
      </c>
      <c r="X33" s="459">
        <v>78.7578227809798</v>
      </c>
      <c r="Y33" s="459">
        <v>80.4597040273775</v>
      </c>
      <c r="Z33" s="459">
        <v>85.6884217276657</v>
      </c>
      <c r="AA33" s="459">
        <v>93.9273382838617</v>
      </c>
      <c r="AB33" s="459">
        <v>99.113194</v>
      </c>
      <c r="AC33" s="459">
        <v>106.194408</v>
      </c>
      <c r="AD33" s="459">
        <v>109.888558</v>
      </c>
      <c r="AE33" s="459">
        <v>116.206521</v>
      </c>
      <c r="AF33" s="459">
        <v>127.062958827377</v>
      </c>
      <c r="AG33" s="459">
        <v>129.264564178127</v>
      </c>
      <c r="AH33" s="459">
        <v>133.774109588015</v>
      </c>
      <c r="AI33" s="459">
        <v>134.696380443461</v>
      </c>
      <c r="AJ33" s="459">
        <v>134.250389743562</v>
      </c>
      <c r="AK33" s="460">
        <v>131.195048966362</v>
      </c>
      <c r="AL33" s="461">
        <v>-0.0254285831248776</v>
      </c>
      <c r="AM33" s="461">
        <v>0.045922103720011</v>
      </c>
      <c r="AN33" s="461">
        <v>0.0209306676597171</v>
      </c>
    </row>
    <row r="34" spans="8:8">
      <c r="A34" s="218" t="s">
        <v>163</v>
      </c>
      <c r="B34" s="459">
        <v>15.2462449388227</v>
      </c>
      <c r="C34" s="459">
        <v>18.2537057189133</v>
      </c>
      <c r="D34" s="459">
        <v>19.3026908011847</v>
      </c>
      <c r="E34" s="459">
        <v>23.5266647230321</v>
      </c>
      <c r="F34" s="459">
        <v>27.2119625668449</v>
      </c>
      <c r="G34" s="459">
        <v>26.813</v>
      </c>
      <c r="H34" s="459">
        <v>20.636</v>
      </c>
      <c r="I34" s="459">
        <v>28.573</v>
      </c>
      <c r="J34" s="459">
        <v>36.357</v>
      </c>
      <c r="K34" s="459">
        <v>38.941</v>
      </c>
      <c r="L34" s="459">
        <v>40.604</v>
      </c>
      <c r="M34" s="459">
        <v>45.964</v>
      </c>
      <c r="N34" s="459">
        <v>46.838</v>
      </c>
      <c r="O34" s="459">
        <v>46.466</v>
      </c>
      <c r="P34" s="459">
        <v>46.572</v>
      </c>
      <c r="Q34" s="459">
        <v>49.721</v>
      </c>
      <c r="R34" s="459">
        <v>52.356</v>
      </c>
      <c r="S34" s="459">
        <v>52.811569</v>
      </c>
      <c r="T34" s="459">
        <v>55.027692</v>
      </c>
      <c r="U34" s="459">
        <v>64.565821</v>
      </c>
      <c r="V34" s="459">
        <v>79.5647949066572</v>
      </c>
      <c r="W34" s="459">
        <v>97.2232625995316</v>
      </c>
      <c r="X34" s="459">
        <v>104.952207928894</v>
      </c>
      <c r="Y34" s="459">
        <v>122.669500164388</v>
      </c>
      <c r="Z34" s="459">
        <v>140.327234465545</v>
      </c>
      <c r="AA34" s="459">
        <v>159.22070873596</v>
      </c>
      <c r="AB34" s="459">
        <v>153.925711602616</v>
      </c>
      <c r="AC34" s="459">
        <v>149.356962166504</v>
      </c>
      <c r="AD34" s="459">
        <v>164.598837458035</v>
      </c>
      <c r="AE34" s="459">
        <v>182.795643773874</v>
      </c>
      <c r="AF34" s="459">
        <v>204.380011248837</v>
      </c>
      <c r="AG34" s="459">
        <v>230.621654381126</v>
      </c>
      <c r="AH34" s="459">
        <v>241.883172259956</v>
      </c>
      <c r="AI34" s="459">
        <v>255.743081883185</v>
      </c>
      <c r="AJ34" s="459">
        <v>274.219865415451</v>
      </c>
      <c r="AK34" s="460">
        <v>277.425705087378</v>
      </c>
      <c r="AL34" s="461">
        <v>0.00892658137101776</v>
      </c>
      <c r="AM34" s="461">
        <v>0.0692904662844074</v>
      </c>
      <c r="AN34" s="461">
        <v>0.0442600942580952</v>
      </c>
    </row>
    <row r="35" spans="8:8">
      <c r="A35" s="54" t="s">
        <v>164</v>
      </c>
      <c r="B35" s="436">
        <v>70.9194321862583</v>
      </c>
      <c r="C35" s="436">
        <v>77.6790545191595</v>
      </c>
      <c r="D35" s="436">
        <v>79.5582928245659</v>
      </c>
      <c r="E35" s="436">
        <v>92.958073805023</v>
      </c>
      <c r="F35" s="436">
        <v>108.017235594579</v>
      </c>
      <c r="G35" s="436">
        <v>114.943165103727</v>
      </c>
      <c r="H35" s="436">
        <v>115.614192499682</v>
      </c>
      <c r="I35" s="436">
        <v>128.316549016069</v>
      </c>
      <c r="J35" s="436">
        <v>146.244368243</v>
      </c>
      <c r="K35" s="436">
        <v>160.40144177523</v>
      </c>
      <c r="L35" s="436">
        <v>161.992263005808</v>
      </c>
      <c r="M35" s="436">
        <v>171.146988049041</v>
      </c>
      <c r="N35" s="436">
        <v>187.102445898418</v>
      </c>
      <c r="O35" s="436">
        <v>205.210953056736</v>
      </c>
      <c r="P35" s="436">
        <v>215.747374518754</v>
      </c>
      <c r="Q35" s="436">
        <v>235.05999376468</v>
      </c>
      <c r="R35" s="436">
        <v>261.681303242517</v>
      </c>
      <c r="S35" s="436">
        <v>284.211873508191</v>
      </c>
      <c r="T35" s="436">
        <v>305.688739552904</v>
      </c>
      <c r="U35" s="436">
        <v>330.330181934902</v>
      </c>
      <c r="V35" s="436">
        <v>372.776203822531</v>
      </c>
      <c r="W35" s="436">
        <v>389.327254122384</v>
      </c>
      <c r="X35" s="436">
        <v>425.173252310881</v>
      </c>
      <c r="Y35" s="436">
        <v>438.896996645463</v>
      </c>
      <c r="Z35" s="436">
        <v>469.517051359531</v>
      </c>
      <c r="AA35" s="436">
        <v>529.423573791232</v>
      </c>
      <c r="AB35" s="436">
        <v>504.524566706674</v>
      </c>
      <c r="AC35" s="436">
        <v>534.357601046984</v>
      </c>
      <c r="AD35" s="436">
        <v>548.404371546157</v>
      </c>
      <c r="AE35" s="436">
        <v>634.680915511241</v>
      </c>
      <c r="AF35" s="436">
        <v>692.559613641996</v>
      </c>
      <c r="AG35" s="436">
        <v>750.523876048866</v>
      </c>
      <c r="AH35" s="436">
        <v>815.364803320393</v>
      </c>
      <c r="AI35" s="436">
        <v>799.193687297848</v>
      </c>
      <c r="AJ35" s="436">
        <v>813.737526760688</v>
      </c>
      <c r="AK35" s="436">
        <v>836.072062985544</v>
      </c>
      <c r="AL35" s="458">
        <v>0.0246396235476625</v>
      </c>
      <c r="AM35" s="458">
        <v>0.056533562205308</v>
      </c>
      <c r="AN35" s="458">
        <v>0.133385723225053</v>
      </c>
    </row>
    <row r="36" spans="8:8">
      <c r="A36" s="218"/>
      <c r="B36" s="459"/>
      <c r="C36" s="459"/>
      <c r="D36" s="459"/>
      <c r="E36" s="459"/>
      <c r="F36" s="459"/>
      <c r="G36" s="459"/>
      <c r="H36" s="459"/>
      <c r="I36" s="459"/>
      <c r="J36" s="459"/>
      <c r="K36" s="459"/>
      <c r="L36" s="459"/>
      <c r="M36" s="459"/>
      <c r="N36" s="459"/>
      <c r="O36" s="459"/>
      <c r="P36" s="459"/>
      <c r="Q36" s="459"/>
      <c r="R36" s="459"/>
      <c r="S36" s="459"/>
      <c r="T36" s="459"/>
      <c r="U36" s="459"/>
      <c r="V36" s="459"/>
      <c r="W36" s="459"/>
      <c r="X36" s="459"/>
      <c r="Y36" s="459"/>
      <c r="Z36" s="459"/>
      <c r="AA36" s="459"/>
      <c r="AB36" s="459"/>
      <c r="AC36" s="459"/>
      <c r="AD36" s="459"/>
      <c r="AE36" s="459"/>
      <c r="AF36" s="459"/>
      <c r="AG36" s="459"/>
      <c r="AH36" s="459"/>
      <c r="AI36" s="459"/>
      <c r="AJ36" s="459"/>
      <c r="AK36" s="460"/>
      <c r="AL36" s="461"/>
      <c r="AM36" s="461"/>
      <c r="AN36" s="461"/>
    </row>
    <row r="37" spans="8:8">
      <c r="A37" s="218" t="s">
        <v>166</v>
      </c>
      <c r="B37" s="459">
        <v>9.2365</v>
      </c>
      <c r="C37" s="459">
        <v>10.289</v>
      </c>
      <c r="D37" s="459">
        <v>11.716</v>
      </c>
      <c r="E37" s="459">
        <v>13.1555</v>
      </c>
      <c r="F37" s="459">
        <v>13.715</v>
      </c>
      <c r="G37" s="459">
        <v>16.446</v>
      </c>
      <c r="H37" s="459">
        <v>20.4065</v>
      </c>
      <c r="I37" s="459">
        <v>22.9445</v>
      </c>
      <c r="J37" s="459">
        <v>26.1725</v>
      </c>
      <c r="K37" s="459">
        <v>29.2915</v>
      </c>
      <c r="L37" s="459">
        <v>30.45</v>
      </c>
      <c r="M37" s="459">
        <v>31.5135</v>
      </c>
      <c r="N37" s="459">
        <v>32.6795</v>
      </c>
      <c r="O37" s="459">
        <v>32.5295</v>
      </c>
      <c r="P37" s="459">
        <v>37.2265</v>
      </c>
      <c r="Q37" s="459">
        <v>42.1883571346331</v>
      </c>
      <c r="R37" s="459">
        <v>48.4713402177859</v>
      </c>
      <c r="S37" s="459">
        <v>57.4507023837621</v>
      </c>
      <c r="T37" s="459">
        <v>64.0246891554745</v>
      </c>
      <c r="U37" s="459">
        <v>74.4477145519696</v>
      </c>
      <c r="V37" s="459">
        <v>76.7896031689705</v>
      </c>
      <c r="W37" s="459">
        <v>83.0598746064176</v>
      </c>
      <c r="X37" s="459">
        <v>89.2116031451105</v>
      </c>
      <c r="Y37" s="459">
        <v>93.7318453650487</v>
      </c>
      <c r="Z37" s="459">
        <v>96.1740989942267</v>
      </c>
      <c r="AA37" s="459">
        <v>107.934914790766</v>
      </c>
      <c r="AB37" s="459">
        <v>115.715382626713</v>
      </c>
      <c r="AC37" s="459">
        <v>124.362513807107</v>
      </c>
      <c r="AD37" s="459">
        <v>120.33285185499</v>
      </c>
      <c r="AE37" s="459">
        <v>121.378523912048</v>
      </c>
      <c r="AF37" s="459">
        <v>126.44124417494</v>
      </c>
      <c r="AG37" s="459">
        <v>135.766932184335</v>
      </c>
      <c r="AH37" s="459">
        <v>150.077108704399</v>
      </c>
      <c r="AI37" s="459">
        <v>159.273578413575</v>
      </c>
      <c r="AJ37" s="459">
        <v>153.462714326819</v>
      </c>
      <c r="AK37" s="460">
        <v>150.011248598716</v>
      </c>
      <c r="AL37" s="461">
        <v>-0.0251613725489692</v>
      </c>
      <c r="AM37" s="461">
        <v>0.0478387980277795</v>
      </c>
      <c r="AN37" s="461">
        <v>0.0239325768340844</v>
      </c>
    </row>
    <row r="38" spans="8:8">
      <c r="A38" s="218" t="s">
        <v>168</v>
      </c>
      <c r="B38" s="459">
        <v>0.0</v>
      </c>
      <c r="C38" s="459">
        <v>0.0</v>
      </c>
      <c r="D38" s="459">
        <v>0.0</v>
      </c>
      <c r="E38" s="459">
        <v>0.0</v>
      </c>
      <c r="F38" s="459">
        <v>0.0</v>
      </c>
      <c r="G38" s="459">
        <v>0.0</v>
      </c>
      <c r="H38" s="459">
        <v>0.0</v>
      </c>
      <c r="I38" s="459">
        <v>0.0</v>
      </c>
      <c r="J38" s="459">
        <v>0.0</v>
      </c>
      <c r="K38" s="459">
        <v>0.0</v>
      </c>
      <c r="L38" s="459">
        <v>0.0</v>
      </c>
      <c r="M38" s="459">
        <v>0.0</v>
      </c>
      <c r="N38" s="459">
        <v>0.0</v>
      </c>
      <c r="O38" s="459">
        <v>0.0</v>
      </c>
      <c r="P38" s="459">
        <v>0.0</v>
      </c>
      <c r="Q38" s="459">
        <v>0.0</v>
      </c>
      <c r="R38" s="459">
        <v>0.0</v>
      </c>
      <c r="S38" s="459">
        <v>0.0</v>
      </c>
      <c r="T38" s="459">
        <v>0.00110972223990594</v>
      </c>
      <c r="U38" s="459">
        <v>0.00332600006565104</v>
      </c>
      <c r="V38" s="459">
        <v>0.0859389963050082</v>
      </c>
      <c r="W38" s="459">
        <v>0.0195363899832334</v>
      </c>
      <c r="X38" s="459">
        <v>0.0859389963050082</v>
      </c>
      <c r="Y38" s="459">
        <v>0.0859389963050082</v>
      </c>
      <c r="Z38" s="459">
        <v>0.00678749990107573</v>
      </c>
      <c r="AA38" s="459">
        <v>0.809299932650955</v>
      </c>
      <c r="AB38" s="459">
        <v>0.877942036557909</v>
      </c>
      <c r="AC38" s="459">
        <v>1.76197199091189</v>
      </c>
      <c r="AD38" s="459">
        <v>2.97895591361918</v>
      </c>
      <c r="AE38" s="459">
        <v>3.1</v>
      </c>
      <c r="AF38" s="459">
        <v>3.97562191173965</v>
      </c>
      <c r="AG38" s="459">
        <v>1.71044044982109</v>
      </c>
      <c r="AH38" s="459">
        <v>1.87853978531266</v>
      </c>
      <c r="AI38" s="459">
        <v>1.85028113818368</v>
      </c>
      <c r="AJ38" s="459">
        <v>1.85926052138354</v>
      </c>
      <c r="AK38" s="460">
        <v>1.85926052138354</v>
      </c>
      <c r="AL38" s="461">
        <v>-0.00273224043715847</v>
      </c>
      <c r="AM38" s="461">
        <v>0.752923814247438</v>
      </c>
      <c r="AN38" s="461">
        <v>2.96623724542296E-4</v>
      </c>
    </row>
    <row r="39" spans="8:8">
      <c r="A39" s="218" t="s">
        <v>216</v>
      </c>
      <c r="B39" s="459">
        <v>18.69</v>
      </c>
      <c r="C39" s="459">
        <v>18.06</v>
      </c>
      <c r="D39" s="459">
        <v>19.868</v>
      </c>
      <c r="E39" s="459">
        <v>20.854</v>
      </c>
      <c r="F39" s="459">
        <v>23.224</v>
      </c>
      <c r="G39" s="459">
        <v>26.2</v>
      </c>
      <c r="H39" s="459">
        <v>25.205</v>
      </c>
      <c r="I39" s="459">
        <v>27.6</v>
      </c>
      <c r="J39" s="459">
        <v>28.961</v>
      </c>
      <c r="K39" s="459">
        <v>32.81</v>
      </c>
      <c r="L39" s="459">
        <v>35.864</v>
      </c>
      <c r="M39" s="459">
        <v>38.478</v>
      </c>
      <c r="N39" s="459">
        <v>43.165</v>
      </c>
      <c r="O39" s="459">
        <v>44.801</v>
      </c>
      <c r="P39" s="459">
        <v>48.864</v>
      </c>
      <c r="Q39" s="459">
        <v>49.6552999992371</v>
      </c>
      <c r="R39" s="459">
        <v>52.507</v>
      </c>
      <c r="S39" s="459">
        <v>58.504</v>
      </c>
      <c r="T39" s="459">
        <v>59.958</v>
      </c>
      <c r="U39" s="459">
        <v>66.692</v>
      </c>
      <c r="V39" s="459">
        <v>74.8487</v>
      </c>
      <c r="W39" s="459">
        <v>81.4564</v>
      </c>
      <c r="X39" s="459">
        <v>85.523</v>
      </c>
      <c r="Y39" s="459">
        <v>89.5354</v>
      </c>
      <c r="Z39" s="459">
        <v>93.7375</v>
      </c>
      <c r="AA39" s="459">
        <v>107.918899996948</v>
      </c>
      <c r="AB39" s="459">
        <v>117.983134243896</v>
      </c>
      <c r="AC39" s="459">
        <v>132.654792986301</v>
      </c>
      <c r="AD39" s="459">
        <v>142.094413975586</v>
      </c>
      <c r="AE39" s="459">
        <v>149.266582975586</v>
      </c>
      <c r="AF39" s="459">
        <v>159.113823122207</v>
      </c>
      <c r="AG39" s="459">
        <v>166.02871760205</v>
      </c>
      <c r="AH39" s="459">
        <v>175.301876679935</v>
      </c>
      <c r="AI39" s="459">
        <v>174.549046326809</v>
      </c>
      <c r="AJ39" s="459">
        <v>182.198563262101</v>
      </c>
      <c r="AK39" s="460">
        <v>180.340169965925</v>
      </c>
      <c r="AL39" s="461">
        <v>-0.0129041961632741</v>
      </c>
      <c r="AM39" s="461">
        <v>0.0687180837519354</v>
      </c>
      <c r="AN39" s="461">
        <v>0.0287712089213174</v>
      </c>
    </row>
    <row r="40" spans="8:8">
      <c r="A40" s="54" t="s">
        <v>174</v>
      </c>
      <c r="B40" s="436">
        <v>27.9265</v>
      </c>
      <c r="C40" s="436">
        <v>28.349</v>
      </c>
      <c r="D40" s="436">
        <v>31.584</v>
      </c>
      <c r="E40" s="436">
        <v>34.0095</v>
      </c>
      <c r="F40" s="436">
        <v>36.939</v>
      </c>
      <c r="G40" s="436">
        <v>42.646</v>
      </c>
      <c r="H40" s="436">
        <v>45.6115</v>
      </c>
      <c r="I40" s="436">
        <v>50.5445</v>
      </c>
      <c r="J40" s="436">
        <v>55.1335</v>
      </c>
      <c r="K40" s="436">
        <v>62.1015</v>
      </c>
      <c r="L40" s="436">
        <v>66.314</v>
      </c>
      <c r="M40" s="436">
        <v>69.9915</v>
      </c>
      <c r="N40" s="436">
        <v>75.8445</v>
      </c>
      <c r="O40" s="436">
        <v>77.3305</v>
      </c>
      <c r="P40" s="436">
        <v>86.0905</v>
      </c>
      <c r="Q40" s="436">
        <v>91.8436571338702</v>
      </c>
      <c r="R40" s="436">
        <v>100.978340217786</v>
      </c>
      <c r="S40" s="436">
        <v>115.954702383762</v>
      </c>
      <c r="T40" s="436">
        <v>123.983798877714</v>
      </c>
      <c r="U40" s="436">
        <v>141.143040552035</v>
      </c>
      <c r="V40" s="436">
        <v>151.724242165276</v>
      </c>
      <c r="W40" s="436">
        <v>164.535810996401</v>
      </c>
      <c r="X40" s="436">
        <v>174.820542141416</v>
      </c>
      <c r="Y40" s="436">
        <v>183.353184361354</v>
      </c>
      <c r="Z40" s="436">
        <v>189.918386494128</v>
      </c>
      <c r="AA40" s="436">
        <v>216.663114720365</v>
      </c>
      <c r="AB40" s="436">
        <v>234.576458907167</v>
      </c>
      <c r="AC40" s="436">
        <v>258.77927878432</v>
      </c>
      <c r="AD40" s="436">
        <v>265.406221744196</v>
      </c>
      <c r="AE40" s="436">
        <v>273.745106887634</v>
      </c>
      <c r="AF40" s="436">
        <v>289.530689208887</v>
      </c>
      <c r="AG40" s="436">
        <v>303.506090236206</v>
      </c>
      <c r="AH40" s="436">
        <v>327.257525169646</v>
      </c>
      <c r="AI40" s="436">
        <v>335.672905878568</v>
      </c>
      <c r="AJ40" s="436">
        <v>337.520538110304</v>
      </c>
      <c r="AK40" s="436">
        <v>332.210679086025</v>
      </c>
      <c r="AL40" s="458">
        <v>-0.0184212152248401</v>
      </c>
      <c r="AM40" s="458">
        <v>0.0591886523219267</v>
      </c>
      <c r="AN40" s="458">
        <v>0.0530004094799442</v>
      </c>
    </row>
    <row r="41" spans="8:8">
      <c r="A41" s="218"/>
      <c r="B41" s="433"/>
      <c r="C41" s="433"/>
      <c r="D41" s="433"/>
      <c r="E41" s="433"/>
      <c r="F41" s="433"/>
      <c r="G41" s="433"/>
      <c r="H41" s="433"/>
      <c r="I41" s="433"/>
      <c r="J41" s="433"/>
      <c r="K41" s="433"/>
      <c r="L41" s="433"/>
      <c r="M41" s="433"/>
      <c r="N41" s="433"/>
      <c r="O41" s="433"/>
      <c r="P41" s="433"/>
      <c r="Q41" s="433"/>
      <c r="R41" s="433"/>
      <c r="S41" s="433"/>
      <c r="T41" s="433"/>
      <c r="U41" s="433"/>
      <c r="V41" s="433"/>
      <c r="W41" s="433"/>
      <c r="X41" s="433"/>
      <c r="Y41" s="433"/>
      <c r="Z41" s="433"/>
      <c r="AA41" s="433"/>
      <c r="AB41" s="433"/>
      <c r="AC41" s="433"/>
      <c r="AD41" s="433"/>
      <c r="AE41" s="433"/>
      <c r="AF41" s="433"/>
      <c r="AG41" s="433"/>
      <c r="AH41" s="433"/>
      <c r="AI41" s="433"/>
      <c r="AJ41" s="433"/>
      <c r="AK41" s="460"/>
      <c r="AL41" s="457"/>
      <c r="AM41" s="457"/>
      <c r="AN41" s="457"/>
    </row>
    <row r="42" spans="8:8">
      <c r="A42" s="218" t="s">
        <v>175</v>
      </c>
      <c r="B42" s="433">
        <v>11.501</v>
      </c>
      <c r="C42" s="433">
        <v>13.784</v>
      </c>
      <c r="D42" s="433">
        <v>13.989</v>
      </c>
      <c r="E42" s="433">
        <v>14.718</v>
      </c>
      <c r="F42" s="433">
        <v>15.128</v>
      </c>
      <c r="G42" s="433">
        <v>12.5655</v>
      </c>
      <c r="H42" s="433">
        <v>11.2025</v>
      </c>
      <c r="I42" s="433">
        <v>11.964</v>
      </c>
      <c r="J42" s="433">
        <v>12.247</v>
      </c>
      <c r="K42" s="433">
        <v>13.556</v>
      </c>
      <c r="L42" s="433">
        <v>13.679</v>
      </c>
      <c r="M42" s="433">
        <v>11.9355</v>
      </c>
      <c r="N42" s="433">
        <v>12.18</v>
      </c>
      <c r="O42" s="433">
        <v>14.4675</v>
      </c>
      <c r="P42" s="433">
        <v>16.123</v>
      </c>
      <c r="Q42" s="433">
        <v>16.758</v>
      </c>
      <c r="R42" s="433">
        <v>24.5005</v>
      </c>
      <c r="S42" s="433">
        <v>30.55265</v>
      </c>
      <c r="T42" s="433">
        <v>30.14735</v>
      </c>
      <c r="U42" s="433">
        <v>27.36115</v>
      </c>
      <c r="V42" s="433">
        <v>23.2644</v>
      </c>
      <c r="W42" s="433">
        <v>27.2879</v>
      </c>
      <c r="X42" s="433">
        <v>33.40285</v>
      </c>
      <c r="Y42" s="433">
        <v>36.3081</v>
      </c>
      <c r="Z42" s="433">
        <v>41.1229</v>
      </c>
      <c r="AA42" s="433">
        <v>46.7908</v>
      </c>
      <c r="AB42" s="433">
        <v>48.7839</v>
      </c>
      <c r="AC42" s="433">
        <v>49.8125</v>
      </c>
      <c r="AD42" s="433">
        <v>52.72365</v>
      </c>
      <c r="AE42" s="433">
        <v>53.655407</v>
      </c>
      <c r="AF42" s="433">
        <v>49.7055603313623</v>
      </c>
      <c r="AG42" s="433">
        <v>48.1104989235651</v>
      </c>
      <c r="AH42" s="433">
        <v>55.0877715238259</v>
      </c>
      <c r="AI42" s="433">
        <v>51.4647219875005</v>
      </c>
      <c r="AJ42" s="433">
        <v>55.7105849862621</v>
      </c>
      <c r="AK42" s="460">
        <v>53.1243042939823</v>
      </c>
      <c r="AL42" s="457">
        <v>-0.0490289065415723</v>
      </c>
      <c r="AM42" s="457">
        <v>0.0308260819022601</v>
      </c>
      <c r="AN42" s="457">
        <v>0.00847537438791703</v>
      </c>
    </row>
    <row r="43" spans="8:8">
      <c r="A43" s="218" t="s">
        <v>177</v>
      </c>
      <c r="B43" s="433">
        <v>0.972</v>
      </c>
      <c r="C43" s="433">
        <v>1.693</v>
      </c>
      <c r="D43" s="433">
        <v>2.737</v>
      </c>
      <c r="E43" s="433">
        <v>2.053</v>
      </c>
      <c r="F43" s="433">
        <v>3.709</v>
      </c>
      <c r="G43" s="433">
        <v>2.771</v>
      </c>
      <c r="H43" s="433">
        <v>2.429</v>
      </c>
      <c r="I43" s="433">
        <v>2.467</v>
      </c>
      <c r="J43" s="433">
        <v>3.124</v>
      </c>
      <c r="K43" s="433">
        <v>3.154</v>
      </c>
      <c r="L43" s="433">
        <v>2.999</v>
      </c>
      <c r="M43" s="433">
        <v>2.828</v>
      </c>
      <c r="N43" s="433">
        <v>8.077</v>
      </c>
      <c r="O43" s="433">
        <v>6.092</v>
      </c>
      <c r="P43" s="433">
        <v>4.813</v>
      </c>
      <c r="Q43" s="433">
        <v>5.773</v>
      </c>
      <c r="R43" s="433">
        <v>4.934</v>
      </c>
      <c r="S43" s="433">
        <v>4.194</v>
      </c>
      <c r="T43" s="433">
        <v>5.155</v>
      </c>
      <c r="U43" s="433">
        <v>7.46</v>
      </c>
      <c r="V43" s="433">
        <v>12.142</v>
      </c>
      <c r="W43" s="433">
        <v>23.819</v>
      </c>
      <c r="X43" s="433">
        <v>33.907</v>
      </c>
      <c r="Y43" s="433">
        <v>34.566</v>
      </c>
      <c r="Z43" s="433">
        <v>56.55888</v>
      </c>
      <c r="AA43" s="433">
        <v>77.72672</v>
      </c>
      <c r="AB43" s="433">
        <v>108.7669</v>
      </c>
      <c r="AC43" s="433">
        <v>110.2518828</v>
      </c>
      <c r="AD43" s="433">
        <v>116.3884582</v>
      </c>
      <c r="AE43" s="433">
        <v>133.28257</v>
      </c>
      <c r="AF43" s="433">
        <v>166.90686</v>
      </c>
      <c r="AG43" s="433">
        <v>188.2802</v>
      </c>
      <c r="AH43" s="433">
        <v>203.2</v>
      </c>
      <c r="AI43" s="433">
        <v>215.5</v>
      </c>
      <c r="AJ43" s="433">
        <v>232.5</v>
      </c>
      <c r="AK43" s="460">
        <v>246.966748224152</v>
      </c>
      <c r="AL43" s="457">
        <v>0.0593203255398713</v>
      </c>
      <c r="AM43" s="457">
        <v>0.151840157597846</v>
      </c>
      <c r="AN43" s="457">
        <v>0.0394007164965967</v>
      </c>
    </row>
    <row r="44" spans="8:8">
      <c r="A44" s="218" t="s">
        <v>179</v>
      </c>
      <c r="B44" s="433">
        <v>2.158</v>
      </c>
      <c r="C44" s="433">
        <v>3.682</v>
      </c>
      <c r="D44" s="433">
        <v>4.235</v>
      </c>
      <c r="E44" s="433">
        <v>3.604</v>
      </c>
      <c r="F44" s="433">
        <v>7.275</v>
      </c>
      <c r="G44" s="433">
        <v>9.958</v>
      </c>
      <c r="H44" s="433">
        <v>13.355</v>
      </c>
      <c r="I44" s="433">
        <v>16.258</v>
      </c>
      <c r="J44" s="433">
        <v>17.878</v>
      </c>
      <c r="K44" s="433">
        <v>21.882</v>
      </c>
      <c r="L44" s="433">
        <v>29.434</v>
      </c>
      <c r="M44" s="433">
        <v>32.024</v>
      </c>
      <c r="N44" s="433">
        <v>40.179</v>
      </c>
      <c r="O44" s="433">
        <v>50.175</v>
      </c>
      <c r="P44" s="433">
        <v>59.009</v>
      </c>
      <c r="Q44" s="433">
        <v>55.964</v>
      </c>
      <c r="R44" s="433">
        <v>55.934</v>
      </c>
      <c r="S44" s="433">
        <v>62.885</v>
      </c>
      <c r="T44" s="433">
        <v>72.802</v>
      </c>
      <c r="U44" s="433">
        <v>76.577</v>
      </c>
      <c r="V44" s="433">
        <v>75.467</v>
      </c>
      <c r="W44" s="433">
        <v>74.7042210787558</v>
      </c>
      <c r="X44" s="433">
        <v>90.0469375</v>
      </c>
      <c r="Y44" s="433">
        <v>85.88126</v>
      </c>
      <c r="Z44" s="433">
        <v>104.367325</v>
      </c>
      <c r="AA44" s="433">
        <v>118.027315</v>
      </c>
      <c r="AB44" s="433">
        <v>117.55915</v>
      </c>
      <c r="AC44" s="433">
        <v>96.2533325</v>
      </c>
      <c r="AD44" s="433">
        <v>66.3105776777984</v>
      </c>
      <c r="AE44" s="433">
        <v>64.0146449481515</v>
      </c>
      <c r="AF44" s="433">
        <v>64.7684231336024</v>
      </c>
      <c r="AG44" s="433">
        <v>72.623985775791</v>
      </c>
      <c r="AH44" s="433">
        <v>74.9914955080971</v>
      </c>
      <c r="AI44" s="433">
        <v>71.2567068509768</v>
      </c>
      <c r="AJ44" s="433">
        <v>67.471102651663</v>
      </c>
      <c r="AK44" s="460">
        <v>70.7901075372785</v>
      </c>
      <c r="AL44" s="457">
        <v>0.0463248586196665</v>
      </c>
      <c r="AM44" s="457">
        <v>-0.0426839823114298</v>
      </c>
      <c r="AN44" s="457">
        <v>0.011293750992374</v>
      </c>
    </row>
    <row r="45" spans="8:8">
      <c r="A45" s="218" t="s">
        <v>180</v>
      </c>
      <c r="B45" s="433">
        <v>1.81468520876629</v>
      </c>
      <c r="C45" s="433">
        <v>1.86241738214654</v>
      </c>
      <c r="D45" s="433">
        <v>2.15282631622674</v>
      </c>
      <c r="E45" s="433">
        <v>2.63792966973024</v>
      </c>
      <c r="F45" s="433">
        <v>2.96261019148711</v>
      </c>
      <c r="G45" s="433">
        <v>3.40076</v>
      </c>
      <c r="H45" s="433">
        <v>4.34982</v>
      </c>
      <c r="I45" s="433">
        <v>3.24939</v>
      </c>
      <c r="J45" s="433">
        <v>4.31729</v>
      </c>
      <c r="K45" s="433">
        <v>12.3335</v>
      </c>
      <c r="L45" s="433">
        <v>20.66654</v>
      </c>
      <c r="M45" s="433">
        <v>21.85554</v>
      </c>
      <c r="N45" s="433">
        <v>29.61548</v>
      </c>
      <c r="O45" s="433">
        <v>31.07327</v>
      </c>
      <c r="P45" s="433">
        <v>33.49757</v>
      </c>
      <c r="Q45" s="433">
        <v>31.929</v>
      </c>
      <c r="R45" s="433">
        <v>33.087</v>
      </c>
      <c r="S45" s="433">
        <v>32.792</v>
      </c>
      <c r="T45" s="433">
        <v>33.74</v>
      </c>
      <c r="U45" s="433">
        <v>37.03</v>
      </c>
      <c r="V45" s="433">
        <v>41.0878</v>
      </c>
      <c r="W45" s="433">
        <v>40.3822</v>
      </c>
      <c r="X45" s="433">
        <v>42.056</v>
      </c>
      <c r="Y45" s="433">
        <v>47.22513</v>
      </c>
      <c r="Z45" s="433">
        <v>50.28231</v>
      </c>
      <c r="AA45" s="433">
        <v>55.39035</v>
      </c>
      <c r="AB45" s="433">
        <v>57.45792</v>
      </c>
      <c r="AC45" s="433">
        <v>54.07677</v>
      </c>
      <c r="AD45" s="433">
        <v>58.04877</v>
      </c>
      <c r="AE45" s="433">
        <v>60.53723</v>
      </c>
      <c r="AF45" s="433">
        <v>54.13621</v>
      </c>
      <c r="AG45" s="433">
        <v>61.7888</v>
      </c>
      <c r="AH45" s="433">
        <v>55.82577</v>
      </c>
      <c r="AI45" s="433">
        <v>57.44712</v>
      </c>
      <c r="AJ45" s="433">
        <v>62.319</v>
      </c>
      <c r="AK45" s="460">
        <v>51.2764651033747</v>
      </c>
      <c r="AL45" s="457">
        <v>-0.179441815947869</v>
      </c>
      <c r="AM45" s="457">
        <v>0.0216932530915417</v>
      </c>
      <c r="AN45" s="457">
        <v>0.00818057280590669</v>
      </c>
    </row>
    <row r="46" spans="8:8">
      <c r="A46" s="218" t="s">
        <v>181</v>
      </c>
      <c r="B46" s="433">
        <v>128.043162218874</v>
      </c>
      <c r="C46" s="433">
        <v>130.835532584573</v>
      </c>
      <c r="D46" s="433">
        <v>135.038321977742</v>
      </c>
      <c r="E46" s="433">
        <v>141.932890018758</v>
      </c>
      <c r="F46" s="433">
        <v>149.58808076577</v>
      </c>
      <c r="G46" s="433">
        <v>172.93030706938</v>
      </c>
      <c r="H46" s="433">
        <v>184.344112418944</v>
      </c>
      <c r="I46" s="433">
        <v>184.159156993863</v>
      </c>
      <c r="J46" s="433">
        <v>182.323957677666</v>
      </c>
      <c r="K46" s="433">
        <v>199.119502829006</v>
      </c>
      <c r="L46" s="433">
        <v>201.16463298105</v>
      </c>
      <c r="M46" s="433">
        <v>212.916207087616</v>
      </c>
      <c r="N46" s="433">
        <v>219.677328034114</v>
      </c>
      <c r="O46" s="433">
        <v>230.099560921314</v>
      </c>
      <c r="P46" s="433">
        <v>244.686818532496</v>
      </c>
      <c r="Q46" s="433">
        <v>253.7623174024</v>
      </c>
      <c r="R46" s="433">
        <v>251.745694444095</v>
      </c>
      <c r="S46" s="433">
        <v>248.647982352664</v>
      </c>
      <c r="T46" s="433">
        <v>269.266328860263</v>
      </c>
      <c r="U46" s="433">
        <v>254.103984585921</v>
      </c>
      <c r="V46" s="433">
        <v>249.870688820904</v>
      </c>
      <c r="W46" s="433">
        <v>276.579580121287</v>
      </c>
      <c r="X46" s="433">
        <v>292.821881791814</v>
      </c>
      <c r="Y46" s="433">
        <v>322.165163909789</v>
      </c>
      <c r="Z46" s="433">
        <v>322.158472865663</v>
      </c>
      <c r="AA46" s="433">
        <v>321.858968960154</v>
      </c>
      <c r="AB46" s="433">
        <v>375.178574456312</v>
      </c>
      <c r="AC46" s="433">
        <v>430.927073339994</v>
      </c>
      <c r="AD46" s="433">
        <v>419.716344485333</v>
      </c>
      <c r="AE46" s="433">
        <v>447.693756655563</v>
      </c>
      <c r="AF46" s="433">
        <v>413.973902537141</v>
      </c>
      <c r="AG46" s="433">
        <v>394.531</v>
      </c>
      <c r="AH46" s="433">
        <v>400.407957192</v>
      </c>
      <c r="AI46" s="433">
        <v>387.590571455</v>
      </c>
      <c r="AJ46" s="433">
        <v>363.654207573</v>
      </c>
      <c r="AK46" s="460">
        <v>353.546389401667</v>
      </c>
      <c r="AL46" s="457">
        <v>-0.0304514334834005</v>
      </c>
      <c r="AM46" s="457">
        <v>0.0121896819603891</v>
      </c>
      <c r="AN46" s="457">
        <v>0.0564042777312164</v>
      </c>
    </row>
    <row r="47" spans="8:8">
      <c r="A47" s="218" t="s">
        <v>182</v>
      </c>
      <c r="B47" s="459">
        <v>2.194</v>
      </c>
      <c r="C47" s="459">
        <v>2.862</v>
      </c>
      <c r="D47" s="459">
        <v>3.33</v>
      </c>
      <c r="E47" s="459">
        <v>4.03</v>
      </c>
      <c r="F47" s="459">
        <v>4.087</v>
      </c>
      <c r="G47" s="459">
        <v>5.54</v>
      </c>
      <c r="H47" s="459">
        <v>7.726</v>
      </c>
      <c r="I47" s="459">
        <v>12.672108006447</v>
      </c>
      <c r="J47" s="459">
        <v>15.4593491691213</v>
      </c>
      <c r="K47" s="459">
        <v>19.4462046973823</v>
      </c>
      <c r="L47" s="459">
        <v>25.4465000922581</v>
      </c>
      <c r="M47" s="459">
        <v>32.9543738742844</v>
      </c>
      <c r="N47" s="459">
        <v>41.5762546946035</v>
      </c>
      <c r="O47" s="459">
        <v>44.7192665681098</v>
      </c>
      <c r="P47" s="459">
        <v>51.1286982804424</v>
      </c>
      <c r="Q47" s="459">
        <v>55.9382735775024</v>
      </c>
      <c r="R47" s="459">
        <v>60.1096851620075</v>
      </c>
      <c r="S47" s="459">
        <v>60.01296</v>
      </c>
      <c r="T47" s="459">
        <v>60.3925</v>
      </c>
      <c r="U47" s="459">
        <v>63.8799</v>
      </c>
      <c r="V47" s="459">
        <v>63.89125</v>
      </c>
      <c r="W47" s="459">
        <v>67.388112</v>
      </c>
      <c r="X47" s="459">
        <v>67.945414</v>
      </c>
      <c r="Y47" s="459">
        <v>71.480844</v>
      </c>
      <c r="Z47" s="459">
        <v>67.34612</v>
      </c>
      <c r="AA47" s="459">
        <v>65.223472</v>
      </c>
      <c r="AB47" s="459">
        <v>55.7324634</v>
      </c>
      <c r="AC47" s="459">
        <v>60.9916273</v>
      </c>
      <c r="AD47" s="459">
        <v>71.17396</v>
      </c>
      <c r="AE47" s="459">
        <v>73.836</v>
      </c>
      <c r="AF47" s="459">
        <v>69.962</v>
      </c>
      <c r="AG47" s="459">
        <v>65.234</v>
      </c>
      <c r="AH47" s="459">
        <v>62.131</v>
      </c>
      <c r="AI47" s="459">
        <v>64.053</v>
      </c>
      <c r="AJ47" s="459">
        <v>66.8151849030078</v>
      </c>
      <c r="AK47" s="460">
        <v>45.6092177351028</v>
      </c>
      <c r="AL47" s="461">
        <v>-0.319247526559607</v>
      </c>
      <c r="AM47" s="461">
        <v>-7.91178660723313E-4</v>
      </c>
      <c r="AN47" s="461">
        <v>0.00727642838776543</v>
      </c>
    </row>
    <row r="48" spans="8:8" s="47" ht="10.2" customFormat="1">
      <c r="A48" s="218" t="s">
        <v>187</v>
      </c>
      <c r="B48" s="459">
        <v>0.0577940000000053</v>
      </c>
      <c r="C48" s="459">
        <v>0.0528199999999997</v>
      </c>
      <c r="D48" s="459">
        <v>9.536521</v>
      </c>
      <c r="E48" s="459">
        <v>11.06444</v>
      </c>
      <c r="F48" s="459">
        <v>9.90975099999999</v>
      </c>
      <c r="G48" s="459">
        <v>12.39257</v>
      </c>
      <c r="H48" s="459">
        <v>13.210645</v>
      </c>
      <c r="I48" s="459">
        <v>19.538756</v>
      </c>
      <c r="J48" s="459">
        <v>18.922913</v>
      </c>
      <c r="K48" s="459">
        <v>17.912263</v>
      </c>
      <c r="L48" s="459">
        <v>29.217819</v>
      </c>
      <c r="M48" s="459">
        <v>34.765665</v>
      </c>
      <c r="N48" s="459">
        <v>42.00233</v>
      </c>
      <c r="O48" s="459">
        <v>27.876672</v>
      </c>
      <c r="P48" s="459">
        <v>29.912466</v>
      </c>
      <c r="Q48" s="459">
        <v>29.220121444553</v>
      </c>
      <c r="R48" s="459">
        <v>32.93933737553</v>
      </c>
      <c r="S48" s="459">
        <v>42.1055957242267</v>
      </c>
      <c r="T48" s="459">
        <v>44.533826360826</v>
      </c>
      <c r="U48" s="459">
        <v>62.6747295856447</v>
      </c>
      <c r="V48" s="459">
        <v>64.0290486343918</v>
      </c>
      <c r="W48" s="459">
        <v>74.2431372963459</v>
      </c>
      <c r="X48" s="459">
        <v>83.8556252831804</v>
      </c>
      <c r="Y48" s="459">
        <v>81.0369925231692</v>
      </c>
      <c r="Z48" s="459">
        <v>70.6048744082604</v>
      </c>
      <c r="AA48" s="459">
        <v>102.99582282813</v>
      </c>
      <c r="AB48" s="459">
        <v>114.237963919528</v>
      </c>
      <c r="AC48" s="459">
        <v>126.79392750211</v>
      </c>
      <c r="AD48" s="459">
        <v>141.273139850466</v>
      </c>
      <c r="AE48" s="459">
        <v>128.651893447161</v>
      </c>
      <c r="AF48" s="459">
        <v>119.818648047651</v>
      </c>
      <c r="AG48" s="459">
        <v>127.995623943708</v>
      </c>
      <c r="AH48" s="459">
        <v>134.200662422492</v>
      </c>
      <c r="AI48" s="459">
        <v>162.100409401283</v>
      </c>
      <c r="AJ48" s="459">
        <v>153.964825970522</v>
      </c>
      <c r="AK48" s="460">
        <v>153.267629265966</v>
      </c>
      <c r="AL48" s="461">
        <v>-0.00724815367347675</v>
      </c>
      <c r="AM48" s="461">
        <v>0.0810821161209299</v>
      </c>
      <c r="AN48" s="461">
        <v>0.0244520950785359</v>
      </c>
    </row>
    <row r="49" spans="8:8">
      <c r="A49" s="218" t="s">
        <v>189</v>
      </c>
      <c r="B49" s="459">
        <v>0.0</v>
      </c>
      <c r="C49" s="459">
        <v>0.0</v>
      </c>
      <c r="D49" s="459">
        <v>0.0</v>
      </c>
      <c r="E49" s="459">
        <v>0.0</v>
      </c>
      <c r="F49" s="459">
        <v>0.03143495</v>
      </c>
      <c r="G49" s="459">
        <v>1.0699248</v>
      </c>
      <c r="H49" s="459">
        <v>2.713720108</v>
      </c>
      <c r="I49" s="459">
        <v>2.838367003</v>
      </c>
      <c r="J49" s="459">
        <v>2.41736802</v>
      </c>
      <c r="K49" s="459">
        <v>5.156828006</v>
      </c>
      <c r="L49" s="459">
        <v>5.616150948</v>
      </c>
      <c r="M49" s="459">
        <v>6.004413094</v>
      </c>
      <c r="N49" s="459">
        <v>8.982864972</v>
      </c>
      <c r="O49" s="459">
        <v>14.285841898</v>
      </c>
      <c r="P49" s="459">
        <v>15.447148302</v>
      </c>
      <c r="Q49" s="459">
        <v>17.660120278</v>
      </c>
      <c r="R49" s="459">
        <v>20.501558845</v>
      </c>
      <c r="S49" s="459">
        <v>26.219268427</v>
      </c>
      <c r="T49" s="459">
        <v>28.35127275</v>
      </c>
      <c r="U49" s="459">
        <v>36.151129694</v>
      </c>
      <c r="V49" s="459">
        <v>38.902727463</v>
      </c>
      <c r="W49" s="459">
        <v>40.101460157</v>
      </c>
      <c r="X49" s="459">
        <v>45.035343415</v>
      </c>
      <c r="Y49" s="459">
        <v>48.513140747</v>
      </c>
      <c r="Z49" s="459">
        <v>47.280294169</v>
      </c>
      <c r="AA49" s="459">
        <v>60.249644461</v>
      </c>
      <c r="AB49" s="459">
        <v>64.201777317</v>
      </c>
      <c r="AC49" s="459">
        <v>66.290450253</v>
      </c>
      <c r="AD49" s="459">
        <v>68.386037184</v>
      </c>
      <c r="AE49" s="459">
        <v>73.073761049</v>
      </c>
      <c r="AF49" s="459">
        <v>79.01294624801</v>
      </c>
      <c r="AG49" s="459">
        <v>83.349620669</v>
      </c>
      <c r="AH49" s="459">
        <v>91.475500095</v>
      </c>
      <c r="AI49" s="459">
        <v>92.415558141</v>
      </c>
      <c r="AJ49" s="459">
        <v>91.153873516</v>
      </c>
      <c r="AK49" s="460">
        <v>99.876024265</v>
      </c>
      <c r="AL49" s="461">
        <v>0.0926923356177232</v>
      </c>
      <c r="AM49" s="461">
        <v>0.0678481407677252</v>
      </c>
      <c r="AN49" s="461">
        <v>0.0159340759238601</v>
      </c>
    </row>
    <row r="50" spans="8:8">
      <c r="A50" s="218" t="s">
        <v>190</v>
      </c>
      <c r="B50" s="433">
        <v>10.666</v>
      </c>
      <c r="C50" s="433">
        <v>10.25171</v>
      </c>
      <c r="D50" s="433">
        <v>15.62366</v>
      </c>
      <c r="E50" s="433">
        <v>18.71988</v>
      </c>
      <c r="F50" s="433">
        <v>19.19475</v>
      </c>
      <c r="G50" s="433">
        <v>17.76506</v>
      </c>
      <c r="H50" s="433">
        <v>19.051186</v>
      </c>
      <c r="I50" s="433">
        <v>22.94304</v>
      </c>
      <c r="J50" s="433">
        <v>27.95316</v>
      </c>
      <c r="K50" s="433">
        <v>31.484798</v>
      </c>
      <c r="L50" s="433">
        <v>33.86326225</v>
      </c>
      <c r="M50" s="433">
        <v>36.4333442</v>
      </c>
      <c r="N50" s="433">
        <v>44.573673632</v>
      </c>
      <c r="O50" s="433">
        <v>49.021127973</v>
      </c>
      <c r="P50" s="433">
        <v>53.804434629</v>
      </c>
      <c r="Q50" s="433">
        <v>61.094558866</v>
      </c>
      <c r="R50" s="433">
        <v>71.228779315</v>
      </c>
      <c r="S50" s="433">
        <v>78.91024132</v>
      </c>
      <c r="T50" s="433">
        <v>85.68782651</v>
      </c>
      <c r="U50" s="433">
        <v>90.289051077</v>
      </c>
      <c r="V50" s="433">
        <v>94.467622466</v>
      </c>
      <c r="W50" s="433">
        <v>94.43845636</v>
      </c>
      <c r="X50" s="433">
        <v>98.243470633</v>
      </c>
      <c r="Y50" s="433">
        <v>104.457920965</v>
      </c>
      <c r="Z50" s="433">
        <v>106.343310275</v>
      </c>
      <c r="AA50" s="433">
        <v>118.438151008</v>
      </c>
      <c r="AB50" s="433">
        <v>108.261322207</v>
      </c>
      <c r="AC50" s="433">
        <v>119.3684492065</v>
      </c>
      <c r="AD50" s="433">
        <v>119.2178991975</v>
      </c>
      <c r="AE50" s="433">
        <v>120.3141607585</v>
      </c>
      <c r="AF50" s="433">
        <v>128.524996168</v>
      </c>
      <c r="AG50" s="433">
        <v>126.14959041711</v>
      </c>
      <c r="AH50" s="433">
        <v>121.044163137</v>
      </c>
      <c r="AI50" s="433">
        <v>116.265176074</v>
      </c>
      <c r="AJ50" s="433">
        <v>121.840620661</v>
      </c>
      <c r="AK50" s="460">
        <v>113.859153366</v>
      </c>
      <c r="AL50" s="457">
        <v>-0.0680606995678379</v>
      </c>
      <c r="AM50" s="457">
        <v>0.0136970736373119</v>
      </c>
      <c r="AN50" s="457">
        <v>0.0181649240416956</v>
      </c>
    </row>
    <row r="51" spans="8:8">
      <c r="A51" s="218" t="s">
        <v>191</v>
      </c>
      <c r="B51" s="433">
        <v>0.072</v>
      </c>
      <c r="C51" s="433">
        <v>0.066</v>
      </c>
      <c r="D51" s="433">
        <v>0.066</v>
      </c>
      <c r="E51" s="433">
        <v>0.064</v>
      </c>
      <c r="F51" s="433">
        <v>0.038</v>
      </c>
      <c r="G51" s="433">
        <v>0.006</v>
      </c>
      <c r="H51" s="433">
        <v>0.035</v>
      </c>
      <c r="I51" s="433">
        <v>0.006</v>
      </c>
      <c r="J51" s="433">
        <v>0.014</v>
      </c>
      <c r="K51" s="433">
        <v>0.004</v>
      </c>
      <c r="L51" s="433">
        <v>0.748</v>
      </c>
      <c r="M51" s="433">
        <v>1.097</v>
      </c>
      <c r="N51" s="433">
        <v>1.973</v>
      </c>
      <c r="O51" s="433">
        <v>3.437</v>
      </c>
      <c r="P51" s="433">
        <v>3.596</v>
      </c>
      <c r="Q51" s="433">
        <v>4.356</v>
      </c>
      <c r="R51" s="433">
        <v>4.423</v>
      </c>
      <c r="S51" s="433">
        <v>8.334</v>
      </c>
      <c r="T51" s="433">
        <v>12.044</v>
      </c>
      <c r="U51" s="433">
        <v>19.533</v>
      </c>
      <c r="V51" s="433">
        <v>22.319</v>
      </c>
      <c r="W51" s="433">
        <v>24.502</v>
      </c>
      <c r="X51" s="433">
        <v>26.618</v>
      </c>
      <c r="Y51" s="433">
        <v>31.062</v>
      </c>
      <c r="Z51" s="433">
        <v>36.358</v>
      </c>
      <c r="AA51" s="433">
        <v>44.686</v>
      </c>
      <c r="AB51" s="433">
        <v>39.6501457725948</v>
      </c>
      <c r="AC51" s="433">
        <v>40.382</v>
      </c>
      <c r="AD51" s="433">
        <v>41.7492711370262</v>
      </c>
      <c r="AE51" s="433">
        <v>43.3819241982507</v>
      </c>
      <c r="AF51" s="433">
        <v>47.1137026239067</v>
      </c>
      <c r="AG51" s="433">
        <v>44.7813411078717</v>
      </c>
      <c r="AH51" s="433">
        <v>39.4820762679508</v>
      </c>
      <c r="AI51" s="433">
        <v>40.08224</v>
      </c>
      <c r="AJ51" s="433">
        <v>42.4880785517755</v>
      </c>
      <c r="AK51" s="460">
        <v>35.0687445838199</v>
      </c>
      <c r="AL51" s="457">
        <v>-0.176876678497711</v>
      </c>
      <c r="AM51" s="457">
        <v>0.0157029424859858</v>
      </c>
      <c r="AN51" s="457">
        <v>0.00559481660253534</v>
      </c>
    </row>
    <row r="52" spans="8:8">
      <c r="A52" s="218" t="s">
        <v>192</v>
      </c>
      <c r="B52" s="433">
        <v>21.0378678952494</v>
      </c>
      <c r="C52" s="433">
        <v>22.8503956602476</v>
      </c>
      <c r="D52" s="433">
        <v>24.6135522940713</v>
      </c>
      <c r="E52" s="433">
        <v>27.8527357924893</v>
      </c>
      <c r="F52" s="433">
        <v>29.6412705020725</v>
      </c>
      <c r="G52" s="433">
        <v>32.1879820128307</v>
      </c>
      <c r="H52" s="433">
        <v>35.3221560258621</v>
      </c>
      <c r="I52" s="433">
        <v>37.8145671112362</v>
      </c>
      <c r="J52" s="433">
        <v>41.9124797220152</v>
      </c>
      <c r="K52" s="433">
        <v>40.9566844074117</v>
      </c>
      <c r="L52" s="433">
        <v>44.2765588893897</v>
      </c>
      <c r="M52" s="433">
        <v>50.5188052298164</v>
      </c>
      <c r="N52" s="433">
        <v>59.9105970794985</v>
      </c>
      <c r="O52" s="433">
        <v>61.6434499114838</v>
      </c>
      <c r="P52" s="433">
        <v>65.1298349459965</v>
      </c>
      <c r="Q52" s="433">
        <v>67.0811996245237</v>
      </c>
      <c r="R52" s="433">
        <v>79.3098851486945</v>
      </c>
      <c r="S52" s="433">
        <v>95.4405486694253</v>
      </c>
      <c r="T52" s="433">
        <v>113.514305014298</v>
      </c>
      <c r="U52" s="433">
        <v>125.445513694326</v>
      </c>
      <c r="V52" s="433">
        <v>134.330233689865</v>
      </c>
      <c r="W52" s="433">
        <v>137.324038127795</v>
      </c>
      <c r="X52" s="433">
        <v>140.907679623098</v>
      </c>
      <c r="Y52" s="433">
        <v>143.267272556226</v>
      </c>
      <c r="Z52" s="433">
        <v>142.975230674915</v>
      </c>
      <c r="AA52" s="433">
        <v>152.8275316897</v>
      </c>
      <c r="AB52" s="433">
        <v>150.857439792112</v>
      </c>
      <c r="AC52" s="433">
        <v>164.232459982512</v>
      </c>
      <c r="AD52" s="433">
        <v>162.388784463071</v>
      </c>
      <c r="AE52" s="433">
        <v>169.21186159082</v>
      </c>
      <c r="AF52" s="433">
        <v>184.612269291242</v>
      </c>
      <c r="AG52" s="433">
        <v>191.687440818331</v>
      </c>
      <c r="AH52" s="433">
        <v>201.774372241656</v>
      </c>
      <c r="AI52" s="433">
        <v>220.57214904188</v>
      </c>
      <c r="AJ52" s="433">
        <v>239.166957576151</v>
      </c>
      <c r="AK52" s="460">
        <v>233.493768668112</v>
      </c>
      <c r="AL52" s="457">
        <v>-0.0263880516296161</v>
      </c>
      <c r="AM52" s="457">
        <v>0.0527955420571866</v>
      </c>
      <c r="AN52" s="457">
        <v>0.0372512568965936</v>
      </c>
    </row>
    <row r="53" spans="8:8" s="47" ht="10.2" customFormat="1">
      <c r="A53" s="54" t="s">
        <v>193</v>
      </c>
      <c r="B53" s="436">
        <v>178.516509322889</v>
      </c>
      <c r="C53" s="436">
        <v>187.939875626967</v>
      </c>
      <c r="D53" s="436">
        <v>211.32188158804</v>
      </c>
      <c r="E53" s="436">
        <v>226.676875480977</v>
      </c>
      <c r="F53" s="436">
        <v>241.564897409329</v>
      </c>
      <c r="G53" s="436">
        <v>270.587103882211</v>
      </c>
      <c r="H53" s="436">
        <v>293.739139552806</v>
      </c>
      <c r="I53" s="436">
        <v>313.910385114546</v>
      </c>
      <c r="J53" s="436">
        <v>326.569517588802</v>
      </c>
      <c r="K53" s="436">
        <v>365.0057809398</v>
      </c>
      <c r="L53" s="436">
        <v>407.111464160698</v>
      </c>
      <c r="M53" s="436">
        <v>443.332848485717</v>
      </c>
      <c r="N53" s="436">
        <v>508.747528412216</v>
      </c>
      <c r="O53" s="436">
        <v>532.890689271907</v>
      </c>
      <c r="P53" s="436">
        <v>577.147970689935</v>
      </c>
      <c r="Q53" s="436">
        <v>599.536591192979</v>
      </c>
      <c r="R53" s="436">
        <v>638.713440290327</v>
      </c>
      <c r="S53" s="436">
        <v>690.094246493317</v>
      </c>
      <c r="T53" s="436">
        <v>755.634409495387</v>
      </c>
      <c r="U53" s="436">
        <v>800.505458636892</v>
      </c>
      <c r="V53" s="436">
        <v>819.771771074161</v>
      </c>
      <c r="W53" s="436">
        <v>880.770105141184</v>
      </c>
      <c r="X53" s="436">
        <v>954.840202246093</v>
      </c>
      <c r="Y53" s="436">
        <v>1005.96382470118</v>
      </c>
      <c r="Z53" s="436">
        <v>1045.39771739284</v>
      </c>
      <c r="AA53" s="436">
        <v>1164.21477594698</v>
      </c>
      <c r="AB53" s="436">
        <v>1240.68755686455</v>
      </c>
      <c r="AC53" s="436">
        <v>1319.38047288412</v>
      </c>
      <c r="AD53" s="436">
        <v>1317.3768921952</v>
      </c>
      <c r="AE53" s="436">
        <v>1367.65320964745</v>
      </c>
      <c r="AF53" s="436">
        <v>1378.53551838091</v>
      </c>
      <c r="AG53" s="436">
        <v>1404.53210165538</v>
      </c>
      <c r="AH53" s="436">
        <v>1439.62076838802</v>
      </c>
      <c r="AI53" s="436">
        <v>1478.74765295164</v>
      </c>
      <c r="AJ53" s="436">
        <v>1497.08443638938</v>
      </c>
      <c r="AK53" s="436">
        <v>1456.87855244445</v>
      </c>
      <c r="AL53" s="458">
        <v>-0.0295149861717295</v>
      </c>
      <c r="AM53" s="458">
        <v>0.0365648428589591</v>
      </c>
      <c r="AN53" s="458">
        <v>0.232428289344997</v>
      </c>
    </row>
    <row r="54" spans="8:8">
      <c r="A54" s="218"/>
      <c r="B54" s="433"/>
      <c r="C54" s="433"/>
      <c r="D54" s="433"/>
      <c r="E54" s="433"/>
      <c r="F54" s="433"/>
      <c r="G54" s="433"/>
      <c r="H54" s="433"/>
      <c r="I54" s="433"/>
      <c r="J54" s="433"/>
      <c r="K54" s="433"/>
      <c r="L54" s="433"/>
      <c r="M54" s="433"/>
      <c r="N54" s="433"/>
      <c r="O54" s="433"/>
      <c r="P54" s="433"/>
      <c r="Q54" s="433"/>
      <c r="R54" s="433"/>
      <c r="S54" s="433"/>
      <c r="T54" s="433"/>
      <c r="U54" s="433"/>
      <c r="V54" s="433"/>
      <c r="W54" s="433"/>
      <c r="X54" s="433"/>
      <c r="Y54" s="433"/>
      <c r="Z54" s="433"/>
      <c r="AA54" s="433"/>
      <c r="AB54" s="433"/>
      <c r="AC54" s="433"/>
      <c r="AD54" s="433"/>
      <c r="AE54" s="433"/>
      <c r="AF54" s="433"/>
      <c r="AG54" s="433"/>
      <c r="AH54" s="433"/>
      <c r="AI54" s="433"/>
      <c r="AJ54" s="433"/>
      <c r="AK54" s="460"/>
      <c r="AL54" s="457"/>
      <c r="AM54" s="457"/>
      <c r="AN54" s="457"/>
    </row>
    <row r="55" spans="8:8">
      <c r="A55" s="973" t="s">
        <v>194</v>
      </c>
      <c r="B55" s="974">
        <v>1422.36147264773</v>
      </c>
      <c r="C55" s="974">
        <v>1428.75783473751</v>
      </c>
      <c r="D55" s="974">
        <v>1512.9353142765</v>
      </c>
      <c r="E55" s="974">
        <v>1536.54904631767</v>
      </c>
      <c r="F55" s="974">
        <v>1724.38578258309</v>
      </c>
      <c r="G55" s="974">
        <v>1785.08644554155</v>
      </c>
      <c r="H55" s="974">
        <v>1811.07049705587</v>
      </c>
      <c r="I55" s="974">
        <v>1822.87634743994</v>
      </c>
      <c r="J55" s="974">
        <v>1856.38083951592</v>
      </c>
      <c r="K55" s="974">
        <v>1917.40074461716</v>
      </c>
      <c r="L55" s="974">
        <v>2028.07680158192</v>
      </c>
      <c r="M55" s="974">
        <v>2090.2761339531</v>
      </c>
      <c r="N55" s="974">
        <v>2258.30643942018</v>
      </c>
      <c r="O55" s="974">
        <v>2394.3987037772</v>
      </c>
      <c r="P55" s="974">
        <v>2586.88494737244</v>
      </c>
      <c r="Q55" s="974">
        <v>2759.17521544603</v>
      </c>
      <c r="R55" s="974">
        <v>2937.44005889485</v>
      </c>
      <c r="S55" s="974">
        <v>3141.21117337579</v>
      </c>
      <c r="T55" s="974">
        <v>3294.95126998997</v>
      </c>
      <c r="U55" s="974">
        <v>3551.3599608097</v>
      </c>
      <c r="V55" s="974">
        <v>3750.70454216243</v>
      </c>
      <c r="W55" s="974">
        <v>3964.73634134166</v>
      </c>
      <c r="X55" s="974">
        <v>4288.15361195085</v>
      </c>
      <c r="Y55" s="974">
        <v>4430.19629641082</v>
      </c>
      <c r="Z55" s="974">
        <v>4451.83073407582</v>
      </c>
      <c r="AA55" s="974">
        <v>4872.61191120664</v>
      </c>
      <c r="AB55" s="974">
        <v>4928.58648587205</v>
      </c>
      <c r="AC55" s="974">
        <v>5222.04759003223</v>
      </c>
      <c r="AD55" s="974">
        <v>5099.91894870341</v>
      </c>
      <c r="AE55" s="974">
        <v>5253.60543897456</v>
      </c>
      <c r="AF55" s="974">
        <v>5603.10953527738</v>
      </c>
      <c r="AG55" s="974">
        <v>5838.78443492451</v>
      </c>
      <c r="AH55" s="974">
        <v>5941.72188574916</v>
      </c>
      <c r="AI55" s="974">
        <v>6134.10197718658</v>
      </c>
      <c r="AJ55" s="974">
        <v>6323.84360851543</v>
      </c>
      <c r="AK55" s="970">
        <v>6268.07759309362</v>
      </c>
      <c r="AL55" s="976">
        <v>-0.0115265201034949</v>
      </c>
      <c r="AM55" s="976">
        <v>0.0357244956910963</v>
      </c>
      <c r="AN55" s="976">
        <v>1.0</v>
      </c>
      <c r="AO55" s="977"/>
    </row>
    <row r="56" spans="8:8">
      <c r="A56" s="218" t="s">
        <v>195</v>
      </c>
      <c r="B56" s="459">
        <v>617.311793371735</v>
      </c>
      <c r="C56" s="459">
        <v>577.997366622315</v>
      </c>
      <c r="D56" s="459">
        <v>631.346752617676</v>
      </c>
      <c r="E56" s="459">
        <v>620.249059462283</v>
      </c>
      <c r="F56" s="459">
        <v>764.084470844402</v>
      </c>
      <c r="G56" s="459">
        <v>806.126533052183</v>
      </c>
      <c r="H56" s="459">
        <v>840.024560352953</v>
      </c>
      <c r="I56" s="459">
        <v>871.585808225979</v>
      </c>
      <c r="J56" s="459">
        <v>910.268851927794</v>
      </c>
      <c r="K56" s="459">
        <v>1010.7822189658</v>
      </c>
      <c r="L56" s="459">
        <v>1099.2067813334</v>
      </c>
      <c r="M56" s="459">
        <v>1114.39849681318</v>
      </c>
      <c r="N56" s="459">
        <v>1229.98493492916</v>
      </c>
      <c r="O56" s="459">
        <v>1331.39364438396</v>
      </c>
      <c r="P56" s="459">
        <v>1456.84245847029</v>
      </c>
      <c r="Q56" s="459">
        <v>1566.67143429401</v>
      </c>
      <c r="R56" s="459">
        <v>1660.55381106589</v>
      </c>
      <c r="S56" s="459">
        <v>1776.2555522261</v>
      </c>
      <c r="T56" s="459">
        <v>1820.89045439871</v>
      </c>
      <c r="U56" s="459">
        <v>1947.93808787428</v>
      </c>
      <c r="V56" s="459">
        <v>2055.13931125935</v>
      </c>
      <c r="W56" s="459">
        <v>2207.44221690808</v>
      </c>
      <c r="X56" s="459">
        <v>2406.04106852178</v>
      </c>
      <c r="Y56" s="459">
        <v>2473.76285044315</v>
      </c>
      <c r="Z56" s="459">
        <v>2476.77092703057</v>
      </c>
      <c r="AA56" s="459">
        <v>2646.33083323907</v>
      </c>
      <c r="AB56" s="459">
        <v>2692.55326219173</v>
      </c>
      <c r="AC56" s="459">
        <v>2863.82320972692</v>
      </c>
      <c r="AD56" s="459">
        <v>2714.32748795571</v>
      </c>
      <c r="AE56" s="459">
        <v>2710.67353624408</v>
      </c>
      <c r="AF56" s="459">
        <v>2928.60029769721</v>
      </c>
      <c r="AG56" s="459">
        <v>3072.9571894799</v>
      </c>
      <c r="AH56" s="459">
        <v>3067.53240861974</v>
      </c>
      <c r="AI56" s="459">
        <v>3229.03827795288</v>
      </c>
      <c r="AJ56" s="459">
        <v>3358.6316852868</v>
      </c>
      <c r="AK56" s="460">
        <v>3360.02160555802</v>
      </c>
      <c r="AL56" s="461">
        <v>-0.00231953585840761</v>
      </c>
      <c r="AM56" s="461">
        <v>0.0309263828294821</v>
      </c>
      <c r="AN56" s="461">
        <v>0.536052969296393</v>
      </c>
    </row>
    <row r="57" spans="8:8">
      <c r="A57" s="218" t="s">
        <v>196</v>
      </c>
      <c r="B57" s="459">
        <v>805.049679275998</v>
      </c>
      <c r="C57" s="459">
        <v>850.760468115195</v>
      </c>
      <c r="D57" s="459">
        <v>881.588561658827</v>
      </c>
      <c r="E57" s="459">
        <v>916.299986855382</v>
      </c>
      <c r="F57" s="459">
        <v>960.301311738689</v>
      </c>
      <c r="G57" s="459">
        <v>978.95991248937</v>
      </c>
      <c r="H57" s="459">
        <v>971.04593670292</v>
      </c>
      <c r="I57" s="459">
        <v>951.290539213963</v>
      </c>
      <c r="J57" s="459">
        <v>946.111987588125</v>
      </c>
      <c r="K57" s="459">
        <v>906.618525651364</v>
      </c>
      <c r="L57" s="459">
        <v>928.870020248525</v>
      </c>
      <c r="M57" s="459">
        <v>975.877637139915</v>
      </c>
      <c r="N57" s="459">
        <v>1028.32150449102</v>
      </c>
      <c r="O57" s="459">
        <v>1063.00505939325</v>
      </c>
      <c r="P57" s="459">
        <v>1130.04248890215</v>
      </c>
      <c r="Q57" s="459">
        <v>1192.50378115202</v>
      </c>
      <c r="R57" s="459">
        <v>1276.88624782896</v>
      </c>
      <c r="S57" s="459">
        <v>1364.95562114969</v>
      </c>
      <c r="T57" s="459">
        <v>1474.06081559126</v>
      </c>
      <c r="U57" s="459">
        <v>1603.42187293541</v>
      </c>
      <c r="V57" s="459">
        <v>1695.56523090308</v>
      </c>
      <c r="W57" s="459">
        <v>1757.29412443357</v>
      </c>
      <c r="X57" s="459">
        <v>1882.11254342907</v>
      </c>
      <c r="Y57" s="459">
        <v>1956.43344596767</v>
      </c>
      <c r="Z57" s="459">
        <v>1975.05980704526</v>
      </c>
      <c r="AA57" s="459">
        <v>2226.28107796757</v>
      </c>
      <c r="AB57" s="459">
        <v>2236.03322368032</v>
      </c>
      <c r="AC57" s="459">
        <v>2358.2243803053</v>
      </c>
      <c r="AD57" s="459">
        <v>2385.5914607477</v>
      </c>
      <c r="AE57" s="459">
        <v>2542.93190273047</v>
      </c>
      <c r="AF57" s="459">
        <v>2674.50923758017</v>
      </c>
      <c r="AG57" s="459">
        <v>2765.82724544461</v>
      </c>
      <c r="AH57" s="459">
        <v>2874.18947712941</v>
      </c>
      <c r="AI57" s="459">
        <v>2905.0636992337</v>
      </c>
      <c r="AJ57" s="459">
        <v>2965.21192322863</v>
      </c>
      <c r="AK57" s="460">
        <v>2908.05598753559</v>
      </c>
      <c r="AL57" s="461">
        <v>-0.0219550728720992</v>
      </c>
      <c r="AM57" s="461">
        <v>0.0414718806830554</v>
      </c>
      <c r="AN57" s="461">
        <v>0.463947030703607</v>
      </c>
    </row>
    <row r="58" spans="8:8">
      <c r="A58" s="791" t="s">
        <v>197</v>
      </c>
      <c r="B58" s="447">
        <v>166.127587861532</v>
      </c>
      <c r="C58" s="447">
        <v>169.55613748104</v>
      </c>
      <c r="D58" s="447">
        <v>176.869884464362</v>
      </c>
      <c r="E58" s="447">
        <v>176.542825151161</v>
      </c>
      <c r="F58" s="447">
        <v>193.123151865004</v>
      </c>
      <c r="G58" s="447">
        <v>185.080379354839</v>
      </c>
      <c r="H58" s="447">
        <v>184.889793935484</v>
      </c>
      <c r="I58" s="447">
        <v>174.130506157217</v>
      </c>
      <c r="J58" s="447">
        <v>179.419639243238</v>
      </c>
      <c r="K58" s="447">
        <v>188.872059143555</v>
      </c>
      <c r="L58" s="447">
        <v>204.020681985663</v>
      </c>
      <c r="M58" s="447">
        <v>228.183041390681</v>
      </c>
      <c r="N58" s="447">
        <v>249.224682297491</v>
      </c>
      <c r="O58" s="447">
        <v>272.660466634409</v>
      </c>
      <c r="P58" s="447">
        <v>310.779738869538</v>
      </c>
      <c r="Q58" s="447">
        <v>329.782563071685</v>
      </c>
      <c r="R58" s="447">
        <v>352.593121946237</v>
      </c>
      <c r="S58" s="447">
        <v>375.31111055914</v>
      </c>
      <c r="T58" s="447">
        <v>421.660363308244</v>
      </c>
      <c r="U58" s="447">
        <v>460.554520820788</v>
      </c>
      <c r="V58" s="447">
        <v>515.886546924731</v>
      </c>
      <c r="W58" s="447">
        <v>542.304701419525</v>
      </c>
      <c r="X58" s="447">
        <v>573.000049760428</v>
      </c>
      <c r="Y58" s="447">
        <v>614.457438136092</v>
      </c>
      <c r="Z58" s="447">
        <v>566.555117866757</v>
      </c>
      <c r="AA58" s="447">
        <v>589.173990487541</v>
      </c>
      <c r="AB58" s="447">
        <v>554.779737239492</v>
      </c>
      <c r="AC58" s="447">
        <v>482.592844062135</v>
      </c>
      <c r="AD58" s="447">
        <v>414.308300038733</v>
      </c>
      <c r="AE58" s="447">
        <v>357.203930294695</v>
      </c>
      <c r="AF58" s="447">
        <v>396.631905361995</v>
      </c>
      <c r="AG58" s="447">
        <v>467.415531859359</v>
      </c>
      <c r="AH58" s="447">
        <v>526.198486890182</v>
      </c>
      <c r="AI58" s="447">
        <v>491.220986854535</v>
      </c>
      <c r="AJ58" s="447">
        <v>566.717333845925</v>
      </c>
      <c r="AK58" s="436">
        <v>552.927705115885</v>
      </c>
      <c r="AL58" s="464">
        <v>-0.0269982216018512</v>
      </c>
      <c r="AM58" s="464">
        <v>2.8628297106037E-5</v>
      </c>
      <c r="AN58" s="464">
        <v>0.0882132834036898</v>
      </c>
    </row>
    <row r="60" spans="8:8">
      <c r="A60" s="978" t="s">
        <v>198</v>
      </c>
    </row>
    <row r="61" spans="8:8">
      <c r="A61" s="218" t="s">
        <v>786</v>
      </c>
    </row>
    <row r="62" spans="8:8">
      <c r="A62" s="218" t="s">
        <v>221</v>
      </c>
    </row>
    <row r="63" spans="8:8">
      <c r="A63" s="218" t="s">
        <v>787</v>
      </c>
    </row>
    <row r="64" spans="8:8">
      <c r="A64" s="45" t="s">
        <v>788</v>
      </c>
    </row>
    <row r="65" spans="8:8">
      <c r="A65" s="221" t="s">
        <v>789</v>
      </c>
    </row>
    <row r="66" spans="8:8">
      <c r="A66" s="221" t="s">
        <v>230</v>
      </c>
    </row>
  </sheetData>
  <mergeCells count="1">
    <mergeCell ref="AL2:AM2"/>
  </mergeCells>
  <conditionalFormatting sqref="AL58:AN58">
    <cfRule type="cellIs" operator="lessThanOrEqual" priority="1" dxfId="534">
      <formula>0</formula>
    </cfRule>
    <cfRule type="cellIs" operator="greaterThan" priority="2" dxfId="535">
      <formula>0</formula>
    </cfRule>
  </conditionalFormatting>
  <conditionalFormatting sqref="AL47:AN47 AL49:AN55 AL4:AN40">
    <cfRule type="cellIs" operator="lessThanOrEqual" priority="11" dxfId="536">
      <formula>0</formula>
    </cfRule>
    <cfRule type="cellIs" operator="greaterThan" priority="12" dxfId="537">
      <formula>0</formula>
    </cfRule>
  </conditionalFormatting>
  <conditionalFormatting sqref="AL48:AN48">
    <cfRule type="cellIs" operator="greaterThan" priority="4" dxfId="538">
      <formula>0</formula>
    </cfRule>
    <cfRule type="cellIs" operator="lessThanOrEqual" priority="3" dxfId="539">
      <formula>0</formula>
    </cfRule>
  </conditionalFormatting>
  <conditionalFormatting sqref="AL56:AN57">
    <cfRule type="cellIs" operator="lessThanOrEqual" priority="5" dxfId="540">
      <formula>0</formula>
    </cfRule>
    <cfRule type="cellIs" operator="greaterThan" priority="6" dxfId="541">
      <formula>0</formula>
    </cfRule>
  </conditionalFormatting>
  <conditionalFormatting sqref="AL46:AN46">
    <cfRule type="cellIs" operator="greaterThan" priority="8" dxfId="542">
      <formula>0</formula>
    </cfRule>
    <cfRule type="cellIs" operator="lessThanOrEqual" priority="7" dxfId="543">
      <formula>0</formula>
    </cfRule>
  </conditionalFormatting>
  <conditionalFormatting sqref="AL41:AN45">
    <cfRule type="cellIs" operator="lessThanOrEqual" priority="9" dxfId="544">
      <formula>0</formula>
    </cfRule>
    <cfRule type="cellIs" operator="greaterThan" priority="10" dxfId="545">
      <formula>0</formula>
    </cfRule>
  </conditionalFormatting>
  <hyperlinks>
    <hyperlink ref="L1" location="Contents!A1" display="Contents"/>
    <hyperlink ref="AP1" location="Contents!A1" display="Contents"/>
  </hyperlinks>
  <pageMargins left="0.75" right="0.75" top="1.0" bottom="1.0" header="0.5" footer="0.5"/>
</worksheet>
</file>

<file path=xl/worksheets/sheet71.xml><?xml version="1.0" encoding="utf-8"?>
<worksheet xmlns:r="http://schemas.openxmlformats.org/officeDocument/2006/relationships" xmlns="http://schemas.openxmlformats.org/spreadsheetml/2006/main">
  <dimension ref="A1:AQ65"/>
  <sheetViews>
    <sheetView workbookViewId="0" showGridLines="0">
      <pane xSplit="1" ySplit="3" topLeftCell="X46" state="frozen" activePane="bottomRight"/>
      <selection pane="bottomRight" activeCell="AP1" sqref="AP1"/>
    </sheetView>
  </sheetViews>
  <sheetFormatPr defaultRowHeight="10.2" defaultColWidth="9"/>
  <cols>
    <col min="1" max="1" customWidth="1" width="30.664062" style="45"/>
    <col min="2" max="35" customWidth="1" width="8.5" style="45"/>
    <col min="36" max="37" customWidth="1" width="8.5" style="47"/>
    <col min="38" max="38" customWidth="1" width="9.832031" style="45"/>
    <col min="39" max="39" customWidth="1" width="11.832031" style="45"/>
    <col min="40" max="16384" customWidth="0" width="9.332031" style="45"/>
  </cols>
  <sheetData>
    <row r="1" spans="8:8" ht="13.2">
      <c r="A1" s="975" t="s">
        <v>797</v>
      </c>
      <c r="L1" s="21" t="s">
        <v>89</v>
      </c>
      <c r="AK1" s="472"/>
      <c r="AN1" s="455"/>
      <c r="AP1" s="21" t="s">
        <v>89</v>
      </c>
    </row>
    <row r="2" spans="8:8">
      <c r="A2" s="218"/>
      <c r="AK2" s="472"/>
      <c r="AL2" s="455" t="s">
        <v>90</v>
      </c>
      <c r="AM2" s="455"/>
      <c r="AN2" s="455" t="s">
        <v>91</v>
      </c>
    </row>
    <row r="3" spans="8:8">
      <c r="A3" s="218" t="s">
        <v>723</v>
      </c>
      <c r="B3" s="45">
        <v>1985.0</v>
      </c>
      <c r="C3" s="45">
        <v>1986.0</v>
      </c>
      <c r="D3" s="45">
        <v>1987.0</v>
      </c>
      <c r="E3" s="45">
        <v>1988.0</v>
      </c>
      <c r="F3" s="45">
        <v>1989.0</v>
      </c>
      <c r="G3" s="45">
        <v>1990.0</v>
      </c>
      <c r="H3" s="45">
        <v>1991.0</v>
      </c>
      <c r="I3" s="45">
        <v>1992.0</v>
      </c>
      <c r="J3" s="45">
        <v>1993.0</v>
      </c>
      <c r="K3" s="45">
        <v>1994.0</v>
      </c>
      <c r="L3" s="45">
        <v>1995.0</v>
      </c>
      <c r="M3" s="45">
        <v>1996.0</v>
      </c>
      <c r="N3" s="45">
        <v>1997.0</v>
      </c>
      <c r="O3" s="45">
        <v>1998.0</v>
      </c>
      <c r="P3" s="45">
        <v>1999.0</v>
      </c>
      <c r="Q3" s="45">
        <v>2000.0</v>
      </c>
      <c r="R3" s="45">
        <v>2001.0</v>
      </c>
      <c r="S3" s="45">
        <v>2002.0</v>
      </c>
      <c r="T3" s="45">
        <v>2003.0</v>
      </c>
      <c r="U3" s="45">
        <v>2004.0</v>
      </c>
      <c r="V3" s="45">
        <v>2005.0</v>
      </c>
      <c r="W3" s="45">
        <v>2006.0</v>
      </c>
      <c r="X3" s="45">
        <v>2007.0</v>
      </c>
      <c r="Y3" s="45">
        <v>2008.0</v>
      </c>
      <c r="Z3" s="45">
        <v>2009.0</v>
      </c>
      <c r="AA3" s="45">
        <v>2010.0</v>
      </c>
      <c r="AB3" s="45">
        <v>2011.0</v>
      </c>
      <c r="AC3" s="45">
        <v>2012.0</v>
      </c>
      <c r="AD3" s="45">
        <v>2013.0</v>
      </c>
      <c r="AE3" s="45">
        <v>2014.0</v>
      </c>
      <c r="AF3" s="45">
        <v>2015.0</v>
      </c>
      <c r="AG3" s="45">
        <v>2016.0</v>
      </c>
      <c r="AH3" s="45">
        <v>2017.0</v>
      </c>
      <c r="AI3" s="45">
        <v>2018.0</v>
      </c>
      <c r="AJ3" s="45">
        <v>2019.0</v>
      </c>
      <c r="AK3" s="472">
        <v>2020.0</v>
      </c>
      <c r="AL3" s="455">
        <v>2020.0</v>
      </c>
      <c r="AM3" s="455" t="s">
        <v>93</v>
      </c>
      <c r="AN3" s="455">
        <v>2020.0</v>
      </c>
    </row>
    <row r="4" spans="8:8">
      <c r="A4" s="218"/>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431"/>
      <c r="AL4" s="50"/>
      <c r="AM4" s="50"/>
      <c r="AN4" s="50"/>
    </row>
    <row r="5" spans="8:8">
      <c r="A5" s="218" t="s">
        <v>94</v>
      </c>
      <c r="B5" s="433">
        <v>79.445</v>
      </c>
      <c r="C5" s="433">
        <v>71.627</v>
      </c>
      <c r="D5" s="433">
        <v>84.238</v>
      </c>
      <c r="E5" s="433">
        <v>91.758</v>
      </c>
      <c r="F5" s="433">
        <v>91.737</v>
      </c>
      <c r="G5" s="433">
        <v>82.22</v>
      </c>
      <c r="H5" s="433">
        <v>88.485</v>
      </c>
      <c r="I5" s="433">
        <v>90.03</v>
      </c>
      <c r="J5" s="433">
        <v>82.384</v>
      </c>
      <c r="K5" s="433">
        <v>86.651</v>
      </c>
      <c r="L5" s="433">
        <v>91.6039784946236</v>
      </c>
      <c r="M5" s="433">
        <v>89.6210752688172</v>
      </c>
      <c r="N5" s="433">
        <v>96.9259139784946</v>
      </c>
      <c r="O5" s="433">
        <v>105.993655913979</v>
      </c>
      <c r="P5" s="433">
        <v>106.186451612903</v>
      </c>
      <c r="Q5" s="433">
        <v>114.93311827957</v>
      </c>
      <c r="R5" s="433">
        <v>110.475053763441</v>
      </c>
      <c r="S5" s="433">
        <v>109.413225806452</v>
      </c>
      <c r="T5" s="433">
        <v>108.415053763441</v>
      </c>
      <c r="U5" s="433">
        <v>98.7008602150538</v>
      </c>
      <c r="V5" s="433">
        <v>101.594086021505</v>
      </c>
      <c r="W5" s="433">
        <v>94.3658064516129</v>
      </c>
      <c r="X5" s="433">
        <v>104.576559139785</v>
      </c>
      <c r="Y5" s="433">
        <v>98.2612903225806</v>
      </c>
      <c r="Z5" s="433">
        <v>82.4548387096774</v>
      </c>
      <c r="AA5" s="433">
        <v>84.0311827956989</v>
      </c>
      <c r="AB5" s="433">
        <v>77.6247311827957</v>
      </c>
      <c r="AC5" s="433">
        <v>67.4913978494624</v>
      </c>
      <c r="AD5" s="433">
        <v>68.5924731182796</v>
      </c>
      <c r="AE5" s="433">
        <v>66.2247311827957</v>
      </c>
      <c r="AF5" s="433">
        <v>62.1182795698925</v>
      </c>
      <c r="AG5" s="433">
        <v>62.2612903225806</v>
      </c>
      <c r="AH5" s="433">
        <v>60.1268817204301</v>
      </c>
      <c r="AI5" s="433">
        <v>50.5806451612903</v>
      </c>
      <c r="AJ5" s="433">
        <v>47.8860215053763</v>
      </c>
      <c r="AK5" s="435">
        <v>35.5894020952032</v>
      </c>
      <c r="AL5" s="457">
        <v>-0.258819960900707</v>
      </c>
      <c r="AM5" s="457">
        <v>-0.0528925321968965</v>
      </c>
      <c r="AN5" s="457">
        <v>0.00377750533491758</v>
      </c>
    </row>
    <row r="6" spans="8:8">
      <c r="A6" s="218" t="s">
        <v>95</v>
      </c>
      <c r="B6" s="433">
        <v>3.86434080872803</v>
      </c>
      <c r="C6" s="433">
        <v>6.35730210407828</v>
      </c>
      <c r="D6" s="433">
        <v>7.31235206511386</v>
      </c>
      <c r="E6" s="433">
        <v>8.06074205558923</v>
      </c>
      <c r="F6" s="433">
        <v>7.91527751320461</v>
      </c>
      <c r="G6" s="433">
        <v>7.79890587929691</v>
      </c>
      <c r="H6" s="433">
        <v>9.24251606199671</v>
      </c>
      <c r="I6" s="433">
        <v>9.54949640661529</v>
      </c>
      <c r="J6" s="433">
        <v>11.5589134990042</v>
      </c>
      <c r="K6" s="433">
        <v>14.2846180621699</v>
      </c>
      <c r="L6" s="433">
        <v>15.4814401246861</v>
      </c>
      <c r="M6" s="433">
        <v>18.534189107282</v>
      </c>
      <c r="N6" s="433">
        <v>18.3917341761191</v>
      </c>
      <c r="O6" s="433">
        <v>18.6876792795913</v>
      </c>
      <c r="P6" s="433">
        <v>18.6084261840852</v>
      </c>
      <c r="Q6" s="433">
        <v>19.0548518486449</v>
      </c>
      <c r="R6" s="433">
        <v>23.172</v>
      </c>
      <c r="S6" s="433">
        <v>26.098</v>
      </c>
      <c r="T6" s="433">
        <v>30.898</v>
      </c>
      <c r="U6" s="433">
        <v>23.798</v>
      </c>
      <c r="V6" s="433">
        <v>32.81</v>
      </c>
      <c r="W6" s="433">
        <v>31.737</v>
      </c>
      <c r="X6" s="433">
        <v>31.566</v>
      </c>
      <c r="Y6" s="433">
        <v>21.343</v>
      </c>
      <c r="Z6" s="433">
        <v>29.442</v>
      </c>
      <c r="AA6" s="433">
        <v>32.387</v>
      </c>
      <c r="AB6" s="433">
        <v>33.78163</v>
      </c>
      <c r="AC6" s="433">
        <v>34.233</v>
      </c>
      <c r="AD6" s="433">
        <v>31.73757</v>
      </c>
      <c r="AE6" s="433">
        <v>33.77846</v>
      </c>
      <c r="AF6" s="433">
        <v>33.76356</v>
      </c>
      <c r="AG6" s="433">
        <v>34.44943</v>
      </c>
      <c r="AH6" s="433">
        <v>30.86101</v>
      </c>
      <c r="AI6" s="433">
        <v>29.03443</v>
      </c>
      <c r="AJ6" s="433">
        <v>32.68185</v>
      </c>
      <c r="AK6" s="435">
        <v>18.944102582868</v>
      </c>
      <c r="AL6" s="457">
        <v>-0.421931661159164</v>
      </c>
      <c r="AM6" s="457">
        <v>0.0104944496404238</v>
      </c>
      <c r="AN6" s="457">
        <v>0.00201075163838323</v>
      </c>
    </row>
    <row r="7" spans="8:8">
      <c r="A7" s="218" t="s">
        <v>96</v>
      </c>
      <c r="B7" s="433">
        <v>1507.66465053763</v>
      </c>
      <c r="C7" s="433">
        <v>1490.14134623656</v>
      </c>
      <c r="D7" s="433">
        <v>1573.95837526882</v>
      </c>
      <c r="E7" s="433">
        <v>1656.61588602151</v>
      </c>
      <c r="F7" s="433">
        <v>1711.4425344086</v>
      </c>
      <c r="G7" s="433">
        <v>1725.15517096774</v>
      </c>
      <c r="H7" s="433">
        <v>1722.53585053763</v>
      </c>
      <c r="I7" s="433">
        <v>1757.50137204301</v>
      </c>
      <c r="J7" s="433">
        <v>1831.21078494624</v>
      </c>
      <c r="K7" s="433">
        <v>1832.2719516129</v>
      </c>
      <c r="L7" s="433">
        <v>1853.00690215054</v>
      </c>
      <c r="M7" s="433">
        <v>1945.7542</v>
      </c>
      <c r="N7" s="433">
        <v>1998.24340860215</v>
      </c>
      <c r="O7" s="433">
        <v>2029.04077419355</v>
      </c>
      <c r="P7" s="433">
        <v>2037.86324301075</v>
      </c>
      <c r="Q7" s="433">
        <v>2129.26812258065</v>
      </c>
      <c r="R7" s="433">
        <v>2056.9843172043</v>
      </c>
      <c r="S7" s="433">
        <v>2090.96025591398</v>
      </c>
      <c r="T7" s="433">
        <v>2139.0718</v>
      </c>
      <c r="U7" s="433">
        <v>2143.60535483871</v>
      </c>
      <c r="V7" s="433">
        <v>2178.85719354839</v>
      </c>
      <c r="W7" s="433">
        <v>2155.57843333333</v>
      </c>
      <c r="X7" s="433">
        <v>2182.6977827957</v>
      </c>
      <c r="Y7" s="433">
        <v>2147.85819677419</v>
      </c>
      <c r="Z7" s="433">
        <v>1899.50146236559</v>
      </c>
      <c r="AA7" s="433">
        <v>1998.49792043011</v>
      </c>
      <c r="AB7" s="433">
        <v>1876.34000537634</v>
      </c>
      <c r="AC7" s="433">
        <v>1640.7962688172</v>
      </c>
      <c r="AD7" s="433">
        <v>1713.94371290323</v>
      </c>
      <c r="AE7" s="433">
        <v>1713.6904688172</v>
      </c>
      <c r="AF7" s="433">
        <v>1468.29558602151</v>
      </c>
      <c r="AG7" s="433">
        <v>1346.18933978495</v>
      </c>
      <c r="AH7" s="433">
        <v>1310.00456236559</v>
      </c>
      <c r="AI7" s="433">
        <v>1250.4839655914</v>
      </c>
      <c r="AJ7" s="433">
        <v>1051.12678064516</v>
      </c>
      <c r="AK7" s="435">
        <v>844.072267741935</v>
      </c>
      <c r="AL7" s="457">
        <v>-0.199177420973456</v>
      </c>
      <c r="AM7" s="457">
        <v>-0.0574561872186056</v>
      </c>
      <c r="AN7" s="457">
        <v>0.0895909261392421</v>
      </c>
    </row>
    <row r="8" spans="8:8" s="47" ht="10.2" customFormat="1">
      <c r="A8" s="54" t="s">
        <v>97</v>
      </c>
      <c r="B8" s="436">
        <v>1590.97399134636</v>
      </c>
      <c r="C8" s="436">
        <v>1568.12564834064</v>
      </c>
      <c r="D8" s="436">
        <v>1665.50872733393</v>
      </c>
      <c r="E8" s="436">
        <v>1756.43462807709</v>
      </c>
      <c r="F8" s="436">
        <v>1811.09481192181</v>
      </c>
      <c r="G8" s="436">
        <v>1815.17407684704</v>
      </c>
      <c r="H8" s="436">
        <v>1820.26336659963</v>
      </c>
      <c r="I8" s="436">
        <v>1857.08086844963</v>
      </c>
      <c r="J8" s="436">
        <v>1925.15369844524</v>
      </c>
      <c r="K8" s="436">
        <v>1933.20756967507</v>
      </c>
      <c r="L8" s="436">
        <v>1960.09232076985</v>
      </c>
      <c r="M8" s="436">
        <v>2053.9094643761</v>
      </c>
      <c r="N8" s="436">
        <v>2113.56105675676</v>
      </c>
      <c r="O8" s="436">
        <v>2153.72210938712</v>
      </c>
      <c r="P8" s="436">
        <v>2162.65812080774</v>
      </c>
      <c r="Q8" s="436">
        <v>2263.25609270886</v>
      </c>
      <c r="R8" s="436">
        <v>2190.63137096774</v>
      </c>
      <c r="S8" s="436">
        <v>2226.47148172043</v>
      </c>
      <c r="T8" s="436">
        <v>2278.38485376344</v>
      </c>
      <c r="U8" s="436">
        <v>2266.10421505376</v>
      </c>
      <c r="V8" s="436">
        <v>2313.26127956989</v>
      </c>
      <c r="W8" s="436">
        <v>2281.68123978495</v>
      </c>
      <c r="X8" s="436">
        <v>2318.84034193548</v>
      </c>
      <c r="Y8" s="436">
        <v>2267.46248709677</v>
      </c>
      <c r="Z8" s="436">
        <v>2011.39830107527</v>
      </c>
      <c r="AA8" s="436">
        <v>2114.91610322581</v>
      </c>
      <c r="AB8" s="436">
        <v>1987.74636655914</v>
      </c>
      <c r="AC8" s="436">
        <v>1742.52066666667</v>
      </c>
      <c r="AD8" s="436">
        <v>1814.27375602151</v>
      </c>
      <c r="AE8" s="436">
        <v>1813.69366</v>
      </c>
      <c r="AF8" s="436">
        <v>1564.1774255914</v>
      </c>
      <c r="AG8" s="436">
        <v>1442.90006010753</v>
      </c>
      <c r="AH8" s="436">
        <v>1400.99245408602</v>
      </c>
      <c r="AI8" s="436">
        <v>1330.09904075269</v>
      </c>
      <c r="AJ8" s="436">
        <v>1131.69465215054</v>
      </c>
      <c r="AK8" s="436">
        <v>898.605772420006</v>
      </c>
      <c r="AL8" s="458">
        <v>-0.20813395761074</v>
      </c>
      <c r="AM8" s="458">
        <v>-0.0558888679064207</v>
      </c>
      <c r="AN8" s="458">
        <v>0.0953791831125429</v>
      </c>
    </row>
    <row r="9" spans="8:8">
      <c r="A9" s="218"/>
      <c r="B9" s="433"/>
      <c r="C9" s="433"/>
      <c r="D9" s="433"/>
      <c r="E9" s="433"/>
      <c r="F9" s="433"/>
      <c r="G9" s="433"/>
      <c r="H9" s="433"/>
      <c r="I9" s="433"/>
      <c r="J9" s="433"/>
      <c r="K9" s="433"/>
      <c r="L9" s="433"/>
      <c r="M9" s="433"/>
      <c r="N9" s="433"/>
      <c r="O9" s="433"/>
      <c r="P9" s="433"/>
      <c r="Q9" s="433"/>
      <c r="R9" s="433"/>
      <c r="S9" s="433"/>
      <c r="T9" s="433"/>
      <c r="U9" s="433"/>
      <c r="V9" s="433"/>
      <c r="W9" s="433"/>
      <c r="X9" s="433"/>
      <c r="Y9" s="433"/>
      <c r="Z9" s="433"/>
      <c r="AA9" s="433"/>
      <c r="AB9" s="433"/>
      <c r="AC9" s="433"/>
      <c r="AD9" s="433"/>
      <c r="AE9" s="433"/>
      <c r="AF9" s="433"/>
      <c r="AG9" s="433"/>
      <c r="AH9" s="433"/>
      <c r="AI9" s="433"/>
      <c r="AJ9" s="433"/>
      <c r="AK9" s="460"/>
      <c r="AL9" s="457"/>
      <c r="AM9" s="457"/>
      <c r="AN9" s="457"/>
    </row>
    <row r="10" spans="8:8">
      <c r="A10" s="218" t="s">
        <v>98</v>
      </c>
      <c r="B10" s="433">
        <v>0.607</v>
      </c>
      <c r="C10" s="433">
        <v>1.013</v>
      </c>
      <c r="D10" s="433">
        <v>1.016</v>
      </c>
      <c r="E10" s="433">
        <v>1.586</v>
      </c>
      <c r="F10" s="433">
        <v>0.865</v>
      </c>
      <c r="G10" s="433">
        <v>0.66</v>
      </c>
      <c r="H10" s="433">
        <v>0.926</v>
      </c>
      <c r="I10" s="433">
        <v>0.834</v>
      </c>
      <c r="J10" s="433">
        <v>1.18</v>
      </c>
      <c r="K10" s="433">
        <v>2.348</v>
      </c>
      <c r="L10" s="433">
        <v>1.908</v>
      </c>
      <c r="M10" s="433">
        <v>1.917</v>
      </c>
      <c r="N10" s="433">
        <v>1.896</v>
      </c>
      <c r="O10" s="433">
        <v>1.808</v>
      </c>
      <c r="P10" s="433">
        <v>2.106</v>
      </c>
      <c r="Q10" s="433">
        <v>1.781</v>
      </c>
      <c r="R10" s="433">
        <v>1.362</v>
      </c>
      <c r="S10" s="433">
        <v>0.811</v>
      </c>
      <c r="T10" s="433">
        <v>0.937</v>
      </c>
      <c r="U10" s="433">
        <v>1.678</v>
      </c>
      <c r="V10" s="433">
        <v>2.18</v>
      </c>
      <c r="W10" s="433">
        <v>1.994</v>
      </c>
      <c r="X10" s="433">
        <v>2.341</v>
      </c>
      <c r="Y10" s="433">
        <v>1.937</v>
      </c>
      <c r="Z10" s="433">
        <v>1.755</v>
      </c>
      <c r="AA10" s="433">
        <v>3.013</v>
      </c>
      <c r="AB10" s="433">
        <v>2.911</v>
      </c>
      <c r="AC10" s="433">
        <v>2.644</v>
      </c>
      <c r="AD10" s="433">
        <v>2.378</v>
      </c>
      <c r="AE10" s="433">
        <v>2.544</v>
      </c>
      <c r="AF10" s="433">
        <v>2.387</v>
      </c>
      <c r="AG10" s="433">
        <v>1.93030684931507</v>
      </c>
      <c r="AH10" s="433">
        <v>2.112</v>
      </c>
      <c r="AI10" s="433">
        <v>2.031</v>
      </c>
      <c r="AJ10" s="433">
        <v>1.145</v>
      </c>
      <c r="AK10" s="460">
        <v>2.45156709825048</v>
      </c>
      <c r="AL10" s="457">
        <v>1.1352566178954</v>
      </c>
      <c r="AM10" s="457">
        <v>-0.0418073469301348</v>
      </c>
      <c r="AN10" s="457">
        <v>2.60212514044954E-4</v>
      </c>
    </row>
    <row r="11" spans="8:8">
      <c r="A11" s="218" t="s">
        <v>99</v>
      </c>
      <c r="B11" s="433">
        <v>4.94494631140777</v>
      </c>
      <c r="C11" s="433">
        <v>6.18423060113269</v>
      </c>
      <c r="D11" s="433">
        <v>5.40998154777508</v>
      </c>
      <c r="E11" s="433">
        <v>4.71465986840615</v>
      </c>
      <c r="F11" s="433">
        <v>5.44871256148867</v>
      </c>
      <c r="G11" s="433">
        <v>4.62054105</v>
      </c>
      <c r="H11" s="433">
        <v>5.533759475</v>
      </c>
      <c r="I11" s="433">
        <v>5.00747757533631</v>
      </c>
      <c r="J11" s="433">
        <v>4.90858107252647</v>
      </c>
      <c r="K11" s="433">
        <v>4.97066923778071</v>
      </c>
      <c r="L11" s="433">
        <v>5.442427</v>
      </c>
      <c r="M11" s="433">
        <v>6.02573889</v>
      </c>
      <c r="N11" s="433">
        <v>7.31027249</v>
      </c>
      <c r="O11" s="433">
        <v>6.9736292</v>
      </c>
      <c r="P11" s="433">
        <v>10.0814607190413</v>
      </c>
      <c r="Q11" s="433">
        <v>11.3022</v>
      </c>
      <c r="R11" s="433">
        <v>11.514</v>
      </c>
      <c r="S11" s="433">
        <v>9.5376</v>
      </c>
      <c r="T11" s="433">
        <v>9.4652</v>
      </c>
      <c r="U11" s="433">
        <v>10.9054596</v>
      </c>
      <c r="V11" s="433">
        <v>11.4863682535543</v>
      </c>
      <c r="W11" s="433">
        <v>11.1520042</v>
      </c>
      <c r="X11" s="433">
        <v>11.2633440550534</v>
      </c>
      <c r="Y11" s="433">
        <v>12.2053512903132</v>
      </c>
      <c r="Z11" s="433">
        <v>10.34817</v>
      </c>
      <c r="AA11" s="433">
        <v>11.672629766252</v>
      </c>
      <c r="AB11" s="433">
        <v>13.1523178541835</v>
      </c>
      <c r="AC11" s="433">
        <v>14.7540703455247</v>
      </c>
      <c r="AD11" s="433">
        <v>22.3106560680351</v>
      </c>
      <c r="AE11" s="433">
        <v>27.2901986743563</v>
      </c>
      <c r="AF11" s="433">
        <v>27.4035545699034</v>
      </c>
      <c r="AG11" s="433">
        <v>26.1285186822</v>
      </c>
      <c r="AH11" s="433">
        <v>25.766994981776</v>
      </c>
      <c r="AI11" s="433">
        <v>23.66004665828</v>
      </c>
      <c r="AJ11" s="433">
        <v>24.4568615304867</v>
      </c>
      <c r="AK11" s="460">
        <v>22.8882766597837</v>
      </c>
      <c r="AL11" s="457">
        <v>-0.0666938046689468</v>
      </c>
      <c r="AM11" s="457">
        <v>0.0898173484017657</v>
      </c>
      <c r="AN11" s="457">
        <v>0.00242939139461002</v>
      </c>
    </row>
    <row r="12" spans="8:8">
      <c r="A12" s="218" t="s">
        <v>215</v>
      </c>
      <c r="B12" s="433">
        <v>5.426</v>
      </c>
      <c r="C12" s="433">
        <v>4.72973272589218</v>
      </c>
      <c r="D12" s="433">
        <v>5.176</v>
      </c>
      <c r="E12" s="433">
        <v>6.526</v>
      </c>
      <c r="F12" s="433">
        <v>8.96</v>
      </c>
      <c r="G12" s="433">
        <v>10.2856724796604</v>
      </c>
      <c r="H12" s="433">
        <v>8.54025379703141</v>
      </c>
      <c r="I12" s="433">
        <v>7.72988290697674</v>
      </c>
      <c r="J12" s="433">
        <v>8.15533480368098</v>
      </c>
      <c r="K12" s="433">
        <v>8.38665947794004</v>
      </c>
      <c r="L12" s="433">
        <v>10.8652156776571</v>
      </c>
      <c r="M12" s="433">
        <v>11.6529546213592</v>
      </c>
      <c r="N12" s="433">
        <v>12.7014029701777</v>
      </c>
      <c r="O12" s="433">
        <v>14.0784697555639</v>
      </c>
      <c r="P12" s="433">
        <v>15.5757279569892</v>
      </c>
      <c r="Q12" s="433">
        <v>13.1123709677419</v>
      </c>
      <c r="R12" s="433">
        <v>10.0857614585806</v>
      </c>
      <c r="S12" s="433">
        <v>12.6535432418984</v>
      </c>
      <c r="T12" s="433">
        <v>15.9032812334768</v>
      </c>
      <c r="U12" s="433">
        <v>17.9630592993525</v>
      </c>
      <c r="V12" s="433">
        <v>17.6212355449126</v>
      </c>
      <c r="W12" s="433">
        <v>23.2182183667979</v>
      </c>
      <c r="X12" s="433">
        <v>26.3021743312635</v>
      </c>
      <c r="Y12" s="433">
        <v>26.4884411968817</v>
      </c>
      <c r="Z12" s="433">
        <v>27.2011134479761</v>
      </c>
      <c r="AA12" s="433">
        <v>29.6174983743167</v>
      </c>
      <c r="AB12" s="433">
        <v>32.4925687695204</v>
      </c>
      <c r="AC12" s="433">
        <v>39.5229676886018</v>
      </c>
      <c r="AD12" s="433">
        <v>47.9720220739683</v>
      </c>
      <c r="AE12" s="433">
        <v>45.2228945119056</v>
      </c>
      <c r="AF12" s="433">
        <v>45.3287749156591</v>
      </c>
      <c r="AG12" s="433">
        <v>49.855546481016</v>
      </c>
      <c r="AH12" s="433">
        <v>42.0891939290308</v>
      </c>
      <c r="AI12" s="433">
        <v>44.7117631607384</v>
      </c>
      <c r="AJ12" s="433">
        <v>48.7937889101171</v>
      </c>
      <c r="AK12" s="460">
        <v>51.1019011933889</v>
      </c>
      <c r="AL12" s="457">
        <v>0.0444419187534315</v>
      </c>
      <c r="AM12" s="457">
        <v>0.0601755546736331</v>
      </c>
      <c r="AN12" s="457">
        <v>0.00542402212507176</v>
      </c>
    </row>
    <row r="13" spans="8:8">
      <c r="A13" s="54" t="s">
        <v>109</v>
      </c>
      <c r="B13" s="436">
        <v>10.9779463114078</v>
      </c>
      <c r="C13" s="436">
        <v>11.9269633270249</v>
      </c>
      <c r="D13" s="436">
        <v>11.6019815477751</v>
      </c>
      <c r="E13" s="436">
        <v>12.8266598684061</v>
      </c>
      <c r="F13" s="436">
        <v>15.2737125614887</v>
      </c>
      <c r="G13" s="436">
        <v>15.5662135296604</v>
      </c>
      <c r="H13" s="436">
        <v>15.0000132720314</v>
      </c>
      <c r="I13" s="436">
        <v>13.5713604823131</v>
      </c>
      <c r="J13" s="436">
        <v>14.2439158762074</v>
      </c>
      <c r="K13" s="436">
        <v>15.7053287157208</v>
      </c>
      <c r="L13" s="436">
        <v>18.2156426776571</v>
      </c>
      <c r="M13" s="436">
        <v>19.5956935113592</v>
      </c>
      <c r="N13" s="436">
        <v>21.9076754601777</v>
      </c>
      <c r="O13" s="436">
        <v>22.8600989555639</v>
      </c>
      <c r="P13" s="436">
        <v>27.7631886760305</v>
      </c>
      <c r="Q13" s="436">
        <v>26.1955709677419</v>
      </c>
      <c r="R13" s="436">
        <v>22.9617614585806</v>
      </c>
      <c r="S13" s="436">
        <v>23.0021432418984</v>
      </c>
      <c r="T13" s="436">
        <v>26.3054812334768</v>
      </c>
      <c r="U13" s="436">
        <v>30.5465188993525</v>
      </c>
      <c r="V13" s="436">
        <v>31.2876037984669</v>
      </c>
      <c r="W13" s="436">
        <v>36.3642225667979</v>
      </c>
      <c r="X13" s="436">
        <v>39.9065183863168</v>
      </c>
      <c r="Y13" s="436">
        <v>40.6307924871949</v>
      </c>
      <c r="Z13" s="436">
        <v>39.3042834479761</v>
      </c>
      <c r="AA13" s="436">
        <v>44.3031281405687</v>
      </c>
      <c r="AB13" s="436">
        <v>48.5558866237039</v>
      </c>
      <c r="AC13" s="436">
        <v>56.9210380341265</v>
      </c>
      <c r="AD13" s="436">
        <v>72.6606781420034</v>
      </c>
      <c r="AE13" s="436">
        <v>75.0570931862619</v>
      </c>
      <c r="AF13" s="436">
        <v>75.1193294855625</v>
      </c>
      <c r="AG13" s="436">
        <v>77.9143720125311</v>
      </c>
      <c r="AH13" s="436">
        <v>69.9681889108068</v>
      </c>
      <c r="AI13" s="436">
        <v>70.4028098190184</v>
      </c>
      <c r="AJ13" s="436">
        <v>74.3956504406038</v>
      </c>
      <c r="AK13" s="436">
        <v>76.4417449514231</v>
      </c>
      <c r="AL13" s="458">
        <v>0.0246954932619723</v>
      </c>
      <c r="AM13" s="458">
        <v>0.0658860202437386</v>
      </c>
      <c r="AN13" s="458">
        <v>0.00811362603372673</v>
      </c>
    </row>
    <row r="14" spans="8:8">
      <c r="A14" s="218"/>
      <c r="B14" s="433"/>
      <c r="C14" s="433"/>
      <c r="D14" s="433"/>
      <c r="E14" s="433"/>
      <c r="F14" s="433"/>
      <c r="G14" s="433"/>
      <c r="H14" s="433"/>
      <c r="I14" s="433"/>
      <c r="J14" s="433"/>
      <c r="K14" s="433"/>
      <c r="L14" s="433"/>
      <c r="M14" s="433"/>
      <c r="N14" s="433"/>
      <c r="O14" s="433"/>
      <c r="P14" s="433"/>
      <c r="Q14" s="433"/>
      <c r="R14" s="433"/>
      <c r="S14" s="433"/>
      <c r="T14" s="433"/>
      <c r="U14" s="433"/>
      <c r="V14" s="433"/>
      <c r="W14" s="433"/>
      <c r="X14" s="433"/>
      <c r="Y14" s="433"/>
      <c r="Z14" s="433"/>
      <c r="AA14" s="433"/>
      <c r="AB14" s="433"/>
      <c r="AC14" s="433"/>
      <c r="AD14" s="433"/>
      <c r="AE14" s="433"/>
      <c r="AF14" s="433"/>
      <c r="AG14" s="433"/>
      <c r="AH14" s="433"/>
      <c r="AI14" s="433"/>
      <c r="AJ14" s="433"/>
      <c r="AK14" s="460"/>
      <c r="AL14" s="457"/>
      <c r="AM14" s="457"/>
      <c r="AN14" s="457"/>
    </row>
    <row r="15" spans="8:8">
      <c r="A15" s="218" t="s">
        <v>121</v>
      </c>
      <c r="B15" s="433">
        <v>312.88</v>
      </c>
      <c r="C15" s="433">
        <v>315.312</v>
      </c>
      <c r="D15" s="433">
        <v>308.479</v>
      </c>
      <c r="E15" s="433">
        <v>310.385</v>
      </c>
      <c r="F15" s="433">
        <v>313.104</v>
      </c>
      <c r="G15" s="433">
        <v>311.7</v>
      </c>
      <c r="H15" s="433">
        <v>308.1</v>
      </c>
      <c r="I15" s="433">
        <v>296.4</v>
      </c>
      <c r="J15" s="433">
        <v>293.7</v>
      </c>
      <c r="K15" s="433">
        <v>290.7</v>
      </c>
      <c r="L15" s="433">
        <v>289.7</v>
      </c>
      <c r="M15" s="433">
        <v>296.975</v>
      </c>
      <c r="N15" s="433">
        <v>284.823</v>
      </c>
      <c r="O15" s="433">
        <v>292.802</v>
      </c>
      <c r="P15" s="433">
        <v>279.068</v>
      </c>
      <c r="Q15" s="433">
        <v>291.442</v>
      </c>
      <c r="R15" s="433">
        <v>293.17</v>
      </c>
      <c r="S15" s="433">
        <v>292.542</v>
      </c>
      <c r="T15" s="433">
        <v>304.628</v>
      </c>
      <c r="U15" s="433">
        <v>298.76</v>
      </c>
      <c r="V15" s="433">
        <v>288.143</v>
      </c>
      <c r="W15" s="433">
        <v>288.932</v>
      </c>
      <c r="X15" s="433">
        <v>297.11</v>
      </c>
      <c r="Y15" s="433">
        <v>275.208</v>
      </c>
      <c r="Z15" s="433">
        <v>253.446</v>
      </c>
      <c r="AA15" s="433">
        <v>262.895</v>
      </c>
      <c r="AB15" s="433">
        <v>262.469825</v>
      </c>
      <c r="AC15" s="433">
        <v>277.127</v>
      </c>
      <c r="AD15" s="433">
        <v>288.206</v>
      </c>
      <c r="AE15" s="433">
        <v>274.41</v>
      </c>
      <c r="AF15" s="433">
        <v>272.199799</v>
      </c>
      <c r="AG15" s="433">
        <v>261.744</v>
      </c>
      <c r="AH15" s="433">
        <v>241.9308</v>
      </c>
      <c r="AI15" s="433">
        <v>228.156</v>
      </c>
      <c r="AJ15" s="433">
        <v>171.44949</v>
      </c>
      <c r="AK15" s="460">
        <v>134.8</v>
      </c>
      <c r="AL15" s="457">
        <v>-0.215910796882096</v>
      </c>
      <c r="AM15" s="457">
        <v>-0.0383321977227542</v>
      </c>
      <c r="AN15" s="457">
        <v>0.014307846976039</v>
      </c>
    </row>
    <row r="16" spans="8:8">
      <c r="A16" s="218" t="s">
        <v>126</v>
      </c>
      <c r="B16" s="433">
        <v>30.023</v>
      </c>
      <c r="C16" s="433">
        <v>31.004</v>
      </c>
      <c r="D16" s="433">
        <v>33.035</v>
      </c>
      <c r="E16" s="433">
        <v>33.897</v>
      </c>
      <c r="F16" s="433">
        <v>31.867</v>
      </c>
      <c r="G16" s="433">
        <v>35.594</v>
      </c>
      <c r="H16" s="433">
        <v>32.011</v>
      </c>
      <c r="I16" s="433">
        <v>24.814</v>
      </c>
      <c r="J16" s="433">
        <v>18.373</v>
      </c>
      <c r="K16" s="433">
        <v>22.883</v>
      </c>
      <c r="L16" s="433">
        <v>27.565</v>
      </c>
      <c r="M16" s="433">
        <v>25.323</v>
      </c>
      <c r="N16" s="433">
        <v>24.769</v>
      </c>
      <c r="O16" s="433">
        <v>27.827</v>
      </c>
      <c r="P16" s="433">
        <v>28.225</v>
      </c>
      <c r="Q16" s="433">
        <v>30.524</v>
      </c>
      <c r="R16" s="433">
        <v>36.775</v>
      </c>
      <c r="S16" s="433">
        <v>40.468</v>
      </c>
      <c r="T16" s="433">
        <v>44.117</v>
      </c>
      <c r="U16" s="433">
        <v>50.9</v>
      </c>
      <c r="V16" s="433">
        <v>49.443</v>
      </c>
      <c r="W16" s="433">
        <v>50.458</v>
      </c>
      <c r="X16" s="433">
        <v>49.757</v>
      </c>
      <c r="Y16" s="433">
        <v>48.617</v>
      </c>
      <c r="Z16" s="433">
        <v>43.446</v>
      </c>
      <c r="AA16" s="433">
        <v>44.465</v>
      </c>
      <c r="AB16" s="433">
        <v>50.168</v>
      </c>
      <c r="AC16" s="433">
        <v>54.141</v>
      </c>
      <c r="AD16" s="433">
        <v>48.53</v>
      </c>
      <c r="AE16" s="433">
        <v>46.559</v>
      </c>
      <c r="AF16" s="433">
        <v>45.421</v>
      </c>
      <c r="AG16" s="433">
        <v>38.44</v>
      </c>
      <c r="AH16" s="433">
        <v>35.1287</v>
      </c>
      <c r="AI16" s="433">
        <v>30.9901</v>
      </c>
      <c r="AJ16" s="433">
        <v>21.2913</v>
      </c>
      <c r="AK16" s="460">
        <v>16.698808687837</v>
      </c>
      <c r="AL16" s="457">
        <v>-0.217840924345261</v>
      </c>
      <c r="AM16" s="457">
        <v>-0.0688380135097425</v>
      </c>
      <c r="AN16" s="457">
        <v>0.00177243322987925</v>
      </c>
    </row>
    <row r="17" spans="8:8">
      <c r="A17" s="218" t="s">
        <v>130</v>
      </c>
      <c r="B17" s="433">
        <v>14.833</v>
      </c>
      <c r="C17" s="433">
        <v>15.138</v>
      </c>
      <c r="D17" s="433">
        <v>16.948</v>
      </c>
      <c r="E17" s="433">
        <v>22.255</v>
      </c>
      <c r="F17" s="433">
        <v>22.156</v>
      </c>
      <c r="G17" s="433">
        <v>27.499</v>
      </c>
      <c r="H17" s="433">
        <v>25.242</v>
      </c>
      <c r="I17" s="433">
        <v>25.216</v>
      </c>
      <c r="J17" s="433">
        <v>24.248</v>
      </c>
      <c r="K17" s="433">
        <v>27.007</v>
      </c>
      <c r="L17" s="433">
        <v>30.022</v>
      </c>
      <c r="M17" s="433">
        <v>28.453</v>
      </c>
      <c r="N17" s="433">
        <v>27.362</v>
      </c>
      <c r="O17" s="433">
        <v>25.78245</v>
      </c>
      <c r="P17" s="433">
        <v>20.809658</v>
      </c>
      <c r="Q17" s="433">
        <v>23.428151</v>
      </c>
      <c r="R17" s="433">
        <v>24.910476</v>
      </c>
      <c r="S17" s="433">
        <v>24.954185</v>
      </c>
      <c r="T17" s="433">
        <v>25.881089</v>
      </c>
      <c r="U17" s="433">
        <v>24.420741</v>
      </c>
      <c r="V17" s="433">
        <v>23.059152</v>
      </c>
      <c r="W17" s="433">
        <v>23.125407</v>
      </c>
      <c r="X17" s="433">
        <v>24.599968</v>
      </c>
      <c r="Y17" s="433">
        <v>22.53996</v>
      </c>
      <c r="Z17" s="433">
        <v>23.434488</v>
      </c>
      <c r="AA17" s="433">
        <v>21.893333</v>
      </c>
      <c r="AB17" s="433">
        <v>20.766667</v>
      </c>
      <c r="AC17" s="433">
        <v>24.222999</v>
      </c>
      <c r="AD17" s="433">
        <v>24.56015</v>
      </c>
      <c r="AE17" s="433">
        <v>28.760067</v>
      </c>
      <c r="AF17" s="433">
        <v>39.534307</v>
      </c>
      <c r="AG17" s="433">
        <v>36.720172</v>
      </c>
      <c r="AH17" s="433">
        <v>31.27554</v>
      </c>
      <c r="AI17" s="433">
        <v>27.470253</v>
      </c>
      <c r="AJ17" s="433">
        <v>17.414408</v>
      </c>
      <c r="AK17" s="460">
        <v>8.82438222236063</v>
      </c>
      <c r="AL17" s="457">
        <v>-0.49465569610981</v>
      </c>
      <c r="AM17" s="457">
        <v>-0.0292546372822625</v>
      </c>
      <c r="AN17" s="457">
        <v>9.36631383498628E-4</v>
      </c>
    </row>
    <row r="18" spans="8:8">
      <c r="A18" s="218" t="s">
        <v>133</v>
      </c>
      <c r="B18" s="433">
        <v>131.52095</v>
      </c>
      <c r="C18" s="433">
        <v>134.28099</v>
      </c>
      <c r="D18" s="433">
        <v>139.58713</v>
      </c>
      <c r="E18" s="433">
        <v>138.20957</v>
      </c>
      <c r="F18" s="433">
        <v>139.66751</v>
      </c>
      <c r="G18" s="433">
        <v>131.045</v>
      </c>
      <c r="H18" s="433">
        <v>129.23</v>
      </c>
      <c r="I18" s="433">
        <v>127.199</v>
      </c>
      <c r="J18" s="433">
        <v>128.257</v>
      </c>
      <c r="K18" s="433">
        <v>129.371</v>
      </c>
      <c r="L18" s="433">
        <v>133.009</v>
      </c>
      <c r="M18" s="433">
        <v>136.764</v>
      </c>
      <c r="N18" s="433">
        <v>136.253</v>
      </c>
      <c r="O18" s="433">
        <v>135.993</v>
      </c>
      <c r="P18" s="433">
        <v>135.108</v>
      </c>
      <c r="Q18" s="433">
        <v>137.921</v>
      </c>
      <c r="R18" s="433">
        <v>137.107</v>
      </c>
      <c r="S18" s="433">
        <v>135.005</v>
      </c>
      <c r="T18" s="433">
        <v>142.848</v>
      </c>
      <c r="U18" s="433">
        <v>143.2456</v>
      </c>
      <c r="V18" s="433">
        <v>143.4932</v>
      </c>
      <c r="W18" s="433">
        <v>148.8792</v>
      </c>
      <c r="X18" s="433">
        <v>145.9615</v>
      </c>
      <c r="Y18" s="433">
        <v>140.612</v>
      </c>
      <c r="Z18" s="433">
        <v>134.873</v>
      </c>
      <c r="AA18" s="433">
        <v>138.383</v>
      </c>
      <c r="AB18" s="433">
        <v>141.571</v>
      </c>
      <c r="AC18" s="433">
        <v>136.416</v>
      </c>
      <c r="AD18" s="433">
        <v>139.758</v>
      </c>
      <c r="AE18" s="433">
        <v>131.551</v>
      </c>
      <c r="AF18" s="433">
        <v>132.962</v>
      </c>
      <c r="AG18" s="433">
        <v>132.933</v>
      </c>
      <c r="AH18" s="433">
        <v>133.813</v>
      </c>
      <c r="AI18" s="433">
        <v>133.292251407552</v>
      </c>
      <c r="AJ18" s="433">
        <v>121.004648779138</v>
      </c>
      <c r="AK18" s="460">
        <v>111.029641265671</v>
      </c>
      <c r="AL18" s="457">
        <v>-0.0849419199407548</v>
      </c>
      <c r="AM18" s="457">
        <v>-0.0107918090986329</v>
      </c>
      <c r="AN18" s="457">
        <v>0.0117848302450573</v>
      </c>
    </row>
    <row r="19" spans="8:8">
      <c r="A19" s="218" t="s">
        <v>138</v>
      </c>
      <c r="B19" s="433">
        <v>54.605</v>
      </c>
      <c r="C19" s="433">
        <v>54.808</v>
      </c>
      <c r="D19" s="433">
        <v>54.724</v>
      </c>
      <c r="E19" s="433">
        <v>43.071</v>
      </c>
      <c r="F19" s="433">
        <v>59.622</v>
      </c>
      <c r="G19" s="433">
        <v>60.663</v>
      </c>
      <c r="H19" s="433">
        <v>59.715</v>
      </c>
      <c r="I19" s="433">
        <v>65.14</v>
      </c>
      <c r="J19" s="433">
        <v>63.388</v>
      </c>
      <c r="K19" s="433">
        <v>62.613</v>
      </c>
      <c r="L19" s="433">
        <v>67.079</v>
      </c>
      <c r="M19" s="433">
        <v>54.67</v>
      </c>
      <c r="N19" s="433">
        <v>63.976</v>
      </c>
      <c r="O19" s="433">
        <v>63.166</v>
      </c>
      <c r="P19" s="433">
        <v>75.436</v>
      </c>
      <c r="Q19" s="433">
        <v>80.858</v>
      </c>
      <c r="R19" s="433">
        <v>71.734</v>
      </c>
      <c r="S19" s="433">
        <v>82.457</v>
      </c>
      <c r="T19" s="433">
        <v>75.955</v>
      </c>
      <c r="U19" s="433">
        <v>80.323</v>
      </c>
      <c r="V19" s="433">
        <v>80.767</v>
      </c>
      <c r="W19" s="433">
        <v>67.978</v>
      </c>
      <c r="X19" s="433">
        <v>74.085</v>
      </c>
      <c r="Y19" s="433">
        <v>49.973</v>
      </c>
      <c r="Z19" s="433">
        <v>36.8640271406818</v>
      </c>
      <c r="AA19" s="433">
        <v>24.1842869520689</v>
      </c>
      <c r="AB19" s="433">
        <v>44.927</v>
      </c>
      <c r="AC19" s="433">
        <v>55.991</v>
      </c>
      <c r="AD19" s="433">
        <v>41.5713699679332</v>
      </c>
      <c r="AE19" s="433">
        <v>45.295</v>
      </c>
      <c r="AF19" s="433">
        <v>52.676</v>
      </c>
      <c r="AG19" s="433">
        <v>37.38211646</v>
      </c>
      <c r="AH19" s="433">
        <v>46.349</v>
      </c>
      <c r="AI19" s="433">
        <v>38.71629685</v>
      </c>
      <c r="AJ19" s="433">
        <v>14.12822737</v>
      </c>
      <c r="AK19" s="460">
        <v>5.60003581702405</v>
      </c>
      <c r="AL19" s="457">
        <v>-0.604710836932458</v>
      </c>
      <c r="AM19" s="457">
        <v>-0.0914507173122442</v>
      </c>
      <c r="AN19" s="457">
        <v>5.94395070699686E-4</v>
      </c>
    </row>
    <row r="20" spans="8:8">
      <c r="A20" s="218" t="s">
        <v>141</v>
      </c>
      <c r="B20" s="459">
        <v>15.0278</v>
      </c>
      <c r="C20" s="459">
        <v>19.4373</v>
      </c>
      <c r="D20" s="459">
        <v>17.6535</v>
      </c>
      <c r="E20" s="459">
        <v>12.4866</v>
      </c>
      <c r="F20" s="459">
        <v>20.2695</v>
      </c>
      <c r="G20" s="459">
        <v>20.1813</v>
      </c>
      <c r="H20" s="459">
        <v>21.5615</v>
      </c>
      <c r="I20" s="459">
        <v>24.5708</v>
      </c>
      <c r="J20" s="459">
        <v>23.7599</v>
      </c>
      <c r="K20" s="459">
        <v>28.2347</v>
      </c>
      <c r="L20" s="459">
        <v>28.0469</v>
      </c>
      <c r="M20" s="459">
        <v>30.4136</v>
      </c>
      <c r="N20" s="459">
        <v>33.86</v>
      </c>
      <c r="O20" s="459">
        <v>35.6875</v>
      </c>
      <c r="P20" s="459">
        <v>37.0309</v>
      </c>
      <c r="Q20" s="459">
        <v>38.1863</v>
      </c>
      <c r="R20" s="459">
        <v>38.4175</v>
      </c>
      <c r="S20" s="459">
        <v>32.1491</v>
      </c>
      <c r="T20" s="459">
        <v>32.2529</v>
      </c>
      <c r="U20" s="459">
        <v>34.4476</v>
      </c>
      <c r="V20" s="459">
        <v>43.1925</v>
      </c>
      <c r="W20" s="459">
        <v>46.6495</v>
      </c>
      <c r="X20" s="459">
        <v>53.4309</v>
      </c>
      <c r="Y20" s="459">
        <v>57.7156</v>
      </c>
      <c r="Z20" s="459">
        <v>55.6851</v>
      </c>
      <c r="AA20" s="459">
        <v>55.0464</v>
      </c>
      <c r="AB20" s="459">
        <v>66.2179</v>
      </c>
      <c r="AC20" s="459">
        <v>68.0131</v>
      </c>
      <c r="AD20" s="459">
        <v>63.786076</v>
      </c>
      <c r="AE20" s="459">
        <v>76.262682</v>
      </c>
      <c r="AF20" s="459">
        <v>76.16560654</v>
      </c>
      <c r="AG20" s="459">
        <v>92.2731</v>
      </c>
      <c r="AH20" s="459">
        <v>97.4763</v>
      </c>
      <c r="AI20" s="459">
        <v>113.2486</v>
      </c>
      <c r="AJ20" s="459">
        <v>112.8941</v>
      </c>
      <c r="AK20" s="460">
        <v>106.05883760059</v>
      </c>
      <c r="AL20" s="461">
        <v>-0.063112604150439</v>
      </c>
      <c r="AM20" s="461">
        <v>0.073231038337414</v>
      </c>
      <c r="AN20" s="461">
        <v>0.0112572226917346</v>
      </c>
    </row>
    <row r="21" spans="8:8">
      <c r="A21" s="218" t="s">
        <v>142</v>
      </c>
      <c r="B21" s="459">
        <v>111.906350220413</v>
      </c>
      <c r="C21" s="459">
        <v>118.016132502182</v>
      </c>
      <c r="D21" s="459">
        <v>119.169942881212</v>
      </c>
      <c r="E21" s="459">
        <v>114.750642399823</v>
      </c>
      <c r="F21" s="459">
        <v>117.649497787562</v>
      </c>
      <c r="G21" s="459">
        <v>114.033</v>
      </c>
      <c r="H21" s="459">
        <v>106.667</v>
      </c>
      <c r="I21" s="459">
        <v>105.831</v>
      </c>
      <c r="J21" s="459">
        <v>87.602</v>
      </c>
      <c r="K21" s="459">
        <v>77.088</v>
      </c>
      <c r="L21" s="459">
        <v>70.228</v>
      </c>
      <c r="M21" s="459">
        <v>56.354</v>
      </c>
      <c r="N21" s="459">
        <v>55.193</v>
      </c>
      <c r="O21" s="459">
        <v>50.22</v>
      </c>
      <c r="P21" s="459">
        <v>53.871</v>
      </c>
      <c r="Q21" s="459">
        <v>51.514</v>
      </c>
      <c r="R21" s="459">
        <v>53.168</v>
      </c>
      <c r="S21" s="459">
        <v>54.629</v>
      </c>
      <c r="T21" s="459">
        <v>54.643</v>
      </c>
      <c r="U21" s="459">
        <v>45.128</v>
      </c>
      <c r="V21" s="459">
        <v>50.013</v>
      </c>
      <c r="W21" s="459">
        <v>64.942</v>
      </c>
      <c r="X21" s="459">
        <v>70.037</v>
      </c>
      <c r="Y21" s="459">
        <v>70.629</v>
      </c>
      <c r="Z21" s="459">
        <v>65.195</v>
      </c>
      <c r="AA21" s="459">
        <v>69.76</v>
      </c>
      <c r="AB21" s="459">
        <v>74.494</v>
      </c>
      <c r="AC21" s="459">
        <v>80.418</v>
      </c>
      <c r="AD21" s="459">
        <v>81.013</v>
      </c>
      <c r="AE21" s="459">
        <v>70.489</v>
      </c>
      <c r="AF21" s="459">
        <v>56.062</v>
      </c>
      <c r="AG21" s="459">
        <v>61.213</v>
      </c>
      <c r="AH21" s="459">
        <v>49.2689</v>
      </c>
      <c r="AI21" s="459">
        <v>49.0229</v>
      </c>
      <c r="AJ21" s="459">
        <v>47.3933066640793</v>
      </c>
      <c r="AK21" s="460">
        <v>41.1762246814193</v>
      </c>
      <c r="AL21" s="461">
        <v>-0.133554414627528</v>
      </c>
      <c r="AM21" s="461">
        <v>-0.0313870477587427</v>
      </c>
      <c r="AN21" s="461">
        <v>0.00437049793614798</v>
      </c>
    </row>
    <row r="22" spans="8:8" s="47" ht="10.2" customFormat="1">
      <c r="A22" s="218" t="s">
        <v>143</v>
      </c>
      <c r="B22" s="459">
        <v>177.163</v>
      </c>
      <c r="C22" s="459">
        <v>201.361</v>
      </c>
      <c r="D22" s="459">
        <v>209.924</v>
      </c>
      <c r="E22" s="459">
        <v>203.374</v>
      </c>
      <c r="F22" s="459">
        <v>199.938</v>
      </c>
      <c r="G22" s="459">
        <v>206.438</v>
      </c>
      <c r="H22" s="459">
        <v>211.458</v>
      </c>
      <c r="I22" s="459">
        <v>193.638</v>
      </c>
      <c r="J22" s="459">
        <v>171.246</v>
      </c>
      <c r="K22" s="459">
        <v>161.341</v>
      </c>
      <c r="L22" s="459">
        <v>155.206</v>
      </c>
      <c r="M22" s="459">
        <v>147.269</v>
      </c>
      <c r="N22" s="459">
        <v>121.973</v>
      </c>
      <c r="O22" s="459">
        <v>122.970851297074</v>
      </c>
      <c r="P22" s="459">
        <v>106.179677792358</v>
      </c>
      <c r="Q22" s="459">
        <v>119.949818529681</v>
      </c>
      <c r="R22" s="459">
        <v>131.460514164843</v>
      </c>
      <c r="S22" s="459">
        <v>124.278613890802</v>
      </c>
      <c r="T22" s="459">
        <v>138.458725576496</v>
      </c>
      <c r="U22" s="459">
        <v>131.787567399974</v>
      </c>
      <c r="V22" s="459">
        <v>134.636987945063</v>
      </c>
      <c r="W22" s="459">
        <v>148.850020961325</v>
      </c>
      <c r="X22" s="459">
        <v>135.943924227564</v>
      </c>
      <c r="Y22" s="459">
        <v>124.381362957161</v>
      </c>
      <c r="Z22" s="459">
        <v>103.038030717425</v>
      </c>
      <c r="AA22" s="459">
        <v>107.594235376289</v>
      </c>
      <c r="AB22" s="459">
        <v>108.442271869955</v>
      </c>
      <c r="AC22" s="459">
        <v>142.792001834736</v>
      </c>
      <c r="AD22" s="459">
        <v>130.257891149148</v>
      </c>
      <c r="AE22" s="459">
        <v>100.238869448694</v>
      </c>
      <c r="AF22" s="459">
        <v>75.8782248467702</v>
      </c>
      <c r="AG22" s="459">
        <v>30.6685969797853</v>
      </c>
      <c r="AH22" s="459">
        <v>22.5291688181026</v>
      </c>
      <c r="AI22" s="459">
        <v>16.8351068737991</v>
      </c>
      <c r="AJ22" s="459">
        <v>6.8912</v>
      </c>
      <c r="AK22" s="460">
        <v>5.4475</v>
      </c>
      <c r="AL22" s="461">
        <v>-0.211658909882375</v>
      </c>
      <c r="AM22" s="461">
        <v>-0.236990877368883</v>
      </c>
      <c r="AN22" s="461">
        <v>5.78204721082882E-4</v>
      </c>
      <c r="AO22" s="62"/>
      <c r="AP22" s="62"/>
    </row>
    <row r="23" spans="8:8">
      <c r="A23" s="218" t="s">
        <v>144</v>
      </c>
      <c r="B23" s="459">
        <v>291.361601669383</v>
      </c>
      <c r="C23" s="459">
        <v>285.794357093555</v>
      </c>
      <c r="D23" s="459">
        <v>292.431323127293</v>
      </c>
      <c r="E23" s="459">
        <v>294.86492959667</v>
      </c>
      <c r="F23" s="459">
        <v>305.636394650884</v>
      </c>
      <c r="G23" s="459">
        <v>311.315135</v>
      </c>
      <c r="H23" s="459">
        <v>315.155324886675</v>
      </c>
      <c r="I23" s="459">
        <v>296.159619931994</v>
      </c>
      <c r="J23" s="459">
        <v>281.464582757991</v>
      </c>
      <c r="K23" s="459">
        <v>291.390550115677</v>
      </c>
      <c r="L23" s="459">
        <v>292.914126295447</v>
      </c>
      <c r="M23" s="459">
        <v>317.464839091123</v>
      </c>
      <c r="N23" s="459">
        <v>303.147609291784</v>
      </c>
      <c r="O23" s="459">
        <v>300.070541417795</v>
      </c>
      <c r="P23" s="459">
        <v>282.472114082896</v>
      </c>
      <c r="Q23" s="459">
        <v>299.461627285223</v>
      </c>
      <c r="R23" s="459">
        <v>301.551210899698</v>
      </c>
      <c r="S23" s="459">
        <v>303.748192107859</v>
      </c>
      <c r="T23" s="459">
        <v>332.778152724988</v>
      </c>
      <c r="U23" s="459">
        <v>314.55327414364</v>
      </c>
      <c r="V23" s="459">
        <v>302.308713253331</v>
      </c>
      <c r="W23" s="459">
        <v>318.657938173342</v>
      </c>
      <c r="X23" s="459">
        <v>323.10726046461</v>
      </c>
      <c r="Y23" s="459">
        <v>306.291763964138</v>
      </c>
      <c r="Z23" s="459">
        <v>288.362368303078</v>
      </c>
      <c r="AA23" s="459">
        <v>291.851783619152</v>
      </c>
      <c r="AB23" s="459">
        <v>293.334450731025</v>
      </c>
      <c r="AC23" s="459">
        <v>273.837194387559</v>
      </c>
      <c r="AD23" s="459">
        <v>267.619663942307</v>
      </c>
      <c r="AE23" s="459">
        <v>239.621354775512</v>
      </c>
      <c r="AF23" s="459">
        <v>238.8037785618</v>
      </c>
      <c r="AG23" s="459">
        <v>230.317116724517</v>
      </c>
      <c r="AH23" s="459">
        <v>230.008993886944</v>
      </c>
      <c r="AI23" s="459">
        <v>214.704152058201</v>
      </c>
      <c r="AJ23" s="459">
        <v>177.032189175368</v>
      </c>
      <c r="AK23" s="460">
        <v>145.196495421795</v>
      </c>
      <c r="AL23" s="461">
        <v>-0.182070874454183</v>
      </c>
      <c r="AM23" s="461">
        <v>-0.0476175900016899</v>
      </c>
      <c r="AN23" s="461">
        <v>0.0154113444951943</v>
      </c>
    </row>
    <row r="24" spans="8:8">
      <c r="A24" s="220" t="s">
        <v>145</v>
      </c>
      <c r="B24" s="436">
        <v>1139.3207018898</v>
      </c>
      <c r="C24" s="436">
        <v>1175.15177959574</v>
      </c>
      <c r="D24" s="436">
        <v>1191.9518960085</v>
      </c>
      <c r="E24" s="436">
        <v>1173.29374199649</v>
      </c>
      <c r="F24" s="436">
        <v>1209.90990243845</v>
      </c>
      <c r="G24" s="436">
        <v>1218.468435</v>
      </c>
      <c r="H24" s="436">
        <v>1209.13982488668</v>
      </c>
      <c r="I24" s="436">
        <v>1158.96841993199</v>
      </c>
      <c r="J24" s="436">
        <v>1092.03848275799</v>
      </c>
      <c r="K24" s="436">
        <v>1090.62825011568</v>
      </c>
      <c r="L24" s="436">
        <v>1093.77002629545</v>
      </c>
      <c r="M24" s="436">
        <v>1093.68643909112</v>
      </c>
      <c r="N24" s="436">
        <v>1051.35660929178</v>
      </c>
      <c r="O24" s="436">
        <v>1054.51934271487</v>
      </c>
      <c r="P24" s="436">
        <v>1018.20034987525</v>
      </c>
      <c r="Q24" s="436">
        <v>1073.2848968149</v>
      </c>
      <c r="R24" s="436">
        <v>1088.29370106454</v>
      </c>
      <c r="S24" s="436">
        <v>1090.23109099866</v>
      </c>
      <c r="T24" s="436">
        <v>1151.56186730148</v>
      </c>
      <c r="U24" s="436">
        <v>1123.56578254361</v>
      </c>
      <c r="V24" s="436">
        <v>1115.05655319839</v>
      </c>
      <c r="W24" s="436">
        <v>1158.47206613467</v>
      </c>
      <c r="X24" s="436">
        <v>1174.03255269217</v>
      </c>
      <c r="Y24" s="436">
        <v>1095.9676869213</v>
      </c>
      <c r="Z24" s="436">
        <v>1004.34401416118</v>
      </c>
      <c r="AA24" s="436">
        <v>1016.07303894751</v>
      </c>
      <c r="AB24" s="436">
        <v>1062.39111460098</v>
      </c>
      <c r="AC24" s="436">
        <v>1112.9582952223</v>
      </c>
      <c r="AD24" s="436">
        <v>1085.30215105939</v>
      </c>
      <c r="AE24" s="436">
        <v>1013.18697322421</v>
      </c>
      <c r="AF24" s="436">
        <v>989.70271594857</v>
      </c>
      <c r="AG24" s="436">
        <v>921.691102164302</v>
      </c>
      <c r="AH24" s="436">
        <v>887.780402705047</v>
      </c>
      <c r="AI24" s="436">
        <v>852.435660189552</v>
      </c>
      <c r="AJ24" s="436">
        <v>689.498869988585</v>
      </c>
      <c r="AK24" s="436">
        <v>574.831925696697</v>
      </c>
      <c r="AL24" s="458">
        <v>-0.168582616133614</v>
      </c>
      <c r="AM24" s="458">
        <v>-0.0369139188758133</v>
      </c>
      <c r="AN24" s="458">
        <v>0.0610134067493336</v>
      </c>
    </row>
    <row r="25" spans="8:8">
      <c r="A25" s="218"/>
      <c r="B25" s="433"/>
      <c r="C25" s="433"/>
      <c r="D25" s="433"/>
      <c r="E25" s="433"/>
      <c r="F25" s="433"/>
      <c r="G25" s="433"/>
      <c r="H25" s="433"/>
      <c r="I25" s="433"/>
      <c r="J25" s="433"/>
      <c r="K25" s="433"/>
      <c r="L25" s="433"/>
      <c r="M25" s="433"/>
      <c r="N25" s="433"/>
      <c r="O25" s="433"/>
      <c r="P25" s="433"/>
      <c r="Q25" s="433"/>
      <c r="R25" s="433"/>
      <c r="S25" s="433"/>
      <c r="T25" s="433"/>
      <c r="U25" s="433"/>
      <c r="V25" s="433"/>
      <c r="W25" s="433"/>
      <c r="X25" s="433"/>
      <c r="Y25" s="433"/>
      <c r="Z25" s="433"/>
      <c r="AA25" s="433"/>
      <c r="AB25" s="433"/>
      <c r="AC25" s="433"/>
      <c r="AD25" s="433"/>
      <c r="AE25" s="433"/>
      <c r="AF25" s="433"/>
      <c r="AG25" s="433"/>
      <c r="AH25" s="433"/>
      <c r="AI25" s="433"/>
      <c r="AJ25" s="433"/>
      <c r="AK25" s="460"/>
      <c r="AL25" s="457"/>
      <c r="AM25" s="457"/>
      <c r="AN25" s="457"/>
    </row>
    <row r="26" spans="8:8">
      <c r="A26" s="218" t="s">
        <v>148</v>
      </c>
      <c r="B26" s="433">
        <v>59.0680047335508</v>
      </c>
      <c r="C26" s="433">
        <v>62.3763879435192</v>
      </c>
      <c r="D26" s="433">
        <v>64.2759992238861</v>
      </c>
      <c r="E26" s="433">
        <v>63.2410588744929</v>
      </c>
      <c r="F26" s="433">
        <v>63.8917830490945</v>
      </c>
      <c r="G26" s="433">
        <v>62.144</v>
      </c>
      <c r="H26" s="433">
        <v>62.1114371946131</v>
      </c>
      <c r="I26" s="433">
        <v>59.8028662364344</v>
      </c>
      <c r="J26" s="433">
        <v>55.3198068177899</v>
      </c>
      <c r="K26" s="433">
        <v>47.1035043888287</v>
      </c>
      <c r="L26" s="433">
        <v>48.0187174767564</v>
      </c>
      <c r="M26" s="433">
        <v>42.3212018165974</v>
      </c>
      <c r="N26" s="433">
        <v>37.2060271872486</v>
      </c>
      <c r="O26" s="433">
        <v>35.8654031244489</v>
      </c>
      <c r="P26" s="433">
        <v>34.0554400495286</v>
      </c>
      <c r="Q26" s="433">
        <v>35.8981694406869</v>
      </c>
      <c r="R26" s="433">
        <v>39.083826596976</v>
      </c>
      <c r="S26" s="433">
        <v>40.1420747409043</v>
      </c>
      <c r="T26" s="433">
        <v>45.8276820832244</v>
      </c>
      <c r="U26" s="433">
        <v>50.556028694746</v>
      </c>
      <c r="V26" s="433">
        <v>50.1677721209731</v>
      </c>
      <c r="W26" s="433">
        <v>49.3217920380723</v>
      </c>
      <c r="X26" s="433">
        <v>56.246522034197</v>
      </c>
      <c r="Y26" s="433">
        <v>61.5987164853143</v>
      </c>
      <c r="Z26" s="433">
        <v>58.1053875299801</v>
      </c>
      <c r="AA26" s="433">
        <v>66.6574218763548</v>
      </c>
      <c r="AB26" s="433">
        <v>70.219138834047</v>
      </c>
      <c r="AC26" s="433">
        <v>67.6254799564354</v>
      </c>
      <c r="AD26" s="433">
        <v>69.0038052792006</v>
      </c>
      <c r="AE26" s="433">
        <v>67.1606794758351</v>
      </c>
      <c r="AF26" s="433">
        <v>63.3148884902736</v>
      </c>
      <c r="AG26" s="433">
        <v>61.2237957656246</v>
      </c>
      <c r="AH26" s="433">
        <v>68.9426568411084</v>
      </c>
      <c r="AI26" s="433">
        <v>74.833360873936</v>
      </c>
      <c r="AJ26" s="433">
        <v>74.1227064849956</v>
      </c>
      <c r="AK26" s="460">
        <v>72.9596706779306</v>
      </c>
      <c r="AL26" s="457">
        <v>-0.0183800515952396</v>
      </c>
      <c r="AM26" s="457">
        <v>0.0246451451061136</v>
      </c>
      <c r="AN26" s="457">
        <v>0.00774403415046017</v>
      </c>
    </row>
    <row r="27" spans="8:8">
      <c r="A27" s="218" t="s">
        <v>149</v>
      </c>
      <c r="B27" s="433">
        <v>138.352632403737</v>
      </c>
      <c r="C27" s="433">
        <v>144.038756232878</v>
      </c>
      <c r="D27" s="433">
        <v>149.593354964243</v>
      </c>
      <c r="E27" s="433">
        <v>151.501017288019</v>
      </c>
      <c r="F27" s="433">
        <v>153.601619452121</v>
      </c>
      <c r="G27" s="433">
        <v>156.854743501016</v>
      </c>
      <c r="H27" s="433">
        <v>154.735944601814</v>
      </c>
      <c r="I27" s="433">
        <v>154.111392922203</v>
      </c>
      <c r="J27" s="433">
        <v>148.391551098925</v>
      </c>
      <c r="K27" s="433">
        <v>162.484732840328</v>
      </c>
      <c r="L27" s="433">
        <v>160.295958615399</v>
      </c>
      <c r="M27" s="433">
        <v>160.630605945988</v>
      </c>
      <c r="N27" s="433">
        <v>157.022404380012</v>
      </c>
      <c r="O27" s="433">
        <v>162.972692570343</v>
      </c>
      <c r="P27" s="433">
        <v>161.34128661393</v>
      </c>
      <c r="Q27" s="433">
        <v>175.615</v>
      </c>
      <c r="R27" s="433">
        <v>168.772941639608</v>
      </c>
      <c r="S27" s="433">
        <v>170.358660542606</v>
      </c>
      <c r="T27" s="433">
        <v>172.236234551673</v>
      </c>
      <c r="U27" s="433">
        <v>160.854531941805</v>
      </c>
      <c r="V27" s="433">
        <v>165.735245606591</v>
      </c>
      <c r="W27" s="433">
        <v>177.772534655135</v>
      </c>
      <c r="X27" s="433">
        <v>170.722205222209</v>
      </c>
      <c r="Y27" s="433">
        <v>196.639554768487</v>
      </c>
      <c r="Z27" s="433">
        <v>164.390305300126</v>
      </c>
      <c r="AA27" s="433">
        <v>166.095521457964</v>
      </c>
      <c r="AB27" s="433">
        <v>165.010961354382</v>
      </c>
      <c r="AC27" s="433">
        <v>169.163007077899</v>
      </c>
      <c r="AD27" s="433">
        <v>161.871857853646</v>
      </c>
      <c r="AE27" s="433">
        <v>158.701542165864</v>
      </c>
      <c r="AF27" s="433">
        <v>158.55168433513</v>
      </c>
      <c r="AG27" s="433">
        <v>171.450018519006</v>
      </c>
      <c r="AH27" s="433">
        <v>174.013812166647</v>
      </c>
      <c r="AI27" s="433">
        <v>176.607861599411</v>
      </c>
      <c r="AJ27" s="433">
        <v>176.80722108256</v>
      </c>
      <c r="AK27" s="460">
        <v>152.323313895527</v>
      </c>
      <c r="AL27" s="457">
        <v>-0.140831867342982</v>
      </c>
      <c r="AM27" s="457">
        <v>0.00730822385663332</v>
      </c>
      <c r="AN27" s="457">
        <v>0.0161677942589047</v>
      </c>
    </row>
    <row r="28" spans="8:8">
      <c r="A28" s="218" t="s">
        <v>153</v>
      </c>
      <c r="B28" s="433">
        <v>10.2199662324362</v>
      </c>
      <c r="C28" s="433">
        <v>10.9645585904942</v>
      </c>
      <c r="D28" s="433">
        <v>10.9599279451966</v>
      </c>
      <c r="E28" s="433">
        <v>10.3217979480474</v>
      </c>
      <c r="F28" s="433">
        <v>10.9689630006279</v>
      </c>
      <c r="G28" s="433">
        <v>11.203</v>
      </c>
      <c r="H28" s="433">
        <v>10.544</v>
      </c>
      <c r="I28" s="433">
        <v>7.452</v>
      </c>
      <c r="J28" s="433">
        <v>8.118</v>
      </c>
      <c r="K28" s="433">
        <v>8.255</v>
      </c>
      <c r="L28" s="433">
        <v>4.23</v>
      </c>
      <c r="M28" s="433">
        <v>4.014</v>
      </c>
      <c r="N28" s="433">
        <v>3.268</v>
      </c>
      <c r="O28" s="433">
        <v>3.252</v>
      </c>
      <c r="P28" s="433">
        <v>2.603</v>
      </c>
      <c r="Q28" s="433">
        <v>2.721</v>
      </c>
      <c r="R28" s="433">
        <v>2.697</v>
      </c>
      <c r="S28" s="433">
        <v>2.708</v>
      </c>
      <c r="T28" s="433">
        <v>2.31969011111066</v>
      </c>
      <c r="U28" s="433">
        <v>2.86649538888823</v>
      </c>
      <c r="V28" s="433">
        <v>2.15617705555504</v>
      </c>
      <c r="W28" s="433">
        <v>2.81152933333264</v>
      </c>
      <c r="X28" s="433">
        <v>2.72960261111044</v>
      </c>
      <c r="Y28" s="433">
        <v>2.67498438888834</v>
      </c>
      <c r="Z28" s="433">
        <v>2.86809576388823</v>
      </c>
      <c r="AA28" s="433">
        <v>2.25404623611061</v>
      </c>
      <c r="AB28" s="433">
        <v>2.47317336111055</v>
      </c>
      <c r="AC28" s="433">
        <v>3.10470867381973</v>
      </c>
      <c r="AD28" s="433">
        <v>4.76523591666556</v>
      </c>
      <c r="AE28" s="433">
        <v>4.58038875</v>
      </c>
      <c r="AF28" s="433">
        <v>5.24025125</v>
      </c>
      <c r="AG28" s="433">
        <v>3.43083503424657</v>
      </c>
      <c r="AH28" s="433">
        <v>3.40823037369871</v>
      </c>
      <c r="AI28" s="433">
        <v>4.12853325</v>
      </c>
      <c r="AJ28" s="433">
        <v>3.95928056226336</v>
      </c>
      <c r="AK28" s="460">
        <v>4.1533524487273</v>
      </c>
      <c r="AL28" s="457">
        <v>0.0461507908015739</v>
      </c>
      <c r="AM28" s="457">
        <v>0.03276678717381</v>
      </c>
      <c r="AN28" s="457">
        <v>4.40842220133138E-4</v>
      </c>
    </row>
    <row r="29" spans="8:8">
      <c r="A29" s="54" t="s">
        <v>154</v>
      </c>
      <c r="B29" s="436">
        <v>207.640603369724</v>
      </c>
      <c r="C29" s="436">
        <v>217.379702766892</v>
      </c>
      <c r="D29" s="436">
        <v>224.829282133326</v>
      </c>
      <c r="E29" s="436">
        <v>225.06387411056</v>
      </c>
      <c r="F29" s="436">
        <v>228.462365501843</v>
      </c>
      <c r="G29" s="436">
        <v>230.201743501016</v>
      </c>
      <c r="H29" s="436">
        <v>227.391381796427</v>
      </c>
      <c r="I29" s="436">
        <v>221.366259158637</v>
      </c>
      <c r="J29" s="436">
        <v>211.829357916715</v>
      </c>
      <c r="K29" s="436">
        <v>217.843237229157</v>
      </c>
      <c r="L29" s="436">
        <v>212.544676092156</v>
      </c>
      <c r="M29" s="436">
        <v>206.965807762585</v>
      </c>
      <c r="N29" s="436">
        <v>197.49643156726</v>
      </c>
      <c r="O29" s="436">
        <v>202.090095694792</v>
      </c>
      <c r="P29" s="436">
        <v>197.999726663458</v>
      </c>
      <c r="Q29" s="436">
        <v>214.234169440687</v>
      </c>
      <c r="R29" s="436">
        <v>210.553768236584</v>
      </c>
      <c r="S29" s="436">
        <v>213.20873528351</v>
      </c>
      <c r="T29" s="436">
        <v>220.383606746008</v>
      </c>
      <c r="U29" s="436">
        <v>214.27705602544</v>
      </c>
      <c r="V29" s="436">
        <v>218.05919478312</v>
      </c>
      <c r="W29" s="436">
        <v>229.90585602654</v>
      </c>
      <c r="X29" s="436">
        <v>229.698329867516</v>
      </c>
      <c r="Y29" s="436">
        <v>260.913255642689</v>
      </c>
      <c r="Z29" s="436">
        <v>225.363788593994</v>
      </c>
      <c r="AA29" s="436">
        <v>235.006989570429</v>
      </c>
      <c r="AB29" s="436">
        <v>237.703273549539</v>
      </c>
      <c r="AC29" s="436">
        <v>239.893195708154</v>
      </c>
      <c r="AD29" s="436">
        <v>235.640899049512</v>
      </c>
      <c r="AE29" s="436">
        <v>230.442610391699</v>
      </c>
      <c r="AF29" s="436">
        <v>227.106824075404</v>
      </c>
      <c r="AG29" s="436">
        <v>236.104649318878</v>
      </c>
      <c r="AH29" s="436">
        <v>246.364699381454</v>
      </c>
      <c r="AI29" s="436">
        <v>255.569755723347</v>
      </c>
      <c r="AJ29" s="436">
        <v>254.889208129819</v>
      </c>
      <c r="AK29" s="436">
        <v>229.436337022185</v>
      </c>
      <c r="AL29" s="458">
        <v>-0.102317969979007</v>
      </c>
      <c r="AM29" s="458">
        <v>0.0123873998705797</v>
      </c>
      <c r="AN29" s="458">
        <v>0.024352670629498</v>
      </c>
    </row>
    <row r="30" spans="8:8">
      <c r="A30" s="218"/>
      <c r="B30" s="433"/>
      <c r="C30" s="433"/>
      <c r="D30" s="433"/>
      <c r="E30" s="433"/>
      <c r="F30" s="433"/>
      <c r="G30" s="433"/>
      <c r="H30" s="433"/>
      <c r="I30" s="433"/>
      <c r="J30" s="433"/>
      <c r="K30" s="433"/>
      <c r="L30" s="433"/>
      <c r="M30" s="433"/>
      <c r="N30" s="433"/>
      <c r="O30" s="433"/>
      <c r="P30" s="433"/>
      <c r="Q30" s="433"/>
      <c r="R30" s="433"/>
      <c r="S30" s="433"/>
      <c r="T30" s="433"/>
      <c r="U30" s="433"/>
      <c r="V30" s="433"/>
      <c r="W30" s="433"/>
      <c r="X30" s="433"/>
      <c r="Y30" s="433"/>
      <c r="Z30" s="433"/>
      <c r="AA30" s="433"/>
      <c r="AB30" s="433"/>
      <c r="AC30" s="433"/>
      <c r="AD30" s="433"/>
      <c r="AE30" s="433"/>
      <c r="AF30" s="433"/>
      <c r="AG30" s="433"/>
      <c r="AH30" s="433"/>
      <c r="AI30" s="433"/>
      <c r="AJ30" s="433"/>
      <c r="AK30" s="460"/>
      <c r="AL30" s="457"/>
      <c r="AM30" s="457"/>
      <c r="AN30" s="457"/>
    </row>
    <row r="31" spans="8:8">
      <c r="A31" s="218" t="s">
        <v>155</v>
      </c>
      <c r="B31" s="433">
        <v>0.088</v>
      </c>
      <c r="C31" s="433">
        <v>0.087</v>
      </c>
      <c r="D31" s="433">
        <v>0.085</v>
      </c>
      <c r="E31" s="433">
        <v>0.088</v>
      </c>
      <c r="F31" s="433">
        <v>0.064</v>
      </c>
      <c r="G31" s="433">
        <v>0.065</v>
      </c>
      <c r="H31" s="433">
        <v>0.094</v>
      </c>
      <c r="I31" s="433">
        <v>0.083</v>
      </c>
      <c r="J31" s="433">
        <v>0.096</v>
      </c>
      <c r="K31" s="433">
        <v>0.095</v>
      </c>
      <c r="L31" s="433">
        <v>0.091</v>
      </c>
      <c r="M31" s="433">
        <v>0.092</v>
      </c>
      <c r="N31" s="433">
        <v>0.096</v>
      </c>
      <c r="O31" s="433">
        <v>0.112</v>
      </c>
      <c r="P31" s="433">
        <v>0.417</v>
      </c>
      <c r="Q31" s="433">
        <v>0.484</v>
      </c>
      <c r="R31" s="433">
        <v>0.472</v>
      </c>
      <c r="S31" s="433">
        <v>0.516</v>
      </c>
      <c r="T31" s="433">
        <v>0.472</v>
      </c>
      <c r="U31" s="433">
        <v>0.476</v>
      </c>
      <c r="V31" s="433">
        <v>0.571</v>
      </c>
      <c r="W31" s="433">
        <v>0.564</v>
      </c>
      <c r="X31" s="433">
        <v>0.575</v>
      </c>
      <c r="Y31" s="433">
        <v>0.39</v>
      </c>
      <c r="Z31" s="433">
        <v>0.376</v>
      </c>
      <c r="AA31" s="433">
        <v>0.353</v>
      </c>
      <c r="AB31" s="433">
        <v>0.425</v>
      </c>
      <c r="AC31" s="433">
        <v>0.4</v>
      </c>
      <c r="AD31" s="433">
        <v>0.459</v>
      </c>
      <c r="AE31" s="433">
        <v>0.53</v>
      </c>
      <c r="AF31" s="433">
        <v>0.462</v>
      </c>
      <c r="AG31" s="433">
        <v>0.488</v>
      </c>
      <c r="AH31" s="433">
        <v>0.626462</v>
      </c>
      <c r="AI31" s="433">
        <v>0.649885</v>
      </c>
      <c r="AJ31" s="433">
        <v>0.67851</v>
      </c>
      <c r="AK31" s="460">
        <v>0.67851</v>
      </c>
      <c r="AL31" s="457">
        <v>-0.00273224043715847</v>
      </c>
      <c r="AM31" s="457">
        <v>0.0608081331503367</v>
      </c>
      <c r="AN31" s="457">
        <v>7.20179321343637E-5</v>
      </c>
    </row>
    <row r="32" spans="8:8">
      <c r="A32" s="218" t="s">
        <v>161</v>
      </c>
      <c r="B32" s="433">
        <v>0.0</v>
      </c>
      <c r="C32" s="433">
        <v>0.0</v>
      </c>
      <c r="D32" s="433">
        <v>0.0</v>
      </c>
      <c r="E32" s="433">
        <v>0.0</v>
      </c>
      <c r="F32" s="433">
        <v>0.0</v>
      </c>
      <c r="G32" s="433">
        <v>0.0</v>
      </c>
      <c r="H32" s="433">
        <v>0.0</v>
      </c>
      <c r="I32" s="433">
        <v>0.0</v>
      </c>
      <c r="J32" s="433">
        <v>0.0</v>
      </c>
      <c r="K32" s="433">
        <v>0.0</v>
      </c>
      <c r="L32" s="433">
        <v>0.0</v>
      </c>
      <c r="M32" s="433">
        <v>0.0</v>
      </c>
      <c r="N32" s="433">
        <v>0.0</v>
      </c>
      <c r="O32" s="433">
        <v>0.0</v>
      </c>
      <c r="P32" s="433">
        <v>0.0</v>
      </c>
      <c r="Q32" s="433">
        <v>0.0</v>
      </c>
      <c r="R32" s="433">
        <v>0.0</v>
      </c>
      <c r="S32" s="433">
        <v>0.0</v>
      </c>
      <c r="T32" s="433">
        <v>0.0</v>
      </c>
      <c r="U32" s="433">
        <v>0.0</v>
      </c>
      <c r="V32" s="433">
        <v>0.0</v>
      </c>
      <c r="W32" s="433">
        <v>0.0</v>
      </c>
      <c r="X32" s="433">
        <v>0.0</v>
      </c>
      <c r="Y32" s="433">
        <v>0.0</v>
      </c>
      <c r="Z32" s="433">
        <v>0.0</v>
      </c>
      <c r="AA32" s="433">
        <v>0.0</v>
      </c>
      <c r="AB32" s="433">
        <v>0.0</v>
      </c>
      <c r="AC32" s="433">
        <v>0.0</v>
      </c>
      <c r="AD32" s="433">
        <v>0.0</v>
      </c>
      <c r="AE32" s="433">
        <v>0.0</v>
      </c>
      <c r="AF32" s="433">
        <v>0.0</v>
      </c>
      <c r="AG32" s="433">
        <v>0.0</v>
      </c>
      <c r="AH32" s="433">
        <v>0.0</v>
      </c>
      <c r="AI32" s="433">
        <v>0.0</v>
      </c>
      <c r="AJ32" s="433">
        <v>0.0</v>
      </c>
      <c r="AK32" s="460">
        <v>0.0</v>
      </c>
      <c r="AL32" s="457">
        <v>0.0</v>
      </c>
      <c r="AM32" s="457">
        <v>0.0</v>
      </c>
      <c r="AN32" s="457">
        <v>0.0</v>
      </c>
    </row>
    <row r="33" spans="8:8">
      <c r="A33" s="218" t="s">
        <v>162</v>
      </c>
      <c r="B33" s="459">
        <v>0.0</v>
      </c>
      <c r="C33" s="459">
        <v>0.0</v>
      </c>
      <c r="D33" s="459">
        <v>0.0</v>
      </c>
      <c r="E33" s="459">
        <v>0.0</v>
      </c>
      <c r="F33" s="459">
        <v>0.0</v>
      </c>
      <c r="G33" s="459">
        <v>0.0</v>
      </c>
      <c r="H33" s="459">
        <v>0.0</v>
      </c>
      <c r="I33" s="459">
        <v>0.0</v>
      </c>
      <c r="J33" s="459">
        <v>0.0</v>
      </c>
      <c r="K33" s="459">
        <v>0.0</v>
      </c>
      <c r="L33" s="459">
        <v>0.0</v>
      </c>
      <c r="M33" s="459">
        <v>0.0</v>
      </c>
      <c r="N33" s="459">
        <v>0.0</v>
      </c>
      <c r="O33" s="459">
        <v>0.0</v>
      </c>
      <c r="P33" s="459">
        <v>0.0</v>
      </c>
      <c r="Q33" s="459">
        <v>0.0</v>
      </c>
      <c r="R33" s="459">
        <v>0.0</v>
      </c>
      <c r="S33" s="459">
        <v>0.0</v>
      </c>
      <c r="T33" s="459">
        <v>0.0</v>
      </c>
      <c r="U33" s="459">
        <v>0.0</v>
      </c>
      <c r="V33" s="459">
        <v>0.0</v>
      </c>
      <c r="W33" s="459">
        <v>0.0</v>
      </c>
      <c r="X33" s="459">
        <v>0.0</v>
      </c>
      <c r="Y33" s="459">
        <v>0.0</v>
      </c>
      <c r="Z33" s="459">
        <v>0.0</v>
      </c>
      <c r="AA33" s="459">
        <v>0.0</v>
      </c>
      <c r="AB33" s="459">
        <v>0.0</v>
      </c>
      <c r="AC33" s="459">
        <v>0.0</v>
      </c>
      <c r="AD33" s="459">
        <v>0.0</v>
      </c>
      <c r="AE33" s="459">
        <v>0.0</v>
      </c>
      <c r="AF33" s="459">
        <v>0.0</v>
      </c>
      <c r="AG33" s="459">
        <v>0.0</v>
      </c>
      <c r="AH33" s="459">
        <v>0.0</v>
      </c>
      <c r="AI33" s="459">
        <v>0.0</v>
      </c>
      <c r="AJ33" s="459">
        <v>0.0</v>
      </c>
      <c r="AK33" s="460">
        <v>0.0</v>
      </c>
      <c r="AL33" s="461">
        <v>0.0</v>
      </c>
      <c r="AM33" s="461">
        <v>0.0</v>
      </c>
      <c r="AN33" s="461">
        <v>0.0</v>
      </c>
    </row>
    <row r="34" spans="8:8">
      <c r="A34" s="218" t="s">
        <v>163</v>
      </c>
      <c r="B34" s="459">
        <v>8.3964</v>
      </c>
      <c r="C34" s="459">
        <v>8.899</v>
      </c>
      <c r="D34" s="459">
        <v>9.077</v>
      </c>
      <c r="E34" s="459">
        <v>9.039</v>
      </c>
      <c r="F34" s="459">
        <v>9.743</v>
      </c>
      <c r="G34" s="459">
        <v>10.4676</v>
      </c>
      <c r="H34" s="459">
        <v>11.345</v>
      </c>
      <c r="I34" s="459">
        <v>14.032</v>
      </c>
      <c r="J34" s="459">
        <v>15.989</v>
      </c>
      <c r="K34" s="459">
        <v>16.964</v>
      </c>
      <c r="L34" s="459">
        <v>18.71</v>
      </c>
      <c r="M34" s="459">
        <v>22.373</v>
      </c>
      <c r="N34" s="459">
        <v>24.783</v>
      </c>
      <c r="O34" s="459">
        <v>26.431</v>
      </c>
      <c r="P34" s="459">
        <v>26.203</v>
      </c>
      <c r="Q34" s="459">
        <v>29.185</v>
      </c>
      <c r="R34" s="459">
        <v>32.898</v>
      </c>
      <c r="S34" s="459">
        <v>35.074</v>
      </c>
      <c r="T34" s="459">
        <v>36.055</v>
      </c>
      <c r="U34" s="459">
        <v>36.896</v>
      </c>
      <c r="V34" s="459">
        <v>36.13</v>
      </c>
      <c r="W34" s="459">
        <v>35.737</v>
      </c>
      <c r="X34" s="459">
        <v>37.249</v>
      </c>
      <c r="Y34" s="459">
        <v>35.35</v>
      </c>
      <c r="Z34" s="459">
        <v>34.353</v>
      </c>
      <c r="AA34" s="459">
        <v>34.289</v>
      </c>
      <c r="AB34" s="459">
        <v>35.191</v>
      </c>
      <c r="AC34" s="459">
        <v>38.76</v>
      </c>
      <c r="AD34" s="459">
        <v>32.1557</v>
      </c>
      <c r="AE34" s="459">
        <v>30.1554</v>
      </c>
      <c r="AF34" s="459">
        <v>29.216</v>
      </c>
      <c r="AG34" s="459">
        <v>24.2052</v>
      </c>
      <c r="AH34" s="459">
        <v>22.0759</v>
      </c>
      <c r="AI34" s="459">
        <v>20.6429</v>
      </c>
      <c r="AJ34" s="459">
        <v>21.9324</v>
      </c>
      <c r="AK34" s="460">
        <v>18.9839665655384</v>
      </c>
      <c r="AL34" s="461">
        <v>-0.136797714594374</v>
      </c>
      <c r="AM34" s="461">
        <v>-0.0438805590984334</v>
      </c>
      <c r="AN34" s="461">
        <v>0.00201498285324899</v>
      </c>
    </row>
    <row r="35" spans="8:8">
      <c r="A35" s="54" t="s">
        <v>164</v>
      </c>
      <c r="B35" s="436">
        <v>8.4844</v>
      </c>
      <c r="C35" s="436">
        <v>8.986</v>
      </c>
      <c r="D35" s="436">
        <v>9.162</v>
      </c>
      <c r="E35" s="436">
        <v>9.127</v>
      </c>
      <c r="F35" s="436">
        <v>9.807</v>
      </c>
      <c r="G35" s="436">
        <v>10.5326</v>
      </c>
      <c r="H35" s="436">
        <v>11.439</v>
      </c>
      <c r="I35" s="436">
        <v>14.115</v>
      </c>
      <c r="J35" s="436">
        <v>16.085</v>
      </c>
      <c r="K35" s="436">
        <v>17.059</v>
      </c>
      <c r="L35" s="436">
        <v>18.801</v>
      </c>
      <c r="M35" s="436">
        <v>22.465</v>
      </c>
      <c r="N35" s="436">
        <v>24.879</v>
      </c>
      <c r="O35" s="436">
        <v>26.543</v>
      </c>
      <c r="P35" s="436">
        <v>26.62</v>
      </c>
      <c r="Q35" s="436">
        <v>29.669</v>
      </c>
      <c r="R35" s="436">
        <v>33.37</v>
      </c>
      <c r="S35" s="436">
        <v>35.59</v>
      </c>
      <c r="T35" s="436">
        <v>36.527</v>
      </c>
      <c r="U35" s="436">
        <v>37.372</v>
      </c>
      <c r="V35" s="436">
        <v>36.701</v>
      </c>
      <c r="W35" s="436">
        <v>36.301</v>
      </c>
      <c r="X35" s="436">
        <v>37.824</v>
      </c>
      <c r="Y35" s="436">
        <v>35.74</v>
      </c>
      <c r="Z35" s="436">
        <v>34.729</v>
      </c>
      <c r="AA35" s="436">
        <v>34.642</v>
      </c>
      <c r="AB35" s="436">
        <v>35.616</v>
      </c>
      <c r="AC35" s="436">
        <v>39.16</v>
      </c>
      <c r="AD35" s="436">
        <v>32.6147</v>
      </c>
      <c r="AE35" s="436">
        <v>30.6854</v>
      </c>
      <c r="AF35" s="436">
        <v>29.678</v>
      </c>
      <c r="AG35" s="436">
        <v>24.6932</v>
      </c>
      <c r="AH35" s="436">
        <v>22.702362</v>
      </c>
      <c r="AI35" s="436">
        <v>21.292785</v>
      </c>
      <c r="AJ35" s="436">
        <v>22.61091</v>
      </c>
      <c r="AK35" s="436">
        <v>19.6624765655384</v>
      </c>
      <c r="AL35" s="458">
        <v>-0.132774667097816</v>
      </c>
      <c r="AM35" s="458">
        <v>-0.0420064693062155</v>
      </c>
      <c r="AN35" s="458">
        <v>0.00208700078538335</v>
      </c>
    </row>
    <row r="36" spans="8:8">
      <c r="A36" s="218"/>
      <c r="B36" s="459"/>
      <c r="C36" s="459"/>
      <c r="D36" s="459"/>
      <c r="E36" s="459"/>
      <c r="F36" s="459"/>
      <c r="G36" s="459"/>
      <c r="H36" s="459"/>
      <c r="I36" s="459"/>
      <c r="J36" s="459"/>
      <c r="K36" s="459"/>
      <c r="L36" s="459"/>
      <c r="M36" s="459"/>
      <c r="N36" s="459"/>
      <c r="O36" s="459"/>
      <c r="P36" s="459"/>
      <c r="Q36" s="459"/>
      <c r="R36" s="459"/>
      <c r="S36" s="459"/>
      <c r="T36" s="459"/>
      <c r="U36" s="459"/>
      <c r="V36" s="459"/>
      <c r="W36" s="459"/>
      <c r="X36" s="459"/>
      <c r="Y36" s="459"/>
      <c r="Z36" s="459"/>
      <c r="AA36" s="459"/>
      <c r="AB36" s="459"/>
      <c r="AC36" s="459"/>
      <c r="AD36" s="459"/>
      <c r="AE36" s="459"/>
      <c r="AF36" s="459"/>
      <c r="AG36" s="459"/>
      <c r="AH36" s="459"/>
      <c r="AI36" s="459"/>
      <c r="AJ36" s="459"/>
      <c r="AK36" s="460"/>
      <c r="AL36" s="461"/>
      <c r="AM36" s="461"/>
      <c r="AN36" s="461"/>
    </row>
    <row r="37" spans="8:8">
      <c r="A37" s="218" t="s">
        <v>166</v>
      </c>
      <c r="B37" s="459">
        <v>0.0</v>
      </c>
      <c r="C37" s="459">
        <v>0.0</v>
      </c>
      <c r="D37" s="459">
        <v>0.0</v>
      </c>
      <c r="E37" s="459">
        <v>0.0</v>
      </c>
      <c r="F37" s="459">
        <v>0.0</v>
      </c>
      <c r="G37" s="459">
        <v>0.0</v>
      </c>
      <c r="H37" s="459">
        <v>0.0</v>
      </c>
      <c r="I37" s="459">
        <v>0.0</v>
      </c>
      <c r="J37" s="459">
        <v>0.0</v>
      </c>
      <c r="K37" s="459">
        <v>0.0</v>
      </c>
      <c r="L37" s="459">
        <v>0.0</v>
      </c>
      <c r="M37" s="459">
        <v>0.0</v>
      </c>
      <c r="N37" s="459">
        <v>0.0</v>
      </c>
      <c r="O37" s="459">
        <v>0.0</v>
      </c>
      <c r="P37" s="459">
        <v>0.0</v>
      </c>
      <c r="Q37" s="459">
        <v>0.0</v>
      </c>
      <c r="R37" s="459">
        <v>0.0</v>
      </c>
      <c r="S37" s="459">
        <v>0.0</v>
      </c>
      <c r="T37" s="459">
        <v>0.0</v>
      </c>
      <c r="U37" s="459">
        <v>0.0</v>
      </c>
      <c r="V37" s="459">
        <v>0.0</v>
      </c>
      <c r="W37" s="459">
        <v>0.0</v>
      </c>
      <c r="X37" s="459">
        <v>0.0</v>
      </c>
      <c r="Y37" s="459">
        <v>0.0</v>
      </c>
      <c r="Z37" s="459">
        <v>0.0</v>
      </c>
      <c r="AA37" s="459">
        <v>0.0</v>
      </c>
      <c r="AB37" s="459">
        <v>0.0</v>
      </c>
      <c r="AC37" s="459">
        <v>0.0</v>
      </c>
      <c r="AD37" s="459">
        <v>0.0</v>
      </c>
      <c r="AE37" s="459">
        <v>0.0</v>
      </c>
      <c r="AF37" s="459">
        <v>0.0</v>
      </c>
      <c r="AG37" s="459">
        <v>0.0</v>
      </c>
      <c r="AH37" s="459">
        <v>0.0</v>
      </c>
      <c r="AI37" s="459">
        <v>0.0</v>
      </c>
      <c r="AJ37" s="459">
        <v>0.0</v>
      </c>
      <c r="AK37" s="460">
        <v>0.0</v>
      </c>
      <c r="AL37" s="461">
        <v>0.0</v>
      </c>
      <c r="AM37" s="461">
        <v>0.0</v>
      </c>
      <c r="AN37" s="461">
        <v>0.0</v>
      </c>
    </row>
    <row r="38" spans="8:8">
      <c r="A38" s="218" t="s">
        <v>168</v>
      </c>
      <c r="B38" s="459">
        <v>135.403</v>
      </c>
      <c r="C38" s="459">
        <v>135.988</v>
      </c>
      <c r="D38" s="459">
        <v>142.773</v>
      </c>
      <c r="E38" s="459">
        <v>143.032</v>
      </c>
      <c r="F38" s="459">
        <v>148.462</v>
      </c>
      <c r="G38" s="459">
        <v>155.926</v>
      </c>
      <c r="H38" s="459">
        <v>155.388</v>
      </c>
      <c r="I38" s="459">
        <v>156.71699970017</v>
      </c>
      <c r="J38" s="459">
        <v>165.959999909187</v>
      </c>
      <c r="K38" s="459">
        <v>169.402000236042</v>
      </c>
      <c r="L38" s="459">
        <v>173.551000609875</v>
      </c>
      <c r="M38" s="459">
        <v>184.718000051247</v>
      </c>
      <c r="N38" s="459">
        <v>192.869000090697</v>
      </c>
      <c r="O38" s="459">
        <v>187.527000522766</v>
      </c>
      <c r="P38" s="459">
        <v>186.662000207898</v>
      </c>
      <c r="Q38" s="459">
        <v>193.239200039378</v>
      </c>
      <c r="R38" s="459">
        <v>195.299100383664</v>
      </c>
      <c r="S38" s="459">
        <v>204.016300533907</v>
      </c>
      <c r="T38" s="459">
        <v>217.32817895719</v>
      </c>
      <c r="U38" s="459">
        <v>226.202212257335</v>
      </c>
      <c r="V38" s="459">
        <v>228.890166652607</v>
      </c>
      <c r="W38" s="459">
        <v>237.471744377561</v>
      </c>
      <c r="X38" s="459">
        <v>244.615841327811</v>
      </c>
      <c r="Y38" s="459">
        <v>240.527641491489</v>
      </c>
      <c r="Z38" s="459">
        <v>231.999193150915</v>
      </c>
      <c r="AA38" s="459">
        <v>240.513900374916</v>
      </c>
      <c r="AB38" s="459">
        <v>241.493933760577</v>
      </c>
      <c r="AC38" s="459">
        <v>236.715484271668</v>
      </c>
      <c r="AD38" s="459">
        <v>230.688429910796</v>
      </c>
      <c r="AE38" s="459">
        <v>226.638840361364</v>
      </c>
      <c r="AF38" s="459">
        <v>220.22230604525</v>
      </c>
      <c r="AG38" s="459">
        <v>220.211001485663</v>
      </c>
      <c r="AH38" s="459">
        <v>223.71314251192</v>
      </c>
      <c r="AI38" s="459">
        <v>225.666245037116</v>
      </c>
      <c r="AJ38" s="459">
        <v>218.207380559096</v>
      </c>
      <c r="AK38" s="460">
        <v>202.405267295759</v>
      </c>
      <c r="AL38" s="461">
        <v>-0.0749522453247495</v>
      </c>
      <c r="AM38" s="461">
        <v>-0.00611005684652999</v>
      </c>
      <c r="AN38" s="461">
        <v>0.021483557801276</v>
      </c>
    </row>
    <row r="39" spans="8:8">
      <c r="A39" s="218" t="s">
        <v>216</v>
      </c>
      <c r="B39" s="459">
        <v>4.11133614082617</v>
      </c>
      <c r="C39" s="459">
        <v>6.09025011160849</v>
      </c>
      <c r="D39" s="459">
        <v>9.45447593733532</v>
      </c>
      <c r="E39" s="459">
        <v>9.416726293727</v>
      </c>
      <c r="F39" s="459">
        <v>8.74862774074846</v>
      </c>
      <c r="G39" s="459">
        <v>8.74753544238144</v>
      </c>
      <c r="H39" s="459">
        <v>9.3979777319263</v>
      </c>
      <c r="I39" s="459">
        <v>8.70340754785323</v>
      </c>
      <c r="J39" s="459">
        <v>10.0024054432103</v>
      </c>
      <c r="K39" s="459">
        <v>10.3967305863726</v>
      </c>
      <c r="L39" s="459">
        <v>13.3381637223615</v>
      </c>
      <c r="M39" s="459">
        <v>12.5763056608409</v>
      </c>
      <c r="N39" s="459">
        <v>13.1787642526451</v>
      </c>
      <c r="O39" s="459">
        <v>14.172961581606</v>
      </c>
      <c r="P39" s="459">
        <v>13.1337152116064</v>
      </c>
      <c r="Q39" s="459">
        <v>14.974383915676</v>
      </c>
      <c r="R39" s="459">
        <v>19.132059792176</v>
      </c>
      <c r="S39" s="459">
        <v>18.8813783749199</v>
      </c>
      <c r="T39" s="459">
        <v>17.6872981943274</v>
      </c>
      <c r="U39" s="459">
        <v>18.9923794720836</v>
      </c>
      <c r="V39" s="459">
        <v>19.9219010970627</v>
      </c>
      <c r="W39" s="459">
        <v>18.4296873679262</v>
      </c>
      <c r="X39" s="459">
        <v>17.854572916532</v>
      </c>
      <c r="Y39" s="459">
        <v>16.9636770831947</v>
      </c>
      <c r="Z39" s="459">
        <v>15.7063950831947</v>
      </c>
      <c r="AA39" s="459">
        <v>16.8209790831947</v>
      </c>
      <c r="AB39" s="459">
        <v>18.4650747776338</v>
      </c>
      <c r="AC39" s="459">
        <v>18.7968797776338</v>
      </c>
      <c r="AD39" s="459">
        <v>20.6977977776338</v>
      </c>
      <c r="AE39" s="459">
        <v>25.2330908242145</v>
      </c>
      <c r="AF39" s="459">
        <v>26.7889229090909</v>
      </c>
      <c r="AG39" s="459">
        <v>26.6452896377273</v>
      </c>
      <c r="AH39" s="459">
        <v>28.3614396353089</v>
      </c>
      <c r="AI39" s="459">
        <v>33.1622779408544</v>
      </c>
      <c r="AJ39" s="459">
        <v>37.500931725474</v>
      </c>
      <c r="AK39" s="460">
        <v>33.6243219216117</v>
      </c>
      <c r="AL39" s="461">
        <v>-0.105823491665217</v>
      </c>
      <c r="AM39" s="461">
        <v>0.0909291691912852</v>
      </c>
      <c r="AN39" s="461">
        <v>0.00356892917453631</v>
      </c>
    </row>
    <row r="40" spans="8:8">
      <c r="A40" s="54" t="s">
        <v>174</v>
      </c>
      <c r="B40" s="436">
        <v>139.514336140826</v>
      </c>
      <c r="C40" s="436">
        <v>142.078250111608</v>
      </c>
      <c r="D40" s="436">
        <v>152.227475937335</v>
      </c>
      <c r="E40" s="436">
        <v>152.448726293727</v>
      </c>
      <c r="F40" s="436">
        <v>157.210627740748</v>
      </c>
      <c r="G40" s="436">
        <v>164.673535442381</v>
      </c>
      <c r="H40" s="436">
        <v>164.785977731926</v>
      </c>
      <c r="I40" s="436">
        <v>165.420407248024</v>
      </c>
      <c r="J40" s="436">
        <v>175.962405352397</v>
      </c>
      <c r="K40" s="436">
        <v>179.798730822415</v>
      </c>
      <c r="L40" s="436">
        <v>186.889164332236</v>
      </c>
      <c r="M40" s="436">
        <v>197.294305712088</v>
      </c>
      <c r="N40" s="436">
        <v>206.047764343342</v>
      </c>
      <c r="O40" s="436">
        <v>201.699962104372</v>
      </c>
      <c r="P40" s="436">
        <v>199.795715419505</v>
      </c>
      <c r="Q40" s="436">
        <v>208.213583955054</v>
      </c>
      <c r="R40" s="436">
        <v>214.43116017584</v>
      </c>
      <c r="S40" s="436">
        <v>222.897678908827</v>
      </c>
      <c r="T40" s="436">
        <v>235.015477151517</v>
      </c>
      <c r="U40" s="436">
        <v>245.194591729419</v>
      </c>
      <c r="V40" s="436">
        <v>248.81206774967</v>
      </c>
      <c r="W40" s="436">
        <v>255.901431745488</v>
      </c>
      <c r="X40" s="436">
        <v>262.470414244343</v>
      </c>
      <c r="Y40" s="436">
        <v>257.491318574684</v>
      </c>
      <c r="Z40" s="436">
        <v>247.70558823411</v>
      </c>
      <c r="AA40" s="436">
        <v>257.33487945811</v>
      </c>
      <c r="AB40" s="436">
        <v>259.959008538211</v>
      </c>
      <c r="AC40" s="436">
        <v>255.512364049302</v>
      </c>
      <c r="AD40" s="436">
        <v>251.38622768843</v>
      </c>
      <c r="AE40" s="436">
        <v>251.871931185578</v>
      </c>
      <c r="AF40" s="436">
        <v>247.011228954341</v>
      </c>
      <c r="AG40" s="436">
        <v>246.85629112339</v>
      </c>
      <c r="AH40" s="436">
        <v>252.074582147229</v>
      </c>
      <c r="AI40" s="436">
        <v>258.82852297797</v>
      </c>
      <c r="AJ40" s="436">
        <v>255.708312284571</v>
      </c>
      <c r="AK40" s="436">
        <v>236.029589217371</v>
      </c>
      <c r="AL40" s="458">
        <v>-0.0794796714805555</v>
      </c>
      <c r="AM40" s="458">
        <v>0.00318470974607643</v>
      </c>
      <c r="AN40" s="458">
        <v>0.0250524869758123</v>
      </c>
    </row>
    <row r="41" spans="8:8">
      <c r="A41" s="218"/>
      <c r="B41" s="433"/>
      <c r="C41" s="433"/>
      <c r="D41" s="433"/>
      <c r="E41" s="433"/>
      <c r="F41" s="433"/>
      <c r="G41" s="433"/>
      <c r="H41" s="433"/>
      <c r="I41" s="433"/>
      <c r="J41" s="433"/>
      <c r="K41" s="433"/>
      <c r="L41" s="433"/>
      <c r="M41" s="433"/>
      <c r="N41" s="433"/>
      <c r="O41" s="433"/>
      <c r="P41" s="433"/>
      <c r="Q41" s="433"/>
      <c r="R41" s="433"/>
      <c r="S41" s="433"/>
      <c r="T41" s="433"/>
      <c r="U41" s="433"/>
      <c r="V41" s="433"/>
      <c r="W41" s="433"/>
      <c r="X41" s="433"/>
      <c r="Y41" s="433"/>
      <c r="Z41" s="433"/>
      <c r="AA41" s="433"/>
      <c r="AB41" s="433"/>
      <c r="AC41" s="433"/>
      <c r="AD41" s="433"/>
      <c r="AE41" s="433"/>
      <c r="AF41" s="433"/>
      <c r="AG41" s="433"/>
      <c r="AH41" s="433"/>
      <c r="AI41" s="433"/>
      <c r="AJ41" s="433"/>
      <c r="AK41" s="460"/>
      <c r="AL41" s="457"/>
      <c r="AM41" s="457"/>
      <c r="AN41" s="457"/>
    </row>
    <row r="42" spans="8:8">
      <c r="A42" s="218" t="s">
        <v>175</v>
      </c>
      <c r="B42" s="433">
        <v>89.374</v>
      </c>
      <c r="C42" s="433">
        <v>92.587</v>
      </c>
      <c r="D42" s="433">
        <v>100.348</v>
      </c>
      <c r="E42" s="433">
        <v>105.998</v>
      </c>
      <c r="F42" s="433">
        <v>113.56</v>
      </c>
      <c r="G42" s="433">
        <v>123.363</v>
      </c>
      <c r="H42" s="433">
        <v>127.22155</v>
      </c>
      <c r="I42" s="433">
        <v>130.0024</v>
      </c>
      <c r="J42" s="433">
        <v>133.2774</v>
      </c>
      <c r="K42" s="433">
        <v>136.8941</v>
      </c>
      <c r="L42" s="433">
        <v>141.93535</v>
      </c>
      <c r="M42" s="433">
        <v>148.4309</v>
      </c>
      <c r="N42" s="433">
        <v>157.47385</v>
      </c>
      <c r="O42" s="433">
        <v>165.9459</v>
      </c>
      <c r="P42" s="433">
        <v>171.1614</v>
      </c>
      <c r="Q42" s="433">
        <v>180.26025</v>
      </c>
      <c r="R42" s="433">
        <v>179.87735</v>
      </c>
      <c r="S42" s="433">
        <v>171.8623</v>
      </c>
      <c r="T42" s="433">
        <v>173.606</v>
      </c>
      <c r="U42" s="433">
        <v>178.9607</v>
      </c>
      <c r="V42" s="433">
        <v>182.97535</v>
      </c>
      <c r="W42" s="433">
        <v>185.76435</v>
      </c>
      <c r="X42" s="433">
        <v>185.48615</v>
      </c>
      <c r="Y42" s="433">
        <v>184.23995</v>
      </c>
      <c r="Z42" s="433">
        <v>182.02235</v>
      </c>
      <c r="AA42" s="433">
        <v>176.01985</v>
      </c>
      <c r="AB42" s="433">
        <v>171.9845</v>
      </c>
      <c r="AC42" s="433">
        <v>165.38415</v>
      </c>
      <c r="AD42" s="433">
        <v>155.4474</v>
      </c>
      <c r="AE42" s="433">
        <v>155.22915</v>
      </c>
      <c r="AF42" s="433">
        <v>162.202505306004</v>
      </c>
      <c r="AG42" s="433">
        <v>162.356506924664</v>
      </c>
      <c r="AH42" s="433">
        <v>159.168673085346</v>
      </c>
      <c r="AI42" s="433">
        <v>156.555544830198</v>
      </c>
      <c r="AJ42" s="433">
        <v>149.84061117562</v>
      </c>
      <c r="AK42" s="460">
        <v>142.93494811153</v>
      </c>
      <c r="AL42" s="457">
        <v>-0.0486930455766206</v>
      </c>
      <c r="AM42" s="457">
        <v>-0.0192676931419683</v>
      </c>
      <c r="AN42" s="457">
        <v>0.0151713009280998</v>
      </c>
    </row>
    <row r="43" spans="8:8">
      <c r="A43" s="218" t="s">
        <v>177</v>
      </c>
      <c r="B43" s="433">
        <v>260.645443</v>
      </c>
      <c r="C43" s="433">
        <v>299.6103564</v>
      </c>
      <c r="D43" s="433">
        <v>339.8617198</v>
      </c>
      <c r="E43" s="433">
        <v>373.6529812</v>
      </c>
      <c r="F43" s="433">
        <v>405.0600158</v>
      </c>
      <c r="G43" s="433">
        <v>441.25100719798</v>
      </c>
      <c r="H43" s="433">
        <v>498.433957490909</v>
      </c>
      <c r="I43" s="433">
        <v>567.329609468687</v>
      </c>
      <c r="J43" s="433">
        <v>589.228471987879</v>
      </c>
      <c r="K43" s="433">
        <v>693.408396616162</v>
      </c>
      <c r="L43" s="433">
        <v>741.885900783838</v>
      </c>
      <c r="M43" s="433">
        <v>824.184107606061</v>
      </c>
      <c r="N43" s="433">
        <v>867.02651800202</v>
      </c>
      <c r="O43" s="433">
        <v>891.674139044445</v>
      </c>
      <c r="P43" s="433">
        <v>969.684432426263</v>
      </c>
      <c r="Q43" s="433">
        <v>1060.2594138101</v>
      </c>
      <c r="R43" s="433">
        <v>1129.14250048081</v>
      </c>
      <c r="S43" s="433">
        <v>1282.56749846263</v>
      </c>
      <c r="T43" s="433">
        <v>1519.96813570303</v>
      </c>
      <c r="U43" s="433">
        <v>1722.42122222222</v>
      </c>
      <c r="V43" s="433">
        <v>1980.14793939394</v>
      </c>
      <c r="W43" s="433">
        <v>2302.42118181818</v>
      </c>
      <c r="X43" s="433">
        <v>2656.70170707071</v>
      </c>
      <c r="Y43" s="433">
        <v>2708.913</v>
      </c>
      <c r="Z43" s="433">
        <v>2911.5204221668</v>
      </c>
      <c r="AA43" s="433">
        <v>3233.59935</v>
      </c>
      <c r="AB43" s="433">
        <v>3690.8661</v>
      </c>
      <c r="AC43" s="433">
        <v>3748.1943108</v>
      </c>
      <c r="AD43" s="433">
        <v>4077.3667421</v>
      </c>
      <c r="AE43" s="433">
        <v>4203.05879</v>
      </c>
      <c r="AF43" s="433">
        <v>4046.16766</v>
      </c>
      <c r="AG43" s="433">
        <v>4156.350123</v>
      </c>
      <c r="AH43" s="433">
        <v>4430.02973778947</v>
      </c>
      <c r="AI43" s="433">
        <v>4763.245667</v>
      </c>
      <c r="AJ43" s="433">
        <v>4849.697651</v>
      </c>
      <c r="AK43" s="460">
        <v>4917.7198046493</v>
      </c>
      <c r="AL43" s="457">
        <v>0.011255497696679</v>
      </c>
      <c r="AM43" s="457">
        <v>0.0523482478801909</v>
      </c>
      <c r="AN43" s="457">
        <v>0.521973163471503</v>
      </c>
    </row>
    <row r="44" spans="8:8">
      <c r="A44" s="218" t="s">
        <v>179</v>
      </c>
      <c r="B44" s="433">
        <v>116.039</v>
      </c>
      <c r="C44" s="433">
        <v>129.902</v>
      </c>
      <c r="D44" s="433">
        <v>152.8</v>
      </c>
      <c r="E44" s="433">
        <v>164.676</v>
      </c>
      <c r="F44" s="433">
        <v>184.975</v>
      </c>
      <c r="G44" s="433">
        <v>191.633</v>
      </c>
      <c r="H44" s="433">
        <v>214.118</v>
      </c>
      <c r="I44" s="433">
        <v>229.412</v>
      </c>
      <c r="J44" s="433">
        <v>252.784</v>
      </c>
      <c r="K44" s="433">
        <v>264.609</v>
      </c>
      <c r="L44" s="433">
        <v>296.292</v>
      </c>
      <c r="M44" s="433">
        <v>312.234</v>
      </c>
      <c r="N44" s="433">
        <v>325.827</v>
      </c>
      <c r="O44" s="433">
        <v>336.484</v>
      </c>
      <c r="P44" s="433">
        <v>365.436</v>
      </c>
      <c r="Q44" s="433">
        <v>390.233</v>
      </c>
      <c r="R44" s="433">
        <v>408.291</v>
      </c>
      <c r="S44" s="433">
        <v>426.701</v>
      </c>
      <c r="T44" s="433">
        <v>441.472</v>
      </c>
      <c r="U44" s="433">
        <v>463.005</v>
      </c>
      <c r="V44" s="433">
        <v>478.485</v>
      </c>
      <c r="W44" s="433">
        <v>505.464569781602</v>
      </c>
      <c r="X44" s="433">
        <v>533.26517</v>
      </c>
      <c r="Y44" s="433">
        <v>573.1229875</v>
      </c>
      <c r="Z44" s="433">
        <v>611.1145775</v>
      </c>
      <c r="AA44" s="433">
        <v>642.9701325</v>
      </c>
      <c r="AB44" s="433">
        <v>701.25486</v>
      </c>
      <c r="AC44" s="433">
        <v>787.130205</v>
      </c>
      <c r="AD44" s="433">
        <v>847.968801181202</v>
      </c>
      <c r="AE44" s="433">
        <v>949.93075836272</v>
      </c>
      <c r="AF44" s="433">
        <v>1006.55462953333</v>
      </c>
      <c r="AG44" s="433">
        <v>1073.60417766562</v>
      </c>
      <c r="AH44" s="433">
        <v>1115.23659855554</v>
      </c>
      <c r="AI44" s="433">
        <v>1198.86085035869</v>
      </c>
      <c r="AJ44" s="433">
        <v>1184.53421752296</v>
      </c>
      <c r="AK44" s="460">
        <v>1125.21510002888</v>
      </c>
      <c r="AL44" s="457">
        <v>-0.0526734262023766</v>
      </c>
      <c r="AM44" s="457">
        <v>0.0684211996424076</v>
      </c>
      <c r="AN44" s="457">
        <v>0.119431791293335</v>
      </c>
    </row>
    <row r="45" spans="8:8">
      <c r="A45" s="218" t="s">
        <v>180</v>
      </c>
      <c r="B45" s="433">
        <v>5.21196160333235</v>
      </c>
      <c r="C45" s="433">
        <v>5.34905328937226</v>
      </c>
      <c r="D45" s="433">
        <v>6.1831374635193</v>
      </c>
      <c r="E45" s="433">
        <v>7.57640393193719</v>
      </c>
      <c r="F45" s="433">
        <v>8.50891961265801</v>
      </c>
      <c r="G45" s="433">
        <v>9.76802</v>
      </c>
      <c r="H45" s="433">
        <v>11.04635</v>
      </c>
      <c r="I45" s="433">
        <v>11.36168</v>
      </c>
      <c r="J45" s="433">
        <v>10.68136</v>
      </c>
      <c r="K45" s="433">
        <v>12.80518</v>
      </c>
      <c r="L45" s="433">
        <v>14.36661</v>
      </c>
      <c r="M45" s="433">
        <v>16.67061</v>
      </c>
      <c r="N45" s="433">
        <v>20.47273</v>
      </c>
      <c r="O45" s="433">
        <v>22.43653</v>
      </c>
      <c r="P45" s="433">
        <v>26.3349</v>
      </c>
      <c r="Q45" s="433">
        <v>34.002</v>
      </c>
      <c r="R45" s="433">
        <v>37.713</v>
      </c>
      <c r="S45" s="433">
        <v>42.929</v>
      </c>
      <c r="T45" s="433">
        <v>46.459</v>
      </c>
      <c r="U45" s="433">
        <v>48.211</v>
      </c>
      <c r="V45" s="433">
        <v>51.825</v>
      </c>
      <c r="W45" s="433">
        <v>58.667</v>
      </c>
      <c r="X45" s="433">
        <v>63.902</v>
      </c>
      <c r="Y45" s="433">
        <v>61.49334</v>
      </c>
      <c r="Z45" s="433">
        <v>65.91335</v>
      </c>
      <c r="AA45" s="433">
        <v>68.47707</v>
      </c>
      <c r="AB45" s="433">
        <v>81.08997</v>
      </c>
      <c r="AC45" s="433">
        <v>102.16626</v>
      </c>
      <c r="AD45" s="433">
        <v>111.25151</v>
      </c>
      <c r="AE45" s="433">
        <v>119.53201</v>
      </c>
      <c r="AF45" s="433">
        <v>124.65749</v>
      </c>
      <c r="AG45" s="433">
        <v>135.38033</v>
      </c>
      <c r="AH45" s="433">
        <v>147.96445</v>
      </c>
      <c r="AI45" s="433">
        <v>160.01287</v>
      </c>
      <c r="AJ45" s="433">
        <v>174.493</v>
      </c>
      <c r="AK45" s="460">
        <v>180.868959754</v>
      </c>
      <c r="AL45" s="457">
        <v>0.0337078408207396</v>
      </c>
      <c r="AM45" s="457">
        <v>0.102250900870115</v>
      </c>
      <c r="AN45" s="457">
        <v>0.0191976661637655</v>
      </c>
    </row>
    <row r="46" spans="8:8">
      <c r="A46" s="218" t="s">
        <v>181</v>
      </c>
      <c r="B46" s="433">
        <v>99.3341258471733</v>
      </c>
      <c r="C46" s="433">
        <v>98.7742802887136</v>
      </c>
      <c r="D46" s="433">
        <v>107.333188481865</v>
      </c>
      <c r="E46" s="433">
        <v>112.197764675079</v>
      </c>
      <c r="F46" s="433">
        <v>116.866433692525</v>
      </c>
      <c r="G46" s="433">
        <v>119.284435976538</v>
      </c>
      <c r="H46" s="433">
        <v>125.571951148508</v>
      </c>
      <c r="I46" s="433">
        <v>131.974609455876</v>
      </c>
      <c r="J46" s="433">
        <v>140.230306888398</v>
      </c>
      <c r="K46" s="433">
        <v>156.847143686286</v>
      </c>
      <c r="L46" s="433">
        <v>168.6007959874</v>
      </c>
      <c r="M46" s="433">
        <v>178.444337659455</v>
      </c>
      <c r="N46" s="433">
        <v>188.135038713597</v>
      </c>
      <c r="O46" s="433">
        <v>192.232286803558</v>
      </c>
      <c r="P46" s="433">
        <v>211.612937277913</v>
      </c>
      <c r="Q46" s="433">
        <v>233.878889988741</v>
      </c>
      <c r="R46" s="433">
        <v>249.179062786178</v>
      </c>
      <c r="S46" s="433">
        <v>260.119859710268</v>
      </c>
      <c r="T46" s="433">
        <v>287.962868716877</v>
      </c>
      <c r="U46" s="433">
        <v>291.091596884284</v>
      </c>
      <c r="V46" s="433">
        <v>315.135000316218</v>
      </c>
      <c r="W46" s="433">
        <v>307.492541030902</v>
      </c>
      <c r="X46" s="433">
        <v>313.011361201882</v>
      </c>
      <c r="Y46" s="433">
        <v>330.968154292881</v>
      </c>
      <c r="Z46" s="433">
        <v>309.613118454343</v>
      </c>
      <c r="AA46" s="433">
        <v>312.740003592127</v>
      </c>
      <c r="AB46" s="433">
        <v>281.577106508621</v>
      </c>
      <c r="AC46" s="433">
        <v>330.798435062306</v>
      </c>
      <c r="AD46" s="433">
        <v>359.245969202131</v>
      </c>
      <c r="AE46" s="433">
        <v>353.086407407738</v>
      </c>
      <c r="AF46" s="433">
        <v>346.686842823528</v>
      </c>
      <c r="AG46" s="433">
        <v>322.888663589914</v>
      </c>
      <c r="AH46" s="433">
        <v>320.08299828116</v>
      </c>
      <c r="AI46" s="433">
        <v>314.47774412812</v>
      </c>
      <c r="AJ46" s="433">
        <v>307.21383378</v>
      </c>
      <c r="AK46" s="460">
        <v>298.797375112667</v>
      </c>
      <c r="AL46" s="457">
        <v>-0.0300534804195854</v>
      </c>
      <c r="AM46" s="457">
        <v>-7.77645575920638E-4</v>
      </c>
      <c r="AN46" s="457">
        <v>0.0317147412459507</v>
      </c>
    </row>
    <row r="47" spans="8:8">
      <c r="A47" s="218" t="s">
        <v>182</v>
      </c>
      <c r="B47" s="459">
        <v>0.0</v>
      </c>
      <c r="C47" s="459">
        <v>0.0</v>
      </c>
      <c r="D47" s="459">
        <v>0.0</v>
      </c>
      <c r="E47" s="459">
        <v>0.257</v>
      </c>
      <c r="F47" s="459">
        <v>2.171</v>
      </c>
      <c r="G47" s="459">
        <v>2.932</v>
      </c>
      <c r="H47" s="459">
        <v>3.473</v>
      </c>
      <c r="I47" s="459">
        <v>3.837</v>
      </c>
      <c r="J47" s="459">
        <v>3.88</v>
      </c>
      <c r="K47" s="459">
        <v>4.081</v>
      </c>
      <c r="L47" s="459">
        <v>3.974</v>
      </c>
      <c r="M47" s="459">
        <v>4.177</v>
      </c>
      <c r="N47" s="459">
        <v>2.46</v>
      </c>
      <c r="O47" s="459">
        <v>3.655</v>
      </c>
      <c r="P47" s="459">
        <v>4.522</v>
      </c>
      <c r="Q47" s="459">
        <v>4.038</v>
      </c>
      <c r="R47" s="459">
        <v>6.238</v>
      </c>
      <c r="S47" s="459">
        <v>9.559</v>
      </c>
      <c r="T47" s="459">
        <v>13.435</v>
      </c>
      <c r="U47" s="459">
        <v>22.627</v>
      </c>
      <c r="V47" s="459">
        <v>25.231</v>
      </c>
      <c r="W47" s="459">
        <v>26.626</v>
      </c>
      <c r="X47" s="459">
        <v>30.856</v>
      </c>
      <c r="Y47" s="459">
        <v>31.029</v>
      </c>
      <c r="Z47" s="459">
        <v>37.644</v>
      </c>
      <c r="AA47" s="459">
        <v>49.401</v>
      </c>
      <c r="AB47" s="459">
        <v>52.302</v>
      </c>
      <c r="AC47" s="459">
        <v>55.615</v>
      </c>
      <c r="AD47" s="459">
        <v>53.66336</v>
      </c>
      <c r="AE47" s="459">
        <v>55.827</v>
      </c>
      <c r="AF47" s="459">
        <v>63.474</v>
      </c>
      <c r="AG47" s="459">
        <v>69.153</v>
      </c>
      <c r="AH47" s="459">
        <v>68.866</v>
      </c>
      <c r="AI47" s="459">
        <v>77.286</v>
      </c>
      <c r="AJ47" s="459">
        <v>75.265748</v>
      </c>
      <c r="AK47" s="460">
        <v>89.6016285175848</v>
      </c>
      <c r="AL47" s="461">
        <v>0.187217528548494</v>
      </c>
      <c r="AM47" s="461">
        <v>0.0717417811585923</v>
      </c>
      <c r="AN47" s="461">
        <v>0.00951043315751851</v>
      </c>
    </row>
    <row r="48" spans="8:8" s="47" ht="10.2" customFormat="1">
      <c r="A48" s="218" t="s">
        <v>187</v>
      </c>
      <c r="B48" s="459">
        <v>24.687149</v>
      </c>
      <c r="C48" s="459">
        <v>24.912939</v>
      </c>
      <c r="D48" s="459">
        <v>23.481052</v>
      </c>
      <c r="E48" s="459">
        <v>29.290514</v>
      </c>
      <c r="F48" s="459">
        <v>30.298577</v>
      </c>
      <c r="G48" s="459">
        <v>33.23579</v>
      </c>
      <c r="H48" s="459">
        <v>36.218468</v>
      </c>
      <c r="I48" s="459">
        <v>40.942612</v>
      </c>
      <c r="J48" s="459">
        <v>51.954263</v>
      </c>
      <c r="K48" s="459">
        <v>63.499223</v>
      </c>
      <c r="L48" s="459">
        <v>70.451101</v>
      </c>
      <c r="M48" s="459">
        <v>80.002051</v>
      </c>
      <c r="N48" s="459">
        <v>91.871498</v>
      </c>
      <c r="O48" s="459">
        <v>99.559313</v>
      </c>
      <c r="P48" s="459">
        <v>106.43118</v>
      </c>
      <c r="Q48" s="459">
        <v>111.470062292101</v>
      </c>
      <c r="R48" s="459">
        <v>124.157971191696</v>
      </c>
      <c r="S48" s="459">
        <v>133.661177441355</v>
      </c>
      <c r="T48" s="459">
        <v>135.217200305465</v>
      </c>
      <c r="U48" s="459">
        <v>142.145127943965</v>
      </c>
      <c r="V48" s="459">
        <v>149.216254856474</v>
      </c>
      <c r="W48" s="459">
        <v>152.655293871852</v>
      </c>
      <c r="X48" s="459">
        <v>169.451289152729</v>
      </c>
      <c r="Y48" s="459">
        <v>189.899714466702</v>
      </c>
      <c r="Z48" s="459">
        <v>208.372340111396</v>
      </c>
      <c r="AA48" s="459">
        <v>215.40877299609</v>
      </c>
      <c r="AB48" s="459">
        <v>218.311996834907</v>
      </c>
      <c r="AC48" s="459">
        <v>217.767008415562</v>
      </c>
      <c r="AD48" s="459">
        <v>218.488387652995</v>
      </c>
      <c r="AE48" s="459">
        <v>218.944655277746</v>
      </c>
      <c r="AF48" s="459">
        <v>226.529911538199</v>
      </c>
      <c r="AG48" s="459">
        <v>227.378514742689</v>
      </c>
      <c r="AH48" s="459">
        <v>251.697484756751</v>
      </c>
      <c r="AI48" s="459">
        <v>251.221587725801</v>
      </c>
      <c r="AJ48" s="459">
        <v>239.639984847762</v>
      </c>
      <c r="AK48" s="460">
        <v>208.517983556596</v>
      </c>
      <c r="AL48" s="461">
        <v>-0.132247223174579</v>
      </c>
      <c r="AM48" s="461">
        <v>0.0140793086720046</v>
      </c>
      <c r="AN48" s="461">
        <v>0.0221323694397625</v>
      </c>
    </row>
    <row r="49" spans="8:8">
      <c r="A49" s="218" t="s">
        <v>189</v>
      </c>
      <c r="B49" s="459">
        <v>14.660622116</v>
      </c>
      <c r="C49" s="459">
        <v>20.482162782</v>
      </c>
      <c r="D49" s="459">
        <v>22.661673002</v>
      </c>
      <c r="E49" s="459">
        <v>23.793280603</v>
      </c>
      <c r="F49" s="459">
        <v>26.661787544</v>
      </c>
      <c r="G49" s="459">
        <v>25.52122012</v>
      </c>
      <c r="H49" s="459">
        <v>29.958829149</v>
      </c>
      <c r="I49" s="459">
        <v>38.30830592</v>
      </c>
      <c r="J49" s="459">
        <v>45.851676636</v>
      </c>
      <c r="K49" s="459">
        <v>49.30871655</v>
      </c>
      <c r="L49" s="459">
        <v>51.537344268</v>
      </c>
      <c r="M49" s="459">
        <v>61.246245666</v>
      </c>
      <c r="N49" s="459">
        <v>66.066922208</v>
      </c>
      <c r="O49" s="459">
        <v>70.401151604</v>
      </c>
      <c r="P49" s="459">
        <v>74.050102409</v>
      </c>
      <c r="Q49" s="459">
        <v>87.297116696</v>
      </c>
      <c r="R49" s="459">
        <v>95.295355266</v>
      </c>
      <c r="S49" s="459">
        <v>102.928989207</v>
      </c>
      <c r="T49" s="459">
        <v>112.302387077</v>
      </c>
      <c r="U49" s="459">
        <v>115.325847575</v>
      </c>
      <c r="V49" s="459">
        <v>120.029726079</v>
      </c>
      <c r="W49" s="459">
        <v>124.026855954</v>
      </c>
      <c r="X49" s="459">
        <v>128.443282414</v>
      </c>
      <c r="Y49" s="459">
        <v>122.195724353</v>
      </c>
      <c r="Z49" s="459">
        <v>120.702352474</v>
      </c>
      <c r="AA49" s="459">
        <v>122.340667397</v>
      </c>
      <c r="AB49" s="459">
        <v>124.461261383</v>
      </c>
      <c r="AC49" s="459">
        <v>122.442321276</v>
      </c>
      <c r="AD49" s="459">
        <v>121.517639897</v>
      </c>
      <c r="AE49" s="459">
        <v>123.424187092</v>
      </c>
      <c r="AF49" s="459">
        <v>117.137662391</v>
      </c>
      <c r="AG49" s="459">
        <v>121.212390006</v>
      </c>
      <c r="AH49" s="459">
        <v>127.947059001</v>
      </c>
      <c r="AI49" s="459">
        <v>131.289075827</v>
      </c>
      <c r="AJ49" s="459">
        <v>126.433835494</v>
      </c>
      <c r="AK49" s="460">
        <v>125.955601609</v>
      </c>
      <c r="AL49" s="461">
        <v>-0.00650438919130769</v>
      </c>
      <c r="AM49" s="461">
        <v>0.00464992888152249</v>
      </c>
      <c r="AN49" s="461">
        <v>0.0133690910504192</v>
      </c>
    </row>
    <row r="50" spans="8:8">
      <c r="A50" s="218" t="s">
        <v>190</v>
      </c>
      <c r="B50" s="433">
        <v>5.313</v>
      </c>
      <c r="C50" s="433">
        <v>5.54128</v>
      </c>
      <c r="D50" s="433">
        <v>6.69801</v>
      </c>
      <c r="E50" s="433">
        <v>6.7995</v>
      </c>
      <c r="F50" s="433">
        <v>7.86957</v>
      </c>
      <c r="G50" s="433">
        <v>11.05285</v>
      </c>
      <c r="H50" s="433">
        <v>13.78522</v>
      </c>
      <c r="I50" s="433">
        <v>14.81505</v>
      </c>
      <c r="J50" s="433">
        <v>13.503754</v>
      </c>
      <c r="K50" s="433">
        <v>14.130908</v>
      </c>
      <c r="L50" s="433">
        <v>15.16511264</v>
      </c>
      <c r="M50" s="433">
        <v>17.58007204</v>
      </c>
      <c r="N50" s="433">
        <v>19.02579449</v>
      </c>
      <c r="O50" s="433">
        <v>16.59047822</v>
      </c>
      <c r="P50" s="433">
        <v>16.633195532</v>
      </c>
      <c r="Q50" s="433">
        <v>18.19733869</v>
      </c>
      <c r="R50" s="433">
        <v>20.29602911</v>
      </c>
      <c r="S50" s="433">
        <v>19.291505838</v>
      </c>
      <c r="T50" s="433">
        <v>19.301379904</v>
      </c>
      <c r="U50" s="433">
        <v>20.404479068</v>
      </c>
      <c r="V50" s="433">
        <v>20.614304654</v>
      </c>
      <c r="W50" s="433">
        <v>24.468379552</v>
      </c>
      <c r="X50" s="433">
        <v>30.881112347</v>
      </c>
      <c r="Y50" s="433">
        <v>30.837639902</v>
      </c>
      <c r="Z50" s="433">
        <v>29.808062895</v>
      </c>
      <c r="AA50" s="433">
        <v>29.764004005</v>
      </c>
      <c r="AB50" s="433">
        <v>31.711729168</v>
      </c>
      <c r="AC50" s="433">
        <v>34.582607565</v>
      </c>
      <c r="AD50" s="433">
        <v>35.352193419</v>
      </c>
      <c r="AE50" s="433">
        <v>37.57191758699</v>
      </c>
      <c r="AF50" s="433">
        <v>34.58211124924</v>
      </c>
      <c r="AG50" s="433">
        <v>37.1071562612</v>
      </c>
      <c r="AH50" s="433">
        <v>35.732450111</v>
      </c>
      <c r="AI50" s="433">
        <v>35.79642368</v>
      </c>
      <c r="AJ50" s="433">
        <v>35.825220458</v>
      </c>
      <c r="AK50" s="460">
        <v>36.823168077</v>
      </c>
      <c r="AL50" s="457">
        <v>0.0250476580097463</v>
      </c>
      <c r="AM50" s="457">
        <v>0.0185574080192485</v>
      </c>
      <c r="AN50" s="457">
        <v>0.00390845885770535</v>
      </c>
    </row>
    <row r="51" spans="8:8">
      <c r="A51" s="218" t="s">
        <v>191</v>
      </c>
      <c r="B51" s="433">
        <v>2.304</v>
      </c>
      <c r="C51" s="433">
        <v>2.657</v>
      </c>
      <c r="D51" s="433">
        <v>3.065</v>
      </c>
      <c r="E51" s="433">
        <v>3.44</v>
      </c>
      <c r="F51" s="433">
        <v>2.726</v>
      </c>
      <c r="G51" s="433">
        <v>2.001</v>
      </c>
      <c r="H51" s="433">
        <v>1.366</v>
      </c>
      <c r="I51" s="433">
        <v>0.851</v>
      </c>
      <c r="J51" s="433">
        <v>0.637</v>
      </c>
      <c r="K51" s="433">
        <v>1.071</v>
      </c>
      <c r="L51" s="433">
        <v>2.023</v>
      </c>
      <c r="M51" s="433">
        <v>2.376</v>
      </c>
      <c r="N51" s="433">
        <v>3.325</v>
      </c>
      <c r="O51" s="433">
        <v>3.48</v>
      </c>
      <c r="P51" s="433">
        <v>2.915</v>
      </c>
      <c r="Q51" s="433">
        <v>3.135</v>
      </c>
      <c r="R51" s="433">
        <v>3.218</v>
      </c>
      <c r="S51" s="433">
        <v>4.878</v>
      </c>
      <c r="T51" s="433">
        <v>7.237</v>
      </c>
      <c r="U51" s="433">
        <v>7.173</v>
      </c>
      <c r="V51" s="433">
        <v>11.007</v>
      </c>
      <c r="W51" s="433">
        <v>12.235</v>
      </c>
      <c r="X51" s="433">
        <v>12.357</v>
      </c>
      <c r="Y51" s="433">
        <v>12.2883</v>
      </c>
      <c r="Z51" s="433">
        <v>12.4494</v>
      </c>
      <c r="AA51" s="433">
        <v>15.878</v>
      </c>
      <c r="AB51" s="433">
        <v>19.9416909620991</v>
      </c>
      <c r="AC51" s="433">
        <v>21.251</v>
      </c>
      <c r="AD51" s="433">
        <v>24.0233236151604</v>
      </c>
      <c r="AE51" s="433">
        <v>34.868804664723</v>
      </c>
      <c r="AF51" s="433">
        <v>52.7113702623907</v>
      </c>
      <c r="AG51" s="433">
        <v>63.9318885448916</v>
      </c>
      <c r="AH51" s="433">
        <v>62.5386996904025</v>
      </c>
      <c r="AI51" s="433">
        <v>83.90096</v>
      </c>
      <c r="AJ51" s="433">
        <v>110.815852792023</v>
      </c>
      <c r="AK51" s="460">
        <v>118.574916578048</v>
      </c>
      <c r="AL51" s="457">
        <v>0.0670940882264548</v>
      </c>
      <c r="AM51" s="457">
        <v>0.244358008483683</v>
      </c>
      <c r="AN51" s="457">
        <v>0.012585695560796</v>
      </c>
    </row>
    <row r="52" spans="8:8">
      <c r="A52" s="218" t="s">
        <v>192</v>
      </c>
      <c r="B52" s="433">
        <v>33.830025016033</v>
      </c>
      <c r="C52" s="433">
        <v>35.4626828341302</v>
      </c>
      <c r="D52" s="433">
        <v>40.1947170738092</v>
      </c>
      <c r="E52" s="433">
        <v>43.5284748220457</v>
      </c>
      <c r="F52" s="433">
        <v>46.3413916576698</v>
      </c>
      <c r="G52" s="433">
        <v>45.4631991827971</v>
      </c>
      <c r="H52" s="433">
        <v>47.5366150571717</v>
      </c>
      <c r="I52" s="433">
        <v>49.7906737949316</v>
      </c>
      <c r="J52" s="433">
        <v>48.2209850700443</v>
      </c>
      <c r="K52" s="433">
        <v>40.259649822197</v>
      </c>
      <c r="L52" s="433">
        <v>41.8283900637297</v>
      </c>
      <c r="M52" s="433">
        <v>39.8730658258913</v>
      </c>
      <c r="N52" s="433">
        <v>36.9360752549661</v>
      </c>
      <c r="O52" s="433">
        <v>40.1819516585135</v>
      </c>
      <c r="P52" s="433">
        <v>40.7023746290371</v>
      </c>
      <c r="Q52" s="433">
        <v>49.4376698483446</v>
      </c>
      <c r="R52" s="433">
        <v>53.3829538398619</v>
      </c>
      <c r="S52" s="433">
        <v>51.5742557748504</v>
      </c>
      <c r="T52" s="433">
        <v>57.5186186995794</v>
      </c>
      <c r="U52" s="433">
        <v>57.4480885442328</v>
      </c>
      <c r="V52" s="433">
        <v>60.1855739274036</v>
      </c>
      <c r="W52" s="433">
        <v>61.6371586669615</v>
      </c>
      <c r="X52" s="433">
        <v>63.6739745781524</v>
      </c>
      <c r="Y52" s="433">
        <v>63.0241897833612</v>
      </c>
      <c r="Z52" s="433">
        <v>63.4229782326328</v>
      </c>
      <c r="AA52" s="433">
        <v>65.6032782692205</v>
      </c>
      <c r="AB52" s="433">
        <v>70.6884475282825</v>
      </c>
      <c r="AC52" s="433">
        <v>75.3836907450471</v>
      </c>
      <c r="AD52" s="433">
        <v>80.9096131084861</v>
      </c>
      <c r="AE52" s="433">
        <v>86.0179835998772</v>
      </c>
      <c r="AF52" s="433">
        <v>88.9016405774077</v>
      </c>
      <c r="AG52" s="433">
        <v>102.894280550647</v>
      </c>
      <c r="AH52" s="433">
        <v>117.095543033399</v>
      </c>
      <c r="AI52" s="433">
        <v>135.454709595447</v>
      </c>
      <c r="AJ52" s="433">
        <v>143.685568382262</v>
      </c>
      <c r="AK52" s="460">
        <v>141.386197660146</v>
      </c>
      <c r="AL52" s="457">
        <v>-0.0186913121398138</v>
      </c>
      <c r="AM52" s="457">
        <v>0.0852171585312038</v>
      </c>
      <c r="AN52" s="457">
        <v>0.015006914544847</v>
      </c>
    </row>
    <row r="53" spans="8:8" s="47" ht="10.2" customFormat="1">
      <c r="A53" s="54" t="s">
        <v>193</v>
      </c>
      <c r="B53" s="436">
        <v>651.399326582539</v>
      </c>
      <c r="C53" s="436">
        <v>715.278754594216</v>
      </c>
      <c r="D53" s="436">
        <v>802.626497821194</v>
      </c>
      <c r="E53" s="436">
        <v>871.209919232062</v>
      </c>
      <c r="F53" s="436">
        <v>945.038695306853</v>
      </c>
      <c r="G53" s="436">
        <v>1005.50552247732</v>
      </c>
      <c r="H53" s="436">
        <v>1108.72994084559</v>
      </c>
      <c r="I53" s="436">
        <v>1218.62494063949</v>
      </c>
      <c r="J53" s="436">
        <v>1290.24921758232</v>
      </c>
      <c r="K53" s="436">
        <v>1436.91431767464</v>
      </c>
      <c r="L53" s="436">
        <v>1548.05960474297</v>
      </c>
      <c r="M53" s="436">
        <v>1685.21838979741</v>
      </c>
      <c r="N53" s="436">
        <v>1778.62042666858</v>
      </c>
      <c r="O53" s="436">
        <v>1842.64075033052</v>
      </c>
      <c r="P53" s="436">
        <v>1989.48352227421</v>
      </c>
      <c r="Q53" s="436">
        <v>2172.20874132529</v>
      </c>
      <c r="R53" s="436">
        <v>2306.79122267454</v>
      </c>
      <c r="S53" s="436">
        <v>2506.0725864341</v>
      </c>
      <c r="T53" s="436">
        <v>2814.47959040595</v>
      </c>
      <c r="U53" s="436">
        <v>3068.8130622377</v>
      </c>
      <c r="V53" s="436">
        <v>3394.85214922703</v>
      </c>
      <c r="W53" s="436">
        <v>3761.4583306755</v>
      </c>
      <c r="X53" s="436">
        <v>4188.02904676447</v>
      </c>
      <c r="Y53" s="436">
        <v>4308.01200029794</v>
      </c>
      <c r="Z53" s="436">
        <v>4552.58295183417</v>
      </c>
      <c r="AA53" s="436">
        <v>4932.20212875944</v>
      </c>
      <c r="AB53" s="436">
        <v>5444.18966238491</v>
      </c>
      <c r="AC53" s="436">
        <v>5660.71498886392</v>
      </c>
      <c r="AD53" s="436">
        <v>6085.23494017597</v>
      </c>
      <c r="AE53" s="436">
        <v>6337.49166399179</v>
      </c>
      <c r="AF53" s="436">
        <v>6269.6058236811</v>
      </c>
      <c r="AG53" s="436">
        <v>6472.25703128562</v>
      </c>
      <c r="AH53" s="436">
        <v>6836.35969430407</v>
      </c>
      <c r="AI53" s="436">
        <v>7308.10143314525</v>
      </c>
      <c r="AJ53" s="436">
        <v>7397.44552345263</v>
      </c>
      <c r="AK53" s="436">
        <v>7386.39568365475</v>
      </c>
      <c r="AL53" s="458">
        <v>-0.00422189641959536</v>
      </c>
      <c r="AM53" s="458">
        <v>0.0497415581171936</v>
      </c>
      <c r="AN53" s="458">
        <v>0.784001625713703</v>
      </c>
    </row>
    <row r="54" spans="8:8">
      <c r="A54" s="218"/>
      <c r="B54" s="433"/>
      <c r="C54" s="433"/>
      <c r="D54" s="433"/>
      <c r="E54" s="433"/>
      <c r="F54" s="433"/>
      <c r="G54" s="433"/>
      <c r="H54" s="433"/>
      <c r="I54" s="433"/>
      <c r="J54" s="433"/>
      <c r="K54" s="433"/>
      <c r="L54" s="433"/>
      <c r="M54" s="433"/>
      <c r="N54" s="433"/>
      <c r="O54" s="433"/>
      <c r="P54" s="433"/>
      <c r="Q54" s="433"/>
      <c r="R54" s="433"/>
      <c r="S54" s="433"/>
      <c r="T54" s="433"/>
      <c r="U54" s="433"/>
      <c r="V54" s="433"/>
      <c r="W54" s="433"/>
      <c r="X54" s="433"/>
      <c r="Y54" s="433"/>
      <c r="Z54" s="433"/>
      <c r="AA54" s="433"/>
      <c r="AB54" s="433"/>
      <c r="AC54" s="433"/>
      <c r="AD54" s="433"/>
      <c r="AE54" s="433"/>
      <c r="AF54" s="433"/>
      <c r="AG54" s="433"/>
      <c r="AH54" s="433"/>
      <c r="AI54" s="433"/>
      <c r="AJ54" s="433"/>
      <c r="AK54" s="460"/>
      <c r="AL54" s="457"/>
      <c r="AM54" s="457"/>
      <c r="AN54" s="457"/>
    </row>
    <row r="55" spans="8:8">
      <c r="A55" s="973" t="s">
        <v>194</v>
      </c>
      <c r="B55" s="974">
        <v>3748.31130564066</v>
      </c>
      <c r="C55" s="974">
        <v>3838.92709873612</v>
      </c>
      <c r="D55" s="974">
        <v>4057.90786078207</v>
      </c>
      <c r="E55" s="974">
        <v>4200.40454957834</v>
      </c>
      <c r="F55" s="974">
        <v>4376.79711547118</v>
      </c>
      <c r="G55" s="974">
        <v>4460.12212679741</v>
      </c>
      <c r="H55" s="974">
        <v>4556.74950513228</v>
      </c>
      <c r="I55" s="974">
        <v>4649.14725591009</v>
      </c>
      <c r="J55" s="974">
        <v>4725.56207793087</v>
      </c>
      <c r="K55" s="974">
        <v>4891.15643423269</v>
      </c>
      <c r="L55" s="974">
        <v>5038.37243491031</v>
      </c>
      <c r="M55" s="974">
        <v>5279.13510025066</v>
      </c>
      <c r="N55" s="974">
        <v>5393.86896408791</v>
      </c>
      <c r="O55" s="974">
        <v>5504.07535918723</v>
      </c>
      <c r="P55" s="974">
        <v>5622.5206237162</v>
      </c>
      <c r="Q55" s="974">
        <v>5987.06205521253</v>
      </c>
      <c r="R55" s="974">
        <v>6067.03298457783</v>
      </c>
      <c r="S55" s="974">
        <v>6317.47371658742</v>
      </c>
      <c r="T55" s="974">
        <v>6762.65787660188</v>
      </c>
      <c r="U55" s="974">
        <v>6985.87322648929</v>
      </c>
      <c r="V55" s="974">
        <v>7358.02984832658</v>
      </c>
      <c r="W55" s="974">
        <v>7760.08414693394</v>
      </c>
      <c r="X55" s="974">
        <v>8250.80120389031</v>
      </c>
      <c r="Y55" s="974">
        <v>8266.21754102059</v>
      </c>
      <c r="Z55" s="974">
        <v>8115.4279273467</v>
      </c>
      <c r="AA55" s="974">
        <v>8634.47826810186</v>
      </c>
      <c r="AB55" s="974">
        <v>9076.16131225649</v>
      </c>
      <c r="AC55" s="974">
        <v>9107.68054854446</v>
      </c>
      <c r="AD55" s="974">
        <v>9577.11335213681</v>
      </c>
      <c r="AE55" s="974">
        <v>9752.42933197954</v>
      </c>
      <c r="AF55" s="974">
        <v>9402.40134773638</v>
      </c>
      <c r="AG55" s="974">
        <v>9422.41670601225</v>
      </c>
      <c r="AH55" s="974">
        <v>9716.24238353463</v>
      </c>
      <c r="AI55" s="974">
        <v>10096.7300076078</v>
      </c>
      <c r="AJ55" s="974">
        <v>9826.24312644675</v>
      </c>
      <c r="AK55" s="970">
        <v>9421.40352952797</v>
      </c>
      <c r="AL55" s="976">
        <v>-0.0438195077280411</v>
      </c>
      <c r="AM55" s="976">
        <v>0.0193131054521243</v>
      </c>
      <c r="AN55" s="976">
        <v>1.0</v>
      </c>
      <c r="AO55" s="977"/>
    </row>
    <row r="56" spans="8:8">
      <c r="A56" s="218" t="s">
        <v>195</v>
      </c>
      <c r="B56" s="459">
        <v>2765.30849893819</v>
      </c>
      <c r="C56" s="459">
        <v>2771.45670228751</v>
      </c>
      <c r="D56" s="459">
        <v>2894.85467148072</v>
      </c>
      <c r="E56" s="459">
        <v>2986.47618333809</v>
      </c>
      <c r="F56" s="459">
        <v>3088.64805113618</v>
      </c>
      <c r="G56" s="459">
        <v>3131.95918395915</v>
      </c>
      <c r="H56" s="459">
        <v>3156.00657582474</v>
      </c>
      <c r="I56" s="459">
        <v>3165.92567696302</v>
      </c>
      <c r="J56" s="459">
        <v>3212.92038720184</v>
      </c>
      <c r="K56" s="459">
        <v>3263.23092140202</v>
      </c>
      <c r="L56" s="459">
        <v>3326.22700164637</v>
      </c>
      <c r="M56" s="459">
        <v>3464.59093209777</v>
      </c>
      <c r="N56" s="459">
        <v>3513.49119171294</v>
      </c>
      <c r="O56" s="459">
        <v>3586.96775016088</v>
      </c>
      <c r="P56" s="459">
        <v>3596.84924221851</v>
      </c>
      <c r="Q56" s="459">
        <v>3780.24724835092</v>
      </c>
      <c r="R56" s="459">
        <v>3745.59433603519</v>
      </c>
      <c r="S56" s="459">
        <v>3798.63445308185</v>
      </c>
      <c r="T56" s="459">
        <v>3937.42287607913</v>
      </c>
      <c r="U56" s="459">
        <v>3927.54209298586</v>
      </c>
      <c r="V56" s="459">
        <v>3994.73584316858</v>
      </c>
      <c r="W56" s="459">
        <v>3988.09965660089</v>
      </c>
      <c r="X56" s="459">
        <v>4055.51941556405</v>
      </c>
      <c r="Y56" s="459">
        <v>3956.69651762972</v>
      </c>
      <c r="Z56" s="459">
        <v>3616.85205903924</v>
      </c>
      <c r="AA56" s="459">
        <v>3732.96908444226</v>
      </c>
      <c r="AB56" s="459">
        <v>3601.96174722201</v>
      </c>
      <c r="AC56" s="459">
        <v>3465.22334887111</v>
      </c>
      <c r="AD56" s="459">
        <v>3534.81799778178</v>
      </c>
      <c r="AE56" s="459">
        <v>3466.2906542646</v>
      </c>
      <c r="AF56" s="459">
        <v>3208.12764238301</v>
      </c>
      <c r="AG56" s="459">
        <v>2993.02456799641</v>
      </c>
      <c r="AH56" s="459">
        <v>2938.00712914425</v>
      </c>
      <c r="AI56" s="459">
        <v>2828.71273495674</v>
      </c>
      <c r="AJ56" s="459">
        <v>2450.23238039599</v>
      </c>
      <c r="AK56" s="460">
        <v>2067.77353066782</v>
      </c>
      <c r="AL56" s="461">
        <v>-0.158396610578146</v>
      </c>
      <c r="AM56" s="461">
        <v>-0.0381936213195863</v>
      </c>
      <c r="AN56" s="461">
        <v>0.219476166601625</v>
      </c>
    </row>
    <row r="57" spans="8:8">
      <c r="A57" s="218" t="s">
        <v>196</v>
      </c>
      <c r="B57" s="459">
        <v>983.002806702468</v>
      </c>
      <c r="C57" s="459">
        <v>1067.47039644861</v>
      </c>
      <c r="D57" s="459">
        <v>1163.05318930134</v>
      </c>
      <c r="E57" s="459">
        <v>1213.92836624025</v>
      </c>
      <c r="F57" s="459">
        <v>1288.149064335</v>
      </c>
      <c r="G57" s="459">
        <v>1328.16294283826</v>
      </c>
      <c r="H57" s="459">
        <v>1400.74292930754</v>
      </c>
      <c r="I57" s="459">
        <v>1483.22157894707</v>
      </c>
      <c r="J57" s="459">
        <v>1512.64169072904</v>
      </c>
      <c r="K57" s="459">
        <v>1627.92551283066</v>
      </c>
      <c r="L57" s="459">
        <v>1712.14543326394</v>
      </c>
      <c r="M57" s="459">
        <v>1814.54416815289</v>
      </c>
      <c r="N57" s="459">
        <v>1880.37777237497</v>
      </c>
      <c r="O57" s="459">
        <v>1917.10760902635</v>
      </c>
      <c r="P57" s="459">
        <v>2025.67138149769</v>
      </c>
      <c r="Q57" s="459">
        <v>2206.81480686161</v>
      </c>
      <c r="R57" s="459">
        <v>2321.43864854264</v>
      </c>
      <c r="S57" s="459">
        <v>2518.83926350558</v>
      </c>
      <c r="T57" s="459">
        <v>2825.23500052275</v>
      </c>
      <c r="U57" s="459">
        <v>3058.33113350343</v>
      </c>
      <c r="V57" s="459">
        <v>3363.294005158</v>
      </c>
      <c r="W57" s="459">
        <v>3771.98449033305</v>
      </c>
      <c r="X57" s="459">
        <v>4195.28178832626</v>
      </c>
      <c r="Y57" s="459">
        <v>4309.52102339086</v>
      </c>
      <c r="Z57" s="459">
        <v>4498.57586830747</v>
      </c>
      <c r="AA57" s="459">
        <v>4901.50918365961</v>
      </c>
      <c r="AB57" s="459">
        <v>5474.19956503448</v>
      </c>
      <c r="AC57" s="459">
        <v>5642.45719967335</v>
      </c>
      <c r="AD57" s="459">
        <v>6042.29535435503</v>
      </c>
      <c r="AE57" s="459">
        <v>6286.13867771494</v>
      </c>
      <c r="AF57" s="459">
        <v>6194.27370535337</v>
      </c>
      <c r="AG57" s="459">
        <v>6429.39213801584</v>
      </c>
      <c r="AH57" s="459">
        <v>6778.23525439038</v>
      </c>
      <c r="AI57" s="459">
        <v>7268.01727265108</v>
      </c>
      <c r="AJ57" s="459">
        <v>7376.01074605077</v>
      </c>
      <c r="AK57" s="460">
        <v>7353.62999886015</v>
      </c>
      <c r="AL57" s="461">
        <v>-0.00575821184318925</v>
      </c>
      <c r="AM57" s="461">
        <v>0.0506901216847584</v>
      </c>
      <c r="AN57" s="461">
        <v>0.780523833398375</v>
      </c>
    </row>
    <row r="58" spans="8:8">
      <c r="A58" s="791" t="s">
        <v>197</v>
      </c>
      <c r="B58" s="447">
        <v>792.507551669383</v>
      </c>
      <c r="C58" s="447">
        <v>793.581347093555</v>
      </c>
      <c r="D58" s="447">
        <v>800.035453127293</v>
      </c>
      <c r="E58" s="447">
        <v>795.27849959667</v>
      </c>
      <c r="F58" s="447">
        <v>822.562904650883</v>
      </c>
      <c r="G58" s="447">
        <v>833.753135</v>
      </c>
      <c r="H58" s="447">
        <v>831.357828</v>
      </c>
      <c r="I58" s="447">
        <v>802.673822</v>
      </c>
      <c r="J58" s="447">
        <v>780.408276</v>
      </c>
      <c r="K58" s="447">
        <v>794.451302444444</v>
      </c>
      <c r="L58" s="447">
        <v>810.015314555556</v>
      </c>
      <c r="M58" s="447">
        <v>829.311401</v>
      </c>
      <c r="N58" s="447">
        <v>804.219080111111</v>
      </c>
      <c r="O58" s="447">
        <v>808.445237444445</v>
      </c>
      <c r="P58" s="447">
        <v>790.155549888889</v>
      </c>
      <c r="Q58" s="447">
        <v>828.563845584229</v>
      </c>
      <c r="R58" s="447">
        <v>829.247980903226</v>
      </c>
      <c r="S58" s="447">
        <v>843.375032792115</v>
      </c>
      <c r="T58" s="447">
        <v>887.077141587814</v>
      </c>
      <c r="U58" s="447">
        <v>873.330954763441</v>
      </c>
      <c r="V58" s="447">
        <v>846.424103681004</v>
      </c>
      <c r="W58" s="447">
        <v>854.913771359808</v>
      </c>
      <c r="X58" s="447">
        <v>870.67372846461</v>
      </c>
      <c r="Y58" s="447">
        <v>794.841723964138</v>
      </c>
      <c r="Z58" s="447">
        <v>733.25988344376</v>
      </c>
      <c r="AA58" s="447">
        <v>738.473403571221</v>
      </c>
      <c r="AB58" s="447">
        <v>761.217642731025</v>
      </c>
      <c r="AC58" s="447">
        <v>773.278116387559</v>
      </c>
      <c r="AD58" s="447">
        <v>759.43618391024</v>
      </c>
      <c r="AE58" s="447">
        <v>722.400421775512</v>
      </c>
      <c r="AF58" s="447">
        <v>732.4714645618</v>
      </c>
      <c r="AG58" s="447">
        <v>688.205905184517</v>
      </c>
      <c r="AH58" s="447">
        <v>669.024783886944</v>
      </c>
      <c r="AI58" s="447">
        <v>625.672503670592</v>
      </c>
      <c r="AJ58" s="447">
        <v>475.141267219079</v>
      </c>
      <c r="AK58" s="436">
        <v>373.427298555337</v>
      </c>
      <c r="AL58" s="464">
        <v>-0.216218352134471</v>
      </c>
      <c r="AM58" s="464">
        <v>-0.0424609756179993</v>
      </c>
      <c r="AN58" s="464">
        <v>0.0396360581929184</v>
      </c>
    </row>
    <row r="60" spans="8:8">
      <c r="A60" s="978" t="s">
        <v>198</v>
      </c>
    </row>
    <row r="61" spans="8:8">
      <c r="A61" s="218" t="s">
        <v>786</v>
      </c>
    </row>
    <row r="62" spans="8:8">
      <c r="A62" s="218" t="s">
        <v>787</v>
      </c>
    </row>
    <row r="63" spans="8:8">
      <c r="A63" s="218" t="s">
        <v>788</v>
      </c>
    </row>
    <row r="64" spans="8:8">
      <c r="A64" s="221" t="s">
        <v>789</v>
      </c>
    </row>
    <row r="65" spans="8:8">
      <c r="A65" s="221" t="s">
        <v>230</v>
      </c>
    </row>
  </sheetData>
  <mergeCells count="1">
    <mergeCell ref="AL2:AM2"/>
  </mergeCells>
  <conditionalFormatting sqref="AL47:AN47 AL49:AN55 AL4:AN40">
    <cfRule type="cellIs" operator="lessThanOrEqual" priority="11" dxfId="546">
      <formula>0</formula>
    </cfRule>
    <cfRule type="cellIs" operator="greaterThan" priority="12" dxfId="547">
      <formula>0</formula>
    </cfRule>
  </conditionalFormatting>
  <conditionalFormatting sqref="AL48:AN48">
    <cfRule type="cellIs" operator="lessThanOrEqual" priority="3" dxfId="548">
      <formula>0</formula>
    </cfRule>
    <cfRule type="cellIs" operator="greaterThan" priority="4" dxfId="549">
      <formula>0</formula>
    </cfRule>
  </conditionalFormatting>
  <conditionalFormatting sqref="AL56:AN57">
    <cfRule type="cellIs" operator="greaterThan" priority="6" dxfId="550">
      <formula>0</formula>
    </cfRule>
    <cfRule type="cellIs" operator="lessThanOrEqual" priority="5" dxfId="551">
      <formula>0</formula>
    </cfRule>
  </conditionalFormatting>
  <conditionalFormatting sqref="AL46:AN46">
    <cfRule type="cellIs" operator="lessThanOrEqual" priority="7" dxfId="552">
      <formula>0</formula>
    </cfRule>
    <cfRule type="cellIs" operator="greaterThan" priority="8" dxfId="553">
      <formula>0</formula>
    </cfRule>
  </conditionalFormatting>
  <conditionalFormatting sqref="AL58:AN58">
    <cfRule type="cellIs" operator="greaterThan" priority="2" dxfId="554">
      <formula>0</formula>
    </cfRule>
    <cfRule type="cellIs" operator="lessThanOrEqual" priority="1" dxfId="555">
      <formula>0</formula>
    </cfRule>
  </conditionalFormatting>
  <conditionalFormatting sqref="AL41:AN45">
    <cfRule type="cellIs" operator="greaterThan" priority="10" dxfId="556">
      <formula>0</formula>
    </cfRule>
    <cfRule type="cellIs" operator="lessThanOrEqual" priority="9" dxfId="557">
      <formula>0</formula>
    </cfRule>
  </conditionalFormatting>
  <hyperlinks>
    <hyperlink ref="L1" location="Contents!A1" display="Contents"/>
    <hyperlink ref="AP1" location="Contents!A1" display="Contents"/>
  </hyperlinks>
  <pageMargins left="0.75" right="0.75" top="1.0" bottom="1.0" header="0.5" footer="0.5"/>
</worksheet>
</file>

<file path=xl/worksheets/sheet72.xml><?xml version="1.0" encoding="utf-8"?>
<worksheet xmlns:r="http://schemas.openxmlformats.org/officeDocument/2006/relationships" xmlns="http://schemas.openxmlformats.org/spreadsheetml/2006/main">
  <dimension ref="A1:AQ66"/>
  <sheetViews>
    <sheetView workbookViewId="0" showGridLines="0">
      <pane xSplit="1" ySplit="3" topLeftCell="X55" state="frozen" activePane="bottomRight"/>
      <selection pane="bottomRight" activeCell="AP1" sqref="AP1"/>
    </sheetView>
  </sheetViews>
  <sheetFormatPr defaultRowHeight="10.2" defaultColWidth="9"/>
  <cols>
    <col min="1" max="1" customWidth="1" width="30.664062" style="45"/>
    <col min="2" max="35" customWidth="1" width="8.5" style="45"/>
    <col min="36" max="37" customWidth="1" width="8.5" style="47"/>
    <col min="38" max="38" customWidth="1" width="10.0" style="45"/>
    <col min="39" max="39" customWidth="1" width="11.832031" style="45"/>
    <col min="40" max="16384" customWidth="0" width="9.332031" style="45"/>
  </cols>
  <sheetData>
    <row r="1" spans="8:8" ht="13.2">
      <c r="A1" s="975" t="s">
        <v>798</v>
      </c>
      <c r="L1" s="21" t="s">
        <v>89</v>
      </c>
      <c r="AK1" s="472"/>
      <c r="AN1" s="455"/>
      <c r="AP1" s="21" t="s">
        <v>89</v>
      </c>
    </row>
    <row r="2" spans="8:8">
      <c r="A2" s="218"/>
      <c r="AK2" s="472"/>
      <c r="AL2" s="455" t="s">
        <v>90</v>
      </c>
      <c r="AM2" s="455"/>
      <c r="AN2" s="455" t="s">
        <v>91</v>
      </c>
    </row>
    <row r="3" spans="8:8">
      <c r="A3" s="218" t="s">
        <v>723</v>
      </c>
      <c r="B3" s="45">
        <v>1985.0</v>
      </c>
      <c r="C3" s="45">
        <v>1986.0</v>
      </c>
      <c r="D3" s="45">
        <v>1987.0</v>
      </c>
      <c r="E3" s="45">
        <v>1988.0</v>
      </c>
      <c r="F3" s="45">
        <v>1989.0</v>
      </c>
      <c r="G3" s="45">
        <v>1990.0</v>
      </c>
      <c r="H3" s="45">
        <v>1991.0</v>
      </c>
      <c r="I3" s="45">
        <v>1992.0</v>
      </c>
      <c r="J3" s="45">
        <v>1993.0</v>
      </c>
      <c r="K3" s="45">
        <v>1994.0</v>
      </c>
      <c r="L3" s="45">
        <v>1995.0</v>
      </c>
      <c r="M3" s="45">
        <v>1996.0</v>
      </c>
      <c r="N3" s="45">
        <v>1997.0</v>
      </c>
      <c r="O3" s="45">
        <v>1998.0</v>
      </c>
      <c r="P3" s="45">
        <v>1999.0</v>
      </c>
      <c r="Q3" s="45">
        <v>2000.0</v>
      </c>
      <c r="R3" s="45">
        <v>2001.0</v>
      </c>
      <c r="S3" s="45">
        <v>2002.0</v>
      </c>
      <c r="T3" s="45">
        <v>2003.0</v>
      </c>
      <c r="U3" s="45">
        <v>2004.0</v>
      </c>
      <c r="V3" s="45">
        <v>2005.0</v>
      </c>
      <c r="W3" s="45">
        <v>2006.0</v>
      </c>
      <c r="X3" s="45">
        <v>2007.0</v>
      </c>
      <c r="Y3" s="45">
        <v>2008.0</v>
      </c>
      <c r="Z3" s="45">
        <v>2009.0</v>
      </c>
      <c r="AA3" s="45">
        <v>2010.0</v>
      </c>
      <c r="AB3" s="45">
        <v>2011.0</v>
      </c>
      <c r="AC3" s="45">
        <v>2012.0</v>
      </c>
      <c r="AD3" s="45">
        <v>2013.0</v>
      </c>
      <c r="AE3" s="45">
        <v>2014.0</v>
      </c>
      <c r="AF3" s="45">
        <v>2015.0</v>
      </c>
      <c r="AG3" s="45">
        <v>2016.0</v>
      </c>
      <c r="AH3" s="45">
        <v>2017.0</v>
      </c>
      <c r="AI3" s="45">
        <v>2018.0</v>
      </c>
      <c r="AJ3" s="45">
        <v>2019.0</v>
      </c>
      <c r="AK3" s="472">
        <v>2020.0</v>
      </c>
      <c r="AL3" s="455">
        <v>2020.0</v>
      </c>
      <c r="AM3" s="455" t="s">
        <v>93</v>
      </c>
      <c r="AN3" s="455">
        <v>2020.0</v>
      </c>
    </row>
    <row r="4" spans="8:8">
      <c r="A4" s="218"/>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431"/>
      <c r="AL4" s="50"/>
      <c r="AM4" s="50"/>
      <c r="AN4" s="50"/>
    </row>
    <row r="5" spans="8:8">
      <c r="A5" s="218" t="s">
        <v>94</v>
      </c>
      <c r="B5" s="433">
        <v>0.14240019999994</v>
      </c>
      <c r="C5" s="433">
        <v>0.137033000000116</v>
      </c>
      <c r="D5" s="433">
        <v>0.159699800000027</v>
      </c>
      <c r="E5" s="433">
        <v>0.19576459999999</v>
      </c>
      <c r="F5" s="433">
        <v>0.101999999997204</v>
      </c>
      <c r="G5" s="433">
        <v>0.151999999997145</v>
      </c>
      <c r="H5" s="433">
        <v>0.151999999997074</v>
      </c>
      <c r="I5" s="433">
        <v>0.157999999997202</v>
      </c>
      <c r="J5" s="433">
        <v>0.164999999996766</v>
      </c>
      <c r="K5" s="433">
        <v>0.164999999996766</v>
      </c>
      <c r="L5" s="433">
        <v>1.56113708334922</v>
      </c>
      <c r="M5" s="433">
        <v>1.64606552658617</v>
      </c>
      <c r="N5" s="433">
        <v>1.69292629640347</v>
      </c>
      <c r="O5" s="433">
        <v>1.79391286385237</v>
      </c>
      <c r="P5" s="433">
        <v>1.79380563096885</v>
      </c>
      <c r="Q5" s="433">
        <v>1.85240840146071</v>
      </c>
      <c r="R5" s="433">
        <v>1.84321318175461</v>
      </c>
      <c r="S5" s="433">
        <v>1.92444209053212</v>
      </c>
      <c r="T5" s="433">
        <v>1.75010823119709</v>
      </c>
      <c r="U5" s="433">
        <v>1.91508602150174</v>
      </c>
      <c r="V5" s="433">
        <v>1.91508602150179</v>
      </c>
      <c r="W5" s="433">
        <v>2.37906451612554</v>
      </c>
      <c r="X5" s="433">
        <v>2.87272043010356</v>
      </c>
      <c r="Y5" s="433">
        <v>3.78411827956998</v>
      </c>
      <c r="Z5" s="433">
        <v>3.75078494623656</v>
      </c>
      <c r="AA5" s="433">
        <v>4.09164516129019</v>
      </c>
      <c r="AB5" s="433">
        <v>4.24003225806447</v>
      </c>
      <c r="AC5" s="433">
        <v>3.72390322580651</v>
      </c>
      <c r="AD5" s="433">
        <v>3.79379569892464</v>
      </c>
      <c r="AE5" s="433">
        <v>0.408849462365595</v>
      </c>
      <c r="AF5" s="433">
        <v>0.45723655913983</v>
      </c>
      <c r="AG5" s="433">
        <v>0.572290322580557</v>
      </c>
      <c r="AH5" s="433">
        <v>0.347559139784948</v>
      </c>
      <c r="AI5" s="433">
        <v>0.726053763440859</v>
      </c>
      <c r="AJ5" s="433">
        <v>0.734655913978443</v>
      </c>
      <c r="AK5" s="435">
        <v>0.684956056411409</v>
      </c>
      <c r="AL5" s="457">
        <v>-0.0701979269761268</v>
      </c>
      <c r="AM5" s="457">
        <v>-0.150435842658088</v>
      </c>
      <c r="AN5" s="457">
        <v>0.00295459578421049</v>
      </c>
    </row>
    <row r="6" spans="8:8">
      <c r="A6" s="218" t="s">
        <v>95</v>
      </c>
      <c r="B6" s="433">
        <v>0.0</v>
      </c>
      <c r="C6" s="433">
        <v>0.0</v>
      </c>
      <c r="D6" s="433">
        <v>0.0</v>
      </c>
      <c r="E6" s="433">
        <v>0.0</v>
      </c>
      <c r="F6" s="433">
        <v>-7.70399999993288E-4</v>
      </c>
      <c r="G6" s="433">
        <v>0.00190100000003213</v>
      </c>
      <c r="H6" s="433">
        <v>6.24000000030378E-4</v>
      </c>
      <c r="I6" s="433">
        <v>0.00100780000002487</v>
      </c>
      <c r="J6" s="433">
        <v>0.00105040000001111</v>
      </c>
      <c r="K6" s="433">
        <v>0.00362400000005891</v>
      </c>
      <c r="L6" s="433">
        <v>0.00247340000004215</v>
      </c>
      <c r="M6" s="433">
        <v>0.0017902000000305</v>
      </c>
      <c r="N6" s="433">
        <v>0.00471980000000372</v>
      </c>
      <c r="O6" s="433">
        <v>-0.00193759999993404</v>
      </c>
      <c r="P6" s="433">
        <v>0.0035215999999707</v>
      </c>
      <c r="Q6" s="433">
        <v>0.0035033999999996</v>
      </c>
      <c r="R6" s="433">
        <v>0.00231500000001006</v>
      </c>
      <c r="S6" s="433">
        <v>0.0</v>
      </c>
      <c r="T6" s="433">
        <v>5.28765820455439</v>
      </c>
      <c r="U6" s="433">
        <v>3.63139271859336</v>
      </c>
      <c r="V6" s="433">
        <v>9.3148802961552</v>
      </c>
      <c r="W6" s="433">
        <v>5.73685782053641</v>
      </c>
      <c r="X6" s="433">
        <v>5.08922401626711</v>
      </c>
      <c r="Y6" s="433">
        <v>6.60970445055204</v>
      </c>
      <c r="Z6" s="433">
        <v>5.98507649564803</v>
      </c>
      <c r="AA6" s="433">
        <v>3.91301048401053</v>
      </c>
      <c r="AB6" s="433">
        <v>2.40192185782675</v>
      </c>
      <c r="AC6" s="433">
        <v>1.58646135816502</v>
      </c>
      <c r="AD6" s="433">
        <v>0.76718259743626</v>
      </c>
      <c r="AE6" s="433">
        <v>0.655484783088411</v>
      </c>
      <c r="AF6" s="433">
        <v>-8.01052872532182E-5</v>
      </c>
      <c r="AG6" s="433">
        <v>0.0</v>
      </c>
      <c r="AH6" s="433">
        <v>0.0</v>
      </c>
      <c r="AI6" s="433">
        <v>0.0</v>
      </c>
      <c r="AJ6" s="433">
        <v>0.0</v>
      </c>
      <c r="AK6" s="435">
        <v>0.0</v>
      </c>
      <c r="AL6" s="457">
        <v>0.0</v>
      </c>
      <c r="AM6" s="457">
        <v>-1.0</v>
      </c>
      <c r="AN6" s="457">
        <v>0.0</v>
      </c>
    </row>
    <row r="7" spans="8:8">
      <c r="A7" s="218" t="s">
        <v>96</v>
      </c>
      <c r="B7" s="433">
        <v>0.343859139784627</v>
      </c>
      <c r="C7" s="433">
        <v>0.368405376344072</v>
      </c>
      <c r="D7" s="433">
        <v>0.373086559139892</v>
      </c>
      <c r="E7" s="433">
        <v>0.396912903226166</v>
      </c>
      <c r="F7" s="433">
        <v>4.92628333333323</v>
      </c>
      <c r="G7" s="433">
        <v>10.6724087487778</v>
      </c>
      <c r="H7" s="433">
        <v>13.0092145324211</v>
      </c>
      <c r="I7" s="433">
        <v>13.7972831378302</v>
      </c>
      <c r="J7" s="433">
        <v>13.9328036331049</v>
      </c>
      <c r="K7" s="433">
        <v>13.6961353046595</v>
      </c>
      <c r="L7" s="433">
        <v>13.7230720918865</v>
      </c>
      <c r="M7" s="433">
        <v>14.3619244705119</v>
      </c>
      <c r="N7" s="433">
        <v>15.7522567448682</v>
      </c>
      <c r="O7" s="433">
        <v>16.5811862984688</v>
      </c>
      <c r="P7" s="433">
        <v>18.2940617953732</v>
      </c>
      <c r="Q7" s="433">
        <v>18.0309984033888</v>
      </c>
      <c r="R7" s="433">
        <v>12.2271309221251</v>
      </c>
      <c r="S7" s="433">
        <v>13.9754887911376</v>
      </c>
      <c r="T7" s="433">
        <v>14.5451810035825</v>
      </c>
      <c r="U7" s="433">
        <v>14.7508473444118</v>
      </c>
      <c r="V7" s="433">
        <v>13.3591562398187</v>
      </c>
      <c r="W7" s="433">
        <v>13.5241355164553</v>
      </c>
      <c r="X7" s="433">
        <v>12.702030400782</v>
      </c>
      <c r="Y7" s="433">
        <v>12.2819982078845</v>
      </c>
      <c r="Z7" s="433">
        <v>12.5240945739224</v>
      </c>
      <c r="AA7" s="433">
        <v>13.4642635060277</v>
      </c>
      <c r="AB7" s="433">
        <v>14.8010481915926</v>
      </c>
      <c r="AC7" s="433">
        <v>14.5025074617147</v>
      </c>
      <c r="AD7" s="433">
        <v>14.305665623981</v>
      </c>
      <c r="AE7" s="433">
        <v>14.0718371782336</v>
      </c>
      <c r="AF7" s="433">
        <v>14.751862333007</v>
      </c>
      <c r="AG7" s="433">
        <v>14.3535948191593</v>
      </c>
      <c r="AH7" s="433">
        <v>13.658482828283</v>
      </c>
      <c r="AI7" s="433">
        <v>13.5654442489413</v>
      </c>
      <c r="AJ7" s="433">
        <v>13.9919215379591</v>
      </c>
      <c r="AK7" s="435">
        <v>13.3754190615837</v>
      </c>
      <c r="AL7" s="457">
        <v>-0.0466731703310208</v>
      </c>
      <c r="AM7" s="457">
        <v>0.011144216780494</v>
      </c>
      <c r="AN7" s="457">
        <v>0.0576956089394256</v>
      </c>
    </row>
    <row r="8" spans="8:8" s="47" ht="10.2" customFormat="1">
      <c r="A8" s="54" t="s">
        <v>97</v>
      </c>
      <c r="B8" s="436">
        <v>0.486259339784567</v>
      </c>
      <c r="C8" s="436">
        <v>0.505438376344188</v>
      </c>
      <c r="D8" s="436">
        <v>0.532786359139919</v>
      </c>
      <c r="E8" s="436">
        <v>0.592677503226156</v>
      </c>
      <c r="F8" s="436">
        <v>5.02751293333044</v>
      </c>
      <c r="G8" s="436">
        <v>10.826309748775</v>
      </c>
      <c r="H8" s="436">
        <v>13.1618385324182</v>
      </c>
      <c r="I8" s="436">
        <v>13.9562909378274</v>
      </c>
      <c r="J8" s="436">
        <v>14.0988540331016</v>
      </c>
      <c r="K8" s="436">
        <v>13.8647593046563</v>
      </c>
      <c r="L8" s="436">
        <v>15.2866825752357</v>
      </c>
      <c r="M8" s="436">
        <v>16.0097801970981</v>
      </c>
      <c r="N8" s="436">
        <v>17.4499028412717</v>
      </c>
      <c r="O8" s="436">
        <v>18.3731615623212</v>
      </c>
      <c r="P8" s="436">
        <v>20.091389026342</v>
      </c>
      <c r="Q8" s="436">
        <v>19.8869102048495</v>
      </c>
      <c r="R8" s="436">
        <v>14.0726591038797</v>
      </c>
      <c r="S8" s="436">
        <v>15.8999308816698</v>
      </c>
      <c r="T8" s="436">
        <v>21.5829474393339</v>
      </c>
      <c r="U8" s="436">
        <v>20.2973260845069</v>
      </c>
      <c r="V8" s="436">
        <v>24.5891225574757</v>
      </c>
      <c r="W8" s="436">
        <v>21.6400578531173</v>
      </c>
      <c r="X8" s="436">
        <v>20.6639748471526</v>
      </c>
      <c r="Y8" s="436">
        <v>22.6758209380065</v>
      </c>
      <c r="Z8" s="436">
        <v>22.259956015807</v>
      </c>
      <c r="AA8" s="436">
        <v>21.4689191513284</v>
      </c>
      <c r="AB8" s="436">
        <v>21.4430023074838</v>
      </c>
      <c r="AC8" s="436">
        <v>19.8128720456862</v>
      </c>
      <c r="AD8" s="436">
        <v>18.8666439203419</v>
      </c>
      <c r="AE8" s="436">
        <v>15.1361714236876</v>
      </c>
      <c r="AF8" s="436">
        <v>15.2090187868596</v>
      </c>
      <c r="AG8" s="436">
        <v>14.9258851417399</v>
      </c>
      <c r="AH8" s="436">
        <v>14.006041968068</v>
      </c>
      <c r="AI8" s="436">
        <v>14.2914980123821</v>
      </c>
      <c r="AJ8" s="436">
        <v>14.7265774519376</v>
      </c>
      <c r="AK8" s="436">
        <v>14.0603751179951</v>
      </c>
      <c r="AL8" s="458">
        <v>-0.0478467357198992</v>
      </c>
      <c r="AM8" s="458">
        <v>-0.0404717790882061</v>
      </c>
      <c r="AN8" s="458">
        <v>0.0606502047236361</v>
      </c>
    </row>
    <row r="9" spans="8:8">
      <c r="A9" s="218"/>
      <c r="B9" s="433"/>
      <c r="C9" s="433"/>
      <c r="D9" s="433"/>
      <c r="E9" s="433"/>
      <c r="F9" s="433"/>
      <c r="G9" s="433"/>
      <c r="H9" s="433"/>
      <c r="I9" s="433"/>
      <c r="J9" s="433"/>
      <c r="K9" s="433"/>
      <c r="L9" s="433"/>
      <c r="M9" s="433"/>
      <c r="N9" s="433"/>
      <c r="O9" s="433"/>
      <c r="P9" s="433"/>
      <c r="Q9" s="433"/>
      <c r="R9" s="433"/>
      <c r="S9" s="433"/>
      <c r="T9" s="433"/>
      <c r="U9" s="433"/>
      <c r="V9" s="433"/>
      <c r="W9" s="433"/>
      <c r="X9" s="433"/>
      <c r="Y9" s="433"/>
      <c r="Z9" s="433"/>
      <c r="AA9" s="433"/>
      <c r="AB9" s="433"/>
      <c r="AC9" s="433"/>
      <c r="AD9" s="433"/>
      <c r="AE9" s="433"/>
      <c r="AF9" s="433"/>
      <c r="AG9" s="433"/>
      <c r="AH9" s="433"/>
      <c r="AI9" s="433"/>
      <c r="AJ9" s="433"/>
      <c r="AK9" s="460"/>
      <c r="AL9" s="457"/>
      <c r="AM9" s="457"/>
      <c r="AN9" s="457"/>
    </row>
    <row r="10" spans="8:8">
      <c r="A10" s="218" t="s">
        <v>98</v>
      </c>
      <c r="B10" s="433">
        <v>0.0115926000000037</v>
      </c>
      <c r="C10" s="433">
        <v>0.0173699999999997</v>
      </c>
      <c r="D10" s="433">
        <v>0.0488703999999949</v>
      </c>
      <c r="E10" s="433">
        <v>0.771027199999999</v>
      </c>
      <c r="F10" s="433">
        <v>0.363026400000003</v>
      </c>
      <c r="G10" s="433">
        <v>0.2899052</v>
      </c>
      <c r="H10" s="433">
        <v>0.210376200000006</v>
      </c>
      <c r="I10" s="433">
        <v>0.229298199999789</v>
      </c>
      <c r="J10" s="433">
        <v>0.293627599999752</v>
      </c>
      <c r="K10" s="433">
        <v>0.308761599999627</v>
      </c>
      <c r="L10" s="433">
        <v>0.154620599999681</v>
      </c>
      <c r="M10" s="433">
        <v>0.0739471999996795</v>
      </c>
      <c r="N10" s="433">
        <v>0.168758799999605</v>
      </c>
      <c r="O10" s="433">
        <v>0.159527799999623</v>
      </c>
      <c r="P10" s="433">
        <v>0.277395199999695</v>
      </c>
      <c r="Q10" s="433">
        <v>0.0683211999995947</v>
      </c>
      <c r="R10" s="433">
        <v>0.0217817999994736</v>
      </c>
      <c r="S10" s="433">
        <v>0.0373497999994754</v>
      </c>
      <c r="T10" s="433">
        <v>0.0280127999994946</v>
      </c>
      <c r="U10" s="433">
        <v>0.0957901999996125</v>
      </c>
      <c r="V10" s="433">
        <v>0.253747599999585</v>
      </c>
      <c r="W10" s="433">
        <v>0.207000000000008</v>
      </c>
      <c r="X10" s="433">
        <v>0.340000099999997</v>
      </c>
      <c r="Y10" s="433">
        <v>0.322999987999992</v>
      </c>
      <c r="Z10" s="433">
        <v>0.429000000000002</v>
      </c>
      <c r="AA10" s="433">
        <v>0.331000000000003</v>
      </c>
      <c r="AB10" s="433">
        <v>0.337000000000018</v>
      </c>
      <c r="AC10" s="433">
        <v>0.613</v>
      </c>
      <c r="AD10" s="433">
        <v>0.597000000000008</v>
      </c>
      <c r="AE10" s="433">
        <v>0.831000000000017</v>
      </c>
      <c r="AF10" s="433">
        <v>0.850999999999985</v>
      </c>
      <c r="AG10" s="433">
        <v>0.711068493150705</v>
      </c>
      <c r="AH10" s="433">
        <v>0.54292472027123</v>
      </c>
      <c r="AI10" s="433">
        <v>0.53782176736479</v>
      </c>
      <c r="AJ10" s="433">
        <v>0.478663788414394</v>
      </c>
      <c r="AK10" s="460">
        <v>0.394426188820859</v>
      </c>
      <c r="AL10" s="457">
        <v>-0.178236308743385</v>
      </c>
      <c r="AM10" s="457">
        <v>0.0110143692983944</v>
      </c>
      <c r="AN10" s="457">
        <v>0.00170137915237639</v>
      </c>
    </row>
    <row r="11" spans="8:8">
      <c r="A11" s="218" t="s">
        <v>99</v>
      </c>
      <c r="B11" s="433">
        <v>0.0</v>
      </c>
      <c r="C11" s="433">
        <v>0.0</v>
      </c>
      <c r="D11" s="433">
        <v>0.0</v>
      </c>
      <c r="E11" s="433">
        <v>0.0</v>
      </c>
      <c r="F11" s="433">
        <v>0.0</v>
      </c>
      <c r="G11" s="433">
        <v>0.0</v>
      </c>
      <c r="H11" s="433">
        <v>2.04000000003646E-5</v>
      </c>
      <c r="I11" s="433">
        <v>0.0</v>
      </c>
      <c r="J11" s="433">
        <v>0.0</v>
      </c>
      <c r="K11" s="433">
        <v>9.99999999962142E-5</v>
      </c>
      <c r="L11" s="433">
        <v>9.99999999891088E-5</v>
      </c>
      <c r="M11" s="433">
        <v>0.0</v>
      </c>
      <c r="N11" s="433">
        <v>5.06395939101623E-4</v>
      </c>
      <c r="O11" s="433">
        <v>1.80000000067793E-4</v>
      </c>
      <c r="P11" s="433">
        <v>3.06000000058759E-5</v>
      </c>
      <c r="Q11" s="433">
        <v>2.75983999994622E-4</v>
      </c>
      <c r="R11" s="433">
        <v>9.99999999748979E-5</v>
      </c>
      <c r="S11" s="433">
        <v>2.00000000006639E-4</v>
      </c>
      <c r="T11" s="433">
        <v>0.0</v>
      </c>
      <c r="U11" s="433">
        <v>0.0</v>
      </c>
      <c r="V11" s="433">
        <v>9.90754869860666E-5</v>
      </c>
      <c r="W11" s="433">
        <v>-0.0658372093024582</v>
      </c>
      <c r="X11" s="433">
        <v>-1.11474171973214E-4</v>
      </c>
      <c r="Y11" s="433">
        <v>0.0</v>
      </c>
      <c r="Z11" s="433">
        <v>0.0</v>
      </c>
      <c r="AA11" s="433">
        <v>4.42000000028031E-4</v>
      </c>
      <c r="AB11" s="433">
        <v>0.0</v>
      </c>
      <c r="AC11" s="433">
        <v>0.00166149006626881</v>
      </c>
      <c r="AD11" s="433">
        <v>0.0025471101600516</v>
      </c>
      <c r="AE11" s="433">
        <v>0.0</v>
      </c>
      <c r="AF11" s="433">
        <v>0.0</v>
      </c>
      <c r="AG11" s="433">
        <v>0.0</v>
      </c>
      <c r="AH11" s="433">
        <v>0.0</v>
      </c>
      <c r="AI11" s="433">
        <v>0.0</v>
      </c>
      <c r="AJ11" s="433">
        <v>0.0</v>
      </c>
      <c r="AK11" s="460">
        <v>0.982755786822864</v>
      </c>
      <c r="AL11" s="457">
        <v>0.0</v>
      </c>
      <c r="AM11" s="457">
        <v>0.0</v>
      </c>
      <c r="AN11" s="457">
        <v>0.00423917137088757</v>
      </c>
    </row>
    <row r="12" spans="8:8">
      <c r="A12" s="218" t="s">
        <v>215</v>
      </c>
      <c r="B12" s="433">
        <v>0.0120000000000008</v>
      </c>
      <c r="C12" s="433">
        <v>0.0179999999999998</v>
      </c>
      <c r="D12" s="433">
        <v>0.0109999999999936</v>
      </c>
      <c r="E12" s="433">
        <v>0.0839999999999977</v>
      </c>
      <c r="F12" s="433">
        <v>0.0689999999999984</v>
      </c>
      <c r="G12" s="433">
        <v>0.0240526315789526</v>
      </c>
      <c r="H12" s="433">
        <v>0.0375010526315761</v>
      </c>
      <c r="I12" s="433">
        <v>0.0352747368421062</v>
      </c>
      <c r="J12" s="433">
        <v>0.0359750345560865</v>
      </c>
      <c r="K12" s="433">
        <v>0.0507355608718794</v>
      </c>
      <c r="L12" s="433">
        <v>0.0580692450824078</v>
      </c>
      <c r="M12" s="433">
        <v>0.134762631578946</v>
      </c>
      <c r="N12" s="433">
        <v>0.201350526315794</v>
      </c>
      <c r="O12" s="433">
        <v>0.203642157052926</v>
      </c>
      <c r="P12" s="433">
        <v>0.0863403798225851</v>
      </c>
      <c r="Q12" s="433">
        <v>5.29473684213411E-4</v>
      </c>
      <c r="R12" s="433">
        <v>-5.00000000002387E-4</v>
      </c>
      <c r="S12" s="433">
        <v>1.8999999999969E-4</v>
      </c>
      <c r="T12" s="433">
        <v>0.0248699999999982</v>
      </c>
      <c r="U12" s="433">
        <v>0.0246799999999991</v>
      </c>
      <c r="V12" s="433">
        <v>0.022180000000001</v>
      </c>
      <c r="W12" s="433">
        <v>0.0225710000000017</v>
      </c>
      <c r="X12" s="433">
        <v>0.0328799999999951</v>
      </c>
      <c r="Y12" s="433">
        <v>0.00261060000000413</v>
      </c>
      <c r="Z12" s="433">
        <v>0.0879540099999998</v>
      </c>
      <c r="AA12" s="433">
        <v>0.323553035690152</v>
      </c>
      <c r="AB12" s="433">
        <v>0.0241927864134053</v>
      </c>
      <c r="AC12" s="433">
        <v>0.371774250000005</v>
      </c>
      <c r="AD12" s="433">
        <v>0.0537466300000026</v>
      </c>
      <c r="AE12" s="433">
        <v>8.5230866523</v>
      </c>
      <c r="AF12" s="433">
        <v>1.40261310695855</v>
      </c>
      <c r="AG12" s="433">
        <v>-0.517044265134672</v>
      </c>
      <c r="AH12" s="433">
        <v>-0.715567590032712</v>
      </c>
      <c r="AI12" s="433">
        <v>-0.740027437591403</v>
      </c>
      <c r="AJ12" s="433">
        <v>-0.59367486214661</v>
      </c>
      <c r="AK12" s="460">
        <v>-1.30992185676048</v>
      </c>
      <c r="AL12" s="457">
        <v>1.20043481472409</v>
      </c>
      <c r="AM12" s="457">
        <v>0.0</v>
      </c>
      <c r="AN12" s="457">
        <v>-0.00565042028521763</v>
      </c>
    </row>
    <row r="13" spans="8:8">
      <c r="A13" s="54" t="s">
        <v>109</v>
      </c>
      <c r="B13" s="436">
        <v>0.0235926000000046</v>
      </c>
      <c r="C13" s="436">
        <v>0.0353699999999995</v>
      </c>
      <c r="D13" s="436">
        <v>0.0598703999999885</v>
      </c>
      <c r="E13" s="436">
        <v>0.855027199999997</v>
      </c>
      <c r="F13" s="436">
        <v>0.432026400000001</v>
      </c>
      <c r="G13" s="436">
        <v>0.313957831578952</v>
      </c>
      <c r="H13" s="436">
        <v>0.247897652631582</v>
      </c>
      <c r="I13" s="436">
        <v>0.264572936841895</v>
      </c>
      <c r="J13" s="436">
        <v>0.329602634555838</v>
      </c>
      <c r="K13" s="436">
        <v>0.359597160871503</v>
      </c>
      <c r="L13" s="436">
        <v>0.212789845082078</v>
      </c>
      <c r="M13" s="436">
        <v>0.208709831578626</v>
      </c>
      <c r="N13" s="436">
        <v>0.370615722254501</v>
      </c>
      <c r="O13" s="436">
        <v>0.363349957052616</v>
      </c>
      <c r="P13" s="436">
        <v>0.363766179822286</v>
      </c>
      <c r="Q13" s="436">
        <v>0.0691266576838028</v>
      </c>
      <c r="R13" s="436">
        <v>0.0213817999994461</v>
      </c>
      <c r="S13" s="436">
        <v>0.0377397999994817</v>
      </c>
      <c r="T13" s="436">
        <v>0.0528827999994927</v>
      </c>
      <c r="U13" s="436">
        <v>0.120470199999612</v>
      </c>
      <c r="V13" s="436">
        <v>0.276026675486572</v>
      </c>
      <c r="W13" s="436">
        <v>0.163733790697551</v>
      </c>
      <c r="X13" s="436">
        <v>0.372768625828019</v>
      </c>
      <c r="Y13" s="436">
        <v>0.325610587999996</v>
      </c>
      <c r="Z13" s="436">
        <v>0.516954010000002</v>
      </c>
      <c r="AA13" s="436">
        <v>0.654995035690183</v>
      </c>
      <c r="AB13" s="436">
        <v>0.361192786413423</v>
      </c>
      <c r="AC13" s="436">
        <v>0.986435740066273</v>
      </c>
      <c r="AD13" s="436">
        <v>0.653293740160063</v>
      </c>
      <c r="AE13" s="436">
        <v>9.35408665230002</v>
      </c>
      <c r="AF13" s="436">
        <v>2.25361310695854</v>
      </c>
      <c r="AG13" s="436">
        <v>0.194024228016033</v>
      </c>
      <c r="AH13" s="436">
        <v>-0.172642869761481</v>
      </c>
      <c r="AI13" s="436">
        <v>-0.202205670226613</v>
      </c>
      <c r="AJ13" s="436">
        <v>-0.115011073732216</v>
      </c>
      <c r="AK13" s="436">
        <v>0.0672601188832413</v>
      </c>
      <c r="AL13" s="458">
        <v>-1.58321643203503</v>
      </c>
      <c r="AM13" s="458">
        <v>0.0</v>
      </c>
      <c r="AN13" s="458">
        <v>2.90130238046336E-4</v>
      </c>
    </row>
    <row r="14" spans="8:8">
      <c r="A14" s="218"/>
      <c r="B14" s="433"/>
      <c r="C14" s="433"/>
      <c r="D14" s="433"/>
      <c r="E14" s="433"/>
      <c r="F14" s="433"/>
      <c r="G14" s="433"/>
      <c r="H14" s="433"/>
      <c r="I14" s="433"/>
      <c r="J14" s="433"/>
      <c r="K14" s="433"/>
      <c r="L14" s="433"/>
      <c r="M14" s="433"/>
      <c r="N14" s="433"/>
      <c r="O14" s="433"/>
      <c r="P14" s="433"/>
      <c r="Q14" s="433"/>
      <c r="R14" s="433"/>
      <c r="S14" s="433"/>
      <c r="T14" s="433"/>
      <c r="U14" s="433"/>
      <c r="V14" s="433"/>
      <c r="W14" s="433"/>
      <c r="X14" s="433"/>
      <c r="Y14" s="433"/>
      <c r="Z14" s="433"/>
      <c r="AA14" s="433"/>
      <c r="AB14" s="433"/>
      <c r="AC14" s="433"/>
      <c r="AD14" s="433"/>
      <c r="AE14" s="433"/>
      <c r="AF14" s="433"/>
      <c r="AG14" s="433"/>
      <c r="AH14" s="433"/>
      <c r="AI14" s="433"/>
      <c r="AJ14" s="433"/>
      <c r="AK14" s="460"/>
      <c r="AL14" s="457"/>
      <c r="AM14" s="457"/>
      <c r="AN14" s="457"/>
    </row>
    <row r="15" spans="8:8">
      <c r="A15" s="218" t="s">
        <v>121</v>
      </c>
      <c r="B15" s="433">
        <v>14.388320662</v>
      </c>
      <c r="C15" s="433">
        <v>14.1334486440001</v>
      </c>
      <c r="D15" s="433">
        <v>13.680180706</v>
      </c>
      <c r="E15" s="433">
        <v>15.626727396</v>
      </c>
      <c r="F15" s="433">
        <v>16.0670043070001</v>
      </c>
      <c r="G15" s="433">
        <v>20.158</v>
      </c>
      <c r="H15" s="433">
        <v>16.2000000000001</v>
      </c>
      <c r="I15" s="433">
        <v>16.2937000000001</v>
      </c>
      <c r="J15" s="433">
        <v>15.8200000000001</v>
      </c>
      <c r="K15" s="433">
        <v>17.3832</v>
      </c>
      <c r="L15" s="433">
        <v>17.7479999999999</v>
      </c>
      <c r="M15" s="433">
        <v>17.3989999999999</v>
      </c>
      <c r="N15" s="433">
        <v>17.4639999999999</v>
      </c>
      <c r="O15" s="433">
        <v>18.5900000000001</v>
      </c>
      <c r="P15" s="433">
        <v>19.3000000000002</v>
      </c>
      <c r="Q15" s="433">
        <v>21.2742500000001</v>
      </c>
      <c r="R15" s="433">
        <v>21.2795</v>
      </c>
      <c r="S15" s="433">
        <v>18.6262499999999</v>
      </c>
      <c r="T15" s="433">
        <v>20.306</v>
      </c>
      <c r="U15" s="433">
        <v>21.2268</v>
      </c>
      <c r="V15" s="433">
        <v>24.1468</v>
      </c>
      <c r="W15" s="433">
        <v>25.4006000000001</v>
      </c>
      <c r="X15" s="433">
        <v>26.5585999999999</v>
      </c>
      <c r="Y15" s="433">
        <v>24.7123999999998</v>
      </c>
      <c r="Z15" s="433">
        <v>21.1252</v>
      </c>
      <c r="AA15" s="433">
        <v>26.4293</v>
      </c>
      <c r="AB15" s="433">
        <v>25.3062</v>
      </c>
      <c r="AC15" s="433">
        <v>26.1095999999999</v>
      </c>
      <c r="AD15" s="433">
        <v>26.1800000000002</v>
      </c>
      <c r="AE15" s="433">
        <v>26.9130000000001</v>
      </c>
      <c r="AF15" s="433">
        <v>27.2939833160002</v>
      </c>
      <c r="AG15" s="433">
        <v>27.2822093549999</v>
      </c>
      <c r="AH15" s="433">
        <v>26.8292147949999</v>
      </c>
      <c r="AI15" s="433">
        <v>27.2825489029999</v>
      </c>
      <c r="AJ15" s="433">
        <v>25.216707628</v>
      </c>
      <c r="AK15" s="460">
        <v>25.4851415301112</v>
      </c>
      <c r="AL15" s="457">
        <v>0.0078837559132896</v>
      </c>
      <c r="AM15" s="457">
        <v>0.0178616585183398</v>
      </c>
      <c r="AN15" s="457">
        <v>0.109931565711491</v>
      </c>
    </row>
    <row r="16" spans="8:8">
      <c r="A16" s="218" t="s">
        <v>126</v>
      </c>
      <c r="B16" s="433">
        <v>3.50300000000004</v>
      </c>
      <c r="C16" s="433">
        <v>3.61700000000002</v>
      </c>
      <c r="D16" s="433">
        <v>3.29200000000003</v>
      </c>
      <c r="E16" s="433">
        <v>3.07900000000001</v>
      </c>
      <c r="F16" s="433">
        <v>5.43297979797981</v>
      </c>
      <c r="G16" s="433">
        <v>4.5930808080808</v>
      </c>
      <c r="H16" s="433">
        <v>4.3341212121212</v>
      </c>
      <c r="I16" s="433">
        <v>4.4740808080808</v>
      </c>
      <c r="J16" s="433">
        <v>5.67716161616161</v>
      </c>
      <c r="K16" s="433">
        <v>3.96428282828285</v>
      </c>
      <c r="L16" s="433">
        <v>5.21536363636363</v>
      </c>
      <c r="M16" s="433">
        <v>6.1333333333333</v>
      </c>
      <c r="N16" s="433">
        <v>6.52600000000004</v>
      </c>
      <c r="O16" s="433">
        <v>7.93899999999999</v>
      </c>
      <c r="P16" s="433">
        <v>8.52099999999996</v>
      </c>
      <c r="Q16" s="433">
        <v>7.98700000000005</v>
      </c>
      <c r="R16" s="433">
        <v>8.67699999999999</v>
      </c>
      <c r="S16" s="433">
        <v>8.43900000000002</v>
      </c>
      <c r="T16" s="433">
        <v>9.59399999999999</v>
      </c>
      <c r="U16" s="433">
        <v>9.887</v>
      </c>
      <c r="V16" s="433">
        <v>9.40700000000001</v>
      </c>
      <c r="W16" s="433">
        <v>9.04329999999996</v>
      </c>
      <c r="X16" s="433">
        <v>8.37299999999999</v>
      </c>
      <c r="Y16" s="433">
        <v>8.19399999999996</v>
      </c>
      <c r="Z16" s="433">
        <v>6.64929999999998</v>
      </c>
      <c r="AA16" s="433">
        <v>6.1816</v>
      </c>
      <c r="AB16" s="433">
        <v>5.01609999999999</v>
      </c>
      <c r="AC16" s="433">
        <v>4.96450000000004</v>
      </c>
      <c r="AD16" s="433">
        <v>4.90629999999996</v>
      </c>
      <c r="AE16" s="433">
        <v>4.7911</v>
      </c>
      <c r="AF16" s="433">
        <v>5.85690000000005</v>
      </c>
      <c r="AG16" s="433">
        <v>6.85220000000004</v>
      </c>
      <c r="AH16" s="433">
        <v>6.75356599999998</v>
      </c>
      <c r="AI16" s="433">
        <v>4.05370000000002</v>
      </c>
      <c r="AJ16" s="433">
        <v>3.16760000000002</v>
      </c>
      <c r="AK16" s="460">
        <v>3.14817907935713</v>
      </c>
      <c r="AL16" s="457">
        <v>-0.00884660399890203</v>
      </c>
      <c r="AM16" s="457">
        <v>-0.0714710675562196</v>
      </c>
      <c r="AN16" s="457">
        <v>0.013579844354601</v>
      </c>
    </row>
    <row r="17" spans="8:8">
      <c r="A17" s="218" t="s">
        <v>130</v>
      </c>
      <c r="B17" s="433">
        <v>2.328</v>
      </c>
      <c r="C17" s="433">
        <v>2.30099999999999</v>
      </c>
      <c r="D17" s="433">
        <v>2.28800000000001</v>
      </c>
      <c r="E17" s="433">
        <v>2.64700000000001</v>
      </c>
      <c r="F17" s="433">
        <v>2.709</v>
      </c>
      <c r="G17" s="433">
        <v>0.486999999999981</v>
      </c>
      <c r="H17" s="433">
        <v>0.450000000000003</v>
      </c>
      <c r="I17" s="433">
        <v>0.577999999999989</v>
      </c>
      <c r="J17" s="433">
        <v>0.518999999999991</v>
      </c>
      <c r="K17" s="433">
        <v>0.553989999999999</v>
      </c>
      <c r="L17" s="433">
        <v>0.774999999999991</v>
      </c>
      <c r="M17" s="433">
        <v>0.887000000000015</v>
      </c>
      <c r="N17" s="433">
        <v>1.37300000000002</v>
      </c>
      <c r="O17" s="433">
        <v>4.92951500000001</v>
      </c>
      <c r="P17" s="433">
        <v>5.08806</v>
      </c>
      <c r="Q17" s="433">
        <v>4.707217</v>
      </c>
      <c r="R17" s="433">
        <v>4.821889</v>
      </c>
      <c r="S17" s="433">
        <v>4.74053400000001</v>
      </c>
      <c r="T17" s="433">
        <v>5.60694100000001</v>
      </c>
      <c r="U17" s="433">
        <v>5.65225599999999</v>
      </c>
      <c r="V17" s="433">
        <v>5.77639900000001</v>
      </c>
      <c r="W17" s="433">
        <v>5.001079</v>
      </c>
      <c r="X17" s="433">
        <v>5.650809</v>
      </c>
      <c r="Y17" s="433">
        <v>5.38564300000002</v>
      </c>
      <c r="Z17" s="433">
        <v>5.00251899999999</v>
      </c>
      <c r="AA17" s="433">
        <v>6.23088799999999</v>
      </c>
      <c r="AB17" s="433">
        <v>6.36534699999999</v>
      </c>
      <c r="AC17" s="433">
        <v>6.707786</v>
      </c>
      <c r="AD17" s="433">
        <v>5.98124799999999</v>
      </c>
      <c r="AE17" s="433">
        <v>5.96129299999998</v>
      </c>
      <c r="AF17" s="433">
        <v>5.60131699999999</v>
      </c>
      <c r="AG17" s="433">
        <v>5.946859</v>
      </c>
      <c r="AH17" s="433">
        <v>6.11120799999999</v>
      </c>
      <c r="AI17" s="433">
        <v>5.600482</v>
      </c>
      <c r="AJ17" s="433">
        <v>5.181808</v>
      </c>
      <c r="AK17" s="460">
        <v>3.97523386800432</v>
      </c>
      <c r="AL17" s="457">
        <v>-0.23494414048475</v>
      </c>
      <c r="AM17" s="457">
        <v>0.00352745131966237</v>
      </c>
      <c r="AN17" s="457">
        <v>0.0171473908694104</v>
      </c>
    </row>
    <row r="18" spans="8:8">
      <c r="A18" s="218" t="s">
        <v>133</v>
      </c>
      <c r="B18" s="433">
        <v>2.18304999999998</v>
      </c>
      <c r="C18" s="433">
        <v>2.41101</v>
      </c>
      <c r="D18" s="433">
        <v>2.52886999999998</v>
      </c>
      <c r="E18" s="433">
        <v>2.52042999999998</v>
      </c>
      <c r="F18" s="433">
        <v>2.27848999999995</v>
      </c>
      <c r="G18" s="433">
        <v>2.09899999999999</v>
      </c>
      <c r="H18" s="433">
        <v>2.34100000000001</v>
      </c>
      <c r="I18" s="433">
        <v>2.376</v>
      </c>
      <c r="J18" s="433">
        <v>2.39199999999997</v>
      </c>
      <c r="K18" s="433">
        <v>2.35900000000001</v>
      </c>
      <c r="L18" s="433">
        <v>2.26099999999997</v>
      </c>
      <c r="M18" s="433">
        <v>2.25</v>
      </c>
      <c r="N18" s="433">
        <v>2.28899999999996</v>
      </c>
      <c r="O18" s="433">
        <v>2.04800000000003</v>
      </c>
      <c r="P18" s="433">
        <v>2.15700000000001</v>
      </c>
      <c r="Q18" s="433">
        <v>2.08700000000002</v>
      </c>
      <c r="R18" s="433">
        <v>1.97</v>
      </c>
      <c r="S18" s="433">
        <v>1.78</v>
      </c>
      <c r="T18" s="433">
        <v>1.65199999999999</v>
      </c>
      <c r="U18" s="433">
        <v>1.69999999999999</v>
      </c>
      <c r="V18" s="433">
        <v>1.67400000000001</v>
      </c>
      <c r="W18" s="433">
        <v>1.08399999999997</v>
      </c>
      <c r="X18" s="433">
        <v>0.680000000000035</v>
      </c>
      <c r="Y18" s="433">
        <v>0.681399999999996</v>
      </c>
      <c r="Z18" s="433">
        <v>0.658699999999982</v>
      </c>
      <c r="AA18" s="433">
        <v>0.696500000000043</v>
      </c>
      <c r="AB18" s="433">
        <v>0.564999999999998</v>
      </c>
      <c r="AC18" s="433">
        <v>0.538600000000002</v>
      </c>
      <c r="AD18" s="433">
        <v>0.68040000000002</v>
      </c>
      <c r="AE18" s="433">
        <v>0.739999999999981</v>
      </c>
      <c r="AF18" s="433">
        <v>1.40500000000003</v>
      </c>
      <c r="AG18" s="433">
        <v>0.760000000000019</v>
      </c>
      <c r="AH18" s="433">
        <v>0.47399999999999</v>
      </c>
      <c r="AI18" s="433">
        <v>0.695748592448041</v>
      </c>
      <c r="AJ18" s="433">
        <v>0.963026220861764</v>
      </c>
      <c r="AK18" s="460">
        <v>1.05135873432923</v>
      </c>
      <c r="AL18" s="457">
        <v>0.0887410402419735</v>
      </c>
      <c r="AM18" s="457">
        <v>0.0387117510430348</v>
      </c>
      <c r="AN18" s="457">
        <v>0.0045350939743735</v>
      </c>
    </row>
    <row r="19" spans="8:8">
      <c r="A19" s="218" t="s">
        <v>138</v>
      </c>
      <c r="B19" s="433">
        <v>1.75394679999999</v>
      </c>
      <c r="C19" s="433">
        <v>0.933630800000017</v>
      </c>
      <c r="D19" s="433">
        <v>0.792451600000007</v>
      </c>
      <c r="E19" s="433">
        <v>1.0010474</v>
      </c>
      <c r="F19" s="433">
        <v>0.824455999999998</v>
      </c>
      <c r="G19" s="433">
        <v>0.900000000000006</v>
      </c>
      <c r="H19" s="433">
        <v>1.14099999999998</v>
      </c>
      <c r="I19" s="433">
        <v>2.14999999999998</v>
      </c>
      <c r="J19" s="433">
        <v>1.529</v>
      </c>
      <c r="K19" s="433">
        <v>1.18000000000002</v>
      </c>
      <c r="L19" s="433">
        <v>1.77000000000001</v>
      </c>
      <c r="M19" s="433">
        <v>1.50500000000001</v>
      </c>
      <c r="N19" s="433">
        <v>1.849</v>
      </c>
      <c r="O19" s="433">
        <v>2.43599999999999</v>
      </c>
      <c r="P19" s="433">
        <v>3.31200000000003</v>
      </c>
      <c r="Q19" s="433">
        <v>2.84399999999998</v>
      </c>
      <c r="R19" s="433">
        <v>3.17000000000002</v>
      </c>
      <c r="S19" s="433">
        <v>3.63299999999995</v>
      </c>
      <c r="T19" s="433">
        <v>3.17300000000006</v>
      </c>
      <c r="U19" s="433">
        <v>3.05400000000003</v>
      </c>
      <c r="V19" s="433">
        <v>5.60399999999998</v>
      </c>
      <c r="W19" s="433">
        <v>4.542</v>
      </c>
      <c r="X19" s="433">
        <v>4.02600000000001</v>
      </c>
      <c r="Y19" s="433">
        <v>3.39399999999998</v>
      </c>
      <c r="Z19" s="433">
        <v>3.29806617647063</v>
      </c>
      <c r="AA19" s="433">
        <v>3.68941911764711</v>
      </c>
      <c r="AB19" s="433">
        <v>3.1891601018242</v>
      </c>
      <c r="AC19" s="433">
        <v>4.50700999999992</v>
      </c>
      <c r="AD19" s="433">
        <v>5.05835504519489</v>
      </c>
      <c r="AE19" s="433">
        <v>4.487040944726</v>
      </c>
      <c r="AF19" s="433">
        <v>4.21216733440247</v>
      </c>
      <c r="AG19" s="433">
        <v>4.42922000649185</v>
      </c>
      <c r="AH19" s="433">
        <v>3.51999500000001</v>
      </c>
      <c r="AI19" s="433">
        <v>3.31917522500001</v>
      </c>
      <c r="AJ19" s="433">
        <v>3.31754327999995</v>
      </c>
      <c r="AK19" s="460">
        <v>4.59474900293179</v>
      </c>
      <c r="AL19" s="457">
        <v>0.381201285762112</v>
      </c>
      <c r="AM19" s="457">
        <v>5.88997744533026E-4</v>
      </c>
      <c r="AN19" s="457">
        <v>0.0198197036240433</v>
      </c>
    </row>
    <row r="20" spans="8:8">
      <c r="A20" s="218" t="s">
        <v>141</v>
      </c>
      <c r="B20" s="459">
        <v>0.0</v>
      </c>
      <c r="C20" s="459">
        <v>0.0</v>
      </c>
      <c r="D20" s="459">
        <v>0.0</v>
      </c>
      <c r="E20" s="459">
        <v>0.0</v>
      </c>
      <c r="F20" s="459">
        <v>0.0</v>
      </c>
      <c r="G20" s="459">
        <v>0.0</v>
      </c>
      <c r="H20" s="459">
        <v>0.0</v>
      </c>
      <c r="I20" s="459">
        <v>0.0</v>
      </c>
      <c r="J20" s="459">
        <v>0.0</v>
      </c>
      <c r="K20" s="459">
        <v>0.0</v>
      </c>
      <c r="L20" s="459">
        <v>0.0</v>
      </c>
      <c r="M20" s="459">
        <v>0.0</v>
      </c>
      <c r="N20" s="459">
        <v>0.0</v>
      </c>
      <c r="O20" s="459">
        <v>0.0135999999999967</v>
      </c>
      <c r="P20" s="459">
        <v>0.0716999999999928</v>
      </c>
      <c r="Q20" s="459">
        <v>0.0542000000000087</v>
      </c>
      <c r="R20" s="459">
        <v>0.0459000000000032</v>
      </c>
      <c r="S20" s="459">
        <v>0.043699999999987</v>
      </c>
      <c r="T20" s="459">
        <v>0.0368999999999744</v>
      </c>
      <c r="U20" s="459">
        <v>0.0279999999999916</v>
      </c>
      <c r="V20" s="459">
        <v>0.0884000000000071</v>
      </c>
      <c r="W20" s="459">
        <v>0.096149999999966</v>
      </c>
      <c r="X20" s="459">
        <v>0.118787409000021</v>
      </c>
      <c r="Y20" s="459">
        <v>0.079605000000015</v>
      </c>
      <c r="Z20" s="459">
        <v>0.0884489999999971</v>
      </c>
      <c r="AA20" s="459">
        <v>0.124595999999997</v>
      </c>
      <c r="AB20" s="459">
        <v>0.126358999999979</v>
      </c>
      <c r="AC20" s="459">
        <v>0.12876799999998</v>
      </c>
      <c r="AD20" s="459">
        <v>0.292583000000008</v>
      </c>
      <c r="AE20" s="459">
        <v>0.350058999999987</v>
      </c>
      <c r="AF20" s="459">
        <v>0.517137000000048</v>
      </c>
      <c r="AG20" s="459">
        <v>0.73687000000001</v>
      </c>
      <c r="AH20" s="459">
        <v>0.848200000000048</v>
      </c>
      <c r="AI20" s="459">
        <v>0.973385000000036</v>
      </c>
      <c r="AJ20" s="459">
        <v>1.22592546258232</v>
      </c>
      <c r="AK20" s="460">
        <v>1.29656841605566</v>
      </c>
      <c r="AL20" s="461">
        <v>0.0547344996620813</v>
      </c>
      <c r="AM20" s="461">
        <v>0.300699920892967</v>
      </c>
      <c r="AN20" s="461">
        <v>0.00559281948113414</v>
      </c>
    </row>
    <row r="21" spans="8:8">
      <c r="A21" s="218" t="s">
        <v>142</v>
      </c>
      <c r="B21" s="433">
        <v>0.0</v>
      </c>
      <c r="C21" s="433">
        <v>0.0</v>
      </c>
      <c r="D21" s="433">
        <v>0.0</v>
      </c>
      <c r="E21" s="433">
        <v>0.0</v>
      </c>
      <c r="F21" s="433">
        <v>0.0</v>
      </c>
      <c r="G21" s="433">
        <v>0.208999999999975</v>
      </c>
      <c r="H21" s="433">
        <v>0.21599999999998</v>
      </c>
      <c r="I21" s="433">
        <v>0.206999999999965</v>
      </c>
      <c r="J21" s="433">
        <v>0.198000000000008</v>
      </c>
      <c r="K21" s="433">
        <v>0.208999999999989</v>
      </c>
      <c r="L21" s="433">
        <v>0.197000000000003</v>
      </c>
      <c r="M21" s="433">
        <v>0.200999999999993</v>
      </c>
      <c r="N21" s="433">
        <v>0.175999999999988</v>
      </c>
      <c r="O21" s="433">
        <v>0.176000000000002</v>
      </c>
      <c r="P21" s="433">
        <v>0.176000000000002</v>
      </c>
      <c r="Q21" s="433">
        <v>0.175999999999988</v>
      </c>
      <c r="R21" s="433">
        <v>0.16900000000004</v>
      </c>
      <c r="S21" s="433">
        <v>0.162000000000049</v>
      </c>
      <c r="T21" s="433">
        <v>0.152000000000001</v>
      </c>
      <c r="U21" s="433">
        <v>0.134999999999962</v>
      </c>
      <c r="V21" s="433">
        <v>0.141999999999996</v>
      </c>
      <c r="W21" s="433">
        <v>0.147999999999982</v>
      </c>
      <c r="X21" s="433">
        <v>0.115999999999985</v>
      </c>
      <c r="Y21" s="433">
        <v>0.0</v>
      </c>
      <c r="Z21" s="433">
        <v>0.0</v>
      </c>
      <c r="AA21" s="433">
        <v>9.99999999990564E-4</v>
      </c>
      <c r="AB21" s="433">
        <v>0.00166999999999007</v>
      </c>
      <c r="AC21" s="433">
        <v>0.514170000000007</v>
      </c>
      <c r="AD21" s="433">
        <v>0.667889999999986</v>
      </c>
      <c r="AE21" s="433">
        <v>0.839830000000006</v>
      </c>
      <c r="AF21" s="433">
        <v>2.04267999999998</v>
      </c>
      <c r="AG21" s="433">
        <v>1.708</v>
      </c>
      <c r="AH21" s="433">
        <v>1.63058971999999</v>
      </c>
      <c r="AI21" s="433">
        <v>1.61620000000001</v>
      </c>
      <c r="AJ21" s="433">
        <v>1.03465236001463</v>
      </c>
      <c r="AK21" s="460">
        <v>0.997164193397964</v>
      </c>
      <c r="AL21" s="457">
        <v>-0.0388658650020268</v>
      </c>
      <c r="AM21" s="457">
        <v>0.0</v>
      </c>
      <c r="AN21" s="457">
        <v>0.00430132282852563</v>
      </c>
    </row>
    <row r="22" spans="8:8" s="47" ht="10.2" customFormat="1">
      <c r="A22" s="218" t="s">
        <v>143</v>
      </c>
      <c r="B22" s="459">
        <v>4.67278989898992</v>
      </c>
      <c r="C22" s="459">
        <v>2.88368989898993</v>
      </c>
      <c r="D22" s="459">
        <v>1.9632</v>
      </c>
      <c r="E22" s="459">
        <v>3.9383898989899</v>
      </c>
      <c r="F22" s="459">
        <v>3.74470000000002</v>
      </c>
      <c r="G22" s="459">
        <v>2.15599999999998</v>
      </c>
      <c r="H22" s="459">
        <v>1.70139999999998</v>
      </c>
      <c r="I22" s="459">
        <v>1.88900000000001</v>
      </c>
      <c r="J22" s="459">
        <v>1.60290000000001</v>
      </c>
      <c r="K22" s="459">
        <v>1.86030000000002</v>
      </c>
      <c r="L22" s="459">
        <v>5.53240000000002</v>
      </c>
      <c r="M22" s="459">
        <v>1.96744000000001</v>
      </c>
      <c r="N22" s="459">
        <v>1.74305999999999</v>
      </c>
      <c r="O22" s="459">
        <v>5.61455650511687</v>
      </c>
      <c r="P22" s="459">
        <v>7.77302317318703</v>
      </c>
      <c r="Q22" s="459">
        <v>7.54029119604297</v>
      </c>
      <c r="R22" s="459">
        <v>6.51860877756928</v>
      </c>
      <c r="S22" s="459">
        <v>6.91325764961761</v>
      </c>
      <c r="T22" s="459">
        <v>6.89494591415752</v>
      </c>
      <c r="U22" s="459">
        <v>6.28307835940819</v>
      </c>
      <c r="V22" s="459">
        <v>7.18094236139996</v>
      </c>
      <c r="W22" s="459">
        <v>7.863095299137</v>
      </c>
      <c r="X22" s="459">
        <v>7.32667965953027</v>
      </c>
      <c r="Y22" s="459">
        <v>7.2184248840129</v>
      </c>
      <c r="Z22" s="459">
        <v>6.88105046530961</v>
      </c>
      <c r="AA22" s="459">
        <v>5.69523162440805</v>
      </c>
      <c r="AB22" s="459">
        <v>5.72899047415063</v>
      </c>
      <c r="AC22" s="459">
        <v>6.36717299514407</v>
      </c>
      <c r="AD22" s="459">
        <v>6.29596760229745</v>
      </c>
      <c r="AE22" s="459">
        <v>6.77462550136343</v>
      </c>
      <c r="AF22" s="459">
        <v>7.3758513365139</v>
      </c>
      <c r="AG22" s="459">
        <v>8.7466476481828</v>
      </c>
      <c r="AH22" s="459">
        <v>7.98453461691039</v>
      </c>
      <c r="AI22" s="459">
        <v>7.66305250679207</v>
      </c>
      <c r="AJ22" s="459">
        <v>8.11966055694359</v>
      </c>
      <c r="AK22" s="460">
        <v>7.72000790097553</v>
      </c>
      <c r="AL22" s="461">
        <v>-0.0518181235261712</v>
      </c>
      <c r="AM22" s="461">
        <v>0.0166894408909104</v>
      </c>
      <c r="AN22" s="461">
        <v>0.0333006805105083</v>
      </c>
      <c r="AO22" s="62"/>
      <c r="AP22" s="62"/>
    </row>
    <row r="23" spans="8:8">
      <c r="A23" s="218" t="s">
        <v>144</v>
      </c>
      <c r="B23" s="459">
        <v>11.4748188062915</v>
      </c>
      <c r="C23" s="459">
        <v>11.6544321551268</v>
      </c>
      <c r="D23" s="459">
        <v>11.145369979223</v>
      </c>
      <c r="E23" s="459">
        <v>12.1900423994776</v>
      </c>
      <c r="F23" s="459">
        <v>12.8134758841072</v>
      </c>
      <c r="G23" s="459">
        <v>10.8703706743403</v>
      </c>
      <c r="H23" s="459">
        <v>11.4419587400404</v>
      </c>
      <c r="I23" s="459">
        <v>12.0345380879913</v>
      </c>
      <c r="J23" s="459">
        <v>10.6599544802741</v>
      </c>
      <c r="K23" s="459">
        <v>10.8014509715159</v>
      </c>
      <c r="L23" s="459">
        <v>12.0444088178481</v>
      </c>
      <c r="M23" s="459">
        <v>13.5235399309316</v>
      </c>
      <c r="N23" s="459">
        <v>14.7335461680595</v>
      </c>
      <c r="O23" s="459">
        <v>15.7145613280957</v>
      </c>
      <c r="P23" s="459">
        <v>15.3989758465032</v>
      </c>
      <c r="Q23" s="459">
        <v>18.7268815728567</v>
      </c>
      <c r="R23" s="459">
        <v>17.9349279011398</v>
      </c>
      <c r="S23" s="459">
        <v>20.3432519702252</v>
      </c>
      <c r="T23" s="459">
        <v>21.7399508489729</v>
      </c>
      <c r="U23" s="459">
        <v>22.2457315492662</v>
      </c>
      <c r="V23" s="459">
        <v>22.4938040627773</v>
      </c>
      <c r="W23" s="459">
        <v>23.3319662025845</v>
      </c>
      <c r="X23" s="459">
        <v>24.2527896833365</v>
      </c>
      <c r="Y23" s="459">
        <v>24.607324917658</v>
      </c>
      <c r="Z23" s="459">
        <v>25.8652738834884</v>
      </c>
      <c r="AA23" s="459">
        <v>26.5066769225648</v>
      </c>
      <c r="AB23" s="459">
        <v>27.9240115563842</v>
      </c>
      <c r="AC23" s="459">
        <v>26.3886979059104</v>
      </c>
      <c r="AD23" s="459">
        <v>26.8927245778285</v>
      </c>
      <c r="AE23" s="459">
        <v>27.2741636199828</v>
      </c>
      <c r="AF23" s="459">
        <v>26.8226349518538</v>
      </c>
      <c r="AG23" s="459">
        <v>27.8568388924479</v>
      </c>
      <c r="AH23" s="459">
        <v>29.6835840735958</v>
      </c>
      <c r="AI23" s="459">
        <v>29.4747578840937</v>
      </c>
      <c r="AJ23" s="459">
        <v>28.7101443395131</v>
      </c>
      <c r="AK23" s="460">
        <v>29.1021511564914</v>
      </c>
      <c r="AL23" s="461">
        <v>0.0108844016625214</v>
      </c>
      <c r="AM23" s="461">
        <v>0.0104895566015071</v>
      </c>
      <c r="AN23" s="461">
        <v>0.125533736527443</v>
      </c>
    </row>
    <row r="24" spans="8:8">
      <c r="A24" s="220" t="s">
        <v>145</v>
      </c>
      <c r="B24" s="436">
        <v>40.3039261672814</v>
      </c>
      <c r="C24" s="436">
        <v>37.9342114981168</v>
      </c>
      <c r="D24" s="436">
        <v>35.690072285223</v>
      </c>
      <c r="E24" s="436">
        <v>41.0026370944675</v>
      </c>
      <c r="F24" s="436">
        <v>43.8701059890871</v>
      </c>
      <c r="G24" s="436">
        <v>41.472451482421</v>
      </c>
      <c r="H24" s="436">
        <v>37.8254799521616</v>
      </c>
      <c r="I24" s="436">
        <v>40.0023188960722</v>
      </c>
      <c r="J24" s="436">
        <v>38.3980160964358</v>
      </c>
      <c r="K24" s="436">
        <v>38.3112237997988</v>
      </c>
      <c r="L24" s="436">
        <v>45.5431724542116</v>
      </c>
      <c r="M24" s="436">
        <v>43.8663132642648</v>
      </c>
      <c r="N24" s="436">
        <v>46.1536061680594</v>
      </c>
      <c r="O24" s="436">
        <v>57.4612328332127</v>
      </c>
      <c r="P24" s="436">
        <v>61.7977590196904</v>
      </c>
      <c r="Q24" s="436">
        <v>65.3968397688998</v>
      </c>
      <c r="R24" s="436">
        <v>64.5868256787091</v>
      </c>
      <c r="S24" s="436">
        <v>64.6809936198426</v>
      </c>
      <c r="T24" s="436">
        <v>69.1557377631304</v>
      </c>
      <c r="U24" s="436">
        <v>70.2118659086744</v>
      </c>
      <c r="V24" s="436">
        <v>76.5133454241773</v>
      </c>
      <c r="W24" s="436">
        <v>76.5101905017215</v>
      </c>
      <c r="X24" s="436">
        <v>77.1026657518668</v>
      </c>
      <c r="Y24" s="436">
        <v>74.2727978016707</v>
      </c>
      <c r="Z24" s="436">
        <v>69.5685585252685</v>
      </c>
      <c r="AA24" s="436">
        <v>75.55521166462</v>
      </c>
      <c r="AB24" s="436">
        <v>74.222838132359</v>
      </c>
      <c r="AC24" s="436">
        <v>76.2263049010544</v>
      </c>
      <c r="AD24" s="436">
        <v>76.955468225321</v>
      </c>
      <c r="AE24" s="436">
        <v>78.1311120660723</v>
      </c>
      <c r="AF24" s="436">
        <v>81.1276709387704</v>
      </c>
      <c r="AG24" s="436">
        <v>84.3188449021225</v>
      </c>
      <c r="AH24" s="436">
        <v>83.8348922055062</v>
      </c>
      <c r="AI24" s="436">
        <v>80.6790501113338</v>
      </c>
      <c r="AJ24" s="436">
        <v>76.9370678479154</v>
      </c>
      <c r="AK24" s="436">
        <v>77.3705538816543</v>
      </c>
      <c r="AL24" s="458">
        <v>0.00288665897973983</v>
      </c>
      <c r="AM24" s="458">
        <v>0.010118354545257</v>
      </c>
      <c r="AN24" s="458">
        <v>0.33374215788153</v>
      </c>
    </row>
    <row r="25" spans="8:8">
      <c r="A25" s="218"/>
      <c r="B25" s="433"/>
      <c r="C25" s="433"/>
      <c r="D25" s="433"/>
      <c r="E25" s="433"/>
      <c r="F25" s="433"/>
      <c r="G25" s="433"/>
      <c r="H25" s="433"/>
      <c r="I25" s="433"/>
      <c r="J25" s="433"/>
      <c r="K25" s="433"/>
      <c r="L25" s="433"/>
      <c r="M25" s="433"/>
      <c r="N25" s="433"/>
      <c r="O25" s="433"/>
      <c r="P25" s="433"/>
      <c r="Q25" s="433"/>
      <c r="R25" s="433"/>
      <c r="S25" s="433"/>
      <c r="T25" s="433"/>
      <c r="U25" s="433"/>
      <c r="V25" s="433"/>
      <c r="W25" s="433"/>
      <c r="X25" s="433"/>
      <c r="Y25" s="433"/>
      <c r="Z25" s="433"/>
      <c r="AA25" s="433"/>
      <c r="AB25" s="433"/>
      <c r="AC25" s="433"/>
      <c r="AD25" s="433"/>
      <c r="AE25" s="433"/>
      <c r="AF25" s="433"/>
      <c r="AG25" s="433"/>
      <c r="AH25" s="433"/>
      <c r="AI25" s="433"/>
      <c r="AJ25" s="433"/>
      <c r="AK25" s="460"/>
      <c r="AL25" s="457"/>
      <c r="AM25" s="457"/>
      <c r="AN25" s="457"/>
    </row>
    <row r="26" spans="8:8">
      <c r="A26" s="218" t="s">
        <v>148</v>
      </c>
      <c r="B26" s="433">
        <v>0.0</v>
      </c>
      <c r="C26" s="433">
        <v>0.0</v>
      </c>
      <c r="D26" s="433">
        <v>0.0</v>
      </c>
      <c r="E26" s="433">
        <v>0.0</v>
      </c>
      <c r="F26" s="433">
        <v>0.0</v>
      </c>
      <c r="G26" s="433">
        <v>0.0</v>
      </c>
      <c r="H26" s="433">
        <v>-7.97400000010384E-4</v>
      </c>
      <c r="I26" s="433">
        <v>-0.00267180000001588</v>
      </c>
      <c r="J26" s="433">
        <v>-0.00111560000000566</v>
      </c>
      <c r="K26" s="433">
        <v>-0.00432560000000137</v>
      </c>
      <c r="L26" s="433">
        <v>-0.00485039999998804</v>
      </c>
      <c r="M26" s="433">
        <v>-0.00363480000000749</v>
      </c>
      <c r="N26" s="433">
        <v>0.00193740000000275</v>
      </c>
      <c r="O26" s="433">
        <v>-0.00245339999998606</v>
      </c>
      <c r="P26" s="433">
        <v>0.00212720000001099</v>
      </c>
      <c r="Q26" s="433">
        <v>0.0</v>
      </c>
      <c r="R26" s="433">
        <v>0.0</v>
      </c>
      <c r="S26" s="433">
        <v>0.0</v>
      </c>
      <c r="T26" s="433">
        <v>0.0</v>
      </c>
      <c r="U26" s="433">
        <v>0.0</v>
      </c>
      <c r="V26" s="433">
        <v>0.0</v>
      </c>
      <c r="W26" s="433">
        <v>0.0</v>
      </c>
      <c r="X26" s="433">
        <v>0.0</v>
      </c>
      <c r="Y26" s="433">
        <v>0.0</v>
      </c>
      <c r="Z26" s="433">
        <v>0.0</v>
      </c>
      <c r="AA26" s="433">
        <v>0.0</v>
      </c>
      <c r="AB26" s="433">
        <v>0.0</v>
      </c>
      <c r="AC26" s="433">
        <v>-2.09999999754018E-5</v>
      </c>
      <c r="AD26" s="433">
        <v>0.0</v>
      </c>
      <c r="AE26" s="433">
        <v>0.0</v>
      </c>
      <c r="AF26" s="433">
        <v>0.0</v>
      </c>
      <c r="AG26" s="433">
        <v>0.0</v>
      </c>
      <c r="AH26" s="433">
        <v>0.0</v>
      </c>
      <c r="AI26" s="433">
        <v>0.0</v>
      </c>
      <c r="AJ26" s="433">
        <v>0.0</v>
      </c>
      <c r="AK26" s="460">
        <v>1.36881160472433</v>
      </c>
      <c r="AL26" s="457">
        <v>0.0</v>
      </c>
      <c r="AM26" s="457">
        <v>0.0</v>
      </c>
      <c r="AN26" s="457">
        <v>0.00590444446594945</v>
      </c>
    </row>
    <row r="27" spans="8:8">
      <c r="A27" s="218" t="s">
        <v>149</v>
      </c>
      <c r="B27" s="433">
        <v>0.0</v>
      </c>
      <c r="C27" s="433">
        <v>0.0</v>
      </c>
      <c r="D27" s="433">
        <v>0.0</v>
      </c>
      <c r="E27" s="433">
        <v>0.0</v>
      </c>
      <c r="F27" s="433">
        <v>0.0</v>
      </c>
      <c r="G27" s="433">
        <v>0.0</v>
      </c>
      <c r="H27" s="433">
        <v>0.0</v>
      </c>
      <c r="I27" s="433">
        <v>1.81609557299453</v>
      </c>
      <c r="J27" s="433">
        <v>2.60668593047035</v>
      </c>
      <c r="K27" s="433">
        <v>2.60951355930513</v>
      </c>
      <c r="L27" s="433">
        <v>2.5487594927605</v>
      </c>
      <c r="M27" s="433">
        <v>2.54143387722593</v>
      </c>
      <c r="N27" s="433">
        <v>2.45974678672951</v>
      </c>
      <c r="O27" s="433">
        <v>2.46424512105341</v>
      </c>
      <c r="P27" s="433">
        <v>2.9240036328365</v>
      </c>
      <c r="Q27" s="433">
        <v>3.81400000000008</v>
      </c>
      <c r="R27" s="433">
        <v>4.79599901622112</v>
      </c>
      <c r="S27" s="433">
        <v>4.75720691387301</v>
      </c>
      <c r="T27" s="433">
        <v>3.724269033263</v>
      </c>
      <c r="U27" s="433">
        <v>3.7265110156784</v>
      </c>
      <c r="V27" s="433">
        <v>4.52846165837809</v>
      </c>
      <c r="W27" s="433">
        <v>4.61027236197276</v>
      </c>
      <c r="X27" s="433">
        <v>3.92687794011908</v>
      </c>
      <c r="Y27" s="433">
        <v>4.46659820388697</v>
      </c>
      <c r="Z27" s="433">
        <v>4.54942610432715</v>
      </c>
      <c r="AA27" s="433">
        <v>4.6518250806887</v>
      </c>
      <c r="AB27" s="433">
        <v>4.51746091971745</v>
      </c>
      <c r="AC27" s="433">
        <v>4.4135745200515</v>
      </c>
      <c r="AD27" s="433">
        <v>4.39142610072724</v>
      </c>
      <c r="AE27" s="433">
        <v>4.95270331649215</v>
      </c>
      <c r="AF27" s="433">
        <v>4.7063626285759</v>
      </c>
      <c r="AG27" s="433">
        <v>4.45391906100986</v>
      </c>
      <c r="AH27" s="433">
        <v>4.44374407816645</v>
      </c>
      <c r="AI27" s="433">
        <v>4.33481063529166</v>
      </c>
      <c r="AJ27" s="433">
        <v>4.93297656923335</v>
      </c>
      <c r="AK27" s="460">
        <v>4.94595656923354</v>
      </c>
      <c r="AL27" s="457">
        <v>-1.08158336291297E-4</v>
      </c>
      <c r="AM27" s="457">
        <v>0.00812699401028705</v>
      </c>
      <c r="AN27" s="457">
        <v>0.0213346568609189</v>
      </c>
    </row>
    <row r="28" spans="8:8">
      <c r="A28" s="218" t="s">
        <v>153</v>
      </c>
      <c r="B28" s="433">
        <v>0.00209699999998492</v>
      </c>
      <c r="C28" s="433">
        <v>0.00209699999999202</v>
      </c>
      <c r="D28" s="433">
        <v>0.00209699999999913</v>
      </c>
      <c r="E28" s="433">
        <v>0.00209699999999202</v>
      </c>
      <c r="F28" s="433">
        <v>0.00209699999999202</v>
      </c>
      <c r="G28" s="433">
        <v>-0.978633999999998</v>
      </c>
      <c r="H28" s="433">
        <v>0.0013443999999998</v>
      </c>
      <c r="I28" s="433">
        <v>9.66599999999929E-4</v>
      </c>
      <c r="J28" s="433">
        <v>-0.00176260000000017</v>
      </c>
      <c r="K28" s="433">
        <v>-5.77000000000272E-4</v>
      </c>
      <c r="L28" s="433">
        <v>-0.00446119999999972</v>
      </c>
      <c r="M28" s="433">
        <v>-0.00250859999999964</v>
      </c>
      <c r="N28" s="433">
        <v>-0.0139050000000003</v>
      </c>
      <c r="O28" s="433">
        <v>-0.0014842000000006</v>
      </c>
      <c r="P28" s="433">
        <v>-0.00322459999999936</v>
      </c>
      <c r="Q28" s="433">
        <v>-6.34000000001578E-5</v>
      </c>
      <c r="R28" s="433">
        <v>0.00157860000000021</v>
      </c>
      <c r="S28" s="433">
        <v>-0.00231460000000006</v>
      </c>
      <c r="T28" s="433">
        <v>0.00629880000000016</v>
      </c>
      <c r="U28" s="433">
        <v>0.0182362989898972</v>
      </c>
      <c r="V28" s="433">
        <v>0.00111039999999907</v>
      </c>
      <c r="W28" s="433">
        <v>0.0</v>
      </c>
      <c r="X28" s="433">
        <v>0.0</v>
      </c>
      <c r="Y28" s="433">
        <v>0.00499999999999901</v>
      </c>
      <c r="Z28" s="433">
        <v>0.0345000000000013</v>
      </c>
      <c r="AA28" s="433">
        <v>0.00370000000000026</v>
      </c>
      <c r="AB28" s="433">
        <v>0.0100000000000051</v>
      </c>
      <c r="AC28" s="433">
        <v>0.0250999999999948</v>
      </c>
      <c r="AD28" s="433">
        <v>0.27089999999999</v>
      </c>
      <c r="AE28" s="433">
        <v>0.313799999999997</v>
      </c>
      <c r="AF28" s="433">
        <v>0.313099999999999</v>
      </c>
      <c r="AG28" s="433">
        <v>-0.207053000000016</v>
      </c>
      <c r="AH28" s="433">
        <v>-0.196761999999997</v>
      </c>
      <c r="AI28" s="433">
        <v>0.312440000000005</v>
      </c>
      <c r="AJ28" s="433">
        <v>0.399949999999997</v>
      </c>
      <c r="AK28" s="460">
        <v>0.0982183541099957</v>
      </c>
      <c r="AL28" s="457">
        <v>-0.755094391920925</v>
      </c>
      <c r="AM28" s="457">
        <v>0.277669891240041</v>
      </c>
      <c r="AN28" s="457">
        <v>4.23670295735271E-4</v>
      </c>
    </row>
    <row r="29" spans="8:8">
      <c r="A29" s="54" t="s">
        <v>154</v>
      </c>
      <c r="B29" s="436">
        <v>0.00209699999998492</v>
      </c>
      <c r="C29" s="436">
        <v>0.00209699999999202</v>
      </c>
      <c r="D29" s="436">
        <v>0.00209699999999913</v>
      </c>
      <c r="E29" s="436">
        <v>0.00209699999999202</v>
      </c>
      <c r="F29" s="436">
        <v>0.00209699999999202</v>
      </c>
      <c r="G29" s="436">
        <v>-0.978633999999998</v>
      </c>
      <c r="H29" s="436">
        <v>5.46999999989417E-4</v>
      </c>
      <c r="I29" s="436">
        <v>1.81439037299451</v>
      </c>
      <c r="J29" s="436">
        <v>2.60380773047034</v>
      </c>
      <c r="K29" s="436">
        <v>2.60461095930513</v>
      </c>
      <c r="L29" s="436">
        <v>2.53944789276051</v>
      </c>
      <c r="M29" s="436">
        <v>2.53529047722592</v>
      </c>
      <c r="N29" s="436">
        <v>2.44777918672951</v>
      </c>
      <c r="O29" s="436">
        <v>2.46030752105342</v>
      </c>
      <c r="P29" s="436">
        <v>2.92290623283651</v>
      </c>
      <c r="Q29" s="436">
        <v>3.81393660000008</v>
      </c>
      <c r="R29" s="436">
        <v>4.79757761622112</v>
      </c>
      <c r="S29" s="436">
        <v>4.75489231387301</v>
      </c>
      <c r="T29" s="436">
        <v>3.730567833263</v>
      </c>
      <c r="U29" s="436">
        <v>3.74474731466829</v>
      </c>
      <c r="V29" s="436">
        <v>4.52957205837809</v>
      </c>
      <c r="W29" s="436">
        <v>4.61027236197276</v>
      </c>
      <c r="X29" s="436">
        <v>3.92687794011908</v>
      </c>
      <c r="Y29" s="436">
        <v>4.47159820388697</v>
      </c>
      <c r="Z29" s="436">
        <v>4.58392610432715</v>
      </c>
      <c r="AA29" s="436">
        <v>4.6555250806887</v>
      </c>
      <c r="AB29" s="436">
        <v>4.52746091971746</v>
      </c>
      <c r="AC29" s="436">
        <v>4.43865352005152</v>
      </c>
      <c r="AD29" s="436">
        <v>4.66232610072723</v>
      </c>
      <c r="AE29" s="436">
        <v>5.26650331649214</v>
      </c>
      <c r="AF29" s="436">
        <v>5.0194626285759</v>
      </c>
      <c r="AG29" s="436">
        <v>4.24686606100984</v>
      </c>
      <c r="AH29" s="436">
        <v>4.24698207816645</v>
      </c>
      <c r="AI29" s="436">
        <v>4.64725063529167</v>
      </c>
      <c r="AJ29" s="436">
        <v>5.33292656923334</v>
      </c>
      <c r="AK29" s="436">
        <v>6.41298652806787</v>
      </c>
      <c r="AL29" s="458">
        <v>0.199241096595923</v>
      </c>
      <c r="AM29" s="458">
        <v>0.015249535788884</v>
      </c>
      <c r="AN29" s="458">
        <v>0.0276627716226036</v>
      </c>
    </row>
    <row r="30" spans="8:8">
      <c r="A30" s="218"/>
      <c r="B30" s="433"/>
      <c r="C30" s="433"/>
      <c r="D30" s="433"/>
      <c r="E30" s="433"/>
      <c r="F30" s="433"/>
      <c r="G30" s="433"/>
      <c r="H30" s="433"/>
      <c r="I30" s="433"/>
      <c r="J30" s="433"/>
      <c r="K30" s="433"/>
      <c r="L30" s="433"/>
      <c r="M30" s="433"/>
      <c r="N30" s="433"/>
      <c r="O30" s="433"/>
      <c r="P30" s="433"/>
      <c r="Q30" s="433"/>
      <c r="R30" s="433"/>
      <c r="S30" s="433"/>
      <c r="T30" s="433"/>
      <c r="U30" s="433"/>
      <c r="V30" s="433"/>
      <c r="W30" s="433"/>
      <c r="X30" s="433"/>
      <c r="Y30" s="433"/>
      <c r="Z30" s="433"/>
      <c r="AA30" s="433"/>
      <c r="AB30" s="433"/>
      <c r="AC30" s="433"/>
      <c r="AD30" s="433"/>
      <c r="AE30" s="433"/>
      <c r="AF30" s="433"/>
      <c r="AG30" s="433"/>
      <c r="AH30" s="433"/>
      <c r="AI30" s="433"/>
      <c r="AJ30" s="433"/>
      <c r="AK30" s="460"/>
      <c r="AL30" s="457"/>
      <c r="AM30" s="457"/>
      <c r="AN30" s="457"/>
    </row>
    <row r="31" spans="8:8">
      <c r="A31" s="218" t="s">
        <v>155</v>
      </c>
      <c r="B31" s="433">
        <v>0.0</v>
      </c>
      <c r="C31" s="433">
        <v>0.0</v>
      </c>
      <c r="D31" s="433">
        <v>0.0</v>
      </c>
      <c r="E31" s="433">
        <v>0.0</v>
      </c>
      <c r="F31" s="433">
        <v>0.0</v>
      </c>
      <c r="G31" s="433">
        <v>0.0</v>
      </c>
      <c r="H31" s="433">
        <v>0.0</v>
      </c>
      <c r="I31" s="433">
        <v>0.0</v>
      </c>
      <c r="J31" s="433">
        <v>0.0</v>
      </c>
      <c r="K31" s="433">
        <v>0.0</v>
      </c>
      <c r="L31" s="433">
        <v>0.0</v>
      </c>
      <c r="M31" s="433">
        <v>0.0</v>
      </c>
      <c r="N31" s="433">
        <v>0.0</v>
      </c>
      <c r="O31" s="433">
        <v>0.0</v>
      </c>
      <c r="P31" s="433">
        <v>0.0</v>
      </c>
      <c r="Q31" s="433">
        <v>0.0</v>
      </c>
      <c r="R31" s="433">
        <v>0.0</v>
      </c>
      <c r="S31" s="433">
        <v>0.0</v>
      </c>
      <c r="T31" s="433">
        <v>0.0</v>
      </c>
      <c r="U31" s="433">
        <v>0.0</v>
      </c>
      <c r="V31" s="433">
        <v>0.0</v>
      </c>
      <c r="W31" s="433">
        <v>0.0</v>
      </c>
      <c r="X31" s="433">
        <v>0.0</v>
      </c>
      <c r="Y31" s="433">
        <v>0.0</v>
      </c>
      <c r="Z31" s="433">
        <v>0.0</v>
      </c>
      <c r="AA31" s="433">
        <v>0.0</v>
      </c>
      <c r="AB31" s="433">
        <v>0.0040291438979807</v>
      </c>
      <c r="AC31" s="433">
        <v>0.0260728597449713</v>
      </c>
      <c r="AD31" s="433">
        <v>0.0668451730419406</v>
      </c>
      <c r="AE31" s="433">
        <v>-2.00860819672135</v>
      </c>
      <c r="AF31" s="433">
        <v>-0.706344262295147</v>
      </c>
      <c r="AG31" s="433">
        <v>0.103493624772341</v>
      </c>
      <c r="AH31" s="433">
        <v>-0.111677683719506</v>
      </c>
      <c r="AI31" s="433">
        <v>0.0</v>
      </c>
      <c r="AJ31" s="433">
        <v>0.0</v>
      </c>
      <c r="AK31" s="460">
        <v>0.0</v>
      </c>
      <c r="AL31" s="457">
        <v>0.0</v>
      </c>
      <c r="AM31" s="457">
        <v>0.0</v>
      </c>
      <c r="AN31" s="457">
        <v>0.0</v>
      </c>
    </row>
    <row r="32" spans="8:8">
      <c r="A32" s="218" t="s">
        <v>161</v>
      </c>
      <c r="B32" s="433">
        <v>0.0</v>
      </c>
      <c r="C32" s="433">
        <v>0.0</v>
      </c>
      <c r="D32" s="433">
        <v>0.0</v>
      </c>
      <c r="E32" s="433">
        <v>0.0</v>
      </c>
      <c r="F32" s="433">
        <v>0.0</v>
      </c>
      <c r="G32" s="433">
        <v>0.0</v>
      </c>
      <c r="H32" s="433">
        <v>0.0</v>
      </c>
      <c r="I32" s="433">
        <v>0.0</v>
      </c>
      <c r="J32" s="433">
        <v>0.0</v>
      </c>
      <c r="K32" s="433">
        <v>0.0</v>
      </c>
      <c r="L32" s="433">
        <v>0.0</v>
      </c>
      <c r="M32" s="433">
        <v>0.0</v>
      </c>
      <c r="N32" s="433">
        <v>0.0</v>
      </c>
      <c r="O32" s="433">
        <v>0.0</v>
      </c>
      <c r="P32" s="433">
        <v>0.0</v>
      </c>
      <c r="Q32" s="433">
        <v>0.0</v>
      </c>
      <c r="R32" s="433">
        <v>0.0</v>
      </c>
      <c r="S32" s="433">
        <v>0.0</v>
      </c>
      <c r="T32" s="433">
        <v>0.0</v>
      </c>
      <c r="U32" s="433">
        <v>0.0</v>
      </c>
      <c r="V32" s="433">
        <v>0.0</v>
      </c>
      <c r="W32" s="433">
        <v>0.0</v>
      </c>
      <c r="X32" s="433">
        <v>0.0</v>
      </c>
      <c r="Y32" s="433">
        <v>0.0</v>
      </c>
      <c r="Z32" s="433">
        <v>0.0</v>
      </c>
      <c r="AA32" s="433">
        <v>0.0</v>
      </c>
      <c r="AB32" s="433">
        <v>0.00399999999999068</v>
      </c>
      <c r="AC32" s="433">
        <v>0.403999999999996</v>
      </c>
      <c r="AD32" s="433">
        <v>0.427999999999997</v>
      </c>
      <c r="AE32" s="433">
        <v>0.462000000000046</v>
      </c>
      <c r="AF32" s="433">
        <v>0.456000000000017</v>
      </c>
      <c r="AG32" s="433">
        <v>0.0</v>
      </c>
      <c r="AH32" s="433">
        <v>0.0</v>
      </c>
      <c r="AI32" s="433">
        <v>0.0</v>
      </c>
      <c r="AJ32" s="433">
        <v>0.0</v>
      </c>
      <c r="AK32" s="460">
        <v>0.0</v>
      </c>
      <c r="AL32" s="457">
        <v>0.0</v>
      </c>
      <c r="AM32" s="457">
        <v>0.0</v>
      </c>
      <c r="AN32" s="457">
        <v>0.0</v>
      </c>
    </row>
    <row r="33" spans="8:8">
      <c r="A33" s="218" t="s">
        <v>162</v>
      </c>
      <c r="B33" s="459">
        <v>0.0</v>
      </c>
      <c r="C33" s="459">
        <v>0.0</v>
      </c>
      <c r="D33" s="459">
        <v>0.0</v>
      </c>
      <c r="E33" s="459">
        <v>0.0</v>
      </c>
      <c r="F33" s="459">
        <v>0.0</v>
      </c>
      <c r="G33" s="459">
        <v>0.0</v>
      </c>
      <c r="H33" s="459">
        <v>0.0</v>
      </c>
      <c r="I33" s="459">
        <v>0.0</v>
      </c>
      <c r="J33" s="459">
        <v>0.0</v>
      </c>
      <c r="K33" s="459">
        <v>0.0</v>
      </c>
      <c r="L33" s="459">
        <v>0.0</v>
      </c>
      <c r="M33" s="459">
        <v>0.0</v>
      </c>
      <c r="N33" s="459">
        <v>0.0</v>
      </c>
      <c r="O33" s="459">
        <v>0.0</v>
      </c>
      <c r="P33" s="459">
        <v>0.0</v>
      </c>
      <c r="Q33" s="459">
        <v>0.0</v>
      </c>
      <c r="R33" s="459">
        <v>0.0</v>
      </c>
      <c r="S33" s="459">
        <v>0.0</v>
      </c>
      <c r="T33" s="459">
        <v>0.0</v>
      </c>
      <c r="U33" s="459">
        <v>0.0</v>
      </c>
      <c r="V33" s="459">
        <v>0.0</v>
      </c>
      <c r="W33" s="459">
        <v>0.0</v>
      </c>
      <c r="X33" s="459">
        <v>0.0</v>
      </c>
      <c r="Y33" s="459">
        <v>0.0</v>
      </c>
      <c r="Z33" s="459">
        <v>0.0</v>
      </c>
      <c r="AA33" s="459">
        <v>0.0</v>
      </c>
      <c r="AB33" s="459">
        <v>0.0</v>
      </c>
      <c r="AC33" s="459">
        <v>0.0</v>
      </c>
      <c r="AD33" s="459">
        <v>0.0</v>
      </c>
      <c r="AE33" s="459">
        <v>0.0</v>
      </c>
      <c r="AF33" s="459">
        <v>0.0</v>
      </c>
      <c r="AG33" s="459">
        <v>0.0</v>
      </c>
      <c r="AH33" s="459">
        <v>0.0</v>
      </c>
      <c r="AI33" s="459">
        <v>-0.00540418094237793</v>
      </c>
      <c r="AJ33" s="459">
        <v>0.0255716810460456</v>
      </c>
      <c r="AK33" s="460">
        <v>0.0</v>
      </c>
      <c r="AL33" s="461">
        <v>-1.0</v>
      </c>
      <c r="AM33" s="461">
        <v>0.0</v>
      </c>
      <c r="AN33" s="461">
        <v>0.0</v>
      </c>
    </row>
    <row r="34" spans="8:8">
      <c r="A34" s="218" t="s">
        <v>163</v>
      </c>
      <c r="B34" s="459">
        <v>0.053</v>
      </c>
      <c r="C34" s="459">
        <v>0.136199999999999</v>
      </c>
      <c r="D34" s="459">
        <v>0.148097</v>
      </c>
      <c r="E34" s="459">
        <v>0.0565969999999987</v>
      </c>
      <c r="F34" s="459">
        <v>0.189558199999996</v>
      </c>
      <c r="G34" s="459">
        <v>0.00225819999999999</v>
      </c>
      <c r="H34" s="459">
        <v>0.00625819999999999</v>
      </c>
      <c r="I34" s="459">
        <v>-0.00174180000000046</v>
      </c>
      <c r="J34" s="459">
        <v>9.69999999993476E-5</v>
      </c>
      <c r="K34" s="459">
        <v>-7.41799999999238E-4</v>
      </c>
      <c r="L34" s="459">
        <v>0.00409700000000068</v>
      </c>
      <c r="M34" s="459">
        <v>9.70000000002358E-5</v>
      </c>
      <c r="N34" s="459">
        <v>-0.00374180000000024</v>
      </c>
      <c r="O34" s="459">
        <v>0.0402582000000056</v>
      </c>
      <c r="P34" s="459">
        <v>0.112258199999999</v>
      </c>
      <c r="Q34" s="459">
        <v>0.115774600000006</v>
      </c>
      <c r="R34" s="459">
        <v>0.0631940000000033</v>
      </c>
      <c r="S34" s="459">
        <v>0.0770328000000013</v>
      </c>
      <c r="T34" s="459">
        <v>0.0677746000000123</v>
      </c>
      <c r="U34" s="459">
        <v>0.102032799999998</v>
      </c>
      <c r="V34" s="459">
        <v>0.112452200000002</v>
      </c>
      <c r="W34" s="459">
        <v>0.0</v>
      </c>
      <c r="X34" s="459">
        <v>0.0</v>
      </c>
      <c r="Y34" s="459">
        <v>0.0</v>
      </c>
      <c r="Z34" s="459">
        <v>0.0</v>
      </c>
      <c r="AA34" s="459">
        <v>9.99999999990564E-4</v>
      </c>
      <c r="AB34" s="459">
        <v>-0.0320000000000036</v>
      </c>
      <c r="AC34" s="459">
        <v>1.536</v>
      </c>
      <c r="AD34" s="459">
        <v>-0.00918200000000269</v>
      </c>
      <c r="AE34" s="459">
        <v>1.22000000011724E-4</v>
      </c>
      <c r="AF34" s="459">
        <v>6.10000000023092E-5</v>
      </c>
      <c r="AG34" s="459">
        <v>-0.0230490000000003</v>
      </c>
      <c r="AH34" s="459">
        <v>-0.0209999999999972</v>
      </c>
      <c r="AI34" s="459">
        <v>-0.00813320018947294</v>
      </c>
      <c r="AJ34" s="459">
        <v>-0.00343145178258553</v>
      </c>
      <c r="AK34" s="460">
        <v>0.0</v>
      </c>
      <c r="AL34" s="461">
        <v>-1.0</v>
      </c>
      <c r="AM34" s="461">
        <v>0.0</v>
      </c>
      <c r="AN34" s="461">
        <v>0.0</v>
      </c>
    </row>
    <row r="35" spans="8:8">
      <c r="A35" s="54" t="s">
        <v>164</v>
      </c>
      <c r="B35" s="436">
        <v>0.053</v>
      </c>
      <c r="C35" s="436">
        <v>0.136199999999999</v>
      </c>
      <c r="D35" s="436">
        <v>0.148097</v>
      </c>
      <c r="E35" s="436">
        <v>0.0565969999999987</v>
      </c>
      <c r="F35" s="436">
        <v>0.189558199999996</v>
      </c>
      <c r="G35" s="436">
        <v>0.00225819999999999</v>
      </c>
      <c r="H35" s="436">
        <v>0.00625819999999999</v>
      </c>
      <c r="I35" s="436">
        <v>-0.00174180000000046</v>
      </c>
      <c r="J35" s="436">
        <v>9.69999999993476E-5</v>
      </c>
      <c r="K35" s="436">
        <v>-7.41799999999238E-4</v>
      </c>
      <c r="L35" s="436">
        <v>0.00409700000000068</v>
      </c>
      <c r="M35" s="436">
        <v>9.70000000002358E-5</v>
      </c>
      <c r="N35" s="436">
        <v>-0.00374180000000024</v>
      </c>
      <c r="O35" s="436">
        <v>0.0402582000000056</v>
      </c>
      <c r="P35" s="436">
        <v>0.112258199999999</v>
      </c>
      <c r="Q35" s="436">
        <v>0.115774600000006</v>
      </c>
      <c r="R35" s="436">
        <v>0.0631940000000033</v>
      </c>
      <c r="S35" s="436">
        <v>0.0770328000000013</v>
      </c>
      <c r="T35" s="436">
        <v>0.0677746000000123</v>
      </c>
      <c r="U35" s="436">
        <v>0.102032799999998</v>
      </c>
      <c r="V35" s="436">
        <v>0.112452200000002</v>
      </c>
      <c r="W35" s="436">
        <v>0.0</v>
      </c>
      <c r="X35" s="436">
        <v>0.0</v>
      </c>
      <c r="Y35" s="436">
        <v>0.0</v>
      </c>
      <c r="Z35" s="436">
        <v>0.0</v>
      </c>
      <c r="AA35" s="436">
        <v>9.99999999990564E-4</v>
      </c>
      <c r="AB35" s="436">
        <v>-0.0239708561020322</v>
      </c>
      <c r="AC35" s="436">
        <v>1.96607285974497</v>
      </c>
      <c r="AD35" s="436">
        <v>0.485663173041935</v>
      </c>
      <c r="AE35" s="436">
        <v>-1.5464861967213</v>
      </c>
      <c r="AF35" s="436">
        <v>-0.250283262295127</v>
      </c>
      <c r="AG35" s="436">
        <v>0.0804446247723405</v>
      </c>
      <c r="AH35" s="436">
        <v>-0.132677683719503</v>
      </c>
      <c r="AI35" s="436">
        <v>-0.0135373811318509</v>
      </c>
      <c r="AJ35" s="436">
        <v>0.02214022926346</v>
      </c>
      <c r="AK35" s="436">
        <v>0.0</v>
      </c>
      <c r="AL35" s="458">
        <v>-1.0</v>
      </c>
      <c r="AM35" s="458">
        <v>0.0</v>
      </c>
      <c r="AN35" s="458">
        <v>0.0</v>
      </c>
    </row>
    <row r="36" spans="8:8">
      <c r="A36" s="218"/>
      <c r="B36" s="459"/>
      <c r="C36" s="459"/>
      <c r="D36" s="459"/>
      <c r="E36" s="459"/>
      <c r="F36" s="459"/>
      <c r="G36" s="459"/>
      <c r="H36" s="459"/>
      <c r="I36" s="459"/>
      <c r="J36" s="459"/>
      <c r="K36" s="459"/>
      <c r="L36" s="459"/>
      <c r="M36" s="459"/>
      <c r="N36" s="459"/>
      <c r="O36" s="459"/>
      <c r="P36" s="459"/>
      <c r="Q36" s="459"/>
      <c r="R36" s="459"/>
      <c r="S36" s="459"/>
      <c r="T36" s="459"/>
      <c r="U36" s="459"/>
      <c r="V36" s="459"/>
      <c r="W36" s="459"/>
      <c r="X36" s="459"/>
      <c r="Y36" s="459"/>
      <c r="Z36" s="459"/>
      <c r="AA36" s="459"/>
      <c r="AB36" s="459"/>
      <c r="AC36" s="459"/>
      <c r="AD36" s="459"/>
      <c r="AE36" s="459"/>
      <c r="AF36" s="459"/>
      <c r="AG36" s="459"/>
      <c r="AH36" s="459"/>
      <c r="AI36" s="459"/>
      <c r="AJ36" s="459"/>
      <c r="AK36" s="460"/>
      <c r="AL36" s="461"/>
      <c r="AM36" s="461"/>
      <c r="AN36" s="461"/>
    </row>
    <row r="37" spans="8:8">
      <c r="A37" s="218" t="s">
        <v>166</v>
      </c>
      <c r="B37" s="459">
        <v>0.0</v>
      </c>
      <c r="C37" s="459">
        <v>0.0</v>
      </c>
      <c r="D37" s="459">
        <v>0.0</v>
      </c>
      <c r="E37" s="459">
        <v>0.0</v>
      </c>
      <c r="F37" s="459">
        <v>0.0</v>
      </c>
      <c r="G37" s="459">
        <v>0.0</v>
      </c>
      <c r="H37" s="459">
        <v>0.0</v>
      </c>
      <c r="I37" s="459">
        <v>0.0</v>
      </c>
      <c r="J37" s="459">
        <v>0.0</v>
      </c>
      <c r="K37" s="459">
        <v>0.0</v>
      </c>
      <c r="L37" s="459">
        <v>0.0</v>
      </c>
      <c r="M37" s="459">
        <v>0.0</v>
      </c>
      <c r="N37" s="459">
        <v>0.0</v>
      </c>
      <c r="O37" s="459">
        <v>0.0</v>
      </c>
      <c r="P37" s="459">
        <v>0.0</v>
      </c>
      <c r="Q37" s="459">
        <v>0.0</v>
      </c>
      <c r="R37" s="459">
        <v>0.0</v>
      </c>
      <c r="S37" s="459">
        <v>0.0</v>
      </c>
      <c r="T37" s="459">
        <v>0.0</v>
      </c>
      <c r="U37" s="459">
        <v>0.0</v>
      </c>
      <c r="V37" s="459">
        <v>0.0</v>
      </c>
      <c r="W37" s="459">
        <v>0.0</v>
      </c>
      <c r="X37" s="459">
        <v>0.0</v>
      </c>
      <c r="Y37" s="459">
        <v>0.0</v>
      </c>
      <c r="Z37" s="459">
        <v>0.0</v>
      </c>
      <c r="AA37" s="459">
        <v>0.0</v>
      </c>
      <c r="AB37" s="459">
        <v>0.0</v>
      </c>
      <c r="AC37" s="459">
        <v>0.0</v>
      </c>
      <c r="AD37" s="459">
        <v>0.0</v>
      </c>
      <c r="AE37" s="459">
        <v>0.0</v>
      </c>
      <c r="AF37" s="459">
        <v>0.0</v>
      </c>
      <c r="AG37" s="459">
        <v>0.0</v>
      </c>
      <c r="AH37" s="459">
        <v>0.0</v>
      </c>
      <c r="AI37" s="459">
        <v>0.0</v>
      </c>
      <c r="AJ37" s="459">
        <v>0.0</v>
      </c>
      <c r="AK37" s="460">
        <v>0.0</v>
      </c>
      <c r="AL37" s="461">
        <v>0.0</v>
      </c>
      <c r="AM37" s="461">
        <v>0.0</v>
      </c>
      <c r="AN37" s="461">
        <v>0.0</v>
      </c>
    </row>
    <row r="38" spans="8:8">
      <c r="A38" s="218" t="s">
        <v>168</v>
      </c>
      <c r="B38" s="459">
        <v>2.10700000000003</v>
      </c>
      <c r="C38" s="459">
        <v>1.78500000000003</v>
      </c>
      <c r="D38" s="459">
        <v>1.774</v>
      </c>
      <c r="E38" s="459">
        <v>1.40299999999999</v>
      </c>
      <c r="F38" s="459">
        <v>1.03900000000002</v>
      </c>
      <c r="G38" s="459">
        <v>1.84099999999998</v>
      </c>
      <c r="H38" s="459">
        <v>1.804</v>
      </c>
      <c r="I38" s="459">
        <v>1.333</v>
      </c>
      <c r="J38" s="459">
        <v>1.34500000000003</v>
      </c>
      <c r="K38" s="459">
        <v>1.517</v>
      </c>
      <c r="L38" s="459">
        <v>1.27399999999997</v>
      </c>
      <c r="M38" s="459">
        <v>2.22</v>
      </c>
      <c r="N38" s="459">
        <v>2.608</v>
      </c>
      <c r="O38" s="459">
        <v>2.41999999999999</v>
      </c>
      <c r="P38" s="459">
        <v>2.59</v>
      </c>
      <c r="Q38" s="459">
        <v>2.833</v>
      </c>
      <c r="R38" s="459">
        <v>1.92699999999999</v>
      </c>
      <c r="S38" s="459">
        <v>2.01099999999997</v>
      </c>
      <c r="T38" s="459">
        <v>2.98099999999997</v>
      </c>
      <c r="U38" s="459">
        <v>3.67500000000004</v>
      </c>
      <c r="V38" s="459">
        <v>2.86699999999999</v>
      </c>
      <c r="W38" s="459">
        <v>2.947</v>
      </c>
      <c r="X38" s="459">
        <v>2.97900000000001</v>
      </c>
      <c r="Y38" s="459">
        <v>2.77200000000008</v>
      </c>
      <c r="Z38" s="459">
        <v>2.74200000000002</v>
      </c>
      <c r="AA38" s="459">
        <v>2.953</v>
      </c>
      <c r="AB38" s="459">
        <v>2.96200000000002</v>
      </c>
      <c r="AC38" s="459">
        <v>3.00599999999997</v>
      </c>
      <c r="AD38" s="459">
        <v>2.881</v>
      </c>
      <c r="AE38" s="459">
        <v>3.10700000000006</v>
      </c>
      <c r="AF38" s="459">
        <v>2.89638383838383</v>
      </c>
      <c r="AG38" s="459">
        <v>2.62048484848486</v>
      </c>
      <c r="AH38" s="459">
        <v>2.72617930909755</v>
      </c>
      <c r="AI38" s="459">
        <v>4.52424242424243</v>
      </c>
      <c r="AJ38" s="459">
        <v>4.63636363636365</v>
      </c>
      <c r="AK38" s="460">
        <v>5.11111111111114</v>
      </c>
      <c r="AL38" s="461">
        <v>0.0993845018274488</v>
      </c>
      <c r="AM38" s="461">
        <v>0.0539281489075734</v>
      </c>
      <c r="AN38" s="461">
        <v>0.0220470600999402</v>
      </c>
    </row>
    <row r="39" spans="8:8">
      <c r="A39" s="218" t="s">
        <v>216</v>
      </c>
      <c r="B39" s="459">
        <v>0.108736842105263</v>
      </c>
      <c r="C39" s="459">
        <v>0.105894736842106</v>
      </c>
      <c r="D39" s="459">
        <v>0.109</v>
      </c>
      <c r="E39" s="459">
        <v>0.109052631578947</v>
      </c>
      <c r="F39" s="459">
        <v>0.129105263157895</v>
      </c>
      <c r="G39" s="459">
        <v>0.165210526315789</v>
      </c>
      <c r="H39" s="459">
        <v>0.0104105263157897</v>
      </c>
      <c r="I39" s="459">
        <v>0.00711052631578893</v>
      </c>
      <c r="J39" s="459">
        <v>0.00421052631578947</v>
      </c>
      <c r="K39" s="459">
        <v>0.00421052631578947</v>
      </c>
      <c r="L39" s="459">
        <v>0.0043157894736842</v>
      </c>
      <c r="M39" s="459">
        <v>0.0043157894736842</v>
      </c>
      <c r="N39" s="459">
        <v>0.0043157894736842</v>
      </c>
      <c r="O39" s="459">
        <v>0.00300000000000053</v>
      </c>
      <c r="P39" s="459">
        <v>0.00421052631578947</v>
      </c>
      <c r="Q39" s="459">
        <v>-1.36932253157895</v>
      </c>
      <c r="R39" s="459">
        <v>-2.43502210526316</v>
      </c>
      <c r="S39" s="459">
        <v>-3.14600002589048</v>
      </c>
      <c r="T39" s="459">
        <v>-3.3665712376022</v>
      </c>
      <c r="U39" s="459">
        <v>-4.29422640889048</v>
      </c>
      <c r="V39" s="459">
        <v>-3.58067945385653</v>
      </c>
      <c r="W39" s="459">
        <v>-3.43635117799575</v>
      </c>
      <c r="X39" s="459">
        <v>-3.82388881799575</v>
      </c>
      <c r="Y39" s="459">
        <v>-2.8232995313793</v>
      </c>
      <c r="Z39" s="459">
        <v>-1.43713164299575</v>
      </c>
      <c r="AA39" s="459">
        <v>0.821808832004252</v>
      </c>
      <c r="AB39" s="459">
        <v>2.51445083200425</v>
      </c>
      <c r="AC39" s="459">
        <v>0.624020033693703</v>
      </c>
      <c r="AD39" s="459">
        <v>0.699946126004255</v>
      </c>
      <c r="AE39" s="459">
        <v>0.800410768604253</v>
      </c>
      <c r="AF39" s="459">
        <v>0.626307027637382</v>
      </c>
      <c r="AG39" s="459">
        <v>0.65817268966328</v>
      </c>
      <c r="AH39" s="459">
        <v>0.647998300364663</v>
      </c>
      <c r="AI39" s="459">
        <v>0.633969936728282</v>
      </c>
      <c r="AJ39" s="459">
        <v>0.765688721746247</v>
      </c>
      <c r="AK39" s="460">
        <v>0.555023672396929</v>
      </c>
      <c r="AL39" s="461">
        <v>-0.277111966579206</v>
      </c>
      <c r="AM39" s="461">
        <v>0.0</v>
      </c>
      <c r="AN39" s="461">
        <v>0.00239412526869611</v>
      </c>
    </row>
    <row r="40" spans="8:8">
      <c r="A40" s="54" t="s">
        <v>174</v>
      </c>
      <c r="B40" s="436">
        <v>2.21573684210529</v>
      </c>
      <c r="C40" s="436">
        <v>1.89089473684213</v>
      </c>
      <c r="D40" s="436">
        <v>1.883</v>
      </c>
      <c r="E40" s="436">
        <v>1.51205263157894</v>
      </c>
      <c r="F40" s="436">
        <v>1.16810526315791</v>
      </c>
      <c r="G40" s="436">
        <v>2.00621052631577</v>
      </c>
      <c r="H40" s="436">
        <v>1.81441052631579</v>
      </c>
      <c r="I40" s="436">
        <v>1.34011052631579</v>
      </c>
      <c r="J40" s="436">
        <v>1.34921052631582</v>
      </c>
      <c r="K40" s="436">
        <v>1.52121052631579</v>
      </c>
      <c r="L40" s="436">
        <v>1.27831578947366</v>
      </c>
      <c r="M40" s="436">
        <v>2.22431578947368</v>
      </c>
      <c r="N40" s="436">
        <v>2.61231578947369</v>
      </c>
      <c r="O40" s="436">
        <v>2.42299999999999</v>
      </c>
      <c r="P40" s="436">
        <v>2.59421052631579</v>
      </c>
      <c r="Q40" s="436">
        <v>1.46367746842105</v>
      </c>
      <c r="R40" s="436">
        <v>-0.508022105263165</v>
      </c>
      <c r="S40" s="436">
        <v>-1.13500002589052</v>
      </c>
      <c r="T40" s="436">
        <v>-0.385571237602231</v>
      </c>
      <c r="U40" s="436">
        <v>-0.61922640889044</v>
      </c>
      <c r="V40" s="436">
        <v>-0.713679453856545</v>
      </c>
      <c r="W40" s="436">
        <v>-0.489351177995746</v>
      </c>
      <c r="X40" s="436">
        <v>-0.844888817995733</v>
      </c>
      <c r="Y40" s="436">
        <v>-0.0512995313792267</v>
      </c>
      <c r="Z40" s="436">
        <v>1.30486835700427</v>
      </c>
      <c r="AA40" s="436">
        <v>3.77480883200426</v>
      </c>
      <c r="AB40" s="436">
        <v>5.47645083200427</v>
      </c>
      <c r="AC40" s="436">
        <v>3.63002003369367</v>
      </c>
      <c r="AD40" s="436">
        <v>3.58094612600426</v>
      </c>
      <c r="AE40" s="436">
        <v>3.90741076860431</v>
      </c>
      <c r="AF40" s="436">
        <v>3.52269086602121</v>
      </c>
      <c r="AG40" s="436">
        <v>3.27865753814814</v>
      </c>
      <c r="AH40" s="436">
        <v>3.37417760946221</v>
      </c>
      <c r="AI40" s="436">
        <v>5.15821236097071</v>
      </c>
      <c r="AJ40" s="436">
        <v>5.4020523581099</v>
      </c>
      <c r="AK40" s="436">
        <v>5.66613478350807</v>
      </c>
      <c r="AL40" s="458">
        <v>0.0460197655150574</v>
      </c>
      <c r="AM40" s="458">
        <v>0.152654656164177</v>
      </c>
      <c r="AN40" s="458">
        <v>0.0244411853686364</v>
      </c>
    </row>
    <row r="41" spans="8:8">
      <c r="A41" s="218"/>
      <c r="B41" s="433"/>
      <c r="C41" s="433"/>
      <c r="D41" s="433"/>
      <c r="E41" s="433"/>
      <c r="F41" s="433"/>
      <c r="G41" s="433"/>
      <c r="H41" s="433"/>
      <c r="I41" s="433"/>
      <c r="J41" s="433"/>
      <c r="K41" s="433"/>
      <c r="L41" s="433"/>
      <c r="M41" s="433"/>
      <c r="N41" s="433"/>
      <c r="O41" s="433"/>
      <c r="P41" s="433"/>
      <c r="Q41" s="433"/>
      <c r="R41" s="433"/>
      <c r="S41" s="433"/>
      <c r="T41" s="433"/>
      <c r="U41" s="433"/>
      <c r="V41" s="433"/>
      <c r="W41" s="433"/>
      <c r="X41" s="433"/>
      <c r="Y41" s="433"/>
      <c r="Z41" s="433"/>
      <c r="AA41" s="433"/>
      <c r="AB41" s="433"/>
      <c r="AC41" s="433"/>
      <c r="AD41" s="433"/>
      <c r="AE41" s="433"/>
      <c r="AF41" s="433"/>
      <c r="AG41" s="433"/>
      <c r="AH41" s="433"/>
      <c r="AI41" s="433"/>
      <c r="AJ41" s="433"/>
      <c r="AK41" s="460"/>
      <c r="AL41" s="457"/>
      <c r="AM41" s="457"/>
      <c r="AN41" s="457"/>
    </row>
    <row r="42" spans="8:8">
      <c r="A42" s="218" t="s">
        <v>175</v>
      </c>
      <c r="B42" s="433">
        <v>3.7344894</v>
      </c>
      <c r="C42" s="433">
        <v>4.89920120000002</v>
      </c>
      <c r="D42" s="433">
        <v>4.595204</v>
      </c>
      <c r="E42" s="433">
        <v>5.14855639999999</v>
      </c>
      <c r="F42" s="433">
        <v>4.657331</v>
      </c>
      <c r="G42" s="433">
        <v>0.732000000000028</v>
      </c>
      <c r="H42" s="433">
        <v>0.282000000000039</v>
      </c>
      <c r="I42" s="433">
        <v>0.418999999999983</v>
      </c>
      <c r="J42" s="433">
        <v>0.413999999999987</v>
      </c>
      <c r="K42" s="433">
        <v>0.294000000000011</v>
      </c>
      <c r="L42" s="433">
        <v>0.354000000000013</v>
      </c>
      <c r="M42" s="433">
        <v>0.323000000000008</v>
      </c>
      <c r="N42" s="433">
        <v>0.340000000000003</v>
      </c>
      <c r="O42" s="433">
        <v>0.350000000000023</v>
      </c>
      <c r="P42" s="433">
        <v>0.360000000000042</v>
      </c>
      <c r="Q42" s="433">
        <v>0.360000000000014</v>
      </c>
      <c r="R42" s="433">
        <v>0.369999999999976</v>
      </c>
      <c r="S42" s="433">
        <v>1.07309999999995</v>
      </c>
      <c r="T42" s="433">
        <v>2.00460000000001</v>
      </c>
      <c r="U42" s="433">
        <v>1.41049999999998</v>
      </c>
      <c r="V42" s="433">
        <v>0.830499999999972</v>
      </c>
      <c r="W42" s="433">
        <v>0.826000000000079</v>
      </c>
      <c r="X42" s="433">
        <v>0.530499999999961</v>
      </c>
      <c r="Y42" s="433">
        <v>1.99095</v>
      </c>
      <c r="Z42" s="433">
        <v>3.35245796991788</v>
      </c>
      <c r="AA42" s="433">
        <v>2.90055172017904</v>
      </c>
      <c r="AB42" s="433">
        <v>2.01510342990125</v>
      </c>
      <c r="AC42" s="433">
        <v>1.6207</v>
      </c>
      <c r="AD42" s="433">
        <v>1.12665000000001</v>
      </c>
      <c r="AE42" s="433">
        <v>0.08299999999997</v>
      </c>
      <c r="AF42" s="433">
        <v>0.120999999999981</v>
      </c>
      <c r="AG42" s="433">
        <v>0.297000000000025</v>
      </c>
      <c r="AH42" s="433">
        <v>0.248000000000019</v>
      </c>
      <c r="AI42" s="433">
        <v>0.190000000000026</v>
      </c>
      <c r="AJ42" s="433">
        <v>0.271937011718677</v>
      </c>
      <c r="AK42" s="460">
        <v>0.271937011718762</v>
      </c>
      <c r="AL42" s="457">
        <v>-0.00273224043684583</v>
      </c>
      <c r="AM42" s="457">
        <v>-0.22212377502464</v>
      </c>
      <c r="AN42" s="457">
        <v>0.00117301532101859</v>
      </c>
    </row>
    <row r="43" spans="8:8">
      <c r="A43" s="218" t="s">
        <v>177</v>
      </c>
      <c r="B43" s="433">
        <v>0.0</v>
      </c>
      <c r="C43" s="433">
        <v>0.0</v>
      </c>
      <c r="D43" s="433">
        <v>0.0</v>
      </c>
      <c r="E43" s="433">
        <v>0.0</v>
      </c>
      <c r="F43" s="433">
        <v>0.0</v>
      </c>
      <c r="G43" s="433">
        <v>0.0</v>
      </c>
      <c r="H43" s="433">
        <v>0.0</v>
      </c>
      <c r="I43" s="433">
        <v>0.0</v>
      </c>
      <c r="J43" s="433">
        <v>2.42199999775039E-4</v>
      </c>
      <c r="K43" s="433">
        <v>0.00479600000016944</v>
      </c>
      <c r="L43" s="433">
        <v>9.37599999929262E-4</v>
      </c>
      <c r="M43" s="433">
        <v>0.00295299999982035</v>
      </c>
      <c r="N43" s="433">
        <v>0.00250220000009449</v>
      </c>
      <c r="O43" s="433">
        <v>0.00230539999984103</v>
      </c>
      <c r="P43" s="433">
        <v>0.00183020000008582</v>
      </c>
      <c r="Q43" s="433">
        <v>0.00368720000005851</v>
      </c>
      <c r="R43" s="433">
        <v>0.00230759999976726</v>
      </c>
      <c r="S43" s="433">
        <v>0.00612780000028579</v>
      </c>
      <c r="T43" s="433">
        <v>0.00789460000009967</v>
      </c>
      <c r="U43" s="433">
        <v>0.0</v>
      </c>
      <c r="V43" s="433">
        <v>0.0</v>
      </c>
      <c r="W43" s="433">
        <v>0.0</v>
      </c>
      <c r="X43" s="433">
        <v>0.0</v>
      </c>
      <c r="Y43" s="433">
        <v>0.0</v>
      </c>
      <c r="Z43" s="433">
        <v>0.0</v>
      </c>
      <c r="AA43" s="433">
        <v>19.8518600000007</v>
      </c>
      <c r="AB43" s="433">
        <v>21.6689999999999</v>
      </c>
      <c r="AC43" s="433">
        <v>20.2798899999998</v>
      </c>
      <c r="AD43" s="433">
        <v>22.9827266000011</v>
      </c>
      <c r="AE43" s="433">
        <v>26.1463300000005</v>
      </c>
      <c r="AF43" s="433">
        <v>26.78359</v>
      </c>
      <c r="AG43" s="433">
        <v>42.1934999999994</v>
      </c>
      <c r="AH43" s="433">
        <v>46.1857959999998</v>
      </c>
      <c r="AI43" s="433">
        <v>46.3261689999981</v>
      </c>
      <c r="AJ43" s="433">
        <v>47.2181849999988</v>
      </c>
      <c r="AK43" s="460">
        <v>51.6208586863049</v>
      </c>
      <c r="AL43" s="457">
        <v>0.0902540639544416</v>
      </c>
      <c r="AM43" s="457">
        <v>0.0</v>
      </c>
      <c r="AN43" s="457">
        <v>0.222669425321898</v>
      </c>
    </row>
    <row r="44" spans="8:8">
      <c r="A44" s="218" t="s">
        <v>179</v>
      </c>
      <c r="B44" s="433">
        <v>0.0</v>
      </c>
      <c r="C44" s="433">
        <v>0.0</v>
      </c>
      <c r="D44" s="433">
        <v>0.0</v>
      </c>
      <c r="E44" s="433">
        <v>0.0</v>
      </c>
      <c r="F44" s="433">
        <v>0.0</v>
      </c>
      <c r="G44" s="433">
        <v>0.0</v>
      </c>
      <c r="H44" s="433">
        <v>0.0</v>
      </c>
      <c r="I44" s="433">
        <v>0.0</v>
      </c>
      <c r="J44" s="433">
        <v>0.0</v>
      </c>
      <c r="K44" s="433">
        <v>0.0</v>
      </c>
      <c r="L44" s="433">
        <v>0.0</v>
      </c>
      <c r="M44" s="433">
        <v>0.0</v>
      </c>
      <c r="N44" s="433">
        <v>0.0</v>
      </c>
      <c r="O44" s="433">
        <v>0.0</v>
      </c>
      <c r="P44" s="433">
        <v>0.0</v>
      </c>
      <c r="Q44" s="433">
        <v>0.0</v>
      </c>
      <c r="R44" s="433">
        <v>0.0</v>
      </c>
      <c r="S44" s="433">
        <v>0.0</v>
      </c>
      <c r="T44" s="433">
        <v>0.0</v>
      </c>
      <c r="U44" s="433">
        <v>0.0</v>
      </c>
      <c r="V44" s="433">
        <v>0.0</v>
      </c>
      <c r="W44" s="433">
        <v>0.0</v>
      </c>
      <c r="X44" s="433">
        <v>0.0</v>
      </c>
      <c r="Y44" s="433">
        <v>0.0</v>
      </c>
      <c r="Z44" s="433">
        <v>0.0</v>
      </c>
      <c r="AA44" s="433">
        <v>0.0</v>
      </c>
      <c r="AB44" s="433">
        <v>0.0</v>
      </c>
      <c r="AC44" s="433">
        <v>0.0</v>
      </c>
      <c r="AD44" s="433">
        <v>0.0</v>
      </c>
      <c r="AE44" s="433">
        <v>0.20679999999993</v>
      </c>
      <c r="AF44" s="433">
        <v>0.137684999999465</v>
      </c>
      <c r="AG44" s="433">
        <v>0.10410499999989</v>
      </c>
      <c r="AH44" s="433">
        <v>0.174565000000484</v>
      </c>
      <c r="AI44" s="433">
        <v>0.206230000000005</v>
      </c>
      <c r="AJ44" s="433">
        <v>0.191504999999779</v>
      </c>
      <c r="AK44" s="460">
        <v>0.605488863999881</v>
      </c>
      <c r="AL44" s="457">
        <v>2.15310056051856</v>
      </c>
      <c r="AM44" s="457">
        <v>0.0</v>
      </c>
      <c r="AN44" s="457">
        <v>0.00261180966021845</v>
      </c>
    </row>
    <row r="45" spans="8:8">
      <c r="A45" s="218" t="s">
        <v>180</v>
      </c>
      <c r="B45" s="433">
        <v>0.0</v>
      </c>
      <c r="C45" s="433">
        <v>0.0</v>
      </c>
      <c r="D45" s="433">
        <v>0.0</v>
      </c>
      <c r="E45" s="433">
        <v>0.0</v>
      </c>
      <c r="F45" s="433">
        <v>0.0</v>
      </c>
      <c r="G45" s="433">
        <v>0.00199999999999889</v>
      </c>
      <c r="H45" s="433">
        <v>0.00199999999999534</v>
      </c>
      <c r="I45" s="433">
        <v>0.002000000000006</v>
      </c>
      <c r="J45" s="433">
        <v>0.00199999999999534</v>
      </c>
      <c r="K45" s="433">
        <v>0.00215000000000032</v>
      </c>
      <c r="L45" s="433">
        <v>0.00249999999999062</v>
      </c>
      <c r="M45" s="433">
        <v>0.00249999999999062</v>
      </c>
      <c r="N45" s="433">
        <v>0.00250000000000483</v>
      </c>
      <c r="O45" s="433">
        <v>0.00249999999999062</v>
      </c>
      <c r="P45" s="433">
        <v>0.00249999999998352</v>
      </c>
      <c r="Q45" s="433">
        <v>0.00299999999997169</v>
      </c>
      <c r="R45" s="433">
        <v>0.00400000000000489</v>
      </c>
      <c r="S45" s="433">
        <v>0.00550000000001205</v>
      </c>
      <c r="T45" s="433">
        <v>0.00749999999999318</v>
      </c>
      <c r="U45" s="433">
        <v>0.0100000000000051</v>
      </c>
      <c r="V45" s="433">
        <v>0.0110000000000099</v>
      </c>
      <c r="W45" s="433">
        <v>0.0160000000000196</v>
      </c>
      <c r="X45" s="433">
        <v>0.0180000000000149</v>
      </c>
      <c r="Y45" s="433">
        <v>0.027564999999953</v>
      </c>
      <c r="Z45" s="433">
        <v>0.0312950000000001</v>
      </c>
      <c r="AA45" s="433">
        <v>0.0473599999999976</v>
      </c>
      <c r="AB45" s="433">
        <v>0.108429999999998</v>
      </c>
      <c r="AC45" s="433">
        <v>0.134314999999987</v>
      </c>
      <c r="AD45" s="433">
        <v>0.0921499999999753</v>
      </c>
      <c r="AE45" s="433">
        <v>0.120385000000027</v>
      </c>
      <c r="AF45" s="433">
        <v>0.240225000000009</v>
      </c>
      <c r="AG45" s="433">
        <v>0.295005000000089</v>
      </c>
      <c r="AH45" s="433">
        <v>0.29522</v>
      </c>
      <c r="AI45" s="433">
        <v>0.311229999999966</v>
      </c>
      <c r="AJ45" s="433">
        <v>0.120000000000005</v>
      </c>
      <c r="AK45" s="460">
        <v>0.00525000000007481</v>
      </c>
      <c r="AL45" s="457">
        <v>-0.956369535518506</v>
      </c>
      <c r="AM45" s="457">
        <v>0.143854088997548</v>
      </c>
      <c r="AN45" s="457">
        <v>2.26461649942829E-5</v>
      </c>
    </row>
    <row r="46" spans="8:8">
      <c r="A46" s="218" t="s">
        <v>181</v>
      </c>
      <c r="B46" s="433">
        <v>5.56399999999996</v>
      </c>
      <c r="C46" s="433">
        <v>5.92100000000011</v>
      </c>
      <c r="D46" s="433">
        <v>6.73600000000005</v>
      </c>
      <c r="E46" s="433">
        <v>6.37400000000008</v>
      </c>
      <c r="F46" s="433">
        <v>6.91600000000005</v>
      </c>
      <c r="G46" s="433">
        <v>8.94000000000005</v>
      </c>
      <c r="H46" s="433">
        <v>11.1789999999999</v>
      </c>
      <c r="I46" s="433">
        <v>9.56999999999994</v>
      </c>
      <c r="J46" s="433">
        <v>12.89</v>
      </c>
      <c r="K46" s="433">
        <v>11.1969999999999</v>
      </c>
      <c r="L46" s="433">
        <v>12.423</v>
      </c>
      <c r="M46" s="433">
        <v>12.2599999999999</v>
      </c>
      <c r="N46" s="433">
        <v>13.9770000000001</v>
      </c>
      <c r="O46" s="433">
        <v>13.5509999999999</v>
      </c>
      <c r="P46" s="433">
        <v>11.8360000000001</v>
      </c>
      <c r="Q46" s="433">
        <v>12.4440000000002</v>
      </c>
      <c r="R46" s="433">
        <v>12.3720000000001</v>
      </c>
      <c r="S46" s="433">
        <v>11.2370000000002</v>
      </c>
      <c r="T46" s="433">
        <v>10.5369999999998</v>
      </c>
      <c r="U46" s="433">
        <v>10.5259999999997</v>
      </c>
      <c r="V46" s="433">
        <v>9.63599999999997</v>
      </c>
      <c r="W46" s="433">
        <v>9.21299999999974</v>
      </c>
      <c r="X46" s="433">
        <v>10.8339999999999</v>
      </c>
      <c r="Y46" s="433">
        <v>6.80000000000007</v>
      </c>
      <c r="Z46" s="433">
        <v>5.8599999999999</v>
      </c>
      <c r="AA46" s="433">
        <v>9.66499999999996</v>
      </c>
      <c r="AB46" s="433">
        <v>10.1330000000003</v>
      </c>
      <c r="AC46" s="433">
        <v>10.2392835000002</v>
      </c>
      <c r="AD46" s="433">
        <v>8.6840888493</v>
      </c>
      <c r="AE46" s="433">
        <v>6.5716687477501</v>
      </c>
      <c r="AF46" s="433">
        <v>7.35600008045003</v>
      </c>
      <c r="AG46" s="433">
        <v>56.0458034781951</v>
      </c>
      <c r="AH46" s="433">
        <v>56.2575630274139</v>
      </c>
      <c r="AI46" s="433">
        <v>56.6024861720911</v>
      </c>
      <c r="AJ46" s="433">
        <v>55.496337329735</v>
      </c>
      <c r="AK46" s="460">
        <v>64.7965582575465</v>
      </c>
      <c r="AL46" s="457">
        <v>0.164392491290833</v>
      </c>
      <c r="AM46" s="457">
        <v>0.252093239179005</v>
      </c>
      <c r="AN46" s="457">
        <v>0.279503533207839</v>
      </c>
    </row>
    <row r="47" spans="8:8">
      <c r="A47" s="218" t="s">
        <v>182</v>
      </c>
      <c r="B47" s="459">
        <v>-0.0354175084175061</v>
      </c>
      <c r="C47" s="459">
        <v>-0.0386060606060603</v>
      </c>
      <c r="D47" s="459">
        <v>-0.0468585858585886</v>
      </c>
      <c r="E47" s="459">
        <v>-0.0539337822671158</v>
      </c>
      <c r="F47" s="459">
        <v>-0.0495679012345676</v>
      </c>
      <c r="G47" s="459">
        <v>-0.0376891133557749</v>
      </c>
      <c r="H47" s="459">
        <v>-0.041315375982041</v>
      </c>
      <c r="I47" s="459">
        <v>0.0</v>
      </c>
      <c r="J47" s="459">
        <v>0.0</v>
      </c>
      <c r="K47" s="459">
        <v>0.0</v>
      </c>
      <c r="L47" s="459">
        <v>0.0</v>
      </c>
      <c r="M47" s="459">
        <v>0.0</v>
      </c>
      <c r="N47" s="459">
        <v>0.0</v>
      </c>
      <c r="O47" s="459">
        <v>0.0</v>
      </c>
      <c r="P47" s="459">
        <v>0.0</v>
      </c>
      <c r="Q47" s="459">
        <v>-0.570903000000001</v>
      </c>
      <c r="R47" s="459">
        <v>-0.574093999999988</v>
      </c>
      <c r="S47" s="459">
        <v>0.277639999999991</v>
      </c>
      <c r="T47" s="459">
        <v>0.550699999999992</v>
      </c>
      <c r="U47" s="459">
        <v>0.617999999999995</v>
      </c>
      <c r="V47" s="459">
        <v>0.361999999999995</v>
      </c>
      <c r="W47" s="459">
        <v>0.745055999999977</v>
      </c>
      <c r="X47" s="459">
        <v>0.307338000000001</v>
      </c>
      <c r="Y47" s="459">
        <v>0.205289000000008</v>
      </c>
      <c r="Z47" s="459">
        <v>0.169890000000009</v>
      </c>
      <c r="AA47" s="459">
        <v>0.25815999999999</v>
      </c>
      <c r="AB47" s="459">
        <v>0.0378957000000071</v>
      </c>
      <c r="AC47" s="459">
        <v>0.0873064999999826</v>
      </c>
      <c r="AD47" s="459">
        <v>0.0731400000000235</v>
      </c>
      <c r="AE47" s="459">
        <v>0.0</v>
      </c>
      <c r="AF47" s="459">
        <v>0.0</v>
      </c>
      <c r="AG47" s="459">
        <v>0.0</v>
      </c>
      <c r="AH47" s="459">
        <v>0.00100000000000477</v>
      </c>
      <c r="AI47" s="459">
        <v>0.00200000000000955</v>
      </c>
      <c r="AJ47" s="459">
        <v>0.0</v>
      </c>
      <c r="AK47" s="460">
        <v>0.0</v>
      </c>
      <c r="AL47" s="461">
        <v>0.0</v>
      </c>
      <c r="AM47" s="461">
        <v>-1.0</v>
      </c>
      <c r="AN47" s="461">
        <v>0.0</v>
      </c>
    </row>
    <row r="48" spans="8:8" s="47" ht="10.2" customFormat="1">
      <c r="A48" s="218" t="s">
        <v>187</v>
      </c>
      <c r="B48" s="459">
        <v>0.547486000000006</v>
      </c>
      <c r="C48" s="459">
        <v>0.991822999999997</v>
      </c>
      <c r="D48" s="459">
        <v>1.54771800000002</v>
      </c>
      <c r="E48" s="459">
        <v>1.84845900000002</v>
      </c>
      <c r="F48" s="459">
        <v>1.914886</v>
      </c>
      <c r="G48" s="459">
        <v>1.95389400000001</v>
      </c>
      <c r="H48" s="459">
        <v>2.17637499999998</v>
      </c>
      <c r="I48" s="459">
        <v>3.182255</v>
      </c>
      <c r="J48" s="459">
        <v>3.32687199999998</v>
      </c>
      <c r="K48" s="459">
        <v>3.35352899999998</v>
      </c>
      <c r="L48" s="459">
        <v>4.27299200000002</v>
      </c>
      <c r="M48" s="459">
        <v>4.48430900000002</v>
      </c>
      <c r="N48" s="459">
        <v>4.60587900000002</v>
      </c>
      <c r="O48" s="459">
        <v>5.21111300000004</v>
      </c>
      <c r="P48" s="459">
        <v>6.58240300000003</v>
      </c>
      <c r="Q48" s="459">
        <v>6.33568050000011</v>
      </c>
      <c r="R48" s="459">
        <v>5.98813460600005</v>
      </c>
      <c r="S48" s="459">
        <v>6.57092397469995</v>
      </c>
      <c r="T48" s="459">
        <v>6.93911228200008</v>
      </c>
      <c r="U48" s="459">
        <v>2.11980394268809</v>
      </c>
      <c r="V48" s="459">
        <v>1.84493084163503</v>
      </c>
      <c r="W48" s="459">
        <v>2.19677700884097</v>
      </c>
      <c r="X48" s="459">
        <v>2.33387606633994</v>
      </c>
      <c r="Y48" s="459">
        <v>2.57553869572803</v>
      </c>
      <c r="Z48" s="459">
        <v>2.91999089955613</v>
      </c>
      <c r="AA48" s="459">
        <v>2.98193312434114</v>
      </c>
      <c r="AB48" s="459">
        <v>3.57427618466875</v>
      </c>
      <c r="AC48" s="459">
        <v>4.25768282867756</v>
      </c>
      <c r="AD48" s="459">
        <v>4.56613081512</v>
      </c>
      <c r="AE48" s="459">
        <v>5.66578413801705</v>
      </c>
      <c r="AF48" s="459">
        <v>4.69978758983984</v>
      </c>
      <c r="AG48" s="459">
        <v>4.86955110088718</v>
      </c>
      <c r="AH48" s="459">
        <v>5.16057030805672</v>
      </c>
      <c r="AI48" s="459">
        <v>4.95542218530471</v>
      </c>
      <c r="AJ48" s="459">
        <v>4.33344100376974</v>
      </c>
      <c r="AK48" s="460">
        <v>4.06819894089028</v>
      </c>
      <c r="AL48" s="461">
        <v>-0.063773190933429</v>
      </c>
      <c r="AM48" s="461">
        <v>0.0402677600292813</v>
      </c>
      <c r="AN48" s="461">
        <v>0.0175484008464106</v>
      </c>
    </row>
    <row r="49" spans="8:8">
      <c r="A49" s="218" t="s">
        <v>189</v>
      </c>
      <c r="B49" s="459">
        <v>0.925008999999999</v>
      </c>
      <c r="C49" s="459">
        <v>1.28884200000001</v>
      </c>
      <c r="D49" s="459">
        <v>1.60929000000001</v>
      </c>
      <c r="E49" s="459">
        <v>1.47955399999998</v>
      </c>
      <c r="F49" s="459">
        <v>1.81887099999999</v>
      </c>
      <c r="G49" s="459">
        <v>1.80680700000001</v>
      </c>
      <c r="H49" s="459">
        <v>1.65922899999999</v>
      </c>
      <c r="I49" s="459">
        <v>1.81069017999998</v>
      </c>
      <c r="J49" s="459">
        <v>2.62562911999998</v>
      </c>
      <c r="K49" s="459">
        <v>3.87165870000003</v>
      </c>
      <c r="L49" s="459">
        <v>4.15967451500002</v>
      </c>
      <c r="M49" s="459">
        <v>4.52200256100005</v>
      </c>
      <c r="N49" s="459">
        <v>4.57819670800001</v>
      </c>
      <c r="O49" s="459">
        <v>4.7665293985</v>
      </c>
      <c r="P49" s="459">
        <v>4.37749137999994</v>
      </c>
      <c r="Q49" s="459">
        <v>5.06142075949998</v>
      </c>
      <c r="R49" s="459">
        <v>5.07045778000003</v>
      </c>
      <c r="S49" s="459">
        <v>4.8679079325</v>
      </c>
      <c r="T49" s="459">
        <v>5.24907109549997</v>
      </c>
      <c r="U49" s="459">
        <v>4.84583316700002</v>
      </c>
      <c r="V49" s="459">
        <v>5.36379966999996</v>
      </c>
      <c r="W49" s="459">
        <v>5.43861050800001</v>
      </c>
      <c r="X49" s="459">
        <v>5.51280521550001</v>
      </c>
      <c r="Y49" s="459">
        <v>5.01034397399997</v>
      </c>
      <c r="Z49" s="459">
        <v>4.82246148249999</v>
      </c>
      <c r="AA49" s="459">
        <v>4.62390139299995</v>
      </c>
      <c r="AB49" s="459">
        <v>4.50023796649998</v>
      </c>
      <c r="AC49" s="459">
        <v>4.52997760899996</v>
      </c>
      <c r="AD49" s="459">
        <v>4.80896192850003</v>
      </c>
      <c r="AE49" s="459">
        <v>4.783283635</v>
      </c>
      <c r="AF49" s="459">
        <v>4.72705178214997</v>
      </c>
      <c r="AG49" s="459">
        <v>4.99194088600007</v>
      </c>
      <c r="AH49" s="459">
        <v>5.00417734800001</v>
      </c>
      <c r="AI49" s="459">
        <v>5.15407490049998</v>
      </c>
      <c r="AJ49" s="459">
        <v>5.02350542499997</v>
      </c>
      <c r="AK49" s="460">
        <v>4.93982977550004</v>
      </c>
      <c r="AL49" s="461">
        <v>-0.0193435547380194</v>
      </c>
      <c r="AM49" s="461">
        <v>0.00409270263794537</v>
      </c>
      <c r="AN49" s="461">
        <v>0.0213082285977241</v>
      </c>
    </row>
    <row r="50" spans="8:8">
      <c r="A50" s="218" t="s">
        <v>190</v>
      </c>
      <c r="B50" s="433">
        <v>0.00803780000000032</v>
      </c>
      <c r="C50" s="433">
        <v>0.0</v>
      </c>
      <c r="D50" s="433">
        <v>0.0</v>
      </c>
      <c r="E50" s="433">
        <v>0.0</v>
      </c>
      <c r="F50" s="433">
        <v>0.0</v>
      </c>
      <c r="G50" s="433">
        <v>0.0</v>
      </c>
      <c r="H50" s="433">
        <v>2.99999999953116E-6</v>
      </c>
      <c r="I50" s="433">
        <v>0.0</v>
      </c>
      <c r="J50" s="433">
        <v>0.0</v>
      </c>
      <c r="K50" s="433">
        <v>1.45999997869239E-6</v>
      </c>
      <c r="L50" s="433">
        <v>5.04999999861866E-6</v>
      </c>
      <c r="M50" s="433">
        <v>-3.05000001787903E-6</v>
      </c>
      <c r="N50" s="433">
        <v>-4.80386999981874E-4</v>
      </c>
      <c r="O50" s="433">
        <v>-2.28800000456886E-6</v>
      </c>
      <c r="P50" s="433">
        <v>0.0339755519999869</v>
      </c>
      <c r="Q50" s="433">
        <v>0.0916649529999916</v>
      </c>
      <c r="R50" s="433">
        <v>-0.00107526400000779</v>
      </c>
      <c r="S50" s="433">
        <v>2.32675000006566E-4</v>
      </c>
      <c r="T50" s="433">
        <v>-0.00340972600002942</v>
      </c>
      <c r="U50" s="433">
        <v>2.96960000000013E-4</v>
      </c>
      <c r="V50" s="433">
        <v>8.38409999630585E-5</v>
      </c>
      <c r="W50" s="433">
        <v>-0.00172680699999717</v>
      </c>
      <c r="X50" s="433">
        <v>-0.00183283399996981</v>
      </c>
      <c r="Y50" s="433">
        <v>-0.00130410000005554</v>
      </c>
      <c r="Z50" s="433">
        <v>-0.00140919600005418</v>
      </c>
      <c r="AA50" s="433">
        <v>-0.00163939099996924</v>
      </c>
      <c r="AB50" s="433">
        <v>-0.00182386000011547</v>
      </c>
      <c r="AC50" s="433">
        <v>-8.64833500003215E-4</v>
      </c>
      <c r="AD50" s="433">
        <v>-0.00125877794013718</v>
      </c>
      <c r="AE50" s="433">
        <v>-0.00143453301998875</v>
      </c>
      <c r="AF50" s="433">
        <v>-0.00135850708005592</v>
      </c>
      <c r="AG50" s="433">
        <v>-0.00139684283007568</v>
      </c>
      <c r="AH50" s="433">
        <v>-0.00156167099990512</v>
      </c>
      <c r="AI50" s="433">
        <v>-0.123909580000031</v>
      </c>
      <c r="AJ50" s="433">
        <v>-0.00125030300006301</v>
      </c>
      <c r="AK50" s="460">
        <v>-0.00109349100009126</v>
      </c>
      <c r="AL50" s="457">
        <v>-0.127808763389207</v>
      </c>
      <c r="AM50" s="457">
        <v>-0.0118920644606314</v>
      </c>
      <c r="AN50" s="457">
        <v>-4.71683382999568E-6</v>
      </c>
    </row>
    <row r="51" spans="8:8">
      <c r="A51" s="218" t="s">
        <v>191</v>
      </c>
      <c r="B51" s="433">
        <v>0.0</v>
      </c>
      <c r="C51" s="433">
        <v>0.0</v>
      </c>
      <c r="D51" s="433">
        <v>0.0</v>
      </c>
      <c r="E51" s="433">
        <v>0.0</v>
      </c>
      <c r="F51" s="433">
        <v>0.0</v>
      </c>
      <c r="G51" s="433">
        <v>0.0</v>
      </c>
      <c r="H51" s="433">
        <v>0.0</v>
      </c>
      <c r="I51" s="433">
        <v>0.0</v>
      </c>
      <c r="J51" s="433">
        <v>0.0</v>
      </c>
      <c r="K51" s="433">
        <v>0.0</v>
      </c>
      <c r="L51" s="433">
        <v>0.0</v>
      </c>
      <c r="M51" s="433">
        <v>0.0</v>
      </c>
      <c r="N51" s="433">
        <v>0.0</v>
      </c>
      <c r="O51" s="433">
        <v>0.0</v>
      </c>
      <c r="P51" s="433">
        <v>0.0</v>
      </c>
      <c r="Q51" s="433">
        <v>0.0</v>
      </c>
      <c r="R51" s="433">
        <v>0.0</v>
      </c>
      <c r="S51" s="433">
        <v>0.0</v>
      </c>
      <c r="T51" s="433">
        <v>0.0</v>
      </c>
      <c r="U51" s="433">
        <v>0.0</v>
      </c>
      <c r="V51" s="433">
        <v>0.0</v>
      </c>
      <c r="W51" s="433">
        <v>0.0</v>
      </c>
      <c r="X51" s="433">
        <v>0.0</v>
      </c>
      <c r="Y51" s="433">
        <v>0.0</v>
      </c>
      <c r="Z51" s="433">
        <v>0.0</v>
      </c>
      <c r="AA51" s="433">
        <v>3.40000000136342E-5</v>
      </c>
      <c r="AB51" s="433">
        <v>3.3999999992318E-5</v>
      </c>
      <c r="AC51" s="433">
        <v>3.39999999994234E-5</v>
      </c>
      <c r="AD51" s="433">
        <v>5.80000000240943E-5</v>
      </c>
      <c r="AE51" s="433">
        <v>5.79999999956726E-5</v>
      </c>
      <c r="AF51" s="433">
        <v>6.00000001327317E-6</v>
      </c>
      <c r="AG51" s="433">
        <v>1.89999999946622E-5</v>
      </c>
      <c r="AH51" s="433">
        <v>0.0</v>
      </c>
      <c r="AI51" s="433">
        <v>0.0</v>
      </c>
      <c r="AJ51" s="433">
        <v>0.922017547073352</v>
      </c>
      <c r="AK51" s="460">
        <v>1.18783376228856</v>
      </c>
      <c r="AL51" s="457">
        <v>0.284778493219256</v>
      </c>
      <c r="AM51" s="457">
        <v>0.0</v>
      </c>
      <c r="AN51" s="457">
        <v>0.00512378654593968</v>
      </c>
    </row>
    <row r="52" spans="8:8">
      <c r="A52" s="218" t="s">
        <v>192</v>
      </c>
      <c r="B52" s="433">
        <v>0.154425732095667</v>
      </c>
      <c r="C52" s="433">
        <v>0.230724965790145</v>
      </c>
      <c r="D52" s="433">
        <v>0.230829730140304</v>
      </c>
      <c r="E52" s="433">
        <v>0.28936788289959</v>
      </c>
      <c r="F52" s="433">
        <v>0.275671498004631</v>
      </c>
      <c r="G52" s="433">
        <v>0.229764375214446</v>
      </c>
      <c r="H52" s="433">
        <v>0.446095040008815</v>
      </c>
      <c r="I52" s="433">
        <v>0.512899154305998</v>
      </c>
      <c r="J52" s="433">
        <v>0.37696318836934</v>
      </c>
      <c r="K52" s="433">
        <v>0.494620498418772</v>
      </c>
      <c r="L52" s="433">
        <v>0.543794011258585</v>
      </c>
      <c r="M52" s="433">
        <v>0.894873015333067</v>
      </c>
      <c r="N52" s="433">
        <v>0.966295416690582</v>
      </c>
      <c r="O52" s="433">
        <v>0.502410205770882</v>
      </c>
      <c r="P52" s="433">
        <v>0.561207610864049</v>
      </c>
      <c r="Q52" s="433">
        <v>1.10818522272094</v>
      </c>
      <c r="R52" s="433">
        <v>1.30100769220889</v>
      </c>
      <c r="S52" s="433">
        <v>1.8586384861555</v>
      </c>
      <c r="T52" s="433">
        <v>0.936181341277556</v>
      </c>
      <c r="U52" s="433">
        <v>1.21540909182359</v>
      </c>
      <c r="V52" s="433">
        <v>0.533992204351155</v>
      </c>
      <c r="W52" s="433">
        <v>0.561799018605001</v>
      </c>
      <c r="X52" s="433">
        <v>0.490502698985979</v>
      </c>
      <c r="Y52" s="433">
        <v>0.432253089911304</v>
      </c>
      <c r="Z52" s="433">
        <v>0.529574926592921</v>
      </c>
      <c r="AA52" s="433">
        <v>0.520592950996214</v>
      </c>
      <c r="AB52" s="433">
        <v>0.585738788659899</v>
      </c>
      <c r="AC52" s="433">
        <v>0.654570151675173</v>
      </c>
      <c r="AD52" s="433">
        <v>0.377104690031605</v>
      </c>
      <c r="AE52" s="433">
        <v>0.983704541712121</v>
      </c>
      <c r="AF52" s="433">
        <v>0.764837881216389</v>
      </c>
      <c r="AG52" s="433">
        <v>0.759516734934064</v>
      </c>
      <c r="AH52" s="433">
        <v>1.04782221558586</v>
      </c>
      <c r="AI52" s="433">
        <v>2.06119713574958</v>
      </c>
      <c r="AJ52" s="433">
        <v>0.774246691284781</v>
      </c>
      <c r="AK52" s="460">
        <v>0.755159295384893</v>
      </c>
      <c r="AL52" s="457">
        <v>-0.0273177436872706</v>
      </c>
      <c r="AM52" s="457">
        <v>0.0387121085524296</v>
      </c>
      <c r="AN52" s="457">
        <v>0.00325742133333505</v>
      </c>
    </row>
    <row r="53" spans="8:8" s="47" ht="10.2" customFormat="1">
      <c r="A53" s="54" t="s">
        <v>193</v>
      </c>
      <c r="B53" s="436">
        <v>10.8980304236781</v>
      </c>
      <c r="C53" s="436">
        <v>13.2929851051842</v>
      </c>
      <c r="D53" s="436">
        <v>14.6721831442818</v>
      </c>
      <c r="E53" s="436">
        <v>15.0860035006325</v>
      </c>
      <c r="F53" s="436">
        <v>15.5331915967701</v>
      </c>
      <c r="G53" s="436">
        <v>13.6267762618588</v>
      </c>
      <c r="H53" s="436">
        <v>15.7033866640266</v>
      </c>
      <c r="I53" s="436">
        <v>15.4968443343059</v>
      </c>
      <c r="J53" s="436">
        <v>19.635706508369</v>
      </c>
      <c r="K53" s="436">
        <v>19.2177556584188</v>
      </c>
      <c r="L53" s="436">
        <v>21.7569031762586</v>
      </c>
      <c r="M53" s="436">
        <v>22.4896345263328</v>
      </c>
      <c r="N53" s="436">
        <v>24.4718929376908</v>
      </c>
      <c r="O53" s="436">
        <v>24.3858557162707</v>
      </c>
      <c r="P53" s="436">
        <v>23.7554077428642</v>
      </c>
      <c r="Q53" s="436">
        <v>24.8367356352213</v>
      </c>
      <c r="R53" s="436">
        <v>24.5327384142088</v>
      </c>
      <c r="S53" s="436">
        <v>25.8970708683559</v>
      </c>
      <c r="T53" s="436">
        <v>26.2286495927775</v>
      </c>
      <c r="U53" s="436">
        <v>20.7458431615114</v>
      </c>
      <c r="V53" s="436">
        <v>18.5823065569861</v>
      </c>
      <c r="W53" s="436">
        <v>18.9955157284458</v>
      </c>
      <c r="X53" s="436">
        <v>20.0251891468259</v>
      </c>
      <c r="Y53" s="436">
        <v>17.0406356596393</v>
      </c>
      <c r="Z53" s="436">
        <v>17.6842610825668</v>
      </c>
      <c r="AA53" s="436">
        <v>40.847753797517</v>
      </c>
      <c r="AB53" s="436">
        <v>42.6218922097299</v>
      </c>
      <c r="AC53" s="436">
        <v>41.8028947558526</v>
      </c>
      <c r="AD53" s="436">
        <v>42.7097521050126</v>
      </c>
      <c r="AE53" s="436">
        <v>44.5595795294597</v>
      </c>
      <c r="AF53" s="436">
        <v>44.8288248265756</v>
      </c>
      <c r="AG53" s="436">
        <v>109.555044357186</v>
      </c>
      <c r="AH53" s="436">
        <v>114.373152228057</v>
      </c>
      <c r="AI53" s="436">
        <v>115.684899813643</v>
      </c>
      <c r="AJ53" s="436">
        <v>114.34992470558</v>
      </c>
      <c r="AK53" s="436">
        <v>128.250021102634</v>
      </c>
      <c r="AL53" s="458">
        <v>0.118493182555367</v>
      </c>
      <c r="AM53" s="458">
        <v>0.20521602199244</v>
      </c>
      <c r="AN53" s="458">
        <v>0.553213550165548</v>
      </c>
    </row>
    <row r="54" spans="8:8">
      <c r="A54" s="218"/>
      <c r="B54" s="433"/>
      <c r="C54" s="433"/>
      <c r="D54" s="433"/>
      <c r="E54" s="433"/>
      <c r="F54" s="433"/>
      <c r="G54" s="433"/>
      <c r="H54" s="433"/>
      <c r="I54" s="433"/>
      <c r="J54" s="433"/>
      <c r="K54" s="433"/>
      <c r="L54" s="433"/>
      <c r="M54" s="433"/>
      <c r="N54" s="433"/>
      <c r="O54" s="433"/>
      <c r="P54" s="433"/>
      <c r="Q54" s="433"/>
      <c r="R54" s="433"/>
      <c r="S54" s="433"/>
      <c r="T54" s="433"/>
      <c r="U54" s="433"/>
      <c r="V54" s="433"/>
      <c r="W54" s="433"/>
      <c r="X54" s="433"/>
      <c r="Y54" s="433"/>
      <c r="Z54" s="433"/>
      <c r="AA54" s="433"/>
      <c r="AB54" s="433"/>
      <c r="AC54" s="433"/>
      <c r="AD54" s="433"/>
      <c r="AE54" s="433"/>
      <c r="AF54" s="433"/>
      <c r="AG54" s="433"/>
      <c r="AH54" s="433"/>
      <c r="AI54" s="433"/>
      <c r="AJ54" s="433"/>
      <c r="AK54" s="460"/>
      <c r="AL54" s="457"/>
      <c r="AM54" s="457"/>
      <c r="AN54" s="457"/>
    </row>
    <row r="55" spans="8:8">
      <c r="A55" s="973" t="s">
        <v>194</v>
      </c>
      <c r="B55" s="974">
        <v>53.9826423728494</v>
      </c>
      <c r="C55" s="974">
        <v>53.7971967164874</v>
      </c>
      <c r="D55" s="974">
        <v>52.9881061886447</v>
      </c>
      <c r="E55" s="974">
        <v>59.1070919299052</v>
      </c>
      <c r="F55" s="974">
        <v>66.2225973823455</v>
      </c>
      <c r="G55" s="974">
        <v>67.2693300509494</v>
      </c>
      <c r="H55" s="974">
        <v>68.7598185275538</v>
      </c>
      <c r="I55" s="974">
        <v>72.8727862043577</v>
      </c>
      <c r="J55" s="974">
        <v>76.4152945292484</v>
      </c>
      <c r="K55" s="974">
        <v>75.8784156093663</v>
      </c>
      <c r="L55" s="974">
        <v>86.6214087330221</v>
      </c>
      <c r="M55" s="974">
        <v>87.334141085974</v>
      </c>
      <c r="N55" s="974">
        <v>93.5023708454797</v>
      </c>
      <c r="O55" s="974">
        <v>105.507165789911</v>
      </c>
      <c r="P55" s="974">
        <v>111.637696927871</v>
      </c>
      <c r="Q55" s="974">
        <v>115.583000935076</v>
      </c>
      <c r="R55" s="974">
        <v>107.566354507755</v>
      </c>
      <c r="S55" s="974">
        <v>110.21266025785</v>
      </c>
      <c r="T55" s="974">
        <v>120.432988790902</v>
      </c>
      <c r="U55" s="974">
        <v>114.60305906047</v>
      </c>
      <c r="V55" s="974">
        <v>123.889146018647</v>
      </c>
      <c r="W55" s="974">
        <v>121.430419057959</v>
      </c>
      <c r="X55" s="974">
        <v>121.246587493797</v>
      </c>
      <c r="Y55" s="974">
        <v>118.735163659824</v>
      </c>
      <c r="Z55" s="974">
        <v>115.918524094974</v>
      </c>
      <c r="AA55" s="974">
        <v>146.958213561849</v>
      </c>
      <c r="AB55" s="974">
        <v>148.628866331606</v>
      </c>
      <c r="AC55" s="974">
        <v>148.86325385615</v>
      </c>
      <c r="AD55" s="974">
        <v>147.914093390609</v>
      </c>
      <c r="AE55" s="974">
        <v>154.808377559895</v>
      </c>
      <c r="AF55" s="974">
        <v>151.710997891466</v>
      </c>
      <c r="AG55" s="974">
        <v>216.599766852994</v>
      </c>
      <c r="AH55" s="974">
        <v>219.529925535779</v>
      </c>
      <c r="AI55" s="974">
        <v>220.245167882263</v>
      </c>
      <c r="AJ55" s="974">
        <v>216.655678088308</v>
      </c>
      <c r="AK55" s="970">
        <v>231.827331532742</v>
      </c>
      <c r="AL55" s="976">
        <v>0.0671029975445963</v>
      </c>
      <c r="AM55" s="976">
        <v>0.0645393592392098</v>
      </c>
      <c r="AN55" s="976">
        <v>1.0</v>
      </c>
      <c r="AO55" s="977"/>
    </row>
    <row r="56" spans="8:8">
      <c r="A56" s="218" t="s">
        <v>195</v>
      </c>
      <c r="B56" s="459">
        <v>50.9065849118889</v>
      </c>
      <c r="C56" s="459">
        <v>50.3172791715644</v>
      </c>
      <c r="D56" s="459">
        <v>49.161212081574</v>
      </c>
      <c r="E56" s="459">
        <v>55.0443116996332</v>
      </c>
      <c r="F56" s="459">
        <v>63.1512891943971</v>
      </c>
      <c r="G56" s="459">
        <v>63.7649811560497</v>
      </c>
      <c r="H56" s="459">
        <v>64.4507517476514</v>
      </c>
      <c r="I56" s="459">
        <v>66.7340257180575</v>
      </c>
      <c r="J56" s="459">
        <v>68.7971484601374</v>
      </c>
      <c r="K56" s="459">
        <v>66.7607404771077</v>
      </c>
      <c r="L56" s="459">
        <v>77.5287027771753</v>
      </c>
      <c r="M56" s="459">
        <v>76.4576077356537</v>
      </c>
      <c r="N56" s="459">
        <v>81.760516494915</v>
      </c>
      <c r="O56" s="459">
        <v>94.0920551464249</v>
      </c>
      <c r="P56" s="459">
        <v>100.116360978628</v>
      </c>
      <c r="Q56" s="459">
        <v>103.72585936243</v>
      </c>
      <c r="R56" s="459">
        <v>96.5078581629961</v>
      </c>
      <c r="S56" s="459">
        <v>98.5516982593743</v>
      </c>
      <c r="T56" s="459">
        <v>109.582464203114</v>
      </c>
      <c r="U56" s="459">
        <v>104.296738053313</v>
      </c>
      <c r="V56" s="459">
        <v>112.904418837529</v>
      </c>
      <c r="W56" s="459">
        <v>109.57021062731</v>
      </c>
      <c r="X56" s="459">
        <v>110.818699620421</v>
      </c>
      <c r="Y56" s="459">
        <v>107.219134799307</v>
      </c>
      <c r="Z56" s="459">
        <v>102.189936834751</v>
      </c>
      <c r="AA56" s="459">
        <v>110.854924928875</v>
      </c>
      <c r="AB56" s="459">
        <v>109.601679814096</v>
      </c>
      <c r="AC56" s="459">
        <v>109.62813877096</v>
      </c>
      <c r="AD56" s="459">
        <v>107.334876917046</v>
      </c>
      <c r="AE56" s="459">
        <v>103.336249325963</v>
      </c>
      <c r="AF56" s="459">
        <v>104.523770890018</v>
      </c>
      <c r="AG56" s="459">
        <v>156.520611020603</v>
      </c>
      <c r="AH56" s="459">
        <v>155.884943453219</v>
      </c>
      <c r="AI56" s="459">
        <v>153.576671819216</v>
      </c>
      <c r="AJ56" s="459">
        <v>149.076837341026</v>
      </c>
      <c r="AK56" s="460">
        <v>157.56169134444</v>
      </c>
      <c r="AL56" s="461">
        <v>0.0540282294864596</v>
      </c>
      <c r="AM56" s="461">
        <v>0.0384849427967928</v>
      </c>
      <c r="AN56" s="461">
        <v>0.679651058840692</v>
      </c>
    </row>
    <row r="57" spans="8:8">
      <c r="A57" s="218" t="s">
        <v>196</v>
      </c>
      <c r="B57" s="459">
        <v>3.07605746096051</v>
      </c>
      <c r="C57" s="459">
        <v>3.47991754492293</v>
      </c>
      <c r="D57" s="459">
        <v>3.8268941070707</v>
      </c>
      <c r="E57" s="459">
        <v>4.06278023027193</v>
      </c>
      <c r="F57" s="459">
        <v>3.07130818794841</v>
      </c>
      <c r="G57" s="459">
        <v>3.50434889489974</v>
      </c>
      <c r="H57" s="459">
        <v>4.30906677990238</v>
      </c>
      <c r="I57" s="459">
        <v>6.13876048630014</v>
      </c>
      <c r="J57" s="459">
        <v>7.6181460691111</v>
      </c>
      <c r="K57" s="459">
        <v>9.11767513225861</v>
      </c>
      <c r="L57" s="459">
        <v>9.09270595584683</v>
      </c>
      <c r="M57" s="459">
        <v>10.8765333503203</v>
      </c>
      <c r="N57" s="459">
        <v>11.7418543505647</v>
      </c>
      <c r="O57" s="459">
        <v>11.4151106434857</v>
      </c>
      <c r="P57" s="459">
        <v>11.5213359492435</v>
      </c>
      <c r="Q57" s="459">
        <v>11.8571415726455</v>
      </c>
      <c r="R57" s="459">
        <v>11.0584963447589</v>
      </c>
      <c r="S57" s="459">
        <v>11.660961998476</v>
      </c>
      <c r="T57" s="459">
        <v>10.8505245877878</v>
      </c>
      <c r="U57" s="459">
        <v>10.306321007157</v>
      </c>
      <c r="V57" s="459">
        <v>10.9847271811182</v>
      </c>
      <c r="W57" s="459">
        <v>11.8602084306491</v>
      </c>
      <c r="X57" s="459">
        <v>10.4278878733754</v>
      </c>
      <c r="Y57" s="459">
        <v>11.5160288605176</v>
      </c>
      <c r="Z57" s="459">
        <v>13.7285872602229</v>
      </c>
      <c r="AA57" s="459">
        <v>36.1032886329737</v>
      </c>
      <c r="AB57" s="459">
        <v>39.0271865175102</v>
      </c>
      <c r="AC57" s="459">
        <v>39.2351150851897</v>
      </c>
      <c r="AD57" s="459">
        <v>40.5792164735627</v>
      </c>
      <c r="AE57" s="459">
        <v>51.4721282339317</v>
      </c>
      <c r="AF57" s="459">
        <v>47.1872270014481</v>
      </c>
      <c r="AG57" s="459">
        <v>60.0791558323917</v>
      </c>
      <c r="AH57" s="459">
        <v>63.6449820825598</v>
      </c>
      <c r="AI57" s="459">
        <v>66.6684960630469</v>
      </c>
      <c r="AJ57" s="459">
        <v>67.5788407472819</v>
      </c>
      <c r="AK57" s="460">
        <v>74.2656401883019</v>
      </c>
      <c r="AL57" s="461">
        <v>0.0959455324197291</v>
      </c>
      <c r="AM57" s="461">
        <v>0.172785232868828</v>
      </c>
      <c r="AN57" s="461">
        <v>0.320348941159308</v>
      </c>
    </row>
    <row r="58" spans="8:8">
      <c r="A58" s="791" t="s">
        <v>197</v>
      </c>
      <c r="B58" s="447">
        <v>34.3098592682915</v>
      </c>
      <c r="C58" s="447">
        <v>33.3858185991269</v>
      </c>
      <c r="D58" s="447">
        <v>32.131975285223</v>
      </c>
      <c r="E58" s="447">
        <v>35.3379101954776</v>
      </c>
      <c r="F58" s="447">
        <v>39.475887989087</v>
      </c>
      <c r="G58" s="447">
        <v>37.149835482421</v>
      </c>
      <c r="H58" s="447">
        <v>33.6125869521617</v>
      </c>
      <c r="I58" s="447">
        <v>35.5883188960722</v>
      </c>
      <c r="J58" s="447">
        <v>34.7981760964357</v>
      </c>
      <c r="K58" s="447">
        <v>33.5406547997988</v>
      </c>
      <c r="L58" s="447">
        <v>37.4097114542116</v>
      </c>
      <c r="M58" s="447">
        <v>39.6527750522648</v>
      </c>
      <c r="N58" s="447">
        <v>41.1155075780595</v>
      </c>
      <c r="O58" s="447">
        <v>48.9674878950958</v>
      </c>
      <c r="P58" s="447">
        <v>51.3272038465034</v>
      </c>
      <c r="Q58" s="447">
        <v>54.7332495728568</v>
      </c>
      <c r="R58" s="447">
        <v>54.7038734011398</v>
      </c>
      <c r="S58" s="447">
        <v>54.291760985527</v>
      </c>
      <c r="T58" s="447">
        <v>58.2824966246125</v>
      </c>
      <c r="U58" s="447">
        <v>60.3341343242905</v>
      </c>
      <c r="V58" s="447">
        <v>65.1388526817773</v>
      </c>
      <c r="W58" s="447">
        <v>64.6878631021445</v>
      </c>
      <c r="X58" s="447">
        <v>65.6343289464943</v>
      </c>
      <c r="Y58" s="447">
        <v>62.2234243602367</v>
      </c>
      <c r="Z58" s="447">
        <v>57.9169920599589</v>
      </c>
      <c r="AA58" s="447">
        <v>65.5557790021531</v>
      </c>
      <c r="AB58" s="447">
        <v>63.4161732074443</v>
      </c>
      <c r="AC58" s="447">
        <v>64.3398990931914</v>
      </c>
      <c r="AD58" s="447">
        <v>65.4067589828798</v>
      </c>
      <c r="AE58" s="447">
        <v>65.3093208004683</v>
      </c>
      <c r="AF58" s="447">
        <v>67.5541006936196</v>
      </c>
      <c r="AG58" s="447">
        <v>69.0754228150774</v>
      </c>
      <c r="AH58" s="447">
        <v>68.45341355892</v>
      </c>
      <c r="AI58" s="447">
        <v>64.4574762848966</v>
      </c>
      <c r="AJ58" s="447">
        <v>60.2620787796788</v>
      </c>
      <c r="AK58" s="436">
        <v>61.2209193628235</v>
      </c>
      <c r="AL58" s="464">
        <v>0.0131354630920659</v>
      </c>
      <c r="AM58" s="464">
        <v>0.00397710938132545</v>
      </c>
      <c r="AN58" s="464">
        <v>0.264079817328083</v>
      </c>
    </row>
    <row r="60" spans="8:8">
      <c r="A60" s="978" t="s">
        <v>198</v>
      </c>
    </row>
    <row r="61" spans="8:8">
      <c r="A61" s="218" t="s">
        <v>799</v>
      </c>
    </row>
    <row r="62" spans="8:8">
      <c r="A62" s="218" t="s">
        <v>221</v>
      </c>
    </row>
    <row r="63" spans="8:8">
      <c r="A63" s="218" t="s">
        <v>787</v>
      </c>
    </row>
    <row r="64" spans="8:8">
      <c r="A64" s="45" t="s">
        <v>788</v>
      </c>
    </row>
    <row r="65" spans="8:8">
      <c r="A65" s="221" t="s">
        <v>789</v>
      </c>
    </row>
    <row r="66" spans="8:8">
      <c r="A66" s="221" t="s">
        <v>230</v>
      </c>
    </row>
  </sheetData>
  <mergeCells count="1">
    <mergeCell ref="AL2:AM2"/>
  </mergeCells>
  <conditionalFormatting sqref="AL56:AN57">
    <cfRule type="cellIs" operator="lessThanOrEqual" priority="7" dxfId="558">
      <formula>0</formula>
    </cfRule>
    <cfRule type="cellIs" operator="greaterThan" priority="8" dxfId="559">
      <formula>0</formula>
    </cfRule>
  </conditionalFormatting>
  <conditionalFormatting sqref="AL4:AN20 AL47:AN47 AL49:AN55 AL22:AN40">
    <cfRule type="cellIs" operator="greaterThan" priority="14" dxfId="560">
      <formula>0</formula>
    </cfRule>
    <cfRule type="cellIs" operator="lessThanOrEqual" priority="13" dxfId="561">
      <formula>0</formula>
    </cfRule>
  </conditionalFormatting>
  <conditionalFormatting sqref="AL48:AN48">
    <cfRule type="cellIs" operator="greaterThan" priority="6" dxfId="562">
      <formula>0</formula>
    </cfRule>
    <cfRule type="cellIs" operator="lessThanOrEqual" priority="5" dxfId="563">
      <formula>0</formula>
    </cfRule>
  </conditionalFormatting>
  <conditionalFormatting sqref="AL46:AN46">
    <cfRule type="cellIs" operator="greaterThan" priority="10" dxfId="564">
      <formula>0</formula>
    </cfRule>
    <cfRule type="cellIs" operator="lessThanOrEqual" priority="9" dxfId="565">
      <formula>0</formula>
    </cfRule>
  </conditionalFormatting>
  <conditionalFormatting sqref="AL58:AN58">
    <cfRule type="cellIs" operator="greaterThan" priority="4" dxfId="566">
      <formula>0</formula>
    </cfRule>
    <cfRule type="cellIs" operator="lessThanOrEqual" priority="3" dxfId="567">
      <formula>0</formula>
    </cfRule>
  </conditionalFormatting>
  <conditionalFormatting sqref="AL21:AN21">
    <cfRule type="cellIs" operator="lessThanOrEqual" priority="1" dxfId="568">
      <formula>0</formula>
    </cfRule>
    <cfRule type="cellIs" operator="greaterThan" priority="2" dxfId="569">
      <formula>0</formula>
    </cfRule>
  </conditionalFormatting>
  <conditionalFormatting sqref="AL41:AN45">
    <cfRule type="cellIs" operator="lessThanOrEqual" priority="11" dxfId="570">
      <formula>0</formula>
    </cfRule>
    <cfRule type="cellIs" operator="greaterThan" priority="12" dxfId="571">
      <formula>0</formula>
    </cfRule>
  </conditionalFormatting>
  <hyperlinks>
    <hyperlink ref="L1" location="Contents!A1" display="Contents"/>
    <hyperlink ref="AP1" location="Contents!A1" display="Contents"/>
  </hyperlinks>
  <pageMargins left="0.75" right="0.75" top="1.0" bottom="1.0" header="0.5" footer="0.5"/>
</worksheet>
</file>

<file path=xl/worksheets/sheet73.xml><?xml version="1.0" encoding="utf-8"?>
<worksheet xmlns:r="http://schemas.openxmlformats.org/officeDocument/2006/relationships" xmlns="http://schemas.openxmlformats.org/spreadsheetml/2006/main">
  <dimension ref="A1:AK26"/>
  <sheetViews>
    <sheetView workbookViewId="0" showGridLines="0">
      <pane xSplit="1" ySplit="4" topLeftCell="AF14" state="frozen" activePane="bottomRight"/>
      <selection pane="bottomRight" activeCell="AH4" sqref="AH4"/>
    </sheetView>
  </sheetViews>
  <sheetFormatPr defaultRowHeight="13.8" defaultColWidth="9"/>
  <cols>
    <col min="1" max="1" customWidth="1" width="29.832031" style="556"/>
    <col min="2" max="28" customWidth="0" width="9.1640625" style="556"/>
    <col min="29" max="29" customWidth="1" width="14.832031" style="556"/>
    <col min="30" max="30" customWidth="0" width="9.1640625" style="556"/>
    <col min="31" max="31" customWidth="1" width="6.3320312" style="556"/>
    <col min="32" max="32" customWidth="1" width="9.832031" style="556"/>
    <col min="33" max="33" customWidth="1" width="9.6640625" style="556"/>
    <col min="34" max="16384" customWidth="0" width="9.1640625" style="556"/>
  </cols>
  <sheetData>
    <row r="1" spans="8:8" s="979" ht="13.2" customFormat="1">
      <c r="A1" s="980" t="s">
        <v>800</v>
      </c>
      <c r="L1" s="21" t="s">
        <v>89</v>
      </c>
      <c r="Z1" s="981"/>
      <c r="AA1" s="981"/>
      <c r="AB1" s="982"/>
      <c r="AC1" s="982"/>
      <c r="AD1" s="982"/>
      <c r="AJ1" s="21" t="s">
        <v>89</v>
      </c>
    </row>
    <row r="2" spans="8:8" s="979" ht="13.2" customFormat="1">
      <c r="A2" s="980"/>
      <c r="Z2" s="981"/>
      <c r="AA2" s="981"/>
      <c r="AF2" s="983" t="s">
        <v>801</v>
      </c>
    </row>
    <row r="3" spans="8:8" s="979" ht="14.45" customFormat="1" customHeight="1">
      <c r="A3" s="984" t="s">
        <v>802</v>
      </c>
      <c r="Z3" s="981"/>
      <c r="AA3" s="981"/>
      <c r="AB3" s="985" t="s">
        <v>90</v>
      </c>
      <c r="AC3" s="985"/>
      <c r="AD3" s="985" t="s">
        <v>91</v>
      </c>
      <c r="AF3" s="982" t="s">
        <v>803</v>
      </c>
      <c r="AG3" s="984"/>
    </row>
    <row r="4" spans="8:8" s="979" ht="13.15" customFormat="1" customHeight="1">
      <c r="A4" s="979" t="s">
        <v>804</v>
      </c>
      <c r="B4" s="979">
        <v>1995.0</v>
      </c>
      <c r="C4" s="979">
        <v>1996.0</v>
      </c>
      <c r="D4" s="979">
        <v>1997.0</v>
      </c>
      <c r="E4" s="979">
        <v>1998.0</v>
      </c>
      <c r="F4" s="979">
        <v>1999.0</v>
      </c>
      <c r="G4" s="979">
        <v>2000.0</v>
      </c>
      <c r="H4" s="979">
        <v>2001.0</v>
      </c>
      <c r="I4" s="979">
        <v>2002.0</v>
      </c>
      <c r="J4" s="979">
        <v>2003.0</v>
      </c>
      <c r="K4" s="979">
        <v>2004.0</v>
      </c>
      <c r="L4" s="979">
        <v>2005.0</v>
      </c>
      <c r="M4" s="979">
        <v>2006.0</v>
      </c>
      <c r="N4" s="979">
        <v>2007.0</v>
      </c>
      <c r="O4" s="979">
        <v>2008.0</v>
      </c>
      <c r="P4" s="979">
        <v>2009.0</v>
      </c>
      <c r="Q4" s="979">
        <v>2010.0</v>
      </c>
      <c r="R4" s="979">
        <v>2011.0</v>
      </c>
      <c r="S4" s="979">
        <v>2012.0</v>
      </c>
      <c r="T4" s="979">
        <v>2013.0</v>
      </c>
      <c r="U4" s="979">
        <v>2014.0</v>
      </c>
      <c r="V4" s="979">
        <v>2015.0</v>
      </c>
      <c r="W4" s="979">
        <v>2016.0</v>
      </c>
      <c r="X4" s="979">
        <v>2017.0</v>
      </c>
      <c r="Y4" s="979">
        <v>2018.0</v>
      </c>
      <c r="Z4" s="979">
        <v>2019.0</v>
      </c>
      <c r="AA4" s="981">
        <v>2020.0</v>
      </c>
      <c r="AB4" s="985">
        <v>2020.0</v>
      </c>
      <c r="AC4" s="986" t="s">
        <v>93</v>
      </c>
      <c r="AD4" s="985">
        <v>2020.0</v>
      </c>
      <c r="AF4" s="987">
        <v>2020.0</v>
      </c>
      <c r="AG4" s="988" t="s">
        <v>91</v>
      </c>
      <c r="AH4" s="982" t="s">
        <v>685</v>
      </c>
    </row>
    <row r="5" spans="8:8" s="979" ht="11.1" customFormat="1" customHeight="1">
      <c r="B5" s="982"/>
      <c r="C5" s="982"/>
      <c r="D5" s="982"/>
      <c r="E5" s="982"/>
      <c r="F5" s="982"/>
      <c r="G5" s="982"/>
      <c r="H5" s="982"/>
      <c r="I5" s="982"/>
      <c r="J5" s="982"/>
      <c r="K5" s="982"/>
      <c r="L5" s="982"/>
      <c r="M5" s="982"/>
      <c r="N5" s="982"/>
      <c r="O5" s="982"/>
      <c r="P5" s="982"/>
      <c r="Q5" s="982"/>
      <c r="R5" s="982"/>
      <c r="S5" s="982"/>
      <c r="T5" s="982"/>
      <c r="U5" s="982"/>
      <c r="V5" s="989"/>
      <c r="W5" s="989"/>
      <c r="X5" s="989"/>
      <c r="Y5" s="982"/>
      <c r="Z5" s="989"/>
      <c r="AA5" s="989"/>
      <c r="AB5" s="982"/>
      <c r="AC5" s="982"/>
      <c r="AD5" s="982"/>
    </row>
    <row r="6" spans="8:8" s="979" ht="11.1" customFormat="1" customHeight="1">
      <c r="A6" s="979" t="s">
        <v>175</v>
      </c>
      <c r="B6" s="990">
        <v>0.824</v>
      </c>
      <c r="C6" s="990">
        <v>0.942</v>
      </c>
      <c r="D6" s="990">
        <v>1.219</v>
      </c>
      <c r="E6" s="990">
        <v>1.269</v>
      </c>
      <c r="F6" s="990">
        <v>1.01034484863281</v>
      </c>
      <c r="G6" s="990">
        <v>3.59847998046875</v>
      </c>
      <c r="H6" s="990">
        <v>4.31193994140625</v>
      </c>
      <c r="I6" s="990">
        <v>4.854</v>
      </c>
      <c r="J6" s="990">
        <v>5.12</v>
      </c>
      <c r="K6" s="990">
        <v>4.55</v>
      </c>
      <c r="L6" s="990">
        <v>4.11</v>
      </c>
      <c r="M6" s="990">
        <v>5.05</v>
      </c>
      <c r="N6" s="990">
        <v>4.74</v>
      </c>
      <c r="O6" s="990">
        <v>4.79</v>
      </c>
      <c r="P6" s="990">
        <v>4.63</v>
      </c>
      <c r="Q6" s="990">
        <v>3.85</v>
      </c>
      <c r="R6" s="990">
        <v>3.85</v>
      </c>
      <c r="S6" s="990">
        <v>5.88</v>
      </c>
      <c r="T6" s="990">
        <v>6.4</v>
      </c>
      <c r="U6" s="990">
        <v>6.201255859375</v>
      </c>
      <c r="V6" s="990">
        <v>6.03</v>
      </c>
      <c r="W6" s="990">
        <v>5.47</v>
      </c>
      <c r="X6" s="990">
        <v>5.8</v>
      </c>
      <c r="Y6" s="990">
        <v>4.9</v>
      </c>
      <c r="Z6" s="991">
        <v>5.7</v>
      </c>
      <c r="AA6" s="991">
        <v>5.6602787456446</v>
      </c>
      <c r="AB6" s="992">
        <v>-0.00968184154909468</v>
      </c>
      <c r="AC6" s="992">
        <v>0.0210085677489815</v>
      </c>
      <c r="AD6" s="992">
        <v>0.0443374936765404</v>
      </c>
      <c r="AF6" s="993">
        <v>1400.0</v>
      </c>
      <c r="AG6" s="992">
        <v>0.202839756592292</v>
      </c>
      <c r="AH6" s="993">
        <v>247.337642351493</v>
      </c>
    </row>
    <row r="7" spans="8:8" s="979" ht="11.1" customFormat="1" customHeight="1">
      <c r="A7" s="979" t="s">
        <v>94</v>
      </c>
      <c r="B7" s="990">
        <v>5.339</v>
      </c>
      <c r="C7" s="990">
        <v>5.714</v>
      </c>
      <c r="D7" s="990">
        <v>5.709</v>
      </c>
      <c r="E7" s="990">
        <v>5.861</v>
      </c>
      <c r="F7" s="990">
        <v>5.323</v>
      </c>
      <c r="G7" s="990">
        <v>5.298</v>
      </c>
      <c r="H7" s="990">
        <v>5.326</v>
      </c>
      <c r="I7" s="990">
        <v>5.148</v>
      </c>
      <c r="J7" s="990">
        <v>4.327</v>
      </c>
      <c r="K7" s="990">
        <v>5.06</v>
      </c>
      <c r="L7" s="990">
        <v>5.767</v>
      </c>
      <c r="M7" s="990">
        <v>7.115</v>
      </c>
      <c r="N7" s="990">
        <v>8.692</v>
      </c>
      <c r="O7" s="990">
        <v>8.953</v>
      </c>
      <c r="P7" s="990">
        <v>3.919</v>
      </c>
      <c r="Q7" s="990">
        <v>4.636</v>
      </c>
      <c r="R7" s="990">
        <v>6.836</v>
      </c>
      <c r="S7" s="990">
        <v>3.698</v>
      </c>
      <c r="T7" s="990">
        <v>4.005</v>
      </c>
      <c r="U7" s="990">
        <v>3.907</v>
      </c>
      <c r="V7" s="990">
        <v>4.339</v>
      </c>
      <c r="W7" s="990">
        <v>4.216</v>
      </c>
      <c r="X7" s="990">
        <v>3.704</v>
      </c>
      <c r="Y7" s="990">
        <v>3.524</v>
      </c>
      <c r="Z7" s="991">
        <v>3.336</v>
      </c>
      <c r="AA7" s="991">
        <v>3.2</v>
      </c>
      <c r="AB7" s="992">
        <v>-0.0433882402274902</v>
      </c>
      <c r="AC7" s="992">
        <v>-0.0159773889377577</v>
      </c>
      <c r="AD7" s="992">
        <v>0.0250658997799536</v>
      </c>
      <c r="AF7" s="993">
        <v>220.0</v>
      </c>
      <c r="AG7" s="992">
        <v>0.0318748188930745</v>
      </c>
      <c r="AH7" s="993">
        <v>68.75</v>
      </c>
    </row>
    <row r="8" spans="8:8" s="979" ht="11.1" customFormat="1" customHeight="1">
      <c r="A8" s="979" t="s">
        <v>177</v>
      </c>
      <c r="B8" s="990">
        <v>0.98</v>
      </c>
      <c r="C8" s="990">
        <v>0.19</v>
      </c>
      <c r="D8" s="990">
        <v>0.2</v>
      </c>
      <c r="E8" s="990">
        <v>0.04</v>
      </c>
      <c r="F8" s="990">
        <v>0.25</v>
      </c>
      <c r="G8" s="990">
        <v>0.09</v>
      </c>
      <c r="H8" s="990">
        <v>0.15</v>
      </c>
      <c r="I8" s="990">
        <v>1.0</v>
      </c>
      <c r="J8" s="990">
        <v>0.7</v>
      </c>
      <c r="K8" s="990">
        <v>1.26</v>
      </c>
      <c r="L8" s="990">
        <v>2.1</v>
      </c>
      <c r="M8" s="990">
        <v>1.84</v>
      </c>
      <c r="N8" s="990">
        <v>1.84</v>
      </c>
      <c r="O8" s="990">
        <v>1.84</v>
      </c>
      <c r="P8" s="990">
        <v>1.84</v>
      </c>
      <c r="Q8" s="990">
        <v>1.5</v>
      </c>
      <c r="R8" s="990">
        <v>1.5</v>
      </c>
      <c r="S8" s="990">
        <v>1.5</v>
      </c>
      <c r="T8" s="990">
        <v>1.5</v>
      </c>
      <c r="U8" s="990">
        <v>1.5</v>
      </c>
      <c r="V8" s="990">
        <v>1.5</v>
      </c>
      <c r="W8" s="990">
        <v>1.5</v>
      </c>
      <c r="X8" s="990">
        <v>1.5</v>
      </c>
      <c r="Y8" s="990">
        <v>3.1</v>
      </c>
      <c r="Z8" s="991">
        <v>2.5</v>
      </c>
      <c r="AA8" s="991">
        <v>2.3</v>
      </c>
      <c r="AB8" s="992">
        <v>-0.0825136612021858</v>
      </c>
      <c r="AC8" s="992">
        <v>0.031127141470018</v>
      </c>
      <c r="AD8" s="992">
        <v>0.0180161154668417</v>
      </c>
      <c r="AF8" s="993">
        <v>80.0</v>
      </c>
      <c r="AG8" s="992">
        <v>0.0115908432338453</v>
      </c>
      <c r="AH8" s="993">
        <v>34.7826086956522</v>
      </c>
    </row>
    <row r="9" spans="8:8" s="979" ht="11.1" customFormat="1" customHeight="1">
      <c r="A9" s="979" t="s">
        <v>805</v>
      </c>
      <c r="B9" s="990">
        <v>1.591</v>
      </c>
      <c r="C9" s="990">
        <v>2.011</v>
      </c>
      <c r="D9" s="990">
        <v>2.358</v>
      </c>
      <c r="E9" s="990">
        <v>2.665</v>
      </c>
      <c r="F9" s="990">
        <v>2.537</v>
      </c>
      <c r="G9" s="990">
        <v>2.852</v>
      </c>
      <c r="H9" s="990">
        <v>3.425</v>
      </c>
      <c r="I9" s="990">
        <v>3.442</v>
      </c>
      <c r="J9" s="990">
        <v>3.274</v>
      </c>
      <c r="K9" s="990">
        <v>3.554</v>
      </c>
      <c r="L9" s="990">
        <v>4.798</v>
      </c>
      <c r="M9" s="990">
        <v>5.602</v>
      </c>
      <c r="N9" s="990">
        <v>4.54</v>
      </c>
      <c r="O9" s="990">
        <v>4.0</v>
      </c>
      <c r="P9" s="990">
        <v>4.6</v>
      </c>
      <c r="Q9" s="990">
        <v>4.8</v>
      </c>
      <c r="R9" s="990">
        <v>5.1</v>
      </c>
      <c r="S9" s="990">
        <v>4.7</v>
      </c>
      <c r="T9" s="990">
        <v>4.0</v>
      </c>
      <c r="U9" s="990">
        <v>3.7</v>
      </c>
      <c r="V9" s="990">
        <v>4.3</v>
      </c>
      <c r="W9" s="990">
        <v>5.1</v>
      </c>
      <c r="X9" s="990">
        <v>5.0</v>
      </c>
      <c r="Y9" s="990">
        <v>4.49041932796445</v>
      </c>
      <c r="Z9" s="991">
        <v>4.6875867814496</v>
      </c>
      <c r="AA9" s="991">
        <v>4.67925576228825</v>
      </c>
      <c r="AB9" s="992">
        <v>-0.00450463574443838</v>
      </c>
      <c r="AC9" s="992">
        <v>0.00188794001945958</v>
      </c>
      <c r="AD9" s="992">
        <v>0.036653048744465</v>
      </c>
      <c r="AF9" s="993">
        <v>500.0</v>
      </c>
      <c r="AG9" s="992">
        <v>0.0724427702115329</v>
      </c>
      <c r="AH9" s="993">
        <v>106.854599406528</v>
      </c>
    </row>
    <row r="10" spans="8:8" s="979" ht="11.1" customFormat="1" customHeight="1">
      <c r="A10" s="979" t="s">
        <v>806</v>
      </c>
      <c r="B10" s="990">
        <v>1.67</v>
      </c>
      <c r="C10" s="990">
        <v>2.0</v>
      </c>
      <c r="D10" s="990">
        <v>3.5</v>
      </c>
      <c r="E10" s="990">
        <v>5.0</v>
      </c>
      <c r="F10" s="990">
        <v>7.0</v>
      </c>
      <c r="G10" s="990">
        <v>11.0</v>
      </c>
      <c r="H10" s="990">
        <v>12.0</v>
      </c>
      <c r="I10" s="990">
        <v>14.6</v>
      </c>
      <c r="J10" s="990">
        <v>14.8</v>
      </c>
      <c r="K10" s="990">
        <v>20.2</v>
      </c>
      <c r="L10" s="990">
        <v>24.5</v>
      </c>
      <c r="M10" s="990">
        <v>27.1</v>
      </c>
      <c r="N10" s="990">
        <v>25.4</v>
      </c>
      <c r="O10" s="990">
        <v>42.461</v>
      </c>
      <c r="P10" s="990">
        <v>56.103</v>
      </c>
      <c r="Q10" s="990">
        <v>84.005</v>
      </c>
      <c r="R10" s="990">
        <v>99.475</v>
      </c>
      <c r="S10" s="990">
        <v>86.433</v>
      </c>
      <c r="T10" s="990">
        <v>76.572</v>
      </c>
      <c r="U10" s="990">
        <v>76.4749609375</v>
      </c>
      <c r="V10" s="990">
        <v>84.4004765625</v>
      </c>
      <c r="W10" s="990">
        <v>69.0382890625</v>
      </c>
      <c r="X10" s="990">
        <v>90.31940625</v>
      </c>
      <c r="Y10" s="990">
        <v>109.4023</v>
      </c>
      <c r="Z10" s="991">
        <v>77.9637</v>
      </c>
      <c r="AA10" s="991">
        <v>85.855</v>
      </c>
      <c r="AB10" s="992">
        <v>0.098208826636855</v>
      </c>
      <c r="AC10" s="992">
        <v>0.0334527748125732</v>
      </c>
      <c r="AD10" s="992">
        <v>0.672510258002475</v>
      </c>
      <c r="AF10" s="993">
        <v>3600.0</v>
      </c>
      <c r="AG10" s="992">
        <v>0.521587945523037</v>
      </c>
      <c r="AH10" s="993">
        <v>41.9311630073962</v>
      </c>
    </row>
    <row r="11" spans="8:8" s="979" ht="11.1" customFormat="1" customHeight="1">
      <c r="A11" s="979" t="s">
        <v>807</v>
      </c>
      <c r="B11" s="990" t="s">
        <v>114</v>
      </c>
      <c r="C11" s="990" t="s">
        <v>114</v>
      </c>
      <c r="D11" s="990" t="s">
        <v>114</v>
      </c>
      <c r="E11" s="990" t="s">
        <v>114</v>
      </c>
      <c r="F11" s="990" t="s">
        <v>114</v>
      </c>
      <c r="G11" s="990" t="s">
        <v>114</v>
      </c>
      <c r="H11" s="990" t="s">
        <v>114</v>
      </c>
      <c r="I11" s="990" t="s">
        <v>114</v>
      </c>
      <c r="J11" s="990" t="s">
        <v>114</v>
      </c>
      <c r="K11" s="990" t="s">
        <v>114</v>
      </c>
      <c r="L11" s="990" t="s">
        <v>114</v>
      </c>
      <c r="M11" s="990">
        <v>0.0</v>
      </c>
      <c r="N11" s="990">
        <v>0.0</v>
      </c>
      <c r="O11" s="990">
        <v>0.0</v>
      </c>
      <c r="P11" s="990">
        <v>0.0</v>
      </c>
      <c r="Q11" s="990">
        <v>0.165</v>
      </c>
      <c r="R11" s="990">
        <v>0.5</v>
      </c>
      <c r="S11" s="990">
        <v>0.6</v>
      </c>
      <c r="T11" s="990">
        <v>2.4</v>
      </c>
      <c r="U11" s="990">
        <v>3.4</v>
      </c>
      <c r="V11" s="990">
        <v>4.0</v>
      </c>
      <c r="W11" s="990">
        <v>3.8</v>
      </c>
      <c r="X11" s="990">
        <v>3.40519480519481</v>
      </c>
      <c r="Y11" s="990">
        <v>2.8474</v>
      </c>
      <c r="Z11" s="991">
        <v>2.8885</v>
      </c>
      <c r="AA11" s="991">
        <v>0.7</v>
      </c>
      <c r="AB11" s="992">
        <v>-0.758321816965903</v>
      </c>
      <c r="AC11" s="994" t="s">
        <v>114</v>
      </c>
      <c r="AD11" s="992">
        <v>0.00548316557686486</v>
      </c>
      <c r="AF11" s="993">
        <v>100.0</v>
      </c>
      <c r="AG11" s="992">
        <v>0.0144885540423066</v>
      </c>
      <c r="AH11" s="993">
        <v>142.857142857143</v>
      </c>
    </row>
    <row r="12" spans="8:8" s="979" ht="11.1" customFormat="1" customHeight="1">
      <c r="A12" s="979" t="s">
        <v>167</v>
      </c>
      <c r="B12" s="990">
        <v>0.537</v>
      </c>
      <c r="C12" s="990">
        <v>0.565</v>
      </c>
      <c r="D12" s="990">
        <v>0.714</v>
      </c>
      <c r="E12" s="990">
        <v>0.287</v>
      </c>
      <c r="F12" s="990">
        <v>0.863</v>
      </c>
      <c r="G12" s="990">
        <v>0.967</v>
      </c>
      <c r="H12" s="990">
        <v>1.242</v>
      </c>
      <c r="I12" s="990">
        <v>1.453</v>
      </c>
      <c r="J12" s="990">
        <v>1.391</v>
      </c>
      <c r="K12" s="990">
        <v>1.6</v>
      </c>
      <c r="L12" s="990">
        <v>1.6</v>
      </c>
      <c r="M12" s="990">
        <v>2.6</v>
      </c>
      <c r="N12" s="990">
        <v>1.8</v>
      </c>
      <c r="O12" s="990">
        <v>1.7</v>
      </c>
      <c r="P12" s="990">
        <v>2.61</v>
      </c>
      <c r="Q12" s="990">
        <v>3.11</v>
      </c>
      <c r="R12" s="990">
        <v>2.16</v>
      </c>
      <c r="S12" s="990">
        <v>2.0</v>
      </c>
      <c r="T12" s="990">
        <v>2.0</v>
      </c>
      <c r="U12" s="990">
        <v>2.15</v>
      </c>
      <c r="V12" s="990">
        <v>2.25</v>
      </c>
      <c r="W12" s="990">
        <v>2.72986889648437</v>
      </c>
      <c r="X12" s="990">
        <v>2.52391528320312</v>
      </c>
      <c r="Y12" s="990">
        <v>2.1</v>
      </c>
      <c r="Z12" s="991">
        <v>2.3</v>
      </c>
      <c r="AA12" s="991">
        <v>1.9</v>
      </c>
      <c r="AB12" s="992">
        <v>-0.176170111665479</v>
      </c>
      <c r="AC12" s="992">
        <v>-0.0125645089305453</v>
      </c>
      <c r="AD12" s="992">
        <v>0.0148828779943475</v>
      </c>
      <c r="AF12" s="993">
        <v>14.0</v>
      </c>
      <c r="AG12" s="992">
        <v>0.00202839756592292</v>
      </c>
      <c r="AH12" s="993">
        <v>7.36842105263158</v>
      </c>
    </row>
    <row r="13" spans="8:8" s="979" ht="11.1" customFormat="1" customHeight="1">
      <c r="A13" s="979" t="s">
        <v>808</v>
      </c>
      <c r="B13" s="990">
        <v>1.1</v>
      </c>
      <c r="C13" s="990">
        <v>1.1</v>
      </c>
      <c r="D13" s="990">
        <v>1.0</v>
      </c>
      <c r="E13" s="990">
        <v>1.0</v>
      </c>
      <c r="F13" s="990">
        <v>1.1</v>
      </c>
      <c r="G13" s="990">
        <v>1.2</v>
      </c>
      <c r="H13" s="990">
        <v>1.4</v>
      </c>
      <c r="I13" s="990">
        <v>2.78</v>
      </c>
      <c r="J13" s="990">
        <v>2.602</v>
      </c>
      <c r="K13" s="990">
        <v>2.726</v>
      </c>
      <c r="L13" s="990">
        <v>1.769</v>
      </c>
      <c r="M13" s="990">
        <v>1.629</v>
      </c>
      <c r="N13" s="990">
        <v>2.25</v>
      </c>
      <c r="O13" s="990">
        <v>2.11</v>
      </c>
      <c r="P13" s="990">
        <v>2.0</v>
      </c>
      <c r="Q13" s="990">
        <v>2.85</v>
      </c>
      <c r="R13" s="990">
        <v>3.1</v>
      </c>
      <c r="S13" s="990">
        <v>2.67</v>
      </c>
      <c r="T13" s="990">
        <v>3.19</v>
      </c>
      <c r="U13" s="990">
        <v>4.04</v>
      </c>
      <c r="V13" s="990">
        <v>3.69</v>
      </c>
      <c r="W13" s="990">
        <v>3.39</v>
      </c>
      <c r="X13" s="990">
        <v>2.8</v>
      </c>
      <c r="Y13" s="990">
        <v>1.661</v>
      </c>
      <c r="Z13" s="991">
        <v>1.24</v>
      </c>
      <c r="AA13" s="991">
        <v>0.681</v>
      </c>
      <c r="AB13" s="994">
        <v>-0.452306980433633</v>
      </c>
      <c r="AC13" s="994">
        <v>-0.0466789800863919</v>
      </c>
      <c r="AD13" s="992">
        <v>0.00533433679692139</v>
      </c>
      <c r="AF13" s="993">
        <v>64.0</v>
      </c>
      <c r="AG13" s="992">
        <v>0.00927267458707621</v>
      </c>
      <c r="AH13" s="993">
        <v>93.9794419970631</v>
      </c>
    </row>
    <row r="14" spans="8:8" s="979" ht="11.1" customFormat="1" customHeight="1">
      <c r="A14" s="979" t="s">
        <v>546</v>
      </c>
      <c r="B14" s="990" t="s">
        <v>114</v>
      </c>
      <c r="C14" s="990" t="s">
        <v>114</v>
      </c>
      <c r="D14" s="990" t="s">
        <v>114</v>
      </c>
      <c r="E14" s="990" t="s">
        <v>114</v>
      </c>
      <c r="F14" s="990" t="s">
        <v>114</v>
      </c>
      <c r="G14" s="990" t="s">
        <v>114</v>
      </c>
      <c r="H14" s="990" t="s">
        <v>114</v>
      </c>
      <c r="I14" s="990" t="s">
        <v>114</v>
      </c>
      <c r="J14" s="990" t="s">
        <v>114</v>
      </c>
      <c r="K14" s="990" t="s">
        <v>114</v>
      </c>
      <c r="L14" s="990" t="s">
        <v>114</v>
      </c>
      <c r="M14" s="990" t="s">
        <v>114</v>
      </c>
      <c r="N14" s="990" t="s">
        <v>114</v>
      </c>
      <c r="O14" s="990">
        <v>0.0</v>
      </c>
      <c r="P14" s="990">
        <v>0.0</v>
      </c>
      <c r="Q14" s="990">
        <v>0.0</v>
      </c>
      <c r="R14" s="990" t="s">
        <v>114</v>
      </c>
      <c r="S14" s="990">
        <v>0.469</v>
      </c>
      <c r="T14" s="990">
        <v>1.013</v>
      </c>
      <c r="U14" s="990">
        <v>2.134</v>
      </c>
      <c r="V14" s="990">
        <v>2.505</v>
      </c>
      <c r="W14" s="990">
        <v>2.19</v>
      </c>
      <c r="X14" s="990">
        <v>3.31</v>
      </c>
      <c r="Y14" s="990">
        <v>3.28</v>
      </c>
      <c r="Z14" s="991">
        <v>2.91</v>
      </c>
      <c r="AA14" s="991">
        <v>2.8</v>
      </c>
      <c r="AB14" s="992">
        <v>-0.0404296471560287</v>
      </c>
      <c r="AC14" s="994" t="s">
        <v>114</v>
      </c>
      <c r="AD14" s="992">
        <v>0.0219326623074594</v>
      </c>
      <c r="AF14" s="993">
        <v>51.0</v>
      </c>
      <c r="AG14" s="992">
        <v>0.00738916256157636</v>
      </c>
      <c r="AH14" s="993">
        <v>18.2142857142857</v>
      </c>
    </row>
    <row r="15" spans="8:8" s="979" ht="11.1" customFormat="1" customHeight="1">
      <c r="A15" s="979" t="s">
        <v>185</v>
      </c>
      <c r="B15" s="990" t="s">
        <v>114</v>
      </c>
      <c r="C15" s="990" t="s">
        <v>114</v>
      </c>
      <c r="D15" s="990" t="s">
        <v>114</v>
      </c>
      <c r="E15" s="990" t="s">
        <v>114</v>
      </c>
      <c r="F15" s="990" t="s">
        <v>114</v>
      </c>
      <c r="G15" s="990" t="s">
        <v>114</v>
      </c>
      <c r="H15" s="990" t="s">
        <v>114</v>
      </c>
      <c r="I15" s="990" t="s">
        <v>114</v>
      </c>
      <c r="J15" s="990">
        <v>0.1</v>
      </c>
      <c r="K15" s="990">
        <v>0.1</v>
      </c>
      <c r="L15" s="990">
        <v>0.3</v>
      </c>
      <c r="M15" s="990">
        <v>0.9</v>
      </c>
      <c r="N15" s="990">
        <v>1.0</v>
      </c>
      <c r="O15" s="990">
        <v>1.2</v>
      </c>
      <c r="P15" s="990">
        <v>1.4</v>
      </c>
      <c r="Q15" s="990">
        <v>2.1</v>
      </c>
      <c r="R15" s="990">
        <v>2.0</v>
      </c>
      <c r="S15" s="990">
        <v>2.7</v>
      </c>
      <c r="T15" s="990">
        <v>2.8</v>
      </c>
      <c r="U15" s="990">
        <v>4.6</v>
      </c>
      <c r="V15" s="990">
        <v>4.3</v>
      </c>
      <c r="W15" s="990">
        <v>4.1</v>
      </c>
      <c r="X15" s="990">
        <v>4.6</v>
      </c>
      <c r="Y15" s="990">
        <v>4.437341917</v>
      </c>
      <c r="Z15" s="991">
        <v>4.62635712</v>
      </c>
      <c r="AA15" s="991">
        <v>4.46534568196185</v>
      </c>
      <c r="AB15" s="992">
        <v>-0.0374402216654417</v>
      </c>
      <c r="AC15" s="992">
        <v>0.126966773382726</v>
      </c>
      <c r="AD15" s="992">
        <v>0.0349774710459077</v>
      </c>
      <c r="AF15" s="993">
        <v>260.0</v>
      </c>
      <c r="AG15" s="992">
        <v>0.0376702405099971</v>
      </c>
      <c r="AH15" s="993">
        <v>58.2261751985501</v>
      </c>
    </row>
    <row r="16" spans="8:8" s="979" ht="11.1" customFormat="1" customHeight="1">
      <c r="A16" s="979" t="s">
        <v>149</v>
      </c>
      <c r="B16" s="990">
        <v>3.5</v>
      </c>
      <c r="C16" s="990">
        <v>3.3</v>
      </c>
      <c r="D16" s="990">
        <v>3.3</v>
      </c>
      <c r="E16" s="990">
        <v>3.6</v>
      </c>
      <c r="F16" s="990">
        <v>3.9</v>
      </c>
      <c r="G16" s="990">
        <v>4.0</v>
      </c>
      <c r="H16" s="990">
        <v>4.6</v>
      </c>
      <c r="I16" s="990">
        <v>4.6</v>
      </c>
      <c r="J16" s="990">
        <v>6.1</v>
      </c>
      <c r="K16" s="990">
        <v>6.0</v>
      </c>
      <c r="L16" s="990">
        <v>6.3</v>
      </c>
      <c r="M16" s="990">
        <v>6.3</v>
      </c>
      <c r="N16" s="990">
        <v>6.3</v>
      </c>
      <c r="O16" s="990">
        <v>6.2</v>
      </c>
      <c r="P16" s="990">
        <v>6.1</v>
      </c>
      <c r="Q16" s="990">
        <v>6.2</v>
      </c>
      <c r="R16" s="990">
        <v>6.1</v>
      </c>
      <c r="S16" s="990">
        <v>6.3</v>
      </c>
      <c r="T16" s="990">
        <v>6.3</v>
      </c>
      <c r="U16" s="990">
        <v>6.3</v>
      </c>
      <c r="V16" s="990">
        <v>6.2</v>
      </c>
      <c r="W16" s="990">
        <v>5.5</v>
      </c>
      <c r="X16" s="990">
        <v>5.9</v>
      </c>
      <c r="Y16" s="990">
        <v>6.1</v>
      </c>
      <c r="Z16" s="991">
        <v>6.3</v>
      </c>
      <c r="AA16" s="991">
        <v>6.3</v>
      </c>
      <c r="AB16" s="995" t="s">
        <v>809</v>
      </c>
      <c r="AC16" s="992">
        <v>0.00323129563848013</v>
      </c>
      <c r="AD16" s="992">
        <v>0.0493484901917838</v>
      </c>
      <c r="AF16" s="993">
        <v>250.0</v>
      </c>
      <c r="AG16" s="992">
        <v>0.0362213851057664</v>
      </c>
      <c r="AH16" s="993">
        <v>39.6825396825397</v>
      </c>
    </row>
    <row r="17" spans="8:8" s="979" ht="11.1" customFormat="1" customHeight="1">
      <c r="A17" s="979" t="s">
        <v>168</v>
      </c>
      <c r="B17" s="990">
        <v>0.288</v>
      </c>
      <c r="C17" s="990">
        <v>0.35</v>
      </c>
      <c r="D17" s="990">
        <v>0.465</v>
      </c>
      <c r="E17" s="990">
        <v>0.435</v>
      </c>
      <c r="F17" s="990">
        <v>0.45</v>
      </c>
      <c r="G17" s="990">
        <v>0.58</v>
      </c>
      <c r="H17" s="990">
        <v>0.56</v>
      </c>
      <c r="I17" s="990">
        <v>0.52</v>
      </c>
      <c r="J17" s="990">
        <v>0.48</v>
      </c>
      <c r="K17" s="990">
        <v>0.61</v>
      </c>
      <c r="L17" s="990">
        <v>0.62</v>
      </c>
      <c r="M17" s="990">
        <v>0.6</v>
      </c>
      <c r="N17" s="990">
        <v>0.6</v>
      </c>
      <c r="O17" s="990">
        <v>0.59</v>
      </c>
      <c r="P17" s="990">
        <v>0.61</v>
      </c>
      <c r="Q17" s="990">
        <v>1.8</v>
      </c>
      <c r="R17" s="990">
        <v>1.6</v>
      </c>
      <c r="S17" s="990">
        <v>2.5</v>
      </c>
      <c r="T17" s="990">
        <v>3.0</v>
      </c>
      <c r="U17" s="990">
        <v>3.0</v>
      </c>
      <c r="V17" s="990">
        <v>2.9</v>
      </c>
      <c r="W17" s="990">
        <v>2.3</v>
      </c>
      <c r="X17" s="990">
        <v>2.3</v>
      </c>
      <c r="Y17" s="990">
        <v>2.3</v>
      </c>
      <c r="Z17" s="991">
        <v>2.1</v>
      </c>
      <c r="AA17" s="991">
        <v>1.8</v>
      </c>
      <c r="AB17" s="992">
        <v>-0.14519906323185</v>
      </c>
      <c r="AC17" s="992">
        <v>0.131589596354088</v>
      </c>
      <c r="AD17" s="992">
        <v>0.0140995686262239</v>
      </c>
      <c r="AF17" s="993">
        <v>40.0</v>
      </c>
      <c r="AG17" s="992">
        <v>0.00579542161692263</v>
      </c>
      <c r="AH17" s="993">
        <v>22.2222222222222</v>
      </c>
    </row>
    <row r="18" spans="8:8" s="979" ht="11.1" customFormat="1" customHeight="1">
      <c r="A18" s="979" t="s">
        <v>810</v>
      </c>
      <c r="B18" s="990">
        <v>2.931</v>
      </c>
      <c r="C18" s="990">
        <v>4.829</v>
      </c>
      <c r="D18" s="990">
        <v>4.028</v>
      </c>
      <c r="E18" s="990">
        <v>4.961</v>
      </c>
      <c r="F18" s="990">
        <v>4.378</v>
      </c>
      <c r="G18" s="990">
        <v>2.877</v>
      </c>
      <c r="H18" s="990">
        <v>4.182</v>
      </c>
      <c r="I18" s="990">
        <v>3.99</v>
      </c>
      <c r="J18" s="990">
        <v>3.211</v>
      </c>
      <c r="K18" s="990">
        <v>6.082</v>
      </c>
      <c r="L18" s="990">
        <v>5.529</v>
      </c>
      <c r="M18" s="990">
        <v>4.658</v>
      </c>
      <c r="N18" s="990">
        <v>4.69</v>
      </c>
      <c r="O18" s="990">
        <v>4.613</v>
      </c>
      <c r="P18" s="990">
        <v>5.879</v>
      </c>
      <c r="Q18" s="990">
        <v>8.648</v>
      </c>
      <c r="R18" s="990">
        <v>7.702</v>
      </c>
      <c r="S18" s="990">
        <v>5.435</v>
      </c>
      <c r="T18" s="990">
        <v>5.919</v>
      </c>
      <c r="U18" s="990">
        <v>4.562</v>
      </c>
      <c r="V18" s="990">
        <v>2.979</v>
      </c>
      <c r="W18" s="990">
        <v>4.982</v>
      </c>
      <c r="X18" s="990">
        <v>2.6489</v>
      </c>
      <c r="Y18" s="990">
        <v>1.585</v>
      </c>
      <c r="Z18" s="991">
        <v>4.2686</v>
      </c>
      <c r="AA18" s="991">
        <v>4.2686</v>
      </c>
      <c r="AB18" s="995" t="s">
        <v>809</v>
      </c>
      <c r="AC18" s="992">
        <v>-0.0315031779766362</v>
      </c>
      <c r="AD18" s="992">
        <v>0.0334363436877219</v>
      </c>
      <c r="AF18" s="993">
        <v>270.0</v>
      </c>
      <c r="AG18" s="992">
        <v>0.0391190959142278</v>
      </c>
      <c r="AH18" s="993">
        <v>63.2525886707585</v>
      </c>
    </row>
    <row r="19" spans="8:8" s="979" ht="11.1" customFormat="1" customHeight="1">
      <c r="A19" s="979" t="s">
        <v>505</v>
      </c>
      <c r="B19" s="990">
        <v>1.894</v>
      </c>
      <c r="C19" s="990">
        <v>2.014</v>
      </c>
      <c r="D19" s="990">
        <v>1.81</v>
      </c>
      <c r="E19" s="990">
        <v>1.823</v>
      </c>
      <c r="F19" s="990">
        <v>2.202</v>
      </c>
      <c r="G19" s="990">
        <v>2.337</v>
      </c>
      <c r="H19" s="990">
        <v>2.473</v>
      </c>
      <c r="I19" s="990">
        <v>2.517</v>
      </c>
      <c r="J19" s="990">
        <v>2.474</v>
      </c>
      <c r="K19" s="990">
        <v>2.513</v>
      </c>
      <c r="L19" s="990">
        <v>3.214</v>
      </c>
      <c r="M19" s="990">
        <v>2.937</v>
      </c>
      <c r="N19" s="990">
        <v>4.53</v>
      </c>
      <c r="O19" s="990">
        <v>4.471</v>
      </c>
      <c r="P19" s="990">
        <v>3.841</v>
      </c>
      <c r="Q19" s="990">
        <v>5.798</v>
      </c>
      <c r="R19" s="990">
        <v>8.319</v>
      </c>
      <c r="S19" s="990">
        <v>9.851</v>
      </c>
      <c r="T19" s="990">
        <v>11.383</v>
      </c>
      <c r="U19" s="990">
        <v>7.464</v>
      </c>
      <c r="V19" s="990">
        <v>7.074</v>
      </c>
      <c r="W19" s="990">
        <v>4.80428482055664</v>
      </c>
      <c r="X19" s="990">
        <v>3.98</v>
      </c>
      <c r="Y19" s="990">
        <v>2.824</v>
      </c>
      <c r="Z19" s="991">
        <v>2.954</v>
      </c>
      <c r="AA19" s="991">
        <v>3.054</v>
      </c>
      <c r="AB19" s="992">
        <v>0.0310276701776975</v>
      </c>
      <c r="AC19" s="992">
        <v>-0.0259155322126035</v>
      </c>
      <c r="AD19" s="992">
        <v>0.0239222681024933</v>
      </c>
      <c r="AF19" s="993">
        <v>53.0</v>
      </c>
      <c r="AG19" s="992">
        <v>0.00767893364242249</v>
      </c>
      <c r="AH19" s="993">
        <v>17.3542894564506</v>
      </c>
    </row>
    <row r="20" spans="8:8" s="979" ht="11.1" customFormat="1" customHeight="1">
      <c r="A20" s="996" t="s">
        <v>194</v>
      </c>
      <c r="B20" s="997">
        <v>20.654</v>
      </c>
      <c r="C20" s="997">
        <v>23.015</v>
      </c>
      <c r="D20" s="997">
        <v>24.303</v>
      </c>
      <c r="E20" s="997">
        <v>26.941</v>
      </c>
      <c r="F20" s="997">
        <v>29.0133448486328</v>
      </c>
      <c r="G20" s="997">
        <v>34.7994799804687</v>
      </c>
      <c r="H20" s="997">
        <v>39.6699399414063</v>
      </c>
      <c r="I20" s="997">
        <v>44.904</v>
      </c>
      <c r="J20" s="997">
        <v>44.579</v>
      </c>
      <c r="K20" s="997">
        <v>54.255</v>
      </c>
      <c r="L20" s="997">
        <v>60.607</v>
      </c>
      <c r="M20" s="997">
        <v>66.331</v>
      </c>
      <c r="N20" s="997">
        <v>66.382</v>
      </c>
      <c r="O20" s="997">
        <v>82.928</v>
      </c>
      <c r="P20" s="997">
        <v>93.532</v>
      </c>
      <c r="Q20" s="997">
        <v>129.462</v>
      </c>
      <c r="R20" s="997">
        <v>148.242</v>
      </c>
      <c r="S20" s="997">
        <v>134.736</v>
      </c>
      <c r="T20" s="997">
        <v>130.482</v>
      </c>
      <c r="U20" s="997">
        <v>129.433216796875</v>
      </c>
      <c r="V20" s="997">
        <v>136.4674765625</v>
      </c>
      <c r="W20" s="997">
        <v>119.120442779541</v>
      </c>
      <c r="X20" s="997">
        <v>137.791416338398</v>
      </c>
      <c r="Y20" s="997">
        <v>152.551461244964</v>
      </c>
      <c r="Z20" s="997">
        <v>123.77474390145</v>
      </c>
      <c r="AA20" s="997">
        <v>127.663480189895</v>
      </c>
      <c r="AB20" s="998">
        <v>0.0285997680458987</v>
      </c>
      <c r="AC20" s="998">
        <v>0.0284121089005485</v>
      </c>
      <c r="AD20" s="998">
        <v>1.0</v>
      </c>
      <c r="AE20" s="999"/>
      <c r="AF20" s="1000">
        <v>6902.0</v>
      </c>
      <c r="AG20" s="998">
        <v>1.0</v>
      </c>
      <c r="AH20" s="1000">
        <v>54.0640125878875</v>
      </c>
    </row>
    <row r="21" spans="8:8" s="979" ht="11.1" customFormat="1" customHeight="1">
      <c r="P21" s="1001"/>
      <c r="Q21" s="1001"/>
      <c r="R21" s="1001"/>
      <c r="S21" s="1001"/>
      <c r="T21" s="1001"/>
      <c r="U21" s="1002"/>
      <c r="V21" s="1001"/>
      <c r="W21" s="1001"/>
      <c r="X21" s="1001"/>
      <c r="Y21" s="1001"/>
      <c r="Z21" s="981"/>
      <c r="AA21" s="981"/>
      <c r="AH21" s="967"/>
    </row>
    <row r="22" spans="8:8" s="979" ht="10.2" customFormat="1">
      <c r="A22" s="979" t="s">
        <v>811</v>
      </c>
      <c r="P22" s="1001"/>
      <c r="Q22" s="1001"/>
      <c r="R22" s="1001"/>
      <c r="S22" s="1001"/>
      <c r="T22" s="1001"/>
      <c r="U22" s="1002"/>
      <c r="V22" s="1001"/>
      <c r="W22" s="1001"/>
      <c r="X22" s="1001"/>
      <c r="Y22" s="1001"/>
      <c r="Z22" s="981"/>
      <c r="AA22" s="981"/>
      <c r="AH22" s="967"/>
    </row>
    <row r="23" spans="8:8" ht="10.2">
      <c r="A23" s="979" t="s">
        <v>812</v>
      </c>
      <c r="Z23" s="576"/>
      <c r="AA23" s="576"/>
    </row>
    <row r="24" spans="8:8" ht="10.2">
      <c r="A24" s="979" t="s">
        <v>813</v>
      </c>
    </row>
    <row r="25" spans="8:8" ht="10.2">
      <c r="A25" s="558" t="s">
        <v>814</v>
      </c>
    </row>
    <row r="26" spans="8:8" ht="10.2">
      <c r="A26" s="1003" t="s">
        <v>815</v>
      </c>
    </row>
  </sheetData>
  <mergeCells count="1">
    <mergeCell ref="AB3:AC3"/>
  </mergeCells>
  <conditionalFormatting sqref="AG20">
    <cfRule type="cellIs" operator="greaterThan" priority="2" dxfId="572">
      <formula>0</formula>
    </cfRule>
    <cfRule type="cellIs" operator="lessThanOrEqual" priority="1" dxfId="573">
      <formula>0</formula>
    </cfRule>
  </conditionalFormatting>
  <conditionalFormatting sqref="AB20 AB5:AD19">
    <cfRule type="cellIs" operator="lessThanOrEqual" priority="7" dxfId="574">
      <formula>0</formula>
    </cfRule>
    <cfRule type="cellIs" operator="greaterThan" priority="8" dxfId="575">
      <formula>0</formula>
    </cfRule>
  </conditionalFormatting>
  <conditionalFormatting sqref="AC20:AD20">
    <cfRule type="cellIs" operator="lessThanOrEqual" priority="5" dxfId="576">
      <formula>0</formula>
    </cfRule>
    <cfRule type="cellIs" operator="greaterThan" priority="6" dxfId="577">
      <formula>0</formula>
    </cfRule>
  </conditionalFormatting>
  <conditionalFormatting sqref="AG6:AG19">
    <cfRule type="cellIs" operator="greaterThan" priority="4" dxfId="578">
      <formula>0</formula>
    </cfRule>
    <cfRule type="cellIs" operator="lessThanOrEqual" priority="3" dxfId="579">
      <formula>0</formula>
    </cfRule>
  </conditionalFormatting>
  <hyperlinks>
    <hyperlink ref="L1" location="Contents!A1" display="Contents"/>
    <hyperlink ref="AJ1" location="Contents!A1" display="Contents"/>
  </hyperlinks>
  <pageMargins left="0.7" right="0.7" top="0.75" bottom="0.75" header="0.3" footer="0.3"/>
</worksheet>
</file>

<file path=xl/worksheets/sheet74.xml><?xml version="1.0" encoding="utf-8"?>
<worksheet xmlns:r="http://schemas.openxmlformats.org/officeDocument/2006/relationships" xmlns="http://schemas.openxmlformats.org/spreadsheetml/2006/main">
  <dimension ref="A1:AK68"/>
  <sheetViews>
    <sheetView workbookViewId="0" showGridLines="0">
      <pane xSplit="1" ySplit="3" topLeftCell="R4" state="frozen" activePane="bottomRight"/>
      <selection pane="bottomRight" activeCell="AJ1" sqref="AJ1"/>
    </sheetView>
  </sheetViews>
  <sheetFormatPr defaultRowHeight="10.2" defaultColWidth="9"/>
  <cols>
    <col min="1" max="1" customWidth="1" width="30.164062" style="979"/>
    <col min="2" max="26" customWidth="1" width="8.1640625" style="979"/>
    <col min="27" max="27" customWidth="1" width="8.1640625" style="981"/>
    <col min="28" max="28" customWidth="1" width="12.1640625" style="979"/>
    <col min="29" max="29" customWidth="1" width="11.5" style="979"/>
    <col min="30" max="30" customWidth="1" width="7.5" style="979"/>
    <col min="31" max="31" customWidth="1" width="6.5" style="979"/>
    <col min="32" max="32" customWidth="1" width="10.832031" style="979"/>
    <col min="33" max="33" customWidth="1" width="11.832031" style="979"/>
    <col min="34" max="16384" customWidth="0" width="9.1640625" style="979"/>
  </cols>
  <sheetData>
    <row r="1" spans="8:8" ht="13.2">
      <c r="A1" s="980" t="s">
        <v>816</v>
      </c>
      <c r="L1" s="21" t="s">
        <v>89</v>
      </c>
      <c r="AB1" s="982"/>
      <c r="AC1" s="982"/>
      <c r="AD1" s="982"/>
      <c r="AJ1" s="21" t="s">
        <v>89</v>
      </c>
    </row>
    <row r="2" spans="8:8" ht="12.95" customHeight="1">
      <c r="A2" s="984" t="s">
        <v>802</v>
      </c>
      <c r="AB2" s="559" t="s">
        <v>90</v>
      </c>
      <c r="AC2" s="559"/>
      <c r="AD2" s="559" t="s">
        <v>91</v>
      </c>
      <c r="AF2" s="983" t="s">
        <v>801</v>
      </c>
      <c r="AG2" s="984"/>
    </row>
    <row r="3" spans="8:8" ht="21.0" customHeight="1">
      <c r="A3" s="979" t="s">
        <v>817</v>
      </c>
      <c r="B3" s="979">
        <v>1995.0</v>
      </c>
      <c r="C3" s="979">
        <v>1996.0</v>
      </c>
      <c r="D3" s="979">
        <v>1997.0</v>
      </c>
      <c r="E3" s="979">
        <v>1998.0</v>
      </c>
      <c r="F3" s="979">
        <v>1999.0</v>
      </c>
      <c r="G3" s="979">
        <v>2000.0</v>
      </c>
      <c r="H3" s="979">
        <v>2001.0</v>
      </c>
      <c r="I3" s="979">
        <v>2002.0</v>
      </c>
      <c r="J3" s="979">
        <v>2003.0</v>
      </c>
      <c r="K3" s="979">
        <v>2004.0</v>
      </c>
      <c r="L3" s="979">
        <v>2005.0</v>
      </c>
      <c r="M3" s="979">
        <v>2006.0</v>
      </c>
      <c r="N3" s="979">
        <v>2007.0</v>
      </c>
      <c r="O3" s="979">
        <v>2008.0</v>
      </c>
      <c r="P3" s="979">
        <v>2009.0</v>
      </c>
      <c r="Q3" s="979">
        <v>2010.0</v>
      </c>
      <c r="R3" s="979">
        <v>2011.0</v>
      </c>
      <c r="S3" s="979">
        <v>2012.0</v>
      </c>
      <c r="T3" s="979">
        <v>2013.0</v>
      </c>
      <c r="U3" s="979">
        <v>2014.0</v>
      </c>
      <c r="V3" s="979">
        <v>2015.0</v>
      </c>
      <c r="W3" s="979">
        <v>2016.0</v>
      </c>
      <c r="X3" s="979">
        <v>2017.0</v>
      </c>
      <c r="Y3" s="979">
        <v>2018.0</v>
      </c>
      <c r="Z3" s="979">
        <v>2019.0</v>
      </c>
      <c r="AA3" s="981">
        <v>2020.0</v>
      </c>
      <c r="AB3" s="559">
        <v>2020.0</v>
      </c>
      <c r="AC3" s="637" t="s">
        <v>93</v>
      </c>
      <c r="AD3" s="559">
        <v>2020.0</v>
      </c>
      <c r="AF3" s="988" t="s">
        <v>818</v>
      </c>
      <c r="AG3" s="988" t="s">
        <v>91</v>
      </c>
      <c r="AH3" s="982" t="s">
        <v>685</v>
      </c>
    </row>
    <row r="4" spans="8:8" ht="11.1" customHeight="1">
      <c r="B4" s="982"/>
      <c r="C4" s="982"/>
      <c r="D4" s="982"/>
      <c r="E4" s="982"/>
      <c r="F4" s="982"/>
      <c r="G4" s="982"/>
      <c r="H4" s="982"/>
      <c r="I4" s="982"/>
      <c r="J4" s="982"/>
      <c r="K4" s="982"/>
      <c r="L4" s="982"/>
      <c r="M4" s="982"/>
      <c r="N4" s="982"/>
      <c r="O4" s="982"/>
      <c r="P4" s="982"/>
      <c r="Q4" s="982"/>
      <c r="R4" s="982"/>
      <c r="S4" s="982"/>
      <c r="T4" s="982"/>
      <c r="U4" s="982"/>
      <c r="V4" s="982"/>
      <c r="W4" s="989"/>
      <c r="X4" s="989"/>
      <c r="Y4" s="989"/>
      <c r="Z4" s="982"/>
      <c r="AA4" s="989"/>
      <c r="AB4" s="1004"/>
      <c r="AC4" s="1004"/>
      <c r="AD4" s="1004"/>
    </row>
    <row r="5" spans="8:8" ht="11.1" customHeight="1">
      <c r="A5" s="979" t="s">
        <v>98</v>
      </c>
      <c r="B5" s="1005">
        <v>0.008</v>
      </c>
      <c r="C5" s="1005">
        <v>0.008</v>
      </c>
      <c r="D5" s="1005">
        <v>0.008</v>
      </c>
      <c r="E5" s="1005">
        <v>1.13</v>
      </c>
      <c r="F5" s="1005">
        <v>0.2</v>
      </c>
      <c r="G5" s="1005">
        <v>0.2</v>
      </c>
      <c r="H5" s="990">
        <v>0.2</v>
      </c>
      <c r="I5" s="990">
        <v>0.946</v>
      </c>
      <c r="J5" s="990">
        <v>0.96</v>
      </c>
      <c r="K5" s="990">
        <v>1.97</v>
      </c>
      <c r="L5" s="990">
        <v>1.98</v>
      </c>
      <c r="M5" s="990">
        <v>2.9</v>
      </c>
      <c r="N5" s="990">
        <v>3.0</v>
      </c>
      <c r="O5" s="990">
        <v>3.17</v>
      </c>
      <c r="P5" s="990">
        <v>2.22</v>
      </c>
      <c r="Q5" s="990">
        <v>2.95</v>
      </c>
      <c r="R5" s="990">
        <v>2.95</v>
      </c>
      <c r="S5" s="990">
        <v>2.7</v>
      </c>
      <c r="T5" s="990">
        <v>2.5</v>
      </c>
      <c r="U5" s="990">
        <v>3.2</v>
      </c>
      <c r="V5" s="990">
        <v>3.6</v>
      </c>
      <c r="W5" s="990">
        <v>5.8</v>
      </c>
      <c r="X5" s="990">
        <v>5.7</v>
      </c>
      <c r="Y5" s="990">
        <v>6.4</v>
      </c>
      <c r="Z5" s="990">
        <v>6.3</v>
      </c>
      <c r="AA5" s="991">
        <v>6.2</v>
      </c>
      <c r="AB5" s="992">
        <v>-0.0185618874143464</v>
      </c>
      <c r="AC5" s="992">
        <v>0.109938095280345</v>
      </c>
      <c r="AD5" s="992">
        <v>0.0718732859033725</v>
      </c>
      <c r="AF5" s="993">
        <v>1900.0</v>
      </c>
      <c r="AG5" s="1006">
        <v>0.100237404378792</v>
      </c>
      <c r="AH5" s="993">
        <v>306.451612903226</v>
      </c>
    </row>
    <row r="6" spans="8:8" ht="11.1" customHeight="1">
      <c r="A6" s="979" t="s">
        <v>175</v>
      </c>
      <c r="B6" s="1005">
        <v>2.2334814453125</v>
      </c>
      <c r="C6" s="1005">
        <v>3.8821357421875</v>
      </c>
      <c r="D6" s="1005">
        <v>1.57660632324219</v>
      </c>
      <c r="E6" s="1005">
        <v>1.1799951171875</v>
      </c>
      <c r="F6" s="1005">
        <v>1.50570129394531</v>
      </c>
      <c r="G6" s="1005">
        <v>1.82569384765625</v>
      </c>
      <c r="H6" s="990">
        <v>2.2257890625</v>
      </c>
      <c r="I6" s="990">
        <v>2.20421655273437</v>
      </c>
      <c r="J6" s="990">
        <v>3.5</v>
      </c>
      <c r="K6" s="990">
        <v>3.3014052734375</v>
      </c>
      <c r="L6" s="990">
        <v>4.83946533203125</v>
      </c>
      <c r="M6" s="990">
        <v>6.19028466796875</v>
      </c>
      <c r="N6" s="990">
        <v>6.8362900390625</v>
      </c>
      <c r="O6" s="990">
        <v>6.67600146484375</v>
      </c>
      <c r="P6" s="990">
        <v>5.50411669921875</v>
      </c>
      <c r="Q6" s="990">
        <v>8.46537890625</v>
      </c>
      <c r="R6" s="990">
        <v>11.7</v>
      </c>
      <c r="S6" s="990">
        <v>12.7</v>
      </c>
      <c r="T6" s="990">
        <v>10.117349609375</v>
      </c>
      <c r="U6" s="990">
        <v>12.374939453125</v>
      </c>
      <c r="V6" s="990">
        <v>11.92899609375</v>
      </c>
      <c r="W6" s="990">
        <v>14.0</v>
      </c>
      <c r="X6" s="990">
        <v>21.3</v>
      </c>
      <c r="Y6" s="990">
        <v>57.0</v>
      </c>
      <c r="Z6" s="990">
        <v>45.0</v>
      </c>
      <c r="AA6" s="991">
        <v>40.0</v>
      </c>
      <c r="AB6" s="992">
        <v>-0.113539769277474</v>
      </c>
      <c r="AC6" s="992">
        <v>0.233821938246061</v>
      </c>
      <c r="AD6" s="992">
        <v>0.463698618731435</v>
      </c>
      <c r="AF6" s="993">
        <v>4700.0</v>
      </c>
      <c r="AG6" s="1006">
        <v>0.247955684515959</v>
      </c>
      <c r="AH6" s="993">
        <v>117.5</v>
      </c>
    </row>
    <row r="7" spans="8:8" ht="11.1" customHeight="1">
      <c r="A7" s="979" t="s">
        <v>99</v>
      </c>
      <c r="B7" s="1005">
        <v>0.032</v>
      </c>
      <c r="C7" s="1005">
        <v>0.032</v>
      </c>
      <c r="D7" s="1005">
        <v>0.032</v>
      </c>
      <c r="E7" s="1005">
        <v>0.032</v>
      </c>
      <c r="F7" s="1005">
        <v>0.032</v>
      </c>
      <c r="G7" s="1005">
        <v>0.03</v>
      </c>
      <c r="H7" s="990">
        <v>0.22</v>
      </c>
      <c r="I7" s="990">
        <v>0.224</v>
      </c>
      <c r="J7" s="990">
        <v>0.24</v>
      </c>
      <c r="K7" s="990">
        <v>0.242</v>
      </c>
      <c r="L7" s="990">
        <v>0.242</v>
      </c>
      <c r="M7" s="990">
        <v>0.242</v>
      </c>
      <c r="N7" s="990">
        <v>0.18</v>
      </c>
      <c r="O7" s="990">
        <v>0.16</v>
      </c>
      <c r="P7" s="990">
        <v>0.16</v>
      </c>
      <c r="Q7" s="990">
        <v>0.16</v>
      </c>
      <c r="R7" s="990">
        <v>0.32</v>
      </c>
      <c r="S7" s="990">
        <v>0.15</v>
      </c>
      <c r="T7" s="990">
        <v>0.4</v>
      </c>
      <c r="U7" s="990">
        <v>0.16</v>
      </c>
      <c r="V7" s="990">
        <v>0.2</v>
      </c>
      <c r="W7" s="990">
        <v>0.2</v>
      </c>
      <c r="X7" s="990">
        <v>0.2</v>
      </c>
      <c r="Y7" s="990">
        <v>0.3</v>
      </c>
      <c r="Z7" s="990">
        <v>2.4</v>
      </c>
      <c r="AA7" s="991">
        <v>1.9</v>
      </c>
      <c r="AB7" s="994">
        <v>-0.21049635701275</v>
      </c>
      <c r="AC7" s="992">
        <v>0.31101942303975</v>
      </c>
      <c r="AD7" s="992">
        <v>0.0220256843897432</v>
      </c>
      <c r="AF7" s="993">
        <v>95.0</v>
      </c>
      <c r="AG7" s="1006">
        <v>0.00501187021893959</v>
      </c>
      <c r="AH7" s="993">
        <v>50.0</v>
      </c>
    </row>
    <row r="8" spans="8:8" ht="11.1" customHeight="1">
      <c r="A8" s="979" t="s">
        <v>100</v>
      </c>
      <c r="B8" s="1005">
        <v>2.0</v>
      </c>
      <c r="C8" s="1005">
        <v>2.66366772460937</v>
      </c>
      <c r="D8" s="1005">
        <v>4.55453369140625</v>
      </c>
      <c r="E8" s="1005">
        <v>5.46264892578125</v>
      </c>
      <c r="F8" s="1005">
        <v>5.7051552734375</v>
      </c>
      <c r="G8" s="1005">
        <v>6.737876953125</v>
      </c>
      <c r="H8" s="990">
        <v>5.88336181640625</v>
      </c>
      <c r="I8" s="990">
        <v>6.6200966796875</v>
      </c>
      <c r="J8" s="990">
        <v>7.8270126953125</v>
      </c>
      <c r="K8" s="990">
        <v>8.3406884765625</v>
      </c>
      <c r="L8" s="990">
        <v>8.35204296875</v>
      </c>
      <c r="M8" s="990">
        <v>9.9765078125</v>
      </c>
      <c r="N8" s="990">
        <v>11.5256416015625</v>
      </c>
      <c r="O8" s="990">
        <v>10.9924541015625</v>
      </c>
      <c r="P8" s="990">
        <v>5.98307421875</v>
      </c>
      <c r="Q8" s="990">
        <v>10.3579228515625</v>
      </c>
      <c r="R8" s="990">
        <v>13.57149609375</v>
      </c>
      <c r="S8" s="990">
        <v>13.9038671875</v>
      </c>
      <c r="T8" s="990">
        <v>11.72121875</v>
      </c>
      <c r="U8" s="990">
        <v>12.0494697265625</v>
      </c>
      <c r="V8" s="990">
        <v>10.9362197265625</v>
      </c>
      <c r="W8" s="990">
        <v>15.2117353515625</v>
      </c>
      <c r="X8" s="990">
        <v>15.763586340527</v>
      </c>
      <c r="Y8" s="990">
        <v>18.8487382761378</v>
      </c>
      <c r="Z8" s="990">
        <v>22.1198659464684</v>
      </c>
      <c r="AA8" s="991">
        <v>20.6299267894524</v>
      </c>
      <c r="AB8" s="992">
        <v>-0.0699057164698886</v>
      </c>
      <c r="AC8" s="992">
        <v>0.139687565745264</v>
      </c>
      <c r="AD8" s="992">
        <v>0.239151713919993</v>
      </c>
      <c r="AF8" s="993">
        <v>9200.0</v>
      </c>
      <c r="AG8" s="1006">
        <v>0.485360063307834</v>
      </c>
      <c r="AH8" s="993">
        <v>445.95407894049</v>
      </c>
    </row>
    <row r="9" spans="8:8" ht="11.1" customHeight="1">
      <c r="A9" s="979" t="s">
        <v>177</v>
      </c>
      <c r="B9" s="990">
        <v>0.32</v>
      </c>
      <c r="C9" s="990">
        <v>2.8</v>
      </c>
      <c r="D9" s="990">
        <v>2.9</v>
      </c>
      <c r="E9" s="990">
        <v>3.0</v>
      </c>
      <c r="F9" s="990">
        <v>2.3</v>
      </c>
      <c r="G9" s="990">
        <v>2.4</v>
      </c>
      <c r="H9" s="990">
        <v>2.4</v>
      </c>
      <c r="I9" s="990">
        <v>2.4</v>
      </c>
      <c r="J9" s="990">
        <v>2.5</v>
      </c>
      <c r="K9" s="990">
        <v>2.63</v>
      </c>
      <c r="L9" s="990">
        <v>2.82</v>
      </c>
      <c r="M9" s="990">
        <v>2.82</v>
      </c>
      <c r="N9" s="990">
        <v>3.01</v>
      </c>
      <c r="O9" s="990">
        <v>3.29</v>
      </c>
      <c r="P9" s="990">
        <v>3.76</v>
      </c>
      <c r="Q9" s="990">
        <v>3.95</v>
      </c>
      <c r="R9" s="990">
        <v>4.14</v>
      </c>
      <c r="S9" s="990">
        <v>4.5</v>
      </c>
      <c r="T9" s="990">
        <v>4.7</v>
      </c>
      <c r="U9" s="990">
        <v>2.3</v>
      </c>
      <c r="V9" s="990">
        <v>2.0</v>
      </c>
      <c r="W9" s="990">
        <v>2.3</v>
      </c>
      <c r="X9" s="990">
        <v>6.8</v>
      </c>
      <c r="Y9" s="990">
        <v>7.1</v>
      </c>
      <c r="Z9" s="990">
        <v>10.8</v>
      </c>
      <c r="AA9" s="991">
        <v>14.0</v>
      </c>
      <c r="AB9" s="992">
        <v>0.292754503137017</v>
      </c>
      <c r="AC9" s="992">
        <v>0.111280237331472</v>
      </c>
      <c r="AD9" s="992">
        <v>0.162294516556002</v>
      </c>
      <c r="AF9" s="993">
        <v>1500.0</v>
      </c>
      <c r="AG9" s="1006">
        <v>0.0791347929306252</v>
      </c>
      <c r="AH9" s="993">
        <v>107.142857142857</v>
      </c>
    </row>
    <row r="10" spans="8:8" ht="11.1" customHeight="1">
      <c r="A10" s="979" t="s">
        <v>134</v>
      </c>
      <c r="B10" s="990">
        <v>0.16</v>
      </c>
      <c r="C10" s="990">
        <v>0.16</v>
      </c>
      <c r="D10" s="990">
        <v>0.18</v>
      </c>
      <c r="E10" s="990">
        <v>0.16</v>
      </c>
      <c r="F10" s="990">
        <v>0.14</v>
      </c>
      <c r="G10" s="990">
        <v>0.14</v>
      </c>
      <c r="H10" s="990">
        <v>0.2</v>
      </c>
      <c r="I10" s="990">
        <v>0.19</v>
      </c>
      <c r="J10" s="990">
        <v>0.19</v>
      </c>
      <c r="K10" s="990">
        <v>0.32</v>
      </c>
      <c r="L10" s="990">
        <v>0.32</v>
      </c>
      <c r="M10" s="990">
        <v>0.32</v>
      </c>
      <c r="N10" s="990">
        <v>0.57</v>
      </c>
      <c r="O10" s="990">
        <v>0.7</v>
      </c>
      <c r="P10" s="990">
        <v>0.0</v>
      </c>
      <c r="Q10" s="990">
        <v>0.8</v>
      </c>
      <c r="R10" s="990">
        <v>0.82</v>
      </c>
      <c r="S10" s="990">
        <v>0.56</v>
      </c>
      <c r="T10" s="990">
        <v>0.57</v>
      </c>
      <c r="U10" s="990">
        <v>0.3</v>
      </c>
      <c r="V10" s="990">
        <v>0.2</v>
      </c>
      <c r="W10" s="990">
        <v>0.4</v>
      </c>
      <c r="X10" s="990">
        <v>0.8</v>
      </c>
      <c r="Y10" s="990">
        <v>0.8</v>
      </c>
      <c r="Z10" s="990">
        <v>0.9</v>
      </c>
      <c r="AA10" s="991">
        <v>0.9</v>
      </c>
      <c r="AB10" s="1007" t="s">
        <v>809</v>
      </c>
      <c r="AC10" s="992" t="s">
        <v>114</v>
      </c>
      <c r="AD10" s="992">
        <v>0.0104332189214573</v>
      </c>
      <c r="AF10" s="993">
        <v>60.0</v>
      </c>
      <c r="AG10" s="1006">
        <v>0.00316539171722501</v>
      </c>
      <c r="AH10" s="993">
        <v>66.6666666666667</v>
      </c>
    </row>
    <row r="11" spans="8:8" ht="11.1" customHeight="1">
      <c r="A11" s="979" t="s">
        <v>96</v>
      </c>
      <c r="B11" s="990">
        <v>3.5</v>
      </c>
      <c r="C11" s="990">
        <v>4.0</v>
      </c>
      <c r="D11" s="990">
        <v>4.0</v>
      </c>
      <c r="E11" s="990">
        <v>1.5</v>
      </c>
      <c r="F11" s="990">
        <v>1.5</v>
      </c>
      <c r="G11" s="990">
        <v>1.5</v>
      </c>
      <c r="H11" s="990">
        <v>1.5</v>
      </c>
      <c r="I11" s="990">
        <v>1.5</v>
      </c>
      <c r="J11" s="990">
        <v>1.5</v>
      </c>
      <c r="K11" s="990">
        <v>1.5</v>
      </c>
      <c r="L11" s="990">
        <v>1.5</v>
      </c>
      <c r="M11" s="990">
        <v>1.5</v>
      </c>
      <c r="N11" s="990">
        <v>1.5</v>
      </c>
      <c r="O11" s="990">
        <v>1.5</v>
      </c>
      <c r="P11" s="990">
        <v>1.5</v>
      </c>
      <c r="Q11" s="990">
        <v>1.0</v>
      </c>
      <c r="R11" s="990">
        <v>1.0</v>
      </c>
      <c r="S11" s="990">
        <v>1.0</v>
      </c>
      <c r="T11" s="990">
        <v>0.87</v>
      </c>
      <c r="U11" s="990">
        <v>0.9</v>
      </c>
      <c r="V11" s="990">
        <v>0.9</v>
      </c>
      <c r="W11" s="990">
        <v>0.9</v>
      </c>
      <c r="X11" s="990">
        <v>0.9</v>
      </c>
      <c r="Y11" s="990">
        <v>0.9</v>
      </c>
      <c r="Z11" s="990">
        <v>0.9</v>
      </c>
      <c r="AA11" s="991">
        <v>0.9</v>
      </c>
      <c r="AB11" s="1007" t="s">
        <v>809</v>
      </c>
      <c r="AC11" s="992">
        <v>-0.0497997834943236</v>
      </c>
      <c r="AD11" s="992">
        <v>0.0104332189214573</v>
      </c>
      <c r="AF11" s="993">
        <v>750.0</v>
      </c>
      <c r="AG11" s="1006">
        <v>0.0395673964653126</v>
      </c>
      <c r="AH11" s="993">
        <v>833.333333333333</v>
      </c>
    </row>
    <row r="12" spans="8:8" ht="11.1" customHeight="1">
      <c r="A12" s="979" t="s">
        <v>687</v>
      </c>
      <c r="B12" s="990">
        <v>0.52</v>
      </c>
      <c r="C12" s="990">
        <v>0.5</v>
      </c>
      <c r="D12" s="990">
        <v>0.7</v>
      </c>
      <c r="E12" s="990">
        <v>1.0</v>
      </c>
      <c r="F12" s="990">
        <v>0.7</v>
      </c>
      <c r="G12" s="990">
        <v>0.74</v>
      </c>
      <c r="H12" s="990">
        <v>0.7</v>
      </c>
      <c r="I12" s="990">
        <v>0.64</v>
      </c>
      <c r="J12" s="990">
        <v>0.48</v>
      </c>
      <c r="K12" s="990">
        <v>0.24</v>
      </c>
      <c r="L12" s="990">
        <v>0.26</v>
      </c>
      <c r="M12" s="990">
        <v>0.6</v>
      </c>
      <c r="N12" s="990">
        <v>0.3</v>
      </c>
      <c r="O12" s="990">
        <v>0.5</v>
      </c>
      <c r="P12" s="990">
        <v>0.4</v>
      </c>
      <c r="Q12" s="990">
        <v>0.47</v>
      </c>
      <c r="R12" s="990">
        <v>0.47</v>
      </c>
      <c r="S12" s="990">
        <v>1.06</v>
      </c>
      <c r="T12" s="990">
        <v>1.0</v>
      </c>
      <c r="U12" s="990">
        <v>0.9</v>
      </c>
      <c r="V12" s="990">
        <v>0.9</v>
      </c>
      <c r="W12" s="990">
        <v>1.0</v>
      </c>
      <c r="X12" s="990">
        <v>0.8</v>
      </c>
      <c r="Y12" s="990">
        <v>1.6</v>
      </c>
      <c r="Z12" s="990">
        <v>1.2</v>
      </c>
      <c r="AA12" s="991">
        <v>1.2</v>
      </c>
      <c r="AB12" s="1007" t="s">
        <v>809</v>
      </c>
      <c r="AC12" s="992">
        <v>0.116123174033904</v>
      </c>
      <c r="AD12" s="992">
        <v>0.0139109585619431</v>
      </c>
      <c r="AF12" s="993">
        <v>220.0</v>
      </c>
      <c r="AG12" s="1006">
        <v>0.0116064362964917</v>
      </c>
      <c r="AH12" s="993">
        <v>183.333333333333</v>
      </c>
    </row>
    <row r="13" spans="8:8" ht="11.1" customHeight="1">
      <c r="A13" s="979" t="s">
        <v>505</v>
      </c>
      <c r="B13" s="990">
        <v>0.712</v>
      </c>
      <c r="C13" s="990">
        <v>0.738</v>
      </c>
      <c r="D13" s="990">
        <v>1.64</v>
      </c>
      <c r="E13" s="990">
        <v>0.728</v>
      </c>
      <c r="F13" s="990">
        <v>0.71</v>
      </c>
      <c r="G13" s="990">
        <v>0.71</v>
      </c>
      <c r="H13" s="990">
        <v>0.7</v>
      </c>
      <c r="I13" s="990">
        <v>0.707</v>
      </c>
      <c r="J13" s="990">
        <v>0.71</v>
      </c>
      <c r="K13" s="990">
        <v>0.707</v>
      </c>
      <c r="L13" s="990">
        <v>0.707</v>
      </c>
      <c r="M13" s="990">
        <v>0.707</v>
      </c>
      <c r="N13" s="990">
        <v>0.707</v>
      </c>
      <c r="O13" s="990">
        <v>0.69</v>
      </c>
      <c r="P13" s="990">
        <v>0.31</v>
      </c>
      <c r="Q13" s="990" t="s">
        <v>114</v>
      </c>
      <c r="R13" s="990" t="s">
        <v>114</v>
      </c>
      <c r="S13" s="990">
        <v>0.0</v>
      </c>
      <c r="T13" s="990">
        <v>0.0</v>
      </c>
      <c r="U13" s="990">
        <v>0.0</v>
      </c>
      <c r="V13" s="990">
        <v>0.0</v>
      </c>
      <c r="W13" s="990">
        <v>0.162</v>
      </c>
      <c r="X13" s="990">
        <v>1.06</v>
      </c>
      <c r="Y13" s="990">
        <v>2.297</v>
      </c>
      <c r="Z13" s="990">
        <v>0.533</v>
      </c>
      <c r="AA13" s="991">
        <v>0.533</v>
      </c>
      <c r="AB13" s="1007" t="s">
        <v>809</v>
      </c>
      <c r="AC13" s="994">
        <v>0.0556903495263543</v>
      </c>
      <c r="AD13" s="992">
        <v>0.00617878409459637</v>
      </c>
      <c r="AF13" s="993">
        <v>530.0</v>
      </c>
      <c r="AG13" s="1006">
        <v>0.0279609601688209</v>
      </c>
      <c r="AH13" s="1008">
        <v>994.37148217636</v>
      </c>
    </row>
    <row r="14" spans="8:8" ht="11.1" customHeight="1">
      <c r="A14" s="996" t="s">
        <v>194</v>
      </c>
      <c r="B14" s="997">
        <v>9.4854814453125</v>
      </c>
      <c r="C14" s="997">
        <v>14.7838034667969</v>
      </c>
      <c r="D14" s="997">
        <v>15.5911400146484</v>
      </c>
      <c r="E14" s="997">
        <v>14.1926440429688</v>
      </c>
      <c r="F14" s="997">
        <v>12.7928565673828</v>
      </c>
      <c r="G14" s="997">
        <v>14.2835708007812</v>
      </c>
      <c r="H14" s="997">
        <v>14.0291508789062</v>
      </c>
      <c r="I14" s="997">
        <v>15.4313132324219</v>
      </c>
      <c r="J14" s="997">
        <v>17.9070126953125</v>
      </c>
      <c r="K14" s="997">
        <v>19.25109375</v>
      </c>
      <c r="L14" s="997">
        <v>21.0205083007812</v>
      </c>
      <c r="M14" s="997">
        <v>25.2557924804688</v>
      </c>
      <c r="N14" s="997">
        <v>27.628931640625</v>
      </c>
      <c r="O14" s="997">
        <v>27.6784555664062</v>
      </c>
      <c r="P14" s="997">
        <v>19.8371909179688</v>
      </c>
      <c r="Q14" s="997">
        <v>28.1533017578125</v>
      </c>
      <c r="R14" s="997">
        <v>34.97149609375</v>
      </c>
      <c r="S14" s="997">
        <v>36.5738671875</v>
      </c>
      <c r="T14" s="997">
        <v>31.878568359375</v>
      </c>
      <c r="U14" s="997">
        <v>32.1844091796875</v>
      </c>
      <c r="V14" s="997">
        <v>30.6652158203125</v>
      </c>
      <c r="W14" s="997">
        <v>39.9737353515625</v>
      </c>
      <c r="X14" s="997">
        <v>53.323586340527</v>
      </c>
      <c r="Y14" s="997">
        <v>95.2457382761378</v>
      </c>
      <c r="Z14" s="997">
        <v>90.1528659464684</v>
      </c>
      <c r="AA14" s="997">
        <v>86.2629267894524</v>
      </c>
      <c r="AB14" s="998">
        <v>-0.0457626074390971</v>
      </c>
      <c r="AC14" s="1009">
        <v>0.163455927148791</v>
      </c>
      <c r="AD14" s="1009">
        <v>1.0</v>
      </c>
      <c r="AE14" s="999"/>
      <c r="AF14" s="1000">
        <v>18955.0</v>
      </c>
      <c r="AG14" s="1009">
        <v>1.0</v>
      </c>
      <c r="AH14" s="1000">
        <v>219.735182951359</v>
      </c>
    </row>
    <row r="15" spans="8:8" ht="11.1" customHeight="1">
      <c r="P15" s="1001"/>
      <c r="Q15" s="1001"/>
      <c r="R15" s="1001"/>
      <c r="S15" s="1001"/>
      <c r="T15" s="1001"/>
      <c r="U15" s="1002"/>
      <c r="V15" s="1002"/>
      <c r="W15" s="1001"/>
      <c r="X15" s="1001"/>
      <c r="Y15" s="1001"/>
      <c r="Z15" s="1001"/>
      <c r="AH15" s="967"/>
    </row>
    <row r="16" spans="8:8" ht="11.1" customHeight="1">
      <c r="A16" s="979" t="s">
        <v>811</v>
      </c>
      <c r="P16" s="1001"/>
      <c r="Q16" s="1001"/>
      <c r="R16" s="1001"/>
      <c r="S16" s="1001"/>
      <c r="T16" s="1001"/>
      <c r="U16" s="1002"/>
      <c r="V16" s="1002"/>
      <c r="W16" s="1001"/>
      <c r="X16" s="1001"/>
      <c r="Y16" s="1001"/>
      <c r="Z16" s="1001"/>
      <c r="AH16" s="967"/>
    </row>
    <row r="17" spans="8:8" s="556" ht="11.1" customFormat="1" customHeight="1">
      <c r="A17" s="979" t="s">
        <v>819</v>
      </c>
      <c r="AA17" s="576"/>
    </row>
    <row r="18" spans="8:8" s="556" ht="11.1" customFormat="1" customHeight="1">
      <c r="A18" s="979" t="s">
        <v>820</v>
      </c>
      <c r="AA18" s="576"/>
    </row>
    <row r="19" spans="8:8" s="556" ht="13.8" customFormat="1">
      <c r="A19" s="558" t="s">
        <v>814</v>
      </c>
      <c r="AA19" s="576"/>
    </row>
    <row r="20" spans="8:8" s="556" ht="13.8" customFormat="1">
      <c r="A20" s="576" t="s">
        <v>821</v>
      </c>
      <c r="AA20" s="576"/>
    </row>
    <row r="21" spans="8:8" s="556" ht="13.8" customFormat="1">
      <c r="AA21" s="576"/>
    </row>
    <row r="22" spans="8:8" s="556" ht="13.8" customFormat="1">
      <c r="AA22" s="576"/>
    </row>
    <row r="23" spans="8:8" s="556" ht="13.8" customFormat="1">
      <c r="AA23" s="576"/>
    </row>
    <row r="24" spans="8:8" s="556" ht="13.8" customFormat="1">
      <c r="AA24" s="576"/>
    </row>
    <row r="25" spans="8:8" s="556" ht="13.8" customFormat="1">
      <c r="AA25" s="576"/>
    </row>
    <row r="26" spans="8:8" s="556" ht="13.8" customFormat="1">
      <c r="AA26" s="576"/>
    </row>
    <row r="27" spans="8:8" s="556" ht="13.8" customFormat="1">
      <c r="AA27" s="576"/>
    </row>
    <row r="28" spans="8:8" s="556" ht="13.8" customFormat="1">
      <c r="AA28" s="576"/>
    </row>
    <row r="29" spans="8:8" s="556" ht="13.8" customFormat="1">
      <c r="AA29" s="576"/>
    </row>
    <row r="30" spans="8:8" s="556" ht="13.8" customFormat="1">
      <c r="AA30" s="576"/>
    </row>
    <row r="31" spans="8:8" s="556" ht="13.8" customFormat="1">
      <c r="AA31" s="576"/>
    </row>
    <row r="32" spans="8:8" s="556" ht="13.8" customFormat="1">
      <c r="AA32" s="576"/>
    </row>
    <row r="33" spans="8:8" s="556" ht="13.8" customFormat="1">
      <c r="AA33" s="576"/>
    </row>
    <row r="34" spans="8:8" s="556" ht="13.8" customFormat="1">
      <c r="AA34" s="576"/>
    </row>
    <row r="35" spans="8:8" s="556" ht="13.8" customFormat="1">
      <c r="AA35" s="576"/>
    </row>
    <row r="36" spans="8:8" s="556" ht="13.8" customFormat="1">
      <c r="AA36" s="576"/>
    </row>
    <row r="37" spans="8:8" s="556" ht="13.8" customFormat="1">
      <c r="AA37" s="576"/>
    </row>
    <row r="38" spans="8:8" s="556" ht="13.8" customFormat="1">
      <c r="AA38" s="576"/>
    </row>
    <row r="39" spans="8:8" s="556" ht="13.8" customFormat="1">
      <c r="AA39" s="576"/>
    </row>
    <row r="40" spans="8:8" s="556" ht="13.8" customFormat="1">
      <c r="AA40" s="576"/>
    </row>
    <row r="41" spans="8:8" s="556" ht="13.8" customFormat="1">
      <c r="AA41" s="576"/>
    </row>
    <row r="42" spans="8:8" s="556" ht="13.8" customFormat="1">
      <c r="AA42" s="576"/>
    </row>
    <row r="43" spans="8:8" s="556" ht="13.8" customFormat="1">
      <c r="AA43" s="576"/>
    </row>
    <row r="44" spans="8:8" s="556" ht="13.8" customFormat="1">
      <c r="AA44" s="576"/>
    </row>
    <row r="45" spans="8:8" s="556" ht="13.8" customFormat="1">
      <c r="AA45" s="576"/>
    </row>
    <row r="46" spans="8:8" s="556" ht="13.8" customFormat="1">
      <c r="AA46" s="576"/>
    </row>
    <row r="47" spans="8:8" s="556" ht="13.8" customFormat="1">
      <c r="AA47" s="576"/>
    </row>
    <row r="48" spans="8:8" s="556" ht="13.8" customFormat="1">
      <c r="AA48" s="576"/>
    </row>
    <row r="49" spans="8:8" s="556" ht="13.8" customFormat="1">
      <c r="AA49" s="576"/>
    </row>
    <row r="50" spans="8:8" s="556" ht="13.8" customFormat="1">
      <c r="AA50" s="576"/>
    </row>
    <row r="51" spans="8:8" s="556" ht="13.8" customFormat="1">
      <c r="AA51" s="576"/>
    </row>
    <row r="52" spans="8:8" s="556" ht="13.8" customFormat="1">
      <c r="AA52" s="576"/>
    </row>
    <row r="53" spans="8:8" s="556" ht="13.8" customFormat="1">
      <c r="AA53" s="576"/>
    </row>
    <row r="54" spans="8:8" s="556" ht="13.8" customFormat="1">
      <c r="AA54" s="576"/>
    </row>
    <row r="55" spans="8:8" s="556" ht="13.8" customFormat="1">
      <c r="AA55" s="576"/>
    </row>
    <row r="56" spans="8:8" s="556" ht="13.8" customFormat="1">
      <c r="AA56" s="576"/>
    </row>
    <row r="57" spans="8:8" s="556" ht="13.8" customFormat="1">
      <c r="AA57" s="576"/>
    </row>
    <row r="58" spans="8:8" s="556" ht="13.8" customFormat="1">
      <c r="AA58" s="576"/>
    </row>
    <row r="59" spans="8:8" s="556" ht="13.8" customFormat="1">
      <c r="AA59" s="576"/>
    </row>
    <row r="60" spans="8:8" s="556" ht="13.8" customFormat="1">
      <c r="AA60" s="576"/>
    </row>
    <row r="61" spans="8:8" s="556" ht="13.8" customFormat="1">
      <c r="AA61" s="576"/>
    </row>
    <row r="62" spans="8:8" s="556" ht="13.8" customFormat="1">
      <c r="AA62" s="576"/>
    </row>
    <row r="63" spans="8:8" s="556" ht="13.8" customFormat="1">
      <c r="AA63" s="576"/>
    </row>
    <row r="64" spans="8:8" s="556" ht="13.8" customFormat="1">
      <c r="AA64" s="576"/>
    </row>
    <row r="65" spans="8:8" s="556" ht="13.8" customFormat="1">
      <c r="AA65" s="576"/>
    </row>
    <row r="66" spans="8:8" s="556" ht="13.8" customFormat="1">
      <c r="AA66" s="576"/>
    </row>
    <row r="67" spans="8:8" s="556" ht="13.8" customFormat="1">
      <c r="AA67" s="576"/>
    </row>
    <row r="68" spans="8:8" s="556" ht="13.8" customFormat="1">
      <c r="AA68" s="576"/>
    </row>
  </sheetData>
  <mergeCells count="1">
    <mergeCell ref="AB2:AC2"/>
  </mergeCells>
  <conditionalFormatting sqref="AB14 AB4:AD5 AB8:AB9 AB6 AC6:AD13">
    <cfRule type="cellIs" operator="lessThanOrEqual" priority="7" dxfId="580">
      <formula>0</formula>
    </cfRule>
    <cfRule type="cellIs" operator="greaterThan" priority="8" dxfId="581">
      <formula>0</formula>
    </cfRule>
  </conditionalFormatting>
  <conditionalFormatting sqref="AB7">
    <cfRule type="cellIs" operator="lessThanOrEqual" priority="3" dxfId="582">
      <formula>0</formula>
    </cfRule>
    <cfRule type="cellIs" operator="greaterThan" priority="4" dxfId="583">
      <formula>0</formula>
    </cfRule>
  </conditionalFormatting>
  <conditionalFormatting sqref="AB10:AB12">
    <cfRule type="cellIs" operator="lessThanOrEqual" priority="5" dxfId="584">
      <formula>0</formula>
    </cfRule>
    <cfRule type="cellIs" operator="greaterThan" priority="6" dxfId="585">
      <formula>0</formula>
    </cfRule>
  </conditionalFormatting>
  <conditionalFormatting sqref="AB13">
    <cfRule type="cellIs" operator="greaterThan" priority="2" dxfId="586">
      <formula>0</formula>
    </cfRule>
    <cfRule type="cellIs" operator="lessThanOrEqual" priority="1" dxfId="587">
      <formula>0</formula>
    </cfRule>
  </conditionalFormatting>
  <hyperlinks>
    <hyperlink ref="L1" location="Contents!A1" display="Contents"/>
    <hyperlink ref="AJ1" location="Contents!A1" display="Contents"/>
  </hyperlinks>
  <pageMargins left="0.7" right="0.7" top="0.75" bottom="0.75" header="0.3" footer="0.3"/>
</worksheet>
</file>

<file path=xl/worksheets/sheet75.xml><?xml version="1.0" encoding="utf-8"?>
<worksheet xmlns:r="http://schemas.openxmlformats.org/officeDocument/2006/relationships" xmlns="http://schemas.openxmlformats.org/spreadsheetml/2006/main">
  <dimension ref="A1:AK70"/>
  <sheetViews>
    <sheetView workbookViewId="0" showGridLines="0">
      <pane xSplit="1" ySplit="3" topLeftCell="S4" state="frozen" activePane="bottomRight"/>
      <selection pane="bottomRight" activeCell="AJ1" sqref="AJ1"/>
    </sheetView>
  </sheetViews>
  <sheetFormatPr defaultRowHeight="10.2" defaultColWidth="9"/>
  <cols>
    <col min="1" max="1" customWidth="1" width="30.164062" style="979"/>
    <col min="2" max="26" customWidth="1" width="8.1640625" style="979"/>
    <col min="27" max="27" customWidth="1" width="8.1640625" style="981"/>
    <col min="28" max="29" customWidth="1" width="11.5" style="979"/>
    <col min="30" max="30" customWidth="0" width="9.0" style="979"/>
    <col min="31" max="31" customWidth="1" width="6.5" style="979"/>
    <col min="32" max="33" customWidth="1" width="11.832031" style="979"/>
    <col min="34" max="16384" customWidth="0" width="9.0" style="979"/>
  </cols>
  <sheetData>
    <row r="1" spans="8:8" ht="13.2">
      <c r="A1" s="980" t="s">
        <v>822</v>
      </c>
      <c r="L1" s="21" t="s">
        <v>89</v>
      </c>
      <c r="AB1" s="982"/>
      <c r="AC1" s="982"/>
      <c r="AD1" s="982"/>
      <c r="AJ1" s="21" t="s">
        <v>89</v>
      </c>
    </row>
    <row r="2" spans="8:8" ht="17.1" customHeight="1">
      <c r="A2" s="984" t="s">
        <v>802</v>
      </c>
      <c r="AB2" s="559" t="s">
        <v>90</v>
      </c>
      <c r="AC2" s="559"/>
      <c r="AD2" s="559" t="s">
        <v>91</v>
      </c>
      <c r="AF2" s="983" t="s">
        <v>801</v>
      </c>
      <c r="AG2" s="984"/>
    </row>
    <row r="3" spans="8:8" ht="19.7" customHeight="1">
      <c r="A3" s="979" t="s">
        <v>804</v>
      </c>
      <c r="B3" s="979">
        <v>1995.0</v>
      </c>
      <c r="C3" s="979">
        <v>1996.0</v>
      </c>
      <c r="D3" s="979">
        <v>1997.0</v>
      </c>
      <c r="E3" s="979">
        <v>1998.0</v>
      </c>
      <c r="F3" s="979">
        <v>1999.0</v>
      </c>
      <c r="G3" s="979">
        <v>2000.0</v>
      </c>
      <c r="H3" s="979">
        <v>2001.0</v>
      </c>
      <c r="I3" s="979">
        <v>2002.0</v>
      </c>
      <c r="J3" s="979">
        <v>2003.0</v>
      </c>
      <c r="K3" s="979">
        <v>2004.0</v>
      </c>
      <c r="L3" s="979">
        <v>2005.0</v>
      </c>
      <c r="M3" s="979">
        <v>2006.0</v>
      </c>
      <c r="N3" s="979">
        <v>2007.0</v>
      </c>
      <c r="O3" s="979">
        <v>2008.0</v>
      </c>
      <c r="P3" s="979">
        <v>2009.0</v>
      </c>
      <c r="Q3" s="979">
        <v>2010.0</v>
      </c>
      <c r="R3" s="979">
        <v>2011.0</v>
      </c>
      <c r="S3" s="979">
        <v>2012.0</v>
      </c>
      <c r="T3" s="979">
        <v>2013.0</v>
      </c>
      <c r="U3" s="979">
        <v>2014.0</v>
      </c>
      <c r="V3" s="979">
        <v>2015.0</v>
      </c>
      <c r="W3" s="979">
        <v>2016.0</v>
      </c>
      <c r="X3" s="979">
        <v>2017.0</v>
      </c>
      <c r="Y3" s="979">
        <v>2018.0</v>
      </c>
      <c r="Z3" s="979">
        <v>2019.0</v>
      </c>
      <c r="AA3" s="981">
        <v>2020.0</v>
      </c>
      <c r="AB3" s="559">
        <v>2020.0</v>
      </c>
      <c r="AC3" s="637" t="s">
        <v>93</v>
      </c>
      <c r="AD3" s="559">
        <v>2020.0</v>
      </c>
      <c r="AF3" s="988" t="s">
        <v>818</v>
      </c>
      <c r="AG3" s="988" t="s">
        <v>91</v>
      </c>
      <c r="AH3" s="982" t="s">
        <v>685</v>
      </c>
    </row>
    <row r="4" spans="8:8" ht="11.1" customHeight="1">
      <c r="B4" s="982"/>
      <c r="C4" s="982"/>
      <c r="D4" s="982"/>
      <c r="E4" s="982"/>
      <c r="F4" s="982"/>
      <c r="G4" s="982"/>
      <c r="H4" s="982"/>
      <c r="I4" s="982"/>
      <c r="J4" s="982"/>
      <c r="K4" s="982"/>
      <c r="L4" s="982"/>
      <c r="M4" s="982"/>
      <c r="N4" s="982"/>
      <c r="O4" s="982"/>
      <c r="P4" s="982"/>
      <c r="Q4" s="982"/>
      <c r="R4" s="982"/>
      <c r="S4" s="982"/>
      <c r="T4" s="982"/>
      <c r="U4" s="982"/>
      <c r="V4" s="982"/>
      <c r="W4" s="989"/>
      <c r="X4" s="989"/>
      <c r="Y4" s="989"/>
      <c r="Z4" s="982"/>
      <c r="AA4" s="989"/>
      <c r="AB4" s="982"/>
      <c r="AC4" s="982"/>
      <c r="AD4" s="982"/>
    </row>
    <row r="5" spans="8:8" ht="11.1" customHeight="1">
      <c r="A5" s="979" t="s">
        <v>823</v>
      </c>
      <c r="B5" s="990">
        <v>33.59</v>
      </c>
      <c r="C5" s="990">
        <v>40.466</v>
      </c>
      <c r="D5" s="990">
        <v>41.444</v>
      </c>
      <c r="E5" s="990">
        <v>61.369</v>
      </c>
      <c r="F5" s="990">
        <v>53.503</v>
      </c>
      <c r="G5" s="990">
        <v>71.208</v>
      </c>
      <c r="H5" s="990">
        <v>60.666</v>
      </c>
      <c r="I5" s="990">
        <v>60.922</v>
      </c>
      <c r="J5" s="990">
        <v>70.739</v>
      </c>
      <c r="K5" s="990">
        <v>76.332</v>
      </c>
      <c r="L5" s="990">
        <v>75.515</v>
      </c>
      <c r="M5" s="990">
        <v>76.194</v>
      </c>
      <c r="N5" s="990">
        <v>77.163</v>
      </c>
      <c r="O5" s="990">
        <v>80.5</v>
      </c>
      <c r="P5" s="990">
        <v>59.425</v>
      </c>
      <c r="Q5" s="990">
        <v>92.364</v>
      </c>
      <c r="R5" s="990">
        <v>105.188</v>
      </c>
      <c r="S5" s="990">
        <v>88.11</v>
      </c>
      <c r="T5" s="990">
        <v>91.908</v>
      </c>
      <c r="U5" s="990">
        <v>87.026</v>
      </c>
      <c r="V5" s="990">
        <v>75.1</v>
      </c>
      <c r="W5" s="990">
        <v>85.0</v>
      </c>
      <c r="X5" s="990">
        <v>85.0</v>
      </c>
      <c r="Y5" s="990">
        <v>95.0</v>
      </c>
      <c r="Z5" s="990">
        <v>96.0</v>
      </c>
      <c r="AA5" s="991">
        <v>95.0</v>
      </c>
      <c r="AB5" s="994">
        <v>-0.013120446265938</v>
      </c>
      <c r="AC5" s="992">
        <v>0.0491321701657692</v>
      </c>
      <c r="AD5" s="992">
        <v>0.104779366253943</v>
      </c>
      <c r="AF5" s="1010">
        <v>70000.0</v>
      </c>
      <c r="AG5" s="1011">
        <v>0.200284518464516</v>
      </c>
      <c r="AH5" s="1010">
        <v>736.842105263158</v>
      </c>
    </row>
    <row r="6" spans="8:8" ht="11.1" customHeight="1">
      <c r="A6" s="979" t="s">
        <v>94</v>
      </c>
      <c r="B6" s="990">
        <v>25.0</v>
      </c>
      <c r="C6" s="990">
        <v>25.0</v>
      </c>
      <c r="D6" s="990">
        <v>25.0</v>
      </c>
      <c r="E6" s="990">
        <v>25.0</v>
      </c>
      <c r="F6" s="990">
        <v>25.0</v>
      </c>
      <c r="G6" s="990">
        <v>25.0</v>
      </c>
      <c r="H6" s="990">
        <v>35.0</v>
      </c>
      <c r="I6" s="990">
        <v>25.0</v>
      </c>
      <c r="J6" s="990">
        <v>25.0</v>
      </c>
      <c r="K6" s="990">
        <v>28.0</v>
      </c>
      <c r="L6" s="990">
        <v>28.0</v>
      </c>
      <c r="M6" s="990">
        <v>28.0</v>
      </c>
      <c r="N6" s="990">
        <v>28.0</v>
      </c>
      <c r="O6" s="990">
        <v>27.0</v>
      </c>
      <c r="P6" s="990">
        <v>15.0</v>
      </c>
      <c r="Q6" s="990">
        <v>20.0</v>
      </c>
      <c r="R6" s="990">
        <v>25.0</v>
      </c>
      <c r="S6" s="990">
        <v>24.0</v>
      </c>
      <c r="T6" s="990">
        <v>20.0</v>
      </c>
      <c r="U6" s="990">
        <v>30.0</v>
      </c>
      <c r="V6" s="990">
        <v>30.0</v>
      </c>
      <c r="W6" s="990">
        <v>30.0</v>
      </c>
      <c r="X6" s="990">
        <v>40.0</v>
      </c>
      <c r="Y6" s="990">
        <v>40.0</v>
      </c>
      <c r="Z6" s="990">
        <v>11.0</v>
      </c>
      <c r="AA6" s="991">
        <v>10.0</v>
      </c>
      <c r="AB6" s="994">
        <v>-0.0933929458519622</v>
      </c>
      <c r="AC6" s="992">
        <v>-0.0305394467282392</v>
      </c>
      <c r="AD6" s="992">
        <v>0.0110294069740993</v>
      </c>
      <c r="AF6" s="1010" t="s">
        <v>114</v>
      </c>
      <c r="AG6" s="1012" t="s">
        <v>114</v>
      </c>
      <c r="AH6" s="1010" t="s">
        <v>114</v>
      </c>
    </row>
    <row r="7" spans="8:8" ht="11.1" customHeight="1">
      <c r="A7" s="979" t="s">
        <v>177</v>
      </c>
      <c r="B7" s="990">
        <v>204.0</v>
      </c>
      <c r="C7" s="990">
        <v>185.0</v>
      </c>
      <c r="D7" s="990">
        <v>310.0</v>
      </c>
      <c r="E7" s="990">
        <v>224.0</v>
      </c>
      <c r="F7" s="990">
        <v>300.0</v>
      </c>
      <c r="G7" s="990">
        <v>430.0</v>
      </c>
      <c r="H7" s="990">
        <v>450.0</v>
      </c>
      <c r="I7" s="990">
        <v>629.0</v>
      </c>
      <c r="J7" s="990">
        <v>710.0</v>
      </c>
      <c r="K7" s="990">
        <v>700.0</v>
      </c>
      <c r="L7" s="990">
        <v>720.0</v>
      </c>
      <c r="M7" s="990">
        <v>720.0</v>
      </c>
      <c r="N7" s="990">
        <v>800.0</v>
      </c>
      <c r="O7" s="990">
        <v>650.0</v>
      </c>
      <c r="P7" s="990">
        <v>450.0</v>
      </c>
      <c r="Q7" s="990">
        <v>700.0</v>
      </c>
      <c r="R7" s="990">
        <v>800.0</v>
      </c>
      <c r="S7" s="990">
        <v>820.0</v>
      </c>
      <c r="T7" s="990">
        <v>750.0</v>
      </c>
      <c r="U7" s="990">
        <v>780.0</v>
      </c>
      <c r="V7" s="990">
        <v>780.0</v>
      </c>
      <c r="W7" s="990">
        <v>780.0</v>
      </c>
      <c r="X7" s="990">
        <v>625.0</v>
      </c>
      <c r="Y7" s="990">
        <v>630.0</v>
      </c>
      <c r="Z7" s="990">
        <v>700.0</v>
      </c>
      <c r="AA7" s="991">
        <v>650.0</v>
      </c>
      <c r="AB7" s="994">
        <v>-0.0739656518345043</v>
      </c>
      <c r="AC7" s="992">
        <v>0.0451738918191427</v>
      </c>
      <c r="AD7" s="992">
        <v>0.716911453316454</v>
      </c>
      <c r="AF7" s="1010">
        <v>73000.0</v>
      </c>
      <c r="AG7" s="1011">
        <v>0.208868140684424</v>
      </c>
      <c r="AH7" s="1010">
        <v>112.307692307692</v>
      </c>
    </row>
    <row r="8" spans="8:8" ht="11.1" customHeight="1">
      <c r="A8" s="979" t="s">
        <v>824</v>
      </c>
      <c r="B8" s="990">
        <v>136.263</v>
      </c>
      <c r="C8" s="990">
        <v>117.761</v>
      </c>
      <c r="D8" s="990">
        <v>111.518</v>
      </c>
      <c r="E8" s="990">
        <v>135.668</v>
      </c>
      <c r="F8" s="990">
        <v>108.826</v>
      </c>
      <c r="G8" s="990">
        <v>124.79</v>
      </c>
      <c r="H8" s="990">
        <v>105.814</v>
      </c>
      <c r="I8" s="990">
        <v>106.06</v>
      </c>
      <c r="J8" s="990">
        <v>87.207</v>
      </c>
      <c r="K8" s="990">
        <v>108.15</v>
      </c>
      <c r="L8" s="990">
        <v>125.651</v>
      </c>
      <c r="M8" s="990">
        <v>162.293</v>
      </c>
      <c r="N8" s="990">
        <v>170.813</v>
      </c>
      <c r="O8" s="990">
        <v>117.767</v>
      </c>
      <c r="P8" s="990">
        <v>124.625</v>
      </c>
      <c r="Q8" s="990">
        <v>115.697</v>
      </c>
      <c r="R8" s="990">
        <v>153.339</v>
      </c>
      <c r="S8" s="990">
        <v>134.735</v>
      </c>
      <c r="T8" s="990">
        <v>146.39</v>
      </c>
      <c r="U8" s="990">
        <v>116.712</v>
      </c>
      <c r="V8" s="990">
        <v>134.568</v>
      </c>
      <c r="W8" s="990">
        <v>122.437</v>
      </c>
      <c r="X8" s="990">
        <v>35.0</v>
      </c>
      <c r="Y8" s="990">
        <v>35.0</v>
      </c>
      <c r="Z8" s="990">
        <v>35.0</v>
      </c>
      <c r="AA8" s="991">
        <v>34.0</v>
      </c>
      <c r="AB8" s="992">
        <v>-0.0312256049960968</v>
      </c>
      <c r="AC8" s="992">
        <v>-0.119262907224864</v>
      </c>
      <c r="AD8" s="992">
        <v>0.0374999837119376</v>
      </c>
      <c r="AF8" s="1010">
        <v>8000.0</v>
      </c>
      <c r="AG8" s="1011">
        <v>0.0228896592530875</v>
      </c>
      <c r="AH8" s="1010">
        <v>235.294117647059</v>
      </c>
    </row>
    <row r="9" spans="8:8" ht="11.1" customHeight="1">
      <c r="A9" s="979" t="s">
        <v>807</v>
      </c>
      <c r="B9" s="990">
        <v>16.119</v>
      </c>
      <c r="C9" s="990">
        <v>12.134</v>
      </c>
      <c r="D9" s="990">
        <v>14.107</v>
      </c>
      <c r="E9" s="990">
        <v>20.629</v>
      </c>
      <c r="F9" s="990">
        <v>16.137</v>
      </c>
      <c r="G9" s="990">
        <v>40.328</v>
      </c>
      <c r="H9" s="990">
        <v>2.013</v>
      </c>
      <c r="I9" s="990">
        <v>2.0</v>
      </c>
      <c r="J9" s="990">
        <v>15.0</v>
      </c>
      <c r="K9" s="990">
        <v>7.77</v>
      </c>
      <c r="L9" s="990">
        <v>6.4</v>
      </c>
      <c r="M9" s="990">
        <v>4.857</v>
      </c>
      <c r="N9" s="990">
        <v>5.351</v>
      </c>
      <c r="O9" s="990">
        <v>4.922</v>
      </c>
      <c r="P9" s="990">
        <v>3.437</v>
      </c>
      <c r="Q9" s="990">
        <v>3.783</v>
      </c>
      <c r="R9" s="990">
        <v>3.573</v>
      </c>
      <c r="S9" s="990">
        <v>2.885</v>
      </c>
      <c r="T9" s="990">
        <v>4.3</v>
      </c>
      <c r="U9" s="990">
        <v>5.316</v>
      </c>
      <c r="V9" s="990">
        <v>8.1</v>
      </c>
      <c r="W9" s="990">
        <v>9.23</v>
      </c>
      <c r="X9" s="990">
        <v>13.342</v>
      </c>
      <c r="Y9" s="990">
        <v>48.056</v>
      </c>
      <c r="Z9" s="990">
        <v>53.5739123173278</v>
      </c>
      <c r="AA9" s="991">
        <v>29.0370604759916</v>
      </c>
      <c r="AB9" s="992">
        <v>-0.45948087431694</v>
      </c>
      <c r="AC9" s="992">
        <v>0.316065132057001</v>
      </c>
      <c r="AD9" s="992">
        <v>0.0320261557321245</v>
      </c>
      <c r="AF9" s="1010">
        <v>26000.0</v>
      </c>
      <c r="AG9" s="1011">
        <v>0.0743913925725345</v>
      </c>
      <c r="AH9" s="1010">
        <v>895.407440484455</v>
      </c>
    </row>
    <row r="10" spans="8:8" ht="11.1" customHeight="1">
      <c r="A10" s="979" t="s">
        <v>95</v>
      </c>
      <c r="B10" s="990">
        <v>34.386</v>
      </c>
      <c r="C10" s="990">
        <v>40.412</v>
      </c>
      <c r="D10" s="990">
        <v>47.981</v>
      </c>
      <c r="E10" s="990">
        <v>43.461</v>
      </c>
      <c r="F10" s="990">
        <v>27.78</v>
      </c>
      <c r="G10" s="990">
        <v>30.33</v>
      </c>
      <c r="H10" s="990">
        <v>21.442</v>
      </c>
      <c r="I10" s="990">
        <v>13.885</v>
      </c>
      <c r="J10" s="990">
        <v>8.73</v>
      </c>
      <c r="K10" s="990">
        <v>14.769</v>
      </c>
      <c r="L10" s="990">
        <v>12.357</v>
      </c>
      <c r="M10" s="990">
        <v>11.773</v>
      </c>
      <c r="N10" s="990">
        <v>9.9</v>
      </c>
      <c r="O10" s="990">
        <v>7.229</v>
      </c>
      <c r="P10" s="990">
        <v>5.105</v>
      </c>
      <c r="Q10" s="990">
        <v>6.628</v>
      </c>
      <c r="R10" s="990">
        <v>7.348</v>
      </c>
      <c r="S10" s="990">
        <v>7.52</v>
      </c>
      <c r="T10" s="990">
        <v>7.024</v>
      </c>
      <c r="U10" s="990">
        <v>9.16</v>
      </c>
      <c r="V10" s="990">
        <v>6.524</v>
      </c>
      <c r="W10" s="990">
        <v>3.839</v>
      </c>
      <c r="X10" s="990">
        <v>1.746</v>
      </c>
      <c r="Y10" s="990">
        <v>4.13</v>
      </c>
      <c r="Z10" s="990">
        <v>1.591</v>
      </c>
      <c r="AA10" s="991">
        <v>1.591</v>
      </c>
      <c r="AB10" s="1007" t="s">
        <v>825</v>
      </c>
      <c r="AC10" s="992">
        <v>-0.1100462378323</v>
      </c>
      <c r="AD10" s="992">
        <v>0.0017547786495792</v>
      </c>
      <c r="AF10" s="1010">
        <v>3100.0</v>
      </c>
      <c r="AG10" s="1011">
        <v>0.00886974296057142</v>
      </c>
      <c r="AH10" s="1010">
        <v>1948.46008799497</v>
      </c>
    </row>
    <row r="11" spans="8:8" ht="11.1" customHeight="1">
      <c r="A11" s="979" t="s">
        <v>826</v>
      </c>
      <c r="B11" s="990">
        <v>3.019</v>
      </c>
      <c r="C11" s="990">
        <v>3.283</v>
      </c>
      <c r="D11" s="990">
        <v>5.125</v>
      </c>
      <c r="E11" s="990">
        <v>5.889</v>
      </c>
      <c r="F11" s="990">
        <v>4.007</v>
      </c>
      <c r="G11" s="990" t="s">
        <v>114</v>
      </c>
      <c r="H11" s="990" t="s">
        <v>114</v>
      </c>
      <c r="I11" s="990" t="s">
        <v>114</v>
      </c>
      <c r="J11" s="990" t="s">
        <v>114</v>
      </c>
      <c r="K11" s="990" t="s">
        <v>114</v>
      </c>
      <c r="L11" s="990" t="s">
        <v>114</v>
      </c>
      <c r="M11" s="990" t="s">
        <v>114</v>
      </c>
      <c r="N11" s="990" t="s">
        <v>114</v>
      </c>
      <c r="O11" s="990" t="s">
        <v>114</v>
      </c>
      <c r="P11" s="990" t="s">
        <v>114</v>
      </c>
      <c r="Q11" s="990" t="s">
        <v>114</v>
      </c>
      <c r="R11" s="990" t="s">
        <v>114</v>
      </c>
      <c r="S11" s="990" t="s">
        <v>114</v>
      </c>
      <c r="T11" s="990" t="s">
        <v>114</v>
      </c>
      <c r="U11" s="990" t="s">
        <v>114</v>
      </c>
      <c r="V11" s="990" t="s">
        <v>114</v>
      </c>
      <c r="W11" s="990" t="s">
        <v>114</v>
      </c>
      <c r="X11" s="990">
        <v>0.3</v>
      </c>
      <c r="Y11" s="990">
        <v>104.0</v>
      </c>
      <c r="Z11" s="990">
        <v>153.0</v>
      </c>
      <c r="AA11" s="991">
        <v>12.0</v>
      </c>
      <c r="AB11" s="994">
        <v>-0.921782920818601</v>
      </c>
      <c r="AC11" s="994" t="s">
        <v>114</v>
      </c>
      <c r="AD11" s="992">
        <v>0.0132352883689191</v>
      </c>
      <c r="AF11" s="1010">
        <v>25000.0</v>
      </c>
      <c r="AG11" s="1011">
        <v>0.0715301851658985</v>
      </c>
      <c r="AH11" s="1010">
        <v>2083.33333333333</v>
      </c>
    </row>
    <row r="12" spans="8:8" ht="11.1" customHeight="1">
      <c r="A12" s="979" t="s">
        <v>132</v>
      </c>
      <c r="B12" s="990">
        <v>2.558</v>
      </c>
      <c r="C12" s="990">
        <v>7.065</v>
      </c>
      <c r="D12" s="990">
        <v>7.713</v>
      </c>
      <c r="E12" s="990">
        <v>8.271</v>
      </c>
      <c r="F12" s="990">
        <v>7.339</v>
      </c>
      <c r="G12" s="990">
        <v>8.392</v>
      </c>
      <c r="H12" s="990">
        <v>9.07</v>
      </c>
      <c r="I12" s="990">
        <v>8.6</v>
      </c>
      <c r="J12" s="990">
        <v>1.0</v>
      </c>
      <c r="K12" s="990">
        <v>6.0</v>
      </c>
      <c r="L12" s="990">
        <v>9.0</v>
      </c>
      <c r="M12" s="990">
        <v>9.0</v>
      </c>
      <c r="N12" s="990">
        <v>3.0</v>
      </c>
      <c r="O12" s="990">
        <v>4.1</v>
      </c>
      <c r="P12" s="990">
        <v>4.562</v>
      </c>
      <c r="Q12" s="990">
        <v>6.27</v>
      </c>
      <c r="R12" s="990">
        <v>7.789</v>
      </c>
      <c r="S12" s="990">
        <v>6.992</v>
      </c>
      <c r="T12" s="990">
        <v>6.207</v>
      </c>
      <c r="U12" s="990">
        <v>8.266</v>
      </c>
      <c r="V12" s="990">
        <v>9.185</v>
      </c>
      <c r="W12" s="990">
        <v>9.6</v>
      </c>
      <c r="X12" s="990">
        <v>9.6</v>
      </c>
      <c r="Y12" s="990">
        <v>12.0</v>
      </c>
      <c r="Z12" s="990">
        <v>16.0</v>
      </c>
      <c r="AA12" s="991">
        <v>15.0</v>
      </c>
      <c r="AB12" s="994">
        <v>-0.0650614754098361</v>
      </c>
      <c r="AC12" s="994">
        <v>0.13369562369556</v>
      </c>
      <c r="AD12" s="992">
        <v>0.0165441104611489</v>
      </c>
      <c r="AF12" s="1010">
        <v>600.0</v>
      </c>
      <c r="AG12" s="1011">
        <v>0.00171672444398156</v>
      </c>
      <c r="AH12" s="1010">
        <v>40.0</v>
      </c>
    </row>
    <row r="13" spans="8:8" ht="11.1" customHeight="1">
      <c r="A13" s="979" t="s">
        <v>149</v>
      </c>
      <c r="B13" s="990">
        <v>13.7</v>
      </c>
      <c r="C13" s="990">
        <v>13.928</v>
      </c>
      <c r="D13" s="990">
        <v>14.275</v>
      </c>
      <c r="E13" s="990">
        <v>6.0</v>
      </c>
      <c r="F13" s="990">
        <v>15.67</v>
      </c>
      <c r="G13" s="990">
        <v>20.125</v>
      </c>
      <c r="H13" s="990">
        <v>16.563</v>
      </c>
      <c r="I13" s="990">
        <v>14.241</v>
      </c>
      <c r="J13" s="990">
        <v>12.78</v>
      </c>
      <c r="K13" s="990">
        <v>13.55</v>
      </c>
      <c r="L13" s="990">
        <v>14.0</v>
      </c>
      <c r="M13" s="990">
        <v>14.0</v>
      </c>
      <c r="N13" s="990">
        <v>14.0</v>
      </c>
      <c r="O13" s="990">
        <v>14.0</v>
      </c>
      <c r="P13" s="990">
        <v>14.0</v>
      </c>
      <c r="Q13" s="990">
        <v>7.7</v>
      </c>
      <c r="R13" s="990">
        <v>20.7</v>
      </c>
      <c r="S13" s="990">
        <v>14.3</v>
      </c>
      <c r="T13" s="990">
        <v>20.2</v>
      </c>
      <c r="U13" s="990">
        <v>17.6</v>
      </c>
      <c r="V13" s="990">
        <v>15.9</v>
      </c>
      <c r="W13" s="990">
        <v>19.4</v>
      </c>
      <c r="X13" s="990">
        <v>19.5</v>
      </c>
      <c r="Y13" s="990">
        <v>11.9</v>
      </c>
      <c r="Z13" s="990">
        <v>17.5</v>
      </c>
      <c r="AA13" s="991">
        <v>17.5</v>
      </c>
      <c r="AB13" s="1007" t="s">
        <v>825</v>
      </c>
      <c r="AC13" s="992">
        <v>0.0225651825635729</v>
      </c>
      <c r="AD13" s="992">
        <v>0.0193014622046737</v>
      </c>
      <c r="AF13" s="1010">
        <v>25702.8</v>
      </c>
      <c r="AG13" s="1011">
        <v>0.0735410417312823</v>
      </c>
      <c r="AH13" s="1010">
        <v>1468.73142857143</v>
      </c>
    </row>
    <row r="14" spans="8:8" ht="11.1" customHeight="1">
      <c r="A14" s="979" t="s">
        <v>188</v>
      </c>
      <c r="B14" s="990">
        <v>4.825</v>
      </c>
      <c r="C14" s="990">
        <v>5.645</v>
      </c>
      <c r="D14" s="990">
        <v>5.4</v>
      </c>
      <c r="E14" s="990">
        <v>5.91</v>
      </c>
      <c r="F14" s="990">
        <v>4.592</v>
      </c>
      <c r="G14" s="990">
        <v>5.902</v>
      </c>
      <c r="H14" s="990">
        <v>6.585</v>
      </c>
      <c r="I14" s="990">
        <v>3.619</v>
      </c>
      <c r="J14" s="990">
        <v>3.387</v>
      </c>
      <c r="K14" s="990">
        <v>5.374</v>
      </c>
      <c r="L14" s="990">
        <v>4.37</v>
      </c>
      <c r="M14" s="990">
        <v>5.756</v>
      </c>
      <c r="N14" s="990">
        <v>9.593</v>
      </c>
      <c r="O14" s="990">
        <v>6.615</v>
      </c>
      <c r="P14" s="990">
        <v>3.171</v>
      </c>
      <c r="Q14" s="990">
        <v>3.437</v>
      </c>
      <c r="R14" s="990">
        <v>3.357</v>
      </c>
      <c r="S14" s="990">
        <v>4.173</v>
      </c>
      <c r="T14" s="990">
        <v>3.143</v>
      </c>
      <c r="U14" s="990">
        <v>4.0</v>
      </c>
      <c r="V14" s="990">
        <v>4.212</v>
      </c>
      <c r="W14" s="990">
        <v>4.0</v>
      </c>
      <c r="X14" s="990">
        <v>3.5</v>
      </c>
      <c r="Y14" s="990">
        <v>4.0</v>
      </c>
      <c r="Z14" s="990">
        <v>4.0</v>
      </c>
      <c r="AA14" s="991">
        <v>3.5</v>
      </c>
      <c r="AB14" s="994">
        <v>-0.127390710382514</v>
      </c>
      <c r="AC14" s="992">
        <v>0.0234965307883137</v>
      </c>
      <c r="AD14" s="992">
        <v>0.00386029244093475</v>
      </c>
      <c r="AF14" s="1010">
        <v>1500.0</v>
      </c>
      <c r="AG14" s="1012">
        <v>0.00429181110995391</v>
      </c>
      <c r="AH14" s="1010">
        <v>428.571428571429</v>
      </c>
    </row>
    <row r="15" spans="8:8" ht="11.1" customHeight="1">
      <c r="A15" s="979" t="s">
        <v>141</v>
      </c>
      <c r="B15" s="990">
        <v>5.0</v>
      </c>
      <c r="C15" s="990">
        <v>5.0</v>
      </c>
      <c r="D15" s="990">
        <v>5.0</v>
      </c>
      <c r="E15" s="990">
        <v>5.0</v>
      </c>
      <c r="F15" s="990">
        <v>5.0</v>
      </c>
      <c r="G15" s="990">
        <v>0.0</v>
      </c>
      <c r="H15" s="990">
        <v>0.0</v>
      </c>
      <c r="I15" s="990">
        <v>0.0</v>
      </c>
      <c r="J15" s="990">
        <v>0.0</v>
      </c>
      <c r="K15" s="990">
        <v>0.028</v>
      </c>
      <c r="L15" s="990">
        <v>0.0</v>
      </c>
      <c r="M15" s="990">
        <v>0.0</v>
      </c>
      <c r="N15" s="990">
        <v>0.0</v>
      </c>
      <c r="O15" s="990">
        <v>3.236</v>
      </c>
      <c r="P15" s="990">
        <v>2.4</v>
      </c>
      <c r="Q15" s="990">
        <v>0.0</v>
      </c>
      <c r="R15" s="990">
        <v>5.25</v>
      </c>
      <c r="S15" s="990">
        <v>31.5</v>
      </c>
      <c r="T15" s="990">
        <v>28.74</v>
      </c>
      <c r="U15" s="990">
        <v>3.85</v>
      </c>
      <c r="V15" s="990">
        <v>0.0</v>
      </c>
      <c r="W15" s="990">
        <v>0.0</v>
      </c>
      <c r="X15" s="990">
        <v>0.0</v>
      </c>
      <c r="Y15" s="990">
        <v>16.752</v>
      </c>
      <c r="Z15" s="990">
        <v>9.99</v>
      </c>
      <c r="AA15" s="991">
        <v>9.99</v>
      </c>
      <c r="AB15" s="1007" t="s">
        <v>825</v>
      </c>
      <c r="AC15" s="992">
        <v>0.153281763335248</v>
      </c>
      <c r="AD15" s="992">
        <v>0.0110183775671252</v>
      </c>
      <c r="AF15" s="1010">
        <v>90000.0</v>
      </c>
      <c r="AG15" s="1012">
        <v>0.257508666597235</v>
      </c>
      <c r="AH15" s="1010">
        <v>9009.00900900901</v>
      </c>
    </row>
    <row r="16" spans="8:8" ht="11.1" customHeight="1">
      <c r="A16" s="979" t="s">
        <v>142</v>
      </c>
      <c r="B16" s="990">
        <v>8.757</v>
      </c>
      <c r="C16" s="990">
        <v>5.367</v>
      </c>
      <c r="D16" s="990">
        <v>4.289</v>
      </c>
      <c r="E16" s="990">
        <v>5.104</v>
      </c>
      <c r="F16" s="990">
        <v>7.461</v>
      </c>
      <c r="G16" s="990">
        <v>7.431</v>
      </c>
      <c r="H16" s="990">
        <v>6.4</v>
      </c>
      <c r="I16" s="990">
        <v>9.4</v>
      </c>
      <c r="J16" s="990">
        <v>11.0</v>
      </c>
      <c r="K16" s="990">
        <v>10.96</v>
      </c>
      <c r="L16" s="990">
        <v>10.4</v>
      </c>
      <c r="M16" s="990">
        <v>10.7</v>
      </c>
      <c r="N16" s="990">
        <v>10.6</v>
      </c>
      <c r="O16" s="990">
        <v>11.3</v>
      </c>
      <c r="P16" s="990">
        <v>4.3</v>
      </c>
      <c r="Q16" s="990">
        <v>2.8</v>
      </c>
      <c r="R16" s="990">
        <v>0.6</v>
      </c>
      <c r="S16" s="990">
        <v>4.6</v>
      </c>
      <c r="T16" s="990">
        <v>6.9</v>
      </c>
      <c r="U16" s="990">
        <v>13.8</v>
      </c>
      <c r="V16" s="990">
        <v>14.5</v>
      </c>
      <c r="W16" s="990">
        <v>14.63</v>
      </c>
      <c r="X16" s="990">
        <v>14.855</v>
      </c>
      <c r="Y16" s="990">
        <v>15.0</v>
      </c>
      <c r="Z16" s="990">
        <v>15.0</v>
      </c>
      <c r="AA16" s="991">
        <v>15.0</v>
      </c>
      <c r="AB16" s="1007" t="s">
        <v>825</v>
      </c>
      <c r="AC16" s="992">
        <v>0.133084452202372</v>
      </c>
      <c r="AD16" s="992">
        <v>0.0165441104611489</v>
      </c>
      <c r="AF16" s="1010" t="s">
        <v>114</v>
      </c>
      <c r="AG16" s="1012" t="s">
        <v>114</v>
      </c>
      <c r="AH16" s="1010" t="s">
        <v>114</v>
      </c>
    </row>
    <row r="17" spans="8:8" ht="11.1" customHeight="1">
      <c r="A17" s="979" t="s">
        <v>827</v>
      </c>
      <c r="B17" s="990">
        <v>100.15</v>
      </c>
      <c r="C17" s="990">
        <v>103.674</v>
      </c>
      <c r="D17" s="990">
        <v>106.096</v>
      </c>
      <c r="E17" s="990">
        <v>93.164</v>
      </c>
      <c r="F17" s="990">
        <v>75.007</v>
      </c>
      <c r="G17" s="990">
        <v>72.785</v>
      </c>
      <c r="H17" s="990">
        <v>59.651</v>
      </c>
      <c r="I17" s="990">
        <v>56.379</v>
      </c>
      <c r="J17" s="990">
        <v>45.583</v>
      </c>
      <c r="K17" s="990">
        <v>50.029</v>
      </c>
      <c r="L17" s="990">
        <v>43.335</v>
      </c>
      <c r="M17" s="990">
        <v>42.516</v>
      </c>
      <c r="N17" s="990">
        <v>39.33</v>
      </c>
      <c r="O17" s="990">
        <v>38.517</v>
      </c>
      <c r="P17" s="990">
        <v>53.961</v>
      </c>
      <c r="Q17" s="990">
        <v>22.404</v>
      </c>
      <c r="R17" s="990">
        <v>19.193</v>
      </c>
      <c r="S17" s="990">
        <v>17.24</v>
      </c>
      <c r="T17" s="990">
        <v>20.657</v>
      </c>
      <c r="U17" s="990">
        <v>31.946</v>
      </c>
      <c r="V17" s="990">
        <v>20.587</v>
      </c>
      <c r="W17" s="990">
        <v>18.012</v>
      </c>
      <c r="X17" s="990">
        <v>14.872</v>
      </c>
      <c r="Y17" s="990">
        <v>17.652</v>
      </c>
      <c r="Z17" s="990">
        <v>15.549</v>
      </c>
      <c r="AA17" s="991">
        <v>14.049</v>
      </c>
      <c r="AB17" s="994">
        <v>-0.0989378896328793</v>
      </c>
      <c r="AC17" s="992">
        <v>-0.116996861084519</v>
      </c>
      <c r="AD17" s="992">
        <v>0.0154952138579121</v>
      </c>
      <c r="AF17" s="1010">
        <v>26600.0</v>
      </c>
      <c r="AG17" s="1012">
        <v>0.076108117016516</v>
      </c>
      <c r="AH17" s="1010">
        <v>1893.37319382162</v>
      </c>
    </row>
    <row r="18" spans="8:8" ht="11.1" customHeight="1">
      <c r="A18" s="996" t="s">
        <v>194</v>
      </c>
      <c r="B18" s="997">
        <v>587.367</v>
      </c>
      <c r="C18" s="997">
        <v>564.735</v>
      </c>
      <c r="D18" s="997">
        <v>697.948</v>
      </c>
      <c r="E18" s="997">
        <v>639.465</v>
      </c>
      <c r="F18" s="997">
        <v>650.322</v>
      </c>
      <c r="G18" s="997">
        <v>836.291</v>
      </c>
      <c r="H18" s="997">
        <v>773.204</v>
      </c>
      <c r="I18" s="997">
        <v>929.106</v>
      </c>
      <c r="J18" s="997">
        <v>990.426</v>
      </c>
      <c r="K18" s="997">
        <v>1020.962</v>
      </c>
      <c r="L18" s="997">
        <v>1049.028</v>
      </c>
      <c r="M18" s="997">
        <v>1085.089</v>
      </c>
      <c r="N18" s="997">
        <v>1167.75</v>
      </c>
      <c r="O18" s="997">
        <v>965.186</v>
      </c>
      <c r="P18" s="997">
        <v>739.986</v>
      </c>
      <c r="Q18" s="997">
        <v>981.083</v>
      </c>
      <c r="R18" s="997">
        <v>1151.337</v>
      </c>
      <c r="S18" s="997">
        <v>1156.055</v>
      </c>
      <c r="T18" s="997">
        <v>1105.469</v>
      </c>
      <c r="U18" s="997">
        <v>1107.676</v>
      </c>
      <c r="V18" s="997">
        <v>1098.676</v>
      </c>
      <c r="W18" s="997">
        <v>1096.148</v>
      </c>
      <c r="X18" s="997">
        <v>862.715</v>
      </c>
      <c r="Y18" s="997">
        <v>1033.49</v>
      </c>
      <c r="Z18" s="997">
        <v>1128.20391231733</v>
      </c>
      <c r="AA18" s="997">
        <v>906.667060475992</v>
      </c>
      <c r="AB18" s="998">
        <v>-0.198558152299688</v>
      </c>
      <c r="AC18" s="998">
        <v>0.0430770974214019</v>
      </c>
      <c r="AD18" s="1013">
        <v>1.0</v>
      </c>
      <c r="AE18" s="999"/>
      <c r="AF18" s="1000">
        <v>349502.8</v>
      </c>
      <c r="AG18" s="1013">
        <v>1.0</v>
      </c>
      <c r="AH18" s="1000">
        <v>385.480861978723</v>
      </c>
    </row>
    <row r="19" spans="8:8" ht="11.1" customHeight="1">
      <c r="P19" s="1001"/>
      <c r="Q19" s="1001"/>
      <c r="R19" s="1001"/>
      <c r="S19" s="1001"/>
      <c r="T19" s="1001"/>
      <c r="U19" s="1002"/>
      <c r="V19" s="1002"/>
      <c r="W19" s="1001"/>
      <c r="X19" s="1001"/>
      <c r="Y19" s="1001"/>
      <c r="Z19" s="1001"/>
      <c r="AH19" s="967"/>
    </row>
    <row r="20" spans="8:8">
      <c r="A20" s="979" t="s">
        <v>811</v>
      </c>
      <c r="P20" s="1001"/>
      <c r="Q20" s="1001"/>
      <c r="R20" s="1001"/>
      <c r="S20" s="1001"/>
      <c r="T20" s="1001"/>
      <c r="U20" s="1002"/>
      <c r="V20" s="1002"/>
      <c r="W20" s="1001"/>
      <c r="X20" s="1001"/>
      <c r="Y20" s="1001"/>
      <c r="Z20" s="1001"/>
      <c r="AH20" s="967"/>
    </row>
    <row r="21" spans="8:8" s="556" customFormat="1" customHeight="1">
      <c r="A21" s="582" t="s">
        <v>828</v>
      </c>
      <c r="AA21" s="576"/>
    </row>
    <row r="22" spans="8:8" s="556" ht="13.35" customFormat="1" customHeight="1">
      <c r="A22" s="582" t="s">
        <v>829</v>
      </c>
      <c r="AA22" s="576"/>
    </row>
    <row r="23" spans="8:8" s="556" ht="11.45" customFormat="1" customHeight="1">
      <c r="A23" s="582" t="s">
        <v>830</v>
      </c>
      <c r="AA23" s="576"/>
    </row>
    <row r="24" spans="8:8" s="556" ht="13.8" customFormat="1">
      <c r="A24" s="582" t="s">
        <v>831</v>
      </c>
      <c r="AA24" s="576"/>
    </row>
    <row r="25" spans="8:8" s="556" ht="13.8" customFormat="1">
      <c r="A25" s="1003" t="s">
        <v>815</v>
      </c>
      <c r="AA25" s="576"/>
    </row>
    <row r="26" spans="8:8" s="556" ht="13.8" customFormat="1">
      <c r="AA26" s="576"/>
    </row>
    <row r="27" spans="8:8" s="556" ht="13.8" customFormat="1">
      <c r="AA27" s="576"/>
    </row>
    <row r="28" spans="8:8" s="556" ht="13.8" customFormat="1">
      <c r="AA28" s="576"/>
    </row>
    <row r="29" spans="8:8" s="556" ht="13.8" customFormat="1">
      <c r="AA29" s="576"/>
    </row>
    <row r="30" spans="8:8" s="556" ht="13.8" customFormat="1">
      <c r="AA30" s="576"/>
    </row>
    <row r="31" spans="8:8" s="556" ht="13.8" customFormat="1">
      <c r="AA31" s="576"/>
    </row>
    <row r="32" spans="8:8" s="556" ht="13.8" customFormat="1">
      <c r="AA32" s="576"/>
    </row>
    <row r="33" spans="8:8" s="556" ht="13.8" customFormat="1">
      <c r="AA33" s="576"/>
    </row>
    <row r="34" spans="8:8" s="556" ht="13.8" customFormat="1">
      <c r="AA34" s="576"/>
    </row>
    <row r="35" spans="8:8" s="556" ht="13.8" customFormat="1">
      <c r="AA35" s="576"/>
    </row>
    <row r="36" spans="8:8" s="556" ht="13.8" customFormat="1">
      <c r="AA36" s="576"/>
    </row>
    <row r="37" spans="8:8" s="556" ht="13.8" customFormat="1">
      <c r="AA37" s="576"/>
    </row>
    <row r="38" spans="8:8" s="556" ht="13.8" customFormat="1">
      <c r="AA38" s="576"/>
    </row>
    <row r="39" spans="8:8" s="556" ht="13.8" customFormat="1">
      <c r="AA39" s="576"/>
    </row>
    <row r="40" spans="8:8" s="556" ht="13.8" customFormat="1">
      <c r="AA40" s="576"/>
    </row>
    <row r="41" spans="8:8" s="556" ht="13.8" customFormat="1">
      <c r="AA41" s="576"/>
    </row>
    <row r="42" spans="8:8" s="556" ht="13.8" customFormat="1">
      <c r="AA42" s="576"/>
    </row>
    <row r="43" spans="8:8" s="556" ht="13.8" customFormat="1">
      <c r="AA43" s="576"/>
    </row>
    <row r="44" spans="8:8" s="556" ht="13.8" customFormat="1">
      <c r="AA44" s="576"/>
    </row>
    <row r="45" spans="8:8" s="556" ht="13.8" customFormat="1">
      <c r="AA45" s="576"/>
    </row>
    <row r="46" spans="8:8" s="556" ht="13.8" customFormat="1">
      <c r="AA46" s="576"/>
    </row>
    <row r="47" spans="8:8" s="556" ht="13.8" customFormat="1">
      <c r="AA47" s="576"/>
    </row>
    <row r="48" spans="8:8" s="556" ht="13.8" customFormat="1">
      <c r="AA48" s="576"/>
    </row>
    <row r="49" spans="8:8" s="556" ht="13.8" customFormat="1">
      <c r="AA49" s="576"/>
    </row>
    <row r="50" spans="8:8" s="556" ht="13.8" customFormat="1">
      <c r="AA50" s="576"/>
    </row>
    <row r="51" spans="8:8" s="556" ht="13.8" customFormat="1">
      <c r="AA51" s="576"/>
    </row>
    <row r="52" spans="8:8" s="556" ht="13.8" customFormat="1">
      <c r="AA52" s="576"/>
    </row>
    <row r="53" spans="8:8" s="556" ht="13.8" customFormat="1">
      <c r="AA53" s="576"/>
    </row>
    <row r="54" spans="8:8" s="556" ht="13.8" customFormat="1">
      <c r="AA54" s="576"/>
    </row>
    <row r="55" spans="8:8" s="556" ht="13.8" customFormat="1">
      <c r="AA55" s="576"/>
    </row>
    <row r="56" spans="8:8" s="556" ht="13.8" customFormat="1">
      <c r="AA56" s="576"/>
    </row>
    <row r="57" spans="8:8" s="556" ht="13.8" customFormat="1">
      <c r="AA57" s="576"/>
    </row>
    <row r="58" spans="8:8" s="556" ht="13.8" customFormat="1">
      <c r="AA58" s="576"/>
    </row>
    <row r="59" spans="8:8" s="556" ht="13.8" customFormat="1">
      <c r="AA59" s="576"/>
    </row>
    <row r="60" spans="8:8" s="556" ht="13.8" customFormat="1">
      <c r="AA60" s="576"/>
    </row>
    <row r="61" spans="8:8" s="556" ht="13.8" customFormat="1">
      <c r="AA61" s="576"/>
    </row>
    <row r="62" spans="8:8" s="556" ht="13.8" customFormat="1">
      <c r="AA62" s="576"/>
    </row>
    <row r="63" spans="8:8" s="556" ht="13.8" customFormat="1">
      <c r="AA63" s="576"/>
    </row>
    <row r="64" spans="8:8" s="556" ht="13.8" customFormat="1">
      <c r="AA64" s="576"/>
    </row>
    <row r="65" spans="8:8" s="556" ht="13.8" customFormat="1">
      <c r="AA65" s="576"/>
    </row>
    <row r="66" spans="8:8" s="556" ht="13.8" customFormat="1">
      <c r="AA66" s="576"/>
    </row>
    <row r="67" spans="8:8" s="556" ht="13.8" customFormat="1">
      <c r="AA67" s="576"/>
    </row>
    <row r="68" spans="8:8" s="556" ht="13.8" customFormat="1">
      <c r="AA68" s="576"/>
    </row>
    <row r="69" spans="8:8" s="556" ht="13.8" customFormat="1">
      <c r="AA69" s="576"/>
    </row>
    <row r="70" spans="8:8" s="556" ht="13.8" customFormat="1">
      <c r="AA70" s="576"/>
    </row>
  </sheetData>
  <mergeCells count="1">
    <mergeCell ref="AB2:AC2"/>
  </mergeCells>
  <conditionalFormatting sqref="AB5:AB7">
    <cfRule type="cellIs" operator="greaterThan" priority="10" dxfId="588">
      <formula>0</formula>
    </cfRule>
    <cfRule type="cellIs" operator="lessThanOrEqual" priority="9" dxfId="589">
      <formula>0</formula>
    </cfRule>
  </conditionalFormatting>
  <conditionalFormatting sqref="AB13">
    <cfRule type="cellIs" operator="lessThanOrEqual" priority="3" dxfId="590">
      <formula>0</formula>
    </cfRule>
    <cfRule type="cellIs" operator="greaterThan" priority="4" dxfId="591">
      <formula>0</formula>
    </cfRule>
  </conditionalFormatting>
  <conditionalFormatting sqref="AB10">
    <cfRule type="cellIs" operator="greaterThan" priority="8" dxfId="592">
      <formula>0</formula>
    </cfRule>
    <cfRule type="cellIs" operator="lessThanOrEqual" priority="7" dxfId="593">
      <formula>0</formula>
    </cfRule>
  </conditionalFormatting>
  <conditionalFormatting sqref="AB4:AD4 AB11:AD12 AC10:AD10 AB8:AD9 AC5:AD7 AB14 AC13:AD17 AB17:AB18">
    <cfRule type="cellIs" operator="greaterThan" priority="12" dxfId="594">
      <formula>0</formula>
    </cfRule>
    <cfRule type="cellIs" operator="lessThanOrEqual" priority="11" dxfId="595">
      <formula>0</formula>
    </cfRule>
  </conditionalFormatting>
  <conditionalFormatting sqref="AB15:AB16">
    <cfRule type="cellIs" operator="greaterThan" priority="2" dxfId="596">
      <formula>0</formula>
    </cfRule>
    <cfRule type="cellIs" operator="lessThanOrEqual" priority="1" dxfId="597">
      <formula>0</formula>
    </cfRule>
  </conditionalFormatting>
  <conditionalFormatting sqref="AC18">
    <cfRule type="cellIs" operator="greaterThan" priority="6" dxfId="598">
      <formula>0</formula>
    </cfRule>
    <cfRule type="cellIs" operator="lessThanOrEqual" priority="5" dxfId="599">
      <formula>0</formula>
    </cfRule>
  </conditionalFormatting>
  <hyperlinks>
    <hyperlink ref="L1" location="Contents!A1" display="Contents"/>
    <hyperlink ref="AJ1" location="Contents!A1" display="Contents"/>
  </hyperlinks>
  <pageMargins left="0.7" right="0.7" top="0.75" bottom="0.75" header="0.3" footer="0.3"/>
</worksheet>
</file>

<file path=xl/worksheets/sheet76.xml><?xml version="1.0" encoding="utf-8"?>
<worksheet xmlns:r="http://schemas.openxmlformats.org/officeDocument/2006/relationships" xmlns="http://schemas.openxmlformats.org/spreadsheetml/2006/main">
  <dimension ref="A1:AK67"/>
  <sheetViews>
    <sheetView workbookViewId="0" showGridLines="0">
      <pane xSplit="1" ySplit="3" topLeftCell="N7" state="frozen" activePane="bottomRight"/>
      <selection pane="bottomRight" activeCell="AJ1" sqref="AJ1"/>
    </sheetView>
  </sheetViews>
  <sheetFormatPr defaultRowHeight="10.2" defaultColWidth="14"/>
  <cols>
    <col min="1" max="1" customWidth="1" width="22.0" style="979"/>
    <col min="2" max="26" customWidth="1" width="7.1640625" style="979"/>
    <col min="27" max="27" customWidth="1" width="7.1640625" style="981"/>
    <col min="28" max="28" customWidth="1" width="12.1640625" style="979"/>
    <col min="29" max="29" customWidth="1" width="8.5" style="979"/>
    <col min="30" max="30" customWidth="1" width="7.1640625" style="979"/>
    <col min="31" max="31" customWidth="1" width="6.1640625" style="979"/>
    <col min="32" max="32" customWidth="1" width="7.8320312" style="979"/>
    <col min="33" max="33" customWidth="1" width="9.0" style="979"/>
    <col min="34" max="34" customWidth="1" width="7.8320312" style="979"/>
    <col min="35" max="35" customWidth="1" width="7.1640625" style="979"/>
    <col min="36" max="16384" customWidth="0" width="14.5" style="979"/>
  </cols>
  <sheetData>
    <row r="1" spans="8:8" ht="13.2">
      <c r="A1" s="980" t="s">
        <v>832</v>
      </c>
      <c r="L1" s="21" t="s">
        <v>89</v>
      </c>
      <c r="AB1" s="982"/>
      <c r="AC1" s="982"/>
      <c r="AD1" s="982"/>
      <c r="AE1" s="982"/>
      <c r="AJ1" s="21" t="s">
        <v>89</v>
      </c>
    </row>
    <row r="2" spans="8:8" ht="12.2" customHeight="1">
      <c r="A2" s="984" t="s">
        <v>802</v>
      </c>
      <c r="AB2" s="559" t="s">
        <v>90</v>
      </c>
      <c r="AC2" s="559"/>
      <c r="AD2" s="559" t="s">
        <v>91</v>
      </c>
      <c r="AE2" s="983"/>
      <c r="AF2" s="983" t="s">
        <v>801</v>
      </c>
      <c r="AG2" s="984"/>
    </row>
    <row r="3" spans="8:8" ht="19.5" customHeight="1">
      <c r="A3" s="979" t="s">
        <v>833</v>
      </c>
      <c r="B3" s="979">
        <v>1995.0</v>
      </c>
      <c r="C3" s="979">
        <v>1996.0</v>
      </c>
      <c r="D3" s="979">
        <v>1997.0</v>
      </c>
      <c r="E3" s="979">
        <v>1998.0</v>
      </c>
      <c r="F3" s="979">
        <v>1999.0</v>
      </c>
      <c r="G3" s="979">
        <v>2000.0</v>
      </c>
      <c r="H3" s="979">
        <v>2001.0</v>
      </c>
      <c r="I3" s="979">
        <v>2002.0</v>
      </c>
      <c r="J3" s="979">
        <v>2003.0</v>
      </c>
      <c r="K3" s="979">
        <v>2004.0</v>
      </c>
      <c r="L3" s="979">
        <v>2005.0</v>
      </c>
      <c r="M3" s="979">
        <v>2006.0</v>
      </c>
      <c r="N3" s="979">
        <v>2007.0</v>
      </c>
      <c r="O3" s="979">
        <v>2008.0</v>
      </c>
      <c r="P3" s="979">
        <v>2009.0</v>
      </c>
      <c r="Q3" s="979">
        <v>2010.0</v>
      </c>
      <c r="R3" s="979">
        <v>2011.0</v>
      </c>
      <c r="S3" s="979">
        <v>2012.0</v>
      </c>
      <c r="T3" s="979">
        <v>2013.0</v>
      </c>
      <c r="U3" s="979">
        <v>2014.0</v>
      </c>
      <c r="V3" s="979">
        <v>2015.0</v>
      </c>
      <c r="W3" s="979">
        <v>2016.0</v>
      </c>
      <c r="X3" s="979">
        <v>2017.0</v>
      </c>
      <c r="Y3" s="979">
        <v>2018.0</v>
      </c>
      <c r="Z3" s="979">
        <v>2019.0</v>
      </c>
      <c r="AA3" s="981">
        <v>2020.0</v>
      </c>
      <c r="AB3" s="559">
        <v>2020.0</v>
      </c>
      <c r="AC3" s="637" t="s">
        <v>93</v>
      </c>
      <c r="AD3" s="559">
        <v>2020.0</v>
      </c>
      <c r="AE3" s="559"/>
      <c r="AF3" s="987" t="s">
        <v>818</v>
      </c>
      <c r="AG3" s="988" t="s">
        <v>91</v>
      </c>
      <c r="AH3" s="982" t="s">
        <v>685</v>
      </c>
    </row>
    <row r="4" spans="8:8" ht="11.1" customHeight="1">
      <c r="B4" s="982"/>
      <c r="C4" s="982"/>
      <c r="D4" s="982"/>
      <c r="E4" s="982"/>
      <c r="F4" s="982"/>
      <c r="G4" s="982"/>
      <c r="H4" s="982"/>
      <c r="I4" s="982"/>
      <c r="J4" s="982"/>
      <c r="K4" s="982"/>
      <c r="L4" s="982"/>
      <c r="M4" s="982"/>
      <c r="N4" s="982"/>
      <c r="O4" s="982"/>
      <c r="P4" s="982"/>
      <c r="Q4" s="982"/>
      <c r="R4" s="982"/>
      <c r="S4" s="982"/>
      <c r="T4" s="982"/>
      <c r="U4" s="982"/>
      <c r="V4" s="989"/>
      <c r="W4" s="989"/>
      <c r="X4" s="989"/>
      <c r="Y4" s="989"/>
      <c r="Z4" s="982"/>
      <c r="AA4" s="989"/>
      <c r="AB4" s="982"/>
      <c r="AC4" s="982"/>
      <c r="AD4" s="982"/>
      <c r="AE4" s="982"/>
    </row>
    <row r="5" spans="8:8" ht="11.1" customHeight="1">
      <c r="A5" s="979" t="s">
        <v>175</v>
      </c>
      <c r="B5" s="990">
        <v>0.11</v>
      </c>
      <c r="C5" s="990" t="s">
        <v>114</v>
      </c>
      <c r="D5" s="990" t="s">
        <v>114</v>
      </c>
      <c r="E5" s="990" t="s">
        <v>114</v>
      </c>
      <c r="F5" s="990" t="s">
        <v>114</v>
      </c>
      <c r="G5" s="990" t="s">
        <v>114</v>
      </c>
      <c r="H5" s="990" t="s">
        <v>114</v>
      </c>
      <c r="I5" s="990" t="s">
        <v>114</v>
      </c>
      <c r="J5" s="990" t="s">
        <v>114</v>
      </c>
      <c r="K5" s="990" t="s">
        <v>114</v>
      </c>
      <c r="L5" s="990" t="s">
        <v>114</v>
      </c>
      <c r="M5" s="990" t="s">
        <v>114</v>
      </c>
      <c r="N5" s="990">
        <v>0.0</v>
      </c>
      <c r="O5" s="990">
        <v>0.0</v>
      </c>
      <c r="P5" s="990">
        <v>0.0</v>
      </c>
      <c r="Q5" s="990">
        <v>0.0</v>
      </c>
      <c r="R5" s="990">
        <v>2.188</v>
      </c>
      <c r="S5" s="990">
        <v>3.222</v>
      </c>
      <c r="T5" s="990">
        <v>1.268</v>
      </c>
      <c r="U5" s="990">
        <v>6.2</v>
      </c>
      <c r="V5" s="990">
        <v>11.907</v>
      </c>
      <c r="W5" s="990">
        <v>13.873</v>
      </c>
      <c r="X5" s="990">
        <v>17.263</v>
      </c>
      <c r="Y5" s="990">
        <v>18.556</v>
      </c>
      <c r="Z5" s="990">
        <v>17.613</v>
      </c>
      <c r="AA5" s="991">
        <v>41.438</v>
      </c>
      <c r="AB5" s="992">
        <v>1.34626590704395</v>
      </c>
      <c r="AC5" s="994" t="s">
        <v>114</v>
      </c>
      <c r="AD5" s="992">
        <v>0.154820438479817</v>
      </c>
      <c r="AE5" s="992"/>
      <c r="AF5" s="993">
        <v>4100.0</v>
      </c>
      <c r="AG5" s="1014">
        <v>0.0330266952361006</v>
      </c>
      <c r="AH5" s="993">
        <v>98.9429991794971</v>
      </c>
    </row>
    <row r="6" spans="8:8" ht="11.1" customHeight="1">
      <c r="A6" s="979" t="s">
        <v>99</v>
      </c>
      <c r="B6" s="990">
        <v>0.103</v>
      </c>
      <c r="C6" s="990" t="s">
        <v>114</v>
      </c>
      <c r="D6" s="990" t="s">
        <v>114</v>
      </c>
      <c r="E6" s="990" t="s">
        <v>114</v>
      </c>
      <c r="F6" s="990" t="s">
        <v>114</v>
      </c>
      <c r="G6" s="990" t="s">
        <v>114</v>
      </c>
      <c r="H6" s="990">
        <v>0.0</v>
      </c>
      <c r="I6" s="990">
        <v>0.0</v>
      </c>
      <c r="J6" s="990">
        <v>0.0</v>
      </c>
      <c r="K6" s="990">
        <v>0.402</v>
      </c>
      <c r="L6" s="990">
        <v>0.527</v>
      </c>
      <c r="M6" s="990">
        <v>0.527</v>
      </c>
      <c r="N6" s="990">
        <v>0.645</v>
      </c>
      <c r="O6" s="990">
        <v>0.46</v>
      </c>
      <c r="P6" s="990">
        <v>0.17</v>
      </c>
      <c r="Q6" s="990">
        <v>0.14</v>
      </c>
      <c r="R6" s="990">
        <v>0.14</v>
      </c>
      <c r="S6" s="990">
        <v>1.62</v>
      </c>
      <c r="T6" s="990">
        <v>0.33</v>
      </c>
      <c r="U6" s="990">
        <v>0.0</v>
      </c>
      <c r="V6" s="990">
        <v>0.88</v>
      </c>
      <c r="W6" s="990">
        <v>2.2</v>
      </c>
      <c r="X6" s="990">
        <v>1.7</v>
      </c>
      <c r="Y6" s="990">
        <v>1.1</v>
      </c>
      <c r="Z6" s="990">
        <v>0.71</v>
      </c>
      <c r="AA6" s="991">
        <v>1.0</v>
      </c>
      <c r="AB6" s="992">
        <v>0.404602478257523</v>
      </c>
      <c r="AC6" s="992">
        <v>0.153668255628334</v>
      </c>
      <c r="AD6" s="992">
        <v>0.00373619476036047</v>
      </c>
      <c r="AE6" s="992"/>
      <c r="AF6" s="993">
        <v>21000.0</v>
      </c>
      <c r="AG6" s="1014">
        <v>0.169161121941003</v>
      </c>
      <c r="AH6" s="993">
        <v>21000.0</v>
      </c>
    </row>
    <row r="7" spans="8:8" ht="11.1" customHeight="1">
      <c r="A7" s="979" t="s">
        <v>177</v>
      </c>
      <c r="B7" s="990">
        <v>48.0</v>
      </c>
      <c r="C7" s="990">
        <v>55.0</v>
      </c>
      <c r="D7" s="990">
        <v>53.0</v>
      </c>
      <c r="E7" s="990">
        <v>60.0</v>
      </c>
      <c r="F7" s="990">
        <v>70.0</v>
      </c>
      <c r="G7" s="990">
        <v>73.0</v>
      </c>
      <c r="H7" s="990">
        <v>80.6</v>
      </c>
      <c r="I7" s="990">
        <v>88.0</v>
      </c>
      <c r="J7" s="990">
        <v>92.0</v>
      </c>
      <c r="K7" s="990">
        <v>98.0</v>
      </c>
      <c r="L7" s="990">
        <v>119.0</v>
      </c>
      <c r="M7" s="990">
        <v>133.0</v>
      </c>
      <c r="N7" s="990">
        <v>120.0</v>
      </c>
      <c r="O7" s="990">
        <v>125.0</v>
      </c>
      <c r="P7" s="990">
        <v>129.0</v>
      </c>
      <c r="Q7" s="990">
        <v>89.2</v>
      </c>
      <c r="R7" s="990">
        <v>93.8</v>
      </c>
      <c r="S7" s="990">
        <v>93.8</v>
      </c>
      <c r="T7" s="990">
        <v>93.8</v>
      </c>
      <c r="U7" s="990">
        <v>105.0</v>
      </c>
      <c r="V7" s="990">
        <v>105.0</v>
      </c>
      <c r="W7" s="990">
        <v>105.0</v>
      </c>
      <c r="X7" s="990">
        <v>105.0</v>
      </c>
      <c r="Y7" s="990">
        <v>120.0</v>
      </c>
      <c r="Z7" s="990">
        <v>132.0</v>
      </c>
      <c r="AA7" s="991">
        <v>140.0</v>
      </c>
      <c r="AB7" s="994">
        <v>0.0577082298393772</v>
      </c>
      <c r="AC7" s="994">
        <v>0.00230159643843741</v>
      </c>
      <c r="AD7" s="992">
        <v>0.523067266450466</v>
      </c>
      <c r="AE7" s="992"/>
      <c r="AF7" s="993">
        <v>44000.0</v>
      </c>
      <c r="AG7" s="1014">
        <v>0.354432826924006</v>
      </c>
      <c r="AH7" s="993">
        <v>314.285714285714</v>
      </c>
    </row>
    <row r="8" spans="8:8" ht="11.1" customHeight="1">
      <c r="A8" s="979" t="s">
        <v>179</v>
      </c>
      <c r="B8" s="990">
        <v>5.0</v>
      </c>
      <c r="C8" s="990">
        <v>5.0</v>
      </c>
      <c r="D8" s="990">
        <v>5.0</v>
      </c>
      <c r="E8" s="990">
        <v>3.2</v>
      </c>
      <c r="F8" s="990">
        <v>1.698</v>
      </c>
      <c r="G8" s="990">
        <v>1.89</v>
      </c>
      <c r="H8" s="990">
        <v>2.651</v>
      </c>
      <c r="I8" s="990">
        <v>2.856</v>
      </c>
      <c r="J8" s="990">
        <v>2.891</v>
      </c>
      <c r="K8" s="990">
        <v>0.149</v>
      </c>
      <c r="L8" s="990">
        <v>0.093</v>
      </c>
      <c r="M8" s="1005">
        <v>0.045</v>
      </c>
      <c r="N8" s="1005">
        <v>0.035</v>
      </c>
      <c r="O8" s="1005">
        <v>0.022</v>
      </c>
      <c r="P8" s="1005">
        <v>0.016</v>
      </c>
      <c r="Q8" s="990" t="s">
        <v>114</v>
      </c>
      <c r="R8" s="990" t="s">
        <v>114</v>
      </c>
      <c r="S8" s="990" t="s">
        <v>114</v>
      </c>
      <c r="T8" s="990">
        <v>0.294600006103516</v>
      </c>
      <c r="U8" s="990">
        <v>1.695</v>
      </c>
      <c r="V8" s="990">
        <v>0.956</v>
      </c>
      <c r="W8" s="990">
        <v>1.5</v>
      </c>
      <c r="X8" s="990">
        <v>1.5</v>
      </c>
      <c r="Y8" s="990">
        <v>2.9</v>
      </c>
      <c r="Z8" s="990">
        <v>3.0</v>
      </c>
      <c r="AA8" s="991">
        <v>3.0</v>
      </c>
      <c r="AB8" s="1007" t="s">
        <v>834</v>
      </c>
      <c r="AC8" s="994">
        <v>0.68771895176352</v>
      </c>
      <c r="AD8" s="992">
        <v>0.0112085842810814</v>
      </c>
      <c r="AE8" s="992"/>
      <c r="AF8" s="993">
        <v>6900.0</v>
      </c>
      <c r="AG8" s="1014">
        <v>0.055581511494901</v>
      </c>
      <c r="AH8" s="993">
        <v>2300.0</v>
      </c>
    </row>
    <row r="9" spans="8:8" ht="11.1" customHeight="1">
      <c r="A9" s="979" t="s">
        <v>807</v>
      </c>
      <c r="B9" s="990" t="s">
        <v>114</v>
      </c>
      <c r="C9" s="990" t="s">
        <v>114</v>
      </c>
      <c r="D9" s="990" t="s">
        <v>114</v>
      </c>
      <c r="E9" s="990" t="s">
        <v>114</v>
      </c>
      <c r="F9" s="990" t="s">
        <v>114</v>
      </c>
      <c r="G9" s="990" t="s">
        <v>114</v>
      </c>
      <c r="H9" s="990" t="s">
        <v>114</v>
      </c>
      <c r="I9" s="990" t="s">
        <v>114</v>
      </c>
      <c r="J9" s="990" t="s">
        <v>114</v>
      </c>
      <c r="K9" s="990" t="s">
        <v>114</v>
      </c>
      <c r="L9" s="990" t="s">
        <v>114</v>
      </c>
      <c r="M9" s="990" t="s">
        <v>114</v>
      </c>
      <c r="N9" s="990" t="s">
        <v>114</v>
      </c>
      <c r="O9" s="990" t="s">
        <v>114</v>
      </c>
      <c r="P9" s="990" t="s">
        <v>114</v>
      </c>
      <c r="Q9" s="990" t="s">
        <v>114</v>
      </c>
      <c r="R9" s="990" t="s">
        <v>114</v>
      </c>
      <c r="S9" s="990" t="s">
        <v>114</v>
      </c>
      <c r="T9" s="990" t="s">
        <v>114</v>
      </c>
      <c r="U9" s="990" t="s">
        <v>114</v>
      </c>
      <c r="V9" s="990" t="s">
        <v>114</v>
      </c>
      <c r="W9" s="990" t="s">
        <v>114</v>
      </c>
      <c r="X9" s="990" t="s">
        <v>114</v>
      </c>
      <c r="Y9" s="990">
        <v>2.0</v>
      </c>
      <c r="Z9" s="990">
        <v>4.0</v>
      </c>
      <c r="AA9" s="991">
        <v>8.0</v>
      </c>
      <c r="AB9" s="994">
        <v>0.994535519125683</v>
      </c>
      <c r="AC9" s="994" t="s">
        <v>114</v>
      </c>
      <c r="AD9" s="992">
        <v>0.0298895580828838</v>
      </c>
      <c r="AE9" s="992"/>
      <c r="AF9" s="993" t="s">
        <v>114</v>
      </c>
      <c r="AG9" s="1014" t="s">
        <v>114</v>
      </c>
      <c r="AH9" s="993" t="s">
        <v>114</v>
      </c>
    </row>
    <row r="10" spans="8:8" ht="11.1" customHeight="1">
      <c r="A10" s="979" t="s">
        <v>149</v>
      </c>
      <c r="B10" s="990">
        <v>1.74</v>
      </c>
      <c r="C10" s="990">
        <v>1.74</v>
      </c>
      <c r="D10" s="990">
        <v>1.74</v>
      </c>
      <c r="E10" s="990">
        <v>1.74</v>
      </c>
      <c r="F10" s="990">
        <v>2.61</v>
      </c>
      <c r="G10" s="990">
        <v>2.61</v>
      </c>
      <c r="H10" s="990">
        <v>3.5316201171875</v>
      </c>
      <c r="I10" s="990">
        <v>2.5801298828125</v>
      </c>
      <c r="J10" s="990">
        <v>1.72259997558594</v>
      </c>
      <c r="K10" s="990">
        <v>2.246919921875</v>
      </c>
      <c r="L10" s="990">
        <v>2.15643994140625</v>
      </c>
      <c r="M10" s="990">
        <v>2.935</v>
      </c>
      <c r="N10" s="990">
        <v>2.711</v>
      </c>
      <c r="O10" s="990">
        <v>2.47</v>
      </c>
      <c r="P10" s="990">
        <v>1.898</v>
      </c>
      <c r="Q10" s="990">
        <v>1.4955</v>
      </c>
      <c r="R10" s="990">
        <v>1.44359997558594</v>
      </c>
      <c r="S10" s="990">
        <v>2.13130004882812</v>
      </c>
      <c r="T10" s="990">
        <v>1.44309997558594</v>
      </c>
      <c r="U10" s="990">
        <v>2.13380004882812</v>
      </c>
      <c r="V10" s="990">
        <v>2.31230004882812</v>
      </c>
      <c r="W10" s="990">
        <v>3.1</v>
      </c>
      <c r="X10" s="990">
        <v>2.5</v>
      </c>
      <c r="Y10" s="990">
        <v>2.6</v>
      </c>
      <c r="Z10" s="990">
        <v>2.6</v>
      </c>
      <c r="AA10" s="991">
        <v>2.6</v>
      </c>
      <c r="AB10" s="1007" t="s">
        <v>834</v>
      </c>
      <c r="AC10" s="994">
        <v>0.0319715248550394</v>
      </c>
      <c r="AD10" s="992">
        <v>0.00971410637693722</v>
      </c>
      <c r="AE10" s="992"/>
      <c r="AF10" s="993">
        <v>20602.0</v>
      </c>
      <c r="AG10" s="1014">
        <v>0.165955115915645</v>
      </c>
      <c r="AH10" s="993">
        <v>7923.84615384615</v>
      </c>
    </row>
    <row r="11" spans="8:8" ht="11.1" customHeight="1">
      <c r="A11" s="979" t="s">
        <v>190</v>
      </c>
      <c r="B11" s="990">
        <v>0.0</v>
      </c>
      <c r="C11" s="990">
        <v>0.0</v>
      </c>
      <c r="D11" s="990">
        <v>0.012</v>
      </c>
      <c r="E11" s="990" t="s">
        <v>114</v>
      </c>
      <c r="F11" s="990" t="s">
        <v>114</v>
      </c>
      <c r="G11" s="990" t="s">
        <v>114</v>
      </c>
      <c r="H11" s="990" t="s">
        <v>114</v>
      </c>
      <c r="I11" s="990" t="s">
        <v>114</v>
      </c>
      <c r="J11" s="990" t="s">
        <v>114</v>
      </c>
      <c r="K11" s="990" t="s">
        <v>114</v>
      </c>
      <c r="L11" s="990" t="s">
        <v>114</v>
      </c>
      <c r="M11" s="990" t="s">
        <v>114</v>
      </c>
      <c r="N11" s="990" t="s">
        <v>114</v>
      </c>
      <c r="O11" s="990" t="s">
        <v>114</v>
      </c>
      <c r="P11" s="990">
        <v>4.0</v>
      </c>
      <c r="Q11" s="990">
        <v>5.6</v>
      </c>
      <c r="R11" s="990">
        <v>3.1</v>
      </c>
      <c r="S11" s="990">
        <v>0.12</v>
      </c>
      <c r="T11" s="990">
        <v>0.13</v>
      </c>
      <c r="U11" s="990">
        <v>1.9</v>
      </c>
      <c r="V11" s="990">
        <v>0.76</v>
      </c>
      <c r="W11" s="990">
        <v>1.6</v>
      </c>
      <c r="X11" s="990">
        <v>1.3</v>
      </c>
      <c r="Y11" s="990">
        <v>1.0</v>
      </c>
      <c r="Z11" s="990">
        <v>1.9</v>
      </c>
      <c r="AA11" s="991">
        <v>2.0</v>
      </c>
      <c r="AB11" s="994">
        <v>0.0497555363819384</v>
      </c>
      <c r="AC11" s="994">
        <v>-0.0717405889544622</v>
      </c>
      <c r="AD11" s="992">
        <v>0.00747238952072094</v>
      </c>
      <c r="AE11" s="992"/>
      <c r="AF11" s="993" t="s">
        <v>114</v>
      </c>
      <c r="AG11" s="1014" t="s">
        <v>114</v>
      </c>
      <c r="AH11" s="993" t="s">
        <v>114</v>
      </c>
    </row>
    <row r="12" spans="8:8" ht="11.1" customHeight="1">
      <c r="A12" s="979" t="s">
        <v>96</v>
      </c>
      <c r="B12" s="990">
        <v>22.2</v>
      </c>
      <c r="C12" s="990">
        <v>20.4</v>
      </c>
      <c r="D12" s="990">
        <v>10.0</v>
      </c>
      <c r="E12" s="990">
        <v>5.0</v>
      </c>
      <c r="F12" s="990" t="s">
        <v>114</v>
      </c>
      <c r="G12" s="990" t="s">
        <v>114</v>
      </c>
      <c r="H12" s="990" t="s">
        <v>114</v>
      </c>
      <c r="I12" s="990" t="s">
        <v>114</v>
      </c>
      <c r="J12" s="990" t="s">
        <v>114</v>
      </c>
      <c r="K12" s="990" t="s">
        <v>114</v>
      </c>
      <c r="L12" s="990" t="s">
        <v>114</v>
      </c>
      <c r="M12" s="990" t="s">
        <v>114</v>
      </c>
      <c r="N12" s="990" t="s">
        <v>114</v>
      </c>
      <c r="O12" s="990">
        <v>0.0</v>
      </c>
      <c r="P12" s="990">
        <v>0.0</v>
      </c>
      <c r="Q12" s="990">
        <v>0.0</v>
      </c>
      <c r="R12" s="990">
        <v>0.0</v>
      </c>
      <c r="S12" s="990">
        <v>3.0</v>
      </c>
      <c r="T12" s="990">
        <v>5.5</v>
      </c>
      <c r="U12" s="990">
        <v>5.4</v>
      </c>
      <c r="V12" s="990">
        <v>5.9</v>
      </c>
      <c r="W12" s="990">
        <v>0.0</v>
      </c>
      <c r="X12" s="990">
        <v>0.0</v>
      </c>
      <c r="Y12" s="990">
        <v>18.0</v>
      </c>
      <c r="Z12" s="990">
        <v>28.0</v>
      </c>
      <c r="AA12" s="991">
        <v>38.0</v>
      </c>
      <c r="AB12" s="992">
        <v>0.353434816549571</v>
      </c>
      <c r="AC12" s="994" t="s">
        <v>114</v>
      </c>
      <c r="AD12" s="992">
        <v>0.141975400893698</v>
      </c>
      <c r="AE12" s="992"/>
      <c r="AF12" s="993">
        <v>1500.0</v>
      </c>
      <c r="AG12" s="1014">
        <v>0.0120829372815002</v>
      </c>
      <c r="AH12" s="1008">
        <v>39.4736842105263</v>
      </c>
    </row>
    <row r="13" spans="8:8" ht="11.1" customHeight="1">
      <c r="A13" s="979" t="s">
        <v>835</v>
      </c>
      <c r="B13" s="990">
        <v>0.588</v>
      </c>
      <c r="C13" s="990">
        <v>0.47</v>
      </c>
      <c r="D13" s="990">
        <v>0.538</v>
      </c>
      <c r="E13" s="990">
        <v>0.402</v>
      </c>
      <c r="F13" s="990">
        <v>0.745</v>
      </c>
      <c r="G13" s="990">
        <v>0.446</v>
      </c>
      <c r="H13" s="990">
        <v>0.351</v>
      </c>
      <c r="I13" s="990">
        <v>0.24</v>
      </c>
      <c r="J13" s="990">
        <v>0.36</v>
      </c>
      <c r="K13" s="990">
        <v>0.8</v>
      </c>
      <c r="L13" s="990">
        <v>0.15</v>
      </c>
      <c r="M13" s="990">
        <v>0.43</v>
      </c>
      <c r="N13" s="990">
        <v>0.38</v>
      </c>
      <c r="O13" s="990">
        <v>0.12</v>
      </c>
      <c r="P13" s="990">
        <v>0.013</v>
      </c>
      <c r="Q13" s="990">
        <v>0.55</v>
      </c>
      <c r="R13" s="990">
        <v>0.61</v>
      </c>
      <c r="S13" s="990">
        <v>0.3</v>
      </c>
      <c r="T13" s="990">
        <v>0.28</v>
      </c>
      <c r="U13" s="990">
        <v>0.24</v>
      </c>
      <c r="V13" s="990">
        <v>0.56</v>
      </c>
      <c r="W13" s="990">
        <v>2.096</v>
      </c>
      <c r="X13" s="990">
        <v>0.552</v>
      </c>
      <c r="Y13" s="990">
        <v>21.006</v>
      </c>
      <c r="Z13" s="990">
        <v>26.614</v>
      </c>
      <c r="AA13" s="991">
        <v>31.614</v>
      </c>
      <c r="AB13" s="994">
        <v>0.184625496010358</v>
      </c>
      <c r="AC13" s="994">
        <v>1.14346639963259</v>
      </c>
      <c r="AD13" s="992">
        <v>0.118116061154036</v>
      </c>
      <c r="AE13" s="992"/>
      <c r="AF13" s="993">
        <v>26040.0</v>
      </c>
      <c r="AG13" s="1014">
        <v>0.209759791206844</v>
      </c>
      <c r="AH13" s="1008">
        <v>823.685708863162</v>
      </c>
    </row>
    <row r="14" spans="8:8" ht="11.1" customHeight="1">
      <c r="A14" s="996" t="s">
        <v>194</v>
      </c>
      <c r="B14" s="997">
        <v>77.741</v>
      </c>
      <c r="C14" s="997">
        <v>82.61</v>
      </c>
      <c r="D14" s="997">
        <v>70.29</v>
      </c>
      <c r="E14" s="997">
        <v>70.342</v>
      </c>
      <c r="F14" s="997">
        <v>75.053</v>
      </c>
      <c r="G14" s="997">
        <v>77.946</v>
      </c>
      <c r="H14" s="997">
        <v>87.1336201171875</v>
      </c>
      <c r="I14" s="997">
        <v>93.6761298828125</v>
      </c>
      <c r="J14" s="997">
        <v>96.9735999755859</v>
      </c>
      <c r="K14" s="997">
        <v>101.597919921875</v>
      </c>
      <c r="L14" s="997">
        <v>121.926439941406</v>
      </c>
      <c r="M14" s="997">
        <v>136.937</v>
      </c>
      <c r="N14" s="997">
        <v>123.771</v>
      </c>
      <c r="O14" s="997">
        <v>128.072</v>
      </c>
      <c r="P14" s="997">
        <v>135.097</v>
      </c>
      <c r="Q14" s="997">
        <v>96.9855</v>
      </c>
      <c r="R14" s="997">
        <v>101.281599975586</v>
      </c>
      <c r="S14" s="997">
        <v>104.193300048828</v>
      </c>
      <c r="T14" s="997">
        <v>103.045699981689</v>
      </c>
      <c r="U14" s="997">
        <v>122.568800048828</v>
      </c>
      <c r="V14" s="997">
        <v>128.275300048828</v>
      </c>
      <c r="W14" s="997">
        <v>129.369</v>
      </c>
      <c r="X14" s="997">
        <v>129.815</v>
      </c>
      <c r="Y14" s="997">
        <v>187.162</v>
      </c>
      <c r="Z14" s="997">
        <v>216.437</v>
      </c>
      <c r="AA14" s="997">
        <v>267.652</v>
      </c>
      <c r="AB14" s="998">
        <v>0.233248984150185</v>
      </c>
      <c r="AC14" s="998">
        <v>0.0482589523438433</v>
      </c>
      <c r="AD14" s="998">
        <v>1.0</v>
      </c>
      <c r="AE14" s="1013"/>
      <c r="AF14" s="1000">
        <v>124142.0</v>
      </c>
      <c r="AG14" s="998">
        <v>1.0</v>
      </c>
      <c r="AH14" s="1000">
        <v>463.818689940669</v>
      </c>
    </row>
    <row r="15" spans="8:8" ht="11.1" customHeight="1">
      <c r="P15" s="1001"/>
      <c r="Q15" s="1001"/>
      <c r="R15" s="1001"/>
      <c r="S15" s="1001"/>
      <c r="T15" s="1001"/>
      <c r="U15" s="1002"/>
      <c r="V15" s="1001"/>
      <c r="W15" s="1001"/>
      <c r="X15" s="1001"/>
      <c r="Y15" s="1001"/>
      <c r="Z15" s="1001"/>
      <c r="AH15" s="967"/>
    </row>
    <row r="16" spans="8:8" ht="11.1" customHeight="1">
      <c r="A16" s="979" t="s">
        <v>811</v>
      </c>
      <c r="P16" s="1001"/>
      <c r="Q16" s="1001"/>
      <c r="R16" s="1001"/>
      <c r="S16" s="1001"/>
      <c r="T16" s="1001"/>
      <c r="U16" s="1002"/>
      <c r="V16" s="1001"/>
      <c r="W16" s="1001"/>
      <c r="X16" s="1001"/>
      <c r="Y16" s="1001"/>
      <c r="Z16" s="1001"/>
      <c r="AH16" s="967"/>
    </row>
    <row r="17" spans="8:8" s="556" ht="11.1" customFormat="1" customHeight="1">
      <c r="A17" s="979" t="s">
        <v>836</v>
      </c>
      <c r="AA17" s="576"/>
    </row>
    <row r="18" spans="8:8" s="556" ht="11.1" customFormat="1" customHeight="1">
      <c r="A18" s="979" t="s">
        <v>812</v>
      </c>
      <c r="AA18" s="576"/>
    </row>
    <row r="19" spans="8:8" s="556" ht="13.7" customFormat="1" customHeight="1">
      <c r="A19" s="979" t="s">
        <v>837</v>
      </c>
      <c r="AA19" s="576"/>
    </row>
    <row r="20" spans="8:8" s="556" ht="13.8" customFormat="1">
      <c r="A20" s="558" t="s">
        <v>838</v>
      </c>
      <c r="AA20" s="576"/>
    </row>
    <row r="21" spans="8:8" s="556" ht="13.8" customFormat="1">
      <c r="A21" s="979" t="s">
        <v>839</v>
      </c>
      <c r="AA21" s="576"/>
    </row>
    <row r="22" spans="8:8" s="556" ht="13.8" customFormat="1">
      <c r="A22" s="1003" t="s">
        <v>815</v>
      </c>
      <c r="AA22" s="576"/>
    </row>
    <row r="23" spans="8:8" s="556" ht="13.8" customFormat="1">
      <c r="AA23" s="576"/>
    </row>
    <row r="24" spans="8:8" s="556" ht="13.8" customFormat="1">
      <c r="AA24" s="576"/>
    </row>
    <row r="25" spans="8:8" s="556" ht="13.8" customFormat="1">
      <c r="AA25" s="576"/>
    </row>
    <row r="26" spans="8:8" s="556" ht="13.8" customFormat="1">
      <c r="AA26" s="576"/>
    </row>
    <row r="27" spans="8:8" s="556" ht="13.8" customFormat="1">
      <c r="AA27" s="576"/>
    </row>
    <row r="28" spans="8:8" s="556" ht="13.8" customFormat="1">
      <c r="AA28" s="576"/>
    </row>
    <row r="29" spans="8:8" s="556" ht="13.8" customFormat="1">
      <c r="AA29" s="576"/>
    </row>
    <row r="30" spans="8:8" s="556" ht="13.8" customFormat="1">
      <c r="AA30" s="576"/>
    </row>
    <row r="31" spans="8:8" s="556" ht="13.8" customFormat="1">
      <c r="AA31" s="576"/>
    </row>
    <row r="32" spans="8:8" s="556" ht="13.8" customFormat="1">
      <c r="AA32" s="576"/>
    </row>
    <row r="33" spans="8:8" s="556" ht="13.8" customFormat="1">
      <c r="AA33" s="576"/>
    </row>
    <row r="34" spans="8:8" s="556" ht="13.8" customFormat="1">
      <c r="AA34" s="576"/>
    </row>
    <row r="35" spans="8:8" s="556" ht="13.8" customFormat="1">
      <c r="AA35" s="576"/>
    </row>
    <row r="36" spans="8:8" s="556" ht="13.8" customFormat="1">
      <c r="AA36" s="576"/>
    </row>
    <row r="37" spans="8:8" s="556" ht="13.8" customFormat="1">
      <c r="AA37" s="576"/>
    </row>
    <row r="38" spans="8:8" s="556" ht="13.8" customFormat="1">
      <c r="AA38" s="576"/>
    </row>
    <row r="39" spans="8:8" s="556" ht="13.8" customFormat="1">
      <c r="AA39" s="576"/>
    </row>
    <row r="40" spans="8:8" s="556" ht="13.8" customFormat="1">
      <c r="AA40" s="576"/>
    </row>
    <row r="41" spans="8:8" s="556" ht="13.8" customFormat="1">
      <c r="AA41" s="576"/>
    </row>
    <row r="42" spans="8:8" s="556" ht="13.8" customFormat="1">
      <c r="AA42" s="576"/>
    </row>
    <row r="43" spans="8:8" s="556" ht="13.8" customFormat="1">
      <c r="AA43" s="576"/>
    </row>
    <row r="44" spans="8:8" s="556" ht="13.8" customFormat="1">
      <c r="AA44" s="576"/>
    </row>
    <row r="45" spans="8:8" s="556" ht="13.8" customFormat="1">
      <c r="AA45" s="576"/>
    </row>
    <row r="46" spans="8:8" s="556" ht="13.8" customFormat="1">
      <c r="AA46" s="576"/>
    </row>
    <row r="47" spans="8:8" s="556" ht="13.8" customFormat="1">
      <c r="AA47" s="576"/>
    </row>
    <row r="48" spans="8:8" s="556" ht="13.8" customFormat="1">
      <c r="AA48" s="576"/>
    </row>
    <row r="49" spans="8:8" s="556" ht="13.8" customFormat="1">
      <c r="AA49" s="576"/>
    </row>
    <row r="50" spans="8:8" s="556" ht="13.8" customFormat="1">
      <c r="AA50" s="576"/>
    </row>
    <row r="51" spans="8:8" s="556" ht="13.8" customFormat="1">
      <c r="AA51" s="576"/>
    </row>
    <row r="52" spans="8:8" s="556" ht="13.8" customFormat="1">
      <c r="AA52" s="576"/>
    </row>
    <row r="53" spans="8:8" s="556" ht="13.8" customFormat="1">
      <c r="AA53" s="576"/>
    </row>
    <row r="54" spans="8:8" s="556" ht="13.8" customFormat="1">
      <c r="AA54" s="576"/>
    </row>
    <row r="55" spans="8:8" s="556" ht="13.8" customFormat="1">
      <c r="AA55" s="576"/>
    </row>
    <row r="56" spans="8:8" s="556" ht="13.8" customFormat="1">
      <c r="AA56" s="576"/>
    </row>
    <row r="57" spans="8:8" s="556" ht="13.8" customFormat="1">
      <c r="AA57" s="576"/>
    </row>
    <row r="58" spans="8:8" s="556" ht="13.8" customFormat="1">
      <c r="AA58" s="576"/>
    </row>
    <row r="59" spans="8:8" s="556" ht="13.8" customFormat="1">
      <c r="AA59" s="576"/>
    </row>
    <row r="60" spans="8:8" s="556" ht="13.8" customFormat="1">
      <c r="AA60" s="576"/>
    </row>
    <row r="61" spans="8:8" s="556" ht="13.8" customFormat="1">
      <c r="AA61" s="576"/>
    </row>
    <row r="62" spans="8:8" s="556" ht="13.8" customFormat="1">
      <c r="AA62" s="576"/>
    </row>
    <row r="63" spans="8:8" s="556" ht="13.8" customFormat="1">
      <c r="AA63" s="576"/>
    </row>
    <row r="64" spans="8:8" s="556" ht="13.8" customFormat="1">
      <c r="AA64" s="576"/>
    </row>
    <row r="65" spans="8:8" s="556" ht="13.8" customFormat="1">
      <c r="AA65" s="576"/>
    </row>
    <row r="66" spans="8:8" s="556" ht="13.8" customFormat="1">
      <c r="AA66" s="576"/>
    </row>
    <row r="67" spans="8:8" s="556" ht="13.8" customFormat="1">
      <c r="AA67" s="576"/>
    </row>
  </sheetData>
  <mergeCells count="1">
    <mergeCell ref="AB2:AC2"/>
  </mergeCells>
  <conditionalFormatting sqref="AG5:AG13">
    <cfRule type="cellIs" operator="lessThanOrEqual" priority="13" dxfId="600">
      <formula>0</formula>
    </cfRule>
    <cfRule type="cellIs" operator="greaterThan" priority="14" dxfId="601">
      <formula>0</formula>
    </cfRule>
  </conditionalFormatting>
  <conditionalFormatting sqref="AB7:AB9">
    <cfRule type="cellIs" operator="lessThanOrEqual" priority="11" dxfId="602">
      <formula>0</formula>
    </cfRule>
    <cfRule type="cellIs" operator="greaterThan" priority="12" dxfId="603">
      <formula>0</formula>
    </cfRule>
  </conditionalFormatting>
  <conditionalFormatting sqref="AB11">
    <cfRule type="cellIs" operator="lessThanOrEqual" priority="9" dxfId="604">
      <formula>0</formula>
    </cfRule>
    <cfRule type="cellIs" operator="greaterThan" priority="10" dxfId="605">
      <formula>0</formula>
    </cfRule>
  </conditionalFormatting>
  <conditionalFormatting sqref="AD14">
    <cfRule type="cellIs" operator="greaterThan" priority="6" dxfId="606">
      <formula>0</formula>
    </cfRule>
    <cfRule type="cellIs" operator="lessThanOrEqual" priority="5" dxfId="607">
      <formula>0</formula>
    </cfRule>
  </conditionalFormatting>
  <conditionalFormatting sqref="AB10">
    <cfRule type="cellIs" operator="greaterThan" priority="2" dxfId="608">
      <formula>0</formula>
    </cfRule>
    <cfRule type="cellIs" operator="lessThanOrEqual" priority="1" dxfId="609">
      <formula>0</formula>
    </cfRule>
  </conditionalFormatting>
  <conditionalFormatting sqref="AC14">
    <cfRule type="cellIs" operator="greaterThan" priority="8" dxfId="610">
      <formula>0</formula>
    </cfRule>
    <cfRule type="cellIs" operator="lessThanOrEqual" priority="7" dxfId="611">
      <formula>0</formula>
    </cfRule>
  </conditionalFormatting>
  <conditionalFormatting sqref="AB14 AB4:AE6 AB12:AE13 AC7:AE11">
    <cfRule type="cellIs" operator="lessThanOrEqual" priority="15" dxfId="612">
      <formula>0</formula>
    </cfRule>
    <cfRule type="cellIs" operator="greaterThan" priority="16" dxfId="613">
      <formula>0</formula>
    </cfRule>
  </conditionalFormatting>
  <conditionalFormatting sqref="AG14">
    <cfRule type="cellIs" operator="greaterThan" priority="4" dxfId="614">
      <formula>0</formula>
    </cfRule>
    <cfRule type="cellIs" operator="lessThanOrEqual" priority="3" dxfId="615">
      <formula>0</formula>
    </cfRule>
  </conditionalFormatting>
  <hyperlinks>
    <hyperlink ref="L1" location="Contents!A1" display="Contents"/>
    <hyperlink ref="AJ1" location="Contents!A1" display="Contents"/>
  </hyperlinks>
  <pageMargins left="0.7" right="0.7" top="0.75" bottom="0.75" header="0.3" footer="0.3"/>
</worksheet>
</file>

<file path=xl/worksheets/sheet77.xml><?xml version="1.0" encoding="utf-8"?>
<worksheet xmlns:r="http://schemas.openxmlformats.org/officeDocument/2006/relationships" xmlns="http://schemas.openxmlformats.org/spreadsheetml/2006/main">
  <dimension ref="A1:G54"/>
  <sheetViews>
    <sheetView workbookViewId="0" topLeftCell="A13" showGridLines="0">
      <selection activeCell="A7" sqref="A7"/>
    </sheetView>
  </sheetViews>
  <sheetFormatPr defaultRowHeight="10.2" defaultColWidth="14"/>
  <cols>
    <col min="1" max="1" customWidth="1" width="25.5" style="232"/>
    <col min="2" max="2" customWidth="1" width="19.5" style="232"/>
    <col min="3" max="3" customWidth="1" width="19.832031" style="232"/>
    <col min="4" max="5" customWidth="0" width="14.5" style="232"/>
    <col min="6" max="6" customWidth="1" width="14.5" style="232"/>
    <col min="7" max="7" customWidth="1" width="12.832031" style="232"/>
    <col min="8" max="243" customWidth="0" width="14.5" style="232"/>
    <col min="244" max="244" customWidth="1" width="19.0" style="232"/>
    <col min="245" max="16384" customWidth="0" width="14.5" style="232"/>
  </cols>
  <sheetData>
    <row r="1" spans="8:8" s="233" ht="13.2" customFormat="1">
      <c r="A1" s="1015" t="s">
        <v>840</v>
      </c>
      <c r="C1" s="3"/>
      <c r="E1" s="235" t="s">
        <v>89</v>
      </c>
    </row>
    <row r="2" spans="8:8" s="233" ht="13.2" customFormat="1">
      <c r="A2" s="1015"/>
    </row>
    <row r="3" spans="8:8" s="233" ht="21.2" customFormat="1" customHeight="1">
      <c r="B3" s="1016" t="s">
        <v>841</v>
      </c>
      <c r="C3" s="1016" t="s">
        <v>842</v>
      </c>
    </row>
    <row r="4" spans="8:8" s="233" ht="11.25" customFormat="1" customHeight="1">
      <c r="A4" s="238"/>
      <c r="B4" s="239"/>
      <c r="C4" s="239"/>
    </row>
    <row r="5" spans="8:8" s="233" ht="11.25" customFormat="1" customHeight="1">
      <c r="A5" s="1017" t="s">
        <v>703</v>
      </c>
      <c r="B5" s="240" t="s">
        <v>843</v>
      </c>
      <c r="C5" s="240" t="s">
        <v>844</v>
      </c>
    </row>
    <row r="6" spans="8:8" s="233" ht="11.25" customFormat="1" customHeight="1">
      <c r="B6" s="493"/>
      <c r="C6" s="493"/>
    </row>
    <row r="7" spans="8:8" ht="11.25" customHeight="1">
      <c r="A7">
        <v>2000.0</v>
      </c>
      <c r="B7" s="327">
        <v>33.422</v>
      </c>
      <c r="C7" s="327">
        <v>4.47</v>
      </c>
      <c r="D7"/>
      <c r="E7" s="327"/>
      <c r="F7" s="327"/>
    </row>
    <row r="8" spans="8:8" ht="11.25" customHeight="1">
      <c r="A8">
        <v>2001.0</v>
      </c>
      <c r="B8" s="327">
        <v>23.259</v>
      </c>
      <c r="C8" s="327">
        <v>1.49</v>
      </c>
      <c r="D8"/>
      <c r="E8" s="327"/>
      <c r="F8" s="327"/>
    </row>
    <row r="9" spans="8:8" ht="11.25" customHeight="1">
      <c r="A9">
        <v>2002.0</v>
      </c>
      <c r="B9" s="327">
        <v>15.234</v>
      </c>
      <c r="C9" s="327">
        <v>1.59</v>
      </c>
      <c r="D9"/>
      <c r="E9" s="327"/>
      <c r="F9" s="327"/>
    </row>
    <row r="10" spans="8:8" ht="11.25" customHeight="1">
      <c r="A10">
        <v>2003.0</v>
      </c>
      <c r="B10" s="327">
        <v>23.369</v>
      </c>
      <c r="C10" s="327">
        <v>1.55</v>
      </c>
      <c r="D10"/>
      <c r="E10" s="327"/>
      <c r="F10" s="327"/>
    </row>
    <row r="11" spans="8:8" ht="11.25" customHeight="1">
      <c r="A11">
        <v>2004.0</v>
      </c>
      <c r="B11" s="327">
        <v>52.757</v>
      </c>
      <c r="C11" s="327">
        <v>1.72</v>
      </c>
      <c r="D11"/>
      <c r="E11" s="327"/>
      <c r="F11" s="327"/>
    </row>
    <row r="12" spans="8:8" ht="11.25" customHeight="1">
      <c r="A12">
        <v>2005.0</v>
      </c>
      <c r="B12" s="327">
        <v>35.186</v>
      </c>
      <c r="C12" s="327">
        <v>1.46</v>
      </c>
      <c r="D12"/>
      <c r="E12" s="327"/>
      <c r="F12" s="327"/>
    </row>
    <row r="13" spans="8:8" ht="11.25" customHeight="1">
      <c r="A13">
        <v>2006.0</v>
      </c>
      <c r="B13" s="327">
        <v>37.964</v>
      </c>
      <c r="C13" s="327">
        <v>2.32</v>
      </c>
      <c r="D13"/>
      <c r="E13" s="327"/>
      <c r="F13" s="327"/>
    </row>
    <row r="14" spans="8:8" s="252" ht="11.25" customFormat="1" customHeight="1">
      <c r="A14">
        <v>2007.0</v>
      </c>
      <c r="B14" s="327">
        <v>67.351</v>
      </c>
      <c r="C14" s="327">
        <v>3.53</v>
      </c>
      <c r="D14"/>
      <c r="E14" s="327"/>
      <c r="F14" s="327"/>
    </row>
    <row r="15" spans="8:8" s="252" ht="11.25" customFormat="1" customHeight="1">
      <c r="A15">
        <v>2008.0</v>
      </c>
      <c r="B15" s="327">
        <v>86.002</v>
      </c>
      <c r="C15" s="327">
        <v>4.44</v>
      </c>
      <c r="D15"/>
      <c r="E15" s="327"/>
      <c r="F15" s="327"/>
    </row>
    <row r="16" spans="8:8" s="252" ht="11.25" customFormat="1" customHeight="1">
      <c r="A16">
        <v>2009.0</v>
      </c>
      <c r="B16" s="327">
        <v>39.375</v>
      </c>
      <c r="C16" s="327">
        <v>5.1646</v>
      </c>
      <c r="D16"/>
      <c r="E16" s="327"/>
      <c r="F16" s="327"/>
    </row>
    <row r="17" spans="8:8" s="252" ht="11.25" customFormat="1" customHeight="1">
      <c r="A17">
        <v>2010.0</v>
      </c>
      <c r="B17" s="327">
        <v>45.966</v>
      </c>
      <c r="C17" s="327">
        <v>4.3</v>
      </c>
      <c r="D17"/>
      <c r="E17" s="327"/>
      <c r="F17" s="327"/>
    </row>
    <row r="18" spans="8:8" ht="11.25" customHeight="1">
      <c r="A18">
        <v>2011.0</v>
      </c>
      <c r="B18" s="327">
        <v>39.661</v>
      </c>
      <c r="C18" s="327">
        <v>4.2917</v>
      </c>
      <c r="D18"/>
      <c r="E18" s="327"/>
      <c r="F18" s="327"/>
    </row>
    <row r="19" spans="8:8" ht="11.25" customHeight="1">
      <c r="A19">
        <v>2012.0</v>
      </c>
      <c r="B19" s="327">
        <v>31.019</v>
      </c>
      <c r="C19" s="327">
        <v>4.45</v>
      </c>
      <c r="D19"/>
      <c r="E19" s="327"/>
      <c r="F19" s="327"/>
    </row>
    <row r="20" spans="8:8" ht="11.25" customHeight="1">
      <c r="A20">
        <v>2013.0</v>
      </c>
      <c r="B20" s="327">
        <v>27.074</v>
      </c>
      <c r="C20" s="327">
        <v>4.7521</v>
      </c>
      <c r="D20"/>
      <c r="E20" s="327"/>
      <c r="F20" s="327"/>
    </row>
    <row r="21" spans="8:8" ht="11.25" customHeight="1">
      <c r="A21">
        <v>2014.0</v>
      </c>
      <c r="B21" s="327">
        <v>30.786</v>
      </c>
      <c r="C21" s="327">
        <v>4.6833</v>
      </c>
      <c r="D21"/>
      <c r="E21" s="327"/>
      <c r="F21" s="327"/>
    </row>
    <row r="22" spans="8:8" ht="11.25" customHeight="1">
      <c r="A22">
        <v>2015.0</v>
      </c>
      <c r="B22" s="327">
        <v>28.455</v>
      </c>
      <c r="C22" s="327">
        <v>5.1125</v>
      </c>
      <c r="D22"/>
      <c r="E22" s="327"/>
      <c r="F22" s="327"/>
    </row>
    <row r="23" spans="8:8" ht="11.25" customHeight="1">
      <c r="A23">
        <v>2016.0</v>
      </c>
      <c r="B23" s="327">
        <v>25.472</v>
      </c>
      <c r="C23" s="327">
        <v>8.8438</v>
      </c>
      <c r="D23"/>
      <c r="E23" s="327"/>
      <c r="F23" s="327"/>
    </row>
    <row r="24" spans="8:8" ht="11.25" customHeight="1">
      <c r="A24">
        <v>2017.0</v>
      </c>
      <c r="B24" s="327">
        <v>55.79</v>
      </c>
      <c r="C24" s="327">
        <v>12.0729</v>
      </c>
      <c r="D24"/>
      <c r="E24" s="327"/>
      <c r="F24" s="327"/>
    </row>
    <row r="25" spans="8:8" ht="11.25" customHeight="1">
      <c r="A25">
        <v>2018.0</v>
      </c>
      <c r="B25" s="327">
        <v>72.794</v>
      </c>
      <c r="C25" s="327">
        <v>14.656</v>
      </c>
      <c r="D25"/>
      <c r="E25" s="327"/>
      <c r="F25" s="327"/>
    </row>
    <row r="26" spans="8:8" ht="11.25" customHeight="1">
      <c r="A26">
        <v>2019.0</v>
      </c>
      <c r="B26" s="327">
        <v>33.197</v>
      </c>
      <c r="C26" s="327">
        <v>11.3104</v>
      </c>
      <c r="D26"/>
      <c r="E26" s="327"/>
      <c r="F26" s="327"/>
    </row>
    <row r="27" spans="8:8" ht="11.25" customHeight="1">
      <c r="A27" s="1018">
        <v>2020.0</v>
      </c>
      <c r="B27" s="328">
        <v>31.437</v>
      </c>
      <c r="C27" s="328">
        <v>6.8</v>
      </c>
      <c r="D27"/>
      <c r="E27" s="327"/>
      <c r="F27" s="327"/>
    </row>
    <row r="28" spans="8:8" ht="11.25" customHeight="1">
      <c r="A28"/>
      <c r="B28" s="327"/>
      <c r="C28" s="327"/>
      <c r="D28"/>
      <c r="E28" s="327"/>
      <c r="F28" s="327"/>
    </row>
    <row r="29" spans="8:8" ht="11.25" customHeight="1">
      <c r="A29" s="1019" t="s">
        <v>845</v>
      </c>
      <c r="B29" s="262"/>
    </row>
    <row r="30" spans="8:8" ht="11.25" customHeight="1">
      <c r="A30" s="1019" t="s">
        <v>846</v>
      </c>
    </row>
    <row r="54" spans="8:8">
      <c r="D54" s="250"/>
    </row>
  </sheetData>
  <hyperlinks>
    <hyperlink ref="E1" location="Contents!A1" display="Contents"/>
  </hyperlinks>
  <pageMargins left="0.7" right="0.7" top="0.75" bottom="0.75" header="0.3" footer="0.3"/>
</worksheet>
</file>

<file path=xl/worksheets/sheet78.xml><?xml version="1.0" encoding="utf-8"?>
<worksheet xmlns:r="http://schemas.openxmlformats.org/officeDocument/2006/relationships" xmlns="http://schemas.openxmlformats.org/spreadsheetml/2006/main">
  <sheetPr>
    <pageSetUpPr fitToPage="1"/>
  </sheetPr>
  <dimension ref="A1:AG96"/>
  <sheetViews>
    <sheetView workbookViewId="0" showGridLines="0" zoomScale="77">
      <pane xSplit="1" ySplit="4" topLeftCell="P35" state="frozen" activePane="bottomRight"/>
      <selection pane="bottomRight" activeCell="Q56" sqref="Q56"/>
    </sheetView>
  </sheetViews>
  <sheetFormatPr defaultRowHeight="10.2" defaultColWidth="12"/>
  <cols>
    <col min="1" max="1" customWidth="1" width="25.5" style="1020"/>
    <col min="2" max="5" customWidth="1" width="10.1640625" style="1020"/>
    <col min="6" max="28" customWidth="1" width="10.5" style="1020"/>
    <col min="29" max="30" customWidth="1" width="10.5" style="1021"/>
    <col min="31" max="31" customWidth="1" width="10.1640625" style="1021"/>
    <col min="32" max="32" customWidth="1" width="11.1640625" style="1021"/>
    <col min="33" max="16384" customWidth="0" width="12.6640625" style="1021"/>
  </cols>
  <sheetData>
    <row r="1" spans="8:8" ht="13.2">
      <c r="A1" s="1022" t="s">
        <v>847</v>
      </c>
      <c r="J1" s="15"/>
      <c r="K1" s="1023"/>
      <c r="L1" s="1024" t="s">
        <v>89</v>
      </c>
      <c r="AF1" s="21" t="s">
        <v>89</v>
      </c>
    </row>
    <row r="2" spans="8:8" s="1023" ht="15.95" customFormat="1" customHeight="1">
      <c r="A2" s="1025" t="s">
        <v>848</v>
      </c>
      <c r="B2" s="1026"/>
      <c r="C2" s="1026"/>
      <c r="D2" s="1026"/>
      <c r="E2" s="1026"/>
      <c r="F2" s="1026"/>
      <c r="G2" s="1026"/>
      <c r="H2" s="1026"/>
      <c r="I2" s="1026"/>
      <c r="J2" s="1020"/>
      <c r="K2" s="1020"/>
      <c r="L2" s="1020"/>
      <c r="M2" s="1027"/>
      <c r="N2" s="1027"/>
      <c r="O2" s="1027"/>
      <c r="P2" s="1027"/>
      <c r="Q2" s="1020"/>
      <c r="R2" s="1020"/>
      <c r="S2" s="1020"/>
      <c r="T2" s="1020"/>
      <c r="U2" s="1020"/>
      <c r="V2" s="1020"/>
      <c r="W2" s="1020"/>
      <c r="X2" s="1020"/>
      <c r="Y2" s="1020"/>
      <c r="Z2" s="1020"/>
      <c r="AA2" s="1020"/>
      <c r="AB2" s="1020"/>
      <c r="AC2" s="798"/>
      <c r="AD2" s="798"/>
    </row>
    <row r="3" spans="8:8" s="1023" ht="14.45" customFormat="1" customHeight="1">
      <c r="A3" s="1020"/>
      <c r="B3" s="1028"/>
      <c r="C3" s="1028"/>
      <c r="D3" s="1028"/>
      <c r="E3" s="1028"/>
      <c r="F3" s="1028"/>
      <c r="G3" s="1028"/>
      <c r="H3" s="1028"/>
      <c r="I3" s="1028"/>
      <c r="J3" s="798"/>
      <c r="K3" s="798"/>
      <c r="L3" s="798"/>
      <c r="M3" s="798"/>
      <c r="N3" s="798"/>
      <c r="O3" s="798"/>
      <c r="P3" s="1020"/>
      <c r="Q3" s="1020"/>
      <c r="R3" s="798"/>
      <c r="S3" s="1029"/>
      <c r="T3" s="1029"/>
      <c r="U3" s="1029"/>
      <c r="V3" s="1029"/>
      <c r="W3" s="1029"/>
      <c r="X3" s="1020"/>
      <c r="Y3" s="1020"/>
      <c r="Z3" s="1020"/>
      <c r="AA3" s="1020"/>
      <c r="AB3" s="1030" t="s">
        <v>90</v>
      </c>
      <c r="AC3" s="1030"/>
      <c r="AD3" s="1031" t="s">
        <v>91</v>
      </c>
    </row>
    <row r="4" spans="8:8" s="1023" ht="14.45" customFormat="1" customHeight="1">
      <c r="A4" s="1032" t="s">
        <v>849</v>
      </c>
      <c r="B4" s="798">
        <v>1975.0</v>
      </c>
      <c r="C4" s="798">
        <v>1980.0</v>
      </c>
      <c r="D4" s="798">
        <v>1985.0</v>
      </c>
      <c r="E4" s="798">
        <v>1990.0</v>
      </c>
      <c r="F4" s="798">
        <v>1995.0</v>
      </c>
      <c r="G4" s="798">
        <v>2000.0</v>
      </c>
      <c r="H4" s="798">
        <v>2001.0</v>
      </c>
      <c r="I4" s="798">
        <v>2002.0</v>
      </c>
      <c r="J4" s="798">
        <v>2003.0</v>
      </c>
      <c r="K4" s="798">
        <v>2004.0</v>
      </c>
      <c r="L4" s="798">
        <v>2005.0</v>
      </c>
      <c r="M4" s="798">
        <v>2006.0</v>
      </c>
      <c r="N4" s="798">
        <v>2007.0</v>
      </c>
      <c r="O4" s="798">
        <v>2008.0</v>
      </c>
      <c r="P4" s="798">
        <v>2009.0</v>
      </c>
      <c r="Q4" s="798">
        <v>2010.0</v>
      </c>
      <c r="R4" s="798">
        <v>2011.0</v>
      </c>
      <c r="S4" s="798">
        <v>2012.0</v>
      </c>
      <c r="T4" s="798">
        <v>2013.0</v>
      </c>
      <c r="U4" s="798">
        <v>2014.0</v>
      </c>
      <c r="V4" s="798">
        <v>2015.0</v>
      </c>
      <c r="W4" s="798">
        <v>2016.0</v>
      </c>
      <c r="X4" s="798">
        <v>2017.0</v>
      </c>
      <c r="Y4" s="798">
        <v>2018.0</v>
      </c>
      <c r="Z4" s="798">
        <v>2019.0</v>
      </c>
      <c r="AA4" s="798">
        <v>2020.0</v>
      </c>
      <c r="AB4" s="1030">
        <v>2020.0</v>
      </c>
      <c r="AC4" s="1031" t="s">
        <v>850</v>
      </c>
      <c r="AD4" s="1031">
        <v>2020.0</v>
      </c>
    </row>
    <row r="5" spans="8:8" s="1023" ht="9.75" customFormat="1" customHeight="1">
      <c r="A5" s="1032"/>
      <c r="B5" s="798"/>
      <c r="C5" s="798"/>
      <c r="D5" s="798"/>
      <c r="E5" s="798"/>
      <c r="F5" s="798"/>
      <c r="G5" s="798"/>
      <c r="H5" s="798"/>
      <c r="I5" s="798"/>
      <c r="J5" s="798"/>
      <c r="K5" s="798"/>
      <c r="L5" s="798"/>
      <c r="M5" s="798"/>
      <c r="N5" s="798"/>
      <c r="O5" s="798"/>
      <c r="P5" s="798"/>
      <c r="Q5" s="798"/>
      <c r="R5" s="798"/>
      <c r="S5" s="798"/>
      <c r="T5" s="798"/>
      <c r="U5" s="798"/>
      <c r="V5" s="798"/>
      <c r="W5" s="798"/>
      <c r="X5" s="798"/>
      <c r="Y5" s="798"/>
      <c r="Z5" s="798"/>
      <c r="AA5" s="798"/>
      <c r="AB5" s="1030"/>
      <c r="AC5" s="1031"/>
      <c r="AD5" s="1030"/>
    </row>
    <row r="6" spans="8:8" s="1023" ht="14.45" customFormat="1" customHeight="1">
      <c r="A6" s="1033" t="s">
        <v>95</v>
      </c>
      <c r="B6" s="1034"/>
      <c r="C6" s="1034"/>
      <c r="D6" s="1034"/>
      <c r="E6" s="1035">
        <v>743.0</v>
      </c>
      <c r="F6" s="1035">
        <v>743.0</v>
      </c>
      <c r="G6" s="1035">
        <v>855.0</v>
      </c>
      <c r="H6" s="1035">
        <v>838.0</v>
      </c>
      <c r="I6" s="1035">
        <v>843.0</v>
      </c>
      <c r="J6" s="1035">
        <v>960.0</v>
      </c>
      <c r="K6" s="1035">
        <v>960.0</v>
      </c>
      <c r="L6" s="1035">
        <v>960.0</v>
      </c>
      <c r="M6" s="1035">
        <v>960.0</v>
      </c>
      <c r="N6" s="1035">
        <v>960.0</v>
      </c>
      <c r="O6" s="1035">
        <v>963.0</v>
      </c>
      <c r="P6" s="1035">
        <v>965.0</v>
      </c>
      <c r="Q6" s="1035">
        <v>965.0</v>
      </c>
      <c r="R6" s="1035">
        <v>887.0</v>
      </c>
      <c r="S6" s="1035">
        <v>824.0</v>
      </c>
      <c r="T6" s="1035">
        <v>823.0</v>
      </c>
      <c r="U6" s="1035">
        <v>813.0</v>
      </c>
      <c r="V6" s="1035">
        <v>906.0</v>
      </c>
      <c r="W6" s="1035">
        <v>926.0</v>
      </c>
      <c r="X6" s="1035">
        <v>925.7</v>
      </c>
      <c r="Y6" s="1035">
        <v>950.6</v>
      </c>
      <c r="Z6" s="1035">
        <v>935.6</v>
      </c>
      <c r="AA6" s="1035">
        <v>906.0</v>
      </c>
      <c r="AB6" s="1036">
        <f>+AA6/Z6*(365/366)-1</f>
        <v>-0.03428325121426401</v>
      </c>
      <c r="AC6" s="1036">
        <f>+(Z6/P6)^(0.1)-1</f>
        <v>-0.0030892251568890305</v>
      </c>
      <c r="AD6" s="1036">
        <f>+AA6/$AA$43</f>
        <v>0.06436944937833038</v>
      </c>
    </row>
    <row r="7" spans="8:8" s="1023" ht="14.45" customFormat="1" customHeight="1">
      <c r="A7" s="1033" t="s">
        <v>96</v>
      </c>
      <c r="B7" s="1034"/>
      <c r="C7" s="1034"/>
      <c r="D7" s="1034"/>
      <c r="E7" s="1035">
        <v>2913.5</v>
      </c>
      <c r="F7" s="1035">
        <v>3170.96</v>
      </c>
      <c r="G7" s="1035">
        <v>2793.0</v>
      </c>
      <c r="H7" s="1035">
        <v>2216.0</v>
      </c>
      <c r="I7" s="1035">
        <v>2252.0</v>
      </c>
      <c r="J7" s="1035">
        <v>2133.0</v>
      </c>
      <c r="K7" s="1035">
        <v>2152.0</v>
      </c>
      <c r="L7" s="1035">
        <v>2285.0</v>
      </c>
      <c r="M7" s="1035">
        <v>2274.0</v>
      </c>
      <c r="N7" s="1035">
        <v>2214.0</v>
      </c>
      <c r="O7" s="1035">
        <v>2229.0</v>
      </c>
      <c r="P7" s="1035">
        <v>2382.0</v>
      </c>
      <c r="Q7" s="1035">
        <v>2405.0</v>
      </c>
      <c r="R7" s="1035">
        <v>2409.0</v>
      </c>
      <c r="S7" s="1035">
        <v>2592.0</v>
      </c>
      <c r="T7" s="1035">
        <v>2607.0</v>
      </c>
      <c r="U7" s="1035">
        <v>2514.0</v>
      </c>
      <c r="V7" s="1035">
        <v>2542.0</v>
      </c>
      <c r="W7" s="1035">
        <v>2517.0</v>
      </c>
      <c r="X7" s="1035">
        <v>2483.0</v>
      </c>
      <c r="Y7" s="1035">
        <v>2540.5</v>
      </c>
      <c r="Z7" s="1035">
        <v>2555.3</v>
      </c>
      <c r="AA7" s="1037">
        <v>2587.0</v>
      </c>
      <c r="AB7" s="1036">
        <f t="shared" si="0" ref="AB7:AB43">+AA7/Z7*(365/366)-1</f>
        <v>0.00963945289754009</v>
      </c>
      <c r="AC7" s="1036">
        <f t="shared" si="1" ref="AC7:AC43">+(Z7/P7)^(0.1)-1</f>
        <v>0.007047634773839961</v>
      </c>
      <c r="AD7" s="1036">
        <f t="shared" si="2" ref="AD7:AD43">+AA7/$AA$43</f>
        <v>0.18380106571936056</v>
      </c>
    </row>
    <row r="8" spans="8:8" s="1023" ht="14.45" customFormat="1" customHeight="1">
      <c r="A8" s="1038" t="s">
        <v>97</v>
      </c>
      <c r="B8" s="1039"/>
      <c r="C8" s="1039"/>
      <c r="D8" s="1039"/>
      <c r="E8" s="1039">
        <v>3656.5</v>
      </c>
      <c r="F8" s="1039">
        <v>3913.96</v>
      </c>
      <c r="G8" s="1039">
        <v>3648.0</v>
      </c>
      <c r="H8" s="1039">
        <v>3054.0</v>
      </c>
      <c r="I8" s="1039">
        <v>3095.0</v>
      </c>
      <c r="J8" s="1039">
        <v>3093.0</v>
      </c>
      <c r="K8" s="1039">
        <v>3112.0</v>
      </c>
      <c r="L8" s="1039">
        <v>3245.0</v>
      </c>
      <c r="M8" s="1039">
        <v>3234.0</v>
      </c>
      <c r="N8" s="1039">
        <v>3174.0</v>
      </c>
      <c r="O8" s="1039">
        <v>3192.0</v>
      </c>
      <c r="P8" s="1039">
        <v>3347.0</v>
      </c>
      <c r="Q8" s="1039">
        <v>3370.0</v>
      </c>
      <c r="R8" s="1039">
        <f t="shared" si="3" ref="R8:AA8">+R7+R6</f>
        <v>3296.0</v>
      </c>
      <c r="S8" s="1039">
        <f t="shared" si="3"/>
        <v>3416.0</v>
      </c>
      <c r="T8" s="1039">
        <f t="shared" si="3"/>
        <v>3430.0</v>
      </c>
      <c r="U8" s="1039">
        <f t="shared" si="3"/>
        <v>3327.0</v>
      </c>
      <c r="V8" s="1039">
        <f t="shared" si="3"/>
        <v>3448.0</v>
      </c>
      <c r="W8" s="1039">
        <f t="shared" si="3"/>
        <v>3443.0</v>
      </c>
      <c r="X8" s="1039">
        <f t="shared" si="3"/>
        <v>3408.7</v>
      </c>
      <c r="Y8" s="1039">
        <f t="shared" si="3"/>
        <v>3491.1</v>
      </c>
      <c r="Z8" s="1039">
        <f t="shared" si="3"/>
        <v>3490.9</v>
      </c>
      <c r="AA8" s="1039">
        <f t="shared" si="3"/>
        <v>3493.0</v>
      </c>
      <c r="AB8" s="1040">
        <f t="shared" si="0"/>
        <v>-0.002132319988254028</v>
      </c>
      <c r="AC8" s="1040">
        <f t="shared" si="1"/>
        <v>0.004218388497470027</v>
      </c>
      <c r="AD8" s="1040">
        <f t="shared" si="2"/>
        <v>0.24817051509769095</v>
      </c>
    </row>
    <row r="9" spans="8:8" ht="9.75" customHeight="1">
      <c r="A9" s="1041"/>
      <c r="B9" s="1042"/>
      <c r="C9" s="1042"/>
      <c r="D9" s="1042"/>
      <c r="E9" s="1042"/>
      <c r="F9" s="1042"/>
      <c r="G9" s="1042"/>
      <c r="H9" s="1042"/>
      <c r="I9" s="1042"/>
      <c r="J9" s="1042"/>
      <c r="K9" s="1042"/>
      <c r="L9" s="1043"/>
      <c r="M9" s="1043"/>
      <c r="N9" s="1043"/>
      <c r="O9" s="1043"/>
      <c r="P9" s="1043"/>
      <c r="Q9" s="1043"/>
      <c r="R9" s="1043"/>
      <c r="S9" s="1043"/>
      <c r="T9" s="1043"/>
      <c r="U9" s="1043"/>
      <c r="V9" s="1043"/>
      <c r="W9" s="1043"/>
      <c r="X9" s="1042"/>
      <c r="Y9" s="1042"/>
      <c r="Z9" s="1042"/>
      <c r="AA9" s="1043"/>
      <c r="AB9" s="1036"/>
      <c r="AC9" s="1036"/>
      <c r="AD9" s="1036"/>
    </row>
    <row r="10" spans="8:8" ht="14.45" customHeight="1">
      <c r="A10" s="1044" t="s">
        <v>100</v>
      </c>
      <c r="B10" s="1042"/>
      <c r="C10" s="1042"/>
      <c r="D10" s="1042"/>
      <c r="E10" s="1035">
        <v>0.0</v>
      </c>
      <c r="F10" s="1035">
        <v>0.0</v>
      </c>
      <c r="G10" s="1035">
        <v>0.0</v>
      </c>
      <c r="H10" s="1035">
        <v>0.0</v>
      </c>
      <c r="I10" s="1035">
        <v>0.0</v>
      </c>
      <c r="J10" s="1035">
        <v>0.0</v>
      </c>
      <c r="K10" s="1035">
        <v>0.0</v>
      </c>
      <c r="L10" s="1035">
        <v>0.0</v>
      </c>
      <c r="M10" s="1035">
        <v>0.0</v>
      </c>
      <c r="N10" s="1035">
        <v>0.0</v>
      </c>
      <c r="O10" s="1035">
        <v>0.0</v>
      </c>
      <c r="P10" s="1035">
        <v>0.0</v>
      </c>
      <c r="Q10" s="1035">
        <v>0.0</v>
      </c>
      <c r="R10" s="1035">
        <v>0.0</v>
      </c>
      <c r="S10" s="1035">
        <v>0.0</v>
      </c>
      <c r="T10" s="1035">
        <v>0.0</v>
      </c>
      <c r="U10" s="1035">
        <v>0.0</v>
      </c>
      <c r="V10" s="1035">
        <v>0.0</v>
      </c>
      <c r="W10" s="1035">
        <v>0.0</v>
      </c>
      <c r="X10" s="1035">
        <v>24.0</v>
      </c>
      <c r="Y10" s="1035">
        <v>48.0</v>
      </c>
      <c r="Z10" s="1035">
        <v>39.7</v>
      </c>
      <c r="AA10" s="1037">
        <v>40.0</v>
      </c>
      <c r="AB10" s="1036">
        <f t="shared" si="0"/>
        <v>0.004803787972639917</v>
      </c>
      <c r="AC10" s="1036" t="s">
        <v>614</v>
      </c>
      <c r="AD10" s="1036">
        <f t="shared" si="2"/>
        <v>0.002841918294849023</v>
      </c>
    </row>
    <row r="11" spans="8:8" ht="14.45" customHeight="1">
      <c r="A11" s="1044" t="s">
        <v>851</v>
      </c>
      <c r="B11" s="1042"/>
      <c r="C11" s="1042"/>
      <c r="D11" s="1042"/>
      <c r="E11" s="1042">
        <v>0.0</v>
      </c>
      <c r="F11" s="1042">
        <v>55.0</v>
      </c>
      <c r="G11" s="1042">
        <v>145.0</v>
      </c>
      <c r="H11" s="1042">
        <v>145.0</v>
      </c>
      <c r="I11" s="1042">
        <v>144.7</v>
      </c>
      <c r="J11" s="1042">
        <v>162.7</v>
      </c>
      <c r="K11" s="1042">
        <v>165.7</v>
      </c>
      <c r="L11" s="1042">
        <v>165.7</v>
      </c>
      <c r="M11" s="1042">
        <v>165.7</v>
      </c>
      <c r="N11" s="1042">
        <v>165.7</v>
      </c>
      <c r="O11" s="1042">
        <v>165.7</v>
      </c>
      <c r="P11" s="1042">
        <v>165.7</v>
      </c>
      <c r="Q11" s="1042">
        <v>165.7</v>
      </c>
      <c r="R11" s="1042">
        <v>217.5</v>
      </c>
      <c r="S11" s="1042">
        <v>217.5</v>
      </c>
      <c r="T11" s="1042">
        <v>217.5</v>
      </c>
      <c r="U11" s="1042">
        <v>217.5</v>
      </c>
      <c r="V11" s="1042">
        <v>217.36</v>
      </c>
      <c r="W11" s="1042">
        <v>206.86</v>
      </c>
      <c r="X11" s="1042">
        <v>206.86</v>
      </c>
      <c r="Y11" s="1042">
        <v>206.86</v>
      </c>
      <c r="Z11" s="1042">
        <v>261.86</v>
      </c>
      <c r="AA11" s="1043">
        <v>262.0</v>
      </c>
      <c r="AB11" s="1036">
        <f t="shared" si="0"/>
        <v>-0.0021990643646819796</v>
      </c>
      <c r="AC11" s="1036">
        <f t="shared" si="1"/>
        <v>0.04682639734485994</v>
      </c>
      <c r="AD11" s="1036">
        <f t="shared" si="2"/>
        <v>0.0186145648312611</v>
      </c>
    </row>
    <row r="12" spans="8:8" ht="14.45" customHeight="1">
      <c r="A12" s="1044" t="s">
        <v>852</v>
      </c>
      <c r="B12" s="1042"/>
      <c r="C12" s="1042"/>
      <c r="D12" s="1042"/>
      <c r="E12" s="1042">
        <v>95.0</v>
      </c>
      <c r="F12" s="1042">
        <v>105.0</v>
      </c>
      <c r="G12" s="1042">
        <v>161.2</v>
      </c>
      <c r="H12" s="1042">
        <v>161.2</v>
      </c>
      <c r="I12" s="1042">
        <v>161.2</v>
      </c>
      <c r="J12" s="1042">
        <v>161.2</v>
      </c>
      <c r="K12" s="1042">
        <v>151.2</v>
      </c>
      <c r="L12" s="1042">
        <v>151.2</v>
      </c>
      <c r="M12" s="1042">
        <v>151.2</v>
      </c>
      <c r="N12" s="1042">
        <v>204.4</v>
      </c>
      <c r="O12" s="1042">
        <v>204.4</v>
      </c>
      <c r="P12" s="1042">
        <v>204.4</v>
      </c>
      <c r="Q12" s="1042">
        <v>204.4</v>
      </c>
      <c r="R12" s="1042">
        <v>204.0</v>
      </c>
      <c r="S12" s="1042">
        <v>204.4</v>
      </c>
      <c r="T12" s="1042">
        <v>204.4</v>
      </c>
      <c r="U12" s="1042">
        <v>204.4</v>
      </c>
      <c r="V12" s="1042">
        <v>204.4</v>
      </c>
      <c r="W12" s="1042">
        <v>204.4</v>
      </c>
      <c r="X12" s="1042">
        <v>204.4</v>
      </c>
      <c r="Y12" s="1042">
        <v>204.4</v>
      </c>
      <c r="Z12" s="1042">
        <v>204.4</v>
      </c>
      <c r="AA12" s="1043">
        <v>204.0</v>
      </c>
      <c r="AB12" s="1036">
        <f t="shared" si="0"/>
        <v>-0.00468384074941397</v>
      </c>
      <c r="AC12" s="1036">
        <f t="shared" si="1"/>
        <v>0.0</v>
      </c>
      <c r="AD12" s="1036">
        <f t="shared" si="2"/>
        <v>0.014493783303730018</v>
      </c>
    </row>
    <row r="13" spans="8:8" ht="14.45" customHeight="1">
      <c r="A13" s="1033" t="s">
        <v>853</v>
      </c>
      <c r="B13" s="1034"/>
      <c r="C13" s="1034"/>
      <c r="D13" s="1034"/>
      <c r="E13" s="1035">
        <v>0.0</v>
      </c>
      <c r="F13" s="1035">
        <v>0.0</v>
      </c>
      <c r="G13" s="1035">
        <v>29.0</v>
      </c>
      <c r="H13" s="1035">
        <v>29.0</v>
      </c>
      <c r="I13" s="1035">
        <v>29.0</v>
      </c>
      <c r="J13" s="1035">
        <v>29.0</v>
      </c>
      <c r="K13" s="1035">
        <v>29.0</v>
      </c>
      <c r="L13" s="1035">
        <v>29.0</v>
      </c>
      <c r="M13" s="1035">
        <v>54.2</v>
      </c>
      <c r="N13" s="1035">
        <v>54.2</v>
      </c>
      <c r="O13" s="1035">
        <v>54.2</v>
      </c>
      <c r="P13" s="1035">
        <v>54.2</v>
      </c>
      <c r="Q13" s="1035">
        <v>54.2</v>
      </c>
      <c r="R13" s="1035">
        <v>54.2</v>
      </c>
      <c r="S13" s="1035">
        <v>54.2</v>
      </c>
      <c r="T13" s="1035">
        <v>49.2</v>
      </c>
      <c r="U13" s="1035">
        <v>49.2</v>
      </c>
      <c r="V13" s="1035">
        <v>49.2</v>
      </c>
      <c r="W13" s="1035">
        <v>49.2</v>
      </c>
      <c r="X13" s="1035">
        <v>49.2</v>
      </c>
      <c r="Y13" s="1035">
        <v>49.2</v>
      </c>
      <c r="Z13" s="1035">
        <v>52.0</v>
      </c>
      <c r="AA13" s="1037">
        <v>49.0</v>
      </c>
      <c r="AB13" s="1036">
        <f t="shared" si="0"/>
        <v>-0.060266918873476016</v>
      </c>
      <c r="AC13" s="1036">
        <f t="shared" si="1"/>
        <v>-0.00413514562884798</v>
      </c>
      <c r="AD13" s="1036">
        <f t="shared" si="2"/>
        <v>0.0034813499111900534</v>
      </c>
    </row>
    <row r="14" spans="8:8" ht="14.45" customHeight="1">
      <c r="A14" s="1033" t="s">
        <v>854</v>
      </c>
      <c r="B14" s="1034"/>
      <c r="C14" s="1034"/>
      <c r="D14" s="1034"/>
      <c r="E14" s="1035">
        <v>0.0</v>
      </c>
      <c r="F14" s="1035">
        <v>0.0</v>
      </c>
      <c r="G14" s="1035">
        <v>0.0</v>
      </c>
      <c r="H14" s="1035">
        <v>0.0</v>
      </c>
      <c r="I14" s="1035">
        <v>0.0</v>
      </c>
      <c r="J14" s="1035">
        <v>0.0</v>
      </c>
      <c r="K14" s="1035">
        <v>0.0</v>
      </c>
      <c r="L14" s="1035">
        <v>0.0</v>
      </c>
      <c r="M14" s="1035">
        <v>0.0</v>
      </c>
      <c r="N14" s="1035">
        <v>0.0</v>
      </c>
      <c r="O14" s="1035">
        <v>0.0</v>
      </c>
      <c r="P14" s="1035">
        <v>0.0</v>
      </c>
      <c r="Q14" s="1035">
        <v>0.0</v>
      </c>
      <c r="R14" s="1035">
        <v>0.0</v>
      </c>
      <c r="S14" s="1035">
        <v>0.0</v>
      </c>
      <c r="T14" s="1035">
        <v>0.0</v>
      </c>
      <c r="U14" s="1035">
        <v>0.0</v>
      </c>
      <c r="V14" s="1035">
        <v>0.0</v>
      </c>
      <c r="W14" s="1035">
        <v>0.0</v>
      </c>
      <c r="X14" s="1035">
        <v>35.0</v>
      </c>
      <c r="Y14" s="1035">
        <v>35.0</v>
      </c>
      <c r="Z14" s="1035">
        <v>35.0</v>
      </c>
      <c r="AA14" s="1037">
        <v>39.0</v>
      </c>
      <c r="AB14" s="1036">
        <f t="shared" si="0"/>
        <v>0.11124121779858998</v>
      </c>
      <c r="AC14" s="1036" t="s">
        <v>614</v>
      </c>
      <c r="AD14" s="1036">
        <f t="shared" si="2"/>
        <v>0.0027708703374777974</v>
      </c>
      <c r="AE14" s="1045"/>
    </row>
    <row r="15" spans="8:8" ht="15.0" customHeight="1">
      <c r="A15" s="1033" t="s">
        <v>855</v>
      </c>
      <c r="B15" s="1034"/>
      <c r="C15" s="1034"/>
      <c r="D15" s="1034"/>
      <c r="E15" s="1035">
        <v>35.0</v>
      </c>
      <c r="F15" s="1035">
        <v>70.0</v>
      </c>
      <c r="G15" s="1046">
        <v>21.0</v>
      </c>
      <c r="H15" s="1046">
        <v>26.0</v>
      </c>
      <c r="I15" s="1046">
        <v>77.5</v>
      </c>
      <c r="J15" s="1046">
        <v>77.5</v>
      </c>
      <c r="K15" s="1046">
        <v>77.5</v>
      </c>
      <c r="L15" s="1046">
        <v>87.5</v>
      </c>
      <c r="M15" s="1046">
        <v>87.5</v>
      </c>
      <c r="N15" s="1046">
        <v>87.5</v>
      </c>
      <c r="O15" s="1046">
        <v>87.5</v>
      </c>
      <c r="P15" s="1046">
        <v>87.5</v>
      </c>
      <c r="Q15" s="1046">
        <v>87.5</v>
      </c>
      <c r="R15" s="1046">
        <v>87.5</v>
      </c>
      <c r="S15" s="1046">
        <v>164.5</v>
      </c>
      <c r="T15" s="1046">
        <v>154.5</v>
      </c>
      <c r="U15" s="1046">
        <v>154.5</v>
      </c>
      <c r="V15" s="1046">
        <v>154.5</v>
      </c>
      <c r="W15" s="1046">
        <v>154.5</v>
      </c>
      <c r="X15" s="1046">
        <v>154.5</v>
      </c>
      <c r="Y15" s="1046">
        <v>154.5</v>
      </c>
      <c r="Z15" s="1046">
        <v>153.24</v>
      </c>
      <c r="AA15" s="1047">
        <v>153.0</v>
      </c>
      <c r="AB15" s="1036">
        <f t="shared" si="0"/>
        <v>-0.004294131994813988</v>
      </c>
      <c r="AC15" s="1036">
        <f t="shared" si="1"/>
        <v>0.05763644820146996</v>
      </c>
      <c r="AD15" s="1036">
        <f t="shared" si="2"/>
        <v>0.010870337477797514</v>
      </c>
      <c r="AE15" s="1045"/>
    </row>
    <row r="16" spans="8:8" ht="15.0" customHeight="1">
      <c r="A16" s="1033" t="s">
        <v>856</v>
      </c>
      <c r="B16" s="1034"/>
      <c r="C16" s="1034"/>
      <c r="D16" s="1034"/>
      <c r="E16" s="1035">
        <v>0.0</v>
      </c>
      <c r="F16" s="1035">
        <v>0.0</v>
      </c>
      <c r="G16" s="1046">
        <v>4.60000000000002</v>
      </c>
      <c r="H16" s="1046">
        <v>4.60000000000002</v>
      </c>
      <c r="I16" s="1046">
        <v>4.60000000000002</v>
      </c>
      <c r="J16" s="1046">
        <v>4.60000000000002</v>
      </c>
      <c r="K16" s="1046">
        <v>4.60000000000002</v>
      </c>
      <c r="L16" s="1046">
        <v>15.6</v>
      </c>
      <c r="M16" s="1046">
        <v>15.6000000000001</v>
      </c>
      <c r="N16" s="1046">
        <v>15.6</v>
      </c>
      <c r="O16" s="1046">
        <v>15.6</v>
      </c>
      <c r="P16" s="1046">
        <v>14.9999999999999</v>
      </c>
      <c r="Q16" s="1046">
        <v>14.9999999999999</v>
      </c>
      <c r="R16" s="1046">
        <v>15.0</v>
      </c>
      <c r="S16" s="1046">
        <v>15.0</v>
      </c>
      <c r="T16" s="1046">
        <v>15.0</v>
      </c>
      <c r="U16" s="1046">
        <v>15.0</v>
      </c>
      <c r="V16" s="1046">
        <v>15.0</v>
      </c>
      <c r="W16" s="1046">
        <v>15.0</v>
      </c>
      <c r="X16" s="1046">
        <v>15.0</v>
      </c>
      <c r="Y16" s="1046">
        <v>15.0</v>
      </c>
      <c r="Z16" s="1046">
        <v>15.0</v>
      </c>
      <c r="AA16" s="1047">
        <v>15.0</v>
      </c>
      <c r="AB16" s="1036">
        <f t="shared" si="0"/>
        <v>-0.002732240437158029</v>
      </c>
      <c r="AC16" s="1036">
        <f t="shared" si="1"/>
        <v>0.0</v>
      </c>
      <c r="AD16" s="1036">
        <f t="shared" si="2"/>
        <v>0.0010657193605683837</v>
      </c>
      <c r="AE16" s="1045"/>
    </row>
    <row r="17" spans="8:8" ht="14.45" customHeight="1">
      <c r="A17" s="1048" t="s">
        <v>109</v>
      </c>
      <c r="B17" s="1049"/>
      <c r="C17" s="1049"/>
      <c r="D17" s="1049"/>
      <c r="E17" s="1049">
        <v>130.0</v>
      </c>
      <c r="F17" s="1049">
        <v>230.0</v>
      </c>
      <c r="G17" s="1049">
        <v>360.8</v>
      </c>
      <c r="H17" s="1049">
        <v>365.8</v>
      </c>
      <c r="I17" s="1049">
        <v>417.0</v>
      </c>
      <c r="J17" s="1049">
        <v>435.0</v>
      </c>
      <c r="K17" s="1049">
        <v>428.0</v>
      </c>
      <c r="L17" s="1049">
        <v>449.0</v>
      </c>
      <c r="M17" s="1049">
        <v>474.2</v>
      </c>
      <c r="N17" s="1049">
        <v>527.4</v>
      </c>
      <c r="O17" s="1049">
        <v>527.4</v>
      </c>
      <c r="P17" s="1049">
        <v>526.8</v>
      </c>
      <c r="Q17" s="1049">
        <v>526.8</v>
      </c>
      <c r="R17" s="1050">
        <f t="shared" si="4" ref="R17:AA17">+SUM(R10:R16)</f>
        <v>578.2</v>
      </c>
      <c r="S17" s="1050">
        <f t="shared" si="4"/>
        <v>655.5999999999999</v>
      </c>
      <c r="T17" s="1050">
        <f t="shared" si="4"/>
        <v>640.5999999999999</v>
      </c>
      <c r="U17" s="1050">
        <f t="shared" si="4"/>
        <v>640.5999999999999</v>
      </c>
      <c r="V17" s="1050">
        <f t="shared" si="4"/>
        <v>640.46</v>
      </c>
      <c r="W17" s="1050">
        <f t="shared" si="4"/>
        <v>629.96</v>
      </c>
      <c r="X17" s="1050">
        <f t="shared" si="4"/>
        <v>688.96</v>
      </c>
      <c r="Y17" s="1050">
        <f t="shared" si="4"/>
        <v>712.96</v>
      </c>
      <c r="Z17" s="1050">
        <f t="shared" si="4"/>
        <v>761.2</v>
      </c>
      <c r="AA17" s="1050">
        <f t="shared" si="4"/>
        <v>762.0</v>
      </c>
      <c r="AB17" s="1040">
        <f t="shared" si="0"/>
        <v>-0.0016841397965250415</v>
      </c>
      <c r="AC17" s="1040">
        <f t="shared" si="1"/>
        <v>0.03749330133291995</v>
      </c>
      <c r="AD17" s="1040">
        <f t="shared" si="2"/>
        <v>0.05413854351687389</v>
      </c>
    </row>
    <row r="18" spans="8:8" ht="11.1" customHeight="1">
      <c r="A18" s="1051"/>
      <c r="B18" s="1052"/>
      <c r="C18" s="1052"/>
      <c r="D18" s="1052"/>
      <c r="E18" s="1052"/>
      <c r="F18" s="1053"/>
      <c r="G18" s="1043"/>
      <c r="H18" s="1053"/>
      <c r="I18" s="1053"/>
      <c r="J18" s="1053"/>
      <c r="K18" s="1053"/>
      <c r="L18" s="1053"/>
      <c r="M18" s="1053"/>
      <c r="N18" s="1053"/>
      <c r="O18" s="1053"/>
      <c r="P18" s="1053"/>
      <c r="Q18" s="1053"/>
      <c r="R18" s="1053"/>
      <c r="S18" s="1053"/>
      <c r="T18" s="1053"/>
      <c r="U18" s="1053"/>
      <c r="V18" s="1053"/>
      <c r="W18" s="1053"/>
      <c r="X18" s="1054"/>
      <c r="Y18" s="1054"/>
      <c r="Z18" s="1054"/>
      <c r="AA18" s="1053"/>
      <c r="AB18" s="1036"/>
      <c r="AC18" s="1036"/>
      <c r="AD18" s="1036"/>
    </row>
    <row r="19" spans="8:8" ht="14.45" customHeight="1">
      <c r="A19" s="1033" t="s">
        <v>113</v>
      </c>
      <c r="B19" s="1042"/>
      <c r="C19" s="1042"/>
      <c r="D19" s="1042"/>
      <c r="E19" s="1035">
        <v>0.0</v>
      </c>
      <c r="F19" s="1035">
        <v>0.0</v>
      </c>
      <c r="G19" s="1035">
        <v>0.0</v>
      </c>
      <c r="H19" s="1035">
        <v>0.0</v>
      </c>
      <c r="I19" s="1035">
        <v>0.0</v>
      </c>
      <c r="J19" s="1035">
        <v>0.0</v>
      </c>
      <c r="K19" s="1035">
        <v>0.0</v>
      </c>
      <c r="L19" s="1035">
        <v>0.0</v>
      </c>
      <c r="M19" s="1035">
        <v>0.0</v>
      </c>
      <c r="N19" s="1035">
        <v>0.0</v>
      </c>
      <c r="O19" s="1035">
        <v>0.0</v>
      </c>
      <c r="P19" s="1035">
        <v>0.0</v>
      </c>
      <c r="Q19" s="1035">
        <v>0.0</v>
      </c>
      <c r="R19" s="1035">
        <v>0.0</v>
      </c>
      <c r="S19" s="1035">
        <v>0.0</v>
      </c>
      <c r="T19" s="1035">
        <v>0.0</v>
      </c>
      <c r="U19" s="1035">
        <v>0.0</v>
      </c>
      <c r="V19" s="1035">
        <v>0.0</v>
      </c>
      <c r="W19" s="1035">
        <v>0.0</v>
      </c>
      <c r="X19" s="1035">
        <v>0.0</v>
      </c>
      <c r="Y19" s="1035">
        <v>10.0</v>
      </c>
      <c r="Z19" s="1035">
        <v>10.0</v>
      </c>
      <c r="AA19" s="1037">
        <v>10.0</v>
      </c>
      <c r="AB19" s="1036">
        <f t="shared" si="0"/>
        <v>-0.002732240437158029</v>
      </c>
      <c r="AC19" s="1036" t="s">
        <v>614</v>
      </c>
      <c r="AD19" s="1036">
        <f t="shared" si="2"/>
        <v>7.104795737122557E-4</v>
      </c>
    </row>
    <row r="20" spans="8:8" ht="14.45" customHeight="1">
      <c r="A20" s="1033" t="s">
        <v>120</v>
      </c>
      <c r="B20" s="1042"/>
      <c r="C20" s="1042"/>
      <c r="D20" s="1042"/>
      <c r="E20" s="1035">
        <v>4.2</v>
      </c>
      <c r="F20" s="1035">
        <v>4.2</v>
      </c>
      <c r="G20" s="1046">
        <v>0.0</v>
      </c>
      <c r="H20" s="1046">
        <v>0.0</v>
      </c>
      <c r="I20" s="1046">
        <v>0.0</v>
      </c>
      <c r="J20" s="1046">
        <v>0.0</v>
      </c>
      <c r="K20" s="1046">
        <v>0.0</v>
      </c>
      <c r="L20" s="1046">
        <v>0.0</v>
      </c>
      <c r="M20" s="1046">
        <v>0.0</v>
      </c>
      <c r="N20" s="1046">
        <v>0.0</v>
      </c>
      <c r="O20" s="1046">
        <v>0.0</v>
      </c>
      <c r="P20" s="1046">
        <v>0.0</v>
      </c>
      <c r="Q20" s="1046">
        <v>0.0</v>
      </c>
      <c r="R20" s="1046">
        <v>16.3</v>
      </c>
      <c r="S20" s="1046">
        <v>15.3</v>
      </c>
      <c r="T20" s="1046">
        <v>16.3</v>
      </c>
      <c r="U20" s="1046">
        <v>16.3</v>
      </c>
      <c r="V20" s="1046">
        <v>16.3</v>
      </c>
      <c r="W20" s="1046">
        <v>15.51</v>
      </c>
      <c r="X20" s="1046">
        <v>15.9</v>
      </c>
      <c r="Y20" s="1046">
        <v>15.9</v>
      </c>
      <c r="Z20" s="1046">
        <v>15.9</v>
      </c>
      <c r="AA20" s="1047">
        <v>16.0</v>
      </c>
      <c r="AB20" s="1036">
        <f t="shared" si="0"/>
        <v>0.0035398838368199126</v>
      </c>
      <c r="AC20" s="1036" t="s">
        <v>614</v>
      </c>
      <c r="AD20" s="1036">
        <f t="shared" si="2"/>
        <v>0.0011367673179396092</v>
      </c>
    </row>
    <row r="21" spans="8:8" ht="14.45" customHeight="1">
      <c r="A21" s="1033" t="s">
        <v>121</v>
      </c>
      <c r="B21" s="1042"/>
      <c r="C21" s="1042"/>
      <c r="D21" s="1042"/>
      <c r="E21" s="1035">
        <v>0.0</v>
      </c>
      <c r="F21" s="1035">
        <v>0.0</v>
      </c>
      <c r="G21" s="1035">
        <v>0.0</v>
      </c>
      <c r="H21" s="1035">
        <v>0.0</v>
      </c>
      <c r="I21" s="1035">
        <v>0.0</v>
      </c>
      <c r="J21" s="1035">
        <v>0.0</v>
      </c>
      <c r="K21" s="1035">
        <v>0.2</v>
      </c>
      <c r="L21" s="1035">
        <v>0.2</v>
      </c>
      <c r="M21" s="1035">
        <v>0.2</v>
      </c>
      <c r="N21" s="1035">
        <v>3.0</v>
      </c>
      <c r="O21" s="1035">
        <v>3.0</v>
      </c>
      <c r="P21" s="1035">
        <v>8.0</v>
      </c>
      <c r="Q21" s="1035">
        <v>8.0</v>
      </c>
      <c r="R21" s="1035">
        <v>6.0</v>
      </c>
      <c r="S21" s="1035">
        <v>16.0</v>
      </c>
      <c r="T21" s="1035">
        <v>26.0</v>
      </c>
      <c r="U21" s="1035">
        <v>29.0</v>
      </c>
      <c r="V21" s="1035">
        <v>29.0</v>
      </c>
      <c r="W21" s="1035">
        <v>33.0</v>
      </c>
      <c r="X21" s="1035">
        <v>32.0</v>
      </c>
      <c r="Y21" s="1035">
        <v>35.0</v>
      </c>
      <c r="Z21" s="1035">
        <v>40.0</v>
      </c>
      <c r="AA21" s="1037">
        <v>40.0</v>
      </c>
      <c r="AB21" s="1036">
        <f t="shared" si="0"/>
        <v>-0.002732240437158029</v>
      </c>
      <c r="AC21" s="1036">
        <f t="shared" si="1"/>
        <v>0.17461894308802006</v>
      </c>
      <c r="AD21" s="1036">
        <f t="shared" si="2"/>
        <v>0.002841918294849023</v>
      </c>
    </row>
    <row r="22" spans="8:8" ht="14.45" customHeight="1">
      <c r="A22" s="1033" t="s">
        <v>124</v>
      </c>
      <c r="B22" s="1034"/>
      <c r="C22" s="1034"/>
      <c r="D22" s="1034"/>
      <c r="E22" s="1035">
        <v>44.8</v>
      </c>
      <c r="F22" s="1035">
        <v>49.6</v>
      </c>
      <c r="G22" s="1046">
        <v>172.0</v>
      </c>
      <c r="H22" s="1046">
        <v>202.0</v>
      </c>
      <c r="I22" s="1046">
        <v>202.0</v>
      </c>
      <c r="J22" s="1046">
        <v>202.0</v>
      </c>
      <c r="K22" s="1046">
        <v>202.0</v>
      </c>
      <c r="L22" s="1046">
        <v>232.0</v>
      </c>
      <c r="M22" s="1046">
        <v>422.0</v>
      </c>
      <c r="N22" s="1046">
        <v>485.0</v>
      </c>
      <c r="O22" s="1046">
        <v>575.0</v>
      </c>
      <c r="P22" s="1046">
        <v>575.0</v>
      </c>
      <c r="Q22" s="1046">
        <v>575.0</v>
      </c>
      <c r="R22" s="1046">
        <v>665.0</v>
      </c>
      <c r="S22" s="1046">
        <v>665.0</v>
      </c>
      <c r="T22" s="1046">
        <v>665.0</v>
      </c>
      <c r="U22" s="1046">
        <v>665.0</v>
      </c>
      <c r="V22" s="1046">
        <v>665.0</v>
      </c>
      <c r="W22" s="1046">
        <v>665.0</v>
      </c>
      <c r="X22" s="1046">
        <v>710.0</v>
      </c>
      <c r="Y22" s="1046">
        <v>756.0</v>
      </c>
      <c r="Z22" s="1046">
        <v>756.0</v>
      </c>
      <c r="AA22" s="1047">
        <v>756.0</v>
      </c>
      <c r="AB22" s="1036">
        <f t="shared" si="0"/>
        <v>-0.002732240437158029</v>
      </c>
      <c r="AC22" s="1036">
        <f t="shared" si="1"/>
        <v>0.027745053186370106</v>
      </c>
      <c r="AD22" s="1036">
        <f t="shared" si="2"/>
        <v>0.05371225577264654</v>
      </c>
    </row>
    <row r="23" spans="8:8" ht="14.45" customHeight="1">
      <c r="A23" s="1033" t="s">
        <v>126</v>
      </c>
      <c r="B23" s="1034"/>
      <c r="C23" s="1034"/>
      <c r="D23" s="1034"/>
      <c r="E23" s="1035">
        <v>545.0</v>
      </c>
      <c r="F23" s="1035">
        <v>631.7</v>
      </c>
      <c r="G23" s="1035">
        <v>590.0</v>
      </c>
      <c r="H23" s="1035">
        <v>573.0</v>
      </c>
      <c r="I23" s="1035">
        <v>666.0</v>
      </c>
      <c r="J23" s="1035">
        <v>707.0</v>
      </c>
      <c r="K23" s="1035">
        <v>642.0</v>
      </c>
      <c r="L23" s="1035">
        <v>671.0</v>
      </c>
      <c r="M23" s="1035">
        <v>671.0</v>
      </c>
      <c r="N23" s="1035">
        <v>671.0</v>
      </c>
      <c r="O23" s="1035">
        <v>671.0</v>
      </c>
      <c r="P23" s="1035">
        <v>695.0</v>
      </c>
      <c r="Q23" s="1035">
        <v>728.0</v>
      </c>
      <c r="R23" s="1035">
        <v>728.0</v>
      </c>
      <c r="S23" s="1035">
        <v>728.0</v>
      </c>
      <c r="T23" s="1035">
        <v>729.0</v>
      </c>
      <c r="U23" s="1035">
        <v>768.0</v>
      </c>
      <c r="V23" s="1035">
        <v>768.0</v>
      </c>
      <c r="W23" s="1035">
        <v>767.0</v>
      </c>
      <c r="X23" s="1035">
        <v>767.19</v>
      </c>
      <c r="Y23" s="1035">
        <v>767.19</v>
      </c>
      <c r="Z23" s="1035">
        <v>767.0</v>
      </c>
      <c r="AA23" s="1037">
        <v>797.0</v>
      </c>
      <c r="AB23" s="1036">
        <f t="shared" si="0"/>
        <v>0.03627432121457996</v>
      </c>
      <c r="AC23" s="1036">
        <f t="shared" si="1"/>
        <v>0.009906240726500037</v>
      </c>
      <c r="AD23" s="1036">
        <f t="shared" si="2"/>
        <v>0.056625222024866785</v>
      </c>
    </row>
    <row r="24" spans="8:8" ht="14.45" customHeight="1">
      <c r="A24" s="1033" t="s">
        <v>134</v>
      </c>
      <c r="B24" s="1034"/>
      <c r="C24" s="1034"/>
      <c r="D24" s="1034"/>
      <c r="E24" s="1035">
        <v>3.0</v>
      </c>
      <c r="F24" s="1035">
        <v>5.0</v>
      </c>
      <c r="G24" s="1046">
        <v>14.0</v>
      </c>
      <c r="H24" s="1046">
        <v>14.0</v>
      </c>
      <c r="I24" s="1046">
        <v>14.0</v>
      </c>
      <c r="J24" s="1046">
        <v>14.0</v>
      </c>
      <c r="K24" s="1046">
        <v>14.0</v>
      </c>
      <c r="L24" s="1046">
        <v>14.0</v>
      </c>
      <c r="M24" s="1046">
        <v>25.0</v>
      </c>
      <c r="N24" s="1046">
        <v>25.0</v>
      </c>
      <c r="O24" s="1046">
        <v>25.0</v>
      </c>
      <c r="P24" s="1046">
        <v>25.0</v>
      </c>
      <c r="Q24" s="1046">
        <v>25.0</v>
      </c>
      <c r="R24" s="1046">
        <v>25.0</v>
      </c>
      <c r="S24" s="1046">
        <v>25.0</v>
      </c>
      <c r="T24" s="1046">
        <v>25.0</v>
      </c>
      <c r="U24" s="1046">
        <v>25.0</v>
      </c>
      <c r="V24" s="1046">
        <v>25.0</v>
      </c>
      <c r="W24" s="1046">
        <v>25.0</v>
      </c>
      <c r="X24" s="1046">
        <v>29.1</v>
      </c>
      <c r="Y24" s="1046">
        <v>29.1</v>
      </c>
      <c r="Z24" s="1046">
        <v>29.1</v>
      </c>
      <c r="AA24" s="1047">
        <v>29.0</v>
      </c>
      <c r="AB24" s="1036">
        <f t="shared" si="0"/>
        <v>-0.00615927741160105</v>
      </c>
      <c r="AC24" s="1036">
        <f t="shared" si="1"/>
        <v>0.015302131732090052</v>
      </c>
      <c r="AD24" s="1036">
        <f t="shared" si="2"/>
        <v>0.0020603907637655417</v>
      </c>
    </row>
    <row r="25" spans="8:8" ht="14.45" customHeight="1">
      <c r="A25" s="1033" t="s">
        <v>141</v>
      </c>
      <c r="B25" s="1034"/>
      <c r="C25" s="1034"/>
      <c r="D25" s="1034"/>
      <c r="E25" s="1035">
        <v>20.6</v>
      </c>
      <c r="F25" s="1035">
        <v>20.4</v>
      </c>
      <c r="G25" s="1046">
        <v>18.0</v>
      </c>
      <c r="H25" s="1046">
        <v>18.0</v>
      </c>
      <c r="I25" s="1046">
        <v>18.0</v>
      </c>
      <c r="J25" s="1046">
        <v>15.0</v>
      </c>
      <c r="K25" s="1046">
        <v>15.0</v>
      </c>
      <c r="L25" s="1046">
        <v>15.0</v>
      </c>
      <c r="M25" s="1046">
        <v>23.0</v>
      </c>
      <c r="N25" s="1046">
        <v>23.0</v>
      </c>
      <c r="O25" s="1046">
        <v>30.0</v>
      </c>
      <c r="P25" s="1046">
        <v>77.0</v>
      </c>
      <c r="Q25" s="1046">
        <v>94.0</v>
      </c>
      <c r="R25" s="1046">
        <v>114.0</v>
      </c>
      <c r="S25" s="1046">
        <v>162.0</v>
      </c>
      <c r="T25" s="1046">
        <v>311.0</v>
      </c>
      <c r="U25" s="1046">
        <v>405.0</v>
      </c>
      <c r="V25" s="1046">
        <v>624.0</v>
      </c>
      <c r="W25" s="1046">
        <v>821.0</v>
      </c>
      <c r="X25" s="1046">
        <v>1063.7</v>
      </c>
      <c r="Y25" s="1046">
        <v>1282.5</v>
      </c>
      <c r="Z25" s="1046">
        <v>1514.7</v>
      </c>
      <c r="AA25" s="1047">
        <v>1613.0</v>
      </c>
      <c r="AB25" s="1036">
        <f t="shared" si="0"/>
        <v>0.06198778383499004</v>
      </c>
      <c r="AC25" s="1036">
        <f t="shared" si="1"/>
        <v>0.34704960855237</v>
      </c>
      <c r="AD25" s="1036">
        <f t="shared" si="2"/>
        <v>0.11460035523978686</v>
      </c>
    </row>
    <row r="26" spans="8:8" ht="14.45" customHeight="1">
      <c r="A26" s="1033" t="s">
        <v>144</v>
      </c>
      <c r="B26" s="1034"/>
      <c r="C26" s="1034"/>
      <c r="D26" s="1034"/>
      <c r="E26" s="1035">
        <v>0.0</v>
      </c>
      <c r="F26" s="1035">
        <v>0.0</v>
      </c>
      <c r="G26" s="1046">
        <v>0.0</v>
      </c>
      <c r="H26" s="1046">
        <v>0.0</v>
      </c>
      <c r="I26" s="1046">
        <v>2.0</v>
      </c>
      <c r="J26" s="1046">
        <v>2.0</v>
      </c>
      <c r="K26" s="1046">
        <v>2.0</v>
      </c>
      <c r="L26" s="1046">
        <v>0.899999999999977</v>
      </c>
      <c r="M26" s="1046">
        <v>0.899999999999864</v>
      </c>
      <c r="N26" s="1046">
        <v>0.900000000000091</v>
      </c>
      <c r="O26" s="1046">
        <v>0.900000000000091</v>
      </c>
      <c r="P26" s="1046">
        <v>0.900000000000091</v>
      </c>
      <c r="Q26" s="1046">
        <v>0.900000000000091</v>
      </c>
      <c r="R26" s="1046">
        <v>0.900000000000091</v>
      </c>
      <c r="S26" s="1046">
        <v>0.900000000000091</v>
      </c>
      <c r="T26" s="1046">
        <v>0.900000000000091</v>
      </c>
      <c r="U26" s="1046">
        <v>0.965000000000146</v>
      </c>
      <c r="V26" s="1046">
        <v>0.965000000000146</v>
      </c>
      <c r="W26" s="1046">
        <v>0.973999999999705</v>
      </c>
      <c r="X26" s="1046">
        <v>3.96499999999969</v>
      </c>
      <c r="Y26" s="1046">
        <v>3.96499999999969</v>
      </c>
      <c r="Z26" s="1046">
        <v>3.96500000000015</v>
      </c>
      <c r="AA26" s="1047">
        <f>+(1+3)</f>
        <v>4.0</v>
      </c>
      <c r="AB26" s="1036">
        <f t="shared" si="0"/>
        <v>0.0060708797607100795</v>
      </c>
      <c r="AC26" s="1036">
        <f t="shared" si="1"/>
        <v>0.1598453033852001</v>
      </c>
      <c r="AD26" s="1036">
        <f t="shared" si="2"/>
        <v>2.841918294849023E-4</v>
      </c>
    </row>
    <row r="27" spans="8:8" ht="14.45" customHeight="1">
      <c r="A27" s="1055" t="s">
        <v>145</v>
      </c>
      <c r="B27" s="1039"/>
      <c r="C27" s="1039"/>
      <c r="D27" s="1039"/>
      <c r="E27" s="1039">
        <v>617.6</v>
      </c>
      <c r="F27" s="1039">
        <v>710.9</v>
      </c>
      <c r="G27" s="1039">
        <v>794.0</v>
      </c>
      <c r="H27" s="1039">
        <v>807.0</v>
      </c>
      <c r="I27" s="1039">
        <v>902.0</v>
      </c>
      <c r="J27" s="1039">
        <f t="shared" si="5" ref="J27:AA27">+SUM(J19:J26)</f>
        <v>940.0</v>
      </c>
      <c r="K27" s="1039">
        <f t="shared" si="5"/>
        <v>875.2</v>
      </c>
      <c r="L27" s="1039">
        <f t="shared" si="5"/>
        <v>933.1</v>
      </c>
      <c r="M27" s="1039">
        <f t="shared" si="5"/>
        <v>1142.1</v>
      </c>
      <c r="N27" s="1039">
        <f t="shared" si="5"/>
        <v>1207.9</v>
      </c>
      <c r="O27" s="1039">
        <f t="shared" si="5"/>
        <v>1304.9</v>
      </c>
      <c r="P27" s="1039">
        <f t="shared" si="5"/>
        <v>1380.9</v>
      </c>
      <c r="Q27" s="1039">
        <f t="shared" si="5"/>
        <v>1430.9</v>
      </c>
      <c r="R27" s="1039">
        <f t="shared" si="5"/>
        <v>1555.2</v>
      </c>
      <c r="S27" s="1039">
        <f t="shared" si="5"/>
        <v>1612.2</v>
      </c>
      <c r="T27" s="1039">
        <f t="shared" si="5"/>
        <v>1773.2</v>
      </c>
      <c r="U27" s="1039">
        <f t="shared" si="5"/>
        <v>1909.265</v>
      </c>
      <c r="V27" s="1039">
        <f t="shared" si="5"/>
        <v>2128.2650000000003</v>
      </c>
      <c r="W27" s="1039">
        <f t="shared" si="5"/>
        <v>2327.484</v>
      </c>
      <c r="X27" s="1039">
        <f t="shared" si="5"/>
        <v>2621.855</v>
      </c>
      <c r="Y27" s="1039">
        <f t="shared" si="5"/>
        <v>2899.6549999999997</v>
      </c>
      <c r="Z27" s="1039">
        <f t="shared" si="5"/>
        <v>3136.665</v>
      </c>
      <c r="AA27" s="1039">
        <f t="shared" si="5"/>
        <v>3265.0</v>
      </c>
      <c r="AB27" s="1040">
        <f t="shared" si="0"/>
        <v>0.038070445831059896</v>
      </c>
      <c r="AC27" s="1040">
        <f t="shared" si="1"/>
        <v>0.08550190719348993</v>
      </c>
      <c r="AD27" s="1040">
        <f t="shared" si="2"/>
        <v>0.23197158081705152</v>
      </c>
    </row>
    <row r="28" spans="8:8" ht="14.45" customHeight="1">
      <c r="A28" s="1056"/>
      <c r="B28" s="1043"/>
      <c r="C28" s="1043"/>
      <c r="D28" s="1043"/>
      <c r="E28" s="1043"/>
      <c r="F28" s="1043"/>
      <c r="G28" s="1043"/>
      <c r="H28" s="1043"/>
      <c r="I28" s="1043"/>
      <c r="J28" s="1043"/>
      <c r="K28" s="1043"/>
      <c r="L28" s="1043"/>
      <c r="M28" s="1043"/>
      <c r="N28" s="1043"/>
      <c r="O28" s="1043"/>
      <c r="P28" s="1043"/>
      <c r="Q28" s="1043"/>
      <c r="R28" s="1043"/>
      <c r="S28" s="1043"/>
      <c r="T28" s="1043"/>
      <c r="U28" s="1043"/>
      <c r="V28" s="1043"/>
      <c r="W28" s="1043"/>
      <c r="X28" s="1042"/>
      <c r="Y28" s="1042"/>
      <c r="Z28" s="1042"/>
      <c r="AA28" s="1043"/>
      <c r="AB28" s="1036"/>
      <c r="AC28" s="1036"/>
      <c r="AD28" s="1036"/>
    </row>
    <row r="29" spans="8:8" ht="14.45" customHeight="1">
      <c r="A29" s="1033" t="s">
        <v>149</v>
      </c>
      <c r="B29" s="1034"/>
      <c r="C29" s="1034"/>
      <c r="D29" s="1034"/>
      <c r="E29" s="1035">
        <v>11.0</v>
      </c>
      <c r="F29" s="1035">
        <v>11.0</v>
      </c>
      <c r="G29" s="1046">
        <v>23.0</v>
      </c>
      <c r="H29" s="1046">
        <v>21.0</v>
      </c>
      <c r="I29" s="1046">
        <v>70.0</v>
      </c>
      <c r="J29" s="1046">
        <v>70.0</v>
      </c>
      <c r="K29" s="1046">
        <v>56.0</v>
      </c>
      <c r="L29" s="1046">
        <v>79.0</v>
      </c>
      <c r="M29" s="1046">
        <v>87.0</v>
      </c>
      <c r="N29" s="1046">
        <v>90.0</v>
      </c>
      <c r="O29" s="1046">
        <v>80.0</v>
      </c>
      <c r="P29" s="1046">
        <v>81.0</v>
      </c>
      <c r="Q29" s="1046">
        <v>81.0</v>
      </c>
      <c r="R29" s="1046">
        <v>81.0</v>
      </c>
      <c r="S29" s="1046">
        <v>81.0</v>
      </c>
      <c r="T29" s="1046">
        <v>79.0</v>
      </c>
      <c r="U29" s="1046">
        <v>78.0</v>
      </c>
      <c r="V29" s="1046">
        <v>78.0</v>
      </c>
      <c r="W29" s="1046">
        <v>78.0</v>
      </c>
      <c r="X29" s="1046">
        <v>74.0</v>
      </c>
      <c r="Y29" s="1046">
        <v>74.0</v>
      </c>
      <c r="Z29" s="1046">
        <v>74.0</v>
      </c>
      <c r="AA29" s="1047">
        <v>74.0</v>
      </c>
      <c r="AB29" s="1036">
        <f t="shared" si="0"/>
        <v>-0.002732240437158029</v>
      </c>
      <c r="AC29" s="1036">
        <f t="shared" si="1"/>
        <v>-0.008997682538515961</v>
      </c>
      <c r="AD29" s="1036">
        <f t="shared" si="2"/>
        <v>0.0052575488454706925</v>
      </c>
    </row>
    <row r="30" spans="8:8" ht="14.45" customHeight="1">
      <c r="A30" s="1055" t="s">
        <v>154</v>
      </c>
      <c r="B30" s="1039"/>
      <c r="C30" s="1039"/>
      <c r="D30" s="1039"/>
      <c r="E30" s="1057"/>
      <c r="F30" s="1057"/>
      <c r="G30" s="1039">
        <v>23.0</v>
      </c>
      <c r="H30" s="1039">
        <v>21.0</v>
      </c>
      <c r="I30" s="1039">
        <v>70.0</v>
      </c>
      <c r="J30" s="1039">
        <v>70.0</v>
      </c>
      <c r="K30" s="1039">
        <v>56.0</v>
      </c>
      <c r="L30" s="1039">
        <v>79.0</v>
      </c>
      <c r="M30" s="1039">
        <v>87.0</v>
      </c>
      <c r="N30" s="1039">
        <v>90.0</v>
      </c>
      <c r="O30" s="1039">
        <v>80.0</v>
      </c>
      <c r="P30" s="1039">
        <v>81.0</v>
      </c>
      <c r="Q30" s="1039">
        <v>81.0</v>
      </c>
      <c r="R30" s="1039">
        <v>81.0</v>
      </c>
      <c r="S30" s="1039">
        <v>81.0</v>
      </c>
      <c r="T30" s="1039">
        <v>79.0</v>
      </c>
      <c r="U30" s="1039">
        <v>78.0</v>
      </c>
      <c r="V30" s="1039">
        <v>78.0</v>
      </c>
      <c r="W30" s="1039">
        <v>78.0</v>
      </c>
      <c r="X30" s="1039">
        <v>78.0</v>
      </c>
      <c r="Y30" s="1039">
        <v>78.0</v>
      </c>
      <c r="Z30" s="1039">
        <v>74.0</v>
      </c>
      <c r="AA30" s="1039">
        <f>+AA29</f>
        <v>74.0</v>
      </c>
      <c r="AB30" s="1040">
        <f t="shared" si="0"/>
        <v>-0.002732240437158029</v>
      </c>
      <c r="AC30" s="1040">
        <f t="shared" si="1"/>
        <v>-0.008997682538515961</v>
      </c>
      <c r="AD30" s="1040">
        <f t="shared" si="2"/>
        <v>0.0052575488454706925</v>
      </c>
      <c r="AE30" s="1058"/>
    </row>
    <row r="31" spans="8:8" ht="14.45" customHeight="1">
      <c r="A31" s="1056"/>
      <c r="B31" s="1043"/>
      <c r="C31" s="1043"/>
      <c r="D31" s="1043"/>
      <c r="E31" s="1043"/>
      <c r="F31" s="1043"/>
      <c r="G31" s="1043"/>
      <c r="H31" s="1043"/>
      <c r="I31" s="1043"/>
      <c r="J31" s="1043"/>
      <c r="K31" s="1043"/>
      <c r="L31" s="1043"/>
      <c r="M31" s="1043"/>
      <c r="N31" s="1043"/>
      <c r="O31" s="1043"/>
      <c r="P31" s="1043"/>
      <c r="Q31" s="1043"/>
      <c r="R31" s="1043"/>
      <c r="S31" s="1043"/>
      <c r="T31" s="1043"/>
      <c r="U31" s="1043"/>
      <c r="V31" s="1043"/>
      <c r="W31" s="1043"/>
      <c r="X31" s="1042"/>
      <c r="Y31" s="1042"/>
      <c r="Z31" s="1042"/>
      <c r="AA31" s="1043"/>
      <c r="AB31" s="1036"/>
      <c r="AC31" s="1036"/>
      <c r="AD31" s="1036"/>
    </row>
    <row r="32" spans="8:8" ht="14.45" customHeight="1">
      <c r="A32" s="1033" t="s">
        <v>857</v>
      </c>
      <c r="B32" s="1034"/>
      <c r="C32" s="1034"/>
      <c r="D32" s="1034"/>
      <c r="E32" s="1035">
        <v>0.0</v>
      </c>
      <c r="F32" s="1035">
        <v>0.0</v>
      </c>
      <c r="G32" s="1035">
        <v>7.3</v>
      </c>
      <c r="H32" s="1035">
        <v>7.3</v>
      </c>
      <c r="I32" s="1035">
        <v>7.3</v>
      </c>
      <c r="J32" s="1035">
        <v>7.3</v>
      </c>
      <c r="K32" s="1035">
        <v>7.3</v>
      </c>
      <c r="L32" s="1035">
        <v>7.3</v>
      </c>
      <c r="M32" s="1035">
        <v>7.3</v>
      </c>
      <c r="N32" s="1035">
        <v>7.3</v>
      </c>
      <c r="O32" s="1035">
        <v>7.3</v>
      </c>
      <c r="P32" s="1035">
        <v>7.3</v>
      </c>
      <c r="Q32" s="1035">
        <v>7.3</v>
      </c>
      <c r="R32" s="1035">
        <v>7.3</v>
      </c>
      <c r="S32" s="1035">
        <v>7.3</v>
      </c>
      <c r="T32" s="1035">
        <v>7.3</v>
      </c>
      <c r="U32" s="1035">
        <v>7.3</v>
      </c>
      <c r="V32" s="1035">
        <v>7.3</v>
      </c>
      <c r="W32" s="1035">
        <v>7.3</v>
      </c>
      <c r="X32" s="1035">
        <v>7.3</v>
      </c>
      <c r="Y32" s="1035">
        <v>7.3</v>
      </c>
      <c r="Z32" s="1035">
        <v>7.3</v>
      </c>
      <c r="AA32" s="1037">
        <v>7.0</v>
      </c>
      <c r="AB32" s="1036">
        <f t="shared" si="0"/>
        <v>-0.04371584699453501</v>
      </c>
      <c r="AC32" s="1036">
        <f t="shared" si="1"/>
        <v>0.0</v>
      </c>
      <c r="AD32" s="1036">
        <f t="shared" si="2"/>
        <v>4.97335701598579E-4</v>
      </c>
    </row>
    <row r="33" spans="8:8" ht="14.45" customHeight="1">
      <c r="A33" s="1033" t="s">
        <v>858</v>
      </c>
      <c r="B33" s="1034"/>
      <c r="C33" s="1034"/>
      <c r="D33" s="1034"/>
      <c r="E33" s="1035">
        <v>45.0</v>
      </c>
      <c r="F33" s="1035">
        <v>45.0</v>
      </c>
      <c r="G33" s="1035">
        <v>58.0</v>
      </c>
      <c r="H33" s="1035">
        <v>58.0</v>
      </c>
      <c r="I33" s="1035">
        <v>58.0</v>
      </c>
      <c r="J33" s="1035">
        <v>58.0</v>
      </c>
      <c r="K33" s="1035">
        <v>128.0</v>
      </c>
      <c r="L33" s="1035">
        <v>128.0</v>
      </c>
      <c r="M33" s="1035">
        <v>128.0</v>
      </c>
      <c r="N33" s="1035">
        <v>128.0</v>
      </c>
      <c r="O33" s="1035">
        <v>128.0</v>
      </c>
      <c r="P33" s="1035">
        <v>163.0</v>
      </c>
      <c r="Q33" s="1035">
        <v>198.0</v>
      </c>
      <c r="R33" s="1035">
        <v>198.0</v>
      </c>
      <c r="S33" s="1035">
        <v>205.5</v>
      </c>
      <c r="T33" s="1035">
        <v>205.5</v>
      </c>
      <c r="U33" s="1035">
        <v>366.1</v>
      </c>
      <c r="V33" s="1035">
        <v>604.0</v>
      </c>
      <c r="W33" s="1035">
        <v>638.0</v>
      </c>
      <c r="X33" s="1035">
        <v>648.0</v>
      </c>
      <c r="Y33" s="1035">
        <v>664.0</v>
      </c>
      <c r="Z33" s="1035">
        <v>824.0</v>
      </c>
      <c r="AA33" s="1037">
        <v>824.0</v>
      </c>
      <c r="AB33" s="1036">
        <f t="shared" si="0"/>
        <v>-0.002732240437158029</v>
      </c>
      <c r="AC33" s="1036">
        <f t="shared" si="1"/>
        <v>0.17590966718776002</v>
      </c>
      <c r="AD33" s="1036">
        <f t="shared" si="2"/>
        <v>0.058543516873889874</v>
      </c>
    </row>
    <row r="34" spans="8:8" s="1023" ht="14.45" customFormat="1" customHeight="1">
      <c r="A34" s="1055" t="s">
        <v>174</v>
      </c>
      <c r="B34" s="1039"/>
      <c r="C34" s="1039"/>
      <c r="D34" s="1039"/>
      <c r="E34" s="1057">
        <v>45.0</v>
      </c>
      <c r="F34" s="1057">
        <v>45.0</v>
      </c>
      <c r="G34" s="1039">
        <v>65.3</v>
      </c>
      <c r="H34" s="1039">
        <v>65.3</v>
      </c>
      <c r="I34" s="1039">
        <v>65.3</v>
      </c>
      <c r="J34" s="1039">
        <v>65.3</v>
      </c>
      <c r="K34" s="1039">
        <v>135.3</v>
      </c>
      <c r="L34" s="1039">
        <v>135.3</v>
      </c>
      <c r="M34" s="1039">
        <v>135.3</v>
      </c>
      <c r="N34" s="1039">
        <v>135.3</v>
      </c>
      <c r="O34" s="1039">
        <v>135.3</v>
      </c>
      <c r="P34" s="1039">
        <v>170.3</v>
      </c>
      <c r="Q34" s="1039">
        <f t="shared" si="6" ref="Q34:AA34">+SUM(Q32:Q33)</f>
        <v>205.3</v>
      </c>
      <c r="R34" s="1039">
        <f t="shared" si="6"/>
        <v>205.3</v>
      </c>
      <c r="S34" s="1039">
        <f t="shared" si="6"/>
        <v>212.8</v>
      </c>
      <c r="T34" s="1039">
        <f t="shared" si="6"/>
        <v>212.8</v>
      </c>
      <c r="U34" s="1039">
        <f t="shared" si="6"/>
        <v>373.40000000000003</v>
      </c>
      <c r="V34" s="1039">
        <f t="shared" si="6"/>
        <v>611.3</v>
      </c>
      <c r="W34" s="1039">
        <f t="shared" si="6"/>
        <v>645.3</v>
      </c>
      <c r="X34" s="1039">
        <f t="shared" si="6"/>
        <v>655.3</v>
      </c>
      <c r="Y34" s="1039">
        <f t="shared" si="6"/>
        <v>671.3</v>
      </c>
      <c r="Z34" s="1039">
        <f t="shared" si="6"/>
        <v>831.3</v>
      </c>
      <c r="AA34" s="1039">
        <f t="shared" si="6"/>
        <v>831.0</v>
      </c>
      <c r="AB34" s="1040">
        <f t="shared" si="0"/>
        <v>-0.0030921349732689896</v>
      </c>
      <c r="AC34" s="1040">
        <f t="shared" si="1"/>
        <v>0.17180221137416996</v>
      </c>
      <c r="AD34" s="1040">
        <f t="shared" si="2"/>
        <v>0.05904085257548845</v>
      </c>
    </row>
    <row r="35" spans="8:8" s="1023" ht="14.45" customFormat="1" customHeight="1">
      <c r="A35" s="1056"/>
      <c r="B35" s="1043"/>
      <c r="C35" s="1043"/>
      <c r="D35" s="1043"/>
      <c r="E35" s="1043"/>
      <c r="F35" s="1043"/>
      <c r="G35" s="1043"/>
      <c r="H35" s="1043"/>
      <c r="I35" s="1043"/>
      <c r="J35" s="1043"/>
      <c r="K35" s="1043"/>
      <c r="L35" s="1043"/>
      <c r="M35" s="1043"/>
      <c r="N35" s="1043"/>
      <c r="O35" s="1043"/>
      <c r="P35" s="1043"/>
      <c r="Q35" s="1043"/>
      <c r="R35" s="1043"/>
      <c r="S35" s="1043"/>
      <c r="T35" s="1043"/>
      <c r="U35" s="1043"/>
      <c r="V35" s="1043"/>
      <c r="W35" s="1043"/>
      <c r="X35" s="1042"/>
      <c r="Y35" s="1042"/>
      <c r="Z35" s="1042"/>
      <c r="AA35" s="1043"/>
      <c r="AB35" s="1036"/>
      <c r="AC35" s="1036"/>
      <c r="AD35" s="1036"/>
    </row>
    <row r="36" spans="8:8" s="1023" customFormat="1" customHeight="1">
      <c r="A36" s="1033" t="s">
        <v>177</v>
      </c>
      <c r="B36" s="1042"/>
      <c r="C36" s="1042"/>
      <c r="D36" s="1042"/>
      <c r="E36" s="1035">
        <v>29.3</v>
      </c>
      <c r="F36" s="1035">
        <v>26.3</v>
      </c>
      <c r="G36" s="1035">
        <v>21.7</v>
      </c>
      <c r="H36" s="1035">
        <v>21.7</v>
      </c>
      <c r="I36" s="1035">
        <v>21.7</v>
      </c>
      <c r="J36" s="1035">
        <v>21.7</v>
      </c>
      <c r="K36" s="1035">
        <v>21.7</v>
      </c>
      <c r="L36" s="1035">
        <v>21.7</v>
      </c>
      <c r="M36" s="1035">
        <v>21.7</v>
      </c>
      <c r="N36" s="1035">
        <v>21.7</v>
      </c>
      <c r="O36" s="1035">
        <v>24.8</v>
      </c>
      <c r="P36" s="1035">
        <v>24.8</v>
      </c>
      <c r="Q36" s="1035">
        <v>24.1</v>
      </c>
      <c r="R36" s="1035">
        <v>26.2</v>
      </c>
      <c r="S36" s="1035">
        <v>26.2</v>
      </c>
      <c r="T36" s="1035">
        <v>26.0</v>
      </c>
      <c r="U36" s="1035">
        <v>25.95</v>
      </c>
      <c r="V36" s="1035">
        <v>25.75</v>
      </c>
      <c r="W36" s="1035">
        <v>25.75</v>
      </c>
      <c r="X36" s="1035">
        <v>25.75</v>
      </c>
      <c r="Y36" s="1035">
        <v>25.75</v>
      </c>
      <c r="Z36" s="1035">
        <v>26.0</v>
      </c>
      <c r="AA36" s="1037">
        <v>26.0</v>
      </c>
      <c r="AB36" s="1036">
        <f t="shared" si="0"/>
        <v>-0.002732240437158029</v>
      </c>
      <c r="AC36" s="1036">
        <f t="shared" si="1"/>
        <v>0.004736470266130111</v>
      </c>
      <c r="AD36" s="1036">
        <f t="shared" si="2"/>
        <v>0.001847246891651865</v>
      </c>
    </row>
    <row r="37" spans="8:8" s="1023" ht="10.7" customFormat="1" customHeight="1">
      <c r="A37" s="1033" t="s">
        <v>180</v>
      </c>
      <c r="B37" s="1042"/>
      <c r="C37" s="1042"/>
      <c r="D37" s="1042"/>
      <c r="E37" s="1059"/>
      <c r="F37" s="1059"/>
      <c r="G37" s="1035">
        <v>525.0</v>
      </c>
      <c r="H37" s="1035">
        <v>785.0</v>
      </c>
      <c r="I37" s="1035">
        <v>785.0</v>
      </c>
      <c r="J37" s="1035">
        <v>805.0</v>
      </c>
      <c r="K37" s="1035">
        <v>820.0</v>
      </c>
      <c r="L37" s="1035">
        <v>850.0</v>
      </c>
      <c r="M37" s="1035">
        <v>850.0</v>
      </c>
      <c r="N37" s="1035">
        <v>980.0</v>
      </c>
      <c r="O37" s="1035">
        <v>1052.0</v>
      </c>
      <c r="P37" s="1035">
        <v>1189.0</v>
      </c>
      <c r="Q37" s="1035">
        <v>1189.0</v>
      </c>
      <c r="R37" s="1035">
        <v>1226.0</v>
      </c>
      <c r="S37" s="1035">
        <v>1336.0</v>
      </c>
      <c r="T37" s="1035">
        <v>1343.5</v>
      </c>
      <c r="U37" s="1035">
        <v>1403.5</v>
      </c>
      <c r="V37" s="1035">
        <v>1438.0</v>
      </c>
      <c r="W37" s="1035">
        <v>1533.0</v>
      </c>
      <c r="X37" s="1035">
        <v>1808.0</v>
      </c>
      <c r="Y37" s="1035">
        <v>1948.0</v>
      </c>
      <c r="Z37" s="1035">
        <v>2130.5</v>
      </c>
      <c r="AA37" s="1037">
        <v>2131.0</v>
      </c>
      <c r="AB37" s="1036">
        <f t="shared" si="0"/>
        <v>-0.0024981949643669843</v>
      </c>
      <c r="AC37" s="1036">
        <f t="shared" si="1"/>
        <v>0.06005883110352994</v>
      </c>
      <c r="AD37" s="1036">
        <f t="shared" si="2"/>
        <v>0.1514031971580817</v>
      </c>
    </row>
    <row r="38" spans="8:8" ht="11.1" customHeight="1">
      <c r="A38" s="1033" t="s">
        <v>181</v>
      </c>
      <c r="B38" s="1034"/>
      <c r="C38" s="1034"/>
      <c r="D38" s="1034"/>
      <c r="E38" s="1035">
        <v>214.6</v>
      </c>
      <c r="F38" s="1035">
        <v>413.7</v>
      </c>
      <c r="G38" s="1035">
        <v>533.0</v>
      </c>
      <c r="H38" s="1035">
        <v>533.0</v>
      </c>
      <c r="I38" s="1035">
        <v>533.0</v>
      </c>
      <c r="J38" s="1035">
        <v>535.0</v>
      </c>
      <c r="K38" s="1035">
        <v>535.0</v>
      </c>
      <c r="L38" s="1035">
        <v>535.0</v>
      </c>
      <c r="M38" s="1035">
        <v>532.0</v>
      </c>
      <c r="N38" s="1035">
        <v>532.0</v>
      </c>
      <c r="O38" s="1035">
        <v>532.0</v>
      </c>
      <c r="P38" s="1035">
        <v>535.0</v>
      </c>
      <c r="Q38" s="1035">
        <v>537.0</v>
      </c>
      <c r="R38" s="1035">
        <v>537.0</v>
      </c>
      <c r="S38" s="1035">
        <v>512.0</v>
      </c>
      <c r="T38" s="1035">
        <v>512.0</v>
      </c>
      <c r="U38" s="1035">
        <v>508.0</v>
      </c>
      <c r="V38" s="1035">
        <v>516.0</v>
      </c>
      <c r="W38" s="1035">
        <v>526.0</v>
      </c>
      <c r="X38" s="1035">
        <v>481.0</v>
      </c>
      <c r="Y38" s="1035">
        <v>482.0</v>
      </c>
      <c r="Z38" s="1035">
        <v>525.0</v>
      </c>
      <c r="AA38" s="1037">
        <v>525.0</v>
      </c>
      <c r="AB38" s="1036">
        <f t="shared" si="0"/>
        <v>-0.002732240437158029</v>
      </c>
      <c r="AC38" s="1036">
        <f t="shared" si="1"/>
        <v>-0.0018850694510029742</v>
      </c>
      <c r="AD38" s="1036">
        <f t="shared" si="2"/>
        <v>0.037300177619893425</v>
      </c>
    </row>
    <row r="39" spans="8:8">
      <c r="A39" s="1033" t="s">
        <v>183</v>
      </c>
      <c r="B39" s="1034"/>
      <c r="C39" s="1034"/>
      <c r="D39" s="1034"/>
      <c r="E39" s="1035">
        <v>261.0</v>
      </c>
      <c r="F39" s="1035">
        <v>265.0</v>
      </c>
      <c r="G39" s="1035">
        <v>418.0</v>
      </c>
      <c r="H39" s="1035">
        <v>417.0</v>
      </c>
      <c r="I39" s="1035">
        <v>373.0</v>
      </c>
      <c r="J39" s="1035">
        <v>378.0</v>
      </c>
      <c r="K39" s="1035">
        <v>378.0</v>
      </c>
      <c r="L39" s="1035">
        <v>433.0</v>
      </c>
      <c r="M39" s="1035">
        <v>433.0</v>
      </c>
      <c r="N39" s="1035">
        <v>451.0</v>
      </c>
      <c r="O39" s="1035">
        <v>593.0</v>
      </c>
      <c r="P39" s="1035">
        <v>633.0</v>
      </c>
      <c r="Q39" s="1035">
        <v>731.0</v>
      </c>
      <c r="R39" s="1035">
        <v>726.0</v>
      </c>
      <c r="S39" s="1035">
        <v>726.0</v>
      </c>
      <c r="T39" s="1035">
        <v>798.0</v>
      </c>
      <c r="U39" s="1035">
        <v>924.0</v>
      </c>
      <c r="V39" s="1035">
        <v>941.0</v>
      </c>
      <c r="W39" s="1035">
        <v>941.0</v>
      </c>
      <c r="X39" s="1035">
        <v>941.0</v>
      </c>
      <c r="Y39" s="1035">
        <v>952.0</v>
      </c>
      <c r="Z39" s="1035">
        <v>952.0</v>
      </c>
      <c r="AA39" s="1037">
        <v>984.0</v>
      </c>
      <c r="AB39" s="1036">
        <f t="shared" si="0"/>
        <v>0.030789364926300022</v>
      </c>
      <c r="AC39" s="1036">
        <f t="shared" si="1"/>
        <v>0.041653611273960056</v>
      </c>
      <c r="AD39" s="1036">
        <f t="shared" si="2"/>
        <v>0.06991119005328597</v>
      </c>
    </row>
    <row r="40" spans="8:8">
      <c r="A40" s="1033" t="s">
        <v>185</v>
      </c>
      <c r="B40" s="1034"/>
      <c r="C40" s="1034"/>
      <c r="D40" s="1034"/>
      <c r="E40" s="1035">
        <v>888.0</v>
      </c>
      <c r="F40" s="1035">
        <v>1154.0</v>
      </c>
      <c r="G40" s="1035">
        <v>1846.5</v>
      </c>
      <c r="H40" s="1035">
        <v>1846.5</v>
      </c>
      <c r="I40" s="1035">
        <v>1846.5</v>
      </c>
      <c r="J40" s="1035">
        <v>1846.5</v>
      </c>
      <c r="K40" s="1035">
        <v>1846.5</v>
      </c>
      <c r="L40" s="1035">
        <v>1846.5</v>
      </c>
      <c r="M40" s="1035">
        <v>1846.5</v>
      </c>
      <c r="N40" s="1035">
        <v>1846.5</v>
      </c>
      <c r="O40" s="1035">
        <v>1846.5</v>
      </c>
      <c r="P40" s="1035">
        <v>1846.5</v>
      </c>
      <c r="Q40" s="1035">
        <v>1846.5</v>
      </c>
      <c r="R40" s="1035">
        <v>1846.5</v>
      </c>
      <c r="S40" s="1035">
        <v>1846.5</v>
      </c>
      <c r="T40" s="1035">
        <v>1846.5</v>
      </c>
      <c r="U40" s="1035">
        <v>1916.1</v>
      </c>
      <c r="V40" s="1035">
        <v>1916.1</v>
      </c>
      <c r="W40" s="1035">
        <v>1916.1</v>
      </c>
      <c r="X40" s="1035">
        <v>1916.1</v>
      </c>
      <c r="Y40" s="1035">
        <v>1928.1</v>
      </c>
      <c r="Z40" s="1035">
        <v>1928.1</v>
      </c>
      <c r="AA40" s="1037">
        <v>1928.0</v>
      </c>
      <c r="AB40" s="1036">
        <f t="shared" si="0"/>
        <v>-0.002783963260641009</v>
      </c>
      <c r="AC40" s="1036">
        <f t="shared" si="1"/>
        <v>0.004333673998460075</v>
      </c>
      <c r="AD40" s="1036">
        <f t="shared" si="2"/>
        <v>0.1369804618117229</v>
      </c>
    </row>
    <row r="41" spans="8:8">
      <c r="A41" s="1033" t="s">
        <v>546</v>
      </c>
      <c r="B41" s="1034"/>
      <c r="C41" s="1034"/>
      <c r="D41" s="1034"/>
      <c r="E41" s="1035">
        <v>0.0</v>
      </c>
      <c r="F41" s="1035">
        <v>0.0</v>
      </c>
      <c r="G41" s="1035">
        <v>0.0</v>
      </c>
      <c r="H41" s="1035">
        <v>0.0</v>
      </c>
      <c r="I41" s="1035">
        <v>0.0</v>
      </c>
      <c r="J41" s="1035">
        <v>6.0</v>
      </c>
      <c r="K41" s="1035">
        <v>6.0</v>
      </c>
      <c r="L41" s="1035">
        <v>36.0</v>
      </c>
      <c r="M41" s="1035">
        <v>36.0</v>
      </c>
      <c r="N41" s="1035">
        <v>56.0</v>
      </c>
      <c r="O41" s="1035">
        <v>56.0</v>
      </c>
      <c r="P41" s="1035">
        <v>56.0</v>
      </c>
      <c r="Q41" s="1035">
        <v>56.0</v>
      </c>
      <c r="R41" s="1035">
        <v>56.0</v>
      </c>
      <c r="S41" s="1035">
        <v>56.0</v>
      </c>
      <c r="T41" s="1035">
        <v>56.0</v>
      </c>
      <c r="U41" s="1035">
        <v>56.0</v>
      </c>
      <c r="V41" s="1035">
        <v>56.0</v>
      </c>
      <c r="W41" s="1035">
        <v>56.0</v>
      </c>
      <c r="X41" s="1035">
        <v>56.0</v>
      </c>
      <c r="Y41" s="1035">
        <v>56.0</v>
      </c>
      <c r="Z41" s="1035">
        <v>56.0</v>
      </c>
      <c r="AA41" s="1037">
        <v>56.0</v>
      </c>
      <c r="AB41" s="1036">
        <f t="shared" si="0"/>
        <v>-0.002732240437158029</v>
      </c>
      <c r="AC41" s="1036">
        <f t="shared" si="1"/>
        <v>0.0</v>
      </c>
      <c r="AD41" s="1036">
        <f t="shared" si="2"/>
        <v>0.003978685612788632</v>
      </c>
    </row>
    <row r="42" spans="8:8">
      <c r="A42" s="1056" t="s">
        <v>193</v>
      </c>
      <c r="B42" s="1043"/>
      <c r="C42" s="1043"/>
      <c r="D42" s="1043"/>
      <c r="E42" s="1043">
        <v>1393.4</v>
      </c>
      <c r="F42" s="1043">
        <v>1859.5</v>
      </c>
      <c r="G42" s="1043">
        <v>3344.7</v>
      </c>
      <c r="H42" s="1043">
        <v>3603.7</v>
      </c>
      <c r="I42" s="1043">
        <v>3559.7</v>
      </c>
      <c r="J42" s="1043">
        <v>3592.6</v>
      </c>
      <c r="K42" s="1043">
        <v>3607.6</v>
      </c>
      <c r="L42" s="1043">
        <v>3722.7</v>
      </c>
      <c r="M42" s="1043">
        <v>3719.6</v>
      </c>
      <c r="N42" s="1043">
        <v>3887.6</v>
      </c>
      <c r="O42" s="1043">
        <v>4104.7</v>
      </c>
      <c r="P42" s="1043">
        <v>4284.7</v>
      </c>
      <c r="Q42" s="1043">
        <v>4384.0</v>
      </c>
      <c r="R42" s="1043">
        <f t="shared" si="7" ref="R42:AA42">+SUM(R36:R41)</f>
        <v>4417.7</v>
      </c>
      <c r="S42" s="1043">
        <f t="shared" si="7"/>
        <v>4502.7</v>
      </c>
      <c r="T42" s="1043">
        <f t="shared" si="7"/>
        <v>4582.0</v>
      </c>
      <c r="U42" s="1043">
        <f t="shared" si="7"/>
        <v>4833.549999999999</v>
      </c>
      <c r="V42" s="1043">
        <f t="shared" si="7"/>
        <v>4892.85</v>
      </c>
      <c r="W42" s="1043">
        <f t="shared" si="7"/>
        <v>4997.85</v>
      </c>
      <c r="X42" s="1043">
        <f t="shared" si="7"/>
        <v>5227.85</v>
      </c>
      <c r="Y42" s="1043">
        <f t="shared" si="7"/>
        <v>5391.85</v>
      </c>
      <c r="Z42" s="1043">
        <f t="shared" si="7"/>
        <v>5617.6</v>
      </c>
      <c r="AA42" s="1043">
        <f t="shared" si="7"/>
        <v>5650.0</v>
      </c>
      <c r="AB42" s="1036">
        <f t="shared" si="0"/>
        <v>0.003019588708710108</v>
      </c>
      <c r="AC42" s="1036">
        <f t="shared" si="1"/>
        <v>0.027455542538949995</v>
      </c>
      <c r="AD42" s="1036">
        <f t="shared" si="2"/>
        <v>0.40142095914742454</v>
      </c>
    </row>
    <row r="43" spans="8:8" customHeight="1">
      <c r="A43" s="1060" t="s">
        <v>194</v>
      </c>
      <c r="B43" s="1061">
        <v>1300.0</v>
      </c>
      <c r="C43" s="1061">
        <v>3887.0</v>
      </c>
      <c r="D43" s="1061">
        <v>4764.0</v>
      </c>
      <c r="E43" s="1062">
        <v>5853.5</v>
      </c>
      <c r="F43" s="1062">
        <v>6770.36</v>
      </c>
      <c r="G43" s="1063">
        <v>8235.8</v>
      </c>
      <c r="H43" s="1063">
        <v>7916.8</v>
      </c>
      <c r="I43" s="1063">
        <v>8109.0</v>
      </c>
      <c r="J43" s="1063">
        <v>8195.9</v>
      </c>
      <c r="K43" s="1063">
        <v>8214.1</v>
      </c>
      <c r="L43" s="1063">
        <v>8564.1</v>
      </c>
      <c r="M43" s="1063">
        <v>8792.2</v>
      </c>
      <c r="N43" s="1063">
        <v>9022.2</v>
      </c>
      <c r="O43" s="1063">
        <v>9344.3</v>
      </c>
      <c r="P43" s="1063">
        <v>9790.7</v>
      </c>
      <c r="Q43" s="1063">
        <v>9998.0</v>
      </c>
      <c r="R43" s="1063">
        <f t="shared" si="8" ref="R43:AA43">+R42+R34+R30+R27+R17+R8</f>
        <v>10133.4</v>
      </c>
      <c r="S43" s="1063">
        <f t="shared" si="8"/>
        <v>10480.3</v>
      </c>
      <c r="T43" s="1063">
        <f t="shared" si="8"/>
        <v>10717.6</v>
      </c>
      <c r="U43" s="1063">
        <f t="shared" si="8"/>
        <v>11161.814999999999</v>
      </c>
      <c r="V43" s="1063">
        <f t="shared" si="8"/>
        <v>11798.875</v>
      </c>
      <c r="W43" s="1063">
        <f t="shared" si="8"/>
        <v>12121.594</v>
      </c>
      <c r="X43" s="1063">
        <f t="shared" si="8"/>
        <v>12680.665</v>
      </c>
      <c r="Y43" s="1063">
        <f t="shared" si="8"/>
        <v>13244.865</v>
      </c>
      <c r="Z43" s="1063">
        <f t="shared" si="8"/>
        <v>13911.664999999999</v>
      </c>
      <c r="AA43" s="1063">
        <f t="shared" si="8"/>
        <v>14075.0</v>
      </c>
      <c r="AB43" s="1064">
        <f t="shared" si="0"/>
        <v>0.008976547080959962</v>
      </c>
      <c r="AC43" s="1064">
        <f t="shared" si="1"/>
        <v>0.03575380344244006</v>
      </c>
      <c r="AD43" s="1064">
        <f t="shared" si="2"/>
        <v>1.0</v>
      </c>
    </row>
    <row r="44" spans="8:8">
      <c r="B44" s="1065"/>
      <c r="C44" s="1065"/>
      <c r="D44" s="1065"/>
      <c r="E44" s="1065"/>
      <c r="F44" s="1065"/>
      <c r="G44" s="1066"/>
      <c r="H44" s="1066"/>
      <c r="I44" s="1066"/>
      <c r="J44" s="1066"/>
      <c r="K44" s="1066"/>
      <c r="L44" s="1066"/>
      <c r="M44" s="1066"/>
      <c r="N44" s="1066"/>
      <c r="O44" s="1066"/>
      <c r="P44" s="1066"/>
      <c r="Q44" s="1066"/>
      <c r="R44" s="1066"/>
      <c r="S44" s="1066"/>
      <c r="T44" s="1066"/>
      <c r="U44" s="1066"/>
      <c r="V44" s="1066"/>
      <c r="W44" s="1066"/>
      <c r="X44" s="1066"/>
      <c r="Y44" s="1066"/>
      <c r="Z44" s="1066"/>
      <c r="AA44" s="1066"/>
      <c r="AB44" s="1066"/>
      <c r="AD44" s="967"/>
    </row>
    <row r="45" spans="8:8">
      <c r="A45" s="1067" t="s">
        <v>859</v>
      </c>
      <c r="B45" s="1065"/>
      <c r="C45" s="1065"/>
      <c r="D45" s="1065"/>
      <c r="E45" s="1065"/>
      <c r="F45" s="1065"/>
      <c r="G45" s="1066"/>
      <c r="H45" s="1066"/>
      <c r="I45" s="1066"/>
      <c r="J45" s="1066"/>
      <c r="K45" s="1066"/>
      <c r="L45" s="1066"/>
      <c r="M45" s="1066"/>
      <c r="N45" s="1066"/>
      <c r="O45" s="1066"/>
      <c r="P45" s="1066"/>
      <c r="Q45" s="1066"/>
      <c r="R45" s="1066"/>
      <c r="S45" s="1066"/>
      <c r="T45" s="1066"/>
      <c r="U45" s="1066"/>
      <c r="V45" s="1066"/>
      <c r="W45" s="1066"/>
      <c r="X45" s="1066"/>
      <c r="Y45" s="1066"/>
      <c r="Z45" s="1066"/>
      <c r="AA45" s="1066"/>
      <c r="AB45" s="1066"/>
      <c r="AD45" s="967"/>
    </row>
    <row r="46" spans="8:8">
      <c r="A46" s="1068" t="s">
        <v>860</v>
      </c>
      <c r="B46" s="1065"/>
      <c r="C46" s="1065"/>
      <c r="D46" s="1065"/>
      <c r="E46" s="1065"/>
      <c r="F46" s="1065"/>
      <c r="G46" s="1066"/>
      <c r="H46" s="1066"/>
      <c r="I46" s="1066"/>
      <c r="J46" s="1066"/>
      <c r="K46" s="1066"/>
      <c r="L46" s="1066"/>
      <c r="M46" s="1066"/>
      <c r="N46" s="1066"/>
      <c r="O46" s="1066"/>
      <c r="P46" s="1066"/>
      <c r="Q46" s="1066"/>
      <c r="R46" s="1069"/>
      <c r="S46" s="1069"/>
      <c r="T46" s="1069"/>
      <c r="U46" s="1069"/>
      <c r="V46" s="1069"/>
      <c r="W46" s="1069"/>
      <c r="X46" s="1069"/>
      <c r="Y46" s="1069"/>
      <c r="Z46" s="1069"/>
      <c r="AA46" s="1069"/>
      <c r="AB46" s="1066"/>
    </row>
    <row r="47" spans="8:8">
      <c r="A47" s="1020" t="s">
        <v>861</v>
      </c>
      <c r="B47" s="1065"/>
      <c r="C47" s="1065"/>
      <c r="D47" s="1065"/>
      <c r="E47" s="1065"/>
      <c r="F47" s="1065"/>
      <c r="G47" s="1065"/>
      <c r="H47" s="1065"/>
      <c r="I47" s="1065"/>
      <c r="J47" s="1065"/>
      <c r="K47" s="1065"/>
      <c r="L47" s="1065"/>
      <c r="M47" s="1065"/>
      <c r="N47" s="1065"/>
      <c r="O47" s="1065"/>
      <c r="P47" s="1065"/>
      <c r="Q47" s="1065"/>
      <c r="R47" s="1069"/>
      <c r="S47" s="1069"/>
      <c r="T47" s="1069"/>
      <c r="U47" s="1069"/>
      <c r="V47" s="1069"/>
      <c r="W47" s="1069"/>
      <c r="X47" s="1069"/>
      <c r="Y47" s="1069"/>
      <c r="Z47" s="1069"/>
      <c r="AA47" s="1069"/>
      <c r="AB47" s="1070"/>
    </row>
    <row r="48" spans="8:8">
      <c r="A48" s="1056" t="s">
        <v>206</v>
      </c>
      <c r="B48" s="1065"/>
      <c r="C48" s="1065"/>
      <c r="D48" s="1065"/>
      <c r="E48" s="1065"/>
      <c r="F48" s="1065"/>
      <c r="G48" s="1066"/>
      <c r="H48" s="1066"/>
      <c r="I48" s="1066"/>
      <c r="J48" s="1066"/>
      <c r="K48" s="1066"/>
      <c r="L48" s="1066"/>
      <c r="M48" s="1066"/>
      <c r="N48" s="1066"/>
      <c r="O48" s="1066"/>
      <c r="P48" s="1066"/>
      <c r="Q48" s="1066"/>
      <c r="R48" s="1066"/>
      <c r="S48" s="1066"/>
      <c r="T48" s="1066"/>
      <c r="U48" s="1066"/>
      <c r="V48" s="1066"/>
      <c r="W48" s="1066"/>
      <c r="X48" s="1066"/>
      <c r="Y48" s="1066"/>
      <c r="Z48" s="1069"/>
      <c r="AA48" s="1069"/>
      <c r="AB48" s="1066"/>
    </row>
    <row r="49" spans="8:8">
      <c r="A49" s="1071"/>
      <c r="B49" s="1065"/>
      <c r="C49" s="1065"/>
      <c r="D49" s="1065"/>
      <c r="E49" s="1065"/>
      <c r="F49" s="1065"/>
      <c r="G49" s="1065"/>
      <c r="H49" s="1065"/>
      <c r="I49" s="1065"/>
      <c r="J49" s="1065"/>
      <c r="K49" s="1065"/>
      <c r="L49" s="1065"/>
      <c r="M49" s="1065"/>
      <c r="N49" s="1065"/>
      <c r="O49" s="1065"/>
      <c r="P49" s="1065"/>
      <c r="Q49" s="1065"/>
      <c r="R49" s="1065"/>
      <c r="S49" s="1065"/>
      <c r="T49" s="1065"/>
      <c r="U49" s="1065"/>
      <c r="V49" s="1065"/>
      <c r="W49" s="1065"/>
      <c r="X49" s="1065"/>
      <c r="Y49" s="1065"/>
      <c r="Z49" s="1069"/>
      <c r="AA49" s="1069"/>
      <c r="AB49" s="1065"/>
    </row>
    <row r="50" spans="8:8">
      <c r="A50" s="1072"/>
      <c r="B50" s="1073"/>
      <c r="C50" s="1073"/>
      <c r="D50" s="1073"/>
      <c r="E50" s="1073"/>
      <c r="F50" s="1073"/>
      <c r="G50" s="1073"/>
      <c r="H50" s="1073"/>
      <c r="I50" s="1073"/>
      <c r="J50" s="1073"/>
      <c r="K50" s="1073"/>
      <c r="L50" s="1073"/>
      <c r="M50" s="1073"/>
      <c r="N50" s="1073"/>
      <c r="O50" s="1073"/>
      <c r="P50" s="1073"/>
      <c r="Q50" s="1073"/>
      <c r="R50" s="1073"/>
      <c r="S50" s="1073"/>
      <c r="T50" s="1073"/>
      <c r="U50" s="1073"/>
      <c r="V50" s="1073"/>
      <c r="W50" s="1073"/>
      <c r="X50" s="1073"/>
      <c r="Y50" s="1073"/>
      <c r="Z50" s="1069"/>
      <c r="AA50" s="1069"/>
      <c r="AB50" s="1073"/>
    </row>
    <row r="51" spans="8:8">
      <c r="A51" s="1072"/>
      <c r="B51" s="1073"/>
      <c r="C51" s="1073"/>
      <c r="D51" s="1073"/>
      <c r="E51" s="1073"/>
      <c r="F51" s="1073"/>
      <c r="G51" s="1073"/>
      <c r="H51" s="1073"/>
      <c r="I51" s="1073"/>
      <c r="J51" s="1073"/>
      <c r="K51" s="1073"/>
      <c r="L51" s="1073"/>
      <c r="M51" s="1073"/>
      <c r="N51" s="1073"/>
      <c r="O51" s="1073"/>
      <c r="P51" s="1073"/>
      <c r="Q51" s="1073"/>
      <c r="R51" s="1073"/>
      <c r="S51" s="1073"/>
      <c r="T51" s="1073"/>
      <c r="U51" s="1073"/>
      <c r="V51" s="1073"/>
      <c r="W51" s="1073"/>
      <c r="X51" s="1073"/>
      <c r="Y51" s="1073"/>
      <c r="Z51" s="1073"/>
      <c r="AA51" s="1073"/>
      <c r="AB51" s="1073"/>
    </row>
    <row r="52" spans="8:8">
      <c r="A52" s="1072"/>
      <c r="B52" s="1073"/>
      <c r="C52" s="1073"/>
      <c r="D52" s="1073"/>
      <c r="E52" s="1073"/>
      <c r="F52" s="1073"/>
      <c r="G52" s="1073"/>
      <c r="H52" s="1073"/>
      <c r="I52" s="1073"/>
      <c r="J52" s="1073"/>
      <c r="K52" s="1073"/>
      <c r="L52" s="1073"/>
      <c r="M52" s="1073"/>
      <c r="N52" s="1073"/>
      <c r="O52" s="1073"/>
      <c r="P52" s="1073"/>
      <c r="Q52" s="1073"/>
      <c r="R52" s="1073"/>
      <c r="S52" s="1073"/>
      <c r="T52" s="1073"/>
      <c r="U52" s="1073"/>
      <c r="V52" s="1073"/>
      <c r="W52" s="1073"/>
      <c r="X52" s="1073"/>
      <c r="Y52" s="1073"/>
      <c r="Z52" s="1073"/>
      <c r="AA52" s="1073"/>
      <c r="AB52" s="1073"/>
    </row>
    <row r="53" spans="8:8">
      <c r="A53" s="1072"/>
      <c r="B53" s="1073"/>
      <c r="C53" s="1073"/>
      <c r="D53" s="1073"/>
      <c r="E53" s="1073"/>
      <c r="F53" s="1073"/>
      <c r="G53" s="1073"/>
      <c r="H53" s="1073"/>
      <c r="I53" s="1073"/>
      <c r="J53" s="1073"/>
      <c r="K53" s="1073"/>
      <c r="L53" s="1073"/>
      <c r="M53" s="1073"/>
      <c r="N53" s="1073"/>
      <c r="O53" s="1073"/>
      <c r="P53" s="1073"/>
      <c r="Q53" s="1073"/>
      <c r="R53" s="1073"/>
      <c r="S53" s="1073"/>
      <c r="T53" s="1073"/>
      <c r="U53" s="1073"/>
      <c r="V53" s="1073"/>
      <c r="W53" s="1073"/>
      <c r="X53" s="1073"/>
      <c r="Y53" s="1073"/>
      <c r="Z53" s="1073"/>
      <c r="AA53" s="1073"/>
      <c r="AB53" s="1073"/>
    </row>
    <row r="54" spans="8:8">
      <c r="A54" s="1072"/>
      <c r="B54" s="1073"/>
      <c r="C54" s="1073"/>
      <c r="D54" s="1073"/>
      <c r="E54" s="1073"/>
      <c r="F54" s="1073"/>
      <c r="G54" s="1073"/>
      <c r="H54" s="1073"/>
      <c r="I54" s="1073"/>
      <c r="J54" s="1073"/>
      <c r="K54" s="1073"/>
      <c r="L54" s="1073"/>
      <c r="M54" s="1073"/>
      <c r="N54" s="1073"/>
      <c r="O54" s="1073"/>
      <c r="P54" s="1073"/>
      <c r="Q54" s="1073"/>
      <c r="R54" s="1073"/>
      <c r="S54" s="1073"/>
      <c r="T54" s="1073"/>
      <c r="U54" s="1073"/>
      <c r="V54" s="1073"/>
      <c r="W54" s="1073"/>
      <c r="X54" s="1073"/>
      <c r="Y54" s="1073"/>
      <c r="Z54" s="1073"/>
      <c r="AA54" s="1073"/>
      <c r="AB54" s="1073"/>
    </row>
    <row r="55" spans="8:8">
      <c r="A55" s="1072"/>
      <c r="B55" s="1073"/>
      <c r="C55" s="1073"/>
      <c r="D55" s="1073"/>
      <c r="E55" s="1073"/>
      <c r="F55" s="1073"/>
      <c r="G55" s="1073"/>
      <c r="H55" s="1073"/>
      <c r="I55" s="1073"/>
      <c r="J55" s="1073"/>
      <c r="K55" s="1073"/>
      <c r="L55" s="1073"/>
      <c r="M55" s="1073"/>
      <c r="N55" s="1073"/>
      <c r="O55" s="1073"/>
      <c r="P55" s="1073"/>
      <c r="Q55" s="1073"/>
      <c r="R55" s="1073"/>
      <c r="S55" s="1073"/>
      <c r="T55" s="1073"/>
      <c r="U55" s="1073"/>
      <c r="V55" s="1073"/>
      <c r="W55" s="1073"/>
      <c r="X55" s="1073"/>
      <c r="Y55" s="1073"/>
      <c r="Z55" s="1073"/>
      <c r="AA55" s="1073"/>
      <c r="AB55" s="1073"/>
    </row>
    <row r="56" spans="8:8">
      <c r="A56" s="1072"/>
      <c r="B56" s="1073"/>
      <c r="C56" s="1073"/>
      <c r="D56" s="1073"/>
      <c r="E56" s="1073"/>
      <c r="F56" s="1073"/>
      <c r="G56" s="1073"/>
      <c r="H56" s="1073"/>
      <c r="I56" s="1073"/>
      <c r="J56" s="1073"/>
      <c r="K56" s="1073"/>
      <c r="L56" s="1073"/>
      <c r="M56" s="1073"/>
      <c r="N56" s="1073"/>
      <c r="O56" s="1073"/>
      <c r="P56" s="1073"/>
      <c r="Q56" s="1073"/>
      <c r="R56" s="1073"/>
      <c r="S56" s="1073"/>
      <c r="T56" s="1073"/>
      <c r="U56" s="1073"/>
      <c r="V56" s="1073"/>
      <c r="W56" s="1073"/>
      <c r="X56" s="1073"/>
      <c r="Y56" s="1073"/>
      <c r="Z56" s="1073"/>
      <c r="AA56" s="1073"/>
      <c r="AB56" s="1073"/>
    </row>
    <row r="57" spans="8:8">
      <c r="A57" s="1072"/>
      <c r="B57" s="1073"/>
      <c r="C57" s="1073"/>
      <c r="D57" s="1073"/>
      <c r="E57" s="1073"/>
      <c r="F57" s="1073"/>
      <c r="G57" s="1073"/>
      <c r="H57" s="1073"/>
      <c r="I57" s="1073"/>
      <c r="J57" s="1073"/>
      <c r="K57" s="1073"/>
      <c r="L57" s="1073"/>
      <c r="M57" s="1073"/>
      <c r="N57" s="1073"/>
      <c r="O57" s="1073"/>
      <c r="P57" s="1073"/>
      <c r="Q57" s="1073"/>
      <c r="R57" s="1073"/>
      <c r="S57" s="1073"/>
      <c r="T57" s="1073"/>
      <c r="U57" s="1073"/>
      <c r="V57" s="1073"/>
      <c r="W57" s="1073"/>
      <c r="X57" s="1073"/>
      <c r="Y57" s="1073"/>
      <c r="Z57" s="1073"/>
      <c r="AA57" s="1073"/>
      <c r="AB57" s="1073"/>
    </row>
    <row r="58" spans="8:8">
      <c r="A58" s="1072"/>
      <c r="B58" s="1073"/>
      <c r="C58" s="1073"/>
      <c r="D58" s="1073"/>
      <c r="E58" s="1073"/>
      <c r="F58" s="1073"/>
      <c r="G58" s="1073"/>
      <c r="H58" s="1073"/>
      <c r="I58" s="1073"/>
      <c r="J58" s="1073"/>
      <c r="K58" s="1073"/>
      <c r="L58" s="1073"/>
      <c r="M58" s="1073"/>
      <c r="N58" s="1073"/>
      <c r="O58" s="1073"/>
      <c r="P58" s="1073"/>
      <c r="Q58" s="1073"/>
      <c r="R58" s="1073"/>
      <c r="S58" s="1073"/>
      <c r="T58" s="1073"/>
      <c r="U58" s="1073"/>
      <c r="V58" s="1073"/>
      <c r="W58" s="1073"/>
      <c r="X58" s="1073"/>
      <c r="Y58" s="1073"/>
      <c r="Z58" s="1073"/>
      <c r="AA58" s="1073"/>
      <c r="AB58" s="1073"/>
    </row>
    <row r="59" spans="8:8">
      <c r="A59" s="1074"/>
      <c r="B59" s="1073"/>
      <c r="C59" s="1073"/>
      <c r="D59" s="1073"/>
      <c r="E59" s="1073"/>
      <c r="F59" s="1073"/>
      <c r="G59" s="1073"/>
      <c r="H59" s="1073"/>
      <c r="I59" s="1073"/>
      <c r="J59" s="1073"/>
      <c r="K59" s="1073"/>
      <c r="L59" s="1073"/>
      <c r="M59" s="1073"/>
      <c r="N59" s="1073"/>
      <c r="O59" s="1073"/>
      <c r="P59" s="1073"/>
      <c r="Q59" s="1073"/>
      <c r="R59" s="1073"/>
      <c r="S59" s="1073"/>
      <c r="T59" s="1073"/>
      <c r="U59" s="1073"/>
      <c r="V59" s="1073"/>
      <c r="W59" s="1073"/>
      <c r="X59" s="1073"/>
      <c r="Y59" s="1073"/>
      <c r="Z59" s="1073"/>
      <c r="AA59" s="1073"/>
      <c r="AB59" s="1073"/>
    </row>
    <row r="60" spans="8:8">
      <c r="A60" s="1044"/>
      <c r="B60" s="1073"/>
      <c r="C60" s="1073"/>
      <c r="D60" s="1073"/>
      <c r="E60" s="1073"/>
      <c r="F60" s="1073"/>
      <c r="G60" s="1073"/>
      <c r="H60" s="1073"/>
      <c r="I60" s="1073"/>
      <c r="J60" s="1073"/>
      <c r="K60" s="1073"/>
      <c r="L60" s="1073"/>
      <c r="M60" s="1073"/>
      <c r="N60" s="1073"/>
      <c r="O60" s="1073"/>
      <c r="P60" s="1073"/>
      <c r="Q60" s="1073"/>
      <c r="R60" s="1073"/>
      <c r="S60" s="1073"/>
      <c r="T60" s="1073"/>
      <c r="U60" s="1073"/>
      <c r="V60" s="1073"/>
      <c r="W60" s="1073"/>
      <c r="X60" s="1073"/>
      <c r="Y60" s="1073"/>
      <c r="Z60" s="1073"/>
      <c r="AA60" s="1073"/>
      <c r="AB60" s="1073"/>
    </row>
    <row r="61" spans="8:8">
      <c r="A61" s="1033"/>
      <c r="O61" s="1073"/>
      <c r="P61" s="1075"/>
      <c r="Q61" s="1075"/>
      <c r="R61" s="1075"/>
      <c r="S61" s="1075"/>
      <c r="T61" s="1075"/>
      <c r="U61" s="1075"/>
    </row>
    <row r="62" spans="8:8">
      <c r="A62" s="1033"/>
      <c r="O62" s="1073"/>
      <c r="P62" s="1075"/>
      <c r="Q62" s="1075"/>
      <c r="R62" s="1075"/>
      <c r="S62" s="1075"/>
      <c r="T62" s="1075"/>
      <c r="U62" s="1075"/>
    </row>
    <row r="63" spans="8:8">
      <c r="O63" s="1075"/>
      <c r="P63" s="1075"/>
      <c r="Q63" s="1075"/>
      <c r="R63" s="1075"/>
      <c r="S63" s="1075"/>
      <c r="T63" s="1075"/>
      <c r="U63" s="1075"/>
      <c r="V63" s="1076"/>
      <c r="W63" s="1076"/>
      <c r="X63" s="1076"/>
      <c r="Y63" s="1076"/>
      <c r="Z63" s="1076"/>
      <c r="AA63" s="1076"/>
      <c r="AB63" s="1076"/>
    </row>
    <row r="64" spans="8:8">
      <c r="R64" s="1076"/>
      <c r="S64" s="1076"/>
      <c r="T64" s="1076"/>
      <c r="U64" s="1076"/>
      <c r="V64" s="1076"/>
      <c r="W64" s="1076"/>
      <c r="X64" s="1076"/>
      <c r="Y64" s="1076"/>
      <c r="Z64" s="1076"/>
      <c r="AA64" s="1076"/>
      <c r="AB64" s="1076"/>
    </row>
    <row r="65" spans="8:8">
      <c r="K65" s="1075"/>
      <c r="L65" s="1075"/>
      <c r="M65" s="1075"/>
      <c r="N65" s="1075"/>
      <c r="O65" s="1075"/>
      <c r="P65" s="1075"/>
      <c r="Q65" s="1075"/>
      <c r="R65" s="1075"/>
      <c r="S65" s="1075"/>
      <c r="T65" s="1075"/>
      <c r="U65" s="1075"/>
      <c r="V65" s="1076"/>
      <c r="W65" s="1076"/>
      <c r="X65" s="1076"/>
      <c r="Y65" s="1076"/>
      <c r="Z65" s="1076"/>
      <c r="AA65" s="1076"/>
      <c r="AB65" s="1076"/>
    </row>
    <row r="66" spans="8:8">
      <c r="K66" s="1075"/>
      <c r="L66" s="1075"/>
      <c r="M66" s="1075"/>
      <c r="N66" s="1075"/>
      <c r="O66" s="1075"/>
      <c r="P66" s="1075"/>
      <c r="Q66" s="1075"/>
      <c r="R66" s="1075"/>
      <c r="S66" s="1075"/>
      <c r="T66" s="1075"/>
      <c r="U66" s="1075"/>
      <c r="V66" s="1076"/>
      <c r="W66" s="1076"/>
      <c r="X66" s="1076"/>
      <c r="Y66" s="1076"/>
      <c r="Z66" s="1076"/>
      <c r="AA66" s="1076"/>
      <c r="AB66" s="1076"/>
    </row>
    <row r="67" spans="8:8">
      <c r="K67" s="1075"/>
      <c r="L67" s="1075"/>
      <c r="M67" s="1075"/>
      <c r="N67" s="1075"/>
      <c r="O67" s="1075"/>
      <c r="P67" s="1075"/>
      <c r="Q67" s="1075"/>
      <c r="R67" s="1075"/>
      <c r="S67" s="1075"/>
      <c r="T67" s="1075"/>
      <c r="U67" s="1075"/>
      <c r="V67" s="1076"/>
      <c r="W67" s="1076"/>
      <c r="X67" s="1076"/>
      <c r="Y67" s="1076"/>
      <c r="Z67" s="1076"/>
      <c r="AA67" s="1076"/>
      <c r="AB67" s="1076"/>
    </row>
    <row r="68" spans="8:8">
      <c r="K68" s="1077"/>
      <c r="L68" s="1077"/>
      <c r="M68" s="1075"/>
      <c r="N68" s="1075"/>
      <c r="O68" s="1075"/>
      <c r="P68" s="1075"/>
      <c r="Q68" s="1077"/>
      <c r="R68" s="1077"/>
      <c r="S68" s="1075"/>
      <c r="T68" s="1075"/>
      <c r="U68" s="1075"/>
      <c r="V68" s="1076"/>
      <c r="W68" s="1076"/>
      <c r="X68" s="1076"/>
      <c r="Y68" s="1076"/>
      <c r="Z68" s="1076"/>
      <c r="AA68" s="1076"/>
      <c r="AB68" s="1076"/>
    </row>
    <row r="69" spans="8:8">
      <c r="R69" s="1076"/>
      <c r="S69" s="1076"/>
      <c r="T69" s="1076"/>
      <c r="U69" s="1076"/>
      <c r="V69" s="1076"/>
      <c r="W69" s="1076"/>
      <c r="X69" s="1076"/>
      <c r="Y69" s="1076"/>
      <c r="Z69" s="1076"/>
      <c r="AA69" s="1076"/>
      <c r="AB69" s="1076"/>
    </row>
    <row r="70" spans="8:8">
      <c r="R70" s="1076"/>
      <c r="S70" s="1076"/>
      <c r="T70" s="1076"/>
      <c r="U70" s="1076"/>
      <c r="V70" s="1076"/>
      <c r="W70" s="1076"/>
      <c r="X70" s="1076"/>
      <c r="Y70" s="1076"/>
      <c r="Z70" s="1076"/>
      <c r="AA70" s="1076"/>
      <c r="AB70" s="1076"/>
    </row>
    <row r="71" spans="8:8">
      <c r="R71" s="1076"/>
      <c r="S71" s="1076"/>
      <c r="T71" s="1076"/>
      <c r="U71" s="1076"/>
      <c r="V71" s="1076"/>
      <c r="W71" s="1076"/>
      <c r="X71" s="1076"/>
      <c r="Y71" s="1076"/>
      <c r="Z71" s="1076"/>
      <c r="AA71" s="1076"/>
      <c r="AB71" s="1076"/>
    </row>
    <row r="72" spans="8:8">
      <c r="F72" s="1078"/>
      <c r="G72" s="1078"/>
      <c r="H72" s="1078"/>
      <c r="I72" s="1078"/>
      <c r="J72" s="1078"/>
      <c r="K72" s="1078"/>
      <c r="L72" s="1078"/>
      <c r="M72" s="1078"/>
      <c r="N72" s="1078"/>
      <c r="O72" s="1078"/>
      <c r="P72" s="1078"/>
      <c r="Q72" s="1078"/>
      <c r="R72" s="1078"/>
      <c r="S72" s="1079"/>
      <c r="T72" s="1079"/>
      <c r="U72" s="1079"/>
      <c r="V72" s="1079"/>
      <c r="W72" s="1079"/>
      <c r="X72" s="1079"/>
      <c r="Y72" s="1079"/>
      <c r="Z72" s="1079"/>
      <c r="AA72" s="1079"/>
      <c r="AB72" s="1079"/>
    </row>
    <row r="81" spans="8:8">
      <c r="G81" s="1075"/>
      <c r="H81" s="1075"/>
      <c r="I81" s="1075"/>
      <c r="J81" s="1075"/>
      <c r="K81" s="1075"/>
      <c r="L81" s="1075"/>
      <c r="M81" s="1075"/>
      <c r="N81" s="1075"/>
      <c r="O81" s="1075"/>
      <c r="P81" s="1075"/>
      <c r="Q81" s="1075"/>
      <c r="R81" s="1075"/>
      <c r="S81" s="1075"/>
      <c r="T81" s="1075"/>
      <c r="U81" s="1075"/>
      <c r="V81" s="1075"/>
      <c r="W81" s="1075"/>
      <c r="X81" s="1075"/>
      <c r="Y81" s="1075"/>
      <c r="Z81" s="1075"/>
      <c r="AA81" s="1075"/>
      <c r="AB81" s="1075"/>
    </row>
    <row r="82" spans="8:8">
      <c r="G82" s="1075"/>
      <c r="H82" s="1075"/>
      <c r="I82" s="1075"/>
      <c r="J82" s="1075"/>
      <c r="K82" s="1075"/>
      <c r="L82" s="1075"/>
      <c r="M82" s="1075"/>
      <c r="N82" s="1075"/>
      <c r="O82" s="1075"/>
      <c r="P82" s="1075"/>
      <c r="Q82" s="1075"/>
      <c r="R82" s="1075"/>
      <c r="S82" s="1075"/>
      <c r="T82" s="1075"/>
      <c r="U82" s="1075"/>
      <c r="V82" s="1075"/>
      <c r="W82" s="1075"/>
      <c r="X82" s="1075"/>
      <c r="Y82" s="1075"/>
      <c r="Z82" s="1075"/>
      <c r="AA82" s="1075"/>
      <c r="AB82" s="1075"/>
    </row>
    <row r="83" spans="8:8">
      <c r="G83" s="1075"/>
      <c r="H83" s="1075"/>
      <c r="I83" s="1075"/>
      <c r="J83" s="1075"/>
      <c r="K83" s="1075"/>
      <c r="L83" s="1075"/>
      <c r="M83" s="1075"/>
      <c r="N83" s="1075"/>
      <c r="O83" s="1075"/>
      <c r="P83" s="1075"/>
      <c r="Q83" s="1075"/>
      <c r="R83" s="1075"/>
      <c r="S83" s="1075"/>
      <c r="T83" s="1075"/>
      <c r="U83" s="1075"/>
      <c r="V83" s="1075"/>
      <c r="W83" s="1075"/>
      <c r="X83" s="1075"/>
      <c r="Y83" s="1075"/>
      <c r="Z83" s="1075"/>
      <c r="AA83" s="1075"/>
      <c r="AB83" s="1075"/>
    </row>
    <row r="84" spans="8:8">
      <c r="G84" s="1075"/>
      <c r="H84" s="1075"/>
      <c r="I84" s="1075"/>
      <c r="J84" s="1075"/>
      <c r="K84" s="1075"/>
      <c r="L84" s="1075"/>
      <c r="M84" s="1075"/>
      <c r="N84" s="1075"/>
      <c r="O84" s="1075"/>
      <c r="P84" s="1075"/>
      <c r="Q84" s="1075"/>
      <c r="R84" s="1075"/>
      <c r="S84" s="1075"/>
      <c r="T84" s="1075"/>
      <c r="U84" s="1075"/>
      <c r="V84" s="1075"/>
      <c r="W84" s="1075"/>
      <c r="X84" s="1075"/>
      <c r="Y84" s="1075"/>
      <c r="Z84" s="1075"/>
      <c r="AA84" s="1075"/>
      <c r="AB84" s="1075"/>
    </row>
    <row r="86" spans="8:8">
      <c r="G86" s="1075"/>
      <c r="H86" s="1075"/>
      <c r="I86" s="1075"/>
      <c r="J86" s="1075"/>
      <c r="K86" s="1075"/>
      <c r="L86" s="1075"/>
      <c r="M86" s="1075"/>
      <c r="N86" s="1075"/>
      <c r="O86" s="1075"/>
      <c r="P86" s="1075"/>
      <c r="Q86" s="1075"/>
      <c r="R86" s="1075"/>
      <c r="S86" s="1075"/>
      <c r="T86" s="1075"/>
      <c r="U86" s="1075"/>
      <c r="V86" s="1075"/>
      <c r="W86" s="1075"/>
      <c r="X86" s="1075"/>
      <c r="Y86" s="1075"/>
      <c r="Z86" s="1075"/>
      <c r="AA86" s="1075"/>
      <c r="AB86" s="1075"/>
    </row>
    <row r="87" spans="8:8">
      <c r="G87" s="1075"/>
      <c r="H87" s="1075"/>
      <c r="I87" s="1075"/>
      <c r="J87" s="1075"/>
      <c r="K87" s="1075"/>
      <c r="L87" s="1075"/>
      <c r="M87" s="1075"/>
      <c r="N87" s="1075"/>
      <c r="O87" s="1075"/>
      <c r="P87" s="1075"/>
      <c r="Q87" s="1075"/>
      <c r="R87" s="1075"/>
      <c r="S87" s="1075"/>
      <c r="T87" s="1075"/>
      <c r="U87" s="1075"/>
      <c r="V87" s="1075"/>
      <c r="W87" s="1075"/>
      <c r="X87" s="1075"/>
      <c r="Y87" s="1075"/>
      <c r="Z87" s="1075"/>
      <c r="AA87" s="1075"/>
      <c r="AB87" s="1075"/>
    </row>
    <row r="88" spans="8:8">
      <c r="G88" s="1075"/>
      <c r="H88" s="1075"/>
      <c r="I88" s="1075"/>
      <c r="J88" s="1075"/>
      <c r="K88" s="1075"/>
      <c r="L88" s="1075"/>
      <c r="M88" s="1075"/>
      <c r="N88" s="1075"/>
      <c r="O88" s="1075"/>
      <c r="P88" s="1075"/>
      <c r="Q88" s="1075"/>
      <c r="R88" s="1075"/>
      <c r="S88" s="1075"/>
      <c r="T88" s="1075"/>
      <c r="U88" s="1075"/>
      <c r="V88" s="1075"/>
      <c r="W88" s="1075"/>
      <c r="X88" s="1075"/>
      <c r="Y88" s="1075"/>
      <c r="Z88" s="1075"/>
      <c r="AA88" s="1075"/>
      <c r="AB88" s="1075"/>
    </row>
    <row r="89" spans="8:8">
      <c r="G89" s="1075"/>
      <c r="H89" s="1075"/>
      <c r="I89" s="1075"/>
      <c r="J89" s="1075"/>
      <c r="K89" s="1075"/>
      <c r="L89" s="1075"/>
      <c r="M89" s="1075"/>
      <c r="N89" s="1075"/>
      <c r="O89" s="1075"/>
      <c r="P89" s="1075"/>
      <c r="Q89" s="1075"/>
      <c r="R89" s="1075"/>
      <c r="S89" s="1075"/>
      <c r="T89" s="1075"/>
      <c r="U89" s="1075"/>
      <c r="V89" s="1075"/>
      <c r="W89" s="1075"/>
      <c r="X89" s="1075"/>
      <c r="Y89" s="1075"/>
      <c r="Z89" s="1075"/>
      <c r="AA89" s="1075"/>
      <c r="AB89" s="1075"/>
    </row>
    <row r="93" spans="8:8">
      <c r="G93" s="1075"/>
      <c r="H93" s="1075"/>
      <c r="I93" s="1075"/>
      <c r="J93" s="1075"/>
      <c r="K93" s="1075"/>
      <c r="L93" s="1075"/>
      <c r="M93" s="1075"/>
      <c r="N93" s="1075"/>
      <c r="O93" s="1075"/>
      <c r="P93" s="1075"/>
      <c r="Q93" s="1075"/>
      <c r="R93" s="1075"/>
      <c r="S93" s="1075"/>
      <c r="T93" s="1075"/>
      <c r="U93" s="1075"/>
      <c r="V93" s="1075"/>
      <c r="W93" s="1075"/>
      <c r="X93" s="1075"/>
      <c r="Y93" s="1075"/>
      <c r="Z93" s="1075"/>
      <c r="AA93" s="1075"/>
      <c r="AB93" s="1075"/>
    </row>
    <row r="94" spans="8:8">
      <c r="G94" s="1075"/>
      <c r="H94" s="1075"/>
      <c r="I94" s="1075"/>
      <c r="J94" s="1075"/>
      <c r="K94" s="1075"/>
      <c r="L94" s="1075"/>
      <c r="M94" s="1075"/>
      <c r="N94" s="1075"/>
      <c r="O94" s="1075"/>
      <c r="P94" s="1075"/>
      <c r="Q94" s="1075"/>
      <c r="R94" s="1075"/>
      <c r="S94" s="1075"/>
      <c r="T94" s="1075"/>
      <c r="U94" s="1075"/>
      <c r="V94" s="1075"/>
      <c r="W94" s="1075"/>
      <c r="X94" s="1075"/>
      <c r="Y94" s="1075"/>
      <c r="Z94" s="1075"/>
      <c r="AA94" s="1075"/>
      <c r="AB94" s="1075"/>
    </row>
    <row r="95" spans="8:8">
      <c r="G95" s="1075"/>
      <c r="H95" s="1075"/>
      <c r="I95" s="1075"/>
      <c r="J95" s="1075"/>
      <c r="K95" s="1075"/>
      <c r="L95" s="1075"/>
      <c r="M95" s="1075"/>
      <c r="N95" s="1075"/>
      <c r="O95" s="1075"/>
      <c r="P95" s="1075"/>
      <c r="Q95" s="1075"/>
      <c r="R95" s="1075"/>
      <c r="S95" s="1075"/>
      <c r="T95" s="1075"/>
      <c r="U95" s="1075"/>
      <c r="V95" s="1075"/>
      <c r="W95" s="1075"/>
      <c r="X95" s="1075"/>
      <c r="Y95" s="1075"/>
      <c r="Z95" s="1075"/>
      <c r="AA95" s="1075"/>
      <c r="AB95" s="1075"/>
    </row>
    <row r="96" spans="8:8">
      <c r="G96" s="1075"/>
      <c r="H96" s="1075"/>
      <c r="I96" s="1075"/>
      <c r="J96" s="1075"/>
      <c r="K96" s="1075"/>
      <c r="L96" s="1075"/>
      <c r="M96" s="1075"/>
      <c r="N96" s="1075"/>
      <c r="O96" s="1075"/>
      <c r="P96" s="1075"/>
      <c r="Q96" s="1075"/>
      <c r="R96" s="1075"/>
      <c r="S96" s="1075"/>
      <c r="T96" s="1075"/>
      <c r="U96" s="1075"/>
      <c r="V96" s="1075"/>
      <c r="W96" s="1075"/>
      <c r="X96" s="1075"/>
      <c r="Y96" s="1075"/>
      <c r="Z96" s="1075"/>
      <c r="AA96" s="1075"/>
      <c r="AB96" s="1075"/>
    </row>
  </sheetData>
  <mergeCells count="1">
    <mergeCell ref="AB3:AC3"/>
  </mergeCells>
  <hyperlinks>
    <hyperlink ref="AF1" location="Contents!A1" display="Contents"/>
    <hyperlink ref="L1" location="Contents!A1" display="Contents"/>
  </hyperlinks>
  <pageMargins left="0.75" right="0.75" top="1.0" bottom="1.0" header="0.5" footer="0.5"/>
  <pageSetup paperSize="9" scale="54" orientation="landscape"/>
  <headerFooter alignWithMargins="0"/>
</worksheet>
</file>

<file path=xl/worksheets/sheet79.xml><?xml version="1.0" encoding="utf-8"?>
<worksheet xmlns:r="http://schemas.openxmlformats.org/officeDocument/2006/relationships" xmlns="http://schemas.openxmlformats.org/spreadsheetml/2006/main">
  <sheetPr>
    <pageSetUpPr fitToPage="1"/>
  </sheetPr>
  <dimension ref="A1:AL123"/>
  <sheetViews>
    <sheetView workbookViewId="0" showGridLines="0">
      <pane xSplit="1" ySplit="4" topLeftCell="B5" state="frozen" activePane="bottomRight"/>
      <selection pane="bottomRight" activeCell="A1" sqref="A1"/>
    </sheetView>
  </sheetViews>
  <sheetFormatPr defaultRowHeight="10.2" defaultColWidth="12"/>
  <cols>
    <col min="1" max="1" customWidth="1" width="24.164062" style="979"/>
    <col min="2" max="14" customWidth="1" width="10.1640625" style="979"/>
    <col min="15" max="26" customWidth="1" width="10.1640625" style="1080"/>
    <col min="27" max="29" customWidth="0" width="12.5" style="979"/>
    <col min="30" max="30" customWidth="0" width="12.5" style="1081"/>
    <col min="31" max="16384" customWidth="0" width="12.5" style="979"/>
  </cols>
  <sheetData>
    <row r="1" spans="8:8" s="1082" ht="13.2" customFormat="1">
      <c r="A1" s="1022" t="s">
        <v>862</v>
      </c>
      <c r="J1" s="15"/>
      <c r="K1" s="15" t="s">
        <v>89</v>
      </c>
      <c r="O1" s="1020"/>
      <c r="P1" s="1020"/>
      <c r="Q1" s="1020"/>
      <c r="R1" s="1020"/>
      <c r="S1" s="1020"/>
      <c r="T1" s="1020"/>
      <c r="U1" s="1020"/>
      <c r="V1" s="1020"/>
      <c r="W1" s="1020"/>
      <c r="X1" s="1020"/>
      <c r="Y1" s="1020"/>
      <c r="Z1" s="1020"/>
      <c r="AD1" s="1081"/>
      <c r="AE1" s="15" t="s">
        <v>89</v>
      </c>
    </row>
    <row r="2" spans="8:8" s="1082" ht="18.0" customFormat="1" customHeight="1">
      <c r="A2" s="1025" t="s">
        <v>863</v>
      </c>
      <c r="B2" s="1026"/>
      <c r="C2" s="1026"/>
      <c r="D2" s="1026"/>
      <c r="E2" s="1026"/>
      <c r="F2" s="1026"/>
      <c r="J2" s="1083"/>
      <c r="K2" s="1083"/>
      <c r="L2" s="1083"/>
      <c r="M2" s="1083"/>
      <c r="O2" s="1020"/>
      <c r="P2" s="1020"/>
      <c r="Q2" s="1020"/>
      <c r="R2" s="1020"/>
      <c r="S2" s="1020"/>
      <c r="T2" s="1020"/>
      <c r="U2" s="1020"/>
      <c r="V2" s="1020"/>
      <c r="W2" s="1020"/>
      <c r="X2" s="1020"/>
      <c r="Y2" s="1020"/>
      <c r="Z2" s="1020"/>
      <c r="AA2" s="798"/>
      <c r="AB2" s="798"/>
      <c r="AC2" s="798"/>
      <c r="AD2" s="1081"/>
      <c r="AE2" s="979"/>
    </row>
    <row r="3" spans="8:8" s="1082" ht="14.45" customFormat="1" customHeight="1">
      <c r="B3" s="1028"/>
      <c r="C3" s="1028"/>
      <c r="D3" s="1028"/>
      <c r="E3" s="1028"/>
      <c r="F3" s="1028"/>
      <c r="G3" s="798"/>
      <c r="H3" s="798"/>
      <c r="I3" s="798"/>
      <c r="J3" s="798"/>
      <c r="K3" s="798"/>
      <c r="L3" s="798"/>
      <c r="O3" s="798"/>
      <c r="P3" s="1029"/>
      <c r="Q3" s="1029"/>
      <c r="R3" s="1029"/>
      <c r="S3" s="1029"/>
      <c r="T3" s="1029"/>
      <c r="U3" s="1029"/>
      <c r="V3" s="1029"/>
      <c r="W3" s="1029"/>
      <c r="X3" s="1029"/>
      <c r="Y3" s="1029"/>
      <c r="Z3" s="1029"/>
      <c r="AA3" s="1084" t="s">
        <v>90</v>
      </c>
      <c r="AB3" s="1084"/>
      <c r="AC3" s="1084" t="s">
        <v>91</v>
      </c>
      <c r="AD3" s="1081"/>
      <c r="AE3" s="979"/>
    </row>
    <row r="4" spans="8:8" s="1082" ht="11.1" customFormat="1" customHeight="1">
      <c r="A4" s="1085" t="s">
        <v>849</v>
      </c>
      <c r="B4" s="798">
        <v>1996.0</v>
      </c>
      <c r="C4" s="798">
        <v>1997.0</v>
      </c>
      <c r="D4" s="798">
        <v>1998.0</v>
      </c>
      <c r="E4" s="798">
        <v>1999.0</v>
      </c>
      <c r="F4" s="798">
        <v>2000.0</v>
      </c>
      <c r="G4" s="798">
        <v>2001.0</v>
      </c>
      <c r="H4" s="798">
        <v>2002.0</v>
      </c>
      <c r="I4" s="798">
        <v>2003.0</v>
      </c>
      <c r="J4" s="798">
        <v>2004.0</v>
      </c>
      <c r="K4" s="798">
        <v>2005.0</v>
      </c>
      <c r="L4" s="798">
        <v>2006.0</v>
      </c>
      <c r="M4" s="798">
        <v>2007.0</v>
      </c>
      <c r="N4" s="798">
        <v>2008.0</v>
      </c>
      <c r="O4" s="798">
        <v>2009.0</v>
      </c>
      <c r="P4" s="798">
        <v>2010.0</v>
      </c>
      <c r="Q4" s="798">
        <v>2011.0</v>
      </c>
      <c r="R4" s="798">
        <v>2012.0</v>
      </c>
      <c r="S4" s="798">
        <v>2013.0</v>
      </c>
      <c r="T4" s="798">
        <v>2014.0</v>
      </c>
      <c r="U4" s="798">
        <v>2015.0</v>
      </c>
      <c r="V4" s="798">
        <v>2016.0</v>
      </c>
      <c r="W4" s="798">
        <v>2017.0</v>
      </c>
      <c r="X4" s="798">
        <v>2018.0</v>
      </c>
      <c r="Y4" s="798">
        <v>2019.0</v>
      </c>
      <c r="Z4" s="798">
        <v>2020.0</v>
      </c>
      <c r="AA4" s="1084">
        <v>2020.0</v>
      </c>
      <c r="AB4" s="1084" t="s">
        <v>850</v>
      </c>
      <c r="AC4" s="1084">
        <v>2020.0</v>
      </c>
      <c r="AD4" s="1081"/>
      <c r="AE4" s="979"/>
    </row>
    <row r="5" spans="8:8" s="1082" ht="9.0" customFormat="1" customHeight="1">
      <c r="A5" s="1032"/>
      <c r="B5" s="798"/>
      <c r="C5" s="798"/>
      <c r="D5" s="798"/>
      <c r="E5" s="798"/>
      <c r="F5" s="798"/>
      <c r="G5" s="798"/>
      <c r="H5" s="798"/>
      <c r="I5" s="798"/>
      <c r="J5" s="798"/>
      <c r="K5" s="798"/>
      <c r="L5" s="798"/>
      <c r="M5" s="798"/>
      <c r="N5" s="798"/>
      <c r="O5" s="806"/>
      <c r="P5" s="806"/>
      <c r="Q5" s="806"/>
      <c r="R5" s="806"/>
      <c r="S5" s="806"/>
      <c r="T5" s="806"/>
      <c r="U5" s="806"/>
      <c r="V5" s="806"/>
      <c r="W5" s="806"/>
      <c r="X5" s="806"/>
      <c r="Y5" s="806"/>
      <c r="Z5" s="806"/>
      <c r="AA5" s="798"/>
      <c r="AB5" s="798"/>
      <c r="AC5" s="1020"/>
      <c r="AD5" s="1081"/>
      <c r="AE5" s="979"/>
    </row>
    <row r="6" spans="8:8" ht="11.1" customHeight="1">
      <c r="A6" s="1033" t="s">
        <v>94</v>
      </c>
      <c r="B6" s="1086">
        <v>3.0</v>
      </c>
      <c r="C6" s="1086">
        <v>3.0</v>
      </c>
      <c r="D6" s="1086">
        <v>5.0</v>
      </c>
      <c r="E6" s="1086">
        <v>6.0</v>
      </c>
      <c r="F6" s="1086">
        <v>7.0</v>
      </c>
      <c r="G6" s="1086">
        <v>9.0</v>
      </c>
      <c r="H6" s="1086">
        <v>10.0</v>
      </c>
      <c r="I6" s="1086">
        <v>12.0</v>
      </c>
      <c r="J6" s="1086">
        <v>14.0</v>
      </c>
      <c r="K6" s="1086">
        <v>17.0</v>
      </c>
      <c r="L6" s="1086">
        <v>21.0</v>
      </c>
      <c r="M6" s="1086">
        <v>26.0</v>
      </c>
      <c r="N6" s="1086">
        <v>33.0</v>
      </c>
      <c r="O6" s="1086">
        <v>95.0</v>
      </c>
      <c r="P6" s="1086">
        <v>221.0</v>
      </c>
      <c r="Q6" s="1086">
        <v>497.0</v>
      </c>
      <c r="R6" s="1086">
        <v>766.0</v>
      </c>
      <c r="S6" s="1086">
        <v>1210.0</v>
      </c>
      <c r="T6" s="1086">
        <v>1843.0</v>
      </c>
      <c r="U6" s="1086">
        <v>2517.0</v>
      </c>
      <c r="V6" s="1086">
        <v>2661.0</v>
      </c>
      <c r="W6" s="1086">
        <v>2913.0</v>
      </c>
      <c r="X6" s="1086">
        <v>3100.0</v>
      </c>
      <c r="Y6" s="1086">
        <v>3310.0</v>
      </c>
      <c r="Z6" s="1086">
        <v>3325.0</v>
      </c>
      <c r="AA6" s="1036">
        <f>+Z6/Y6*(365/366)-1</f>
        <v>0.0017870998629800905</v>
      </c>
      <c r="AB6" s="1036">
        <f>+(Y6/O6)^(0.1)-1</f>
        <v>0.4262985439336</v>
      </c>
      <c r="AC6" s="1036">
        <f>+Z6/$Z$72</f>
        <v>0.004699679856394745</v>
      </c>
      <c r="AD6" s="1087"/>
      <c r="AE6" s="1088"/>
    </row>
    <row r="7" spans="8:8" ht="11.1" customHeight="1">
      <c r="A7" s="1033" t="s">
        <v>95</v>
      </c>
      <c r="B7" s="1086">
        <v>10.0</v>
      </c>
      <c r="C7" s="1086">
        <v>11.0</v>
      </c>
      <c r="D7" s="1086">
        <v>12.0</v>
      </c>
      <c r="E7" s="1086">
        <v>13.0</v>
      </c>
      <c r="F7" s="1086">
        <v>14.0</v>
      </c>
      <c r="G7" s="1086">
        <v>15.0</v>
      </c>
      <c r="H7" s="1086">
        <v>16.0</v>
      </c>
      <c r="I7" s="1086">
        <v>16.0</v>
      </c>
      <c r="J7" s="1086">
        <v>16.0</v>
      </c>
      <c r="K7" s="1086">
        <v>16.0</v>
      </c>
      <c r="L7" s="1086">
        <v>16.0</v>
      </c>
      <c r="M7" s="1086">
        <v>19.0</v>
      </c>
      <c r="N7" s="1086">
        <v>19.0</v>
      </c>
      <c r="O7" s="1086">
        <v>25.0</v>
      </c>
      <c r="P7" s="1086">
        <v>29.0</v>
      </c>
      <c r="Q7" s="1086">
        <v>39.0</v>
      </c>
      <c r="R7" s="1086">
        <v>60.0</v>
      </c>
      <c r="S7" s="1086">
        <v>82.0</v>
      </c>
      <c r="T7" s="1086">
        <v>116.0</v>
      </c>
      <c r="U7" s="1086">
        <v>173.0</v>
      </c>
      <c r="V7" s="1086">
        <v>388.6</v>
      </c>
      <c r="W7" s="1086">
        <v>673.74</v>
      </c>
      <c r="X7" s="1086">
        <v>2541.0</v>
      </c>
      <c r="Y7" s="1086">
        <v>4426.0</v>
      </c>
      <c r="Z7" s="1086">
        <v>5630.0</v>
      </c>
      <c r="AA7" s="1036">
        <f t="shared" si="0" ref="AA7:AA70">+Z7/Y7*(365/366)-1</f>
        <v>0.26855343116556996</v>
      </c>
      <c r="AB7" s="1036">
        <f t="shared" si="1" ref="AB7:AB72">+(Y7/O7)^(0.1)-1</f>
        <v>0.6780586664716399</v>
      </c>
      <c r="AC7" s="1036">
        <f t="shared" si="2" ref="AC7:AC70">+Z7/$Z$72</f>
        <v>0.00795765341097817</v>
      </c>
      <c r="AD7" s="1087"/>
      <c r="AE7" s="1088"/>
    </row>
    <row r="8" spans="8:8" ht="11.1" customHeight="1">
      <c r="A8" s="1033" t="s">
        <v>96</v>
      </c>
      <c r="B8" s="1086">
        <v>13.9</v>
      </c>
      <c r="C8" s="1086">
        <v>14.6</v>
      </c>
      <c r="D8" s="1086">
        <v>15.2</v>
      </c>
      <c r="E8" s="1086">
        <v>16.6</v>
      </c>
      <c r="F8" s="1086">
        <v>18.5</v>
      </c>
      <c r="G8" s="1086">
        <v>21.9</v>
      </c>
      <c r="H8" s="1086">
        <v>28.0</v>
      </c>
      <c r="I8" s="1086">
        <v>73.0</v>
      </c>
      <c r="J8" s="1086">
        <v>111.0</v>
      </c>
      <c r="K8" s="1086">
        <v>190.0</v>
      </c>
      <c r="L8" s="1086">
        <v>295.0</v>
      </c>
      <c r="M8" s="1086">
        <v>455.0</v>
      </c>
      <c r="N8" s="1086">
        <v>753.0</v>
      </c>
      <c r="O8" s="1086">
        <v>1188.0</v>
      </c>
      <c r="P8" s="1086">
        <v>2040.0</v>
      </c>
      <c r="Q8" s="1086">
        <v>5172.0</v>
      </c>
      <c r="R8" s="1086">
        <v>8137.0</v>
      </c>
      <c r="S8" s="1086">
        <v>11759.0</v>
      </c>
      <c r="T8" s="1086">
        <v>15984.0</v>
      </c>
      <c r="U8" s="1086">
        <v>21684.0</v>
      </c>
      <c r="V8" s="1086">
        <v>32958.0</v>
      </c>
      <c r="W8" s="1086">
        <v>41357.0</v>
      </c>
      <c r="X8" s="1086">
        <v>51426.0</v>
      </c>
      <c r="Y8" s="1086">
        <v>58924.0</v>
      </c>
      <c r="Z8" s="1086">
        <v>73814.0</v>
      </c>
      <c r="AA8" s="1036">
        <f t="shared" si="0"/>
        <v>0.24927571794806003</v>
      </c>
      <c r="AB8" s="1036">
        <f t="shared" si="1"/>
        <v>0.47756834393871994</v>
      </c>
      <c r="AC8" s="1036">
        <f t="shared" si="2"/>
        <v>0.10433147937441253</v>
      </c>
      <c r="AD8" s="1087"/>
      <c r="AE8" s="1088"/>
      <c r="AF8" s="1089"/>
    </row>
    <row r="9" spans="8:8" ht="11.1" customHeight="1">
      <c r="A9" s="1090" t="s">
        <v>97</v>
      </c>
      <c r="B9" s="1091">
        <v>26.9</v>
      </c>
      <c r="C9" s="1091">
        <v>28.6</v>
      </c>
      <c r="D9" s="1091">
        <v>32.2</v>
      </c>
      <c r="E9" s="1091">
        <v>35.6</v>
      </c>
      <c r="F9" s="1091">
        <v>39.5</v>
      </c>
      <c r="G9" s="1091">
        <v>45.9</v>
      </c>
      <c r="H9" s="1091">
        <v>54.0</v>
      </c>
      <c r="I9" s="1091">
        <v>101.0</v>
      </c>
      <c r="J9" s="1091">
        <v>141.0</v>
      </c>
      <c r="K9" s="1091">
        <v>223.0</v>
      </c>
      <c r="L9" s="1091">
        <v>332.0</v>
      </c>
      <c r="M9" s="1091">
        <v>500.0</v>
      </c>
      <c r="N9" s="1091">
        <v>805.0</v>
      </c>
      <c r="O9" s="1091">
        <v>1308.0</v>
      </c>
      <c r="P9" s="1091">
        <v>2290.0</v>
      </c>
      <c r="Q9" s="1091">
        <f>+Q8+Q7+Q6</f>
        <v>5708.0</v>
      </c>
      <c r="R9" s="1091">
        <f t="shared" si="3" ref="R9:Z9">+R8+R7+R6</f>
        <v>8963.0</v>
      </c>
      <c r="S9" s="1091">
        <f t="shared" si="3"/>
        <v>13051.0</v>
      </c>
      <c r="T9" s="1091">
        <f t="shared" si="3"/>
        <v>17943.0</v>
      </c>
      <c r="U9" s="1091">
        <f t="shared" si="3"/>
        <v>24374.0</v>
      </c>
      <c r="V9" s="1091">
        <f t="shared" si="3"/>
        <v>36007.6</v>
      </c>
      <c r="W9" s="1091">
        <f t="shared" si="3"/>
        <v>44943.74</v>
      </c>
      <c r="X9" s="1091">
        <f t="shared" si="3"/>
        <v>57067.0</v>
      </c>
      <c r="Y9" s="1091">
        <f t="shared" si="3"/>
        <v>66660.0</v>
      </c>
      <c r="Z9" s="1091">
        <f t="shared" si="3"/>
        <v>82769.0</v>
      </c>
      <c r="AA9" s="1092">
        <f t="shared" si="0"/>
        <v>0.23826665453430995</v>
      </c>
      <c r="AB9" s="1092">
        <f t="shared" si="1"/>
        <v>0.48158221657257005</v>
      </c>
      <c r="AC9" s="1092">
        <f t="shared" si="2"/>
        <v>0.11698881264178546</v>
      </c>
      <c r="AD9" s="1087"/>
      <c r="AE9" s="1088"/>
      <c r="AG9" s="1088">
        <f>+AD8+AD24</f>
        <v>0.0</v>
      </c>
    </row>
    <row r="10" spans="8:8" ht="11.1" customHeight="1">
      <c r="A10" s="1093"/>
      <c r="B10" s="1086"/>
      <c r="C10" s="1086"/>
      <c r="D10" s="1086"/>
      <c r="E10" s="1086"/>
      <c r="F10" s="1086"/>
      <c r="G10" s="1086"/>
      <c r="H10" s="1086"/>
      <c r="I10" s="1094"/>
      <c r="J10" s="1094"/>
      <c r="K10" s="1094"/>
      <c r="L10" s="1094"/>
      <c r="M10" s="1094"/>
      <c r="N10" s="1094"/>
      <c r="O10" s="1094"/>
      <c r="P10" s="1094"/>
      <c r="Q10" s="1094"/>
      <c r="R10" s="1094"/>
      <c r="S10" s="1094"/>
      <c r="T10" s="1094"/>
      <c r="U10" s="1094"/>
      <c r="V10" s="1094"/>
      <c r="W10" s="1094"/>
      <c r="X10" s="1094"/>
      <c r="Y10" s="1094"/>
      <c r="Z10" s="1094"/>
      <c r="AA10" s="1036"/>
      <c r="AB10" s="1036"/>
      <c r="AC10" s="1036">
        <f t="shared" si="2"/>
        <v>0.0</v>
      </c>
      <c r="AD10" s="1087"/>
      <c r="AE10" s="1088"/>
    </row>
    <row r="11" spans="8:8" ht="11.1" customHeight="1">
      <c r="A11" s="1095" t="s">
        <v>98</v>
      </c>
      <c r="B11" s="1094">
        <v>0.0</v>
      </c>
      <c r="C11" s="1094">
        <v>0.0</v>
      </c>
      <c r="D11" s="1094">
        <v>0.0</v>
      </c>
      <c r="E11" s="1094">
        <v>0.0</v>
      </c>
      <c r="F11" s="1094">
        <v>0.0</v>
      </c>
      <c r="G11" s="1094">
        <v>0.0</v>
      </c>
      <c r="H11" s="1094">
        <v>0.0</v>
      </c>
      <c r="I11" s="1094">
        <v>0.0</v>
      </c>
      <c r="J11" s="1094">
        <v>0.0</v>
      </c>
      <c r="K11" s="1094">
        <v>0.0</v>
      </c>
      <c r="L11" s="1094">
        <v>0.0</v>
      </c>
      <c r="M11" s="1094">
        <v>0.0</v>
      </c>
      <c r="N11" s="1094">
        <v>0.0</v>
      </c>
      <c r="O11" s="1094">
        <v>0.0</v>
      </c>
      <c r="P11" s="1094">
        <v>0.0</v>
      </c>
      <c r="Q11" s="1086">
        <v>1.0</v>
      </c>
      <c r="R11" s="1086">
        <v>6.0</v>
      </c>
      <c r="S11" s="1086">
        <v>8.0</v>
      </c>
      <c r="T11" s="1086">
        <v>8.0</v>
      </c>
      <c r="U11" s="1086">
        <v>9.0</v>
      </c>
      <c r="V11" s="1086">
        <v>9.0</v>
      </c>
      <c r="W11" s="1086">
        <v>9.0</v>
      </c>
      <c r="X11" s="1086">
        <v>191.0</v>
      </c>
      <c r="Y11" s="1086">
        <v>442.0</v>
      </c>
      <c r="Z11" s="1086">
        <v>764.0</v>
      </c>
      <c r="AA11" s="1036">
        <f t="shared" si="0"/>
        <v>0.7237840911900699</v>
      </c>
      <c r="AB11" s="1036" t="s">
        <v>614</v>
      </c>
      <c r="AC11" s="1036">
        <f t="shared" si="2"/>
        <v>0.0010798662888076948</v>
      </c>
      <c r="AD11" s="1087"/>
      <c r="AE11" s="1088"/>
    </row>
    <row r="12" spans="8:8" ht="11.1" customHeight="1">
      <c r="A12" s="1095" t="s">
        <v>99</v>
      </c>
      <c r="B12" s="1086">
        <v>0.0</v>
      </c>
      <c r="C12" s="1086">
        <v>0.0</v>
      </c>
      <c r="D12" s="1086">
        <v>0.0</v>
      </c>
      <c r="E12" s="1086">
        <v>0.0</v>
      </c>
      <c r="F12" s="1086">
        <v>0.0</v>
      </c>
      <c r="G12" s="1086">
        <v>0.0</v>
      </c>
      <c r="H12" s="1086">
        <v>0.0</v>
      </c>
      <c r="I12" s="1086">
        <v>0.0</v>
      </c>
      <c r="J12" s="1086">
        <v>0.0</v>
      </c>
      <c r="K12" s="1086">
        <v>0.0</v>
      </c>
      <c r="L12" s="1086">
        <v>0.0</v>
      </c>
      <c r="M12" s="1086">
        <v>0.0</v>
      </c>
      <c r="N12" s="1086">
        <v>0.0</v>
      </c>
      <c r="O12" s="1086">
        <v>0.0</v>
      </c>
      <c r="P12" s="1086">
        <v>1.0</v>
      </c>
      <c r="Q12" s="1086">
        <v>2.0</v>
      </c>
      <c r="R12" s="1086">
        <v>3.0</v>
      </c>
      <c r="S12" s="1086">
        <v>8.0</v>
      </c>
      <c r="T12" s="1086">
        <v>20.0</v>
      </c>
      <c r="U12" s="1086">
        <v>41.0</v>
      </c>
      <c r="V12" s="1086">
        <v>148.0</v>
      </c>
      <c r="W12" s="1086">
        <v>1296.0</v>
      </c>
      <c r="X12" s="1086">
        <v>2470.0</v>
      </c>
      <c r="Y12" s="1086">
        <v>4615.0</v>
      </c>
      <c r="Z12" s="1086">
        <v>7881.0</v>
      </c>
      <c r="AA12" s="1036">
        <f t="shared" si="0"/>
        <v>0.70302648171501</v>
      </c>
      <c r="AB12" s="1036" t="s">
        <v>614</v>
      </c>
      <c r="AC12" s="1036">
        <f t="shared" si="2"/>
        <v>0.011139301337818642</v>
      </c>
      <c r="AD12" s="1087"/>
      <c r="AE12" s="1088"/>
    </row>
    <row r="13" spans="8:8" s="1095" ht="11.1" customFormat="1" customHeight="1">
      <c r="A13" s="1095" t="s">
        <v>100</v>
      </c>
      <c r="B13" s="1086">
        <v>0.0</v>
      </c>
      <c r="C13" s="1086">
        <v>0.0</v>
      </c>
      <c r="D13" s="1086">
        <v>0.0</v>
      </c>
      <c r="E13" s="1086">
        <v>0.0</v>
      </c>
      <c r="F13" s="1086">
        <v>0.0</v>
      </c>
      <c r="G13" s="1086">
        <v>0.0</v>
      </c>
      <c r="H13" s="1086">
        <v>0.0</v>
      </c>
      <c r="I13" s="1086">
        <v>0.0</v>
      </c>
      <c r="J13" s="1086">
        <v>0.0</v>
      </c>
      <c r="K13" s="1086">
        <v>0.0</v>
      </c>
      <c r="L13" s="1086">
        <v>0.0</v>
      </c>
      <c r="M13" s="1086">
        <v>0.0</v>
      </c>
      <c r="N13" s="1086">
        <v>0.0</v>
      </c>
      <c r="O13" s="1086">
        <v>0.0</v>
      </c>
      <c r="P13" s="1086">
        <v>0.0</v>
      </c>
      <c r="Q13" s="1086">
        <v>0.0</v>
      </c>
      <c r="R13" s="1086">
        <v>2.0</v>
      </c>
      <c r="S13" s="1086">
        <v>15.0</v>
      </c>
      <c r="T13" s="1086">
        <v>221.0</v>
      </c>
      <c r="U13" s="1086">
        <v>576.0</v>
      </c>
      <c r="V13" s="1086">
        <v>1125.0</v>
      </c>
      <c r="W13" s="1086">
        <v>1809.0</v>
      </c>
      <c r="X13" s="1086">
        <v>2137.0</v>
      </c>
      <c r="Y13" s="1086">
        <v>2555.0</v>
      </c>
      <c r="Z13" s="1086">
        <v>3106.0</v>
      </c>
      <c r="AA13" s="1036">
        <f t="shared" si="0"/>
        <v>0.21233411397346003</v>
      </c>
      <c r="AB13" s="1036" t="s">
        <v>614</v>
      </c>
      <c r="AC13" s="1036">
        <f t="shared" si="2"/>
        <v>0.00439013703277055</v>
      </c>
      <c r="AD13" s="1087"/>
      <c r="AE13" s="1088"/>
      <c r="AF13" s="979"/>
      <c r="AH13" s="1096"/>
      <c r="AI13" s="1096"/>
      <c r="AJ13" s="1096"/>
      <c r="AK13" s="1096"/>
    </row>
    <row r="14" spans="8:8" s="1095" ht="11.1" customFormat="1" customHeight="1">
      <c r="A14" s="1095" t="s">
        <v>854</v>
      </c>
      <c r="B14" s="1086">
        <v>0.0</v>
      </c>
      <c r="C14" s="1086">
        <v>0.0</v>
      </c>
      <c r="D14" s="1086">
        <v>0.0</v>
      </c>
      <c r="E14" s="1086">
        <v>1.0</v>
      </c>
      <c r="F14" s="1086">
        <v>1.6</v>
      </c>
      <c r="G14" s="1086">
        <v>1.8</v>
      </c>
      <c r="H14" s="1086">
        <v>2.0</v>
      </c>
      <c r="I14" s="1086">
        <v>2.1</v>
      </c>
      <c r="J14" s="1086">
        <v>2.4</v>
      </c>
      <c r="K14" s="1086">
        <v>2.7</v>
      </c>
      <c r="L14" s="1086">
        <v>2.9</v>
      </c>
      <c r="M14" s="1086">
        <v>3.2</v>
      </c>
      <c r="N14" s="1086">
        <v>3.2</v>
      </c>
      <c r="O14" s="1086">
        <v>3.5</v>
      </c>
      <c r="P14" s="1086">
        <v>3.7</v>
      </c>
      <c r="Q14" s="1086">
        <v>4.5</v>
      </c>
      <c r="R14" s="1086">
        <v>5.2</v>
      </c>
      <c r="S14" s="1086">
        <v>5.2</v>
      </c>
      <c r="T14" s="1086">
        <v>5.156</v>
      </c>
      <c r="U14" s="1086">
        <v>393.156</v>
      </c>
      <c r="V14" s="1086">
        <v>414.156</v>
      </c>
      <c r="W14" s="1086">
        <v>453.786</v>
      </c>
      <c r="X14" s="1086">
        <v>514.0</v>
      </c>
      <c r="Y14" s="1086">
        <v>514.0</v>
      </c>
      <c r="Z14" s="1086">
        <v>514.0</v>
      </c>
      <c r="AA14" s="1036">
        <f t="shared" si="0"/>
        <v>-0.002732240437158029</v>
      </c>
      <c r="AB14" s="1036">
        <f t="shared" si="1"/>
        <v>0.64698448286338</v>
      </c>
      <c r="AC14" s="1036">
        <f t="shared" si="2"/>
        <v>7.265069011088418E-4</v>
      </c>
      <c r="AD14" s="1087"/>
      <c r="AE14" s="1088"/>
      <c r="AF14" s="979"/>
      <c r="AH14" s="1096"/>
      <c r="AI14" s="1096"/>
      <c r="AJ14" s="1096"/>
      <c r="AK14" s="1096"/>
    </row>
    <row r="15" spans="8:8" s="1095" ht="11.1" customFormat="1" customHeight="1">
      <c r="A15" s="1095" t="s">
        <v>215</v>
      </c>
      <c r="B15" s="1086">
        <v>0.0</v>
      </c>
      <c r="C15" s="1086">
        <v>0.0</v>
      </c>
      <c r="D15" s="1086">
        <v>0.0</v>
      </c>
      <c r="E15" s="1086">
        <v>1.0</v>
      </c>
      <c r="F15" s="1086">
        <v>2.7</v>
      </c>
      <c r="G15" s="1086">
        <v>5.0</v>
      </c>
      <c r="H15" s="1086">
        <v>7.3</v>
      </c>
      <c r="I15" s="1086">
        <v>9.3</v>
      </c>
      <c r="J15" s="1086">
        <v>11.3</v>
      </c>
      <c r="K15" s="1086">
        <v>13.6</v>
      </c>
      <c r="L15" s="1086">
        <v>19.4</v>
      </c>
      <c r="M15" s="1086">
        <v>26.0</v>
      </c>
      <c r="N15" s="1086">
        <v>35.4</v>
      </c>
      <c r="O15" s="1086">
        <v>58.7</v>
      </c>
      <c r="P15" s="1086">
        <v>112.2</v>
      </c>
      <c r="Q15" s="1086">
        <f>+Q16-SUM(Q11:Q14)</f>
        <v>161.5</v>
      </c>
      <c r="R15" s="1086">
        <f t="shared" si="4" ref="R15:Z15">+R16-SUM(R11:R14)</f>
        <v>306.8</v>
      </c>
      <c r="S15" s="1086">
        <f t="shared" si="4"/>
        <v>419.8</v>
      </c>
      <c r="T15" s="1086">
        <f t="shared" si="4"/>
        <v>550.844</v>
      </c>
      <c r="U15" s="1086">
        <f t="shared" si="4"/>
        <v>820.844</v>
      </c>
      <c r="V15" s="1086">
        <f t="shared" si="4"/>
        <v>1047.844</v>
      </c>
      <c r="W15" s="1086">
        <f t="shared" si="4"/>
        <v>1669.214</v>
      </c>
      <c r="X15" s="1086">
        <f t="shared" si="4"/>
        <v>2143.0</v>
      </c>
      <c r="Y15" s="1086">
        <f t="shared" si="4"/>
        <v>2630.0</v>
      </c>
      <c r="Z15" s="1086">
        <f t="shared" si="4"/>
        <v>2794.0</v>
      </c>
      <c r="AA15" s="1036">
        <f t="shared" si="0"/>
        <v>0.05945479856220004</v>
      </c>
      <c r="AB15" s="1036">
        <f t="shared" si="1"/>
        <v>0.4626208655698101</v>
      </c>
      <c r="AC15" s="1036">
        <f t="shared" si="2"/>
        <v>0.003949144516922381</v>
      </c>
      <c r="AD15" s="1087"/>
      <c r="AE15" s="1088"/>
      <c r="AF15" s="979"/>
      <c r="AH15" s="1096"/>
      <c r="AI15" s="1096"/>
      <c r="AJ15" s="1096"/>
      <c r="AK15" s="1096"/>
    </row>
    <row r="16" spans="8:8" s="1095" ht="11.1" customFormat="1" customHeight="1">
      <c r="A16" s="1097" t="s">
        <v>109</v>
      </c>
      <c r="B16" s="1098">
        <v>0.0</v>
      </c>
      <c r="C16" s="1098">
        <v>0.0</v>
      </c>
      <c r="D16" s="1098">
        <v>0.0</v>
      </c>
      <c r="E16" s="1098">
        <v>2.0</v>
      </c>
      <c r="F16" s="1098">
        <v>4.3</v>
      </c>
      <c r="G16" s="1098">
        <v>6.8</v>
      </c>
      <c r="H16" s="1098">
        <v>9.3</v>
      </c>
      <c r="I16" s="1098">
        <v>11.4</v>
      </c>
      <c r="J16" s="1098">
        <v>13.7</v>
      </c>
      <c r="K16" s="1098">
        <v>16.3</v>
      </c>
      <c r="L16" s="1098">
        <v>22.3</v>
      </c>
      <c r="M16" s="1098">
        <v>29.2</v>
      </c>
      <c r="N16" s="1098">
        <v>38.6</v>
      </c>
      <c r="O16" s="1098">
        <v>62.2</v>
      </c>
      <c r="P16" s="1098">
        <v>116.9</v>
      </c>
      <c r="Q16" s="1098">
        <f>65+104</f>
        <v>169.0</v>
      </c>
      <c r="R16" s="1098">
        <f>162+161</f>
        <v>323.0</v>
      </c>
      <c r="S16" s="1098">
        <f>263+193</f>
        <v>456.0</v>
      </c>
      <c r="T16" s="1098">
        <f>336+469</f>
        <v>805.0</v>
      </c>
      <c r="U16" s="1098">
        <f>919+921</f>
        <v>1840.0</v>
      </c>
      <c r="V16" s="1098">
        <f>1135+1609</f>
        <v>2744.0</v>
      </c>
      <c r="W16" s="1098">
        <f>1477+3760</f>
        <v>5237.0</v>
      </c>
      <c r="X16" s="1098">
        <f>1836+5619</f>
        <v>7455.0</v>
      </c>
      <c r="Y16" s="1098">
        <f>2255+8501</f>
        <v>10756.0</v>
      </c>
      <c r="Z16" s="1098">
        <f>2391+12668</f>
        <v>15059.0</v>
      </c>
      <c r="AA16" s="1092">
        <f t="shared" si="0"/>
        <v>0.3962304937948</v>
      </c>
      <c r="AB16" s="1092">
        <f t="shared" si="1"/>
        <v>0.6741179034648099</v>
      </c>
      <c r="AC16" s="1092">
        <f t="shared" si="2"/>
        <v>0.02128495607742811</v>
      </c>
      <c r="AD16" s="1087"/>
      <c r="AE16" s="1088"/>
      <c r="AF16" s="979"/>
      <c r="AH16" s="1096"/>
      <c r="AI16" s="1096"/>
      <c r="AJ16" s="1096"/>
      <c r="AK16" s="1096"/>
    </row>
    <row r="17" spans="8:8" s="1095" ht="11.1" customFormat="1" customHeight="1">
      <c r="A17" s="1099"/>
      <c r="B17" s="1100"/>
      <c r="C17" s="1101"/>
      <c r="D17" s="1094"/>
      <c r="E17" s="1101"/>
      <c r="F17" s="1101"/>
      <c r="G17" s="1101"/>
      <c r="H17" s="1101"/>
      <c r="I17" s="1101"/>
      <c r="J17" s="1101"/>
      <c r="K17" s="1101"/>
      <c r="L17" s="1101"/>
      <c r="M17" s="1101"/>
      <c r="N17" s="1101"/>
      <c r="O17" s="1101"/>
      <c r="P17" s="1101"/>
      <c r="Q17" s="1101"/>
      <c r="R17" s="1101"/>
      <c r="S17" s="1101"/>
      <c r="T17" s="1101"/>
      <c r="U17" s="1101"/>
      <c r="V17" s="1101"/>
      <c r="W17" s="1101"/>
      <c r="X17" s="1101"/>
      <c r="Y17" s="1101"/>
      <c r="Z17" s="1101"/>
      <c r="AA17" s="1036"/>
      <c r="AB17" s="1036"/>
      <c r="AC17" s="1036">
        <f t="shared" si="2"/>
        <v>0.0</v>
      </c>
      <c r="AD17" s="1087"/>
      <c r="AE17" s="1088"/>
      <c r="AF17" s="979"/>
      <c r="AH17" s="1096"/>
      <c r="AI17" s="1096"/>
      <c r="AJ17" s="1096"/>
      <c r="AK17" s="1096"/>
    </row>
    <row r="18" spans="8:8" ht="11.1" customHeight="1">
      <c r="A18" s="1033" t="s">
        <v>110</v>
      </c>
      <c r="B18" s="1086">
        <v>1.7</v>
      </c>
      <c r="C18" s="1086">
        <v>2.2</v>
      </c>
      <c r="D18" s="1086">
        <v>2.9</v>
      </c>
      <c r="E18" s="1086">
        <v>3.7</v>
      </c>
      <c r="F18" s="1086">
        <v>5.0</v>
      </c>
      <c r="G18" s="1086">
        <v>7.0</v>
      </c>
      <c r="H18" s="1086">
        <v>9.0</v>
      </c>
      <c r="I18" s="1086">
        <v>23.0</v>
      </c>
      <c r="J18" s="1086">
        <v>27.0</v>
      </c>
      <c r="K18" s="1086">
        <v>21.0</v>
      </c>
      <c r="L18" s="1086">
        <v>22.4</v>
      </c>
      <c r="M18" s="1086">
        <v>24.2</v>
      </c>
      <c r="N18" s="1086">
        <v>30.1</v>
      </c>
      <c r="O18" s="1086">
        <v>48.9</v>
      </c>
      <c r="P18" s="1086">
        <v>88.8</v>
      </c>
      <c r="Q18" s="1086">
        <v>174.1</v>
      </c>
      <c r="R18" s="1086">
        <v>337.0</v>
      </c>
      <c r="S18" s="1086">
        <v>626.0</v>
      </c>
      <c r="T18" s="1086">
        <v>785.246</v>
      </c>
      <c r="U18" s="1086">
        <v>937.098</v>
      </c>
      <c r="V18" s="1086">
        <v>1096.016</v>
      </c>
      <c r="W18" s="1086">
        <v>1268.971</v>
      </c>
      <c r="X18" s="1086">
        <v>1455.0</v>
      </c>
      <c r="Y18" s="1086">
        <v>1702.0</v>
      </c>
      <c r="Z18" s="1086">
        <v>2220.0</v>
      </c>
      <c r="AA18" s="1036">
        <f t="shared" si="0"/>
        <v>0.30078403421239996</v>
      </c>
      <c r="AB18" s="1036">
        <f t="shared" si="1"/>
        <v>0.42614955142503996</v>
      </c>
      <c r="AC18" s="1036">
        <f t="shared" si="2"/>
        <v>0.0031378313627658146</v>
      </c>
      <c r="AD18" s="1087"/>
      <c r="AE18" s="1088"/>
    </row>
    <row r="19" spans="8:8" ht="11.1" customHeight="1">
      <c r="A19" s="1033" t="s">
        <v>111</v>
      </c>
      <c r="B19" s="1086">
        <v>0.0</v>
      </c>
      <c r="C19" s="1086">
        <v>0.0</v>
      </c>
      <c r="D19" s="1086">
        <v>0.0</v>
      </c>
      <c r="E19" s="1086">
        <v>0.0</v>
      </c>
      <c r="F19" s="1086">
        <v>0.0</v>
      </c>
      <c r="G19" s="1086">
        <v>0.0</v>
      </c>
      <c r="H19" s="1086">
        <v>1.0</v>
      </c>
      <c r="I19" s="1086">
        <v>1.0</v>
      </c>
      <c r="J19" s="1086">
        <v>1.0</v>
      </c>
      <c r="K19" s="1086">
        <v>2.0</v>
      </c>
      <c r="L19" s="1086">
        <v>2.0</v>
      </c>
      <c r="M19" s="1086">
        <v>20.0</v>
      </c>
      <c r="N19" s="1086">
        <v>62.0</v>
      </c>
      <c r="O19" s="1086">
        <v>386.0</v>
      </c>
      <c r="P19" s="1086">
        <v>1006.9</v>
      </c>
      <c r="Q19" s="1086">
        <v>1979.1</v>
      </c>
      <c r="R19" s="1086">
        <v>2646.5</v>
      </c>
      <c r="S19" s="1086">
        <v>2902.4</v>
      </c>
      <c r="T19" s="1086">
        <v>3015.2</v>
      </c>
      <c r="U19" s="1086">
        <v>3131.7</v>
      </c>
      <c r="V19" s="1086">
        <v>3327.0</v>
      </c>
      <c r="W19" s="1086">
        <v>3621.0</v>
      </c>
      <c r="X19" s="1086">
        <v>4000.0</v>
      </c>
      <c r="Y19" s="1086">
        <v>4637.0</v>
      </c>
      <c r="Z19" s="1086">
        <v>5646.0</v>
      </c>
      <c r="AA19" s="1036">
        <f t="shared" si="0"/>
        <v>0.21427081528828995</v>
      </c>
      <c r="AB19" s="1036">
        <f t="shared" si="1"/>
        <v>0.28222718154544</v>
      </c>
      <c r="AC19" s="1036">
        <f t="shared" si="2"/>
        <v>0.007980268411790895</v>
      </c>
      <c r="AD19" s="1087"/>
      <c r="AE19" s="1088"/>
    </row>
    <row r="20" spans="8:8" ht="11.1" customHeight="1">
      <c r="A20" s="1033" t="s">
        <v>112</v>
      </c>
      <c r="B20" s="1086">
        <v>0.0</v>
      </c>
      <c r="C20" s="1086">
        <v>0.0</v>
      </c>
      <c r="D20" s="1086">
        <v>0.0</v>
      </c>
      <c r="E20" s="1086">
        <v>0.0</v>
      </c>
      <c r="F20" s="1102">
        <v>0.0</v>
      </c>
      <c r="G20" s="1102">
        <v>0.0</v>
      </c>
      <c r="H20" s="1102">
        <v>0.0</v>
      </c>
      <c r="I20" s="1102">
        <v>0.0</v>
      </c>
      <c r="J20" s="1102">
        <v>0.0</v>
      </c>
      <c r="K20" s="1102">
        <v>0.0</v>
      </c>
      <c r="L20" s="1102">
        <v>0.0</v>
      </c>
      <c r="M20" s="1102">
        <v>0.0</v>
      </c>
      <c r="N20" s="1102">
        <v>0.0</v>
      </c>
      <c r="O20" s="1102">
        <v>2.0</v>
      </c>
      <c r="P20" s="1102">
        <v>25.0</v>
      </c>
      <c r="Q20" s="1102">
        <v>154.0</v>
      </c>
      <c r="R20" s="1102">
        <v>1013.0</v>
      </c>
      <c r="S20" s="1102">
        <v>1020.0</v>
      </c>
      <c r="T20" s="1102">
        <v>1026.0</v>
      </c>
      <c r="U20" s="1102">
        <v>1029.0</v>
      </c>
      <c r="V20" s="1102">
        <v>1028.0</v>
      </c>
      <c r="W20" s="1102">
        <v>1035.57</v>
      </c>
      <c r="X20" s="1102">
        <v>1032.679</v>
      </c>
      <c r="Y20" s="1102">
        <v>1048.0</v>
      </c>
      <c r="Z20" s="1102">
        <v>1073.0</v>
      </c>
      <c r="AA20" s="1036">
        <f t="shared" si="0"/>
        <v>0.021057543903560072</v>
      </c>
      <c r="AB20" s="1036">
        <f t="shared" si="1"/>
        <v>0.87039412077426</v>
      </c>
      <c r="AC20" s="1036">
        <f t="shared" si="2"/>
        <v>0.001516618492003477</v>
      </c>
      <c r="AD20" s="1087"/>
      <c r="AE20" s="1088"/>
    </row>
    <row r="21" spans="8:8" ht="11.1" customHeight="1">
      <c r="A21" s="1033" t="s">
        <v>116</v>
      </c>
      <c r="B21" s="1086">
        <v>0.0</v>
      </c>
      <c r="C21" s="1086">
        <v>0.0</v>
      </c>
      <c r="D21" s="1086">
        <v>0.0</v>
      </c>
      <c r="E21" s="1086">
        <v>0.0</v>
      </c>
      <c r="F21" s="1086">
        <v>0.1</v>
      </c>
      <c r="G21" s="1086">
        <v>0.1</v>
      </c>
      <c r="H21" s="1086">
        <v>0.2</v>
      </c>
      <c r="I21" s="1086">
        <v>0.3</v>
      </c>
      <c r="J21" s="1086">
        <v>0.4</v>
      </c>
      <c r="K21" s="1086">
        <v>1.0</v>
      </c>
      <c r="L21" s="1086">
        <v>1.0</v>
      </c>
      <c r="M21" s="1086">
        <v>4.0</v>
      </c>
      <c r="N21" s="1086">
        <v>40.0</v>
      </c>
      <c r="O21" s="1086">
        <v>465.0</v>
      </c>
      <c r="P21" s="1086">
        <v>1727.0</v>
      </c>
      <c r="Q21" s="1086">
        <v>1913.0</v>
      </c>
      <c r="R21" s="1086">
        <v>2022.0</v>
      </c>
      <c r="S21" s="1086">
        <v>2064.0</v>
      </c>
      <c r="T21" s="1086">
        <v>2067.4</v>
      </c>
      <c r="U21" s="1086">
        <v>2074.9</v>
      </c>
      <c r="V21" s="1086">
        <v>2067.9</v>
      </c>
      <c r="W21" s="1086">
        <v>2069.5</v>
      </c>
      <c r="X21" s="1086">
        <v>2075.072</v>
      </c>
      <c r="Y21" s="1086">
        <v>2089.0</v>
      </c>
      <c r="Z21" s="1086">
        <v>2073.0</v>
      </c>
      <c r="AA21" s="1036">
        <f t="shared" si="0"/>
        <v>-0.010370480816768946</v>
      </c>
      <c r="AB21" s="1036">
        <f t="shared" si="1"/>
        <v>0.1621135064116901</v>
      </c>
      <c r="AC21" s="1036">
        <f t="shared" si="2"/>
        <v>0.002930056042798889</v>
      </c>
      <c r="AD21" s="1087"/>
      <c r="AE21" s="1088"/>
    </row>
    <row r="22" spans="8:8" ht="11.1" customHeight="1">
      <c r="A22" s="1033" t="s">
        <v>117</v>
      </c>
      <c r="B22" s="1086">
        <v>0.0</v>
      </c>
      <c r="C22" s="1086">
        <v>0.0</v>
      </c>
      <c r="D22" s="1086">
        <v>0.0</v>
      </c>
      <c r="E22" s="1086">
        <v>0.0</v>
      </c>
      <c r="F22" s="1086">
        <v>1.0</v>
      </c>
      <c r="G22" s="1086">
        <v>1.0</v>
      </c>
      <c r="H22" s="1086">
        <v>2.0</v>
      </c>
      <c r="I22" s="1086">
        <v>2.0</v>
      </c>
      <c r="J22" s="1086">
        <v>2.0</v>
      </c>
      <c r="K22" s="1086">
        <v>3.0</v>
      </c>
      <c r="L22" s="1086">
        <v>3.0</v>
      </c>
      <c r="M22" s="1086">
        <v>3.0</v>
      </c>
      <c r="N22" s="1086">
        <v>3.0</v>
      </c>
      <c r="O22" s="1086">
        <v>5.0</v>
      </c>
      <c r="P22" s="1086">
        <v>7.0</v>
      </c>
      <c r="Q22" s="1086">
        <v>17.0</v>
      </c>
      <c r="R22" s="1086">
        <v>402.0</v>
      </c>
      <c r="S22" s="1086">
        <v>571.0</v>
      </c>
      <c r="T22" s="1086">
        <v>607.0</v>
      </c>
      <c r="U22" s="1086">
        <v>782.108</v>
      </c>
      <c r="V22" s="1086">
        <v>850.953</v>
      </c>
      <c r="W22" s="1086">
        <v>906.35</v>
      </c>
      <c r="X22" s="1086">
        <v>998.0</v>
      </c>
      <c r="Y22" s="1086">
        <v>1080.0</v>
      </c>
      <c r="Z22" s="1086">
        <v>1300.0</v>
      </c>
      <c r="AA22" s="1036">
        <f t="shared" si="0"/>
        <v>0.20041489577008997</v>
      </c>
      <c r="AB22" s="1036">
        <f t="shared" si="1"/>
        <v>0.7117698594097099</v>
      </c>
      <c r="AC22" s="1036">
        <f t="shared" si="2"/>
        <v>0.0018374688160340356</v>
      </c>
      <c r="AD22" s="1087"/>
      <c r="AE22" s="1088"/>
    </row>
    <row r="23" spans="8:8" ht="11.1" customHeight="1">
      <c r="A23" s="1033" t="s">
        <v>120</v>
      </c>
      <c r="B23" s="1086">
        <v>4.0</v>
      </c>
      <c r="C23" s="1086">
        <v>6.0</v>
      </c>
      <c r="D23" s="1086">
        <v>8.0</v>
      </c>
      <c r="E23" s="1086">
        <v>9.0</v>
      </c>
      <c r="F23" s="1086">
        <v>7.0</v>
      </c>
      <c r="G23" s="1086">
        <v>7.0</v>
      </c>
      <c r="H23" s="1086">
        <v>8.0</v>
      </c>
      <c r="I23" s="1086">
        <v>9.0</v>
      </c>
      <c r="J23" s="1086">
        <v>11.0</v>
      </c>
      <c r="K23" s="1086">
        <v>13.0</v>
      </c>
      <c r="L23" s="1086">
        <v>15.0</v>
      </c>
      <c r="M23" s="1086">
        <v>26.0</v>
      </c>
      <c r="N23" s="1086">
        <v>80.0</v>
      </c>
      <c r="O23" s="1086">
        <v>277.0</v>
      </c>
      <c r="P23" s="1086">
        <v>1044.0</v>
      </c>
      <c r="Q23" s="1086">
        <v>3003.6</v>
      </c>
      <c r="R23" s="1086">
        <v>4358.8</v>
      </c>
      <c r="S23" s="1086">
        <v>5277.3</v>
      </c>
      <c r="T23" s="1086">
        <v>6034.417</v>
      </c>
      <c r="U23" s="1086">
        <v>7137.517</v>
      </c>
      <c r="V23" s="1086">
        <v>7702.081</v>
      </c>
      <c r="W23" s="1086">
        <v>8610.437</v>
      </c>
      <c r="X23" s="1086">
        <v>9691.0</v>
      </c>
      <c r="Y23" s="1086">
        <v>10795.0</v>
      </c>
      <c r="Z23" s="1086">
        <v>11724.0</v>
      </c>
      <c r="AA23" s="1036">
        <f t="shared" si="0"/>
        <v>0.08309098778274993</v>
      </c>
      <c r="AB23" s="1036">
        <f t="shared" si="1"/>
        <v>0.44236205206467005</v>
      </c>
      <c r="AC23" s="1036">
        <f t="shared" si="2"/>
        <v>0.01657114184552541</v>
      </c>
      <c r="AD23" s="1087"/>
      <c r="AE23" s="1088"/>
    </row>
    <row r="24" spans="8:8" ht="11.1" customHeight="1">
      <c r="A24" s="1033" t="s">
        <v>121</v>
      </c>
      <c r="B24" s="1086">
        <v>28.0</v>
      </c>
      <c r="C24" s="1086">
        <v>42.0</v>
      </c>
      <c r="D24" s="1086">
        <v>54.0</v>
      </c>
      <c r="E24" s="1086">
        <v>70.0</v>
      </c>
      <c r="F24" s="1086">
        <v>114.0</v>
      </c>
      <c r="G24" s="1086">
        <v>195.0</v>
      </c>
      <c r="H24" s="1086">
        <v>260.0</v>
      </c>
      <c r="I24" s="1086">
        <v>435.0</v>
      </c>
      <c r="J24" s="1086">
        <v>1105.0</v>
      </c>
      <c r="K24" s="1086">
        <v>2056.0</v>
      </c>
      <c r="L24" s="1086">
        <v>2899.0</v>
      </c>
      <c r="M24" s="1086">
        <v>4170.0</v>
      </c>
      <c r="N24" s="1086">
        <v>6120.0</v>
      </c>
      <c r="O24" s="1086">
        <v>10567.0</v>
      </c>
      <c r="P24" s="1086">
        <v>18007.0</v>
      </c>
      <c r="Q24" s="1086">
        <v>25914.0</v>
      </c>
      <c r="R24" s="1086">
        <v>34075.0</v>
      </c>
      <c r="S24" s="1086">
        <v>36708.0</v>
      </c>
      <c r="T24" s="1086">
        <v>37898.0</v>
      </c>
      <c r="U24" s="1086">
        <v>39222.0</v>
      </c>
      <c r="V24" s="1086">
        <v>40677.0</v>
      </c>
      <c r="W24" s="1086">
        <v>42291.0</v>
      </c>
      <c r="X24" s="1086">
        <v>45156.0</v>
      </c>
      <c r="Y24" s="1086">
        <v>49045.0</v>
      </c>
      <c r="Z24" s="1086">
        <v>53781.0</v>
      </c>
      <c r="AA24" s="1036">
        <f t="shared" si="0"/>
        <v>0.09356830211131006</v>
      </c>
      <c r="AB24" s="1036">
        <f t="shared" si="1"/>
        <v>0.16590805604546</v>
      </c>
      <c r="AC24" s="1036">
        <f t="shared" si="2"/>
        <v>0.07601608491932806</v>
      </c>
      <c r="AD24" s="1087"/>
      <c r="AE24" s="1088"/>
    </row>
    <row r="25" spans="8:8" ht="11.1" customHeight="1">
      <c r="A25" s="1033" t="s">
        <v>122</v>
      </c>
      <c r="B25" s="1086">
        <v>0.0</v>
      </c>
      <c r="C25" s="1086">
        <v>0.0</v>
      </c>
      <c r="D25" s="1086">
        <v>0.0</v>
      </c>
      <c r="E25" s="1086">
        <v>0.0</v>
      </c>
      <c r="F25" s="1086">
        <v>0.0</v>
      </c>
      <c r="G25" s="1086">
        <v>1.0</v>
      </c>
      <c r="H25" s="1086">
        <v>1.0</v>
      </c>
      <c r="I25" s="1086">
        <v>1.0</v>
      </c>
      <c r="J25" s="1086">
        <v>1.0</v>
      </c>
      <c r="K25" s="1086">
        <v>1.0</v>
      </c>
      <c r="L25" s="1086">
        <v>5.0</v>
      </c>
      <c r="M25" s="1086">
        <v>9.0</v>
      </c>
      <c r="N25" s="1086">
        <v>12.0</v>
      </c>
      <c r="O25" s="1086">
        <v>46.0</v>
      </c>
      <c r="P25" s="1086">
        <v>202.0</v>
      </c>
      <c r="Q25" s="1086">
        <v>612.0</v>
      </c>
      <c r="R25" s="1086">
        <v>1536.0</v>
      </c>
      <c r="S25" s="1086">
        <v>2579.0</v>
      </c>
      <c r="T25" s="1086">
        <v>2596.0</v>
      </c>
      <c r="U25" s="1086">
        <v>2604.0</v>
      </c>
      <c r="V25" s="1086">
        <v>2604.0</v>
      </c>
      <c r="W25" s="1086">
        <v>2605.53</v>
      </c>
      <c r="X25" s="1086">
        <v>2651.57</v>
      </c>
      <c r="Y25" s="1086">
        <v>2834.0</v>
      </c>
      <c r="Z25" s="1086">
        <v>3247.0</v>
      </c>
      <c r="AA25" s="1036">
        <f t="shared" si="0"/>
        <v>0.14260000539892004</v>
      </c>
      <c r="AB25" s="1036">
        <f t="shared" si="1"/>
        <v>0.5099556844897699</v>
      </c>
      <c r="AC25" s="1036">
        <f t="shared" si="2"/>
        <v>0.004589431727432702</v>
      </c>
      <c r="AD25" s="1087"/>
      <c r="AE25" s="1088"/>
    </row>
    <row r="26" spans="8:8" ht="11.1" customHeight="1">
      <c r="A26" s="1033" t="s">
        <v>123</v>
      </c>
      <c r="B26" s="1086">
        <v>0.0</v>
      </c>
      <c r="C26" s="1086">
        <v>0.0</v>
      </c>
      <c r="D26" s="1086">
        <v>0.0</v>
      </c>
      <c r="E26" s="1086">
        <v>0.0</v>
      </c>
      <c r="F26" s="1086">
        <v>0.0</v>
      </c>
      <c r="G26" s="1086">
        <v>0.0</v>
      </c>
      <c r="H26" s="1086">
        <v>0.0</v>
      </c>
      <c r="I26" s="1086">
        <v>0.0</v>
      </c>
      <c r="J26" s="1086">
        <v>0.0</v>
      </c>
      <c r="K26" s="1086">
        <v>0.0</v>
      </c>
      <c r="L26" s="1086">
        <v>0.0</v>
      </c>
      <c r="M26" s="1086">
        <v>0.0</v>
      </c>
      <c r="N26" s="1086">
        <v>1.0</v>
      </c>
      <c r="O26" s="1086">
        <v>1.0</v>
      </c>
      <c r="P26" s="1086">
        <v>2.0</v>
      </c>
      <c r="Q26" s="1086">
        <v>4.0</v>
      </c>
      <c r="R26" s="1086">
        <v>12.0</v>
      </c>
      <c r="S26" s="1086">
        <v>35.0</v>
      </c>
      <c r="T26" s="1086">
        <v>89.0</v>
      </c>
      <c r="U26" s="1086">
        <v>172.0</v>
      </c>
      <c r="V26" s="1086">
        <v>235.0</v>
      </c>
      <c r="W26" s="1086">
        <v>344.0</v>
      </c>
      <c r="X26" s="1086">
        <v>728.0</v>
      </c>
      <c r="Y26" s="1086">
        <v>1400.0</v>
      </c>
      <c r="Z26" s="1086">
        <v>1953.0</v>
      </c>
      <c r="AA26" s="1036">
        <f t="shared" si="0"/>
        <v>0.39118852459016007</v>
      </c>
      <c r="AB26" s="1036">
        <f t="shared" si="1"/>
        <v>1.06353958109499</v>
      </c>
      <c r="AC26" s="1036">
        <f t="shared" si="2"/>
        <v>0.0027604435367034395</v>
      </c>
      <c r="AD26" s="1087"/>
      <c r="AE26" s="1088"/>
    </row>
    <row r="27" spans="8:8" ht="11.1" customHeight="1">
      <c r="A27" s="1033" t="s">
        <v>126</v>
      </c>
      <c r="B27" s="1086">
        <v>16.0</v>
      </c>
      <c r="C27" s="1086">
        <v>17.0</v>
      </c>
      <c r="D27" s="1086">
        <v>18.0</v>
      </c>
      <c r="E27" s="1086">
        <v>18.0</v>
      </c>
      <c r="F27" s="1086">
        <v>19.0</v>
      </c>
      <c r="G27" s="1086">
        <v>20.0</v>
      </c>
      <c r="H27" s="1086">
        <v>22.0</v>
      </c>
      <c r="I27" s="1086">
        <v>26.0</v>
      </c>
      <c r="J27" s="1086">
        <v>31.0</v>
      </c>
      <c r="K27" s="1086">
        <v>34.0</v>
      </c>
      <c r="L27" s="1086">
        <v>45.0</v>
      </c>
      <c r="M27" s="1086">
        <v>110.0</v>
      </c>
      <c r="N27" s="1086">
        <v>483.0</v>
      </c>
      <c r="O27" s="1086">
        <v>1264.0</v>
      </c>
      <c r="P27" s="1086">
        <v>3596.7</v>
      </c>
      <c r="Q27" s="1086">
        <v>13131.0</v>
      </c>
      <c r="R27" s="1086">
        <v>16785.0</v>
      </c>
      <c r="S27" s="1086">
        <v>18185.0</v>
      </c>
      <c r="T27" s="1086">
        <v>18594.0</v>
      </c>
      <c r="U27" s="1086">
        <v>18901.0</v>
      </c>
      <c r="V27" s="1086">
        <v>19283.0</v>
      </c>
      <c r="W27" s="1086">
        <v>19682.0</v>
      </c>
      <c r="X27" s="1086">
        <v>20108.0</v>
      </c>
      <c r="Y27" s="1086">
        <v>20865.0</v>
      </c>
      <c r="Z27" s="1086">
        <v>21594.0</v>
      </c>
      <c r="AA27" s="1036">
        <f t="shared" si="0"/>
        <v>0.032111190989700056</v>
      </c>
      <c r="AB27" s="1036">
        <f t="shared" si="1"/>
        <v>0.3236316142545701</v>
      </c>
      <c r="AC27" s="1036">
        <f t="shared" si="2"/>
        <v>0.030521770471876125</v>
      </c>
      <c r="AD27" s="1087"/>
      <c r="AE27" s="1088"/>
    </row>
    <row r="28" spans="8:8" ht="11.1" customHeight="1">
      <c r="A28" s="1033" t="s">
        <v>130</v>
      </c>
      <c r="B28" s="1086">
        <v>0.7</v>
      </c>
      <c r="C28" s="1086">
        <v>1.0</v>
      </c>
      <c r="D28" s="1086">
        <v>1.0</v>
      </c>
      <c r="E28" s="1086">
        <v>5.0</v>
      </c>
      <c r="F28" s="1086">
        <v>13.0</v>
      </c>
      <c r="G28" s="1086">
        <v>21.0</v>
      </c>
      <c r="H28" s="1086">
        <v>26.0</v>
      </c>
      <c r="I28" s="1086">
        <v>46.0</v>
      </c>
      <c r="J28" s="1086">
        <v>50.0</v>
      </c>
      <c r="K28" s="1086">
        <v>51.0</v>
      </c>
      <c r="L28" s="1086">
        <v>53.0</v>
      </c>
      <c r="M28" s="1086">
        <v>54.0</v>
      </c>
      <c r="N28" s="1086">
        <v>59.0</v>
      </c>
      <c r="O28" s="1086">
        <v>69.0</v>
      </c>
      <c r="P28" s="1086">
        <v>90.0</v>
      </c>
      <c r="Q28" s="1086">
        <v>149.0</v>
      </c>
      <c r="R28" s="1086">
        <v>287.0</v>
      </c>
      <c r="S28" s="1086">
        <v>650.0</v>
      </c>
      <c r="T28" s="1086">
        <v>1007.0</v>
      </c>
      <c r="U28" s="1086">
        <v>1526.0</v>
      </c>
      <c r="V28" s="1086">
        <v>2135.0</v>
      </c>
      <c r="W28" s="1086">
        <v>2911.0</v>
      </c>
      <c r="X28" s="1086">
        <v>4608.0</v>
      </c>
      <c r="Y28" s="1086">
        <v>7177.0</v>
      </c>
      <c r="Z28" s="1086">
        <v>10213.0</v>
      </c>
      <c r="AA28" s="1036">
        <f t="shared" si="0"/>
        <v>0.41912994683228</v>
      </c>
      <c r="AB28" s="1036">
        <f t="shared" si="1"/>
        <v>0.59114363389303</v>
      </c>
      <c r="AC28" s="1036">
        <f t="shared" si="2"/>
        <v>0.014435437706273542</v>
      </c>
      <c r="AD28" s="1087"/>
      <c r="AE28" s="1088"/>
    </row>
    <row r="29" spans="8:8" ht="11.1" customHeight="1">
      <c r="A29" s="1033" t="s">
        <v>133</v>
      </c>
      <c r="B29" s="1086"/>
      <c r="C29" s="1086">
        <v>0.0</v>
      </c>
      <c r="D29" s="1086">
        <v>0.0</v>
      </c>
      <c r="E29" s="1086">
        <v>0.0</v>
      </c>
      <c r="F29" s="1086">
        <v>0.0</v>
      </c>
      <c r="G29" s="1086">
        <v>0.0</v>
      </c>
      <c r="H29" s="1086">
        <v>0.0</v>
      </c>
      <c r="I29" s="1086">
        <v>0.0</v>
      </c>
      <c r="J29" s="1086">
        <v>0.0</v>
      </c>
      <c r="K29" s="1086">
        <v>0.0</v>
      </c>
      <c r="L29" s="1086">
        <v>0.0</v>
      </c>
      <c r="M29" s="1086">
        <v>0.0</v>
      </c>
      <c r="N29" s="1086">
        <v>0.0</v>
      </c>
      <c r="O29" s="1086">
        <v>0.0</v>
      </c>
      <c r="P29" s="1086">
        <v>0.0</v>
      </c>
      <c r="Q29" s="1086">
        <v>0.0</v>
      </c>
      <c r="R29" s="1086">
        <v>1.11</v>
      </c>
      <c r="S29" s="1086">
        <v>2.393</v>
      </c>
      <c r="T29" s="1086">
        <v>27.15</v>
      </c>
      <c r="U29" s="1086">
        <v>107.777</v>
      </c>
      <c r="V29" s="1086">
        <v>187.247</v>
      </c>
      <c r="W29" s="1086">
        <v>287.091</v>
      </c>
      <c r="X29" s="1086">
        <v>561.976</v>
      </c>
      <c r="Y29" s="1086">
        <v>1539.259</v>
      </c>
      <c r="Z29" s="1086">
        <v>3936.0</v>
      </c>
      <c r="AA29" s="1036">
        <f t="shared" si="0"/>
        <v>1.5500879979518398</v>
      </c>
      <c r="AB29" s="1036" t="s">
        <v>614</v>
      </c>
      <c r="AC29" s="1036">
        <f t="shared" si="2"/>
        <v>0.0055632901999307415</v>
      </c>
      <c r="AD29" s="1087"/>
      <c r="AE29" s="1088"/>
    </row>
    <row r="30" spans="8:8" ht="11.1" customHeight="1">
      <c r="A30" s="1033" t="s">
        <v>134</v>
      </c>
      <c r="B30" s="1086">
        <v>0.4</v>
      </c>
      <c r="C30" s="1086">
        <v>0.5</v>
      </c>
      <c r="D30" s="1086">
        <v>0.6</v>
      </c>
      <c r="E30" s="1086">
        <v>0.9</v>
      </c>
      <c r="F30" s="1086">
        <v>1.0</v>
      </c>
      <c r="G30" s="1086">
        <v>1.0</v>
      </c>
      <c r="H30" s="1086">
        <v>1.0</v>
      </c>
      <c r="I30" s="1086">
        <v>2.0</v>
      </c>
      <c r="J30" s="1086">
        <v>2.0</v>
      </c>
      <c r="K30" s="1086">
        <v>2.0</v>
      </c>
      <c r="L30" s="1086">
        <v>3.0</v>
      </c>
      <c r="M30" s="1086">
        <v>24.0</v>
      </c>
      <c r="N30" s="1086">
        <v>59.0</v>
      </c>
      <c r="O30" s="1086">
        <v>115.0</v>
      </c>
      <c r="P30" s="1086">
        <v>134.0</v>
      </c>
      <c r="Q30" s="1086">
        <v>172.0</v>
      </c>
      <c r="R30" s="1086">
        <v>238.0</v>
      </c>
      <c r="S30" s="1086">
        <v>296.0</v>
      </c>
      <c r="T30" s="1086">
        <v>415.0</v>
      </c>
      <c r="U30" s="1086">
        <v>447.0</v>
      </c>
      <c r="V30" s="1086">
        <v>513.0</v>
      </c>
      <c r="W30" s="1086">
        <v>579.0</v>
      </c>
      <c r="X30" s="1086">
        <v>667.0</v>
      </c>
      <c r="Y30" s="1086">
        <v>901.0</v>
      </c>
      <c r="Z30" s="1086">
        <v>1025.0</v>
      </c>
      <c r="AA30" s="1036">
        <f t="shared" si="0"/>
        <v>0.1345165966170001</v>
      </c>
      <c r="AB30" s="1036">
        <f t="shared" si="1"/>
        <v>0.22857788930200007</v>
      </c>
      <c r="AC30" s="1036">
        <f t="shared" si="2"/>
        <v>0.0014487734895652974</v>
      </c>
      <c r="AD30" s="1087"/>
      <c r="AE30" s="1088"/>
    </row>
    <row r="31" spans="8:8" ht="11.1" customHeight="1">
      <c r="A31" s="1033" t="s">
        <v>135</v>
      </c>
      <c r="B31" s="1086">
        <v>0.0</v>
      </c>
      <c r="C31" s="1086">
        <v>0.0</v>
      </c>
      <c r="D31" s="1086">
        <v>0.0</v>
      </c>
      <c r="E31" s="1086">
        <v>0.0</v>
      </c>
      <c r="F31" s="1086">
        <v>0.0</v>
      </c>
      <c r="G31" s="1086">
        <v>0.0</v>
      </c>
      <c r="H31" s="1086">
        <v>0.0</v>
      </c>
      <c r="I31" s="1086">
        <v>0.0</v>
      </c>
      <c r="J31" s="1086">
        <v>0.0</v>
      </c>
      <c r="K31" s="1086">
        <v>0.0</v>
      </c>
      <c r="L31" s="1086">
        <v>0.0</v>
      </c>
      <c r="M31" s="1086">
        <v>0.0</v>
      </c>
      <c r="N31" s="1086">
        <v>0.1</v>
      </c>
      <c r="O31" s="1086">
        <v>0.1</v>
      </c>
      <c r="P31" s="1086">
        <v>0.1</v>
      </c>
      <c r="Q31" s="1086">
        <v>1.0</v>
      </c>
      <c r="R31" s="1086">
        <v>41.0</v>
      </c>
      <c r="S31" s="1086">
        <v>761.0</v>
      </c>
      <c r="T31" s="1086">
        <v>1293.0</v>
      </c>
      <c r="U31" s="1086">
        <v>1326.0</v>
      </c>
      <c r="V31" s="1086">
        <v>1372.0</v>
      </c>
      <c r="W31" s="1086">
        <v>1374.0</v>
      </c>
      <c r="X31" s="1086">
        <v>1386.0</v>
      </c>
      <c r="Y31" s="1086">
        <v>1398.0</v>
      </c>
      <c r="Z31" s="1086">
        <v>1387.0</v>
      </c>
      <c r="AA31" s="1036">
        <f t="shared" si="0"/>
        <v>-0.010579125526709032</v>
      </c>
      <c r="AB31" s="1036">
        <f t="shared" si="1"/>
        <v>1.5974710577448699</v>
      </c>
      <c r="AC31" s="1036">
        <f t="shared" si="2"/>
        <v>0.0019604378829532363</v>
      </c>
      <c r="AD31" s="1087"/>
      <c r="AE31" s="1088"/>
    </row>
    <row r="32" spans="8:8" ht="11.1" customHeight="1">
      <c r="A32" s="1033" t="s">
        <v>136</v>
      </c>
      <c r="B32" s="1086">
        <v>0.0</v>
      </c>
      <c r="C32" s="1086">
        <v>0.0</v>
      </c>
      <c r="D32" s="1086">
        <v>0.0</v>
      </c>
      <c r="E32" s="1086">
        <v>0.0</v>
      </c>
      <c r="F32" s="1086">
        <v>0.0</v>
      </c>
      <c r="G32" s="1086">
        <v>0.0</v>
      </c>
      <c r="H32" s="1086">
        <v>0.0</v>
      </c>
      <c r="I32" s="1086">
        <v>0.0</v>
      </c>
      <c r="J32" s="1086">
        <v>0.0</v>
      </c>
      <c r="K32" s="1086">
        <v>0.0</v>
      </c>
      <c r="L32" s="1086">
        <v>0.0</v>
      </c>
      <c r="M32" s="1086">
        <v>0.0</v>
      </c>
      <c r="N32" s="1086">
        <v>0.0</v>
      </c>
      <c r="O32" s="1086">
        <v>0.0</v>
      </c>
      <c r="P32" s="1086">
        <v>0.0</v>
      </c>
      <c r="Q32" s="1086">
        <v>19.0</v>
      </c>
      <c r="R32" s="1086">
        <v>496.0</v>
      </c>
      <c r="S32" s="1086">
        <v>533.0</v>
      </c>
      <c r="T32" s="1086">
        <v>533.0</v>
      </c>
      <c r="U32" s="1086">
        <v>533.0</v>
      </c>
      <c r="V32" s="1086">
        <v>533.0</v>
      </c>
      <c r="W32" s="1086">
        <v>528.0</v>
      </c>
      <c r="X32" s="1086">
        <v>472.0</v>
      </c>
      <c r="Y32" s="1086">
        <v>590.0</v>
      </c>
      <c r="Z32" s="1086">
        <v>593.0</v>
      </c>
      <c r="AA32" s="1036">
        <f t="shared" si="0"/>
        <v>0.002338612577569954</v>
      </c>
      <c r="AB32" s="1036" t="s">
        <v>614</v>
      </c>
      <c r="AC32" s="1036">
        <f t="shared" si="2"/>
        <v>8.381684676216793E-4</v>
      </c>
      <c r="AD32" s="1087"/>
      <c r="AE32" s="1088"/>
    </row>
    <row r="33" spans="8:8" ht="11.1" customHeight="1">
      <c r="A33" s="1033" t="s">
        <v>138</v>
      </c>
      <c r="B33" s="1086">
        <v>1.0</v>
      </c>
      <c r="C33" s="1086">
        <v>1.0</v>
      </c>
      <c r="D33" s="1086">
        <v>1.0</v>
      </c>
      <c r="E33" s="1086">
        <v>2.0</v>
      </c>
      <c r="F33" s="1086">
        <v>10.0</v>
      </c>
      <c r="G33" s="1086">
        <v>13.0</v>
      </c>
      <c r="H33" s="1086">
        <v>17.0</v>
      </c>
      <c r="I33" s="1086">
        <v>22.0</v>
      </c>
      <c r="J33" s="1086">
        <v>33.0</v>
      </c>
      <c r="K33" s="1086">
        <v>52.0</v>
      </c>
      <c r="L33" s="1086">
        <v>130.0</v>
      </c>
      <c r="M33" s="1086">
        <v>494.0</v>
      </c>
      <c r="N33" s="1086">
        <v>3384.0</v>
      </c>
      <c r="O33" s="1086">
        <v>3423.0</v>
      </c>
      <c r="P33" s="1086">
        <v>3873.0</v>
      </c>
      <c r="Q33" s="1086">
        <v>4283.0</v>
      </c>
      <c r="R33" s="1086">
        <v>4569.0</v>
      </c>
      <c r="S33" s="1086">
        <v>4690.0</v>
      </c>
      <c r="T33" s="1086">
        <v>4697.0</v>
      </c>
      <c r="U33" s="1086">
        <v>4704.0</v>
      </c>
      <c r="V33" s="1086">
        <v>4713.0</v>
      </c>
      <c r="W33" s="1086">
        <v>4723.0</v>
      </c>
      <c r="X33" s="1086">
        <v>4764.0</v>
      </c>
      <c r="Y33" s="1086">
        <v>8973.0</v>
      </c>
      <c r="Z33" s="1086">
        <v>11785.0</v>
      </c>
      <c r="AA33" s="1036">
        <f t="shared" si="0"/>
        <v>0.30979611573030996</v>
      </c>
      <c r="AB33" s="1036">
        <f t="shared" si="1"/>
        <v>0.10116671848437009</v>
      </c>
      <c r="AC33" s="1036">
        <f t="shared" si="2"/>
        <v>0.01665736153612393</v>
      </c>
      <c r="AD33" s="1087"/>
      <c r="AE33" s="1088"/>
    </row>
    <row r="34" spans="8:8" ht="11.1" customHeight="1">
      <c r="A34" s="1033" t="s">
        <v>139</v>
      </c>
      <c r="B34" s="1086">
        <v>2.0</v>
      </c>
      <c r="C34" s="1086">
        <v>2.0</v>
      </c>
      <c r="D34" s="1086">
        <v>2.0</v>
      </c>
      <c r="E34" s="1086">
        <v>3.0</v>
      </c>
      <c r="F34" s="1086">
        <v>3.0</v>
      </c>
      <c r="G34" s="1086">
        <v>3.0</v>
      </c>
      <c r="H34" s="1086">
        <v>3.0</v>
      </c>
      <c r="I34" s="1086">
        <v>4.0</v>
      </c>
      <c r="J34" s="1086">
        <v>4.0</v>
      </c>
      <c r="K34" s="1086">
        <v>4.0</v>
      </c>
      <c r="L34" s="1086">
        <v>5.0</v>
      </c>
      <c r="M34" s="1086">
        <v>6.0</v>
      </c>
      <c r="N34" s="1086">
        <v>8.0</v>
      </c>
      <c r="O34" s="1086">
        <v>9.0</v>
      </c>
      <c r="P34" s="1086">
        <v>11.0</v>
      </c>
      <c r="Q34" s="1086">
        <v>12.0</v>
      </c>
      <c r="R34" s="1086">
        <v>24.0</v>
      </c>
      <c r="S34" s="1086">
        <v>43.0</v>
      </c>
      <c r="T34" s="1086">
        <v>60.0</v>
      </c>
      <c r="U34" s="1086">
        <v>104.0</v>
      </c>
      <c r="V34" s="1086">
        <v>153.0</v>
      </c>
      <c r="W34" s="1086">
        <v>244.0</v>
      </c>
      <c r="X34" s="1086">
        <v>428.0</v>
      </c>
      <c r="Y34" s="1086">
        <v>714.0</v>
      </c>
      <c r="Z34" s="1086">
        <v>1417.0</v>
      </c>
      <c r="AA34" s="1036">
        <f t="shared" si="0"/>
        <v>0.97917145000077</v>
      </c>
      <c r="AB34" s="1036">
        <f t="shared" si="1"/>
        <v>0.5486225191768599</v>
      </c>
      <c r="AC34" s="1036">
        <f t="shared" si="2"/>
        <v>0.002002841009477099</v>
      </c>
      <c r="AD34" s="1087"/>
      <c r="AE34" s="1088"/>
    </row>
    <row r="35" spans="8:8" ht="11.1" customHeight="1">
      <c r="A35" s="1033" t="s">
        <v>140</v>
      </c>
      <c r="B35" s="1086">
        <v>8.0</v>
      </c>
      <c r="C35" s="1086">
        <v>10.0</v>
      </c>
      <c r="D35" s="1086">
        <v>12.0</v>
      </c>
      <c r="E35" s="1086">
        <v>13.0</v>
      </c>
      <c r="F35" s="1086">
        <v>16.0</v>
      </c>
      <c r="G35" s="1086">
        <v>18.0</v>
      </c>
      <c r="H35" s="1086">
        <v>20.0</v>
      </c>
      <c r="I35" s="1086">
        <v>22.0</v>
      </c>
      <c r="J35" s="1086">
        <v>24.0</v>
      </c>
      <c r="K35" s="1086">
        <v>28.0</v>
      </c>
      <c r="L35" s="1086">
        <v>30.0</v>
      </c>
      <c r="M35" s="1086">
        <v>37.0</v>
      </c>
      <c r="N35" s="1086">
        <v>49.0</v>
      </c>
      <c r="O35" s="1086">
        <v>79.0</v>
      </c>
      <c r="P35" s="1086">
        <v>125.0</v>
      </c>
      <c r="Q35" s="1086">
        <v>223.0</v>
      </c>
      <c r="R35" s="1086">
        <v>437.0</v>
      </c>
      <c r="S35" s="1086">
        <v>756.0</v>
      </c>
      <c r="T35" s="1086">
        <v>1061.0</v>
      </c>
      <c r="U35" s="1086">
        <v>1394.0</v>
      </c>
      <c r="V35" s="1086">
        <v>1664.0</v>
      </c>
      <c r="W35" s="1086">
        <v>1906.0</v>
      </c>
      <c r="X35" s="1086">
        <v>2203.0</v>
      </c>
      <c r="Y35" s="1086">
        <v>2589.0</v>
      </c>
      <c r="Z35" s="1086">
        <v>3188.0</v>
      </c>
      <c r="AA35" s="1036">
        <f t="shared" si="0"/>
        <v>0.22799907975525002</v>
      </c>
      <c r="AB35" s="1036">
        <f t="shared" si="1"/>
        <v>0.41758952661110005</v>
      </c>
      <c r="AC35" s="1036">
        <f t="shared" si="2"/>
        <v>0.004506038911935774</v>
      </c>
      <c r="AD35" s="1087"/>
      <c r="AE35" s="1088"/>
    </row>
    <row r="36" spans="8:8" ht="11.1" customHeight="1">
      <c r="A36" s="1033" t="s">
        <v>141</v>
      </c>
      <c r="B36" s="1086">
        <v>0.0</v>
      </c>
      <c r="C36" s="1086">
        <v>0.0</v>
      </c>
      <c r="D36" s="1086">
        <v>0.0</v>
      </c>
      <c r="E36" s="1086">
        <v>0.0</v>
      </c>
      <c r="F36" s="1086">
        <v>0.1</v>
      </c>
      <c r="G36" s="1086">
        <v>0.3</v>
      </c>
      <c r="H36" s="1086">
        <v>0.6</v>
      </c>
      <c r="I36" s="1086">
        <v>1.0</v>
      </c>
      <c r="J36" s="1086">
        <v>1.5</v>
      </c>
      <c r="K36" s="1086">
        <v>2.0</v>
      </c>
      <c r="L36" s="1086">
        <v>2.5</v>
      </c>
      <c r="M36" s="1086">
        <v>3.0</v>
      </c>
      <c r="N36" s="1086">
        <v>3.7</v>
      </c>
      <c r="O36" s="1086">
        <v>4.7</v>
      </c>
      <c r="P36" s="1086">
        <v>5.7</v>
      </c>
      <c r="Q36" s="1086">
        <v>6.7</v>
      </c>
      <c r="R36" s="1086">
        <v>11.7</v>
      </c>
      <c r="S36" s="1086">
        <v>18.0</v>
      </c>
      <c r="T36" s="1086">
        <v>40.0</v>
      </c>
      <c r="U36" s="1086">
        <v>249.0</v>
      </c>
      <c r="V36" s="1086">
        <v>833.0</v>
      </c>
      <c r="W36" s="1086">
        <v>3421.0</v>
      </c>
      <c r="X36" s="1086">
        <v>5063.0</v>
      </c>
      <c r="Y36" s="1086">
        <v>5995.0</v>
      </c>
      <c r="Z36" s="1086">
        <v>6667.0</v>
      </c>
      <c r="AA36" s="1036">
        <f t="shared" si="0"/>
        <v>0.10905490458806999</v>
      </c>
      <c r="AB36" s="1036">
        <f t="shared" si="1"/>
        <v>1.0444153493363002</v>
      </c>
      <c r="AC36" s="1036">
        <f t="shared" si="2"/>
        <v>0.009423388151153012</v>
      </c>
      <c r="AD36" s="1087"/>
      <c r="AE36" s="1088"/>
    </row>
    <row r="37" spans="8:8" ht="11.1" customHeight="1">
      <c r="A37" s="1033" t="s">
        <v>142</v>
      </c>
      <c r="B37" s="1086">
        <v>0.0</v>
      </c>
      <c r="C37" s="1086">
        <v>0.0</v>
      </c>
      <c r="D37" s="1086">
        <v>0.0</v>
      </c>
      <c r="E37" s="1086">
        <v>0.0</v>
      </c>
      <c r="F37" s="1086">
        <v>0.0</v>
      </c>
      <c r="G37" s="1086">
        <v>0.0</v>
      </c>
      <c r="H37" s="1086">
        <v>0.0</v>
      </c>
      <c r="I37" s="1086">
        <v>0.0</v>
      </c>
      <c r="J37" s="1086">
        <v>0.0</v>
      </c>
      <c r="K37" s="1086">
        <v>0.0</v>
      </c>
      <c r="L37" s="1086">
        <v>0.0</v>
      </c>
      <c r="M37" s="1086">
        <v>0.0</v>
      </c>
      <c r="N37" s="1086">
        <v>0.0</v>
      </c>
      <c r="O37" s="1086">
        <v>0.0</v>
      </c>
      <c r="P37" s="1086">
        <v>2.5</v>
      </c>
      <c r="Q37" s="1086">
        <v>188.2</v>
      </c>
      <c r="R37" s="1086">
        <v>371.6</v>
      </c>
      <c r="S37" s="1086">
        <v>748.4</v>
      </c>
      <c r="T37" s="1086">
        <v>819.1</v>
      </c>
      <c r="U37" s="1086">
        <v>841.2</v>
      </c>
      <c r="V37" s="1086">
        <v>954.7</v>
      </c>
      <c r="W37" s="1086">
        <v>1200.0</v>
      </c>
      <c r="X37" s="1086">
        <v>2002.688</v>
      </c>
      <c r="Y37" s="1086">
        <v>5935.688</v>
      </c>
      <c r="Z37" s="1086">
        <v>7331.0</v>
      </c>
      <c r="AA37" s="1036">
        <f t="shared" si="0"/>
        <v>0.2316971419918299</v>
      </c>
      <c r="AB37" s="1036" t="s">
        <v>614</v>
      </c>
      <c r="AC37" s="1036">
        <f t="shared" si="2"/>
        <v>0.010361910684881166</v>
      </c>
      <c r="AD37" s="1087"/>
      <c r="AE37" s="1088"/>
    </row>
    <row r="38" spans="8:8" ht="11.1" customHeight="1">
      <c r="A38" s="1033" t="s">
        <v>143</v>
      </c>
      <c r="B38" s="1086">
        <v>0.2</v>
      </c>
      <c r="C38" s="1086">
        <v>0.4</v>
      </c>
      <c r="D38" s="1086">
        <v>0.5</v>
      </c>
      <c r="E38" s="1086">
        <v>0.9</v>
      </c>
      <c r="F38" s="1086">
        <v>2.0</v>
      </c>
      <c r="G38" s="1086">
        <v>3.0</v>
      </c>
      <c r="H38" s="1086">
        <v>4.0</v>
      </c>
      <c r="I38" s="1086">
        <v>6.0</v>
      </c>
      <c r="J38" s="1086">
        <v>8.0</v>
      </c>
      <c r="K38" s="1086">
        <v>11.0</v>
      </c>
      <c r="L38" s="1086">
        <v>14.0</v>
      </c>
      <c r="M38" s="1086">
        <v>18.0</v>
      </c>
      <c r="N38" s="1086">
        <v>23.0</v>
      </c>
      <c r="O38" s="1086">
        <v>27.0</v>
      </c>
      <c r="P38" s="1086">
        <v>95.0</v>
      </c>
      <c r="Q38" s="1086">
        <v>1000.0</v>
      </c>
      <c r="R38" s="1086">
        <v>1753.0</v>
      </c>
      <c r="S38" s="1086">
        <v>2937.0</v>
      </c>
      <c r="T38" s="1086">
        <v>5528.0</v>
      </c>
      <c r="U38" s="1086">
        <v>9601.219</v>
      </c>
      <c r="V38" s="1086">
        <v>11914.0</v>
      </c>
      <c r="W38" s="1086">
        <v>12760.0</v>
      </c>
      <c r="X38" s="1086">
        <v>13073.0</v>
      </c>
      <c r="Y38" s="1086">
        <v>13346.0</v>
      </c>
      <c r="Z38" s="1086">
        <v>13563.0</v>
      </c>
      <c r="AA38" s="1036">
        <f t="shared" si="0"/>
        <v>0.013482887977730007</v>
      </c>
      <c r="AB38" s="1036">
        <f t="shared" si="1"/>
        <v>0.859510930848</v>
      </c>
      <c r="AC38" s="1036">
        <f t="shared" si="2"/>
        <v>0.019170453501438173</v>
      </c>
      <c r="AD38" s="1087"/>
      <c r="AE38" s="1088"/>
    </row>
    <row r="39" spans="8:8" ht="11.1" customHeight="1">
      <c r="A39" s="1033" t="s">
        <v>144</v>
      </c>
      <c r="B39" s="1086">
        <f t="shared" si="5" ref="B39:Z39">+B40-SUM(B18:B38)</f>
        <v>4.900000000000006</v>
      </c>
      <c r="C39" s="1086">
        <f t="shared" si="5"/>
        <v>5.200000000000003</v>
      </c>
      <c r="D39" s="1086">
        <f t="shared" si="5"/>
        <v>5.400000000000006</v>
      </c>
      <c r="E39" s="1086">
        <f t="shared" si="5"/>
        <v>6.0</v>
      </c>
      <c r="F39" s="1086">
        <f t="shared" si="5"/>
        <v>9.0</v>
      </c>
      <c r="G39" s="1086">
        <f t="shared" si="5"/>
        <v>10.260000000000048</v>
      </c>
      <c r="H39" s="1086">
        <f t="shared" si="5"/>
        <v>11.793000000000006</v>
      </c>
      <c r="I39" s="1086">
        <f t="shared" si="5"/>
        <v>25.470000000000027</v>
      </c>
      <c r="J39" s="1086">
        <f t="shared" si="5"/>
        <v>36.96100000000001</v>
      </c>
      <c r="K39" s="1086">
        <f t="shared" si="5"/>
        <v>37.460000000000036</v>
      </c>
      <c r="L39" s="1086">
        <f t="shared" si="5"/>
        <v>40.072999999999865</v>
      </c>
      <c r="M39" s="1086">
        <f t="shared" si="5"/>
        <v>41.0659999999998</v>
      </c>
      <c r="N39" s="1086">
        <f t="shared" si="5"/>
        <v>44.960000000000946</v>
      </c>
      <c r="O39" s="1086">
        <f t="shared" si="5"/>
        <v>51.74199999999837</v>
      </c>
      <c r="P39" s="1086">
        <f t="shared" si="5"/>
        <v>82.15499999999884</v>
      </c>
      <c r="Q39" s="1086">
        <f t="shared" si="5"/>
        <v>615.9490000000005</v>
      </c>
      <c r="R39" s="1086">
        <f t="shared" si="5"/>
        <v>310.9899999999907</v>
      </c>
      <c r="S39" s="1086">
        <f t="shared" si="5"/>
        <v>475.5069999999978</v>
      </c>
      <c r="T39" s="1086">
        <f t="shared" si="5"/>
        <v>627.4869999999937</v>
      </c>
      <c r="U39" s="1086">
        <f t="shared" si="5"/>
        <v>724.4809999999998</v>
      </c>
      <c r="V39" s="1086">
        <f t="shared" si="5"/>
        <v>853.1030000000028</v>
      </c>
      <c r="W39" s="1086">
        <f t="shared" si="5"/>
        <v>1110.5510000000068</v>
      </c>
      <c r="X39" s="1086">
        <f t="shared" si="5"/>
        <v>1280.0149999999994</v>
      </c>
      <c r="Y39" s="1086">
        <f t="shared" si="5"/>
        <v>1662.0530000000144</v>
      </c>
      <c r="Z39" s="1086">
        <f t="shared" si="5"/>
        <v>2096.0</v>
      </c>
      <c r="AA39" s="1036">
        <f t="shared" si="0"/>
        <v>0.25764534827932994</v>
      </c>
      <c r="AB39" s="1036">
        <f t="shared" si="1"/>
        <v>0.4147515085443001</v>
      </c>
      <c r="AC39" s="1036">
        <f t="shared" si="2"/>
        <v>0.0029625651064671835</v>
      </c>
      <c r="AD39" s="1087"/>
      <c r="AE39" s="1088"/>
    </row>
    <row r="40" spans="8:8" ht="11.1" customHeight="1">
      <c r="A40" s="1055" t="s">
        <v>145</v>
      </c>
      <c r="B40" s="1091">
        <v>66.9</v>
      </c>
      <c r="C40" s="1091">
        <v>87.3</v>
      </c>
      <c r="D40" s="1091">
        <v>105.4</v>
      </c>
      <c r="E40" s="1091">
        <v>131.5</v>
      </c>
      <c r="F40" s="1091">
        <v>200.2</v>
      </c>
      <c r="G40" s="1091">
        <v>300.66</v>
      </c>
      <c r="H40" s="1091">
        <v>386.593</v>
      </c>
      <c r="I40" s="1091">
        <v>625.77</v>
      </c>
      <c r="J40" s="1091">
        <v>1337.861</v>
      </c>
      <c r="K40" s="1091">
        <v>2318.46</v>
      </c>
      <c r="L40" s="1091">
        <v>3269.973</v>
      </c>
      <c r="M40" s="1091">
        <v>5043.266</v>
      </c>
      <c r="N40" s="1091">
        <v>10461.86</v>
      </c>
      <c r="O40" s="1091">
        <v>16840.442</v>
      </c>
      <c r="P40" s="1091">
        <v>30124.855</v>
      </c>
      <c r="Q40" s="1091">
        <v>53571.649</v>
      </c>
      <c r="R40" s="1091">
        <v>71727.7</v>
      </c>
      <c r="S40" s="1091">
        <v>81878.0</v>
      </c>
      <c r="T40" s="1091">
        <v>88820.0</v>
      </c>
      <c r="U40" s="1091">
        <v>97549.0</v>
      </c>
      <c r="V40" s="1091">
        <v>104696.0</v>
      </c>
      <c r="W40" s="1091">
        <v>113478.0</v>
      </c>
      <c r="X40" s="1091">
        <v>124404.0</v>
      </c>
      <c r="Y40" s="1091">
        <v>146315.0</v>
      </c>
      <c r="Z40" s="1091">
        <v>167812.0</v>
      </c>
      <c r="AA40" s="1092">
        <f t="shared" si="0"/>
        <v>0.14378906651922008</v>
      </c>
      <c r="AB40" s="1092">
        <f t="shared" si="1"/>
        <v>0.24134796487312005</v>
      </c>
      <c r="AC40" s="1092">
        <f t="shared" si="2"/>
        <v>0.23719178227407967</v>
      </c>
      <c r="AD40" s="1087"/>
      <c r="AE40" s="1088"/>
    </row>
    <row r="41" spans="8:8" ht="11.1" customHeight="1">
      <c r="B41" s="1102"/>
      <c r="C41" s="1102"/>
      <c r="D41" s="1102"/>
      <c r="E41" s="1102"/>
      <c r="F41" s="1102"/>
      <c r="G41" s="1102"/>
      <c r="H41" s="1102"/>
      <c r="I41" s="1102"/>
      <c r="J41" s="1102"/>
      <c r="K41" s="1102"/>
      <c r="L41" s="1102"/>
      <c r="M41" s="1102"/>
      <c r="N41" s="1102"/>
      <c r="O41" s="1103"/>
      <c r="P41" s="1103"/>
      <c r="Q41" s="1103"/>
      <c r="S41" s="1103"/>
      <c r="T41" s="1103"/>
      <c r="U41" s="1103"/>
      <c r="V41" s="1103"/>
      <c r="W41" s="1103"/>
      <c r="X41" s="1103"/>
      <c r="Y41" s="1103"/>
      <c r="Z41" s="1103"/>
      <c r="AA41" s="1103"/>
      <c r="AB41" s="1036"/>
      <c r="AC41" s="1036">
        <f t="shared" si="2"/>
        <v>0.0</v>
      </c>
      <c r="AD41" s="1087"/>
      <c r="AE41" s="1088"/>
      <c r="AF41" s="1089"/>
    </row>
    <row r="42" spans="8:8" ht="11.1" customHeight="1">
      <c r="A42" s="1033" t="s">
        <v>149</v>
      </c>
      <c r="B42" s="1086">
        <v>0.0</v>
      </c>
      <c r="C42" s="1086">
        <v>0.0</v>
      </c>
      <c r="D42" s="1086">
        <v>0.0</v>
      </c>
      <c r="E42" s="1086">
        <v>0.0</v>
      </c>
      <c r="F42" s="1086">
        <v>0.0</v>
      </c>
      <c r="G42" s="1086">
        <v>0.0</v>
      </c>
      <c r="H42" s="1086">
        <v>0.0</v>
      </c>
      <c r="I42" s="1086">
        <v>0.0</v>
      </c>
      <c r="J42" s="1086">
        <v>0.0</v>
      </c>
      <c r="K42" s="1086">
        <v>0.0</v>
      </c>
      <c r="L42" s="1086">
        <v>0.0</v>
      </c>
      <c r="M42" s="1086">
        <v>0.0</v>
      </c>
      <c r="N42" s="1086">
        <v>0.0</v>
      </c>
      <c r="O42" s="1086">
        <v>0.0</v>
      </c>
      <c r="P42" s="1086">
        <v>0.0</v>
      </c>
      <c r="Q42" s="1086">
        <v>0.0</v>
      </c>
      <c r="R42" s="1086">
        <v>0.1</v>
      </c>
      <c r="S42" s="1086">
        <v>1.3</v>
      </c>
      <c r="T42" s="1086">
        <v>5.0</v>
      </c>
      <c r="U42" s="1086">
        <v>61.32</v>
      </c>
      <c r="V42" s="1086">
        <v>76.32</v>
      </c>
      <c r="W42" s="1086">
        <v>225.0</v>
      </c>
      <c r="X42" s="1086">
        <v>535.32</v>
      </c>
      <c r="Y42" s="1086">
        <v>1063.82</v>
      </c>
      <c r="Z42" s="1086">
        <v>1428.0</v>
      </c>
      <c r="AA42" s="1036">
        <f t="shared" si="0"/>
        <v>0.33866477473231993</v>
      </c>
      <c r="AB42" s="1036" t="s">
        <v>614</v>
      </c>
      <c r="AC42" s="1036">
        <f t="shared" si="2"/>
        <v>0.0020183888225358483</v>
      </c>
      <c r="AD42" s="1087"/>
      <c r="AE42" s="1088"/>
    </row>
    <row r="43" spans="8:8" ht="11.1" customHeight="1">
      <c r="A43" s="1104" t="s">
        <v>153</v>
      </c>
      <c r="B43" s="1086">
        <v>0.0</v>
      </c>
      <c r="C43" s="1086">
        <v>0.0</v>
      </c>
      <c r="D43" s="1086">
        <v>0.0</v>
      </c>
      <c r="E43" s="1086">
        <v>0.0</v>
      </c>
      <c r="F43" s="1086">
        <v>0.0</v>
      </c>
      <c r="G43" s="1086">
        <v>0.0</v>
      </c>
      <c r="H43" s="1086">
        <v>0.0</v>
      </c>
      <c r="I43" s="1086">
        <v>0.0</v>
      </c>
      <c r="J43" s="1086">
        <v>0.0</v>
      </c>
      <c r="K43" s="1086">
        <v>0.063</v>
      </c>
      <c r="L43" s="1086">
        <v>0.142</v>
      </c>
      <c r="M43" s="1086">
        <v>0.739</v>
      </c>
      <c r="N43" s="1086">
        <v>1.124</v>
      </c>
      <c r="O43" s="1086">
        <v>1.322</v>
      </c>
      <c r="P43" s="1086">
        <v>2.589</v>
      </c>
      <c r="Q43" s="1086">
        <v>4.0</v>
      </c>
      <c r="R43" s="1086">
        <v>6.0</v>
      </c>
      <c r="S43" s="1086">
        <f>16+1</f>
        <v>17.0</v>
      </c>
      <c r="T43" s="1086">
        <f>76+1</f>
        <v>77.0</v>
      </c>
      <c r="U43" s="1086">
        <f>1+144</f>
        <v>145.0</v>
      </c>
      <c r="V43" s="1086">
        <f>2+157+1</f>
        <v>160.0</v>
      </c>
      <c r="W43" s="1086">
        <f>3+175+2</f>
        <v>180.0</v>
      </c>
      <c r="X43" s="1086">
        <f>4+490+17</f>
        <v>511.0</v>
      </c>
      <c r="Y43" s="1086">
        <f>4+1150+50+1</f>
        <v>1205.0</v>
      </c>
      <c r="Z43" s="1086">
        <f>4+1719+95+1</f>
        <v>1819.0</v>
      </c>
      <c r="AA43" s="1036">
        <f t="shared" si="0"/>
        <v>0.5054191324853201</v>
      </c>
      <c r="AB43" s="1036">
        <f t="shared" si="1"/>
        <v>0.9768583851703501</v>
      </c>
      <c r="AC43" s="1036">
        <f t="shared" si="2"/>
        <v>0.0025710429048968544</v>
      </c>
      <c r="AD43" s="1087"/>
      <c r="AE43" s="1088"/>
    </row>
    <row r="44" spans="8:8" ht="11.1" customHeight="1">
      <c r="A44" s="1055" t="s">
        <v>154</v>
      </c>
      <c r="B44" s="1091">
        <v>0.0</v>
      </c>
      <c r="C44" s="1091">
        <v>0.0</v>
      </c>
      <c r="D44" s="1091">
        <v>0.0</v>
      </c>
      <c r="E44" s="1091">
        <v>0.0</v>
      </c>
      <c r="F44" s="1091">
        <f>+F43+F42</f>
        <v>0.0</v>
      </c>
      <c r="G44" s="1091">
        <f t="shared" si="6" ref="G44:Z44">+G43+G42</f>
        <v>0.0</v>
      </c>
      <c r="H44" s="1091">
        <f t="shared" si="6"/>
        <v>0.0</v>
      </c>
      <c r="I44" s="1091">
        <f t="shared" si="6"/>
        <v>0.0</v>
      </c>
      <c r="J44" s="1091">
        <f t="shared" si="6"/>
        <v>0.0</v>
      </c>
      <c r="K44" s="1091">
        <f t="shared" si="6"/>
        <v>0.063</v>
      </c>
      <c r="L44" s="1091">
        <f t="shared" si="6"/>
        <v>0.142</v>
      </c>
      <c r="M44" s="1091">
        <f t="shared" si="6"/>
        <v>0.739</v>
      </c>
      <c r="N44" s="1091">
        <f t="shared" si="6"/>
        <v>1.124</v>
      </c>
      <c r="O44" s="1091">
        <f t="shared" si="6"/>
        <v>1.322</v>
      </c>
      <c r="P44" s="1091">
        <f t="shared" si="6"/>
        <v>2.589</v>
      </c>
      <c r="Q44" s="1091">
        <f t="shared" si="6"/>
        <v>4.0</v>
      </c>
      <c r="R44" s="1091">
        <f t="shared" si="6"/>
        <v>6.1</v>
      </c>
      <c r="S44" s="1091">
        <f t="shared" si="6"/>
        <v>18.3</v>
      </c>
      <c r="T44" s="1091">
        <f t="shared" si="6"/>
        <v>82.0</v>
      </c>
      <c r="U44" s="1091">
        <f t="shared" si="6"/>
        <v>206.32</v>
      </c>
      <c r="V44" s="1091">
        <f t="shared" si="6"/>
        <v>236.32</v>
      </c>
      <c r="W44" s="1091">
        <f t="shared" si="6"/>
        <v>405.0</v>
      </c>
      <c r="X44" s="1091">
        <f t="shared" si="6"/>
        <v>1046.3200000000002</v>
      </c>
      <c r="Y44" s="1091">
        <f t="shared" si="6"/>
        <v>2268.8199999999997</v>
      </c>
      <c r="Z44" s="1091">
        <f t="shared" si="6"/>
        <v>3247.0</v>
      </c>
      <c r="AA44" s="1092">
        <f t="shared" si="0"/>
        <v>0.42723019688673003</v>
      </c>
      <c r="AB44" s="1092">
        <f t="shared" si="1"/>
        <v>1.1059926865032002</v>
      </c>
      <c r="AC44" s="1092">
        <f t="shared" si="2"/>
        <v>0.004589431727432702</v>
      </c>
      <c r="AD44" s="1087"/>
      <c r="AE44" s="1088"/>
    </row>
    <row r="45" spans="8:8" ht="11.1" customHeight="1">
      <c r="A45" s="1056"/>
      <c r="B45" s="1094"/>
      <c r="C45" s="1094"/>
      <c r="D45" s="1094"/>
      <c r="E45" s="1094"/>
      <c r="F45" s="1094"/>
      <c r="G45" s="1094"/>
      <c r="H45" s="1094"/>
      <c r="I45" s="1094"/>
      <c r="J45" s="1094"/>
      <c r="K45" s="1094"/>
      <c r="L45" s="1094"/>
      <c r="M45" s="1094"/>
      <c r="N45" s="1094"/>
      <c r="O45" s="1094"/>
      <c r="P45" s="1094"/>
      <c r="Q45" s="1094"/>
      <c r="R45" s="1094"/>
      <c r="S45" s="1094"/>
      <c r="T45" s="1094"/>
      <c r="U45" s="1094"/>
      <c r="V45" s="1094"/>
      <c r="W45" s="1094"/>
      <c r="X45" s="1094"/>
      <c r="Y45" s="1094"/>
      <c r="Z45" s="1094"/>
      <c r="AA45" s="1036"/>
      <c r="AB45" s="1036"/>
      <c r="AC45" s="1036">
        <f t="shared" si="2"/>
        <v>0.0</v>
      </c>
      <c r="AD45" s="1087"/>
      <c r="AE45" s="1088"/>
    </row>
    <row r="46" spans="8:8" ht="11.1" customHeight="1">
      <c r="A46" s="1095" t="s">
        <v>157</v>
      </c>
      <c r="B46" s="1086">
        <v>0.0</v>
      </c>
      <c r="C46" s="1086">
        <v>0.3</v>
      </c>
      <c r="D46" s="1086">
        <v>0.3</v>
      </c>
      <c r="E46" s="1086">
        <v>0.4</v>
      </c>
      <c r="F46" s="1086">
        <v>0.0</v>
      </c>
      <c r="G46" s="1086">
        <v>0.0</v>
      </c>
      <c r="H46" s="1086">
        <v>0.0</v>
      </c>
      <c r="I46" s="1086">
        <v>0.0</v>
      </c>
      <c r="J46" s="1086">
        <v>0.0</v>
      </c>
      <c r="K46" s="1086">
        <v>1.0</v>
      </c>
      <c r="L46" s="1086">
        <v>1.3</v>
      </c>
      <c r="M46" s="1086">
        <v>1.8</v>
      </c>
      <c r="N46" s="1086">
        <v>3.0</v>
      </c>
      <c r="O46" s="1086">
        <v>24.5</v>
      </c>
      <c r="P46" s="1086">
        <v>69.9</v>
      </c>
      <c r="Q46" s="1086">
        <v>189.7</v>
      </c>
      <c r="R46" s="1086">
        <v>242.8</v>
      </c>
      <c r="S46" s="1086">
        <v>420.0</v>
      </c>
      <c r="T46" s="1086">
        <v>670.0</v>
      </c>
      <c r="U46" s="1086">
        <v>765.75</v>
      </c>
      <c r="V46" s="1086">
        <v>866.0</v>
      </c>
      <c r="W46" s="1086">
        <v>969.0</v>
      </c>
      <c r="X46" s="1086">
        <v>1070.0</v>
      </c>
      <c r="Y46" s="1086">
        <v>1190.0</v>
      </c>
      <c r="Z46" s="1086">
        <v>1190.0</v>
      </c>
      <c r="AA46" s="1036">
        <f t="shared" si="0"/>
        <v>-0.002732240437158029</v>
      </c>
      <c r="AB46" s="1036">
        <f t="shared" si="1"/>
        <v>0.47447728930999</v>
      </c>
      <c r="AC46" s="1036">
        <f t="shared" si="2"/>
        <v>0.0016819906854465402</v>
      </c>
      <c r="AD46" s="1087"/>
      <c r="AE46" s="1088"/>
    </row>
    <row r="47" spans="8:8" ht="11.1" customHeight="1">
      <c r="A47" s="1095" t="s">
        <v>864</v>
      </c>
      <c r="B47" s="1086">
        <v>0.0</v>
      </c>
      <c r="C47" s="1086">
        <v>0.0</v>
      </c>
      <c r="D47" s="1086">
        <v>0.0</v>
      </c>
      <c r="E47" s="1086">
        <v>0.0</v>
      </c>
      <c r="F47" s="1086">
        <v>0.0</v>
      </c>
      <c r="G47" s="1086">
        <v>0.0</v>
      </c>
      <c r="H47" s="1086">
        <v>0.0</v>
      </c>
      <c r="I47" s="1086">
        <v>0.0</v>
      </c>
      <c r="J47" s="1086">
        <v>0.0</v>
      </c>
      <c r="K47" s="1086">
        <v>0.0</v>
      </c>
      <c r="L47" s="1086">
        <v>0.0</v>
      </c>
      <c r="M47" s="1086">
        <v>0.0</v>
      </c>
      <c r="N47" s="1086">
        <v>0.0</v>
      </c>
      <c r="O47" s="1086">
        <v>0.0</v>
      </c>
      <c r="P47" s="1086">
        <v>0.0</v>
      </c>
      <c r="Q47" s="1086">
        <v>0.0</v>
      </c>
      <c r="R47" s="1086">
        <v>0.1</v>
      </c>
      <c r="S47" s="1086">
        <v>0.1</v>
      </c>
      <c r="T47" s="1086">
        <v>0.221</v>
      </c>
      <c r="U47" s="1086">
        <v>6.0</v>
      </c>
      <c r="V47" s="1086">
        <v>296.0</v>
      </c>
      <c r="W47" s="1086">
        <v>406.0</v>
      </c>
      <c r="X47" s="1086">
        <v>809.0</v>
      </c>
      <c r="Y47" s="1086">
        <v>1101.0</v>
      </c>
      <c r="Z47" s="1086">
        <v>1359.0</v>
      </c>
      <c r="AA47" s="1036">
        <f t="shared" si="0"/>
        <v>0.2309599321034499</v>
      </c>
      <c r="AB47" s="1036" t="s">
        <v>614</v>
      </c>
      <c r="AC47" s="1036">
        <f t="shared" si="2"/>
        <v>0.001920861631530965</v>
      </c>
      <c r="AD47" s="1087"/>
      <c r="AE47" s="1088"/>
    </row>
    <row r="48" spans="8:8" ht="11.1" customHeight="1">
      <c r="A48" s="1095" t="s">
        <v>162</v>
      </c>
      <c r="B48" s="1086">
        <v>0.0</v>
      </c>
      <c r="C48" s="1086">
        <v>0.0</v>
      </c>
      <c r="D48" s="1086">
        <v>0.0</v>
      </c>
      <c r="E48" s="1086">
        <v>0.0</v>
      </c>
      <c r="F48" s="1086">
        <v>0.0</v>
      </c>
      <c r="G48" s="1086">
        <v>0.0</v>
      </c>
      <c r="H48" s="1086">
        <v>0.0</v>
      </c>
      <c r="I48" s="1086">
        <v>0.0</v>
      </c>
      <c r="J48" s="1086">
        <v>0.0</v>
      </c>
      <c r="K48" s="1086">
        <v>0.0</v>
      </c>
      <c r="L48" s="1086">
        <v>0.0</v>
      </c>
      <c r="M48" s="1086">
        <v>0.0</v>
      </c>
      <c r="N48" s="1086">
        <v>0.0</v>
      </c>
      <c r="O48" s="1086">
        <v>10.0</v>
      </c>
      <c r="P48" s="1086">
        <v>10.8</v>
      </c>
      <c r="Q48" s="1086">
        <v>12.6</v>
      </c>
      <c r="R48" s="1086">
        <v>13.0</v>
      </c>
      <c r="S48" s="1086">
        <v>26.0</v>
      </c>
      <c r="T48" s="1086">
        <v>33.0</v>
      </c>
      <c r="U48" s="1086">
        <v>33.0</v>
      </c>
      <c r="V48" s="1086">
        <v>40.0</v>
      </c>
      <c r="W48" s="1086">
        <v>255.0</v>
      </c>
      <c r="X48" s="1086">
        <v>498.0</v>
      </c>
      <c r="Y48" s="1086">
        <v>1818.0</v>
      </c>
      <c r="Z48" s="1086">
        <v>2439.0</v>
      </c>
      <c r="AA48" s="1036">
        <f t="shared" si="0"/>
        <v>0.3379186279283699</v>
      </c>
      <c r="AB48" s="1036">
        <f t="shared" si="1"/>
        <v>0.68251671679329</v>
      </c>
      <c r="AC48" s="1036">
        <f t="shared" si="2"/>
        <v>0.0034473741863900098</v>
      </c>
      <c r="AD48" s="1087"/>
      <c r="AE48" s="1088"/>
    </row>
    <row r="49" spans="8:8" ht="11.1" customHeight="1">
      <c r="A49" s="1095" t="s">
        <v>163</v>
      </c>
      <c r="B49" s="1086">
        <v>0.0</v>
      </c>
      <c r="C49" s="1086">
        <v>0.0</v>
      </c>
      <c r="D49" s="1086">
        <v>0.0</v>
      </c>
      <c r="E49" s="1086">
        <v>0.0</v>
      </c>
      <c r="F49" s="1086">
        <v>0.4</v>
      </c>
      <c r="G49" s="1086">
        <v>0.4</v>
      </c>
      <c r="H49" s="1086">
        <v>0.4</v>
      </c>
      <c r="I49" s="1086">
        <f t="shared" si="7" ref="I49:Z49">+I50-I48-I47-I46</f>
        <v>0.4</v>
      </c>
      <c r="J49" s="1086">
        <f t="shared" si="7"/>
        <v>0.4</v>
      </c>
      <c r="K49" s="1086">
        <f t="shared" si="7"/>
        <v>0.3999999999999999</v>
      </c>
      <c r="L49" s="1086">
        <f t="shared" si="7"/>
        <v>0.3999999999999999</v>
      </c>
      <c r="M49" s="1086">
        <f t="shared" si="7"/>
        <v>0.4999999999999998</v>
      </c>
      <c r="N49" s="1086">
        <f t="shared" si="7"/>
        <v>7.4</v>
      </c>
      <c r="O49" s="1086">
        <f t="shared" si="7"/>
        <v>7.700000000000003</v>
      </c>
      <c r="P49" s="1086">
        <f t="shared" si="7"/>
        <v>10.199999999999989</v>
      </c>
      <c r="Q49" s="1086">
        <f t="shared" si="7"/>
        <v>6.700000000000017</v>
      </c>
      <c r="R49" s="1086">
        <f t="shared" si="7"/>
        <v>12.099999999999994</v>
      </c>
      <c r="S49" s="1086">
        <f t="shared" si="7"/>
        <v>60.89999999999998</v>
      </c>
      <c r="T49" s="1086">
        <f t="shared" si="7"/>
        <v>94.779</v>
      </c>
      <c r="U49" s="1086">
        <f t="shared" si="7"/>
        <v>167.25</v>
      </c>
      <c r="V49" s="1086">
        <f t="shared" si="7"/>
        <v>277.0</v>
      </c>
      <c r="W49" s="1086">
        <f t="shared" si="7"/>
        <v>480.0</v>
      </c>
      <c r="X49" s="1086">
        <f t="shared" si="7"/>
        <v>956.0</v>
      </c>
      <c r="Y49" s="1086">
        <f t="shared" si="7"/>
        <v>1375.0</v>
      </c>
      <c r="Z49" s="1086">
        <f t="shared" si="7"/>
        <v>1532.0</v>
      </c>
      <c r="AA49" s="1036">
        <f t="shared" si="0"/>
        <v>0.11113760556384</v>
      </c>
      <c r="AB49" s="1036">
        <f t="shared" si="1"/>
        <v>0.6795045985678101</v>
      </c>
      <c r="AC49" s="1036">
        <f t="shared" si="2"/>
        <v>0.002165386327818571</v>
      </c>
      <c r="AD49" s="1087"/>
      <c r="AE49" s="1088"/>
    </row>
    <row r="50" spans="8:8" ht="11.1" customHeight="1">
      <c r="A50" s="1097" t="s">
        <v>164</v>
      </c>
      <c r="B50" s="1091">
        <v>0.0</v>
      </c>
      <c r="C50" s="1091">
        <v>0.3</v>
      </c>
      <c r="D50" s="1091">
        <v>0.3</v>
      </c>
      <c r="E50" s="1091">
        <v>0.4</v>
      </c>
      <c r="F50" s="1091">
        <v>0.4</v>
      </c>
      <c r="G50" s="1091">
        <v>0.4</v>
      </c>
      <c r="H50" s="1091">
        <v>0.4</v>
      </c>
      <c r="I50" s="1091">
        <v>0.4</v>
      </c>
      <c r="J50" s="1091">
        <v>0.4</v>
      </c>
      <c r="K50" s="1091">
        <v>1.4</v>
      </c>
      <c r="L50" s="1091">
        <v>1.7</v>
      </c>
      <c r="M50" s="1091">
        <v>2.3</v>
      </c>
      <c r="N50" s="1091">
        <v>10.4</v>
      </c>
      <c r="O50" s="1091">
        <v>42.2</v>
      </c>
      <c r="P50" s="1091">
        <v>90.9</v>
      </c>
      <c r="Q50" s="1091">
        <v>209.0</v>
      </c>
      <c r="R50" s="1091">
        <v>268.0</v>
      </c>
      <c r="S50" s="1091">
        <v>507.0</v>
      </c>
      <c r="T50" s="1091">
        <v>798.0</v>
      </c>
      <c r="U50" s="1091">
        <v>972.0</v>
      </c>
      <c r="V50" s="1091">
        <v>1479.0</v>
      </c>
      <c r="W50" s="1091">
        <v>2110.0</v>
      </c>
      <c r="X50" s="1091">
        <v>3333.0</v>
      </c>
      <c r="Y50" s="1091">
        <v>5484.0</v>
      </c>
      <c r="Z50" s="1091">
        <v>6520.0</v>
      </c>
      <c r="AA50" s="1092">
        <f t="shared" si="0"/>
        <v>0.18566480531540996</v>
      </c>
      <c r="AB50" s="1092">
        <f t="shared" si="1"/>
        <v>0.6269660834675499</v>
      </c>
      <c r="AC50" s="1092">
        <f t="shared" si="2"/>
        <v>0.009215612831186087</v>
      </c>
      <c r="AD50" s="1087"/>
      <c r="AE50" s="1088"/>
    </row>
    <row r="51" spans="8:8" ht="11.1" customHeight="1">
      <c r="A51" s="1056"/>
      <c r="B51" s="1094"/>
      <c r="C51" s="1094"/>
      <c r="D51" s="1094"/>
      <c r="E51" s="1094"/>
      <c r="F51" s="1094"/>
      <c r="G51" s="1094"/>
      <c r="H51" s="1094"/>
      <c r="I51" s="1094"/>
      <c r="J51" s="1094"/>
      <c r="K51" s="1094"/>
      <c r="L51" s="1094"/>
      <c r="M51" s="1094"/>
      <c r="N51" s="1094"/>
      <c r="O51" s="1094"/>
      <c r="P51" s="1094"/>
      <c r="Q51" s="1094"/>
      <c r="R51" s="1094"/>
      <c r="S51" s="1094"/>
      <c r="T51" s="1094"/>
      <c r="U51" s="1094"/>
      <c r="V51" s="1094"/>
      <c r="W51" s="1094"/>
      <c r="X51" s="1094"/>
      <c r="Y51" s="1094"/>
      <c r="Z51" s="1094"/>
      <c r="AA51" s="1036"/>
      <c r="AB51" s="1036"/>
      <c r="AC51" s="1036">
        <f t="shared" si="2"/>
        <v>0.0</v>
      </c>
      <c r="AD51" s="1087"/>
      <c r="AE51" s="1088"/>
    </row>
    <row r="52" spans="8:8" ht="11.1" customHeight="1">
      <c r="A52" s="1033" t="s">
        <v>165</v>
      </c>
      <c r="B52" s="1086">
        <v>0.0</v>
      </c>
      <c r="C52" s="1086">
        <v>0.0</v>
      </c>
      <c r="D52" s="1086">
        <v>0.0</v>
      </c>
      <c r="E52" s="1086">
        <v>0.0</v>
      </c>
      <c r="F52" s="1086">
        <v>0.0</v>
      </c>
      <c r="G52" s="1086">
        <v>0.0</v>
      </c>
      <c r="H52" s="1086">
        <v>0.0</v>
      </c>
      <c r="I52" s="1086">
        <v>0.0</v>
      </c>
      <c r="J52" s="1086">
        <v>0.0</v>
      </c>
      <c r="K52" s="1086">
        <v>0.0</v>
      </c>
      <c r="L52" s="1086">
        <v>0.0</v>
      </c>
      <c r="M52" s="1086">
        <v>0.0</v>
      </c>
      <c r="N52" s="1086">
        <v>0.0</v>
      </c>
      <c r="O52" s="1086">
        <v>0.0</v>
      </c>
      <c r="P52" s="1086">
        <v>0.0</v>
      </c>
      <c r="Q52" s="1086">
        <v>0.0</v>
      </c>
      <c r="R52" s="1086">
        <v>0.0</v>
      </c>
      <c r="S52" s="1086">
        <v>0.0</v>
      </c>
      <c r="T52" s="1086">
        <v>1.1</v>
      </c>
      <c r="U52" s="1086">
        <v>49.1</v>
      </c>
      <c r="V52" s="1086">
        <v>219.1</v>
      </c>
      <c r="W52" s="1086">
        <v>400.0</v>
      </c>
      <c r="X52" s="1086">
        <v>423.0</v>
      </c>
      <c r="Y52" s="1086">
        <v>423.0</v>
      </c>
      <c r="Z52" s="1086">
        <v>423.0</v>
      </c>
      <c r="AA52" s="1036">
        <f t="shared" si="0"/>
        <v>-0.002732240437158029</v>
      </c>
      <c r="AB52" s="1036" t="s">
        <v>614</v>
      </c>
      <c r="AC52" s="1036">
        <f t="shared" si="2"/>
        <v>5.978840839864593E-4</v>
      </c>
      <c r="AD52" s="1087"/>
      <c r="AE52" s="1088"/>
    </row>
    <row r="53" spans="8:8" ht="11.1" customHeight="1">
      <c r="A53" s="1033" t="s">
        <v>166</v>
      </c>
      <c r="B53" s="1086">
        <v>0.1</v>
      </c>
      <c r="C53" s="1086">
        <v>0.1</v>
      </c>
      <c r="D53" s="1086">
        <v>0.1</v>
      </c>
      <c r="E53" s="1086">
        <v>0.1</v>
      </c>
      <c r="F53" s="1086">
        <v>0.1</v>
      </c>
      <c r="G53" s="1086">
        <v>0.5</v>
      </c>
      <c r="H53" s="1086">
        <v>0.6</v>
      </c>
      <c r="I53" s="1086">
        <v>0.6</v>
      </c>
      <c r="J53" s="1086">
        <v>0.6</v>
      </c>
      <c r="K53" s="1086">
        <v>0.6</v>
      </c>
      <c r="L53" s="1086">
        <v>0.6</v>
      </c>
      <c r="M53" s="1086">
        <v>0.7</v>
      </c>
      <c r="N53" s="1086">
        <v>0.9</v>
      </c>
      <c r="O53" s="1086">
        <v>1.3</v>
      </c>
      <c r="P53" s="1086">
        <v>15.0</v>
      </c>
      <c r="Q53" s="1086">
        <v>15.0</v>
      </c>
      <c r="R53" s="1086">
        <v>35.0</v>
      </c>
      <c r="S53" s="1086">
        <v>15.0</v>
      </c>
      <c r="T53" s="1086">
        <v>15.0</v>
      </c>
      <c r="U53" s="1086">
        <v>25.0</v>
      </c>
      <c r="V53" s="1086">
        <v>39.0</v>
      </c>
      <c r="W53" s="1086">
        <v>160.0</v>
      </c>
      <c r="X53" s="1086">
        <v>744.2</v>
      </c>
      <c r="Y53" s="1086">
        <v>1641.2</v>
      </c>
      <c r="Z53" s="1086">
        <v>1673.0</v>
      </c>
      <c r="AA53" s="1036">
        <f t="shared" si="0"/>
        <v>0.016590885783960063</v>
      </c>
      <c r="AB53" s="1036">
        <f t="shared" si="1"/>
        <v>1.0423107136665202</v>
      </c>
      <c r="AC53" s="1036">
        <f t="shared" si="2"/>
        <v>0.0023646810224807243</v>
      </c>
      <c r="AD53" s="1087"/>
      <c r="AE53" s="1088"/>
    </row>
    <row r="54" spans="8:8" ht="11.1" customHeight="1">
      <c r="A54" s="1033" t="s">
        <v>167</v>
      </c>
      <c r="B54" s="1086">
        <v>0.0</v>
      </c>
      <c r="C54" s="1086">
        <v>0.0</v>
      </c>
      <c r="D54" s="1086">
        <v>0.0</v>
      </c>
      <c r="E54" s="1086">
        <v>0.0</v>
      </c>
      <c r="F54" s="1086">
        <v>6.7</v>
      </c>
      <c r="G54" s="1086">
        <v>7.0</v>
      </c>
      <c r="H54" s="1086">
        <v>7.7</v>
      </c>
      <c r="I54" s="1086">
        <v>8.4</v>
      </c>
      <c r="J54" s="1086">
        <v>9.1</v>
      </c>
      <c r="K54" s="1086">
        <v>10.0</v>
      </c>
      <c r="L54" s="1086">
        <v>10.8</v>
      </c>
      <c r="M54" s="1086">
        <v>11.945</v>
      </c>
      <c r="N54" s="1086">
        <v>12.845</v>
      </c>
      <c r="O54" s="1086">
        <v>13.445</v>
      </c>
      <c r="P54" s="1086">
        <v>13.545</v>
      </c>
      <c r="Q54" s="1086">
        <v>14.174</v>
      </c>
      <c r="R54" s="1086">
        <v>35.174</v>
      </c>
      <c r="S54" s="1086">
        <v>15.174</v>
      </c>
      <c r="T54" s="1086">
        <v>19.6</v>
      </c>
      <c r="U54" s="1086">
        <v>19.8</v>
      </c>
      <c r="V54" s="1086">
        <v>21.87</v>
      </c>
      <c r="W54" s="1086">
        <v>23.895</v>
      </c>
      <c r="X54" s="1086">
        <v>203.895</v>
      </c>
      <c r="Y54" s="1086">
        <v>204.083</v>
      </c>
      <c r="Z54" s="1086">
        <v>204.0</v>
      </c>
      <c r="AA54" s="1036">
        <f t="shared" si="0"/>
        <v>-0.0031378265175460163</v>
      </c>
      <c r="AB54" s="1036">
        <f t="shared" si="1"/>
        <v>0.31257643294421</v>
      </c>
      <c r="AC54" s="1036">
        <f t="shared" si="2"/>
        <v>2.8834126036226404E-4</v>
      </c>
      <c r="AD54" s="1087"/>
      <c r="AE54" s="1088"/>
    </row>
    <row r="55" spans="8:8" ht="11.1" customHeight="1">
      <c r="A55" s="1033" t="s">
        <v>168</v>
      </c>
      <c r="B55" s="1086">
        <v>0.0</v>
      </c>
      <c r="C55" s="1086">
        <v>2.0</v>
      </c>
      <c r="D55" s="1086">
        <v>4.0</v>
      </c>
      <c r="E55" s="1086">
        <v>6.0</v>
      </c>
      <c r="F55" s="1086">
        <v>0.0</v>
      </c>
      <c r="G55" s="1086">
        <v>0.0</v>
      </c>
      <c r="H55" s="1086">
        <v>0.0</v>
      </c>
      <c r="I55" s="1086">
        <v>0.0</v>
      </c>
      <c r="J55" s="1086">
        <v>0.0</v>
      </c>
      <c r="K55" s="1086">
        <v>0.0</v>
      </c>
      <c r="L55" s="1086">
        <v>0.0</v>
      </c>
      <c r="M55" s="1086">
        <v>0.0</v>
      </c>
      <c r="N55" s="1086">
        <v>0.0</v>
      </c>
      <c r="O55" s="1086">
        <v>0.0</v>
      </c>
      <c r="P55" s="1086">
        <v>1.959</v>
      </c>
      <c r="Q55" s="1086">
        <v>5.658</v>
      </c>
      <c r="R55" s="1086">
        <v>11.303</v>
      </c>
      <c r="S55" s="1086">
        <v>261.625</v>
      </c>
      <c r="T55" s="1086">
        <v>1062.901</v>
      </c>
      <c r="U55" s="1086">
        <v>1251.656</v>
      </c>
      <c r="V55" s="1086">
        <v>1974.026</v>
      </c>
      <c r="W55" s="1086">
        <v>3146.73</v>
      </c>
      <c r="X55" s="1086">
        <v>4400.929</v>
      </c>
      <c r="Y55" s="1086">
        <v>4404.991</v>
      </c>
      <c r="Z55" s="1086">
        <v>5490.0</v>
      </c>
      <c r="AA55" s="1036">
        <f t="shared" si="0"/>
        <v>0.24290832830304998</v>
      </c>
      <c r="AB55" s="1036" t="s">
        <v>614</v>
      </c>
      <c r="AC55" s="1036">
        <f t="shared" si="2"/>
        <v>0.0077597721538668115</v>
      </c>
      <c r="AD55" s="1087"/>
      <c r="AE55" s="1088"/>
    </row>
    <row r="56" spans="8:8" ht="11.1" customHeight="1">
      <c r="A56" s="1033" t="s">
        <v>216</v>
      </c>
      <c r="B56" s="1086">
        <v>1.01242521859181</v>
      </c>
      <c r="C56" s="1086">
        <v>1.03727565577543</v>
      </c>
      <c r="D56" s="1086">
        <v>1.06212609295904</v>
      </c>
      <c r="E56" s="1086">
        <v>2.09940174873447</v>
      </c>
      <c r="F56" s="1086">
        <f>+F57-SUM(F52:F55)</f>
        <v>4.127</v>
      </c>
      <c r="G56" s="1086">
        <f>+G57-SUM(G52:G55)</f>
        <v>5.529</v>
      </c>
      <c r="H56" s="1086">
        <f t="shared" si="8" ref="H56:S56">+H57-SUM(H52:H55)</f>
        <v>6.943</v>
      </c>
      <c r="I56" s="1086">
        <f t="shared" si="8"/>
        <v>9.018999999999998</v>
      </c>
      <c r="J56" s="1086">
        <f t="shared" si="8"/>
        <v>12.296</v>
      </c>
      <c r="K56" s="1086">
        <f t="shared" si="8"/>
        <v>15.365</v>
      </c>
      <c r="L56" s="1086">
        <f t="shared" si="8"/>
        <v>22.868000000000002</v>
      </c>
      <c r="M56" s="1086">
        <f t="shared" si="8"/>
        <v>34.010999999999996</v>
      </c>
      <c r="N56" s="1086">
        <f t="shared" si="8"/>
        <v>49.622</v>
      </c>
      <c r="O56" s="1086">
        <f t="shared" si="8"/>
        <v>92.09299999999999</v>
      </c>
      <c r="P56" s="1086">
        <f t="shared" si="8"/>
        <v>163.321</v>
      </c>
      <c r="Q56" s="1086">
        <f t="shared" si="8"/>
        <v>231.51999999999998</v>
      </c>
      <c r="R56" s="1086">
        <f t="shared" si="8"/>
        <v>241.87499999999997</v>
      </c>
      <c r="S56" s="1086">
        <f t="shared" si="8"/>
        <v>367.98800000000006</v>
      </c>
      <c r="T56" s="1086">
        <f t="shared" si="9" ref="T56:Z56">+T57-SUM(T52:T55)</f>
        <v>466.2669999999998</v>
      </c>
      <c r="U56" s="1086">
        <f t="shared" si="9"/>
        <v>585.902</v>
      </c>
      <c r="V56" s="1086">
        <f t="shared" si="9"/>
        <v>720.2359999999999</v>
      </c>
      <c r="W56" s="1086">
        <f t="shared" si="9"/>
        <v>960.8019999999997</v>
      </c>
      <c r="X56" s="1086">
        <f t="shared" si="9"/>
        <v>1324.1369999999997</v>
      </c>
      <c r="Y56" s="1086">
        <f t="shared" si="9"/>
        <v>1603.266999999999</v>
      </c>
      <c r="Z56" s="1086">
        <f t="shared" si="9"/>
        <v>1715.0</v>
      </c>
      <c r="AA56" s="1036">
        <f t="shared" si="0"/>
        <v>0.06676817251916001</v>
      </c>
      <c r="AB56" s="1036">
        <f t="shared" si="1"/>
        <v>0.3306931561914599</v>
      </c>
      <c r="AC56" s="1036">
        <f t="shared" si="2"/>
        <v>0.0024240453996141314</v>
      </c>
      <c r="AD56" s="1087"/>
      <c r="AE56" s="1088"/>
    </row>
    <row r="57" spans="8:8" ht="11.1" customHeight="1">
      <c r="A57" s="1055" t="s">
        <v>174</v>
      </c>
      <c r="B57" s="1091">
        <v>1.01242521859181</v>
      </c>
      <c r="C57" s="1091">
        <v>3.03727565577543</v>
      </c>
      <c r="D57" s="1091">
        <v>5.06212609295904</v>
      </c>
      <c r="E57" s="1091">
        <v>8.09940174873447</v>
      </c>
      <c r="F57" s="1091">
        <v>10.927</v>
      </c>
      <c r="G57" s="1091">
        <v>13.029</v>
      </c>
      <c r="H57" s="1091">
        <v>15.243</v>
      </c>
      <c r="I57" s="1091">
        <v>18.019</v>
      </c>
      <c r="J57" s="1091">
        <v>21.996</v>
      </c>
      <c r="K57" s="1091">
        <v>25.965</v>
      </c>
      <c r="L57" s="1091">
        <v>34.268</v>
      </c>
      <c r="M57" s="1091">
        <v>46.656</v>
      </c>
      <c r="N57" s="1091">
        <v>63.367</v>
      </c>
      <c r="O57" s="1091">
        <v>106.838</v>
      </c>
      <c r="P57" s="1091">
        <v>193.825</v>
      </c>
      <c r="Q57" s="1091">
        <v>266.352</v>
      </c>
      <c r="R57" s="1091">
        <f>+Q57+57</f>
        <v>323.352</v>
      </c>
      <c r="S57" s="1091">
        <v>659.787</v>
      </c>
      <c r="T57" s="1091">
        <v>1564.868</v>
      </c>
      <c r="U57" s="1091">
        <v>1931.458</v>
      </c>
      <c r="V57" s="1091">
        <v>2974.232</v>
      </c>
      <c r="W57" s="1091">
        <v>4691.427</v>
      </c>
      <c r="X57" s="1091">
        <v>7096.161</v>
      </c>
      <c r="Y57" s="1091">
        <v>8276.541</v>
      </c>
      <c r="Z57" s="1091">
        <v>9505.0</v>
      </c>
      <c r="AA57" s="1040">
        <f t="shared" si="0"/>
        <v>0.1452888416362399</v>
      </c>
      <c r="AB57" s="1092">
        <f t="shared" si="1"/>
        <v>0.5449424705997801</v>
      </c>
      <c r="AC57" s="1092">
        <f t="shared" si="2"/>
        <v>0.013434723920310391</v>
      </c>
      <c r="AD57" s="1087"/>
      <c r="AE57" s="1088"/>
    </row>
    <row r="58" spans="8:8" ht="11.1" customHeight="1">
      <c r="A58" s="1056"/>
      <c r="B58" s="1094"/>
      <c r="C58" s="1094"/>
      <c r="D58" s="1094"/>
      <c r="E58" s="1094"/>
      <c r="F58" s="1094"/>
      <c r="G58" s="1094"/>
      <c r="H58" s="1094"/>
      <c r="I58" s="1094"/>
      <c r="J58" s="1094"/>
      <c r="K58" s="1094"/>
      <c r="L58" s="1094"/>
      <c r="M58" s="1094"/>
      <c r="N58" s="1094"/>
      <c r="O58" s="1094"/>
      <c r="P58" s="1094"/>
      <c r="Q58" s="1094"/>
      <c r="S58" s="1094"/>
      <c r="T58" s="1094"/>
      <c r="U58" s="1094"/>
      <c r="V58" s="1094"/>
      <c r="W58" s="1094"/>
      <c r="X58" s="1094"/>
      <c r="Y58" s="1094"/>
      <c r="Z58" s="1094"/>
      <c r="AA58" s="1036"/>
      <c r="AB58" s="1036"/>
      <c r="AC58" s="1036">
        <f t="shared" si="2"/>
        <v>0.0</v>
      </c>
      <c r="AD58" s="1087"/>
      <c r="AE58" s="1088"/>
    </row>
    <row r="59" spans="8:8" ht="11.1" customHeight="1">
      <c r="A59" s="1033" t="s">
        <v>175</v>
      </c>
      <c r="B59" s="1086">
        <v>16.0</v>
      </c>
      <c r="C59" s="1086">
        <v>19.0</v>
      </c>
      <c r="D59" s="1086">
        <v>23.0</v>
      </c>
      <c r="E59" s="1086">
        <v>25.0</v>
      </c>
      <c r="F59" s="1086">
        <v>26.148</v>
      </c>
      <c r="G59" s="1086">
        <v>30.635</v>
      </c>
      <c r="H59" s="1086">
        <v>35.822</v>
      </c>
      <c r="I59" s="1086">
        <v>41.066</v>
      </c>
      <c r="J59" s="1086">
        <v>48.412</v>
      </c>
      <c r="K59" s="1086">
        <v>54.911</v>
      </c>
      <c r="L59" s="1086">
        <v>64.27</v>
      </c>
      <c r="M59" s="1086">
        <v>76.708</v>
      </c>
      <c r="N59" s="1086">
        <v>89.376</v>
      </c>
      <c r="O59" s="1086">
        <v>337.405</v>
      </c>
      <c r="P59" s="1086">
        <v>1099.341</v>
      </c>
      <c r="Q59" s="1086">
        <v>2491.227</v>
      </c>
      <c r="R59" s="1086">
        <v>3799.0</v>
      </c>
      <c r="S59" s="1086">
        <v>4605.787</v>
      </c>
      <c r="T59" s="1086">
        <v>5352.693</v>
      </c>
      <c r="U59" s="1086">
        <v>6073.99</v>
      </c>
      <c r="V59" s="1086">
        <v>6854.201</v>
      </c>
      <c r="W59" s="1086">
        <v>7570.817</v>
      </c>
      <c r="X59" s="1086">
        <v>8875.76400000001</v>
      </c>
      <c r="Y59" s="1086">
        <v>13564.899</v>
      </c>
      <c r="Z59" s="1086">
        <v>17625.0</v>
      </c>
      <c r="AA59" s="1036">
        <f t="shared" si="0"/>
        <v>0.2957593169175201</v>
      </c>
      <c r="AB59" s="1036">
        <f>+(Y59/O59)^(0.1)-1</f>
        <v>0.44685998257177006</v>
      </c>
      <c r="AC59" s="1036">
        <f t="shared" si="2"/>
        <v>0.024911836832769135</v>
      </c>
      <c r="AD59" s="1087"/>
      <c r="AE59" s="1088"/>
    </row>
    <row r="60" spans="8:8" ht="11.1" customHeight="1">
      <c r="A60" s="1033" t="s">
        <v>177</v>
      </c>
      <c r="B60" s="1086">
        <v>1.0</v>
      </c>
      <c r="C60" s="1086">
        <v>2.5</v>
      </c>
      <c r="D60" s="1086">
        <v>5.0</v>
      </c>
      <c r="E60" s="1086">
        <v>10.0</v>
      </c>
      <c r="F60" s="1086">
        <v>33.515</v>
      </c>
      <c r="G60" s="1086">
        <v>38.02</v>
      </c>
      <c r="H60" s="1086">
        <v>56.53</v>
      </c>
      <c r="I60" s="1086">
        <v>66.6</v>
      </c>
      <c r="J60" s="1086">
        <v>76.6</v>
      </c>
      <c r="K60" s="1086">
        <v>141.2</v>
      </c>
      <c r="L60" s="1086">
        <v>160.2</v>
      </c>
      <c r="M60" s="1086">
        <v>199.0</v>
      </c>
      <c r="N60" s="1086">
        <v>253.0</v>
      </c>
      <c r="O60" s="1086">
        <v>414.8</v>
      </c>
      <c r="P60" s="1086">
        <v>1021.8</v>
      </c>
      <c r="Q60" s="1086">
        <v>3107.8</v>
      </c>
      <c r="R60" s="1086">
        <v>6718.8</v>
      </c>
      <c r="S60" s="1086">
        <v>17747.8</v>
      </c>
      <c r="T60" s="1086">
        <v>28387.8</v>
      </c>
      <c r="U60" s="1086">
        <v>43537.8</v>
      </c>
      <c r="V60" s="1086">
        <v>77787.8</v>
      </c>
      <c r="W60" s="1086">
        <v>130801.29</v>
      </c>
      <c r="X60" s="1086">
        <v>175015.864</v>
      </c>
      <c r="Y60" s="1086">
        <v>204574.8</v>
      </c>
      <c r="Z60" s="1086">
        <v>253834.0</v>
      </c>
      <c r="AA60" s="1036">
        <f t="shared" si="0"/>
        <v>0.23739807875101993</v>
      </c>
      <c r="AB60" s="1036">
        <f t="shared" si="1"/>
        <v>0.85909395512068</v>
      </c>
      <c r="AC60" s="1036">
        <f t="shared" si="2"/>
        <v>0.3587785072686026</v>
      </c>
      <c r="AD60" s="1087"/>
      <c r="AE60" s="1088"/>
      <c r="AF60" s="1089"/>
    </row>
    <row r="61" spans="8:8" ht="11.1" customHeight="1">
      <c r="A61" s="1033" t="s">
        <v>179</v>
      </c>
      <c r="B61" s="1086">
        <v>0.0</v>
      </c>
      <c r="C61" s="1086">
        <v>0.0</v>
      </c>
      <c r="D61" s="1086">
        <v>0.0</v>
      </c>
      <c r="E61" s="1086">
        <v>0.0</v>
      </c>
      <c r="F61" s="1086">
        <v>1.084</v>
      </c>
      <c r="G61" s="1086">
        <v>5.535</v>
      </c>
      <c r="H61" s="1086">
        <v>6.705</v>
      </c>
      <c r="I61" s="1086">
        <v>7.885</v>
      </c>
      <c r="J61" s="1086">
        <v>7.81</v>
      </c>
      <c r="K61" s="1086">
        <v>11.567</v>
      </c>
      <c r="L61" s="1086">
        <v>9.603</v>
      </c>
      <c r="M61" s="1086">
        <v>25.099</v>
      </c>
      <c r="N61" s="1086">
        <v>27.723</v>
      </c>
      <c r="O61" s="1086">
        <v>39.362</v>
      </c>
      <c r="P61" s="1086">
        <v>65.362</v>
      </c>
      <c r="Q61" s="1086">
        <v>563.315</v>
      </c>
      <c r="R61" s="1086">
        <v>979.0</v>
      </c>
      <c r="S61" s="1086">
        <v>1445.827</v>
      </c>
      <c r="T61" s="1086">
        <v>3444.008</v>
      </c>
      <c r="U61" s="1086">
        <v>5364.984</v>
      </c>
      <c r="V61" s="1086">
        <v>9650.521</v>
      </c>
      <c r="W61" s="1086">
        <v>17923.256</v>
      </c>
      <c r="X61" s="1086">
        <v>27124.598</v>
      </c>
      <c r="Y61" s="1086">
        <v>34860.908</v>
      </c>
      <c r="Z61" s="1086">
        <v>38983.0</v>
      </c>
      <c r="AA61" s="1036">
        <f t="shared" si="0"/>
        <v>0.11518865403729994</v>
      </c>
      <c r="AB61" s="1036">
        <f t="shared" si="1"/>
        <v>0.9711794086188701</v>
      </c>
      <c r="AC61" s="1036">
        <f t="shared" si="2"/>
        <v>0.05510003604265754</v>
      </c>
      <c r="AD61" s="1087"/>
      <c r="AE61" s="1088"/>
      <c r="AF61" s="1089"/>
    </row>
    <row r="62" spans="8:8" ht="11.1" customHeight="1">
      <c r="A62" s="1033" t="s">
        <v>181</v>
      </c>
      <c r="B62" s="1086">
        <v>60.0</v>
      </c>
      <c r="C62" s="1086">
        <v>91.0</v>
      </c>
      <c r="D62" s="1086">
        <v>133.0</v>
      </c>
      <c r="E62" s="1086">
        <v>209.0</v>
      </c>
      <c r="F62" s="1086">
        <v>330.0</v>
      </c>
      <c r="G62" s="1086">
        <v>453.0</v>
      </c>
      <c r="H62" s="1086">
        <v>637.0</v>
      </c>
      <c r="I62" s="1086">
        <v>860.0</v>
      </c>
      <c r="J62" s="1086">
        <v>1132.0</v>
      </c>
      <c r="K62" s="1086">
        <v>1421.0</v>
      </c>
      <c r="L62" s="1086">
        <v>1700.0</v>
      </c>
      <c r="M62" s="1086">
        <v>1909.0</v>
      </c>
      <c r="N62" s="1086">
        <v>2131.0</v>
      </c>
      <c r="O62" s="1086">
        <v>2611.0</v>
      </c>
      <c r="P62" s="1086">
        <v>3599.0</v>
      </c>
      <c r="Q62" s="1086">
        <v>4890.0</v>
      </c>
      <c r="R62" s="1086">
        <v>6430.0</v>
      </c>
      <c r="S62" s="1086">
        <v>12107.0</v>
      </c>
      <c r="T62" s="1086">
        <v>19334.0</v>
      </c>
      <c r="U62" s="1086">
        <v>28615.0</v>
      </c>
      <c r="V62" s="1086">
        <v>38438.0</v>
      </c>
      <c r="W62" s="1086">
        <v>44226.0</v>
      </c>
      <c r="X62" s="1086">
        <v>55500.0</v>
      </c>
      <c r="Y62" s="1086">
        <v>61526.0</v>
      </c>
      <c r="Z62" s="1086">
        <v>67000.0</v>
      </c>
      <c r="AA62" s="1036">
        <f t="shared" si="0"/>
        <v>0.08599518724945998</v>
      </c>
      <c r="AB62" s="1036">
        <f t="shared" si="1"/>
        <v>0.3715927502788501</v>
      </c>
      <c r="AC62" s="1036">
        <f t="shared" si="2"/>
        <v>0.0947003159032926</v>
      </c>
      <c r="AD62" s="1087"/>
      <c r="AE62" s="1088"/>
      <c r="AF62" s="1089"/>
    </row>
    <row r="63" spans="8:8" ht="11.1" customHeight="1">
      <c r="A63" s="1033" t="s">
        <v>182</v>
      </c>
      <c r="B63" s="1086">
        <v>0.0</v>
      </c>
      <c r="C63" s="1086">
        <v>0.0</v>
      </c>
      <c r="D63" s="1086">
        <v>0.0</v>
      </c>
      <c r="E63" s="1086">
        <v>0.0</v>
      </c>
      <c r="F63" s="1086">
        <v>0.0</v>
      </c>
      <c r="G63" s="1086">
        <v>0.0</v>
      </c>
      <c r="H63" s="1086">
        <v>0.0</v>
      </c>
      <c r="I63" s="1086">
        <v>0.0</v>
      </c>
      <c r="J63" s="1086">
        <v>0.0</v>
      </c>
      <c r="K63" s="1086">
        <v>0.0</v>
      </c>
      <c r="L63" s="1086">
        <v>0.0</v>
      </c>
      <c r="M63" s="1086">
        <v>0.45</v>
      </c>
      <c r="N63" s="1086">
        <v>0.54</v>
      </c>
      <c r="O63" s="1086">
        <v>0.54</v>
      </c>
      <c r="P63" s="1086">
        <v>0.544</v>
      </c>
      <c r="Q63" s="1086">
        <v>0.544</v>
      </c>
      <c r="R63" s="1086">
        <v>25.104</v>
      </c>
      <c r="S63" s="1086">
        <v>97.124</v>
      </c>
      <c r="T63" s="1086">
        <v>165.778</v>
      </c>
      <c r="U63" s="1086">
        <v>229.095</v>
      </c>
      <c r="V63" s="1086">
        <v>278.798</v>
      </c>
      <c r="W63" s="1086">
        <v>370.068</v>
      </c>
      <c r="X63" s="1086">
        <v>536.015</v>
      </c>
      <c r="Y63" s="1086">
        <v>882.015</v>
      </c>
      <c r="Z63" s="1086">
        <v>1493.0</v>
      </c>
      <c r="AA63" s="1036">
        <f t="shared" si="0"/>
        <v>0.6880900721952801</v>
      </c>
      <c r="AB63" s="1036">
        <f t="shared" si="1"/>
        <v>1.09559918618845</v>
      </c>
      <c r="AC63" s="1036">
        <f t="shared" si="2"/>
        <v>0.00211026226333755</v>
      </c>
      <c r="AD63" s="1087"/>
      <c r="AE63" s="1088"/>
    </row>
    <row r="64" spans="8:8" ht="11.1" customHeight="1">
      <c r="A64" s="1033" t="s">
        <v>184</v>
      </c>
      <c r="B64" s="1086">
        <v>0.0</v>
      </c>
      <c r="C64" s="1086">
        <v>0.0</v>
      </c>
      <c r="D64" s="1086">
        <v>0.0</v>
      </c>
      <c r="E64" s="1086">
        <v>0.0</v>
      </c>
      <c r="F64" s="1086">
        <v>0.0</v>
      </c>
      <c r="G64" s="1086">
        <v>0.0</v>
      </c>
      <c r="H64" s="1086">
        <v>0.0</v>
      </c>
      <c r="I64" s="1086">
        <v>0.0</v>
      </c>
      <c r="J64" s="1086">
        <v>0.0</v>
      </c>
      <c r="K64" s="1086">
        <v>0.0</v>
      </c>
      <c r="L64" s="1086">
        <v>0.0</v>
      </c>
      <c r="M64" s="1086">
        <v>0.14</v>
      </c>
      <c r="N64" s="1086">
        <v>1.1</v>
      </c>
      <c r="O64" s="1086">
        <v>3.7</v>
      </c>
      <c r="P64" s="1086">
        <v>9.325</v>
      </c>
      <c r="Q64" s="1086">
        <v>18.632</v>
      </c>
      <c r="R64" s="1086">
        <v>45.705</v>
      </c>
      <c r="S64" s="1086">
        <v>100.51</v>
      </c>
      <c r="T64" s="1086">
        <v>165.245</v>
      </c>
      <c r="U64" s="1086">
        <v>266.0</v>
      </c>
      <c r="V64" s="1086">
        <v>589.0</v>
      </c>
      <c r="W64" s="1086">
        <v>655.0</v>
      </c>
      <c r="X64" s="1086">
        <v>679.0</v>
      </c>
      <c r="Y64" s="1086">
        <v>713.0</v>
      </c>
      <c r="Z64" s="1086">
        <v>737.0</v>
      </c>
      <c r="AA64" s="1036">
        <f t="shared" si="0"/>
        <v>0.03083637980057996</v>
      </c>
      <c r="AB64" s="1036">
        <f t="shared" si="1"/>
        <v>0.69234452439711</v>
      </c>
      <c r="AC64" s="1036">
        <f t="shared" si="2"/>
        <v>0.0010417034749362186</v>
      </c>
      <c r="AD64" s="1087"/>
      <c r="AE64" s="1088"/>
    </row>
    <row r="65" spans="8:8" ht="11.1" customHeight="1">
      <c r="A65" s="1033" t="s">
        <v>185</v>
      </c>
      <c r="B65" s="1086">
        <v>0.0</v>
      </c>
      <c r="C65" s="1086">
        <v>0.0</v>
      </c>
      <c r="D65" s="1086">
        <v>0.0</v>
      </c>
      <c r="E65" s="1086">
        <v>0.0</v>
      </c>
      <c r="F65" s="1086">
        <v>0.0</v>
      </c>
      <c r="G65" s="1086">
        <v>0.0</v>
      </c>
      <c r="H65" s="1086">
        <v>0.0</v>
      </c>
      <c r="I65" s="1086">
        <v>0.0</v>
      </c>
      <c r="J65" s="1086">
        <v>1.0</v>
      </c>
      <c r="K65" s="1086">
        <v>1.0</v>
      </c>
      <c r="L65" s="1086">
        <v>1.0</v>
      </c>
      <c r="M65" s="1086">
        <v>1.0</v>
      </c>
      <c r="N65" s="1086">
        <v>1.0</v>
      </c>
      <c r="O65" s="1086">
        <v>1.0</v>
      </c>
      <c r="P65" s="1086">
        <v>1.0</v>
      </c>
      <c r="Q65" s="1086">
        <v>2.0</v>
      </c>
      <c r="R65" s="1086">
        <v>2.0</v>
      </c>
      <c r="S65" s="1086">
        <v>3.0</v>
      </c>
      <c r="T65" s="1086">
        <v>28.0</v>
      </c>
      <c r="U65" s="1086">
        <v>173.0</v>
      </c>
      <c r="V65" s="1086">
        <v>784.0</v>
      </c>
      <c r="W65" s="1086">
        <v>908.0</v>
      </c>
      <c r="X65" s="1086">
        <v>914.0</v>
      </c>
      <c r="Y65" s="1086">
        <v>973.0</v>
      </c>
      <c r="Z65" s="1086">
        <v>1048.0</v>
      </c>
      <c r="AA65" s="1036">
        <f t="shared" si="0"/>
        <v>0.07413834740170011</v>
      </c>
      <c r="AB65" s="1036">
        <f t="shared" si="1"/>
        <v>0.9898085104832901</v>
      </c>
      <c r="AC65" s="1036">
        <f t="shared" si="2"/>
        <v>0.0014812825532335917</v>
      </c>
      <c r="AD65" s="1087"/>
      <c r="AE65" s="1088"/>
    </row>
    <row r="66" spans="8:8" ht="11.1" customHeight="1">
      <c r="A66" s="1033" t="s">
        <v>187</v>
      </c>
      <c r="B66" s="1086">
        <v>0.0</v>
      </c>
      <c r="C66" s="1086">
        <v>0.0</v>
      </c>
      <c r="D66" s="1086">
        <v>0.0</v>
      </c>
      <c r="E66" s="1086">
        <v>0.0</v>
      </c>
      <c r="F66" s="1086">
        <v>4.0</v>
      </c>
      <c r="G66" s="1086">
        <v>5.0</v>
      </c>
      <c r="H66" s="1086">
        <v>5.0</v>
      </c>
      <c r="I66" s="1086">
        <v>6.0</v>
      </c>
      <c r="J66" s="1086">
        <v>9.0</v>
      </c>
      <c r="K66" s="1086">
        <v>14.0</v>
      </c>
      <c r="L66" s="1086">
        <v>36.0</v>
      </c>
      <c r="M66" s="1086">
        <v>81.0</v>
      </c>
      <c r="N66" s="1086">
        <v>357.0</v>
      </c>
      <c r="O66" s="1086">
        <v>524.0</v>
      </c>
      <c r="P66" s="1086">
        <v>650.0</v>
      </c>
      <c r="Q66" s="1086">
        <v>730.2</v>
      </c>
      <c r="R66" s="1086">
        <v>1024.2</v>
      </c>
      <c r="S66" s="1086">
        <v>1555.2</v>
      </c>
      <c r="T66" s="1086">
        <v>2481.2</v>
      </c>
      <c r="U66" s="1086">
        <v>3615.2</v>
      </c>
      <c r="V66" s="1086">
        <v>4502.2</v>
      </c>
      <c r="W66" s="1086">
        <v>5835.2</v>
      </c>
      <c r="X66" s="1086">
        <v>7129.859</v>
      </c>
      <c r="Y66" s="1086">
        <v>10505.102</v>
      </c>
      <c r="Z66" s="1086">
        <v>14575.0</v>
      </c>
      <c r="AA66" s="1036">
        <f t="shared" si="0"/>
        <v>0.3836303155960199</v>
      </c>
      <c r="AB66" s="1036">
        <f t="shared" si="1"/>
        <v>0.34960568399769</v>
      </c>
      <c r="AC66" s="1036">
        <f t="shared" si="2"/>
        <v>0.02060085230284313</v>
      </c>
      <c r="AD66" s="1087"/>
      <c r="AE66" s="1088"/>
    </row>
    <row r="67" spans="8:8" ht="11.1" customHeight="1">
      <c r="A67" s="1033" t="s">
        <v>189</v>
      </c>
      <c r="B67" s="1086">
        <v>0.0</v>
      </c>
      <c r="C67" s="1086">
        <v>0.0</v>
      </c>
      <c r="D67" s="1086">
        <v>0.0</v>
      </c>
      <c r="E67" s="1086">
        <v>0.0</v>
      </c>
      <c r="F67" s="1086">
        <v>0.1</v>
      </c>
      <c r="G67" s="1086">
        <v>0.2</v>
      </c>
      <c r="H67" s="1086">
        <v>0.3</v>
      </c>
      <c r="I67" s="1086">
        <v>0.5</v>
      </c>
      <c r="J67" s="1086">
        <v>0.6</v>
      </c>
      <c r="K67" s="1086">
        <v>1.0</v>
      </c>
      <c r="L67" s="1086">
        <v>1.4</v>
      </c>
      <c r="M67" s="1086">
        <v>2.4</v>
      </c>
      <c r="N67" s="1086">
        <v>5.6</v>
      </c>
      <c r="O67" s="1086">
        <v>9.5</v>
      </c>
      <c r="P67" s="1086">
        <v>22.0</v>
      </c>
      <c r="Q67" s="1086">
        <v>130.0</v>
      </c>
      <c r="R67" s="1086">
        <v>231.0</v>
      </c>
      <c r="S67" s="1086">
        <v>410.0</v>
      </c>
      <c r="T67" s="1086">
        <v>636.0</v>
      </c>
      <c r="U67" s="1086">
        <v>842.2</v>
      </c>
      <c r="V67" s="1086">
        <v>1245.0</v>
      </c>
      <c r="W67" s="1086">
        <v>1767.7</v>
      </c>
      <c r="X67" s="1086">
        <v>2738.116</v>
      </c>
      <c r="Y67" s="1086">
        <v>4149.536</v>
      </c>
      <c r="Z67" s="1086">
        <v>5817.0</v>
      </c>
      <c r="AA67" s="1036">
        <f t="shared" si="0"/>
        <v>0.39801330977175997</v>
      </c>
      <c r="AB67" s="1036">
        <f t="shared" si="1"/>
        <v>0.8366550325536399</v>
      </c>
      <c r="AC67" s="1036">
        <f t="shared" si="2"/>
        <v>0.008221966232976911</v>
      </c>
      <c r="AD67" s="1087"/>
      <c r="AE67" s="1088"/>
    </row>
    <row r="68" spans="8:8" s="1095" ht="10.2" customFormat="1">
      <c r="A68" s="1033" t="s">
        <v>190</v>
      </c>
      <c r="B68" s="1086">
        <v>0.0</v>
      </c>
      <c r="C68" s="1086">
        <v>0.0</v>
      </c>
      <c r="D68" s="1086">
        <v>0.0</v>
      </c>
      <c r="E68" s="1086">
        <v>0.0</v>
      </c>
      <c r="F68" s="1086">
        <v>0.0</v>
      </c>
      <c r="G68" s="1086">
        <v>0.0</v>
      </c>
      <c r="H68" s="1086">
        <v>0.0</v>
      </c>
      <c r="I68" s="1086">
        <v>0.0</v>
      </c>
      <c r="J68" s="1086">
        <v>0.0</v>
      </c>
      <c r="K68" s="1086">
        <v>0.0</v>
      </c>
      <c r="L68" s="1086">
        <v>30.41</v>
      </c>
      <c r="M68" s="1086">
        <v>32.25</v>
      </c>
      <c r="N68" s="1086">
        <v>32.35</v>
      </c>
      <c r="O68" s="1086">
        <v>37.0</v>
      </c>
      <c r="P68" s="1086">
        <v>48.6</v>
      </c>
      <c r="Q68" s="1086">
        <v>78.7</v>
      </c>
      <c r="R68" s="1086">
        <v>377.0</v>
      </c>
      <c r="S68" s="1086">
        <v>824.0</v>
      </c>
      <c r="T68" s="1086">
        <v>1299.0</v>
      </c>
      <c r="U68" s="1086">
        <v>1420.0</v>
      </c>
      <c r="V68" s="1086">
        <v>2446.0</v>
      </c>
      <c r="W68" s="1086">
        <v>2697.0</v>
      </c>
      <c r="X68" s="1086">
        <v>2962.0</v>
      </c>
      <c r="Y68" s="1086">
        <v>2983.0</v>
      </c>
      <c r="Z68" s="1086">
        <v>2983.0</v>
      </c>
      <c r="AA68" s="1036">
        <f t="shared" si="0"/>
        <v>-0.002732240437158029</v>
      </c>
      <c r="AB68" s="1036">
        <f t="shared" si="1"/>
        <v>0.5511191260161601</v>
      </c>
      <c r="AC68" s="1036">
        <f t="shared" si="2"/>
        <v>0.004216284214022714</v>
      </c>
      <c r="AD68" s="1087"/>
      <c r="AE68" s="1088"/>
      <c r="AF68" s="979"/>
      <c r="AH68" s="1096"/>
      <c r="AI68" s="1096"/>
      <c r="AJ68" s="1096"/>
      <c r="AK68" s="1096"/>
    </row>
    <row r="69" spans="8:8" s="1095" ht="10.2" customFormat="1">
      <c r="A69" s="1033" t="s">
        <v>865</v>
      </c>
      <c r="B69" s="1086"/>
      <c r="C69" s="1086"/>
      <c r="D69" s="1086"/>
      <c r="E69" s="1086"/>
      <c r="F69" s="1086">
        <v>0.002</v>
      </c>
      <c r="G69" s="1086">
        <v>0.108</v>
      </c>
      <c r="H69" s="1086">
        <v>0.236</v>
      </c>
      <c r="I69" s="1086">
        <v>0.406</v>
      </c>
      <c r="J69" s="1086">
        <v>0.747</v>
      </c>
      <c r="K69" s="1086">
        <v>1.885</v>
      </c>
      <c r="L69" s="1086">
        <v>3.424</v>
      </c>
      <c r="M69" s="1086">
        <v>3.424</v>
      </c>
      <c r="N69" s="1086">
        <v>3.424</v>
      </c>
      <c r="O69" s="1086">
        <v>3.515</v>
      </c>
      <c r="P69" s="1086">
        <v>4.518</v>
      </c>
      <c r="Q69" s="1086">
        <v>4.518</v>
      </c>
      <c r="R69" s="1086">
        <v>4.518</v>
      </c>
      <c r="S69" s="1086">
        <v>4.518</v>
      </c>
      <c r="T69" s="1086">
        <v>5.29</v>
      </c>
      <c r="U69" s="1086">
        <v>5.29</v>
      </c>
      <c r="V69" s="1086">
        <v>5.29</v>
      </c>
      <c r="W69" s="1086">
        <v>7.992</v>
      </c>
      <c r="X69" s="1086">
        <v>104.992</v>
      </c>
      <c r="Y69" s="1086">
        <v>4898.14</v>
      </c>
      <c r="Z69" s="1086">
        <v>16504.0</v>
      </c>
      <c r="AA69" s="1036">
        <f t="shared" si="0"/>
        <v>2.36023615164637</v>
      </c>
      <c r="AB69" s="1036">
        <f t="shared" si="1"/>
        <v>1.0625789751874901</v>
      </c>
      <c r="AC69" s="1036">
        <f t="shared" si="2"/>
        <v>0.02332737333832748</v>
      </c>
      <c r="AD69" s="1087"/>
      <c r="AE69" s="1088"/>
      <c r="AF69" s="979"/>
      <c r="AH69" s="1096"/>
      <c r="AI69" s="1096"/>
      <c r="AJ69" s="1096"/>
      <c r="AK69" s="1096"/>
    </row>
    <row r="70" spans="8:8">
      <c r="A70" s="1033" t="s">
        <v>192</v>
      </c>
      <c r="B70" s="1086">
        <f t="shared" si="10" ref="B70:Z70">+B71-SUM(B59:B69)</f>
        <v>0.0</v>
      </c>
      <c r="C70" s="1086">
        <f t="shared" si="10"/>
        <v>0.0</v>
      </c>
      <c r="D70" s="1086">
        <f t="shared" si="10"/>
        <v>1.0</v>
      </c>
      <c r="E70" s="1086">
        <f t="shared" si="10"/>
        <v>2.0000000000009948</v>
      </c>
      <c r="F70" s="1086">
        <f t="shared" si="10"/>
        <v>1.1610000000000014</v>
      </c>
      <c r="G70" s="1086">
        <f t="shared" si="10"/>
        <v>2.661999999999921</v>
      </c>
      <c r="H70" s="1086">
        <f t="shared" si="10"/>
        <v>4.298000000000002</v>
      </c>
      <c r="I70" s="1086">
        <f t="shared" si="10"/>
        <v>7.427999999999997</v>
      </c>
      <c r="J70" s="1086">
        <f t="shared" si="10"/>
        <v>9.322999999999865</v>
      </c>
      <c r="K70" s="1086">
        <f t="shared" si="10"/>
        <v>12.452999999999975</v>
      </c>
      <c r="L70" s="1086">
        <f t="shared" si="10"/>
        <v>31.776000000000067</v>
      </c>
      <c r="M70" s="1086">
        <f t="shared" si="10"/>
        <v>29.527999999999793</v>
      </c>
      <c r="N70" s="1086">
        <f t="shared" si="10"/>
        <v>88.79400000000032</v>
      </c>
      <c r="O70" s="1086">
        <f t="shared" si="10"/>
        <v>296.22000000000025</v>
      </c>
      <c r="P70" s="1086">
        <f t="shared" si="10"/>
        <v>788.8010000000004</v>
      </c>
      <c r="Q70" s="1086">
        <f t="shared" si="10"/>
        <v>95.39800000000105</v>
      </c>
      <c r="R70" s="1086">
        <f t="shared" si="10"/>
        <v>201.52100000000064</v>
      </c>
      <c r="S70" s="1086">
        <f t="shared" si="10"/>
        <v>210.20799999999872</v>
      </c>
      <c r="T70" s="1086">
        <f t="shared" si="10"/>
        <v>277.99099999999453</v>
      </c>
      <c r="U70" s="1086">
        <f t="shared" si="10"/>
        <v>447.8850000000093</v>
      </c>
      <c r="V70" s="1086">
        <f t="shared" si="10"/>
        <v>577.3470000000088</v>
      </c>
      <c r="W70" s="1086">
        <f t="shared" si="10"/>
        <v>824.0130000000063</v>
      </c>
      <c r="X70" s="1086">
        <f t="shared" si="10"/>
        <v>934.2150000000256</v>
      </c>
      <c r="Y70" s="1086">
        <f t="shared" si="10"/>
        <v>1369.4529999999795</v>
      </c>
      <c r="Z70" s="1086">
        <f t="shared" si="10"/>
        <v>1984.0</v>
      </c>
      <c r="AA70" s="1036">
        <f t="shared" si="0"/>
        <v>0.44479528320629</v>
      </c>
      <c r="AB70" s="1036">
        <f t="shared" si="1"/>
        <v>0.16544900496432002</v>
      </c>
      <c r="AC70" s="1036">
        <f t="shared" si="2"/>
        <v>0.0028042601007780975</v>
      </c>
      <c r="AD70" s="1087"/>
      <c r="AE70" s="1088"/>
    </row>
    <row r="71" spans="8:8">
      <c r="A71" s="1056" t="s">
        <v>193</v>
      </c>
      <c r="B71" s="1094">
        <f t="shared" si="11" ref="B71:Z71">+B72-B57-B50-B44-B40-B16-B9</f>
        <v>77.0</v>
      </c>
      <c r="C71" s="1094">
        <f t="shared" si="11"/>
        <v>112.5</v>
      </c>
      <c r="D71" s="1094">
        <f t="shared" si="11"/>
        <v>162.0</v>
      </c>
      <c r="E71" s="1094">
        <f t="shared" si="11"/>
        <v>246.000000000001</v>
      </c>
      <c r="F71" s="1094">
        <f t="shared" si="11"/>
        <v>396.01</v>
      </c>
      <c r="G71" s="1094">
        <f t="shared" si="11"/>
        <v>535.16</v>
      </c>
      <c r="H71" s="1094">
        <f t="shared" si="11"/>
        <v>745.891</v>
      </c>
      <c r="I71" s="1094">
        <f t="shared" si="11"/>
        <v>989.885</v>
      </c>
      <c r="J71" s="1094">
        <f t="shared" si="11"/>
        <v>1285.492</v>
      </c>
      <c r="K71" s="1094">
        <f t="shared" si="11"/>
        <v>1659.016</v>
      </c>
      <c r="L71" s="1094">
        <f t="shared" si="11"/>
        <v>2038.083</v>
      </c>
      <c r="M71" s="1094">
        <f t="shared" si="11"/>
        <v>2359.999</v>
      </c>
      <c r="N71" s="1094">
        <f t="shared" si="11"/>
        <v>2990.907</v>
      </c>
      <c r="O71" s="1094">
        <f t="shared" si="11"/>
        <v>4278.042</v>
      </c>
      <c r="P71" s="1094">
        <f t="shared" si="11"/>
        <v>7310.290999999999</v>
      </c>
      <c r="Q71" s="1094">
        <f t="shared" si="11"/>
        <v>12112.333999999999</v>
      </c>
      <c r="R71" s="1094">
        <f t="shared" si="11"/>
        <v>19837.848</v>
      </c>
      <c r="S71" s="1094">
        <f t="shared" si="11"/>
        <v>39110.974</v>
      </c>
      <c r="T71" s="1094">
        <f t="shared" si="11"/>
        <v>61577.005000000005</v>
      </c>
      <c r="U71" s="1094">
        <f t="shared" si="11"/>
        <v>90590.444</v>
      </c>
      <c r="V71" s="1094">
        <f t="shared" si="11"/>
        <v>143158.157</v>
      </c>
      <c r="W71" s="1094">
        <f t="shared" si="11"/>
        <v>213586.336</v>
      </c>
      <c r="X71" s="1094">
        <f t="shared" si="11"/>
        <v>282514.423</v>
      </c>
      <c r="Y71" s="1094">
        <f t="shared" si="11"/>
        <v>340999.853</v>
      </c>
      <c r="Z71" s="1094">
        <f t="shared" si="11"/>
        <v>422583.0</v>
      </c>
      <c r="AA71" s="1036">
        <f t="shared" si="12" ref="AA71:AA72">+Z71/Y71*(365/366)-1</f>
        <v>0.23586094812582004</v>
      </c>
      <c r="AB71" s="1036">
        <f t="shared" si="1"/>
        <v>0.5493549171068299</v>
      </c>
      <c r="AC71" s="1036">
        <f t="shared" si="13" ref="AC71:AC72">+Z71/$Z$72</f>
        <v>0.5972946805277776</v>
      </c>
      <c r="AD71" s="1087"/>
      <c r="AE71" s="1088"/>
    </row>
    <row r="72" spans="8:8" ht="13.7" customHeight="1">
      <c r="A72" s="1060" t="s">
        <v>194</v>
      </c>
      <c r="B72" s="1105">
        <v>171.812425218592</v>
      </c>
      <c r="C72" s="1105">
        <v>231.737275655775</v>
      </c>
      <c r="D72" s="1105">
        <v>304.962126092959</v>
      </c>
      <c r="E72" s="1105">
        <v>423.599401748735</v>
      </c>
      <c r="F72" s="1105">
        <v>651.337</v>
      </c>
      <c r="G72" s="1105">
        <v>901.949</v>
      </c>
      <c r="H72" s="1105">
        <v>1211.427</v>
      </c>
      <c r="I72" s="1105">
        <v>1746.474</v>
      </c>
      <c r="J72" s="1105">
        <v>2800.449</v>
      </c>
      <c r="K72" s="1105">
        <v>4244.204</v>
      </c>
      <c r="L72" s="1105">
        <v>5698.466</v>
      </c>
      <c r="M72" s="1105">
        <v>7982.16</v>
      </c>
      <c r="N72" s="1105">
        <v>14371.258</v>
      </c>
      <c r="O72" s="1105">
        <v>22639.044</v>
      </c>
      <c r="P72" s="1105">
        <v>40129.36</v>
      </c>
      <c r="Q72" s="1105">
        <v>72040.335</v>
      </c>
      <c r="R72" s="1105">
        <v>101449.0</v>
      </c>
      <c r="S72" s="1105">
        <v>135681.061</v>
      </c>
      <c r="T72" s="1105">
        <v>171589.873</v>
      </c>
      <c r="U72" s="1105">
        <v>217463.222</v>
      </c>
      <c r="V72" s="1105">
        <v>291295.309</v>
      </c>
      <c r="W72" s="1105">
        <v>384451.503</v>
      </c>
      <c r="X72" s="1105">
        <v>482915.904</v>
      </c>
      <c r="Y72" s="1105">
        <v>580760.214</v>
      </c>
      <c r="Z72" s="1105">
        <v>707495.0</v>
      </c>
      <c r="AA72" s="1106">
        <f t="shared" si="12"/>
        <v>0.21489374881991008</v>
      </c>
      <c r="AB72" s="1106">
        <f t="shared" si="1"/>
        <v>0.38329203827608005</v>
      </c>
      <c r="AC72" s="1106">
        <f t="shared" si="13"/>
        <v>1.0</v>
      </c>
      <c r="AD72" s="1087"/>
      <c r="AE72" s="1088"/>
    </row>
    <row r="73" spans="8:8">
      <c r="A73" s="1107"/>
      <c r="B73" s="1108"/>
      <c r="C73" s="1108"/>
      <c r="D73" s="1108"/>
      <c r="E73" s="1108"/>
      <c r="F73" s="1108"/>
      <c r="G73" s="1108"/>
      <c r="H73" s="1108"/>
      <c r="I73" s="1108"/>
      <c r="J73" s="1108"/>
      <c r="K73" s="1108"/>
      <c r="L73" s="1108"/>
      <c r="M73" s="1108"/>
      <c r="N73" s="1108"/>
      <c r="O73" s="1108"/>
      <c r="P73" s="1108"/>
      <c r="Q73" s="1108"/>
      <c r="R73" s="1108"/>
      <c r="S73" s="1108"/>
      <c r="T73" s="1108"/>
      <c r="U73" s="1108"/>
      <c r="V73" s="1108"/>
      <c r="W73" s="1108"/>
      <c r="X73" s="1108"/>
      <c r="Y73" s="1108"/>
      <c r="Z73" s="1108"/>
      <c r="AA73" s="1109"/>
      <c r="AB73" s="1109"/>
      <c r="AC73" s="967"/>
    </row>
    <row r="74" spans="8:8">
      <c r="A74" s="1067" t="s">
        <v>859</v>
      </c>
      <c r="B74" s="1108"/>
      <c r="C74" s="1108"/>
      <c r="D74" s="1108"/>
      <c r="E74" s="1108"/>
      <c r="F74" s="1108"/>
      <c r="G74" s="1108"/>
      <c r="H74" s="1108"/>
      <c r="I74" s="1108"/>
      <c r="J74" s="1108"/>
      <c r="K74" s="1108"/>
      <c r="L74" s="1108"/>
      <c r="M74" s="1108"/>
      <c r="N74" s="1108"/>
      <c r="O74" s="1108"/>
      <c r="P74" s="1108"/>
      <c r="Q74" s="1108"/>
      <c r="R74" s="1108"/>
      <c r="S74" s="1108"/>
      <c r="T74" s="1108"/>
      <c r="U74" s="1108"/>
      <c r="V74" s="1108"/>
      <c r="W74" s="1108"/>
      <c r="X74" s="1108"/>
      <c r="Y74" s="1108"/>
      <c r="Z74" s="1108"/>
      <c r="AA74" s="1109"/>
      <c r="AB74" s="1109"/>
      <c r="AC74" s="967"/>
    </row>
    <row r="75" spans="8:8">
      <c r="A75" s="1110" t="s">
        <v>860</v>
      </c>
      <c r="B75" s="1111"/>
      <c r="C75" s="1111"/>
      <c r="D75" s="1111"/>
      <c r="E75" s="1111"/>
      <c r="F75" s="1112"/>
      <c r="G75" s="1112"/>
      <c r="H75" s="1112"/>
      <c r="I75" s="1112"/>
      <c r="J75" s="1112"/>
      <c r="K75" s="1112"/>
      <c r="L75" s="1112"/>
      <c r="M75" s="1112"/>
      <c r="N75" s="1112"/>
      <c r="O75" s="1108"/>
      <c r="P75" s="1108"/>
      <c r="Q75" s="1108"/>
      <c r="R75" s="1108"/>
      <c r="S75" s="1108"/>
      <c r="T75" s="1108"/>
      <c r="U75" s="1108"/>
      <c r="V75" s="1108"/>
      <c r="W75" s="1108"/>
      <c r="X75" s="1108"/>
      <c r="Y75" s="1108"/>
      <c r="Z75" s="1108"/>
      <c r="AA75" s="1109"/>
      <c r="AB75" s="1109"/>
      <c r="AC75" s="967"/>
    </row>
    <row r="76" spans="8:8" ht="11.1" customHeight="1">
      <c r="A76" s="1033" t="s">
        <v>861</v>
      </c>
      <c r="B76" s="1073"/>
      <c r="C76" s="1073"/>
      <c r="D76" s="1073"/>
      <c r="E76" s="1073"/>
      <c r="F76" s="1113"/>
      <c r="G76" s="1113"/>
      <c r="H76" s="1113"/>
      <c r="I76" s="1113"/>
      <c r="J76" s="1113"/>
      <c r="K76" s="1113"/>
      <c r="L76" s="1113"/>
      <c r="M76" s="1113"/>
      <c r="N76" s="1113"/>
      <c r="O76" s="1113"/>
      <c r="P76" s="1113"/>
      <c r="Q76" s="1113"/>
      <c r="R76" s="1113"/>
      <c r="S76" s="1113"/>
      <c r="T76" s="1113"/>
      <c r="U76" s="1113"/>
      <c r="V76" s="1113"/>
      <c r="W76" s="1113"/>
      <c r="X76" s="1113"/>
      <c r="Y76" s="1073"/>
      <c r="Z76" s="1108"/>
      <c r="AA76" s="1114"/>
      <c r="AB76" s="1114"/>
      <c r="AC76" s="1114"/>
    </row>
    <row r="77" spans="8:8" ht="11.1" customHeight="1">
      <c r="A77" s="1056" t="s">
        <v>206</v>
      </c>
      <c r="B77" s="1073"/>
      <c r="C77" s="1073"/>
      <c r="D77" s="1073"/>
      <c r="E77" s="1073"/>
      <c r="F77" s="1073"/>
      <c r="G77" s="1073"/>
      <c r="H77" s="1073"/>
      <c r="I77" s="1073"/>
      <c r="J77" s="1073"/>
      <c r="K77" s="1073"/>
      <c r="L77" s="1073"/>
      <c r="M77" s="1073"/>
      <c r="N77" s="1073"/>
      <c r="O77" s="1073"/>
      <c r="P77" s="1073"/>
      <c r="Q77" s="1073"/>
      <c r="R77" s="1073"/>
      <c r="S77" s="1073"/>
      <c r="T77" s="1073"/>
      <c r="U77" s="1073"/>
      <c r="V77" s="1073"/>
      <c r="W77" s="1073"/>
      <c r="X77" s="1073"/>
      <c r="Y77" s="1073"/>
      <c r="Z77" s="1073"/>
      <c r="AA77" s="1114"/>
      <c r="AB77" s="1114"/>
      <c r="AC77" s="1114"/>
    </row>
    <row r="78" spans="8:8" ht="11.1" customHeight="1">
      <c r="A78" s="1072"/>
      <c r="B78" s="1073"/>
      <c r="C78" s="1073"/>
      <c r="D78" s="1073"/>
      <c r="E78" s="1073"/>
      <c r="F78" s="1073"/>
      <c r="G78" s="1073"/>
      <c r="H78" s="1073"/>
      <c r="I78" s="1073"/>
      <c r="J78" s="1073"/>
      <c r="K78" s="1073"/>
      <c r="L78" s="1073"/>
      <c r="M78" s="1073"/>
      <c r="N78" s="1073"/>
      <c r="O78" s="1073"/>
      <c r="P78" s="1073"/>
      <c r="Q78" s="1073"/>
      <c r="R78" s="1073"/>
      <c r="S78" s="1073"/>
      <c r="T78" s="1073"/>
      <c r="U78" s="1073"/>
      <c r="V78" s="1073"/>
      <c r="W78" s="1073"/>
      <c r="X78" s="1073"/>
      <c r="Y78" s="1073"/>
      <c r="Z78" s="1073"/>
      <c r="AA78" s="1073"/>
      <c r="AB78" s="1114"/>
      <c r="AC78" s="1114"/>
    </row>
    <row r="79" spans="8:8" ht="11.1" customHeight="1">
      <c r="A79" s="1072"/>
      <c r="B79" s="1073"/>
      <c r="C79" s="1073"/>
      <c r="D79" s="1073"/>
      <c r="E79" s="1073"/>
      <c r="F79" s="1073"/>
      <c r="G79" s="1073"/>
      <c r="H79" s="1073"/>
      <c r="I79" s="1073"/>
      <c r="J79" s="1073"/>
      <c r="K79" s="1073"/>
      <c r="L79" s="1073"/>
      <c r="M79" s="1073"/>
      <c r="N79" s="1073"/>
      <c r="O79" s="1073"/>
      <c r="P79" s="1073"/>
      <c r="Q79" s="1073"/>
      <c r="R79" s="1073"/>
      <c r="S79" s="1073"/>
      <c r="T79" s="1073"/>
      <c r="U79" s="1073"/>
      <c r="V79" s="1073"/>
      <c r="W79" s="1073"/>
      <c r="X79" s="1073"/>
      <c r="Y79" s="1073"/>
      <c r="Z79" s="1073"/>
      <c r="AA79" s="1073"/>
      <c r="AB79" s="1114"/>
      <c r="AC79" s="1114"/>
    </row>
    <row r="80" spans="8:8" ht="11.1" customHeight="1">
      <c r="A80" s="1072"/>
      <c r="B80" s="1073"/>
      <c r="C80" s="1073"/>
      <c r="D80" s="1073"/>
      <c r="E80" s="1073"/>
      <c r="F80" s="1073"/>
      <c r="G80" s="1073"/>
      <c r="H80" s="1073"/>
      <c r="I80" s="1073"/>
      <c r="J80" s="1073"/>
      <c r="K80" s="1073"/>
      <c r="L80" s="1073"/>
      <c r="M80" s="1073"/>
      <c r="N80" s="1073"/>
      <c r="O80" s="1073"/>
      <c r="P80" s="1073"/>
      <c r="Q80" s="1073"/>
      <c r="R80" s="1073"/>
      <c r="S80" s="1073"/>
      <c r="T80" s="1073"/>
      <c r="U80" s="1073"/>
      <c r="V80" s="1073"/>
      <c r="W80" s="1073"/>
      <c r="X80" s="1073"/>
      <c r="Y80" s="1073"/>
      <c r="Z80" s="1073"/>
      <c r="AA80" s="1114"/>
      <c r="AB80" s="1114"/>
      <c r="AC80" s="1114"/>
    </row>
    <row r="81" spans="8:8" ht="11.1" customHeight="1">
      <c r="A81" s="1072"/>
      <c r="B81" s="1073"/>
      <c r="C81" s="1073"/>
      <c r="D81" s="1073"/>
      <c r="E81" s="1073"/>
      <c r="F81" s="1073"/>
      <c r="G81" s="1073"/>
      <c r="H81" s="1073"/>
      <c r="I81" s="1073"/>
      <c r="J81" s="1073"/>
      <c r="K81" s="1073"/>
      <c r="L81" s="1073"/>
      <c r="M81" s="1073"/>
      <c r="N81" s="1073"/>
      <c r="O81" s="1073"/>
      <c r="P81" s="1073"/>
      <c r="Q81" s="1073"/>
      <c r="R81" s="1073"/>
      <c r="S81" s="1073"/>
      <c r="T81" s="1073"/>
      <c r="U81" s="1073"/>
      <c r="V81" s="1073"/>
      <c r="W81" s="1073"/>
      <c r="X81" s="1073"/>
      <c r="Y81" s="1073"/>
      <c r="Z81" s="1073"/>
      <c r="AA81" s="1114"/>
      <c r="AB81" s="1114"/>
      <c r="AC81" s="1114"/>
    </row>
    <row r="82" spans="8:8" ht="11.1" customHeight="1">
      <c r="A82" s="1072"/>
      <c r="B82" s="1073"/>
      <c r="C82" s="1073"/>
      <c r="D82" s="1073"/>
      <c r="E82" s="1073"/>
      <c r="F82" s="1073"/>
      <c r="G82" s="1073"/>
      <c r="H82" s="1073"/>
      <c r="I82" s="1073"/>
      <c r="J82" s="1073"/>
      <c r="K82" s="1073"/>
      <c r="L82" s="1073"/>
      <c r="M82" s="1073"/>
      <c r="N82" s="1073"/>
      <c r="O82" s="1073"/>
      <c r="P82" s="1073"/>
      <c r="Q82" s="1073"/>
      <c r="R82" s="1073"/>
      <c r="S82" s="1073"/>
      <c r="T82" s="1073"/>
      <c r="U82" s="1073"/>
      <c r="V82" s="1073"/>
      <c r="W82" s="1073"/>
      <c r="X82" s="1073"/>
      <c r="Y82" s="1073"/>
      <c r="Z82" s="1073"/>
      <c r="AA82" s="1114"/>
      <c r="AB82" s="1114"/>
      <c r="AC82" s="1114"/>
    </row>
    <row r="83" spans="8:8" ht="11.1" customHeight="1">
      <c r="A83" s="1072"/>
      <c r="B83" s="1073"/>
      <c r="C83" s="1073"/>
      <c r="D83" s="1073"/>
      <c r="E83" s="1073"/>
      <c r="F83" s="1073"/>
      <c r="G83" s="1073"/>
      <c r="H83" s="1073"/>
      <c r="I83" s="1073"/>
      <c r="J83" s="1073"/>
      <c r="K83" s="1073"/>
      <c r="L83" s="1073"/>
      <c r="M83" s="1073"/>
      <c r="N83" s="1073"/>
      <c r="O83" s="1073"/>
      <c r="P83" s="1073"/>
      <c r="Q83" s="1073"/>
      <c r="R83" s="1073"/>
      <c r="S83" s="1073"/>
      <c r="T83" s="1073"/>
      <c r="U83" s="1073"/>
      <c r="V83" s="1073"/>
      <c r="W83" s="1073"/>
      <c r="X83" s="1073"/>
      <c r="Y83" s="1073"/>
      <c r="Z83" s="1073"/>
      <c r="AA83" s="1114"/>
      <c r="AB83" s="1114"/>
      <c r="AC83" s="1114"/>
    </row>
    <row r="84" spans="8:8" ht="11.1" customHeight="1">
      <c r="A84" s="1072"/>
      <c r="B84" s="1073"/>
      <c r="C84" s="1073"/>
      <c r="D84" s="1073"/>
      <c r="E84" s="1073"/>
      <c r="F84" s="1073"/>
      <c r="G84" s="1073"/>
      <c r="H84" s="1073"/>
      <c r="I84" s="1073"/>
      <c r="J84" s="1073"/>
      <c r="K84" s="1073"/>
      <c r="L84" s="1073"/>
      <c r="M84" s="1073"/>
      <c r="N84" s="1073"/>
      <c r="O84" s="1073"/>
      <c r="P84" s="1073"/>
      <c r="Q84" s="1073"/>
      <c r="R84" s="1073"/>
      <c r="S84" s="1073"/>
      <c r="T84" s="1073"/>
      <c r="U84" s="1073"/>
      <c r="V84" s="1073"/>
      <c r="W84" s="1073"/>
      <c r="X84" s="1073"/>
      <c r="Y84" s="1073"/>
      <c r="Z84" s="1073"/>
      <c r="AA84" s="1114"/>
      <c r="AB84" s="1114"/>
      <c r="AC84" s="1114"/>
    </row>
    <row r="85" spans="8:8" ht="11.1" customHeight="1">
      <c r="A85" s="1074"/>
      <c r="B85" s="1073"/>
      <c r="C85" s="1073"/>
      <c r="D85" s="1073"/>
      <c r="E85" s="1073"/>
      <c r="F85" s="1073"/>
      <c r="G85" s="1073"/>
      <c r="H85" s="1073"/>
      <c r="I85" s="1073"/>
      <c r="J85" s="1073"/>
      <c r="K85" s="1073"/>
      <c r="L85" s="1073"/>
      <c r="M85" s="1073"/>
      <c r="N85" s="1073"/>
      <c r="O85" s="1073"/>
      <c r="P85" s="1073"/>
      <c r="Q85" s="1073"/>
      <c r="R85" s="1073"/>
      <c r="S85" s="1073"/>
      <c r="T85" s="1073"/>
      <c r="U85" s="1073"/>
      <c r="V85" s="1073"/>
      <c r="W85" s="1073"/>
      <c r="X85" s="1073"/>
      <c r="Y85" s="1073"/>
      <c r="Z85" s="1073"/>
      <c r="AA85" s="1114"/>
      <c r="AB85" s="1114"/>
      <c r="AC85" s="1114"/>
    </row>
    <row r="86" spans="8:8" ht="11.1" customHeight="1">
      <c r="A86" s="1095"/>
      <c r="B86" s="1073"/>
      <c r="C86" s="1073"/>
      <c r="D86" s="1073"/>
      <c r="E86" s="1073"/>
      <c r="F86" s="1073"/>
      <c r="G86" s="1073"/>
      <c r="H86" s="1073"/>
      <c r="I86" s="1073"/>
      <c r="J86" s="1073"/>
      <c r="K86" s="1073"/>
      <c r="L86" s="1073"/>
      <c r="M86" s="1073"/>
      <c r="N86" s="1073"/>
      <c r="O86" s="1073"/>
      <c r="P86" s="1073"/>
      <c r="Q86" s="1073"/>
      <c r="R86" s="1073"/>
      <c r="S86" s="1073"/>
      <c r="T86" s="1073"/>
      <c r="U86" s="1073"/>
      <c r="V86" s="1073"/>
      <c r="W86" s="1073"/>
      <c r="X86" s="1073"/>
      <c r="Y86" s="1073"/>
      <c r="Z86" s="1073"/>
      <c r="AA86" s="1114"/>
      <c r="AB86" s="1114"/>
      <c r="AC86" s="1114"/>
    </row>
    <row r="87" spans="8:8">
      <c r="A87" s="1033"/>
      <c r="L87" s="1073"/>
      <c r="M87" s="1088"/>
      <c r="N87" s="1088"/>
      <c r="O87" s="1088"/>
      <c r="P87" s="1088"/>
      <c r="Q87" s="1088"/>
      <c r="R87" s="1088"/>
      <c r="S87" s="979"/>
      <c r="T87" s="979"/>
      <c r="U87" s="979"/>
      <c r="V87" s="979"/>
      <c r="W87" s="979"/>
      <c r="X87" s="979"/>
      <c r="Y87" s="979"/>
      <c r="Z87" s="979"/>
    </row>
    <row r="88" spans="8:8">
      <c r="A88" s="1033"/>
      <c r="L88" s="1073"/>
      <c r="M88" s="1088"/>
      <c r="N88" s="1088"/>
      <c r="O88" s="1088"/>
      <c r="P88" s="1088"/>
      <c r="Q88" s="1088"/>
      <c r="R88" s="1088"/>
      <c r="AA88" s="1020"/>
      <c r="AB88" s="1020"/>
    </row>
    <row r="89" spans="8:8">
      <c r="L89" s="1088"/>
      <c r="M89" s="1088"/>
      <c r="N89" s="1088"/>
      <c r="O89" s="1088"/>
      <c r="P89" s="1088"/>
      <c r="Q89" s="1088"/>
      <c r="R89" s="1088"/>
      <c r="S89" s="1115"/>
      <c r="T89" s="1115"/>
      <c r="U89" s="1115"/>
      <c r="V89" s="1115"/>
      <c r="W89" s="1115"/>
      <c r="X89" s="1115"/>
      <c r="Y89" s="1115"/>
      <c r="Z89" s="1115"/>
    </row>
    <row r="90" spans="8:8">
      <c r="O90" s="1115"/>
      <c r="P90" s="1115"/>
      <c r="Q90" s="1115"/>
      <c r="R90" s="1115"/>
      <c r="S90" s="1115"/>
      <c r="T90" s="1115"/>
      <c r="U90" s="1115"/>
      <c r="V90" s="1115"/>
      <c r="W90" s="1115"/>
      <c r="X90" s="1115"/>
      <c r="Y90" s="1115"/>
      <c r="Z90" s="1115"/>
    </row>
    <row r="91" spans="8:8">
      <c r="H91" s="1088"/>
      <c r="I91" s="1088"/>
      <c r="J91" s="1088"/>
      <c r="K91" s="1088"/>
      <c r="L91" s="1088"/>
      <c r="M91" s="1088"/>
      <c r="N91" s="1116"/>
      <c r="O91" s="1116"/>
      <c r="P91" s="1116"/>
      <c r="Q91" s="1116"/>
      <c r="R91" s="1116"/>
      <c r="S91" s="1115"/>
      <c r="T91" s="1115"/>
      <c r="U91" s="1115"/>
      <c r="V91" s="1115"/>
      <c r="W91" s="1115"/>
      <c r="X91" s="1115"/>
      <c r="Y91" s="1115"/>
      <c r="Z91" s="1115"/>
    </row>
    <row r="92" spans="8:8">
      <c r="H92" s="1088"/>
      <c r="I92" s="1088"/>
      <c r="J92" s="1088"/>
      <c r="K92" s="1088"/>
      <c r="L92" s="1088"/>
      <c r="M92" s="1088"/>
      <c r="N92" s="1116"/>
      <c r="O92" s="1116"/>
      <c r="P92" s="1116"/>
      <c r="Q92" s="1116"/>
      <c r="R92" s="1116"/>
      <c r="S92" s="1115"/>
      <c r="T92" s="1115"/>
      <c r="U92" s="1115"/>
      <c r="V92" s="1115"/>
      <c r="W92" s="1115"/>
      <c r="X92" s="1115"/>
      <c r="Y92" s="1115"/>
      <c r="Z92" s="1115"/>
    </row>
    <row r="93" spans="8:8">
      <c r="H93" s="1088"/>
      <c r="I93" s="1088"/>
      <c r="J93" s="1088"/>
      <c r="K93" s="1088"/>
      <c r="L93" s="1088"/>
      <c r="M93" s="1088"/>
      <c r="N93" s="1116"/>
      <c r="O93" s="1116"/>
      <c r="P93" s="1116"/>
      <c r="Q93" s="1116"/>
      <c r="R93" s="1116"/>
      <c r="S93" s="1115"/>
      <c r="T93" s="1115"/>
      <c r="U93" s="1115"/>
      <c r="V93" s="1115"/>
      <c r="W93" s="1115"/>
      <c r="X93" s="1115"/>
      <c r="Y93" s="1115"/>
      <c r="Z93" s="1115"/>
    </row>
    <row r="94" spans="8:8">
      <c r="H94" s="1117"/>
      <c r="I94" s="1117"/>
      <c r="J94" s="1088"/>
      <c r="K94" s="1088"/>
      <c r="L94" s="1088"/>
      <c r="M94" s="1088"/>
      <c r="N94" s="1117"/>
      <c r="O94" s="1117"/>
      <c r="P94" s="1088"/>
      <c r="Q94" s="1088"/>
      <c r="R94" s="1088"/>
      <c r="S94" s="1115"/>
      <c r="T94" s="1115"/>
      <c r="U94" s="1115"/>
      <c r="V94" s="1115"/>
      <c r="W94" s="1115"/>
      <c r="X94" s="1115"/>
      <c r="Y94" s="1115"/>
      <c r="Z94" s="1115"/>
    </row>
    <row r="95" spans="8:8">
      <c r="O95" s="1115"/>
      <c r="P95" s="1115"/>
      <c r="Q95" s="1115"/>
      <c r="R95" s="1115"/>
      <c r="S95" s="1115"/>
      <c r="T95" s="1115"/>
      <c r="U95" s="1115"/>
      <c r="V95" s="1115"/>
      <c r="W95" s="1115"/>
      <c r="X95" s="1115"/>
      <c r="Y95" s="1115"/>
      <c r="Z95" s="1115"/>
    </row>
    <row r="96" spans="8:8">
      <c r="O96" s="1115"/>
      <c r="P96" s="1115"/>
      <c r="Q96" s="1115"/>
      <c r="R96" s="1115"/>
      <c r="S96" s="1115"/>
      <c r="T96" s="1115"/>
      <c r="U96" s="1115"/>
      <c r="V96" s="1115"/>
      <c r="W96" s="1115"/>
      <c r="X96" s="1115"/>
      <c r="Y96" s="1115"/>
      <c r="Z96" s="1115"/>
    </row>
    <row r="97" spans="8:8">
      <c r="O97" s="1115"/>
      <c r="P97" s="1115"/>
      <c r="Q97" s="1115"/>
      <c r="R97" s="1115"/>
      <c r="S97" s="1115"/>
      <c r="T97" s="1115"/>
      <c r="U97" s="1115"/>
      <c r="V97" s="1115"/>
      <c r="W97" s="1115"/>
      <c r="X97" s="1115"/>
      <c r="Y97" s="1115"/>
      <c r="Z97" s="1115"/>
    </row>
    <row r="98" spans="8:8">
      <c r="C98" s="1118"/>
      <c r="D98" s="1118"/>
      <c r="E98" s="1118"/>
      <c r="F98" s="1118"/>
      <c r="G98" s="1118"/>
      <c r="H98" s="1118"/>
      <c r="I98" s="1118"/>
      <c r="J98" s="1118"/>
      <c r="K98" s="1118"/>
      <c r="L98" s="1118"/>
      <c r="M98" s="1118"/>
      <c r="N98" s="1118"/>
      <c r="O98" s="1118"/>
      <c r="P98" s="1119"/>
      <c r="Q98" s="1119"/>
      <c r="R98" s="1119"/>
      <c r="S98" s="1119"/>
      <c r="T98" s="1119"/>
      <c r="U98" s="1119"/>
      <c r="V98" s="1119"/>
      <c r="W98" s="1119"/>
      <c r="X98" s="1119"/>
      <c r="Y98" s="1119"/>
      <c r="Z98" s="1119"/>
    </row>
    <row r="107" spans="8:8">
      <c r="D107" s="1116"/>
      <c r="E107" s="1116"/>
      <c r="F107" s="1116"/>
      <c r="G107" s="1116"/>
      <c r="H107" s="1116"/>
      <c r="I107" s="1116"/>
      <c r="J107" s="1116"/>
      <c r="K107" s="1116"/>
      <c r="L107" s="1116"/>
      <c r="M107" s="1116"/>
      <c r="N107" s="1116"/>
      <c r="O107" s="1116"/>
      <c r="P107" s="1116"/>
      <c r="Q107" s="1116"/>
      <c r="R107" s="1116"/>
      <c r="S107" s="1116"/>
      <c r="T107" s="1116"/>
      <c r="U107" s="1116"/>
      <c r="V107" s="1116"/>
      <c r="W107" s="1116"/>
      <c r="X107" s="1116"/>
      <c r="Y107" s="1116"/>
      <c r="Z107" s="1116"/>
    </row>
    <row r="108" spans="8:8">
      <c r="D108" s="1116"/>
      <c r="E108" s="1116"/>
      <c r="F108" s="1116"/>
      <c r="G108" s="1116"/>
      <c r="H108" s="1116"/>
      <c r="I108" s="1116"/>
      <c r="J108" s="1116"/>
      <c r="K108" s="1116"/>
      <c r="L108" s="1116"/>
      <c r="M108" s="1116"/>
      <c r="N108" s="1116"/>
      <c r="O108" s="1116"/>
      <c r="P108" s="1116"/>
      <c r="Q108" s="1116"/>
      <c r="R108" s="1116"/>
      <c r="S108" s="1116"/>
      <c r="T108" s="1116"/>
      <c r="U108" s="1116"/>
      <c r="V108" s="1116"/>
      <c r="W108" s="1116"/>
      <c r="X108" s="1116"/>
      <c r="Y108" s="1116"/>
      <c r="Z108" s="1116"/>
    </row>
    <row r="109" spans="8:8">
      <c r="D109" s="1116"/>
      <c r="E109" s="1116"/>
      <c r="F109" s="1116"/>
      <c r="G109" s="1116"/>
      <c r="H109" s="1116"/>
      <c r="I109" s="1116"/>
      <c r="J109" s="1116"/>
      <c r="K109" s="1116"/>
      <c r="L109" s="1116"/>
      <c r="M109" s="1116"/>
      <c r="N109" s="1116"/>
      <c r="O109" s="1116"/>
      <c r="P109" s="1116"/>
      <c r="Q109" s="1116"/>
      <c r="R109" s="1116"/>
      <c r="S109" s="1116"/>
      <c r="T109" s="1116"/>
      <c r="U109" s="1116"/>
      <c r="V109" s="1116"/>
      <c r="W109" s="1116"/>
      <c r="X109" s="1116"/>
      <c r="Y109" s="1116"/>
      <c r="Z109" s="1116"/>
    </row>
    <row r="110" spans="8:8">
      <c r="D110" s="1116"/>
      <c r="E110" s="1116"/>
      <c r="F110" s="1116"/>
      <c r="G110" s="1116"/>
      <c r="H110" s="1116"/>
      <c r="I110" s="1116"/>
      <c r="J110" s="1116"/>
      <c r="K110" s="1116"/>
      <c r="L110" s="1116"/>
      <c r="M110" s="1116"/>
      <c r="N110" s="1116"/>
      <c r="O110" s="1116"/>
      <c r="P110" s="1116"/>
      <c r="Q110" s="1116"/>
      <c r="R110" s="1116"/>
      <c r="S110" s="1116"/>
      <c r="T110" s="1116"/>
      <c r="U110" s="1116"/>
      <c r="V110" s="1116"/>
      <c r="W110" s="1116"/>
      <c r="X110" s="1116"/>
      <c r="Y110" s="1116"/>
      <c r="Z110" s="1116"/>
    </row>
    <row r="111" spans="8:8">
      <c r="O111" s="979"/>
      <c r="P111" s="979"/>
      <c r="Q111" s="979"/>
      <c r="R111" s="979"/>
      <c r="S111" s="979"/>
      <c r="T111" s="979"/>
      <c r="U111" s="979"/>
      <c r="V111" s="979"/>
      <c r="W111" s="979"/>
      <c r="X111" s="979"/>
      <c r="Y111" s="979"/>
      <c r="Z111" s="979"/>
    </row>
    <row r="112" spans="8:8">
      <c r="D112" s="1116"/>
      <c r="E112" s="1116"/>
      <c r="F112" s="1116"/>
      <c r="G112" s="1116"/>
      <c r="H112" s="1116"/>
      <c r="I112" s="1116"/>
      <c r="J112" s="1116"/>
      <c r="K112" s="1116"/>
      <c r="L112" s="1116"/>
      <c r="M112" s="1116"/>
      <c r="N112" s="1116"/>
      <c r="O112" s="1116"/>
      <c r="P112" s="1116"/>
      <c r="Q112" s="1116"/>
      <c r="R112" s="1116"/>
      <c r="S112" s="1116"/>
      <c r="T112" s="1116"/>
      <c r="U112" s="1116"/>
      <c r="V112" s="1116"/>
      <c r="W112" s="1116"/>
      <c r="X112" s="1116"/>
      <c r="Y112" s="1116"/>
      <c r="Z112" s="1116"/>
    </row>
    <row r="113" spans="8:8">
      <c r="D113" s="1116"/>
      <c r="E113" s="1116"/>
      <c r="F113" s="1116"/>
      <c r="G113" s="1116"/>
      <c r="H113" s="1116"/>
      <c r="I113" s="1116"/>
      <c r="J113" s="1116"/>
      <c r="K113" s="1116"/>
      <c r="L113" s="1116"/>
      <c r="M113" s="1116"/>
      <c r="N113" s="1116"/>
      <c r="O113" s="1116"/>
      <c r="P113" s="1116"/>
      <c r="Q113" s="1116"/>
      <c r="R113" s="1116"/>
      <c r="S113" s="1116"/>
      <c r="T113" s="1116"/>
      <c r="U113" s="1116"/>
      <c r="V113" s="1116"/>
      <c r="W113" s="1116"/>
      <c r="X113" s="1116"/>
      <c r="Y113" s="1116"/>
      <c r="Z113" s="1116"/>
    </row>
    <row r="114" spans="8:8">
      <c r="D114" s="1116"/>
      <c r="E114" s="1116"/>
      <c r="F114" s="1116"/>
      <c r="G114" s="1116"/>
      <c r="H114" s="1116"/>
      <c r="I114" s="1116"/>
      <c r="J114" s="1116"/>
      <c r="K114" s="1116"/>
      <c r="L114" s="1116"/>
      <c r="M114" s="1116"/>
      <c r="N114" s="1116"/>
      <c r="O114" s="1116"/>
      <c r="P114" s="1116"/>
      <c r="Q114" s="1116"/>
      <c r="R114" s="1116"/>
      <c r="S114" s="1116"/>
      <c r="T114" s="1116"/>
      <c r="U114" s="1116"/>
      <c r="V114" s="1116"/>
      <c r="W114" s="1116"/>
      <c r="X114" s="1116"/>
      <c r="Y114" s="1116"/>
      <c r="Z114" s="1116"/>
      <c r="AA114" s="1088"/>
    </row>
    <row r="115" spans="8:8">
      <c r="D115" s="1116"/>
      <c r="E115" s="1116"/>
      <c r="F115" s="1116"/>
      <c r="G115" s="1116"/>
      <c r="H115" s="1116"/>
      <c r="I115" s="1116"/>
      <c r="J115" s="1116"/>
      <c r="K115" s="1116"/>
      <c r="L115" s="1116"/>
      <c r="M115" s="1116"/>
      <c r="N115" s="1116"/>
      <c r="O115" s="1116"/>
      <c r="P115" s="1116"/>
      <c r="Q115" s="1116"/>
      <c r="R115" s="1116"/>
      <c r="S115" s="1116"/>
      <c r="T115" s="1116"/>
      <c r="U115" s="1116"/>
      <c r="V115" s="1116"/>
      <c r="W115" s="1116"/>
      <c r="X115" s="1116"/>
      <c r="Y115" s="1116"/>
      <c r="Z115" s="1116"/>
      <c r="AA115" s="1088"/>
    </row>
    <row r="116" spans="8:8">
      <c r="V116" s="979"/>
      <c r="W116" s="979"/>
      <c r="X116" s="979"/>
      <c r="Y116" s="979"/>
      <c r="Z116" s="979"/>
      <c r="AA116" s="1088"/>
    </row>
    <row r="119" spans="8:8">
      <c r="D119" s="1116"/>
      <c r="E119" s="1116"/>
      <c r="F119" s="1116"/>
      <c r="G119" s="1116"/>
      <c r="H119" s="1116"/>
      <c r="I119" s="1116"/>
      <c r="J119" s="1116"/>
      <c r="K119" s="1116"/>
      <c r="L119" s="1116"/>
      <c r="M119" s="1116"/>
      <c r="N119" s="1116"/>
      <c r="O119" s="1116"/>
      <c r="P119" s="1116"/>
      <c r="Q119" s="1116"/>
      <c r="R119" s="1116"/>
      <c r="S119" s="1116"/>
      <c r="T119" s="1116"/>
      <c r="U119" s="1116"/>
      <c r="V119" s="1116"/>
      <c r="W119" s="1116"/>
      <c r="X119" s="1116"/>
      <c r="Y119" s="1116"/>
      <c r="Z119" s="1116"/>
    </row>
    <row r="120" spans="8:8">
      <c r="D120" s="1116"/>
      <c r="E120" s="1116"/>
      <c r="F120" s="1116"/>
      <c r="G120" s="1116"/>
      <c r="H120" s="1116"/>
      <c r="I120" s="1116"/>
      <c r="J120" s="1116"/>
      <c r="K120" s="1116"/>
      <c r="L120" s="1116"/>
      <c r="M120" s="1116"/>
      <c r="N120" s="1116"/>
      <c r="O120" s="1116"/>
      <c r="P120" s="1116"/>
      <c r="Q120" s="1116"/>
      <c r="R120" s="1116"/>
      <c r="S120" s="1116"/>
      <c r="T120" s="1116"/>
      <c r="U120" s="1116"/>
      <c r="V120" s="1116"/>
      <c r="W120" s="1116"/>
      <c r="X120" s="1116"/>
      <c r="Y120" s="1116"/>
      <c r="Z120" s="1116"/>
    </row>
    <row r="121" spans="8:8">
      <c r="D121" s="1116"/>
      <c r="E121" s="1116"/>
      <c r="F121" s="1116"/>
      <c r="G121" s="1116"/>
      <c r="H121" s="1116"/>
      <c r="I121" s="1116"/>
      <c r="J121" s="1116"/>
      <c r="K121" s="1116"/>
      <c r="L121" s="1116"/>
      <c r="M121" s="1116"/>
      <c r="N121" s="1116"/>
      <c r="O121" s="1116"/>
      <c r="P121" s="1116"/>
      <c r="Q121" s="1116"/>
      <c r="R121" s="1116"/>
      <c r="S121" s="1116"/>
      <c r="T121" s="1116"/>
      <c r="U121" s="1116"/>
      <c r="V121" s="1116"/>
      <c r="W121" s="1116"/>
      <c r="X121" s="1116"/>
      <c r="Y121" s="1116"/>
      <c r="Z121" s="1116"/>
    </row>
    <row r="122" spans="8:8">
      <c r="D122" s="1116"/>
      <c r="E122" s="1116"/>
      <c r="F122" s="1116"/>
      <c r="G122" s="1116"/>
      <c r="H122" s="1116"/>
      <c r="I122" s="1116"/>
      <c r="J122" s="1116"/>
      <c r="K122" s="1116"/>
      <c r="L122" s="1116"/>
      <c r="M122" s="1116"/>
      <c r="N122" s="1116"/>
      <c r="O122" s="1116"/>
      <c r="P122" s="1116"/>
      <c r="Q122" s="1116"/>
      <c r="R122" s="1116"/>
      <c r="S122" s="1116"/>
      <c r="T122" s="1116"/>
      <c r="U122" s="1116"/>
      <c r="V122" s="1116"/>
      <c r="W122" s="1116"/>
      <c r="X122" s="1116"/>
      <c r="Y122" s="1116"/>
      <c r="Z122" s="1116"/>
    </row>
    <row r="123" spans="8:8">
      <c r="V123" s="1116"/>
      <c r="W123" s="1116"/>
      <c r="X123" s="1116"/>
      <c r="Y123" s="1116"/>
      <c r="Z123" s="1116"/>
    </row>
  </sheetData>
  <mergeCells count="1">
    <mergeCell ref="AA3:AB3"/>
  </mergeCells>
  <hyperlinks>
    <hyperlink ref="K1" location="Contents!A1" display="Contents"/>
    <hyperlink ref="AE1" location="Contents!A1" display="Contents"/>
  </hyperlinks>
  <pageMargins left="0.75" right="0.75" top="1.0" bottom="1.0" header="0.5" footer="0.5"/>
  <pageSetup paperSize="9" scale="55" orientation="landscape"/>
  <headerFooter alignWithMargins="0"/>
</worksheet>
</file>

<file path=xl/worksheets/sheet80.xml><?xml version="1.0" encoding="utf-8"?>
<worksheet xmlns:r="http://schemas.openxmlformats.org/officeDocument/2006/relationships" xmlns="http://schemas.openxmlformats.org/spreadsheetml/2006/main">
  <sheetPr>
    <pageSetUpPr fitToPage="1"/>
  </sheetPr>
  <dimension ref="A1:BN77"/>
  <sheetViews>
    <sheetView workbookViewId="0" showGridLines="0">
      <pane xSplit="1" ySplit="4" topLeftCell="B5" state="frozen" activePane="bottomRight"/>
      <selection pane="bottomRight" activeCell="A1" sqref="A1"/>
    </sheetView>
  </sheetViews>
  <sheetFormatPr defaultRowHeight="10.2" defaultColWidth="12"/>
  <cols>
    <col min="1" max="1" customWidth="1" width="25.832031" style="1081"/>
    <col min="2" max="22" customWidth="1" width="10.1640625" style="1081"/>
    <col min="23" max="27" customWidth="1" width="10.1640625" style="1120"/>
    <col min="28" max="28" customWidth="1" width="10.5" style="1081"/>
    <col min="29" max="29" customWidth="1" width="13.5" style="1081"/>
    <col min="30" max="30" customWidth="1" width="10.5" style="1081"/>
    <col min="31" max="31" customWidth="0" width="12.5" style="1081"/>
    <col min="32" max="33" customWidth="0" width="12.5" style="979"/>
    <col min="34" max="49" customWidth="0" width="12.5" style="1081"/>
    <col min="50" max="50" customWidth="1" width="9.1640625" style="1081"/>
    <col min="51" max="52" hidden="1" customWidth="1" width="12.5" style="1081"/>
    <col min="53" max="60" customWidth="0" width="12.5" style="1081"/>
    <col min="61" max="61" customWidth="1" width="13.5" style="1081"/>
    <col min="62" max="16384" customWidth="0" width="12.5" style="1081"/>
  </cols>
  <sheetData>
    <row r="1" spans="8:8" ht="18.75" customHeight="1">
      <c r="A1" s="1121" t="s">
        <v>866</v>
      </c>
      <c r="B1" s="1122"/>
      <c r="C1" s="1122"/>
      <c r="D1" s="1122"/>
      <c r="J1" s="21"/>
      <c r="L1" s="21" t="s">
        <v>89</v>
      </c>
      <c r="AF1" s="21" t="s">
        <v>89</v>
      </c>
    </row>
    <row r="2" spans="8:8" ht="15.95" customHeight="1">
      <c r="A2" s="1123" t="s">
        <v>867</v>
      </c>
      <c r="B2" s="1122"/>
      <c r="C2" s="1122"/>
      <c r="D2" s="1122"/>
      <c r="F2" s="1124"/>
      <c r="G2" s="1124"/>
      <c r="H2" s="1124"/>
      <c r="I2" s="1124"/>
      <c r="J2" s="1124"/>
      <c r="K2" s="1124"/>
      <c r="L2" s="1124"/>
      <c r="M2" s="1124"/>
      <c r="N2" s="1124"/>
      <c r="O2" s="1124"/>
      <c r="P2" s="1124"/>
      <c r="Q2" s="1124"/>
      <c r="R2" s="1124"/>
      <c r="S2" s="1124"/>
      <c r="AB2" s="798"/>
      <c r="AC2" s="798"/>
      <c r="AD2" s="798"/>
    </row>
    <row r="3" spans="8:8" ht="11.1" customHeight="1">
      <c r="A3" s="1122"/>
      <c r="B3" s="1122"/>
      <c r="C3" s="798"/>
      <c r="D3" s="1122"/>
      <c r="AB3" s="1125" t="s">
        <v>90</v>
      </c>
      <c r="AC3" s="1125"/>
      <c r="AD3" s="1126" t="s">
        <v>91</v>
      </c>
    </row>
    <row r="4" spans="8:8" ht="11.1" customHeight="1">
      <c r="A4" s="1127" t="s">
        <v>849</v>
      </c>
      <c r="B4" s="798">
        <v>1995.0</v>
      </c>
      <c r="C4" s="798">
        <v>1996.0</v>
      </c>
      <c r="D4" s="798">
        <v>1997.0</v>
      </c>
      <c r="E4" s="798">
        <v>1998.0</v>
      </c>
      <c r="F4" s="798">
        <v>1999.0</v>
      </c>
      <c r="G4" s="798">
        <v>2000.0</v>
      </c>
      <c r="H4" s="798">
        <v>2001.0</v>
      </c>
      <c r="I4" s="798">
        <v>2002.0</v>
      </c>
      <c r="J4" s="798">
        <v>2003.0</v>
      </c>
      <c r="K4" s="798">
        <v>2004.0</v>
      </c>
      <c r="L4" s="798">
        <v>2005.0</v>
      </c>
      <c r="M4" s="798">
        <v>2006.0</v>
      </c>
      <c r="N4" s="798">
        <v>2007.0</v>
      </c>
      <c r="O4" s="798">
        <v>2008.0</v>
      </c>
      <c r="P4" s="798">
        <v>2009.0</v>
      </c>
      <c r="Q4" s="798">
        <v>2010.0</v>
      </c>
      <c r="R4" s="798">
        <v>2011.0</v>
      </c>
      <c r="S4" s="798">
        <v>2012.0</v>
      </c>
      <c r="T4" s="798">
        <v>2013.0</v>
      </c>
      <c r="U4" s="798">
        <v>2014.0</v>
      </c>
      <c r="V4" s="798">
        <v>2015.0</v>
      </c>
      <c r="W4" s="798">
        <v>2016.0</v>
      </c>
      <c r="X4" s="798">
        <v>2017.0</v>
      </c>
      <c r="Y4" s="798">
        <v>2018.0</v>
      </c>
      <c r="Z4" s="798">
        <v>2019.0</v>
      </c>
      <c r="AA4" s="798">
        <v>2020.0</v>
      </c>
      <c r="AB4" s="1126">
        <v>2020.0</v>
      </c>
      <c r="AC4" s="1126" t="s">
        <v>850</v>
      </c>
      <c r="AD4" s="1126">
        <v>2020.0</v>
      </c>
    </row>
    <row r="5" spans="8:8" ht="11.1" customHeight="1">
      <c r="B5" s="798"/>
      <c r="C5" s="798"/>
      <c r="D5" s="798"/>
      <c r="E5" s="798"/>
      <c r="F5" s="798"/>
      <c r="G5" s="798"/>
      <c r="H5" s="798"/>
      <c r="I5" s="798"/>
      <c r="J5" s="798"/>
      <c r="K5" s="798"/>
      <c r="L5" s="798"/>
      <c r="M5" s="798"/>
      <c r="N5" s="798"/>
      <c r="O5" s="798"/>
      <c r="P5" s="806"/>
      <c r="Q5" s="806"/>
      <c r="R5" s="806"/>
      <c r="S5" s="806"/>
      <c r="T5" s="1128"/>
      <c r="U5" s="1128"/>
      <c r="V5" s="1128"/>
      <c r="W5" s="1129"/>
      <c r="X5" s="1129"/>
      <c r="Y5" s="1129"/>
      <c r="Z5" s="1129"/>
      <c r="AA5" s="1129"/>
      <c r="AB5" s="1128"/>
      <c r="AC5" s="1128"/>
      <c r="AD5" s="1128"/>
    </row>
    <row r="6" spans="8:8" ht="11.1" customHeight="1">
      <c r="A6" s="1081" t="s">
        <v>94</v>
      </c>
      <c r="B6" s="1130"/>
      <c r="C6" s="1130"/>
      <c r="D6" s="1086">
        <v>26.0</v>
      </c>
      <c r="E6" s="1086">
        <v>83.0</v>
      </c>
      <c r="F6" s="1086">
        <v>126.0</v>
      </c>
      <c r="G6" s="1086">
        <v>139.0</v>
      </c>
      <c r="H6" s="1086">
        <v>214.0</v>
      </c>
      <c r="I6" s="1086">
        <v>270.0</v>
      </c>
      <c r="J6" s="1086">
        <v>351.0</v>
      </c>
      <c r="K6" s="1086">
        <v>444.0</v>
      </c>
      <c r="L6" s="1086">
        <v>677.0</v>
      </c>
      <c r="M6" s="1086">
        <v>1423.0</v>
      </c>
      <c r="N6" s="1086">
        <v>1840.0</v>
      </c>
      <c r="O6" s="1086">
        <v>2336.0</v>
      </c>
      <c r="P6" s="1086">
        <v>3282.0</v>
      </c>
      <c r="Q6" s="1086">
        <v>3967.0</v>
      </c>
      <c r="R6" s="1086">
        <v>5265.0</v>
      </c>
      <c r="S6" s="1086">
        <v>6201.0</v>
      </c>
      <c r="T6" s="1086">
        <v>7801.0</v>
      </c>
      <c r="U6" s="1086">
        <v>9694.0</v>
      </c>
      <c r="V6" s="1086">
        <v>11214.0</v>
      </c>
      <c r="W6" s="1086">
        <v>11973.0</v>
      </c>
      <c r="X6" s="1086">
        <v>12403.0</v>
      </c>
      <c r="Y6" s="1086">
        <v>12816.0</v>
      </c>
      <c r="Z6" s="1086">
        <v>13413.0</v>
      </c>
      <c r="AA6" s="1086">
        <v>13577.0</v>
      </c>
      <c r="AB6" s="1036">
        <f>+(AA6/Z6)*(365/366)-1</f>
        <v>0.009461296621539939</v>
      </c>
      <c r="AC6" s="1036">
        <f>+(Z6/P6)^(0.1)-1</f>
        <v>0.15116806930242999</v>
      </c>
      <c r="AD6" s="1036">
        <f>+AA6/$AA$70</f>
        <v>0.01851553848755448</v>
      </c>
      <c r="AE6" s="1087"/>
      <c r="AF6" s="1088"/>
      <c r="AG6" s="1087"/>
      <c r="AH6" s="1087"/>
      <c r="AK6" s="1087"/>
      <c r="AL6" s="1087"/>
      <c r="AM6" s="1087"/>
      <c r="AN6" s="1087"/>
      <c r="AO6" s="1087"/>
      <c r="AP6" s="1087"/>
      <c r="AQ6" s="1087"/>
      <c r="AS6" s="1096"/>
      <c r="AT6" s="1096"/>
      <c r="AU6" s="1096"/>
      <c r="AV6" s="1096"/>
      <c r="AW6" s="1096"/>
      <c r="AX6" s="1096"/>
      <c r="AY6" s="1096"/>
      <c r="AZ6" s="1096"/>
    </row>
    <row r="7" spans="8:8" ht="11.1" customHeight="1">
      <c r="A7" s="1081" t="s">
        <v>95</v>
      </c>
      <c r="B7" s="1130"/>
      <c r="C7" s="1130"/>
      <c r="D7" s="1086">
        <v>2.0</v>
      </c>
      <c r="E7" s="1086">
        <v>2.0</v>
      </c>
      <c r="F7" s="1086">
        <v>2.0</v>
      </c>
      <c r="G7" s="1086">
        <v>17.0</v>
      </c>
      <c r="H7" s="1086">
        <v>17.0</v>
      </c>
      <c r="I7" s="1086">
        <v>18.0</v>
      </c>
      <c r="J7" s="1086">
        <v>18.0</v>
      </c>
      <c r="K7" s="1086">
        <v>18.0</v>
      </c>
      <c r="L7" s="1086">
        <v>18.0</v>
      </c>
      <c r="M7" s="1086">
        <v>101.0</v>
      </c>
      <c r="N7" s="1086">
        <v>101.0</v>
      </c>
      <c r="O7" s="1086">
        <v>101.0</v>
      </c>
      <c r="P7" s="1086">
        <v>425.0</v>
      </c>
      <c r="Q7" s="1086">
        <v>519.0</v>
      </c>
      <c r="R7" s="1086">
        <v>601.0</v>
      </c>
      <c r="S7" s="1086">
        <v>1815.0</v>
      </c>
      <c r="T7" s="1086">
        <v>2122.0</v>
      </c>
      <c r="U7" s="1086">
        <v>2569.0</v>
      </c>
      <c r="V7" s="1086">
        <v>3271.0</v>
      </c>
      <c r="W7" s="1086">
        <v>4051.0</v>
      </c>
      <c r="X7" s="1086">
        <v>4198.98</v>
      </c>
      <c r="Y7" s="1086">
        <v>4875.375</v>
      </c>
      <c r="Z7" s="1086">
        <v>6590.875</v>
      </c>
      <c r="AA7" s="1086">
        <v>8128.0</v>
      </c>
      <c r="AB7" s="1036">
        <f t="shared" si="0" ref="AB7:AB70">+(AA7/Z7)*(365/366)-1</f>
        <v>0.2298507178070901</v>
      </c>
      <c r="AC7" s="1036">
        <f t="shared" si="1" ref="AC7:AC70">+(Z7/P7)^(0.1)-1</f>
        <v>0.31539266111997</v>
      </c>
      <c r="AD7" s="1036">
        <f t="shared" si="2" ref="AD7:AD70">+AA7/$AA$70</f>
        <v>0.011084502970232219</v>
      </c>
      <c r="AE7" s="1087"/>
      <c r="AF7" s="1088"/>
      <c r="AG7" s="1087"/>
      <c r="AH7" s="1087"/>
      <c r="AK7" s="1087"/>
      <c r="AL7" s="1087"/>
      <c r="AM7" s="1087"/>
      <c r="AN7" s="1087"/>
      <c r="AO7" s="1087"/>
      <c r="AP7" s="1087"/>
      <c r="AQ7" s="1087"/>
      <c r="AS7" s="1096"/>
      <c r="AT7" s="1096"/>
      <c r="AU7" s="1096"/>
      <c r="AV7" s="1096"/>
      <c r="AW7" s="1096"/>
      <c r="AY7" s="1096"/>
      <c r="AZ7" s="1096"/>
      <c r="BB7" s="1087"/>
      <c r="BC7" s="1087"/>
      <c r="BD7" s="1087"/>
      <c r="BE7" s="1087"/>
    </row>
    <row r="8" spans="8:8" ht="11.1" customHeight="1">
      <c r="A8" s="1122" t="s">
        <v>96</v>
      </c>
      <c r="B8" s="1130"/>
      <c r="C8" s="1130"/>
      <c r="D8" s="1086">
        <v>1611.0</v>
      </c>
      <c r="E8" s="1086">
        <v>2141.0</v>
      </c>
      <c r="F8" s="1086">
        <v>2445.0</v>
      </c>
      <c r="G8" s="1086">
        <v>2377.0</v>
      </c>
      <c r="H8" s="1086">
        <v>3864.0</v>
      </c>
      <c r="I8" s="1086">
        <v>4417.0</v>
      </c>
      <c r="J8" s="1086">
        <v>5995.0</v>
      </c>
      <c r="K8" s="1086">
        <v>6456.0</v>
      </c>
      <c r="L8" s="1086">
        <v>8706.0</v>
      </c>
      <c r="M8" s="1086">
        <v>11329.0</v>
      </c>
      <c r="N8" s="1086">
        <v>16515.0</v>
      </c>
      <c r="O8" s="1086">
        <v>24651.0</v>
      </c>
      <c r="P8" s="1086">
        <v>34296.0</v>
      </c>
      <c r="Q8" s="1086">
        <v>39135.0</v>
      </c>
      <c r="R8" s="1086">
        <v>45676.0</v>
      </c>
      <c r="S8" s="1086">
        <v>59075.0</v>
      </c>
      <c r="T8" s="1086">
        <v>59973.0</v>
      </c>
      <c r="U8" s="1086">
        <v>64232.0</v>
      </c>
      <c r="V8" s="1086">
        <v>72573.02</v>
      </c>
      <c r="W8" s="1086">
        <v>81286.0</v>
      </c>
      <c r="X8" s="1086">
        <v>87597.0</v>
      </c>
      <c r="Y8" s="1086">
        <v>94417.4</v>
      </c>
      <c r="Z8" s="1086">
        <v>103571.0</v>
      </c>
      <c r="AA8" s="1086">
        <v>117744.0</v>
      </c>
      <c r="AB8" s="1036">
        <f t="shared" si="0"/>
        <v>0.13373719556601005</v>
      </c>
      <c r="AC8" s="1036">
        <f t="shared" si="1"/>
        <v>0.11686188452995006</v>
      </c>
      <c r="AD8" s="1036">
        <f t="shared" si="2"/>
        <v>0.16057255385421043</v>
      </c>
      <c r="AE8" s="1087"/>
      <c r="AF8" s="1088"/>
      <c r="AG8" s="1089"/>
      <c r="AH8" s="1087"/>
      <c r="AK8" s="1087"/>
      <c r="AL8" s="1087"/>
      <c r="AM8" s="1087"/>
      <c r="AN8" s="1087"/>
      <c r="AO8" s="1087"/>
      <c r="AP8" s="1087"/>
      <c r="AQ8" s="1087"/>
      <c r="AS8" s="1096"/>
      <c r="AT8" s="1096"/>
      <c r="AU8" s="1096"/>
      <c r="AV8" s="1096"/>
      <c r="AW8" s="1096"/>
      <c r="AY8" s="1096"/>
      <c r="AZ8" s="1096"/>
    </row>
    <row r="9" spans="8:8" ht="11.1" customHeight="1">
      <c r="A9" s="1131" t="s">
        <v>97</v>
      </c>
      <c r="B9" s="1132"/>
      <c r="C9" s="1132"/>
      <c r="D9" s="1091">
        <v>1639.0</v>
      </c>
      <c r="E9" s="1091">
        <v>2226.0</v>
      </c>
      <c r="F9" s="1091">
        <v>2573.0</v>
      </c>
      <c r="G9" s="1091">
        <v>2533.0</v>
      </c>
      <c r="H9" s="1091">
        <v>4095.0</v>
      </c>
      <c r="I9" s="1091">
        <v>4705.0</v>
      </c>
      <c r="J9" s="1091">
        <v>6364.0</v>
      </c>
      <c r="K9" s="1091">
        <v>6918.0</v>
      </c>
      <c r="L9" s="1091">
        <v>9401.0</v>
      </c>
      <c r="M9" s="1091">
        <v>12853.0</v>
      </c>
      <c r="N9" s="1091">
        <v>18456.0</v>
      </c>
      <c r="O9" s="1091">
        <v>27088.0</v>
      </c>
      <c r="P9" s="1091">
        <v>38003.0</v>
      </c>
      <c r="Q9" s="1091">
        <v>43621.0</v>
      </c>
      <c r="R9" s="1091">
        <v>51542.0</v>
      </c>
      <c r="S9" s="1091">
        <v>67091.0</v>
      </c>
      <c r="T9" s="1091">
        <v>69896.0</v>
      </c>
      <c r="U9" s="1091">
        <v>76495.0</v>
      </c>
      <c r="V9" s="1091">
        <v>87058.02</v>
      </c>
      <c r="W9" s="1091">
        <v>97310.0</v>
      </c>
      <c r="X9" s="1091">
        <f>+SUM(X6:X8)</f>
        <v>104198.98</v>
      </c>
      <c r="Y9" s="1091">
        <f>+SUM(Y6:Y8)</f>
        <v>112108.775</v>
      </c>
      <c r="Z9" s="1091">
        <f>+SUM(Z6:Z8)</f>
        <v>123574.875</v>
      </c>
      <c r="AA9" s="1091">
        <f>+SUM(AA6:AA8)</f>
        <v>139449.0</v>
      </c>
      <c r="AB9" s="1092">
        <f t="shared" si="0"/>
        <v>0.12537432712983998</v>
      </c>
      <c r="AC9" s="1092">
        <f t="shared" si="1"/>
        <v>0.12515208633002994</v>
      </c>
      <c r="AD9" s="1092">
        <f t="shared" si="2"/>
        <v>0.19017259531199712</v>
      </c>
      <c r="AE9" s="1087"/>
      <c r="AF9" s="1088"/>
      <c r="AG9" s="1087"/>
      <c r="AH9" s="1087"/>
      <c r="AK9" s="1087"/>
      <c r="AL9" s="1087"/>
      <c r="AM9" s="1087"/>
      <c r="AN9" s="1087"/>
      <c r="AO9" s="1087"/>
      <c r="AP9" s="1087"/>
      <c r="AQ9" s="1087"/>
      <c r="AS9" s="1096"/>
      <c r="AT9" s="1096"/>
      <c r="AU9" s="1096"/>
      <c r="AV9" s="1096"/>
      <c r="AW9" s="1096"/>
      <c r="AY9" s="1096"/>
      <c r="AZ9" s="1096"/>
    </row>
    <row r="10" spans="8:8" ht="11.1" customHeight="1">
      <c r="B10" s="1133"/>
      <c r="C10" s="1134"/>
      <c r="D10" s="1094"/>
      <c r="E10" s="1094"/>
      <c r="F10" s="1094"/>
      <c r="G10" s="1094"/>
      <c r="H10" s="1094"/>
      <c r="I10" s="1094"/>
      <c r="J10" s="1094"/>
      <c r="K10" s="1094"/>
      <c r="L10" s="1094"/>
      <c r="M10" s="1094"/>
      <c r="N10" s="1094"/>
      <c r="O10" s="1094"/>
      <c r="P10" s="1094"/>
      <c r="Q10" s="1094"/>
      <c r="R10" s="1094"/>
      <c r="S10" s="1094"/>
      <c r="T10" s="1094"/>
      <c r="U10" s="1094"/>
      <c r="V10" s="1094"/>
      <c r="W10" s="1094"/>
      <c r="X10" s="1094"/>
      <c r="Y10" s="1094"/>
      <c r="Z10" s="1094"/>
      <c r="AA10" s="1094"/>
      <c r="AB10" s="1036"/>
      <c r="AC10" s="1036"/>
      <c r="AD10" s="1036"/>
      <c r="AE10" s="1087"/>
      <c r="AF10" s="1088"/>
      <c r="AG10" s="1087"/>
      <c r="AH10" s="1087"/>
      <c r="AK10" s="1087"/>
      <c r="AL10" s="1087"/>
      <c r="AM10" s="1087"/>
      <c r="AN10" s="1087"/>
      <c r="AO10" s="1087"/>
      <c r="AP10" s="1087"/>
      <c r="AQ10" s="1087"/>
      <c r="AS10" s="1096"/>
      <c r="AT10" s="1096"/>
      <c r="AU10" s="1096"/>
      <c r="AV10" s="1096"/>
      <c r="AW10" s="1096"/>
      <c r="AY10" s="1096"/>
      <c r="AZ10" s="1096"/>
    </row>
    <row r="11" spans="8:8" ht="11.1" customHeight="1">
      <c r="A11" s="1081" t="s">
        <v>98</v>
      </c>
      <c r="B11" s="1135"/>
      <c r="C11" s="1130"/>
      <c r="D11" s="1086">
        <v>9.0</v>
      </c>
      <c r="E11" s="1086">
        <v>14.0</v>
      </c>
      <c r="F11" s="1086">
        <v>14.0</v>
      </c>
      <c r="G11" s="1086">
        <v>14.1</v>
      </c>
      <c r="H11" s="1086">
        <v>24.8</v>
      </c>
      <c r="I11" s="1086">
        <v>25.8</v>
      </c>
      <c r="J11" s="1086">
        <v>25.7</v>
      </c>
      <c r="K11" s="1086">
        <v>27.8</v>
      </c>
      <c r="L11" s="1086">
        <v>27.8</v>
      </c>
      <c r="M11" s="1086">
        <v>27.8</v>
      </c>
      <c r="N11" s="1086">
        <v>27.8</v>
      </c>
      <c r="O11" s="1086">
        <v>27.8</v>
      </c>
      <c r="P11" s="1086">
        <v>27.8</v>
      </c>
      <c r="Q11" s="1086">
        <v>27.8</v>
      </c>
      <c r="R11" s="1086">
        <v>59.6</v>
      </c>
      <c r="S11" s="1086">
        <v>137.0</v>
      </c>
      <c r="T11" s="1086">
        <v>190.0</v>
      </c>
      <c r="U11" s="1086">
        <v>215.2</v>
      </c>
      <c r="V11" s="1086">
        <v>187.0</v>
      </c>
      <c r="W11" s="1086">
        <v>187.0</v>
      </c>
      <c r="X11" s="1086">
        <v>257.202</v>
      </c>
      <c r="Y11" s="1086">
        <v>750.092</v>
      </c>
      <c r="Z11" s="1086">
        <v>1609.409</v>
      </c>
      <c r="AA11" s="1086">
        <v>2624.0</v>
      </c>
      <c r="AB11" s="1036">
        <f t="shared" si="0"/>
        <v>0.62595747948029</v>
      </c>
      <c r="AC11" s="1036">
        <f t="shared" si="1"/>
        <v>0.5005903973688499</v>
      </c>
      <c r="AD11" s="1036">
        <f t="shared" si="2"/>
        <v>0.0035784615888151254</v>
      </c>
      <c r="AE11" s="1087"/>
      <c r="AF11" s="1088"/>
      <c r="AG11" s="1087"/>
      <c r="AH11" s="1087"/>
      <c r="AK11" s="1087"/>
      <c r="AL11" s="1087"/>
      <c r="AM11" s="1087"/>
      <c r="AN11" s="1087"/>
      <c r="AO11" s="1087"/>
      <c r="AP11" s="1087"/>
      <c r="AQ11" s="1087"/>
      <c r="AS11" s="1096"/>
      <c r="AT11" s="1096"/>
      <c r="AU11" s="1096"/>
      <c r="AV11" s="1096"/>
      <c r="AW11" s="1096"/>
      <c r="AY11" s="1096"/>
      <c r="AZ11" s="1096"/>
    </row>
    <row r="12" spans="8:8" ht="11.1" customHeight="1">
      <c r="A12" s="1081" t="s">
        <v>99</v>
      </c>
      <c r="B12" s="1135"/>
      <c r="C12" s="1130"/>
      <c r="D12" s="1086">
        <v>4.0</v>
      </c>
      <c r="E12" s="1086">
        <v>19.0</v>
      </c>
      <c r="F12" s="1086">
        <v>22.0</v>
      </c>
      <c r="G12" s="1086">
        <v>22.0</v>
      </c>
      <c r="H12" s="1086">
        <v>24.0</v>
      </c>
      <c r="I12" s="1086">
        <v>22.0</v>
      </c>
      <c r="J12" s="1086">
        <v>24.0</v>
      </c>
      <c r="K12" s="1086">
        <v>24.0</v>
      </c>
      <c r="L12" s="1086">
        <v>29.0</v>
      </c>
      <c r="M12" s="1086">
        <v>237.0</v>
      </c>
      <c r="N12" s="1086">
        <v>247.0</v>
      </c>
      <c r="O12" s="1086">
        <v>398.0</v>
      </c>
      <c r="P12" s="1086">
        <v>602.0</v>
      </c>
      <c r="Q12" s="1086">
        <v>927.0</v>
      </c>
      <c r="R12" s="1086">
        <v>1426.0</v>
      </c>
      <c r="S12" s="1086">
        <v>1894.0</v>
      </c>
      <c r="T12" s="1086">
        <v>2202.0</v>
      </c>
      <c r="U12" s="1086">
        <v>4888.0</v>
      </c>
      <c r="V12" s="1086">
        <v>7633.0</v>
      </c>
      <c r="W12" s="1086">
        <v>10129.0</v>
      </c>
      <c r="X12" s="1086">
        <v>12304.0</v>
      </c>
      <c r="Y12" s="1086">
        <v>14843.0</v>
      </c>
      <c r="Z12" s="1086">
        <v>15438.0</v>
      </c>
      <c r="AA12" s="1086">
        <v>17198.0</v>
      </c>
      <c r="AB12" s="1036">
        <f t="shared" si="0"/>
        <v>0.11096067683389998</v>
      </c>
      <c r="AC12" s="1036">
        <f t="shared" si="1"/>
        <v>0.38324610038032003</v>
      </c>
      <c r="AD12" s="1036">
        <f t="shared" si="2"/>
        <v>0.02345365183096133</v>
      </c>
      <c r="AE12" s="1087"/>
      <c r="AF12" s="1088"/>
      <c r="AG12" s="1087"/>
      <c r="AH12" s="1087"/>
      <c r="AK12" s="1087"/>
      <c r="AL12" s="1087"/>
      <c r="AM12" s="1087"/>
      <c r="AN12" s="1087"/>
      <c r="AO12" s="1087"/>
      <c r="AP12" s="1087"/>
      <c r="AQ12" s="1087"/>
      <c r="AS12" s="1096"/>
      <c r="AT12" s="1096"/>
      <c r="AU12" s="1096"/>
      <c r="AV12" s="1096"/>
      <c r="AW12" s="1096"/>
      <c r="AY12" s="1096"/>
      <c r="AZ12" s="1096"/>
    </row>
    <row r="13" spans="8:8" ht="11.1" customHeight="1">
      <c r="A13" s="1081" t="s">
        <v>100</v>
      </c>
      <c r="B13" s="1135"/>
      <c r="C13" s="1130"/>
      <c r="D13" s="1086">
        <v>0.0</v>
      </c>
      <c r="E13" s="1086">
        <v>0.0</v>
      </c>
      <c r="F13" s="1086">
        <v>0.0</v>
      </c>
      <c r="G13" s="1086">
        <v>0.0</v>
      </c>
      <c r="H13" s="1086">
        <v>2.0</v>
      </c>
      <c r="I13" s="1086">
        <v>2.0</v>
      </c>
      <c r="J13" s="1086">
        <v>2.0</v>
      </c>
      <c r="K13" s="1086">
        <v>2.0</v>
      </c>
      <c r="L13" s="1086">
        <v>2.0</v>
      </c>
      <c r="M13" s="1086">
        <v>2.0</v>
      </c>
      <c r="N13" s="1086">
        <v>20.0</v>
      </c>
      <c r="O13" s="1086">
        <v>20.0</v>
      </c>
      <c r="P13" s="1086">
        <v>163.0</v>
      </c>
      <c r="Q13" s="1086">
        <v>163.0</v>
      </c>
      <c r="R13" s="1086">
        <v>184.0</v>
      </c>
      <c r="S13" s="1086">
        <v>202.0</v>
      </c>
      <c r="T13" s="1086">
        <v>301.0</v>
      </c>
      <c r="U13" s="1086">
        <v>736.0</v>
      </c>
      <c r="V13" s="1086">
        <v>910.0</v>
      </c>
      <c r="W13" s="1086">
        <v>1039.0</v>
      </c>
      <c r="X13" s="1086">
        <v>1305.0</v>
      </c>
      <c r="Y13" s="1086">
        <v>1524.0</v>
      </c>
      <c r="Z13" s="1086">
        <v>1620.074</v>
      </c>
      <c r="AA13" s="1086">
        <v>2149.0</v>
      </c>
      <c r="AB13" s="1036">
        <f t="shared" si="0"/>
        <v>0.3228583480140701</v>
      </c>
      <c r="AC13" s="1036">
        <f t="shared" si="1"/>
        <v>0.25815667133898</v>
      </c>
      <c r="AD13" s="1036">
        <f t="shared" si="2"/>
        <v>0.0029306836716325095</v>
      </c>
      <c r="AE13" s="1087"/>
      <c r="AF13" s="1088"/>
      <c r="AG13" s="1087"/>
      <c r="AH13" s="1087"/>
      <c r="AK13" s="1087"/>
      <c r="AL13" s="1087"/>
      <c r="AM13" s="1087"/>
      <c r="AN13" s="1087"/>
      <c r="AO13" s="1087"/>
      <c r="AP13" s="1087"/>
      <c r="AQ13" s="1087"/>
      <c r="AS13" s="1096"/>
      <c r="AT13" s="1096"/>
      <c r="AU13" s="1096"/>
      <c r="AV13" s="1096"/>
      <c r="AW13" s="1096"/>
      <c r="AY13" s="1096"/>
      <c r="AZ13" s="1096"/>
    </row>
    <row r="14" spans="8:8" ht="11.1" customHeight="1">
      <c r="A14" s="1081" t="s">
        <v>851</v>
      </c>
      <c r="B14" s="1135"/>
      <c r="C14" s="1130"/>
      <c r="D14" s="1086">
        <v>23.0</v>
      </c>
      <c r="E14" s="1086">
        <v>27.0</v>
      </c>
      <c r="F14" s="1086">
        <v>35.0</v>
      </c>
      <c r="G14" s="1086">
        <v>42.5</v>
      </c>
      <c r="H14" s="1086">
        <v>62.3</v>
      </c>
      <c r="I14" s="1086">
        <v>62.3</v>
      </c>
      <c r="J14" s="1086">
        <v>68.6</v>
      </c>
      <c r="K14" s="1086">
        <v>68.6</v>
      </c>
      <c r="L14" s="1086">
        <v>68.6</v>
      </c>
      <c r="M14" s="1086">
        <v>68.6</v>
      </c>
      <c r="N14" s="1086">
        <v>69.9</v>
      </c>
      <c r="O14" s="1086">
        <v>69.9</v>
      </c>
      <c r="P14" s="1086">
        <v>119.6</v>
      </c>
      <c r="Q14" s="1086">
        <v>119.6</v>
      </c>
      <c r="R14" s="1086">
        <v>132.8</v>
      </c>
      <c r="S14" s="1086">
        <v>148.1</v>
      </c>
      <c r="T14" s="1086">
        <v>148.1</v>
      </c>
      <c r="U14" s="1086">
        <v>196.5</v>
      </c>
      <c r="V14" s="1086">
        <v>278.14</v>
      </c>
      <c r="W14" s="1086">
        <v>319.14</v>
      </c>
      <c r="X14" s="1086">
        <v>378.0</v>
      </c>
      <c r="Y14" s="1086">
        <v>407.77</v>
      </c>
      <c r="Z14" s="1086">
        <v>410.92</v>
      </c>
      <c r="AA14" s="1086">
        <v>394.0</v>
      </c>
      <c r="AB14" s="1036">
        <f t="shared" si="0"/>
        <v>-0.04379563596865699</v>
      </c>
      <c r="AC14" s="1036">
        <f t="shared" si="1"/>
        <v>0.13136466325984997</v>
      </c>
      <c r="AD14" s="1036">
        <f t="shared" si="2"/>
        <v>5.373147355156858E-4</v>
      </c>
      <c r="AE14" s="1087"/>
      <c r="AF14" s="1088"/>
      <c r="AG14" s="1087"/>
      <c r="AH14" s="1087"/>
      <c r="AK14" s="1087"/>
      <c r="AL14" s="1087"/>
      <c r="AM14" s="1087"/>
      <c r="AN14" s="1087"/>
      <c r="AO14" s="1087"/>
      <c r="AP14" s="1087"/>
      <c r="AQ14" s="1087"/>
      <c r="AS14" s="1096"/>
      <c r="AT14" s="1096"/>
      <c r="AU14" s="1096"/>
      <c r="AV14" s="1096"/>
      <c r="AW14" s="1096"/>
      <c r="AY14" s="1096"/>
      <c r="AZ14" s="1096"/>
    </row>
    <row r="15" spans="8:8" ht="11.1" customHeight="1">
      <c r="A15" s="1081" t="s">
        <v>868</v>
      </c>
      <c r="B15" s="1135"/>
      <c r="C15" s="1130"/>
      <c r="D15" s="1086">
        <v>0.0</v>
      </c>
      <c r="E15" s="1086">
        <v>0.0</v>
      </c>
      <c r="F15" s="1086">
        <v>0.0</v>
      </c>
      <c r="G15" s="1086">
        <v>0.0</v>
      </c>
      <c r="H15" s="1086">
        <v>0.0</v>
      </c>
      <c r="I15" s="1086">
        <v>0.0</v>
      </c>
      <c r="J15" s="1086">
        <v>0.0</v>
      </c>
      <c r="K15" s="1086">
        <v>0.0</v>
      </c>
      <c r="L15" s="1086">
        <v>0.0</v>
      </c>
      <c r="M15" s="1086">
        <v>0.0</v>
      </c>
      <c r="N15" s="1086">
        <v>0.0</v>
      </c>
      <c r="O15" s="1086">
        <v>14.6</v>
      </c>
      <c r="P15" s="1086">
        <v>30.6</v>
      </c>
      <c r="Q15" s="1086">
        <v>40.6</v>
      </c>
      <c r="R15" s="1086">
        <v>43.6</v>
      </c>
      <c r="S15" s="1086">
        <v>52.6</v>
      </c>
      <c r="T15" s="1086">
        <v>59.4</v>
      </c>
      <c r="U15" s="1086">
        <v>481.3</v>
      </c>
      <c r="V15" s="1086">
        <v>856.766</v>
      </c>
      <c r="W15" s="1086">
        <v>1211.0</v>
      </c>
      <c r="X15" s="1086">
        <v>1511.0</v>
      </c>
      <c r="Y15" s="1086">
        <v>1511.0</v>
      </c>
      <c r="Z15" s="1086">
        <v>1514.0</v>
      </c>
      <c r="AA15" s="1086">
        <v>1514.0</v>
      </c>
      <c r="AB15" s="1036">
        <f t="shared" si="0"/>
        <v>-0.002732240437158029</v>
      </c>
      <c r="AC15" s="1036">
        <f t="shared" si="1"/>
        <v>0.4772038976086199</v>
      </c>
      <c r="AD15" s="1036">
        <f t="shared" si="2"/>
        <v>0.0020647068770831174</v>
      </c>
      <c r="AE15" s="1087"/>
      <c r="AF15" s="1088"/>
      <c r="AG15" s="1087"/>
      <c r="AH15" s="1087"/>
      <c r="AK15" s="1087"/>
      <c r="AL15" s="1087"/>
      <c r="AM15" s="1087"/>
      <c r="AN15" s="1087"/>
      <c r="AO15" s="1087"/>
      <c r="AP15" s="1087"/>
      <c r="AQ15" s="1087"/>
      <c r="AS15" s="1096"/>
      <c r="AT15" s="1096"/>
      <c r="AU15" s="1096"/>
      <c r="AV15" s="1096"/>
      <c r="AW15" s="1096"/>
      <c r="AY15" s="1096"/>
      <c r="AZ15" s="1096"/>
    </row>
    <row r="16" spans="8:8" ht="11.1" customHeight="1">
      <c r="A16" s="1081" t="s">
        <v>215</v>
      </c>
      <c r="B16" s="1135"/>
      <c r="C16" s="1130"/>
      <c r="D16" s="1086">
        <v>6.0</v>
      </c>
      <c r="E16" s="1086">
        <v>6.0</v>
      </c>
      <c r="F16" s="1086">
        <v>7.0</v>
      </c>
      <c r="G16" s="1086">
        <v>11.8</v>
      </c>
      <c r="H16" s="1086">
        <v>20.8</v>
      </c>
      <c r="I16" s="1086">
        <v>24.1</v>
      </c>
      <c r="J16" s="1086">
        <v>32.2</v>
      </c>
      <c r="K16" s="1086">
        <v>74.0</v>
      </c>
      <c r="L16" s="1086">
        <v>65.7</v>
      </c>
      <c r="M16" s="1086">
        <v>75.6</v>
      </c>
      <c r="N16" s="1086">
        <v>80.4999999999999</v>
      </c>
      <c r="O16" s="1086">
        <v>82.9</v>
      </c>
      <c r="P16" s="1086">
        <v>163.9</v>
      </c>
      <c r="Q16" s="1086">
        <v>210.9</v>
      </c>
      <c r="R16" s="1086">
        <v>351.2</v>
      </c>
      <c r="S16" s="1086">
        <v>637.6</v>
      </c>
      <c r="T16" s="1086">
        <v>718.6</v>
      </c>
      <c r="U16" s="1086">
        <v>964.4</v>
      </c>
      <c r="V16" s="1086">
        <f>+V17-SUM(V11:V15)</f>
        <v>1380.0939999999991</v>
      </c>
      <c r="W16" s="1086">
        <f>+W17-SUM(W11:W15)</f>
        <v>1605.8600000000006</v>
      </c>
      <c r="X16" s="1086">
        <f>+X17-SUM(X11:X15)</f>
        <v>1571.7980000000007</v>
      </c>
      <c r="Y16" s="1086">
        <f t="shared" si="3" ref="Y16:AA16">+Y17-SUM(Y11:Y15)</f>
        <v>1813.137999999999</v>
      </c>
      <c r="Z16" s="1086">
        <f t="shared" si="3"/>
        <v>2053.5970000000016</v>
      </c>
      <c r="AA16" s="1086">
        <f t="shared" si="3"/>
        <v>2545.0</v>
      </c>
      <c r="AB16" s="1036">
        <f t="shared" si="0"/>
        <v>0.2359028806954</v>
      </c>
      <c r="AC16" s="1036">
        <f t="shared" si="1"/>
        <v>0.28763753132271996</v>
      </c>
      <c r="AD16" s="1036">
        <f t="shared" si="2"/>
        <v>0.00347072589311528</v>
      </c>
      <c r="AE16" s="1087"/>
      <c r="AF16" s="1088"/>
      <c r="AG16" s="1087"/>
      <c r="AH16" s="1087"/>
      <c r="AK16" s="1087"/>
      <c r="AL16" s="1087"/>
      <c r="AM16" s="1087"/>
      <c r="AN16" s="1087"/>
      <c r="AO16" s="1087"/>
      <c r="AP16" s="1087"/>
      <c r="AQ16" s="1087"/>
      <c r="AS16" s="1096"/>
      <c r="AT16" s="1096"/>
      <c r="AU16" s="1096"/>
      <c r="AV16" s="1096"/>
      <c r="AW16" s="1096"/>
      <c r="AY16" s="1096"/>
      <c r="AZ16" s="1096"/>
    </row>
    <row r="17" spans="8:8" ht="11.1" customHeight="1">
      <c r="A17" s="1131" t="s">
        <v>109</v>
      </c>
      <c r="B17" s="1136"/>
      <c r="C17" s="1132"/>
      <c r="D17" s="1091">
        <v>42.0</v>
      </c>
      <c r="E17" s="1137">
        <v>66.0</v>
      </c>
      <c r="F17" s="1137">
        <v>78.0</v>
      </c>
      <c r="G17" s="1137">
        <v>90.4</v>
      </c>
      <c r="H17" s="1137">
        <v>133.9</v>
      </c>
      <c r="I17" s="1137">
        <v>136.2</v>
      </c>
      <c r="J17" s="1137">
        <v>152.5</v>
      </c>
      <c r="K17" s="1137">
        <v>196.4</v>
      </c>
      <c r="L17" s="1137">
        <v>193.1</v>
      </c>
      <c r="M17" s="1137">
        <v>411.0</v>
      </c>
      <c r="N17" s="1137">
        <v>445.2</v>
      </c>
      <c r="O17" s="1137">
        <v>613.2</v>
      </c>
      <c r="P17" s="1137">
        <v>1106.9</v>
      </c>
      <c r="Q17" s="1137">
        <v>1488.9</v>
      </c>
      <c r="R17" s="1137">
        <v>2197.2</v>
      </c>
      <c r="S17" s="1137">
        <v>3071.3</v>
      </c>
      <c r="T17" s="1137">
        <v>3619.1</v>
      </c>
      <c r="U17" s="1137">
        <v>7481.4</v>
      </c>
      <c r="V17" s="1137">
        <f>9943+1302</f>
        <v>11245.0</v>
      </c>
      <c r="W17" s="1137">
        <f>12947+1544</f>
        <v>14491.0</v>
      </c>
      <c r="X17" s="1137">
        <f>15727+1600</f>
        <v>17327.0</v>
      </c>
      <c r="Y17" s="1137">
        <f>1709+19140</f>
        <v>20849.0</v>
      </c>
      <c r="Z17" s="1137">
        <f>20698+1948</f>
        <v>22646.0</v>
      </c>
      <c r="AA17" s="1137">
        <f>1931+24493</f>
        <v>26424.0</v>
      </c>
      <c r="AB17" s="1092">
        <f t="shared" si="0"/>
        <v>0.1636405227717299</v>
      </c>
      <c r="AC17" s="1092">
        <f t="shared" si="1"/>
        <v>0.3523475281638999</v>
      </c>
      <c r="AD17" s="1092">
        <f t="shared" si="2"/>
        <v>0.03603554459712305</v>
      </c>
      <c r="AE17" s="1087"/>
      <c r="AF17" s="1088"/>
      <c r="AG17" s="1087"/>
      <c r="AH17" s="1087"/>
      <c r="AK17" s="1087"/>
      <c r="AL17" s="1087"/>
      <c r="AM17" s="1087"/>
      <c r="AN17" s="1087"/>
      <c r="AO17" s="1087"/>
      <c r="AP17" s="1087"/>
      <c r="AQ17" s="1087"/>
      <c r="AS17" s="1096"/>
      <c r="AT17" s="1096"/>
      <c r="AU17" s="1096"/>
      <c r="AV17" s="1096"/>
      <c r="AW17" s="1096"/>
      <c r="AY17" s="1096"/>
      <c r="AZ17" s="1096"/>
    </row>
    <row r="18" spans="8:8" ht="11.1" customHeight="1">
      <c r="A18" s="1033"/>
      <c r="B18" s="1133"/>
      <c r="C18" s="1134"/>
      <c r="D18" s="1094"/>
      <c r="E18" s="1094"/>
      <c r="F18" s="1094"/>
      <c r="G18" s="1094"/>
      <c r="H18" s="1094"/>
      <c r="I18" s="1094"/>
      <c r="J18" s="1094"/>
      <c r="K18" s="1094"/>
      <c r="L18" s="1094"/>
      <c r="M18" s="1094"/>
      <c r="N18" s="1094"/>
      <c r="O18" s="1094"/>
      <c r="P18" s="1094"/>
      <c r="Q18" s="1094"/>
      <c r="R18" s="1094"/>
      <c r="S18" s="1094"/>
      <c r="T18" s="1094"/>
      <c r="U18" s="1094"/>
      <c r="V18" s="1094"/>
      <c r="W18" s="1094"/>
      <c r="X18" s="1094"/>
      <c r="Y18" s="1094"/>
      <c r="Z18" s="1094"/>
      <c r="AA18" s="1094"/>
      <c r="AB18" s="1036"/>
      <c r="AC18" s="1036"/>
      <c r="AD18" s="1036"/>
      <c r="AE18" s="1087"/>
      <c r="AF18" s="1088"/>
      <c r="AG18" s="1087"/>
      <c r="AH18" s="1087"/>
      <c r="AK18" s="1087"/>
      <c r="AL18" s="1087"/>
      <c r="AM18" s="1087"/>
      <c r="AN18" s="1087"/>
      <c r="AO18" s="1087"/>
      <c r="AP18" s="1087"/>
      <c r="AQ18" s="1087"/>
      <c r="AS18" s="1096"/>
      <c r="AT18" s="1096"/>
      <c r="AU18" s="1096"/>
      <c r="AV18" s="1096"/>
      <c r="AW18" s="1096"/>
      <c r="AY18" s="1096"/>
      <c r="AZ18" s="1096"/>
    </row>
    <row r="19" spans="8:8" ht="11.1" customHeight="1">
      <c r="A19" s="1033" t="s">
        <v>110</v>
      </c>
      <c r="B19" s="1135"/>
      <c r="C19" s="1130"/>
      <c r="D19" s="1086">
        <v>20.0</v>
      </c>
      <c r="E19" s="1086">
        <v>30.0</v>
      </c>
      <c r="F19" s="1086">
        <v>42.0</v>
      </c>
      <c r="G19" s="1086">
        <v>50.0</v>
      </c>
      <c r="H19" s="1086">
        <v>67.0</v>
      </c>
      <c r="I19" s="1086">
        <v>109.0</v>
      </c>
      <c r="J19" s="1086">
        <v>322.0</v>
      </c>
      <c r="K19" s="1086">
        <v>581.0</v>
      </c>
      <c r="L19" s="1086">
        <v>825.219</v>
      </c>
      <c r="M19" s="1086">
        <v>968.269</v>
      </c>
      <c r="N19" s="1086">
        <v>991.159</v>
      </c>
      <c r="O19" s="1086">
        <v>991.974</v>
      </c>
      <c r="P19" s="1086">
        <v>1000.985</v>
      </c>
      <c r="Q19" s="1086">
        <v>1015.828</v>
      </c>
      <c r="R19" s="1086">
        <v>1105.966</v>
      </c>
      <c r="S19" s="1086">
        <v>1337.15</v>
      </c>
      <c r="T19" s="1086">
        <v>1674.538</v>
      </c>
      <c r="U19" s="1086">
        <v>2110.275</v>
      </c>
      <c r="V19" s="1086">
        <v>2488.726</v>
      </c>
      <c r="W19" s="1086">
        <v>2729.996</v>
      </c>
      <c r="X19" s="1086">
        <v>2886.698</v>
      </c>
      <c r="Y19" s="1086">
        <v>3132.713</v>
      </c>
      <c r="Z19" s="1086">
        <v>3224.0</v>
      </c>
      <c r="AA19" s="1086">
        <v>3224.0</v>
      </c>
      <c r="AB19" s="1036">
        <f t="shared" si="0"/>
        <v>-0.002732240437158029</v>
      </c>
      <c r="AC19" s="1036">
        <f t="shared" si="1"/>
        <v>0.12407877208704998</v>
      </c>
      <c r="AD19" s="1036">
        <f t="shared" si="2"/>
        <v>0.004396707378940536</v>
      </c>
      <c r="AE19" s="1087"/>
      <c r="AF19" s="1088"/>
      <c r="AG19" s="1087"/>
      <c r="AH19" s="1087"/>
      <c r="AK19" s="1087"/>
      <c r="AL19" s="1087"/>
      <c r="AM19" s="1087"/>
      <c r="AN19" s="1087"/>
      <c r="AO19" s="1087"/>
      <c r="AP19" s="1087"/>
      <c r="AQ19" s="1087"/>
      <c r="AS19" s="1096"/>
      <c r="AT19" s="1096"/>
      <c r="AU19" s="1096"/>
      <c r="AV19" s="1096"/>
      <c r="AW19" s="1096"/>
      <c r="AY19" s="1096"/>
      <c r="AZ19" s="1096"/>
    </row>
    <row r="20" spans="8:8" ht="11.1" customHeight="1">
      <c r="A20" s="1033" t="s">
        <v>111</v>
      </c>
      <c r="B20" s="1135"/>
      <c r="C20" s="1130"/>
      <c r="D20" s="1086">
        <v>9.0</v>
      </c>
      <c r="E20" s="1086">
        <v>10.0</v>
      </c>
      <c r="F20" s="1086">
        <v>11.0</v>
      </c>
      <c r="G20" s="1086">
        <v>14.0</v>
      </c>
      <c r="H20" s="1086">
        <v>26.0</v>
      </c>
      <c r="I20" s="1086">
        <v>31.0</v>
      </c>
      <c r="J20" s="1086">
        <v>67.0</v>
      </c>
      <c r="K20" s="1086">
        <v>96.0</v>
      </c>
      <c r="L20" s="1086">
        <v>167.0</v>
      </c>
      <c r="M20" s="1086">
        <v>212.0</v>
      </c>
      <c r="N20" s="1086">
        <v>276.0</v>
      </c>
      <c r="O20" s="1086">
        <v>324.0</v>
      </c>
      <c r="P20" s="1086">
        <v>608.0</v>
      </c>
      <c r="Q20" s="1086">
        <v>912.0</v>
      </c>
      <c r="R20" s="1086">
        <v>1069.0</v>
      </c>
      <c r="S20" s="1086">
        <v>1370.0</v>
      </c>
      <c r="T20" s="1086">
        <v>1780.0</v>
      </c>
      <c r="U20" s="1086">
        <v>1944.0</v>
      </c>
      <c r="V20" s="1086">
        <v>2176.0</v>
      </c>
      <c r="W20" s="1086">
        <v>2370.0</v>
      </c>
      <c r="X20" s="1086">
        <v>2788.0</v>
      </c>
      <c r="Y20" s="1086">
        <v>3268.0</v>
      </c>
      <c r="Z20" s="1086">
        <v>3863.0</v>
      </c>
      <c r="AA20" s="1086">
        <v>4692.0</v>
      </c>
      <c r="AB20" s="1036">
        <f t="shared" si="0"/>
        <v>0.21128147239679995</v>
      </c>
      <c r="AC20" s="1036">
        <f t="shared" si="1"/>
        <v>0.20310106957162</v>
      </c>
      <c r="AD20" s="1036">
        <f t="shared" si="2"/>
        <v>0.006398682078780704</v>
      </c>
      <c r="AE20" s="1087"/>
      <c r="AF20" s="1088"/>
      <c r="AG20" s="1087"/>
      <c r="AH20" s="1087"/>
      <c r="AK20" s="1087"/>
      <c r="AL20" s="1087"/>
      <c r="AM20" s="1087"/>
      <c r="AN20" s="1087"/>
      <c r="AO20" s="1087"/>
      <c r="AP20" s="1087"/>
      <c r="AQ20" s="1087"/>
      <c r="AS20" s="1096"/>
      <c r="AT20" s="1096"/>
      <c r="AU20" s="1096"/>
      <c r="AV20" s="1096"/>
      <c r="AW20" s="1096"/>
      <c r="AY20" s="1096"/>
      <c r="AZ20" s="1096"/>
    </row>
    <row r="21" spans="8:8" ht="11.1" customHeight="1">
      <c r="A21" s="1033" t="s">
        <v>112</v>
      </c>
      <c r="B21" s="1135"/>
      <c r="C21" s="1130"/>
      <c r="D21" s="1086">
        <v>0.0</v>
      </c>
      <c r="E21" s="1086">
        <v>0.0</v>
      </c>
      <c r="F21" s="1086">
        <v>0.0</v>
      </c>
      <c r="G21" s="1086">
        <v>0.0</v>
      </c>
      <c r="H21" s="1086">
        <v>0.0</v>
      </c>
      <c r="I21" s="1086">
        <v>0.0</v>
      </c>
      <c r="J21" s="1086">
        <v>0.0</v>
      </c>
      <c r="K21" s="1086">
        <v>1.0</v>
      </c>
      <c r="L21" s="1086">
        <v>8.0</v>
      </c>
      <c r="M21" s="1086">
        <v>27.0</v>
      </c>
      <c r="N21" s="1086">
        <v>30.0</v>
      </c>
      <c r="O21" s="1086">
        <v>114.0</v>
      </c>
      <c r="P21" s="1086">
        <v>333.0</v>
      </c>
      <c r="Q21" s="1086">
        <v>488.0</v>
      </c>
      <c r="R21" s="1086">
        <v>541.0</v>
      </c>
      <c r="S21" s="1086">
        <v>677.0</v>
      </c>
      <c r="T21" s="1086">
        <v>683.0</v>
      </c>
      <c r="U21" s="1086">
        <v>699.0</v>
      </c>
      <c r="V21" s="1086">
        <v>699.0</v>
      </c>
      <c r="W21" s="1086">
        <v>699.0</v>
      </c>
      <c r="X21" s="1086">
        <v>698.39</v>
      </c>
      <c r="Y21" s="1086">
        <v>698.92</v>
      </c>
      <c r="Z21" s="1086">
        <v>703.0</v>
      </c>
      <c r="AA21" s="1086">
        <v>703.0</v>
      </c>
      <c r="AB21" s="1036">
        <f t="shared" si="0"/>
        <v>-0.002732240437158029</v>
      </c>
      <c r="AC21" s="1036">
        <f t="shared" si="1"/>
        <v>0.07758393748846992</v>
      </c>
      <c r="AD21" s="1036">
        <f t="shared" si="2"/>
        <v>9.587113174302718E-4</v>
      </c>
      <c r="AE21" s="1087"/>
      <c r="AF21" s="1088"/>
      <c r="AG21" s="1087"/>
      <c r="AH21" s="1087"/>
      <c r="AK21" s="1087"/>
      <c r="AL21" s="1087"/>
      <c r="AM21" s="1087"/>
      <c r="AN21" s="1087"/>
      <c r="AO21" s="1087"/>
      <c r="AP21" s="1087"/>
      <c r="AQ21" s="1087"/>
      <c r="AS21" s="1096"/>
      <c r="AT21" s="1096"/>
      <c r="AU21" s="1096"/>
      <c r="AV21" s="1096"/>
      <c r="AW21" s="1096"/>
      <c r="AY21" s="1096"/>
      <c r="AZ21" s="1096"/>
    </row>
    <row r="22" spans="8:8" ht="11.1" customHeight="1">
      <c r="A22" s="1033" t="s">
        <v>117</v>
      </c>
      <c r="B22" s="1135"/>
      <c r="C22" s="1130"/>
      <c r="D22" s="1086">
        <v>1116.0</v>
      </c>
      <c r="E22" s="1086">
        <v>1420.0</v>
      </c>
      <c r="F22" s="1086">
        <v>1738.0</v>
      </c>
      <c r="G22" s="1086">
        <v>2390.0</v>
      </c>
      <c r="H22" s="1086">
        <v>2497.2</v>
      </c>
      <c r="I22" s="1086">
        <v>2894.5</v>
      </c>
      <c r="J22" s="1086">
        <v>3119.9</v>
      </c>
      <c r="K22" s="1086">
        <v>3123.7</v>
      </c>
      <c r="L22" s="1086">
        <v>3127.8</v>
      </c>
      <c r="M22" s="1086">
        <v>3135.7</v>
      </c>
      <c r="N22" s="1086">
        <v>3124.2</v>
      </c>
      <c r="O22" s="1086">
        <v>3162.9</v>
      </c>
      <c r="P22" s="1086">
        <v>3482.1</v>
      </c>
      <c r="Q22" s="1086">
        <v>3801.8</v>
      </c>
      <c r="R22" s="1086">
        <v>3952.0</v>
      </c>
      <c r="S22" s="1086">
        <v>4161.9</v>
      </c>
      <c r="T22" s="1086">
        <v>4819.1</v>
      </c>
      <c r="U22" s="1086">
        <v>4886.6</v>
      </c>
      <c r="V22" s="1086">
        <v>5076.976</v>
      </c>
      <c r="W22" s="1086">
        <v>5245.0</v>
      </c>
      <c r="X22" s="1086">
        <v>5489.0</v>
      </c>
      <c r="Y22" s="1086">
        <v>6115.0</v>
      </c>
      <c r="Z22" s="1086">
        <v>6103.0</v>
      </c>
      <c r="AA22" s="1086">
        <v>6235.0</v>
      </c>
      <c r="AB22" s="1036">
        <f t="shared" si="0"/>
        <v>0.01883737192763002</v>
      </c>
      <c r="AC22" s="1036">
        <f t="shared" si="1"/>
        <v>0.05771877433983996</v>
      </c>
      <c r="AD22" s="1036">
        <f t="shared" si="2"/>
        <v>0.00850293750238655</v>
      </c>
      <c r="AE22" s="1087"/>
      <c r="AF22" s="1088"/>
      <c r="AG22" s="1087"/>
      <c r="AH22" s="1087"/>
      <c r="AK22" s="1087"/>
      <c r="AL22" s="1087"/>
      <c r="AM22" s="1087"/>
      <c r="AN22" s="1087"/>
      <c r="AO22" s="1087"/>
      <c r="AP22" s="1087"/>
      <c r="AQ22" s="1087"/>
      <c r="AS22" s="1096"/>
      <c r="AT22" s="1096"/>
      <c r="AU22" s="1096"/>
      <c r="AV22" s="1096"/>
      <c r="AW22" s="1096"/>
      <c r="AY22" s="1096"/>
      <c r="AZ22" s="1096"/>
    </row>
    <row r="23" spans="8:8" ht="11.1" customHeight="1">
      <c r="A23" s="1033" t="s">
        <v>119</v>
      </c>
      <c r="B23" s="1135"/>
      <c r="C23" s="1130"/>
      <c r="D23" s="1086">
        <v>12.0</v>
      </c>
      <c r="E23" s="1086">
        <v>18.0</v>
      </c>
      <c r="F23" s="1086">
        <v>39.0</v>
      </c>
      <c r="G23" s="1086">
        <v>38.0</v>
      </c>
      <c r="H23" s="1086">
        <v>39.0</v>
      </c>
      <c r="I23" s="1086">
        <v>43.0</v>
      </c>
      <c r="J23" s="1086">
        <v>52.0</v>
      </c>
      <c r="K23" s="1086">
        <v>82.0</v>
      </c>
      <c r="L23" s="1086">
        <v>82.0</v>
      </c>
      <c r="M23" s="1086">
        <v>86.0</v>
      </c>
      <c r="N23" s="1086">
        <v>110.0</v>
      </c>
      <c r="O23" s="1086">
        <v>143.0</v>
      </c>
      <c r="P23" s="1086">
        <v>147.0</v>
      </c>
      <c r="Q23" s="1086">
        <v>197.0</v>
      </c>
      <c r="R23" s="1086">
        <v>199.0</v>
      </c>
      <c r="S23" s="1086">
        <v>257.0</v>
      </c>
      <c r="T23" s="1086">
        <v>447.0</v>
      </c>
      <c r="U23" s="1086">
        <v>627.0</v>
      </c>
      <c r="V23" s="1086">
        <v>1005.0</v>
      </c>
      <c r="W23" s="1086">
        <v>1565.0</v>
      </c>
      <c r="X23" s="1086">
        <v>2044.0</v>
      </c>
      <c r="Y23" s="1086">
        <v>2041.0</v>
      </c>
      <c r="Z23" s="1086">
        <v>2281.55</v>
      </c>
      <c r="AA23" s="1086">
        <v>2474.0</v>
      </c>
      <c r="AB23" s="1036">
        <f t="shared" si="0"/>
        <v>0.08138784473645999</v>
      </c>
      <c r="AC23" s="1036">
        <f t="shared" si="1"/>
        <v>0.31550125153743</v>
      </c>
      <c r="AD23" s="1036">
        <f t="shared" si="2"/>
        <v>0.0033739001412837733</v>
      </c>
      <c r="AE23" s="1087"/>
      <c r="AF23" s="1088"/>
      <c r="AG23" s="1087"/>
      <c r="AH23" s="1087"/>
      <c r="AK23" s="1087"/>
      <c r="AL23" s="1087"/>
      <c r="AM23" s="1087"/>
      <c r="AN23" s="1087"/>
      <c r="AO23" s="1087"/>
      <c r="AP23" s="1087"/>
      <c r="AQ23" s="1087"/>
      <c r="AS23" s="1096"/>
      <c r="AT23" s="1096"/>
      <c r="AU23" s="1096"/>
      <c r="AV23" s="1096"/>
      <c r="AW23" s="1096"/>
      <c r="AY23" s="1096"/>
      <c r="AZ23" s="1096"/>
    </row>
    <row r="24" spans="8:8" ht="11.1" customHeight="1">
      <c r="A24" s="1033" t="s">
        <v>120</v>
      </c>
      <c r="B24" s="1135"/>
      <c r="C24" s="1130"/>
      <c r="D24" s="1086">
        <v>13.0</v>
      </c>
      <c r="E24" s="1086">
        <v>21.0</v>
      </c>
      <c r="F24" s="1086">
        <v>25.0</v>
      </c>
      <c r="G24" s="1086">
        <v>38.0</v>
      </c>
      <c r="H24" s="1086">
        <v>66.0</v>
      </c>
      <c r="I24" s="1086">
        <v>138.0</v>
      </c>
      <c r="J24" s="1086">
        <v>218.0</v>
      </c>
      <c r="K24" s="1086">
        <v>358.0</v>
      </c>
      <c r="L24" s="1086">
        <v>690.0</v>
      </c>
      <c r="M24" s="1086">
        <v>1412.0</v>
      </c>
      <c r="N24" s="1086">
        <v>2223.0</v>
      </c>
      <c r="O24" s="1086">
        <v>3403.0</v>
      </c>
      <c r="P24" s="1086">
        <v>4582.0</v>
      </c>
      <c r="Q24" s="1086">
        <v>5912.0</v>
      </c>
      <c r="R24" s="1086">
        <v>6758.016</v>
      </c>
      <c r="S24" s="1086">
        <v>7607.496</v>
      </c>
      <c r="T24" s="1086">
        <v>8155.961</v>
      </c>
      <c r="U24" s="1086">
        <v>9201.425</v>
      </c>
      <c r="V24" s="1086">
        <v>10298.18</v>
      </c>
      <c r="W24" s="1086">
        <v>11566.564</v>
      </c>
      <c r="X24" s="1086">
        <v>13499.357</v>
      </c>
      <c r="Y24" s="1086">
        <v>14900.146</v>
      </c>
      <c r="Z24" s="1086">
        <v>16427.0</v>
      </c>
      <c r="AA24" s="1086">
        <v>17382.0</v>
      </c>
      <c r="AB24" s="1036">
        <f t="shared" si="0"/>
        <v>0.0552449136617299</v>
      </c>
      <c r="AC24" s="1036">
        <f t="shared" si="1"/>
        <v>0.13618831164336997</v>
      </c>
      <c r="AD24" s="1036">
        <f t="shared" si="2"/>
        <v>0.023704580539933122</v>
      </c>
      <c r="AE24" s="1087"/>
      <c r="AF24" s="1088"/>
      <c r="AG24" s="1087"/>
      <c r="AH24" s="1087"/>
      <c r="AK24" s="1087"/>
      <c r="AL24" s="1087"/>
      <c r="AM24" s="1087"/>
      <c r="AN24" s="1087"/>
      <c r="AO24" s="1087"/>
      <c r="AP24" s="1087"/>
      <c r="AQ24" s="1087"/>
      <c r="AS24" s="1096"/>
      <c r="AT24" s="1096"/>
      <c r="AU24" s="1096"/>
      <c r="AV24" s="1096"/>
      <c r="AW24" s="1096"/>
      <c r="AY24" s="1096"/>
      <c r="AZ24" s="1096"/>
    </row>
    <row r="25" spans="8:8" ht="11.1" customHeight="1">
      <c r="A25" s="1033" t="s">
        <v>121</v>
      </c>
      <c r="B25" s="1135"/>
      <c r="C25" s="1130"/>
      <c r="D25" s="1086">
        <v>2089.0</v>
      </c>
      <c r="E25" s="1086">
        <v>2877.0</v>
      </c>
      <c r="F25" s="1086">
        <v>4435.0</v>
      </c>
      <c r="G25" s="1086">
        <v>6095.0</v>
      </c>
      <c r="H25" s="1086">
        <v>8754.0</v>
      </c>
      <c r="I25" s="1086">
        <v>12001.0</v>
      </c>
      <c r="J25" s="1086">
        <v>14381.0</v>
      </c>
      <c r="K25" s="1086">
        <v>16419.0</v>
      </c>
      <c r="L25" s="1086">
        <v>18248.0</v>
      </c>
      <c r="M25" s="1086">
        <v>20474.0</v>
      </c>
      <c r="N25" s="1086">
        <v>22116.0</v>
      </c>
      <c r="O25" s="1086">
        <v>22794.0</v>
      </c>
      <c r="P25" s="1086">
        <v>25732.0</v>
      </c>
      <c r="Q25" s="1086">
        <v>26903.0</v>
      </c>
      <c r="R25" s="1086">
        <v>28712.0</v>
      </c>
      <c r="S25" s="1086">
        <v>30979.0</v>
      </c>
      <c r="T25" s="1086">
        <v>33477.0</v>
      </c>
      <c r="U25" s="1086">
        <v>38614.0</v>
      </c>
      <c r="V25" s="1086">
        <v>44580.0</v>
      </c>
      <c r="W25" s="1086">
        <v>49435.0</v>
      </c>
      <c r="X25" s="1086">
        <v>55580.0</v>
      </c>
      <c r="Y25" s="1086">
        <v>58721.0</v>
      </c>
      <c r="Z25" s="1086">
        <v>60721.0</v>
      </c>
      <c r="AA25" s="1086">
        <v>62184.0</v>
      </c>
      <c r="AB25" s="1036">
        <f t="shared" si="0"/>
        <v>0.021295735588279907</v>
      </c>
      <c r="AC25" s="1036">
        <f t="shared" si="1"/>
        <v>0.08964878077434002</v>
      </c>
      <c r="AD25" s="1036">
        <f t="shared" si="2"/>
        <v>0.08480299368859748</v>
      </c>
      <c r="AE25" s="1087"/>
      <c r="AF25" s="1088"/>
      <c r="AG25" s="1087"/>
      <c r="AH25" s="1087"/>
      <c r="AK25" s="1087"/>
      <c r="AL25" s="1087"/>
      <c r="AM25" s="1087"/>
      <c r="AN25" s="1087"/>
      <c r="AO25" s="1087"/>
      <c r="AP25" s="1087"/>
      <c r="AQ25" s="1087"/>
      <c r="AS25" s="1096"/>
      <c r="AT25" s="1096"/>
      <c r="AU25" s="1096"/>
      <c r="AV25" s="1096"/>
      <c r="AW25" s="1096"/>
      <c r="AY25" s="1096"/>
      <c r="AZ25" s="1096"/>
    </row>
    <row r="26" spans="8:8" ht="11.1" customHeight="1">
      <c r="A26" s="1033" t="s">
        <v>122</v>
      </c>
      <c r="B26" s="1135"/>
      <c r="C26" s="1130"/>
      <c r="D26" s="1086">
        <v>29.0</v>
      </c>
      <c r="E26" s="1086">
        <v>38.1</v>
      </c>
      <c r="F26" s="1086">
        <v>105.8</v>
      </c>
      <c r="G26" s="1086">
        <v>226.0</v>
      </c>
      <c r="H26" s="1086">
        <v>270.0</v>
      </c>
      <c r="I26" s="1086">
        <v>287.0</v>
      </c>
      <c r="J26" s="1086">
        <v>371.0</v>
      </c>
      <c r="K26" s="1086">
        <v>470.0</v>
      </c>
      <c r="L26" s="1086">
        <v>491.0</v>
      </c>
      <c r="M26" s="1086">
        <v>749.0</v>
      </c>
      <c r="N26" s="1086">
        <v>846.0</v>
      </c>
      <c r="O26" s="1086">
        <v>1022.0</v>
      </c>
      <c r="P26" s="1086">
        <v>1171.0</v>
      </c>
      <c r="Q26" s="1086">
        <v>1298.0</v>
      </c>
      <c r="R26" s="1086">
        <v>1640.0</v>
      </c>
      <c r="S26" s="1086">
        <v>1753.0</v>
      </c>
      <c r="T26" s="1086">
        <v>1809.0</v>
      </c>
      <c r="U26" s="1086">
        <v>1978.0</v>
      </c>
      <c r="V26" s="1086">
        <v>2091.0</v>
      </c>
      <c r="W26" s="1086">
        <v>2370.0</v>
      </c>
      <c r="X26" s="1086">
        <v>2624.0</v>
      </c>
      <c r="Y26" s="1086">
        <v>2877.495</v>
      </c>
      <c r="Z26" s="1086">
        <v>3589.0</v>
      </c>
      <c r="AA26" s="1086">
        <v>4113.0</v>
      </c>
      <c r="AB26" s="1036">
        <f t="shared" si="0"/>
        <v>0.1428705196661899</v>
      </c>
      <c r="AC26" s="1036">
        <f t="shared" si="1"/>
        <v>0.11851459742281989</v>
      </c>
      <c r="AD26" s="1036">
        <f t="shared" si="2"/>
        <v>0.005609074891309684</v>
      </c>
      <c r="AE26" s="1087"/>
      <c r="AF26" s="1088"/>
      <c r="AG26" s="1087"/>
      <c r="AH26" s="1087"/>
      <c r="AK26" s="1087"/>
      <c r="AL26" s="1087"/>
      <c r="AM26" s="1087"/>
      <c r="AN26" s="1087"/>
      <c r="AO26" s="1087"/>
      <c r="AP26" s="1087"/>
      <c r="AQ26" s="1087"/>
      <c r="AS26" s="1096"/>
      <c r="AT26" s="1096"/>
      <c r="AU26" s="1096"/>
      <c r="AV26" s="1096"/>
      <c r="AW26" s="1096"/>
      <c r="AY26" s="1096"/>
      <c r="AZ26" s="1096"/>
    </row>
    <row r="27" spans="8:8" ht="11.1" customHeight="1">
      <c r="A27" s="1033" t="s">
        <v>125</v>
      </c>
      <c r="B27" s="1135"/>
      <c r="C27" s="1130"/>
      <c r="D27" s="1086">
        <v>53.0</v>
      </c>
      <c r="E27" s="1086">
        <v>64.0</v>
      </c>
      <c r="F27" s="1086">
        <v>74.0</v>
      </c>
      <c r="G27" s="1086">
        <v>116.5</v>
      </c>
      <c r="H27" s="1086">
        <v>122.9</v>
      </c>
      <c r="I27" s="1086">
        <v>134.8</v>
      </c>
      <c r="J27" s="1086">
        <v>210.3</v>
      </c>
      <c r="K27" s="1086">
        <v>336.4</v>
      </c>
      <c r="L27" s="1086">
        <v>493.3</v>
      </c>
      <c r="M27" s="1086">
        <v>676.5</v>
      </c>
      <c r="N27" s="1086">
        <v>740.5</v>
      </c>
      <c r="O27" s="1086">
        <v>942.3</v>
      </c>
      <c r="P27" s="1086">
        <v>1251.3</v>
      </c>
      <c r="Q27" s="1086">
        <v>1390.4</v>
      </c>
      <c r="R27" s="1086">
        <v>1584.6</v>
      </c>
      <c r="S27" s="1086">
        <v>1704.4</v>
      </c>
      <c r="T27" s="1086">
        <v>2008.2</v>
      </c>
      <c r="U27" s="1086">
        <v>2283.3</v>
      </c>
      <c r="V27" s="1086">
        <v>2451.151</v>
      </c>
      <c r="W27" s="1086">
        <v>2785.951</v>
      </c>
      <c r="X27" s="1086">
        <v>3317.951</v>
      </c>
      <c r="Y27" s="1086">
        <v>3676.134</v>
      </c>
      <c r="Z27" s="1086">
        <v>4160.0</v>
      </c>
      <c r="AA27" s="1086">
        <v>4300.0</v>
      </c>
      <c r="AB27" s="1036">
        <f t="shared" si="0"/>
        <v>0.030829655317359927</v>
      </c>
      <c r="AC27" s="1036">
        <f t="shared" si="1"/>
        <v>0.12764705131012</v>
      </c>
      <c r="AD27" s="1036">
        <f t="shared" si="2"/>
        <v>0.005864094829232103</v>
      </c>
      <c r="AE27" s="1087"/>
      <c r="AF27" s="1088"/>
      <c r="AG27" s="1087"/>
      <c r="AH27" s="1087"/>
      <c r="AK27" s="1087"/>
      <c r="AL27" s="1087"/>
      <c r="AM27" s="1087"/>
      <c r="AN27" s="1087"/>
      <c r="AO27" s="1087"/>
      <c r="AP27" s="1087"/>
      <c r="AQ27" s="1087"/>
      <c r="AS27" s="1096"/>
      <c r="AT27" s="1096"/>
      <c r="AU27" s="1096"/>
      <c r="AV27" s="1096"/>
      <c r="AW27" s="1096"/>
      <c r="AY27" s="1096"/>
      <c r="AZ27" s="1096"/>
    </row>
    <row r="28" spans="8:8" ht="11.1" customHeight="1">
      <c r="A28" s="1033" t="s">
        <v>126</v>
      </c>
      <c r="B28" s="1135"/>
      <c r="C28" s="1130"/>
      <c r="D28" s="1086">
        <v>103.0</v>
      </c>
      <c r="E28" s="1086">
        <v>197.0</v>
      </c>
      <c r="F28" s="1086">
        <v>277.0</v>
      </c>
      <c r="G28" s="1086">
        <v>363.0</v>
      </c>
      <c r="H28" s="1086">
        <v>664.0</v>
      </c>
      <c r="I28" s="1086">
        <v>780.0</v>
      </c>
      <c r="J28" s="1086">
        <v>874.0</v>
      </c>
      <c r="K28" s="1086">
        <v>1127.0</v>
      </c>
      <c r="L28" s="1086">
        <v>1635.0</v>
      </c>
      <c r="M28" s="1086">
        <v>1902.0</v>
      </c>
      <c r="N28" s="1086">
        <v>2702.0</v>
      </c>
      <c r="O28" s="1086">
        <v>3525.0</v>
      </c>
      <c r="P28" s="1086">
        <v>4879.0</v>
      </c>
      <c r="Q28" s="1086">
        <v>5794.0</v>
      </c>
      <c r="R28" s="1086">
        <v>6918.0</v>
      </c>
      <c r="S28" s="1086">
        <v>8102.0</v>
      </c>
      <c r="T28" s="1086">
        <v>8542.0</v>
      </c>
      <c r="U28" s="1086">
        <v>8683.0</v>
      </c>
      <c r="V28" s="1086">
        <v>9137.0</v>
      </c>
      <c r="W28" s="1086">
        <v>9384.0</v>
      </c>
      <c r="X28" s="1086">
        <v>9736.578</v>
      </c>
      <c r="Y28" s="1086">
        <v>10230.246</v>
      </c>
      <c r="Z28" s="1086">
        <v>10679.0</v>
      </c>
      <c r="AA28" s="1086">
        <v>10839.0</v>
      </c>
      <c r="AB28" s="1036">
        <f t="shared" si="0"/>
        <v>0.012209499569399984</v>
      </c>
      <c r="AC28" s="1036">
        <f t="shared" si="1"/>
        <v>0.08148369664513</v>
      </c>
      <c r="AD28" s="1036">
        <f t="shared" si="2"/>
        <v>0.014781610198615527</v>
      </c>
      <c r="AE28" s="1087"/>
      <c r="AF28" s="1088"/>
      <c r="AG28" s="1087"/>
      <c r="AH28" s="1087"/>
      <c r="AK28" s="1087"/>
      <c r="AL28" s="1087"/>
      <c r="AM28" s="1087"/>
      <c r="AN28" s="1087"/>
      <c r="AO28" s="1087"/>
      <c r="AP28" s="1087"/>
      <c r="AQ28" s="1087"/>
      <c r="AS28" s="1096"/>
      <c r="AT28" s="1096"/>
      <c r="AU28" s="1096"/>
      <c r="AV28" s="1096"/>
      <c r="AW28" s="1096"/>
      <c r="AY28" s="1096"/>
      <c r="AZ28" s="1096"/>
    </row>
    <row r="29" spans="8:8" ht="11.1" customHeight="1">
      <c r="A29" s="1033" t="s">
        <v>130</v>
      </c>
      <c r="B29" s="1135"/>
      <c r="C29" s="1130"/>
      <c r="D29" s="1086">
        <v>329.0</v>
      </c>
      <c r="E29" s="1086">
        <v>379.0</v>
      </c>
      <c r="F29" s="1086">
        <v>433.0</v>
      </c>
      <c r="G29" s="1086">
        <v>447.0</v>
      </c>
      <c r="H29" s="1086">
        <v>486.0</v>
      </c>
      <c r="I29" s="1086">
        <v>672.0</v>
      </c>
      <c r="J29" s="1086">
        <v>905.0</v>
      </c>
      <c r="K29" s="1086">
        <v>1075.0</v>
      </c>
      <c r="L29" s="1086">
        <v>1224.0</v>
      </c>
      <c r="M29" s="1086">
        <v>1561.0</v>
      </c>
      <c r="N29" s="1086">
        <v>1749.0</v>
      </c>
      <c r="O29" s="1086">
        <v>2149.0</v>
      </c>
      <c r="P29" s="1086">
        <v>2222.0</v>
      </c>
      <c r="Q29" s="1086">
        <v>2237.0</v>
      </c>
      <c r="R29" s="1086">
        <v>2316.0</v>
      </c>
      <c r="S29" s="1086">
        <v>2433.0</v>
      </c>
      <c r="T29" s="1086">
        <v>2713.0</v>
      </c>
      <c r="U29" s="1086">
        <v>2865.0</v>
      </c>
      <c r="V29" s="1086">
        <v>3391.0</v>
      </c>
      <c r="W29" s="1086">
        <v>4257.0</v>
      </c>
      <c r="X29" s="1086">
        <v>4202.0</v>
      </c>
      <c r="Y29" s="1086">
        <v>4393.0</v>
      </c>
      <c r="Z29" s="1086">
        <v>4484.0</v>
      </c>
      <c r="AA29" s="1086">
        <v>6600.0</v>
      </c>
      <c r="AB29" s="1036">
        <f t="shared" si="0"/>
        <v>0.4678785042628799</v>
      </c>
      <c r="AC29" s="1036">
        <f t="shared" si="1"/>
        <v>0.07273426985615994</v>
      </c>
      <c r="AD29" s="1036">
        <f t="shared" si="2"/>
        <v>0.009000703691379508</v>
      </c>
      <c r="AE29" s="1087"/>
      <c r="AF29" s="1088"/>
      <c r="AG29" s="1087"/>
      <c r="AH29" s="1087"/>
      <c r="AK29" s="1087"/>
      <c r="AL29" s="1087"/>
      <c r="AM29" s="1087"/>
      <c r="AN29" s="1087"/>
      <c r="AO29" s="1087"/>
      <c r="AP29" s="1087"/>
      <c r="AQ29" s="1087"/>
      <c r="AS29" s="1096"/>
      <c r="AT29" s="1096"/>
      <c r="AU29" s="1096"/>
      <c r="AV29" s="1096"/>
      <c r="AW29" s="1096"/>
      <c r="AY29" s="1096"/>
      <c r="AZ29" s="1096"/>
    </row>
    <row r="30" spans="8:8" ht="11.1" customHeight="1">
      <c r="A30" s="1033" t="s">
        <v>132</v>
      </c>
      <c r="B30" s="1135"/>
      <c r="C30" s="1130"/>
      <c r="D30" s="1086">
        <v>5.0</v>
      </c>
      <c r="E30" s="1086">
        <v>8.0</v>
      </c>
      <c r="F30" s="1086">
        <v>13.0</v>
      </c>
      <c r="G30" s="1086">
        <v>13.0</v>
      </c>
      <c r="H30" s="1086">
        <v>13.0</v>
      </c>
      <c r="I30" s="1086">
        <v>97.0</v>
      </c>
      <c r="J30" s="1086">
        <v>97.0</v>
      </c>
      <c r="K30" s="1086">
        <v>152.0</v>
      </c>
      <c r="L30" s="1086">
        <v>265.0</v>
      </c>
      <c r="M30" s="1086">
        <v>284.0</v>
      </c>
      <c r="N30" s="1086">
        <v>348.0</v>
      </c>
      <c r="O30" s="1086">
        <v>395.0</v>
      </c>
      <c r="P30" s="1086">
        <v>423.0</v>
      </c>
      <c r="Q30" s="1086">
        <v>425.0</v>
      </c>
      <c r="R30" s="1086">
        <v>512.0</v>
      </c>
      <c r="S30" s="1086">
        <v>705.0</v>
      </c>
      <c r="T30" s="1086">
        <v>818.0</v>
      </c>
      <c r="U30" s="1086">
        <v>863.0</v>
      </c>
      <c r="V30" s="1086">
        <v>867.0</v>
      </c>
      <c r="W30" s="1086">
        <v>883.0</v>
      </c>
      <c r="X30" s="1086">
        <v>1207.0</v>
      </c>
      <c r="Y30" s="1086">
        <v>1710.3</v>
      </c>
      <c r="Z30" s="1086">
        <v>2914.0</v>
      </c>
      <c r="AA30" s="1086">
        <v>3977.0</v>
      </c>
      <c r="AB30" s="1036">
        <f t="shared" si="0"/>
        <v>0.3610617295063201</v>
      </c>
      <c r="AC30" s="1036">
        <f t="shared" si="1"/>
        <v>0.21287185430065003</v>
      </c>
      <c r="AD30" s="1036">
        <f t="shared" si="2"/>
        <v>0.005423605845547925</v>
      </c>
      <c r="AE30" s="1087"/>
      <c r="AF30" s="1088"/>
      <c r="AG30" s="1087"/>
      <c r="AH30" s="1087"/>
      <c r="AK30" s="1087"/>
      <c r="AL30" s="1087"/>
      <c r="AM30" s="1087"/>
      <c r="AN30" s="1087"/>
      <c r="AO30" s="1087"/>
      <c r="AP30" s="1087"/>
      <c r="AQ30" s="1087"/>
      <c r="AS30" s="1096"/>
      <c r="AT30" s="1096"/>
      <c r="AU30" s="1096"/>
      <c r="AV30" s="1096"/>
      <c r="AW30" s="1096"/>
      <c r="AY30" s="1096"/>
      <c r="AZ30" s="1096"/>
    </row>
    <row r="31" spans="8:8" ht="11.1" customHeight="1">
      <c r="A31" s="1033" t="s">
        <v>133</v>
      </c>
      <c r="B31" s="1135"/>
      <c r="C31" s="1130"/>
      <c r="D31" s="1086">
        <v>2.0</v>
      </c>
      <c r="E31" s="1086">
        <v>2.0</v>
      </c>
      <c r="F31" s="1086">
        <v>2.0</v>
      </c>
      <c r="G31" s="1086">
        <v>4.0</v>
      </c>
      <c r="H31" s="1086">
        <v>19.0</v>
      </c>
      <c r="I31" s="1086">
        <v>32.0</v>
      </c>
      <c r="J31" s="1086">
        <v>35.0</v>
      </c>
      <c r="K31" s="1086">
        <v>40.0</v>
      </c>
      <c r="L31" s="1086">
        <v>121.0</v>
      </c>
      <c r="M31" s="1086">
        <v>172.0</v>
      </c>
      <c r="N31" s="1086">
        <v>306.0</v>
      </c>
      <c r="O31" s="1086">
        <v>526.0</v>
      </c>
      <c r="P31" s="1086">
        <v>709.0</v>
      </c>
      <c r="Q31" s="1086">
        <v>1108.0</v>
      </c>
      <c r="R31" s="1086">
        <v>1800.0</v>
      </c>
      <c r="S31" s="1086">
        <v>2564.0</v>
      </c>
      <c r="T31" s="1086">
        <v>3429.0</v>
      </c>
      <c r="U31" s="1086">
        <v>3836.0</v>
      </c>
      <c r="V31" s="1086">
        <v>4886.0</v>
      </c>
      <c r="W31" s="1086">
        <v>5747.0</v>
      </c>
      <c r="X31" s="1086">
        <v>5759.357</v>
      </c>
      <c r="Y31" s="1086">
        <v>5766.078</v>
      </c>
      <c r="Z31" s="1086">
        <v>5837.0</v>
      </c>
      <c r="AA31" s="1086">
        <v>6267.0</v>
      </c>
      <c r="AB31" s="1036">
        <f t="shared" si="0"/>
        <v>0.07073446105538994</v>
      </c>
      <c r="AC31" s="1036">
        <f t="shared" si="1"/>
        <v>0.23467980822159995</v>
      </c>
      <c r="AD31" s="1036">
        <f t="shared" si="2"/>
        <v>0.008546577277859905</v>
      </c>
      <c r="AE31" s="1087"/>
      <c r="AF31" s="1088"/>
      <c r="AG31" s="1087"/>
      <c r="AH31" s="1087"/>
      <c r="AK31" s="1087"/>
      <c r="AL31" s="1087"/>
      <c r="AM31" s="1087"/>
      <c r="AN31" s="1087"/>
      <c r="AO31" s="1087"/>
      <c r="AP31" s="1087"/>
      <c r="AQ31" s="1087"/>
      <c r="AS31" s="1096"/>
      <c r="AT31" s="1096"/>
      <c r="AU31" s="1096"/>
      <c r="AV31" s="1096"/>
      <c r="AW31" s="1096"/>
      <c r="AY31" s="1096"/>
      <c r="AZ31" s="1096"/>
    </row>
    <row r="32" spans="8:8" ht="11.1" customHeight="1">
      <c r="A32" s="1033" t="s">
        <v>134</v>
      </c>
      <c r="B32" s="1135"/>
      <c r="C32" s="1130"/>
      <c r="D32" s="1086">
        <v>39.0</v>
      </c>
      <c r="E32" s="1086">
        <v>51.0</v>
      </c>
      <c r="F32" s="1086">
        <v>61.0</v>
      </c>
      <c r="G32" s="1086">
        <v>83.0</v>
      </c>
      <c r="H32" s="1086">
        <v>125.0</v>
      </c>
      <c r="I32" s="1086">
        <v>190.0</v>
      </c>
      <c r="J32" s="1086">
        <v>268.0</v>
      </c>
      <c r="K32" s="1086">
        <v>553.0</v>
      </c>
      <c r="L32" s="1086">
        <v>1064.0</v>
      </c>
      <c r="M32" s="1086">
        <v>1681.0</v>
      </c>
      <c r="N32" s="1086">
        <v>2201.0</v>
      </c>
      <c r="O32" s="1086">
        <v>2857.0</v>
      </c>
      <c r="P32" s="1086">
        <v>3326.0</v>
      </c>
      <c r="Q32" s="1086">
        <v>3796.0</v>
      </c>
      <c r="R32" s="1086">
        <v>4256.215</v>
      </c>
      <c r="S32" s="1086">
        <v>4411.552</v>
      </c>
      <c r="T32" s="1086">
        <v>4609.949</v>
      </c>
      <c r="U32" s="1086">
        <v>4856.556</v>
      </c>
      <c r="V32" s="1086">
        <v>4936.838</v>
      </c>
      <c r="W32" s="1086">
        <v>5124.103</v>
      </c>
      <c r="X32" s="1086">
        <v>5124.105</v>
      </c>
      <c r="Y32" s="1086">
        <v>5172.359</v>
      </c>
      <c r="Z32" s="1086">
        <v>5223.0</v>
      </c>
      <c r="AA32" s="1086">
        <v>5239.0</v>
      </c>
      <c r="AB32" s="1036">
        <f t="shared" si="0"/>
        <v>3.2276322989011064E-4</v>
      </c>
      <c r="AC32" s="1036">
        <f t="shared" si="1"/>
        <v>0.04616401647983004</v>
      </c>
      <c r="AD32" s="1036">
        <f t="shared" si="2"/>
        <v>0.00714464949077837</v>
      </c>
      <c r="AE32" s="1087"/>
      <c r="AF32" s="1088"/>
      <c r="AG32" s="1087"/>
      <c r="AH32" s="1087"/>
      <c r="AK32" s="1087"/>
      <c r="AL32" s="1087"/>
      <c r="AM32" s="1087"/>
      <c r="AN32" s="1087"/>
      <c r="AO32" s="1087"/>
      <c r="AP32" s="1087"/>
      <c r="AQ32" s="1087"/>
      <c r="AS32" s="1096"/>
      <c r="AT32" s="1096"/>
      <c r="AU32" s="1096"/>
      <c r="AV32" s="1096"/>
      <c r="AW32" s="1096"/>
      <c r="AY32" s="1096"/>
      <c r="AZ32" s="1096"/>
    </row>
    <row r="33" spans="8:8" ht="11.1" customHeight="1">
      <c r="A33" s="1033" t="s">
        <v>135</v>
      </c>
      <c r="B33" s="1135"/>
      <c r="C33" s="1130"/>
      <c r="D33" s="1086">
        <v>0.0</v>
      </c>
      <c r="E33" s="1086">
        <v>0.0</v>
      </c>
      <c r="F33" s="1086">
        <v>0.0</v>
      </c>
      <c r="G33" s="1086">
        <v>0.0</v>
      </c>
      <c r="H33" s="1086">
        <v>0.0</v>
      </c>
      <c r="I33" s="1086">
        <v>0.0</v>
      </c>
      <c r="J33" s="1086">
        <v>0.0</v>
      </c>
      <c r="K33" s="1086">
        <v>0.0</v>
      </c>
      <c r="L33" s="1086">
        <v>1.0</v>
      </c>
      <c r="M33" s="1086">
        <v>1.0</v>
      </c>
      <c r="N33" s="1086">
        <v>3.0</v>
      </c>
      <c r="O33" s="1086">
        <v>5.0</v>
      </c>
      <c r="P33" s="1086">
        <v>15.0</v>
      </c>
      <c r="Q33" s="1086">
        <v>389.0</v>
      </c>
      <c r="R33" s="1086">
        <v>988.0</v>
      </c>
      <c r="S33" s="1086">
        <v>1822.0</v>
      </c>
      <c r="T33" s="1086">
        <v>2773.0</v>
      </c>
      <c r="U33" s="1086">
        <v>3244.0</v>
      </c>
      <c r="V33" s="1086">
        <v>3130.0</v>
      </c>
      <c r="W33" s="1086">
        <v>3025.0</v>
      </c>
      <c r="X33" s="1086">
        <v>3029.798</v>
      </c>
      <c r="Y33" s="1086">
        <v>3032.258</v>
      </c>
      <c r="Z33" s="1086">
        <v>3038.0</v>
      </c>
      <c r="AA33" s="1086">
        <v>3023.0</v>
      </c>
      <c r="AB33" s="1036">
        <f t="shared" si="0"/>
        <v>-0.007656208966928979</v>
      </c>
      <c r="AC33" s="1036">
        <f t="shared" si="1"/>
        <v>0.7007859167536601</v>
      </c>
      <c r="AD33" s="1036">
        <f t="shared" si="2"/>
        <v>0.0041225950392485234</v>
      </c>
      <c r="AE33" s="1087"/>
      <c r="AF33" s="1088"/>
      <c r="AG33" s="1087"/>
      <c r="AH33" s="1087"/>
      <c r="AK33" s="1087"/>
      <c r="AL33" s="1087"/>
      <c r="AM33" s="1087"/>
      <c r="AN33" s="1087"/>
      <c r="AO33" s="1087"/>
      <c r="AP33" s="1087"/>
      <c r="AQ33" s="1087"/>
      <c r="AS33" s="1096"/>
      <c r="AT33" s="1096"/>
      <c r="AU33" s="1096"/>
      <c r="AV33" s="1096"/>
      <c r="AW33" s="1096"/>
      <c r="AY33" s="1096"/>
      <c r="AZ33" s="1096"/>
    </row>
    <row r="34" spans="8:8" s="1128" ht="11.1" customFormat="1" customHeight="1">
      <c r="A34" s="1033" t="s">
        <v>138</v>
      </c>
      <c r="B34" s="1135"/>
      <c r="C34" s="1130"/>
      <c r="D34" s="1086">
        <v>512.0</v>
      </c>
      <c r="E34" s="1086">
        <v>723.0</v>
      </c>
      <c r="F34" s="1086">
        <v>1408.0</v>
      </c>
      <c r="G34" s="1086">
        <v>2206.0</v>
      </c>
      <c r="H34" s="1086">
        <v>3397.0</v>
      </c>
      <c r="I34" s="1086">
        <v>4891.0</v>
      </c>
      <c r="J34" s="1086">
        <v>5945.0</v>
      </c>
      <c r="K34" s="1086">
        <v>8317.0</v>
      </c>
      <c r="L34" s="1086">
        <v>9918.0</v>
      </c>
      <c r="M34" s="1086">
        <v>11722.0</v>
      </c>
      <c r="N34" s="1086">
        <v>14820.0</v>
      </c>
      <c r="O34" s="1086">
        <v>16555.0</v>
      </c>
      <c r="P34" s="1086">
        <v>19176.0</v>
      </c>
      <c r="Q34" s="1086">
        <v>20693.0</v>
      </c>
      <c r="R34" s="1086">
        <v>21529.0</v>
      </c>
      <c r="S34" s="1086">
        <v>22789.0</v>
      </c>
      <c r="T34" s="1086">
        <v>22958.0</v>
      </c>
      <c r="U34" s="1086">
        <v>22925.0</v>
      </c>
      <c r="V34" s="1086">
        <v>22943.0</v>
      </c>
      <c r="W34" s="1086">
        <v>22990.0</v>
      </c>
      <c r="X34" s="1086">
        <v>23124.479</v>
      </c>
      <c r="Y34" s="1086">
        <v>23405.055</v>
      </c>
      <c r="Z34" s="1086">
        <v>25583.0</v>
      </c>
      <c r="AA34" s="1086">
        <v>27089.0</v>
      </c>
      <c r="AB34" s="1036">
        <f t="shared" si="0"/>
        <v>0.055974136684429965</v>
      </c>
      <c r="AC34" s="1036">
        <f t="shared" si="1"/>
        <v>0.02924637237230998</v>
      </c>
      <c r="AD34" s="1036">
        <f t="shared" si="2"/>
        <v>0.03694243368117871</v>
      </c>
      <c r="AE34" s="1087"/>
      <c r="AF34" s="1088"/>
      <c r="AG34" s="1087"/>
      <c r="AH34" s="1087"/>
      <c r="AJ34" s="1081"/>
      <c r="AK34" s="1087"/>
      <c r="AL34" s="1087"/>
      <c r="AM34" s="1087"/>
      <c r="AN34" s="1087"/>
      <c r="AO34" s="1087"/>
      <c r="AP34" s="1087"/>
      <c r="AQ34" s="1087"/>
      <c r="AS34" s="1096"/>
      <c r="AT34" s="1096"/>
      <c r="AU34" s="1096"/>
      <c r="AV34" s="1096"/>
      <c r="AW34" s="1096"/>
      <c r="AY34" s="1096"/>
      <c r="AZ34" s="1096"/>
    </row>
    <row r="35" spans="8:8" ht="11.1" customHeight="1">
      <c r="A35" s="1033" t="s">
        <v>139</v>
      </c>
      <c r="B35" s="1135"/>
      <c r="C35" s="1130"/>
      <c r="D35" s="1086">
        <v>122.0</v>
      </c>
      <c r="E35" s="1086">
        <v>176.0</v>
      </c>
      <c r="F35" s="1086">
        <v>220.0</v>
      </c>
      <c r="G35" s="1086">
        <v>209.0</v>
      </c>
      <c r="H35" s="1086">
        <v>295.0</v>
      </c>
      <c r="I35" s="1086">
        <v>357.0</v>
      </c>
      <c r="J35" s="1086">
        <v>417.0</v>
      </c>
      <c r="K35" s="1086">
        <v>475.0</v>
      </c>
      <c r="L35" s="1086">
        <v>522.0</v>
      </c>
      <c r="M35" s="1086">
        <v>585.0</v>
      </c>
      <c r="N35" s="1086">
        <v>823.0</v>
      </c>
      <c r="O35" s="1086">
        <v>1089.0</v>
      </c>
      <c r="P35" s="1086">
        <v>1475.0</v>
      </c>
      <c r="Q35" s="1086">
        <v>2017.0</v>
      </c>
      <c r="R35" s="1086">
        <v>2764.0</v>
      </c>
      <c r="S35" s="1086">
        <v>3606.0</v>
      </c>
      <c r="T35" s="1086">
        <v>4194.0</v>
      </c>
      <c r="U35" s="1086">
        <v>5088.0</v>
      </c>
      <c r="V35" s="1086">
        <v>5819.0</v>
      </c>
      <c r="W35" s="1086">
        <v>6435.0</v>
      </c>
      <c r="X35" s="1086">
        <v>6611.0</v>
      </c>
      <c r="Y35" s="1086">
        <v>7300.0</v>
      </c>
      <c r="Z35" s="1086">
        <v>8681.0</v>
      </c>
      <c r="AA35" s="1086">
        <v>9688.0</v>
      </c>
      <c r="AB35" s="1036">
        <f t="shared" si="0"/>
        <v>0.11295127918958991</v>
      </c>
      <c r="AC35" s="1036">
        <f t="shared" si="1"/>
        <v>0.19392699986738005</v>
      </c>
      <c r="AD35" s="1036">
        <f t="shared" si="2"/>
        <v>0.013211942024558283</v>
      </c>
      <c r="AE35" s="1087"/>
      <c r="AF35" s="1088"/>
      <c r="AG35" s="1087"/>
      <c r="AH35" s="1087"/>
      <c r="AK35" s="1087"/>
      <c r="AL35" s="1087"/>
      <c r="AM35" s="1087"/>
      <c r="AN35" s="1087"/>
      <c r="AO35" s="1087"/>
      <c r="AP35" s="1087"/>
      <c r="AQ35" s="1087"/>
      <c r="AS35" s="1096"/>
      <c r="AT35" s="1096"/>
      <c r="AU35" s="1096"/>
      <c r="AV35" s="1096"/>
      <c r="AW35" s="1096"/>
      <c r="AY35" s="1096"/>
      <c r="AZ35" s="1096"/>
    </row>
    <row r="36" spans="8:8" ht="11.1" customHeight="1">
      <c r="A36" s="1033" t="s">
        <v>141</v>
      </c>
      <c r="B36" s="1135"/>
      <c r="C36" s="1130"/>
      <c r="D36" s="1086">
        <v>9.0</v>
      </c>
      <c r="E36" s="1086">
        <v>9.0</v>
      </c>
      <c r="F36" s="1086">
        <v>9.0</v>
      </c>
      <c r="G36" s="1086">
        <v>19.0</v>
      </c>
      <c r="H36" s="1086">
        <v>19.0</v>
      </c>
      <c r="I36" s="1086">
        <v>19.0</v>
      </c>
      <c r="J36" s="1086">
        <v>19.0</v>
      </c>
      <c r="K36" s="1086">
        <v>19.0</v>
      </c>
      <c r="L36" s="1086">
        <v>21.0</v>
      </c>
      <c r="M36" s="1086">
        <v>59.0</v>
      </c>
      <c r="N36" s="1086">
        <v>146.0</v>
      </c>
      <c r="O36" s="1086">
        <v>364.0</v>
      </c>
      <c r="P36" s="1086">
        <v>792.0</v>
      </c>
      <c r="Q36" s="1086">
        <v>1320.0</v>
      </c>
      <c r="R36" s="1086">
        <v>1729.0</v>
      </c>
      <c r="S36" s="1086">
        <v>2261.0</v>
      </c>
      <c r="T36" s="1086">
        <v>2760.0</v>
      </c>
      <c r="U36" s="1086">
        <v>3630.0</v>
      </c>
      <c r="V36" s="1086">
        <v>4503.0</v>
      </c>
      <c r="W36" s="1086">
        <v>5751.0</v>
      </c>
      <c r="X36" s="1086">
        <v>6516.15</v>
      </c>
      <c r="Y36" s="1086">
        <v>7005.35</v>
      </c>
      <c r="Z36" s="1086">
        <v>7591.15</v>
      </c>
      <c r="AA36" s="1086">
        <v>8832.0</v>
      </c>
      <c r="AB36" s="1036">
        <f t="shared" si="0"/>
        <v>0.16028122912326004</v>
      </c>
      <c r="AC36" s="1036">
        <f t="shared" si="1"/>
        <v>0.2535978515386299</v>
      </c>
      <c r="AD36" s="1036">
        <f t="shared" si="2"/>
        <v>0.012044578030646033</v>
      </c>
      <c r="AE36" s="1087"/>
      <c r="AF36" s="1088"/>
      <c r="AG36" s="1087"/>
      <c r="AH36" s="1087"/>
      <c r="AK36" s="1087"/>
      <c r="AL36" s="1087"/>
      <c r="AM36" s="1087"/>
      <c r="AN36" s="1087"/>
      <c r="AO36" s="1087"/>
      <c r="AP36" s="1087"/>
      <c r="AQ36" s="1087"/>
      <c r="AS36" s="1096"/>
      <c r="AT36" s="1096"/>
      <c r="AU36" s="1096"/>
      <c r="AV36" s="1096"/>
      <c r="AW36" s="1096"/>
      <c r="AY36" s="1096"/>
      <c r="AZ36" s="1096"/>
    </row>
    <row r="37" spans="8:8" ht="11.1" customHeight="1">
      <c r="A37" s="1033" t="s">
        <v>142</v>
      </c>
      <c r="B37" s="1135"/>
      <c r="C37" s="1130"/>
      <c r="D37" s="1086"/>
      <c r="E37" s="1086"/>
      <c r="F37" s="1086"/>
      <c r="G37" s="1086">
        <v>5.0</v>
      </c>
      <c r="H37" s="1086">
        <v>36.2</v>
      </c>
      <c r="I37" s="1086">
        <v>46.2</v>
      </c>
      <c r="J37" s="1086">
        <v>54.4</v>
      </c>
      <c r="K37" s="1086">
        <v>71.4</v>
      </c>
      <c r="L37" s="1086">
        <v>76.6</v>
      </c>
      <c r="M37" s="1086">
        <v>76.6</v>
      </c>
      <c r="N37" s="1086">
        <v>82.0</v>
      </c>
      <c r="O37" s="1086">
        <v>83.0</v>
      </c>
      <c r="P37" s="1086">
        <v>86.0</v>
      </c>
      <c r="Q37" s="1086">
        <v>88.0</v>
      </c>
      <c r="R37" s="1086">
        <v>146.0</v>
      </c>
      <c r="S37" s="1086">
        <v>248.0</v>
      </c>
      <c r="T37" s="1086">
        <v>362.0</v>
      </c>
      <c r="U37" s="1086">
        <v>513.9</v>
      </c>
      <c r="V37" s="1086">
        <v>513.9</v>
      </c>
      <c r="W37" s="1086">
        <v>526.0</v>
      </c>
      <c r="X37" s="1086">
        <v>553.0</v>
      </c>
      <c r="Y37" s="1086">
        <v>620.77</v>
      </c>
      <c r="Z37" s="1086">
        <v>1257.77</v>
      </c>
      <c r="AA37" s="1086">
        <v>1402.0</v>
      </c>
      <c r="AB37" s="1036">
        <f t="shared" si="0"/>
        <v>0.11162565406004998</v>
      </c>
      <c r="AC37" s="1036">
        <f t="shared" si="1"/>
        <v>0.30770648687495994</v>
      </c>
      <c r="AD37" s="1036">
        <f t="shared" si="2"/>
        <v>0.0019119676629263743</v>
      </c>
      <c r="AE37" s="1087"/>
      <c r="AF37" s="1088"/>
      <c r="AG37" s="1087"/>
      <c r="AH37" s="1087"/>
      <c r="AI37" s="556"/>
      <c r="AK37" s="1087"/>
      <c r="AL37" s="1087"/>
      <c r="AM37" s="1087"/>
      <c r="AN37" s="1087"/>
      <c r="AO37" s="1087"/>
      <c r="AP37" s="1087"/>
      <c r="AQ37" s="1087"/>
      <c r="AS37" s="1096"/>
      <c r="AT37" s="1096"/>
      <c r="AU37" s="1096"/>
      <c r="AV37" s="1096"/>
      <c r="AW37" s="1096"/>
      <c r="AY37" s="1096"/>
      <c r="AZ37" s="1096"/>
    </row>
    <row r="38" spans="8:8" s="1128" ht="11.1" customFormat="1" customHeight="1">
      <c r="A38" s="1033" t="s">
        <v>143</v>
      </c>
      <c r="B38" s="1135"/>
      <c r="C38" s="1130"/>
      <c r="D38" s="1086">
        <v>328.0</v>
      </c>
      <c r="E38" s="1086">
        <v>338.0</v>
      </c>
      <c r="F38" s="1086">
        <v>362.0</v>
      </c>
      <c r="G38" s="1086">
        <v>412.0</v>
      </c>
      <c r="H38" s="1086">
        <v>493.0</v>
      </c>
      <c r="I38" s="1086">
        <v>534.0</v>
      </c>
      <c r="J38" s="1086">
        <v>742.0</v>
      </c>
      <c r="K38" s="1086">
        <v>933.0</v>
      </c>
      <c r="L38" s="1086">
        <v>1565.0</v>
      </c>
      <c r="M38" s="1086">
        <v>1955.0</v>
      </c>
      <c r="N38" s="1086">
        <v>2477.0</v>
      </c>
      <c r="O38" s="1086">
        <v>3446.0</v>
      </c>
      <c r="P38" s="1086">
        <v>4422.0</v>
      </c>
      <c r="Q38" s="1086">
        <v>5421.2</v>
      </c>
      <c r="R38" s="1086">
        <v>6596.3</v>
      </c>
      <c r="S38" s="1086">
        <v>9030.4</v>
      </c>
      <c r="T38" s="1086">
        <v>11282.3</v>
      </c>
      <c r="U38" s="1086">
        <v>13074.0</v>
      </c>
      <c r="V38" s="1086">
        <v>14305.634</v>
      </c>
      <c r="W38" s="1086">
        <v>16125.696</v>
      </c>
      <c r="X38" s="1086">
        <v>19584.758</v>
      </c>
      <c r="Y38" s="1086">
        <v>21767.0</v>
      </c>
      <c r="Z38" s="1086">
        <v>24095.0</v>
      </c>
      <c r="AA38" s="1086">
        <v>24665.0</v>
      </c>
      <c r="AB38" s="1036">
        <f t="shared" si="0"/>
        <v>0.020859484939510065</v>
      </c>
      <c r="AC38" s="1036">
        <f t="shared" si="1"/>
        <v>0.18476118989828993</v>
      </c>
      <c r="AD38" s="1036">
        <f t="shared" si="2"/>
        <v>0.03363672068907205</v>
      </c>
      <c r="AE38" s="1087"/>
      <c r="AF38" s="1088"/>
      <c r="AG38" s="1087"/>
      <c r="AH38" s="1087"/>
      <c r="AJ38" s="1081"/>
      <c r="AK38" s="1087"/>
      <c r="AL38" s="1087"/>
      <c r="AM38" s="1087"/>
      <c r="AN38" s="1087"/>
      <c r="AO38" s="1087"/>
      <c r="AP38" s="1087"/>
      <c r="AQ38" s="1087"/>
      <c r="AS38" s="1096"/>
      <c r="AT38" s="1096"/>
      <c r="AU38" s="1096"/>
      <c r="AV38" s="1096"/>
      <c r="AW38" s="1096"/>
      <c r="AY38" s="1096"/>
      <c r="AZ38" s="1096"/>
    </row>
    <row r="39" spans="8:8" ht="11.1" customHeight="1">
      <c r="A39" s="1033" t="s">
        <v>144</v>
      </c>
      <c r="B39" s="1135"/>
      <c r="C39" s="1130"/>
      <c r="D39" s="1086">
        <v>20.0</v>
      </c>
      <c r="E39" s="1086">
        <v>22.0</v>
      </c>
      <c r="F39" s="1086">
        <v>25.0</v>
      </c>
      <c r="G39" s="1086">
        <v>21.3850000000002</v>
      </c>
      <c r="H39" s="1086">
        <v>22.6029999999992</v>
      </c>
      <c r="I39" s="1086">
        <v>50.5810000000019</v>
      </c>
      <c r="J39" s="1086">
        <v>72.3359999999993</v>
      </c>
      <c r="K39" s="1086">
        <v>107.871999999996</v>
      </c>
      <c r="L39" s="1086">
        <v>156.395999999993</v>
      </c>
      <c r="M39" s="1086">
        <v>234.856</v>
      </c>
      <c r="N39" s="1086">
        <v>368.997000000003</v>
      </c>
      <c r="O39" s="1086">
        <v>524.378000000004</v>
      </c>
      <c r="P39" s="1086">
        <v>763.410000000003</v>
      </c>
      <c r="Q39" s="1086">
        <v>1030.16100000002</v>
      </c>
      <c r="R39" s="1086">
        <v>1323.266</v>
      </c>
      <c r="S39" s="1086">
        <v>1624.712</v>
      </c>
      <c r="T39" s="1086">
        <v>1719.33799999999</v>
      </c>
      <c r="U39" s="1086">
        <v>1892.33600000001</v>
      </c>
      <c r="V39" s="1086">
        <f>+V40-SUM(V19:V38)</f>
        <v>2237.595000000001</v>
      </c>
      <c r="W39" s="1086">
        <f t="shared" si="4" ref="W39:AA39">+W40-SUM(W19:W38)</f>
        <v>2492.6900000000023</v>
      </c>
      <c r="X39" s="1086">
        <f t="shared" si="4"/>
        <v>2764.5289999999804</v>
      </c>
      <c r="Y39" s="1086">
        <f t="shared" si="4"/>
        <v>3135.5260000000126</v>
      </c>
      <c r="Z39" s="1086">
        <f t="shared" si="4"/>
        <v>3447.679999999993</v>
      </c>
      <c r="AA39" s="1086">
        <f t="shared" si="4"/>
        <v>3651.0</v>
      </c>
      <c r="AB39" s="1036">
        <f t="shared" si="0"/>
        <v>0.05607962170617009</v>
      </c>
      <c r="AC39" s="1036">
        <f t="shared" si="1"/>
        <v>0.16272473247447006</v>
      </c>
      <c r="AD39" s="1036">
        <f t="shared" si="2"/>
        <v>0.004979025632913118</v>
      </c>
      <c r="AE39" s="1087"/>
      <c r="AF39" s="1088"/>
      <c r="AG39" s="1087"/>
      <c r="AH39" s="1087"/>
      <c r="AK39" s="1087"/>
      <c r="AL39" s="1087"/>
      <c r="AM39" s="1087"/>
      <c r="AN39" s="1087"/>
      <c r="AO39" s="1087"/>
      <c r="AP39" s="1087"/>
      <c r="AQ39" s="1087"/>
      <c r="AS39" s="1096"/>
      <c r="AT39" s="1096"/>
      <c r="AU39" s="1096"/>
      <c r="AV39" s="1096"/>
      <c r="AW39" s="1096"/>
      <c r="AY39" s="1096"/>
      <c r="AZ39" s="1096"/>
    </row>
    <row r="40" spans="8:8" s="45" customFormat="1" customHeight="1">
      <c r="A40" s="1055" t="s">
        <v>145</v>
      </c>
      <c r="B40" s="1136"/>
      <c r="C40" s="1132"/>
      <c r="D40" s="1091">
        <v>4810.0</v>
      </c>
      <c r="E40" s="1091">
        <v>6383.1</v>
      </c>
      <c r="F40" s="1091">
        <v>9279.8</v>
      </c>
      <c r="G40" s="1091">
        <v>12749.885</v>
      </c>
      <c r="H40" s="1091">
        <v>17411.903</v>
      </c>
      <c r="I40" s="1091">
        <v>23307.081</v>
      </c>
      <c r="J40" s="1091">
        <v>28169.936</v>
      </c>
      <c r="K40" s="1091">
        <v>34337.372</v>
      </c>
      <c r="L40" s="1091">
        <v>40701.315</v>
      </c>
      <c r="M40" s="1091">
        <v>47973.925</v>
      </c>
      <c r="N40" s="1091">
        <v>56482.856</v>
      </c>
      <c r="O40" s="1091">
        <v>64415.552</v>
      </c>
      <c r="P40" s="1091">
        <v>76595.795</v>
      </c>
      <c r="Q40" s="1091">
        <v>86236.389</v>
      </c>
      <c r="R40" s="1091">
        <v>96439.363</v>
      </c>
      <c r="S40" s="1091">
        <v>109443.61</v>
      </c>
      <c r="T40" s="1091">
        <v>121014.386</v>
      </c>
      <c r="U40" s="1091">
        <v>133814.392</v>
      </c>
      <c r="V40" s="1091">
        <f>143033+V36</f>
        <v>147536.0</v>
      </c>
      <c r="W40" s="1091">
        <f>155756+W36</f>
        <v>161507.0</v>
      </c>
      <c r="X40" s="1091">
        <f>170624+X36</f>
        <v>177140.15</v>
      </c>
      <c r="Y40" s="1091">
        <f>181963+Y36</f>
        <v>188968.35</v>
      </c>
      <c r="Z40" s="1091">
        <f>196311+Z36</f>
        <v>203902.15</v>
      </c>
      <c r="AA40" s="1091">
        <f>207747+AA36</f>
        <v>216579.0</v>
      </c>
      <c r="AB40" s="1092">
        <f t="shared" si="0"/>
        <v>0.05926913521197008</v>
      </c>
      <c r="AC40" s="1092">
        <f t="shared" si="1"/>
        <v>0.10286330700952995</v>
      </c>
      <c r="AD40" s="1092">
        <f t="shared" si="2"/>
        <v>0.29535809163261856</v>
      </c>
      <c r="AE40" s="1087"/>
      <c r="AF40" s="1088"/>
      <c r="AG40" s="1073"/>
      <c r="AH40" s="1073"/>
      <c r="AI40" s="1073"/>
      <c r="AJ40" s="1073"/>
      <c r="AK40" s="1073"/>
      <c r="AL40" s="1073"/>
      <c r="AM40" s="1073"/>
      <c r="AN40" s="1073"/>
      <c r="AO40" s="1073"/>
      <c r="AP40" s="1073"/>
      <c r="AQ40" s="1073"/>
      <c r="AR40" s="1073"/>
      <c r="AS40" s="1073"/>
      <c r="AT40" s="1073"/>
      <c r="AU40" s="1073"/>
      <c r="AV40" s="1073"/>
      <c r="AW40" s="1073"/>
      <c r="AX40" s="1073"/>
      <c r="AY40" s="1073"/>
      <c r="AZ40" s="1073"/>
      <c r="BA40" s="1073"/>
      <c r="BB40" s="1073"/>
      <c r="BC40" s="1073"/>
      <c r="BD40" s="1073"/>
      <c r="BE40" s="1073"/>
      <c r="BF40" s="1073"/>
      <c r="BG40" s="1073"/>
      <c r="BH40" s="1073"/>
      <c r="BI40" s="1073"/>
      <c r="BJ40" s="1073"/>
      <c r="BK40" s="1073"/>
      <c r="BL40" s="1073"/>
      <c r="BM40" s="1073"/>
    </row>
    <row r="41" spans="8:8" ht="11.1" customHeight="1">
      <c r="A41" s="1138"/>
      <c r="B41" s="1139"/>
      <c r="C41" s="1139"/>
      <c r="D41" s="1094"/>
      <c r="E41" s="1094"/>
      <c r="F41" s="1094"/>
      <c r="G41" s="1094"/>
      <c r="H41" s="1094"/>
      <c r="I41" s="1094"/>
      <c r="J41" s="1094"/>
      <c r="K41" s="1094"/>
      <c r="L41" s="1094"/>
      <c r="M41" s="1094"/>
      <c r="N41" s="1094"/>
      <c r="O41" s="1094"/>
      <c r="P41" s="1094"/>
      <c r="Q41" s="1094"/>
      <c r="R41" s="1094"/>
      <c r="S41" s="1094"/>
      <c r="T41" s="1094"/>
      <c r="U41" s="1094"/>
      <c r="V41" s="1094"/>
      <c r="W41" s="1094"/>
      <c r="X41" s="1094"/>
      <c r="Y41" s="1094"/>
      <c r="Z41" s="1094"/>
      <c r="AA41" s="1094"/>
      <c r="AB41" s="1036"/>
      <c r="AC41" s="1036"/>
      <c r="AD41" s="1036"/>
      <c r="AE41" s="1087"/>
      <c r="AF41" s="1088"/>
      <c r="AG41" s="1087"/>
      <c r="AH41" s="1087"/>
      <c r="AK41" s="1087"/>
      <c r="AL41" s="1087"/>
      <c r="AM41" s="1087"/>
      <c r="AN41" s="1087"/>
      <c r="AO41" s="1087"/>
      <c r="AP41" s="1087"/>
      <c r="AQ41" s="1087"/>
      <c r="AS41" s="1096"/>
      <c r="AT41" s="1096"/>
      <c r="AU41" s="1096"/>
      <c r="AV41" s="1096"/>
      <c r="AW41" s="1096"/>
      <c r="AY41" s="1096"/>
      <c r="AZ41" s="1096"/>
    </row>
    <row r="42" spans="8:8" ht="11.1" customHeight="1">
      <c r="A42" s="1138" t="s">
        <v>149</v>
      </c>
      <c r="B42" s="1139"/>
      <c r="C42" s="1139"/>
      <c r="D42" s="1094"/>
      <c r="E42" s="1094"/>
      <c r="F42" s="1094"/>
      <c r="G42" s="1086">
        <v>3.0</v>
      </c>
      <c r="H42" s="1086">
        <v>3.0</v>
      </c>
      <c r="I42" s="1086">
        <v>7.0</v>
      </c>
      <c r="J42" s="1086">
        <v>9.0</v>
      </c>
      <c r="K42" s="1086">
        <v>9.0</v>
      </c>
      <c r="L42" s="1086">
        <v>10.0</v>
      </c>
      <c r="M42" s="1086">
        <v>10.0</v>
      </c>
      <c r="N42" s="1086">
        <v>10.0</v>
      </c>
      <c r="O42" s="1086">
        <v>10.0</v>
      </c>
      <c r="P42" s="1086">
        <v>10.0</v>
      </c>
      <c r="Q42" s="1086">
        <v>10.0</v>
      </c>
      <c r="R42" s="1086">
        <v>10.0</v>
      </c>
      <c r="S42" s="1086">
        <v>10.0</v>
      </c>
      <c r="T42" s="1086">
        <v>10.0</v>
      </c>
      <c r="U42" s="1086">
        <v>10.0</v>
      </c>
      <c r="V42" s="1086">
        <v>10.9</v>
      </c>
      <c r="W42" s="1086">
        <v>10.9</v>
      </c>
      <c r="X42" s="1086">
        <v>10.9</v>
      </c>
      <c r="Y42" s="1086">
        <v>51.9</v>
      </c>
      <c r="Z42" s="1086">
        <v>101.9</v>
      </c>
      <c r="AA42" s="1086">
        <v>945.0</v>
      </c>
      <c r="AB42" s="1036">
        <f t="shared" si="0"/>
        <v>8.24845959555334</v>
      </c>
      <c r="AC42" s="1036">
        <f t="shared" si="1"/>
        <v>0.26129716158938</v>
      </c>
      <c r="AD42" s="1036">
        <f t="shared" si="2"/>
        <v>0.0012887371194475205</v>
      </c>
      <c r="AE42" s="1087"/>
      <c r="AF42" s="1088"/>
      <c r="AG42" s="1087"/>
      <c r="AH42" s="1087"/>
      <c r="AK42" s="1087"/>
      <c r="AL42" s="1087"/>
      <c r="AM42" s="1087"/>
      <c r="AN42" s="1087"/>
      <c r="AO42" s="1087"/>
      <c r="AP42" s="1087"/>
      <c r="AQ42" s="1087"/>
      <c r="AS42" s="1096"/>
      <c r="AT42" s="1096"/>
      <c r="AU42" s="1096"/>
      <c r="AV42" s="1096"/>
      <c r="AW42" s="1096"/>
      <c r="AY42" s="1096"/>
      <c r="AZ42" s="1096"/>
    </row>
    <row r="43" spans="8:8" ht="11.1" customHeight="1">
      <c r="A43" s="1138" t="s">
        <v>153</v>
      </c>
      <c r="B43" s="1139"/>
      <c r="C43" s="1139"/>
      <c r="D43" s="1094"/>
      <c r="E43" s="1094"/>
      <c r="F43" s="1094"/>
      <c r="G43" s="1086">
        <v>0.0</v>
      </c>
      <c r="H43" s="1086">
        <v>0.0</v>
      </c>
      <c r="I43" s="1086">
        <v>0.0</v>
      </c>
      <c r="J43" s="1086">
        <v>0.0</v>
      </c>
      <c r="K43" s="1086">
        <v>0.0</v>
      </c>
      <c r="L43" s="1086">
        <v>2.6</v>
      </c>
      <c r="M43" s="1086">
        <v>2.59999999999999</v>
      </c>
      <c r="N43" s="1086">
        <v>2.59999999999999</v>
      </c>
      <c r="O43" s="1086">
        <v>2.60000000000002</v>
      </c>
      <c r="P43" s="1086">
        <v>4.60000000000002</v>
      </c>
      <c r="Q43" s="1086">
        <v>4.64</v>
      </c>
      <c r="R43" s="1086">
        <v>2.64</v>
      </c>
      <c r="S43" s="1086">
        <v>4.14</v>
      </c>
      <c r="T43" s="1086">
        <v>9.34</v>
      </c>
      <c r="U43" s="1086">
        <v>58.15</v>
      </c>
      <c r="V43" s="1086">
        <f>3+8+72</f>
        <v>83.0</v>
      </c>
      <c r="W43" s="1086">
        <f>98+3+16+21</f>
        <v>138.0</v>
      </c>
      <c r="X43" s="1086">
        <f>3+16+21+112+1</f>
        <v>153.0</v>
      </c>
      <c r="Y43" s="1086">
        <f>121+1+3+66+21</f>
        <v>212.0</v>
      </c>
      <c r="Z43" s="1086">
        <f>3+66+21+1+284</f>
        <v>375.0</v>
      </c>
      <c r="AA43" s="1086">
        <f>486+1+3+66+21</f>
        <v>577.0</v>
      </c>
      <c r="AB43" s="1036">
        <f t="shared" si="0"/>
        <v>0.53446265938069</v>
      </c>
      <c r="AC43" s="1036">
        <f t="shared" si="1"/>
        <v>0.5528422668205399</v>
      </c>
      <c r="AD43" s="1036">
        <f t="shared" si="2"/>
        <v>7.868797015039358E-4</v>
      </c>
      <c r="AE43" s="1087"/>
      <c r="AF43" s="1088"/>
      <c r="AG43" s="1087"/>
      <c r="AH43" s="1087"/>
      <c r="AK43" s="1087"/>
      <c r="AL43" s="1087"/>
      <c r="AM43" s="1087"/>
      <c r="AN43" s="1087"/>
      <c r="AO43" s="1087"/>
      <c r="AP43" s="1087"/>
      <c r="AQ43" s="1087"/>
      <c r="AS43" s="1096"/>
      <c r="AT43" s="1096"/>
      <c r="AU43" s="1096"/>
      <c r="AV43" s="1096"/>
      <c r="AW43" s="1096"/>
      <c r="AY43" s="1096"/>
      <c r="AZ43" s="1096"/>
    </row>
    <row r="44" spans="8:8" ht="11.1" customHeight="1">
      <c r="A44" s="1055" t="s">
        <v>154</v>
      </c>
      <c r="B44" s="1136"/>
      <c r="C44" s="1132"/>
      <c r="D44" s="1091"/>
      <c r="E44" s="1091"/>
      <c r="F44" s="1091"/>
      <c r="G44" s="1091">
        <v>3.0</v>
      </c>
      <c r="H44" s="1091">
        <v>3.0</v>
      </c>
      <c r="I44" s="1091">
        <v>7.0</v>
      </c>
      <c r="J44" s="1091">
        <v>9.0</v>
      </c>
      <c r="K44" s="1091">
        <v>9.0</v>
      </c>
      <c r="L44" s="1091">
        <v>12.6</v>
      </c>
      <c r="M44" s="1091">
        <v>12.6</v>
      </c>
      <c r="N44" s="1091">
        <v>12.6</v>
      </c>
      <c r="O44" s="1091">
        <v>12.6</v>
      </c>
      <c r="P44" s="1091">
        <v>14.6</v>
      </c>
      <c r="Q44" s="1091">
        <v>14.64</v>
      </c>
      <c r="R44" s="1091">
        <v>12.64</v>
      </c>
      <c r="S44" s="1091">
        <v>14.14</v>
      </c>
      <c r="T44" s="1091">
        <v>19.34</v>
      </c>
      <c r="U44" s="1091">
        <v>68.15</v>
      </c>
      <c r="V44" s="1091">
        <f>+V43+V42</f>
        <v>93.9</v>
      </c>
      <c r="W44" s="1091">
        <f t="shared" si="5" ref="W44:AA44">+W43+W42</f>
        <v>148.9</v>
      </c>
      <c r="X44" s="1091">
        <f t="shared" si="5"/>
        <v>163.9</v>
      </c>
      <c r="Y44" s="1091">
        <f t="shared" si="5"/>
        <v>263.9</v>
      </c>
      <c r="Z44" s="1091">
        <f t="shared" si="5"/>
        <v>476.9</v>
      </c>
      <c r="AA44" s="1091">
        <f t="shared" si="5"/>
        <v>1522.0</v>
      </c>
      <c r="AB44" s="1092">
        <f t="shared" si="0"/>
        <v>2.18272495293488</v>
      </c>
      <c r="AC44" s="1092">
        <f t="shared" si="1"/>
        <v>0.41712267351255994</v>
      </c>
      <c r="AD44" s="1092">
        <f t="shared" si="2"/>
        <v>0.0020756168209514563</v>
      </c>
      <c r="AE44" s="1087"/>
      <c r="AF44" s="1088"/>
      <c r="AG44" s="1087"/>
      <c r="AH44" s="1087"/>
      <c r="AK44" s="1087"/>
      <c r="AL44" s="1087"/>
      <c r="AM44" s="1087"/>
      <c r="AN44" s="1087"/>
      <c r="AO44" s="1087"/>
      <c r="AP44" s="1087"/>
      <c r="AQ44" s="1087"/>
      <c r="AS44" s="1096"/>
      <c r="AT44" s="1096"/>
      <c r="AU44" s="1096"/>
      <c r="AV44" s="1096"/>
      <c r="AW44" s="1096"/>
      <c r="AY44" s="1096"/>
      <c r="AZ44" s="1096"/>
    </row>
    <row r="45" spans="8:8" ht="11.1" customHeight="1">
      <c r="A45" s="1056"/>
      <c r="B45" s="1135"/>
      <c r="C45" s="1134"/>
      <c r="D45" s="1094"/>
      <c r="E45" s="1094"/>
      <c r="F45" s="1094"/>
      <c r="G45" s="1094"/>
      <c r="H45" s="1094"/>
      <c r="I45" s="1094"/>
      <c r="J45" s="1094"/>
      <c r="K45" s="1094"/>
      <c r="L45" s="1094"/>
      <c r="M45" s="1094"/>
      <c r="N45" s="1094"/>
      <c r="O45" s="1094"/>
      <c r="P45" s="1094"/>
      <c r="Q45" s="1094"/>
      <c r="R45" s="1094"/>
      <c r="S45" s="1094"/>
      <c r="T45" s="1094"/>
      <c r="U45" s="1094"/>
      <c r="V45" s="1094"/>
      <c r="W45" s="1094"/>
      <c r="X45" s="1094"/>
      <c r="Y45" s="1094"/>
      <c r="Z45" s="1094"/>
      <c r="AA45" s="1094"/>
      <c r="AB45" s="1036"/>
      <c r="AC45" s="1036"/>
      <c r="AD45" s="1036"/>
      <c r="AE45" s="1087"/>
      <c r="AF45" s="1088"/>
      <c r="AG45" s="1087"/>
      <c r="AH45" s="1087"/>
      <c r="AK45" s="1087"/>
      <c r="AL45" s="1087"/>
      <c r="AM45" s="1087"/>
      <c r="AN45" s="1087"/>
      <c r="AO45" s="1087"/>
      <c r="AP45" s="1087"/>
      <c r="AQ45" s="1087"/>
      <c r="AS45" s="1096"/>
      <c r="AT45" s="1096"/>
      <c r="AU45" s="1096"/>
      <c r="AV45" s="1096"/>
      <c r="AW45" s="1096"/>
      <c r="AY45" s="1096"/>
      <c r="AZ45" s="1096"/>
    </row>
    <row r="46" spans="8:8" ht="11.1" customHeight="1">
      <c r="A46" s="1081" t="s">
        <v>155</v>
      </c>
      <c r="B46" s="1135"/>
      <c r="C46" s="1130"/>
      <c r="D46" s="1086">
        <v>9.0</v>
      </c>
      <c r="E46" s="1086">
        <v>9.0</v>
      </c>
      <c r="F46" s="1086">
        <v>9.0</v>
      </c>
      <c r="G46" s="1086">
        <v>11.0</v>
      </c>
      <c r="H46" s="1086">
        <v>11.0</v>
      </c>
      <c r="I46" s="1086">
        <v>12.0</v>
      </c>
      <c r="J46" s="1086">
        <v>16.0</v>
      </c>
      <c r="K46" s="1086">
        <v>24.9</v>
      </c>
      <c r="L46" s="1086">
        <v>37.0</v>
      </c>
      <c r="M46" s="1086">
        <v>47.0</v>
      </c>
      <c r="N46" s="1086">
        <v>63.0</v>
      </c>
      <c r="O46" s="1086">
        <v>63.0</v>
      </c>
      <c r="P46" s="1086">
        <v>92.0</v>
      </c>
      <c r="Q46" s="1086">
        <v>95.0</v>
      </c>
      <c r="R46" s="1086">
        <v>98.2</v>
      </c>
      <c r="S46" s="1086">
        <v>106.1</v>
      </c>
      <c r="T46" s="1086">
        <v>107.6</v>
      </c>
      <c r="U46" s="1086">
        <v>148.8</v>
      </c>
      <c r="V46" s="1086">
        <v>153.44</v>
      </c>
      <c r="W46" s="1086">
        <v>190.94</v>
      </c>
      <c r="X46" s="1086">
        <v>259.0</v>
      </c>
      <c r="Y46" s="1086">
        <v>282.0</v>
      </c>
      <c r="Z46" s="1086">
        <v>302.2</v>
      </c>
      <c r="AA46" s="1086">
        <v>303.0</v>
      </c>
      <c r="AB46" s="1036">
        <f t="shared" si="0"/>
        <v>-9.221989562901989E-5</v>
      </c>
      <c r="AC46" s="1036">
        <f t="shared" si="1"/>
        <v>0.12629112840349</v>
      </c>
      <c r="AD46" s="1036">
        <f t="shared" si="2"/>
        <v>4.1321412401333196E-4</v>
      </c>
      <c r="AE46" s="1087"/>
      <c r="AF46" s="1088"/>
      <c r="AG46" s="1087"/>
      <c r="AH46" s="1087"/>
      <c r="AK46" s="1087"/>
      <c r="AL46" s="1087"/>
      <c r="AM46" s="1087"/>
      <c r="AN46" s="1087"/>
      <c r="AO46" s="1087"/>
      <c r="AP46" s="1087"/>
      <c r="AQ46" s="1087"/>
      <c r="AS46" s="1096"/>
      <c r="AT46" s="1096"/>
      <c r="AU46" s="1096"/>
      <c r="AV46" s="1096"/>
      <c r="AW46" s="1096"/>
      <c r="AY46" s="1096"/>
      <c r="AZ46" s="1096"/>
    </row>
    <row r="47" spans="8:8" ht="11.1" customHeight="1">
      <c r="A47" s="1081" t="s">
        <v>864</v>
      </c>
      <c r="B47" s="1135"/>
      <c r="C47" s="1130"/>
      <c r="D47" s="1086"/>
      <c r="E47" s="1086"/>
      <c r="F47" s="1086"/>
      <c r="G47" s="1086">
        <v>1.4</v>
      </c>
      <c r="H47" s="1086">
        <v>1.4</v>
      </c>
      <c r="I47" s="1086">
        <v>1.4</v>
      </c>
      <c r="J47" s="1086">
        <v>1.4</v>
      </c>
      <c r="K47" s="1086">
        <v>1.4</v>
      </c>
      <c r="L47" s="1086">
        <v>1.4</v>
      </c>
      <c r="M47" s="1086">
        <v>1.4</v>
      </c>
      <c r="N47" s="1086">
        <v>1.4</v>
      </c>
      <c r="O47" s="1086">
        <v>1.4</v>
      </c>
      <c r="P47" s="1086">
        <v>1.4</v>
      </c>
      <c r="Q47" s="1086">
        <v>1.4</v>
      </c>
      <c r="R47" s="1086">
        <v>1.4</v>
      </c>
      <c r="S47" s="1086">
        <v>1.4</v>
      </c>
      <c r="T47" s="1086">
        <v>1.4</v>
      </c>
      <c r="U47" s="1086">
        <v>1.4</v>
      </c>
      <c r="V47" s="1086">
        <v>118.4</v>
      </c>
      <c r="W47" s="1086">
        <v>198.0</v>
      </c>
      <c r="X47" s="1086">
        <v>198.4</v>
      </c>
      <c r="Y47" s="1086">
        <v>280.0</v>
      </c>
      <c r="Z47" s="1086">
        <v>370.0</v>
      </c>
      <c r="AA47" s="1086">
        <v>515.0</v>
      </c>
      <c r="AB47" s="1036">
        <f t="shared" si="0"/>
        <v>0.38808890858071</v>
      </c>
      <c r="AC47" s="1036">
        <f t="shared" si="1"/>
        <v>0.7466559548065701</v>
      </c>
      <c r="AD47" s="1036">
        <f t="shared" si="2"/>
        <v>7.023276365243101E-4</v>
      </c>
      <c r="AE47" s="1087"/>
      <c r="AF47" s="1088"/>
      <c r="AG47" s="1087"/>
      <c r="AH47" s="1087"/>
      <c r="AK47" s="1087"/>
      <c r="AL47" s="1087"/>
      <c r="AM47" s="1087"/>
      <c r="AN47" s="1087"/>
      <c r="AO47" s="1087"/>
      <c r="AP47" s="1087"/>
      <c r="AQ47" s="1087"/>
      <c r="AS47" s="1096"/>
      <c r="AT47" s="1096"/>
      <c r="AU47" s="1096"/>
      <c r="AV47" s="1096"/>
      <c r="AW47" s="1096"/>
      <c r="AY47" s="1096"/>
      <c r="AZ47" s="1096"/>
    </row>
    <row r="48" spans="8:8" ht="11.1" customHeight="1">
      <c r="A48" s="1081" t="s">
        <v>163</v>
      </c>
      <c r="B48" s="1135"/>
      <c r="C48" s="1130"/>
      <c r="D48" s="1086">
        <v>0.0</v>
      </c>
      <c r="E48" s="1086">
        <v>0.0</v>
      </c>
      <c r="F48" s="1086">
        <v>0.0</v>
      </c>
      <c r="G48" s="1086">
        <v>0.0</v>
      </c>
      <c r="H48" s="1086">
        <v>0.0</v>
      </c>
      <c r="I48" s="1086">
        <v>6.0</v>
      </c>
      <c r="J48" s="1086">
        <v>6.0</v>
      </c>
      <c r="K48" s="1086">
        <v>6.6</v>
      </c>
      <c r="L48" s="1086">
        <v>6.6</v>
      </c>
      <c r="M48" s="1086">
        <v>6.6</v>
      </c>
      <c r="N48" s="1086">
        <v>6.59999999999999</v>
      </c>
      <c r="O48" s="1086">
        <v>7.3</v>
      </c>
      <c r="P48" s="1086">
        <v>7.3</v>
      </c>
      <c r="Q48" s="1086">
        <v>7.3</v>
      </c>
      <c r="R48" s="1086">
        <v>7.3</v>
      </c>
      <c r="S48" s="1086">
        <v>7.8</v>
      </c>
      <c r="T48" s="1086">
        <v>10.2</v>
      </c>
      <c r="U48" s="1086">
        <v>12.0</v>
      </c>
      <c r="V48" s="1086">
        <v>14.38</v>
      </c>
      <c r="W48" s="1086">
        <f>+W49-W47-W46</f>
        <v>34.06</v>
      </c>
      <c r="X48" s="1086">
        <f t="shared" si="6" ref="X48:AA48">+X49-X47-X46</f>
        <v>46.60000000000002</v>
      </c>
      <c r="Y48" s="1086">
        <f t="shared" si="6"/>
        <v>47.0</v>
      </c>
      <c r="Z48" s="1086">
        <f t="shared" si="6"/>
        <v>96.80000000000001</v>
      </c>
      <c r="AA48" s="1086">
        <f t="shared" si="6"/>
        <v>97.0</v>
      </c>
      <c r="AB48" s="1036">
        <f t="shared" si="0"/>
        <v>-6.717698595489763E-4</v>
      </c>
      <c r="AC48" s="1036">
        <f t="shared" si="1"/>
        <v>0.29495670817604003</v>
      </c>
      <c r="AD48" s="1036">
        <f t="shared" si="2"/>
        <v>1.322830694036079E-4</v>
      </c>
      <c r="AE48" s="1087"/>
      <c r="AF48" s="1088"/>
      <c r="AG48" s="1087"/>
      <c r="AH48" s="1087"/>
      <c r="AK48" s="1087"/>
      <c r="AL48" s="1087"/>
      <c r="AM48" s="1087"/>
      <c r="AN48" s="1087"/>
      <c r="AO48" s="1087"/>
      <c r="AP48" s="1087"/>
      <c r="AQ48" s="1087"/>
      <c r="AS48" s="1096"/>
      <c r="AT48" s="1096"/>
      <c r="AU48" s="1096"/>
      <c r="AV48" s="1096"/>
      <c r="AW48" s="1096"/>
      <c r="AY48" s="1096"/>
      <c r="AZ48" s="1096"/>
    </row>
    <row r="49" spans="8:8" ht="11.1" customHeight="1">
      <c r="A49" s="1131" t="s">
        <v>164</v>
      </c>
      <c r="B49" s="1136"/>
      <c r="C49" s="1132"/>
      <c r="D49" s="1091">
        <v>9.0</v>
      </c>
      <c r="E49" s="1091">
        <v>9.0</v>
      </c>
      <c r="F49" s="1091">
        <v>9.0</v>
      </c>
      <c r="G49" s="1091">
        <v>12.4</v>
      </c>
      <c r="H49" s="1091">
        <v>12.4</v>
      </c>
      <c r="I49" s="1091">
        <v>19.4</v>
      </c>
      <c r="J49" s="1091">
        <v>23.4</v>
      </c>
      <c r="K49" s="1091">
        <v>32.9</v>
      </c>
      <c r="L49" s="1091">
        <v>45.0</v>
      </c>
      <c r="M49" s="1091">
        <v>55.0</v>
      </c>
      <c r="N49" s="1091">
        <v>71.0</v>
      </c>
      <c r="O49" s="1091">
        <v>71.7</v>
      </c>
      <c r="P49" s="1091">
        <v>100.7</v>
      </c>
      <c r="Q49" s="1091">
        <v>103.7</v>
      </c>
      <c r="R49" s="1091">
        <v>106.9</v>
      </c>
      <c r="S49" s="1091">
        <v>115.3</v>
      </c>
      <c r="T49" s="1091">
        <v>119.2</v>
      </c>
      <c r="U49" s="1091">
        <v>162.2</v>
      </c>
      <c r="V49" s="1091">
        <v>286.22</v>
      </c>
      <c r="W49" s="1091">
        <v>423.0</v>
      </c>
      <c r="X49" s="1091">
        <v>504.0</v>
      </c>
      <c r="Y49" s="1091">
        <v>609.0</v>
      </c>
      <c r="Z49" s="1091">
        <v>769.0</v>
      </c>
      <c r="AA49" s="1091">
        <v>915.0</v>
      </c>
      <c r="AB49" s="1092">
        <f t="shared" si="0"/>
        <v>0.18660598179454002</v>
      </c>
      <c r="AC49" s="1092">
        <f t="shared" si="1"/>
        <v>0.22543332602558008</v>
      </c>
      <c r="AD49" s="1092">
        <f t="shared" si="2"/>
        <v>0.0012478248299412499</v>
      </c>
      <c r="AE49" s="1087"/>
      <c r="AF49" s="1088"/>
      <c r="AG49" s="1087"/>
      <c r="AH49" s="1087"/>
      <c r="AK49" s="1087"/>
      <c r="AL49" s="1087"/>
      <c r="AM49" s="1087"/>
      <c r="AN49" s="1087"/>
      <c r="AO49" s="1087"/>
      <c r="AP49" s="1087"/>
      <c r="AQ49" s="1087"/>
      <c r="AS49" s="1096"/>
      <c r="AT49" s="1096"/>
      <c r="AU49" s="1096"/>
      <c r="AV49" s="1096"/>
      <c r="AW49" s="1096"/>
      <c r="AY49" s="1096"/>
      <c r="AZ49" s="1096"/>
    </row>
    <row r="50" spans="8:8" ht="11.1" customHeight="1">
      <c r="A50" s="1056"/>
      <c r="B50" s="1135"/>
      <c r="C50" s="1134"/>
      <c r="D50" s="1140"/>
      <c r="E50" s="1094"/>
      <c r="F50" s="1094"/>
      <c r="G50" s="1094"/>
      <c r="H50" s="1094"/>
      <c r="I50" s="1094"/>
      <c r="J50" s="1094"/>
      <c r="K50" s="1094"/>
      <c r="L50" s="1094"/>
      <c r="M50" s="1094"/>
      <c r="N50" s="1094"/>
      <c r="O50" s="1094"/>
      <c r="P50" s="1094"/>
      <c r="Q50" s="1094"/>
      <c r="R50" s="1094"/>
      <c r="S50" s="1094"/>
      <c r="T50" s="1094"/>
      <c r="U50" s="1094"/>
      <c r="V50" s="1094"/>
      <c r="W50" s="1094"/>
      <c r="X50" s="1094"/>
      <c r="Y50" s="1094"/>
      <c r="Z50" s="1094"/>
      <c r="AA50" s="1094"/>
      <c r="AB50" s="1036"/>
      <c r="AC50" s="1036"/>
      <c r="AD50" s="1036"/>
      <c r="AE50" s="1087"/>
      <c r="AF50" s="1088"/>
      <c r="AG50" s="1087"/>
      <c r="AH50" s="1087"/>
      <c r="AK50" s="1087"/>
      <c r="AL50" s="1087"/>
      <c r="AM50" s="1087"/>
      <c r="AN50" s="1087"/>
      <c r="AO50" s="1087"/>
      <c r="AP50" s="1087"/>
      <c r="AQ50" s="1087"/>
      <c r="AS50" s="1096"/>
      <c r="AT50" s="1096"/>
      <c r="AU50" s="1096"/>
      <c r="AV50" s="1096"/>
      <c r="AW50" s="1096"/>
      <c r="AY50" s="1096"/>
      <c r="AZ50" s="1096"/>
    </row>
    <row r="51" spans="8:8" ht="11.1" customHeight="1">
      <c r="A51" s="1033" t="s">
        <v>166</v>
      </c>
      <c r="B51" s="1133"/>
      <c r="C51" s="1135"/>
      <c r="D51" s="1086">
        <v>6.0</v>
      </c>
      <c r="E51" s="1086">
        <v>6.0</v>
      </c>
      <c r="F51" s="1086">
        <v>36.0</v>
      </c>
      <c r="G51" s="1086">
        <v>69.0</v>
      </c>
      <c r="H51" s="1086">
        <v>69.0</v>
      </c>
      <c r="I51" s="1086">
        <v>69.0</v>
      </c>
      <c r="J51" s="1086">
        <v>69.0</v>
      </c>
      <c r="K51" s="1086">
        <v>145.0</v>
      </c>
      <c r="L51" s="1086">
        <v>145.0</v>
      </c>
      <c r="M51" s="1086">
        <v>230.0</v>
      </c>
      <c r="N51" s="1086">
        <v>310.0</v>
      </c>
      <c r="O51" s="1086">
        <v>390.0</v>
      </c>
      <c r="P51" s="1086">
        <v>435.0</v>
      </c>
      <c r="Q51" s="1086">
        <v>550.0</v>
      </c>
      <c r="R51" s="1086">
        <v>550.0</v>
      </c>
      <c r="S51" s="1086">
        <v>550.0</v>
      </c>
      <c r="T51" s="1086">
        <v>550.0</v>
      </c>
      <c r="U51" s="1086">
        <v>550.0</v>
      </c>
      <c r="V51" s="1086">
        <v>750.0</v>
      </c>
      <c r="W51" s="1086">
        <v>750.0</v>
      </c>
      <c r="X51" s="1086">
        <v>750.0</v>
      </c>
      <c r="Y51" s="1086">
        <v>1125.0</v>
      </c>
      <c r="Z51" s="1086">
        <v>1375.0</v>
      </c>
      <c r="AA51" s="1086">
        <v>1375.0</v>
      </c>
      <c r="AB51" s="1036">
        <f t="shared" si="0"/>
        <v>-0.002732240437158029</v>
      </c>
      <c r="AC51" s="1036">
        <f t="shared" si="1"/>
        <v>0.12197025707261</v>
      </c>
      <c r="AD51" s="1036">
        <f t="shared" si="2"/>
        <v>0.0018751466023707308</v>
      </c>
      <c r="AE51" s="1087"/>
      <c r="AF51" s="1088"/>
      <c r="AG51" s="1087"/>
      <c r="AH51" s="1087"/>
      <c r="AK51" s="1087"/>
      <c r="AL51" s="1087"/>
      <c r="AM51" s="1087"/>
      <c r="AN51" s="1087"/>
      <c r="AO51" s="1087"/>
      <c r="AP51" s="1087"/>
      <c r="AQ51" s="1087"/>
      <c r="AS51" s="1096"/>
      <c r="AT51" s="1096"/>
      <c r="AU51" s="1096"/>
      <c r="AV51" s="1096"/>
      <c r="AW51" s="1096"/>
      <c r="AY51" s="1096"/>
      <c r="AZ51" s="1096"/>
    </row>
    <row r="52" spans="8:8" ht="11.1" customHeight="1">
      <c r="A52" s="1033" t="s">
        <v>167</v>
      </c>
      <c r="B52" s="1133"/>
      <c r="C52" s="1135"/>
      <c r="D52" s="1086">
        <v>0.0</v>
      </c>
      <c r="E52" s="1086">
        <v>2.0</v>
      </c>
      <c r="F52" s="1086">
        <v>20.0</v>
      </c>
      <c r="G52" s="1086">
        <v>54.0</v>
      </c>
      <c r="H52" s="1086">
        <v>54.0</v>
      </c>
      <c r="I52" s="1086">
        <v>54.0</v>
      </c>
      <c r="J52" s="1086">
        <v>54.0</v>
      </c>
      <c r="K52" s="1086">
        <v>54.0</v>
      </c>
      <c r="L52" s="1086">
        <v>54.0</v>
      </c>
      <c r="M52" s="1086">
        <v>54.0</v>
      </c>
      <c r="N52" s="1086">
        <v>114.0</v>
      </c>
      <c r="O52" s="1086">
        <v>114.0</v>
      </c>
      <c r="P52" s="1086">
        <v>221.0</v>
      </c>
      <c r="Q52" s="1086">
        <v>221.0</v>
      </c>
      <c r="R52" s="1086">
        <v>255.0</v>
      </c>
      <c r="S52" s="1086">
        <v>255.0</v>
      </c>
      <c r="T52" s="1086">
        <v>495.0</v>
      </c>
      <c r="U52" s="1086">
        <v>797.0</v>
      </c>
      <c r="V52" s="1086">
        <v>797.0</v>
      </c>
      <c r="W52" s="1086">
        <v>897.0</v>
      </c>
      <c r="X52" s="1086">
        <v>1023.0</v>
      </c>
      <c r="Y52" s="1086">
        <v>1225.0</v>
      </c>
      <c r="Z52" s="1086">
        <v>1225.0</v>
      </c>
      <c r="AA52" s="1086">
        <v>1405.0</v>
      </c>
      <c r="AB52" s="1036">
        <f t="shared" si="0"/>
        <v>0.1438050630088099</v>
      </c>
      <c r="AC52" s="1036">
        <f t="shared" si="1"/>
        <v>0.18679137521344003</v>
      </c>
      <c r="AD52" s="1036">
        <f t="shared" si="2"/>
        <v>0.0019160588918770013</v>
      </c>
      <c r="AE52" s="1087"/>
      <c r="AF52" s="1088"/>
      <c r="AG52" s="1087"/>
      <c r="AH52" s="1087"/>
      <c r="AK52" s="1087"/>
      <c r="AL52" s="1087"/>
      <c r="AM52" s="1087"/>
      <c r="AN52" s="1087"/>
      <c r="AO52" s="1087"/>
      <c r="AP52" s="1087"/>
      <c r="AQ52" s="1087"/>
      <c r="AS52" s="1096"/>
      <c r="AT52" s="1096"/>
      <c r="AU52" s="1096"/>
      <c r="AV52" s="1096"/>
      <c r="AW52" s="1096"/>
      <c r="AY52" s="1096"/>
      <c r="AZ52" s="1096"/>
    </row>
    <row r="53" spans="8:8" ht="11.1" customHeight="1">
      <c r="A53" s="1033" t="s">
        <v>168</v>
      </c>
      <c r="B53" s="1133"/>
      <c r="C53" s="1135"/>
      <c r="D53" s="1086">
        <v>0.0</v>
      </c>
      <c r="E53" s="1086">
        <v>0.0</v>
      </c>
      <c r="F53" s="1086">
        <v>0.0</v>
      </c>
      <c r="G53" s="1086">
        <v>0.0</v>
      </c>
      <c r="H53" s="1086">
        <v>0.0</v>
      </c>
      <c r="I53" s="1086">
        <v>3.2</v>
      </c>
      <c r="J53" s="1086">
        <v>3.2</v>
      </c>
      <c r="K53" s="1086">
        <v>3.2</v>
      </c>
      <c r="L53" s="1086">
        <v>3.2</v>
      </c>
      <c r="M53" s="1086">
        <v>3.2</v>
      </c>
      <c r="N53" s="1086">
        <v>3.2</v>
      </c>
      <c r="O53" s="1086">
        <v>8.4</v>
      </c>
      <c r="P53" s="1086">
        <v>8.4</v>
      </c>
      <c r="Q53" s="1086">
        <v>10.16</v>
      </c>
      <c r="R53" s="1086">
        <v>10.16</v>
      </c>
      <c r="S53" s="1086">
        <v>10.16</v>
      </c>
      <c r="T53" s="1086">
        <v>257.0</v>
      </c>
      <c r="U53" s="1086">
        <v>569.0</v>
      </c>
      <c r="V53" s="1086">
        <v>1079.0</v>
      </c>
      <c r="W53" s="1086">
        <v>1473.0</v>
      </c>
      <c r="X53" s="1086">
        <v>2094.0</v>
      </c>
      <c r="Y53" s="1086">
        <v>2094.0</v>
      </c>
      <c r="Z53" s="1086">
        <v>2094.0</v>
      </c>
      <c r="AA53" s="1086">
        <v>2636.0</v>
      </c>
      <c r="AB53" s="1036">
        <f t="shared" si="0"/>
        <v>0.25539532674672993</v>
      </c>
      <c r="AC53" s="1036">
        <f t="shared" si="1"/>
        <v>0.73647981392325</v>
      </c>
      <c r="AD53" s="1036">
        <f t="shared" si="2"/>
        <v>0.003594826504617634</v>
      </c>
      <c r="AE53" s="1087"/>
      <c r="AF53" s="1088"/>
      <c r="AG53" s="1087"/>
      <c r="AH53" s="1087"/>
      <c r="AK53" s="1087"/>
      <c r="AL53" s="1087"/>
      <c r="AM53" s="1087"/>
      <c r="AN53" s="1087"/>
      <c r="AO53" s="1087"/>
      <c r="AP53" s="1087"/>
      <c r="AQ53" s="1087"/>
      <c r="AS53" s="1096"/>
      <c r="AT53" s="1096"/>
      <c r="AU53" s="1096"/>
      <c r="AV53" s="1096"/>
      <c r="AW53" s="1096"/>
      <c r="AY53" s="1096"/>
      <c r="AZ53" s="1096"/>
    </row>
    <row r="54" spans="8:8" ht="11.1" customHeight="1">
      <c r="A54" s="1033" t="s">
        <v>273</v>
      </c>
      <c r="B54" s="1133"/>
      <c r="C54" s="1135"/>
      <c r="D54" s="1086">
        <v>0.0</v>
      </c>
      <c r="E54" s="1086">
        <v>2.0</v>
      </c>
      <c r="F54" s="1086">
        <v>8.0</v>
      </c>
      <c r="G54" s="1086">
        <v>10.0</v>
      </c>
      <c r="H54" s="1086">
        <v>10.0</v>
      </c>
      <c r="I54" s="1086">
        <v>10.0</v>
      </c>
      <c r="J54" s="1086">
        <v>19.0</v>
      </c>
      <c r="K54" s="1086">
        <v>19.0</v>
      </c>
      <c r="L54" s="1086">
        <v>19.0</v>
      </c>
      <c r="M54" s="1086">
        <v>19.0</v>
      </c>
      <c r="N54" s="1086">
        <v>19.0</v>
      </c>
      <c r="O54" s="1086">
        <v>19.0</v>
      </c>
      <c r="P54" s="1086">
        <v>53.0</v>
      </c>
      <c r="Q54" s="1086">
        <v>53.0</v>
      </c>
      <c r="R54" s="1086">
        <v>53.0</v>
      </c>
      <c r="S54" s="1086">
        <v>173.0</v>
      </c>
      <c r="T54" s="1086">
        <v>200.0</v>
      </c>
      <c r="U54" s="1086">
        <v>233.0</v>
      </c>
      <c r="V54" s="1086">
        <v>244.0</v>
      </c>
      <c r="W54" s="1086">
        <v>244.0</v>
      </c>
      <c r="X54" s="1086">
        <v>244.0</v>
      </c>
      <c r="Y54" s="1086">
        <v>244.0</v>
      </c>
      <c r="Z54" s="1086">
        <v>244.0</v>
      </c>
      <c r="AA54" s="1086">
        <v>244.0</v>
      </c>
      <c r="AB54" s="1036">
        <f t="shared" si="0"/>
        <v>-0.002732240437158029</v>
      </c>
      <c r="AC54" s="1036">
        <f t="shared" si="1"/>
        <v>0.1649610245942399</v>
      </c>
      <c r="AD54" s="1036">
        <f t="shared" si="2"/>
        <v>3.327532879843333E-4</v>
      </c>
      <c r="AE54" s="1087"/>
      <c r="AF54" s="1088"/>
      <c r="AG54" s="1087"/>
      <c r="AH54" s="1087"/>
      <c r="AK54" s="1087"/>
      <c r="AL54" s="1087"/>
      <c r="AM54" s="1087"/>
      <c r="AN54" s="1087"/>
      <c r="AO54" s="1087"/>
      <c r="AP54" s="1087"/>
      <c r="AQ54" s="1087"/>
      <c r="AS54" s="1096"/>
      <c r="AT54" s="1096"/>
      <c r="AU54" s="1096"/>
      <c r="AV54" s="1096"/>
      <c r="AW54" s="1096"/>
      <c r="AY54" s="1096"/>
      <c r="AZ54" s="1096"/>
    </row>
    <row r="55" spans="8:8" ht="10.7" customHeight="1">
      <c r="A55" s="1033" t="s">
        <v>216</v>
      </c>
      <c r="B55" s="1133"/>
      <c r="C55" s="1135"/>
      <c r="D55" s="1086">
        <v>0.0</v>
      </c>
      <c r="E55" s="1086">
        <v>0.0</v>
      </c>
      <c r="F55" s="1086">
        <v>0.0</v>
      </c>
      <c r="G55" s="1086">
        <v>0.400000000000006</v>
      </c>
      <c r="H55" s="1086">
        <v>0.400000000000006</v>
      </c>
      <c r="I55" s="1086">
        <v>3.45999999999999</v>
      </c>
      <c r="J55" s="1086">
        <v>5.04000000000002</v>
      </c>
      <c r="K55" s="1086">
        <v>4.96000000000001</v>
      </c>
      <c r="L55" s="1086">
        <v>5.18000000000001</v>
      </c>
      <c r="M55" s="1086">
        <v>4.88000000000005</v>
      </c>
      <c r="N55" s="1086">
        <v>5.72000000000003</v>
      </c>
      <c r="O55" s="1086">
        <v>5.72000000000003</v>
      </c>
      <c r="P55" s="1086">
        <v>6.65000000000009</v>
      </c>
      <c r="Q55" s="1086">
        <v>12.317</v>
      </c>
      <c r="R55" s="1086">
        <v>108.522</v>
      </c>
      <c r="S55" s="1086">
        <v>121.814</v>
      </c>
      <c r="T55" s="1086">
        <v>222.204</v>
      </c>
      <c r="U55" s="1086">
        <v>233.768</v>
      </c>
      <c r="V55" s="1086">
        <f>+V56-SUM(V51:V54)</f>
        <v>452.0</v>
      </c>
      <c r="W55" s="1086">
        <f t="shared" si="7" ref="W55:AA55">+W56-SUM(W51:W54)</f>
        <v>465.0</v>
      </c>
      <c r="X55" s="1086">
        <f t="shared" si="7"/>
        <v>470.0</v>
      </c>
      <c r="Y55" s="1086">
        <f t="shared" si="7"/>
        <v>781.0</v>
      </c>
      <c r="Z55" s="1086">
        <f t="shared" si="7"/>
        <v>831.0</v>
      </c>
      <c r="AA55" s="1086">
        <f t="shared" si="7"/>
        <v>831.0</v>
      </c>
      <c r="AB55" s="1036">
        <f t="shared" si="0"/>
        <v>-0.002732240437158029</v>
      </c>
      <c r="AC55" s="1036">
        <f t="shared" si="1"/>
        <v>0.6206078485431199</v>
      </c>
      <c r="AD55" s="1036">
        <f t="shared" si="2"/>
        <v>0.0011332704193236925</v>
      </c>
      <c r="AE55" s="1087"/>
      <c r="AF55" s="1088"/>
      <c r="AG55" s="1087"/>
      <c r="AH55" s="1087"/>
      <c r="AK55" s="1087"/>
      <c r="AL55" s="1087"/>
      <c r="AM55" s="1087"/>
      <c r="AN55" s="1087"/>
      <c r="AO55" s="1087"/>
      <c r="AP55" s="1087"/>
      <c r="AQ55" s="1087"/>
      <c r="AS55" s="1096"/>
      <c r="AT55" s="1096"/>
      <c r="AU55" s="1096"/>
      <c r="AV55" s="1096"/>
      <c r="AW55" s="1096"/>
      <c r="AY55" s="1096"/>
      <c r="AZ55" s="1096"/>
    </row>
    <row r="56" spans="8:8" ht="10.7" customHeight="1">
      <c r="A56" s="1055" t="s">
        <v>174</v>
      </c>
      <c r="B56" s="1141"/>
      <c r="C56" s="1136"/>
      <c r="D56" s="1091">
        <v>6.0</v>
      </c>
      <c r="E56" s="1091">
        <v>10.0</v>
      </c>
      <c r="F56" s="1091">
        <v>64.0</v>
      </c>
      <c r="G56" s="1091">
        <v>133.4</v>
      </c>
      <c r="H56" s="1091">
        <v>133.4</v>
      </c>
      <c r="I56" s="1091">
        <v>139.66</v>
      </c>
      <c r="J56" s="1091">
        <v>150.24</v>
      </c>
      <c r="K56" s="1091">
        <v>226.16</v>
      </c>
      <c r="L56" s="1091">
        <v>226.38</v>
      </c>
      <c r="M56" s="1091">
        <v>311.08</v>
      </c>
      <c r="N56" s="1091">
        <v>451.92</v>
      </c>
      <c r="O56" s="1091">
        <v>537.12</v>
      </c>
      <c r="P56" s="1091">
        <v>724.05</v>
      </c>
      <c r="Q56" s="1091">
        <v>846.477</v>
      </c>
      <c r="R56" s="1091">
        <v>976.682</v>
      </c>
      <c r="S56" s="1091">
        <v>1109.974</v>
      </c>
      <c r="T56" s="1091">
        <v>1724.204</v>
      </c>
      <c r="U56" s="1091">
        <v>2382.768</v>
      </c>
      <c r="V56" s="1091">
        <v>3322.0</v>
      </c>
      <c r="W56" s="1091">
        <v>3829.0</v>
      </c>
      <c r="X56" s="1091">
        <v>4581.0</v>
      </c>
      <c r="Y56" s="1091">
        <v>5469.0</v>
      </c>
      <c r="Z56" s="1091">
        <v>5769.0</v>
      </c>
      <c r="AA56" s="1091">
        <v>6491.0</v>
      </c>
      <c r="AB56" s="1092">
        <f t="shared" si="0"/>
        <v>0.12207748783540007</v>
      </c>
      <c r="AC56" s="1092">
        <f t="shared" si="1"/>
        <v>0.23064615208672</v>
      </c>
      <c r="AD56" s="1092">
        <f t="shared" si="2"/>
        <v>0.008852055706173392</v>
      </c>
      <c r="AE56" s="1087"/>
      <c r="AF56" s="1088"/>
      <c r="AG56" s="1087"/>
      <c r="AH56" s="1087"/>
      <c r="AK56" s="1087"/>
      <c r="AL56" s="1087"/>
      <c r="AM56" s="1087"/>
      <c r="AN56" s="1087"/>
      <c r="AO56" s="1087"/>
      <c r="AP56" s="1087"/>
      <c r="AQ56" s="1087"/>
      <c r="AS56" s="1096"/>
      <c r="AT56" s="1096"/>
      <c r="AU56" s="1096"/>
      <c r="AV56" s="1096"/>
      <c r="AW56" s="1096"/>
      <c r="AY56" s="1096"/>
      <c r="AZ56" s="1096"/>
    </row>
    <row r="57" spans="8:8" ht="11.1" customHeight="1">
      <c r="A57" s="1056"/>
      <c r="B57" s="1142"/>
      <c r="C57" s="1135"/>
      <c r="D57" s="1140"/>
      <c r="E57" s="1140"/>
      <c r="F57" s="1094"/>
      <c r="G57" s="1094"/>
      <c r="H57" s="1094"/>
      <c r="I57" s="1094"/>
      <c r="J57" s="1094"/>
      <c r="K57" s="1094"/>
      <c r="L57" s="1094"/>
      <c r="M57" s="1094"/>
      <c r="N57" s="1094"/>
      <c r="O57" s="1094"/>
      <c r="P57" s="1094"/>
      <c r="Q57" s="1094"/>
      <c r="R57" s="1094"/>
      <c r="S57" s="1094"/>
      <c r="T57" s="1094"/>
      <c r="U57" s="1094"/>
      <c r="V57" s="1094"/>
      <c r="W57" s="1094"/>
      <c r="X57" s="1094"/>
      <c r="Y57" s="1094"/>
      <c r="Z57" s="1094"/>
      <c r="AA57" s="1094"/>
      <c r="AB57" s="1036"/>
      <c r="AC57" s="1036"/>
      <c r="AD57" s="1036"/>
      <c r="AE57" s="1087"/>
      <c r="AF57" s="1088"/>
      <c r="AG57" s="1087"/>
      <c r="AH57" s="1087"/>
      <c r="AK57" s="1087"/>
      <c r="AL57" s="1087"/>
      <c r="AM57" s="1087"/>
      <c r="AN57" s="1087"/>
      <c r="AO57" s="1087"/>
      <c r="AP57" s="1087"/>
      <c r="AQ57" s="1087"/>
      <c r="AS57" s="1096"/>
      <c r="AT57" s="1096"/>
      <c r="AU57" s="1096"/>
      <c r="AV57" s="1096"/>
      <c r="AW57" s="1096"/>
      <c r="AY57" s="1096"/>
      <c r="AZ57" s="1096"/>
    </row>
    <row r="58" spans="8:8" ht="11.1" customHeight="1">
      <c r="A58" s="1033" t="s">
        <v>175</v>
      </c>
      <c r="B58" s="1133"/>
      <c r="C58" s="1135"/>
      <c r="D58" s="1086">
        <v>4.0</v>
      </c>
      <c r="E58" s="1086">
        <v>10.0</v>
      </c>
      <c r="F58" s="1086">
        <v>10.0</v>
      </c>
      <c r="G58" s="1086">
        <v>33.0</v>
      </c>
      <c r="H58" s="1086">
        <v>76.0</v>
      </c>
      <c r="I58" s="1086">
        <v>106.0</v>
      </c>
      <c r="J58" s="1086">
        <v>190.0</v>
      </c>
      <c r="K58" s="1086">
        <v>379.0</v>
      </c>
      <c r="L58" s="1086">
        <v>740.0</v>
      </c>
      <c r="M58" s="1086">
        <v>819.0</v>
      </c>
      <c r="N58" s="1086">
        <v>1249.0</v>
      </c>
      <c r="O58" s="1086">
        <v>1441.0</v>
      </c>
      <c r="P58" s="1086">
        <v>1703.0</v>
      </c>
      <c r="Q58" s="1086">
        <v>1864.0</v>
      </c>
      <c r="R58" s="1086">
        <v>2127.0</v>
      </c>
      <c r="S58" s="1086">
        <v>2561.0</v>
      </c>
      <c r="T58" s="1086">
        <v>3221.0</v>
      </c>
      <c r="U58" s="1086">
        <v>3797.0</v>
      </c>
      <c r="V58" s="1086">
        <v>4234.0</v>
      </c>
      <c r="W58" s="1086">
        <v>4327.0</v>
      </c>
      <c r="X58" s="1086">
        <v>4816.0</v>
      </c>
      <c r="Y58" s="1086">
        <v>5679.0</v>
      </c>
      <c r="Z58" s="1086">
        <v>7133.0</v>
      </c>
      <c r="AA58" s="1086">
        <v>9457.0</v>
      </c>
      <c r="AB58" s="1036">
        <f t="shared" si="0"/>
        <v>0.32218718662354995</v>
      </c>
      <c r="AC58" s="1036">
        <f t="shared" si="1"/>
        <v>0.15399986391527998</v>
      </c>
      <c r="AD58" s="1036">
        <f t="shared" si="2"/>
        <v>0.01289691739536</v>
      </c>
      <c r="AE58" s="1087"/>
      <c r="AF58" s="1088"/>
      <c r="AG58" s="1087"/>
      <c r="AH58" s="1087"/>
      <c r="AK58" s="1087"/>
      <c r="AL58" s="1087"/>
      <c r="AM58" s="1087"/>
      <c r="AN58" s="1087"/>
      <c r="AO58" s="1087"/>
      <c r="AP58" s="1087"/>
      <c r="AQ58" s="1087"/>
      <c r="AS58" s="1096"/>
      <c r="AT58" s="1096"/>
      <c r="AU58" s="1096"/>
      <c r="AV58" s="1096"/>
      <c r="AW58" s="1096"/>
      <c r="AY58" s="1096"/>
      <c r="AZ58" s="1096"/>
      <c r="BB58" s="1143"/>
      <c r="BC58" s="1143"/>
      <c r="BD58" s="1143"/>
      <c r="BE58" s="1143"/>
      <c r="BH58" s="1143"/>
    </row>
    <row r="59" spans="8:8" ht="11.1" customHeight="1">
      <c r="A59" s="1033" t="s">
        <v>177</v>
      </c>
      <c r="B59" s="1133"/>
      <c r="C59" s="1135"/>
      <c r="D59" s="1086">
        <v>146.0</v>
      </c>
      <c r="E59" s="1086">
        <v>200.0</v>
      </c>
      <c r="F59" s="1086">
        <v>262.0</v>
      </c>
      <c r="G59" s="1086">
        <v>341.0</v>
      </c>
      <c r="H59" s="1086">
        <v>383.0</v>
      </c>
      <c r="I59" s="1086">
        <v>449.0</v>
      </c>
      <c r="J59" s="1086">
        <v>547.0</v>
      </c>
      <c r="K59" s="1086">
        <v>763.0</v>
      </c>
      <c r="L59" s="1086">
        <v>1060.0</v>
      </c>
      <c r="M59" s="1086">
        <v>2070.0</v>
      </c>
      <c r="N59" s="1086">
        <v>4200.0</v>
      </c>
      <c r="O59" s="1086">
        <v>8387.728</v>
      </c>
      <c r="P59" s="1086">
        <v>17599.408</v>
      </c>
      <c r="Q59" s="1086">
        <v>29633.478</v>
      </c>
      <c r="R59" s="1086">
        <v>46354.6</v>
      </c>
      <c r="S59" s="1086">
        <v>61596.873</v>
      </c>
      <c r="T59" s="1086">
        <v>76730.53</v>
      </c>
      <c r="U59" s="1086">
        <v>96819.13</v>
      </c>
      <c r="V59" s="1086">
        <v>131047.73</v>
      </c>
      <c r="W59" s="1086">
        <v>148516.89</v>
      </c>
      <c r="X59" s="1086">
        <v>164374.477</v>
      </c>
      <c r="Y59" s="1086">
        <v>184664.877</v>
      </c>
      <c r="Z59" s="1086">
        <v>209528.0</v>
      </c>
      <c r="AA59" s="1086">
        <v>281993.0</v>
      </c>
      <c r="AB59" s="1036">
        <f t="shared" si="0"/>
        <v>0.34217158242528</v>
      </c>
      <c r="AC59" s="1036">
        <f t="shared" si="1"/>
        <v>0.28107454198594994</v>
      </c>
      <c r="AD59" s="1036">
        <f t="shared" si="2"/>
        <v>0.3845659751580578</v>
      </c>
      <c r="AE59" s="1087"/>
      <c r="AF59" s="1088"/>
      <c r="AG59" s="1089"/>
      <c r="AH59" s="1087"/>
      <c r="AK59" s="1087"/>
      <c r="AL59" s="1087"/>
      <c r="AM59" s="1087"/>
      <c r="AN59" s="1087"/>
      <c r="AO59" s="1087"/>
      <c r="AP59" s="1087"/>
      <c r="AQ59" s="1087"/>
      <c r="AS59" s="1096"/>
      <c r="AT59" s="1096"/>
      <c r="AU59" s="1096"/>
      <c r="AV59" s="1096"/>
      <c r="AW59" s="1096"/>
      <c r="AY59" s="1096"/>
      <c r="AZ59" s="1096"/>
      <c r="BC59" s="1096"/>
      <c r="BD59" s="1096"/>
      <c r="BE59" s="1096"/>
    </row>
    <row r="60" spans="8:8" ht="11.1" customHeight="1">
      <c r="A60" s="1033" t="s">
        <v>179</v>
      </c>
      <c r="B60" s="1133"/>
      <c r="C60" s="1135"/>
      <c r="D60" s="1086">
        <v>940.0</v>
      </c>
      <c r="E60" s="1086">
        <v>992.0</v>
      </c>
      <c r="F60" s="1086">
        <v>1035.0</v>
      </c>
      <c r="G60" s="1086">
        <v>1267.0</v>
      </c>
      <c r="H60" s="1086">
        <v>1456.0</v>
      </c>
      <c r="I60" s="1086">
        <v>1702.0</v>
      </c>
      <c r="J60" s="1086">
        <v>2125.0</v>
      </c>
      <c r="K60" s="1086">
        <v>3000.0</v>
      </c>
      <c r="L60" s="1086">
        <v>4433.9</v>
      </c>
      <c r="M60" s="1086">
        <v>6315.0</v>
      </c>
      <c r="N60" s="1086">
        <v>7844.5</v>
      </c>
      <c r="O60" s="1086">
        <v>10242.5</v>
      </c>
      <c r="P60" s="1086">
        <v>10925.0</v>
      </c>
      <c r="Q60" s="1086">
        <v>13184.0</v>
      </c>
      <c r="R60" s="1086">
        <v>16179.0</v>
      </c>
      <c r="S60" s="1086">
        <v>17299.7</v>
      </c>
      <c r="T60" s="1086">
        <v>18420.4</v>
      </c>
      <c r="U60" s="1086">
        <v>22465.3</v>
      </c>
      <c r="V60" s="1086">
        <v>25088.19</v>
      </c>
      <c r="W60" s="1086">
        <v>28700.44</v>
      </c>
      <c r="X60" s="1086">
        <v>32848.46</v>
      </c>
      <c r="Y60" s="1086">
        <v>35288.1</v>
      </c>
      <c r="Z60" s="1086">
        <v>37505.18</v>
      </c>
      <c r="AA60" s="1086">
        <v>38559.0</v>
      </c>
      <c r="AB60" s="1036">
        <f t="shared" si="0"/>
        <v>0.025288974509219964</v>
      </c>
      <c r="AC60" s="1036">
        <f t="shared" si="1"/>
        <v>0.1312718509234101</v>
      </c>
      <c r="AD60" s="1036">
        <f t="shared" si="2"/>
        <v>0.052584565702409464</v>
      </c>
      <c r="AE60" s="1087"/>
      <c r="AF60" s="1088"/>
      <c r="AG60" s="1087"/>
      <c r="AH60" s="1087"/>
      <c r="AK60" s="1087"/>
      <c r="AL60" s="1087"/>
      <c r="AM60" s="1087"/>
      <c r="AN60" s="1087"/>
      <c r="AO60" s="1087"/>
      <c r="AP60" s="1087"/>
      <c r="AQ60" s="1087"/>
      <c r="AS60" s="1096"/>
      <c r="AT60" s="1096"/>
      <c r="AU60" s="1096"/>
      <c r="AV60" s="1096"/>
      <c r="AW60" s="1096"/>
      <c r="AY60" s="1096"/>
      <c r="AZ60" s="1096"/>
    </row>
    <row r="61" spans="8:8" ht="11.1" customHeight="1">
      <c r="A61" s="1033" t="s">
        <v>181</v>
      </c>
      <c r="B61" s="1133"/>
      <c r="C61" s="1135"/>
      <c r="D61" s="1086">
        <v>17.0</v>
      </c>
      <c r="E61" s="1086">
        <v>30.0</v>
      </c>
      <c r="F61" s="1086">
        <v>68.0</v>
      </c>
      <c r="G61" s="1086">
        <v>84.0</v>
      </c>
      <c r="H61" s="1086">
        <v>175.0</v>
      </c>
      <c r="I61" s="1086">
        <v>277.0</v>
      </c>
      <c r="J61" s="1086">
        <v>508.0</v>
      </c>
      <c r="K61" s="1086">
        <v>769.0</v>
      </c>
      <c r="L61" s="1086">
        <v>1227.0</v>
      </c>
      <c r="M61" s="1086">
        <v>1805.0</v>
      </c>
      <c r="N61" s="1086">
        <v>1527.0</v>
      </c>
      <c r="O61" s="1086">
        <v>1756.0</v>
      </c>
      <c r="P61" s="1086">
        <v>1997.0</v>
      </c>
      <c r="Q61" s="1086">
        <v>2294.0</v>
      </c>
      <c r="R61" s="1086">
        <v>2419.0</v>
      </c>
      <c r="S61" s="1086">
        <v>2562.0</v>
      </c>
      <c r="T61" s="1086">
        <v>2646.0</v>
      </c>
      <c r="U61" s="1086">
        <v>2753.0</v>
      </c>
      <c r="V61" s="1086">
        <v>2808.0</v>
      </c>
      <c r="W61" s="1086">
        <v>3247.0</v>
      </c>
      <c r="X61" s="1086">
        <v>3483.0</v>
      </c>
      <c r="Y61" s="1086">
        <v>3667.0</v>
      </c>
      <c r="Z61" s="1086">
        <v>3786.0</v>
      </c>
      <c r="AA61" s="1086">
        <v>4206.0</v>
      </c>
      <c r="AB61" s="1036">
        <f t="shared" si="0"/>
        <v>0.10789968217678991</v>
      </c>
      <c r="AC61" s="1036">
        <f t="shared" si="1"/>
        <v>0.06605657848315993</v>
      </c>
      <c r="AD61" s="1036">
        <f t="shared" si="2"/>
        <v>0.005735902988779123</v>
      </c>
      <c r="AE61" s="1087"/>
      <c r="AF61" s="1088"/>
      <c r="AG61" s="1087"/>
      <c r="AH61" s="1087"/>
      <c r="AK61" s="1087"/>
      <c r="AL61" s="1087"/>
      <c r="AM61" s="1087"/>
      <c r="AN61" s="1087"/>
      <c r="AO61" s="1087"/>
      <c r="AP61" s="1087"/>
      <c r="AQ61" s="1087"/>
      <c r="AS61" s="1096"/>
      <c r="AT61" s="1096"/>
      <c r="AU61" s="1096"/>
      <c r="AV61" s="1096"/>
      <c r="AW61" s="1096"/>
      <c r="AY61" s="1096"/>
      <c r="AZ61" s="1096"/>
    </row>
    <row r="62" spans="8:8">
      <c r="A62" s="1033" t="s">
        <v>183</v>
      </c>
      <c r="B62" s="1133"/>
      <c r="C62" s="1135"/>
      <c r="D62" s="1086">
        <v>4.075</v>
      </c>
      <c r="E62" s="1086">
        <v>4.075</v>
      </c>
      <c r="F62" s="1086">
        <v>35.755</v>
      </c>
      <c r="G62" s="1086">
        <v>36.0</v>
      </c>
      <c r="H62" s="1086">
        <v>36.0</v>
      </c>
      <c r="I62" s="1086">
        <v>54.0</v>
      </c>
      <c r="J62" s="1086">
        <v>72.0</v>
      </c>
      <c r="K62" s="1086">
        <v>166.0</v>
      </c>
      <c r="L62" s="1086">
        <v>168.0</v>
      </c>
      <c r="M62" s="1086">
        <v>169.0</v>
      </c>
      <c r="N62" s="1086">
        <v>320.0</v>
      </c>
      <c r="O62" s="1086">
        <v>322.0</v>
      </c>
      <c r="P62" s="1086">
        <v>497.0</v>
      </c>
      <c r="Q62" s="1086">
        <v>524.0</v>
      </c>
      <c r="R62" s="1086">
        <v>524.0</v>
      </c>
      <c r="S62" s="1086">
        <v>623.0</v>
      </c>
      <c r="T62" s="1086">
        <v>623.0</v>
      </c>
      <c r="U62" s="1086">
        <v>682.0</v>
      </c>
      <c r="V62" s="1086">
        <v>689.0</v>
      </c>
      <c r="W62" s="1086">
        <v>689.0</v>
      </c>
      <c r="X62" s="1086">
        <v>689.0</v>
      </c>
      <c r="Y62" s="1086">
        <v>689.0</v>
      </c>
      <c r="Z62" s="1086">
        <v>689.0</v>
      </c>
      <c r="AA62" s="1086">
        <v>784.0</v>
      </c>
      <c r="AB62" s="1036">
        <f t="shared" si="0"/>
        <v>0.13477202249241005</v>
      </c>
      <c r="AC62" s="1036">
        <f t="shared" si="1"/>
        <v>0.03320448642467011</v>
      </c>
      <c r="AD62" s="1036">
        <f t="shared" si="2"/>
        <v>0.0010691744990972021</v>
      </c>
      <c r="AE62" s="1087"/>
      <c r="AF62" s="1088"/>
      <c r="AG62" s="1087"/>
      <c r="AH62" s="1087"/>
      <c r="AK62" s="1087"/>
      <c r="AL62" s="1087"/>
      <c r="AM62" s="1087"/>
      <c r="AN62" s="1087"/>
      <c r="AO62" s="1087"/>
      <c r="AP62" s="1087"/>
      <c r="AQ62" s="1087"/>
      <c r="AS62" s="1096"/>
      <c r="AT62" s="1096"/>
      <c r="AU62" s="1096"/>
      <c r="AV62" s="1096"/>
      <c r="AW62" s="1096"/>
      <c r="AY62" s="1096"/>
      <c r="AZ62" s="1096"/>
    </row>
    <row r="63" spans="8:8">
      <c r="A63" s="1033" t="s">
        <v>184</v>
      </c>
      <c r="B63" s="1133"/>
      <c r="C63" s="1135"/>
      <c r="D63" s="1086">
        <v>0.0</v>
      </c>
      <c r="E63" s="1086">
        <v>0.0</v>
      </c>
      <c r="F63" s="1086">
        <v>0.0</v>
      </c>
      <c r="G63" s="1086">
        <v>0.0</v>
      </c>
      <c r="H63" s="1086">
        <v>0.0</v>
      </c>
      <c r="I63" s="1086">
        <v>0.0</v>
      </c>
      <c r="J63" s="1086">
        <v>0.0</v>
      </c>
      <c r="K63" s="1086">
        <v>0.0</v>
      </c>
      <c r="L63" s="1086">
        <v>0.0</v>
      </c>
      <c r="M63" s="1086">
        <v>0.0</v>
      </c>
      <c r="N63" s="1086">
        <v>0.0</v>
      </c>
      <c r="O63" s="1086">
        <v>6.0</v>
      </c>
      <c r="P63" s="1086">
        <v>6.0</v>
      </c>
      <c r="Q63" s="1086">
        <v>6.0</v>
      </c>
      <c r="R63" s="1086">
        <v>6.0</v>
      </c>
      <c r="S63" s="1086">
        <v>56.155</v>
      </c>
      <c r="T63" s="1086">
        <v>106.055</v>
      </c>
      <c r="U63" s="1086">
        <v>205.555</v>
      </c>
      <c r="V63" s="1086">
        <v>308.355</v>
      </c>
      <c r="W63" s="1086">
        <v>590.655</v>
      </c>
      <c r="X63" s="1086">
        <v>789.155</v>
      </c>
      <c r="Y63" s="1086">
        <v>1185.855</v>
      </c>
      <c r="Z63" s="1086">
        <v>1235.855</v>
      </c>
      <c r="AA63" s="1086">
        <v>1236.0</v>
      </c>
      <c r="AB63" s="1036">
        <f t="shared" si="0"/>
        <v>-0.0026152333245630377</v>
      </c>
      <c r="AC63" s="1036">
        <f t="shared" si="1"/>
        <v>0.7036549006421</v>
      </c>
      <c r="AD63" s="1036">
        <f t="shared" si="2"/>
        <v>0.0016855863276583442</v>
      </c>
      <c r="AE63" s="1087"/>
      <c r="AF63" s="1088"/>
      <c r="AG63" s="1087"/>
      <c r="AH63" s="1087"/>
      <c r="AK63" s="1087"/>
      <c r="AL63" s="1087"/>
      <c r="AM63" s="1087"/>
      <c r="AN63" s="1087"/>
      <c r="AO63" s="1087"/>
      <c r="AP63" s="1087"/>
      <c r="AQ63" s="1087"/>
      <c r="AS63" s="1096"/>
      <c r="AT63" s="1096"/>
      <c r="AU63" s="1096"/>
      <c r="AV63" s="1096"/>
      <c r="AW63" s="1096"/>
      <c r="AY63" s="1096"/>
      <c r="AZ63" s="1096"/>
    </row>
    <row r="64" spans="8:8">
      <c r="A64" s="1033" t="s">
        <v>185</v>
      </c>
      <c r="B64" s="1133"/>
      <c r="C64" s="1135"/>
      <c r="D64" s="1086">
        <v>0.0</v>
      </c>
      <c r="E64" s="1086">
        <v>0.0</v>
      </c>
      <c r="F64" s="1086">
        <v>0.0</v>
      </c>
      <c r="G64" s="1086">
        <v>0.0</v>
      </c>
      <c r="H64" s="1086">
        <v>0.0</v>
      </c>
      <c r="I64" s="1086">
        <v>0.0</v>
      </c>
      <c r="J64" s="1086">
        <v>0.0</v>
      </c>
      <c r="K64" s="1086">
        <v>0.0</v>
      </c>
      <c r="L64" s="1086">
        <v>33.0</v>
      </c>
      <c r="M64" s="1086">
        <v>33.0</v>
      </c>
      <c r="N64" s="1086">
        <v>33.0</v>
      </c>
      <c r="O64" s="1086">
        <v>33.0</v>
      </c>
      <c r="P64" s="1086">
        <v>33.0</v>
      </c>
      <c r="Q64" s="1086">
        <v>33.0</v>
      </c>
      <c r="R64" s="1086">
        <v>33.0</v>
      </c>
      <c r="S64" s="1086">
        <v>33.0</v>
      </c>
      <c r="T64" s="1086">
        <v>33.0</v>
      </c>
      <c r="U64" s="1086">
        <v>336.9</v>
      </c>
      <c r="V64" s="1086">
        <v>426.9</v>
      </c>
      <c r="W64" s="1086">
        <v>426.9</v>
      </c>
      <c r="X64" s="1086">
        <v>426.9</v>
      </c>
      <c r="Y64" s="1086">
        <v>426.9</v>
      </c>
      <c r="Z64" s="1086">
        <v>443.0</v>
      </c>
      <c r="AA64" s="1086">
        <v>443.0</v>
      </c>
      <c r="AB64" s="1036">
        <f t="shared" si="0"/>
        <v>-0.002732240437158029</v>
      </c>
      <c r="AC64" s="1036">
        <f t="shared" si="1"/>
        <v>0.29654913161857</v>
      </c>
      <c r="AD64" s="1036">
        <f t="shared" si="2"/>
        <v>6.041381417092609E-4</v>
      </c>
      <c r="AE64" s="1087"/>
      <c r="AF64" s="1088"/>
      <c r="AG64" s="1087"/>
      <c r="AH64" s="1087"/>
      <c r="AK64" s="1087"/>
      <c r="AL64" s="1087"/>
      <c r="AM64" s="1087"/>
      <c r="AN64" s="1087"/>
      <c r="AO64" s="1087"/>
      <c r="AP64" s="1087"/>
      <c r="AQ64" s="1087"/>
      <c r="AS64" s="1096"/>
      <c r="AT64" s="1096"/>
      <c r="AU64" s="1096"/>
      <c r="AV64" s="1096"/>
      <c r="AW64" s="1096"/>
      <c r="AY64" s="1096"/>
      <c r="AZ64" s="1096"/>
    </row>
    <row r="65" spans="8:8">
      <c r="A65" s="1033" t="s">
        <v>187</v>
      </c>
      <c r="B65" s="1133"/>
      <c r="C65" s="1135"/>
      <c r="D65" s="1086">
        <v>1.0</v>
      </c>
      <c r="E65" s="1086">
        <v>1.0</v>
      </c>
      <c r="F65" s="1086">
        <v>5.0</v>
      </c>
      <c r="G65" s="1086">
        <v>7.0</v>
      </c>
      <c r="H65" s="1086">
        <v>11.0</v>
      </c>
      <c r="I65" s="1086">
        <v>13.0</v>
      </c>
      <c r="J65" s="1086">
        <v>19.0</v>
      </c>
      <c r="K65" s="1086">
        <v>29.0</v>
      </c>
      <c r="L65" s="1086">
        <v>99.0</v>
      </c>
      <c r="M65" s="1086">
        <v>178.0</v>
      </c>
      <c r="N65" s="1086">
        <v>196.0</v>
      </c>
      <c r="O65" s="1086">
        <v>304.0</v>
      </c>
      <c r="P65" s="1086">
        <v>351.0</v>
      </c>
      <c r="Q65" s="1086">
        <v>382.0</v>
      </c>
      <c r="R65" s="1086">
        <v>425.0</v>
      </c>
      <c r="S65" s="1086">
        <v>464.0</v>
      </c>
      <c r="T65" s="1086">
        <v>576.0</v>
      </c>
      <c r="U65" s="1086">
        <v>612.0</v>
      </c>
      <c r="V65" s="1086">
        <v>847.0</v>
      </c>
      <c r="W65" s="1086">
        <v>1067.0</v>
      </c>
      <c r="X65" s="1086">
        <v>1215.0</v>
      </c>
      <c r="Y65" s="1086">
        <v>1420.33</v>
      </c>
      <c r="Z65" s="1086">
        <v>1512.221</v>
      </c>
      <c r="AA65" s="1086">
        <v>1636.0</v>
      </c>
      <c r="AB65" s="1036">
        <f t="shared" si="0"/>
        <v>0.07889657308343989</v>
      </c>
      <c r="AC65" s="1036">
        <f t="shared" si="1"/>
        <v>0.15725966045334006</v>
      </c>
      <c r="AD65" s="1036">
        <f t="shared" si="2"/>
        <v>0.002231083521075284</v>
      </c>
      <c r="AE65" s="1087"/>
      <c r="AF65" s="1088"/>
      <c r="AG65" s="1087"/>
      <c r="AH65" s="1087"/>
      <c r="AK65" s="1087"/>
      <c r="AL65" s="1087"/>
      <c r="AM65" s="1087"/>
      <c r="AN65" s="1087"/>
      <c r="AO65" s="1087"/>
      <c r="AP65" s="1087"/>
      <c r="AQ65" s="1087"/>
      <c r="AS65" s="1096"/>
      <c r="AT65" s="1096"/>
      <c r="AU65" s="1096"/>
      <c r="AV65" s="1096"/>
      <c r="AW65" s="1096"/>
      <c r="AY65" s="1096"/>
      <c r="AZ65" s="1096"/>
    </row>
    <row r="66" spans="8:8">
      <c r="A66" s="1033" t="s">
        <v>189</v>
      </c>
      <c r="B66" s="1133"/>
      <c r="C66" s="1135"/>
      <c r="D66" s="1086">
        <v>1.0</v>
      </c>
      <c r="E66" s="1086">
        <v>1.0</v>
      </c>
      <c r="F66" s="1086">
        <v>1.0</v>
      </c>
      <c r="G66" s="1086">
        <v>2.6</v>
      </c>
      <c r="H66" s="1086">
        <v>5.0</v>
      </c>
      <c r="I66" s="1086">
        <v>8.5</v>
      </c>
      <c r="J66" s="1086">
        <v>8.5</v>
      </c>
      <c r="K66" s="1086">
        <v>8.5</v>
      </c>
      <c r="L66" s="1086">
        <v>23.9</v>
      </c>
      <c r="M66" s="1086">
        <v>102.0</v>
      </c>
      <c r="N66" s="1086">
        <v>186.0</v>
      </c>
      <c r="O66" s="1086">
        <v>250.4</v>
      </c>
      <c r="P66" s="1086">
        <v>374.3</v>
      </c>
      <c r="Q66" s="1086">
        <v>475.9</v>
      </c>
      <c r="R66" s="1086">
        <v>522.7</v>
      </c>
      <c r="S66" s="1086">
        <v>571.0</v>
      </c>
      <c r="T66" s="1086">
        <v>614.2</v>
      </c>
      <c r="U66" s="1086">
        <v>637.2</v>
      </c>
      <c r="V66" s="1086">
        <v>646.7</v>
      </c>
      <c r="W66" s="1086">
        <v>682.0</v>
      </c>
      <c r="X66" s="1086">
        <v>692.0</v>
      </c>
      <c r="Y66" s="1086">
        <v>713.191</v>
      </c>
      <c r="Z66" s="1086">
        <v>845.2</v>
      </c>
      <c r="AA66" s="1086">
        <v>845.0</v>
      </c>
      <c r="AB66" s="1036">
        <f t="shared" si="0"/>
        <v>-0.002968224289398025</v>
      </c>
      <c r="AC66" s="1036">
        <f t="shared" si="1"/>
        <v>0.08486067334479008</v>
      </c>
      <c r="AD66" s="1036">
        <f t="shared" si="2"/>
        <v>0.0011523628210932855</v>
      </c>
      <c r="AE66" s="1087"/>
      <c r="AF66" s="1088"/>
      <c r="AG66" s="1087"/>
      <c r="AH66" s="1087"/>
      <c r="AK66" s="1087"/>
      <c r="AL66" s="1087"/>
      <c r="AM66" s="1087"/>
      <c r="AN66" s="1087"/>
      <c r="AO66" s="1087"/>
      <c r="AP66" s="1087"/>
      <c r="AQ66" s="1087"/>
      <c r="AS66" s="1096"/>
      <c r="AT66" s="1096"/>
      <c r="AU66" s="1096"/>
      <c r="AV66" s="1096"/>
      <c r="AW66" s="1096"/>
      <c r="AY66" s="1096"/>
      <c r="AZ66" s="1096"/>
    </row>
    <row r="67" spans="8:8">
      <c r="A67" s="1033" t="s">
        <v>190</v>
      </c>
      <c r="B67" s="1133"/>
      <c r="C67" s="1135"/>
      <c r="D67" s="1086">
        <v>0.0</v>
      </c>
      <c r="E67" s="1086">
        <v>0.0</v>
      </c>
      <c r="F67" s="1086">
        <v>0.0</v>
      </c>
      <c r="G67" s="1086">
        <v>0.0</v>
      </c>
      <c r="H67" s="1086">
        <v>0.0</v>
      </c>
      <c r="I67" s="1086">
        <v>0.0</v>
      </c>
      <c r="J67" s="1086">
        <v>0.0</v>
      </c>
      <c r="K67" s="1086">
        <v>0.0</v>
      </c>
      <c r="L67" s="1086">
        <v>0.0</v>
      </c>
      <c r="M67" s="1086">
        <v>0.3</v>
      </c>
      <c r="N67" s="1086">
        <v>0.9</v>
      </c>
      <c r="O67" s="1086">
        <v>1.1</v>
      </c>
      <c r="P67" s="1086">
        <v>5.1</v>
      </c>
      <c r="Q67" s="1086">
        <v>5.6</v>
      </c>
      <c r="R67" s="1086">
        <v>7.3</v>
      </c>
      <c r="S67" s="1086">
        <v>111.7</v>
      </c>
      <c r="T67" s="1086">
        <v>222.7</v>
      </c>
      <c r="U67" s="1086">
        <v>224.5</v>
      </c>
      <c r="V67" s="1086">
        <v>233.9</v>
      </c>
      <c r="W67" s="1086">
        <v>507.04</v>
      </c>
      <c r="X67" s="1086">
        <v>627.82</v>
      </c>
      <c r="Y67" s="1086">
        <v>1102.82</v>
      </c>
      <c r="Z67" s="1086">
        <v>1506.82</v>
      </c>
      <c r="AA67" s="1086">
        <v>1507.0</v>
      </c>
      <c r="AB67" s="1036">
        <f t="shared" si="0"/>
        <v>-0.00261310995261399</v>
      </c>
      <c r="AC67" s="1036">
        <f t="shared" si="1"/>
        <v>0.7662375760637199</v>
      </c>
      <c r="AD67" s="1036">
        <f t="shared" si="2"/>
        <v>0.0020551606761983207</v>
      </c>
      <c r="AE67" s="1087"/>
      <c r="AF67" s="1088"/>
      <c r="AG67" s="1087"/>
      <c r="AH67" s="1087"/>
      <c r="AK67" s="1087"/>
      <c r="AL67" s="1087"/>
      <c r="AM67" s="1087"/>
      <c r="AN67" s="1087"/>
      <c r="AO67" s="1087"/>
      <c r="AP67" s="1087"/>
      <c r="AQ67" s="1087"/>
      <c r="AS67" s="1096"/>
      <c r="AT67" s="1096"/>
      <c r="AU67" s="1096"/>
      <c r="AV67" s="1096"/>
      <c r="AW67" s="1096"/>
      <c r="AY67" s="1096"/>
      <c r="AZ67" s="1096"/>
    </row>
    <row r="68" spans="8:8" ht="9.95" customHeight="1">
      <c r="A68" s="1033" t="s">
        <v>192</v>
      </c>
      <c r="B68" s="1133"/>
      <c r="C68" s="1135"/>
      <c r="D68" s="1086">
        <v>4.0</v>
      </c>
      <c r="E68" s="1086">
        <v>4.0</v>
      </c>
      <c r="F68" s="1086">
        <v>6.0</v>
      </c>
      <c r="G68" s="1086">
        <v>7.0</v>
      </c>
      <c r="H68" s="1086">
        <v>7.59999999999991</v>
      </c>
      <c r="I68" s="1086">
        <v>9.80000000000018</v>
      </c>
      <c r="J68" s="1086">
        <v>14.4000000000001</v>
      </c>
      <c r="K68" s="1086">
        <v>25.8000000000002</v>
      </c>
      <c r="L68" s="1086">
        <v>25.8000000000002</v>
      </c>
      <c r="M68" s="1086">
        <v>32.2000000000007</v>
      </c>
      <c r="N68" s="1086">
        <v>47.2999999999993</v>
      </c>
      <c r="O68" s="1086">
        <v>54.1260000000075</v>
      </c>
      <c r="P68" s="1086">
        <v>66.6460000000079</v>
      </c>
      <c r="Q68" s="1086">
        <v>117.175999999992</v>
      </c>
      <c r="R68" s="1086">
        <v>128.040999999997</v>
      </c>
      <c r="S68" s="1086">
        <v>161.273999999976</v>
      </c>
      <c r="T68" s="1086">
        <v>237.414000000019</v>
      </c>
      <c r="U68" s="1086">
        <v>279.004000000001</v>
      </c>
      <c r="V68" s="1086">
        <v>373.815999999992</v>
      </c>
      <c r="W68" s="1086">
        <v>398.290999999997</v>
      </c>
      <c r="X68" s="1086">
        <f>+X69-SUM(X58:X67)</f>
        <v>497.18799999999464</v>
      </c>
      <c r="Y68" s="1086">
        <f t="shared" si="8" ref="Y68:AA68">+Y69-SUM(Y58:Y67)</f>
        <v>723.926999999996</v>
      </c>
      <c r="Z68" s="1086">
        <f t="shared" si="8"/>
        <v>926.7239999999874</v>
      </c>
      <c r="AA68" s="1086">
        <f t="shared" si="8"/>
        <v>1230.0</v>
      </c>
      <c r="AB68" s="1036">
        <f t="shared" si="0"/>
        <v>0.3236296289535101</v>
      </c>
      <c r="AC68" s="1036">
        <f t="shared" si="1"/>
        <v>0.3011208374802401</v>
      </c>
      <c r="AD68" s="1036">
        <f t="shared" si="2"/>
        <v>0.0016774038697570902</v>
      </c>
      <c r="AE68" s="1087"/>
      <c r="AF68" s="1088"/>
      <c r="AG68" s="1087"/>
      <c r="AH68" s="1087"/>
      <c r="AK68" s="1087"/>
      <c r="AL68" s="1087"/>
      <c r="AM68" s="1087"/>
      <c r="AN68" s="1087"/>
      <c r="AO68" s="1087"/>
      <c r="AP68" s="1087"/>
      <c r="AQ68" s="1087"/>
      <c r="AS68" s="1096"/>
      <c r="AT68" s="1096"/>
      <c r="AU68" s="1096"/>
      <c r="AV68" s="1096"/>
      <c r="AW68" s="1096"/>
      <c r="AY68" s="1096"/>
      <c r="AZ68" s="1096"/>
    </row>
    <row r="69" spans="8:8">
      <c r="A69" s="1056" t="s">
        <v>193</v>
      </c>
      <c r="B69" s="1142"/>
      <c r="C69" s="1135"/>
      <c r="D69" s="1094">
        <v>1117.075</v>
      </c>
      <c r="E69" s="1094">
        <v>1242.075</v>
      </c>
      <c r="F69" s="1094">
        <v>1422.755</v>
      </c>
      <c r="G69" s="1094">
        <v>1777.6</v>
      </c>
      <c r="H69" s="1094">
        <v>2149.6</v>
      </c>
      <c r="I69" s="1094">
        <v>2619.3</v>
      </c>
      <c r="J69" s="1094">
        <v>3483.9</v>
      </c>
      <c r="K69" s="1094">
        <v>5140.3</v>
      </c>
      <c r="L69" s="1094">
        <v>7810.6</v>
      </c>
      <c r="M69" s="1094">
        <v>11523.5</v>
      </c>
      <c r="N69" s="1094">
        <v>15603.7</v>
      </c>
      <c r="O69" s="1094">
        <v>22797.854</v>
      </c>
      <c r="P69" s="1094">
        <v>33557.454</v>
      </c>
      <c r="Q69" s="1094">
        <v>48519.154</v>
      </c>
      <c r="R69" s="1094">
        <v>68725.641</v>
      </c>
      <c r="S69" s="1094">
        <v>86039.702</v>
      </c>
      <c r="T69" s="1094">
        <v>103430.299</v>
      </c>
      <c r="U69" s="1094">
        <v>128811.589</v>
      </c>
      <c r="V69" s="1094">
        <v>166703.591</v>
      </c>
      <c r="W69" s="1094">
        <v>189152.216</v>
      </c>
      <c r="X69" s="1094">
        <f>205015-112-1+5557</f>
        <v>210459.0</v>
      </c>
      <c r="Y69" s="1094">
        <f>6421+229262-121-1</f>
        <v>235561.0</v>
      </c>
      <c r="Z69" s="1094">
        <f>257520-284-1+7876</f>
        <v>265111.0</v>
      </c>
      <c r="AA69" s="1094">
        <f>10295+332088-486-1</f>
        <v>341896.0</v>
      </c>
      <c r="AB69" s="1144">
        <f t="shared" si="0"/>
        <v>0.28610981031906</v>
      </c>
      <c r="AC69" s="1144">
        <f t="shared" si="1"/>
        <v>0.22960005646204995</v>
      </c>
      <c r="AD69" s="1144">
        <f t="shared" si="2"/>
        <v>0.46625827110119517</v>
      </c>
      <c r="AE69" s="1087"/>
      <c r="AF69" s="1088"/>
    </row>
    <row r="70" spans="8:8" customHeight="1">
      <c r="A70" s="1145" t="s">
        <v>194</v>
      </c>
      <c r="B70" s="1146">
        <v>4778.0</v>
      </c>
      <c r="C70" s="1146">
        <v>6070.0</v>
      </c>
      <c r="D70" s="1105">
        <v>7623.075</v>
      </c>
      <c r="E70" s="1105">
        <v>9936.175</v>
      </c>
      <c r="F70" s="1105">
        <v>13426.555</v>
      </c>
      <c r="G70" s="1105">
        <v>17303.7</v>
      </c>
      <c r="H70" s="1105">
        <v>23976.4</v>
      </c>
      <c r="I70" s="1105">
        <v>30979.46</v>
      </c>
      <c r="J70" s="1105">
        <v>38391.74</v>
      </c>
      <c r="K70" s="1105">
        <v>46910.76</v>
      </c>
      <c r="L70" s="1105">
        <v>58441.38</v>
      </c>
      <c r="M70" s="1105">
        <v>73151.98</v>
      </c>
      <c r="N70" s="1105">
        <v>91496.22</v>
      </c>
      <c r="O70" s="1105">
        <v>115347.574</v>
      </c>
      <c r="P70" s="1105">
        <v>150165.004</v>
      </c>
      <c r="Q70" s="1105">
        <v>180923.871</v>
      </c>
      <c r="R70" s="1105">
        <v>220120.263</v>
      </c>
      <c r="S70" s="1105">
        <v>267096.716</v>
      </c>
      <c r="T70" s="1105">
        <v>300286.743</v>
      </c>
      <c r="U70" s="1105">
        <v>349671.007</v>
      </c>
      <c r="V70" s="1105">
        <f>+V69+V56+V49+V44+V40+V17+V9</f>
        <v>416244.731</v>
      </c>
      <c r="W70" s="1105">
        <f t="shared" si="9" ref="W70:AA70">+W69+W56+W49+W44+W40+W17+W9</f>
        <v>466861.116</v>
      </c>
      <c r="X70" s="1105">
        <f t="shared" si="9"/>
        <v>514374.02999999997</v>
      </c>
      <c r="Y70" s="1105">
        <f t="shared" si="9"/>
        <v>563829.025</v>
      </c>
      <c r="Z70" s="1105">
        <f t="shared" si="9"/>
        <v>622248.925</v>
      </c>
      <c r="AA70" s="1105">
        <f t="shared" si="9"/>
        <v>733276.0</v>
      </c>
      <c r="AB70" s="1106">
        <f t="shared" si="0"/>
        <v>0.17520896265301</v>
      </c>
      <c r="AC70" s="1106">
        <f t="shared" si="1"/>
        <v>0.15276170928140997</v>
      </c>
      <c r="AD70" s="1106">
        <f t="shared" si="2"/>
        <v>1.0</v>
      </c>
      <c r="AE70" s="1087"/>
      <c r="AF70" s="1088"/>
      <c r="AG70" s="1088"/>
    </row>
    <row r="71" spans="8:8">
      <c r="D71" s="1087"/>
      <c r="E71" s="1087"/>
      <c r="F71" s="1087"/>
      <c r="G71" s="1087"/>
      <c r="H71" s="1087"/>
      <c r="I71" s="1087"/>
      <c r="J71" s="1087"/>
      <c r="K71" s="1087"/>
      <c r="L71" s="1087"/>
      <c r="M71" s="1087"/>
      <c r="N71" s="1087"/>
      <c r="O71" s="1087"/>
      <c r="P71" s="1087"/>
      <c r="Q71" s="1087"/>
      <c r="R71" s="1087"/>
      <c r="S71" s="1087"/>
      <c r="T71" s="1087"/>
      <c r="U71" s="1087"/>
      <c r="V71" s="1087"/>
      <c r="W71" s="1147"/>
      <c r="X71" s="1147"/>
      <c r="Y71" s="1147"/>
      <c r="Z71" s="1147"/>
      <c r="AA71" s="1147"/>
      <c r="AB71" s="1036"/>
      <c r="AD71" s="1148"/>
      <c r="AE71" s="1087"/>
    </row>
    <row r="72" spans="8:8">
      <c r="A72" s="1067" t="s">
        <v>859</v>
      </c>
      <c r="D72" s="1087"/>
      <c r="E72" s="1087"/>
      <c r="F72" s="1087"/>
      <c r="G72" s="1087"/>
      <c r="H72" s="1087"/>
      <c r="I72" s="1087"/>
      <c r="J72" s="1087"/>
      <c r="K72" s="1087"/>
      <c r="L72" s="1087"/>
      <c r="M72" s="1087"/>
      <c r="N72" s="1087"/>
      <c r="O72" s="1087"/>
      <c r="P72" s="1087"/>
      <c r="Q72" s="1087"/>
      <c r="R72" s="1087"/>
      <c r="S72" s="1087"/>
      <c r="T72" s="1087"/>
      <c r="U72" s="1087"/>
      <c r="V72" s="1087"/>
      <c r="W72" s="1147"/>
      <c r="X72" s="1147"/>
      <c r="Y72" s="1147"/>
      <c r="Z72" s="1147"/>
      <c r="AA72" s="1147"/>
      <c r="AB72" s="1036"/>
      <c r="AD72" s="1148"/>
      <c r="AE72" s="1087"/>
    </row>
    <row r="73" spans="8:8">
      <c r="A73" s="1081" t="s">
        <v>860</v>
      </c>
      <c r="N73" s="1096"/>
      <c r="O73" s="1096"/>
      <c r="P73" s="1096"/>
      <c r="Q73" s="1096"/>
      <c r="R73" s="1096"/>
      <c r="S73" s="1096"/>
      <c r="T73" s="1096"/>
      <c r="U73" s="1108"/>
      <c r="V73" s="1108"/>
      <c r="W73" s="1108"/>
      <c r="X73" s="1108"/>
      <c r="Y73" s="1108"/>
      <c r="Z73" s="1108"/>
      <c r="AA73" s="1108"/>
      <c r="AB73" s="1108"/>
      <c r="AC73" s="1108"/>
      <c r="AD73" s="1108"/>
      <c r="AE73" s="1108"/>
      <c r="AF73" s="1108"/>
    </row>
    <row r="74" spans="8:8">
      <c r="A74" s="1081" t="s">
        <v>861</v>
      </c>
      <c r="D74" s="1096"/>
      <c r="E74" s="1096"/>
      <c r="F74" s="1096"/>
      <c r="G74" s="1096"/>
      <c r="H74" s="1096"/>
      <c r="I74" s="1096"/>
      <c r="J74" s="1096"/>
      <c r="K74" s="1096"/>
      <c r="L74" s="1096"/>
      <c r="M74" s="1096"/>
      <c r="N74" s="1096"/>
      <c r="O74" s="1096"/>
      <c r="P74" s="1096"/>
      <c r="Q74" s="1096"/>
      <c r="R74" s="1096"/>
      <c r="S74" s="1096"/>
      <c r="T74" s="1096"/>
      <c r="U74" s="1108"/>
      <c r="V74" s="1108"/>
      <c r="W74" s="1108"/>
      <c r="X74" s="1108"/>
      <c r="Y74" s="1108"/>
      <c r="Z74" s="1108"/>
      <c r="AA74" s="1108"/>
      <c r="AB74" s="1108"/>
      <c r="AC74" s="1108"/>
      <c r="AD74" s="1108"/>
      <c r="AE74" s="1108"/>
      <c r="AF74" s="1108"/>
    </row>
    <row r="75" spans="8:8">
      <c r="A75" s="1056" t="s">
        <v>206</v>
      </c>
      <c r="F75" s="1087"/>
      <c r="G75" s="1087"/>
      <c r="H75" s="1087"/>
      <c r="I75" s="1087"/>
      <c r="J75" s="1087"/>
      <c r="K75" s="1087"/>
      <c r="L75" s="1087"/>
      <c r="M75" s="1087"/>
      <c r="N75" s="1087"/>
      <c r="O75" s="1087"/>
      <c r="P75" s="1087"/>
      <c r="Q75" s="1087"/>
      <c r="R75" s="1087"/>
      <c r="S75" s="1087"/>
      <c r="T75" s="1087"/>
      <c r="U75" s="1087"/>
      <c r="V75" s="1087"/>
      <c r="W75" s="1036"/>
      <c r="X75" s="1036"/>
      <c r="Y75" s="1036"/>
      <c r="Z75" s="1036"/>
      <c r="AA75" s="1086"/>
      <c r="AB75" s="1036"/>
    </row>
    <row r="76" spans="8:8">
      <c r="P76" s="1087"/>
      <c r="AA76" s="1081"/>
      <c r="AB76" s="1036"/>
    </row>
    <row r="77" spans="8:8">
      <c r="P77" s="1087"/>
      <c r="AB77" s="1036"/>
    </row>
  </sheetData>
  <mergeCells count="1">
    <mergeCell ref="AB3:AC3"/>
  </mergeCells>
  <hyperlinks>
    <hyperlink ref="L1" location="Contents!A1" display="Contents"/>
    <hyperlink ref="AF1" location="Contents!A1" display="Contents"/>
  </hyperlinks>
  <pageMargins left="0.75" right="0.75" top="1.0" bottom="1.0" header="0.5" footer="0.5"/>
  <pageSetup paperSize="9" scale="26" orientation="landscape"/>
  <headerFooter alignWithMargins="0"/>
</worksheet>
</file>

<file path=xl/worksheets/sheet81.xml><?xml version="1.0" encoding="utf-8"?>
<worksheet xmlns:r="http://schemas.openxmlformats.org/officeDocument/2006/relationships" xmlns="http://schemas.openxmlformats.org/spreadsheetml/2006/main">
  <dimension ref="A1:P57"/>
  <sheetViews>
    <sheetView workbookViewId="0" showGridLines="0">
      <selection activeCell="A1" sqref="A1"/>
    </sheetView>
  </sheetViews>
  <sheetFormatPr defaultRowHeight="11.25" customHeight="1" defaultColWidth="11"/>
  <cols>
    <col min="1" max="1" customWidth="1" width="19.0" style="1149"/>
    <col min="2" max="2" customWidth="1" width="32.5" style="1149"/>
    <col min="3" max="8" customWidth="1" width="13.832031" style="1149"/>
    <col min="9" max="9" customWidth="1" width="8.1640625" style="1149"/>
    <col min="10" max="10" customWidth="1" width="8.832031" style="1149"/>
    <col min="11" max="16384" customWidth="0" width="11.832031" style="1149"/>
  </cols>
  <sheetData>
    <row r="1" spans="8:8" ht="14.25" customHeight="1">
      <c r="A1" s="1150" t="s">
        <v>85</v>
      </c>
      <c r="C1" s="1151"/>
      <c r="F1" s="1152" t="s">
        <v>89</v>
      </c>
      <c r="K1" s="1153"/>
    </row>
    <row r="2" spans="8:8" ht="9.0" customHeight="1"/>
    <row r="3" spans="8:8" ht="11.25" customHeight="1">
      <c r="D3" s="1154" t="s">
        <v>522</v>
      </c>
      <c r="E3" s="1155"/>
      <c r="F3" s="1155"/>
      <c r="G3" s="1155"/>
      <c r="H3" s="1155"/>
      <c r="K3" s="1156" t="s">
        <v>869</v>
      </c>
      <c r="L3" s="1157"/>
      <c r="M3" s="1157"/>
      <c r="N3" s="1157"/>
      <c r="O3" s="1157"/>
    </row>
    <row r="4" spans="8:8" ht="11.25" customHeight="1">
      <c r="D4" s="1155" t="s">
        <v>262</v>
      </c>
      <c r="E4" s="1155"/>
      <c r="F4" s="1155"/>
      <c r="G4" s="1155" t="s">
        <v>96</v>
      </c>
      <c r="H4" s="1155" t="s">
        <v>870</v>
      </c>
      <c r="K4" s="1149" t="s">
        <v>871</v>
      </c>
    </row>
    <row r="5" spans="8:8" ht="11.25" customHeight="1">
      <c r="A5" s="1158" t="s">
        <v>872</v>
      </c>
      <c r="D5" s="1155" t="s">
        <v>873</v>
      </c>
      <c r="E5" s="1155" t="s">
        <v>874</v>
      </c>
      <c r="F5" s="1155" t="s">
        <v>261</v>
      </c>
      <c r="G5" s="1155" t="s">
        <v>875</v>
      </c>
      <c r="H5" s="1155" t="s">
        <v>876</v>
      </c>
      <c r="K5" s="1149" t="s">
        <v>877</v>
      </c>
    </row>
    <row r="6" spans="8:8" ht="11.25" customHeight="1">
      <c r="D6" s="1155"/>
      <c r="E6" s="1155"/>
      <c r="F6" s="1155"/>
      <c r="G6" s="1155"/>
      <c r="H6" s="1155"/>
      <c r="K6" s="1149" t="s">
        <v>878</v>
      </c>
    </row>
    <row r="7" spans="8:8" ht="11.25" customHeight="1">
      <c r="A7" s="1159" t="s">
        <v>525</v>
      </c>
      <c r="B7" s="1160"/>
      <c r="C7" s="1159"/>
      <c r="D7" s="1160"/>
      <c r="E7" s="1161"/>
      <c r="F7" s="1162" t="s">
        <v>879</v>
      </c>
      <c r="G7" s="1161"/>
      <c r="H7" s="1161"/>
      <c r="K7" s="1149" t="s">
        <v>880</v>
      </c>
    </row>
    <row r="8" spans="8:8" ht="11.25" customHeight="1">
      <c r="A8" s="1149" t="s">
        <v>881</v>
      </c>
      <c r="D8" s="1155">
        <v>1.0</v>
      </c>
      <c r="E8" s="1155">
        <v>1.165</v>
      </c>
      <c r="F8" s="1155">
        <v>7.33</v>
      </c>
      <c r="G8" s="1155">
        <v>307.86</v>
      </c>
      <c r="H8" s="1155" t="s">
        <v>882</v>
      </c>
      <c r="K8" s="1163" t="s">
        <v>883</v>
      </c>
    </row>
    <row r="9" spans="8:8" ht="11.25" customHeight="1">
      <c r="A9" s="1149" t="s">
        <v>884</v>
      </c>
      <c r="D9" s="1155">
        <v>0.8581</v>
      </c>
      <c r="E9" s="1155">
        <v>1.0</v>
      </c>
      <c r="F9" s="1155">
        <v>6.2898</v>
      </c>
      <c r="G9" s="1155">
        <v>264.17</v>
      </c>
      <c r="H9" s="1155" t="s">
        <v>882</v>
      </c>
      <c r="K9" s="1149" t="s">
        <v>885</v>
      </c>
    </row>
    <row r="10" spans="8:8" ht="11.25" customHeight="1">
      <c r="A10" s="1149" t="s">
        <v>886</v>
      </c>
      <c r="D10" s="1155">
        <v>0.1364</v>
      </c>
      <c r="E10" s="1155">
        <v>0.159</v>
      </c>
      <c r="F10" s="1155">
        <v>1.0</v>
      </c>
      <c r="G10" s="1155">
        <v>42.0</v>
      </c>
      <c r="H10" s="1155" t="s">
        <v>882</v>
      </c>
      <c r="K10" s="1149" t="s">
        <v>887</v>
      </c>
    </row>
    <row r="11" spans="8:8" ht="11.25" customHeight="1">
      <c r="A11" s="1149" t="s">
        <v>888</v>
      </c>
      <c r="D11" s="1155">
        <v>0.00325</v>
      </c>
      <c r="E11" s="1155">
        <v>0.0038</v>
      </c>
      <c r="F11" s="1155">
        <v>0.0238</v>
      </c>
      <c r="G11" s="1155">
        <v>1.0</v>
      </c>
      <c r="H11" s="1155" t="s">
        <v>882</v>
      </c>
      <c r="K11" s="1149" t="s">
        <v>889</v>
      </c>
    </row>
    <row r="12" spans="8:8" ht="11.25" customHeight="1">
      <c r="A12" s="1160" t="s">
        <v>890</v>
      </c>
      <c r="B12" s="1160"/>
      <c r="C12" s="1160"/>
      <c r="D12" s="1161" t="s">
        <v>882</v>
      </c>
      <c r="E12" s="1161" t="s">
        <v>882</v>
      </c>
      <c r="F12" s="1161" t="s">
        <v>882</v>
      </c>
      <c r="G12" s="1161" t="s">
        <v>882</v>
      </c>
      <c r="H12" s="1161">
        <v>49.8</v>
      </c>
      <c r="K12" s="1149" t="s">
        <v>891</v>
      </c>
    </row>
    <row r="13" spans="8:8" ht="11.25" customHeight="1">
      <c r="A13" s="1164" t="s">
        <v>892</v>
      </c>
      <c r="K13" s="1149" t="s">
        <v>893</v>
      </c>
    </row>
    <row r="14" spans="8:8" ht="11.25" customHeight="1">
      <c r="K14" s="1149" t="s">
        <v>894</v>
      </c>
    </row>
    <row r="15" spans="8:8" ht="11.25" customHeight="1">
      <c r="C15" s="1154" t="s">
        <v>895</v>
      </c>
      <c r="D15" s="1155"/>
      <c r="E15" s="1155"/>
      <c r="F15" s="1155"/>
    </row>
    <row r="16" spans="8:8" ht="11.25" customHeight="1">
      <c r="C16" s="1155" t="s">
        <v>261</v>
      </c>
      <c r="D16" s="1155" t="s">
        <v>262</v>
      </c>
      <c r="E16" s="1155" t="s">
        <v>874</v>
      </c>
      <c r="F16" s="1155" t="s">
        <v>262</v>
      </c>
      <c r="G16" s="1155" t="s">
        <v>262</v>
      </c>
      <c r="H16" s="1155" t="s">
        <v>262</v>
      </c>
      <c r="K16" s="1165" t="s">
        <v>896</v>
      </c>
    </row>
    <row r="17" spans="8:8" ht="11.25" customHeight="1">
      <c r="A17" s="1158" t="s">
        <v>897</v>
      </c>
      <c r="C17" s="1155" t="s">
        <v>898</v>
      </c>
      <c r="D17" s="1155" t="s">
        <v>899</v>
      </c>
      <c r="E17" s="1155" t="s">
        <v>898</v>
      </c>
      <c r="F17" s="1155" t="s">
        <v>900</v>
      </c>
      <c r="G17" s="1155" t="s">
        <v>901</v>
      </c>
      <c r="H17" s="1149" t="s">
        <v>902</v>
      </c>
      <c r="K17" s="1160" t="s">
        <v>903</v>
      </c>
      <c r="L17" s="1160"/>
      <c r="M17" s="1160"/>
      <c r="N17" s="1160"/>
      <c r="O17" s="1160"/>
    </row>
    <row r="18" spans="8:8" ht="11.25" customHeight="1">
      <c r="C18" s="1155"/>
      <c r="D18" s="1155"/>
      <c r="E18" s="1155"/>
      <c r="F18" s="1155"/>
      <c r="K18" s="1149" t="s">
        <v>904</v>
      </c>
      <c r="L18" s="1149" t="s">
        <v>905</v>
      </c>
    </row>
    <row r="19" spans="8:8" ht="11.25" customHeight="1">
      <c r="A19" s="1159" t="s">
        <v>525</v>
      </c>
      <c r="B19" s="1160"/>
      <c r="C19" s="1166" t="s">
        <v>879</v>
      </c>
      <c r="D19" s="1167"/>
      <c r="E19" s="1167"/>
      <c r="F19" s="1167"/>
      <c r="G19" s="1167"/>
      <c r="H19" s="1167"/>
      <c r="K19" s="1160"/>
      <c r="L19" s="1160" t="s">
        <v>906</v>
      </c>
      <c r="M19" s="1160"/>
      <c r="N19" s="1160"/>
      <c r="O19" s="1160"/>
    </row>
    <row r="20" spans="8:8" ht="11.25" customHeight="1">
      <c r="A20" s="1149" t="s">
        <v>907</v>
      </c>
      <c r="C20" s="1168">
        <v>0.0593471810089021</v>
      </c>
      <c r="D20" s="1168">
        <v>16.85</v>
      </c>
      <c r="E20" s="1168">
        <v>0.373282536727003</v>
      </c>
      <c r="F20" s="1168">
        <v>2.67893593085856</v>
      </c>
      <c r="G20" s="1169">
        <v>49.4</v>
      </c>
      <c r="H20" s="1169">
        <v>8.07278719715136</v>
      </c>
      <c r="K20" s="1149" t="s">
        <v>908</v>
      </c>
      <c r="L20" s="1149" t="s">
        <v>909</v>
      </c>
    </row>
    <row r="21" spans="8:8" ht="11.25" customHeight="1">
      <c r="A21" s="1149" t="s">
        <v>910</v>
      </c>
      <c r="C21" s="1168">
        <v>0.086</v>
      </c>
      <c r="D21" s="1168">
        <v>11.6</v>
      </c>
      <c r="E21" s="1168">
        <v>0.5409237239711</v>
      </c>
      <c r="F21" s="1168">
        <v>1.84868948371994</v>
      </c>
      <c r="G21" s="1169">
        <v>46.15</v>
      </c>
      <c r="H21" s="1169">
        <v>7.54168277628614</v>
      </c>
      <c r="L21" s="1149" t="s">
        <v>911</v>
      </c>
      <c r="O21" s="1160"/>
    </row>
    <row r="22" spans="8:8" ht="11.25" customHeight="1">
      <c r="A22" s="1149" t="s">
        <v>912</v>
      </c>
      <c r="C22" s="1168">
        <v>0.119760479041916</v>
      </c>
      <c r="D22" s="1168">
        <v>8.35</v>
      </c>
      <c r="E22" s="1168">
        <v>0.753270747766467</v>
      </c>
      <c r="F22" s="1168">
        <v>1.32754391825929</v>
      </c>
      <c r="G22" s="1169">
        <v>44.75</v>
      </c>
      <c r="H22" s="1169">
        <v>7.31289933345189</v>
      </c>
      <c r="K22" s="1170" t="s">
        <v>913</v>
      </c>
      <c r="L22" s="1170" t="s">
        <v>914</v>
      </c>
      <c r="M22" s="1170"/>
      <c r="N22" s="1170"/>
      <c r="O22" s="1160"/>
    </row>
    <row r="23" spans="8:8" ht="11.25" customHeight="1">
      <c r="A23" s="1149" t="s">
        <v>915</v>
      </c>
      <c r="C23" s="1168">
        <v>0.126903553299492</v>
      </c>
      <c r="D23" s="1168">
        <v>7.88</v>
      </c>
      <c r="E23" s="1168">
        <v>0.798199332975888</v>
      </c>
      <c r="F23" s="1168">
        <v>1.25281988932733</v>
      </c>
      <c r="G23" s="1169">
        <v>43.92</v>
      </c>
      <c r="H23" s="1169">
        <v>7.17726343520015</v>
      </c>
      <c r="K23" s="1171" t="s">
        <v>916</v>
      </c>
      <c r="L23" s="1171" t="s">
        <v>917</v>
      </c>
      <c r="M23" s="1171"/>
      <c r="N23" s="1171"/>
      <c r="O23" s="1160"/>
    </row>
    <row r="24" spans="8:8" ht="11.25" customHeight="1">
      <c r="A24" s="1149" t="s">
        <v>918</v>
      </c>
      <c r="C24" s="1168">
        <v>0.134048257372654</v>
      </c>
      <c r="D24" s="1168">
        <v>7.46</v>
      </c>
      <c r="E24" s="1168">
        <v>0.84313816941689</v>
      </c>
      <c r="F24" s="1168">
        <v>1.18604522517536</v>
      </c>
      <c r="G24" s="1169">
        <v>43.38</v>
      </c>
      <c r="H24" s="1169">
        <v>7.08901839296409</v>
      </c>
      <c r="K24" s="1172"/>
      <c r="L24" s="1172"/>
      <c r="M24" s="1172"/>
      <c r="N24" s="1172"/>
    </row>
    <row r="25" spans="8:8" ht="11.25" customHeight="1">
      <c r="A25" s="1149" t="s">
        <v>919</v>
      </c>
      <c r="C25" s="1168">
        <v>0.15748031496063</v>
      </c>
      <c r="D25" s="1168">
        <v>6.35</v>
      </c>
      <c r="E25" s="1168">
        <v>0.990521376984252</v>
      </c>
      <c r="F25" s="1168">
        <v>1.00956932705946</v>
      </c>
      <c r="G25" s="1169">
        <v>41.57</v>
      </c>
      <c r="H25" s="1169">
        <v>6.79323408472838</v>
      </c>
      <c r="K25" s="1164" t="s">
        <v>920</v>
      </c>
    </row>
    <row r="26" spans="8:8" ht="11.25" customHeight="1">
      <c r="A26" s="1160" t="s">
        <v>921</v>
      </c>
      <c r="B26" s="1160"/>
      <c r="C26" s="1173">
        <v>0.124104868209959</v>
      </c>
      <c r="D26" s="1173">
        <v>8.05770163913485</v>
      </c>
      <c r="E26" s="1173">
        <v>0.780596133431088</v>
      </c>
      <c r="F26" s="1173">
        <v>1.28107219235705</v>
      </c>
      <c r="G26" s="1174">
        <v>43.076298138135</v>
      </c>
      <c r="H26" s="1174">
        <v>7.03938842328363</v>
      </c>
      <c r="K26" s="1164"/>
    </row>
    <row r="27" spans="8:8" ht="11.25" customHeight="1">
      <c r="K27" s="1164" t="s">
        <v>922</v>
      </c>
    </row>
    <row r="28" spans="8:8" ht="11.25" customHeight="1">
      <c r="C28" s="1154" t="s">
        <v>522</v>
      </c>
      <c r="D28" s="1155"/>
      <c r="E28" s="1155"/>
      <c r="F28" s="1155"/>
      <c r="G28" s="1155"/>
      <c r="H28" s="1155"/>
      <c r="K28" s="1164" t="s">
        <v>923</v>
      </c>
    </row>
    <row r="29" spans="8:8" ht="11.25" customHeight="1">
      <c r="C29" s="1155" t="s">
        <v>924</v>
      </c>
      <c r="D29" s="1155" t="s">
        <v>924</v>
      </c>
      <c r="E29" s="1155" t="s">
        <v>925</v>
      </c>
      <c r="F29" s="1155" t="s">
        <v>926</v>
      </c>
      <c r="G29" s="1155" t="s">
        <v>926</v>
      </c>
      <c r="H29" s="1155" t="s">
        <v>927</v>
      </c>
      <c r="I29" s="1155" t="s">
        <v>928</v>
      </c>
      <c r="J29" s="1155"/>
      <c r="K29" s="1164"/>
    </row>
    <row r="30" spans="8:8" ht="11.25" customHeight="1">
      <c r="A30" s="1175" t="s">
        <v>929</v>
      </c>
      <c r="C30" s="1155" t="s">
        <v>930</v>
      </c>
      <c r="D30" s="1155" t="s">
        <v>931</v>
      </c>
      <c r="E30" s="1155" t="s">
        <v>932</v>
      </c>
      <c r="F30" s="1155" t="s">
        <v>933</v>
      </c>
      <c r="G30" s="1155" t="s">
        <v>585</v>
      </c>
      <c r="H30" s="1155" t="s">
        <v>934</v>
      </c>
      <c r="I30" s="1155" t="s">
        <v>933</v>
      </c>
      <c r="J30" s="1155"/>
      <c r="K30" s="1176" t="s">
        <v>935</v>
      </c>
    </row>
    <row r="31" spans="8:8" ht="11.25" customHeight="1">
      <c r="C31" s="1155"/>
      <c r="D31" s="1155"/>
      <c r="E31" s="1155"/>
      <c r="F31" s="1155"/>
      <c r="G31" s="1155"/>
      <c r="H31" s="1155"/>
      <c r="I31" s="1155"/>
      <c r="J31" s="1155"/>
      <c r="K31" s="1176" t="s">
        <v>936</v>
      </c>
    </row>
    <row r="32" spans="8:8" ht="11.25" customHeight="1">
      <c r="A32" s="1159" t="s">
        <v>525</v>
      </c>
      <c r="B32" s="1160"/>
      <c r="C32" s="1166" t="s">
        <v>879</v>
      </c>
      <c r="D32" s="1166"/>
      <c r="E32" s="1166"/>
      <c r="F32" s="1166"/>
      <c r="G32" s="1166"/>
      <c r="H32" s="1166"/>
      <c r="I32" s="1166"/>
      <c r="J32" s="1177"/>
      <c r="K32" s="1176"/>
    </row>
    <row r="33" spans="8:8" ht="11.25" customHeight="1">
      <c r="A33" s="1149" t="s">
        <v>937</v>
      </c>
      <c r="C33" s="1178">
        <v>1.0</v>
      </c>
      <c r="D33" s="1178">
        <v>35.3146624712848</v>
      </c>
      <c r="E33" s="1178">
        <v>36.0</v>
      </c>
      <c r="F33" s="1178">
        <v>0.859845227858985</v>
      </c>
      <c r="G33" s="1178">
        <v>0.735294117647059</v>
      </c>
      <c r="H33" s="1178">
        <v>34.1214163312809</v>
      </c>
      <c r="I33" s="1178">
        <v>5.88300281573809</v>
      </c>
      <c r="J33" s="1178"/>
      <c r="K33" s="1165" t="s">
        <v>938</v>
      </c>
    </row>
    <row r="34" spans="8:8" ht="11.25" customHeight="1">
      <c r="A34" s="1149" t="s">
        <v>939</v>
      </c>
      <c r="C34" s="1178">
        <v>0.02831685</v>
      </c>
      <c r="D34" s="1178">
        <v>1.0</v>
      </c>
      <c r="E34" s="1178">
        <v>1.0194066</v>
      </c>
      <c r="F34" s="1178">
        <v>0.0243481083404987</v>
      </c>
      <c r="G34" s="1178">
        <v>0.0208212132352941</v>
      </c>
      <c r="H34" s="1178">
        <v>0.966211028040432</v>
      </c>
      <c r="I34" s="1178">
        <v>0.166588108282833</v>
      </c>
      <c r="J34" s="1178"/>
      <c r="K34" s="1149" t="s">
        <v>940</v>
      </c>
    </row>
    <row r="35" spans="8:8" ht="11.25" customHeight="1">
      <c r="A35" s="1149" t="s">
        <v>941</v>
      </c>
      <c r="C35" s="1178">
        <v>0.0277777777777778</v>
      </c>
      <c r="D35" s="1178">
        <v>0.980962846424577</v>
      </c>
      <c r="E35" s="1178">
        <v>1.0</v>
      </c>
      <c r="F35" s="1178">
        <v>0.0238845896627496</v>
      </c>
      <c r="G35" s="1178">
        <v>0.0205140109107021</v>
      </c>
      <c r="H35" s="1178">
        <v>0.95195526539557</v>
      </c>
      <c r="I35" s="1178">
        <v>0.16413021817165</v>
      </c>
      <c r="J35" s="1178"/>
    </row>
    <row r="36" spans="8:8" ht="11.25" customHeight="1">
      <c r="A36" s="1149" t="s">
        <v>942</v>
      </c>
      <c r="C36" s="1178">
        <v>1.163</v>
      </c>
      <c r="D36" s="1178">
        <v>41.0709524541042</v>
      </c>
      <c r="E36" s="1178">
        <v>41.868</v>
      </c>
      <c r="F36" s="1178">
        <v>1.0</v>
      </c>
      <c r="G36" s="1178">
        <v>0.855147058823529</v>
      </c>
      <c r="H36" s="1178">
        <v>39.6832071932797</v>
      </c>
      <c r="I36" s="1178">
        <v>6.8419322747034</v>
      </c>
      <c r="J36" s="1178"/>
      <c r="K36" s="1165" t="s">
        <v>943</v>
      </c>
    </row>
    <row r="37" spans="8:8" ht="11.25" customHeight="1">
      <c r="A37" s="1149" t="s">
        <v>944</v>
      </c>
      <c r="C37" s="1178">
        <v>1.36</v>
      </c>
      <c r="D37" s="1178">
        <v>48.0279409609473</v>
      </c>
      <c r="E37" s="1178">
        <v>48.7471711092003</v>
      </c>
      <c r="F37" s="1178">
        <v>1.16938950988822</v>
      </c>
      <c r="G37" s="1178">
        <v>1.0</v>
      </c>
      <c r="H37" s="1178">
        <v>46.4051262105421</v>
      </c>
      <c r="I37" s="1178">
        <v>8.0008838294038</v>
      </c>
      <c r="J37" s="1178"/>
      <c r="K37" s="1149" t="s">
        <v>945</v>
      </c>
    </row>
    <row r="38" spans="8:8" ht="11.25" customHeight="1">
      <c r="A38" s="1149" t="s">
        <v>946</v>
      </c>
      <c r="C38" s="1178">
        <v>0.0293071070172209</v>
      </c>
      <c r="D38" s="1178">
        <v>1.03497059232298</v>
      </c>
      <c r="E38" s="1178">
        <v>1.05046952976773</v>
      </c>
      <c r="F38" s="1178">
        <v>0.02519957611111</v>
      </c>
      <c r="G38" s="1178">
        <v>0.0215493433950154</v>
      </c>
      <c r="H38" s="1178">
        <v>1.0</v>
      </c>
      <c r="I38" s="1178">
        <v>0.172413793103448</v>
      </c>
      <c r="J38" s="1178"/>
    </row>
    <row r="39" spans="8:8" ht="11.25" customHeight="1">
      <c r="A39" s="1160" t="s">
        <v>947</v>
      </c>
      <c r="B39" s="1160"/>
      <c r="C39" s="1179">
        <v>0.169981220699881</v>
      </c>
      <c r="D39" s="1179">
        <v>6.00282943547327</v>
      </c>
      <c r="E39" s="1179">
        <v>6.09272327265284</v>
      </c>
      <c r="F39" s="1179">
        <v>0.146157541444438</v>
      </c>
      <c r="G39" s="1179">
        <v>0.124986191691089</v>
      </c>
      <c r="H39" s="1179">
        <v>5.8</v>
      </c>
      <c r="I39" s="1179">
        <v>1.0</v>
      </c>
      <c r="J39" s="1178"/>
      <c r="K39" s="1165" t="s">
        <v>948</v>
      </c>
    </row>
    <row r="40" spans="8:8" ht="11.25" customHeight="1">
      <c r="C40" s="1155"/>
      <c r="D40" s="1155"/>
      <c r="E40" s="1155"/>
      <c r="F40" s="1155"/>
      <c r="G40" s="1155"/>
      <c r="H40" s="1155"/>
      <c r="K40" s="1149" t="s">
        <v>949</v>
      </c>
    </row>
    <row r="41" spans="8:8" s="1157" ht="11.25" customFormat="1" customHeight="1">
      <c r="A41" s="1149"/>
      <c r="B41" s="1149"/>
      <c r="C41" s="1149"/>
      <c r="D41" s="1149"/>
      <c r="E41" s="1149"/>
      <c r="F41" s="1149"/>
      <c r="G41" s="1149"/>
      <c r="H41" s="1149"/>
      <c r="I41" s="1149"/>
      <c r="J41" s="1149"/>
      <c r="K41" s="1149"/>
    </row>
    <row r="42" spans="8:8" ht="11.25" customHeight="1">
      <c r="A42" s="1180" t="s">
        <v>950</v>
      </c>
      <c r="B42" s="1181"/>
      <c r="C42" s="1181"/>
      <c r="D42" s="1181"/>
      <c r="E42" s="1181"/>
      <c r="F42" s="1182"/>
      <c r="G42" s="1183"/>
      <c r="H42" s="1183"/>
      <c r="I42" s="1183"/>
      <c r="J42" s="1183"/>
      <c r="K42" s="1183"/>
    </row>
    <row r="43" spans="8:8" ht="11.25" customHeight="1">
      <c r="A43" s="1184"/>
      <c r="B43" s="1181"/>
      <c r="C43" s="1181"/>
      <c r="D43" s="1181"/>
      <c r="E43" s="1181"/>
      <c r="F43" s="1182"/>
      <c r="G43" s="1183"/>
      <c r="H43" s="1183"/>
      <c r="I43" s="1183"/>
      <c r="J43" s="1183"/>
      <c r="K43" s="1183"/>
    </row>
    <row r="44" spans="8:8" ht="11.25" customHeight="1">
      <c r="A44" s="1185" t="s">
        <v>951</v>
      </c>
      <c r="B44" s="1186" t="s">
        <v>952</v>
      </c>
      <c r="C44" s="1186"/>
      <c r="D44" s="1186" t="s">
        <v>951</v>
      </c>
      <c r="E44" s="1186" t="s">
        <v>952</v>
      </c>
      <c r="F44" s="1182"/>
      <c r="G44" s="1183"/>
      <c r="H44" s="1183"/>
      <c r="I44" s="1183"/>
      <c r="J44" s="1183"/>
      <c r="K44" s="1183"/>
    </row>
    <row r="45" spans="8:8" ht="11.25" customHeight="1">
      <c r="A45" s="1187" t="s">
        <v>953</v>
      </c>
      <c r="B45" s="1188">
        <v>0.36</v>
      </c>
      <c r="C45" s="1189"/>
      <c r="D45" s="1189">
        <v>2010.0</v>
      </c>
      <c r="E45" s="1190">
        <v>0.384</v>
      </c>
      <c r="F45" s="1182"/>
      <c r="G45" s="1183"/>
      <c r="H45" s="1183"/>
      <c r="I45" s="1183"/>
      <c r="J45" s="1183"/>
      <c r="K45" s="1183"/>
    </row>
    <row r="46" spans="8:8" ht="11.25" customHeight="1">
      <c r="A46" s="1191">
        <v>2001.0</v>
      </c>
      <c r="B46" s="1190">
        <v>0.362</v>
      </c>
      <c r="C46" s="1189"/>
      <c r="D46" s="1189">
        <v>2011.0</v>
      </c>
      <c r="E46" s="1190">
        <v>0.386</v>
      </c>
      <c r="F46" s="1182"/>
      <c r="G46" s="1183"/>
      <c r="H46" s="1183"/>
      <c r="I46" s="1183"/>
      <c r="J46" s="1183"/>
      <c r="K46" s="1183"/>
    </row>
    <row r="47" spans="8:8" ht="11.25" customHeight="1">
      <c r="A47" s="1191">
        <v>2002.0</v>
      </c>
      <c r="B47" s="1190">
        <v>0.365</v>
      </c>
      <c r="C47" s="1189"/>
      <c r="D47" s="1189">
        <v>2012.0</v>
      </c>
      <c r="E47" s="1190">
        <v>0.388</v>
      </c>
      <c r="F47" s="1182"/>
      <c r="G47" s="1183"/>
      <c r="H47" s="1183"/>
      <c r="I47" s="1183"/>
      <c r="J47" s="1183"/>
      <c r="K47" s="1183"/>
    </row>
    <row r="48" spans="8:8" ht="11.25" customHeight="1">
      <c r="A48" s="1191">
        <v>2003.0</v>
      </c>
      <c r="B48" s="1190">
        <v>0.367</v>
      </c>
      <c r="C48" s="1189"/>
      <c r="D48" s="1189">
        <v>2013.0</v>
      </c>
      <c r="E48" s="1190">
        <v>0.391</v>
      </c>
      <c r="F48" s="1182"/>
      <c r="G48" s="1183"/>
      <c r="H48" s="1183"/>
      <c r="I48" s="1183"/>
      <c r="J48" s="1183"/>
      <c r="K48" s="1183"/>
    </row>
    <row r="49" spans="8:8" ht="11.25" customHeight="1">
      <c r="A49" s="1191">
        <v>2004.0</v>
      </c>
      <c r="B49" s="1190">
        <v>0.369</v>
      </c>
      <c r="C49" s="1189"/>
      <c r="D49" s="1189">
        <v>2014.0</v>
      </c>
      <c r="E49" s="1190">
        <v>0.393</v>
      </c>
      <c r="F49" s="1182"/>
    </row>
    <row r="50" spans="8:8" ht="11.25" customHeight="1">
      <c r="A50" s="1191">
        <v>2005.0</v>
      </c>
      <c r="B50" s="1190">
        <v>0.372</v>
      </c>
      <c r="C50" s="1189"/>
      <c r="D50" s="1189">
        <v>2015.0</v>
      </c>
      <c r="E50" s="1190">
        <v>0.395</v>
      </c>
      <c r="F50" s="1182"/>
    </row>
    <row r="51" spans="8:8" ht="11.25" customHeight="1">
      <c r="A51" s="1191">
        <v>2006.0</v>
      </c>
      <c r="B51" s="1190">
        <v>0.374</v>
      </c>
      <c r="C51" s="1189"/>
      <c r="D51" s="1189">
        <v>2016.0</v>
      </c>
      <c r="E51" s="1190">
        <v>0.398</v>
      </c>
      <c r="F51" s="1182"/>
    </row>
    <row r="52" spans="8:8" ht="11.25" customHeight="1">
      <c r="A52" s="1191">
        <v>2007.0</v>
      </c>
      <c r="B52" s="1190">
        <v>0.376</v>
      </c>
      <c r="C52" s="1189"/>
      <c r="D52" s="1189">
        <v>2017.0</v>
      </c>
      <c r="E52" s="1190">
        <v>0.4</v>
      </c>
      <c r="F52" s="1182"/>
    </row>
    <row r="53" spans="8:8" ht="11.25" customHeight="1">
      <c r="A53" s="1191">
        <v>2008.0</v>
      </c>
      <c r="B53" s="1190">
        <v>0.379</v>
      </c>
      <c r="C53" s="1189"/>
      <c r="D53" s="1189">
        <v>2018.0</v>
      </c>
      <c r="E53" s="1190">
        <v>0.402</v>
      </c>
      <c r="F53" s="1182"/>
    </row>
    <row r="54" spans="8:8" ht="11.25" customHeight="1">
      <c r="A54" s="1191">
        <v>2009.0</v>
      </c>
      <c r="B54" s="1190">
        <v>0.381</v>
      </c>
      <c r="C54" s="1189"/>
      <c r="D54" s="1189">
        <v>2019.0</v>
      </c>
      <c r="E54" s="1190">
        <v>0.404</v>
      </c>
      <c r="F54" s="1182"/>
    </row>
    <row r="55" spans="8:8" ht="11.25" customHeight="1">
      <c r="A55" s="1192"/>
      <c r="B55" s="1183"/>
      <c r="C55" s="1183"/>
      <c r="D55" s="1183"/>
      <c r="E55" s="1183"/>
      <c r="F55" s="1183"/>
    </row>
    <row r="56" spans="8:8" ht="11.25" customHeight="1">
      <c r="A56" s="1183"/>
      <c r="B56" s="1183"/>
      <c r="C56" s="1183"/>
      <c r="D56" s="1183"/>
      <c r="E56" s="1183"/>
      <c r="F56" s="1183"/>
    </row>
    <row r="57" spans="8:8" ht="11.25" customHeight="1">
      <c r="A57" s="3"/>
    </row>
  </sheetData>
  <mergeCells count="2">
    <mergeCell ref="C19:H19"/>
    <mergeCell ref="C32:I32"/>
  </mergeCells>
  <hyperlinks>
    <hyperlink ref="F1" location="Contents!A1" display="Contents"/>
  </hyperlinks>
  <pageMargins left="0.236220472440945" right="0.0" top="0.236220472440945" bottom="0.0" header="0.0" footer="0.0"/>
  <pageSetup paperSize="8" scale="90" orientation="landscape"/>
  <headerFooter alignWithMargins="0"/>
</worksheet>
</file>

<file path=xl/worksheets/sheet82.xml><?xml version="1.0" encoding="utf-8"?>
<worksheet xmlns:r="http://schemas.openxmlformats.org/officeDocument/2006/relationships" xmlns="http://schemas.openxmlformats.org/spreadsheetml/2006/main">
  <sheetPr>
    <pageSetUpPr fitToPage="1"/>
  </sheetPr>
  <dimension ref="A1:C85"/>
  <sheetViews>
    <sheetView workbookViewId="0" showGridLines="0">
      <selection activeCell="A3" sqref="A3"/>
    </sheetView>
  </sheetViews>
  <sheetFormatPr defaultRowHeight="10.2" defaultColWidth="9"/>
  <cols>
    <col min="1" max="1" customWidth="1" width="220.83203" style="0"/>
  </cols>
  <sheetData>
    <row r="1" spans="8:8">
      <c r="A1" s="1193"/>
    </row>
    <row r="3" spans="8:8" s="1" ht="13.2" customFormat="1">
      <c r="A3" s="1194" t="s">
        <v>954</v>
      </c>
    </row>
    <row r="4" spans="8:8" s="1" ht="12.0" customFormat="1">
      <c r="A4" s="1195"/>
      <c r="B4" s="15" t="s">
        <v>89</v>
      </c>
    </row>
    <row r="5" spans="8:8" s="1" ht="13.7" customFormat="1" customHeight="1">
      <c r="A5" s="1196" t="s">
        <v>955</v>
      </c>
    </row>
    <row r="6" spans="8:8" s="1" ht="10.2" customFormat="1">
      <c r="A6" s="1196" t="s">
        <v>956</v>
      </c>
    </row>
    <row r="7" spans="8:8" s="1" ht="10.2" customFormat="1">
      <c r="A7" s="316"/>
    </row>
    <row r="8" spans="8:8" s="1" ht="10.2" customFormat="1">
      <c r="A8" s="1197" t="s">
        <v>957</v>
      </c>
    </row>
    <row r="9" spans="8:8" s="1" ht="10.2" customFormat="1">
      <c r="A9" s="1197"/>
    </row>
    <row r="10" spans="8:8" s="1" ht="12.0" customFormat="1">
      <c r="A10" s="1198" t="s">
        <v>958</v>
      </c>
    </row>
    <row r="11" spans="8:8" s="1" ht="10.2" customFormat="1">
      <c r="A11" s="1197"/>
    </row>
    <row r="12" spans="8:8" s="1" ht="10.2" customFormat="1">
      <c r="A12" s="1197" t="s">
        <v>959</v>
      </c>
    </row>
    <row r="13" spans="8:8" s="1" ht="10.2" customFormat="1">
      <c r="A13" s="1199" t="s">
        <v>960</v>
      </c>
    </row>
    <row r="14" spans="8:8" s="1" ht="10.2" customFormat="1">
      <c r="A14" s="1199"/>
    </row>
    <row r="15" spans="8:8" s="1" ht="10.2" customFormat="1">
      <c r="A15" s="1197" t="s">
        <v>961</v>
      </c>
    </row>
    <row r="16" spans="8:8" s="1" ht="10.2" customFormat="1">
      <c r="A16" s="1200" t="s">
        <v>962</v>
      </c>
    </row>
    <row r="17" spans="8:8" s="1" ht="10.2" customFormat="1">
      <c r="A17" s="1199"/>
    </row>
    <row r="18" spans="8:8" s="1" ht="10.2" customFormat="1">
      <c r="A18" s="1197" t="s">
        <v>106</v>
      </c>
    </row>
    <row r="19" spans="8:8" s="1" ht="10.2" customFormat="1">
      <c r="A19" s="1200" t="s">
        <v>963</v>
      </c>
    </row>
    <row r="20" spans="8:8" s="1" ht="10.2" customFormat="1">
      <c r="A20" s="1200"/>
    </row>
    <row r="21" spans="8:8" s="1" ht="10.2" customFormat="1">
      <c r="A21" s="1197" t="s">
        <v>964</v>
      </c>
    </row>
    <row r="22" spans="8:8" s="1" ht="10.2" customFormat="1">
      <c r="A22" s="1199" t="s">
        <v>965</v>
      </c>
    </row>
    <row r="23" spans="8:8" s="1" ht="10.2" customFormat="1">
      <c r="A23" s="1199"/>
    </row>
    <row r="24" spans="8:8" s="1" ht="10.2" customFormat="1">
      <c r="A24" s="1197" t="s">
        <v>966</v>
      </c>
    </row>
    <row r="25" spans="8:8" s="1" ht="10.2" customFormat="1">
      <c r="A25" s="1201" t="s">
        <v>967</v>
      </c>
    </row>
    <row r="26" spans="8:8" s="1" ht="10.2" customFormat="1">
      <c r="A26" s="1199"/>
    </row>
    <row r="27" spans="8:8" s="1" ht="10.2" customFormat="1">
      <c r="A27" s="1197" t="s">
        <v>968</v>
      </c>
    </row>
    <row r="28" spans="8:8" s="1" ht="10.2" customFormat="1">
      <c r="A28" s="1202" t="s">
        <v>969</v>
      </c>
    </row>
    <row r="29" spans="8:8" s="1" ht="10.2" customFormat="1">
      <c r="A29" s="1202"/>
    </row>
    <row r="30" spans="8:8">
      <c r="A30" s="1203" t="s">
        <v>970</v>
      </c>
    </row>
    <row r="31" spans="8:8">
      <c r="A31" s="1204" t="s">
        <v>971</v>
      </c>
    </row>
    <row r="32" spans="8:8">
      <c r="A32" s="1204"/>
    </row>
    <row r="33" spans="8:8">
      <c r="A33" s="1203" t="s">
        <v>972</v>
      </c>
    </row>
    <row r="34" spans="8:8">
      <c r="A34" s="1204" t="s">
        <v>973</v>
      </c>
    </row>
    <row r="35" spans="8:8">
      <c r="A35" s="1204"/>
    </row>
    <row r="36" spans="8:8">
      <c r="A36" s="1203" t="s">
        <v>974</v>
      </c>
    </row>
    <row r="37" spans="8:8">
      <c r="A37" s="1204" t="s">
        <v>975</v>
      </c>
    </row>
    <row r="38" spans="8:8">
      <c r="A38" s="1204"/>
    </row>
    <row r="39" spans="8:8">
      <c r="A39" s="1203" t="s">
        <v>976</v>
      </c>
    </row>
    <row r="40" spans="8:8">
      <c r="A40" s="1204" t="s">
        <v>977</v>
      </c>
    </row>
    <row r="41" spans="8:8">
      <c r="A41" s="1204"/>
    </row>
    <row r="42" spans="8:8">
      <c r="A42" s="1203" t="s">
        <v>978</v>
      </c>
    </row>
    <row r="43" spans="8:8">
      <c r="A43" s="1200" t="s">
        <v>979</v>
      </c>
    </row>
    <row r="44" spans="8:8">
      <c r="A44" s="1200"/>
    </row>
    <row r="45" spans="8:8">
      <c r="A45" s="1205" t="s">
        <v>980</v>
      </c>
    </row>
    <row r="46" spans="8:8">
      <c r="A46" s="1200" t="s">
        <v>981</v>
      </c>
    </row>
    <row r="47" spans="8:8">
      <c r="A47" s="1204"/>
    </row>
    <row r="48" spans="8:8">
      <c r="A48" s="1203" t="s">
        <v>982</v>
      </c>
    </row>
    <row r="49" spans="8:8" ht="21.0">
      <c r="A49" s="1206" t="s">
        <v>983</v>
      </c>
    </row>
    <row r="50" spans="8:8" ht="13.35" customHeight="1">
      <c r="A50" s="1207" t="s">
        <v>984</v>
      </c>
    </row>
    <row r="51" spans="8:8">
      <c r="A51" s="1204" t="s">
        <v>985</v>
      </c>
    </row>
    <row r="52" spans="8:8">
      <c r="A52" s="1204"/>
    </row>
    <row r="53" spans="8:8">
      <c r="A53" s="1203" t="s">
        <v>986</v>
      </c>
    </row>
    <row r="54" spans="8:8">
      <c r="A54" s="1204" t="s">
        <v>987</v>
      </c>
    </row>
    <row r="55" spans="8:8">
      <c r="A55" s="1204"/>
    </row>
    <row r="56" spans="8:8">
      <c r="A56" s="1203" t="s">
        <v>988</v>
      </c>
    </row>
    <row r="57" spans="8:8" ht="20.4">
      <c r="A57" s="1206" t="s">
        <v>989</v>
      </c>
    </row>
    <row r="58" spans="8:8">
      <c r="A58" s="1204"/>
    </row>
    <row r="59" spans="8:8">
      <c r="A59" s="1203" t="s">
        <v>990</v>
      </c>
    </row>
    <row r="60" spans="8:8">
      <c r="A60" s="1206" t="s">
        <v>991</v>
      </c>
    </row>
    <row r="61" spans="8:8">
      <c r="A61" s="1204"/>
    </row>
    <row r="62" spans="8:8">
      <c r="A62" s="1203" t="s">
        <v>992</v>
      </c>
    </row>
    <row r="63" spans="8:8">
      <c r="A63" s="1206" t="s">
        <v>993</v>
      </c>
    </row>
    <row r="64" spans="8:8">
      <c r="A64" s="1204"/>
    </row>
    <row r="65" spans="8:8">
      <c r="A65" s="1203" t="s">
        <v>370</v>
      </c>
    </row>
    <row r="66" spans="8:8">
      <c r="A66" s="1204" t="s">
        <v>994</v>
      </c>
    </row>
    <row r="67" spans="8:8">
      <c r="A67" s="1203"/>
    </row>
    <row r="68" spans="8:8" ht="12.0">
      <c r="A68" s="1208" t="s">
        <v>87</v>
      </c>
    </row>
    <row r="69" spans="8:8" ht="12.0">
      <c r="A69" s="1209"/>
    </row>
    <row r="70" spans="8:8">
      <c r="A70" s="1210" t="s">
        <v>995</v>
      </c>
    </row>
    <row r="71" spans="8:8" ht="12.2" customHeight="1">
      <c r="A71" s="1210" t="s">
        <v>996</v>
      </c>
    </row>
    <row r="72" spans="8:8" ht="11.65" customHeight="1">
      <c r="A72" s="516" t="s">
        <v>997</v>
      </c>
    </row>
    <row r="73" spans="8:8" ht="11.65" customHeight="1">
      <c r="A73" s="516" t="s">
        <v>998</v>
      </c>
    </row>
    <row r="74" spans="8:8" ht="11.65" customHeight="1">
      <c r="A74" s="516" t="s">
        <v>999</v>
      </c>
    </row>
    <row r="75" spans="8:8">
      <c r="A75" s="1211" t="s">
        <v>1000</v>
      </c>
    </row>
    <row r="76" spans="8:8">
      <c r="A76" s="1212"/>
    </row>
    <row r="77" spans="8:8">
      <c r="A77" s="232" t="s">
        <v>1001</v>
      </c>
    </row>
    <row r="78" spans="8:8">
      <c r="A78" s="232" t="s">
        <v>1002</v>
      </c>
    </row>
    <row r="79" spans="8:8" ht="10.7" customHeight="1">
      <c r="A79" s="232" t="s">
        <v>1003</v>
      </c>
    </row>
    <row r="80" spans="8:8">
      <c r="A80" s="232" t="s">
        <v>1004</v>
      </c>
    </row>
    <row r="81" spans="8:8">
      <c r="A81" s="232" t="s">
        <v>1005</v>
      </c>
    </row>
    <row r="82" spans="8:8">
      <c r="A82" s="232" t="s">
        <v>1006</v>
      </c>
    </row>
    <row r="83" spans="8:8">
      <c r="A83" s="232" t="s">
        <v>1007</v>
      </c>
    </row>
    <row r="84" spans="8:8">
      <c r="A84" s="232" t="s">
        <v>1008</v>
      </c>
    </row>
    <row r="85" spans="8:8">
      <c r="A85" s="232" t="s">
        <v>1009</v>
      </c>
    </row>
  </sheetData>
  <hyperlinks>
    <hyperlink ref="B4" location="Contents!A1" display="Contents"/>
    <hyperlink ref="A75" location="Methodology!A1" display="        For more details see Methodology"/>
  </hyperlinks>
  <pageMargins left="0.75" right="0.75" top="1.0" bottom="1.0" header="0.5" footer="0.5"/>
  <pageSetup paperSize="9" scale="46" orientation="landscape"/>
  <headerFooter alignWithMargins="0"/>
</worksheet>
</file>

<file path=xl/worksheets/sheet83.xml><?xml version="1.0" encoding="utf-8"?>
<worksheet xmlns:r="http://schemas.openxmlformats.org/officeDocument/2006/relationships" xmlns="http://schemas.openxmlformats.org/spreadsheetml/2006/main">
  <dimension ref="B1:AL50"/>
  <sheetViews>
    <sheetView workbookViewId="0" showGridLines="0">
      <selection activeCell="B3" sqref="B3"/>
    </sheetView>
  </sheetViews>
  <sheetFormatPr defaultRowHeight="10.2" defaultColWidth="9"/>
  <cols>
    <col min="1" max="1" customWidth="1" width="7.0" style="0"/>
  </cols>
  <sheetData>
    <row r="1" spans="8:8">
      <c r="L1" s="21" t="s">
        <v>89</v>
      </c>
    </row>
    <row r="3" spans="8:8">
      <c r="B3" s="1213" t="s">
        <v>1010</v>
      </c>
      <c r="C3" s="232"/>
      <c r="D3" s="232"/>
      <c r="E3" s="232"/>
      <c r="F3" s="232"/>
      <c r="G3" s="232"/>
      <c r="H3" s="232"/>
      <c r="I3" s="232"/>
      <c r="J3" s="232"/>
      <c r="K3" s="232"/>
      <c r="L3" s="232"/>
      <c r="M3" s="232"/>
      <c r="N3" s="232"/>
      <c r="O3" s="232"/>
      <c r="P3" s="232"/>
      <c r="Q3" s="232"/>
      <c r="R3" s="232"/>
      <c r="S3" s="232"/>
      <c r="T3" s="232"/>
      <c r="U3" s="232"/>
      <c r="V3" s="232"/>
      <c r="W3" s="232"/>
      <c r="X3" s="232"/>
      <c r="Y3" s="232"/>
      <c r="Z3" s="232"/>
      <c r="AA3" s="232"/>
      <c r="AB3" s="232"/>
      <c r="AC3" s="232"/>
      <c r="AD3" s="232"/>
      <c r="AE3" s="232"/>
      <c r="AF3" s="232"/>
      <c r="AG3" s="232"/>
      <c r="AH3" s="232"/>
      <c r="AI3" s="232"/>
      <c r="AJ3" s="232"/>
      <c r="AK3" s="232"/>
    </row>
    <row r="4" spans="8:8">
      <c r="B4" s="1213"/>
      <c r="C4" s="232"/>
      <c r="D4" s="232"/>
      <c r="E4" s="232"/>
      <c r="F4" s="232"/>
      <c r="G4" s="232"/>
      <c r="H4" s="232"/>
      <c r="I4" s="232"/>
      <c r="J4" s="232"/>
      <c r="K4" s="232"/>
      <c r="L4" s="232"/>
      <c r="M4" s="232"/>
      <c r="N4" s="232"/>
      <c r="O4" s="232"/>
      <c r="P4" s="232"/>
      <c r="Q4" s="232"/>
      <c r="R4" s="232"/>
      <c r="S4" s="232"/>
      <c r="T4" s="232"/>
      <c r="U4" s="232"/>
      <c r="V4" s="232"/>
      <c r="W4" s="232"/>
      <c r="X4" s="232"/>
      <c r="Y4" s="232"/>
      <c r="Z4" s="232"/>
      <c r="AA4" s="232"/>
      <c r="AB4" s="232"/>
      <c r="AC4" s="232"/>
      <c r="AD4" s="232"/>
      <c r="AE4" s="232"/>
      <c r="AF4" s="232"/>
      <c r="AG4" s="232"/>
      <c r="AH4" s="232"/>
      <c r="AI4" s="232"/>
      <c r="AJ4" s="232"/>
      <c r="AK4" s="232"/>
    </row>
    <row r="5" spans="8:8">
      <c r="B5" s="1210" t="s">
        <v>1011</v>
      </c>
      <c r="C5" s="232"/>
      <c r="D5" s="232"/>
      <c r="E5" s="232"/>
      <c r="F5" s="232"/>
      <c r="G5" s="232"/>
      <c r="H5" s="232"/>
      <c r="I5" s="232"/>
      <c r="J5" s="232"/>
      <c r="K5" s="232"/>
      <c r="L5" s="232"/>
      <c r="M5" s="232"/>
      <c r="N5" s="232"/>
      <c r="O5" s="232"/>
      <c r="P5" s="232"/>
      <c r="Q5" s="232"/>
      <c r="R5" s="232"/>
      <c r="S5" s="232"/>
      <c r="T5" s="232"/>
      <c r="U5" s="232"/>
      <c r="V5" s="232"/>
      <c r="W5" s="232"/>
      <c r="X5" s="232"/>
      <c r="Y5" s="232"/>
      <c r="Z5" s="232"/>
      <c r="AA5" s="232"/>
      <c r="AB5" s="232"/>
      <c r="AC5" s="232"/>
      <c r="AD5" s="232"/>
      <c r="AE5" s="232"/>
      <c r="AF5" s="232"/>
      <c r="AG5" s="232"/>
      <c r="AH5" s="232"/>
      <c r="AI5" s="232"/>
      <c r="AJ5" s="232"/>
      <c r="AK5" s="232"/>
    </row>
    <row r="6" spans="8:8">
      <c r="B6" s="1210" t="s">
        <v>1012</v>
      </c>
      <c r="C6" s="232"/>
      <c r="D6" s="232"/>
      <c r="E6" s="232"/>
      <c r="F6" s="232"/>
      <c r="G6" s="232"/>
      <c r="H6" s="232"/>
      <c r="I6" s="232"/>
      <c r="J6" s="232"/>
      <c r="K6" s="232"/>
      <c r="L6" s="232"/>
      <c r="M6" s="232"/>
      <c r="N6" s="232"/>
      <c r="O6" s="232"/>
      <c r="P6" s="232"/>
      <c r="Q6" s="232"/>
      <c r="R6" s="232"/>
      <c r="S6" s="232"/>
      <c r="T6" s="232"/>
      <c r="U6" s="232"/>
      <c r="V6" s="232"/>
      <c r="W6" s="232"/>
      <c r="X6" s="232"/>
      <c r="Y6" s="232"/>
      <c r="Z6" s="232"/>
      <c r="AA6" s="232"/>
      <c r="AB6" s="232"/>
      <c r="AC6" s="232"/>
      <c r="AD6" s="232"/>
      <c r="AE6" s="232"/>
      <c r="AF6" s="232"/>
      <c r="AG6" s="232"/>
      <c r="AH6" s="232"/>
      <c r="AI6" s="232"/>
      <c r="AJ6" s="232"/>
      <c r="AK6" s="232"/>
    </row>
    <row r="7" spans="8:8">
      <c r="B7" s="1210" t="s">
        <v>1013</v>
      </c>
      <c r="C7" s="232"/>
      <c r="D7" s="232"/>
      <c r="E7" s="232"/>
      <c r="F7" s="232"/>
      <c r="G7" s="232"/>
      <c r="H7" s="232"/>
      <c r="I7" s="232"/>
      <c r="J7" s="232"/>
      <c r="K7" s="232"/>
      <c r="L7" s="232"/>
      <c r="M7" s="232"/>
      <c r="N7" s="232"/>
      <c r="O7" s="232"/>
      <c r="P7" s="232"/>
      <c r="Q7" s="232"/>
      <c r="R7" s="232"/>
      <c r="S7" s="232"/>
      <c r="T7" s="232"/>
      <c r="U7" s="232"/>
      <c r="V7" s="232"/>
      <c r="W7" s="232"/>
      <c r="X7" s="232"/>
      <c r="Y7" s="232"/>
      <c r="Z7" s="232"/>
      <c r="AA7" s="232"/>
      <c r="AB7" s="232"/>
      <c r="AC7" s="232"/>
      <c r="AD7" s="232"/>
      <c r="AE7" s="232"/>
      <c r="AF7" s="232"/>
      <c r="AG7" s="232"/>
      <c r="AH7" s="232"/>
      <c r="AI7" s="232"/>
      <c r="AJ7" s="232"/>
      <c r="AK7" s="232"/>
    </row>
    <row r="8" spans="8:8">
      <c r="B8" s="1210"/>
      <c r="C8" s="232"/>
      <c r="D8" s="232"/>
      <c r="E8" s="232"/>
      <c r="F8" s="232"/>
      <c r="G8" s="232"/>
      <c r="H8" s="232"/>
      <c r="I8" s="232"/>
      <c r="J8" s="232"/>
      <c r="K8" s="232"/>
      <c r="L8" s="232"/>
      <c r="M8" s="232"/>
      <c r="N8" s="232"/>
      <c r="O8" s="232"/>
      <c r="P8" s="232"/>
      <c r="Q8" s="232"/>
      <c r="R8" s="232"/>
      <c r="S8" s="232"/>
      <c r="T8" s="232"/>
      <c r="U8" s="232"/>
      <c r="V8" s="232"/>
      <c r="W8" s="232"/>
      <c r="X8" s="232"/>
      <c r="Y8" s="232"/>
      <c r="Z8" s="232"/>
      <c r="AA8" s="232"/>
      <c r="AB8" s="232"/>
      <c r="AC8" s="232"/>
      <c r="AD8" s="232"/>
      <c r="AE8" s="232"/>
      <c r="AF8" s="232"/>
      <c r="AG8" s="232"/>
      <c r="AH8" s="232"/>
      <c r="AI8" s="232"/>
      <c r="AJ8" s="232"/>
      <c r="AK8" s="232"/>
    </row>
    <row r="9" spans="8:8">
      <c r="B9" s="1210" t="s">
        <v>1014</v>
      </c>
      <c r="C9" s="232"/>
      <c r="D9" s="232"/>
      <c r="E9" s="232"/>
      <c r="F9" s="232"/>
      <c r="G9" s="232"/>
      <c r="H9" s="232"/>
      <c r="I9" s="232"/>
      <c r="J9" s="232"/>
      <c r="K9" s="232"/>
      <c r="L9" s="232"/>
      <c r="M9" s="232"/>
      <c r="N9" s="232"/>
      <c r="O9" s="232"/>
      <c r="P9" s="232"/>
      <c r="Q9" s="232"/>
      <c r="R9" s="232"/>
      <c r="S9" s="232"/>
      <c r="T9" s="232"/>
      <c r="U9" s="232"/>
      <c r="V9" s="232"/>
      <c r="W9" s="232"/>
      <c r="X9" s="232"/>
      <c r="Y9" s="232"/>
      <c r="Z9" s="232"/>
      <c r="AA9" s="232"/>
      <c r="AB9" s="232"/>
      <c r="AC9" s="232"/>
      <c r="AD9" s="232"/>
      <c r="AE9" s="232"/>
      <c r="AF9" s="232"/>
      <c r="AG9" s="232"/>
      <c r="AH9" s="232"/>
      <c r="AI9" s="232"/>
      <c r="AJ9" s="232"/>
      <c r="AK9" s="232"/>
    </row>
    <row r="10" spans="8:8">
      <c r="B10" s="1210" t="s">
        <v>1015</v>
      </c>
      <c r="C10" s="232"/>
      <c r="D10" s="232"/>
      <c r="E10" s="232"/>
      <c r="F10" s="232"/>
      <c r="G10" s="232"/>
      <c r="H10" s="232"/>
      <c r="I10" s="232"/>
      <c r="J10" s="232"/>
      <c r="K10" s="232"/>
      <c r="L10" s="232"/>
      <c r="M10" s="232"/>
      <c r="N10" s="232"/>
      <c r="O10" s="232"/>
      <c r="P10" s="232"/>
      <c r="Q10" s="232"/>
      <c r="R10" s="232"/>
      <c r="S10" s="232"/>
      <c r="T10" s="232"/>
      <c r="U10" s="232"/>
      <c r="V10" s="232"/>
      <c r="W10" s="232"/>
      <c r="X10" s="232"/>
      <c r="Y10" s="232"/>
      <c r="Z10" s="232"/>
      <c r="AA10" s="232"/>
      <c r="AB10" s="232"/>
      <c r="AC10" s="232"/>
      <c r="AD10" s="232"/>
      <c r="AE10" s="232"/>
      <c r="AF10" s="232"/>
      <c r="AG10" s="232"/>
      <c r="AH10" s="232"/>
      <c r="AI10" s="232"/>
      <c r="AJ10" s="232"/>
      <c r="AK10" s="232"/>
    </row>
    <row r="11" spans="8:8">
      <c r="B11" s="1210"/>
      <c r="C11" s="232"/>
      <c r="D11" s="232"/>
      <c r="E11" s="232"/>
      <c r="F11" s="232"/>
      <c r="G11" s="232"/>
      <c r="H11" s="232"/>
      <c r="I11" s="232"/>
      <c r="J11" s="232"/>
      <c r="K11" s="232"/>
      <c r="L11" s="232"/>
      <c r="M11" s="232"/>
      <c r="N11" s="232"/>
      <c r="O11" s="232"/>
      <c r="P11" s="232"/>
      <c r="Q11" s="232"/>
      <c r="R11" s="232"/>
      <c r="S11" s="232"/>
      <c r="T11" s="232"/>
      <c r="U11" s="232"/>
      <c r="V11" s="232"/>
      <c r="W11" s="232"/>
      <c r="X11" s="232"/>
      <c r="Y11" s="232"/>
      <c r="Z11" s="232"/>
      <c r="AA11" s="232"/>
      <c r="AB11" s="232"/>
      <c r="AC11" s="232"/>
      <c r="AD11" s="232"/>
      <c r="AE11" s="232"/>
      <c r="AF11" s="232"/>
      <c r="AG11" s="232"/>
      <c r="AH11" s="232"/>
      <c r="AI11" s="232"/>
      <c r="AJ11" s="232"/>
      <c r="AK11" s="232"/>
    </row>
    <row r="12" spans="8:8">
      <c r="B12" s="1210" t="s">
        <v>1016</v>
      </c>
      <c r="C12" s="232"/>
      <c r="D12" s="232"/>
      <c r="E12" s="232"/>
      <c r="F12" s="232"/>
      <c r="G12" s="232"/>
      <c r="H12" s="232"/>
      <c r="I12" s="232"/>
      <c r="J12" s="232"/>
      <c r="K12" s="232"/>
      <c r="L12" s="232"/>
      <c r="M12" s="232"/>
      <c r="N12" s="232"/>
      <c r="O12" s="232"/>
      <c r="P12" s="232"/>
      <c r="Q12" s="232"/>
      <c r="R12" s="232"/>
      <c r="S12" s="232"/>
      <c r="T12" s="232"/>
      <c r="U12" s="232"/>
      <c r="V12" s="232"/>
      <c r="W12" s="232"/>
      <c r="X12" s="232"/>
      <c r="Y12" s="232"/>
      <c r="Z12" s="232"/>
      <c r="AA12" s="232"/>
      <c r="AB12" s="232"/>
      <c r="AC12" s="232"/>
      <c r="AD12" s="232"/>
      <c r="AE12" s="232"/>
      <c r="AF12" s="232"/>
      <c r="AG12" s="232"/>
      <c r="AH12" s="232"/>
      <c r="AI12" s="232"/>
      <c r="AJ12" s="232"/>
      <c r="AK12" s="232"/>
    </row>
    <row r="13" spans="8:8">
      <c r="B13" s="1210" t="s">
        <v>1017</v>
      </c>
      <c r="C13" s="232"/>
      <c r="D13" s="232"/>
      <c r="E13" s="232"/>
      <c r="F13" s="232"/>
      <c r="G13" s="232"/>
      <c r="H13" s="232"/>
      <c r="I13" s="232"/>
      <c r="J13" s="232"/>
      <c r="K13" s="232"/>
      <c r="L13" s="232"/>
      <c r="M13" s="232"/>
      <c r="N13" s="232"/>
      <c r="O13" s="232"/>
      <c r="P13" s="232"/>
      <c r="Q13" s="232"/>
      <c r="R13" s="232"/>
      <c r="S13" s="232"/>
      <c r="T13" s="232"/>
      <c r="U13" s="232"/>
      <c r="V13" s="232"/>
      <c r="W13" s="232"/>
      <c r="X13" s="232"/>
      <c r="Y13" s="232"/>
      <c r="Z13" s="232"/>
      <c r="AA13" s="232"/>
      <c r="AB13" s="232"/>
      <c r="AC13" s="232"/>
      <c r="AD13" s="232"/>
      <c r="AE13" s="232"/>
      <c r="AF13" s="232"/>
      <c r="AG13" s="232"/>
      <c r="AH13" s="232"/>
      <c r="AI13" s="232"/>
      <c r="AJ13" s="232"/>
      <c r="AK13" s="232"/>
    </row>
    <row r="14" spans="8:8">
      <c r="B14" s="1210"/>
      <c r="C14" s="232"/>
      <c r="D14" s="232"/>
      <c r="E14" s="232"/>
      <c r="F14" s="232"/>
      <c r="G14" s="232"/>
      <c r="H14" s="232"/>
      <c r="I14" s="232"/>
      <c r="J14" s="232"/>
      <c r="K14" s="232"/>
      <c r="L14" s="232"/>
      <c r="M14" s="232"/>
      <c r="N14" s="232"/>
      <c r="O14" s="232"/>
      <c r="P14" s="232"/>
      <c r="Q14" s="232"/>
      <c r="R14" s="232"/>
      <c r="S14" s="232"/>
      <c r="T14" s="232"/>
      <c r="U14" s="232"/>
      <c r="V14" s="232"/>
      <c r="W14" s="232"/>
      <c r="X14" s="232"/>
      <c r="Y14" s="232"/>
      <c r="Z14" s="232"/>
      <c r="AA14" s="232"/>
      <c r="AB14" s="232"/>
      <c r="AC14" s="232"/>
      <c r="AD14" s="232"/>
      <c r="AE14" s="232"/>
      <c r="AF14" s="232"/>
      <c r="AG14" s="232"/>
      <c r="AH14" s="232"/>
      <c r="AI14" s="232"/>
      <c r="AJ14" s="232"/>
      <c r="AK14" s="232"/>
    </row>
    <row r="15" spans="8:8">
      <c r="B15" s="1210" t="s">
        <v>1018</v>
      </c>
      <c r="C15" s="232"/>
      <c r="D15" s="232"/>
      <c r="E15" s="232"/>
      <c r="F15" s="232"/>
      <c r="G15" s="232"/>
      <c r="H15" s="232"/>
      <c r="I15" s="232"/>
      <c r="J15" s="232"/>
      <c r="K15" s="232"/>
      <c r="L15" s="232"/>
      <c r="M15" s="232"/>
      <c r="N15" s="232"/>
      <c r="O15" s="232"/>
      <c r="P15" s="232"/>
      <c r="Q15" s="232"/>
      <c r="R15" s="232"/>
      <c r="S15" s="232"/>
      <c r="T15" s="232"/>
      <c r="U15" s="232"/>
      <c r="V15" s="232"/>
      <c r="W15" s="232"/>
      <c r="X15" s="232"/>
      <c r="Y15" s="232"/>
      <c r="Z15" s="232"/>
      <c r="AA15" s="232"/>
      <c r="AB15" s="232"/>
      <c r="AC15" s="232"/>
      <c r="AD15" s="232"/>
      <c r="AE15" s="232"/>
      <c r="AF15" s="232"/>
      <c r="AG15" s="232"/>
      <c r="AH15" s="232"/>
      <c r="AI15" s="232"/>
      <c r="AJ15" s="232"/>
      <c r="AK15" s="232"/>
    </row>
    <row r="16" spans="8:8">
      <c r="B16" s="1210" t="s">
        <v>1019</v>
      </c>
      <c r="C16" s="232"/>
      <c r="D16" s="232"/>
      <c r="E16" s="232"/>
      <c r="F16" s="232"/>
      <c r="G16" s="232"/>
      <c r="H16" s="232"/>
      <c r="I16" s="232"/>
      <c r="J16" s="232"/>
      <c r="K16" s="232"/>
      <c r="L16" s="232"/>
      <c r="M16" s="232"/>
      <c r="N16" s="232"/>
      <c r="O16" s="232"/>
      <c r="P16" s="232"/>
      <c r="Q16" s="232"/>
      <c r="R16" s="232"/>
      <c r="S16" s="232"/>
      <c r="T16" s="232"/>
      <c r="U16" s="232"/>
      <c r="V16" s="232"/>
      <c r="W16" s="232"/>
      <c r="X16" s="232"/>
      <c r="Y16" s="232"/>
      <c r="Z16" s="232"/>
      <c r="AA16" s="232"/>
      <c r="AB16" s="232"/>
      <c r="AC16" s="232"/>
      <c r="AD16" s="232"/>
      <c r="AE16" s="232"/>
      <c r="AF16" s="232"/>
      <c r="AG16" s="232"/>
      <c r="AH16" s="232"/>
      <c r="AI16" s="232"/>
      <c r="AJ16" s="232"/>
      <c r="AK16" s="232"/>
    </row>
    <row r="17" spans="8:8">
      <c r="B17" s="1210" t="s">
        <v>1020</v>
      </c>
      <c r="C17" s="232"/>
      <c r="D17" s="232"/>
      <c r="E17" s="232"/>
      <c r="F17" s="232"/>
      <c r="G17" s="232"/>
      <c r="H17" s="232"/>
      <c r="I17" s="232"/>
      <c r="J17" s="232"/>
      <c r="K17" s="232"/>
      <c r="L17" s="232"/>
      <c r="M17" s="232"/>
      <c r="N17" s="232"/>
      <c r="O17" s="232"/>
      <c r="P17" s="232"/>
      <c r="Q17" s="232"/>
      <c r="R17" s="232"/>
      <c r="S17" s="232"/>
      <c r="T17" s="232"/>
      <c r="U17" s="232"/>
      <c r="V17" s="232"/>
      <c r="W17" s="232"/>
      <c r="X17" s="232"/>
      <c r="Y17" s="232"/>
      <c r="Z17" s="232"/>
      <c r="AA17" s="232"/>
      <c r="AB17" s="232"/>
      <c r="AC17" s="232"/>
      <c r="AD17" s="232"/>
      <c r="AE17" s="232"/>
      <c r="AF17" s="232"/>
      <c r="AG17" s="232"/>
      <c r="AH17" s="232"/>
      <c r="AI17" s="232"/>
      <c r="AJ17" s="232"/>
      <c r="AK17" s="232"/>
    </row>
    <row r="18" spans="8:8">
      <c r="B18" s="1210"/>
      <c r="C18" s="232"/>
      <c r="D18" s="232"/>
      <c r="E18" s="232"/>
      <c r="F18" s="232"/>
      <c r="G18" s="232"/>
      <c r="H18" s="232"/>
      <c r="I18" s="232"/>
      <c r="J18" s="232"/>
      <c r="K18" s="232"/>
      <c r="L18" s="232"/>
      <c r="M18" s="232"/>
      <c r="N18" s="232"/>
      <c r="O18" s="232"/>
      <c r="P18" s="232"/>
      <c r="Q18" s="232"/>
      <c r="R18" s="232"/>
      <c r="S18" s="232"/>
      <c r="T18" s="232"/>
      <c r="U18" s="232"/>
      <c r="V18" s="232"/>
      <c r="W18" s="232"/>
      <c r="X18" s="232"/>
      <c r="Y18" s="232"/>
      <c r="Z18" s="232"/>
      <c r="AA18" s="232"/>
      <c r="AB18" s="232"/>
      <c r="AC18" s="232"/>
      <c r="AD18" s="232"/>
      <c r="AE18" s="232"/>
      <c r="AF18" s="232"/>
      <c r="AG18" s="232"/>
      <c r="AH18" s="232"/>
      <c r="AI18" s="232"/>
      <c r="AJ18" s="232"/>
      <c r="AK18" s="232"/>
    </row>
    <row r="19" spans="8:8">
      <c r="B19" s="1210" t="s">
        <v>1021</v>
      </c>
      <c r="C19" s="232"/>
      <c r="D19" s="232"/>
      <c r="E19" s="232"/>
      <c r="F19" s="232"/>
      <c r="G19" s="232"/>
      <c r="H19" s="232"/>
      <c r="I19" s="232"/>
      <c r="J19" s="232"/>
      <c r="K19" s="232"/>
      <c r="L19" s="232"/>
      <c r="M19" s="232"/>
      <c r="N19" s="232"/>
      <c r="O19" s="232"/>
      <c r="P19" s="232"/>
      <c r="Q19" s="232"/>
      <c r="R19" s="232"/>
      <c r="S19" s="232"/>
      <c r="T19" s="232"/>
      <c r="U19" s="232"/>
      <c r="V19" s="232"/>
      <c r="W19" s="232"/>
      <c r="X19" s="232"/>
      <c r="Y19" s="232"/>
      <c r="Z19" s="232"/>
      <c r="AA19" s="232"/>
      <c r="AB19" s="232"/>
      <c r="AC19" s="232"/>
      <c r="AD19" s="232"/>
      <c r="AE19" s="232"/>
      <c r="AF19" s="232"/>
      <c r="AG19" s="232"/>
      <c r="AH19" s="232"/>
      <c r="AI19" s="232"/>
      <c r="AJ19" s="232"/>
      <c r="AK19" s="232"/>
    </row>
    <row r="20" spans="8:8">
      <c r="B20" s="1210"/>
      <c r="C20" s="232"/>
      <c r="D20" s="232"/>
      <c r="E20" s="232"/>
      <c r="F20" s="232"/>
      <c r="G20" s="232"/>
      <c r="H20" s="232"/>
      <c r="I20" s="232"/>
      <c r="J20" s="232"/>
      <c r="K20" s="232"/>
      <c r="L20" s="232"/>
      <c r="M20" s="232"/>
      <c r="N20" s="232"/>
      <c r="O20" s="232"/>
      <c r="P20" s="232"/>
      <c r="Q20" s="232"/>
      <c r="R20" s="232"/>
      <c r="S20" s="232"/>
      <c r="T20" s="232"/>
      <c r="U20" s="232"/>
      <c r="V20" s="232"/>
      <c r="W20" s="232"/>
      <c r="X20" s="232"/>
      <c r="Y20" s="232"/>
      <c r="Z20" s="232"/>
      <c r="AA20" s="232"/>
      <c r="AB20" s="232"/>
      <c r="AC20" s="232"/>
      <c r="AD20" s="232"/>
      <c r="AE20" s="232"/>
      <c r="AF20" s="232"/>
      <c r="AG20" s="232"/>
      <c r="AH20" s="232"/>
      <c r="AI20" s="232"/>
      <c r="AJ20" s="232"/>
      <c r="AK20" s="232"/>
    </row>
    <row r="21" spans="8:8">
      <c r="B21" s="1214" t="s">
        <v>950</v>
      </c>
      <c r="C21" s="232"/>
      <c r="D21" s="232"/>
      <c r="E21" s="232"/>
      <c r="F21" s="232"/>
      <c r="G21" s="232"/>
      <c r="H21" s="232"/>
      <c r="I21" s="232"/>
      <c r="J21" s="232"/>
      <c r="K21" s="232"/>
      <c r="L21" s="232"/>
      <c r="M21" s="232"/>
      <c r="N21" s="232"/>
      <c r="O21" s="232"/>
      <c r="P21" s="232"/>
      <c r="Q21" s="232"/>
      <c r="R21" s="232"/>
      <c r="S21" s="232"/>
      <c r="T21" s="232"/>
      <c r="U21" s="232"/>
      <c r="V21" s="232"/>
      <c r="W21" s="232"/>
      <c r="X21" s="232"/>
      <c r="Y21" s="232"/>
      <c r="Z21" s="232"/>
      <c r="AA21" s="232"/>
      <c r="AB21" s="232"/>
      <c r="AC21" s="232"/>
      <c r="AD21" s="232"/>
      <c r="AE21" s="232"/>
      <c r="AF21" s="232"/>
      <c r="AG21" s="232"/>
      <c r="AH21" s="232"/>
      <c r="AI21" s="232"/>
      <c r="AJ21" s="232"/>
      <c r="AK21" s="232"/>
    </row>
    <row r="22" spans="8:8" ht="10.95">
      <c r="B22" s="1214"/>
      <c r="C22" s="232"/>
      <c r="D22" s="232"/>
      <c r="E22" s="232"/>
      <c r="F22" s="232"/>
      <c r="G22" s="232"/>
      <c r="H22" s="232"/>
      <c r="I22" s="232"/>
      <c r="J22" s="232"/>
      <c r="K22" s="232"/>
      <c r="L22" s="232"/>
      <c r="M22" s="232"/>
      <c r="N22" s="232"/>
      <c r="O22" s="232"/>
      <c r="P22" s="232"/>
      <c r="Q22" s="232"/>
      <c r="R22" s="232"/>
      <c r="S22" s="232"/>
      <c r="T22" s="232"/>
      <c r="U22" s="232"/>
      <c r="V22" s="232"/>
      <c r="W22" s="232"/>
      <c r="X22" s="232"/>
      <c r="Y22" s="232"/>
      <c r="Z22" s="232"/>
      <c r="AA22" s="232"/>
      <c r="AB22" s="232"/>
      <c r="AC22" s="232"/>
      <c r="AD22" s="232"/>
      <c r="AE22" s="232"/>
      <c r="AF22" s="232"/>
      <c r="AG22" s="232"/>
      <c r="AH22" s="232"/>
      <c r="AI22" s="232"/>
      <c r="AJ22" s="232"/>
      <c r="AK22" s="232"/>
    </row>
    <row r="23" spans="8:8" ht="21.15">
      <c r="B23" s="1215" t="s">
        <v>951</v>
      </c>
      <c r="C23" s="1216" t="s">
        <v>952</v>
      </c>
      <c r="D23" s="1216"/>
      <c r="E23" s="1216" t="s">
        <v>951</v>
      </c>
      <c r="F23" s="1216" t="s">
        <v>952</v>
      </c>
      <c r="G23" s="232"/>
      <c r="H23" s="232"/>
      <c r="I23" s="232"/>
      <c r="J23" s="232"/>
      <c r="K23" s="232"/>
      <c r="L23" s="232"/>
      <c r="M23" s="232"/>
      <c r="N23" s="232"/>
      <c r="O23" s="232"/>
      <c r="P23" s="232"/>
      <c r="Q23" s="232"/>
      <c r="R23" s="232"/>
      <c r="S23" s="232"/>
      <c r="T23" s="232"/>
      <c r="U23" s="232"/>
      <c r="V23" s="232"/>
      <c r="W23" s="232"/>
      <c r="X23" s="232"/>
      <c r="Y23" s="232"/>
      <c r="Z23" s="232"/>
      <c r="AA23" s="232"/>
      <c r="AB23" s="232"/>
      <c r="AC23" s="232"/>
      <c r="AD23" s="232"/>
      <c r="AE23" s="232"/>
      <c r="AF23" s="232"/>
      <c r="AG23" s="232"/>
      <c r="AH23" s="232"/>
      <c r="AI23" s="232"/>
      <c r="AJ23" s="232"/>
      <c r="AK23" s="232"/>
    </row>
    <row r="24" spans="8:8" ht="21.15">
      <c r="B24" s="1217" t="s">
        <v>953</v>
      </c>
      <c r="C24" s="1218">
        <v>0.36</v>
      </c>
      <c r="D24" s="1219"/>
      <c r="E24" s="1219">
        <v>2010.0</v>
      </c>
      <c r="F24" s="1220">
        <v>0.384</v>
      </c>
      <c r="G24" s="232"/>
      <c r="H24" s="232"/>
      <c r="I24" s="232"/>
      <c r="J24" s="232"/>
      <c r="K24" s="232"/>
      <c r="L24" s="232"/>
      <c r="M24" s="232"/>
      <c r="N24" s="232"/>
      <c r="O24" s="232"/>
      <c r="P24" s="232"/>
      <c r="Q24" s="232"/>
      <c r="R24" s="232"/>
      <c r="S24" s="232"/>
      <c r="T24" s="232"/>
      <c r="U24" s="232"/>
      <c r="V24" s="232"/>
      <c r="W24" s="232"/>
      <c r="X24" s="232"/>
      <c r="Y24" s="232"/>
      <c r="Z24" s="232"/>
      <c r="AA24" s="232"/>
      <c r="AB24" s="232"/>
      <c r="AC24" s="232"/>
      <c r="AD24" s="232"/>
      <c r="AE24" s="232"/>
      <c r="AF24" s="232"/>
      <c r="AG24" s="232"/>
      <c r="AH24" s="232"/>
      <c r="AI24" s="232"/>
      <c r="AJ24" s="232"/>
      <c r="AK24" s="232"/>
    </row>
    <row r="25" spans="8:8" ht="10.95">
      <c r="B25" s="1221">
        <v>2001.0</v>
      </c>
      <c r="C25" s="1220">
        <v>0.362</v>
      </c>
      <c r="D25" s="1219"/>
      <c r="E25" s="1219">
        <v>2011.0</v>
      </c>
      <c r="F25" s="1220">
        <v>0.386</v>
      </c>
      <c r="G25" s="232"/>
      <c r="H25" s="232"/>
      <c r="I25" s="232"/>
      <c r="J25" s="232"/>
      <c r="K25" s="232"/>
      <c r="L25" s="232"/>
      <c r="M25" s="232"/>
      <c r="N25" s="232"/>
      <c r="O25" s="232"/>
      <c r="P25" s="232"/>
      <c r="Q25" s="232"/>
      <c r="R25" s="232"/>
      <c r="S25" s="232"/>
      <c r="T25" s="232"/>
      <c r="U25" s="232"/>
      <c r="V25" s="232"/>
      <c r="W25" s="232"/>
      <c r="X25" s="232"/>
      <c r="Y25" s="232"/>
      <c r="Z25" s="232"/>
      <c r="AA25" s="232"/>
      <c r="AB25" s="232"/>
      <c r="AC25" s="232"/>
      <c r="AD25" s="232"/>
      <c r="AE25" s="232"/>
      <c r="AF25" s="232"/>
      <c r="AG25" s="232"/>
      <c r="AH25" s="232"/>
      <c r="AI25" s="232"/>
      <c r="AJ25" s="232"/>
      <c r="AK25" s="232"/>
    </row>
    <row r="26" spans="8:8" ht="10.95">
      <c r="B26" s="1221">
        <v>2002.0</v>
      </c>
      <c r="C26" s="1220">
        <v>0.365</v>
      </c>
      <c r="D26" s="1219"/>
      <c r="E26" s="1219">
        <v>2012.0</v>
      </c>
      <c r="F26" s="1220">
        <v>0.388</v>
      </c>
      <c r="G26" s="232"/>
      <c r="H26" s="232"/>
      <c r="I26" s="232"/>
      <c r="J26" s="232"/>
      <c r="K26" s="232"/>
      <c r="L26" s="232"/>
      <c r="M26" s="232"/>
      <c r="N26" s="232"/>
      <c r="O26" s="232"/>
      <c r="P26" s="232"/>
      <c r="Q26" s="232"/>
      <c r="R26" s="232"/>
      <c r="S26" s="232"/>
      <c r="T26" s="232"/>
      <c r="U26" s="232"/>
      <c r="V26" s="232"/>
      <c r="W26" s="232"/>
      <c r="X26" s="232"/>
      <c r="Y26" s="232"/>
      <c r="Z26" s="232"/>
      <c r="AA26" s="232"/>
      <c r="AB26" s="232"/>
      <c r="AC26" s="232"/>
      <c r="AD26" s="232"/>
      <c r="AE26" s="232"/>
      <c r="AF26" s="232"/>
      <c r="AG26" s="232"/>
      <c r="AH26" s="232"/>
      <c r="AI26" s="232"/>
      <c r="AJ26" s="232"/>
      <c r="AK26" s="232"/>
    </row>
    <row r="27" spans="8:8" ht="10.95">
      <c r="B27" s="1221">
        <v>2003.0</v>
      </c>
      <c r="C27" s="1220">
        <v>0.367</v>
      </c>
      <c r="D27" s="1219"/>
      <c r="E27" s="1219">
        <v>2013.0</v>
      </c>
      <c r="F27" s="1220">
        <v>0.391</v>
      </c>
      <c r="G27" s="232"/>
      <c r="H27" s="232"/>
      <c r="I27" s="232"/>
      <c r="J27" s="232"/>
      <c r="K27" s="232"/>
      <c r="L27" s="232"/>
      <c r="M27" s="232"/>
      <c r="N27" s="232"/>
      <c r="O27" s="232"/>
      <c r="P27" s="232"/>
      <c r="Q27" s="232"/>
      <c r="R27" s="232"/>
      <c r="S27" s="232"/>
      <c r="T27" s="232"/>
      <c r="U27" s="232"/>
      <c r="V27" s="232"/>
      <c r="W27" s="232"/>
      <c r="X27" s="232"/>
      <c r="Y27" s="232"/>
      <c r="Z27" s="232"/>
      <c r="AA27" s="232"/>
      <c r="AB27" s="232"/>
      <c r="AC27" s="232"/>
      <c r="AD27" s="232"/>
      <c r="AE27" s="232"/>
      <c r="AF27" s="232"/>
      <c r="AG27" s="232"/>
      <c r="AH27" s="232"/>
      <c r="AI27" s="232"/>
      <c r="AJ27" s="232"/>
      <c r="AK27" s="232"/>
    </row>
    <row r="28" spans="8:8" ht="10.95">
      <c r="B28" s="1221">
        <v>2004.0</v>
      </c>
      <c r="C28" s="1220">
        <v>0.369</v>
      </c>
      <c r="D28" s="1219"/>
      <c r="E28" s="1219">
        <v>2014.0</v>
      </c>
      <c r="F28" s="1220">
        <v>0.393</v>
      </c>
      <c r="G28" s="232"/>
      <c r="H28" s="232"/>
      <c r="I28" s="232"/>
      <c r="J28" s="232"/>
      <c r="K28" s="232"/>
      <c r="L28" s="232"/>
      <c r="M28" s="232"/>
      <c r="N28" s="232"/>
      <c r="O28" s="232"/>
      <c r="P28" s="232"/>
      <c r="Q28" s="232"/>
      <c r="R28" s="232"/>
      <c r="S28" s="232"/>
      <c r="T28" s="232"/>
      <c r="U28" s="232"/>
      <c r="V28" s="232"/>
      <c r="W28" s="232"/>
      <c r="X28" s="232"/>
      <c r="Y28" s="232"/>
      <c r="Z28" s="232"/>
      <c r="AA28" s="232"/>
      <c r="AB28" s="232"/>
      <c r="AC28" s="232"/>
      <c r="AD28" s="232"/>
      <c r="AE28" s="232"/>
      <c r="AF28" s="232"/>
      <c r="AG28" s="232"/>
      <c r="AH28" s="232"/>
      <c r="AI28" s="232"/>
      <c r="AJ28" s="232"/>
      <c r="AK28" s="232"/>
    </row>
    <row r="29" spans="8:8" ht="10.95">
      <c r="B29" s="1221">
        <v>2005.0</v>
      </c>
      <c r="C29" s="1220">
        <v>0.372</v>
      </c>
      <c r="D29" s="1219"/>
      <c r="E29" s="1219">
        <v>2015.0</v>
      </c>
      <c r="F29" s="1220">
        <v>0.395</v>
      </c>
      <c r="G29" s="232"/>
      <c r="H29" s="232"/>
      <c r="I29" s="232"/>
      <c r="J29" s="232"/>
      <c r="K29" s="232"/>
      <c r="L29" s="232"/>
      <c r="M29" s="232"/>
      <c r="N29" s="232"/>
      <c r="O29" s="232"/>
      <c r="P29" s="232"/>
      <c r="Q29" s="232"/>
      <c r="R29" s="232"/>
      <c r="S29" s="232"/>
      <c r="T29" s="232"/>
      <c r="U29" s="232"/>
      <c r="V29" s="232"/>
      <c r="W29" s="232"/>
      <c r="X29" s="232"/>
      <c r="Y29" s="232"/>
      <c r="Z29" s="232"/>
      <c r="AA29" s="232"/>
      <c r="AB29" s="232"/>
      <c r="AC29" s="232"/>
      <c r="AD29" s="232"/>
      <c r="AE29" s="232"/>
      <c r="AF29" s="232"/>
      <c r="AG29" s="232"/>
      <c r="AH29" s="232"/>
      <c r="AI29" s="232"/>
      <c r="AJ29" s="232"/>
      <c r="AK29" s="232"/>
    </row>
    <row r="30" spans="8:8" ht="10.95">
      <c r="B30" s="1221">
        <v>2006.0</v>
      </c>
      <c r="C30" s="1220">
        <v>0.374</v>
      </c>
      <c r="D30" s="1219"/>
      <c r="E30" s="1219">
        <v>2016.0</v>
      </c>
      <c r="F30" s="1220">
        <v>0.398</v>
      </c>
      <c r="G30" s="232"/>
      <c r="H30" s="232"/>
      <c r="I30" s="232"/>
      <c r="J30" s="232"/>
      <c r="K30" s="232"/>
      <c r="L30" s="232"/>
      <c r="M30" s="232"/>
      <c r="N30" s="232"/>
      <c r="O30" s="232"/>
      <c r="P30" s="232"/>
      <c r="Q30" s="232"/>
      <c r="R30" s="232"/>
      <c r="S30" s="232"/>
      <c r="T30" s="232"/>
      <c r="U30" s="232"/>
      <c r="V30" s="232"/>
      <c r="W30" s="232"/>
      <c r="X30" s="232"/>
      <c r="Y30" s="232"/>
      <c r="Z30" s="232"/>
      <c r="AA30" s="232"/>
      <c r="AB30" s="232"/>
      <c r="AC30" s="232"/>
      <c r="AD30" s="232"/>
      <c r="AE30" s="232"/>
      <c r="AF30" s="232"/>
      <c r="AG30" s="232"/>
      <c r="AH30" s="232"/>
      <c r="AI30" s="232"/>
      <c r="AJ30" s="232"/>
      <c r="AK30" s="232"/>
    </row>
    <row r="31" spans="8:8" ht="10.95">
      <c r="B31" s="1221">
        <v>2007.0</v>
      </c>
      <c r="C31" s="1220">
        <v>0.376</v>
      </c>
      <c r="D31" s="1219"/>
      <c r="E31" s="1219">
        <v>2017.0</v>
      </c>
      <c r="F31" s="1220">
        <v>0.4</v>
      </c>
      <c r="G31" s="232"/>
      <c r="H31" s="232"/>
      <c r="I31" s="232"/>
      <c r="J31" s="232"/>
      <c r="K31" s="232"/>
      <c r="L31" s="232"/>
      <c r="M31" s="232"/>
      <c r="N31" s="232"/>
      <c r="O31" s="232"/>
      <c r="P31" s="232"/>
      <c r="Q31" s="232"/>
      <c r="R31" s="232"/>
      <c r="S31" s="232"/>
      <c r="T31" s="232"/>
      <c r="U31" s="232"/>
      <c r="V31" s="232"/>
      <c r="W31" s="232"/>
      <c r="X31" s="232"/>
      <c r="Y31" s="232"/>
      <c r="Z31" s="232"/>
      <c r="AA31" s="232"/>
      <c r="AB31" s="232"/>
      <c r="AC31" s="232"/>
      <c r="AD31" s="232"/>
      <c r="AE31" s="232"/>
      <c r="AF31" s="232"/>
      <c r="AG31" s="232"/>
      <c r="AH31" s="232"/>
      <c r="AI31" s="232"/>
      <c r="AJ31" s="232"/>
      <c r="AK31" s="232"/>
    </row>
    <row r="32" spans="8:8" ht="10.95">
      <c r="B32" s="1221">
        <v>2008.0</v>
      </c>
      <c r="C32" s="1220">
        <v>0.379</v>
      </c>
      <c r="D32" s="1219"/>
      <c r="E32" s="1219">
        <v>2018.0</v>
      </c>
      <c r="F32" s="1220">
        <v>0.402</v>
      </c>
      <c r="G32" s="232"/>
      <c r="H32" s="232"/>
      <c r="I32" s="232"/>
      <c r="J32" s="232"/>
      <c r="K32" s="232"/>
      <c r="L32" s="232"/>
      <c r="M32" s="232"/>
      <c r="N32" s="232"/>
      <c r="O32" s="232"/>
      <c r="P32" s="232"/>
      <c r="Q32" s="232"/>
      <c r="R32" s="232"/>
      <c r="S32" s="232"/>
      <c r="T32" s="232"/>
      <c r="U32" s="232"/>
      <c r="V32" s="232"/>
      <c r="W32" s="232"/>
      <c r="X32" s="232"/>
      <c r="Y32" s="232"/>
      <c r="Z32" s="232"/>
      <c r="AA32" s="232"/>
      <c r="AB32" s="232"/>
      <c r="AC32" s="232"/>
      <c r="AD32" s="232"/>
      <c r="AE32" s="232"/>
      <c r="AF32" s="232"/>
      <c r="AG32" s="232"/>
      <c r="AH32" s="232"/>
      <c r="AI32" s="232"/>
      <c r="AJ32" s="232"/>
      <c r="AK32" s="232"/>
    </row>
    <row r="33" spans="8:8" ht="10.95">
      <c r="B33" s="1221">
        <v>2009.0</v>
      </c>
      <c r="C33" s="1220">
        <v>0.381</v>
      </c>
      <c r="D33" s="1219"/>
      <c r="E33" s="1219">
        <v>2019.0</v>
      </c>
      <c r="F33" s="1220">
        <v>0.404</v>
      </c>
      <c r="G33" s="232"/>
      <c r="H33" s="232"/>
      <c r="I33" s="232"/>
      <c r="J33" s="232"/>
      <c r="K33" s="232"/>
      <c r="L33" s="232"/>
      <c r="M33" s="232"/>
      <c r="N33" s="232"/>
      <c r="O33" s="232"/>
      <c r="P33" s="232"/>
      <c r="Q33" s="232"/>
      <c r="R33" s="232"/>
      <c r="S33" s="232"/>
      <c r="T33" s="232"/>
      <c r="U33" s="232"/>
      <c r="V33" s="232"/>
      <c r="W33" s="232"/>
      <c r="X33" s="232"/>
      <c r="Y33" s="232"/>
      <c r="Z33" s="232"/>
      <c r="AA33" s="232"/>
      <c r="AB33" s="232"/>
      <c r="AC33" s="232"/>
      <c r="AD33" s="232"/>
      <c r="AE33" s="232"/>
      <c r="AF33" s="232"/>
      <c r="AG33" s="232"/>
      <c r="AH33" s="232"/>
      <c r="AI33" s="232"/>
      <c r="AJ33" s="232"/>
      <c r="AK33" s="232"/>
    </row>
    <row r="34" spans="8:8" ht="10.95">
      <c r="B34" s="1221"/>
      <c r="C34" s="1220"/>
      <c r="D34" s="1219"/>
      <c r="E34" s="1219">
        <v>2020.0</v>
      </c>
      <c r="F34" s="1220">
        <v>0.405</v>
      </c>
      <c r="G34" s="232"/>
      <c r="H34" s="232"/>
      <c r="I34" s="232"/>
      <c r="J34" s="232"/>
      <c r="K34" s="232"/>
      <c r="L34" s="232"/>
      <c r="M34" s="232"/>
      <c r="N34" s="232"/>
      <c r="O34" s="232"/>
      <c r="P34" s="232"/>
      <c r="Q34" s="232"/>
      <c r="R34" s="232"/>
      <c r="S34" s="232"/>
      <c r="T34" s="232"/>
      <c r="U34" s="232"/>
      <c r="V34" s="232"/>
      <c r="W34" s="232"/>
      <c r="X34" s="232"/>
      <c r="Y34" s="232"/>
      <c r="Z34" s="232"/>
      <c r="AA34" s="232"/>
      <c r="AB34" s="232"/>
      <c r="AC34" s="232"/>
      <c r="AD34" s="232"/>
      <c r="AE34" s="232"/>
      <c r="AF34" s="232"/>
      <c r="AG34" s="232"/>
      <c r="AH34" s="232"/>
      <c r="AI34" s="232"/>
      <c r="AJ34" s="232"/>
      <c r="AK34" s="232"/>
    </row>
    <row r="35" spans="8:8">
      <c r="B35" s="1210"/>
      <c r="C35" s="232"/>
      <c r="D35" s="232"/>
      <c r="E35" s="232"/>
      <c r="F35" s="232"/>
      <c r="G35" s="232"/>
      <c r="H35" s="232"/>
      <c r="I35" s="232"/>
      <c r="J35" s="232"/>
      <c r="K35" s="232"/>
      <c r="L35" s="232"/>
      <c r="M35" s="232"/>
      <c r="N35" s="232"/>
      <c r="O35" s="232"/>
      <c r="P35" s="232"/>
      <c r="Q35" s="232"/>
      <c r="R35" s="232"/>
      <c r="S35" s="232"/>
      <c r="T35" s="232"/>
      <c r="U35" s="232"/>
      <c r="V35" s="232"/>
      <c r="W35" s="232"/>
      <c r="X35" s="232"/>
      <c r="Y35" s="232"/>
      <c r="Z35" s="232"/>
      <c r="AA35" s="232"/>
      <c r="AB35" s="232"/>
      <c r="AC35" s="232"/>
      <c r="AD35" s="232"/>
      <c r="AE35" s="232"/>
      <c r="AF35" s="232"/>
      <c r="AG35" s="232"/>
      <c r="AH35" s="232"/>
      <c r="AI35" s="232"/>
      <c r="AJ35" s="232"/>
      <c r="AK35" s="232"/>
    </row>
    <row r="36" spans="8:8">
      <c r="B36" s="232"/>
      <c r="C36" s="232"/>
      <c r="D36" s="232"/>
      <c r="E36" s="232"/>
      <c r="F36" s="232"/>
      <c r="G36" s="232"/>
      <c r="H36" s="232"/>
      <c r="I36" s="232"/>
      <c r="J36" s="232"/>
      <c r="K36" s="232"/>
      <c r="L36" s="232"/>
      <c r="M36" s="232"/>
      <c r="N36" s="232"/>
      <c r="O36" s="232"/>
      <c r="P36" s="232"/>
      <c r="Q36" s="232"/>
      <c r="R36" s="232"/>
      <c r="S36" s="232"/>
      <c r="T36" s="232"/>
      <c r="U36" s="232"/>
      <c r="V36" s="232"/>
      <c r="W36" s="232"/>
      <c r="X36" s="232"/>
      <c r="Y36" s="232"/>
      <c r="Z36" s="232"/>
      <c r="AA36" s="232"/>
      <c r="AB36" s="232"/>
      <c r="AC36" s="232"/>
      <c r="AD36" s="232"/>
      <c r="AE36" s="232"/>
      <c r="AF36" s="232"/>
      <c r="AG36" s="232"/>
      <c r="AH36" s="232"/>
      <c r="AI36" s="232"/>
      <c r="AJ36" s="232"/>
      <c r="AK36" s="232"/>
    </row>
    <row r="37" spans="8:8">
      <c r="B37" s="232"/>
      <c r="C37" s="232"/>
      <c r="D37" s="232"/>
      <c r="E37" s="232"/>
      <c r="F37" s="232"/>
      <c r="G37" s="232"/>
      <c r="H37" s="232"/>
      <c r="I37" s="232"/>
      <c r="J37" s="232"/>
      <c r="K37" s="232"/>
      <c r="L37" s="232"/>
      <c r="M37" s="232"/>
      <c r="N37" s="232"/>
      <c r="O37" s="232"/>
      <c r="P37" s="232"/>
      <c r="Q37" s="232"/>
      <c r="R37" s="232"/>
      <c r="S37" s="232"/>
      <c r="T37" s="232"/>
      <c r="U37" s="232"/>
      <c r="V37" s="232"/>
      <c r="W37" s="232"/>
      <c r="X37" s="232"/>
      <c r="Y37" s="232"/>
      <c r="Z37" s="232"/>
      <c r="AA37" s="232"/>
      <c r="AB37" s="232"/>
      <c r="AC37" s="232"/>
      <c r="AD37" s="232"/>
      <c r="AE37" s="232"/>
      <c r="AF37" s="232"/>
      <c r="AG37" s="232"/>
      <c r="AH37" s="232"/>
      <c r="AI37" s="232"/>
      <c r="AJ37" s="232"/>
      <c r="AK37" s="232"/>
    </row>
    <row r="38" spans="8:8">
      <c r="B38" s="232"/>
      <c r="C38" s="232"/>
      <c r="D38" s="232"/>
      <c r="E38" s="232"/>
      <c r="F38" s="232"/>
      <c r="G38" s="232"/>
      <c r="H38" s="232"/>
      <c r="I38" s="232"/>
      <c r="J38" s="232"/>
      <c r="K38" s="232"/>
      <c r="L38" s="232"/>
      <c r="M38" s="232"/>
      <c r="N38" s="232"/>
      <c r="O38" s="232"/>
      <c r="P38" s="232"/>
      <c r="Q38" s="232"/>
      <c r="R38" s="232"/>
      <c r="S38" s="232"/>
      <c r="T38" s="232"/>
      <c r="U38" s="232"/>
      <c r="V38" s="232"/>
      <c r="W38" s="232"/>
      <c r="X38" s="232"/>
      <c r="Y38" s="232"/>
      <c r="Z38" s="232"/>
      <c r="AA38" s="232"/>
      <c r="AB38" s="232"/>
      <c r="AC38" s="232"/>
      <c r="AD38" s="232"/>
      <c r="AE38" s="232"/>
      <c r="AF38" s="232"/>
      <c r="AG38" s="232"/>
      <c r="AH38" s="232"/>
      <c r="AI38" s="232"/>
      <c r="AJ38" s="232"/>
      <c r="AK38" s="232"/>
    </row>
    <row r="39" spans="8:8">
      <c r="B39" s="232"/>
      <c r="C39" s="232"/>
      <c r="D39" s="232"/>
      <c r="E39" s="232"/>
      <c r="F39" s="232"/>
      <c r="G39" s="232"/>
      <c r="H39" s="232"/>
      <c r="I39" s="232"/>
      <c r="J39" s="232"/>
      <c r="K39" s="232"/>
      <c r="L39" s="232"/>
      <c r="M39" s="232"/>
      <c r="N39" s="232"/>
      <c r="O39" s="232"/>
      <c r="P39" s="232"/>
      <c r="Q39" s="232"/>
      <c r="R39" s="232"/>
      <c r="S39" s="232"/>
      <c r="T39" s="232"/>
      <c r="U39" s="232"/>
      <c r="V39" s="232"/>
      <c r="W39" s="232"/>
      <c r="X39" s="232"/>
      <c r="Y39" s="232"/>
      <c r="Z39" s="232"/>
      <c r="AA39" s="232"/>
      <c r="AB39" s="232"/>
      <c r="AC39" s="232"/>
      <c r="AD39" s="232"/>
      <c r="AE39" s="232"/>
      <c r="AF39" s="232"/>
      <c r="AG39" s="232"/>
      <c r="AH39" s="232"/>
      <c r="AI39" s="232"/>
      <c r="AJ39" s="232"/>
      <c r="AK39" s="232"/>
    </row>
    <row r="40" spans="8:8">
      <c r="B40" s="232"/>
      <c r="C40" s="232"/>
      <c r="D40" s="232"/>
      <c r="E40" s="232"/>
      <c r="F40" s="232"/>
      <c r="G40" s="232"/>
      <c r="H40" s="232"/>
      <c r="I40" s="232"/>
      <c r="J40" s="232"/>
      <c r="K40" s="232"/>
      <c r="L40" s="232"/>
      <c r="M40" s="232"/>
      <c r="N40" s="232"/>
      <c r="O40" s="232"/>
      <c r="P40" s="232"/>
      <c r="Q40" s="232"/>
      <c r="R40" s="232"/>
      <c r="S40" s="232"/>
      <c r="T40" s="232"/>
      <c r="U40" s="232"/>
      <c r="V40" s="232"/>
      <c r="W40" s="232"/>
      <c r="X40" s="232"/>
      <c r="Y40" s="232"/>
      <c r="Z40" s="232"/>
      <c r="AA40" s="232"/>
      <c r="AB40" s="232"/>
      <c r="AC40" s="232"/>
      <c r="AD40" s="232"/>
      <c r="AE40" s="232"/>
      <c r="AF40" s="232"/>
      <c r="AG40" s="232"/>
      <c r="AH40" s="232"/>
      <c r="AI40" s="232"/>
      <c r="AJ40" s="232"/>
      <c r="AK40" s="232"/>
    </row>
    <row r="41" spans="8:8">
      <c r="B41" s="232"/>
      <c r="C41" s="232"/>
      <c r="D41" s="232"/>
      <c r="E41" s="232"/>
      <c r="F41" s="232"/>
      <c r="G41" s="232"/>
      <c r="H41" s="232"/>
      <c r="I41" s="232"/>
      <c r="J41" s="232"/>
      <c r="K41" s="232"/>
      <c r="L41" s="232"/>
      <c r="M41" s="232"/>
      <c r="N41" s="232"/>
      <c r="O41" s="232"/>
      <c r="P41" s="232"/>
      <c r="Q41" s="232"/>
      <c r="R41" s="232"/>
      <c r="S41" s="232"/>
      <c r="T41" s="232"/>
      <c r="U41" s="232"/>
      <c r="V41" s="232"/>
      <c r="W41" s="232"/>
      <c r="X41" s="232"/>
      <c r="Y41" s="232"/>
      <c r="Z41" s="232"/>
      <c r="AA41" s="232"/>
      <c r="AB41" s="232"/>
      <c r="AC41" s="232"/>
      <c r="AD41" s="232"/>
      <c r="AE41" s="232"/>
      <c r="AF41" s="232"/>
      <c r="AG41" s="232"/>
      <c r="AH41" s="232"/>
      <c r="AI41" s="232"/>
      <c r="AJ41" s="232"/>
      <c r="AK41" s="232"/>
    </row>
    <row r="42" spans="8:8">
      <c r="B42" s="232"/>
      <c r="C42" s="232"/>
      <c r="D42" s="232"/>
      <c r="E42" s="232"/>
      <c r="F42" s="232"/>
      <c r="G42" s="232"/>
      <c r="H42" s="232"/>
      <c r="I42" s="232"/>
      <c r="J42" s="232"/>
      <c r="K42" s="232"/>
      <c r="L42" s="232"/>
      <c r="M42" s="232"/>
      <c r="N42" s="232"/>
      <c r="O42" s="232"/>
      <c r="P42" s="232"/>
      <c r="Q42" s="232"/>
      <c r="R42" s="232"/>
      <c r="S42" s="232"/>
      <c r="T42" s="232"/>
      <c r="U42" s="232"/>
      <c r="V42" s="232"/>
      <c r="W42" s="232"/>
      <c r="X42" s="232"/>
      <c r="Y42" s="232"/>
      <c r="Z42" s="232"/>
      <c r="AA42" s="232"/>
      <c r="AB42" s="232"/>
      <c r="AC42" s="232"/>
      <c r="AD42" s="232"/>
      <c r="AE42" s="232"/>
      <c r="AF42" s="232"/>
      <c r="AG42" s="232"/>
      <c r="AH42" s="232"/>
      <c r="AI42" s="232"/>
      <c r="AJ42" s="232"/>
      <c r="AK42" s="232"/>
    </row>
    <row r="43" spans="8:8">
      <c r="B43" s="232"/>
      <c r="C43" s="232"/>
      <c r="D43" s="232"/>
      <c r="E43" s="232"/>
      <c r="F43" s="232"/>
      <c r="G43" s="232"/>
      <c r="H43" s="232"/>
      <c r="I43" s="232"/>
      <c r="J43" s="232"/>
      <c r="K43" s="232"/>
      <c r="L43" s="232"/>
      <c r="M43" s="232"/>
      <c r="N43" s="232"/>
      <c r="O43" s="232"/>
      <c r="P43" s="232"/>
      <c r="Q43" s="232"/>
      <c r="R43" s="232"/>
      <c r="S43" s="232"/>
      <c r="T43" s="232"/>
      <c r="U43" s="232"/>
      <c r="V43" s="232"/>
      <c r="W43" s="232"/>
      <c r="X43" s="232"/>
      <c r="Y43" s="232"/>
      <c r="Z43" s="232"/>
      <c r="AA43" s="232"/>
      <c r="AB43" s="232"/>
      <c r="AC43" s="232"/>
      <c r="AD43" s="232"/>
      <c r="AE43" s="232"/>
      <c r="AF43" s="232"/>
      <c r="AG43" s="232"/>
      <c r="AH43" s="232"/>
      <c r="AI43" s="232"/>
      <c r="AJ43" s="232"/>
      <c r="AK43" s="232"/>
    </row>
    <row r="44" spans="8:8">
      <c r="B44" s="232"/>
      <c r="C44" s="232"/>
      <c r="D44" s="232"/>
      <c r="E44" s="232"/>
      <c r="F44" s="232"/>
      <c r="G44" s="232"/>
      <c r="H44" s="232"/>
      <c r="I44" s="232"/>
      <c r="J44" s="232"/>
      <c r="K44" s="232"/>
      <c r="L44" s="232"/>
      <c r="M44" s="232"/>
      <c r="N44" s="232"/>
      <c r="O44" s="232"/>
      <c r="P44" s="232"/>
      <c r="Q44" s="232"/>
      <c r="R44" s="232"/>
      <c r="S44" s="232"/>
      <c r="T44" s="232"/>
      <c r="U44" s="232"/>
      <c r="V44" s="232"/>
      <c r="W44" s="232"/>
      <c r="X44" s="232"/>
      <c r="Y44" s="232"/>
      <c r="Z44" s="232"/>
      <c r="AA44" s="232"/>
      <c r="AB44" s="232"/>
      <c r="AC44" s="232"/>
      <c r="AD44" s="232"/>
      <c r="AE44" s="232"/>
      <c r="AF44" s="232"/>
      <c r="AG44" s="232"/>
      <c r="AH44" s="232"/>
      <c r="AI44" s="232"/>
      <c r="AJ44" s="232"/>
      <c r="AK44" s="232"/>
    </row>
    <row r="45" spans="8:8">
      <c r="B45" s="232"/>
      <c r="C45" s="232"/>
      <c r="D45" s="232"/>
      <c r="E45" s="232"/>
      <c r="F45" s="232"/>
      <c r="G45" s="232"/>
      <c r="H45" s="232"/>
      <c r="I45" s="232"/>
      <c r="J45" s="232"/>
      <c r="K45" s="232"/>
      <c r="L45" s="232"/>
      <c r="M45" s="232"/>
      <c r="N45" s="232"/>
      <c r="O45" s="232"/>
      <c r="P45" s="232"/>
      <c r="Q45" s="232"/>
      <c r="R45" s="232"/>
      <c r="S45" s="232"/>
      <c r="T45" s="232"/>
      <c r="U45" s="232"/>
      <c r="V45" s="232"/>
      <c r="W45" s="232"/>
      <c r="X45" s="232"/>
      <c r="Y45" s="232"/>
      <c r="Z45" s="232"/>
      <c r="AA45" s="232"/>
      <c r="AB45" s="232"/>
      <c r="AC45" s="232"/>
      <c r="AD45" s="232"/>
      <c r="AE45" s="232"/>
      <c r="AF45" s="232"/>
      <c r="AG45" s="232"/>
      <c r="AH45" s="232"/>
      <c r="AI45" s="232"/>
      <c r="AJ45" s="232"/>
      <c r="AK45" s="232"/>
    </row>
    <row r="46" spans="8:8">
      <c r="B46" s="232"/>
      <c r="C46" s="232"/>
      <c r="D46" s="232"/>
      <c r="E46" s="232"/>
      <c r="F46" s="232"/>
      <c r="G46" s="232"/>
      <c r="H46" s="232"/>
      <c r="I46" s="232"/>
      <c r="J46" s="232"/>
      <c r="K46" s="232"/>
      <c r="L46" s="232"/>
      <c r="M46" s="232"/>
      <c r="N46" s="232"/>
      <c r="O46" s="232"/>
      <c r="P46" s="232"/>
      <c r="Q46" s="232"/>
      <c r="R46" s="232"/>
      <c r="S46" s="232"/>
      <c r="T46" s="232"/>
      <c r="U46" s="232"/>
      <c r="V46" s="232"/>
      <c r="W46" s="232"/>
      <c r="X46" s="232"/>
      <c r="Y46" s="232"/>
      <c r="Z46" s="232"/>
      <c r="AA46" s="232"/>
      <c r="AB46" s="232"/>
      <c r="AC46" s="232"/>
      <c r="AD46" s="232"/>
      <c r="AE46" s="232"/>
      <c r="AF46" s="232"/>
      <c r="AG46" s="232"/>
      <c r="AH46" s="232"/>
      <c r="AI46" s="232"/>
      <c r="AJ46" s="232"/>
      <c r="AK46" s="232"/>
    </row>
    <row r="47" spans="8:8">
      <c r="B47" s="232"/>
      <c r="C47" s="232"/>
      <c r="D47" s="232"/>
      <c r="E47" s="232"/>
      <c r="F47" s="232"/>
      <c r="G47" s="232"/>
      <c r="H47" s="232"/>
      <c r="I47" s="232"/>
      <c r="J47" s="232"/>
      <c r="K47" s="232"/>
      <c r="L47" s="232"/>
      <c r="M47" s="232"/>
      <c r="N47" s="232"/>
      <c r="O47" s="232"/>
      <c r="P47" s="232"/>
      <c r="Q47" s="232"/>
      <c r="R47" s="232"/>
      <c r="S47" s="232"/>
      <c r="T47" s="232"/>
      <c r="U47" s="232"/>
      <c r="V47" s="232"/>
      <c r="W47" s="232"/>
      <c r="X47" s="232"/>
      <c r="Y47" s="232"/>
      <c r="Z47" s="232"/>
      <c r="AA47" s="232"/>
      <c r="AB47" s="232"/>
      <c r="AC47" s="232"/>
      <c r="AD47" s="232"/>
      <c r="AE47" s="232"/>
      <c r="AF47" s="232"/>
      <c r="AG47" s="232"/>
      <c r="AH47" s="232"/>
      <c r="AI47" s="232"/>
      <c r="AJ47" s="232"/>
      <c r="AK47" s="232"/>
    </row>
    <row r="48" spans="8:8">
      <c r="B48" s="232"/>
      <c r="C48" s="232"/>
      <c r="D48" s="232"/>
      <c r="E48" s="232"/>
      <c r="F48" s="232"/>
      <c r="G48" s="232"/>
      <c r="H48" s="232"/>
      <c r="I48" s="232"/>
      <c r="J48" s="232"/>
      <c r="K48" s="232"/>
      <c r="L48" s="232"/>
      <c r="M48" s="232"/>
      <c r="N48" s="232"/>
      <c r="O48" s="232"/>
      <c r="P48" s="232"/>
      <c r="Q48" s="232"/>
      <c r="R48" s="232"/>
      <c r="S48" s="232"/>
      <c r="T48" s="232"/>
      <c r="U48" s="232"/>
      <c r="V48" s="232"/>
      <c r="W48" s="232"/>
      <c r="X48" s="232"/>
      <c r="Y48" s="232"/>
      <c r="Z48" s="232"/>
      <c r="AA48" s="232"/>
      <c r="AB48" s="232"/>
      <c r="AC48" s="232"/>
      <c r="AD48" s="232"/>
      <c r="AE48" s="232"/>
      <c r="AF48" s="232"/>
      <c r="AG48" s="232"/>
      <c r="AH48" s="232"/>
      <c r="AI48" s="232"/>
      <c r="AJ48" s="232"/>
      <c r="AK48" s="232"/>
    </row>
    <row r="49" spans="8:8">
      <c r="B49" s="232"/>
      <c r="C49" s="232"/>
      <c r="D49" s="232"/>
      <c r="E49" s="232"/>
      <c r="F49" s="232"/>
      <c r="G49" s="232"/>
      <c r="H49" s="232"/>
      <c r="I49" s="232"/>
      <c r="J49" s="232"/>
      <c r="K49" s="232"/>
      <c r="L49" s="232"/>
      <c r="M49" s="232"/>
      <c r="N49" s="232"/>
      <c r="O49" s="232"/>
      <c r="P49" s="232"/>
      <c r="Q49" s="232"/>
      <c r="R49" s="232"/>
      <c r="S49" s="232"/>
      <c r="T49" s="232"/>
      <c r="U49" s="232"/>
      <c r="V49" s="232"/>
      <c r="W49" s="232"/>
      <c r="X49" s="232"/>
      <c r="Y49" s="232"/>
      <c r="Z49" s="232"/>
      <c r="AA49" s="232"/>
      <c r="AB49" s="232"/>
      <c r="AC49" s="232"/>
      <c r="AD49" s="232"/>
      <c r="AE49" s="232"/>
      <c r="AF49" s="232"/>
      <c r="AG49" s="232"/>
      <c r="AH49" s="232"/>
      <c r="AI49" s="232"/>
      <c r="AJ49" s="232"/>
      <c r="AK49" s="232"/>
    </row>
    <row r="50" spans="8:8">
      <c r="B50" s="232"/>
      <c r="C50" s="232"/>
      <c r="D50" s="232"/>
      <c r="E50" s="232"/>
      <c r="F50" s="232"/>
      <c r="G50" s="232"/>
      <c r="H50" s="232"/>
      <c r="I50" s="232"/>
      <c r="J50" s="232"/>
      <c r="K50" s="232"/>
      <c r="L50" s="232"/>
      <c r="M50" s="232"/>
      <c r="N50" s="232"/>
      <c r="O50" s="232"/>
      <c r="P50" s="232"/>
      <c r="Q50" s="232"/>
      <c r="R50" s="232"/>
      <c r="S50" s="232"/>
      <c r="T50" s="232"/>
      <c r="U50" s="232"/>
      <c r="V50" s="232"/>
      <c r="W50" s="232"/>
      <c r="X50" s="232"/>
      <c r="Y50" s="232"/>
      <c r="Z50" s="232"/>
      <c r="AA50" s="232"/>
      <c r="AB50" s="232"/>
      <c r="AC50" s="232"/>
      <c r="AD50" s="232"/>
      <c r="AE50" s="232"/>
      <c r="AF50" s="232"/>
      <c r="AG50" s="232"/>
      <c r="AH50" s="232"/>
      <c r="AI50" s="232"/>
      <c r="AJ50" s="232"/>
      <c r="AK50" s="232"/>
    </row>
  </sheetData>
  <hyperlinks>
    <hyperlink ref="L1" location="Contents!A1" display="Contents"/>
  </hyperlinks>
  <pageMargins left="0.7" right="0.7" top="0.75" bottom="0.75" header="0.3" footer="0.3"/>
</worksheet>
</file>

<file path=docProps/app.xml><?xml version="1.0" encoding="utf-8"?>
<Properties xmlns="http://schemas.openxmlformats.org/officeDocument/2006/extended-properties">
  <Application>Kingsoft Office</Application>
  <ScaleCrop>0</ScaleCrop>
  <LinksUpToDate>0</LinksUpToDate>
</Properties>
</file>

<file path=docProps/core.xml><?xml version="1.0" encoding="utf-8"?>
<cp:coreProperties xmlns:cp="http://schemas.openxmlformats.org/package/2006/metadata/core-properties" xmlns:dc="http://purl.org/dc/elements/1.1/" xmlns:dcterms="http://purl.org/dc/terms/" xmlns:xsi="http://www.w3.org/2001/XMLSchema-instance">
  <dc:title>Statistical Review of World Energy 2021 – all data, 1965-2020</dc:title>
  <dc:subject>bp.com/statsreview</dc:subject>
  <dc:creator>bp</dc:creator>
  <cp:lastModifiedBy>吃茶去</cp:lastModifiedBy>
  <dcterms:created xsi:type="dcterms:W3CDTF">2021-06-10T05:26:00Z</dcterms:created>
  <dcterms:modified xsi:type="dcterms:W3CDTF">2021-11-17T06:31:24Z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69bf4a9-87bd-4dbf-a36c-1db5158e5def_SetDate">
    <vt:lpwstr>2021-06-10T13:26:29Z</vt:lpwstr>
  </property>
  <property fmtid="{D5CDD505-2E9C-101B-9397-08002B2CF9AE}" pid="3" name="MSIP_Label_569bf4a9-87bd-4dbf-a36c-1db5158e5def_Method">
    <vt:lpwstr>Privileged</vt:lpwstr>
  </property>
  <property fmtid="{D5CDD505-2E9C-101B-9397-08002B2CF9AE}" pid="4" name="MSIP_Label_569bf4a9-87bd-4dbf-a36c-1db5158e5def_ActionId">
    <vt:lpwstr>991e3b10-525f-4111-bab1-8133ed4147e4</vt:lpwstr>
  </property>
  <property fmtid="{D5CDD505-2E9C-101B-9397-08002B2CF9AE}" pid="5" name="MSIP_Label_569bf4a9-87bd-4dbf-a36c-1db5158e5def_ContentBits">
    <vt:lpwstr>0</vt:lpwstr>
  </property>
  <property fmtid="{D5CDD505-2E9C-101B-9397-08002B2CF9AE}" pid="6" name="MSIP_Label_569bf4a9-87bd-4dbf-a36c-1db5158e5def_Enabled">
    <vt:lpwstr>true</vt:lpwstr>
  </property>
  <property fmtid="{D5CDD505-2E9C-101B-9397-08002B2CF9AE}" pid="7" name="MSIP_Label_569bf4a9-87bd-4dbf-a36c-1db5158e5def_SiteId">
    <vt:lpwstr>ea80952e-a476-42d4-aaf4-5457852b0f7e</vt:lpwstr>
  </property>
  <property fmtid="{D5CDD505-2E9C-101B-9397-08002B2CF9AE}" pid="8" name="MSIP_Label_569bf4a9-87bd-4dbf-a36c-1db5158e5def_Name">
    <vt:lpwstr>569bf4a9-87bd-4dbf-a36c-1db5158e5def</vt:lpwstr>
  </property>
  <property fmtid="{D5CDD505-2E9C-101B-9397-08002B2CF9AE}" pid="9" name="ICV">
    <vt:lpwstr>566BBD1DA5AB4B2296ED058884394EE8</vt:lpwstr>
  </property>
  <property fmtid="{D5CDD505-2E9C-101B-9397-08002B2CF9AE}" pid="10" name="KSOProductBuildVer">
    <vt:lpwstr>2052-11.1.0.10938</vt:lpwstr>
  </property>
</Properties>
</file>